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https://people.ey.com/personal/hai_quang_le_vn_ey_com/Documents/Documents/2024/6. Viet Capital Bank/"/>
    </mc:Choice>
  </mc:AlternateContent>
  <xr:revisionPtr revIDLastSave="0" documentId="8_{6854CB0B-E919-401C-AC1B-58ECAEB58CE2}" xr6:coauthVersionLast="47" xr6:coauthVersionMax="47" xr10:uidLastSave="{00000000-0000-0000-0000-000000000000}"/>
  <bookViews>
    <workbookView xWindow="-110" yWindow="-110" windowWidth="19420" windowHeight="10420" tabRatio="777" firstSheet="2" activeTab="8" xr2:uid="{CC2B2389-6573-4DD4-988F-0273D63AED72}"/>
  </bookViews>
  <sheets>
    <sheet name="TB 31.12.2023" sheetId="8" state="hidden" r:id="rId1"/>
    <sheet name="SUMMARY CONFIRMATION" sheetId="6" state="hidden" r:id="rId2"/>
    <sheet name="Control sheet" sheetId="7" r:id="rId3"/>
    <sheet name="G&amp;P - PTPT" sheetId="1" r:id="rId4"/>
    <sheet name="DH - INVESTMENT" sheetId="2" r:id="rId5"/>
    <sheet name="N1 - INTERBANK &amp;TCTD" sheetId="3" r:id="rId6"/>
    <sheet name="N2 - DEPOSIT" sheetId="4" r:id="rId7"/>
    <sheet name="EH - LOAN (2)" sheetId="13" state="hidden" r:id="rId8"/>
    <sheet name="EH - LOAN" sheetId="5" r:id="rId9"/>
    <sheet name="RP - Related Parties" sheetId="12" r:id="rId10"/>
  </sheets>
  <externalReferences>
    <externalReference r:id="rId11"/>
  </externalReferences>
  <definedNames>
    <definedName name="_xlnm._FilterDatabase" localSheetId="2" hidden="1">'Control sheet'!$A$30:$AI$391</definedName>
    <definedName name="_xlnm._FilterDatabase" localSheetId="4" hidden="1">'DH - INVESTMENT'!$B$4:$AF$10</definedName>
    <definedName name="_xlnm._FilterDatabase" localSheetId="8" hidden="1">'EH - LOAN'!$A$2:$AO$1961</definedName>
    <definedName name="_xlnm._FilterDatabase" localSheetId="7" hidden="1">'EH - LOAN (2)'!$A$2:$AN$1961</definedName>
    <definedName name="_xlnm._FilterDatabase" localSheetId="3" hidden="1">'G&amp;P - PTPT'!$B$3:$AI$8</definedName>
    <definedName name="_xlnm._FilterDatabase" localSheetId="5" hidden="1">'N1 - INTERBANK &amp;TCTD'!$A$4:$AO$220</definedName>
    <definedName name="_xlnm._FilterDatabase" localSheetId="6" hidden="1">'N2 - DEPOSIT'!$A$4:$AO$1783</definedName>
    <definedName name="_xlnm._FilterDatabase" localSheetId="9" hidden="1">'RP - Related Parties'!$A$4:$AL$1790</definedName>
    <definedName name="_xlnm._FilterDatabase" localSheetId="1" hidden="1">'SUMMARY CONFIRMATION'!$A$72:$L$401</definedName>
    <definedName name="_xlnm._FilterDatabase" localSheetId="0" hidden="1">'TB 31.12.2023'!$A$1:$M$389</definedName>
    <definedName name="_xlnm.Criteria" localSheetId="2">'Control sheet'!$AF$30:$AF$50</definedName>
    <definedName name="_xlnm.Criteria" localSheetId="8">'EH - LOAN'!$AO$2:$AO$9</definedName>
    <definedName name="_xlnm.Criteria" localSheetId="7">'EH - LOAN (2)'!$AN$2:$AN$11</definedName>
    <definedName name="_xlnm.Criteria" localSheetId="5">'N1 - INTERBANK &amp;TCTD'!#REF!</definedName>
    <definedName name="_xlnm.Criteria" localSheetId="6">'N2 - DEPOSIT'!$AN$4:$AN$59</definedName>
    <definedName name="_xlnm.Criteria" localSheetId="9">'RP - Related Parties'!#REF!</definedName>
    <definedName name="TG">[1]KEY!$L$3:$L$9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2" l="1"/>
  <c r="E8" i="7"/>
  <c r="AA64" i="12"/>
  <c r="AB64" i="12" s="1"/>
  <c r="AA65" i="12"/>
  <c r="AB65" i="12" s="1"/>
  <c r="AA66" i="12"/>
  <c r="AB66" i="12" s="1"/>
  <c r="AA67" i="12"/>
  <c r="AB67" i="12" s="1"/>
  <c r="AA68" i="12"/>
  <c r="AB68" i="12" s="1"/>
  <c r="AA69" i="12"/>
  <c r="AB69" i="12" s="1"/>
  <c r="AA70" i="12"/>
  <c r="AB70" i="12" s="1"/>
  <c r="AA71" i="12"/>
  <c r="AB71" i="12" s="1"/>
  <c r="AA72" i="12"/>
  <c r="AB72" i="12" s="1"/>
  <c r="AA73" i="12"/>
  <c r="AB73" i="12" s="1"/>
  <c r="AA74" i="12"/>
  <c r="AB74" i="12" s="1"/>
  <c r="AA75" i="12"/>
  <c r="AB75" i="12" s="1"/>
  <c r="AA76" i="12"/>
  <c r="AB76" i="12" s="1"/>
  <c r="AA77" i="12"/>
  <c r="AB77" i="12" s="1"/>
  <c r="AA78" i="12"/>
  <c r="AB78" i="12" s="1"/>
  <c r="AA79" i="12"/>
  <c r="AB79" i="12" s="1"/>
  <c r="AA80" i="12"/>
  <c r="AB80" i="12" s="1"/>
  <c r="AA81" i="12"/>
  <c r="AB81" i="12" s="1"/>
  <c r="AA82" i="12"/>
  <c r="AB82" i="12" s="1"/>
  <c r="AA83" i="12"/>
  <c r="AB83" i="12" s="1"/>
  <c r="AA84" i="12"/>
  <c r="AB84" i="12" s="1"/>
  <c r="AA85" i="12"/>
  <c r="AB85" i="12" s="1"/>
  <c r="AA86" i="12"/>
  <c r="AB86" i="12" s="1"/>
  <c r="AA87" i="12"/>
  <c r="AB87" i="12" s="1"/>
  <c r="AA88" i="12"/>
  <c r="AB88" i="12" s="1"/>
  <c r="AA89" i="12"/>
  <c r="AB89" i="12" s="1"/>
  <c r="AA90" i="12"/>
  <c r="AB90" i="12" s="1"/>
  <c r="AA91" i="12"/>
  <c r="AB91" i="12" s="1"/>
  <c r="AA92" i="12"/>
  <c r="AB92" i="12" s="1"/>
  <c r="AA93" i="12"/>
  <c r="AB93" i="12" s="1"/>
  <c r="AA94" i="12"/>
  <c r="AB94" i="12" s="1"/>
  <c r="AA95" i="12"/>
  <c r="AB95" i="12" s="1"/>
  <c r="AA96" i="12"/>
  <c r="AB96" i="12" s="1"/>
  <c r="AA97" i="12"/>
  <c r="AB97" i="12" s="1"/>
  <c r="AA98" i="12"/>
  <c r="AB98" i="12" s="1"/>
  <c r="AA99" i="12"/>
  <c r="AB99" i="12" s="1"/>
  <c r="AA100" i="12"/>
  <c r="AB100" i="12" s="1"/>
  <c r="AA101" i="12"/>
  <c r="AB101" i="12" s="1"/>
  <c r="AA102" i="12"/>
  <c r="AB102" i="12" s="1"/>
  <c r="AA103" i="12"/>
  <c r="AB103" i="12" s="1"/>
  <c r="AA104" i="12"/>
  <c r="AB104" i="12" s="1"/>
  <c r="AA105" i="12"/>
  <c r="AB105" i="12" s="1"/>
  <c r="AA106" i="12"/>
  <c r="AB106" i="12" s="1"/>
  <c r="AA56" i="12"/>
  <c r="AB56" i="12" s="1"/>
  <c r="AA57" i="12"/>
  <c r="AB57" i="12" s="1"/>
  <c r="AA58" i="12"/>
  <c r="AB58" i="12" s="1"/>
  <c r="AA59" i="12"/>
  <c r="AB59" i="12" s="1"/>
  <c r="AA60" i="12"/>
  <c r="AB60" i="12" s="1"/>
  <c r="AA55" i="12"/>
  <c r="AB55" i="12" s="1"/>
  <c r="O106" i="12"/>
  <c r="P106" i="12" s="1"/>
  <c r="Y388" i="7"/>
  <c r="Y389" i="7"/>
  <c r="Y390" i="7"/>
  <c r="Y391" i="7"/>
  <c r="Y387" i="7"/>
  <c r="W388" i="7"/>
  <c r="W389" i="7"/>
  <c r="W390" i="7"/>
  <c r="W391" i="7"/>
  <c r="W387" i="7"/>
  <c r="X388" i="7"/>
  <c r="X389" i="7"/>
  <c r="X390" i="7"/>
  <c r="X391" i="7"/>
  <c r="X387" i="7"/>
  <c r="D6" i="7"/>
  <c r="I23" i="7"/>
  <c r="J23" i="7"/>
  <c r="P1961" i="5"/>
  <c r="P1960" i="5"/>
  <c r="P1959" i="5"/>
  <c r="P1958" i="5"/>
  <c r="P1957" i="5"/>
  <c r="P1956" i="5"/>
  <c r="P1955" i="5"/>
  <c r="P1954" i="5"/>
  <c r="P1953" i="5"/>
  <c r="P1952" i="5"/>
  <c r="P1951" i="5"/>
  <c r="P1950" i="5"/>
  <c r="P1949" i="5"/>
  <c r="P1948" i="5"/>
  <c r="P1947" i="5"/>
  <c r="P1946" i="5"/>
  <c r="P1945" i="5"/>
  <c r="P1944" i="5"/>
  <c r="P1943" i="5"/>
  <c r="P1942" i="5"/>
  <c r="P1941" i="5"/>
  <c r="P1940" i="5"/>
  <c r="P1939" i="5"/>
  <c r="P1938" i="5"/>
  <c r="P1937" i="5"/>
  <c r="P1936" i="5"/>
  <c r="P1935" i="5"/>
  <c r="P1934" i="5"/>
  <c r="P1933" i="5"/>
  <c r="P1932" i="5"/>
  <c r="P1931" i="5"/>
  <c r="P1930" i="5"/>
  <c r="P1929" i="5"/>
  <c r="P1928" i="5"/>
  <c r="P1927" i="5"/>
  <c r="P1926" i="5"/>
  <c r="P1925" i="5"/>
  <c r="P1924" i="5"/>
  <c r="P1923" i="5"/>
  <c r="P1922" i="5"/>
  <c r="P1921" i="5"/>
  <c r="P1920" i="5"/>
  <c r="P1919" i="5"/>
  <c r="P1918" i="5"/>
  <c r="P1917" i="5"/>
  <c r="P1916" i="5"/>
  <c r="P1915" i="5"/>
  <c r="P1914" i="5"/>
  <c r="P1913" i="5"/>
  <c r="P1912" i="5"/>
  <c r="P1911" i="5"/>
  <c r="P1910" i="5"/>
  <c r="P1909" i="5"/>
  <c r="P1908" i="5"/>
  <c r="P1907" i="5"/>
  <c r="P1906" i="5"/>
  <c r="P1905" i="5"/>
  <c r="P1904" i="5"/>
  <c r="P1903" i="5"/>
  <c r="P1902" i="5"/>
  <c r="P1901" i="5"/>
  <c r="P1900" i="5"/>
  <c r="P1899" i="5"/>
  <c r="P1898" i="5"/>
  <c r="P1897" i="5"/>
  <c r="P1896" i="5"/>
  <c r="P1895" i="5"/>
  <c r="P1894" i="5"/>
  <c r="P1893" i="5"/>
  <c r="P1892" i="5"/>
  <c r="P1891" i="5"/>
  <c r="P1890" i="5"/>
  <c r="P1889" i="5"/>
  <c r="P1888" i="5"/>
  <c r="P1887" i="5"/>
  <c r="P1886" i="5"/>
  <c r="P1885" i="5"/>
  <c r="P1884" i="5"/>
  <c r="P1883" i="5"/>
  <c r="P1882" i="5"/>
  <c r="P1881" i="5"/>
  <c r="P1880" i="5"/>
  <c r="P1879" i="5"/>
  <c r="P1878" i="5"/>
  <c r="P1877" i="5"/>
  <c r="P1876" i="5"/>
  <c r="P1875" i="5"/>
  <c r="P1874" i="5"/>
  <c r="P1873" i="5"/>
  <c r="P1872" i="5"/>
  <c r="P1871" i="5"/>
  <c r="P1870" i="5"/>
  <c r="P1869" i="5"/>
  <c r="P1868" i="5"/>
  <c r="P1867" i="5"/>
  <c r="P1866" i="5"/>
  <c r="P1865" i="5"/>
  <c r="P1864" i="5"/>
  <c r="P1863" i="5"/>
  <c r="P1862" i="5"/>
  <c r="P1861" i="5"/>
  <c r="P1860" i="5"/>
  <c r="P1859" i="5"/>
  <c r="P1858" i="5"/>
  <c r="P1857" i="5"/>
  <c r="P1856" i="5"/>
  <c r="P1855" i="5"/>
  <c r="P1854" i="5"/>
  <c r="P1853" i="5"/>
  <c r="P1852" i="5"/>
  <c r="P1851" i="5"/>
  <c r="P1850" i="5"/>
  <c r="P1849" i="5"/>
  <c r="P1848" i="5"/>
  <c r="P1847" i="5"/>
  <c r="P1846" i="5"/>
  <c r="P1845" i="5"/>
  <c r="P1844" i="5"/>
  <c r="P1843" i="5"/>
  <c r="P1842" i="5"/>
  <c r="P1841" i="5"/>
  <c r="P1840" i="5"/>
  <c r="P1839" i="5"/>
  <c r="P1838" i="5"/>
  <c r="P1837" i="5"/>
  <c r="P1836" i="5"/>
  <c r="P1835" i="5"/>
  <c r="P1834" i="5"/>
  <c r="P1833" i="5"/>
  <c r="P1832" i="5"/>
  <c r="P1831" i="5"/>
  <c r="P1830" i="5"/>
  <c r="P1829" i="5"/>
  <c r="P1828" i="5"/>
  <c r="P1827" i="5"/>
  <c r="P1826" i="5"/>
  <c r="P1825" i="5"/>
  <c r="P1824" i="5"/>
  <c r="P1823" i="5"/>
  <c r="P1822" i="5"/>
  <c r="P1821" i="5"/>
  <c r="P1820" i="5"/>
  <c r="P1819" i="5"/>
  <c r="P1818" i="5"/>
  <c r="P1817" i="5"/>
  <c r="P1816" i="5"/>
  <c r="P1815" i="5"/>
  <c r="P1814" i="5"/>
  <c r="P1813" i="5"/>
  <c r="P1812" i="5"/>
  <c r="P1811" i="5"/>
  <c r="P1810" i="5"/>
  <c r="P1809" i="5"/>
  <c r="P1808" i="5"/>
  <c r="P1807" i="5"/>
  <c r="P1806" i="5"/>
  <c r="P1805" i="5"/>
  <c r="P1804" i="5"/>
  <c r="P1803" i="5"/>
  <c r="P1802" i="5"/>
  <c r="P1801" i="5"/>
  <c r="P1800" i="5"/>
  <c r="P1799" i="5"/>
  <c r="P1798" i="5"/>
  <c r="P1797" i="5"/>
  <c r="P1796" i="5"/>
  <c r="P1795" i="5"/>
  <c r="P1794" i="5"/>
  <c r="P1793" i="5"/>
  <c r="P1792" i="5"/>
  <c r="P1791" i="5"/>
  <c r="P1790" i="5"/>
  <c r="P1789" i="5"/>
  <c r="P1788" i="5"/>
  <c r="P1787" i="5"/>
  <c r="P1786" i="5"/>
  <c r="P1785" i="5"/>
  <c r="P1784" i="5"/>
  <c r="P1783" i="5"/>
  <c r="P1782" i="5"/>
  <c r="P1781" i="5"/>
  <c r="P1780" i="5"/>
  <c r="P1779" i="5"/>
  <c r="P1778" i="5"/>
  <c r="P1777" i="5"/>
  <c r="P1776" i="5"/>
  <c r="P1775" i="5"/>
  <c r="P1774" i="5"/>
  <c r="P1773" i="5"/>
  <c r="P1772" i="5"/>
  <c r="P1771" i="5"/>
  <c r="P1770" i="5"/>
  <c r="P1769" i="5"/>
  <c r="P1768" i="5"/>
  <c r="P1767" i="5"/>
  <c r="P1766" i="5"/>
  <c r="P1765" i="5"/>
  <c r="P1764" i="5"/>
  <c r="P1763" i="5"/>
  <c r="P1762" i="5"/>
  <c r="P1761" i="5"/>
  <c r="P1760" i="5"/>
  <c r="P1759" i="5"/>
  <c r="P1758" i="5"/>
  <c r="P1757" i="5"/>
  <c r="P1756" i="5"/>
  <c r="P1755" i="5"/>
  <c r="P1754" i="5"/>
  <c r="P1753" i="5"/>
  <c r="P1752" i="5"/>
  <c r="P1751" i="5"/>
  <c r="P1750" i="5"/>
  <c r="P1749" i="5"/>
  <c r="P1748" i="5"/>
  <c r="P1747" i="5"/>
  <c r="P1746" i="5"/>
  <c r="P1745" i="5"/>
  <c r="P1744" i="5"/>
  <c r="P1743" i="5"/>
  <c r="P1742" i="5"/>
  <c r="P1741" i="5"/>
  <c r="P1740" i="5"/>
  <c r="P1739" i="5"/>
  <c r="P1738" i="5"/>
  <c r="P1737" i="5"/>
  <c r="P1736" i="5"/>
  <c r="P1735" i="5"/>
  <c r="P1734" i="5"/>
  <c r="P1733" i="5"/>
  <c r="P1732" i="5"/>
  <c r="P1731" i="5"/>
  <c r="P1730" i="5"/>
  <c r="P1729" i="5"/>
  <c r="P1728" i="5"/>
  <c r="P1727" i="5"/>
  <c r="P1726" i="5"/>
  <c r="P1725" i="5"/>
  <c r="P1724" i="5"/>
  <c r="P1723" i="5"/>
  <c r="P1722" i="5"/>
  <c r="P1721" i="5"/>
  <c r="P1720" i="5"/>
  <c r="P1719" i="5"/>
  <c r="P1718" i="5"/>
  <c r="P1717" i="5"/>
  <c r="P1716" i="5"/>
  <c r="P1715" i="5"/>
  <c r="P1714" i="5"/>
  <c r="P1713" i="5"/>
  <c r="P1712" i="5"/>
  <c r="P1711" i="5"/>
  <c r="P1710" i="5"/>
  <c r="P1709" i="5"/>
  <c r="P1708" i="5"/>
  <c r="P1707" i="5"/>
  <c r="P1706" i="5"/>
  <c r="P1705" i="5"/>
  <c r="P1704" i="5"/>
  <c r="P1703" i="5"/>
  <c r="P1702" i="5"/>
  <c r="P1701" i="5"/>
  <c r="P1700" i="5"/>
  <c r="P1699" i="5"/>
  <c r="P1698" i="5"/>
  <c r="P1697" i="5"/>
  <c r="P1696" i="5"/>
  <c r="P1695" i="5"/>
  <c r="P1694" i="5"/>
  <c r="P1693" i="5"/>
  <c r="P1692" i="5"/>
  <c r="P1691" i="5"/>
  <c r="P1690" i="5"/>
  <c r="P1689" i="5"/>
  <c r="P1688" i="5"/>
  <c r="P1687" i="5"/>
  <c r="P1686" i="5"/>
  <c r="P1685" i="5"/>
  <c r="P1684" i="5"/>
  <c r="P1683" i="5"/>
  <c r="P1682" i="5"/>
  <c r="P1681" i="5"/>
  <c r="P1680" i="5"/>
  <c r="P1679" i="5"/>
  <c r="P1678" i="5"/>
  <c r="P1677" i="5"/>
  <c r="P1676" i="5"/>
  <c r="P1675" i="5"/>
  <c r="P1674" i="5"/>
  <c r="P1673" i="5"/>
  <c r="P1672" i="5"/>
  <c r="P1671" i="5"/>
  <c r="P1670" i="5"/>
  <c r="P1669" i="5"/>
  <c r="P1668" i="5"/>
  <c r="P1667" i="5"/>
  <c r="P1666" i="5"/>
  <c r="P1665" i="5"/>
  <c r="P1664" i="5"/>
  <c r="P1663" i="5"/>
  <c r="P1662" i="5"/>
  <c r="P1661" i="5"/>
  <c r="P1660" i="5"/>
  <c r="P1659" i="5"/>
  <c r="P1658" i="5"/>
  <c r="P1657" i="5"/>
  <c r="P1656" i="5"/>
  <c r="P1655" i="5"/>
  <c r="P1654" i="5"/>
  <c r="P1653" i="5"/>
  <c r="P1652" i="5"/>
  <c r="P1651" i="5"/>
  <c r="P1650" i="5"/>
  <c r="P1649" i="5"/>
  <c r="P1648" i="5"/>
  <c r="P1647" i="5"/>
  <c r="P1646" i="5"/>
  <c r="P1645" i="5"/>
  <c r="P1644" i="5"/>
  <c r="P1643" i="5"/>
  <c r="P1642" i="5"/>
  <c r="P1641" i="5"/>
  <c r="P1640" i="5"/>
  <c r="P1639" i="5"/>
  <c r="P1638" i="5"/>
  <c r="P1637" i="5"/>
  <c r="P1636" i="5"/>
  <c r="P1635" i="5"/>
  <c r="P1634" i="5"/>
  <c r="P1633" i="5"/>
  <c r="P1632" i="5"/>
  <c r="P1631" i="5"/>
  <c r="P1630" i="5"/>
  <c r="P1629" i="5"/>
  <c r="P1628" i="5"/>
  <c r="P1627" i="5"/>
  <c r="P1626" i="5"/>
  <c r="P1625" i="5"/>
  <c r="P1624" i="5"/>
  <c r="P1623" i="5"/>
  <c r="P1622" i="5"/>
  <c r="P1621" i="5"/>
  <c r="P1620" i="5"/>
  <c r="P1619" i="5"/>
  <c r="P1618" i="5"/>
  <c r="P1617" i="5"/>
  <c r="P1616" i="5"/>
  <c r="P1615" i="5"/>
  <c r="P1614" i="5"/>
  <c r="P1613" i="5"/>
  <c r="P1612" i="5"/>
  <c r="P1611" i="5"/>
  <c r="P1610" i="5"/>
  <c r="P1609" i="5"/>
  <c r="P1608" i="5"/>
  <c r="P1607" i="5"/>
  <c r="P1606" i="5"/>
  <c r="P1605" i="5"/>
  <c r="P1604" i="5"/>
  <c r="P1603" i="5"/>
  <c r="P1602" i="5"/>
  <c r="P1601" i="5"/>
  <c r="P1600" i="5"/>
  <c r="P1599" i="5"/>
  <c r="P1598" i="5"/>
  <c r="P1597" i="5"/>
  <c r="P1596" i="5"/>
  <c r="P1595" i="5"/>
  <c r="P1594" i="5"/>
  <c r="P1593" i="5"/>
  <c r="P1592" i="5"/>
  <c r="P1591" i="5"/>
  <c r="P1590" i="5"/>
  <c r="P1589" i="5"/>
  <c r="P1588" i="5"/>
  <c r="P1587" i="5"/>
  <c r="P1586" i="5"/>
  <c r="P1585" i="5"/>
  <c r="P1584" i="5"/>
  <c r="P1583" i="5"/>
  <c r="P1582" i="5"/>
  <c r="P1581" i="5"/>
  <c r="P1580" i="5"/>
  <c r="P1579" i="5"/>
  <c r="P1578" i="5"/>
  <c r="P1577" i="5"/>
  <c r="P1576" i="5"/>
  <c r="P1575" i="5"/>
  <c r="P1574" i="5"/>
  <c r="P1573" i="5"/>
  <c r="P1572" i="5"/>
  <c r="P1571" i="5"/>
  <c r="P1570" i="5"/>
  <c r="P1569" i="5"/>
  <c r="P1568" i="5"/>
  <c r="P1567" i="5"/>
  <c r="P1566" i="5"/>
  <c r="P1565" i="5"/>
  <c r="P1564" i="5"/>
  <c r="P1563" i="5"/>
  <c r="P1562" i="5"/>
  <c r="P1561" i="5"/>
  <c r="P1560" i="5"/>
  <c r="P1559" i="5"/>
  <c r="P1558" i="5"/>
  <c r="P1557" i="5"/>
  <c r="P1556" i="5"/>
  <c r="P1555" i="5"/>
  <c r="P1554" i="5"/>
  <c r="P1553" i="5"/>
  <c r="P1552" i="5"/>
  <c r="P1551" i="5"/>
  <c r="P1550" i="5"/>
  <c r="P1549" i="5"/>
  <c r="P1548" i="5"/>
  <c r="P1547" i="5"/>
  <c r="P1546" i="5"/>
  <c r="P1545" i="5"/>
  <c r="P1544" i="5"/>
  <c r="P1543" i="5"/>
  <c r="P1542" i="5"/>
  <c r="P1541" i="5"/>
  <c r="P1540" i="5"/>
  <c r="P1539" i="5"/>
  <c r="P1538" i="5"/>
  <c r="P1537" i="5"/>
  <c r="P1536" i="5"/>
  <c r="P1535" i="5"/>
  <c r="P1534" i="5"/>
  <c r="P1533" i="5"/>
  <c r="P1532" i="5"/>
  <c r="P1531" i="5"/>
  <c r="P1530" i="5"/>
  <c r="P1529" i="5"/>
  <c r="P1528" i="5"/>
  <c r="P1527" i="5"/>
  <c r="P1526" i="5"/>
  <c r="P1525" i="5"/>
  <c r="P1524" i="5"/>
  <c r="P1523" i="5"/>
  <c r="P1522" i="5"/>
  <c r="P1521" i="5"/>
  <c r="P1520" i="5"/>
  <c r="P1519" i="5"/>
  <c r="P1518" i="5"/>
  <c r="P1517" i="5"/>
  <c r="P1516" i="5"/>
  <c r="P1515" i="5"/>
  <c r="P1514" i="5"/>
  <c r="P1513" i="5"/>
  <c r="P1512" i="5"/>
  <c r="P1511" i="5"/>
  <c r="P1510" i="5"/>
  <c r="P1509" i="5"/>
  <c r="P1508" i="5"/>
  <c r="P1507" i="5"/>
  <c r="P1506" i="5"/>
  <c r="P1505" i="5"/>
  <c r="P1504" i="5"/>
  <c r="P1503" i="5"/>
  <c r="P1502" i="5"/>
  <c r="P1501" i="5"/>
  <c r="P1500" i="5"/>
  <c r="P1499" i="5"/>
  <c r="P1498" i="5"/>
  <c r="P1497" i="5"/>
  <c r="P1496" i="5"/>
  <c r="P1495" i="5"/>
  <c r="P1494" i="5"/>
  <c r="P1493" i="5"/>
  <c r="P1492" i="5"/>
  <c r="P1491" i="5"/>
  <c r="P1490" i="5"/>
  <c r="P1489" i="5"/>
  <c r="P1488" i="5"/>
  <c r="P1487" i="5"/>
  <c r="P1486" i="5"/>
  <c r="P1485" i="5"/>
  <c r="P1484" i="5"/>
  <c r="P1483" i="5"/>
  <c r="P1482" i="5"/>
  <c r="P1481" i="5"/>
  <c r="P1480" i="5"/>
  <c r="P1479" i="5"/>
  <c r="P1478" i="5"/>
  <c r="P1477" i="5"/>
  <c r="P1476" i="5"/>
  <c r="P1475" i="5"/>
  <c r="P1474" i="5"/>
  <c r="P1473" i="5"/>
  <c r="P1472" i="5"/>
  <c r="P1471" i="5"/>
  <c r="P1470" i="5"/>
  <c r="P1469" i="5"/>
  <c r="P1468" i="5"/>
  <c r="P1467" i="5"/>
  <c r="P1466" i="5"/>
  <c r="P1465" i="5"/>
  <c r="P1464" i="5"/>
  <c r="P1463" i="5"/>
  <c r="P1462" i="5"/>
  <c r="P1461" i="5"/>
  <c r="P1460" i="5"/>
  <c r="P1459" i="5"/>
  <c r="P1458" i="5"/>
  <c r="P1457" i="5"/>
  <c r="P1456" i="5"/>
  <c r="P1455" i="5"/>
  <c r="P1454" i="5"/>
  <c r="P1453" i="5"/>
  <c r="P1452" i="5"/>
  <c r="P1451" i="5"/>
  <c r="P1450" i="5"/>
  <c r="P1449" i="5"/>
  <c r="P1448" i="5"/>
  <c r="P1447" i="5"/>
  <c r="P1446" i="5"/>
  <c r="P1445" i="5"/>
  <c r="P1444" i="5"/>
  <c r="P1443" i="5"/>
  <c r="P1442" i="5"/>
  <c r="P1441" i="5"/>
  <c r="P1440" i="5"/>
  <c r="P1439" i="5"/>
  <c r="P1438" i="5"/>
  <c r="P1437" i="5"/>
  <c r="P1436" i="5"/>
  <c r="P1435" i="5"/>
  <c r="P1434" i="5"/>
  <c r="P1433" i="5"/>
  <c r="P1432" i="5"/>
  <c r="P1431" i="5"/>
  <c r="P1430" i="5"/>
  <c r="P1429" i="5"/>
  <c r="P1428" i="5"/>
  <c r="P1427" i="5"/>
  <c r="P1426" i="5"/>
  <c r="P1425" i="5"/>
  <c r="P1424" i="5"/>
  <c r="P1423" i="5"/>
  <c r="P1422" i="5"/>
  <c r="P1421" i="5"/>
  <c r="P1420" i="5"/>
  <c r="P1419" i="5"/>
  <c r="P1418" i="5"/>
  <c r="P1417" i="5"/>
  <c r="P1416" i="5"/>
  <c r="P1415" i="5"/>
  <c r="P1414" i="5"/>
  <c r="P1413" i="5"/>
  <c r="P1412" i="5"/>
  <c r="P1411" i="5"/>
  <c r="P1410" i="5"/>
  <c r="P1409" i="5"/>
  <c r="P1408" i="5"/>
  <c r="P1407" i="5"/>
  <c r="P1406" i="5"/>
  <c r="P1405" i="5"/>
  <c r="P1404" i="5"/>
  <c r="P1403" i="5"/>
  <c r="P1402" i="5"/>
  <c r="P1401" i="5"/>
  <c r="P1400" i="5"/>
  <c r="P1399" i="5"/>
  <c r="P1398" i="5"/>
  <c r="P1397" i="5"/>
  <c r="P1396" i="5"/>
  <c r="P1395" i="5"/>
  <c r="P1394" i="5"/>
  <c r="P1393" i="5"/>
  <c r="P1392" i="5"/>
  <c r="P1391" i="5"/>
  <c r="P1390" i="5"/>
  <c r="P1389" i="5"/>
  <c r="P1388" i="5"/>
  <c r="P1387" i="5"/>
  <c r="P1386" i="5"/>
  <c r="P1385" i="5"/>
  <c r="P1384" i="5"/>
  <c r="P1383" i="5"/>
  <c r="P1382" i="5"/>
  <c r="P1381" i="5"/>
  <c r="P1380" i="5"/>
  <c r="P1379" i="5"/>
  <c r="P1378" i="5"/>
  <c r="P1377" i="5"/>
  <c r="P1376" i="5"/>
  <c r="P1375" i="5"/>
  <c r="P1374" i="5"/>
  <c r="P1373" i="5"/>
  <c r="P1372" i="5"/>
  <c r="P1371" i="5"/>
  <c r="P1370" i="5"/>
  <c r="P1369" i="5"/>
  <c r="P1368" i="5"/>
  <c r="P1367" i="5"/>
  <c r="P1366" i="5"/>
  <c r="P1365" i="5"/>
  <c r="P1364" i="5"/>
  <c r="P1363" i="5"/>
  <c r="P1362" i="5"/>
  <c r="P1361" i="5"/>
  <c r="P1360" i="5"/>
  <c r="P1359" i="5"/>
  <c r="P1358" i="5"/>
  <c r="P1357" i="5"/>
  <c r="P1356" i="5"/>
  <c r="P1355" i="5"/>
  <c r="P1354" i="5"/>
  <c r="P1353" i="5"/>
  <c r="P1352" i="5"/>
  <c r="P1351" i="5"/>
  <c r="P1350" i="5"/>
  <c r="P1349" i="5"/>
  <c r="P1348" i="5"/>
  <c r="P1347" i="5"/>
  <c r="P1346" i="5"/>
  <c r="P1345" i="5"/>
  <c r="P1344" i="5"/>
  <c r="P1343" i="5"/>
  <c r="P1342" i="5"/>
  <c r="P1341" i="5"/>
  <c r="P1340" i="5"/>
  <c r="P1339" i="5"/>
  <c r="P1338" i="5"/>
  <c r="P1337" i="5"/>
  <c r="P1336" i="5"/>
  <c r="P1335" i="5"/>
  <c r="P1334" i="5"/>
  <c r="P1333" i="5"/>
  <c r="P1332" i="5"/>
  <c r="P1331" i="5"/>
  <c r="P1330" i="5"/>
  <c r="P1329" i="5"/>
  <c r="P1328" i="5"/>
  <c r="P1327" i="5"/>
  <c r="P1326" i="5"/>
  <c r="P1325" i="5"/>
  <c r="P1324" i="5"/>
  <c r="P1323" i="5"/>
  <c r="P1322" i="5"/>
  <c r="P1321" i="5"/>
  <c r="P1320" i="5"/>
  <c r="P1319" i="5"/>
  <c r="P1318" i="5"/>
  <c r="P1317" i="5"/>
  <c r="P1316" i="5"/>
  <c r="P1315" i="5"/>
  <c r="P1314" i="5"/>
  <c r="P1313" i="5"/>
  <c r="P1312" i="5"/>
  <c r="P1311" i="5"/>
  <c r="P1310" i="5"/>
  <c r="P1309" i="5"/>
  <c r="P1308" i="5"/>
  <c r="P1307" i="5"/>
  <c r="P1306" i="5"/>
  <c r="P1305" i="5"/>
  <c r="P1304" i="5"/>
  <c r="P1303" i="5"/>
  <c r="P1302" i="5"/>
  <c r="P1301" i="5"/>
  <c r="P1300" i="5"/>
  <c r="P1299" i="5"/>
  <c r="P1298" i="5"/>
  <c r="P1297" i="5"/>
  <c r="P1296" i="5"/>
  <c r="P1295" i="5"/>
  <c r="P1294" i="5"/>
  <c r="P1293" i="5"/>
  <c r="P1292" i="5"/>
  <c r="P1291" i="5"/>
  <c r="P1290" i="5"/>
  <c r="P1289" i="5"/>
  <c r="P1288" i="5"/>
  <c r="P1287" i="5"/>
  <c r="P1286" i="5"/>
  <c r="P1285" i="5"/>
  <c r="P1284" i="5"/>
  <c r="P1283" i="5"/>
  <c r="P1282" i="5"/>
  <c r="P1281" i="5"/>
  <c r="P1280" i="5"/>
  <c r="P1279" i="5"/>
  <c r="P1278" i="5"/>
  <c r="P1277" i="5"/>
  <c r="P1276" i="5"/>
  <c r="P1275" i="5"/>
  <c r="P1274" i="5"/>
  <c r="P1273" i="5"/>
  <c r="P1272" i="5"/>
  <c r="P1271" i="5"/>
  <c r="P1270" i="5"/>
  <c r="P1269" i="5"/>
  <c r="P1268" i="5"/>
  <c r="P1267" i="5"/>
  <c r="P1266" i="5"/>
  <c r="P1265" i="5"/>
  <c r="P1264" i="5"/>
  <c r="P1263" i="5"/>
  <c r="P1262" i="5"/>
  <c r="P1261" i="5"/>
  <c r="P1260" i="5"/>
  <c r="P1259" i="5"/>
  <c r="P1258" i="5"/>
  <c r="P1257" i="5"/>
  <c r="P1256" i="5"/>
  <c r="P1255" i="5"/>
  <c r="P1254" i="5"/>
  <c r="P1253" i="5"/>
  <c r="P1252" i="5"/>
  <c r="P1251" i="5"/>
  <c r="P1250" i="5"/>
  <c r="P1249" i="5"/>
  <c r="P1248" i="5"/>
  <c r="P1247" i="5"/>
  <c r="P1246" i="5"/>
  <c r="P1245" i="5"/>
  <c r="P1244" i="5"/>
  <c r="P1243" i="5"/>
  <c r="P1242" i="5"/>
  <c r="P1241" i="5"/>
  <c r="P1240" i="5"/>
  <c r="P1239" i="5"/>
  <c r="P1238" i="5"/>
  <c r="P1237" i="5"/>
  <c r="P1236" i="5"/>
  <c r="P1235" i="5"/>
  <c r="P1234" i="5"/>
  <c r="P1233" i="5"/>
  <c r="P1232" i="5"/>
  <c r="P1231" i="5"/>
  <c r="P1230" i="5"/>
  <c r="P1229" i="5"/>
  <c r="P1228" i="5"/>
  <c r="P1227" i="5"/>
  <c r="P1226" i="5"/>
  <c r="P1225" i="5"/>
  <c r="P1224" i="5"/>
  <c r="P1223" i="5"/>
  <c r="P1222" i="5"/>
  <c r="P1221" i="5"/>
  <c r="P1220" i="5"/>
  <c r="P1219" i="5"/>
  <c r="P1218" i="5"/>
  <c r="P1217" i="5"/>
  <c r="P1216" i="5"/>
  <c r="P1215" i="5"/>
  <c r="P1214" i="5"/>
  <c r="P1213" i="5"/>
  <c r="P1212" i="5"/>
  <c r="P1211" i="5"/>
  <c r="P1210" i="5"/>
  <c r="P1209" i="5"/>
  <c r="P1208" i="5"/>
  <c r="P1207" i="5"/>
  <c r="P1206" i="5"/>
  <c r="P1205" i="5"/>
  <c r="P1204" i="5"/>
  <c r="P1203" i="5"/>
  <c r="P1202" i="5"/>
  <c r="P1201" i="5"/>
  <c r="P1200" i="5"/>
  <c r="P1199" i="5"/>
  <c r="P1198" i="5"/>
  <c r="P1197" i="5"/>
  <c r="P1196" i="5"/>
  <c r="P1195" i="5"/>
  <c r="P1194" i="5"/>
  <c r="P1193" i="5"/>
  <c r="P1192" i="5"/>
  <c r="P1191" i="5"/>
  <c r="P1190" i="5"/>
  <c r="P1189" i="5"/>
  <c r="P1188" i="5"/>
  <c r="P1187" i="5"/>
  <c r="P1186" i="5"/>
  <c r="P1185" i="5"/>
  <c r="P1184" i="5"/>
  <c r="P1183" i="5"/>
  <c r="P1182" i="5"/>
  <c r="P1181" i="5"/>
  <c r="P1180" i="5"/>
  <c r="P1179" i="5"/>
  <c r="P1178" i="5"/>
  <c r="P1177" i="5"/>
  <c r="P1176" i="5"/>
  <c r="P1175" i="5"/>
  <c r="P1174" i="5"/>
  <c r="P1173" i="5"/>
  <c r="P1172" i="5"/>
  <c r="P1171" i="5"/>
  <c r="P1170" i="5"/>
  <c r="P1169" i="5"/>
  <c r="P1168" i="5"/>
  <c r="P1167" i="5"/>
  <c r="P1166" i="5"/>
  <c r="P1165" i="5"/>
  <c r="P1164" i="5"/>
  <c r="P1163" i="5"/>
  <c r="P1162" i="5"/>
  <c r="P1161" i="5"/>
  <c r="P1160" i="5"/>
  <c r="P1159" i="5"/>
  <c r="P1158" i="5"/>
  <c r="P1157" i="5"/>
  <c r="P1156" i="5"/>
  <c r="P1155" i="5"/>
  <c r="P1154" i="5"/>
  <c r="P1153" i="5"/>
  <c r="P1152" i="5"/>
  <c r="P1151" i="5"/>
  <c r="P1150" i="5"/>
  <c r="P1149" i="5"/>
  <c r="P1148" i="5"/>
  <c r="P1147" i="5"/>
  <c r="P1146" i="5"/>
  <c r="P1145" i="5"/>
  <c r="P1144" i="5"/>
  <c r="P1143" i="5"/>
  <c r="P1142" i="5"/>
  <c r="P1141" i="5"/>
  <c r="P1140" i="5"/>
  <c r="P1139" i="5"/>
  <c r="P1138" i="5"/>
  <c r="P1137" i="5"/>
  <c r="P1136" i="5"/>
  <c r="P1135" i="5"/>
  <c r="P1134" i="5"/>
  <c r="P1133" i="5"/>
  <c r="P1132" i="5"/>
  <c r="P1131" i="5"/>
  <c r="P1130" i="5"/>
  <c r="P1129" i="5"/>
  <c r="P1128" i="5"/>
  <c r="P1127" i="5"/>
  <c r="P1126" i="5"/>
  <c r="P1125" i="5"/>
  <c r="P1124" i="5"/>
  <c r="P1123" i="5"/>
  <c r="P1122" i="5"/>
  <c r="P1121" i="5"/>
  <c r="P1120" i="5"/>
  <c r="P1119" i="5"/>
  <c r="P1118" i="5"/>
  <c r="P1117" i="5"/>
  <c r="P1116" i="5"/>
  <c r="P1115" i="5"/>
  <c r="P1114" i="5"/>
  <c r="P1113" i="5"/>
  <c r="P1112" i="5"/>
  <c r="P1111" i="5"/>
  <c r="P1110" i="5"/>
  <c r="P1109" i="5"/>
  <c r="P1108" i="5"/>
  <c r="P1107" i="5"/>
  <c r="P1106" i="5"/>
  <c r="P1105" i="5"/>
  <c r="P1104" i="5"/>
  <c r="P1103" i="5"/>
  <c r="P1102" i="5"/>
  <c r="P1101" i="5"/>
  <c r="P1100" i="5"/>
  <c r="P1099" i="5"/>
  <c r="P1098" i="5"/>
  <c r="P1097" i="5"/>
  <c r="P1096" i="5"/>
  <c r="P1095" i="5"/>
  <c r="P1094" i="5"/>
  <c r="P1093" i="5"/>
  <c r="P1092" i="5"/>
  <c r="P1091" i="5"/>
  <c r="P1090" i="5"/>
  <c r="P1089" i="5"/>
  <c r="P1088" i="5"/>
  <c r="P1087" i="5"/>
  <c r="P1086" i="5"/>
  <c r="P1085" i="5"/>
  <c r="P1084" i="5"/>
  <c r="P1083" i="5"/>
  <c r="P1082" i="5"/>
  <c r="P1081" i="5"/>
  <c r="P1080" i="5"/>
  <c r="P1079" i="5"/>
  <c r="P1078" i="5"/>
  <c r="P1077" i="5"/>
  <c r="P1076" i="5"/>
  <c r="P1075" i="5"/>
  <c r="P1074" i="5"/>
  <c r="P1073" i="5"/>
  <c r="P1072" i="5"/>
  <c r="P1071" i="5"/>
  <c r="P1070" i="5"/>
  <c r="P1069" i="5"/>
  <c r="P1068" i="5"/>
  <c r="P1067" i="5"/>
  <c r="P1066" i="5"/>
  <c r="P1065" i="5"/>
  <c r="P1064" i="5"/>
  <c r="P1063" i="5"/>
  <c r="P1062" i="5"/>
  <c r="P1061" i="5"/>
  <c r="P1060" i="5"/>
  <c r="P1059" i="5"/>
  <c r="P1058" i="5"/>
  <c r="P1057" i="5"/>
  <c r="P1056" i="5"/>
  <c r="P1055" i="5"/>
  <c r="P1054" i="5"/>
  <c r="P1053" i="5"/>
  <c r="P1052" i="5"/>
  <c r="P1051" i="5"/>
  <c r="P1050" i="5"/>
  <c r="P1049" i="5"/>
  <c r="P1048" i="5"/>
  <c r="P1047" i="5"/>
  <c r="P1046" i="5"/>
  <c r="P1045" i="5"/>
  <c r="P1044" i="5"/>
  <c r="P1043" i="5"/>
  <c r="P1042" i="5"/>
  <c r="P1041" i="5"/>
  <c r="P1040" i="5"/>
  <c r="P1039" i="5"/>
  <c r="P1038" i="5"/>
  <c r="P1037" i="5"/>
  <c r="P1036" i="5"/>
  <c r="P1035" i="5"/>
  <c r="P1034" i="5"/>
  <c r="P1033" i="5"/>
  <c r="P1032" i="5"/>
  <c r="P1031" i="5"/>
  <c r="P1030" i="5"/>
  <c r="P1029" i="5"/>
  <c r="P1028"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7" i="5"/>
  <c r="P996" i="5"/>
  <c r="P995" i="5"/>
  <c r="P994" i="5"/>
  <c r="P993" i="5"/>
  <c r="P992" i="5"/>
  <c r="P991" i="5"/>
  <c r="P990" i="5"/>
  <c r="P989" i="5"/>
  <c r="P988" i="5"/>
  <c r="P987" i="5"/>
  <c r="P986" i="5"/>
  <c r="P985" i="5"/>
  <c r="P984" i="5"/>
  <c r="P983" i="5"/>
  <c r="P982" i="5"/>
  <c r="P981" i="5"/>
  <c r="P980" i="5"/>
  <c r="P979" i="5"/>
  <c r="P978" i="5"/>
  <c r="P977" i="5"/>
  <c r="P976" i="5"/>
  <c r="P975" i="5"/>
  <c r="P974" i="5"/>
  <c r="P973" i="5"/>
  <c r="P972" i="5"/>
  <c r="P971" i="5"/>
  <c r="P970" i="5"/>
  <c r="P969" i="5"/>
  <c r="P968" i="5"/>
  <c r="P967" i="5"/>
  <c r="P966" i="5"/>
  <c r="P965" i="5"/>
  <c r="P964" i="5"/>
  <c r="P963" i="5"/>
  <c r="P962" i="5"/>
  <c r="P961" i="5"/>
  <c r="P960" i="5"/>
  <c r="P959" i="5"/>
  <c r="P958" i="5"/>
  <c r="P957" i="5"/>
  <c r="P956" i="5"/>
  <c r="P955" i="5"/>
  <c r="P954" i="5"/>
  <c r="P953" i="5"/>
  <c r="P952" i="5"/>
  <c r="P951" i="5"/>
  <c r="P950" i="5"/>
  <c r="P949" i="5"/>
  <c r="P948" i="5"/>
  <c r="P947" i="5"/>
  <c r="P946" i="5"/>
  <c r="P945" i="5"/>
  <c r="P944" i="5"/>
  <c r="P943" i="5"/>
  <c r="P942" i="5"/>
  <c r="P941" i="5"/>
  <c r="P940" i="5"/>
  <c r="P939" i="5"/>
  <c r="P938" i="5"/>
  <c r="P937" i="5"/>
  <c r="P936" i="5"/>
  <c r="P935" i="5"/>
  <c r="P934" i="5"/>
  <c r="P933" i="5"/>
  <c r="P932" i="5"/>
  <c r="P931" i="5"/>
  <c r="P930" i="5"/>
  <c r="P929" i="5"/>
  <c r="P928" i="5"/>
  <c r="P927" i="5"/>
  <c r="P926" i="5"/>
  <c r="P925" i="5"/>
  <c r="P924" i="5"/>
  <c r="P923" i="5"/>
  <c r="P922" i="5"/>
  <c r="P921" i="5"/>
  <c r="P920" i="5"/>
  <c r="P919" i="5"/>
  <c r="P918" i="5"/>
  <c r="P917" i="5"/>
  <c r="P916" i="5"/>
  <c r="P915" i="5"/>
  <c r="P914" i="5"/>
  <c r="P913" i="5"/>
  <c r="P912" i="5"/>
  <c r="P911" i="5"/>
  <c r="P910" i="5"/>
  <c r="P909" i="5"/>
  <c r="P908" i="5"/>
  <c r="P907" i="5"/>
  <c r="P906" i="5"/>
  <c r="P905" i="5"/>
  <c r="P904" i="5"/>
  <c r="P903" i="5"/>
  <c r="P902" i="5"/>
  <c r="P901" i="5"/>
  <c r="P900" i="5"/>
  <c r="P899" i="5"/>
  <c r="P898" i="5"/>
  <c r="P897" i="5"/>
  <c r="P896"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70" i="5"/>
  <c r="P869" i="5"/>
  <c r="P868" i="5"/>
  <c r="P867" i="5"/>
  <c r="P866" i="5"/>
  <c r="P865" i="5"/>
  <c r="P864" i="5"/>
  <c r="P863" i="5"/>
  <c r="P862" i="5"/>
  <c r="P861" i="5"/>
  <c r="P860" i="5"/>
  <c r="P859" i="5"/>
  <c r="P858" i="5"/>
  <c r="P857" i="5"/>
  <c r="P856" i="5"/>
  <c r="P855" i="5"/>
  <c r="P854" i="5"/>
  <c r="P853" i="5"/>
  <c r="P852" i="5"/>
  <c r="P851" i="5"/>
  <c r="P850" i="5"/>
  <c r="P849" i="5"/>
  <c r="P848" i="5"/>
  <c r="P847" i="5"/>
  <c r="P846" i="5"/>
  <c r="P845" i="5"/>
  <c r="P844" i="5"/>
  <c r="P843" i="5"/>
  <c r="P842" i="5"/>
  <c r="P841" i="5"/>
  <c r="P840" i="5"/>
  <c r="P839" i="5"/>
  <c r="P838" i="5"/>
  <c r="P837" i="5"/>
  <c r="P836" i="5"/>
  <c r="P835" i="5"/>
  <c r="P834" i="5"/>
  <c r="P833" i="5"/>
  <c r="P832" i="5"/>
  <c r="P831" i="5"/>
  <c r="P830" i="5"/>
  <c r="P829" i="5"/>
  <c r="P828" i="5"/>
  <c r="P827" i="5"/>
  <c r="P826" i="5"/>
  <c r="P825" i="5"/>
  <c r="P824" i="5"/>
  <c r="P823" i="5"/>
  <c r="P822" i="5"/>
  <c r="P821" i="5"/>
  <c r="P820" i="5"/>
  <c r="P819" i="5"/>
  <c r="P818" i="5"/>
  <c r="P817" i="5"/>
  <c r="P816" i="5"/>
  <c r="P815" i="5"/>
  <c r="P814" i="5"/>
  <c r="P813" i="5"/>
  <c r="P812" i="5"/>
  <c r="P811" i="5"/>
  <c r="P810" i="5"/>
  <c r="P809" i="5"/>
  <c r="P808" i="5"/>
  <c r="P807" i="5"/>
  <c r="P806" i="5"/>
  <c r="P805" i="5"/>
  <c r="P804" i="5"/>
  <c r="P803" i="5"/>
  <c r="P802" i="5"/>
  <c r="P801" i="5"/>
  <c r="P800" i="5"/>
  <c r="P799" i="5"/>
  <c r="P798" i="5"/>
  <c r="P797" i="5"/>
  <c r="P796" i="5"/>
  <c r="P795" i="5"/>
  <c r="P794" i="5"/>
  <c r="P793" i="5"/>
  <c r="P792" i="5"/>
  <c r="P791" i="5"/>
  <c r="P790" i="5"/>
  <c r="P789" i="5"/>
  <c r="P788" i="5"/>
  <c r="P787" i="5"/>
  <c r="P786" i="5"/>
  <c r="P785" i="5"/>
  <c r="P784" i="5"/>
  <c r="P783" i="5"/>
  <c r="P782" i="5"/>
  <c r="P781" i="5"/>
  <c r="P780" i="5"/>
  <c r="P779" i="5"/>
  <c r="P778" i="5"/>
  <c r="P777" i="5"/>
  <c r="P776" i="5"/>
  <c r="P775" i="5"/>
  <c r="P774" i="5"/>
  <c r="P773" i="5"/>
  <c r="P772" i="5"/>
  <c r="P771" i="5"/>
  <c r="P770" i="5"/>
  <c r="P769" i="5"/>
  <c r="P768" i="5"/>
  <c r="P767" i="5"/>
  <c r="P766" i="5"/>
  <c r="P765" i="5"/>
  <c r="P764" i="5"/>
  <c r="P763" i="5"/>
  <c r="P762" i="5"/>
  <c r="P761" i="5"/>
  <c r="P760" i="5"/>
  <c r="P759" i="5"/>
  <c r="P758" i="5"/>
  <c r="P757" i="5"/>
  <c r="P756" i="5"/>
  <c r="P755" i="5"/>
  <c r="P754" i="5"/>
  <c r="P753" i="5"/>
  <c r="P752" i="5"/>
  <c r="P751" i="5"/>
  <c r="P750" i="5"/>
  <c r="P749" i="5"/>
  <c r="P748" i="5"/>
  <c r="P747" i="5"/>
  <c r="P746" i="5"/>
  <c r="P745" i="5"/>
  <c r="P744" i="5"/>
  <c r="P743" i="5"/>
  <c r="P742" i="5"/>
  <c r="P741" i="5"/>
  <c r="P740" i="5"/>
  <c r="P739" i="5"/>
  <c r="P738" i="5"/>
  <c r="P737" i="5"/>
  <c r="P736" i="5"/>
  <c r="P735" i="5"/>
  <c r="P734" i="5"/>
  <c r="P733" i="5"/>
  <c r="P732" i="5"/>
  <c r="P731" i="5"/>
  <c r="P730" i="5"/>
  <c r="P729" i="5"/>
  <c r="P728" i="5"/>
  <c r="P727" i="5"/>
  <c r="P726" i="5"/>
  <c r="P725" i="5"/>
  <c r="P724" i="5"/>
  <c r="P723" i="5"/>
  <c r="P722" i="5"/>
  <c r="P721" i="5"/>
  <c r="P720" i="5"/>
  <c r="P719" i="5"/>
  <c r="P718" i="5"/>
  <c r="P717" i="5"/>
  <c r="P716" i="5"/>
  <c r="P715" i="5"/>
  <c r="P714" i="5"/>
  <c r="P713" i="5"/>
  <c r="P712" i="5"/>
  <c r="P711" i="5"/>
  <c r="P710" i="5"/>
  <c r="P709" i="5"/>
  <c r="P708" i="5"/>
  <c r="P707" i="5"/>
  <c r="P706" i="5"/>
  <c r="P705" i="5"/>
  <c r="P704" i="5"/>
  <c r="P703" i="5"/>
  <c r="P702" i="5"/>
  <c r="P701" i="5"/>
  <c r="P700" i="5"/>
  <c r="P699" i="5"/>
  <c r="P698" i="5"/>
  <c r="P697" i="5"/>
  <c r="P696" i="5"/>
  <c r="P695" i="5"/>
  <c r="P694" i="5"/>
  <c r="P693" i="5"/>
  <c r="P692" i="5"/>
  <c r="P691" i="5"/>
  <c r="P690" i="5"/>
  <c r="P689" i="5"/>
  <c r="P688" i="5"/>
  <c r="P687" i="5"/>
  <c r="P686" i="5"/>
  <c r="P685" i="5"/>
  <c r="P684" i="5"/>
  <c r="P683" i="5"/>
  <c r="P682" i="5"/>
  <c r="P681" i="5"/>
  <c r="P680" i="5"/>
  <c r="P679" i="5"/>
  <c r="P678" i="5"/>
  <c r="P677" i="5"/>
  <c r="P676" i="5"/>
  <c r="P675" i="5"/>
  <c r="P674" i="5"/>
  <c r="P673" i="5"/>
  <c r="P672" i="5"/>
  <c r="P671" i="5"/>
  <c r="P670" i="5"/>
  <c r="P669" i="5"/>
  <c r="P668" i="5"/>
  <c r="P667" i="5"/>
  <c r="P666" i="5"/>
  <c r="P665" i="5"/>
  <c r="P664" i="5"/>
  <c r="P663" i="5"/>
  <c r="P662" i="5"/>
  <c r="P661" i="5"/>
  <c r="P660" i="5"/>
  <c r="P659" i="5"/>
  <c r="P658" i="5"/>
  <c r="P657" i="5"/>
  <c r="P656" i="5"/>
  <c r="P655" i="5"/>
  <c r="P654" i="5"/>
  <c r="P653" i="5"/>
  <c r="P652" i="5"/>
  <c r="P651" i="5"/>
  <c r="P650" i="5"/>
  <c r="P649" i="5"/>
  <c r="P648" i="5"/>
  <c r="P647" i="5"/>
  <c r="P646" i="5"/>
  <c r="P645" i="5"/>
  <c r="P644" i="5"/>
  <c r="P643" i="5"/>
  <c r="P642" i="5"/>
  <c r="P641" i="5"/>
  <c r="P640" i="5"/>
  <c r="P639" i="5"/>
  <c r="P638" i="5"/>
  <c r="P637" i="5"/>
  <c r="P636" i="5"/>
  <c r="P635" i="5"/>
  <c r="P634" i="5"/>
  <c r="P633" i="5"/>
  <c r="P632" i="5"/>
  <c r="P631" i="5"/>
  <c r="P630" i="5"/>
  <c r="P629" i="5"/>
  <c r="P628" i="5"/>
  <c r="P627" i="5"/>
  <c r="P626" i="5"/>
  <c r="P625" i="5"/>
  <c r="P624" i="5"/>
  <c r="P623" i="5"/>
  <c r="P622" i="5"/>
  <c r="P621" i="5"/>
  <c r="P620" i="5"/>
  <c r="P619" i="5"/>
  <c r="P618" i="5"/>
  <c r="P617" i="5"/>
  <c r="P616" i="5"/>
  <c r="P615" i="5"/>
  <c r="P614" i="5"/>
  <c r="P613" i="5"/>
  <c r="P612" i="5"/>
  <c r="P611" i="5"/>
  <c r="P610" i="5"/>
  <c r="P609" i="5"/>
  <c r="P608" i="5"/>
  <c r="P607" i="5"/>
  <c r="P606" i="5"/>
  <c r="P605" i="5"/>
  <c r="P604" i="5"/>
  <c r="P603" i="5"/>
  <c r="P602" i="5"/>
  <c r="P601" i="5"/>
  <c r="P600" i="5"/>
  <c r="P599" i="5"/>
  <c r="P598" i="5"/>
  <c r="P597" i="5"/>
  <c r="P596" i="5"/>
  <c r="P595" i="5"/>
  <c r="P594" i="5"/>
  <c r="P593" i="5"/>
  <c r="P592" i="5"/>
  <c r="P591" i="5"/>
  <c r="P590" i="5"/>
  <c r="P589" i="5"/>
  <c r="P588" i="5"/>
  <c r="P587" i="5"/>
  <c r="P586" i="5"/>
  <c r="P585" i="5"/>
  <c r="P584" i="5"/>
  <c r="P583" i="5"/>
  <c r="P582" i="5"/>
  <c r="P581" i="5"/>
  <c r="P580" i="5"/>
  <c r="P579" i="5"/>
  <c r="P578" i="5"/>
  <c r="P577" i="5"/>
  <c r="P576" i="5"/>
  <c r="P575" i="5"/>
  <c r="P574" i="5"/>
  <c r="P573" i="5"/>
  <c r="P572" i="5"/>
  <c r="P571" i="5"/>
  <c r="P570" i="5"/>
  <c r="P569" i="5"/>
  <c r="P568" i="5"/>
  <c r="P567" i="5"/>
  <c r="P566" i="5"/>
  <c r="P565" i="5"/>
  <c r="P564" i="5"/>
  <c r="P563" i="5"/>
  <c r="P562" i="5"/>
  <c r="P561" i="5"/>
  <c r="P560" i="5"/>
  <c r="P559" i="5"/>
  <c r="P558" i="5"/>
  <c r="P557" i="5"/>
  <c r="P556" i="5"/>
  <c r="P555" i="5"/>
  <c r="P554" i="5"/>
  <c r="P553" i="5"/>
  <c r="P552" i="5"/>
  <c r="P551" i="5"/>
  <c r="P550" i="5"/>
  <c r="P549" i="5"/>
  <c r="P548" i="5"/>
  <c r="P547" i="5"/>
  <c r="P546" i="5"/>
  <c r="P545" i="5"/>
  <c r="P544" i="5"/>
  <c r="P543" i="5"/>
  <c r="P542" i="5"/>
  <c r="P541" i="5"/>
  <c r="P540" i="5"/>
  <c r="P539" i="5"/>
  <c r="P538" i="5"/>
  <c r="P537" i="5"/>
  <c r="P536" i="5"/>
  <c r="P535" i="5"/>
  <c r="P534" i="5"/>
  <c r="P533" i="5"/>
  <c r="P532" i="5"/>
  <c r="P531" i="5"/>
  <c r="P530" i="5"/>
  <c r="P529" i="5"/>
  <c r="P528" i="5"/>
  <c r="P527" i="5"/>
  <c r="P526" i="5"/>
  <c r="P525" i="5"/>
  <c r="P524" i="5"/>
  <c r="P523" i="5"/>
  <c r="P522" i="5"/>
  <c r="P521" i="5"/>
  <c r="P520" i="5"/>
  <c r="P519" i="5"/>
  <c r="P518" i="5"/>
  <c r="P517" i="5"/>
  <c r="P516" i="5"/>
  <c r="P515" i="5"/>
  <c r="P514" i="5"/>
  <c r="P513" i="5"/>
  <c r="P512" i="5"/>
  <c r="P511" i="5"/>
  <c r="P510" i="5"/>
  <c r="P509" i="5"/>
  <c r="P508" i="5"/>
  <c r="P507" i="5"/>
  <c r="P506" i="5"/>
  <c r="P505" i="5"/>
  <c r="P504" i="5"/>
  <c r="P503" i="5"/>
  <c r="P502" i="5"/>
  <c r="P501" i="5"/>
  <c r="P500" i="5"/>
  <c r="P499" i="5"/>
  <c r="P498" i="5"/>
  <c r="P497" i="5"/>
  <c r="P496" i="5"/>
  <c r="P495" i="5"/>
  <c r="P494" i="5"/>
  <c r="P493" i="5"/>
  <c r="P492" i="5"/>
  <c r="P491" i="5"/>
  <c r="P490" i="5"/>
  <c r="P489" i="5"/>
  <c r="P488" i="5"/>
  <c r="P487" i="5"/>
  <c r="P486" i="5"/>
  <c r="P485" i="5"/>
  <c r="P484" i="5"/>
  <c r="P483" i="5"/>
  <c r="P482" i="5"/>
  <c r="P481" i="5"/>
  <c r="P480" i="5"/>
  <c r="P479" i="5"/>
  <c r="P478" i="5"/>
  <c r="P477" i="5"/>
  <c r="P476" i="5"/>
  <c r="P475" i="5"/>
  <c r="P474" i="5"/>
  <c r="P473" i="5"/>
  <c r="P472" i="5"/>
  <c r="P471" i="5"/>
  <c r="P470" i="5"/>
  <c r="P469" i="5"/>
  <c r="P468" i="5"/>
  <c r="P467" i="5"/>
  <c r="P466" i="5"/>
  <c r="P465" i="5"/>
  <c r="P464" i="5"/>
  <c r="P463" i="5"/>
  <c r="P462" i="5"/>
  <c r="P461" i="5"/>
  <c r="P460" i="5"/>
  <c r="P459" i="5"/>
  <c r="P458" i="5"/>
  <c r="P457" i="5"/>
  <c r="P456" i="5"/>
  <c r="P455" i="5"/>
  <c r="P454" i="5"/>
  <c r="P453" i="5"/>
  <c r="P452" i="5"/>
  <c r="P451" i="5"/>
  <c r="P450" i="5"/>
  <c r="P449" i="5"/>
  <c r="P448"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2" i="5"/>
  <c r="P421" i="5"/>
  <c r="P420"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3" i="5"/>
  <c r="P372" i="5"/>
  <c r="P371" i="5"/>
  <c r="P370" i="5"/>
  <c r="P369" i="5"/>
  <c r="P368" i="5"/>
  <c r="P367" i="5"/>
  <c r="P366" i="5"/>
  <c r="P365" i="5"/>
  <c r="P364" i="5"/>
  <c r="P363" i="5"/>
  <c r="P362" i="5"/>
  <c r="P361" i="5"/>
  <c r="P360" i="5"/>
  <c r="P359" i="5"/>
  <c r="P358" i="5"/>
  <c r="P357" i="5"/>
  <c r="P356" i="5"/>
  <c r="P355" i="5"/>
  <c r="P354" i="5"/>
  <c r="P353" i="5"/>
  <c r="P352" i="5"/>
  <c r="P351" i="5"/>
  <c r="P350" i="5"/>
  <c r="P349" i="5"/>
  <c r="P348" i="5"/>
  <c r="P347" i="5"/>
  <c r="P346" i="5"/>
  <c r="P345" i="5"/>
  <c r="P344" i="5"/>
  <c r="P343" i="5"/>
  <c r="P342" i="5"/>
  <c r="P341" i="5"/>
  <c r="P340" i="5"/>
  <c r="P339" i="5"/>
  <c r="P338" i="5"/>
  <c r="P337" i="5"/>
  <c r="P336" i="5"/>
  <c r="P335" i="5"/>
  <c r="P334" i="5"/>
  <c r="P333" i="5"/>
  <c r="P332" i="5"/>
  <c r="P331" i="5"/>
  <c r="P330" i="5"/>
  <c r="P329" i="5"/>
  <c r="P328" i="5"/>
  <c r="P327" i="5"/>
  <c r="P326" i="5"/>
  <c r="P325" i="5"/>
  <c r="P324" i="5"/>
  <c r="P323" i="5"/>
  <c r="P322" i="5"/>
  <c r="P321" i="5"/>
  <c r="P320" i="5"/>
  <c r="P319" i="5"/>
  <c r="P318" i="5"/>
  <c r="P317" i="5"/>
  <c r="P316" i="5"/>
  <c r="P315" i="5"/>
  <c r="P314" i="5"/>
  <c r="P313" i="5"/>
  <c r="P312" i="5"/>
  <c r="P311" i="5"/>
  <c r="P310" i="5"/>
  <c r="P309" i="5"/>
  <c r="P308" i="5"/>
  <c r="P307" i="5"/>
  <c r="P306" i="5"/>
  <c r="P305" i="5"/>
  <c r="P304" i="5"/>
  <c r="P303" i="5"/>
  <c r="P302" i="5"/>
  <c r="P301" i="5"/>
  <c r="P300" i="5"/>
  <c r="P299" i="5"/>
  <c r="P298" i="5"/>
  <c r="P297" i="5"/>
  <c r="P296" i="5"/>
  <c r="P295" i="5"/>
  <c r="P294" i="5"/>
  <c r="P293" i="5"/>
  <c r="P292" i="5"/>
  <c r="P291" i="5"/>
  <c r="P290" i="5"/>
  <c r="P289" i="5"/>
  <c r="P288" i="5"/>
  <c r="P287" i="5"/>
  <c r="P286" i="5"/>
  <c r="P285" i="5"/>
  <c r="P284" i="5"/>
  <c r="P283" i="5"/>
  <c r="P282" i="5"/>
  <c r="P281" i="5"/>
  <c r="P280" i="5"/>
  <c r="P279" i="5"/>
  <c r="P278" i="5"/>
  <c r="P277" i="5"/>
  <c r="P276" i="5"/>
  <c r="P275" i="5"/>
  <c r="P274" i="5"/>
  <c r="P273" i="5"/>
  <c r="P272" i="5"/>
  <c r="P271" i="5"/>
  <c r="P270" i="5"/>
  <c r="P269" i="5"/>
  <c r="P268" i="5"/>
  <c r="P267" i="5"/>
  <c r="P266" i="5"/>
  <c r="P265" i="5"/>
  <c r="P264" i="5"/>
  <c r="P263" i="5"/>
  <c r="P262" i="5"/>
  <c r="P261" i="5"/>
  <c r="P260" i="5"/>
  <c r="P259" i="5"/>
  <c r="P258" i="5"/>
  <c r="P257" i="5"/>
  <c r="P256" i="5"/>
  <c r="P255" i="5"/>
  <c r="P254" i="5"/>
  <c r="P253" i="5"/>
  <c r="P252" i="5"/>
  <c r="P251" i="5"/>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Q3" i="5" s="1"/>
  <c r="AB1961" i="5"/>
  <c r="AB1960" i="5"/>
  <c r="AB1958" i="5"/>
  <c r="AB1957" i="5"/>
  <c r="AB1955" i="5"/>
  <c r="AB1949" i="5"/>
  <c r="AB1948" i="5"/>
  <c r="AB1947" i="5"/>
  <c r="AB1946" i="5"/>
  <c r="AB1945" i="5"/>
  <c r="AB1944" i="5"/>
  <c r="AB1943" i="5"/>
  <c r="AB1942" i="5"/>
  <c r="AB1939" i="5"/>
  <c r="AB1938" i="5"/>
  <c r="AB1936" i="5"/>
  <c r="AB1935" i="5"/>
  <c r="AB1934" i="5"/>
  <c r="AB1933" i="5"/>
  <c r="AB1932" i="5"/>
  <c r="AB1931" i="5"/>
  <c r="AB1930" i="5"/>
  <c r="AB1929" i="5"/>
  <c r="AB1928" i="5"/>
  <c r="AB1927" i="5"/>
  <c r="AB1923" i="5"/>
  <c r="AB1921" i="5"/>
  <c r="AB1920" i="5"/>
  <c r="AB1919" i="5"/>
  <c r="AB1918" i="5"/>
  <c r="AB1915" i="5"/>
  <c r="AB1911" i="5"/>
  <c r="AB1910" i="5"/>
  <c r="AB1908" i="5"/>
  <c r="AB1907" i="5"/>
  <c r="AB1906" i="5"/>
  <c r="AB1905" i="5"/>
  <c r="AB1903" i="5"/>
  <c r="AC1903" i="5" s="1"/>
  <c r="AB1902" i="5"/>
  <c r="AB1901" i="5"/>
  <c r="AB1900" i="5"/>
  <c r="AB1898" i="5"/>
  <c r="AB1897" i="5"/>
  <c r="AB1896" i="5"/>
  <c r="AB1895" i="5"/>
  <c r="AB1894" i="5"/>
  <c r="AB1893" i="5"/>
  <c r="AB1892" i="5"/>
  <c r="AB1889" i="5"/>
  <c r="AB1888" i="5"/>
  <c r="AB1887" i="5"/>
  <c r="AB1886" i="5"/>
  <c r="AB1885" i="5"/>
  <c r="AB1884" i="5"/>
  <c r="AB1882" i="5"/>
  <c r="AB1881" i="5"/>
  <c r="AB1880" i="5"/>
  <c r="AB1877" i="5"/>
  <c r="AB1873" i="5"/>
  <c r="AB1872" i="5"/>
  <c r="AB1871" i="5"/>
  <c r="AB1870" i="5"/>
  <c r="AB1869" i="5"/>
  <c r="AB1868" i="5"/>
  <c r="AB1867" i="5"/>
  <c r="AB1866" i="5"/>
  <c r="AB1865" i="5"/>
  <c r="AB1862" i="5"/>
  <c r="AB1861" i="5"/>
  <c r="AB1860" i="5"/>
  <c r="AB1859" i="5"/>
  <c r="AB1858" i="5"/>
  <c r="AB1856" i="5"/>
  <c r="AB1855" i="5"/>
  <c r="AB1854" i="5"/>
  <c r="AB1852" i="5"/>
  <c r="AB1846" i="5"/>
  <c r="AB1845" i="5"/>
  <c r="AC1845" i="5" s="1"/>
  <c r="AB1844" i="5"/>
  <c r="AB1843" i="5"/>
  <c r="AB1841" i="5"/>
  <c r="AB1836" i="5"/>
  <c r="AB1835" i="5"/>
  <c r="AB1834" i="5"/>
  <c r="AB1833" i="5"/>
  <c r="AB1832" i="5"/>
  <c r="AB1830" i="5"/>
  <c r="AB1829" i="5"/>
  <c r="AB1828" i="5"/>
  <c r="AB1827" i="5"/>
  <c r="AB1824" i="5"/>
  <c r="AB1823" i="5"/>
  <c r="AB1822" i="5"/>
  <c r="AB1821" i="5"/>
  <c r="AB1819" i="5"/>
  <c r="AB1818" i="5"/>
  <c r="AB1817" i="5"/>
  <c r="AB1816" i="5"/>
  <c r="AB1815" i="5"/>
  <c r="AB1814" i="5"/>
  <c r="AB1813" i="5"/>
  <c r="AB1812" i="5"/>
  <c r="AB1810" i="5"/>
  <c r="AB1809" i="5"/>
  <c r="AB1808" i="5"/>
  <c r="AC1808" i="5" s="1"/>
  <c r="AB1806" i="5"/>
  <c r="AB1805" i="5"/>
  <c r="AB1804" i="5"/>
  <c r="AB1803" i="5"/>
  <c r="AB1801" i="5"/>
  <c r="AB1800" i="5"/>
  <c r="AB1799" i="5"/>
  <c r="AB1798" i="5"/>
  <c r="AB1797" i="5"/>
  <c r="AB1796" i="5"/>
  <c r="AB1795" i="5"/>
  <c r="AB1794" i="5"/>
  <c r="AB1793" i="5"/>
  <c r="AB1792" i="5"/>
  <c r="AB1789" i="5"/>
  <c r="AB1788" i="5"/>
  <c r="AB1787" i="5"/>
  <c r="AB1786" i="5"/>
  <c r="AB1785" i="5"/>
  <c r="AB1784" i="5"/>
  <c r="AB1783" i="5"/>
  <c r="AB1782" i="5"/>
  <c r="AB1780" i="5"/>
  <c r="AB1779" i="5"/>
  <c r="AB1778" i="5"/>
  <c r="AB1777" i="5"/>
  <c r="AB1776" i="5"/>
  <c r="AB1774" i="5"/>
  <c r="AB1773" i="5"/>
  <c r="AB1772" i="5"/>
  <c r="AB1770" i="5"/>
  <c r="AB1769" i="5"/>
  <c r="AB1768" i="5"/>
  <c r="AB1767" i="5"/>
  <c r="AB1766" i="5"/>
  <c r="AB1765" i="5"/>
  <c r="AB1764" i="5"/>
  <c r="AB1763" i="5"/>
  <c r="AB1762" i="5"/>
  <c r="AB1761" i="5"/>
  <c r="AB1760" i="5"/>
  <c r="AB1759" i="5"/>
  <c r="AB1755" i="5"/>
  <c r="AB1754" i="5"/>
  <c r="AB1746" i="5"/>
  <c r="AB1742" i="5"/>
  <c r="AB1740" i="5"/>
  <c r="AB1738" i="5"/>
  <c r="AB1737" i="5"/>
  <c r="AB1736" i="5"/>
  <c r="AB1735" i="5"/>
  <c r="AB1733" i="5"/>
  <c r="AB1732" i="5"/>
  <c r="AB1731" i="5"/>
  <c r="AB1730" i="5"/>
  <c r="AB1729" i="5"/>
  <c r="AB1728" i="5"/>
  <c r="AB1727" i="5"/>
  <c r="AB1726" i="5"/>
  <c r="AB1725" i="5"/>
  <c r="AB1724" i="5"/>
  <c r="AB1721" i="5"/>
  <c r="AB1720" i="5"/>
  <c r="AB1719" i="5"/>
  <c r="AB1718" i="5"/>
  <c r="AB1716" i="5"/>
  <c r="AB1715" i="5"/>
  <c r="AB1714" i="5"/>
  <c r="AB1713" i="5"/>
  <c r="AB1712" i="5"/>
  <c r="AB1710" i="5"/>
  <c r="AB1709" i="5"/>
  <c r="AB1708" i="5"/>
  <c r="AB1707" i="5"/>
  <c r="AB1706" i="5"/>
  <c r="AB1705" i="5"/>
  <c r="AB1704" i="5"/>
  <c r="AB1703" i="5"/>
  <c r="AB1702" i="5"/>
  <c r="AB1701" i="5"/>
  <c r="AB1700" i="5"/>
  <c r="AB1699" i="5"/>
  <c r="AB1698" i="5"/>
  <c r="AB1697" i="5"/>
  <c r="AB1696" i="5"/>
  <c r="AB1695" i="5"/>
  <c r="AB1694" i="5"/>
  <c r="AB1693" i="5"/>
  <c r="AB1692" i="5"/>
  <c r="AB1691" i="5"/>
  <c r="AB1690" i="5"/>
  <c r="AB1689" i="5"/>
  <c r="AB1688" i="5"/>
  <c r="AB1687" i="5"/>
  <c r="AB1686" i="5"/>
  <c r="AB1685" i="5"/>
  <c r="AB1684" i="5"/>
  <c r="AB1683" i="5"/>
  <c r="AB1682" i="5"/>
  <c r="AB1681" i="5"/>
  <c r="AB1680" i="5"/>
  <c r="AB1679" i="5"/>
  <c r="AB1678" i="5"/>
  <c r="AB1677" i="5"/>
  <c r="AB1676" i="5"/>
  <c r="AB1675" i="5"/>
  <c r="AB1674" i="5"/>
  <c r="AB1673" i="5"/>
  <c r="AB1672" i="5"/>
  <c r="AB1671" i="5"/>
  <c r="AB1670" i="5"/>
  <c r="AB1669" i="5"/>
  <c r="AB1668" i="5"/>
  <c r="AB1667" i="5"/>
  <c r="AB1666" i="5"/>
  <c r="AB1665" i="5"/>
  <c r="AB1664" i="5"/>
  <c r="AB1663" i="5"/>
  <c r="AB1662" i="5"/>
  <c r="AB1661" i="5"/>
  <c r="AB1660" i="5"/>
  <c r="AB1659" i="5"/>
  <c r="AB1658" i="5"/>
  <c r="AB1657" i="5"/>
  <c r="AB1656" i="5"/>
  <c r="AB1655" i="5"/>
  <c r="AB1654" i="5"/>
  <c r="AB1653" i="5"/>
  <c r="AB1652" i="5"/>
  <c r="AB1651" i="5"/>
  <c r="AB1650" i="5"/>
  <c r="AB1649" i="5"/>
  <c r="AB1648" i="5"/>
  <c r="AB1647" i="5"/>
  <c r="AB1646" i="5"/>
  <c r="AB1645" i="5"/>
  <c r="AB1644" i="5"/>
  <c r="AB1643" i="5"/>
  <c r="AB1642" i="5"/>
  <c r="AB1641" i="5"/>
  <c r="AB1634" i="5"/>
  <c r="AB1633" i="5"/>
  <c r="AB1632" i="5"/>
  <c r="AB1631" i="5"/>
  <c r="AB1630" i="5"/>
  <c r="AB1629" i="5"/>
  <c r="AB1628" i="5"/>
  <c r="AB1627" i="5"/>
  <c r="AB1626" i="5"/>
  <c r="AB1625" i="5"/>
  <c r="AB1624" i="5"/>
  <c r="AB1623" i="5"/>
  <c r="AB1622" i="5"/>
  <c r="AB1621" i="5"/>
  <c r="AB1620" i="5"/>
  <c r="AB1619" i="5"/>
  <c r="AB1618" i="5"/>
  <c r="AB1617" i="5"/>
  <c r="AB1616" i="5"/>
  <c r="AB1615" i="5"/>
  <c r="AB1614" i="5"/>
  <c r="AB1613" i="5"/>
  <c r="AB1612" i="5"/>
  <c r="AB1611" i="5"/>
  <c r="AB1610" i="5"/>
  <c r="AB1609" i="5"/>
  <c r="AB1608" i="5"/>
  <c r="AB1607" i="5"/>
  <c r="AB1606" i="5"/>
  <c r="AB1592" i="5"/>
  <c r="AB1591" i="5"/>
  <c r="AB1590" i="5"/>
  <c r="AB1589" i="5"/>
  <c r="AB1588" i="5"/>
  <c r="AB1587" i="5"/>
  <c r="AB1586" i="5"/>
  <c r="AB1583" i="5"/>
  <c r="AB1582" i="5"/>
  <c r="AB1581" i="5"/>
  <c r="AB1580" i="5"/>
  <c r="AB1579" i="5"/>
  <c r="AB1578" i="5"/>
  <c r="AB1577" i="5"/>
  <c r="AB1576" i="5"/>
  <c r="AB1575" i="5"/>
  <c r="AB1574" i="5"/>
  <c r="AB1572" i="5"/>
  <c r="AB1571" i="5"/>
  <c r="AB1570" i="5"/>
  <c r="AB1569" i="5"/>
  <c r="AB1568" i="5"/>
  <c r="AB1567" i="5"/>
  <c r="AB1566" i="5"/>
  <c r="AB1565" i="5"/>
  <c r="AB1564" i="5"/>
  <c r="AB1563" i="5"/>
  <c r="AB1562" i="5"/>
  <c r="AB1561" i="5"/>
  <c r="AB1560" i="5"/>
  <c r="AB1559" i="5"/>
  <c r="AB1558" i="5"/>
  <c r="AB1557" i="5"/>
  <c r="AB1556" i="5"/>
  <c r="AB1555" i="5"/>
  <c r="AB1554" i="5"/>
  <c r="AB1553" i="5"/>
  <c r="AB1552" i="5"/>
  <c r="AB1551" i="5"/>
  <c r="AB1550" i="5"/>
  <c r="AB1549" i="5"/>
  <c r="AB1548" i="5"/>
  <c r="AB1547" i="5"/>
  <c r="AB1546" i="5"/>
  <c r="AB1545" i="5"/>
  <c r="AB1544" i="5"/>
  <c r="AB1543" i="5"/>
  <c r="AB1542" i="5"/>
  <c r="AB1541" i="5"/>
  <c r="AB1540" i="5"/>
  <c r="AB1539" i="5"/>
  <c r="AB1538" i="5"/>
  <c r="AB1537" i="5"/>
  <c r="AB1536" i="5"/>
  <c r="AB1535" i="5"/>
  <c r="AB1534" i="5"/>
  <c r="AB1533" i="5"/>
  <c r="AB1532" i="5"/>
  <c r="AB1528" i="5"/>
  <c r="AB1516" i="5"/>
  <c r="AB1515" i="5"/>
  <c r="AB1514" i="5"/>
  <c r="AB1513" i="5"/>
  <c r="AB1512" i="5"/>
  <c r="AB1511" i="5"/>
  <c r="AB1510" i="5"/>
  <c r="AB1509" i="5"/>
  <c r="AB1508" i="5"/>
  <c r="AB1507" i="5"/>
  <c r="AB1506" i="5"/>
  <c r="AB1505" i="5"/>
  <c r="AB1504" i="5"/>
  <c r="AB1503" i="5"/>
  <c r="AB1502" i="5"/>
  <c r="AB1501" i="5"/>
  <c r="AB1500" i="5"/>
  <c r="AB1499" i="5"/>
  <c r="AB1498" i="5"/>
  <c r="AB1497" i="5"/>
  <c r="AB1496" i="5"/>
  <c r="AB1495" i="5"/>
  <c r="AB1494" i="5"/>
  <c r="AB1493" i="5"/>
  <c r="AB1492" i="5"/>
  <c r="AB1491" i="5"/>
  <c r="AB1490" i="5"/>
  <c r="AB1489" i="5"/>
  <c r="AB1488" i="5"/>
  <c r="AB1484" i="5"/>
  <c r="AB1483" i="5"/>
  <c r="AB1482" i="5"/>
  <c r="AB1481" i="5"/>
  <c r="AB1480" i="5"/>
  <c r="AB1479" i="5"/>
  <c r="AB1478" i="5"/>
  <c r="AB1477" i="5"/>
  <c r="AB1416" i="5"/>
  <c r="AB1413" i="5"/>
  <c r="AB1412" i="5"/>
  <c r="AB1411" i="5"/>
  <c r="AB1410" i="5"/>
  <c r="AB1409" i="5"/>
  <c r="AB1408" i="5"/>
  <c r="AB1407" i="5"/>
  <c r="AB1406" i="5"/>
  <c r="AB1405" i="5"/>
  <c r="AB1404" i="5"/>
  <c r="AB1403" i="5"/>
  <c r="AB1402" i="5"/>
  <c r="AB1401" i="5"/>
  <c r="AB1400" i="5"/>
  <c r="AB1399" i="5"/>
  <c r="AB1398" i="5"/>
  <c r="AB1397" i="5"/>
  <c r="AB1396" i="5"/>
  <c r="AB1395" i="5"/>
  <c r="AB1394" i="5"/>
  <c r="AB1393" i="5"/>
  <c r="AB1392" i="5"/>
  <c r="AB1391" i="5"/>
  <c r="AB1390" i="5"/>
  <c r="AB1389" i="5"/>
  <c r="AB1388" i="5"/>
  <c r="AB1387" i="5"/>
  <c r="AB1386" i="5"/>
  <c r="AB1385" i="5"/>
  <c r="AB1384" i="5"/>
  <c r="AB1383" i="5"/>
  <c r="AB1382" i="5"/>
  <c r="AB1381" i="5"/>
  <c r="AB1380" i="5"/>
  <c r="AB1379" i="5"/>
  <c r="AB1378" i="5"/>
  <c r="AB1377" i="5"/>
  <c r="AB1376" i="5"/>
  <c r="AB1375" i="5"/>
  <c r="AB1374" i="5"/>
  <c r="AB1373" i="5"/>
  <c r="AB1372" i="5"/>
  <c r="AB1371" i="5"/>
  <c r="AB1370" i="5"/>
  <c r="AB1369" i="5"/>
  <c r="AB1368" i="5"/>
  <c r="AB1367" i="5"/>
  <c r="AB1366" i="5"/>
  <c r="AB1365" i="5"/>
  <c r="AB1364" i="5"/>
  <c r="AB1363" i="5"/>
  <c r="AB1362" i="5"/>
  <c r="AB1361" i="5"/>
  <c r="AB1360" i="5"/>
  <c r="AB1359" i="5"/>
  <c r="AB1358" i="5"/>
  <c r="AB1357" i="5"/>
  <c r="AB1349" i="5"/>
  <c r="AC1349" i="5" s="1"/>
  <c r="AB1348" i="5"/>
  <c r="AB1347" i="5"/>
  <c r="AB1346" i="5"/>
  <c r="AB1345" i="5"/>
  <c r="AB1344" i="5"/>
  <c r="AB1343" i="5"/>
  <c r="AB1342" i="5"/>
  <c r="AB1341" i="5"/>
  <c r="AB1340" i="5"/>
  <c r="AB1339" i="5"/>
  <c r="AB1338" i="5"/>
  <c r="AB1337" i="5"/>
  <c r="AB1336" i="5"/>
  <c r="AB1335" i="5"/>
  <c r="AB1334" i="5"/>
  <c r="AB1333" i="5"/>
  <c r="AB1332" i="5"/>
  <c r="AB1331" i="5"/>
  <c r="AB1330" i="5"/>
  <c r="AB1329" i="5"/>
  <c r="AB1328" i="5"/>
  <c r="AB1324" i="5"/>
  <c r="AB1323" i="5"/>
  <c r="AB1322" i="5"/>
  <c r="AB1321" i="5"/>
  <c r="AB1319" i="5"/>
  <c r="AB1318" i="5"/>
  <c r="AB1317" i="5"/>
  <c r="AB1316" i="5"/>
  <c r="AB1315" i="5"/>
  <c r="AB1314" i="5"/>
  <c r="AB1313" i="5"/>
  <c r="AB1312" i="5"/>
  <c r="AB1311" i="5"/>
  <c r="AB1310" i="5"/>
  <c r="AB1309" i="5"/>
  <c r="AB1308" i="5"/>
  <c r="AB1307" i="5"/>
  <c r="AB1306" i="5"/>
  <c r="AB1305" i="5"/>
  <c r="AB1304" i="5"/>
  <c r="AB1303" i="5"/>
  <c r="AB1302" i="5"/>
  <c r="AB1301" i="5"/>
  <c r="AB1300" i="5"/>
  <c r="AB1299" i="5"/>
  <c r="AB1298" i="5"/>
  <c r="AB1297" i="5"/>
  <c r="AB1296" i="5"/>
  <c r="AB1295" i="5"/>
  <c r="AB1294" i="5"/>
  <c r="AB1293" i="5"/>
  <c r="AB1292" i="5"/>
  <c r="AB1291" i="5"/>
  <c r="AB1290" i="5"/>
  <c r="AB1289" i="5"/>
  <c r="AB1288" i="5"/>
  <c r="AB1287" i="5"/>
  <c r="AB1286" i="5"/>
  <c r="AB1285" i="5"/>
  <c r="AB1284" i="5"/>
  <c r="AB1283" i="5"/>
  <c r="AB1282" i="5"/>
  <c r="AB1281" i="5"/>
  <c r="AB1280" i="5"/>
  <c r="AB1279" i="5"/>
  <c r="AB1278" i="5"/>
  <c r="AB1277" i="5"/>
  <c r="AB1276" i="5"/>
  <c r="AB1275" i="5"/>
  <c r="AB1274" i="5"/>
  <c r="AB1273" i="5"/>
  <c r="AB1272" i="5"/>
  <c r="AB1271" i="5"/>
  <c r="AB1270" i="5"/>
  <c r="AB1269" i="5"/>
  <c r="AB1268" i="5"/>
  <c r="AB1267" i="5"/>
  <c r="AB1266" i="5"/>
  <c r="AB1265" i="5"/>
  <c r="AB1264" i="5"/>
  <c r="AB1263" i="5"/>
  <c r="AB1262" i="5"/>
  <c r="AB1261" i="5"/>
  <c r="AB1260" i="5"/>
  <c r="AB1259" i="5"/>
  <c r="AB1258" i="5"/>
  <c r="AB1257" i="5"/>
  <c r="AB1256" i="5"/>
  <c r="AB1255" i="5"/>
  <c r="AB1254" i="5"/>
  <c r="AB1253" i="5"/>
  <c r="AB1252" i="5"/>
  <c r="AB1251" i="5"/>
  <c r="AB1250" i="5"/>
  <c r="AB1249" i="5"/>
  <c r="AB1248" i="5"/>
  <c r="AB1247" i="5"/>
  <c r="AB1246" i="5"/>
  <c r="AB1245" i="5"/>
  <c r="AB1244" i="5"/>
  <c r="AB1243" i="5"/>
  <c r="AB1242" i="5"/>
  <c r="AB1241" i="5"/>
  <c r="AB1240" i="5"/>
  <c r="AB1239" i="5"/>
  <c r="AB1238" i="5"/>
  <c r="AB1237" i="5"/>
  <c r="AB1236" i="5"/>
  <c r="AB1235" i="5"/>
  <c r="AB1234" i="5"/>
  <c r="AB1233" i="5"/>
  <c r="AB1232" i="5"/>
  <c r="AB1231" i="5"/>
  <c r="AB1230" i="5"/>
  <c r="AB1229" i="5"/>
  <c r="AB1228" i="5"/>
  <c r="AB1227" i="5"/>
  <c r="AB1226" i="5"/>
  <c r="AB1225" i="5"/>
  <c r="AB1224" i="5"/>
  <c r="AB1223" i="5"/>
  <c r="AB1222" i="5"/>
  <c r="AB1221" i="5"/>
  <c r="AB1220" i="5"/>
  <c r="AB1219" i="5"/>
  <c r="AB1218" i="5"/>
  <c r="AB1217" i="5"/>
  <c r="AB1216" i="5"/>
  <c r="AB1215" i="5"/>
  <c r="AB1214" i="5"/>
  <c r="AB1213" i="5"/>
  <c r="AB1212" i="5"/>
  <c r="AB1211" i="5"/>
  <c r="AB1210" i="5"/>
  <c r="AB1209" i="5"/>
  <c r="AB1208" i="5"/>
  <c r="AB1207" i="5"/>
  <c r="AB1206" i="5"/>
  <c r="AB1205" i="5"/>
  <c r="AB1204" i="5"/>
  <c r="AB1203" i="5"/>
  <c r="AB1202" i="5"/>
  <c r="AB1201" i="5"/>
  <c r="AB1200" i="5"/>
  <c r="AB1199" i="5"/>
  <c r="AB1198" i="5"/>
  <c r="AB1197" i="5"/>
  <c r="AB1196" i="5"/>
  <c r="AB1195" i="5"/>
  <c r="AB1194" i="5"/>
  <c r="AB1193" i="5"/>
  <c r="AB1192" i="5"/>
  <c r="AB1191" i="5"/>
  <c r="AB1190" i="5"/>
  <c r="AB1189" i="5"/>
  <c r="AB1188" i="5"/>
  <c r="AB1187" i="5"/>
  <c r="AB1186" i="5"/>
  <c r="AB1185" i="5"/>
  <c r="AB1184" i="5"/>
  <c r="AB1183" i="5"/>
  <c r="AB1182" i="5"/>
  <c r="AB1181" i="5"/>
  <c r="AB1180" i="5"/>
  <c r="AB1179" i="5"/>
  <c r="AB1178" i="5"/>
  <c r="AB1177" i="5"/>
  <c r="AB1176" i="5"/>
  <c r="AB1175" i="5"/>
  <c r="AB1174" i="5"/>
  <c r="AB1173" i="5"/>
  <c r="AB1172" i="5"/>
  <c r="AB1171" i="5"/>
  <c r="AB1170" i="5"/>
  <c r="AB1169" i="5"/>
  <c r="AB1168" i="5"/>
  <c r="AB1167" i="5"/>
  <c r="AB1166" i="5"/>
  <c r="AB1165" i="5"/>
  <c r="AB1164" i="5"/>
  <c r="AB1163" i="5"/>
  <c r="AB1162" i="5"/>
  <c r="AB1161" i="5"/>
  <c r="AB1160" i="5"/>
  <c r="AB1159" i="5"/>
  <c r="AB1158" i="5"/>
  <c r="AB1157" i="5"/>
  <c r="AB1156" i="5"/>
  <c r="AB1155" i="5"/>
  <c r="AB1154" i="5"/>
  <c r="AB1153" i="5"/>
  <c r="AB1152" i="5"/>
  <c r="AB1151" i="5"/>
  <c r="AB1150" i="5"/>
  <c r="AB1149" i="5"/>
  <c r="AB1148" i="5"/>
  <c r="AB1147" i="5"/>
  <c r="AB1146" i="5"/>
  <c r="AB1145" i="5"/>
  <c r="AB1144" i="5"/>
  <c r="AB1143" i="5"/>
  <c r="AB1142" i="5"/>
  <c r="AB1141" i="5"/>
  <c r="AB1140" i="5"/>
  <c r="AB1139" i="5"/>
  <c r="AB1138" i="5"/>
  <c r="AB1137" i="5"/>
  <c r="AB1136" i="5"/>
  <c r="AB1135" i="5"/>
  <c r="AB1134" i="5"/>
  <c r="AB1133" i="5"/>
  <c r="AB1132" i="5"/>
  <c r="AB1131" i="5"/>
  <c r="AB1130" i="5"/>
  <c r="AB1129" i="5"/>
  <c r="AB1128" i="5"/>
  <c r="AB1127" i="5"/>
  <c r="AB1126" i="5"/>
  <c r="AB1125" i="5"/>
  <c r="AB1124" i="5"/>
  <c r="AB1123" i="5"/>
  <c r="AB1122" i="5"/>
  <c r="AB1121" i="5"/>
  <c r="AB1120" i="5"/>
  <c r="AB1119" i="5"/>
  <c r="AB1118" i="5"/>
  <c r="AB1117" i="5"/>
  <c r="AB1116" i="5"/>
  <c r="AB1115" i="5"/>
  <c r="AB1114" i="5"/>
  <c r="AB1113" i="5"/>
  <c r="AB1112" i="5"/>
  <c r="AB1111" i="5"/>
  <c r="AB1110" i="5"/>
  <c r="AB1109" i="5"/>
  <c r="AB1108" i="5"/>
  <c r="AB1107" i="5"/>
  <c r="AB1106" i="5"/>
  <c r="AB1105" i="5"/>
  <c r="AB1104" i="5"/>
  <c r="AB1103" i="5"/>
  <c r="AB1102" i="5"/>
  <c r="AB1101" i="5"/>
  <c r="AB1100" i="5"/>
  <c r="AB1099" i="5"/>
  <c r="AB1098" i="5"/>
  <c r="AB1097" i="5"/>
  <c r="AB1096" i="5"/>
  <c r="AB1095" i="5"/>
  <c r="AB1094" i="5"/>
  <c r="AB1093" i="5"/>
  <c r="AB1092" i="5"/>
  <c r="AB1091" i="5"/>
  <c r="AB1090" i="5"/>
  <c r="AB1089" i="5"/>
  <c r="AB1088" i="5"/>
  <c r="AB1087" i="5"/>
  <c r="AB1086" i="5"/>
  <c r="AB1085" i="5"/>
  <c r="AB1084" i="5"/>
  <c r="AB1083" i="5"/>
  <c r="AB1082" i="5"/>
  <c r="AB1081" i="5"/>
  <c r="AB1080" i="5"/>
  <c r="AB1079" i="5"/>
  <c r="AB1078" i="5"/>
  <c r="AB1077" i="5"/>
  <c r="AB1076" i="5"/>
  <c r="AB1075" i="5"/>
  <c r="AB1074" i="5"/>
  <c r="AB1073" i="5"/>
  <c r="AB1072" i="5"/>
  <c r="AB1071" i="5"/>
  <c r="AB1070" i="5"/>
  <c r="AB1069" i="5"/>
  <c r="AB1068" i="5"/>
  <c r="AB1067" i="5"/>
  <c r="AB1066" i="5"/>
  <c r="AB1065" i="5"/>
  <c r="AB1064" i="5"/>
  <c r="AB1063" i="5"/>
  <c r="AB1062" i="5"/>
  <c r="AB1061" i="5"/>
  <c r="AB1060" i="5"/>
  <c r="AB1059" i="5"/>
  <c r="AB1058" i="5"/>
  <c r="AB1057" i="5"/>
  <c r="AB1056" i="5"/>
  <c r="AB1055" i="5"/>
  <c r="AB1054" i="5"/>
  <c r="AB1053" i="5"/>
  <c r="AB1052" i="5"/>
  <c r="AB1051" i="5"/>
  <c r="AB1050" i="5"/>
  <c r="AB1049" i="5"/>
  <c r="AB1048" i="5"/>
  <c r="AB1047" i="5"/>
  <c r="AB1046" i="5"/>
  <c r="AB1045" i="5"/>
  <c r="AB1044" i="5"/>
  <c r="AB1043" i="5"/>
  <c r="AB1042" i="5"/>
  <c r="AB1041" i="5"/>
  <c r="AB1040" i="5"/>
  <c r="AB1039" i="5"/>
  <c r="AB1038" i="5"/>
  <c r="AB1037" i="5"/>
  <c r="AB1036" i="5"/>
  <c r="AB1035" i="5"/>
  <c r="AB1034" i="5"/>
  <c r="AB1033" i="5"/>
  <c r="AB1032" i="5"/>
  <c r="AB1031" i="5"/>
  <c r="AB1030" i="5"/>
  <c r="AB1029" i="5"/>
  <c r="AB1028" i="5"/>
  <c r="AB1027" i="5"/>
  <c r="AB1026" i="5"/>
  <c r="AB1025" i="5"/>
  <c r="AB1024" i="5"/>
  <c r="AB1023" i="5"/>
  <c r="AB1022" i="5"/>
  <c r="AB1021" i="5"/>
  <c r="AB1020" i="5"/>
  <c r="AB1019" i="5"/>
  <c r="AB1018" i="5"/>
  <c r="AB1017" i="5"/>
  <c r="AB1016" i="5"/>
  <c r="AB1015" i="5"/>
  <c r="AB1014" i="5"/>
  <c r="AB1013" i="5"/>
  <c r="AB1012" i="5"/>
  <c r="AB1011" i="5"/>
  <c r="AB1010" i="5"/>
  <c r="AB1009" i="5"/>
  <c r="AB1008" i="5"/>
  <c r="AB1007" i="5"/>
  <c r="AB1006" i="5"/>
  <c r="AB1005" i="5"/>
  <c r="AB1004" i="5"/>
  <c r="AB1003" i="5"/>
  <c r="AB1002" i="5"/>
  <c r="AB1001" i="5"/>
  <c r="AB1000" i="5"/>
  <c r="AB999" i="5"/>
  <c r="AB998" i="5"/>
  <c r="AB997" i="5"/>
  <c r="AB996" i="5"/>
  <c r="AB995" i="5"/>
  <c r="AB994" i="5"/>
  <c r="AB993" i="5"/>
  <c r="AB992" i="5"/>
  <c r="AB991" i="5"/>
  <c r="AB990" i="5"/>
  <c r="AB989" i="5"/>
  <c r="AB988" i="5"/>
  <c r="AB987" i="5"/>
  <c r="AB986" i="5"/>
  <c r="AB985" i="5"/>
  <c r="AB984" i="5"/>
  <c r="AB983" i="5"/>
  <c r="AB982" i="5"/>
  <c r="AB981" i="5"/>
  <c r="AB980" i="5"/>
  <c r="AB979" i="5"/>
  <c r="AB978" i="5"/>
  <c r="AB977" i="5"/>
  <c r="AB976" i="5"/>
  <c r="AB975" i="5"/>
  <c r="AB974" i="5"/>
  <c r="AB973" i="5"/>
  <c r="AB972" i="5"/>
  <c r="AB971" i="5"/>
  <c r="AB970" i="5"/>
  <c r="AB969" i="5"/>
  <c r="AB968" i="5"/>
  <c r="AB967" i="5"/>
  <c r="AB966" i="5"/>
  <c r="AB965" i="5"/>
  <c r="AB964" i="5"/>
  <c r="AB963" i="5"/>
  <c r="AB962" i="5"/>
  <c r="AB961" i="5"/>
  <c r="AB960" i="5"/>
  <c r="AB959" i="5"/>
  <c r="AB958" i="5"/>
  <c r="AB957" i="5"/>
  <c r="AB956" i="5"/>
  <c r="AB955" i="5"/>
  <c r="AB954" i="5"/>
  <c r="AB953" i="5"/>
  <c r="AB952" i="5"/>
  <c r="AB951" i="5"/>
  <c r="AB950" i="5"/>
  <c r="AB949" i="5"/>
  <c r="AB948" i="5"/>
  <c r="AB947" i="5"/>
  <c r="AB946" i="5"/>
  <c r="AB945" i="5"/>
  <c r="AB944" i="5"/>
  <c r="AB943" i="5"/>
  <c r="AB942" i="5"/>
  <c r="AB941" i="5"/>
  <c r="AB940" i="5"/>
  <c r="AB939" i="5"/>
  <c r="AB938" i="5"/>
  <c r="AB937" i="5"/>
  <c r="AB936" i="5"/>
  <c r="AB935" i="5"/>
  <c r="AB934" i="5"/>
  <c r="AB933" i="5"/>
  <c r="AB932" i="5"/>
  <c r="AB931" i="5"/>
  <c r="AB930" i="5"/>
  <c r="AB929" i="5"/>
  <c r="AB928" i="5"/>
  <c r="AB927" i="5"/>
  <c r="AB926" i="5"/>
  <c r="AB925" i="5"/>
  <c r="AB924" i="5"/>
  <c r="AB923" i="5"/>
  <c r="AB922" i="5"/>
  <c r="AB921" i="5"/>
  <c r="AB920" i="5"/>
  <c r="AB919" i="5"/>
  <c r="AB918" i="5"/>
  <c r="AB917" i="5"/>
  <c r="AB916" i="5"/>
  <c r="AB915" i="5"/>
  <c r="AB914" i="5"/>
  <c r="AB913" i="5"/>
  <c r="AB912" i="5"/>
  <c r="AB911" i="5"/>
  <c r="AB910" i="5"/>
  <c r="AB909" i="5"/>
  <c r="AB908" i="5"/>
  <c r="AB907" i="5"/>
  <c r="AB906" i="5"/>
  <c r="AB905" i="5"/>
  <c r="AB904" i="5"/>
  <c r="AB903" i="5"/>
  <c r="AB902" i="5"/>
  <c r="AB901" i="5"/>
  <c r="AB900" i="5"/>
  <c r="AB899" i="5"/>
  <c r="AB898" i="5"/>
  <c r="AB897" i="5"/>
  <c r="AB896" i="5"/>
  <c r="AB895" i="5"/>
  <c r="AB894" i="5"/>
  <c r="AB893" i="5"/>
  <c r="AB892" i="5"/>
  <c r="AB891" i="5"/>
  <c r="AB890" i="5"/>
  <c r="AB889" i="5"/>
  <c r="AB888" i="5"/>
  <c r="AB887" i="5"/>
  <c r="AB886" i="5"/>
  <c r="AB885" i="5"/>
  <c r="AB884" i="5"/>
  <c r="AB883" i="5"/>
  <c r="AB882" i="5"/>
  <c r="AB881" i="5"/>
  <c r="AB880" i="5"/>
  <c r="AB879" i="5"/>
  <c r="AB878" i="5"/>
  <c r="AB877" i="5"/>
  <c r="AB876" i="5"/>
  <c r="AB875" i="5"/>
  <c r="AB874" i="5"/>
  <c r="AB873" i="5"/>
  <c r="AB872" i="5"/>
  <c r="AB871" i="5"/>
  <c r="AB870" i="5"/>
  <c r="AB869" i="5"/>
  <c r="AB868" i="5"/>
  <c r="AB867" i="5"/>
  <c r="AB866" i="5"/>
  <c r="AB865" i="5"/>
  <c r="AB864" i="5"/>
  <c r="AB863" i="5"/>
  <c r="AB862" i="5"/>
  <c r="AB861" i="5"/>
  <c r="AB860" i="5"/>
  <c r="AB859" i="5"/>
  <c r="AB858" i="5"/>
  <c r="AB857" i="5"/>
  <c r="AB856" i="5"/>
  <c r="AB855" i="5"/>
  <c r="AB854" i="5"/>
  <c r="AB853" i="5"/>
  <c r="AB852" i="5"/>
  <c r="AB851" i="5"/>
  <c r="AB850" i="5"/>
  <c r="AB849" i="5"/>
  <c r="AB848" i="5"/>
  <c r="AB847" i="5"/>
  <c r="AB846" i="5"/>
  <c r="AB845" i="5"/>
  <c r="AB844" i="5"/>
  <c r="AB843" i="5"/>
  <c r="AB842" i="5"/>
  <c r="AB841" i="5"/>
  <c r="AB840" i="5"/>
  <c r="AB839" i="5"/>
  <c r="AB838" i="5"/>
  <c r="AB837" i="5"/>
  <c r="AB836" i="5"/>
  <c r="AB835" i="5"/>
  <c r="AB834" i="5"/>
  <c r="AB833" i="5"/>
  <c r="AB832" i="5"/>
  <c r="AB831" i="5"/>
  <c r="AB830" i="5"/>
  <c r="AB829" i="5"/>
  <c r="AB828" i="5"/>
  <c r="AB827" i="5"/>
  <c r="AB826" i="5"/>
  <c r="AB825" i="5"/>
  <c r="AB824" i="5"/>
  <c r="AB823" i="5"/>
  <c r="AB822" i="5"/>
  <c r="AB821" i="5"/>
  <c r="AB820" i="5"/>
  <c r="AB819" i="5"/>
  <c r="AB818" i="5"/>
  <c r="AB817" i="5"/>
  <c r="AB816" i="5"/>
  <c r="AB815" i="5"/>
  <c r="AB814" i="5"/>
  <c r="AB813" i="5"/>
  <c r="AB812" i="5"/>
  <c r="AB811" i="5"/>
  <c r="AB810" i="5"/>
  <c r="AB809" i="5"/>
  <c r="AB808" i="5"/>
  <c r="AB807" i="5"/>
  <c r="AB806" i="5"/>
  <c r="AB805" i="5"/>
  <c r="AB804" i="5"/>
  <c r="AB803" i="5"/>
  <c r="AB802" i="5"/>
  <c r="AB801" i="5"/>
  <c r="AB800" i="5"/>
  <c r="AB799" i="5"/>
  <c r="AB798" i="5"/>
  <c r="AB797" i="5"/>
  <c r="AB796" i="5"/>
  <c r="AB795" i="5"/>
  <c r="AB794" i="5"/>
  <c r="AB793" i="5"/>
  <c r="AB792" i="5"/>
  <c r="AB791" i="5"/>
  <c r="AB790" i="5"/>
  <c r="AB789" i="5"/>
  <c r="AB788" i="5"/>
  <c r="AB787" i="5"/>
  <c r="AB786" i="5"/>
  <c r="AB785" i="5"/>
  <c r="AB784" i="5"/>
  <c r="AB783" i="5"/>
  <c r="AB782" i="5"/>
  <c r="AB781" i="5"/>
  <c r="AB780" i="5"/>
  <c r="AB779" i="5"/>
  <c r="AB778" i="5"/>
  <c r="AB777" i="5"/>
  <c r="AB776" i="5"/>
  <c r="AB775" i="5"/>
  <c r="AC775" i="5" s="1"/>
  <c r="AB774" i="5"/>
  <c r="AB773" i="5"/>
  <c r="AB772" i="5"/>
  <c r="AC772" i="5" s="1"/>
  <c r="AB771" i="5"/>
  <c r="AB770" i="5"/>
  <c r="AB769" i="5"/>
  <c r="AB768" i="5"/>
  <c r="AB767" i="5"/>
  <c r="AB766" i="5"/>
  <c r="AB765" i="5"/>
  <c r="AB764" i="5"/>
  <c r="AB763" i="5"/>
  <c r="AB762" i="5"/>
  <c r="AB761" i="5"/>
  <c r="AB760" i="5"/>
  <c r="AB759" i="5"/>
  <c r="AB758" i="5"/>
  <c r="AB757" i="5"/>
  <c r="AB756" i="5"/>
  <c r="AB755" i="5"/>
  <c r="AB754" i="5"/>
  <c r="AB753" i="5"/>
  <c r="AB752" i="5"/>
  <c r="AB751" i="5"/>
  <c r="AB750" i="5"/>
  <c r="AB749" i="5"/>
  <c r="AB748" i="5"/>
  <c r="AB747" i="5"/>
  <c r="AB746" i="5"/>
  <c r="AB745" i="5"/>
  <c r="AB744" i="5"/>
  <c r="AB743" i="5"/>
  <c r="AB742" i="5"/>
  <c r="AB741" i="5"/>
  <c r="AB740" i="5"/>
  <c r="AB739" i="5"/>
  <c r="AB738" i="5"/>
  <c r="AB737" i="5"/>
  <c r="AB736" i="5"/>
  <c r="AB735" i="5"/>
  <c r="AB734" i="5"/>
  <c r="AB733" i="5"/>
  <c r="AB732" i="5"/>
  <c r="AB731" i="5"/>
  <c r="AB730" i="5"/>
  <c r="AB729" i="5"/>
  <c r="AB728" i="5"/>
  <c r="AB727" i="5"/>
  <c r="AB726" i="5"/>
  <c r="AB725" i="5"/>
  <c r="AB724" i="5"/>
  <c r="AB723" i="5"/>
  <c r="AB722" i="5"/>
  <c r="AB721" i="5"/>
  <c r="AB720" i="5"/>
  <c r="AB719" i="5"/>
  <c r="AB718" i="5"/>
  <c r="AB717" i="5"/>
  <c r="AB716" i="5"/>
  <c r="AB715" i="5"/>
  <c r="AB714" i="5"/>
  <c r="AB713" i="5"/>
  <c r="AB712" i="5"/>
  <c r="AB711" i="5"/>
  <c r="AB710" i="5"/>
  <c r="AB709" i="5"/>
  <c r="AB708" i="5"/>
  <c r="AB707" i="5"/>
  <c r="AB706" i="5"/>
  <c r="AB705" i="5"/>
  <c r="AB704" i="5"/>
  <c r="AB703" i="5"/>
  <c r="AB702" i="5"/>
  <c r="AB701" i="5"/>
  <c r="AB700" i="5"/>
  <c r="AB699" i="5"/>
  <c r="AB698" i="5"/>
  <c r="AB697" i="5"/>
  <c r="AB696" i="5"/>
  <c r="AB695" i="5"/>
  <c r="AB694" i="5"/>
  <c r="AB693" i="5"/>
  <c r="AB692" i="5"/>
  <c r="AB691" i="5"/>
  <c r="AB690" i="5"/>
  <c r="AB689" i="5"/>
  <c r="AB688" i="5"/>
  <c r="AB687" i="5"/>
  <c r="AB686" i="5"/>
  <c r="AB685" i="5"/>
  <c r="AB684" i="5"/>
  <c r="AB683" i="5"/>
  <c r="AB682" i="5"/>
  <c r="AB681" i="5"/>
  <c r="AB680" i="5"/>
  <c r="AB679" i="5"/>
  <c r="AB678" i="5"/>
  <c r="AB677" i="5"/>
  <c r="AB676" i="5"/>
  <c r="AB675" i="5"/>
  <c r="AB674" i="5"/>
  <c r="AB673" i="5"/>
  <c r="AB672" i="5"/>
  <c r="AB671" i="5"/>
  <c r="AB670" i="5"/>
  <c r="AB669" i="5"/>
  <c r="AB668" i="5"/>
  <c r="AB667" i="5"/>
  <c r="AB666" i="5"/>
  <c r="AB665" i="5"/>
  <c r="AB664" i="5"/>
  <c r="AB663" i="5"/>
  <c r="AB662" i="5"/>
  <c r="AB661" i="5"/>
  <c r="AC661" i="5" s="1"/>
  <c r="AB660" i="5"/>
  <c r="AB659" i="5"/>
  <c r="AB658" i="5"/>
  <c r="AB657" i="5"/>
  <c r="AB656" i="5"/>
  <c r="AB655" i="5"/>
  <c r="AB654" i="5"/>
  <c r="AB653" i="5"/>
  <c r="AB644" i="5"/>
  <c r="AC644" i="5" s="1"/>
  <c r="AB643" i="5"/>
  <c r="AB640" i="5"/>
  <c r="AB601" i="5"/>
  <c r="AB592" i="5"/>
  <c r="AC592" i="5" s="1"/>
  <c r="AB576" i="5"/>
  <c r="AB575" i="5"/>
  <c r="AB574" i="5"/>
  <c r="AB573" i="5"/>
  <c r="AC573" i="5" s="1"/>
  <c r="AB572" i="5"/>
  <c r="AB571" i="5"/>
  <c r="AB570" i="5"/>
  <c r="AB569" i="5"/>
  <c r="AB568" i="5"/>
  <c r="AC568" i="5" s="1"/>
  <c r="AB567" i="5"/>
  <c r="AB566" i="5"/>
  <c r="AB565" i="5"/>
  <c r="AB564" i="5"/>
  <c r="AC564" i="5" s="1"/>
  <c r="AB563" i="5"/>
  <c r="AB562" i="5"/>
  <c r="AB561" i="5"/>
  <c r="AB560" i="5"/>
  <c r="AC560" i="5" s="1"/>
  <c r="AB559" i="5"/>
  <c r="AB558" i="5"/>
  <c r="AB557" i="5"/>
  <c r="AB556" i="5"/>
  <c r="AC556" i="5" s="1"/>
  <c r="AB555" i="5"/>
  <c r="AC555" i="5" s="1"/>
  <c r="AB554" i="5"/>
  <c r="AB553" i="5"/>
  <c r="AB552" i="5"/>
  <c r="AC552" i="5" s="1"/>
  <c r="AB549" i="5"/>
  <c r="AB548" i="5"/>
  <c r="AC548" i="5" s="1"/>
  <c r="AB547" i="5"/>
  <c r="AB546" i="5"/>
  <c r="AB545" i="5"/>
  <c r="AB544" i="5"/>
  <c r="AB543" i="5"/>
  <c r="AB542" i="5"/>
  <c r="AB541" i="5"/>
  <c r="AB540" i="5"/>
  <c r="AC540" i="5" s="1"/>
  <c r="AB539" i="5"/>
  <c r="AC539" i="5" s="1"/>
  <c r="AB538" i="5"/>
  <c r="AB537" i="5"/>
  <c r="AB536" i="5"/>
  <c r="AC536" i="5" s="1"/>
  <c r="AB535" i="5"/>
  <c r="AB534" i="5"/>
  <c r="AC534" i="5" s="1"/>
  <c r="AB533" i="5"/>
  <c r="AB532" i="5"/>
  <c r="AC532" i="5" s="1"/>
  <c r="AB531" i="5"/>
  <c r="AB530" i="5"/>
  <c r="AB529" i="5"/>
  <c r="AB528" i="5"/>
  <c r="AC528" i="5" s="1"/>
  <c r="AB527" i="5"/>
  <c r="AB526" i="5"/>
  <c r="AC526" i="5" s="1"/>
  <c r="AB525" i="5"/>
  <c r="AC525" i="5" s="1"/>
  <c r="AB524" i="5"/>
  <c r="AC524" i="5" s="1"/>
  <c r="AB523" i="5"/>
  <c r="AB522" i="5"/>
  <c r="AB520" i="5"/>
  <c r="AC520" i="5" s="1"/>
  <c r="AB510" i="5"/>
  <c r="AB509" i="5"/>
  <c r="AC509" i="5" s="1"/>
  <c r="AB508" i="5"/>
  <c r="AB507" i="5"/>
  <c r="AB506" i="5"/>
  <c r="AB505" i="5"/>
  <c r="AB504" i="5"/>
  <c r="AC504" i="5" s="1"/>
  <c r="AB503" i="5"/>
  <c r="AC503" i="5" s="1"/>
  <c r="AB502" i="5"/>
  <c r="AB501" i="5"/>
  <c r="AC501" i="5" s="1"/>
  <c r="AB500" i="5"/>
  <c r="AC500" i="5" s="1"/>
  <c r="AB499" i="5"/>
  <c r="AB498" i="5"/>
  <c r="AB497" i="5"/>
  <c r="AB495" i="5"/>
  <c r="AB493" i="5"/>
  <c r="AC493" i="5" s="1"/>
  <c r="AB492" i="5"/>
  <c r="AC492" i="5" s="1"/>
  <c r="AB491" i="5"/>
  <c r="AB490" i="5"/>
  <c r="AB489" i="5"/>
  <c r="AB488" i="5"/>
  <c r="AC488" i="5" s="1"/>
  <c r="AB487" i="5"/>
  <c r="AB486" i="5"/>
  <c r="AB485" i="5"/>
  <c r="AC485" i="5" s="1"/>
  <c r="AB484" i="5"/>
  <c r="AC484" i="5" s="1"/>
  <c r="AB483" i="5"/>
  <c r="AC483" i="5" s="1"/>
  <c r="AB482" i="5"/>
  <c r="AB481" i="5"/>
  <c r="AB480" i="5"/>
  <c r="AC480" i="5" s="1"/>
  <c r="AB479" i="5"/>
  <c r="AB478" i="5"/>
  <c r="AB477" i="5"/>
  <c r="AC477" i="5" s="1"/>
  <c r="AB476" i="5"/>
  <c r="AC476" i="5" s="1"/>
  <c r="AB475" i="5"/>
  <c r="AB474" i="5"/>
  <c r="AB473" i="5"/>
  <c r="AB472" i="5"/>
  <c r="AC472" i="5" s="1"/>
  <c r="AB470" i="5"/>
  <c r="AC470" i="5" s="1"/>
  <c r="AB469" i="5"/>
  <c r="AC469" i="5" s="1"/>
  <c r="AB468" i="5"/>
  <c r="AC468" i="5" s="1"/>
  <c r="AB467" i="5"/>
  <c r="AB466" i="5"/>
  <c r="AB465" i="5"/>
  <c r="AB464" i="5"/>
  <c r="AB463" i="5"/>
  <c r="AB462" i="5"/>
  <c r="AC462" i="5" s="1"/>
  <c r="AB461" i="5"/>
  <c r="AC461" i="5" s="1"/>
  <c r="AB460" i="5"/>
  <c r="AC460" i="5" s="1"/>
  <c r="AB459" i="5"/>
  <c r="AB458" i="5"/>
  <c r="AB457" i="5"/>
  <c r="AB456" i="5"/>
  <c r="AC456" i="5" s="1"/>
  <c r="AB455" i="5"/>
  <c r="AB454" i="5"/>
  <c r="AC454" i="5" s="1"/>
  <c r="AB453" i="5"/>
  <c r="AC453" i="5" s="1"/>
  <c r="AB452" i="5"/>
  <c r="AC452" i="5" s="1"/>
  <c r="AB451" i="5"/>
  <c r="AC451" i="5" s="1"/>
  <c r="AB450" i="5"/>
  <c r="AB449" i="5"/>
  <c r="AB448" i="5"/>
  <c r="AC448" i="5" s="1"/>
  <c r="AB447" i="5"/>
  <c r="AB446" i="5"/>
  <c r="AB445" i="5"/>
  <c r="AC445" i="5" s="1"/>
  <c r="AB444" i="5"/>
  <c r="AC444" i="5" s="1"/>
  <c r="AB443" i="5"/>
  <c r="AB442" i="5"/>
  <c r="AB441" i="5"/>
  <c r="AB440" i="5"/>
  <c r="AC440" i="5" s="1"/>
  <c r="AB439" i="5"/>
  <c r="AC439" i="5" s="1"/>
  <c r="AB438" i="5"/>
  <c r="AB437" i="5"/>
  <c r="AC437" i="5" s="1"/>
  <c r="AB436" i="5"/>
  <c r="AC436" i="5" s="1"/>
  <c r="AB435" i="5"/>
  <c r="AB434" i="5"/>
  <c r="AB433" i="5"/>
  <c r="AB432" i="5"/>
  <c r="AC432" i="5" s="1"/>
  <c r="AB431" i="5"/>
  <c r="AB430" i="5"/>
  <c r="AB429" i="5"/>
  <c r="AC429" i="5" s="1"/>
  <c r="AB428" i="5"/>
  <c r="AC428" i="5" s="1"/>
  <c r="AB426" i="5"/>
  <c r="AB425" i="5"/>
  <c r="AB424" i="5"/>
  <c r="AC424" i="5" s="1"/>
  <c r="AB423" i="5"/>
  <c r="AB422" i="5"/>
  <c r="AB421" i="5"/>
  <c r="AC421" i="5" s="1"/>
  <c r="AB420" i="5"/>
  <c r="AC420" i="5" s="1"/>
  <c r="AB419" i="5"/>
  <c r="AC419" i="5" s="1"/>
  <c r="AB418" i="5"/>
  <c r="AB417" i="5"/>
  <c r="AB416" i="5"/>
  <c r="AC416" i="5" s="1"/>
  <c r="AB415" i="5"/>
  <c r="AB414" i="5"/>
  <c r="AB413" i="5"/>
  <c r="AC413" i="5" s="1"/>
  <c r="AB412" i="5"/>
  <c r="AC412" i="5" s="1"/>
  <c r="AB411" i="5"/>
  <c r="AB410" i="5"/>
  <c r="AB409" i="5"/>
  <c r="AB408" i="5"/>
  <c r="AC408" i="5" s="1"/>
  <c r="AB407" i="5"/>
  <c r="AC407" i="5" s="1"/>
  <c r="AB406" i="5"/>
  <c r="AC406" i="5" s="1"/>
  <c r="AB405" i="5"/>
  <c r="AC405" i="5" s="1"/>
  <c r="AB404" i="5"/>
  <c r="AC404" i="5" s="1"/>
  <c r="AB403" i="5"/>
  <c r="AB402" i="5"/>
  <c r="AB401" i="5"/>
  <c r="AB400" i="5"/>
  <c r="AC400" i="5" s="1"/>
  <c r="AB399" i="5"/>
  <c r="AB398" i="5"/>
  <c r="AC398" i="5" s="1"/>
  <c r="AB397" i="5"/>
  <c r="AC397" i="5" s="1"/>
  <c r="AB396" i="5"/>
  <c r="AC396" i="5" s="1"/>
  <c r="AB395" i="5"/>
  <c r="AB394" i="5"/>
  <c r="AB393" i="5"/>
  <c r="AB392" i="5"/>
  <c r="AC392" i="5" s="1"/>
  <c r="AB391" i="5"/>
  <c r="AB390" i="5"/>
  <c r="AC390" i="5" s="1"/>
  <c r="AB389" i="5"/>
  <c r="AC389" i="5" s="1"/>
  <c r="AB388" i="5"/>
  <c r="AC388" i="5" s="1"/>
  <c r="AB387" i="5"/>
  <c r="AC387" i="5" s="1"/>
  <c r="AB386" i="5"/>
  <c r="AB383" i="5"/>
  <c r="AB382" i="5"/>
  <c r="AB381" i="5"/>
  <c r="AB380" i="5"/>
  <c r="AB379" i="5"/>
  <c r="AB308" i="5"/>
  <c r="AB307" i="5"/>
  <c r="AB306" i="5"/>
  <c r="AB289" i="5"/>
  <c r="AB288" i="5"/>
  <c r="AB287" i="5"/>
  <c r="AB286" i="5"/>
  <c r="AB285" i="5"/>
  <c r="AB284" i="5"/>
  <c r="AB283" i="5"/>
  <c r="AB282" i="5"/>
  <c r="AB281" i="5"/>
  <c r="AB280" i="5"/>
  <c r="AB279" i="5"/>
  <c r="AB278" i="5"/>
  <c r="AB277" i="5"/>
  <c r="AB276" i="5"/>
  <c r="AB275" i="5"/>
  <c r="AB274" i="5"/>
  <c r="AB237" i="5"/>
  <c r="AB236" i="5"/>
  <c r="AB235" i="5"/>
  <c r="AB234" i="5"/>
  <c r="AB233" i="5"/>
  <c r="AB232" i="5"/>
  <c r="AB231" i="5"/>
  <c r="AB230" i="5"/>
  <c r="AB229" i="5"/>
  <c r="AB228" i="5"/>
  <c r="AB227" i="5"/>
  <c r="AB226" i="5"/>
  <c r="AB225" i="5"/>
  <c r="AB224" i="5"/>
  <c r="AB223" i="5"/>
  <c r="AB222" i="5"/>
  <c r="AB221" i="5"/>
  <c r="AB220" i="5"/>
  <c r="AB219" i="5"/>
  <c r="AB218" i="5"/>
  <c r="AB217" i="5"/>
  <c r="AB216" i="5"/>
  <c r="AB215" i="5"/>
  <c r="AB214" i="5"/>
  <c r="AB213" i="5"/>
  <c r="AB212" i="5"/>
  <c r="AB211" i="5"/>
  <c r="AB210" i="5"/>
  <c r="AB209" i="5"/>
  <c r="AB208" i="5"/>
  <c r="AB207" i="5"/>
  <c r="AB206" i="5"/>
  <c r="AB205" i="5"/>
  <c r="AB204" i="5"/>
  <c r="AB203" i="5"/>
  <c r="AB202" i="5"/>
  <c r="AB201" i="5"/>
  <c r="AB200" i="5"/>
  <c r="AB143" i="5"/>
  <c r="AB142" i="5"/>
  <c r="AB141" i="5"/>
  <c r="AB140" i="5"/>
  <c r="AB139" i="5"/>
  <c r="AB138" i="5"/>
  <c r="AB137" i="5"/>
  <c r="AB136" i="5"/>
  <c r="AB135" i="5"/>
  <c r="AB134" i="5"/>
  <c r="AB133" i="5"/>
  <c r="AB132" i="5"/>
  <c r="AB131" i="5"/>
  <c r="AB130" i="5"/>
  <c r="AB129" i="5"/>
  <c r="AB128" i="5"/>
  <c r="AB127" i="5"/>
  <c r="AB126" i="5"/>
  <c r="AB125" i="5"/>
  <c r="AB124" i="5"/>
  <c r="AB123" i="5"/>
  <c r="AB122" i="5"/>
  <c r="AB121" i="5"/>
  <c r="AB120" i="5"/>
  <c r="AB119" i="5"/>
  <c r="AB118" i="5"/>
  <c r="AB117" i="5"/>
  <c r="AB116" i="5"/>
  <c r="AB115" i="5"/>
  <c r="AB114" i="5"/>
  <c r="AB113" i="5"/>
  <c r="AB112" i="5"/>
  <c r="AB111" i="5"/>
  <c r="AB110" i="5"/>
  <c r="AB109" i="5"/>
  <c r="AB108" i="5"/>
  <c r="AB107" i="5"/>
  <c r="AB106" i="5"/>
  <c r="AB105" i="5"/>
  <c r="AB92" i="5"/>
  <c r="AB13" i="5"/>
  <c r="AB3" i="5"/>
  <c r="Q23" i="7"/>
  <c r="AC1273" i="5" l="1"/>
  <c r="AC464" i="5"/>
  <c r="AC576" i="5"/>
  <c r="AC776" i="5"/>
  <c r="AC544" i="5"/>
  <c r="AC640" i="5"/>
  <c r="AC1777" i="5"/>
  <c r="AC508" i="5"/>
  <c r="AC1348" i="5"/>
  <c r="AC572" i="5"/>
  <c r="D5" i="7"/>
  <c r="AC422" i="5"/>
  <c r="AC430" i="5"/>
  <c r="AC438" i="5"/>
  <c r="AC486" i="5"/>
  <c r="AC502" i="5"/>
  <c r="AC542" i="5"/>
  <c r="AC391" i="5"/>
  <c r="AC395" i="5"/>
  <c r="AC399" i="5"/>
  <c r="AC403" i="5"/>
  <c r="AC411" i="5"/>
  <c r="AC415" i="5"/>
  <c r="AC423" i="5"/>
  <c r="AC431" i="5"/>
  <c r="AC435" i="5"/>
  <c r="AC443" i="5"/>
  <c r="AC447" i="5"/>
  <c r="AC455" i="5"/>
  <c r="AC459" i="5"/>
  <c r="AC463" i="5"/>
  <c r="AC467" i="5"/>
  <c r="AC475" i="5"/>
  <c r="AC479" i="5"/>
  <c r="AC487" i="5"/>
  <c r="AC491" i="5"/>
  <c r="AC495" i="5"/>
  <c r="AC499" i="5"/>
  <c r="AC507" i="5"/>
  <c r="AC523" i="5"/>
  <c r="AC527" i="5"/>
  <c r="AC531" i="5"/>
  <c r="AC535" i="5"/>
  <c r="AC543" i="5"/>
  <c r="AC547" i="5"/>
  <c r="AC559" i="5"/>
  <c r="AC567" i="5"/>
  <c r="AC571" i="5"/>
  <c r="AC575" i="5"/>
  <c r="AC643" i="5"/>
  <c r="AC771" i="5"/>
  <c r="AC987" i="5"/>
  <c r="AC1347" i="5"/>
  <c r="AC1819" i="5"/>
  <c r="AC1871" i="5"/>
  <c r="AC414" i="5"/>
  <c r="AC446" i="5"/>
  <c r="AC478" i="5"/>
  <c r="AC510" i="5"/>
  <c r="AC558" i="5"/>
  <c r="AC574" i="5"/>
  <c r="AC770" i="5"/>
  <c r="AC393" i="5"/>
  <c r="AC401" i="5"/>
  <c r="AC409" i="5"/>
  <c r="AC417" i="5"/>
  <c r="AC425" i="5"/>
  <c r="AC433" i="5"/>
  <c r="AC441" i="5"/>
  <c r="AC449" i="5"/>
  <c r="AC457" i="5"/>
  <c r="AC465" i="5"/>
  <c r="AC473" i="5"/>
  <c r="AC481" i="5"/>
  <c r="AC489" i="5"/>
  <c r="AC497" i="5"/>
  <c r="AC505" i="5"/>
  <c r="AC529" i="5"/>
  <c r="AC537" i="5"/>
  <c r="AC541" i="5"/>
  <c r="AC545" i="5"/>
  <c r="AC549" i="5"/>
  <c r="AC553" i="5"/>
  <c r="AC557" i="5"/>
  <c r="AC561" i="5"/>
  <c r="AC601" i="5"/>
  <c r="AC773" i="5"/>
  <c r="AC538" i="5"/>
  <c r="AC546" i="5"/>
  <c r="AC554" i="5"/>
  <c r="AC562" i="5"/>
  <c r="AC566" i="5"/>
  <c r="AC1274" i="5"/>
  <c r="AC1846" i="5"/>
  <c r="AC386" i="5"/>
  <c r="AC394" i="5"/>
  <c r="AC402" i="5"/>
  <c r="AC410" i="5"/>
  <c r="AC418" i="5"/>
  <c r="AC426" i="5"/>
  <c r="AC434" i="5"/>
  <c r="AC442" i="5"/>
  <c r="AC450" i="5"/>
  <c r="AC458" i="5"/>
  <c r="AC466" i="5"/>
  <c r="AC474" i="5"/>
  <c r="AC482" i="5"/>
  <c r="AC490" i="5"/>
  <c r="AC498" i="5"/>
  <c r="AC506" i="5"/>
  <c r="AC522" i="5"/>
  <c r="AC530" i="5"/>
  <c r="AC570" i="5"/>
  <c r="AC774" i="5"/>
  <c r="AC1818" i="5"/>
  <c r="W9" i="2"/>
  <c r="X9" i="2" s="1"/>
  <c r="V9" i="2"/>
  <c r="M3" i="3"/>
  <c r="AC103" i="3"/>
  <c r="AD103" i="3" s="1"/>
  <c r="AE103" i="3" s="1"/>
  <c r="AC101" i="3"/>
  <c r="AD101" i="3" s="1"/>
  <c r="AE101" i="3" s="1"/>
  <c r="AC218" i="3" l="1"/>
  <c r="AC97" i="3"/>
  <c r="AC66" i="3"/>
  <c r="AC65" i="3"/>
  <c r="AC64" i="3"/>
  <c r="AC63" i="3"/>
  <c r="AC62" i="3"/>
  <c r="AC61" i="3"/>
  <c r="AC60" i="3"/>
  <c r="AD60" i="3" s="1"/>
  <c r="AC59" i="3"/>
  <c r="AC58" i="3"/>
  <c r="AC57" i="3"/>
  <c r="AC49" i="3"/>
  <c r="AC45" i="3"/>
  <c r="AC37" i="3"/>
  <c r="AC34" i="3"/>
  <c r="AC32" i="3"/>
  <c r="AD32" i="3" s="1"/>
  <c r="AC28" i="3"/>
  <c r="AC26" i="3"/>
  <c r="AC25" i="3"/>
  <c r="AC24" i="3"/>
  <c r="AC22" i="3"/>
  <c r="AC20" i="3"/>
  <c r="AC18" i="3"/>
  <c r="AD49" i="3" l="1"/>
  <c r="AE49" i="3" s="1"/>
  <c r="AD218" i="3"/>
  <c r="AE218" i="3" s="1"/>
  <c r="AE60" i="3"/>
  <c r="AD20" i="3"/>
  <c r="AE20" i="3" s="1"/>
  <c r="AD26" i="3"/>
  <c r="AE26" i="3" s="1"/>
  <c r="AD37" i="3"/>
  <c r="AE37" i="3" s="1"/>
  <c r="AD58" i="3"/>
  <c r="AE58" i="3" s="1"/>
  <c r="AD62" i="3"/>
  <c r="AE62" i="3" s="1"/>
  <c r="AD66" i="3"/>
  <c r="AE66" i="3" s="1"/>
  <c r="AD24" i="3"/>
  <c r="AE24" i="3" s="1"/>
  <c r="AD64" i="3"/>
  <c r="AE64" i="3" s="1"/>
  <c r="AE32" i="3"/>
  <c r="AD22" i="3"/>
  <c r="AE22" i="3" s="1"/>
  <c r="AD28" i="3"/>
  <c r="AE28" i="3" s="1"/>
  <c r="AD45" i="3"/>
  <c r="AE45" i="3" s="1"/>
  <c r="AD59" i="3"/>
  <c r="AE59" i="3" s="1"/>
  <c r="AD63" i="3"/>
  <c r="AE63" i="3" s="1"/>
  <c r="AD97" i="3"/>
  <c r="AE97" i="3" s="1"/>
  <c r="AD18" i="3"/>
  <c r="AE18" i="3" s="1"/>
  <c r="AD25" i="3"/>
  <c r="AE25" i="3" s="1"/>
  <c r="AD34" i="3"/>
  <c r="AE34" i="3" s="1"/>
  <c r="AD57" i="3"/>
  <c r="AE57" i="3" s="1"/>
  <c r="AD61" i="3"/>
  <c r="AE61" i="3" s="1"/>
  <c r="AD65" i="3"/>
  <c r="AE65" i="3" s="1"/>
  <c r="R5" i="3" l="1"/>
  <c r="AD161" i="3" l="1"/>
  <c r="AE161" i="3" s="1"/>
  <c r="AC161" i="3"/>
  <c r="AD157" i="3"/>
  <c r="AE157" i="3" s="1"/>
  <c r="AC157" i="3"/>
  <c r="AD149" i="3"/>
  <c r="AE149" i="3" s="1"/>
  <c r="AC149" i="3"/>
  <c r="AD144" i="3"/>
  <c r="AE144" i="3" s="1"/>
  <c r="AC144" i="3"/>
  <c r="AA61" i="12"/>
  <c r="AB61" i="12" s="1"/>
  <c r="AA1632" i="4"/>
  <c r="AA466" i="4"/>
  <c r="AA8" i="4"/>
  <c r="AA32" i="7" l="1"/>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AA127" i="7"/>
  <c r="AA128" i="7"/>
  <c r="AA129" i="7"/>
  <c r="AA130" i="7"/>
  <c r="AA131" i="7"/>
  <c r="AA132" i="7"/>
  <c r="AA133" i="7"/>
  <c r="AA134" i="7"/>
  <c r="AA135" i="7"/>
  <c r="AA136" i="7"/>
  <c r="AA137" i="7"/>
  <c r="AA138" i="7"/>
  <c r="AA139" i="7"/>
  <c r="AA140" i="7"/>
  <c r="AA141" i="7"/>
  <c r="AA142" i="7"/>
  <c r="AA143" i="7"/>
  <c r="AA144" i="7"/>
  <c r="AA145" i="7"/>
  <c r="AA146" i="7"/>
  <c r="AA147" i="7"/>
  <c r="AA148" i="7"/>
  <c r="AA149"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96" i="7"/>
  <c r="AA197" i="7"/>
  <c r="AA198" i="7"/>
  <c r="AA199" i="7"/>
  <c r="AA200" i="7"/>
  <c r="AA201" i="7"/>
  <c r="AA202" i="7"/>
  <c r="AA203" i="7"/>
  <c r="AA204" i="7"/>
  <c r="AA205" i="7"/>
  <c r="AA206" i="7"/>
  <c r="AA207" i="7"/>
  <c r="AA208" i="7"/>
  <c r="AA209" i="7"/>
  <c r="AA210" i="7"/>
  <c r="AA211" i="7"/>
  <c r="AA212" i="7"/>
  <c r="AA213" i="7"/>
  <c r="AA214" i="7"/>
  <c r="AA215" i="7"/>
  <c r="AA216" i="7"/>
  <c r="AA217" i="7"/>
  <c r="AA218" i="7"/>
  <c r="AA219" i="7"/>
  <c r="AA220" i="7"/>
  <c r="AA221" i="7"/>
  <c r="AA222" i="7"/>
  <c r="AA223" i="7"/>
  <c r="AA224" i="7"/>
  <c r="AA225" i="7"/>
  <c r="AA226" i="7"/>
  <c r="AA227" i="7"/>
  <c r="AA228" i="7"/>
  <c r="AA229" i="7"/>
  <c r="AA230" i="7"/>
  <c r="AA231" i="7"/>
  <c r="AA232" i="7"/>
  <c r="AA233" i="7"/>
  <c r="AA234" i="7"/>
  <c r="AA235" i="7"/>
  <c r="AA236" i="7"/>
  <c r="AA237" i="7"/>
  <c r="AA238" i="7"/>
  <c r="AA239" i="7"/>
  <c r="AA240" i="7"/>
  <c r="AA241" i="7"/>
  <c r="AA242" i="7"/>
  <c r="AA243" i="7"/>
  <c r="AA244" i="7"/>
  <c r="AA245" i="7"/>
  <c r="AA246" i="7"/>
  <c r="AA247" i="7"/>
  <c r="AA248" i="7"/>
  <c r="AA249" i="7"/>
  <c r="AA250" i="7"/>
  <c r="AA251" i="7"/>
  <c r="AA252" i="7"/>
  <c r="AA253" i="7"/>
  <c r="AA254" i="7"/>
  <c r="AA255" i="7"/>
  <c r="AA256" i="7"/>
  <c r="AA257" i="7"/>
  <c r="AA258" i="7"/>
  <c r="AA259" i="7"/>
  <c r="AA260" i="7"/>
  <c r="AA261" i="7"/>
  <c r="AA262" i="7"/>
  <c r="AA263" i="7"/>
  <c r="AA264" i="7"/>
  <c r="AA265" i="7"/>
  <c r="AA266" i="7"/>
  <c r="AA267" i="7"/>
  <c r="AA268" i="7"/>
  <c r="AA269" i="7"/>
  <c r="AA270" i="7"/>
  <c r="AA271" i="7"/>
  <c r="AA272" i="7"/>
  <c r="AA273" i="7"/>
  <c r="AA274" i="7"/>
  <c r="AA275" i="7"/>
  <c r="AA276" i="7"/>
  <c r="AA277" i="7"/>
  <c r="AA278" i="7"/>
  <c r="AA279" i="7"/>
  <c r="AA280" i="7"/>
  <c r="AA281" i="7"/>
  <c r="AA282" i="7"/>
  <c r="AA283" i="7"/>
  <c r="AA284" i="7"/>
  <c r="AA285" i="7"/>
  <c r="AA286" i="7"/>
  <c r="AA287" i="7"/>
  <c r="AA288" i="7"/>
  <c r="AA289" i="7"/>
  <c r="AA290" i="7"/>
  <c r="AA291" i="7"/>
  <c r="AA292" i="7"/>
  <c r="AA293" i="7"/>
  <c r="AA294" i="7"/>
  <c r="AA295" i="7"/>
  <c r="AA296" i="7"/>
  <c r="AA297" i="7"/>
  <c r="AA298" i="7"/>
  <c r="AA299" i="7"/>
  <c r="AA300" i="7"/>
  <c r="AA301" i="7"/>
  <c r="AA302" i="7"/>
  <c r="AA303" i="7"/>
  <c r="AA304" i="7"/>
  <c r="AA305" i="7"/>
  <c r="AA306" i="7"/>
  <c r="AA307" i="7"/>
  <c r="AA308" i="7"/>
  <c r="AA309" i="7"/>
  <c r="AA310" i="7"/>
  <c r="AA311" i="7"/>
  <c r="AA312" i="7"/>
  <c r="AA313" i="7"/>
  <c r="AA314" i="7"/>
  <c r="AA315" i="7"/>
  <c r="AA316" i="7"/>
  <c r="AA317" i="7"/>
  <c r="AA318" i="7"/>
  <c r="AA319" i="7"/>
  <c r="AA320" i="7"/>
  <c r="AA321" i="7"/>
  <c r="AA322" i="7"/>
  <c r="AA323" i="7"/>
  <c r="AA324" i="7"/>
  <c r="AA325" i="7"/>
  <c r="AA326" i="7"/>
  <c r="AA327" i="7"/>
  <c r="AA328" i="7"/>
  <c r="AA329" i="7"/>
  <c r="AA330" i="7"/>
  <c r="AA331" i="7"/>
  <c r="AA332" i="7"/>
  <c r="AA333" i="7"/>
  <c r="AA334" i="7"/>
  <c r="AA335" i="7"/>
  <c r="AA336" i="7"/>
  <c r="AA337" i="7"/>
  <c r="AA338" i="7"/>
  <c r="AA339" i="7"/>
  <c r="AA340" i="7"/>
  <c r="AA341" i="7"/>
  <c r="AA342" i="7"/>
  <c r="AA343" i="7"/>
  <c r="AA344" i="7"/>
  <c r="AA345" i="7"/>
  <c r="AA346" i="7"/>
  <c r="AA347" i="7"/>
  <c r="AA348" i="7"/>
  <c r="AA349" i="7"/>
  <c r="AA350" i="7"/>
  <c r="AA351" i="7"/>
  <c r="AA352" i="7"/>
  <c r="AA353" i="7"/>
  <c r="AA354" i="7"/>
  <c r="AA355" i="7"/>
  <c r="AA356" i="7"/>
  <c r="AA357" i="7"/>
  <c r="AA358" i="7"/>
  <c r="AA359" i="7"/>
  <c r="AA360" i="7"/>
  <c r="AA361" i="7"/>
  <c r="AA362" i="7"/>
  <c r="AA363" i="7"/>
  <c r="AA364" i="7"/>
  <c r="AA365" i="7"/>
  <c r="AA366" i="7"/>
  <c r="AA367" i="7"/>
  <c r="AA368" i="7"/>
  <c r="AA369" i="7"/>
  <c r="AA370" i="7"/>
  <c r="AA371" i="7"/>
  <c r="AA372" i="7"/>
  <c r="AA373" i="7"/>
  <c r="AA374" i="7"/>
  <c r="AA375" i="7"/>
  <c r="AA376" i="7"/>
  <c r="AA377" i="7"/>
  <c r="AA378" i="7"/>
  <c r="AA379" i="7"/>
  <c r="AA380" i="7"/>
  <c r="AA381" i="7"/>
  <c r="AA382" i="7"/>
  <c r="AA383" i="7"/>
  <c r="AA384" i="7"/>
  <c r="AA385" i="7"/>
  <c r="AA386" i="7"/>
  <c r="AA387" i="7"/>
  <c r="AA388" i="7"/>
  <c r="AA389" i="7"/>
  <c r="AA390" i="7"/>
  <c r="AA391" i="7"/>
  <c r="AC569" i="5"/>
  <c r="AC563" i="5"/>
  <c r="AA31" i="7"/>
  <c r="AC533" i="5"/>
  <c r="AC565" i="5"/>
  <c r="I14" i="7" l="1"/>
  <c r="AC653" i="5" l="1"/>
  <c r="AC690" i="5"/>
  <c r="AC1280" i="5"/>
  <c r="AB565" i="13" l="1"/>
  <c r="AC565" i="13" s="1"/>
  <c r="AB563" i="13"/>
  <c r="AB1808" i="13"/>
  <c r="AC1808" i="13" s="1"/>
  <c r="AB568" i="13"/>
  <c r="AC568" i="13" s="1"/>
  <c r="AB531" i="13"/>
  <c r="AC531" i="13" s="1"/>
  <c r="AB567" i="13"/>
  <c r="AC216" i="3"/>
  <c r="P8" i="1"/>
  <c r="O8" i="1"/>
  <c r="Q8" i="1" s="1"/>
  <c r="P1871" i="13"/>
  <c r="Q1871" i="13" s="1"/>
  <c r="AB1871" i="13"/>
  <c r="AB751" i="13"/>
  <c r="AB750" i="13"/>
  <c r="AB749" i="13"/>
  <c r="AB748" i="13"/>
  <c r="AB747" i="13"/>
  <c r="AB746" i="13"/>
  <c r="AB745" i="13"/>
  <c r="AB744" i="13"/>
  <c r="AB743" i="13"/>
  <c r="AB742" i="13"/>
  <c r="AB741" i="13"/>
  <c r="AB740" i="13"/>
  <c r="AB739" i="13"/>
  <c r="AB738" i="13"/>
  <c r="O1727" i="4"/>
  <c r="P1727" i="4" s="1"/>
  <c r="AA1727" i="4"/>
  <c r="AA1574" i="4"/>
  <c r="AA1573" i="4"/>
  <c r="AA1513" i="4"/>
  <c r="AA1508" i="4"/>
  <c r="AA1506" i="4"/>
  <c r="AA1496" i="4"/>
  <c r="AA1494" i="4"/>
  <c r="AA1455" i="4"/>
  <c r="AA1452" i="4"/>
  <c r="AA1449" i="4"/>
  <c r="AA1448" i="4"/>
  <c r="AA1439" i="4"/>
  <c r="AA1434" i="4"/>
  <c r="AA1432" i="4"/>
  <c r="AA1429" i="4"/>
  <c r="AA1427" i="4"/>
  <c r="AA1426" i="4"/>
  <c r="AA1404" i="4"/>
  <c r="AA1401" i="4"/>
  <c r="AA1399" i="4"/>
  <c r="AA1395" i="4"/>
  <c r="AA1394" i="4"/>
  <c r="AA1391" i="4"/>
  <c r="AA1389" i="4"/>
  <c r="AA1380" i="4"/>
  <c r="AA1377" i="4"/>
  <c r="AA1376" i="4"/>
  <c r="AA1374" i="4"/>
  <c r="AA1373" i="4"/>
  <c r="AA1372" i="4"/>
  <c r="AA1370" i="4"/>
  <c r="AA1366" i="4"/>
  <c r="AA1362" i="4"/>
  <c r="AA1359" i="4"/>
  <c r="AA1357" i="4"/>
  <c r="AA1355" i="4"/>
  <c r="AA1354" i="4"/>
  <c r="AA1353" i="4"/>
  <c r="AA1350" i="4"/>
  <c r="AA1349" i="4"/>
  <c r="AA1343" i="4"/>
  <c r="AA1342" i="4"/>
  <c r="AA1340" i="4"/>
  <c r="AA1333" i="4"/>
  <c r="AA1330" i="4"/>
  <c r="AA1328" i="4"/>
  <c r="AA1322" i="4"/>
  <c r="AA1316" i="4"/>
  <c r="AA1314" i="4"/>
  <c r="AA1307" i="4"/>
  <c r="AA1304" i="4"/>
  <c r="AA1301" i="4"/>
  <c r="AA1299" i="4"/>
  <c r="AA1298" i="4"/>
  <c r="AA1296" i="4"/>
  <c r="AA1292" i="4"/>
  <c r="AA1287" i="4"/>
  <c r="AA1286" i="4"/>
  <c r="AA1285" i="4"/>
  <c r="AA1282" i="4"/>
  <c r="AA1280" i="4"/>
  <c r="AA1274" i="4"/>
  <c r="AA1273" i="4"/>
  <c r="AA1269" i="4"/>
  <c r="AA1267" i="4"/>
  <c r="AA1264" i="4"/>
  <c r="AA1263" i="4"/>
  <c r="AA1261" i="4"/>
  <c r="AA1255" i="4"/>
  <c r="AA1253" i="4"/>
  <c r="AA1251" i="4"/>
  <c r="AA1250" i="4"/>
  <c r="AA1249" i="4"/>
  <c r="AA1248" i="4"/>
  <c r="AA1245" i="4"/>
  <c r="AA1243" i="4"/>
  <c r="AA1242" i="4"/>
  <c r="AA1240" i="4"/>
  <c r="AA1237" i="4"/>
  <c r="AA1234" i="4"/>
  <c r="AA1229" i="4"/>
  <c r="AA1227" i="4"/>
  <c r="AA1226" i="4"/>
  <c r="AA1224" i="4"/>
  <c r="AA1223" i="4"/>
  <c r="AA1219" i="4"/>
  <c r="AA1217" i="4"/>
  <c r="AA1213" i="4"/>
  <c r="AA1212" i="4"/>
  <c r="AA1209" i="4"/>
  <c r="AA1208" i="4"/>
  <c r="AA1206" i="4"/>
  <c r="AA1202" i="4"/>
  <c r="AA1200" i="4"/>
  <c r="AA1197" i="4"/>
  <c r="AA1189" i="4"/>
  <c r="AA1187" i="4"/>
  <c r="AA1172" i="4"/>
  <c r="AA1171" i="4"/>
  <c r="AA1170" i="4"/>
  <c r="AA1167" i="4"/>
  <c r="AA1159" i="4"/>
  <c r="AA1139" i="4"/>
  <c r="P1961" i="13"/>
  <c r="AC1961" i="13" s="1"/>
  <c r="P1960" i="13"/>
  <c r="P1959" i="13"/>
  <c r="Q1959" i="13" s="1"/>
  <c r="P1958" i="13"/>
  <c r="AB1958" i="13" s="1"/>
  <c r="P1957" i="13"/>
  <c r="P1956" i="13"/>
  <c r="AC1956" i="13" s="1"/>
  <c r="P1955" i="13"/>
  <c r="Q1955" i="13" s="1"/>
  <c r="P1954" i="13"/>
  <c r="P1953" i="13"/>
  <c r="P1952" i="13"/>
  <c r="AC1952" i="13" s="1"/>
  <c r="P1951" i="13"/>
  <c r="P1950" i="13"/>
  <c r="P1949" i="13"/>
  <c r="P1948" i="13"/>
  <c r="P1947" i="13"/>
  <c r="P1946" i="13"/>
  <c r="P1945" i="13"/>
  <c r="P1944" i="13"/>
  <c r="P1943" i="13"/>
  <c r="AC1943" i="13" s="1"/>
  <c r="P1942" i="13"/>
  <c r="Q1942" i="13" s="1"/>
  <c r="AC1941" i="13"/>
  <c r="AC1940" i="13"/>
  <c r="P1939" i="13"/>
  <c r="P1938" i="13"/>
  <c r="AB1938" i="13" s="1"/>
  <c r="AC1938" i="13" s="1"/>
  <c r="P1937" i="13"/>
  <c r="P1936" i="13"/>
  <c r="AB1935" i="13"/>
  <c r="P1935" i="13"/>
  <c r="Q1935" i="13" s="1"/>
  <c r="P1934" i="13"/>
  <c r="P1933" i="13"/>
  <c r="P1932" i="13"/>
  <c r="P1931" i="13"/>
  <c r="P1930" i="13"/>
  <c r="Q1930" i="13" s="1"/>
  <c r="P1929" i="13"/>
  <c r="P1928" i="13"/>
  <c r="P1927" i="13"/>
  <c r="AB1927" i="13" s="1"/>
  <c r="AC1926" i="13"/>
  <c r="P1925" i="13"/>
  <c r="AC1925" i="13" s="1"/>
  <c r="AC1924" i="13"/>
  <c r="Q1924" i="13"/>
  <c r="P1923" i="13"/>
  <c r="AB1923" i="13" s="1"/>
  <c r="P1922" i="13"/>
  <c r="AB1921" i="13"/>
  <c r="P1921" i="13"/>
  <c r="P1920" i="13"/>
  <c r="AC1920" i="13" s="1"/>
  <c r="P1919" i="13"/>
  <c r="Q1919" i="13" s="1"/>
  <c r="P1918" i="13"/>
  <c r="Q1918" i="13" s="1"/>
  <c r="AC1917" i="13"/>
  <c r="P1916" i="13"/>
  <c r="AC1916" i="13" s="1"/>
  <c r="P1915" i="13"/>
  <c r="P1914" i="13"/>
  <c r="Q1914" i="13" s="1"/>
  <c r="P1913" i="13"/>
  <c r="AC1912" i="13"/>
  <c r="P1911" i="13"/>
  <c r="Q1911" i="13" s="1"/>
  <c r="P1910" i="13"/>
  <c r="P1909" i="13"/>
  <c r="P1908" i="13"/>
  <c r="Q1908" i="13" s="1"/>
  <c r="P1907" i="13"/>
  <c r="P1906" i="13"/>
  <c r="P1905" i="13"/>
  <c r="Q1905" i="13" s="1"/>
  <c r="AC1904" i="13"/>
  <c r="AB1903" i="13"/>
  <c r="AC1903" i="13" s="1"/>
  <c r="P1902" i="13"/>
  <c r="AB1902" i="13" s="1"/>
  <c r="AC1902" i="13" s="1"/>
  <c r="P1901" i="13"/>
  <c r="Q1901" i="13" s="1"/>
  <c r="AB1900" i="13"/>
  <c r="P1900" i="13"/>
  <c r="P1899" i="13"/>
  <c r="AC1899" i="13" s="1"/>
  <c r="P1898" i="13"/>
  <c r="Q1898" i="13" s="1"/>
  <c r="P1897" i="13"/>
  <c r="Q1897" i="13" s="1"/>
  <c r="P1896" i="13"/>
  <c r="Q1896" i="13" s="1"/>
  <c r="P1895" i="13"/>
  <c r="Q1895" i="13" s="1"/>
  <c r="P1894" i="13"/>
  <c r="Q1894" i="13" s="1"/>
  <c r="P1893" i="13"/>
  <c r="Q1893" i="13" s="1"/>
  <c r="P1892" i="13"/>
  <c r="Q1892" i="13" s="1"/>
  <c r="AC1891" i="13"/>
  <c r="AC1890" i="13"/>
  <c r="P1889" i="13"/>
  <c r="Q1889" i="13" s="1"/>
  <c r="P1888" i="13"/>
  <c r="P1887" i="13"/>
  <c r="AB1887" i="13" s="1"/>
  <c r="AC1887" i="13" s="1"/>
  <c r="AB1886" i="13"/>
  <c r="AC1886" i="13" s="1"/>
  <c r="P1886" i="13"/>
  <c r="Q1886" i="13" s="1"/>
  <c r="P1885" i="13"/>
  <c r="P1884" i="13"/>
  <c r="P1883" i="13"/>
  <c r="AC1883" i="13" s="1"/>
  <c r="P1882" i="13"/>
  <c r="Q1882" i="13" s="1"/>
  <c r="P1881" i="13"/>
  <c r="Q1881" i="13" s="1"/>
  <c r="P1880" i="13"/>
  <c r="Q1880" i="13" s="1"/>
  <c r="P1879" i="13"/>
  <c r="P1878" i="13"/>
  <c r="AB1877" i="13"/>
  <c r="P1877" i="13"/>
  <c r="AC1876" i="13"/>
  <c r="P1875" i="13"/>
  <c r="P1874" i="13"/>
  <c r="Q1874" i="13" s="1"/>
  <c r="P1873" i="13"/>
  <c r="AB1872" i="13"/>
  <c r="P1872" i="13"/>
  <c r="AB1870" i="13"/>
  <c r="P1870" i="13"/>
  <c r="Q1870" i="13" s="1"/>
  <c r="P1869" i="13"/>
  <c r="P1868" i="13"/>
  <c r="AB1868" i="13" s="1"/>
  <c r="AC1868" i="13" s="1"/>
  <c r="P1867" i="13"/>
  <c r="AB1867" i="13" s="1"/>
  <c r="AC1867" i="13" s="1"/>
  <c r="P1866" i="13"/>
  <c r="AC1866" i="13" s="1"/>
  <c r="AB1865" i="13"/>
  <c r="P1865" i="13"/>
  <c r="P1864" i="13"/>
  <c r="AC1864" i="13" s="1"/>
  <c r="P1863" i="13"/>
  <c r="P1862" i="13"/>
  <c r="P1861" i="13"/>
  <c r="P1860" i="13"/>
  <c r="P1859" i="13"/>
  <c r="AC1859" i="13" s="1"/>
  <c r="P1858" i="13"/>
  <c r="P1857" i="13"/>
  <c r="Q1857" i="13" s="1"/>
  <c r="AB1856" i="13"/>
  <c r="AC1856" i="13" s="1"/>
  <c r="P1856" i="13"/>
  <c r="Q1856" i="13" s="1"/>
  <c r="AB1855" i="13"/>
  <c r="P1855" i="13"/>
  <c r="Q1855" i="13" s="1"/>
  <c r="AB1854" i="13"/>
  <c r="P1854" i="13"/>
  <c r="Q1854" i="13" s="1"/>
  <c r="AC1853" i="13"/>
  <c r="AB1852" i="13"/>
  <c r="AC1852" i="13" s="1"/>
  <c r="P1852" i="13"/>
  <c r="Q1852" i="13" s="1"/>
  <c r="P1851" i="13"/>
  <c r="P1850" i="13"/>
  <c r="AC1850" i="13" s="1"/>
  <c r="P1849" i="13"/>
  <c r="P1848" i="13"/>
  <c r="AC1848" i="13" s="1"/>
  <c r="P1847" i="13"/>
  <c r="Q1847" i="13" s="1"/>
  <c r="AB1846" i="13"/>
  <c r="AC1846" i="13" s="1"/>
  <c r="AB1845" i="13"/>
  <c r="AC1845" i="13" s="1"/>
  <c r="AB1844" i="13"/>
  <c r="P1844" i="13"/>
  <c r="P1843" i="13"/>
  <c r="AB1843" i="13" s="1"/>
  <c r="AC1843" i="13" s="1"/>
  <c r="P1842" i="13"/>
  <c r="AC1842" i="13" s="1"/>
  <c r="AB1841" i="13"/>
  <c r="P1841" i="13"/>
  <c r="P1840" i="13"/>
  <c r="Q1840" i="13" s="1"/>
  <c r="P1839" i="13"/>
  <c r="P1838" i="13"/>
  <c r="AC1837" i="13"/>
  <c r="AB1836" i="13"/>
  <c r="P1836" i="13"/>
  <c r="Q1836" i="13" s="1"/>
  <c r="AB1835" i="13"/>
  <c r="P1835" i="13"/>
  <c r="AB1834" i="13"/>
  <c r="P1834" i="13"/>
  <c r="P1833" i="13"/>
  <c r="P1832" i="13"/>
  <c r="P1831" i="13"/>
  <c r="AC1831" i="13" s="1"/>
  <c r="P1830" i="13"/>
  <c r="AB1829" i="13"/>
  <c r="P1829" i="13"/>
  <c r="AB1828" i="13"/>
  <c r="P1828" i="13"/>
  <c r="P1827" i="13"/>
  <c r="P1826" i="13"/>
  <c r="AC1826" i="13" s="1"/>
  <c r="AC1825" i="13"/>
  <c r="P1824" i="13"/>
  <c r="AC1824" i="13" s="1"/>
  <c r="P1823" i="13"/>
  <c r="Q1823" i="13" s="1"/>
  <c r="AB1822" i="13"/>
  <c r="P1822" i="13"/>
  <c r="Q1822" i="13" s="1"/>
  <c r="P1821" i="13"/>
  <c r="Q1821" i="13" s="1"/>
  <c r="P1820" i="13"/>
  <c r="AB1819" i="13"/>
  <c r="AC1819" i="13" s="1"/>
  <c r="AC1818" i="13"/>
  <c r="P1817" i="13"/>
  <c r="AC1817" i="13" s="1"/>
  <c r="P1816" i="13"/>
  <c r="Q1816" i="13" s="1"/>
  <c r="AB1815" i="13"/>
  <c r="P1815" i="13"/>
  <c r="Q1815" i="13" s="1"/>
  <c r="AB1814" i="13"/>
  <c r="P1814" i="13"/>
  <c r="Q1814" i="13" s="1"/>
  <c r="AB1813" i="13"/>
  <c r="P1813" i="13"/>
  <c r="Q1813" i="13" s="1"/>
  <c r="AB1812" i="13"/>
  <c r="P1812" i="13"/>
  <c r="AC1811" i="13"/>
  <c r="P1810" i="13"/>
  <c r="P1809" i="13"/>
  <c r="AB1809" i="13" s="1"/>
  <c r="Q1808" i="13"/>
  <c r="P1807" i="13"/>
  <c r="AC1807" i="13" s="1"/>
  <c r="AB1806" i="13"/>
  <c r="AC1806" i="13" s="1"/>
  <c r="P1806" i="13"/>
  <c r="Q1806" i="13" s="1"/>
  <c r="AB1805" i="13"/>
  <c r="AC1805" i="13" s="1"/>
  <c r="P1805" i="13"/>
  <c r="Q1805" i="13" s="1"/>
  <c r="AB1804" i="13"/>
  <c r="AC1804" i="13" s="1"/>
  <c r="P1804" i="13"/>
  <c r="Q1804" i="13" s="1"/>
  <c r="P1803" i="13"/>
  <c r="Q1803" i="13" s="1"/>
  <c r="P1802" i="13"/>
  <c r="AB1801" i="13"/>
  <c r="P1801" i="13"/>
  <c r="Q1801" i="13" s="1"/>
  <c r="AB1800" i="13"/>
  <c r="P1800" i="13"/>
  <c r="AB1799" i="13"/>
  <c r="P1799" i="13"/>
  <c r="Q1799" i="13" s="1"/>
  <c r="AB1798" i="13"/>
  <c r="P1798" i="13"/>
  <c r="AB1797" i="13"/>
  <c r="P1797" i="13"/>
  <c r="Q1797" i="13" s="1"/>
  <c r="AB1796" i="13"/>
  <c r="AC1796" i="13" s="1"/>
  <c r="P1796" i="13"/>
  <c r="Q1796" i="13" s="1"/>
  <c r="P1795" i="13"/>
  <c r="AB1794" i="13"/>
  <c r="AC1794" i="13" s="1"/>
  <c r="P1794" i="13"/>
  <c r="Q1794" i="13" s="1"/>
  <c r="AB1793" i="13"/>
  <c r="AC1793" i="13" s="1"/>
  <c r="P1793" i="13"/>
  <c r="Q1793" i="13" s="1"/>
  <c r="P1792" i="13"/>
  <c r="P1791" i="13"/>
  <c r="P1790" i="13"/>
  <c r="Q1790" i="13" s="1"/>
  <c r="P1789" i="13"/>
  <c r="AB1789" i="13" s="1"/>
  <c r="AC1789" i="13" s="1"/>
  <c r="AB1788" i="13"/>
  <c r="AC1788" i="13" s="1"/>
  <c r="P1788" i="13"/>
  <c r="Q1788" i="13" s="1"/>
  <c r="AB1787" i="13"/>
  <c r="AC1787" i="13" s="1"/>
  <c r="P1787" i="13"/>
  <c r="Q1787" i="13" s="1"/>
  <c r="AB1786" i="13"/>
  <c r="AC1786" i="13" s="1"/>
  <c r="P1786" i="13"/>
  <c r="Q1786" i="13" s="1"/>
  <c r="AB1785" i="13"/>
  <c r="P1785" i="13"/>
  <c r="AB1784" i="13"/>
  <c r="AC1784" i="13" s="1"/>
  <c r="P1784" i="13"/>
  <c r="Q1784" i="13" s="1"/>
  <c r="AB1783" i="13"/>
  <c r="AC1783" i="13" s="1"/>
  <c r="P1783" i="13"/>
  <c r="Q1783" i="13" s="1"/>
  <c r="AB1782" i="13"/>
  <c r="AC1782" i="13" s="1"/>
  <c r="P1782" i="13"/>
  <c r="Q1782" i="13" s="1"/>
  <c r="P1781" i="13"/>
  <c r="AB1780" i="13"/>
  <c r="P1780" i="13"/>
  <c r="AB1779" i="13"/>
  <c r="P1779" i="13"/>
  <c r="AB1778" i="13"/>
  <c r="AC1778" i="13" s="1"/>
  <c r="P1778" i="13"/>
  <c r="Q1778" i="13" s="1"/>
  <c r="AC1777" i="13"/>
  <c r="P1776" i="13"/>
  <c r="AB1776" i="13" s="1"/>
  <c r="P1775" i="13"/>
  <c r="AB1774" i="13"/>
  <c r="AC1774" i="13" s="1"/>
  <c r="P1774" i="13"/>
  <c r="Q1774" i="13" s="1"/>
  <c r="AB1773" i="13"/>
  <c r="AC1773" i="13" s="1"/>
  <c r="P1773" i="13"/>
  <c r="Q1773" i="13" s="1"/>
  <c r="AB1772" i="13"/>
  <c r="AC1772" i="13" s="1"/>
  <c r="P1772" i="13"/>
  <c r="Q1772" i="13" s="1"/>
  <c r="P1771" i="13"/>
  <c r="Q1771" i="13" s="1"/>
  <c r="P1770" i="13"/>
  <c r="P1769" i="13"/>
  <c r="P1768" i="13"/>
  <c r="AB1768" i="13" s="1"/>
  <c r="AC1768" i="13" s="1"/>
  <c r="P1767" i="13"/>
  <c r="AB1767" i="13" s="1"/>
  <c r="AC1767" i="13" s="1"/>
  <c r="AB1766" i="13"/>
  <c r="AC1766" i="13" s="1"/>
  <c r="P1766" i="13"/>
  <c r="Q1766" i="13" s="1"/>
  <c r="AB1765" i="13"/>
  <c r="AC1765" i="13" s="1"/>
  <c r="P1765" i="13"/>
  <c r="Q1765" i="13" s="1"/>
  <c r="P1764" i="13"/>
  <c r="AB1764" i="13" s="1"/>
  <c r="AB1763" i="13"/>
  <c r="P1763" i="13"/>
  <c r="Q1763" i="13" s="1"/>
  <c r="AB1762" i="13"/>
  <c r="P1762" i="13"/>
  <c r="AB1761" i="13"/>
  <c r="P1761" i="13"/>
  <c r="Q1761" i="13" s="1"/>
  <c r="P1760" i="13"/>
  <c r="P1759" i="13"/>
  <c r="AB1759" i="13" s="1"/>
  <c r="AC1759" i="13" s="1"/>
  <c r="P1758" i="13"/>
  <c r="AC1758" i="13" s="1"/>
  <c r="P1757" i="13"/>
  <c r="AC1757" i="13" s="1"/>
  <c r="AC1756" i="13"/>
  <c r="P1755" i="13"/>
  <c r="AC1755" i="13" s="1"/>
  <c r="P1754" i="13"/>
  <c r="AC1754" i="13" s="1"/>
  <c r="AC1753" i="13"/>
  <c r="AC1752" i="13"/>
  <c r="AC1751" i="13"/>
  <c r="AC1750" i="13"/>
  <c r="AC1749" i="13"/>
  <c r="AC1748" i="13"/>
  <c r="AC1747" i="13"/>
  <c r="P1746" i="13"/>
  <c r="AB1746" i="13" s="1"/>
  <c r="AC1746" i="13" s="1"/>
  <c r="AC1745" i="13"/>
  <c r="AC1744" i="13"/>
  <c r="AC1743" i="13"/>
  <c r="P1742" i="13"/>
  <c r="AC1741" i="13"/>
  <c r="P1740" i="13"/>
  <c r="AC1739" i="13"/>
  <c r="P1738" i="13"/>
  <c r="AB1738" i="13" s="1"/>
  <c r="P1737" i="13"/>
  <c r="AB1737" i="13" s="1"/>
  <c r="P1736" i="13"/>
  <c r="AB1736" i="13" s="1"/>
  <c r="P1735" i="13"/>
  <c r="AB1735" i="13" s="1"/>
  <c r="AC1734" i="13"/>
  <c r="P1733" i="13"/>
  <c r="AB1733" i="13" s="1"/>
  <c r="AC1733" i="13" s="1"/>
  <c r="P1732" i="13"/>
  <c r="AB1732" i="13" s="1"/>
  <c r="AC1732" i="13" s="1"/>
  <c r="P1731" i="13"/>
  <c r="AB1731" i="13" s="1"/>
  <c r="AC1731" i="13" s="1"/>
  <c r="P1730" i="13"/>
  <c r="AB1730" i="13" s="1"/>
  <c r="AC1730" i="13" s="1"/>
  <c r="P1729" i="13"/>
  <c r="AB1729" i="13" s="1"/>
  <c r="AC1729" i="13" s="1"/>
  <c r="P1728" i="13"/>
  <c r="AB1728" i="13" s="1"/>
  <c r="AC1728" i="13" s="1"/>
  <c r="P1727" i="13"/>
  <c r="AB1727" i="13" s="1"/>
  <c r="AC1727" i="13" s="1"/>
  <c r="P1726" i="13"/>
  <c r="AB1725" i="13"/>
  <c r="P1725" i="13"/>
  <c r="P1724" i="13"/>
  <c r="AC1724" i="13" s="1"/>
  <c r="P1723" i="13"/>
  <c r="P1722" i="13"/>
  <c r="Q1722" i="13" s="1"/>
  <c r="P1721" i="13"/>
  <c r="AB1720" i="13"/>
  <c r="P1720" i="13"/>
  <c r="AB1719" i="13"/>
  <c r="P1719" i="13"/>
  <c r="Q1719" i="13" s="1"/>
  <c r="AB1718" i="13"/>
  <c r="P1718" i="13"/>
  <c r="Q1718" i="13" s="1"/>
  <c r="P1717" i="13"/>
  <c r="AB1716" i="13"/>
  <c r="P1716" i="13"/>
  <c r="AB1715" i="13"/>
  <c r="P1715" i="13"/>
  <c r="AB1714" i="13"/>
  <c r="P1714" i="13"/>
  <c r="AB1713" i="13"/>
  <c r="P1713" i="13"/>
  <c r="AB1712" i="13"/>
  <c r="P1712" i="13"/>
  <c r="P1711" i="13"/>
  <c r="AC1711" i="13" s="1"/>
  <c r="AB1710" i="13"/>
  <c r="P1710" i="13"/>
  <c r="AB1709" i="13"/>
  <c r="P1709" i="13"/>
  <c r="AB1708" i="13"/>
  <c r="P1708" i="13"/>
  <c r="AB1707" i="13"/>
  <c r="P1707" i="13"/>
  <c r="AB1706" i="13"/>
  <c r="P1706" i="13"/>
  <c r="AB1705" i="13"/>
  <c r="P1705" i="13"/>
  <c r="AB1704" i="13"/>
  <c r="P1704" i="13"/>
  <c r="AB1703" i="13"/>
  <c r="P1703" i="13"/>
  <c r="AB1702" i="13"/>
  <c r="P1702" i="13"/>
  <c r="AB1701" i="13"/>
  <c r="P1701" i="13"/>
  <c r="AB1700" i="13"/>
  <c r="P1700" i="13"/>
  <c r="AB1699" i="13"/>
  <c r="AC1699" i="13" s="1"/>
  <c r="P1699" i="13"/>
  <c r="Q1699" i="13" s="1"/>
  <c r="AB1698" i="13"/>
  <c r="P1698" i="13"/>
  <c r="AB1697" i="13"/>
  <c r="P1697" i="13"/>
  <c r="AB1696" i="13"/>
  <c r="P1696" i="13"/>
  <c r="AB1695" i="13"/>
  <c r="P1695" i="13"/>
  <c r="AB1694" i="13"/>
  <c r="P1694" i="13"/>
  <c r="AB1693" i="13"/>
  <c r="P1693" i="13"/>
  <c r="AB1692" i="13"/>
  <c r="P1692" i="13"/>
  <c r="AB1691" i="13"/>
  <c r="P1691" i="13"/>
  <c r="AB1690" i="13"/>
  <c r="P1690" i="13"/>
  <c r="AB1689" i="13"/>
  <c r="P1689" i="13"/>
  <c r="AB1688" i="13"/>
  <c r="P1688" i="13"/>
  <c r="AB1687" i="13"/>
  <c r="P1687" i="13"/>
  <c r="AB1686" i="13"/>
  <c r="P1686" i="13"/>
  <c r="AB1685" i="13"/>
  <c r="P1685" i="13"/>
  <c r="AB1684" i="13"/>
  <c r="P1684" i="13"/>
  <c r="AB1683" i="13"/>
  <c r="P1683" i="13"/>
  <c r="AB1682" i="13"/>
  <c r="P1682" i="13"/>
  <c r="AB1681" i="13"/>
  <c r="P1681" i="13"/>
  <c r="AB1680" i="13"/>
  <c r="P1680" i="13"/>
  <c r="AB1679" i="13"/>
  <c r="P1679" i="13"/>
  <c r="AB1678" i="13"/>
  <c r="P1678" i="13"/>
  <c r="AB1677" i="13"/>
  <c r="P1677" i="13"/>
  <c r="Q1677" i="13" s="1"/>
  <c r="AB1676" i="13"/>
  <c r="P1676" i="13"/>
  <c r="AB1675" i="13"/>
  <c r="P1675" i="13"/>
  <c r="AB1674" i="13"/>
  <c r="P1674" i="13"/>
  <c r="Q1674" i="13" s="1"/>
  <c r="AB1673" i="13"/>
  <c r="P1673" i="13"/>
  <c r="Q1673" i="13" s="1"/>
  <c r="AB1672" i="13"/>
  <c r="P1672" i="13"/>
  <c r="AB1671" i="13"/>
  <c r="P1671" i="13"/>
  <c r="AB1670" i="13"/>
  <c r="P1670" i="13"/>
  <c r="Q1670" i="13" s="1"/>
  <c r="AB1669" i="13"/>
  <c r="P1669" i="13"/>
  <c r="Q1669" i="13" s="1"/>
  <c r="AB1668" i="13"/>
  <c r="P1668" i="13"/>
  <c r="AB1667" i="13"/>
  <c r="P1667" i="13"/>
  <c r="AB1666" i="13"/>
  <c r="P1666" i="13"/>
  <c r="Q1666" i="13" s="1"/>
  <c r="AB1665" i="13"/>
  <c r="P1665" i="13"/>
  <c r="Q1665" i="13" s="1"/>
  <c r="AB1664" i="13"/>
  <c r="P1664" i="13"/>
  <c r="AB1663" i="13"/>
  <c r="P1663" i="13"/>
  <c r="AB1662" i="13"/>
  <c r="P1662" i="13"/>
  <c r="Q1662" i="13" s="1"/>
  <c r="AB1661" i="13"/>
  <c r="P1661" i="13"/>
  <c r="AB1660" i="13"/>
  <c r="P1660" i="13"/>
  <c r="Q1660" i="13" s="1"/>
  <c r="AB1659" i="13"/>
  <c r="P1659" i="13"/>
  <c r="Q1659" i="13" s="1"/>
  <c r="AB1658" i="13"/>
  <c r="P1658" i="13"/>
  <c r="AB1657" i="13"/>
  <c r="P1657" i="13"/>
  <c r="Q1657" i="13" s="1"/>
  <c r="AB1656" i="13"/>
  <c r="P1656" i="13"/>
  <c r="AB1655" i="13"/>
  <c r="P1655" i="13"/>
  <c r="AB1654" i="13"/>
  <c r="P1654" i="13"/>
  <c r="AB1653" i="13"/>
  <c r="P1653" i="13"/>
  <c r="AB1652" i="13"/>
  <c r="P1652" i="13"/>
  <c r="AB1651" i="13"/>
  <c r="P1651" i="13"/>
  <c r="AB1650" i="13"/>
  <c r="P1650" i="13"/>
  <c r="AB1649" i="13"/>
  <c r="P1649" i="13"/>
  <c r="AB1648" i="13"/>
  <c r="AC1648" i="13" s="1"/>
  <c r="P1648" i="13"/>
  <c r="Q1648" i="13" s="1"/>
  <c r="AB1647" i="13"/>
  <c r="AC1647" i="13" s="1"/>
  <c r="P1647" i="13"/>
  <c r="Q1647" i="13" s="1"/>
  <c r="AB1646" i="13"/>
  <c r="P1646" i="13"/>
  <c r="AB1645" i="13"/>
  <c r="P1645" i="13"/>
  <c r="AB1644" i="13"/>
  <c r="AC1644" i="13" s="1"/>
  <c r="P1644" i="13"/>
  <c r="Q1644" i="13" s="1"/>
  <c r="AB1643" i="13"/>
  <c r="AC1643" i="13" s="1"/>
  <c r="P1643" i="13"/>
  <c r="Q1643" i="13" s="1"/>
  <c r="AB1642" i="13"/>
  <c r="P1642" i="13"/>
  <c r="Q1642" i="13" s="1"/>
  <c r="P1641" i="13"/>
  <c r="AC1640" i="13"/>
  <c r="AC1639" i="13"/>
  <c r="AC1638" i="13"/>
  <c r="AC1637" i="13"/>
  <c r="AC1636" i="13"/>
  <c r="P1635" i="13"/>
  <c r="AC1635" i="13" s="1"/>
  <c r="P1634" i="13"/>
  <c r="P1633" i="13"/>
  <c r="P1632" i="13"/>
  <c r="AB1632" i="13" s="1"/>
  <c r="AC1632" i="13" s="1"/>
  <c r="P1631" i="13"/>
  <c r="Q1631" i="13" s="1"/>
  <c r="P1630" i="13"/>
  <c r="P1629" i="13"/>
  <c r="AB1629" i="13" s="1"/>
  <c r="AC1629" i="13" s="1"/>
  <c r="P1628" i="13"/>
  <c r="P1627" i="13"/>
  <c r="AB1627" i="13" s="1"/>
  <c r="AC1627" i="13" s="1"/>
  <c r="P1626" i="13"/>
  <c r="Q1626" i="13" s="1"/>
  <c r="P1625" i="13"/>
  <c r="AB1625" i="13" s="1"/>
  <c r="P1624" i="13"/>
  <c r="AB1624" i="13" s="1"/>
  <c r="P1623" i="13"/>
  <c r="AB1623" i="13" s="1"/>
  <c r="P1622" i="13"/>
  <c r="AB1622" i="13" s="1"/>
  <c r="P1621" i="13"/>
  <c r="AB1621" i="13" s="1"/>
  <c r="P1620" i="13"/>
  <c r="AB1620" i="13" s="1"/>
  <c r="P1619" i="13"/>
  <c r="AB1619" i="13" s="1"/>
  <c r="P1618" i="13"/>
  <c r="AB1618" i="13" s="1"/>
  <c r="P1617" i="13"/>
  <c r="AB1617" i="13" s="1"/>
  <c r="P1616" i="13"/>
  <c r="AB1616" i="13" s="1"/>
  <c r="P1615" i="13"/>
  <c r="AB1615" i="13" s="1"/>
  <c r="P1614" i="13"/>
  <c r="AB1614" i="13" s="1"/>
  <c r="P1613" i="13"/>
  <c r="AB1613" i="13" s="1"/>
  <c r="P1612" i="13"/>
  <c r="AB1612" i="13" s="1"/>
  <c r="P1611" i="13"/>
  <c r="AB1611" i="13" s="1"/>
  <c r="P1610" i="13"/>
  <c r="AB1610" i="13" s="1"/>
  <c r="P1609" i="13"/>
  <c r="AB1609" i="13" s="1"/>
  <c r="P1608" i="13"/>
  <c r="AB1608" i="13" s="1"/>
  <c r="P1607" i="13"/>
  <c r="AB1607" i="13" s="1"/>
  <c r="P1606" i="13"/>
  <c r="AB1606" i="13" s="1"/>
  <c r="AC1605" i="13"/>
  <c r="AC1604" i="13"/>
  <c r="AC1603" i="13"/>
  <c r="AC1602" i="13"/>
  <c r="AC1601" i="13"/>
  <c r="AC1600" i="13"/>
  <c r="AC1599" i="13"/>
  <c r="AC1598" i="13"/>
  <c r="AC1597" i="13"/>
  <c r="AC1596" i="13"/>
  <c r="AC1595" i="13"/>
  <c r="AC1594" i="13"/>
  <c r="AC1593" i="13"/>
  <c r="P1592" i="13"/>
  <c r="Q1592" i="13" s="1"/>
  <c r="P1591" i="13"/>
  <c r="Q1591" i="13" s="1"/>
  <c r="P1590" i="13"/>
  <c r="P1589" i="13"/>
  <c r="AB1589" i="13" s="1"/>
  <c r="AC1589" i="13" s="1"/>
  <c r="P1588" i="13"/>
  <c r="AB1588" i="13" s="1"/>
  <c r="AC1588" i="13" s="1"/>
  <c r="P1587" i="13"/>
  <c r="AB1587" i="13" s="1"/>
  <c r="AC1587" i="13" s="1"/>
  <c r="P1586" i="13"/>
  <c r="P1585" i="13"/>
  <c r="AC1585" i="13" s="1"/>
  <c r="P1584" i="13"/>
  <c r="P1583" i="13"/>
  <c r="P1582" i="13"/>
  <c r="P1581" i="13"/>
  <c r="AB1581" i="13" s="1"/>
  <c r="P1580" i="13"/>
  <c r="P1579" i="13"/>
  <c r="P1578" i="13"/>
  <c r="P1577" i="13"/>
  <c r="P1576" i="13"/>
  <c r="P1575" i="13"/>
  <c r="P1574" i="13"/>
  <c r="P1573" i="13"/>
  <c r="AC1573" i="13" s="1"/>
  <c r="P1572" i="13"/>
  <c r="P1571" i="13"/>
  <c r="AB1571" i="13" s="1"/>
  <c r="AC1571" i="13" s="1"/>
  <c r="P1570" i="13"/>
  <c r="P1569" i="13"/>
  <c r="AB1569" i="13" s="1"/>
  <c r="AC1569" i="13" s="1"/>
  <c r="P1568" i="13"/>
  <c r="P1567" i="13"/>
  <c r="AB1567" i="13" s="1"/>
  <c r="AC1567" i="13" s="1"/>
  <c r="P1566" i="13"/>
  <c r="P1565" i="13"/>
  <c r="AB1565" i="13" s="1"/>
  <c r="AC1565" i="13" s="1"/>
  <c r="P1564" i="13"/>
  <c r="P1563" i="13"/>
  <c r="AB1563" i="13" s="1"/>
  <c r="AC1563" i="13" s="1"/>
  <c r="P1562" i="13"/>
  <c r="AB1561" i="13"/>
  <c r="P1561" i="13"/>
  <c r="AB1560" i="13"/>
  <c r="P1560" i="13"/>
  <c r="AB1559" i="13"/>
  <c r="P1559" i="13"/>
  <c r="AB1558" i="13"/>
  <c r="P1558" i="13"/>
  <c r="P1557" i="13"/>
  <c r="AB1557" i="13" s="1"/>
  <c r="AC1557" i="13" s="1"/>
  <c r="P1556" i="13"/>
  <c r="P1555" i="13"/>
  <c r="AB1555" i="13" s="1"/>
  <c r="AC1555" i="13" s="1"/>
  <c r="P1554" i="13"/>
  <c r="P1553" i="13"/>
  <c r="AB1553" i="13" s="1"/>
  <c r="AC1553" i="13" s="1"/>
  <c r="P1552" i="13"/>
  <c r="P1551" i="13"/>
  <c r="AB1551" i="13" s="1"/>
  <c r="AC1551" i="13" s="1"/>
  <c r="P1550" i="13"/>
  <c r="P1549" i="13"/>
  <c r="AB1549" i="13" s="1"/>
  <c r="AC1549" i="13" s="1"/>
  <c r="P1548" i="13"/>
  <c r="P1547" i="13"/>
  <c r="AB1547" i="13" s="1"/>
  <c r="AC1547" i="13" s="1"/>
  <c r="P1546" i="13"/>
  <c r="P1545" i="13"/>
  <c r="AB1545" i="13" s="1"/>
  <c r="AC1545" i="13" s="1"/>
  <c r="P1544" i="13"/>
  <c r="P1543" i="13"/>
  <c r="AB1543" i="13" s="1"/>
  <c r="AC1543" i="13" s="1"/>
  <c r="P1542" i="13"/>
  <c r="P1541" i="13"/>
  <c r="AB1541" i="13" s="1"/>
  <c r="AC1541" i="13" s="1"/>
  <c r="P1540" i="13"/>
  <c r="P1539" i="13"/>
  <c r="AB1539" i="13" s="1"/>
  <c r="AC1539" i="13" s="1"/>
  <c r="P1538" i="13"/>
  <c r="P1537" i="13"/>
  <c r="AB1537" i="13" s="1"/>
  <c r="AC1537" i="13" s="1"/>
  <c r="P1536" i="13"/>
  <c r="P1535" i="13"/>
  <c r="AB1535" i="13" s="1"/>
  <c r="AC1535" i="13" s="1"/>
  <c r="P1534" i="13"/>
  <c r="AB1533" i="13"/>
  <c r="P1533" i="13"/>
  <c r="AB1532" i="13"/>
  <c r="P1532" i="13"/>
  <c r="P1531" i="13"/>
  <c r="Q1531" i="13" s="1"/>
  <c r="P1530" i="13"/>
  <c r="P1529" i="13"/>
  <c r="AC1529" i="13" s="1"/>
  <c r="P1528" i="13"/>
  <c r="AB1528" i="13" s="1"/>
  <c r="AC1527" i="13"/>
  <c r="AC1526" i="13"/>
  <c r="AC1525" i="13"/>
  <c r="AC1524" i="13"/>
  <c r="AC1523" i="13"/>
  <c r="AC1522" i="13"/>
  <c r="AC1521" i="13"/>
  <c r="AC1520" i="13"/>
  <c r="AC1519" i="13"/>
  <c r="AC1518" i="13"/>
  <c r="AC1517" i="13"/>
  <c r="P1516" i="13"/>
  <c r="Q1516" i="13" s="1"/>
  <c r="P1515" i="13"/>
  <c r="P1514" i="13"/>
  <c r="AC1514" i="13" s="1"/>
  <c r="P1513" i="13"/>
  <c r="AC1513" i="13" s="1"/>
  <c r="P1512" i="13"/>
  <c r="Q1512" i="13" s="1"/>
  <c r="P1511" i="13"/>
  <c r="AB1511" i="13" s="1"/>
  <c r="P1510" i="13"/>
  <c r="AB1510" i="13" s="1"/>
  <c r="P1509" i="13"/>
  <c r="AC1509" i="13" s="1"/>
  <c r="P1508" i="13"/>
  <c r="AC1508" i="13" s="1"/>
  <c r="P1507" i="13"/>
  <c r="P1506" i="13"/>
  <c r="Q1506" i="13" s="1"/>
  <c r="P1505" i="13"/>
  <c r="Q1505" i="13" s="1"/>
  <c r="P1504" i="13"/>
  <c r="P1503" i="13"/>
  <c r="AC1503" i="13" s="1"/>
  <c r="P1502" i="13"/>
  <c r="AC1502" i="13" s="1"/>
  <c r="P1501" i="13"/>
  <c r="Q1501" i="13" s="1"/>
  <c r="P1500" i="13"/>
  <c r="AC1500" i="13" s="1"/>
  <c r="P1499" i="13"/>
  <c r="AC1499" i="13" s="1"/>
  <c r="P1498" i="13"/>
  <c r="AC1498" i="13" s="1"/>
  <c r="P1497" i="13"/>
  <c r="P1496" i="13"/>
  <c r="P1495" i="13"/>
  <c r="P1494" i="13"/>
  <c r="P1493" i="13"/>
  <c r="P1492" i="13"/>
  <c r="P1491" i="13"/>
  <c r="P1490" i="13"/>
  <c r="Q1490" i="13" s="1"/>
  <c r="P1489" i="13"/>
  <c r="P1488" i="13"/>
  <c r="AB1488" i="13" s="1"/>
  <c r="AC1488" i="13" s="1"/>
  <c r="P1487" i="13"/>
  <c r="P1486" i="13"/>
  <c r="P1485" i="13"/>
  <c r="Q1485" i="13" s="1"/>
  <c r="P1484" i="13"/>
  <c r="P1483" i="13"/>
  <c r="AC1483" i="13" s="1"/>
  <c r="P1482" i="13"/>
  <c r="P1481" i="13"/>
  <c r="P1480" i="13"/>
  <c r="P1479" i="13"/>
  <c r="P1478" i="13"/>
  <c r="P1477" i="13"/>
  <c r="P1476" i="13"/>
  <c r="AC1476" i="13" s="1"/>
  <c r="P1475" i="13"/>
  <c r="P1474" i="13"/>
  <c r="P1473" i="13"/>
  <c r="P1472" i="13"/>
  <c r="AC1472" i="13" s="1"/>
  <c r="P1471" i="13"/>
  <c r="Q1471" i="13" s="1"/>
  <c r="P1470" i="13"/>
  <c r="AC1470" i="13" s="1"/>
  <c r="P1469" i="13"/>
  <c r="P1468" i="13"/>
  <c r="P1467" i="13"/>
  <c r="Q1467" i="13" s="1"/>
  <c r="P1466" i="13"/>
  <c r="AC1466" i="13" s="1"/>
  <c r="P1465" i="13"/>
  <c r="P1464" i="13"/>
  <c r="AC1464" i="13" s="1"/>
  <c r="P1463" i="13"/>
  <c r="P1462" i="13"/>
  <c r="P1461" i="13"/>
  <c r="AC1461" i="13" s="1"/>
  <c r="P1460" i="13"/>
  <c r="AC1460" i="13" s="1"/>
  <c r="P1459" i="13"/>
  <c r="P1458" i="13"/>
  <c r="Q1458" i="13" s="1"/>
  <c r="P1457" i="13"/>
  <c r="AC1457" i="13" s="1"/>
  <c r="P1456" i="13"/>
  <c r="AC1456" i="13" s="1"/>
  <c r="P1455" i="13"/>
  <c r="P1454" i="13"/>
  <c r="Q1454" i="13" s="1"/>
  <c r="P1453" i="13"/>
  <c r="AC1453" i="13" s="1"/>
  <c r="P1452" i="13"/>
  <c r="AC1452" i="13" s="1"/>
  <c r="P1451" i="13"/>
  <c r="P1450" i="13"/>
  <c r="Q1450" i="13" s="1"/>
  <c r="P1449" i="13"/>
  <c r="P1448" i="13"/>
  <c r="AC1448" i="13" s="1"/>
  <c r="P1447" i="13"/>
  <c r="P1446" i="13"/>
  <c r="P1445" i="13"/>
  <c r="AC1445" i="13" s="1"/>
  <c r="P1444" i="13"/>
  <c r="AC1444" i="13" s="1"/>
  <c r="P1443" i="13"/>
  <c r="P1442" i="13"/>
  <c r="P1441" i="13"/>
  <c r="P1440" i="13"/>
  <c r="P1439" i="13"/>
  <c r="P1438" i="13"/>
  <c r="Q1438" i="13" s="1"/>
  <c r="P1437" i="13"/>
  <c r="P1436" i="13"/>
  <c r="AC1436" i="13" s="1"/>
  <c r="P1435" i="13"/>
  <c r="P1434" i="13"/>
  <c r="P1433" i="13"/>
  <c r="P1432" i="13"/>
  <c r="AC1432" i="13" s="1"/>
  <c r="P1431" i="13"/>
  <c r="P1430" i="13"/>
  <c r="Q1430" i="13" s="1"/>
  <c r="P1429" i="13"/>
  <c r="P1428" i="13"/>
  <c r="AC1428" i="13" s="1"/>
  <c r="P1427" i="13"/>
  <c r="P1426" i="13"/>
  <c r="P1425" i="13"/>
  <c r="AC1425" i="13" s="1"/>
  <c r="P1424" i="13"/>
  <c r="P1423" i="13"/>
  <c r="P1422" i="13"/>
  <c r="Q1422" i="13" s="1"/>
  <c r="P1421" i="13"/>
  <c r="AC1421" i="13" s="1"/>
  <c r="P1420" i="13"/>
  <c r="AC1420" i="13" s="1"/>
  <c r="P1419" i="13"/>
  <c r="P1418" i="13"/>
  <c r="Q1418" i="13" s="1"/>
  <c r="P1417" i="13"/>
  <c r="P1416" i="13"/>
  <c r="P1415" i="13"/>
  <c r="AC1415" i="13" s="1"/>
  <c r="P1414" i="13"/>
  <c r="AB1413" i="13"/>
  <c r="P1413" i="13"/>
  <c r="AB1412" i="13"/>
  <c r="P1412" i="13"/>
  <c r="AB1411" i="13"/>
  <c r="P1411" i="13"/>
  <c r="AB1410" i="13"/>
  <c r="P1410" i="13"/>
  <c r="AB1409" i="13"/>
  <c r="P1409" i="13"/>
  <c r="AB1408" i="13"/>
  <c r="P1408" i="13"/>
  <c r="AB1407" i="13"/>
  <c r="P1407" i="13"/>
  <c r="AB1406" i="13"/>
  <c r="P1406" i="13"/>
  <c r="AB1405" i="13"/>
  <c r="P1405" i="13"/>
  <c r="AB1404" i="13"/>
  <c r="P1404" i="13"/>
  <c r="AB1403" i="13"/>
  <c r="P1403" i="13"/>
  <c r="AB1402" i="13"/>
  <c r="P1402" i="13"/>
  <c r="AB1401" i="13"/>
  <c r="P1401" i="13"/>
  <c r="AB1400" i="13"/>
  <c r="P1400" i="13"/>
  <c r="AB1399" i="13"/>
  <c r="P1399" i="13"/>
  <c r="AB1398" i="13"/>
  <c r="P1398" i="13"/>
  <c r="AB1397" i="13"/>
  <c r="P1397" i="13"/>
  <c r="AB1396" i="13"/>
  <c r="P1396" i="13"/>
  <c r="AB1395" i="13"/>
  <c r="P1395" i="13"/>
  <c r="AB1394" i="13"/>
  <c r="P1394" i="13"/>
  <c r="AB1393" i="13"/>
  <c r="P1393" i="13"/>
  <c r="AB1392" i="13"/>
  <c r="P1392" i="13"/>
  <c r="AB1391" i="13"/>
  <c r="P1391" i="13"/>
  <c r="AB1390" i="13"/>
  <c r="P1390" i="13"/>
  <c r="AB1389" i="13"/>
  <c r="P1389" i="13"/>
  <c r="AB1388" i="13"/>
  <c r="P1388" i="13"/>
  <c r="AB1387" i="13"/>
  <c r="P1387" i="13"/>
  <c r="AB1386" i="13"/>
  <c r="P1386" i="13"/>
  <c r="AB1385" i="13"/>
  <c r="P1385" i="13"/>
  <c r="AB1384" i="13"/>
  <c r="P1384" i="13"/>
  <c r="AB1383" i="13"/>
  <c r="P1383" i="13"/>
  <c r="AB1382" i="13"/>
  <c r="P1382" i="13"/>
  <c r="AB1381" i="13"/>
  <c r="P1381" i="13"/>
  <c r="AB1380" i="13"/>
  <c r="P1380" i="13"/>
  <c r="AB1379" i="13"/>
  <c r="P1379" i="13"/>
  <c r="AB1378" i="13"/>
  <c r="P1378" i="13"/>
  <c r="AB1377" i="13"/>
  <c r="P1377" i="13"/>
  <c r="AB1376" i="13"/>
  <c r="P1376" i="13"/>
  <c r="AB1375" i="13"/>
  <c r="P1375" i="13"/>
  <c r="AB1374" i="13"/>
  <c r="P1374" i="13"/>
  <c r="AB1373" i="13"/>
  <c r="P1373" i="13"/>
  <c r="AB1372" i="13"/>
  <c r="P1372" i="13"/>
  <c r="AB1371" i="13"/>
  <c r="P1371" i="13"/>
  <c r="AB1370" i="13"/>
  <c r="P1370" i="13"/>
  <c r="AB1369" i="13"/>
  <c r="P1369" i="13"/>
  <c r="AB1368" i="13"/>
  <c r="P1368" i="13"/>
  <c r="AB1367" i="13"/>
  <c r="P1367" i="13"/>
  <c r="AB1366" i="13"/>
  <c r="P1366" i="13"/>
  <c r="AB1365" i="13"/>
  <c r="P1365" i="13"/>
  <c r="AB1364" i="13"/>
  <c r="P1364" i="13"/>
  <c r="AB1363" i="13"/>
  <c r="P1363" i="13"/>
  <c r="AB1362" i="13"/>
  <c r="P1362" i="13"/>
  <c r="AB1361" i="13"/>
  <c r="P1361" i="13"/>
  <c r="AB1360" i="13"/>
  <c r="P1360" i="13"/>
  <c r="AB1359" i="13"/>
  <c r="P1359" i="13"/>
  <c r="AB1358" i="13"/>
  <c r="P1358" i="13"/>
  <c r="AB1357" i="13"/>
  <c r="P1357" i="13"/>
  <c r="P1356" i="13"/>
  <c r="Q1356" i="13" s="1"/>
  <c r="P1355" i="13"/>
  <c r="P1354" i="13"/>
  <c r="P1353" i="13"/>
  <c r="P1352" i="13"/>
  <c r="Q1352" i="13" s="1"/>
  <c r="P1351" i="13"/>
  <c r="P1350" i="13"/>
  <c r="AB1349" i="13"/>
  <c r="AC1349" i="13" s="1"/>
  <c r="AB1348" i="13"/>
  <c r="AC1348" i="13" s="1"/>
  <c r="AB1347" i="13"/>
  <c r="AC1347" i="13" s="1"/>
  <c r="AB1346" i="13"/>
  <c r="AC1346" i="13" s="1"/>
  <c r="P1346" i="13"/>
  <c r="Q1346" i="13" s="1"/>
  <c r="AB1345" i="13"/>
  <c r="AC1345" i="13" s="1"/>
  <c r="P1345" i="13"/>
  <c r="Q1345" i="13" s="1"/>
  <c r="AB1344" i="13"/>
  <c r="AC1344" i="13" s="1"/>
  <c r="P1344" i="13"/>
  <c r="Q1344" i="13" s="1"/>
  <c r="P1343" i="13"/>
  <c r="P1342" i="13"/>
  <c r="AC1342" i="13" s="1"/>
  <c r="P1341" i="13"/>
  <c r="P1340" i="13"/>
  <c r="Q1340" i="13" s="1"/>
  <c r="P1339" i="13"/>
  <c r="AB1338" i="13"/>
  <c r="AC1338" i="13" s="1"/>
  <c r="P1338" i="13"/>
  <c r="Q1338" i="13" s="1"/>
  <c r="AB1337" i="13"/>
  <c r="AC1337" i="13" s="1"/>
  <c r="P1337" i="13"/>
  <c r="Q1337" i="13" s="1"/>
  <c r="AB1336" i="13"/>
  <c r="AC1336" i="13" s="1"/>
  <c r="P1336" i="13"/>
  <c r="Q1336" i="13" s="1"/>
  <c r="P1335" i="13"/>
  <c r="P1334" i="13"/>
  <c r="P1333" i="13"/>
  <c r="AB1333" i="13" s="1"/>
  <c r="AC1333" i="13" s="1"/>
  <c r="P1332" i="13"/>
  <c r="AB1332" i="13" s="1"/>
  <c r="AC1332" i="13" s="1"/>
  <c r="P1331" i="13"/>
  <c r="AC1331" i="13" s="1"/>
  <c r="P1330" i="13"/>
  <c r="Q1330" i="13" s="1"/>
  <c r="P1329" i="13"/>
  <c r="Q1329" i="13" s="1"/>
  <c r="P1328" i="13"/>
  <c r="P1327" i="13"/>
  <c r="Q1327" i="13" s="1"/>
  <c r="P1326" i="13"/>
  <c r="P1325" i="13"/>
  <c r="AC1325" i="13" s="1"/>
  <c r="P1324" i="13"/>
  <c r="P1323" i="13"/>
  <c r="P1322" i="13"/>
  <c r="P1321" i="13"/>
  <c r="Q1320" i="13"/>
  <c r="P1320" i="13"/>
  <c r="AC1320" i="13" s="1"/>
  <c r="P1319" i="13"/>
  <c r="P1318" i="13"/>
  <c r="P1317" i="13"/>
  <c r="P1316" i="13"/>
  <c r="AC1316" i="13" s="1"/>
  <c r="P1315" i="13"/>
  <c r="P1314" i="13"/>
  <c r="Q1314" i="13" s="1"/>
  <c r="P1313" i="13"/>
  <c r="AB1313" i="13" s="1"/>
  <c r="AC1313" i="13" s="1"/>
  <c r="P1312" i="13"/>
  <c r="AB1312" i="13" s="1"/>
  <c r="AC1312" i="13" s="1"/>
  <c r="P1311" i="13"/>
  <c r="AB1311" i="13" s="1"/>
  <c r="AC1311" i="13" s="1"/>
  <c r="P1310" i="13"/>
  <c r="AB1310" i="13" s="1"/>
  <c r="AC1310" i="13" s="1"/>
  <c r="P1309" i="13"/>
  <c r="AB1309" i="13" s="1"/>
  <c r="AC1309" i="13" s="1"/>
  <c r="P1308" i="13"/>
  <c r="AB1308" i="13" s="1"/>
  <c r="AC1308" i="13" s="1"/>
  <c r="P1307" i="13"/>
  <c r="AB1307" i="13" s="1"/>
  <c r="AC1307" i="13" s="1"/>
  <c r="P1306" i="13"/>
  <c r="AB1306" i="13" s="1"/>
  <c r="AC1306" i="13" s="1"/>
  <c r="P1305" i="13"/>
  <c r="Q1305" i="13" s="1"/>
  <c r="P1304" i="13"/>
  <c r="AB1304" i="13" s="1"/>
  <c r="AC1304" i="13" s="1"/>
  <c r="P1303" i="13"/>
  <c r="AB1303" i="13" s="1"/>
  <c r="AC1303" i="13" s="1"/>
  <c r="P1302" i="13"/>
  <c r="AB1302" i="13" s="1"/>
  <c r="AC1302" i="13" s="1"/>
  <c r="P1301" i="13"/>
  <c r="Q1301" i="13" s="1"/>
  <c r="P1300" i="13"/>
  <c r="AB1300" i="13" s="1"/>
  <c r="AC1300" i="13" s="1"/>
  <c r="P1299" i="13"/>
  <c r="P1298" i="13"/>
  <c r="P1297" i="13"/>
  <c r="Q1297" i="13" s="1"/>
  <c r="P1296" i="13"/>
  <c r="Q1296" i="13" s="1"/>
  <c r="P1295" i="13"/>
  <c r="Q1295" i="13" s="1"/>
  <c r="P1294" i="13"/>
  <c r="P1293" i="13"/>
  <c r="P1292" i="13"/>
  <c r="AB1292" i="13" s="1"/>
  <c r="AC1292" i="13" s="1"/>
  <c r="P1291" i="13"/>
  <c r="AB1291" i="13" s="1"/>
  <c r="P1290" i="13"/>
  <c r="P1289" i="13"/>
  <c r="Q1289" i="13" s="1"/>
  <c r="AB1288" i="13"/>
  <c r="AC1288" i="13" s="1"/>
  <c r="P1288" i="13"/>
  <c r="Q1288" i="13" s="1"/>
  <c r="AB1287" i="13"/>
  <c r="AC1287" i="13" s="1"/>
  <c r="P1287" i="13"/>
  <c r="Q1287" i="13" s="1"/>
  <c r="P1286" i="13"/>
  <c r="Q1286" i="13" s="1"/>
  <c r="P1285" i="13"/>
  <c r="P1284" i="13"/>
  <c r="P1283" i="13"/>
  <c r="P1282" i="13"/>
  <c r="AC1282" i="13" s="1"/>
  <c r="P1281" i="13"/>
  <c r="AC1281" i="13" s="1"/>
  <c r="P1280" i="13"/>
  <c r="P1279" i="13"/>
  <c r="P1278" i="13"/>
  <c r="P1277" i="13"/>
  <c r="P1276" i="13"/>
  <c r="P1275" i="13"/>
  <c r="AC1274" i="13"/>
  <c r="AC1273" i="13"/>
  <c r="P1272" i="13"/>
  <c r="P1271" i="13"/>
  <c r="P1270" i="13"/>
  <c r="AB1270" i="13" s="1"/>
  <c r="AC1270" i="13" s="1"/>
  <c r="P1269" i="13"/>
  <c r="P1268" i="13"/>
  <c r="P1267" i="13"/>
  <c r="P1266" i="13"/>
  <c r="AB1266" i="13" s="1"/>
  <c r="AC1266" i="13" s="1"/>
  <c r="P1265" i="13"/>
  <c r="P1264" i="13"/>
  <c r="Q1264" i="13" s="1"/>
  <c r="P1263" i="13"/>
  <c r="P1262" i="13"/>
  <c r="AB1262" i="13" s="1"/>
  <c r="AC1262" i="13" s="1"/>
  <c r="P1261" i="13"/>
  <c r="Q1261" i="13" s="1"/>
  <c r="P1260" i="13"/>
  <c r="AB1260" i="13" s="1"/>
  <c r="AC1260" i="13" s="1"/>
  <c r="P1259" i="13"/>
  <c r="P1258" i="13"/>
  <c r="AB1258" i="13" s="1"/>
  <c r="AC1258" i="13" s="1"/>
  <c r="P1257" i="13"/>
  <c r="Q1257" i="13" s="1"/>
  <c r="P1256" i="13"/>
  <c r="AB1256" i="13" s="1"/>
  <c r="AC1256" i="13" s="1"/>
  <c r="P1255" i="13"/>
  <c r="P1254" i="13"/>
  <c r="AB1254" i="13" s="1"/>
  <c r="AC1254" i="13" s="1"/>
  <c r="P1253" i="13"/>
  <c r="Q1253" i="13" s="1"/>
  <c r="P1252" i="13"/>
  <c r="AB1252" i="13" s="1"/>
  <c r="AC1252" i="13" s="1"/>
  <c r="P1251" i="13"/>
  <c r="P1250" i="13"/>
  <c r="AB1250" i="13" s="1"/>
  <c r="AC1250" i="13" s="1"/>
  <c r="P1249" i="13"/>
  <c r="Q1249" i="13" s="1"/>
  <c r="P1248" i="13"/>
  <c r="P1247" i="13"/>
  <c r="P1246" i="13"/>
  <c r="AB1246" i="13" s="1"/>
  <c r="AC1246" i="13" s="1"/>
  <c r="P1245" i="13"/>
  <c r="P1244" i="13"/>
  <c r="P1243" i="13"/>
  <c r="P1242" i="13"/>
  <c r="AB1242" i="13" s="1"/>
  <c r="AC1242" i="13" s="1"/>
  <c r="P1241" i="13"/>
  <c r="P1240" i="13"/>
  <c r="P1239" i="13"/>
  <c r="P1238" i="13"/>
  <c r="AB1238" i="13" s="1"/>
  <c r="AC1238" i="13" s="1"/>
  <c r="P1237" i="13"/>
  <c r="Q1237" i="13" s="1"/>
  <c r="P1236" i="13"/>
  <c r="Q1236" i="13" s="1"/>
  <c r="P1235" i="13"/>
  <c r="P1234" i="13"/>
  <c r="AB1234" i="13" s="1"/>
  <c r="AC1234" i="13" s="1"/>
  <c r="P1233" i="13"/>
  <c r="Q1233" i="13" s="1"/>
  <c r="P1232" i="13"/>
  <c r="AB1232" i="13" s="1"/>
  <c r="AC1232" i="13" s="1"/>
  <c r="P1231" i="13"/>
  <c r="P1230" i="13"/>
  <c r="Q1230" i="13" s="1"/>
  <c r="P1229" i="13"/>
  <c r="Q1229" i="13" s="1"/>
  <c r="P1228" i="13"/>
  <c r="P1227" i="13"/>
  <c r="P1226" i="13"/>
  <c r="Q1226" i="13" s="1"/>
  <c r="P1225" i="13"/>
  <c r="P1224" i="13"/>
  <c r="AB1224" i="13" s="1"/>
  <c r="AC1224" i="13" s="1"/>
  <c r="P1223" i="13"/>
  <c r="P1222" i="13"/>
  <c r="P1221" i="13"/>
  <c r="AB1221" i="13" s="1"/>
  <c r="AC1221" i="13" s="1"/>
  <c r="P1220" i="13"/>
  <c r="AB1220" i="13" s="1"/>
  <c r="AC1220" i="13" s="1"/>
  <c r="P1219" i="13"/>
  <c r="P1218" i="13"/>
  <c r="P1217" i="13"/>
  <c r="AB1217" i="13" s="1"/>
  <c r="AC1217" i="13" s="1"/>
  <c r="P1216" i="13"/>
  <c r="P1215" i="13"/>
  <c r="P1214" i="13"/>
  <c r="Q1214" i="13" s="1"/>
  <c r="P1213" i="13"/>
  <c r="AB1213" i="13" s="1"/>
  <c r="AC1213" i="13" s="1"/>
  <c r="P1212" i="13"/>
  <c r="P1211" i="13"/>
  <c r="P1210" i="13"/>
  <c r="Q1210" i="13" s="1"/>
  <c r="P1209" i="13"/>
  <c r="AB1209" i="13" s="1"/>
  <c r="AC1209" i="13" s="1"/>
  <c r="P1208" i="13"/>
  <c r="P1207" i="13"/>
  <c r="P1206" i="13"/>
  <c r="AB1206" i="13" s="1"/>
  <c r="AC1206" i="13" s="1"/>
  <c r="P1205" i="13"/>
  <c r="AB1205" i="13" s="1"/>
  <c r="AC1205" i="13" s="1"/>
  <c r="P1204" i="13"/>
  <c r="P1203" i="13"/>
  <c r="P1202" i="13"/>
  <c r="Q1202" i="13" s="1"/>
  <c r="P1201" i="13"/>
  <c r="Q1201" i="13" s="1"/>
  <c r="P1200" i="13"/>
  <c r="AB1200" i="13" s="1"/>
  <c r="AC1200" i="13" s="1"/>
  <c r="P1199" i="13"/>
  <c r="P1198" i="13"/>
  <c r="Q1198" i="13" s="1"/>
  <c r="P1197" i="13"/>
  <c r="P1196" i="13"/>
  <c r="P1195" i="13"/>
  <c r="Q1195" i="13" s="1"/>
  <c r="P1194" i="13"/>
  <c r="Q1194" i="13" s="1"/>
  <c r="P1193" i="13"/>
  <c r="P1192" i="13"/>
  <c r="P1191" i="13"/>
  <c r="Q1191" i="13" s="1"/>
  <c r="P1190" i="13"/>
  <c r="Q1190" i="13" s="1"/>
  <c r="P1189" i="13"/>
  <c r="P1188" i="13"/>
  <c r="P1187" i="13"/>
  <c r="Q1187" i="13" s="1"/>
  <c r="P1186" i="13"/>
  <c r="Q1186" i="13" s="1"/>
  <c r="P1185" i="13"/>
  <c r="P1184" i="13"/>
  <c r="P1183" i="13"/>
  <c r="Q1183" i="13" s="1"/>
  <c r="P1182" i="13"/>
  <c r="Q1182" i="13" s="1"/>
  <c r="P1181" i="13"/>
  <c r="AB1181" i="13" s="1"/>
  <c r="AC1181" i="13" s="1"/>
  <c r="P1180" i="13"/>
  <c r="P1179" i="13"/>
  <c r="Q1179" i="13" s="1"/>
  <c r="P1178" i="13"/>
  <c r="AB1178" i="13" s="1"/>
  <c r="AC1178" i="13" s="1"/>
  <c r="P1177" i="13"/>
  <c r="AB1177" i="13" s="1"/>
  <c r="AC1177" i="13" s="1"/>
  <c r="P1176" i="13"/>
  <c r="P1175" i="13"/>
  <c r="Q1175" i="13" s="1"/>
  <c r="P1174" i="13"/>
  <c r="P1173" i="13"/>
  <c r="AB1173" i="13" s="1"/>
  <c r="AC1173" i="13" s="1"/>
  <c r="P1172" i="13"/>
  <c r="P1171" i="13"/>
  <c r="P1170" i="13"/>
  <c r="AB1170" i="13" s="1"/>
  <c r="AC1170" i="13" s="1"/>
  <c r="P1169" i="13"/>
  <c r="AB1169" i="13" s="1"/>
  <c r="AC1169" i="13" s="1"/>
  <c r="P1168" i="13"/>
  <c r="P1167" i="13"/>
  <c r="Q1167" i="13" s="1"/>
  <c r="P1166" i="13"/>
  <c r="Q1166" i="13" s="1"/>
  <c r="P1165" i="13"/>
  <c r="AB1165" i="13" s="1"/>
  <c r="AC1165" i="13" s="1"/>
  <c r="P1164" i="13"/>
  <c r="P1163" i="13"/>
  <c r="Q1163" i="13" s="1"/>
  <c r="P1162" i="13"/>
  <c r="AB1162" i="13" s="1"/>
  <c r="AC1162" i="13" s="1"/>
  <c r="P1161" i="13"/>
  <c r="AB1161" i="13" s="1"/>
  <c r="AC1161" i="13" s="1"/>
  <c r="P1160" i="13"/>
  <c r="P1159" i="13"/>
  <c r="Q1159" i="13" s="1"/>
  <c r="P1158" i="13"/>
  <c r="P1157" i="13"/>
  <c r="AB1157" i="13" s="1"/>
  <c r="AC1157" i="13" s="1"/>
  <c r="P1156" i="13"/>
  <c r="AB1155" i="13"/>
  <c r="P1155" i="13"/>
  <c r="Q1155" i="13" s="1"/>
  <c r="AB1154" i="13"/>
  <c r="P1154" i="13"/>
  <c r="Q1154" i="13" s="1"/>
  <c r="AB1153" i="13"/>
  <c r="P1153" i="13"/>
  <c r="Q1153" i="13" s="1"/>
  <c r="AB1152" i="13"/>
  <c r="P1152" i="13"/>
  <c r="Q1152" i="13" s="1"/>
  <c r="AB1151" i="13"/>
  <c r="P1151" i="13"/>
  <c r="Q1151" i="13" s="1"/>
  <c r="AB1150" i="13"/>
  <c r="P1150" i="13"/>
  <c r="Q1150" i="13" s="1"/>
  <c r="AB1149" i="13"/>
  <c r="P1149" i="13"/>
  <c r="Q1149" i="13" s="1"/>
  <c r="AB1148" i="13"/>
  <c r="P1148" i="13"/>
  <c r="Q1148" i="13" s="1"/>
  <c r="AB1147" i="13"/>
  <c r="P1147" i="13"/>
  <c r="Q1147" i="13" s="1"/>
  <c r="P1146" i="13"/>
  <c r="AB1146" i="13" s="1"/>
  <c r="AC1146" i="13" s="1"/>
  <c r="P1145" i="13"/>
  <c r="AB1145" i="13" s="1"/>
  <c r="AC1145" i="13" s="1"/>
  <c r="P1144" i="13"/>
  <c r="AB1144" i="13" s="1"/>
  <c r="AC1144" i="13" s="1"/>
  <c r="P1143" i="13"/>
  <c r="Q1143" i="13" s="1"/>
  <c r="P1142" i="13"/>
  <c r="AB1142" i="13" s="1"/>
  <c r="AC1142" i="13" s="1"/>
  <c r="P1141" i="13"/>
  <c r="P1140" i="13"/>
  <c r="AB1140" i="13" s="1"/>
  <c r="AC1140" i="13" s="1"/>
  <c r="P1139" i="13"/>
  <c r="Q1139" i="13" s="1"/>
  <c r="P1138" i="13"/>
  <c r="Q1138" i="13" s="1"/>
  <c r="P1137" i="13"/>
  <c r="AB1137" i="13" s="1"/>
  <c r="AC1137" i="13" s="1"/>
  <c r="P1136" i="13"/>
  <c r="AB1136" i="13" s="1"/>
  <c r="AC1136" i="13" s="1"/>
  <c r="P1135" i="13"/>
  <c r="Q1135" i="13" s="1"/>
  <c r="P1134" i="13"/>
  <c r="AB1134" i="13" s="1"/>
  <c r="AC1134" i="13" s="1"/>
  <c r="P1133" i="13"/>
  <c r="AB1133" i="13" s="1"/>
  <c r="AC1133" i="13" s="1"/>
  <c r="P1132" i="13"/>
  <c r="Q1132" i="13" s="1"/>
  <c r="P1131" i="13"/>
  <c r="Q1131" i="13" s="1"/>
  <c r="P1130" i="13"/>
  <c r="Q1130" i="13" s="1"/>
  <c r="P1129" i="13"/>
  <c r="Q1129" i="13" s="1"/>
  <c r="P1128" i="13"/>
  <c r="Q1128" i="13" s="1"/>
  <c r="P1127" i="13"/>
  <c r="Q1127" i="13" s="1"/>
  <c r="P1126" i="13"/>
  <c r="Q1126" i="13" s="1"/>
  <c r="P1125" i="13"/>
  <c r="Q1125" i="13" s="1"/>
  <c r="P1124" i="13"/>
  <c r="Q1124" i="13" s="1"/>
  <c r="P1123" i="13"/>
  <c r="Q1123" i="13" s="1"/>
  <c r="P1122" i="13"/>
  <c r="Q1122" i="13" s="1"/>
  <c r="P1121" i="13"/>
  <c r="Q1121" i="13" s="1"/>
  <c r="P1120" i="13"/>
  <c r="Q1120" i="13" s="1"/>
  <c r="P1119" i="13"/>
  <c r="Q1119" i="13" s="1"/>
  <c r="P1118" i="13"/>
  <c r="Q1118" i="13" s="1"/>
  <c r="P1117" i="13"/>
  <c r="Q1117" i="13" s="1"/>
  <c r="P1116" i="13"/>
  <c r="Q1116" i="13" s="1"/>
  <c r="P1115" i="13"/>
  <c r="Q1115" i="13" s="1"/>
  <c r="P1114" i="13"/>
  <c r="Q1114" i="13" s="1"/>
  <c r="P1113" i="13"/>
  <c r="Q1113" i="13" s="1"/>
  <c r="P1112" i="13"/>
  <c r="Q1112" i="13" s="1"/>
  <c r="P1111" i="13"/>
  <c r="Q1111" i="13" s="1"/>
  <c r="P1110" i="13"/>
  <c r="Q1110" i="13" s="1"/>
  <c r="P1109" i="13"/>
  <c r="Q1109" i="13" s="1"/>
  <c r="P1108" i="13"/>
  <c r="Q1108" i="13" s="1"/>
  <c r="P1107" i="13"/>
  <c r="Q1107" i="13" s="1"/>
  <c r="P1106" i="13"/>
  <c r="Q1106" i="13" s="1"/>
  <c r="P1105" i="13"/>
  <c r="Q1105" i="13" s="1"/>
  <c r="P1104" i="13"/>
  <c r="Q1104" i="13" s="1"/>
  <c r="P1103" i="13"/>
  <c r="Q1103" i="13" s="1"/>
  <c r="P1102" i="13"/>
  <c r="Q1102" i="13" s="1"/>
  <c r="P1101" i="13"/>
  <c r="Q1101" i="13" s="1"/>
  <c r="P1100" i="13"/>
  <c r="Q1100" i="13" s="1"/>
  <c r="P1099" i="13"/>
  <c r="Q1099" i="13" s="1"/>
  <c r="P1098" i="13"/>
  <c r="Q1098" i="13" s="1"/>
  <c r="P1097" i="13"/>
  <c r="Q1097" i="13" s="1"/>
  <c r="P1096" i="13"/>
  <c r="Q1096" i="13" s="1"/>
  <c r="P1095" i="13"/>
  <c r="Q1095" i="13" s="1"/>
  <c r="P1094" i="13"/>
  <c r="Q1094" i="13" s="1"/>
  <c r="P1093" i="13"/>
  <c r="Q1093" i="13" s="1"/>
  <c r="P1092" i="13"/>
  <c r="Q1092" i="13" s="1"/>
  <c r="P1091" i="13"/>
  <c r="Q1091" i="13" s="1"/>
  <c r="P1090" i="13"/>
  <c r="Q1090" i="13" s="1"/>
  <c r="P1089" i="13"/>
  <c r="Q1089" i="13" s="1"/>
  <c r="P1088" i="13"/>
  <c r="Q1088" i="13" s="1"/>
  <c r="P1087" i="13"/>
  <c r="Q1087" i="13" s="1"/>
  <c r="P1086" i="13"/>
  <c r="Q1086" i="13" s="1"/>
  <c r="P1085" i="13"/>
  <c r="Q1085" i="13" s="1"/>
  <c r="P1084" i="13"/>
  <c r="Q1084" i="13" s="1"/>
  <c r="P1083" i="13"/>
  <c r="Q1083" i="13" s="1"/>
  <c r="P1082" i="13"/>
  <c r="Q1082" i="13" s="1"/>
  <c r="P1081" i="13"/>
  <c r="Q1081" i="13" s="1"/>
  <c r="P1080" i="13"/>
  <c r="Q1080" i="13" s="1"/>
  <c r="P1079" i="13"/>
  <c r="Q1079" i="13" s="1"/>
  <c r="P1078" i="13"/>
  <c r="Q1078" i="13" s="1"/>
  <c r="P1077" i="13"/>
  <c r="Q1077" i="13" s="1"/>
  <c r="P1076" i="13"/>
  <c r="Q1076" i="13" s="1"/>
  <c r="P1075" i="13"/>
  <c r="P1074" i="13"/>
  <c r="AC1074" i="13" s="1"/>
  <c r="P1073" i="13"/>
  <c r="P1072" i="13"/>
  <c r="AB1072" i="13" s="1"/>
  <c r="P1071" i="13"/>
  <c r="P1070" i="13"/>
  <c r="P1069" i="13"/>
  <c r="AC1069" i="13" s="1"/>
  <c r="AB1068" i="13"/>
  <c r="P1068" i="13"/>
  <c r="AB1067" i="13"/>
  <c r="P1067" i="13"/>
  <c r="Q1067" i="13" s="1"/>
  <c r="AB1066" i="13"/>
  <c r="P1066" i="13"/>
  <c r="Q1066" i="13" s="1"/>
  <c r="AB1065" i="13"/>
  <c r="P1065" i="13"/>
  <c r="Q1065" i="13" s="1"/>
  <c r="AB1064" i="13"/>
  <c r="P1064" i="13"/>
  <c r="AB1063" i="13"/>
  <c r="P1063" i="13"/>
  <c r="Q1063" i="13" s="1"/>
  <c r="AB1062" i="13"/>
  <c r="P1062" i="13"/>
  <c r="Q1062" i="13" s="1"/>
  <c r="AB1061" i="13"/>
  <c r="P1061" i="13"/>
  <c r="Q1061" i="13" s="1"/>
  <c r="AB1060" i="13"/>
  <c r="P1060" i="13"/>
  <c r="AB1059" i="13"/>
  <c r="P1059" i="13"/>
  <c r="Q1059" i="13" s="1"/>
  <c r="AB1058" i="13"/>
  <c r="P1058" i="13"/>
  <c r="Q1058" i="13" s="1"/>
  <c r="AB1057" i="13"/>
  <c r="P1057" i="13"/>
  <c r="Q1057" i="13" s="1"/>
  <c r="AB1056" i="13"/>
  <c r="P1056" i="13"/>
  <c r="AB1055" i="13"/>
  <c r="P1055" i="13"/>
  <c r="Q1055" i="13" s="1"/>
  <c r="AB1054" i="13"/>
  <c r="P1054" i="13"/>
  <c r="Q1054" i="13" s="1"/>
  <c r="AB1053" i="13"/>
  <c r="P1053" i="13"/>
  <c r="Q1053" i="13" s="1"/>
  <c r="AB1052" i="13"/>
  <c r="P1052" i="13"/>
  <c r="AB1051" i="13"/>
  <c r="P1051" i="13"/>
  <c r="Q1051" i="13" s="1"/>
  <c r="AB1050" i="13"/>
  <c r="P1050" i="13"/>
  <c r="Q1050" i="13" s="1"/>
  <c r="AB1049" i="13"/>
  <c r="P1049" i="13"/>
  <c r="Q1049" i="13" s="1"/>
  <c r="AB1048" i="13"/>
  <c r="P1048" i="13"/>
  <c r="AB1047" i="13"/>
  <c r="P1047" i="13"/>
  <c r="Q1047" i="13" s="1"/>
  <c r="AB1046" i="13"/>
  <c r="P1046" i="13"/>
  <c r="Q1046" i="13" s="1"/>
  <c r="AB1045" i="13"/>
  <c r="P1045" i="13"/>
  <c r="Q1045" i="13" s="1"/>
  <c r="AB1044" i="13"/>
  <c r="P1044" i="13"/>
  <c r="AB1043" i="13"/>
  <c r="P1043" i="13"/>
  <c r="Q1043" i="13" s="1"/>
  <c r="AB1042" i="13"/>
  <c r="P1042" i="13"/>
  <c r="Q1042" i="13" s="1"/>
  <c r="AB1041" i="13"/>
  <c r="P1041" i="13"/>
  <c r="Q1041" i="13" s="1"/>
  <c r="AB1040" i="13"/>
  <c r="P1040" i="13"/>
  <c r="AB1039" i="13"/>
  <c r="P1039" i="13"/>
  <c r="Q1039" i="13" s="1"/>
  <c r="AB1038" i="13"/>
  <c r="P1038" i="13"/>
  <c r="Q1038" i="13" s="1"/>
  <c r="AB1037" i="13"/>
  <c r="P1037" i="13"/>
  <c r="Q1037" i="13" s="1"/>
  <c r="AB1036" i="13"/>
  <c r="P1036" i="13"/>
  <c r="AB1035" i="13"/>
  <c r="P1035" i="13"/>
  <c r="Q1035" i="13" s="1"/>
  <c r="AB1034" i="13"/>
  <c r="P1034" i="13"/>
  <c r="Q1034" i="13" s="1"/>
  <c r="AB1033" i="13"/>
  <c r="P1033" i="13"/>
  <c r="Q1033" i="13" s="1"/>
  <c r="AB1032" i="13"/>
  <c r="P1032" i="13"/>
  <c r="AB1031" i="13"/>
  <c r="P1031" i="13"/>
  <c r="Q1031" i="13" s="1"/>
  <c r="AB1030" i="13"/>
  <c r="P1030" i="13"/>
  <c r="Q1030" i="13" s="1"/>
  <c r="AB1029" i="13"/>
  <c r="P1029" i="13"/>
  <c r="Q1029" i="13" s="1"/>
  <c r="AB1028" i="13"/>
  <c r="P1028" i="13"/>
  <c r="AB1027" i="13"/>
  <c r="P1027" i="13"/>
  <c r="Q1027" i="13" s="1"/>
  <c r="AB1026" i="13"/>
  <c r="P1026" i="13"/>
  <c r="Q1026" i="13" s="1"/>
  <c r="AB1025" i="13"/>
  <c r="P1025" i="13"/>
  <c r="Q1025" i="13" s="1"/>
  <c r="AB1024" i="13"/>
  <c r="P1024" i="13"/>
  <c r="AB1023" i="13"/>
  <c r="P1023" i="13"/>
  <c r="Q1023" i="13" s="1"/>
  <c r="AB1022" i="13"/>
  <c r="P1022" i="13"/>
  <c r="Q1022" i="13" s="1"/>
  <c r="P1021" i="13"/>
  <c r="AB1021" i="13" s="1"/>
  <c r="P1020" i="13"/>
  <c r="P1019" i="13"/>
  <c r="Q1019" i="13" s="1"/>
  <c r="P1018" i="13"/>
  <c r="P1017" i="13"/>
  <c r="AB1017" i="13" s="1"/>
  <c r="AB1016" i="13"/>
  <c r="P1016" i="13"/>
  <c r="AB1015" i="13"/>
  <c r="P1015" i="13"/>
  <c r="Q1015" i="13" s="1"/>
  <c r="P1014" i="13"/>
  <c r="AB1014" i="13" s="1"/>
  <c r="P1013" i="13"/>
  <c r="AB1013" i="13" s="1"/>
  <c r="P1012" i="13"/>
  <c r="P1011" i="13"/>
  <c r="P1010" i="13"/>
  <c r="AB1010" i="13" s="1"/>
  <c r="P1009" i="13"/>
  <c r="AB1009" i="13" s="1"/>
  <c r="P1008" i="13"/>
  <c r="P1007" i="13"/>
  <c r="P1006" i="13"/>
  <c r="AB1006" i="13" s="1"/>
  <c r="P1005" i="13"/>
  <c r="AB1005" i="13" s="1"/>
  <c r="P1004" i="13"/>
  <c r="P1003" i="13"/>
  <c r="P1002" i="13"/>
  <c r="AB1002" i="13" s="1"/>
  <c r="P1001" i="13"/>
  <c r="AB1001" i="13" s="1"/>
  <c r="P1000" i="13"/>
  <c r="P999" i="13"/>
  <c r="P998" i="13"/>
  <c r="AB998" i="13" s="1"/>
  <c r="P997" i="13"/>
  <c r="AB997" i="13" s="1"/>
  <c r="P996" i="13"/>
  <c r="P995" i="13"/>
  <c r="P994" i="13"/>
  <c r="AB994" i="13" s="1"/>
  <c r="P993" i="13"/>
  <c r="AB993" i="13" s="1"/>
  <c r="P992" i="13"/>
  <c r="P991" i="13"/>
  <c r="AB990" i="13"/>
  <c r="AC990" i="13" s="1"/>
  <c r="P990" i="13"/>
  <c r="Q990" i="13" s="1"/>
  <c r="AB989" i="13"/>
  <c r="AC989" i="13" s="1"/>
  <c r="P989" i="13"/>
  <c r="Q989" i="13" s="1"/>
  <c r="P988" i="13"/>
  <c r="AB988" i="13" s="1"/>
  <c r="AC987" i="13"/>
  <c r="Q987" i="13"/>
  <c r="P986" i="13"/>
  <c r="P985" i="13"/>
  <c r="Q985" i="13" s="1"/>
  <c r="P984" i="13"/>
  <c r="AB984" i="13" s="1"/>
  <c r="AC984" i="13" s="1"/>
  <c r="P983" i="13"/>
  <c r="AB983" i="13" s="1"/>
  <c r="AC983" i="13" s="1"/>
  <c r="P982" i="13"/>
  <c r="P981" i="13"/>
  <c r="Q981" i="13" s="1"/>
  <c r="P980" i="13"/>
  <c r="AB980" i="13" s="1"/>
  <c r="AC980" i="13" s="1"/>
  <c r="P979" i="13"/>
  <c r="AB979" i="13" s="1"/>
  <c r="AC979" i="13" s="1"/>
  <c r="P978" i="13"/>
  <c r="Q978" i="13" s="1"/>
  <c r="P977" i="13"/>
  <c r="AB977" i="13" s="1"/>
  <c r="AC977" i="13" s="1"/>
  <c r="P976" i="13"/>
  <c r="AB976" i="13" s="1"/>
  <c r="AC976" i="13" s="1"/>
  <c r="P975" i="13"/>
  <c r="AB975" i="13" s="1"/>
  <c r="AC975" i="13" s="1"/>
  <c r="P974" i="13"/>
  <c r="Q974" i="13" s="1"/>
  <c r="P973" i="13"/>
  <c r="AB973" i="13" s="1"/>
  <c r="AC973" i="13" s="1"/>
  <c r="P972" i="13"/>
  <c r="AB972" i="13" s="1"/>
  <c r="AC972" i="13" s="1"/>
  <c r="AB971" i="13"/>
  <c r="AC971" i="13" s="1"/>
  <c r="P971" i="13"/>
  <c r="Q971" i="13" s="1"/>
  <c r="AB970" i="13"/>
  <c r="AC970" i="13" s="1"/>
  <c r="P970" i="13"/>
  <c r="Q970" i="13" s="1"/>
  <c r="AB969" i="13"/>
  <c r="AC969" i="13" s="1"/>
  <c r="P969" i="13"/>
  <c r="Q969" i="13" s="1"/>
  <c r="P968" i="13"/>
  <c r="AB968" i="13" s="1"/>
  <c r="AC968" i="13" s="1"/>
  <c r="P967" i="13"/>
  <c r="AB967" i="13" s="1"/>
  <c r="AC967" i="13" s="1"/>
  <c r="P966" i="13"/>
  <c r="Q966" i="13" s="1"/>
  <c r="P965" i="13"/>
  <c r="Q965" i="13" s="1"/>
  <c r="P964" i="13"/>
  <c r="AB964" i="13" s="1"/>
  <c r="AC964" i="13" s="1"/>
  <c r="P963" i="13"/>
  <c r="AB963" i="13" s="1"/>
  <c r="AC963" i="13" s="1"/>
  <c r="P962" i="13"/>
  <c r="P961" i="13"/>
  <c r="AB961" i="13" s="1"/>
  <c r="AC961" i="13" s="1"/>
  <c r="P960" i="13"/>
  <c r="AB960" i="13" s="1"/>
  <c r="AC960" i="13" s="1"/>
  <c r="P959" i="13"/>
  <c r="AB959" i="13" s="1"/>
  <c r="AC959" i="13" s="1"/>
  <c r="P958" i="13"/>
  <c r="Q958" i="13" s="1"/>
  <c r="P957" i="13"/>
  <c r="P956" i="13"/>
  <c r="AB956" i="13" s="1"/>
  <c r="AC956" i="13" s="1"/>
  <c r="P955" i="13"/>
  <c r="AB955" i="13" s="1"/>
  <c r="AC955" i="13" s="1"/>
  <c r="P954" i="13"/>
  <c r="P953" i="13"/>
  <c r="AB953" i="13" s="1"/>
  <c r="AC953" i="13" s="1"/>
  <c r="P952" i="13"/>
  <c r="AB952" i="13" s="1"/>
  <c r="AC952" i="13" s="1"/>
  <c r="P951" i="13"/>
  <c r="AB951" i="13" s="1"/>
  <c r="AC951" i="13" s="1"/>
  <c r="P950" i="13"/>
  <c r="Q950" i="13" s="1"/>
  <c r="P949" i="13"/>
  <c r="AB949" i="13" s="1"/>
  <c r="AC949" i="13" s="1"/>
  <c r="P948" i="13"/>
  <c r="AB948" i="13" s="1"/>
  <c r="AC948" i="13" s="1"/>
  <c r="P947" i="13"/>
  <c r="AB947" i="13" s="1"/>
  <c r="AC947" i="13" s="1"/>
  <c r="P946" i="13"/>
  <c r="AB946" i="13" s="1"/>
  <c r="AC946" i="13" s="1"/>
  <c r="P945" i="13"/>
  <c r="P944" i="13"/>
  <c r="AB944" i="13" s="1"/>
  <c r="AC944" i="13" s="1"/>
  <c r="P943" i="13"/>
  <c r="AB943" i="13" s="1"/>
  <c r="AC943" i="13" s="1"/>
  <c r="P942" i="13"/>
  <c r="P941" i="13"/>
  <c r="AB941" i="13" s="1"/>
  <c r="AC941" i="13" s="1"/>
  <c r="AB940" i="13"/>
  <c r="P940" i="13"/>
  <c r="AB939" i="13"/>
  <c r="P939" i="13"/>
  <c r="AB938" i="13"/>
  <c r="P938" i="13"/>
  <c r="AB937" i="13"/>
  <c r="P937" i="13"/>
  <c r="P936" i="13"/>
  <c r="AB936" i="13" s="1"/>
  <c r="AC936" i="13" s="1"/>
  <c r="P935" i="13"/>
  <c r="P934" i="13"/>
  <c r="AB934" i="13" s="1"/>
  <c r="AC934" i="13" s="1"/>
  <c r="P933" i="13"/>
  <c r="P932" i="13"/>
  <c r="Q932" i="13" s="1"/>
  <c r="P931" i="13"/>
  <c r="P930" i="13"/>
  <c r="AB930" i="13" s="1"/>
  <c r="AC930" i="13" s="1"/>
  <c r="P929" i="13"/>
  <c r="Q929" i="13" s="1"/>
  <c r="P928" i="13"/>
  <c r="AB928" i="13" s="1"/>
  <c r="AC928" i="13" s="1"/>
  <c r="P927" i="13"/>
  <c r="P926" i="13"/>
  <c r="AB926" i="13" s="1"/>
  <c r="AC926" i="13" s="1"/>
  <c r="P925" i="13"/>
  <c r="Q925" i="13" s="1"/>
  <c r="P924" i="13"/>
  <c r="AB924" i="13" s="1"/>
  <c r="AC924" i="13" s="1"/>
  <c r="P923" i="13"/>
  <c r="P922" i="13"/>
  <c r="AB922" i="13" s="1"/>
  <c r="AC922" i="13" s="1"/>
  <c r="P921" i="13"/>
  <c r="Q921" i="13" s="1"/>
  <c r="P920" i="13"/>
  <c r="P919" i="13"/>
  <c r="P918" i="13"/>
  <c r="AB918" i="13" s="1"/>
  <c r="AC918" i="13" s="1"/>
  <c r="P917" i="13"/>
  <c r="P916" i="13"/>
  <c r="Q916" i="13" s="1"/>
  <c r="P915" i="13"/>
  <c r="AB915" i="13" s="1"/>
  <c r="AC915" i="13" s="1"/>
  <c r="P914" i="13"/>
  <c r="AB914" i="13" s="1"/>
  <c r="AC914" i="13" s="1"/>
  <c r="P913" i="13"/>
  <c r="AB913" i="13" s="1"/>
  <c r="AC913" i="13" s="1"/>
  <c r="P912" i="13"/>
  <c r="AB912" i="13" s="1"/>
  <c r="AC912" i="13" s="1"/>
  <c r="P911" i="13"/>
  <c r="AB911" i="13" s="1"/>
  <c r="AC911" i="13" s="1"/>
  <c r="P910" i="13"/>
  <c r="AB910" i="13" s="1"/>
  <c r="AC910" i="13" s="1"/>
  <c r="P909" i="13"/>
  <c r="AB909" i="13" s="1"/>
  <c r="AC909" i="13" s="1"/>
  <c r="P908" i="13"/>
  <c r="AB908" i="13" s="1"/>
  <c r="AC908" i="13" s="1"/>
  <c r="P907" i="13"/>
  <c r="AB907" i="13" s="1"/>
  <c r="AC907" i="13" s="1"/>
  <c r="P906" i="13"/>
  <c r="AB906" i="13" s="1"/>
  <c r="AC906" i="13" s="1"/>
  <c r="P905" i="13"/>
  <c r="AB905" i="13" s="1"/>
  <c r="AC905" i="13" s="1"/>
  <c r="P904" i="13"/>
  <c r="AB904" i="13" s="1"/>
  <c r="AC904" i="13" s="1"/>
  <c r="P903" i="13"/>
  <c r="AB903" i="13" s="1"/>
  <c r="AC903" i="13" s="1"/>
  <c r="P902" i="13"/>
  <c r="AB902" i="13" s="1"/>
  <c r="AC902" i="13" s="1"/>
  <c r="P901" i="13"/>
  <c r="Q901" i="13" s="1"/>
  <c r="P900" i="13"/>
  <c r="AB900" i="13" s="1"/>
  <c r="AC900" i="13" s="1"/>
  <c r="P899" i="13"/>
  <c r="AB899" i="13" s="1"/>
  <c r="AC899" i="13" s="1"/>
  <c r="P898" i="13"/>
  <c r="AB898" i="13" s="1"/>
  <c r="AC898" i="13" s="1"/>
  <c r="P897" i="13"/>
  <c r="Q897" i="13" s="1"/>
  <c r="P896" i="13"/>
  <c r="AB896" i="13" s="1"/>
  <c r="AC896" i="13" s="1"/>
  <c r="P895" i="13"/>
  <c r="AB895" i="13" s="1"/>
  <c r="AC895" i="13" s="1"/>
  <c r="P894" i="13"/>
  <c r="AB894" i="13" s="1"/>
  <c r="AC894" i="13" s="1"/>
  <c r="P893" i="13"/>
  <c r="Q893" i="13" s="1"/>
  <c r="P892" i="13"/>
  <c r="AB892" i="13" s="1"/>
  <c r="AC892" i="13" s="1"/>
  <c r="P891" i="13"/>
  <c r="AB891" i="13" s="1"/>
  <c r="AC891" i="13" s="1"/>
  <c r="P890" i="13"/>
  <c r="AB890" i="13" s="1"/>
  <c r="AC890" i="13" s="1"/>
  <c r="P889" i="13"/>
  <c r="Q889" i="13" s="1"/>
  <c r="P888" i="13"/>
  <c r="AB888" i="13" s="1"/>
  <c r="AC888" i="13" s="1"/>
  <c r="P887" i="13"/>
  <c r="Q887" i="13" s="1"/>
  <c r="P886" i="13"/>
  <c r="AB886" i="13" s="1"/>
  <c r="AC886" i="13" s="1"/>
  <c r="P885" i="13"/>
  <c r="Q885" i="13" s="1"/>
  <c r="P884" i="13"/>
  <c r="AB884" i="13" s="1"/>
  <c r="AC884" i="13" s="1"/>
  <c r="P883" i="13"/>
  <c r="AB883" i="13" s="1"/>
  <c r="AC883" i="13" s="1"/>
  <c r="P882" i="13"/>
  <c r="Q882" i="13" s="1"/>
  <c r="P881" i="13"/>
  <c r="AB881" i="13" s="1"/>
  <c r="AC881" i="13" s="1"/>
  <c r="P880" i="13"/>
  <c r="AB880" i="13" s="1"/>
  <c r="AC880" i="13" s="1"/>
  <c r="P879" i="13"/>
  <c r="AB879" i="13" s="1"/>
  <c r="AC879" i="13" s="1"/>
  <c r="P878" i="13"/>
  <c r="Q878" i="13" s="1"/>
  <c r="P877" i="13"/>
  <c r="AB877" i="13" s="1"/>
  <c r="AC877" i="13" s="1"/>
  <c r="P876" i="13"/>
  <c r="AB876" i="13" s="1"/>
  <c r="AC876" i="13" s="1"/>
  <c r="P875" i="13"/>
  <c r="AB875" i="13" s="1"/>
  <c r="AC875" i="13" s="1"/>
  <c r="P874" i="13"/>
  <c r="Q874" i="13" s="1"/>
  <c r="P873" i="13"/>
  <c r="AB873" i="13" s="1"/>
  <c r="AC873" i="13" s="1"/>
  <c r="P872" i="13"/>
  <c r="AB872" i="13" s="1"/>
  <c r="AC872" i="13" s="1"/>
  <c r="P871" i="13"/>
  <c r="AB871" i="13" s="1"/>
  <c r="AC871" i="13" s="1"/>
  <c r="P870" i="13"/>
  <c r="AB870" i="13" s="1"/>
  <c r="AC870" i="13" s="1"/>
  <c r="P869" i="13"/>
  <c r="AB869" i="13" s="1"/>
  <c r="AC869" i="13" s="1"/>
  <c r="P868" i="13"/>
  <c r="AB868" i="13" s="1"/>
  <c r="AC868" i="13" s="1"/>
  <c r="P867" i="13"/>
  <c r="AB867" i="13" s="1"/>
  <c r="AC867" i="13" s="1"/>
  <c r="P866" i="13"/>
  <c r="Q866" i="13" s="1"/>
  <c r="P865" i="13"/>
  <c r="AB865" i="13" s="1"/>
  <c r="AC865" i="13" s="1"/>
  <c r="P864" i="13"/>
  <c r="AB864" i="13" s="1"/>
  <c r="AC864" i="13" s="1"/>
  <c r="P863" i="13"/>
  <c r="AB863" i="13" s="1"/>
  <c r="AC863" i="13" s="1"/>
  <c r="P862" i="13"/>
  <c r="Q862" i="13" s="1"/>
  <c r="P861" i="13"/>
  <c r="AB861" i="13" s="1"/>
  <c r="AC861" i="13" s="1"/>
  <c r="P860" i="13"/>
  <c r="AB860" i="13" s="1"/>
  <c r="AC860" i="13" s="1"/>
  <c r="P859" i="13"/>
  <c r="AB859" i="13" s="1"/>
  <c r="AC859" i="13" s="1"/>
  <c r="P858" i="13"/>
  <c r="Q858" i="13" s="1"/>
  <c r="P857" i="13"/>
  <c r="AB857" i="13" s="1"/>
  <c r="AC857" i="13" s="1"/>
  <c r="P856" i="13"/>
  <c r="AB856" i="13" s="1"/>
  <c r="AC856" i="13" s="1"/>
  <c r="P855" i="13"/>
  <c r="AB855" i="13" s="1"/>
  <c r="AC855" i="13" s="1"/>
  <c r="P854" i="13"/>
  <c r="Q854" i="13" s="1"/>
  <c r="P853" i="13"/>
  <c r="Q853" i="13" s="1"/>
  <c r="P852" i="13"/>
  <c r="AB852" i="13" s="1"/>
  <c r="AC852" i="13" s="1"/>
  <c r="P851" i="13"/>
  <c r="AB851" i="13" s="1"/>
  <c r="AC851" i="13" s="1"/>
  <c r="P850" i="13"/>
  <c r="Q850" i="13" s="1"/>
  <c r="P849" i="13"/>
  <c r="AB849" i="13" s="1"/>
  <c r="AC849" i="13" s="1"/>
  <c r="P848" i="13"/>
  <c r="AB848" i="13" s="1"/>
  <c r="AC848" i="13" s="1"/>
  <c r="P847" i="13"/>
  <c r="AB847" i="13" s="1"/>
  <c r="AC847" i="13" s="1"/>
  <c r="P846" i="13"/>
  <c r="Q846" i="13" s="1"/>
  <c r="P845" i="13"/>
  <c r="AB845" i="13" s="1"/>
  <c r="AC845" i="13" s="1"/>
  <c r="P844" i="13"/>
  <c r="AB844" i="13" s="1"/>
  <c r="AC844" i="13" s="1"/>
  <c r="P843" i="13"/>
  <c r="AB843" i="13" s="1"/>
  <c r="AC843" i="13" s="1"/>
  <c r="P842" i="13"/>
  <c r="Q842" i="13" s="1"/>
  <c r="P841" i="13"/>
  <c r="AB841" i="13" s="1"/>
  <c r="AC841" i="13" s="1"/>
  <c r="P840" i="13"/>
  <c r="AB840" i="13" s="1"/>
  <c r="AC840" i="13" s="1"/>
  <c r="P839" i="13"/>
  <c r="AB839" i="13" s="1"/>
  <c r="AC839" i="13" s="1"/>
  <c r="P838" i="13"/>
  <c r="AB838" i="13" s="1"/>
  <c r="AC838" i="13" s="1"/>
  <c r="P837" i="13"/>
  <c r="AB837" i="13" s="1"/>
  <c r="AC837" i="13" s="1"/>
  <c r="P836" i="13"/>
  <c r="AB836" i="13" s="1"/>
  <c r="AC836" i="13" s="1"/>
  <c r="P835" i="13"/>
  <c r="AB835" i="13" s="1"/>
  <c r="AC835" i="13" s="1"/>
  <c r="P834" i="13"/>
  <c r="Q834" i="13" s="1"/>
  <c r="P833" i="13"/>
  <c r="AB833" i="13" s="1"/>
  <c r="AC833" i="13" s="1"/>
  <c r="P832" i="13"/>
  <c r="AB832" i="13" s="1"/>
  <c r="AC832" i="13" s="1"/>
  <c r="P831" i="13"/>
  <c r="AB831" i="13" s="1"/>
  <c r="AC831" i="13" s="1"/>
  <c r="P830" i="13"/>
  <c r="Q830" i="13" s="1"/>
  <c r="P829" i="13"/>
  <c r="AB829" i="13" s="1"/>
  <c r="AC829" i="13" s="1"/>
  <c r="P828" i="13"/>
  <c r="AB828" i="13" s="1"/>
  <c r="AC828" i="13" s="1"/>
  <c r="P827" i="13"/>
  <c r="AB827" i="13" s="1"/>
  <c r="AC827" i="13" s="1"/>
  <c r="P826" i="13"/>
  <c r="Q826" i="13" s="1"/>
  <c r="P825" i="13"/>
  <c r="AB825" i="13" s="1"/>
  <c r="AC825" i="13" s="1"/>
  <c r="P824" i="13"/>
  <c r="AB824" i="13" s="1"/>
  <c r="AC824" i="13" s="1"/>
  <c r="P823" i="13"/>
  <c r="AB823" i="13" s="1"/>
  <c r="AC823" i="13" s="1"/>
  <c r="P822" i="13"/>
  <c r="Q822" i="13" s="1"/>
  <c r="P821" i="13"/>
  <c r="AB821" i="13" s="1"/>
  <c r="AC821" i="13" s="1"/>
  <c r="P820" i="13"/>
  <c r="AB820" i="13" s="1"/>
  <c r="AC820" i="13" s="1"/>
  <c r="P819" i="13"/>
  <c r="AB819" i="13" s="1"/>
  <c r="AC819" i="13" s="1"/>
  <c r="P818" i="13"/>
  <c r="AB818" i="13" s="1"/>
  <c r="AC818" i="13" s="1"/>
  <c r="P817" i="13"/>
  <c r="AB817" i="13" s="1"/>
  <c r="AC817" i="13" s="1"/>
  <c r="P816" i="13"/>
  <c r="AB816" i="13" s="1"/>
  <c r="AC816" i="13" s="1"/>
  <c r="P815" i="13"/>
  <c r="AB815" i="13" s="1"/>
  <c r="AC815" i="13" s="1"/>
  <c r="P814" i="13"/>
  <c r="Q814" i="13" s="1"/>
  <c r="P813" i="13"/>
  <c r="AB813" i="13" s="1"/>
  <c r="AC813" i="13" s="1"/>
  <c r="P812" i="13"/>
  <c r="AB812" i="13" s="1"/>
  <c r="AC812" i="13" s="1"/>
  <c r="P811" i="13"/>
  <c r="AB811" i="13" s="1"/>
  <c r="AC811" i="13" s="1"/>
  <c r="P810" i="13"/>
  <c r="Q810" i="13" s="1"/>
  <c r="P809" i="13"/>
  <c r="AB809" i="13" s="1"/>
  <c r="AC809" i="13" s="1"/>
  <c r="P808" i="13"/>
  <c r="AB808" i="13" s="1"/>
  <c r="AC808" i="13" s="1"/>
  <c r="P807" i="13"/>
  <c r="AB807" i="13" s="1"/>
  <c r="AC807" i="13" s="1"/>
  <c r="P806" i="13"/>
  <c r="Q806" i="13" s="1"/>
  <c r="P805" i="13"/>
  <c r="AB805" i="13" s="1"/>
  <c r="AC805" i="13" s="1"/>
  <c r="P804" i="13"/>
  <c r="AB804" i="13" s="1"/>
  <c r="AC804" i="13" s="1"/>
  <c r="P803" i="13"/>
  <c r="AB803" i="13" s="1"/>
  <c r="AC803" i="13" s="1"/>
  <c r="P802" i="13"/>
  <c r="AB802" i="13" s="1"/>
  <c r="AC802" i="13" s="1"/>
  <c r="P801" i="13"/>
  <c r="AB801" i="13" s="1"/>
  <c r="AC801" i="13" s="1"/>
  <c r="P800" i="13"/>
  <c r="AB800" i="13" s="1"/>
  <c r="AC800" i="13" s="1"/>
  <c r="P799" i="13"/>
  <c r="AB799" i="13" s="1"/>
  <c r="AC799" i="13" s="1"/>
  <c r="P798" i="13"/>
  <c r="Q798" i="13" s="1"/>
  <c r="P797" i="13"/>
  <c r="AB797" i="13" s="1"/>
  <c r="AC797" i="13" s="1"/>
  <c r="P796" i="13"/>
  <c r="AB796" i="13" s="1"/>
  <c r="AC796" i="13" s="1"/>
  <c r="P795" i="13"/>
  <c r="AB795" i="13" s="1"/>
  <c r="AC795" i="13" s="1"/>
  <c r="P794" i="13"/>
  <c r="Q794" i="13" s="1"/>
  <c r="P793" i="13"/>
  <c r="Q793" i="13" s="1"/>
  <c r="AB792" i="13"/>
  <c r="P792" i="13"/>
  <c r="Q792" i="13" s="1"/>
  <c r="AB791" i="13"/>
  <c r="P791" i="13"/>
  <c r="AB790" i="13"/>
  <c r="P790" i="13"/>
  <c r="AB789" i="13"/>
  <c r="P789" i="13"/>
  <c r="Q789" i="13" s="1"/>
  <c r="AB788" i="13"/>
  <c r="P788" i="13"/>
  <c r="Q788" i="13" s="1"/>
  <c r="AB787" i="13"/>
  <c r="P787" i="13"/>
  <c r="P786" i="13"/>
  <c r="P785" i="13"/>
  <c r="P784" i="13"/>
  <c r="AB784" i="13" s="1"/>
  <c r="P783" i="13"/>
  <c r="P782" i="13"/>
  <c r="P781" i="13"/>
  <c r="P780" i="13"/>
  <c r="AB780" i="13" s="1"/>
  <c r="P779" i="13"/>
  <c r="AB778" i="13"/>
  <c r="AC778" i="13" s="1"/>
  <c r="P778" i="13"/>
  <c r="Q778" i="13" s="1"/>
  <c r="AB777" i="13"/>
  <c r="AC777" i="13" s="1"/>
  <c r="P777" i="13"/>
  <c r="Q777" i="13" s="1"/>
  <c r="AB776" i="13"/>
  <c r="AC776" i="13" s="1"/>
  <c r="AB775" i="13"/>
  <c r="AC775" i="13" s="1"/>
  <c r="AB774" i="13"/>
  <c r="AC774" i="13" s="1"/>
  <c r="AB773" i="13"/>
  <c r="AC773" i="13" s="1"/>
  <c r="AB772" i="13"/>
  <c r="AC772" i="13" s="1"/>
  <c r="AB771" i="13"/>
  <c r="AC771" i="13" s="1"/>
  <c r="AB770" i="13"/>
  <c r="AC770" i="13" s="1"/>
  <c r="AB769" i="13"/>
  <c r="AC769" i="13" s="1"/>
  <c r="P769" i="13"/>
  <c r="Q769" i="13" s="1"/>
  <c r="AB768" i="13"/>
  <c r="AC768" i="13" s="1"/>
  <c r="P768" i="13"/>
  <c r="Q768" i="13" s="1"/>
  <c r="P767" i="13"/>
  <c r="AB767" i="13" s="1"/>
  <c r="AC767" i="13" s="1"/>
  <c r="P766" i="13"/>
  <c r="AB766" i="13" s="1"/>
  <c r="AC766" i="13" s="1"/>
  <c r="P765" i="13"/>
  <c r="P764" i="13"/>
  <c r="P763" i="13"/>
  <c r="AB763" i="13" s="1"/>
  <c r="AC763" i="13" s="1"/>
  <c r="P762" i="13"/>
  <c r="AB762" i="13" s="1"/>
  <c r="AC762" i="13" s="1"/>
  <c r="P761" i="13"/>
  <c r="P760" i="13"/>
  <c r="P759" i="13"/>
  <c r="AB759" i="13" s="1"/>
  <c r="P758" i="13"/>
  <c r="AB758" i="13" s="1"/>
  <c r="AC758" i="13" s="1"/>
  <c r="P757" i="13"/>
  <c r="P756" i="13"/>
  <c r="P755" i="13"/>
  <c r="AB755" i="13" s="1"/>
  <c r="AC755" i="13" s="1"/>
  <c r="P754" i="13"/>
  <c r="AB754" i="13" s="1"/>
  <c r="AC754" i="13" s="1"/>
  <c r="P753" i="13"/>
  <c r="P752" i="13"/>
  <c r="P751" i="13"/>
  <c r="Q751" i="13" s="1"/>
  <c r="P750" i="13"/>
  <c r="P749" i="13"/>
  <c r="P748" i="13"/>
  <c r="P747" i="13"/>
  <c r="P746" i="13"/>
  <c r="P745" i="13"/>
  <c r="P744" i="13"/>
  <c r="P743" i="13"/>
  <c r="P742" i="13"/>
  <c r="P741" i="13"/>
  <c r="P740" i="13"/>
  <c r="P739" i="13"/>
  <c r="P738" i="13"/>
  <c r="P737" i="13"/>
  <c r="P736" i="13"/>
  <c r="AC736" i="13" s="1"/>
  <c r="P735" i="13"/>
  <c r="P734" i="13"/>
  <c r="AB734" i="13" s="1"/>
  <c r="AC734" i="13" s="1"/>
  <c r="P733" i="13"/>
  <c r="P732" i="13"/>
  <c r="AB732" i="13" s="1"/>
  <c r="AC732" i="13" s="1"/>
  <c r="P731" i="13"/>
  <c r="P730" i="13"/>
  <c r="AB730" i="13" s="1"/>
  <c r="AC730" i="13" s="1"/>
  <c r="P729" i="13"/>
  <c r="Q729" i="13" s="1"/>
  <c r="P728" i="13"/>
  <c r="P727" i="13"/>
  <c r="P726" i="13"/>
  <c r="AB726" i="13" s="1"/>
  <c r="AC726" i="13" s="1"/>
  <c r="P725" i="13"/>
  <c r="P724" i="13"/>
  <c r="AB724" i="13" s="1"/>
  <c r="AC724" i="13" s="1"/>
  <c r="P723" i="13"/>
  <c r="P722" i="13"/>
  <c r="P721" i="13"/>
  <c r="AC721" i="13" s="1"/>
  <c r="P720" i="13"/>
  <c r="AC720" i="13" s="1"/>
  <c r="P719" i="13"/>
  <c r="P718" i="13"/>
  <c r="P717" i="13"/>
  <c r="AC717" i="13" s="1"/>
  <c r="P716" i="13"/>
  <c r="P715" i="13"/>
  <c r="P714" i="13"/>
  <c r="P713" i="13"/>
  <c r="AC713" i="13" s="1"/>
  <c r="P712" i="13"/>
  <c r="P711" i="13"/>
  <c r="P710" i="13"/>
  <c r="P709" i="13"/>
  <c r="AC709" i="13" s="1"/>
  <c r="P708" i="13"/>
  <c r="AC708" i="13" s="1"/>
  <c r="P707" i="13"/>
  <c r="P706" i="13"/>
  <c r="P705" i="13"/>
  <c r="AC705" i="13" s="1"/>
  <c r="P704" i="13"/>
  <c r="P703" i="13"/>
  <c r="P702" i="13"/>
  <c r="P701" i="13"/>
  <c r="AC701" i="13" s="1"/>
  <c r="P700" i="13"/>
  <c r="Q700" i="13" s="1"/>
  <c r="P699" i="13"/>
  <c r="P698" i="13"/>
  <c r="P697" i="13"/>
  <c r="AC697" i="13" s="1"/>
  <c r="P696" i="13"/>
  <c r="P695" i="13"/>
  <c r="P694" i="13"/>
  <c r="P693" i="13"/>
  <c r="AC693" i="13" s="1"/>
  <c r="P692" i="13"/>
  <c r="Q692" i="13" s="1"/>
  <c r="P691" i="13"/>
  <c r="P690" i="13"/>
  <c r="P689" i="13"/>
  <c r="P688" i="13"/>
  <c r="P687" i="13"/>
  <c r="P686" i="13"/>
  <c r="P685" i="13"/>
  <c r="P684" i="13"/>
  <c r="P683" i="13"/>
  <c r="P682" i="13"/>
  <c r="P681" i="13"/>
  <c r="P680" i="13"/>
  <c r="P679" i="13"/>
  <c r="P678" i="13"/>
  <c r="P677" i="13"/>
  <c r="P676" i="13"/>
  <c r="P675" i="13"/>
  <c r="P674" i="13"/>
  <c r="P673" i="13"/>
  <c r="P672" i="13"/>
  <c r="P671" i="13"/>
  <c r="P670" i="13"/>
  <c r="P669" i="13"/>
  <c r="P668" i="13"/>
  <c r="P667" i="13"/>
  <c r="P666" i="13"/>
  <c r="P665" i="13"/>
  <c r="P664" i="13"/>
  <c r="P663" i="13"/>
  <c r="P662" i="13"/>
  <c r="AC661" i="13"/>
  <c r="P660" i="13"/>
  <c r="P659" i="13"/>
  <c r="P658" i="13"/>
  <c r="P657" i="13"/>
  <c r="AC657" i="13" s="1"/>
  <c r="P656" i="13"/>
  <c r="AC656" i="13" s="1"/>
  <c r="P655" i="13"/>
  <c r="P654" i="13"/>
  <c r="P653" i="13"/>
  <c r="AC653" i="13" s="1"/>
  <c r="AC652" i="13"/>
  <c r="AC651" i="13"/>
  <c r="AC650" i="13"/>
  <c r="AC649" i="13"/>
  <c r="AC648" i="13"/>
  <c r="AC647" i="13"/>
  <c r="AC646" i="13"/>
  <c r="AC645" i="13"/>
  <c r="AB644" i="13"/>
  <c r="AC644" i="13" s="1"/>
  <c r="Q644" i="13"/>
  <c r="AB643" i="13"/>
  <c r="AC643" i="13" s="1"/>
  <c r="Q643" i="13"/>
  <c r="AC642" i="13"/>
  <c r="AC641" i="13"/>
  <c r="AC640" i="13"/>
  <c r="Q640" i="13"/>
  <c r="AC639" i="13"/>
  <c r="Q639" i="13"/>
  <c r="AC638" i="13"/>
  <c r="Q638" i="13"/>
  <c r="AC637" i="13"/>
  <c r="Q637" i="13"/>
  <c r="AC636" i="13"/>
  <c r="Q636" i="13"/>
  <c r="AC635" i="13"/>
  <c r="Q635" i="13"/>
  <c r="AC634" i="13"/>
  <c r="Q634" i="13"/>
  <c r="AC633" i="13"/>
  <c r="Q633" i="13"/>
  <c r="AC632" i="13"/>
  <c r="Q632" i="13"/>
  <c r="AC631" i="13"/>
  <c r="Q631" i="13"/>
  <c r="AC630" i="13"/>
  <c r="Q630" i="13"/>
  <c r="AC629" i="13"/>
  <c r="Q629" i="13"/>
  <c r="AC628" i="13"/>
  <c r="Q628" i="13"/>
  <c r="AC627" i="13"/>
  <c r="Q627" i="13"/>
  <c r="AC626" i="13"/>
  <c r="Q626" i="13"/>
  <c r="AC625" i="13"/>
  <c r="Q625" i="13"/>
  <c r="AC624" i="13"/>
  <c r="Q624" i="13"/>
  <c r="AC623" i="13"/>
  <c r="Q623" i="13"/>
  <c r="AC622" i="13"/>
  <c r="Q622" i="13"/>
  <c r="AC621" i="13"/>
  <c r="Q621" i="13"/>
  <c r="AC620" i="13"/>
  <c r="Q620" i="13"/>
  <c r="AC619" i="13"/>
  <c r="Q619" i="13"/>
  <c r="AC618" i="13"/>
  <c r="Q618" i="13"/>
  <c r="AC617" i="13"/>
  <c r="Q617" i="13"/>
  <c r="AC616" i="13"/>
  <c r="Q616" i="13"/>
  <c r="AC615" i="13"/>
  <c r="Q615" i="13"/>
  <c r="AC614" i="13"/>
  <c r="Q614" i="13"/>
  <c r="AC613" i="13"/>
  <c r="Q613" i="13"/>
  <c r="AC612" i="13"/>
  <c r="Q612" i="13"/>
  <c r="AC611" i="13"/>
  <c r="Q611" i="13"/>
  <c r="AC610" i="13"/>
  <c r="Q610" i="13"/>
  <c r="AC609" i="13"/>
  <c r="Q609" i="13"/>
  <c r="AC608" i="13"/>
  <c r="Q608" i="13"/>
  <c r="AC607" i="13"/>
  <c r="Q607" i="13"/>
  <c r="AC606" i="13"/>
  <c r="Q606" i="13"/>
  <c r="AC605" i="13"/>
  <c r="Q605" i="13"/>
  <c r="AC604" i="13"/>
  <c r="Q604" i="13"/>
  <c r="AC603" i="13"/>
  <c r="Q603" i="13"/>
  <c r="AC602" i="13"/>
  <c r="Q602" i="13"/>
  <c r="AB601" i="13"/>
  <c r="AC601" i="13" s="1"/>
  <c r="Q601" i="13"/>
  <c r="AC600" i="13"/>
  <c r="Q600" i="13"/>
  <c r="AC599" i="13"/>
  <c r="Q599" i="13"/>
  <c r="AC598" i="13"/>
  <c r="Q598" i="13"/>
  <c r="AC597" i="13"/>
  <c r="Q597" i="13"/>
  <c r="AC596" i="13"/>
  <c r="Q596" i="13"/>
  <c r="AC595" i="13"/>
  <c r="Q595" i="13"/>
  <c r="AC594" i="13"/>
  <c r="Q594" i="13"/>
  <c r="AC593" i="13"/>
  <c r="Q593" i="13"/>
  <c r="AB592" i="13"/>
  <c r="AC592" i="13" s="1"/>
  <c r="Q592" i="13"/>
  <c r="AC591" i="13"/>
  <c r="Q591" i="13"/>
  <c r="AC590" i="13"/>
  <c r="AC589" i="13"/>
  <c r="AC588" i="13"/>
  <c r="AC587" i="13"/>
  <c r="AC586" i="13"/>
  <c r="AC585" i="13"/>
  <c r="AC584" i="13"/>
  <c r="AC583" i="13"/>
  <c r="AC582" i="13"/>
  <c r="AC581" i="13"/>
  <c r="AC580" i="13"/>
  <c r="AC579" i="13"/>
  <c r="AC578" i="13"/>
  <c r="AC577" i="13"/>
  <c r="AB576" i="13"/>
  <c r="AC576" i="13" s="1"/>
  <c r="AC575" i="13"/>
  <c r="Q575" i="13"/>
  <c r="AB574" i="13"/>
  <c r="AC574" i="13" s="1"/>
  <c r="AB573" i="13"/>
  <c r="AC573" i="13" s="1"/>
  <c r="AB572" i="13"/>
  <c r="AC572" i="13" s="1"/>
  <c r="Q572" i="13"/>
  <c r="AB571" i="13"/>
  <c r="AC571" i="13" s="1"/>
  <c r="AC570" i="13"/>
  <c r="Q570" i="13"/>
  <c r="AB569" i="13"/>
  <c r="AC569" i="13" s="1"/>
  <c r="Q569" i="13"/>
  <c r="Q568" i="13"/>
  <c r="AC567" i="13"/>
  <c r="AB566" i="13"/>
  <c r="AC566" i="13" s="1"/>
  <c r="Q566" i="13"/>
  <c r="Q565" i="13"/>
  <c r="AB564" i="13"/>
  <c r="AC564" i="13" s="1"/>
  <c r="Q564" i="13"/>
  <c r="AC563" i="13"/>
  <c r="Q563" i="13"/>
  <c r="AB562" i="13"/>
  <c r="AC562" i="13" s="1"/>
  <c r="Q562" i="13"/>
  <c r="AB561" i="13"/>
  <c r="AC561" i="13" s="1"/>
  <c r="AB560" i="13"/>
  <c r="AC560" i="13" s="1"/>
  <c r="Q560" i="13"/>
  <c r="AB559" i="13"/>
  <c r="AC559" i="13" s="1"/>
  <c r="Q559" i="13"/>
  <c r="AB558" i="13"/>
  <c r="AC558" i="13" s="1"/>
  <c r="Q558" i="13"/>
  <c r="AB557" i="13"/>
  <c r="AC557" i="13" s="1"/>
  <c r="Q557" i="13"/>
  <c r="AB556" i="13"/>
  <c r="AC556" i="13" s="1"/>
  <c r="Q556" i="13"/>
  <c r="AB555" i="13"/>
  <c r="AC555" i="13" s="1"/>
  <c r="Q555" i="13"/>
  <c r="AB554" i="13"/>
  <c r="AC554" i="13" s="1"/>
  <c r="Q554" i="13"/>
  <c r="AB553" i="13"/>
  <c r="AC553" i="13" s="1"/>
  <c r="Q553" i="13"/>
  <c r="AB552" i="13"/>
  <c r="AC552" i="13" s="1"/>
  <c r="Q552" i="13"/>
  <c r="AC551" i="13"/>
  <c r="Q551" i="13"/>
  <c r="AC550" i="13"/>
  <c r="AB549" i="13"/>
  <c r="AC549" i="13" s="1"/>
  <c r="Q549" i="13"/>
  <c r="AB548" i="13"/>
  <c r="AC548" i="13" s="1"/>
  <c r="Q548" i="13"/>
  <c r="AB547" i="13"/>
  <c r="AC547" i="13" s="1"/>
  <c r="Q547" i="13"/>
  <c r="AB546" i="13"/>
  <c r="AC546" i="13" s="1"/>
  <c r="Q546" i="13"/>
  <c r="AB545" i="13"/>
  <c r="AC545" i="13" s="1"/>
  <c r="Q545" i="13"/>
  <c r="AB544" i="13"/>
  <c r="AC544" i="13" s="1"/>
  <c r="Q544" i="13"/>
  <c r="AB543" i="13"/>
  <c r="AC543" i="13" s="1"/>
  <c r="Q543" i="13"/>
  <c r="AB542" i="13"/>
  <c r="AC542" i="13" s="1"/>
  <c r="Q542" i="13"/>
  <c r="AB541" i="13"/>
  <c r="AC541" i="13" s="1"/>
  <c r="Q541" i="13"/>
  <c r="AB540" i="13"/>
  <c r="AC540" i="13" s="1"/>
  <c r="AB539" i="13"/>
  <c r="AC539" i="13" s="1"/>
  <c r="AB538" i="13"/>
  <c r="AC538" i="13" s="1"/>
  <c r="AB537" i="13"/>
  <c r="AC537" i="13" s="1"/>
  <c r="AB536" i="13"/>
  <c r="AC536" i="13" s="1"/>
  <c r="AB535" i="13"/>
  <c r="AC535" i="13" s="1"/>
  <c r="AB534" i="13"/>
  <c r="AC534" i="13" s="1"/>
  <c r="AC533" i="13"/>
  <c r="Q533" i="13"/>
  <c r="AB532" i="13"/>
  <c r="AC532" i="13" s="1"/>
  <c r="Q532" i="13"/>
  <c r="Q531" i="13"/>
  <c r="AB530" i="13"/>
  <c r="AC530" i="13" s="1"/>
  <c r="AB529" i="13"/>
  <c r="AC529" i="13" s="1"/>
  <c r="Q529" i="13"/>
  <c r="AB528" i="13"/>
  <c r="AC528" i="13" s="1"/>
  <c r="Q528" i="13"/>
  <c r="AB527" i="13"/>
  <c r="AC527" i="13" s="1"/>
  <c r="Q527" i="13"/>
  <c r="AB526" i="13"/>
  <c r="AC526" i="13" s="1"/>
  <c r="Q526" i="13"/>
  <c r="AB525" i="13"/>
  <c r="AC525" i="13" s="1"/>
  <c r="Q525" i="13"/>
  <c r="AB524" i="13"/>
  <c r="AC524" i="13" s="1"/>
  <c r="Q524" i="13"/>
  <c r="AB523" i="13"/>
  <c r="AC523" i="13" s="1"/>
  <c r="Q523" i="13"/>
  <c r="AB522" i="13"/>
  <c r="AC522" i="13" s="1"/>
  <c r="Q522" i="13"/>
  <c r="AC521" i="13"/>
  <c r="Q521" i="13"/>
  <c r="AB520" i="13"/>
  <c r="AC520" i="13" s="1"/>
  <c r="Q520" i="13"/>
  <c r="AC519" i="13"/>
  <c r="Q519" i="13"/>
  <c r="AC518" i="13"/>
  <c r="Q518" i="13"/>
  <c r="AC517" i="13"/>
  <c r="Q517" i="13"/>
  <c r="AC516" i="13"/>
  <c r="Q516" i="13"/>
  <c r="AC515" i="13"/>
  <c r="Q515" i="13"/>
  <c r="AC514" i="13"/>
  <c r="Q514" i="13"/>
  <c r="AC513" i="13"/>
  <c r="Q513" i="13"/>
  <c r="AC512" i="13"/>
  <c r="Q512" i="13"/>
  <c r="AC511" i="13"/>
  <c r="Q511" i="13"/>
  <c r="AC510" i="13"/>
  <c r="Q510" i="13"/>
  <c r="AC509" i="13"/>
  <c r="Q509" i="13"/>
  <c r="AC508" i="13"/>
  <c r="Q508" i="13"/>
  <c r="AC507" i="13"/>
  <c r="Q507" i="13"/>
  <c r="AC506" i="13"/>
  <c r="Q506" i="13"/>
  <c r="AC505" i="13"/>
  <c r="Q505" i="13"/>
  <c r="AC504" i="13"/>
  <c r="Q504" i="13"/>
  <c r="AC503" i="13"/>
  <c r="Q503" i="13"/>
  <c r="AC502" i="13"/>
  <c r="Q502" i="13"/>
  <c r="AC501" i="13"/>
  <c r="Q501" i="13"/>
  <c r="AC500" i="13"/>
  <c r="Q500" i="13"/>
  <c r="AC499" i="13"/>
  <c r="Q499" i="13"/>
  <c r="AC498" i="13"/>
  <c r="Q498" i="13"/>
  <c r="AC497" i="13"/>
  <c r="Q497" i="13"/>
  <c r="AC496" i="13"/>
  <c r="Q496" i="13"/>
  <c r="AB495" i="13"/>
  <c r="AC495" i="13" s="1"/>
  <c r="Q495" i="13"/>
  <c r="AC494" i="13"/>
  <c r="Q494" i="13"/>
  <c r="AB493" i="13"/>
  <c r="AC493" i="13" s="1"/>
  <c r="Q493" i="13"/>
  <c r="AB492" i="13"/>
  <c r="AC492" i="13" s="1"/>
  <c r="Q492" i="13"/>
  <c r="AB491" i="13"/>
  <c r="AC491" i="13" s="1"/>
  <c r="Q491" i="13"/>
  <c r="AB490" i="13"/>
  <c r="AC490" i="13" s="1"/>
  <c r="Q490" i="13"/>
  <c r="AB489" i="13"/>
  <c r="AC489" i="13" s="1"/>
  <c r="Q489" i="13"/>
  <c r="AB488" i="13"/>
  <c r="AC488" i="13" s="1"/>
  <c r="Q488" i="13"/>
  <c r="AB487" i="13"/>
  <c r="AC487" i="13" s="1"/>
  <c r="Q487" i="13"/>
  <c r="AB486" i="13"/>
  <c r="AC486" i="13" s="1"/>
  <c r="Q486" i="13"/>
  <c r="AB485" i="13"/>
  <c r="AC485" i="13" s="1"/>
  <c r="Q485" i="13"/>
  <c r="AB484" i="13"/>
  <c r="AC484" i="13" s="1"/>
  <c r="Q484" i="13"/>
  <c r="AB483" i="13"/>
  <c r="AC483" i="13" s="1"/>
  <c r="Q483" i="13"/>
  <c r="AB482" i="13"/>
  <c r="AC482" i="13" s="1"/>
  <c r="Q482" i="13"/>
  <c r="AB481" i="13"/>
  <c r="AC481" i="13" s="1"/>
  <c r="Q481" i="13"/>
  <c r="AB480" i="13"/>
  <c r="AC480" i="13" s="1"/>
  <c r="Q480" i="13"/>
  <c r="AB479" i="13"/>
  <c r="AC479" i="13" s="1"/>
  <c r="Q479" i="13"/>
  <c r="AB478" i="13"/>
  <c r="AC478" i="13" s="1"/>
  <c r="Q478" i="13"/>
  <c r="AB477" i="13"/>
  <c r="AC477" i="13" s="1"/>
  <c r="Q477" i="13"/>
  <c r="AB476" i="13"/>
  <c r="AC476" i="13" s="1"/>
  <c r="Q476" i="13"/>
  <c r="AB475" i="13"/>
  <c r="AC475" i="13" s="1"/>
  <c r="Q475" i="13"/>
  <c r="AB474" i="13"/>
  <c r="AC474" i="13" s="1"/>
  <c r="Q474" i="13"/>
  <c r="AB473" i="13"/>
  <c r="AC473" i="13" s="1"/>
  <c r="Q473" i="13"/>
  <c r="AB472" i="13"/>
  <c r="AC472" i="13" s="1"/>
  <c r="Q472" i="13"/>
  <c r="AC471" i="13"/>
  <c r="Q471" i="13"/>
  <c r="AB470" i="13"/>
  <c r="AC470" i="13" s="1"/>
  <c r="Q470" i="13"/>
  <c r="AB469" i="13"/>
  <c r="AC469" i="13" s="1"/>
  <c r="Q469" i="13"/>
  <c r="AB468" i="13"/>
  <c r="AC468" i="13" s="1"/>
  <c r="Q468" i="13"/>
  <c r="AB467" i="13"/>
  <c r="AC467" i="13" s="1"/>
  <c r="Q467" i="13"/>
  <c r="AB466" i="13"/>
  <c r="AC466" i="13" s="1"/>
  <c r="Q466" i="13"/>
  <c r="AB465" i="13"/>
  <c r="AC465" i="13" s="1"/>
  <c r="Q465" i="13"/>
  <c r="AB464" i="13"/>
  <c r="AC464" i="13" s="1"/>
  <c r="Q464" i="13"/>
  <c r="AB463" i="13"/>
  <c r="AC463" i="13" s="1"/>
  <c r="Q463" i="13"/>
  <c r="AB462" i="13"/>
  <c r="AC462" i="13" s="1"/>
  <c r="Q462" i="13"/>
  <c r="AB461" i="13"/>
  <c r="AC461" i="13" s="1"/>
  <c r="Q461" i="13"/>
  <c r="AB460" i="13"/>
  <c r="AC460" i="13" s="1"/>
  <c r="Q460" i="13"/>
  <c r="AB459" i="13"/>
  <c r="AC459" i="13" s="1"/>
  <c r="Q459" i="13"/>
  <c r="AB458" i="13"/>
  <c r="AC458" i="13" s="1"/>
  <c r="Q458" i="13"/>
  <c r="AB457" i="13"/>
  <c r="AC457" i="13" s="1"/>
  <c r="Q457" i="13"/>
  <c r="AB456" i="13"/>
  <c r="AC456" i="13" s="1"/>
  <c r="Q456" i="13"/>
  <c r="AB455" i="13"/>
  <c r="AC455" i="13" s="1"/>
  <c r="Q455" i="13"/>
  <c r="AB454" i="13"/>
  <c r="AC454" i="13" s="1"/>
  <c r="Q454" i="13"/>
  <c r="AB453" i="13"/>
  <c r="AC453" i="13" s="1"/>
  <c r="Q453" i="13"/>
  <c r="AB452" i="13"/>
  <c r="AC452" i="13" s="1"/>
  <c r="Q452" i="13"/>
  <c r="AB451" i="13"/>
  <c r="AC451" i="13" s="1"/>
  <c r="Q451" i="13"/>
  <c r="AB450" i="13"/>
  <c r="AC450" i="13" s="1"/>
  <c r="Q450" i="13"/>
  <c r="AB449" i="13"/>
  <c r="AC449" i="13" s="1"/>
  <c r="Q449" i="13"/>
  <c r="AB448" i="13"/>
  <c r="AC448" i="13" s="1"/>
  <c r="Q448" i="13"/>
  <c r="AB447" i="13"/>
  <c r="AC447" i="13" s="1"/>
  <c r="Q447" i="13"/>
  <c r="AB446" i="13"/>
  <c r="AC446" i="13" s="1"/>
  <c r="Q446" i="13"/>
  <c r="AB445" i="13"/>
  <c r="AC445" i="13" s="1"/>
  <c r="Q445" i="13"/>
  <c r="AB444" i="13"/>
  <c r="AC444" i="13" s="1"/>
  <c r="Q444" i="13"/>
  <c r="AB443" i="13"/>
  <c r="AC443" i="13" s="1"/>
  <c r="Q443" i="13"/>
  <c r="AB442" i="13"/>
  <c r="AC442" i="13" s="1"/>
  <c r="Q442" i="13"/>
  <c r="AB441" i="13"/>
  <c r="AC441" i="13" s="1"/>
  <c r="Q441" i="13"/>
  <c r="AB440" i="13"/>
  <c r="AC440" i="13" s="1"/>
  <c r="Q440" i="13"/>
  <c r="AB439" i="13"/>
  <c r="AC439" i="13" s="1"/>
  <c r="Q439" i="13"/>
  <c r="AB438" i="13"/>
  <c r="AC438" i="13" s="1"/>
  <c r="Q438" i="13"/>
  <c r="AB437" i="13"/>
  <c r="AC437" i="13" s="1"/>
  <c r="Q437" i="13"/>
  <c r="AB436" i="13"/>
  <c r="AC436" i="13" s="1"/>
  <c r="Q436" i="13"/>
  <c r="AB435" i="13"/>
  <c r="AC435" i="13" s="1"/>
  <c r="Q435" i="13"/>
  <c r="AB434" i="13"/>
  <c r="AC434" i="13" s="1"/>
  <c r="Q434" i="13"/>
  <c r="AB433" i="13"/>
  <c r="AC433" i="13" s="1"/>
  <c r="Q433" i="13"/>
  <c r="AB432" i="13"/>
  <c r="AC432" i="13" s="1"/>
  <c r="Q432" i="13"/>
  <c r="AB431" i="13"/>
  <c r="AC431" i="13" s="1"/>
  <c r="Q431" i="13"/>
  <c r="AB430" i="13"/>
  <c r="AC430" i="13" s="1"/>
  <c r="Q430" i="13"/>
  <c r="AB429" i="13"/>
  <c r="AC429" i="13" s="1"/>
  <c r="Q429" i="13"/>
  <c r="AB428" i="13"/>
  <c r="AC428" i="13" s="1"/>
  <c r="Q428" i="13"/>
  <c r="AC427" i="13"/>
  <c r="Q427" i="13"/>
  <c r="AB426" i="13"/>
  <c r="AC426" i="13" s="1"/>
  <c r="Q426" i="13"/>
  <c r="AB425" i="13"/>
  <c r="AC425" i="13" s="1"/>
  <c r="Q425" i="13"/>
  <c r="AB424" i="13"/>
  <c r="AC424" i="13" s="1"/>
  <c r="Q424" i="13"/>
  <c r="AB423" i="13"/>
  <c r="AC423" i="13" s="1"/>
  <c r="Q423" i="13"/>
  <c r="AB422" i="13"/>
  <c r="AC422" i="13" s="1"/>
  <c r="Q422" i="13"/>
  <c r="AB421" i="13"/>
  <c r="AC421" i="13" s="1"/>
  <c r="Q421" i="13"/>
  <c r="AB420" i="13"/>
  <c r="AC420" i="13" s="1"/>
  <c r="Q420" i="13"/>
  <c r="AB419" i="13"/>
  <c r="AC419" i="13" s="1"/>
  <c r="Q419" i="13"/>
  <c r="AB418" i="13"/>
  <c r="AC418" i="13" s="1"/>
  <c r="Q418" i="13"/>
  <c r="AB417" i="13"/>
  <c r="AC417" i="13" s="1"/>
  <c r="Q417" i="13"/>
  <c r="AB416" i="13"/>
  <c r="AC416" i="13" s="1"/>
  <c r="Q416" i="13"/>
  <c r="AB415" i="13"/>
  <c r="AC415" i="13" s="1"/>
  <c r="Q415" i="13"/>
  <c r="AB414" i="13"/>
  <c r="AC414" i="13" s="1"/>
  <c r="AB413" i="13"/>
  <c r="AC413" i="13" s="1"/>
  <c r="AB412" i="13"/>
  <c r="AC412" i="13" s="1"/>
  <c r="AB411" i="13"/>
  <c r="AC411" i="13" s="1"/>
  <c r="AB410" i="13"/>
  <c r="AC410" i="13" s="1"/>
  <c r="AB409" i="13"/>
  <c r="AC409" i="13" s="1"/>
  <c r="AB408" i="13"/>
  <c r="AC408" i="13" s="1"/>
  <c r="AB407" i="13"/>
  <c r="AC407" i="13" s="1"/>
  <c r="AB406" i="13"/>
  <c r="AC406" i="13" s="1"/>
  <c r="AB405" i="13"/>
  <c r="AC405" i="13" s="1"/>
  <c r="AB404" i="13"/>
  <c r="AC404" i="13" s="1"/>
  <c r="AB403" i="13"/>
  <c r="AC403" i="13" s="1"/>
  <c r="AB402" i="13"/>
  <c r="AC402" i="13" s="1"/>
  <c r="AB401" i="13"/>
  <c r="AC401" i="13" s="1"/>
  <c r="AB400" i="13"/>
  <c r="AC400" i="13" s="1"/>
  <c r="AB399" i="13"/>
  <c r="AC399" i="13" s="1"/>
  <c r="AB398" i="13"/>
  <c r="AC398" i="13" s="1"/>
  <c r="AB397" i="13"/>
  <c r="AC397" i="13" s="1"/>
  <c r="AB396" i="13"/>
  <c r="AC396" i="13" s="1"/>
  <c r="AB395" i="13"/>
  <c r="AC395" i="13" s="1"/>
  <c r="AB394" i="13"/>
  <c r="AC394" i="13" s="1"/>
  <c r="AB393" i="13"/>
  <c r="AC393" i="13" s="1"/>
  <c r="AB392" i="13"/>
  <c r="AC392" i="13" s="1"/>
  <c r="AB391" i="13"/>
  <c r="AC391" i="13" s="1"/>
  <c r="AB390" i="13"/>
  <c r="AC390" i="13" s="1"/>
  <c r="AB389" i="13"/>
  <c r="AC389" i="13" s="1"/>
  <c r="AB388" i="13"/>
  <c r="AC388" i="13" s="1"/>
  <c r="AB387" i="13"/>
  <c r="AC387" i="13" s="1"/>
  <c r="AB386" i="13"/>
  <c r="AC386" i="13" s="1"/>
  <c r="P385" i="13"/>
  <c r="Q385" i="13" s="1"/>
  <c r="P384" i="13"/>
  <c r="AC384" i="13" s="1"/>
  <c r="P383" i="13"/>
  <c r="Q383" i="13" s="1"/>
  <c r="P382" i="13"/>
  <c r="Q382" i="13" s="1"/>
  <c r="P381" i="13"/>
  <c r="Q381" i="13" s="1"/>
  <c r="P380" i="13"/>
  <c r="Q380" i="13" s="1"/>
  <c r="P379" i="13"/>
  <c r="Q379" i="13" s="1"/>
  <c r="P378" i="13"/>
  <c r="AC378" i="13" s="1"/>
  <c r="P377" i="13"/>
  <c r="Q377" i="13" s="1"/>
  <c r="P376" i="13"/>
  <c r="Q376" i="13" s="1"/>
  <c r="P375" i="13"/>
  <c r="AC375" i="13" s="1"/>
  <c r="P374" i="13"/>
  <c r="AC374" i="13" s="1"/>
  <c r="P373" i="13"/>
  <c r="P372" i="13"/>
  <c r="Q372" i="13" s="1"/>
  <c r="P371" i="13"/>
  <c r="AC371" i="13" s="1"/>
  <c r="P370" i="13"/>
  <c r="AC370" i="13" s="1"/>
  <c r="P369" i="13"/>
  <c r="Q369" i="13" s="1"/>
  <c r="P368" i="13"/>
  <c r="Q368" i="13" s="1"/>
  <c r="P367" i="13"/>
  <c r="AC367" i="13" s="1"/>
  <c r="P366" i="13"/>
  <c r="AC366" i="13" s="1"/>
  <c r="P365" i="13"/>
  <c r="Q365" i="13" s="1"/>
  <c r="P364" i="13"/>
  <c r="Q364" i="13" s="1"/>
  <c r="P363" i="13"/>
  <c r="AC363" i="13" s="1"/>
  <c r="P362" i="13"/>
  <c r="AC362" i="13" s="1"/>
  <c r="P361" i="13"/>
  <c r="Q361" i="13" s="1"/>
  <c r="P360" i="13"/>
  <c r="Q360" i="13" s="1"/>
  <c r="P359" i="13"/>
  <c r="AC359" i="13" s="1"/>
  <c r="P358" i="13"/>
  <c r="AC358" i="13" s="1"/>
  <c r="P357" i="13"/>
  <c r="P356" i="13"/>
  <c r="AC356" i="13" s="1"/>
  <c r="P355" i="13"/>
  <c r="P354" i="13"/>
  <c r="AC354" i="13" s="1"/>
  <c r="P353" i="13"/>
  <c r="Q353" i="13" s="1"/>
  <c r="P352" i="13"/>
  <c r="Q352" i="13" s="1"/>
  <c r="P351" i="13"/>
  <c r="AC351" i="13" s="1"/>
  <c r="P350" i="13"/>
  <c r="AC350" i="13" s="1"/>
  <c r="P349" i="13"/>
  <c r="AC349" i="13" s="1"/>
  <c r="P348" i="13"/>
  <c r="Q348" i="13" s="1"/>
  <c r="P347" i="13"/>
  <c r="AC347" i="13" s="1"/>
  <c r="P346" i="13"/>
  <c r="AC346" i="13" s="1"/>
  <c r="P345" i="13"/>
  <c r="AC345" i="13" s="1"/>
  <c r="P344" i="13"/>
  <c r="AC344" i="13" s="1"/>
  <c r="P343" i="13"/>
  <c r="AC343" i="13" s="1"/>
  <c r="P342" i="13"/>
  <c r="AC342" i="13" s="1"/>
  <c r="P341" i="13"/>
  <c r="Q341" i="13" s="1"/>
  <c r="P340" i="13"/>
  <c r="Q340" i="13" s="1"/>
  <c r="P339" i="13"/>
  <c r="P338" i="13"/>
  <c r="AC338" i="13" s="1"/>
  <c r="P337" i="13"/>
  <c r="AC337" i="13" s="1"/>
  <c r="P336" i="13"/>
  <c r="Q336" i="13" s="1"/>
  <c r="P335" i="13"/>
  <c r="AC335" i="13" s="1"/>
  <c r="P334" i="13"/>
  <c r="AC334" i="13" s="1"/>
  <c r="P333" i="13"/>
  <c r="AC333" i="13" s="1"/>
  <c r="P332" i="13"/>
  <c r="AC332" i="13" s="1"/>
  <c r="P331" i="13"/>
  <c r="P330" i="13"/>
  <c r="AC330" i="13" s="1"/>
  <c r="P329" i="13"/>
  <c r="AC329" i="13" s="1"/>
  <c r="P328" i="13"/>
  <c r="AC328" i="13" s="1"/>
  <c r="P327" i="13"/>
  <c r="AC327" i="13" s="1"/>
  <c r="P326" i="13"/>
  <c r="AC326" i="13" s="1"/>
  <c r="P325" i="13"/>
  <c r="P324" i="13"/>
  <c r="AC324" i="13" s="1"/>
  <c r="P323" i="13"/>
  <c r="AC323" i="13" s="1"/>
  <c r="P322" i="13"/>
  <c r="AC322" i="13" s="1"/>
  <c r="P321" i="13"/>
  <c r="P320" i="13"/>
  <c r="Q320" i="13" s="1"/>
  <c r="P319" i="13"/>
  <c r="AC319" i="13" s="1"/>
  <c r="P318" i="13"/>
  <c r="AC318" i="13" s="1"/>
  <c r="P317" i="13"/>
  <c r="AC317" i="13" s="1"/>
  <c r="P316" i="13"/>
  <c r="AC316" i="13" s="1"/>
  <c r="P315" i="13"/>
  <c r="AC315" i="13" s="1"/>
  <c r="P314" i="13"/>
  <c r="AC314" i="13" s="1"/>
  <c r="P313" i="13"/>
  <c r="P312" i="13"/>
  <c r="AC312" i="13" s="1"/>
  <c r="P311" i="13"/>
  <c r="AC311" i="13" s="1"/>
  <c r="P310" i="13"/>
  <c r="AC310" i="13" s="1"/>
  <c r="P309" i="13"/>
  <c r="Q309" i="13" s="1"/>
  <c r="P308" i="13"/>
  <c r="P307" i="13"/>
  <c r="AB307" i="13" s="1"/>
  <c r="P306" i="13"/>
  <c r="AB306" i="13" s="1"/>
  <c r="P305" i="13"/>
  <c r="AC305" i="13" s="1"/>
  <c r="P304" i="13"/>
  <c r="AC304" i="13" s="1"/>
  <c r="P303" i="13"/>
  <c r="AC303" i="13" s="1"/>
  <c r="P302" i="13"/>
  <c r="AC302" i="13" s="1"/>
  <c r="P301" i="13"/>
  <c r="Q300" i="13"/>
  <c r="P300" i="13"/>
  <c r="AC300" i="13" s="1"/>
  <c r="P299" i="13"/>
  <c r="AC299" i="13" s="1"/>
  <c r="P298" i="13"/>
  <c r="AC298" i="13" s="1"/>
  <c r="P297" i="13"/>
  <c r="AC297" i="13" s="1"/>
  <c r="P296" i="13"/>
  <c r="P295" i="13"/>
  <c r="AC295" i="13" s="1"/>
  <c r="P294" i="13"/>
  <c r="AC294" i="13" s="1"/>
  <c r="P293" i="13"/>
  <c r="AC293" i="13" s="1"/>
  <c r="P292" i="13"/>
  <c r="AC292" i="13" s="1"/>
  <c r="P291" i="13"/>
  <c r="AC291" i="13" s="1"/>
  <c r="P290" i="13"/>
  <c r="P289" i="13"/>
  <c r="AB289" i="13" s="1"/>
  <c r="P288" i="13"/>
  <c r="P287" i="13"/>
  <c r="P286" i="13"/>
  <c r="P285" i="13"/>
  <c r="P284" i="13"/>
  <c r="P283" i="13"/>
  <c r="P282" i="13"/>
  <c r="P281" i="13"/>
  <c r="P280" i="13"/>
  <c r="P279" i="13"/>
  <c r="P278" i="13"/>
  <c r="P277" i="13"/>
  <c r="AB277" i="13" s="1"/>
  <c r="P276" i="13"/>
  <c r="AB276" i="13" s="1"/>
  <c r="P275" i="13"/>
  <c r="P274" i="13"/>
  <c r="AC273" i="13"/>
  <c r="AC272" i="13"/>
  <c r="AC271" i="13"/>
  <c r="AC270" i="13"/>
  <c r="AC269" i="13"/>
  <c r="AC268" i="13"/>
  <c r="AC267" i="13"/>
  <c r="AC266" i="13"/>
  <c r="AC265" i="13"/>
  <c r="AC264" i="13"/>
  <c r="AC263" i="13"/>
  <c r="AC262" i="13"/>
  <c r="P261" i="13"/>
  <c r="P260" i="13"/>
  <c r="AC260" i="13" s="1"/>
  <c r="P259" i="13"/>
  <c r="AC259" i="13" s="1"/>
  <c r="P258" i="13"/>
  <c r="Q258" i="13" s="1"/>
  <c r="P257" i="13"/>
  <c r="P256" i="13"/>
  <c r="AC256" i="13" s="1"/>
  <c r="P255" i="13"/>
  <c r="AC255" i="13" s="1"/>
  <c r="P254" i="13"/>
  <c r="Q254" i="13" s="1"/>
  <c r="P253" i="13"/>
  <c r="P252" i="13"/>
  <c r="AC252" i="13" s="1"/>
  <c r="P251" i="13"/>
  <c r="AC251" i="13" s="1"/>
  <c r="P250" i="13"/>
  <c r="Q250" i="13" s="1"/>
  <c r="P249" i="13"/>
  <c r="Q249" i="13" s="1"/>
  <c r="P248" i="13"/>
  <c r="P247" i="13"/>
  <c r="AC247" i="13" s="1"/>
  <c r="P246" i="13"/>
  <c r="Q246" i="13" s="1"/>
  <c r="P245" i="13"/>
  <c r="Q245" i="13" s="1"/>
  <c r="P244" i="13"/>
  <c r="P243" i="13"/>
  <c r="AC243" i="13" s="1"/>
  <c r="P242" i="13"/>
  <c r="Q242" i="13" s="1"/>
  <c r="P241" i="13"/>
  <c r="Q241" i="13" s="1"/>
  <c r="P240" i="13"/>
  <c r="AC240" i="13" s="1"/>
  <c r="P239" i="13"/>
  <c r="AC239" i="13" s="1"/>
  <c r="P238" i="13"/>
  <c r="AC238" i="13" s="1"/>
  <c r="AB237" i="13"/>
  <c r="AC237" i="13" s="1"/>
  <c r="P237" i="13"/>
  <c r="Q237" i="13" s="1"/>
  <c r="P236" i="13"/>
  <c r="Q236" i="13" s="1"/>
  <c r="AB235" i="13"/>
  <c r="P235" i="13"/>
  <c r="AB234" i="13"/>
  <c r="P234" i="13"/>
  <c r="AB233" i="13"/>
  <c r="P233" i="13"/>
  <c r="AB232" i="13"/>
  <c r="P232" i="13"/>
  <c r="P231" i="13"/>
  <c r="AB231" i="13" s="1"/>
  <c r="AC231" i="13" s="1"/>
  <c r="P230" i="13"/>
  <c r="AB230" i="13" s="1"/>
  <c r="AC230" i="13" s="1"/>
  <c r="P229" i="13"/>
  <c r="Q229" i="13" s="1"/>
  <c r="P228" i="13"/>
  <c r="Q228" i="13" s="1"/>
  <c r="P227" i="13"/>
  <c r="AB227" i="13" s="1"/>
  <c r="AC227" i="13" s="1"/>
  <c r="P226" i="13"/>
  <c r="AB226" i="13" s="1"/>
  <c r="AC226" i="13" s="1"/>
  <c r="P225" i="13"/>
  <c r="Q225" i="13" s="1"/>
  <c r="P224" i="13"/>
  <c r="AB224" i="13" s="1"/>
  <c r="P223" i="13"/>
  <c r="AB223" i="13" s="1"/>
  <c r="P222" i="13"/>
  <c r="AB222" i="13" s="1"/>
  <c r="P221" i="13"/>
  <c r="P220" i="13"/>
  <c r="AB220" i="13" s="1"/>
  <c r="P219" i="13"/>
  <c r="AB219" i="13" s="1"/>
  <c r="P218" i="13"/>
  <c r="AB218" i="13" s="1"/>
  <c r="P217" i="13"/>
  <c r="Q217" i="13" s="1"/>
  <c r="P216" i="13"/>
  <c r="Q216" i="13" s="1"/>
  <c r="P215" i="13"/>
  <c r="P214" i="13"/>
  <c r="Q214" i="13" s="1"/>
  <c r="P213" i="13"/>
  <c r="AB213" i="13" s="1"/>
  <c r="AC213" i="13" s="1"/>
  <c r="P212" i="13"/>
  <c r="Q212" i="13" s="1"/>
  <c r="P211" i="13"/>
  <c r="Q211" i="13" s="1"/>
  <c r="P210" i="13"/>
  <c r="Q210" i="13" s="1"/>
  <c r="P209" i="13"/>
  <c r="P208" i="13"/>
  <c r="AB208" i="13" s="1"/>
  <c r="AC208" i="13" s="1"/>
  <c r="P207" i="13"/>
  <c r="AB207" i="13" s="1"/>
  <c r="AC207" i="13" s="1"/>
  <c r="P206" i="13"/>
  <c r="AB206" i="13" s="1"/>
  <c r="AC206" i="13" s="1"/>
  <c r="P205" i="13"/>
  <c r="AB205" i="13" s="1"/>
  <c r="AC205" i="13" s="1"/>
  <c r="P204" i="13"/>
  <c r="AB204" i="13" s="1"/>
  <c r="P203" i="13"/>
  <c r="AB203" i="13" s="1"/>
  <c r="P202" i="13"/>
  <c r="P201" i="13"/>
  <c r="P200" i="13"/>
  <c r="AB200" i="13" s="1"/>
  <c r="P199" i="13"/>
  <c r="Q199" i="13" s="1"/>
  <c r="P198" i="13"/>
  <c r="AC198" i="13" s="1"/>
  <c r="P197" i="13"/>
  <c r="AC197" i="13" s="1"/>
  <c r="P196" i="13"/>
  <c r="AC196" i="13" s="1"/>
  <c r="P195" i="13"/>
  <c r="Q195" i="13" s="1"/>
  <c r="P194" i="13"/>
  <c r="AC194" i="13" s="1"/>
  <c r="P193" i="13"/>
  <c r="AC193" i="13" s="1"/>
  <c r="P192" i="13"/>
  <c r="P191" i="13"/>
  <c r="Q191" i="13" s="1"/>
  <c r="P190" i="13"/>
  <c r="AC190" i="13" s="1"/>
  <c r="P189" i="13"/>
  <c r="AC189" i="13" s="1"/>
  <c r="P188" i="13"/>
  <c r="Q188" i="13" s="1"/>
  <c r="P187" i="13"/>
  <c r="P186" i="13"/>
  <c r="AC186" i="13" s="1"/>
  <c r="P185" i="13"/>
  <c r="AC185" i="13" s="1"/>
  <c r="P184" i="13"/>
  <c r="P183" i="13"/>
  <c r="Q183" i="13" s="1"/>
  <c r="P182" i="13"/>
  <c r="AC182" i="13" s="1"/>
  <c r="P181" i="13"/>
  <c r="AC181" i="13" s="1"/>
  <c r="P180" i="13"/>
  <c r="Q180" i="13" s="1"/>
  <c r="P179" i="13"/>
  <c r="P178" i="13"/>
  <c r="AC178" i="13" s="1"/>
  <c r="P177" i="13"/>
  <c r="AC177" i="13" s="1"/>
  <c r="P176" i="13"/>
  <c r="Q176" i="13" s="1"/>
  <c r="P175" i="13"/>
  <c r="Q175" i="13" s="1"/>
  <c r="P174" i="13"/>
  <c r="AC174" i="13" s="1"/>
  <c r="P173" i="13"/>
  <c r="AC173" i="13" s="1"/>
  <c r="P172" i="13"/>
  <c r="Q172" i="13" s="1"/>
  <c r="P171" i="13"/>
  <c r="Q171" i="13" s="1"/>
  <c r="P170" i="13"/>
  <c r="AC170" i="13" s="1"/>
  <c r="P169" i="13"/>
  <c r="AC169" i="13" s="1"/>
  <c r="P168" i="13"/>
  <c r="Q168" i="13" s="1"/>
  <c r="P167" i="13"/>
  <c r="Q167" i="13" s="1"/>
  <c r="P166" i="13"/>
  <c r="AC166" i="13" s="1"/>
  <c r="P165" i="13"/>
  <c r="AC165" i="13" s="1"/>
  <c r="P164" i="13"/>
  <c r="Q164" i="13" s="1"/>
  <c r="P163" i="13"/>
  <c r="Q163" i="13" s="1"/>
  <c r="P162" i="13"/>
  <c r="AC162" i="13" s="1"/>
  <c r="P161" i="13"/>
  <c r="AC161" i="13" s="1"/>
  <c r="P160" i="13"/>
  <c r="Q160" i="13" s="1"/>
  <c r="P159" i="13"/>
  <c r="Q159" i="13" s="1"/>
  <c r="P158" i="13"/>
  <c r="AC158" i="13" s="1"/>
  <c r="P157" i="13"/>
  <c r="AC157" i="13" s="1"/>
  <c r="P156" i="13"/>
  <c r="Q156" i="13" s="1"/>
  <c r="P155" i="13"/>
  <c r="Q155" i="13" s="1"/>
  <c r="P154" i="13"/>
  <c r="AC154" i="13" s="1"/>
  <c r="P153" i="13"/>
  <c r="AC153" i="13" s="1"/>
  <c r="P152" i="13"/>
  <c r="Q152" i="13" s="1"/>
  <c r="P151" i="13"/>
  <c r="Q151" i="13" s="1"/>
  <c r="P150" i="13"/>
  <c r="AC150" i="13" s="1"/>
  <c r="P149" i="13"/>
  <c r="AC149" i="13" s="1"/>
  <c r="P148" i="13"/>
  <c r="Q148" i="13" s="1"/>
  <c r="P147" i="13"/>
  <c r="Q147" i="13" s="1"/>
  <c r="P146" i="13"/>
  <c r="AC146" i="13" s="1"/>
  <c r="P145" i="13"/>
  <c r="AC145" i="13" s="1"/>
  <c r="P144" i="13"/>
  <c r="Q144" i="13" s="1"/>
  <c r="P143" i="13"/>
  <c r="P142" i="13"/>
  <c r="Q142" i="13" s="1"/>
  <c r="P141" i="13"/>
  <c r="Q141" i="13" s="1"/>
  <c r="P140" i="13"/>
  <c r="P139" i="13"/>
  <c r="P138" i="13"/>
  <c r="Q138" i="13" s="1"/>
  <c r="P137" i="13"/>
  <c r="Q137" i="13" s="1"/>
  <c r="P136" i="13"/>
  <c r="P135" i="13"/>
  <c r="P134" i="13"/>
  <c r="Q134" i="13" s="1"/>
  <c r="P133" i="13"/>
  <c r="Q133" i="13" s="1"/>
  <c r="P132" i="13"/>
  <c r="P131" i="13"/>
  <c r="P130" i="13"/>
  <c r="P129" i="13"/>
  <c r="P128" i="13"/>
  <c r="P127" i="13"/>
  <c r="P126" i="13"/>
  <c r="P125" i="13"/>
  <c r="P124" i="13"/>
  <c r="P123" i="13"/>
  <c r="P122" i="13"/>
  <c r="P121" i="13"/>
  <c r="P120" i="13"/>
  <c r="P119" i="13"/>
  <c r="P118" i="13"/>
  <c r="P117" i="13"/>
  <c r="P116" i="13"/>
  <c r="P115" i="13"/>
  <c r="P114" i="13"/>
  <c r="Q114" i="13" s="1"/>
  <c r="P113" i="13"/>
  <c r="P112" i="13"/>
  <c r="AC112" i="13" s="1"/>
  <c r="P111" i="13"/>
  <c r="Q111" i="13" s="1"/>
  <c r="P110" i="13"/>
  <c r="Q110" i="13" s="1"/>
  <c r="P109" i="13"/>
  <c r="AC109" i="13" s="1"/>
  <c r="P108" i="13"/>
  <c r="AC108" i="13" s="1"/>
  <c r="P107" i="13"/>
  <c r="Q107" i="13" s="1"/>
  <c r="P106" i="13"/>
  <c r="Q106" i="13" s="1"/>
  <c r="P105" i="13"/>
  <c r="AC105" i="13" s="1"/>
  <c r="P104" i="13"/>
  <c r="AC104" i="13" s="1"/>
  <c r="P103" i="13"/>
  <c r="Q103" i="13" s="1"/>
  <c r="P102" i="13"/>
  <c r="Q102" i="13" s="1"/>
  <c r="P101" i="13"/>
  <c r="AC101" i="13" s="1"/>
  <c r="P100" i="13"/>
  <c r="AC100" i="13" s="1"/>
  <c r="P99" i="13"/>
  <c r="Q99" i="13" s="1"/>
  <c r="P98" i="13"/>
  <c r="Q98" i="13" s="1"/>
  <c r="P97" i="13"/>
  <c r="AC97" i="13" s="1"/>
  <c r="P96" i="13"/>
  <c r="AC96" i="13" s="1"/>
  <c r="P95" i="13"/>
  <c r="Q95" i="13" s="1"/>
  <c r="P94" i="13"/>
  <c r="Q94" i="13" s="1"/>
  <c r="P93" i="13"/>
  <c r="AC93" i="13" s="1"/>
  <c r="P92" i="13"/>
  <c r="AC91" i="13"/>
  <c r="AC90" i="13"/>
  <c r="AC89" i="13"/>
  <c r="AC88" i="13"/>
  <c r="AC87" i="13"/>
  <c r="AC86" i="13"/>
  <c r="AC85" i="13"/>
  <c r="AC84" i="13"/>
  <c r="AC83" i="13"/>
  <c r="AC82" i="13"/>
  <c r="AC81" i="13"/>
  <c r="AC80" i="13"/>
  <c r="AC79" i="13"/>
  <c r="AC78" i="13"/>
  <c r="P77" i="13"/>
  <c r="P76" i="13"/>
  <c r="AC76" i="13" s="1"/>
  <c r="P75" i="13"/>
  <c r="AC75" i="13" s="1"/>
  <c r="P74" i="13"/>
  <c r="P73" i="13"/>
  <c r="Q73" i="13" s="1"/>
  <c r="P72" i="13"/>
  <c r="AC72" i="13" s="1"/>
  <c r="P71" i="13"/>
  <c r="AC71" i="13" s="1"/>
  <c r="P70" i="13"/>
  <c r="Q70" i="13" s="1"/>
  <c r="P69" i="13"/>
  <c r="P68" i="13"/>
  <c r="AC68" i="13" s="1"/>
  <c r="P67" i="13"/>
  <c r="AC67" i="13" s="1"/>
  <c r="P66" i="13"/>
  <c r="P65" i="13"/>
  <c r="Q65" i="13" s="1"/>
  <c r="P64" i="13"/>
  <c r="AC64" i="13" s="1"/>
  <c r="P63" i="13"/>
  <c r="AC63" i="13" s="1"/>
  <c r="P62" i="13"/>
  <c r="Q62" i="13" s="1"/>
  <c r="P61" i="13"/>
  <c r="P60" i="13"/>
  <c r="AC60" i="13" s="1"/>
  <c r="P59" i="13"/>
  <c r="AC59" i="13" s="1"/>
  <c r="P58" i="13"/>
  <c r="P57" i="13"/>
  <c r="Q57" i="13" s="1"/>
  <c r="P56" i="13"/>
  <c r="AC56" i="13" s="1"/>
  <c r="P55" i="13"/>
  <c r="AC55" i="13" s="1"/>
  <c r="P54" i="13"/>
  <c r="Q54" i="13" s="1"/>
  <c r="P53" i="13"/>
  <c r="P52" i="13"/>
  <c r="AC52" i="13" s="1"/>
  <c r="P51" i="13"/>
  <c r="AC51" i="13" s="1"/>
  <c r="P50" i="13"/>
  <c r="P49" i="13"/>
  <c r="Q49" i="13" s="1"/>
  <c r="P48" i="13"/>
  <c r="AC48" i="13" s="1"/>
  <c r="P47" i="13"/>
  <c r="AC47" i="13" s="1"/>
  <c r="P46" i="13"/>
  <c r="Q46" i="13" s="1"/>
  <c r="P45" i="13"/>
  <c r="P44" i="13"/>
  <c r="AC44" i="13" s="1"/>
  <c r="P43" i="13"/>
  <c r="AC43" i="13" s="1"/>
  <c r="P42" i="13"/>
  <c r="P41" i="13"/>
  <c r="Q41" i="13" s="1"/>
  <c r="P40" i="13"/>
  <c r="AC40" i="13" s="1"/>
  <c r="P39" i="13"/>
  <c r="AC39" i="13" s="1"/>
  <c r="P38" i="13"/>
  <c r="Q38" i="13" s="1"/>
  <c r="P37" i="13"/>
  <c r="P36" i="13"/>
  <c r="AC36" i="13" s="1"/>
  <c r="P35" i="13"/>
  <c r="AC35" i="13" s="1"/>
  <c r="P34" i="13"/>
  <c r="P33" i="13"/>
  <c r="Q33" i="13" s="1"/>
  <c r="P32" i="13"/>
  <c r="AC32" i="13" s="1"/>
  <c r="P31" i="13"/>
  <c r="AC31" i="13" s="1"/>
  <c r="P30" i="13"/>
  <c r="Q30" i="13" s="1"/>
  <c r="P29" i="13"/>
  <c r="P28" i="13"/>
  <c r="AC28" i="13" s="1"/>
  <c r="P27" i="13"/>
  <c r="AC27" i="13" s="1"/>
  <c r="P26" i="13"/>
  <c r="P25" i="13"/>
  <c r="Q25" i="13" s="1"/>
  <c r="P24" i="13"/>
  <c r="AC24" i="13" s="1"/>
  <c r="P23" i="13"/>
  <c r="AC23" i="13" s="1"/>
  <c r="P22" i="13"/>
  <c r="Q22" i="13" s="1"/>
  <c r="P21" i="13"/>
  <c r="P20" i="13"/>
  <c r="AC20" i="13" s="1"/>
  <c r="P19" i="13"/>
  <c r="AC19" i="13" s="1"/>
  <c r="P18" i="13"/>
  <c r="P17" i="13"/>
  <c r="Q17" i="13" s="1"/>
  <c r="P16" i="13"/>
  <c r="AC16" i="13" s="1"/>
  <c r="P15" i="13"/>
  <c r="AC15" i="13" s="1"/>
  <c r="P14" i="13"/>
  <c r="Q14" i="13" s="1"/>
  <c r="P13" i="13"/>
  <c r="P12" i="13"/>
  <c r="Q12" i="13" s="1"/>
  <c r="P11" i="13"/>
  <c r="AC11" i="13" s="1"/>
  <c r="P10" i="13"/>
  <c r="AC10" i="13" s="1"/>
  <c r="P9" i="13"/>
  <c r="Q9" i="13" s="1"/>
  <c r="P8" i="13"/>
  <c r="Q8" i="13" s="1"/>
  <c r="P7" i="13"/>
  <c r="AC7" i="13" s="1"/>
  <c r="P6" i="13"/>
  <c r="AC6" i="13" s="1"/>
  <c r="P5" i="13"/>
  <c r="Q5" i="13" s="1"/>
  <c r="P4" i="13"/>
  <c r="Q4" i="13" s="1"/>
  <c r="AB3" i="13"/>
  <c r="P3" i="13"/>
  <c r="R1" i="13"/>
  <c r="L1" i="13"/>
  <c r="AA1652" i="4"/>
  <c r="AA1651" i="4"/>
  <c r="AA1650" i="4"/>
  <c r="AA1649" i="4"/>
  <c r="AA878" i="4"/>
  <c r="AA865" i="4"/>
  <c r="AA864" i="4"/>
  <c r="AA837" i="4"/>
  <c r="AA836" i="4"/>
  <c r="AA821" i="4"/>
  <c r="AA812" i="4"/>
  <c r="AA811" i="4"/>
  <c r="AA803" i="4"/>
  <c r="AA752" i="4"/>
  <c r="AA750" i="4"/>
  <c r="AA739" i="4"/>
  <c r="AA719" i="4"/>
  <c r="AA696" i="4"/>
  <c r="AA627" i="4"/>
  <c r="AE51" i="3"/>
  <c r="AB1322" i="13" l="1"/>
  <c r="AC1322" i="13" s="1"/>
  <c r="AB1884" i="13"/>
  <c r="AC1884" i="13" s="1"/>
  <c r="AC988" i="13"/>
  <c r="AB1301" i="13"/>
  <c r="AC1301" i="13" s="1"/>
  <c r="AB1305" i="13"/>
  <c r="AC1305" i="13" s="1"/>
  <c r="AB1299" i="13"/>
  <c r="AC1299" i="13" s="1"/>
  <c r="AB853" i="13"/>
  <c r="AC853" i="13" s="1"/>
  <c r="AB885" i="13"/>
  <c r="AC885" i="13" s="1"/>
  <c r="AB893" i="13"/>
  <c r="AC893" i="13" s="1"/>
  <c r="AB901" i="13"/>
  <c r="AC901" i="13" s="1"/>
  <c r="AB793" i="13"/>
  <c r="AC793" i="13" s="1"/>
  <c r="AB889" i="13"/>
  <c r="AC889" i="13" s="1"/>
  <c r="AB897" i="13"/>
  <c r="AC897" i="13" s="1"/>
  <c r="AC739" i="13"/>
  <c r="AC743" i="13"/>
  <c r="AC747" i="13"/>
  <c r="AC751" i="13"/>
  <c r="AB794" i="13"/>
  <c r="AC794" i="13" s="1"/>
  <c r="AB798" i="13"/>
  <c r="AC798" i="13" s="1"/>
  <c r="AB806" i="13"/>
  <c r="AC806" i="13" s="1"/>
  <c r="AB810" i="13"/>
  <c r="AC810" i="13" s="1"/>
  <c r="AB814" i="13"/>
  <c r="AC814" i="13" s="1"/>
  <c r="AB822" i="13"/>
  <c r="AC822" i="13" s="1"/>
  <c r="AB826" i="13"/>
  <c r="AC826" i="13" s="1"/>
  <c r="AB830" i="13"/>
  <c r="AC830" i="13" s="1"/>
  <c r="AB834" i="13"/>
  <c r="AC834" i="13" s="1"/>
  <c r="AB842" i="13"/>
  <c r="AC842" i="13" s="1"/>
  <c r="AB846" i="13"/>
  <c r="AC846" i="13" s="1"/>
  <c r="AB850" i="13"/>
  <c r="AC850" i="13" s="1"/>
  <c r="AB854" i="13"/>
  <c r="AC854" i="13" s="1"/>
  <c r="AB858" i="13"/>
  <c r="AC858" i="13" s="1"/>
  <c r="AB862" i="13"/>
  <c r="AC862" i="13" s="1"/>
  <c r="AB866" i="13"/>
  <c r="AC866" i="13" s="1"/>
  <c r="AB874" i="13"/>
  <c r="AC874" i="13" s="1"/>
  <c r="AB878" i="13"/>
  <c r="AC878" i="13" s="1"/>
  <c r="AB882" i="13"/>
  <c r="AC882" i="13" s="1"/>
  <c r="AB887" i="13"/>
  <c r="AC887" i="13" s="1"/>
  <c r="AB228" i="13"/>
  <c r="AC228" i="13" s="1"/>
  <c r="AB1901" i="13"/>
  <c r="AC1901" i="13" s="1"/>
  <c r="AC742" i="13"/>
  <c r="AC746" i="13"/>
  <c r="AC750" i="13"/>
  <c r="AB225" i="13"/>
  <c r="AC225" i="13" s="1"/>
  <c r="AB229" i="13"/>
  <c r="AC229" i="13" s="1"/>
  <c r="AC740" i="13"/>
  <c r="AC744" i="13"/>
  <c r="AC748" i="13"/>
  <c r="AC741" i="13"/>
  <c r="AC745" i="13"/>
  <c r="AC749" i="13"/>
  <c r="AC1871" i="13"/>
  <c r="AC692" i="13"/>
  <c r="AB1138" i="13"/>
  <c r="AC1138" i="13" s="1"/>
  <c r="AC1286" i="13"/>
  <c r="AB932" i="13"/>
  <c r="AC932" i="13" s="1"/>
  <c r="Q1213" i="13"/>
  <c r="AC1340" i="13"/>
  <c r="AC1678" i="13"/>
  <c r="AC1680" i="13"/>
  <c r="AC1682" i="13"/>
  <c r="AC1684" i="13"/>
  <c r="AC1686" i="13"/>
  <c r="AB1727" i="4"/>
  <c r="AC1327" i="13"/>
  <c r="Q1472" i="13"/>
  <c r="Q1483" i="13"/>
  <c r="AC232" i="13"/>
  <c r="Q657" i="13"/>
  <c r="AB981" i="13"/>
  <c r="AC981" i="13" s="1"/>
  <c r="AB1019" i="13"/>
  <c r="AC1019" i="13" s="1"/>
  <c r="Q1074" i="13"/>
  <c r="AB1182" i="13"/>
  <c r="AC1182" i="13" s="1"/>
  <c r="Q1209" i="13"/>
  <c r="Q1134" i="13"/>
  <c r="AC1642" i="13"/>
  <c r="AC1666" i="13"/>
  <c r="Q1136" i="13"/>
  <c r="Q1146" i="13"/>
  <c r="AB1159" i="13"/>
  <c r="AC1159" i="13" s="1"/>
  <c r="Q1162" i="13"/>
  <c r="AB1202" i="13"/>
  <c r="AC1202" i="13" s="1"/>
  <c r="Q1205" i="13"/>
  <c r="AB1229" i="13"/>
  <c r="AC1229" i="13" s="1"/>
  <c r="AB1236" i="13"/>
  <c r="AC1236" i="13" s="1"/>
  <c r="Q1728" i="13"/>
  <c r="AC1762" i="13"/>
  <c r="AC1785" i="13"/>
  <c r="Q203" i="13"/>
  <c r="AC234" i="13"/>
  <c r="Q912" i="13"/>
  <c r="Q941" i="13"/>
  <c r="Q1500" i="13"/>
  <c r="Q1952" i="13"/>
  <c r="AB921" i="13"/>
  <c r="AC921" i="13" s="1"/>
  <c r="Q924" i="13"/>
  <c r="AB916" i="13"/>
  <c r="AC916" i="13" s="1"/>
  <c r="AB925" i="13"/>
  <c r="AC925" i="13" s="1"/>
  <c r="Q928" i="13"/>
  <c r="Q949" i="13"/>
  <c r="AC1028" i="13"/>
  <c r="AC1036" i="13"/>
  <c r="AB1190" i="13"/>
  <c r="AC1190" i="13" s="1"/>
  <c r="AB1201" i="13"/>
  <c r="AC1201" i="13" s="1"/>
  <c r="AB1249" i="13"/>
  <c r="AC1249" i="13" s="1"/>
  <c r="Q1252" i="13"/>
  <c r="AC1673" i="13"/>
  <c r="Q1757" i="13"/>
  <c r="Q196" i="13"/>
  <c r="Q198" i="13"/>
  <c r="AC320" i="13"/>
  <c r="Q323" i="13"/>
  <c r="Q747" i="13"/>
  <c r="AC790" i="13"/>
  <c r="Q825" i="13"/>
  <c r="Q936" i="13"/>
  <c r="AB958" i="13"/>
  <c r="AC958" i="13" s="1"/>
  <c r="Q961" i="13"/>
  <c r="Q1142" i="13"/>
  <c r="Q1144" i="13"/>
  <c r="AB1175" i="13"/>
  <c r="AC1175" i="13" s="1"/>
  <c r="Q1178" i="13"/>
  <c r="AB1186" i="13"/>
  <c r="AC1186" i="13" s="1"/>
  <c r="Q1206" i="13"/>
  <c r="AB1253" i="13"/>
  <c r="AC1253" i="13" s="1"/>
  <c r="Q1256" i="13"/>
  <c r="Q1498" i="13"/>
  <c r="AC1670" i="13"/>
  <c r="AC1688" i="13"/>
  <c r="AC1690" i="13"/>
  <c r="AC1692" i="13"/>
  <c r="AC1694" i="13"/>
  <c r="AC1696" i="13"/>
  <c r="AC1698" i="13"/>
  <c r="AC1700" i="13"/>
  <c r="AC1702" i="13"/>
  <c r="AC1704" i="13"/>
  <c r="Q1887" i="13"/>
  <c r="AB1911" i="13"/>
  <c r="AC1911" i="13" s="1"/>
  <c r="AC1914" i="13"/>
  <c r="AB1930" i="13"/>
  <c r="AC1930" i="13" s="1"/>
  <c r="Q1958" i="13"/>
  <c r="AB210" i="13"/>
  <c r="AC210" i="13" s="1"/>
  <c r="Q1457" i="13"/>
  <c r="AC1485" i="13"/>
  <c r="Q1488" i="13"/>
  <c r="Q1509" i="13"/>
  <c r="AC1657" i="13"/>
  <c r="AC340" i="13"/>
  <c r="Q734" i="13"/>
  <c r="AC787" i="13"/>
  <c r="AC791" i="13"/>
  <c r="AB929" i="13"/>
  <c r="AC929" i="13" s="1"/>
  <c r="AC937" i="13"/>
  <c r="AB978" i="13"/>
  <c r="AC978" i="13" s="1"/>
  <c r="AC1068" i="13"/>
  <c r="AC1151" i="13"/>
  <c r="AB1163" i="13"/>
  <c r="AC1163" i="13" s="1"/>
  <c r="AB1166" i="13"/>
  <c r="AC1166" i="13" s="1"/>
  <c r="AB1194" i="13"/>
  <c r="AC1194" i="13" s="1"/>
  <c r="AB1226" i="13"/>
  <c r="AC1226" i="13" s="1"/>
  <c r="AB1264" i="13"/>
  <c r="AC1264" i="13" s="1"/>
  <c r="Q1476" i="13"/>
  <c r="AC1658" i="13"/>
  <c r="AC1720" i="13"/>
  <c r="AC1803" i="13"/>
  <c r="AB1821" i="13"/>
  <c r="AC1823" i="13"/>
  <c r="Q1938" i="13"/>
  <c r="Q942" i="13"/>
  <c r="AB942" i="13"/>
  <c r="AC942" i="13" s="1"/>
  <c r="AB1158" i="13"/>
  <c r="AC1158" i="13" s="1"/>
  <c r="Q1158" i="13"/>
  <c r="AB1197" i="13"/>
  <c r="AC1197" i="13" s="1"/>
  <c r="Q1197" i="13"/>
  <c r="AB1218" i="13"/>
  <c r="AC1218" i="13" s="1"/>
  <c r="Q1218" i="13"/>
  <c r="Q1222" i="13"/>
  <c r="AB1222" i="13"/>
  <c r="AC1222" i="13" s="1"/>
  <c r="Q1300" i="13"/>
  <c r="AC1355" i="13"/>
  <c r="Q1355" i="13"/>
  <c r="Q1434" i="13"/>
  <c r="AC1434" i="13"/>
  <c r="AC1496" i="13"/>
  <c r="Q1496" i="13"/>
  <c r="AB1586" i="13"/>
  <c r="AC1586" i="13" s="1"/>
  <c r="Q1586" i="13"/>
  <c r="AB1740" i="13"/>
  <c r="AC1740" i="13" s="1"/>
  <c r="Q1740" i="13"/>
  <c r="AC33" i="13"/>
  <c r="AC46" i="13"/>
  <c r="AC62" i="13"/>
  <c r="AB133" i="13"/>
  <c r="AC133" i="13" s="1"/>
  <c r="Q194" i="13"/>
  <c r="AC249" i="13"/>
  <c r="Q305" i="13"/>
  <c r="AC352" i="13"/>
  <c r="AC700" i="13"/>
  <c r="AC712" i="13"/>
  <c r="Q712" i="13"/>
  <c r="Q805" i="13"/>
  <c r="Q857" i="13"/>
  <c r="AB1071" i="13"/>
  <c r="AC1071" i="13" s="1"/>
  <c r="Q1071" i="13"/>
  <c r="AB1141" i="13"/>
  <c r="AC1141" i="13" s="1"/>
  <c r="Q1141" i="13"/>
  <c r="AB1174" i="13"/>
  <c r="AC1174" i="13" s="1"/>
  <c r="Q1174" i="13"/>
  <c r="AB1185" i="13"/>
  <c r="AC1185" i="13" s="1"/>
  <c r="Q1185" i="13"/>
  <c r="AC1507" i="13"/>
  <c r="Q1507" i="13"/>
  <c r="Q1583" i="13"/>
  <c r="AC1583" i="13"/>
  <c r="AC355" i="13"/>
  <c r="Q355" i="13"/>
  <c r="AC14" i="13"/>
  <c r="AC17" i="13"/>
  <c r="AC30" i="13"/>
  <c r="AC49" i="13"/>
  <c r="AC65" i="13"/>
  <c r="AC114" i="13"/>
  <c r="AC160" i="13"/>
  <c r="Q202" i="13"/>
  <c r="AB216" i="13"/>
  <c r="AC216" i="13" s="1"/>
  <c r="AC246" i="13"/>
  <c r="AB137" i="13"/>
  <c r="AC137" i="13" s="1"/>
  <c r="AC176" i="13"/>
  <c r="AC204" i="13"/>
  <c r="Q332" i="13"/>
  <c r="Q802" i="13"/>
  <c r="Q907" i="13"/>
  <c r="AB920" i="13"/>
  <c r="AC920" i="13" s="1"/>
  <c r="Q920" i="13"/>
  <c r="Q1171" i="13"/>
  <c r="AB1171" i="13"/>
  <c r="AC1171" i="13" s="1"/>
  <c r="AB1189" i="13"/>
  <c r="AC1189" i="13" s="1"/>
  <c r="Q1189" i="13"/>
  <c r="AB1240" i="13"/>
  <c r="AC1240" i="13" s="1"/>
  <c r="Q1240" i="13"/>
  <c r="Q1309" i="13"/>
  <c r="Q1334" i="13"/>
  <c r="AB1334" i="13"/>
  <c r="AC1334" i="13" s="1"/>
  <c r="Q1920" i="13"/>
  <c r="Q1936" i="13"/>
  <c r="AB1936" i="13"/>
  <c r="AC1936" i="13" s="1"/>
  <c r="AC200" i="13"/>
  <c r="Q201" i="13"/>
  <c r="AB202" i="13"/>
  <c r="AC202" i="13" s="1"/>
  <c r="Q205" i="13"/>
  <c r="AB211" i="13"/>
  <c r="AC211" i="13" s="1"/>
  <c r="Q315" i="13"/>
  <c r="AC3" i="13"/>
  <c r="AC5" i="13"/>
  <c r="AC22" i="13"/>
  <c r="AC25" i="13"/>
  <c r="AC38" i="13"/>
  <c r="AC41" i="13"/>
  <c r="AC54" i="13"/>
  <c r="AC57" i="13"/>
  <c r="AC70" i="13"/>
  <c r="AC73" i="13"/>
  <c r="AB141" i="13"/>
  <c r="AC141" i="13" s="1"/>
  <c r="AC144" i="13"/>
  <c r="AC147" i="13"/>
  <c r="Q200" i="13"/>
  <c r="AB201" i="13"/>
  <c r="AC201" i="13" s="1"/>
  <c r="AC203" i="13"/>
  <c r="Q204" i="13"/>
  <c r="AC233" i="13"/>
  <c r="AC235" i="13"/>
  <c r="AC258" i="13"/>
  <c r="AC309" i="13"/>
  <c r="AC336" i="13"/>
  <c r="AC369" i="13"/>
  <c r="Q917" i="13"/>
  <c r="AB917" i="13"/>
  <c r="AC917" i="13" s="1"/>
  <c r="AB933" i="13"/>
  <c r="AC933" i="13" s="1"/>
  <c r="Q933" i="13"/>
  <c r="AC938" i="13"/>
  <c r="AB945" i="13"/>
  <c r="AC945" i="13" s="1"/>
  <c r="Q945" i="13"/>
  <c r="AB991" i="13"/>
  <c r="AC991" i="13" s="1"/>
  <c r="Q991" i="13"/>
  <c r="AB995" i="13"/>
  <c r="AC995" i="13" s="1"/>
  <c r="Q995" i="13"/>
  <c r="AB999" i="13"/>
  <c r="AC999" i="13" s="1"/>
  <c r="Q999" i="13"/>
  <c r="AB1003" i="13"/>
  <c r="AC1003" i="13" s="1"/>
  <c r="Q1003" i="13"/>
  <c r="AB1007" i="13"/>
  <c r="AC1007" i="13" s="1"/>
  <c r="Q1007" i="13"/>
  <c r="AB1011" i="13"/>
  <c r="AC1011" i="13" s="1"/>
  <c r="Q1011" i="13"/>
  <c r="AB1193" i="13"/>
  <c r="AC1193" i="13" s="1"/>
  <c r="Q1193" i="13"/>
  <c r="AB1225" i="13"/>
  <c r="AC1225" i="13" s="1"/>
  <c r="Q1225" i="13"/>
  <c r="Q1303" i="13"/>
  <c r="AC1429" i="13"/>
  <c r="Q1429" i="13"/>
  <c r="AC1441" i="13"/>
  <c r="Q1441" i="13"/>
  <c r="Q1934" i="13"/>
  <c r="AB1934" i="13"/>
  <c r="AC1934" i="13" s="1"/>
  <c r="AC1155" i="13"/>
  <c r="AC1665" i="13"/>
  <c r="AC1677" i="13"/>
  <c r="AB966" i="13"/>
  <c r="AC966" i="13" s="1"/>
  <c r="Q973" i="13"/>
  <c r="AB985" i="13"/>
  <c r="AC985" i="13" s="1"/>
  <c r="Q994" i="13"/>
  <c r="Q998" i="13"/>
  <c r="Q1002" i="13"/>
  <c r="Q1006" i="13"/>
  <c r="Q1010" i="13"/>
  <c r="Q1014" i="13"/>
  <c r="AB1139" i="13"/>
  <c r="AC1139" i="13" s="1"/>
  <c r="AC1147" i="13"/>
  <c r="AC1150" i="13"/>
  <c r="AB1167" i="13"/>
  <c r="AC1167" i="13" s="1"/>
  <c r="Q1170" i="13"/>
  <c r="AB1183" i="13"/>
  <c r="AC1183" i="13" s="1"/>
  <c r="AB1187" i="13"/>
  <c r="AC1187" i="13" s="1"/>
  <c r="AB1191" i="13"/>
  <c r="AC1191" i="13" s="1"/>
  <c r="AB1195" i="13"/>
  <c r="AC1195" i="13" s="1"/>
  <c r="Q1200" i="13"/>
  <c r="AB1214" i="13"/>
  <c r="AC1214" i="13" s="1"/>
  <c r="Q1217" i="13"/>
  <c r="Q1221" i="13"/>
  <c r="AB1257" i="13"/>
  <c r="AC1257" i="13" s="1"/>
  <c r="Q1260" i="13"/>
  <c r="Q1316" i="13"/>
  <c r="Q1322" i="13"/>
  <c r="Q1432" i="13"/>
  <c r="AC1490" i="13"/>
  <c r="Q1502" i="13"/>
  <c r="AC1505" i="13"/>
  <c r="Q1513" i="13"/>
  <c r="AC1516" i="13"/>
  <c r="AC1669" i="13"/>
  <c r="Q1730" i="13"/>
  <c r="Q1859" i="13"/>
  <c r="Q1868" i="13"/>
  <c r="Q1923" i="13"/>
  <c r="Q1943" i="13"/>
  <c r="AC1016" i="13"/>
  <c r="AC1044" i="13"/>
  <c r="AC1060" i="13"/>
  <c r="AC1154" i="13"/>
  <c r="AB1179" i="13"/>
  <c r="AC1179" i="13" s="1"/>
  <c r="AB1198" i="13"/>
  <c r="AC1198" i="13" s="1"/>
  <c r="AB1210" i="13"/>
  <c r="AC1210" i="13" s="1"/>
  <c r="AB1230" i="13"/>
  <c r="AC1230" i="13" s="1"/>
  <c r="AB1233" i="13"/>
  <c r="AC1233" i="13" s="1"/>
  <c r="AB1314" i="13"/>
  <c r="AC1314" i="13" s="1"/>
  <c r="AC1418" i="13"/>
  <c r="Q1425" i="13"/>
  <c r="Q1428" i="13"/>
  <c r="AC1430" i="13"/>
  <c r="AC1454" i="13"/>
  <c r="AB1591" i="13"/>
  <c r="AC1591" i="13" s="1"/>
  <c r="AC1655" i="13"/>
  <c r="AC1662" i="13"/>
  <c r="AC1674" i="13"/>
  <c r="AC1801" i="13"/>
  <c r="AC1857" i="13"/>
  <c r="Q1866" i="13"/>
  <c r="AC1923" i="13"/>
  <c r="Q50" i="13"/>
  <c r="AC50" i="13"/>
  <c r="AB278" i="13"/>
  <c r="AC278" i="13" s="1"/>
  <c r="AB286" i="13"/>
  <c r="AC286" i="13" s="1"/>
  <c r="AB785" i="13"/>
  <c r="AC785" i="13" s="1"/>
  <c r="Q785" i="13"/>
  <c r="AB919" i="13"/>
  <c r="AC919" i="13" s="1"/>
  <c r="Q919" i="13"/>
  <c r="AC1351" i="13"/>
  <c r="Q1351" i="13"/>
  <c r="Q13" i="13"/>
  <c r="AB13" i="13"/>
  <c r="AC13" i="13" s="1"/>
  <c r="Q29" i="13"/>
  <c r="AC29" i="13"/>
  <c r="AC102" i="13"/>
  <c r="AB117" i="13"/>
  <c r="AC117" i="13" s="1"/>
  <c r="Q117" i="13"/>
  <c r="AB121" i="13"/>
  <c r="AC121" i="13" s="1"/>
  <c r="Q121" i="13"/>
  <c r="AB127" i="13"/>
  <c r="AC127" i="13" s="1"/>
  <c r="Q127" i="13"/>
  <c r="Q131" i="13"/>
  <c r="AB131" i="13"/>
  <c r="AC131" i="13" s="1"/>
  <c r="Q290" i="13"/>
  <c r="AC290" i="13"/>
  <c r="Q301" i="13"/>
  <c r="AC301" i="13"/>
  <c r="AC331" i="13"/>
  <c r="Q331" i="13"/>
  <c r="Q373" i="13"/>
  <c r="AC373" i="13"/>
  <c r="AC704" i="13"/>
  <c r="Q704" i="13"/>
  <c r="Q841" i="13"/>
  <c r="Q903" i="13"/>
  <c r="Q915" i="13"/>
  <c r="AB931" i="13"/>
  <c r="AC931" i="13" s="1"/>
  <c r="Q931" i="13"/>
  <c r="AB935" i="13"/>
  <c r="AC935" i="13" s="1"/>
  <c r="Q935" i="13"/>
  <c r="AB957" i="13"/>
  <c r="AC957" i="13" s="1"/>
  <c r="Q957" i="13"/>
  <c r="AB1073" i="13"/>
  <c r="AC1073" i="13" s="1"/>
  <c r="Q1073" i="13"/>
  <c r="AB1207" i="13"/>
  <c r="AC1207" i="13" s="1"/>
  <c r="Q1207" i="13"/>
  <c r="AB1212" i="13"/>
  <c r="AC1212" i="13" s="1"/>
  <c r="Q1212" i="13"/>
  <c r="AB1227" i="13"/>
  <c r="AC1227" i="13" s="1"/>
  <c r="Q1227" i="13"/>
  <c r="Q1265" i="13"/>
  <c r="AB1265" i="13"/>
  <c r="AC1265" i="13" s="1"/>
  <c r="Q1269" i="13"/>
  <c r="AB1269" i="13"/>
  <c r="AC1269" i="13" s="1"/>
  <c r="Q18" i="13"/>
  <c r="AC18" i="13"/>
  <c r="Q34" i="13"/>
  <c r="AC34" i="13"/>
  <c r="AB92" i="13"/>
  <c r="AC92" i="13" s="1"/>
  <c r="Q92" i="13"/>
  <c r="AB282" i="13"/>
  <c r="AC282" i="13" s="1"/>
  <c r="AC696" i="13"/>
  <c r="Q696" i="13"/>
  <c r="Q818" i="13"/>
  <c r="Q1462" i="13"/>
  <c r="AC1462" i="13"/>
  <c r="Q1672" i="13"/>
  <c r="AC1672" i="13"/>
  <c r="Q61" i="13"/>
  <c r="AC61" i="13"/>
  <c r="Q77" i="13"/>
  <c r="AC77" i="13"/>
  <c r="AC99" i="13"/>
  <c r="AB115" i="13"/>
  <c r="Q115" i="13"/>
  <c r="AB123" i="13"/>
  <c r="AC123" i="13" s="1"/>
  <c r="Q123" i="13"/>
  <c r="AC155" i="13"/>
  <c r="AC171" i="13"/>
  <c r="Q26" i="13"/>
  <c r="AC26" i="13"/>
  <c r="Q42" i="13"/>
  <c r="AC42" i="13"/>
  <c r="Q58" i="13"/>
  <c r="AC58" i="13"/>
  <c r="Q74" i="13"/>
  <c r="AC74" i="13"/>
  <c r="AC113" i="13"/>
  <c r="Q113" i="13"/>
  <c r="AC115" i="13"/>
  <c r="Q132" i="13"/>
  <c r="Q136" i="13"/>
  <c r="Q140" i="13"/>
  <c r="Q179" i="13"/>
  <c r="AC179" i="13"/>
  <c r="Q187" i="13"/>
  <c r="AC187" i="13"/>
  <c r="AB280" i="13"/>
  <c r="AC280" i="13" s="1"/>
  <c r="AB284" i="13"/>
  <c r="AC284" i="13" s="1"/>
  <c r="AB288" i="13"/>
  <c r="AC288" i="13" s="1"/>
  <c r="AC321" i="13"/>
  <c r="Q321" i="13"/>
  <c r="AC716" i="13"/>
  <c r="Q716" i="13"/>
  <c r="AB728" i="13"/>
  <c r="AC728" i="13" s="1"/>
  <c r="Q728" i="13"/>
  <c r="Q739" i="13"/>
  <c r="Q838" i="13"/>
  <c r="Q873" i="13"/>
  <c r="AB927" i="13"/>
  <c r="AC927" i="13" s="1"/>
  <c r="Q927" i="13"/>
  <c r="Q954" i="13"/>
  <c r="AB954" i="13"/>
  <c r="AC954" i="13" s="1"/>
  <c r="AB1018" i="13"/>
  <c r="AC1018" i="13" s="1"/>
  <c r="Q1018" i="13"/>
  <c r="AB1204" i="13"/>
  <c r="AC1204" i="13" s="1"/>
  <c r="Q1204" i="13"/>
  <c r="Q66" i="13"/>
  <c r="AC66" i="13"/>
  <c r="Q215" i="13"/>
  <c r="AB215" i="13"/>
  <c r="AC215" i="13" s="1"/>
  <c r="AB274" i="13"/>
  <c r="AC274" i="13" s="1"/>
  <c r="AC313" i="13"/>
  <c r="Q313" i="13"/>
  <c r="Q357" i="13"/>
  <c r="AC357" i="13"/>
  <c r="AB781" i="13"/>
  <c r="AC781" i="13" s="1"/>
  <c r="Q781" i="13"/>
  <c r="Q1426" i="13"/>
  <c r="AC1426" i="13"/>
  <c r="AC1437" i="13"/>
  <c r="Q1437" i="13"/>
  <c r="Q1675" i="13"/>
  <c r="AC1675" i="13"/>
  <c r="AC9" i="13"/>
  <c r="Q45" i="13"/>
  <c r="AC45" i="13"/>
  <c r="AB119" i="13"/>
  <c r="AC119" i="13" s="1"/>
  <c r="Q119" i="13"/>
  <c r="AB125" i="13"/>
  <c r="AC125" i="13" s="1"/>
  <c r="Q125" i="13"/>
  <c r="AB129" i="13"/>
  <c r="AC129" i="13" s="1"/>
  <c r="Q129" i="13"/>
  <c r="Q135" i="13"/>
  <c r="AB135" i="13"/>
  <c r="AC135" i="13" s="1"/>
  <c r="Q139" i="13"/>
  <c r="AB139" i="13"/>
  <c r="AC139" i="13" s="1"/>
  <c r="Q143" i="13"/>
  <c r="AB143" i="13"/>
  <c r="AC143" i="13" s="1"/>
  <c r="AC152" i="13"/>
  <c r="AC168" i="13"/>
  <c r="Q21" i="13"/>
  <c r="AC21" i="13"/>
  <c r="Q37" i="13"/>
  <c r="AC37" i="13"/>
  <c r="Q53" i="13"/>
  <c r="AC53" i="13"/>
  <c r="Q69" i="13"/>
  <c r="AC69" i="13"/>
  <c r="AC94" i="13"/>
  <c r="AC107" i="13"/>
  <c r="AC110" i="13"/>
  <c r="AB116" i="13"/>
  <c r="AC116" i="13" s="1"/>
  <c r="Q116" i="13"/>
  <c r="AB118" i="13"/>
  <c r="AC118" i="13" s="1"/>
  <c r="Q118" i="13"/>
  <c r="AB120" i="13"/>
  <c r="AC120" i="13" s="1"/>
  <c r="Q120" i="13"/>
  <c r="AB122" i="13"/>
  <c r="AC122" i="13" s="1"/>
  <c r="Q122" i="13"/>
  <c r="AB124" i="13"/>
  <c r="AC124" i="13" s="1"/>
  <c r="Q124" i="13"/>
  <c r="AB126" i="13"/>
  <c r="AC126" i="13" s="1"/>
  <c r="Q126" i="13"/>
  <c r="AB128" i="13"/>
  <c r="AC128" i="13" s="1"/>
  <c r="Q128" i="13"/>
  <c r="AB130" i="13"/>
  <c r="AC130" i="13" s="1"/>
  <c r="Q130" i="13"/>
  <c r="AB132" i="13"/>
  <c r="AC132" i="13" s="1"/>
  <c r="AB136" i="13"/>
  <c r="AC136" i="13" s="1"/>
  <c r="AB140" i="13"/>
  <c r="AC140" i="13" s="1"/>
  <c r="AC163" i="13"/>
  <c r="Q184" i="13"/>
  <c r="AC184" i="13"/>
  <c r="Q192" i="13"/>
  <c r="AC192" i="13"/>
  <c r="Q209" i="13"/>
  <c r="AB209" i="13"/>
  <c r="AC209" i="13" s="1"/>
  <c r="AC296" i="13"/>
  <c r="Q296" i="13"/>
  <c r="Q325" i="13"/>
  <c r="AC325" i="13"/>
  <c r="AC339" i="13"/>
  <c r="Q339" i="13"/>
  <c r="Q725" i="13"/>
  <c r="AB725" i="13"/>
  <c r="AC725" i="13" s="1"/>
  <c r="Q733" i="13"/>
  <c r="AB733" i="13"/>
  <c r="AC733" i="13" s="1"/>
  <c r="Q821" i="13"/>
  <c r="Q870" i="13"/>
  <c r="Q911" i="13"/>
  <c r="AB923" i="13"/>
  <c r="AC923" i="13" s="1"/>
  <c r="Q923" i="13"/>
  <c r="Q986" i="13"/>
  <c r="AB986" i="13"/>
  <c r="AC986" i="13" s="1"/>
  <c r="AB1070" i="13"/>
  <c r="AC1070" i="13" s="1"/>
  <c r="Q1070" i="13"/>
  <c r="AB1156" i="13"/>
  <c r="AC1156" i="13" s="1"/>
  <c r="Q1156" i="13"/>
  <c r="AB1160" i="13"/>
  <c r="AC1160" i="13" s="1"/>
  <c r="Q1160" i="13"/>
  <c r="AB1164" i="13"/>
  <c r="AC1164" i="13" s="1"/>
  <c r="Q1164" i="13"/>
  <c r="AB1168" i="13"/>
  <c r="AC1168" i="13" s="1"/>
  <c r="Q1168" i="13"/>
  <c r="AB1172" i="13"/>
  <c r="AC1172" i="13" s="1"/>
  <c r="Q1172" i="13"/>
  <c r="AB1176" i="13"/>
  <c r="AC1176" i="13" s="1"/>
  <c r="Q1176" i="13"/>
  <c r="AB1180" i="13"/>
  <c r="AC1180" i="13" s="1"/>
  <c r="Q1180" i="13"/>
  <c r="AB1184" i="13"/>
  <c r="AC1184" i="13" s="1"/>
  <c r="Q1184" i="13"/>
  <c r="AB1188" i="13"/>
  <c r="AC1188" i="13" s="1"/>
  <c r="Q1188" i="13"/>
  <c r="AB1192" i="13"/>
  <c r="AC1192" i="13" s="1"/>
  <c r="Q1192" i="13"/>
  <c r="AB1196" i="13"/>
  <c r="AC1196" i="13" s="1"/>
  <c r="Q1196" i="13"/>
  <c r="AB1208" i="13"/>
  <c r="AC1208" i="13" s="1"/>
  <c r="Q1208" i="13"/>
  <c r="AB1223" i="13"/>
  <c r="AC1223" i="13" s="1"/>
  <c r="Q1223" i="13"/>
  <c r="AB1244" i="13"/>
  <c r="AC1244" i="13" s="1"/>
  <c r="Q1244" i="13"/>
  <c r="AB1248" i="13"/>
  <c r="AC1248" i="13" s="1"/>
  <c r="Q1248" i="13"/>
  <c r="AC1417" i="13"/>
  <c r="Q1417" i="13"/>
  <c r="AC1449" i="13"/>
  <c r="Q1449" i="13"/>
  <c r="AC1489" i="13"/>
  <c r="Q1489" i="13"/>
  <c r="Q1664" i="13"/>
  <c r="AC1664" i="13"/>
  <c r="Q1667" i="13"/>
  <c r="AC1667" i="13"/>
  <c r="AC195" i="13"/>
  <c r="AC199" i="13"/>
  <c r="AB212" i="13"/>
  <c r="AC212" i="13" s="1"/>
  <c r="AB214" i="13"/>
  <c r="AC214" i="13" s="1"/>
  <c r="AB217" i="13"/>
  <c r="AC217" i="13" s="1"/>
  <c r="AB221" i="13"/>
  <c r="AC221" i="13" s="1"/>
  <c r="AC242" i="13"/>
  <c r="AC245" i="13"/>
  <c r="AC250" i="13"/>
  <c r="AC289" i="13"/>
  <c r="Q294" i="13"/>
  <c r="Q304" i="13"/>
  <c r="AB308" i="13"/>
  <c r="AC308" i="13" s="1"/>
  <c r="Q316" i="13"/>
  <c r="Q324" i="13"/>
  <c r="Q329" i="13"/>
  <c r="Q337" i="13"/>
  <c r="AC341" i="13"/>
  <c r="Q347" i="13"/>
  <c r="Q356" i="13"/>
  <c r="AC361" i="13"/>
  <c r="AC377" i="13"/>
  <c r="Q720" i="13"/>
  <c r="Q743" i="13"/>
  <c r="AC759" i="13"/>
  <c r="Q780" i="13"/>
  <c r="Q784" i="13"/>
  <c r="Q809" i="13"/>
  <c r="Q837" i="13"/>
  <c r="Q869" i="13"/>
  <c r="Q895" i="13"/>
  <c r="Q918" i="13"/>
  <c r="Q922" i="13"/>
  <c r="Q926" i="13"/>
  <c r="Q930" i="13"/>
  <c r="Q934" i="13"/>
  <c r="Q946" i="13"/>
  <c r="AB950" i="13"/>
  <c r="AC950" i="13" s="1"/>
  <c r="Q953" i="13"/>
  <c r="Q962" i="13"/>
  <c r="AB962" i="13"/>
  <c r="AC962" i="13" s="1"/>
  <c r="AB965" i="13"/>
  <c r="AC965" i="13" s="1"/>
  <c r="AB974" i="13"/>
  <c r="AC974" i="13" s="1"/>
  <c r="Q977" i="13"/>
  <c r="AC1072" i="13"/>
  <c r="Q1072" i="13"/>
  <c r="AB1135" i="13"/>
  <c r="AC1135" i="13" s="1"/>
  <c r="Q1137" i="13"/>
  <c r="Q1140" i="13"/>
  <c r="AB1143" i="13"/>
  <c r="AC1143" i="13" s="1"/>
  <c r="Q1145" i="13"/>
  <c r="AB1199" i="13"/>
  <c r="AC1199" i="13" s="1"/>
  <c r="Q1199" i="13"/>
  <c r="AB1215" i="13"/>
  <c r="AC1215" i="13" s="1"/>
  <c r="Q1215" i="13"/>
  <c r="AB1219" i="13"/>
  <c r="AC1219" i="13" s="1"/>
  <c r="Q1219" i="13"/>
  <c r="Q1241" i="13"/>
  <c r="AB1241" i="13"/>
  <c r="AC1241" i="13" s="1"/>
  <c r="Q1245" i="13"/>
  <c r="AB1245" i="13"/>
  <c r="AC1245" i="13" s="1"/>
  <c r="Q1282" i="13"/>
  <c r="AC1326" i="13"/>
  <c r="Q1326" i="13"/>
  <c r="Q1442" i="13"/>
  <c r="AC1442" i="13"/>
  <c r="Q1446" i="13"/>
  <c r="AC1446" i="13"/>
  <c r="AC1471" i="13"/>
  <c r="AC1474" i="13"/>
  <c r="Q1474" i="13"/>
  <c r="AC1501" i="13"/>
  <c r="AC1504" i="13"/>
  <c r="Q1504" i="13"/>
  <c r="AB1631" i="13"/>
  <c r="AC1631" i="13" s="1"/>
  <c r="AB1634" i="13"/>
  <c r="AC1634" i="13" s="1"/>
  <c r="Q1910" i="13"/>
  <c r="AB1910" i="13"/>
  <c r="AC1910" i="13" s="1"/>
  <c r="AC219" i="13"/>
  <c r="AC223" i="13"/>
  <c r="AC306" i="13"/>
  <c r="AC95" i="13"/>
  <c r="AC98" i="13"/>
  <c r="AC103" i="13"/>
  <c r="AC106" i="13"/>
  <c r="AC111" i="13"/>
  <c r="AB134" i="13"/>
  <c r="AC134" i="13" s="1"/>
  <c r="AB138" i="13"/>
  <c r="AC138" i="13" s="1"/>
  <c r="AB142" i="13"/>
  <c r="AC142" i="13" s="1"/>
  <c r="AC148" i="13"/>
  <c r="AC151" i="13"/>
  <c r="AC156" i="13"/>
  <c r="AC159" i="13"/>
  <c r="AC164" i="13"/>
  <c r="AC167" i="13"/>
  <c r="AC172" i="13"/>
  <c r="AC175" i="13"/>
  <c r="AC180" i="13"/>
  <c r="AC183" i="13"/>
  <c r="AC188" i="13"/>
  <c r="AC191" i="13"/>
  <c r="AC218" i="13"/>
  <c r="AC220" i="13"/>
  <c r="AC222" i="13"/>
  <c r="AC224" i="13"/>
  <c r="AC254" i="13"/>
  <c r="AB275" i="13"/>
  <c r="AC275" i="13" s="1"/>
  <c r="AB279" i="13"/>
  <c r="AC279" i="13" s="1"/>
  <c r="AB281" i="13"/>
  <c r="AC281" i="13" s="1"/>
  <c r="AB283" i="13"/>
  <c r="AC283" i="13" s="1"/>
  <c r="AB285" i="13"/>
  <c r="AC285" i="13" s="1"/>
  <c r="AB287" i="13"/>
  <c r="AC287" i="13" s="1"/>
  <c r="Q297" i="13"/>
  <c r="Q302" i="13"/>
  <c r="AC307" i="13"/>
  <c r="Q345" i="13"/>
  <c r="AC365" i="13"/>
  <c r="Q708" i="13"/>
  <c r="Q724" i="13"/>
  <c r="AB729" i="13"/>
  <c r="AC729" i="13" s="1"/>
  <c r="Q732" i="13"/>
  <c r="Q982" i="13"/>
  <c r="AB982" i="13"/>
  <c r="AC982" i="13" s="1"/>
  <c r="AC1052" i="13"/>
  <c r="Q1157" i="13"/>
  <c r="Q1161" i="13"/>
  <c r="Q1165" i="13"/>
  <c r="Q1169" i="13"/>
  <c r="Q1173" i="13"/>
  <c r="Q1177" i="13"/>
  <c r="Q1181" i="13"/>
  <c r="AB1211" i="13"/>
  <c r="AC1211" i="13" s="1"/>
  <c r="Q1211" i="13"/>
  <c r="AB1216" i="13"/>
  <c r="AC1216" i="13" s="1"/>
  <c r="Q1216" i="13"/>
  <c r="AB1231" i="13"/>
  <c r="AC1231" i="13" s="1"/>
  <c r="Q1231" i="13"/>
  <c r="AB1268" i="13"/>
  <c r="AC1268" i="13" s="1"/>
  <c r="Q1268" i="13"/>
  <c r="AB1272" i="13"/>
  <c r="AC1272" i="13" s="1"/>
  <c r="Q1272" i="13"/>
  <c r="Q1317" i="13"/>
  <c r="AC1317" i="13"/>
  <c r="AC1433" i="13"/>
  <c r="Q1433" i="13"/>
  <c r="AC1440" i="13"/>
  <c r="Q1440" i="13"/>
  <c r="AC1465" i="13"/>
  <c r="Q1465" i="13"/>
  <c r="AB1590" i="13"/>
  <c r="AC1590" i="13" s="1"/>
  <c r="Q1590" i="13"/>
  <c r="Q1869" i="13"/>
  <c r="AB1869" i="13"/>
  <c r="AC1869" i="13" s="1"/>
  <c r="AB1907" i="13"/>
  <c r="AC1907" i="13" s="1"/>
  <c r="Q1907" i="13"/>
  <c r="AB1858" i="13"/>
  <c r="AC1858" i="13" s="1"/>
  <c r="Q1858" i="13"/>
  <c r="Q1888" i="13"/>
  <c r="AB1888" i="13"/>
  <c r="AC1888" i="13" s="1"/>
  <c r="AC1913" i="13"/>
  <c r="Q1913" i="13"/>
  <c r="AB1931" i="13"/>
  <c r="AC1931" i="13" s="1"/>
  <c r="Q1931" i="13"/>
  <c r="AB1939" i="13"/>
  <c r="AC1939" i="13" s="1"/>
  <c r="Q1939" i="13"/>
  <c r="AC1149" i="13"/>
  <c r="AC1153" i="13"/>
  <c r="AB1228" i="13"/>
  <c r="AC1228" i="13" s="1"/>
  <c r="AC1291" i="13"/>
  <c r="Q1291" i="13"/>
  <c r="Q1323" i="13"/>
  <c r="AC1323" i="13"/>
  <c r="AC1424" i="13"/>
  <c r="Q1424" i="13"/>
  <c r="Q1497" i="13"/>
  <c r="AC1497" i="13"/>
  <c r="AB1579" i="13"/>
  <c r="AC1579" i="13" s="1"/>
  <c r="AB1726" i="13"/>
  <c r="AC1726" i="13" s="1"/>
  <c r="Q1726" i="13"/>
  <c r="AC1834" i="13"/>
  <c r="Q1834" i="13"/>
  <c r="Q1899" i="13"/>
  <c r="Q1925" i="13"/>
  <c r="AB1929" i="13"/>
  <c r="AC1929" i="13" s="1"/>
  <c r="Q1929" i="13"/>
  <c r="Q1937" i="13"/>
  <c r="AC1937" i="13"/>
  <c r="AC1951" i="13"/>
  <c r="Q1951" i="13"/>
  <c r="AC1024" i="13"/>
  <c r="AC1032" i="13"/>
  <c r="AC1040" i="13"/>
  <c r="AC1048" i="13"/>
  <c r="AC1056" i="13"/>
  <c r="AC1064" i="13"/>
  <c r="AC1148" i="13"/>
  <c r="AC1152" i="13"/>
  <c r="AB1203" i="13"/>
  <c r="AC1203" i="13" s="1"/>
  <c r="Q1203" i="13"/>
  <c r="Q1220" i="13"/>
  <c r="Q1224" i="13"/>
  <c r="Q1228" i="13"/>
  <c r="Q1232" i="13"/>
  <c r="Q1299" i="13"/>
  <c r="Q1313" i="13"/>
  <c r="Q1333" i="13"/>
  <c r="Q1421" i="13"/>
  <c r="Q1444" i="13"/>
  <c r="AC1491" i="13"/>
  <c r="Q1491" i="13"/>
  <c r="AC1512" i="13"/>
  <c r="AC1515" i="13"/>
  <c r="Q1515" i="13"/>
  <c r="AB1641" i="13"/>
  <c r="AC1641" i="13" s="1"/>
  <c r="Q1641" i="13"/>
  <c r="AC1656" i="13"/>
  <c r="Q1663" i="13"/>
  <c r="AC1663" i="13"/>
  <c r="Q1668" i="13"/>
  <c r="AC1668" i="13"/>
  <c r="Q1671" i="13"/>
  <c r="AC1671" i="13"/>
  <c r="Q1676" i="13"/>
  <c r="AC1676" i="13"/>
  <c r="Q1732" i="13"/>
  <c r="Q1809" i="13"/>
  <c r="AC1820" i="13"/>
  <c r="Q1820" i="13"/>
  <c r="AB1885" i="13"/>
  <c r="AC1885" i="13" s="1"/>
  <c r="Q1885" i="13"/>
  <c r="Q1922" i="13"/>
  <c r="AC1922" i="13"/>
  <c r="AB1933" i="13"/>
  <c r="AC1933" i="13" s="1"/>
  <c r="Q1933" i="13"/>
  <c r="AC1944" i="13"/>
  <c r="Q1944" i="13"/>
  <c r="AC1533" i="13"/>
  <c r="AC1725" i="13"/>
  <c r="AC1797" i="13"/>
  <c r="AC1813" i="13"/>
  <c r="AC1836" i="13"/>
  <c r="AC1865" i="13"/>
  <c r="AC1921" i="13"/>
  <c r="AB1237" i="13"/>
  <c r="AC1237" i="13" s="1"/>
  <c r="AB1261" i="13"/>
  <c r="AC1261" i="13" s="1"/>
  <c r="Q1332" i="13"/>
  <c r="Q1342" i="13"/>
  <c r="Q1415" i="13"/>
  <c r="Q1420" i="13"/>
  <c r="AC1422" i="13"/>
  <c r="Q1436" i="13"/>
  <c r="AC1438" i="13"/>
  <c r="Q1445" i="13"/>
  <c r="AC1450" i="13"/>
  <c r="Q1453" i="13"/>
  <c r="AC1458" i="13"/>
  <c r="Q1461" i="13"/>
  <c r="Q1470" i="13"/>
  <c r="Q1588" i="13"/>
  <c r="AB1592" i="13"/>
  <c r="AC1592" i="13" s="1"/>
  <c r="AB1626" i="13"/>
  <c r="AC1626" i="13" s="1"/>
  <c r="Q1725" i="13"/>
  <c r="Q1729" i="13"/>
  <c r="Q1731" i="13"/>
  <c r="Q1733" i="13"/>
  <c r="AC1790" i="13"/>
  <c r="AC1799" i="13"/>
  <c r="AC1829" i="13"/>
  <c r="Q1921" i="13"/>
  <c r="AC4" i="13"/>
  <c r="AC12" i="13"/>
  <c r="Q253" i="13"/>
  <c r="AC253" i="13"/>
  <c r="Q7" i="13"/>
  <c r="Q11" i="13"/>
  <c r="Q16" i="13"/>
  <c r="Q20" i="13"/>
  <c r="Q24" i="13"/>
  <c r="Q28" i="13"/>
  <c r="Q32" i="13"/>
  <c r="Q36" i="13"/>
  <c r="Q40" i="13"/>
  <c r="Q44" i="13"/>
  <c r="Q48" i="13"/>
  <c r="Q52" i="13"/>
  <c r="Q56" i="13"/>
  <c r="Q60" i="13"/>
  <c r="Q64" i="13"/>
  <c r="Q68" i="13"/>
  <c r="Q72" i="13"/>
  <c r="Q76" i="13"/>
  <c r="Q93" i="13"/>
  <c r="Q97" i="13"/>
  <c r="Q101" i="13"/>
  <c r="Q105" i="13"/>
  <c r="Q109" i="13"/>
  <c r="Q146" i="13"/>
  <c r="Q150" i="13"/>
  <c r="Q154" i="13"/>
  <c r="Q158" i="13"/>
  <c r="Q162" i="13"/>
  <c r="Q166" i="13"/>
  <c r="Q170" i="13"/>
  <c r="Q174" i="13"/>
  <c r="Q178" i="13"/>
  <c r="Q182" i="13"/>
  <c r="Q186" i="13"/>
  <c r="Q190" i="13"/>
  <c r="Q206" i="13"/>
  <c r="Q207" i="13"/>
  <c r="Q208" i="13"/>
  <c r="Q213" i="13"/>
  <c r="Q218" i="13"/>
  <c r="Q219" i="13"/>
  <c r="Q220" i="13"/>
  <c r="Q221" i="13"/>
  <c r="Q222" i="13"/>
  <c r="Q223" i="13"/>
  <c r="Q224" i="13"/>
  <c r="Q227" i="13"/>
  <c r="Q231" i="13"/>
  <c r="Q238" i="13"/>
  <c r="Q240" i="13"/>
  <c r="AC248" i="13"/>
  <c r="Q248" i="13"/>
  <c r="Q257" i="13"/>
  <c r="AC257" i="13"/>
  <c r="AC277" i="13"/>
  <c r="Q261" i="13"/>
  <c r="AC261" i="13"/>
  <c r="AC8" i="13"/>
  <c r="AC236" i="13"/>
  <c r="AC241" i="13"/>
  <c r="AC244" i="13"/>
  <c r="Q244" i="13"/>
  <c r="AC276" i="13"/>
  <c r="Q252" i="13"/>
  <c r="Q256" i="13"/>
  <c r="Q260" i="13"/>
  <c r="Q274" i="13"/>
  <c r="Q275" i="13"/>
  <c r="Q276" i="13"/>
  <c r="Q277" i="13"/>
  <c r="Q278" i="13"/>
  <c r="Q279" i="13"/>
  <c r="Q280" i="13"/>
  <c r="Q281" i="13"/>
  <c r="Q282" i="13"/>
  <c r="Q283" i="13"/>
  <c r="Q284" i="13"/>
  <c r="Q285" i="13"/>
  <c r="Q286" i="13"/>
  <c r="Q287" i="13"/>
  <c r="Q288" i="13"/>
  <c r="Q289" i="13"/>
  <c r="Q292" i="13"/>
  <c r="Q306" i="13"/>
  <c r="Q307" i="13"/>
  <c r="Q308" i="13"/>
  <c r="Q311" i="13"/>
  <c r="Q327" i="13"/>
  <c r="Q343" i="13"/>
  <c r="AC348" i="13"/>
  <c r="AC353" i="13"/>
  <c r="Q359" i="13"/>
  <c r="Q363" i="13"/>
  <c r="Q367" i="13"/>
  <c r="Q371" i="13"/>
  <c r="Q375" i="13"/>
  <c r="AC385" i="13"/>
  <c r="AC691" i="13"/>
  <c r="Q691" i="13"/>
  <c r="AC699" i="13"/>
  <c r="Q699" i="13"/>
  <c r="AC707" i="13"/>
  <c r="Q707" i="13"/>
  <c r="AC723" i="13"/>
  <c r="Q723" i="13"/>
  <c r="AB731" i="13"/>
  <c r="AC731" i="13" s="1"/>
  <c r="Q731" i="13"/>
  <c r="Q746" i="13"/>
  <c r="AC660" i="13"/>
  <c r="Q660" i="13"/>
  <c r="AC711" i="13"/>
  <c r="Q711" i="13"/>
  <c r="Q750" i="13"/>
  <c r="Q293" i="13"/>
  <c r="Q298" i="13"/>
  <c r="Q312" i="13"/>
  <c r="Q317" i="13"/>
  <c r="Q319" i="13"/>
  <c r="Q328" i="13"/>
  <c r="Q333" i="13"/>
  <c r="Q335" i="13"/>
  <c r="Q344" i="13"/>
  <c r="Q349" i="13"/>
  <c r="Q351" i="13"/>
  <c r="AC360" i="13"/>
  <c r="AC364" i="13"/>
  <c r="AC368" i="13"/>
  <c r="AC372" i="13"/>
  <c r="AC376" i="13"/>
  <c r="Q384" i="13"/>
  <c r="AC654" i="13"/>
  <c r="Q654" i="13"/>
  <c r="AC695" i="13"/>
  <c r="Q695" i="13"/>
  <c r="AC703" i="13"/>
  <c r="Q703" i="13"/>
  <c r="AC715" i="13"/>
  <c r="Q715" i="13"/>
  <c r="AB727" i="13"/>
  <c r="AC727" i="13" s="1"/>
  <c r="Q727" i="13"/>
  <c r="AC738" i="13"/>
  <c r="Q738" i="13"/>
  <c r="AC658" i="13"/>
  <c r="Q658" i="13"/>
  <c r="AC719" i="13"/>
  <c r="Q719" i="13"/>
  <c r="Q735" i="13"/>
  <c r="AC735" i="13"/>
  <c r="Q742" i="13"/>
  <c r="AB1243" i="13"/>
  <c r="AC1243" i="13" s="1"/>
  <c r="Q1243" i="13"/>
  <c r="AB1267" i="13"/>
  <c r="AC1267" i="13" s="1"/>
  <c r="Q1267" i="13"/>
  <c r="Q1293" i="13"/>
  <c r="AC1293" i="13"/>
  <c r="AC1343" i="13"/>
  <c r="Q1343" i="13"/>
  <c r="AC1350" i="13"/>
  <c r="Q1350" i="13"/>
  <c r="AB1416" i="13"/>
  <c r="AC1416" i="13" s="1"/>
  <c r="Q1416" i="13"/>
  <c r="AC1451" i="13"/>
  <c r="Q1451" i="13"/>
  <c r="AC1459" i="13"/>
  <c r="Q1459" i="13"/>
  <c r="AC1468" i="13"/>
  <c r="Q1468" i="13"/>
  <c r="AB1534" i="13"/>
  <c r="AC1534" i="13" s="1"/>
  <c r="Q1534" i="13"/>
  <c r="AB1538" i="13"/>
  <c r="AC1538" i="13" s="1"/>
  <c r="Q1538" i="13"/>
  <c r="AB1542" i="13"/>
  <c r="AC1542" i="13" s="1"/>
  <c r="Q1542" i="13"/>
  <c r="AB1546" i="13"/>
  <c r="AC1546" i="13" s="1"/>
  <c r="Q1546" i="13"/>
  <c r="AB1550" i="13"/>
  <c r="AC1550" i="13" s="1"/>
  <c r="Q1550" i="13"/>
  <c r="AB1554" i="13"/>
  <c r="AC1554" i="13" s="1"/>
  <c r="Q1554" i="13"/>
  <c r="AC1558" i="13"/>
  <c r="Q1558" i="13"/>
  <c r="AC1560" i="13"/>
  <c r="Q1560" i="13"/>
  <c r="AB1562" i="13"/>
  <c r="AC1562" i="13" s="1"/>
  <c r="Q1562" i="13"/>
  <c r="AB1566" i="13"/>
  <c r="AC1566" i="13" s="1"/>
  <c r="Q1566" i="13"/>
  <c r="AB1570" i="13"/>
  <c r="AC1570" i="13" s="1"/>
  <c r="Q1570" i="13"/>
  <c r="AB1574" i="13"/>
  <c r="AC1574" i="13" s="1"/>
  <c r="AB1578" i="13"/>
  <c r="AC1578" i="13" s="1"/>
  <c r="AB1633" i="13"/>
  <c r="AC1633" i="13" s="1"/>
  <c r="Q1633" i="13"/>
  <c r="AB1928" i="13"/>
  <c r="AC1928" i="13" s="1"/>
  <c r="Q1928" i="13"/>
  <c r="AB1932" i="13"/>
  <c r="AC1932" i="13" s="1"/>
  <c r="Q1932" i="13"/>
  <c r="AC1946" i="13"/>
  <c r="Q1946" i="13"/>
  <c r="Q779" i="13"/>
  <c r="Q783" i="13"/>
  <c r="Q787" i="13"/>
  <c r="Q791" i="13"/>
  <c r="Q801" i="13"/>
  <c r="Q817" i="13"/>
  <c r="Q833" i="13"/>
  <c r="Q849" i="13"/>
  <c r="Q865" i="13"/>
  <c r="Q881" i="13"/>
  <c r="Q892" i="13"/>
  <c r="Q900" i="13"/>
  <c r="Q944" i="13"/>
  <c r="Q948" i="13"/>
  <c r="Q952" i="13"/>
  <c r="Q956" i="13"/>
  <c r="Q960" i="13"/>
  <c r="Q964" i="13"/>
  <c r="Q968" i="13"/>
  <c r="Q972" i="13"/>
  <c r="Q976" i="13"/>
  <c r="Q980" i="13"/>
  <c r="Q984" i="13"/>
  <c r="Q993" i="13"/>
  <c r="Q997" i="13"/>
  <c r="Q1001" i="13"/>
  <c r="Q1005" i="13"/>
  <c r="Q1009" i="13"/>
  <c r="Q1013" i="13"/>
  <c r="Q1017" i="13"/>
  <c r="Q1021" i="13"/>
  <c r="Q1069" i="13"/>
  <c r="AB1239" i="13"/>
  <c r="AC1239" i="13" s="1"/>
  <c r="Q1239" i="13"/>
  <c r="AB1263" i="13"/>
  <c r="AC1263" i="13" s="1"/>
  <c r="Q1263" i="13"/>
  <c r="AC1285" i="13"/>
  <c r="Q1285" i="13"/>
  <c r="Q653" i="13"/>
  <c r="Q726" i="13"/>
  <c r="Q730" i="13"/>
  <c r="AB779" i="13"/>
  <c r="AC779" i="13" s="1"/>
  <c r="Q782" i="13"/>
  <c r="AB783" i="13"/>
  <c r="AC783" i="13" s="1"/>
  <c r="Q786" i="13"/>
  <c r="AC789" i="13"/>
  <c r="Q790" i="13"/>
  <c r="Q797" i="13"/>
  <c r="Q813" i="13"/>
  <c r="Q829" i="13"/>
  <c r="Q845" i="13"/>
  <c r="Q861" i="13"/>
  <c r="Q877" i="13"/>
  <c r="Q888" i="13"/>
  <c r="Q890" i="13"/>
  <c r="Q896" i="13"/>
  <c r="Q898" i="13"/>
  <c r="Q904" i="13"/>
  <c r="Q908" i="13"/>
  <c r="Q910" i="13"/>
  <c r="AC940" i="13"/>
  <c r="Q943" i="13"/>
  <c r="Q947" i="13"/>
  <c r="Q951" i="13"/>
  <c r="Q955" i="13"/>
  <c r="Q959" i="13"/>
  <c r="Q963" i="13"/>
  <c r="Q967" i="13"/>
  <c r="Q975" i="13"/>
  <c r="Q979" i="13"/>
  <c r="Q983" i="13"/>
  <c r="Q992" i="13"/>
  <c r="Q996" i="13"/>
  <c r="Q1000" i="13"/>
  <c r="Q1004" i="13"/>
  <c r="Q1008" i="13"/>
  <c r="Q1012" i="13"/>
  <c r="AC1015" i="13"/>
  <c r="Q1016" i="13"/>
  <c r="Q1020" i="13"/>
  <c r="AC1023" i="13"/>
  <c r="Q1024" i="13"/>
  <c r="AC1027" i="13"/>
  <c r="Q1028" i="13"/>
  <c r="AC1031" i="13"/>
  <c r="Q1032" i="13"/>
  <c r="AC1035" i="13"/>
  <c r="Q1036" i="13"/>
  <c r="AC1039" i="13"/>
  <c r="Q1040" i="13"/>
  <c r="AC1043" i="13"/>
  <c r="Q1044" i="13"/>
  <c r="AC1047" i="13"/>
  <c r="Q1048" i="13"/>
  <c r="AC1051" i="13"/>
  <c r="Q1052" i="13"/>
  <c r="AC1055" i="13"/>
  <c r="Q1056" i="13"/>
  <c r="AC1059" i="13"/>
  <c r="Q1060" i="13"/>
  <c r="AC1063" i="13"/>
  <c r="Q1064" i="13"/>
  <c r="AC1067" i="13"/>
  <c r="Q1068" i="13"/>
  <c r="Q1133" i="13"/>
  <c r="AB1235" i="13"/>
  <c r="AC1235" i="13" s="1"/>
  <c r="Q1235" i="13"/>
  <c r="AB1251" i="13"/>
  <c r="AC1251" i="13" s="1"/>
  <c r="Q1251" i="13"/>
  <c r="AB1255" i="13"/>
  <c r="AC1255" i="13" s="1"/>
  <c r="Q1255" i="13"/>
  <c r="AB1259" i="13"/>
  <c r="AC1259" i="13" s="1"/>
  <c r="Q1259" i="13"/>
  <c r="Q1308" i="13"/>
  <c r="AC780" i="13"/>
  <c r="AB782" i="13"/>
  <c r="AC782" i="13" s="1"/>
  <c r="AC784" i="13"/>
  <c r="AB786" i="13"/>
  <c r="AC786" i="13" s="1"/>
  <c r="AC788" i="13"/>
  <c r="AC792" i="13"/>
  <c r="AC939" i="13"/>
  <c r="AB992" i="13"/>
  <c r="AC992" i="13" s="1"/>
  <c r="AB996" i="13"/>
  <c r="AC996" i="13" s="1"/>
  <c r="AB1000" i="13"/>
  <c r="AC1000" i="13" s="1"/>
  <c r="AB1004" i="13"/>
  <c r="AC1004" i="13" s="1"/>
  <c r="AB1008" i="13"/>
  <c r="AC1008" i="13" s="1"/>
  <c r="AB1012" i="13"/>
  <c r="AC1012" i="13" s="1"/>
  <c r="AB1020" i="13"/>
  <c r="AC1020" i="13" s="1"/>
  <c r="AB1247" i="13"/>
  <c r="AC1247" i="13" s="1"/>
  <c r="Q1247" i="13"/>
  <c r="AB1271" i="13"/>
  <c r="AC1271" i="13" s="1"/>
  <c r="Q1271" i="13"/>
  <c r="AB1315" i="13"/>
  <c r="AC1315" i="13" s="1"/>
  <c r="Q1315" i="13"/>
  <c r="AB1335" i="13"/>
  <c r="AC1335" i="13" s="1"/>
  <c r="Q1335" i="13"/>
  <c r="AC1486" i="13"/>
  <c r="Q1486" i="13"/>
  <c r="AC1584" i="13"/>
  <c r="Q1584" i="13"/>
  <c r="AB1628" i="13"/>
  <c r="AC1628" i="13" s="1"/>
  <c r="Q1628" i="13"/>
  <c r="AC1712" i="13"/>
  <c r="Q1712" i="13"/>
  <c r="AC1714" i="13"/>
  <c r="Q1714" i="13"/>
  <c r="AC1716" i="13"/>
  <c r="Q1716" i="13"/>
  <c r="AB1770" i="13"/>
  <c r="AC1770" i="13" s="1"/>
  <c r="AC1775" i="13"/>
  <c r="Q1775" i="13"/>
  <c r="AC1798" i="13"/>
  <c r="Q1798" i="13"/>
  <c r="AB1830" i="13"/>
  <c r="AC1830" i="13" s="1"/>
  <c r="AC1841" i="13"/>
  <c r="Q1841" i="13"/>
  <c r="Q1851" i="13"/>
  <c r="AC1851" i="13"/>
  <c r="Q1234" i="13"/>
  <c r="Q1238" i="13"/>
  <c r="Q1242" i="13"/>
  <c r="Q1246" i="13"/>
  <c r="Q1250" i="13"/>
  <c r="Q1254" i="13"/>
  <c r="Q1258" i="13"/>
  <c r="Q1262" i="13"/>
  <c r="Q1266" i="13"/>
  <c r="Q1270" i="13"/>
  <c r="Q1283" i="13"/>
  <c r="AC1283" i="13"/>
  <c r="AB1321" i="13"/>
  <c r="AC1321" i="13" s="1"/>
  <c r="Q1321" i="13"/>
  <c r="AC1339" i="13"/>
  <c r="Q1339" i="13"/>
  <c r="AC1354" i="13"/>
  <c r="Q1354" i="13"/>
  <c r="AC1447" i="13"/>
  <c r="Q1447" i="13"/>
  <c r="AC1455" i="13"/>
  <c r="Q1455" i="13"/>
  <c r="AC1463" i="13"/>
  <c r="Q1463" i="13"/>
  <c r="AB1484" i="13"/>
  <c r="AC1484" i="13" s="1"/>
  <c r="AC1530" i="13"/>
  <c r="Q1530" i="13"/>
  <c r="AB1536" i="13"/>
  <c r="AC1536" i="13" s="1"/>
  <c r="Q1536" i="13"/>
  <c r="AB1540" i="13"/>
  <c r="AC1540" i="13" s="1"/>
  <c r="Q1540" i="13"/>
  <c r="AB1544" i="13"/>
  <c r="AC1544" i="13" s="1"/>
  <c r="Q1544" i="13"/>
  <c r="AB1548" i="13"/>
  <c r="AC1548" i="13" s="1"/>
  <c r="Q1548" i="13"/>
  <c r="AB1552" i="13"/>
  <c r="AC1552" i="13" s="1"/>
  <c r="Q1552" i="13"/>
  <c r="AB1556" i="13"/>
  <c r="AC1556" i="13" s="1"/>
  <c r="Q1556" i="13"/>
  <c r="AC1559" i="13"/>
  <c r="Q1559" i="13"/>
  <c r="AC1561" i="13"/>
  <c r="Q1561" i="13"/>
  <c r="AB1564" i="13"/>
  <c r="AC1564" i="13" s="1"/>
  <c r="Q1564" i="13"/>
  <c r="AB1568" i="13"/>
  <c r="AC1568" i="13" s="1"/>
  <c r="Q1568" i="13"/>
  <c r="AB1572" i="13"/>
  <c r="AC1572" i="13" s="1"/>
  <c r="Q1572" i="13"/>
  <c r="AB1576" i="13"/>
  <c r="AC1576" i="13" s="1"/>
  <c r="AB1582" i="13"/>
  <c r="AC1582" i="13" s="1"/>
  <c r="AC1289" i="13"/>
  <c r="Q1292" i="13"/>
  <c r="Q1304" i="13"/>
  <c r="Q1312" i="13"/>
  <c r="Q1475" i="13"/>
  <c r="AC1475" i="13"/>
  <c r="AB1580" i="13"/>
  <c r="AC1580" i="13" s="1"/>
  <c r="AB1630" i="13"/>
  <c r="AC1630" i="13" s="1"/>
  <c r="Q1630" i="13"/>
  <c r="AB1506" i="13"/>
  <c r="AC1506" i="13" s="1"/>
  <c r="AC1510" i="13"/>
  <c r="AC1532" i="13"/>
  <c r="AC1646" i="13"/>
  <c r="Q1646" i="13"/>
  <c r="AC1649" i="13"/>
  <c r="Q1649" i="13"/>
  <c r="AC1651" i="13"/>
  <c r="Q1651" i="13"/>
  <c r="AC1653" i="13"/>
  <c r="Q1653" i="13"/>
  <c r="AC1721" i="13"/>
  <c r="Q1721" i="13"/>
  <c r="AB1760" i="13"/>
  <c r="AC1760" i="13" s="1"/>
  <c r="Q1760" i="13"/>
  <c r="AC1779" i="13"/>
  <c r="Q1779" i="13"/>
  <c r="AC1781" i="13"/>
  <c r="Q1781" i="13"/>
  <c r="AC1810" i="13"/>
  <c r="Q1810" i="13"/>
  <c r="AC1875" i="13"/>
  <c r="Q1875" i="13"/>
  <c r="AC1878" i="13"/>
  <c r="Q1878" i="13"/>
  <c r="AC1953" i="13"/>
  <c r="Q1953" i="13"/>
  <c r="AB1957" i="13"/>
  <c r="AC1957" i="13" s="1"/>
  <c r="Q1957" i="13"/>
  <c r="Q1307" i="13"/>
  <c r="Q1311" i="13"/>
  <c r="Q1325" i="13"/>
  <c r="Q1331" i="13"/>
  <c r="AC1352" i="13"/>
  <c r="AC1356" i="13"/>
  <c r="AC1581" i="13"/>
  <c r="Q1587" i="13"/>
  <c r="Q1589" i="13"/>
  <c r="Q1627" i="13"/>
  <c r="Q1635" i="13"/>
  <c r="AC1713" i="13"/>
  <c r="Q1713" i="13"/>
  <c r="AC1715" i="13"/>
  <c r="Q1715" i="13"/>
  <c r="AC1717" i="13"/>
  <c r="Q1717" i="13"/>
  <c r="Q1768" i="13"/>
  <c r="AC1802" i="13"/>
  <c r="Q1802" i="13"/>
  <c r="AC1839" i="13"/>
  <c r="Q1839" i="13"/>
  <c r="AC1900" i="13"/>
  <c r="AB1960" i="13"/>
  <c r="AC1960" i="13" s="1"/>
  <c r="Q1960" i="13"/>
  <c r="AC1511" i="13"/>
  <c r="AC1531" i="13"/>
  <c r="Q1535" i="13"/>
  <c r="Q1537" i="13"/>
  <c r="Q1539" i="13"/>
  <c r="Q1541" i="13"/>
  <c r="Q1543" i="13"/>
  <c r="Q1545" i="13"/>
  <c r="Q1547" i="13"/>
  <c r="Q1549" i="13"/>
  <c r="Q1551" i="13"/>
  <c r="Q1553" i="13"/>
  <c r="Q1555" i="13"/>
  <c r="Q1557" i="13"/>
  <c r="Q1563" i="13"/>
  <c r="Q1565" i="13"/>
  <c r="Q1567" i="13"/>
  <c r="Q1569" i="13"/>
  <c r="Q1571" i="13"/>
  <c r="Q1573" i="13"/>
  <c r="AB1575" i="13"/>
  <c r="AC1575" i="13" s="1"/>
  <c r="AB1577" i="13"/>
  <c r="AC1577" i="13" s="1"/>
  <c r="Q1629" i="13"/>
  <c r="Q1632" i="13"/>
  <c r="Q1634" i="13"/>
  <c r="AC1645" i="13"/>
  <c r="Q1645" i="13"/>
  <c r="AC1650" i="13"/>
  <c r="Q1650" i="13"/>
  <c r="AC1652" i="13"/>
  <c r="Q1652" i="13"/>
  <c r="AC1654" i="13"/>
  <c r="Q1654" i="13"/>
  <c r="AC1723" i="13"/>
  <c r="Q1723" i="13"/>
  <c r="Q1755" i="13"/>
  <c r="AC1780" i="13"/>
  <c r="Q1780" i="13"/>
  <c r="AC1812" i="13"/>
  <c r="Q1812" i="13"/>
  <c r="AC1835" i="13"/>
  <c r="Q1835" i="13"/>
  <c r="Q1873" i="13"/>
  <c r="AB1873" i="13"/>
  <c r="AC1873" i="13" s="1"/>
  <c r="AC1877" i="13"/>
  <c r="Q1877" i="13"/>
  <c r="Q1884" i="13"/>
  <c r="AB1906" i="13"/>
  <c r="AC1906" i="13" s="1"/>
  <c r="Q1906" i="13"/>
  <c r="Q1909" i="13"/>
  <c r="AC1909" i="13"/>
  <c r="AB1945" i="13"/>
  <c r="AC1945" i="13" s="1"/>
  <c r="Q1945" i="13"/>
  <c r="AC1706" i="13"/>
  <c r="AC1708" i="13"/>
  <c r="AC1710" i="13"/>
  <c r="AC1761" i="13"/>
  <c r="Q1727" i="13"/>
  <c r="AC1800" i="13"/>
  <c r="AC1661" i="13"/>
  <c r="AC1679" i="13"/>
  <c r="AC1681" i="13"/>
  <c r="AC1683" i="13"/>
  <c r="AC1685" i="13"/>
  <c r="AC1687" i="13"/>
  <c r="AC1689" i="13"/>
  <c r="AC1691" i="13"/>
  <c r="AC1693" i="13"/>
  <c r="AC1695" i="13"/>
  <c r="AC1697" i="13"/>
  <c r="AC1701" i="13"/>
  <c r="AC1703" i="13"/>
  <c r="AC1705" i="13"/>
  <c r="AC1707" i="13"/>
  <c r="AC1709" i="13"/>
  <c r="AC1722" i="13"/>
  <c r="Q1746" i="13"/>
  <c r="Q1759" i="13"/>
  <c r="AB1769" i="13"/>
  <c r="AC1769" i="13" s="1"/>
  <c r="AC1771" i="13"/>
  <c r="Q1800" i="13"/>
  <c r="AC1816" i="13"/>
  <c r="AC1828" i="13"/>
  <c r="AC1840" i="13"/>
  <c r="AC1847" i="13"/>
  <c r="Q1850" i="13"/>
  <c r="Q1864" i="13"/>
  <c r="AC1874" i="13"/>
  <c r="Q1883" i="13"/>
  <c r="AB1889" i="13"/>
  <c r="AC1889" i="13" s="1"/>
  <c r="AB1905" i="13"/>
  <c r="AC1905" i="13" s="1"/>
  <c r="AB1908" i="13"/>
  <c r="AC1908" i="13" s="1"/>
  <c r="Q1916" i="13"/>
  <c r="Q1956" i="13"/>
  <c r="AC1958" i="13"/>
  <c r="AC1959" i="13"/>
  <c r="Q232" i="13"/>
  <c r="Q233" i="13"/>
  <c r="Q234" i="13"/>
  <c r="Q235" i="13"/>
  <c r="Q656" i="13"/>
  <c r="AB663" i="13"/>
  <c r="AC663" i="13" s="1"/>
  <c r="Q663" i="13"/>
  <c r="AB667" i="13"/>
  <c r="AC667" i="13" s="1"/>
  <c r="Q667" i="13"/>
  <c r="AB671" i="13"/>
  <c r="AC671" i="13" s="1"/>
  <c r="Q671" i="13"/>
  <c r="AB675" i="13"/>
  <c r="AC675" i="13" s="1"/>
  <c r="Q675" i="13"/>
  <c r="AB679" i="13"/>
  <c r="AC679" i="13" s="1"/>
  <c r="Q679" i="13"/>
  <c r="AB683" i="13"/>
  <c r="AC683" i="13" s="1"/>
  <c r="Q683" i="13"/>
  <c r="AB687" i="13"/>
  <c r="AC687" i="13" s="1"/>
  <c r="Q687" i="13"/>
  <c r="AB757" i="13"/>
  <c r="AC757" i="13" s="1"/>
  <c r="AB765" i="13"/>
  <c r="AC765" i="13" s="1"/>
  <c r="AB664" i="13"/>
  <c r="AC664" i="13" s="1"/>
  <c r="Q664" i="13"/>
  <c r="AB668" i="13"/>
  <c r="AC668" i="13" s="1"/>
  <c r="Q668" i="13"/>
  <c r="AB672" i="13"/>
  <c r="AC672" i="13" s="1"/>
  <c r="Q672" i="13"/>
  <c r="AB676" i="13"/>
  <c r="AC676" i="13" s="1"/>
  <c r="Q676" i="13"/>
  <c r="AB680" i="13"/>
  <c r="AC680" i="13" s="1"/>
  <c r="Q680" i="13"/>
  <c r="AB684" i="13"/>
  <c r="AC684" i="13" s="1"/>
  <c r="Q684" i="13"/>
  <c r="AB688" i="13"/>
  <c r="AC688" i="13" s="1"/>
  <c r="Q688" i="13"/>
  <c r="Q6" i="13"/>
  <c r="Q10" i="13"/>
  <c r="Q15" i="13"/>
  <c r="Q19" i="13"/>
  <c r="Q23" i="13"/>
  <c r="Q27" i="13"/>
  <c r="Q31" i="13"/>
  <c r="Q35" i="13"/>
  <c r="Q39" i="13"/>
  <c r="Q43" i="13"/>
  <c r="Q47" i="13"/>
  <c r="Q51" i="13"/>
  <c r="Q55" i="13"/>
  <c r="Q59" i="13"/>
  <c r="Q63" i="13"/>
  <c r="Q67" i="13"/>
  <c r="Q71" i="13"/>
  <c r="Q75" i="13"/>
  <c r="Q96" i="13"/>
  <c r="Q100" i="13"/>
  <c r="Q104" i="13"/>
  <c r="Q108" i="13"/>
  <c r="Q112" i="13"/>
  <c r="Q145" i="13"/>
  <c r="Q149" i="13"/>
  <c r="Q153" i="13"/>
  <c r="Q157" i="13"/>
  <c r="Q161" i="13"/>
  <c r="Q165" i="13"/>
  <c r="Q169" i="13"/>
  <c r="Q173" i="13"/>
  <c r="Q177" i="13"/>
  <c r="Q181" i="13"/>
  <c r="Q185" i="13"/>
  <c r="Q189" i="13"/>
  <c r="Q193" i="13"/>
  <c r="Q197" i="13"/>
  <c r="Q226" i="13"/>
  <c r="Q230" i="13"/>
  <c r="Q239" i="13"/>
  <c r="Q243" i="13"/>
  <c r="Q247" i="13"/>
  <c r="Q251" i="13"/>
  <c r="Q255" i="13"/>
  <c r="Q259" i="13"/>
  <c r="Q291" i="13"/>
  <c r="Q295" i="13"/>
  <c r="Q299" i="13"/>
  <c r="Q303" i="13"/>
  <c r="Q310" i="13"/>
  <c r="Q314" i="13"/>
  <c r="Q318" i="13"/>
  <c r="Q322" i="13"/>
  <c r="Q326" i="13"/>
  <c r="Q330" i="13"/>
  <c r="Q334" i="13"/>
  <c r="Q338" i="13"/>
  <c r="Q342" i="13"/>
  <c r="Q346" i="13"/>
  <c r="Q350" i="13"/>
  <c r="Q354" i="13"/>
  <c r="Q358" i="13"/>
  <c r="Q362" i="13"/>
  <c r="Q366" i="13"/>
  <c r="Q370" i="13"/>
  <c r="Q374" i="13"/>
  <c r="Q378" i="13"/>
  <c r="AB379" i="13"/>
  <c r="AC379" i="13" s="1"/>
  <c r="AB380" i="13"/>
  <c r="AC380" i="13" s="1"/>
  <c r="AB381" i="13"/>
  <c r="AC381" i="13" s="1"/>
  <c r="AB382" i="13"/>
  <c r="AC382" i="13" s="1"/>
  <c r="AB383" i="13"/>
  <c r="AC383" i="13" s="1"/>
  <c r="AC655" i="13"/>
  <c r="Q655" i="13"/>
  <c r="AB665" i="13"/>
  <c r="AC665" i="13" s="1"/>
  <c r="Q665" i="13"/>
  <c r="AB669" i="13"/>
  <c r="AC669" i="13" s="1"/>
  <c r="Q669" i="13"/>
  <c r="AB673" i="13"/>
  <c r="AC673" i="13" s="1"/>
  <c r="Q673" i="13"/>
  <c r="AB677" i="13"/>
  <c r="AC677" i="13" s="1"/>
  <c r="Q677" i="13"/>
  <c r="AB681" i="13"/>
  <c r="AC681" i="13" s="1"/>
  <c r="Q681" i="13"/>
  <c r="AB685" i="13"/>
  <c r="AC685" i="13" s="1"/>
  <c r="Q685" i="13"/>
  <c r="AB689" i="13"/>
  <c r="AC689" i="13" s="1"/>
  <c r="Q689" i="13"/>
  <c r="AB753" i="13"/>
  <c r="AC753" i="13" s="1"/>
  <c r="AB761" i="13"/>
  <c r="AC761" i="13" s="1"/>
  <c r="AC659" i="13"/>
  <c r="Q659" i="13"/>
  <c r="AB662" i="13"/>
  <c r="AC662" i="13" s="1"/>
  <c r="Q662" i="13"/>
  <c r="AB666" i="13"/>
  <c r="AC666" i="13" s="1"/>
  <c r="Q666" i="13"/>
  <c r="AB670" i="13"/>
  <c r="AC670" i="13" s="1"/>
  <c r="Q670" i="13"/>
  <c r="AB674" i="13"/>
  <c r="AC674" i="13" s="1"/>
  <c r="Q674" i="13"/>
  <c r="AB678" i="13"/>
  <c r="AC678" i="13" s="1"/>
  <c r="Q678" i="13"/>
  <c r="AB682" i="13"/>
  <c r="AC682" i="13" s="1"/>
  <c r="Q682" i="13"/>
  <c r="AB686" i="13"/>
  <c r="AC686" i="13" s="1"/>
  <c r="Q686" i="13"/>
  <c r="AC690" i="13"/>
  <c r="Q690" i="13"/>
  <c r="AC694" i="13"/>
  <c r="Q694" i="13"/>
  <c r="AC698" i="13"/>
  <c r="Q698" i="13"/>
  <c r="AC702" i="13"/>
  <c r="Q702" i="13"/>
  <c r="AC706" i="13"/>
  <c r="Q706" i="13"/>
  <c r="AC710" i="13"/>
  <c r="Q710" i="13"/>
  <c r="AC714" i="13"/>
  <c r="Q714" i="13"/>
  <c r="AC718" i="13"/>
  <c r="Q718" i="13"/>
  <c r="AC722" i="13"/>
  <c r="Q722" i="13"/>
  <c r="AC737" i="13"/>
  <c r="Q737" i="13"/>
  <c r="Q741" i="13"/>
  <c r="Q745" i="13"/>
  <c r="Q749" i="13"/>
  <c r="Q796" i="13"/>
  <c r="Q800" i="13"/>
  <c r="Q804" i="13"/>
  <c r="Q808" i="13"/>
  <c r="Q812" i="13"/>
  <c r="Q816" i="13"/>
  <c r="Q820" i="13"/>
  <c r="Q824" i="13"/>
  <c r="Q828" i="13"/>
  <c r="Q832" i="13"/>
  <c r="Q836" i="13"/>
  <c r="Q840" i="13"/>
  <c r="Q844" i="13"/>
  <c r="Q848" i="13"/>
  <c r="Q852" i="13"/>
  <c r="Q856" i="13"/>
  <c r="Q860" i="13"/>
  <c r="Q864" i="13"/>
  <c r="Q868" i="13"/>
  <c r="Q872" i="13"/>
  <c r="Q876" i="13"/>
  <c r="Q880" i="13"/>
  <c r="Q884" i="13"/>
  <c r="Q905" i="13"/>
  <c r="Q914" i="13"/>
  <c r="AC1075" i="13"/>
  <c r="Q1075" i="13"/>
  <c r="AB1278" i="13"/>
  <c r="AC1278" i="13" s="1"/>
  <c r="Q1278" i="13"/>
  <c r="Q693" i="13"/>
  <c r="Q697" i="13"/>
  <c r="Q701" i="13"/>
  <c r="Q705" i="13"/>
  <c r="Q709" i="13"/>
  <c r="Q713" i="13"/>
  <c r="Q717" i="13"/>
  <c r="Q721" i="13"/>
  <c r="Q736" i="13"/>
  <c r="Q740" i="13"/>
  <c r="Q744" i="13"/>
  <c r="Q748" i="13"/>
  <c r="AB752" i="13"/>
  <c r="AC752" i="13" s="1"/>
  <c r="AB756" i="13"/>
  <c r="AC756" i="13" s="1"/>
  <c r="AB760" i="13"/>
  <c r="AC760" i="13" s="1"/>
  <c r="AB764" i="13"/>
  <c r="AC764" i="13" s="1"/>
  <c r="Q795" i="13"/>
  <c r="Q799" i="13"/>
  <c r="Q803" i="13"/>
  <c r="Q807" i="13"/>
  <c r="Q811" i="13"/>
  <c r="Q815" i="13"/>
  <c r="Q819" i="13"/>
  <c r="Q823" i="13"/>
  <c r="Q827" i="13"/>
  <c r="Q831" i="13"/>
  <c r="Q835" i="13"/>
  <c r="Q839" i="13"/>
  <c r="Q843" i="13"/>
  <c r="Q847" i="13"/>
  <c r="Q851" i="13"/>
  <c r="Q855" i="13"/>
  <c r="Q859" i="13"/>
  <c r="Q863" i="13"/>
  <c r="Q867" i="13"/>
  <c r="Q871" i="13"/>
  <c r="Q875" i="13"/>
  <c r="Q879" i="13"/>
  <c r="Q883" i="13"/>
  <c r="Q886" i="13"/>
  <c r="Q891" i="13"/>
  <c r="Q894" i="13"/>
  <c r="Q899" i="13"/>
  <c r="Q902" i="13"/>
  <c r="Q909" i="13"/>
  <c r="Q988" i="13"/>
  <c r="AC994" i="13"/>
  <c r="AC998" i="13"/>
  <c r="AC1002" i="13"/>
  <c r="AC1006" i="13"/>
  <c r="AC1010" i="13"/>
  <c r="AC1014" i="13"/>
  <c r="AC1022" i="13"/>
  <c r="AC1026" i="13"/>
  <c r="AC1030" i="13"/>
  <c r="AC1034" i="13"/>
  <c r="AC1038" i="13"/>
  <c r="AC1042" i="13"/>
  <c r="AC1046" i="13"/>
  <c r="AC1050" i="13"/>
  <c r="AC1054" i="13"/>
  <c r="AC1058" i="13"/>
  <c r="AC1062" i="13"/>
  <c r="AC1066" i="13"/>
  <c r="AC1284" i="13"/>
  <c r="Q1284" i="13"/>
  <c r="Q906" i="13"/>
  <c r="Q913" i="13"/>
  <c r="AC993" i="13"/>
  <c r="AC997" i="13"/>
  <c r="AC1001" i="13"/>
  <c r="AC1005" i="13"/>
  <c r="AC1009" i="13"/>
  <c r="AC1013" i="13"/>
  <c r="AC1017" i="13"/>
  <c r="AC1021" i="13"/>
  <c r="AC1025" i="13"/>
  <c r="AC1029" i="13"/>
  <c r="AC1033" i="13"/>
  <c r="AC1037" i="13"/>
  <c r="AC1041" i="13"/>
  <c r="AC1045" i="13"/>
  <c r="AC1049" i="13"/>
  <c r="AC1053" i="13"/>
  <c r="AC1057" i="13"/>
  <c r="AC1061" i="13"/>
  <c r="AC1065" i="13"/>
  <c r="AB1276" i="13"/>
  <c r="AC1276" i="13" s="1"/>
  <c r="Q1276" i="13"/>
  <c r="AC1280" i="13"/>
  <c r="Q1280" i="13"/>
  <c r="AB1076" i="13"/>
  <c r="AC1076" i="13" s="1"/>
  <c r="AB1077" i="13"/>
  <c r="AC1077" i="13" s="1"/>
  <c r="AB1078" i="13"/>
  <c r="AC1078" i="13" s="1"/>
  <c r="AB1079" i="13"/>
  <c r="AC1079" i="13" s="1"/>
  <c r="AB1080" i="13"/>
  <c r="AC1080" i="13" s="1"/>
  <c r="AB1081" i="13"/>
  <c r="AC1081" i="13" s="1"/>
  <c r="AB1082" i="13"/>
  <c r="AC1082" i="13" s="1"/>
  <c r="AB1083" i="13"/>
  <c r="AC1083" i="13" s="1"/>
  <c r="AB1084" i="13"/>
  <c r="AC1084" i="13" s="1"/>
  <c r="AB1085" i="13"/>
  <c r="AC1085" i="13" s="1"/>
  <c r="AB1086" i="13"/>
  <c r="AC1086" i="13" s="1"/>
  <c r="AB1087" i="13"/>
  <c r="AC1087" i="13" s="1"/>
  <c r="AB1088" i="13"/>
  <c r="AC1088" i="13" s="1"/>
  <c r="AB1089" i="13"/>
  <c r="AC1089" i="13" s="1"/>
  <c r="AB1090" i="13"/>
  <c r="AC1090" i="13" s="1"/>
  <c r="AB1091" i="13"/>
  <c r="AC1091" i="13" s="1"/>
  <c r="AB1092" i="13"/>
  <c r="AC1092" i="13" s="1"/>
  <c r="AB1093" i="13"/>
  <c r="AC1093" i="13" s="1"/>
  <c r="AB1094" i="13"/>
  <c r="AC1094" i="13" s="1"/>
  <c r="AB1095" i="13"/>
  <c r="AC1095" i="13" s="1"/>
  <c r="AB1096" i="13"/>
  <c r="AC1096" i="13" s="1"/>
  <c r="AB1097" i="13"/>
  <c r="AC1097" i="13" s="1"/>
  <c r="AB1098" i="13"/>
  <c r="AC1098" i="13" s="1"/>
  <c r="AB1099" i="13"/>
  <c r="AC1099" i="13" s="1"/>
  <c r="AB1100" i="13"/>
  <c r="AC1100" i="13" s="1"/>
  <c r="AB1101" i="13"/>
  <c r="AC1101" i="13" s="1"/>
  <c r="AB1102" i="13"/>
  <c r="AC1102" i="13" s="1"/>
  <c r="AB1103" i="13"/>
  <c r="AC1103" i="13" s="1"/>
  <c r="AB1104" i="13"/>
  <c r="AC1104" i="13" s="1"/>
  <c r="AB1105" i="13"/>
  <c r="AC1105" i="13" s="1"/>
  <c r="AB1106" i="13"/>
  <c r="AC1106" i="13" s="1"/>
  <c r="AB1107" i="13"/>
  <c r="AC1107" i="13" s="1"/>
  <c r="AB1108" i="13"/>
  <c r="AC1108" i="13" s="1"/>
  <c r="AB1109" i="13"/>
  <c r="AC1109" i="13" s="1"/>
  <c r="AB1110" i="13"/>
  <c r="AC1110" i="13" s="1"/>
  <c r="AB1111" i="13"/>
  <c r="AC1111" i="13" s="1"/>
  <c r="AB1112" i="13"/>
  <c r="AC1112" i="13" s="1"/>
  <c r="AB1113" i="13"/>
  <c r="AC1113" i="13" s="1"/>
  <c r="AB1114" i="13"/>
  <c r="AC1114" i="13" s="1"/>
  <c r="AB1115" i="13"/>
  <c r="AC1115" i="13" s="1"/>
  <c r="AB1116" i="13"/>
  <c r="AC1116" i="13" s="1"/>
  <c r="AB1117" i="13"/>
  <c r="AC1117" i="13" s="1"/>
  <c r="AB1118" i="13"/>
  <c r="AC1118" i="13" s="1"/>
  <c r="AB1119" i="13"/>
  <c r="AC1119" i="13" s="1"/>
  <c r="AB1120" i="13"/>
  <c r="AC1120" i="13" s="1"/>
  <c r="AB1121" i="13"/>
  <c r="AC1121" i="13" s="1"/>
  <c r="AB1122" i="13"/>
  <c r="AC1122" i="13" s="1"/>
  <c r="AB1123" i="13"/>
  <c r="AC1123" i="13" s="1"/>
  <c r="AB1124" i="13"/>
  <c r="AC1124" i="13" s="1"/>
  <c r="AB1125" i="13"/>
  <c r="AC1125" i="13" s="1"/>
  <c r="AB1126" i="13"/>
  <c r="AC1126" i="13" s="1"/>
  <c r="AB1127" i="13"/>
  <c r="AC1127" i="13" s="1"/>
  <c r="AB1128" i="13"/>
  <c r="AC1128" i="13" s="1"/>
  <c r="AB1129" i="13"/>
  <c r="AC1129" i="13" s="1"/>
  <c r="AB1130" i="13"/>
  <c r="AC1130" i="13" s="1"/>
  <c r="AB1131" i="13"/>
  <c r="AC1131" i="13" s="1"/>
  <c r="AB1132" i="13"/>
  <c r="AC1132" i="13" s="1"/>
  <c r="AB1296" i="13"/>
  <c r="AC1296" i="13" s="1"/>
  <c r="AB1298" i="13"/>
  <c r="AC1298" i="13" s="1"/>
  <c r="AC1353" i="13"/>
  <c r="Q1353" i="13"/>
  <c r="Q1357" i="13"/>
  <c r="AC1357" i="13"/>
  <c r="Q1359" i="13"/>
  <c r="AC1359" i="13"/>
  <c r="Q1361" i="13"/>
  <c r="AC1361" i="13"/>
  <c r="Q1363" i="13"/>
  <c r="AC1363" i="13"/>
  <c r="Q1365" i="13"/>
  <c r="AC1365" i="13"/>
  <c r="Q1367" i="13"/>
  <c r="AC1367" i="13"/>
  <c r="Q1369" i="13"/>
  <c r="AC1369" i="13"/>
  <c r="Q1371" i="13"/>
  <c r="AC1371" i="13"/>
  <c r="Q1373" i="13"/>
  <c r="AC1373" i="13"/>
  <c r="Q1375" i="13"/>
  <c r="AC1375" i="13"/>
  <c r="Q1377" i="13"/>
  <c r="AC1377" i="13"/>
  <c r="Q1379" i="13"/>
  <c r="AC1379" i="13"/>
  <c r="Q1381" i="13"/>
  <c r="AC1381" i="13"/>
  <c r="Q1383" i="13"/>
  <c r="AC1383" i="13"/>
  <c r="Q1385" i="13"/>
  <c r="AC1385" i="13"/>
  <c r="Q1387" i="13"/>
  <c r="AC1387" i="13"/>
  <c r="Q1389" i="13"/>
  <c r="AC1389" i="13"/>
  <c r="Q1391" i="13"/>
  <c r="AC1391" i="13"/>
  <c r="Q1393" i="13"/>
  <c r="AC1393" i="13"/>
  <c r="Q1395" i="13"/>
  <c r="AC1395" i="13"/>
  <c r="Q1397" i="13"/>
  <c r="AC1397" i="13"/>
  <c r="Q1399" i="13"/>
  <c r="AC1399" i="13"/>
  <c r="Q1401" i="13"/>
  <c r="AC1401" i="13"/>
  <c r="Q1403" i="13"/>
  <c r="AC1403" i="13"/>
  <c r="Q1405" i="13"/>
  <c r="AC1405" i="13"/>
  <c r="Q1407" i="13"/>
  <c r="AC1407" i="13"/>
  <c r="Q1409" i="13"/>
  <c r="AC1409" i="13"/>
  <c r="Q1411" i="13"/>
  <c r="AC1411" i="13"/>
  <c r="Q1413" i="13"/>
  <c r="AC1413" i="13"/>
  <c r="AB1275" i="13"/>
  <c r="AC1275" i="13" s="1"/>
  <c r="Q1275" i="13"/>
  <c r="AB1277" i="13"/>
  <c r="AC1277" i="13" s="1"/>
  <c r="Q1277" i="13"/>
  <c r="AB1279" i="13"/>
  <c r="AC1279" i="13" s="1"/>
  <c r="Q1279" i="13"/>
  <c r="Q1281" i="13"/>
  <c r="AC1290" i="13"/>
  <c r="Q1290" i="13"/>
  <c r="AC1294" i="13"/>
  <c r="Q1294" i="13"/>
  <c r="Q1298" i="13"/>
  <c r="Q1302" i="13"/>
  <c r="Q1306" i="13"/>
  <c r="Q1310" i="13"/>
  <c r="AB1318" i="13"/>
  <c r="AC1318" i="13" s="1"/>
  <c r="Q1318" i="13"/>
  <c r="AC1324" i="13"/>
  <c r="Q1324" i="13"/>
  <c r="AC1328" i="13"/>
  <c r="Q1328" i="13"/>
  <c r="AC1419" i="13"/>
  <c r="Q1419" i="13"/>
  <c r="AC1423" i="13"/>
  <c r="Q1423" i="13"/>
  <c r="AC1427" i="13"/>
  <c r="Q1427" i="13"/>
  <c r="AC1431" i="13"/>
  <c r="Q1431" i="13"/>
  <c r="AC1435" i="13"/>
  <c r="Q1435" i="13"/>
  <c r="AC1439" i="13"/>
  <c r="Q1439" i="13"/>
  <c r="AC1443" i="13"/>
  <c r="Q1443" i="13"/>
  <c r="AB1295" i="13"/>
  <c r="AC1295" i="13" s="1"/>
  <c r="AB1297" i="13"/>
  <c r="AC1297" i="13" s="1"/>
  <c r="AB1319" i="13"/>
  <c r="AC1319" i="13" s="1"/>
  <c r="AC1341" i="13"/>
  <c r="Q1341" i="13"/>
  <c r="Q1358" i="13"/>
  <c r="AC1358" i="13"/>
  <c r="Q1360" i="13"/>
  <c r="AC1360" i="13"/>
  <c r="Q1362" i="13"/>
  <c r="AC1362" i="13"/>
  <c r="Q1364" i="13"/>
  <c r="AC1364" i="13"/>
  <c r="Q1366" i="13"/>
  <c r="AC1366" i="13"/>
  <c r="Q1368" i="13"/>
  <c r="AC1368" i="13"/>
  <c r="Q1370" i="13"/>
  <c r="AC1370" i="13"/>
  <c r="Q1372" i="13"/>
  <c r="AC1372" i="13"/>
  <c r="Q1374" i="13"/>
  <c r="AC1374" i="13"/>
  <c r="Q1376" i="13"/>
  <c r="AC1376" i="13"/>
  <c r="Q1378" i="13"/>
  <c r="AC1378" i="13"/>
  <c r="Q1380" i="13"/>
  <c r="AC1380" i="13"/>
  <c r="Q1382" i="13"/>
  <c r="AC1382" i="13"/>
  <c r="Q1384" i="13"/>
  <c r="AC1384" i="13"/>
  <c r="Q1386" i="13"/>
  <c r="AC1386" i="13"/>
  <c r="Q1388" i="13"/>
  <c r="AC1388" i="13"/>
  <c r="Q1390" i="13"/>
  <c r="AC1390" i="13"/>
  <c r="Q1392" i="13"/>
  <c r="AC1392" i="13"/>
  <c r="Q1394" i="13"/>
  <c r="AC1394" i="13"/>
  <c r="Q1396" i="13"/>
  <c r="AC1396" i="13"/>
  <c r="Q1398" i="13"/>
  <c r="AC1398" i="13"/>
  <c r="Q1400" i="13"/>
  <c r="AC1400" i="13"/>
  <c r="Q1402" i="13"/>
  <c r="AC1402" i="13"/>
  <c r="Q1404" i="13"/>
  <c r="AC1404" i="13"/>
  <c r="Q1406" i="13"/>
  <c r="AC1406" i="13"/>
  <c r="Q1408" i="13"/>
  <c r="AC1408" i="13"/>
  <c r="Q1410" i="13"/>
  <c r="AC1410" i="13"/>
  <c r="Q1412" i="13"/>
  <c r="AC1412" i="13"/>
  <c r="AC1414" i="13"/>
  <c r="Q1414" i="13"/>
  <c r="AC1469" i="13"/>
  <c r="Q1469" i="13"/>
  <c r="AB1479" i="13"/>
  <c r="AC1479" i="13" s="1"/>
  <c r="Q1479" i="13"/>
  <c r="AC1487" i="13"/>
  <c r="Q1487" i="13"/>
  <c r="AC1495" i="13"/>
  <c r="Q1495" i="13"/>
  <c r="Q1448" i="13"/>
  <c r="Q1452" i="13"/>
  <c r="Q1456" i="13"/>
  <c r="Q1460" i="13"/>
  <c r="Q1464" i="13"/>
  <c r="AC1467" i="13"/>
  <c r="AB1480" i="13"/>
  <c r="AC1480" i="13" s="1"/>
  <c r="Q1480" i="13"/>
  <c r="AB1492" i="13"/>
  <c r="AC1492" i="13" s="1"/>
  <c r="Q1492" i="13"/>
  <c r="AB1329" i="13"/>
  <c r="AC1329" i="13" s="1"/>
  <c r="AB1330" i="13"/>
  <c r="AC1330" i="13" s="1"/>
  <c r="AB1477" i="13"/>
  <c r="AC1477" i="13" s="1"/>
  <c r="Q1477" i="13"/>
  <c r="AB1481" i="13"/>
  <c r="AC1481" i="13" s="1"/>
  <c r="Q1481" i="13"/>
  <c r="AB1493" i="13"/>
  <c r="AC1493" i="13" s="1"/>
  <c r="Q1493" i="13"/>
  <c r="Q1466" i="13"/>
  <c r="AC1473" i="13"/>
  <c r="Q1473" i="13"/>
  <c r="AB1478" i="13"/>
  <c r="AC1478" i="13" s="1"/>
  <c r="Q1478" i="13"/>
  <c r="AC1482" i="13"/>
  <c r="Q1482" i="13"/>
  <c r="AB1494" i="13"/>
  <c r="AC1494" i="13" s="1"/>
  <c r="Q1494" i="13"/>
  <c r="Q1484" i="13"/>
  <c r="Q1510" i="13"/>
  <c r="Q1511" i="13"/>
  <c r="AC1528" i="13"/>
  <c r="Q1574" i="13"/>
  <c r="Q1575" i="13"/>
  <c r="Q1576" i="13"/>
  <c r="Q1577" i="13"/>
  <c r="Q1578" i="13"/>
  <c r="Q1579" i="13"/>
  <c r="Q1580" i="13"/>
  <c r="Q1581" i="13"/>
  <c r="Q1582" i="13"/>
  <c r="AC1606" i="13"/>
  <c r="AC1607" i="13"/>
  <c r="AC1608" i="13"/>
  <c r="AC1609" i="13"/>
  <c r="AC1610" i="13"/>
  <c r="AC1611" i="13"/>
  <c r="AC1612" i="13"/>
  <c r="AC1613" i="13"/>
  <c r="AC1614" i="13"/>
  <c r="AC1615" i="13"/>
  <c r="AC1616" i="13"/>
  <c r="AC1617" i="13"/>
  <c r="AC1618" i="13"/>
  <c r="AC1619" i="13"/>
  <c r="AC1620" i="13"/>
  <c r="AC1621" i="13"/>
  <c r="AC1622" i="13"/>
  <c r="AC1623" i="13"/>
  <c r="AC1624" i="13"/>
  <c r="AC1625" i="13"/>
  <c r="Q1499" i="13"/>
  <c r="Q1503" i="13"/>
  <c r="Q1508" i="13"/>
  <c r="Q1514" i="13"/>
  <c r="Q1528" i="13"/>
  <c r="Q1529" i="13"/>
  <c r="Q1585" i="13"/>
  <c r="Q1606" i="13"/>
  <c r="Q1607" i="13"/>
  <c r="Q1608" i="13"/>
  <c r="Q1609" i="13"/>
  <c r="Q1610" i="13"/>
  <c r="Q1611" i="13"/>
  <c r="Q1612" i="13"/>
  <c r="Q1613" i="13"/>
  <c r="Q1614" i="13"/>
  <c r="Q1615" i="13"/>
  <c r="Q1616" i="13"/>
  <c r="Q1617" i="13"/>
  <c r="Q1618" i="13"/>
  <c r="Q1619" i="13"/>
  <c r="Q1620" i="13"/>
  <c r="Q1621" i="13"/>
  <c r="Q1622" i="13"/>
  <c r="Q1623" i="13"/>
  <c r="Q1624" i="13"/>
  <c r="Q1625" i="13"/>
  <c r="AC1659" i="13"/>
  <c r="AC1660" i="13"/>
  <c r="Q1679" i="13"/>
  <c r="Q1680" i="13"/>
  <c r="Q1681" i="13"/>
  <c r="Q1682" i="13"/>
  <c r="Q1683" i="13"/>
  <c r="Q1684" i="13"/>
  <c r="Q1685" i="13"/>
  <c r="Q1686" i="13"/>
  <c r="Q1687" i="13"/>
  <c r="Q1688" i="13"/>
  <c r="Q1689" i="13"/>
  <c r="Q1690" i="13"/>
  <c r="Q1691" i="13"/>
  <c r="Q1692" i="13"/>
  <c r="Q1693" i="13"/>
  <c r="Q1694" i="13"/>
  <c r="Q1695" i="13"/>
  <c r="Q1696" i="13"/>
  <c r="Q1697" i="13"/>
  <c r="Q1698" i="13"/>
  <c r="Q1700" i="13"/>
  <c r="Q1701" i="13"/>
  <c r="Q1702" i="13"/>
  <c r="Q1703" i="13"/>
  <c r="Q1704" i="13"/>
  <c r="Q1705" i="13"/>
  <c r="Q1706" i="13"/>
  <c r="Q1707" i="13"/>
  <c r="Q1708" i="13"/>
  <c r="Q1709" i="13"/>
  <c r="Q1710" i="13"/>
  <c r="Q1711" i="13"/>
  <c r="AC1718" i="13"/>
  <c r="AC1719" i="13"/>
  <c r="AC1735" i="13"/>
  <c r="AC1736" i="13"/>
  <c r="AC1737" i="13"/>
  <c r="AC1738" i="13"/>
  <c r="Q1742" i="13"/>
  <c r="Q1758" i="13"/>
  <c r="AC1763" i="13"/>
  <c r="AC1764" i="13"/>
  <c r="Q1769" i="13"/>
  <c r="Q1770" i="13"/>
  <c r="AC1776" i="13"/>
  <c r="Q1789" i="13"/>
  <c r="AC1833" i="13"/>
  <c r="Q1833" i="13"/>
  <c r="AB1862" i="13"/>
  <c r="AC1862" i="13" s="1"/>
  <c r="Q1862" i="13"/>
  <c r="AB1948" i="13"/>
  <c r="AC1948" i="13" s="1"/>
  <c r="Q1948" i="13"/>
  <c r="AB1742" i="13"/>
  <c r="AC1742" i="13" s="1"/>
  <c r="AC1791" i="13"/>
  <c r="Q1791" i="13"/>
  <c r="AC1795" i="13"/>
  <c r="Q1795" i="13"/>
  <c r="AC1809" i="13"/>
  <c r="Q1843" i="13"/>
  <c r="AC1849" i="13"/>
  <c r="Q1849" i="13"/>
  <c r="AC1863" i="13"/>
  <c r="Q1863" i="13"/>
  <c r="Q1902" i="13"/>
  <c r="AB1915" i="13"/>
  <c r="AC1915" i="13" s="1"/>
  <c r="AB1949" i="13"/>
  <c r="AC1949" i="13" s="1"/>
  <c r="Q1949" i="13"/>
  <c r="Q1724" i="13"/>
  <c r="Q1735" i="13"/>
  <c r="Q1736" i="13"/>
  <c r="Q1737" i="13"/>
  <c r="Q1738" i="13"/>
  <c r="Q1754" i="13"/>
  <c r="Q1764" i="13"/>
  <c r="Q1767" i="13"/>
  <c r="Q1776" i="13"/>
  <c r="AB1792" i="13"/>
  <c r="AC1792" i="13" s="1"/>
  <c r="Q1792" i="13"/>
  <c r="AC1827" i="13"/>
  <c r="Q1827" i="13"/>
  <c r="AC1844" i="13"/>
  <c r="AB1860" i="13"/>
  <c r="AC1860" i="13" s="1"/>
  <c r="Q1860" i="13"/>
  <c r="Q1867" i="13"/>
  <c r="AC1872" i="13"/>
  <c r="AC1927" i="13"/>
  <c r="AC1950" i="13"/>
  <c r="Q1950" i="13"/>
  <c r="AB1832" i="13"/>
  <c r="AC1832" i="13" s="1"/>
  <c r="Q1832" i="13"/>
  <c r="AC1838" i="13"/>
  <c r="Q1838" i="13"/>
  <c r="AB1861" i="13"/>
  <c r="AC1861" i="13" s="1"/>
  <c r="Q1861" i="13"/>
  <c r="AC1879" i="13"/>
  <c r="Q1879" i="13"/>
  <c r="AB1947" i="13"/>
  <c r="AC1947" i="13" s="1"/>
  <c r="Q1947" i="13"/>
  <c r="AC1954" i="13"/>
  <c r="Q1954" i="13"/>
  <c r="AC1814" i="13"/>
  <c r="AC1815" i="13"/>
  <c r="AC1821" i="13"/>
  <c r="AC1822" i="13"/>
  <c r="AC1854" i="13"/>
  <c r="AC1855" i="13"/>
  <c r="AC1870" i="13"/>
  <c r="AB1880" i="13"/>
  <c r="AC1880" i="13" s="1"/>
  <c r="AB1881" i="13"/>
  <c r="AC1881" i="13" s="1"/>
  <c r="AB1882" i="13"/>
  <c r="AC1882" i="13" s="1"/>
  <c r="AB1892" i="13"/>
  <c r="AC1892" i="13" s="1"/>
  <c r="AB1893" i="13"/>
  <c r="AC1893" i="13" s="1"/>
  <c r="AB1894" i="13"/>
  <c r="AC1894" i="13" s="1"/>
  <c r="AB1895" i="13"/>
  <c r="AC1895" i="13" s="1"/>
  <c r="AB1896" i="13"/>
  <c r="AC1896" i="13" s="1"/>
  <c r="AB1897" i="13"/>
  <c r="AC1897" i="13" s="1"/>
  <c r="AB1898" i="13"/>
  <c r="AC1898" i="13" s="1"/>
  <c r="AB1918" i="13"/>
  <c r="AC1918" i="13" s="1"/>
  <c r="AB1919" i="13"/>
  <c r="AC1919" i="13" s="1"/>
  <c r="AC1935" i="13"/>
  <c r="AB1942" i="13"/>
  <c r="AC1942" i="13" s="1"/>
  <c r="AB1955" i="13"/>
  <c r="AC1955" i="13" s="1"/>
  <c r="Q1807" i="13"/>
  <c r="Q1817" i="13"/>
  <c r="Q1824" i="13"/>
  <c r="Q1826" i="13"/>
  <c r="Q1830" i="13"/>
  <c r="Q1831" i="13"/>
  <c r="Q1842" i="13"/>
  <c r="Q1848" i="13"/>
  <c r="Q1961" i="13"/>
  <c r="AD39" i="3"/>
  <c r="AE39" i="3" s="1"/>
  <c r="O318" i="4"/>
  <c r="AA318" i="4" s="1"/>
  <c r="O37" i="4"/>
  <c r="AA37" i="4" s="1"/>
  <c r="O1062" i="4"/>
  <c r="AA1062" i="4" s="1"/>
  <c r="O962" i="4"/>
  <c r="AA962" i="4" s="1"/>
  <c r="O9" i="4"/>
  <c r="AA9" i="4" s="1"/>
  <c r="O1178" i="4"/>
  <c r="AA1178" i="4" s="1"/>
  <c r="AB1178" i="4" s="1"/>
  <c r="O1176" i="4"/>
  <c r="AA1176" i="4" s="1"/>
  <c r="AB1176" i="4" s="1"/>
  <c r="O317" i="4"/>
  <c r="AA317" i="4" s="1"/>
  <c r="O309" i="4"/>
  <c r="AA309" i="4" s="1"/>
  <c r="O307" i="4"/>
  <c r="AA307" i="4" s="1"/>
  <c r="O306" i="4"/>
  <c r="AA306" i="4" s="1"/>
  <c r="O922" i="4"/>
  <c r="AA922" i="4" s="1"/>
  <c r="O31" i="4"/>
  <c r="AA31" i="4" s="1"/>
  <c r="O1126" i="4"/>
  <c r="AA1126" i="4" s="1"/>
  <c r="O944" i="4"/>
  <c r="AA944" i="4" s="1"/>
  <c r="O66" i="4"/>
  <c r="AA66" i="4" s="1"/>
  <c r="O30" i="4"/>
  <c r="AA30" i="4" s="1"/>
  <c r="O17" i="4"/>
  <c r="AA17" i="4" s="1"/>
  <c r="O13" i="4"/>
  <c r="AA13" i="4" s="1"/>
  <c r="O157" i="4"/>
  <c r="AA157" i="4" s="1"/>
  <c r="O1542" i="4"/>
  <c r="AA1542" i="4" s="1"/>
  <c r="O1534" i="4"/>
  <c r="AA1534" i="4" s="1"/>
  <c r="O389" i="4"/>
  <c r="AA389" i="4" s="1"/>
  <c r="O385" i="4"/>
  <c r="AA385" i="4" s="1"/>
  <c r="O381" i="4"/>
  <c r="AA381" i="4" s="1"/>
  <c r="O376" i="4"/>
  <c r="AA376" i="4" s="1"/>
  <c r="O374" i="4"/>
  <c r="O371" i="4"/>
  <c r="AA371" i="4" s="1"/>
  <c r="O370" i="4"/>
  <c r="AA370" i="4" s="1"/>
  <c r="O354" i="4"/>
  <c r="AA354" i="4" s="1"/>
  <c r="O407" i="4"/>
  <c r="AA407" i="4" s="1"/>
  <c r="O28" i="4"/>
  <c r="AA28" i="4" s="1"/>
  <c r="O19" i="4"/>
  <c r="AA19" i="4" s="1"/>
  <c r="O18" i="4"/>
  <c r="AA18" i="4" s="1"/>
  <c r="O109" i="4"/>
  <c r="AA109" i="4" s="1"/>
  <c r="O105" i="4"/>
  <c r="AA105" i="4" s="1"/>
  <c r="O100" i="4"/>
  <c r="AA100" i="4" s="1"/>
  <c r="O99" i="4"/>
  <c r="AA99" i="4" s="1"/>
  <c r="O1110" i="4"/>
  <c r="AA1110" i="4" s="1"/>
  <c r="O1109" i="4"/>
  <c r="AA1109" i="4" s="1"/>
  <c r="O1108" i="4"/>
  <c r="AA1108" i="4" s="1"/>
  <c r="O1106" i="4"/>
  <c r="AA1106" i="4" s="1"/>
  <c r="O1103" i="4"/>
  <c r="AA1103" i="4" s="1"/>
  <c r="O1102" i="4"/>
  <c r="AA1102" i="4" s="1"/>
  <c r="O1101" i="4"/>
  <c r="AA1101" i="4" s="1"/>
  <c r="O1100" i="4"/>
  <c r="AA1100" i="4" s="1"/>
  <c r="O1097" i="4"/>
  <c r="AA1097" i="4" s="1"/>
  <c r="O1096" i="4"/>
  <c r="AA1096" i="4" s="1"/>
  <c r="O506" i="4"/>
  <c r="AA506" i="4" s="1"/>
  <c r="O97" i="4"/>
  <c r="AA97" i="4" s="1"/>
  <c r="O1054" i="4"/>
  <c r="AA1054" i="4" s="1"/>
  <c r="O188" i="4"/>
  <c r="AA188" i="4" s="1"/>
  <c r="O1132" i="4"/>
  <c r="AA1132" i="4" s="1"/>
  <c r="O1129" i="4"/>
  <c r="AA1129" i="4" s="1"/>
  <c r="O1138" i="4"/>
  <c r="AA1138" i="4" s="1"/>
  <c r="O1652" i="4"/>
  <c r="O1651" i="4"/>
  <c r="O1650" i="4"/>
  <c r="O1649" i="4"/>
  <c r="O1472" i="4"/>
  <c r="AA1472" i="4" s="1"/>
  <c r="O1386" i="4"/>
  <c r="AA1386" i="4" s="1"/>
  <c r="O1462" i="4"/>
  <c r="AA1462" i="4" s="1"/>
  <c r="O1460" i="4"/>
  <c r="AA1460" i="4" s="1"/>
  <c r="O1688" i="4"/>
  <c r="AA1688" i="4" s="1"/>
  <c r="O1687" i="4"/>
  <c r="AA1687" i="4" s="1"/>
  <c r="O1686" i="4"/>
  <c r="AA1686" i="4" s="1"/>
  <c r="O1417" i="4"/>
  <c r="AA1417" i="4" s="1"/>
  <c r="AB1417" i="4" s="1"/>
  <c r="O1491" i="4"/>
  <c r="AA1491" i="4" s="1"/>
  <c r="O1490" i="4"/>
  <c r="AA1490" i="4" s="1"/>
  <c r="O1489" i="4"/>
  <c r="AA1489" i="4" s="1"/>
  <c r="O1283" i="4"/>
  <c r="AA1283" i="4" s="1"/>
  <c r="O83" i="4"/>
  <c r="AA83" i="4" s="1"/>
  <c r="O1745" i="4"/>
  <c r="AA1745" i="4" s="1"/>
  <c r="O1744" i="4"/>
  <c r="AA1744" i="4" s="1"/>
  <c r="O305" i="4"/>
  <c r="AA305" i="4" s="1"/>
  <c r="O1093" i="4"/>
  <c r="AA1093" i="4" s="1"/>
  <c r="O1053" i="4"/>
  <c r="AA1053" i="4" s="1"/>
  <c r="O290" i="4"/>
  <c r="AA290" i="4" s="1"/>
  <c r="O921" i="4"/>
  <c r="AA921" i="4" s="1"/>
  <c r="O918" i="4"/>
  <c r="AA918" i="4" s="1"/>
  <c r="O917" i="4"/>
  <c r="AA917" i="4" s="1"/>
  <c r="O289" i="4"/>
  <c r="AA289" i="4" s="1"/>
  <c r="O287" i="4"/>
  <c r="AA287" i="4" s="1"/>
  <c r="O915" i="4"/>
  <c r="AA915" i="4" s="1"/>
  <c r="O79" i="4"/>
  <c r="AA79" i="4" s="1"/>
  <c r="O914" i="4"/>
  <c r="AA914" i="4" s="1"/>
  <c r="O913" i="4"/>
  <c r="AA913" i="4" s="1"/>
  <c r="O285" i="4"/>
  <c r="AA285" i="4" s="1"/>
  <c r="O1175" i="4"/>
  <c r="AA1175" i="4" s="1"/>
  <c r="AB1175" i="4" s="1"/>
  <c r="O912" i="4"/>
  <c r="AA912" i="4" s="1"/>
  <c r="O910" i="4"/>
  <c r="AA910" i="4" s="1"/>
  <c r="O907" i="4"/>
  <c r="AA907" i="4" s="1"/>
  <c r="O72" i="4"/>
  <c r="AA72" i="4" s="1"/>
  <c r="O1174" i="4"/>
  <c r="AA1174" i="4" s="1"/>
  <c r="AB1174" i="4" s="1"/>
  <c r="O905" i="4"/>
  <c r="AA905" i="4" s="1"/>
  <c r="O282" i="4"/>
  <c r="AA282" i="4" s="1"/>
  <c r="O280" i="4"/>
  <c r="AA280" i="4" s="1"/>
  <c r="O961" i="4"/>
  <c r="AA961" i="4" s="1"/>
  <c r="O277" i="4"/>
  <c r="AA277" i="4" s="1"/>
  <c r="O1173" i="4"/>
  <c r="AA1173" i="4" s="1"/>
  <c r="AB1173" i="4" s="1"/>
  <c r="O269" i="4"/>
  <c r="AA269" i="4" s="1"/>
  <c r="O263" i="4"/>
  <c r="AA263" i="4" s="1"/>
  <c r="O262" i="4"/>
  <c r="AA262" i="4" s="1"/>
  <c r="O902" i="4"/>
  <c r="AA902" i="4" s="1"/>
  <c r="O1061" i="4"/>
  <c r="AA1061" i="4" s="1"/>
  <c r="O67" i="4"/>
  <c r="AA67" i="4" s="1"/>
  <c r="O901" i="4"/>
  <c r="AA901" i="4" s="1"/>
  <c r="O261" i="4"/>
  <c r="AA261" i="4" s="1"/>
  <c r="O402" i="4"/>
  <c r="AA402" i="4" s="1"/>
  <c r="O900" i="4"/>
  <c r="AA900" i="4" s="1"/>
  <c r="O899" i="4"/>
  <c r="AA899" i="4" s="1"/>
  <c r="O260" i="4"/>
  <c r="AA260" i="4" s="1"/>
  <c r="O898" i="4"/>
  <c r="AA898" i="4" s="1"/>
  <c r="O897" i="4"/>
  <c r="AA897" i="4" s="1"/>
  <c r="O258" i="4"/>
  <c r="AA258" i="4" s="1"/>
  <c r="O896" i="4"/>
  <c r="AA896" i="4" s="1"/>
  <c r="O255" i="4"/>
  <c r="AA255" i="4" s="1"/>
  <c r="O960" i="4"/>
  <c r="AA960" i="4" s="1"/>
  <c r="O894" i="4"/>
  <c r="AA894" i="4" s="1"/>
  <c r="O886" i="4"/>
  <c r="AA886" i="4" s="1"/>
  <c r="O808" i="4"/>
  <c r="AA808" i="4" s="1"/>
  <c r="O247" i="4"/>
  <c r="AA247" i="4" s="1"/>
  <c r="O246" i="4"/>
  <c r="AA246" i="4" s="1"/>
  <c r="O959" i="4"/>
  <c r="AA959" i="4" s="1"/>
  <c r="O805" i="4"/>
  <c r="AA805" i="4" s="1"/>
  <c r="O242" i="4"/>
  <c r="AA242" i="4" s="1"/>
  <c r="O800" i="4"/>
  <c r="AA800" i="4" s="1"/>
  <c r="O958" i="4"/>
  <c r="AA958" i="4" s="1"/>
  <c r="O1060" i="4"/>
  <c r="AA1060" i="4" s="1"/>
  <c r="O1162" i="4"/>
  <c r="AA1162" i="4" s="1"/>
  <c r="AB1162" i="4" s="1"/>
  <c r="O786" i="4"/>
  <c r="AA786" i="4" s="1"/>
  <c r="O401" i="4"/>
  <c r="AA401" i="4" s="1"/>
  <c r="O237" i="4"/>
  <c r="AA237" i="4" s="1"/>
  <c r="O784" i="4"/>
  <c r="AA784" i="4" s="1"/>
  <c r="O781" i="4"/>
  <c r="AA781" i="4" s="1"/>
  <c r="O757" i="4"/>
  <c r="AA757" i="4" s="1"/>
  <c r="O741" i="4"/>
  <c r="AA741" i="4" s="1"/>
  <c r="O1160" i="4"/>
  <c r="AA1160" i="4" s="1"/>
  <c r="AB1160" i="4" s="1"/>
  <c r="O737" i="4"/>
  <c r="AA737" i="4" s="1"/>
  <c r="O230" i="4"/>
  <c r="AA230" i="4" s="1"/>
  <c r="O735" i="4"/>
  <c r="AA735" i="4" s="1"/>
  <c r="O734" i="4"/>
  <c r="AA734" i="4" s="1"/>
  <c r="O1058" i="4"/>
  <c r="AA1058" i="4" s="1"/>
  <c r="O229" i="4"/>
  <c r="AA229" i="4" s="1"/>
  <c r="O733" i="4"/>
  <c r="AA733" i="4" s="1"/>
  <c r="O400" i="4"/>
  <c r="AA400" i="4" s="1"/>
  <c r="O729" i="4"/>
  <c r="AA729" i="4" s="1"/>
  <c r="O725" i="4"/>
  <c r="AA725" i="4" s="1"/>
  <c r="O227" i="4"/>
  <c r="AA227" i="4" s="1"/>
  <c r="O724" i="4"/>
  <c r="AA724" i="4" s="1"/>
  <c r="O715" i="4"/>
  <c r="AA715" i="4" s="1"/>
  <c r="O395" i="4"/>
  <c r="AA395" i="4" s="1"/>
  <c r="O392" i="4"/>
  <c r="AA392" i="4" s="1"/>
  <c r="O711" i="4"/>
  <c r="AA711" i="4" s="1"/>
  <c r="O709" i="4"/>
  <c r="AA709" i="4" s="1"/>
  <c r="O1123" i="4"/>
  <c r="AA1123" i="4" s="1"/>
  <c r="O222" i="4"/>
  <c r="AA222" i="4" s="1"/>
  <c r="O702" i="4"/>
  <c r="AA702" i="4" s="1"/>
  <c r="O221" i="4"/>
  <c r="AA221" i="4" s="1"/>
  <c r="O692" i="4"/>
  <c r="AA692" i="4" s="1"/>
  <c r="O957" i="4"/>
  <c r="AA957" i="4" s="1"/>
  <c r="O217" i="4"/>
  <c r="AA217" i="4" s="1"/>
  <c r="O687" i="4"/>
  <c r="AA687" i="4" s="1"/>
  <c r="O956" i="4"/>
  <c r="AA956" i="4" s="1"/>
  <c r="O682" i="4"/>
  <c r="AA682" i="4" s="1"/>
  <c r="O954" i="4"/>
  <c r="AA954" i="4" s="1"/>
  <c r="O216" i="4"/>
  <c r="AA216" i="4" s="1"/>
  <c r="O391" i="4"/>
  <c r="AA391" i="4" s="1"/>
  <c r="O681" i="4"/>
  <c r="AA681" i="4" s="1"/>
  <c r="O1157" i="4"/>
  <c r="AA1157" i="4" s="1"/>
  <c r="AB1157" i="4" s="1"/>
  <c r="O672" i="4"/>
  <c r="AA672" i="4" s="1"/>
  <c r="O1120" i="4"/>
  <c r="AA1120" i="4" s="1"/>
  <c r="O206" i="4"/>
  <c r="AA206" i="4" s="1"/>
  <c r="O670" i="4"/>
  <c r="AA670" i="4" s="1"/>
  <c r="O665" i="4"/>
  <c r="AA665" i="4" s="1"/>
  <c r="O1118" i="4"/>
  <c r="AA1118" i="4" s="1"/>
  <c r="O59" i="4"/>
  <c r="AA59" i="4" s="1"/>
  <c r="O663" i="4"/>
  <c r="AA663" i="4" s="1"/>
  <c r="O657" i="4"/>
  <c r="AA657" i="4" s="1"/>
  <c r="O647" i="4"/>
  <c r="AA647" i="4" s="1"/>
  <c r="O644" i="4"/>
  <c r="AA644" i="4" s="1"/>
  <c r="O953" i="4"/>
  <c r="AA953" i="4" s="1"/>
  <c r="O641" i="4"/>
  <c r="AA641" i="4" s="1"/>
  <c r="O634" i="4"/>
  <c r="AA634" i="4" s="1"/>
  <c r="O1055" i="4"/>
  <c r="AA1055" i="4" s="1"/>
  <c r="O952" i="4"/>
  <c r="AA952" i="4" s="1"/>
  <c r="O631" i="4"/>
  <c r="AA631" i="4" s="1"/>
  <c r="O201" i="4"/>
  <c r="AA201" i="4" s="1"/>
  <c r="O390" i="4"/>
  <c r="AA390" i="4" s="1"/>
  <c r="O626" i="4"/>
  <c r="AA626" i="4" s="1"/>
  <c r="O1156" i="4"/>
  <c r="AA1156" i="4" s="1"/>
  <c r="AB1156" i="4" s="1"/>
  <c r="O625" i="4"/>
  <c r="AA625" i="4" s="1"/>
  <c r="O200" i="4"/>
  <c r="AA200" i="4" s="1"/>
  <c r="O622" i="4"/>
  <c r="AA622" i="4" s="1"/>
  <c r="O615" i="4"/>
  <c r="AA615" i="4" s="1"/>
  <c r="O612" i="4"/>
  <c r="AA612" i="4" s="1"/>
  <c r="O610" i="4"/>
  <c r="AA610" i="4" s="1"/>
  <c r="O609" i="4"/>
  <c r="AA609" i="4" s="1"/>
  <c r="O199" i="4"/>
  <c r="AA199" i="4" s="1"/>
  <c r="O608" i="4"/>
  <c r="AA608" i="4" s="1"/>
  <c r="O606" i="4"/>
  <c r="AA606" i="4" s="1"/>
  <c r="O604" i="4"/>
  <c r="AA604" i="4" s="1"/>
  <c r="O602" i="4"/>
  <c r="AA602" i="4" s="1"/>
  <c r="O1117" i="4"/>
  <c r="AA1117" i="4" s="1"/>
  <c r="O196" i="4"/>
  <c r="AA196" i="4" s="1"/>
  <c r="O601" i="4"/>
  <c r="AA601" i="4" s="1"/>
  <c r="O599" i="4"/>
  <c r="AA599" i="4" s="1"/>
  <c r="O598" i="4"/>
  <c r="AA598" i="4" s="1"/>
  <c r="O590" i="4"/>
  <c r="AA590" i="4" s="1"/>
  <c r="O433" i="4"/>
  <c r="AA433" i="4" s="1"/>
  <c r="O589" i="4"/>
  <c r="AA589" i="4" s="1"/>
  <c r="O1153" i="4"/>
  <c r="AA1153" i="4" s="1"/>
  <c r="AB1153" i="4" s="1"/>
  <c r="O1149" i="4"/>
  <c r="AA1149" i="4" s="1"/>
  <c r="O1148" i="4"/>
  <c r="AA1148" i="4" s="1"/>
  <c r="O428" i="4"/>
  <c r="AA428" i="4" s="1"/>
  <c r="O943" i="4"/>
  <c r="AA943" i="4" s="1"/>
  <c r="O588" i="4"/>
  <c r="AA588" i="4" s="1"/>
  <c r="O950" i="4"/>
  <c r="AA950" i="4" s="1"/>
  <c r="O945" i="4"/>
  <c r="AA945" i="4" s="1"/>
  <c r="O585" i="4"/>
  <c r="AA585" i="4" s="1"/>
  <c r="O426" i="4"/>
  <c r="AA426" i="4" s="1"/>
  <c r="O194" i="4"/>
  <c r="AA194" i="4" s="1"/>
  <c r="O584" i="4"/>
  <c r="AA584" i="4" s="1"/>
  <c r="O192" i="4"/>
  <c r="AA192" i="4" s="1"/>
  <c r="O583" i="4"/>
  <c r="AA583" i="4" s="1"/>
  <c r="O582" i="4"/>
  <c r="AA582" i="4" s="1"/>
  <c r="O577" i="4"/>
  <c r="AA577" i="4" s="1"/>
  <c r="O570" i="4"/>
  <c r="AA570" i="4" s="1"/>
  <c r="O568" i="4"/>
  <c r="AA568" i="4" s="1"/>
  <c r="O567" i="4"/>
  <c r="AA567" i="4" s="1"/>
  <c r="O1150" i="4"/>
  <c r="AA1150" i="4" s="1"/>
  <c r="AB1150" i="4" s="1"/>
  <c r="O1116" i="4"/>
  <c r="AA1116" i="4" s="1"/>
  <c r="O1114" i="4"/>
  <c r="AA1114" i="4" s="1"/>
  <c r="O941" i="4"/>
  <c r="AA941" i="4" s="1"/>
  <c r="O566" i="4"/>
  <c r="AA566" i="4" s="1"/>
  <c r="O1112" i="4"/>
  <c r="AA1112" i="4" s="1"/>
  <c r="O421" i="4"/>
  <c r="AA421" i="4" s="1"/>
  <c r="O565" i="4"/>
  <c r="AA565" i="4" s="1"/>
  <c r="O564" i="4"/>
  <c r="AA564" i="4" s="1"/>
  <c r="O940" i="4"/>
  <c r="AA940" i="4" s="1"/>
  <c r="O1111" i="4"/>
  <c r="AA1111" i="4" s="1"/>
  <c r="O938" i="4"/>
  <c r="AA938" i="4" s="1"/>
  <c r="O560" i="4"/>
  <c r="AA560" i="4" s="1"/>
  <c r="O557" i="4"/>
  <c r="AA557" i="4" s="1"/>
  <c r="O555" i="4"/>
  <c r="AA555" i="4" s="1"/>
  <c r="O419" i="4"/>
  <c r="AA419" i="4" s="1"/>
  <c r="O552" i="4"/>
  <c r="AA552" i="4" s="1"/>
  <c r="O551" i="4"/>
  <c r="AA551" i="4" s="1"/>
  <c r="O937" i="4"/>
  <c r="AA937" i="4" s="1"/>
  <c r="O548" i="4"/>
  <c r="AA548" i="4" s="1"/>
  <c r="O545" i="4"/>
  <c r="AA545" i="4" s="1"/>
  <c r="O56" i="4"/>
  <c r="AA56" i="4" s="1"/>
  <c r="O932" i="4"/>
  <c r="AA932" i="4" s="1"/>
  <c r="O543" i="4"/>
  <c r="AA543" i="4" s="1"/>
  <c r="O541" i="4"/>
  <c r="AA541" i="4" s="1"/>
  <c r="O539" i="4"/>
  <c r="AA539" i="4" s="1"/>
  <c r="O537" i="4"/>
  <c r="AA537" i="4" s="1"/>
  <c r="O931" i="4"/>
  <c r="AA931" i="4" s="1"/>
  <c r="O536" i="4"/>
  <c r="AA536" i="4" s="1"/>
  <c r="O53" i="4"/>
  <c r="AA53" i="4" s="1"/>
  <c r="O930" i="4"/>
  <c r="AA930" i="4" s="1"/>
  <c r="O929" i="4"/>
  <c r="AA929" i="4" s="1"/>
  <c r="O1052" i="4"/>
  <c r="AA1052" i="4" s="1"/>
  <c r="O532" i="4"/>
  <c r="AA532" i="4" s="1"/>
  <c r="O153" i="4"/>
  <c r="AA153" i="4" s="1"/>
  <c r="O928" i="4"/>
  <c r="AA928" i="4" s="1"/>
  <c r="O413" i="4"/>
  <c r="AA413" i="4" s="1"/>
  <c r="O1147" i="4"/>
  <c r="AA1147" i="4" s="1"/>
  <c r="O526" i="4"/>
  <c r="AA526" i="4" s="1"/>
  <c r="O927" i="4"/>
  <c r="AA927" i="4" s="1"/>
  <c r="O520" i="4"/>
  <c r="AA520" i="4" s="1"/>
  <c r="O517" i="4"/>
  <c r="AA517" i="4" s="1"/>
  <c r="O150" i="4"/>
  <c r="AA150" i="4" s="1"/>
  <c r="O514" i="4"/>
  <c r="AA514" i="4" s="1"/>
  <c r="O509" i="4"/>
  <c r="AA509" i="4" s="1"/>
  <c r="O502" i="4"/>
  <c r="AA502" i="4" s="1"/>
  <c r="O925" i="4"/>
  <c r="AA925" i="4" s="1"/>
  <c r="O1049" i="4"/>
  <c r="AA1049" i="4" s="1"/>
  <c r="O147" i="4"/>
  <c r="AA147" i="4" s="1"/>
  <c r="O507" i="4"/>
  <c r="AA507" i="4" s="1"/>
  <c r="O144" i="4"/>
  <c r="AA144" i="4" s="1"/>
  <c r="O501" i="4"/>
  <c r="AA501" i="4" s="1"/>
  <c r="O1145" i="4"/>
  <c r="AA1145" i="4" s="1"/>
  <c r="O1143" i="4"/>
  <c r="AA1143" i="4" s="1"/>
  <c r="O411" i="4"/>
  <c r="AA411" i="4" s="1"/>
  <c r="O46" i="4"/>
  <c r="AA46" i="4" s="1"/>
  <c r="O1048" i="4"/>
  <c r="AA1048" i="4" s="1"/>
  <c r="O496" i="4"/>
  <c r="AA496" i="4" s="1"/>
  <c r="O1047" i="4"/>
  <c r="AA1047" i="4" s="1"/>
  <c r="O1046" i="4"/>
  <c r="AA1046" i="4" s="1"/>
  <c r="O409" i="4"/>
  <c r="AA409" i="4" s="1"/>
  <c r="O924" i="4"/>
  <c r="AA924" i="4" s="1"/>
  <c r="O1186" i="4"/>
  <c r="AA1186" i="4" s="1"/>
  <c r="O143" i="4"/>
  <c r="AA143" i="4" s="1"/>
  <c r="O495" i="4"/>
  <c r="AA495" i="4" s="1"/>
  <c r="O490" i="4"/>
  <c r="AA490" i="4" s="1"/>
  <c r="O489" i="4"/>
  <c r="AA489" i="4" s="1"/>
  <c r="O1039" i="4"/>
  <c r="AA1039" i="4" s="1"/>
  <c r="O1184" i="4"/>
  <c r="AA1184" i="4" s="1"/>
  <c r="O1142" i="4"/>
  <c r="AA1142" i="4" s="1"/>
  <c r="O40" i="4"/>
  <c r="AA40" i="4" s="1"/>
  <c r="O1182" i="4"/>
  <c r="AA1182" i="4" s="1"/>
  <c r="O1533" i="4"/>
  <c r="AA1533" i="4" s="1"/>
  <c r="O923" i="4"/>
  <c r="AA923" i="4" s="1"/>
  <c r="O487" i="4"/>
  <c r="AA487" i="4" s="1"/>
  <c r="O483" i="4"/>
  <c r="AA483" i="4" s="1"/>
  <c r="O1532" i="4"/>
  <c r="AA1532" i="4" s="1"/>
  <c r="O138" i="4"/>
  <c r="AA138" i="4" s="1"/>
  <c r="O1528" i="4"/>
  <c r="AA1528" i="4" s="1"/>
  <c r="O482" i="4"/>
  <c r="AA482" i="4" s="1"/>
  <c r="O137" i="4"/>
  <c r="AA137" i="4" s="1"/>
  <c r="O1036" i="4"/>
  <c r="AA1036" i="4" s="1"/>
  <c r="O134" i="4"/>
  <c r="AA134" i="4" s="1"/>
  <c r="O133" i="4"/>
  <c r="AA133" i="4" s="1"/>
  <c r="O477" i="4"/>
  <c r="AA477" i="4" s="1"/>
  <c r="O131" i="4"/>
  <c r="AA131" i="4" s="1"/>
  <c r="O352" i="4"/>
  <c r="AA352" i="4" s="1"/>
  <c r="O1034" i="4"/>
  <c r="AA1034" i="4" s="1"/>
  <c r="O1527" i="4"/>
  <c r="AA1527" i="4" s="1"/>
  <c r="O1525" i="4"/>
  <c r="AA1525" i="4" s="1"/>
  <c r="O1181" i="4"/>
  <c r="AA1181" i="4" s="1"/>
  <c r="O476" i="4"/>
  <c r="AA476" i="4" s="1"/>
  <c r="O474" i="4"/>
  <c r="AA474" i="4" s="1"/>
  <c r="O129" i="4"/>
  <c r="AA129" i="4" s="1"/>
  <c r="O1524" i="4"/>
  <c r="AA1524" i="4" s="1"/>
  <c r="O470" i="4"/>
  <c r="AA470" i="4" s="1"/>
  <c r="O1033" i="4"/>
  <c r="AA1033" i="4" s="1"/>
  <c r="O1032" i="4"/>
  <c r="AA1032" i="4" s="1"/>
  <c r="O1031" i="4"/>
  <c r="AA1031" i="4" s="1"/>
  <c r="O1028" i="4"/>
  <c r="AA1028" i="4" s="1"/>
  <c r="O127" i="4"/>
  <c r="AA127" i="4" s="1"/>
  <c r="O1027" i="4"/>
  <c r="AA1027" i="4" s="1"/>
  <c r="O467" i="4"/>
  <c r="AA467" i="4" s="1"/>
  <c r="O124" i="4"/>
  <c r="AA124" i="4" s="1"/>
  <c r="O1025" i="4"/>
  <c r="AA1025" i="4" s="1"/>
  <c r="O1180" i="4"/>
  <c r="AA1180" i="4" s="1"/>
  <c r="O117" i="4"/>
  <c r="AA117" i="4" s="1"/>
  <c r="O1523" i="4"/>
  <c r="AA1523" i="4" s="1"/>
  <c r="O1541" i="4"/>
  <c r="AA1541" i="4" s="1"/>
  <c r="O1024" i="4"/>
  <c r="AA1024" i="4" s="1"/>
  <c r="O1540" i="4"/>
  <c r="AA1540" i="4" s="1"/>
  <c r="O1539" i="4"/>
  <c r="AA1539" i="4" s="1"/>
  <c r="O1021" i="4"/>
  <c r="AA1021" i="4" s="1"/>
  <c r="O1522" i="4"/>
  <c r="AA1522" i="4" s="1"/>
  <c r="O1521" i="4"/>
  <c r="AA1521" i="4" s="1"/>
  <c r="O1520" i="4"/>
  <c r="AA1520" i="4" s="1"/>
  <c r="O1020" i="4"/>
  <c r="AA1020" i="4" s="1"/>
  <c r="O116" i="4"/>
  <c r="AA116" i="4" s="1"/>
  <c r="O1604" i="4"/>
  <c r="AA1604" i="4" s="1"/>
  <c r="O1087" i="4"/>
  <c r="AA1087" i="4" s="1"/>
  <c r="O1019" i="4"/>
  <c r="AA1019" i="4" s="1"/>
  <c r="O1018" i="4"/>
  <c r="AA1018" i="4" s="1"/>
  <c r="O1017" i="4"/>
  <c r="AA1017" i="4" s="1"/>
  <c r="O1086" i="4"/>
  <c r="AA1086" i="4" s="1"/>
  <c r="O1016" i="4"/>
  <c r="AA1016" i="4" s="1"/>
  <c r="O464" i="4"/>
  <c r="AA464" i="4" s="1"/>
  <c r="O1015" i="4"/>
  <c r="AA1015" i="4" s="1"/>
  <c r="O457" i="4"/>
  <c r="AA457" i="4" s="1"/>
  <c r="O1012" i="4"/>
  <c r="AA1012" i="4" s="1"/>
  <c r="O1085" i="4"/>
  <c r="AA1085" i="4" s="1"/>
  <c r="O114" i="4"/>
  <c r="AA114" i="4" s="1"/>
  <c r="O1538" i="4"/>
  <c r="AA1538" i="4" s="1"/>
  <c r="O1517" i="4"/>
  <c r="AA1517" i="4" s="1"/>
  <c r="O1011" i="4"/>
  <c r="AA1011" i="4" s="1"/>
  <c r="O1515" i="4"/>
  <c r="AA1515" i="4" s="1"/>
  <c r="O1010" i="4"/>
  <c r="AA1010" i="4" s="1"/>
  <c r="O1009" i="4"/>
  <c r="AA1009" i="4" s="1"/>
  <c r="O1006" i="4"/>
  <c r="AA1006" i="4" s="1"/>
  <c r="O1141" i="4"/>
  <c r="AA1141" i="4" s="1"/>
  <c r="O1005" i="4"/>
  <c r="AA1005" i="4" s="1"/>
  <c r="O1514" i="4"/>
  <c r="AA1514" i="4" s="1"/>
  <c r="O1512" i="4"/>
  <c r="AA1512" i="4" s="1"/>
  <c r="O456" i="4"/>
  <c r="AA456" i="4" s="1"/>
  <c r="O449" i="4"/>
  <c r="AA449" i="4" s="1"/>
  <c r="O1511" i="4"/>
  <c r="AA1511" i="4" s="1"/>
  <c r="O1004" i="4"/>
  <c r="AA1004" i="4" s="1"/>
  <c r="O1003" i="4"/>
  <c r="AA1003" i="4" s="1"/>
  <c r="O1510" i="4"/>
  <c r="AA1510" i="4" s="1"/>
  <c r="O1000" i="4"/>
  <c r="AA1000" i="4" s="1"/>
  <c r="O999" i="4"/>
  <c r="AA999" i="4" s="1"/>
  <c r="O998" i="4"/>
  <c r="AA998" i="4" s="1"/>
  <c r="O1509" i="4"/>
  <c r="AA1509" i="4" s="1"/>
  <c r="O440" i="4"/>
  <c r="AA440" i="4" s="1"/>
  <c r="O1507" i="4"/>
  <c r="AA1507" i="4" s="1"/>
  <c r="O997" i="4"/>
  <c r="AA997" i="4" s="1"/>
  <c r="O1505" i="4"/>
  <c r="AA1505" i="4" s="1"/>
  <c r="O1504" i="4"/>
  <c r="AA1504" i="4" s="1"/>
  <c r="O437" i="4"/>
  <c r="AA437" i="4" s="1"/>
  <c r="O187" i="4"/>
  <c r="AA187" i="4" s="1"/>
  <c r="O1503" i="4"/>
  <c r="AA1503" i="4" s="1"/>
  <c r="O1502" i="4"/>
  <c r="AA1502" i="4" s="1"/>
  <c r="O996" i="4"/>
  <c r="AA996" i="4" s="1"/>
  <c r="O1501" i="4"/>
  <c r="AA1501" i="4" s="1"/>
  <c r="O1500" i="4"/>
  <c r="AA1500" i="4" s="1"/>
  <c r="O1083" i="4"/>
  <c r="AA1083" i="4" s="1"/>
  <c r="O995" i="4"/>
  <c r="AA995" i="4" s="1"/>
  <c r="O994" i="4"/>
  <c r="AA994" i="4" s="1"/>
  <c r="O1498" i="4"/>
  <c r="AA1498" i="4" s="1"/>
  <c r="O993" i="4"/>
  <c r="AA993" i="4" s="1"/>
  <c r="O1537" i="4"/>
  <c r="AA1537" i="4" s="1"/>
  <c r="O435" i="4"/>
  <c r="AA435" i="4" s="1"/>
  <c r="O337" i="4"/>
  <c r="AA337" i="4" s="1"/>
  <c r="O1536" i="4"/>
  <c r="AA1536" i="4" s="1"/>
  <c r="O186" i="4"/>
  <c r="AA186" i="4" s="1"/>
  <c r="O1497" i="4"/>
  <c r="AA1497" i="4" s="1"/>
  <c r="O1495" i="4"/>
  <c r="AA1495" i="4" s="1"/>
  <c r="O1081" i="4"/>
  <c r="AA1081" i="4" s="1"/>
  <c r="O992" i="4"/>
  <c r="AA992" i="4" s="1"/>
  <c r="O991" i="4"/>
  <c r="AA991" i="4" s="1"/>
  <c r="O1137" i="4"/>
  <c r="AA1137" i="4" s="1"/>
  <c r="O182" i="4"/>
  <c r="AA182" i="4" s="1"/>
  <c r="O1127" i="4"/>
  <c r="AA1127" i="4" s="1"/>
  <c r="O1080" i="4"/>
  <c r="AA1080" i="4" s="1"/>
  <c r="O1079" i="4"/>
  <c r="AA1079" i="4" s="1"/>
  <c r="O180" i="4"/>
  <c r="AA180" i="4" s="1"/>
  <c r="O178" i="4"/>
  <c r="AA178" i="4" s="1"/>
  <c r="O989" i="4"/>
  <c r="AA989" i="4" s="1"/>
  <c r="O1078" i="4"/>
  <c r="AA1078" i="4" s="1"/>
  <c r="O336" i="4"/>
  <c r="AA336" i="4" s="1"/>
  <c r="O987" i="4"/>
  <c r="AA987" i="4" s="1"/>
  <c r="O986" i="4"/>
  <c r="AA986" i="4" s="1"/>
  <c r="O1076" i="4"/>
  <c r="AA1076" i="4" s="1"/>
  <c r="O1073" i="4"/>
  <c r="AA1073" i="4" s="1"/>
  <c r="O1535" i="4"/>
  <c r="AA1535" i="4" s="1"/>
  <c r="O985" i="4"/>
  <c r="AA985" i="4" s="1"/>
  <c r="O1135" i="4"/>
  <c r="AA1135" i="4" s="1"/>
  <c r="O1071" i="4"/>
  <c r="AA1071" i="4" s="1"/>
  <c r="O1070" i="4"/>
  <c r="AA1070" i="4" s="1"/>
  <c r="O1134" i="4"/>
  <c r="AA1134" i="4" s="1"/>
  <c r="O1493" i="4"/>
  <c r="AA1493" i="4" s="1"/>
  <c r="O984" i="4"/>
  <c r="AA984" i="4" s="1"/>
  <c r="O1066" i="4"/>
  <c r="AA1066" i="4" s="1"/>
  <c r="O980" i="4"/>
  <c r="AA980" i="4" s="1"/>
  <c r="O176" i="4"/>
  <c r="AA176" i="4" s="1"/>
  <c r="O979" i="4"/>
  <c r="AA979" i="4" s="1"/>
  <c r="O976" i="4"/>
  <c r="AA976" i="4" s="1"/>
  <c r="O975" i="4"/>
  <c r="AA975" i="4" s="1"/>
  <c r="O974" i="4"/>
  <c r="AA974" i="4" s="1"/>
  <c r="O973" i="4"/>
  <c r="AA973" i="4" s="1"/>
  <c r="O972" i="4"/>
  <c r="AA972" i="4" s="1"/>
  <c r="O971" i="4"/>
  <c r="AA971" i="4" s="1"/>
  <c r="O173" i="4"/>
  <c r="AA173" i="4" s="1"/>
  <c r="O158" i="4"/>
  <c r="AA158" i="4" s="1"/>
  <c r="O968" i="4"/>
  <c r="AA968" i="4" s="1"/>
  <c r="O1133" i="4"/>
  <c r="AA1133" i="4" s="1"/>
  <c r="O967" i="4"/>
  <c r="AA967" i="4" s="1"/>
  <c r="O964" i="4"/>
  <c r="AA964" i="4" s="1"/>
  <c r="O1603" i="4"/>
  <c r="AA1603" i="4" s="1"/>
  <c r="O878" i="4"/>
  <c r="O865" i="4"/>
  <c r="O864" i="4"/>
  <c r="O837" i="4"/>
  <c r="O836" i="4"/>
  <c r="O821" i="4"/>
  <c r="O812" i="4"/>
  <c r="O811" i="4"/>
  <c r="O1383" i="4"/>
  <c r="AA1383" i="4" s="1"/>
  <c r="O1382" i="4"/>
  <c r="AA1382" i="4" s="1"/>
  <c r="O803" i="4"/>
  <c r="O1375" i="4"/>
  <c r="AA1375" i="4" s="1"/>
  <c r="O1371" i="4"/>
  <c r="AA1371" i="4" s="1"/>
  <c r="O1369" i="4"/>
  <c r="AA1369" i="4" s="1"/>
  <c r="O1368" i="4"/>
  <c r="AA1368" i="4" s="1"/>
  <c r="O1367" i="4"/>
  <c r="AA1367" i="4" s="1"/>
  <c r="O752" i="4"/>
  <c r="O750" i="4"/>
  <c r="O1416" i="4"/>
  <c r="AA1416" i="4" s="1"/>
  <c r="AB1416" i="4" s="1"/>
  <c r="O739" i="4"/>
  <c r="O1363" i="4"/>
  <c r="AA1363" i="4" s="1"/>
  <c r="O1471" i="4"/>
  <c r="AA1471" i="4" s="1"/>
  <c r="O1361" i="4"/>
  <c r="AA1361" i="4" s="1"/>
  <c r="O1360" i="4"/>
  <c r="AA1360" i="4" s="1"/>
  <c r="O1358" i="4"/>
  <c r="AA1358" i="4" s="1"/>
  <c r="O1356" i="4"/>
  <c r="AA1356" i="4" s="1"/>
  <c r="O1470" i="4"/>
  <c r="AA1470" i="4" s="1"/>
  <c r="O719" i="4"/>
  <c r="O1352" i="4"/>
  <c r="AA1352" i="4" s="1"/>
  <c r="O1685" i="4"/>
  <c r="AA1685" i="4" s="1"/>
  <c r="O1468" i="4"/>
  <c r="AA1468" i="4" s="1"/>
  <c r="O1351" i="4"/>
  <c r="AA1351" i="4" s="1"/>
  <c r="O696" i="4"/>
  <c r="O1348" i="4"/>
  <c r="AA1348" i="4" s="1"/>
  <c r="O1467" i="4"/>
  <c r="AA1467" i="4" s="1"/>
  <c r="O1346" i="4"/>
  <c r="AA1346" i="4" s="1"/>
  <c r="O1466" i="4"/>
  <c r="AA1466" i="4" s="1"/>
  <c r="O1344" i="4"/>
  <c r="AA1344" i="4" s="1"/>
  <c r="O1465" i="4"/>
  <c r="AA1465" i="4" s="1"/>
  <c r="O1341" i="4"/>
  <c r="AA1341" i="4" s="1"/>
  <c r="O1339" i="4"/>
  <c r="AA1339" i="4" s="1"/>
  <c r="O1337" i="4"/>
  <c r="AA1337" i="4" s="1"/>
  <c r="O1336" i="4"/>
  <c r="AA1336" i="4" s="1"/>
  <c r="O1684" i="4"/>
  <c r="AA1684" i="4" s="1"/>
  <c r="O1683" i="4"/>
  <c r="AA1683" i="4" s="1"/>
  <c r="O1682" i="4"/>
  <c r="AA1682" i="4" s="1"/>
  <c r="O1681" i="4"/>
  <c r="AA1681" i="4" s="1"/>
  <c r="O627" i="4"/>
  <c r="O1680" i="4"/>
  <c r="AA1680" i="4" s="1"/>
  <c r="O1335" i="4"/>
  <c r="AA1335" i="4" s="1"/>
  <c r="O1281" i="4"/>
  <c r="AA1281" i="4" s="1"/>
  <c r="O1334" i="4"/>
  <c r="AA1334" i="4" s="1"/>
  <c r="O1464" i="4"/>
  <c r="AA1464" i="4" s="1"/>
  <c r="O1679" i="4"/>
  <c r="AA1679" i="4" s="1"/>
  <c r="O1329" i="4"/>
  <c r="AA1329" i="4" s="1"/>
  <c r="O1326" i="4"/>
  <c r="AA1326" i="4" s="1"/>
  <c r="O1324" i="4"/>
  <c r="AA1324" i="4" s="1"/>
  <c r="O1323" i="4"/>
  <c r="AA1323" i="4" s="1"/>
  <c r="O1678" i="4"/>
  <c r="AA1678" i="4" s="1"/>
  <c r="O1321" i="4"/>
  <c r="AA1321" i="4" s="1"/>
  <c r="O1320" i="4"/>
  <c r="AA1320" i="4" s="1"/>
  <c r="O1463" i="4"/>
  <c r="AA1463" i="4" s="1"/>
  <c r="O1415" i="4"/>
  <c r="AA1415" i="4" s="1"/>
  <c r="AB1415" i="4" s="1"/>
  <c r="O1315" i="4"/>
  <c r="AA1315" i="4" s="1"/>
  <c r="O1677" i="4"/>
  <c r="AA1677" i="4" s="1"/>
  <c r="O1411" i="4"/>
  <c r="AA1411" i="4" s="1"/>
  <c r="AB1411" i="4" s="1"/>
  <c r="O1310" i="4"/>
  <c r="AA1310" i="4" s="1"/>
  <c r="O1409" i="4"/>
  <c r="AA1409" i="4" s="1"/>
  <c r="AB1409" i="4" s="1"/>
  <c r="O1407" i="4"/>
  <c r="AA1407" i="4" s="1"/>
  <c r="AB1407" i="4" s="1"/>
  <c r="O1676" i="4"/>
  <c r="AA1676" i="4" s="1"/>
  <c r="O1309" i="4"/>
  <c r="AA1309" i="4" s="1"/>
  <c r="O1308" i="4"/>
  <c r="AA1308" i="4" s="1"/>
  <c r="O1306" i="4"/>
  <c r="AA1306" i="4" s="1"/>
  <c r="O1279" i="4"/>
  <c r="AA1279" i="4" s="1"/>
  <c r="O1670" i="4"/>
  <c r="AA1670" i="4" s="1"/>
  <c r="O1665" i="4"/>
  <c r="AA1665" i="4" s="1"/>
  <c r="O1663" i="4"/>
  <c r="AA1663" i="4" s="1"/>
  <c r="O1305" i="4"/>
  <c r="AA1305" i="4" s="1"/>
  <c r="O1662" i="4"/>
  <c r="AA1662" i="4" s="1"/>
  <c r="O1661" i="4"/>
  <c r="AA1661" i="4" s="1"/>
  <c r="O1302" i="4"/>
  <c r="AA1302" i="4" s="1"/>
  <c r="O1278" i="4"/>
  <c r="AA1278" i="4" s="1"/>
  <c r="O1406" i="4"/>
  <c r="AA1406" i="4" s="1"/>
  <c r="AB1406" i="4" s="1"/>
  <c r="O1660" i="4"/>
  <c r="AA1660" i="4" s="1"/>
  <c r="O1300" i="4"/>
  <c r="AA1300" i="4" s="1"/>
  <c r="O1295" i="4"/>
  <c r="AA1295" i="4" s="1"/>
  <c r="O1402" i="4"/>
  <c r="AA1402" i="4" s="1"/>
  <c r="AB1402" i="4" s="1"/>
  <c r="O1277" i="4"/>
  <c r="AA1277" i="4" s="1"/>
  <c r="O1294" i="4"/>
  <c r="AA1294" i="4" s="1"/>
  <c r="O1659" i="4"/>
  <c r="AA1659" i="4" s="1"/>
  <c r="O1290" i="4"/>
  <c r="AA1290" i="4" s="1"/>
  <c r="O1289" i="4"/>
  <c r="AA1289" i="4" s="1"/>
  <c r="O1276" i="4"/>
  <c r="AA1276" i="4" s="1"/>
  <c r="O1398" i="4"/>
  <c r="AA1398" i="4" s="1"/>
  <c r="AB1398" i="4" s="1"/>
  <c r="O1275" i="4"/>
  <c r="AA1275" i="4" s="1"/>
  <c r="O1272" i="4"/>
  <c r="AA1272" i="4" s="1"/>
  <c r="O1270" i="4"/>
  <c r="AA1270" i="4" s="1"/>
  <c r="O1268" i="4"/>
  <c r="AA1268" i="4" s="1"/>
  <c r="O1266" i="4"/>
  <c r="AA1266" i="4" s="1"/>
  <c r="O1265" i="4"/>
  <c r="AA1265" i="4" s="1"/>
  <c r="O1640" i="4"/>
  <c r="AA1640" i="4" s="1"/>
  <c r="O1459" i="4"/>
  <c r="AA1459" i="4" s="1"/>
  <c r="O1397" i="4"/>
  <c r="AA1397" i="4" s="1"/>
  <c r="AB1397" i="4" s="1"/>
  <c r="O1393" i="4"/>
  <c r="AA1393" i="4" s="1"/>
  <c r="AB1393" i="4" s="1"/>
  <c r="O1392" i="4"/>
  <c r="AA1392" i="4" s="1"/>
  <c r="AB1392" i="4" s="1"/>
  <c r="O1390" i="4"/>
  <c r="AA1390" i="4" s="1"/>
  <c r="AB1390" i="4" s="1"/>
  <c r="O1488" i="4"/>
  <c r="AA1488" i="4" s="1"/>
  <c r="O1486" i="4"/>
  <c r="AA1486" i="4" s="1"/>
  <c r="O1259" i="4"/>
  <c r="AA1259" i="4" s="1"/>
  <c r="O1258" i="4"/>
  <c r="AA1258" i="4" s="1"/>
  <c r="O1458" i="4"/>
  <c r="AA1458" i="4" s="1"/>
  <c r="O1288" i="4"/>
  <c r="AA1288" i="4" s="1"/>
  <c r="O1457" i="4"/>
  <c r="AA1457" i="4" s="1"/>
  <c r="O1387" i="4"/>
  <c r="O1634" i="4"/>
  <c r="AA1634" i="4" s="1"/>
  <c r="O1444" i="4"/>
  <c r="AA1444" i="4" s="1"/>
  <c r="O1256" i="4"/>
  <c r="AA1256" i="4" s="1"/>
  <c r="O1626" i="4"/>
  <c r="AA1626" i="4" s="1"/>
  <c r="O1625" i="4"/>
  <c r="AA1625" i="4" s="1"/>
  <c r="O1254" i="4"/>
  <c r="AA1254" i="4" s="1"/>
  <c r="O1252" i="4"/>
  <c r="AA1252" i="4" s="1"/>
  <c r="O1619" i="4"/>
  <c r="AA1619" i="4" s="1"/>
  <c r="O1241" i="4"/>
  <c r="AA1241" i="4" s="1"/>
  <c r="O1239" i="4"/>
  <c r="AA1239" i="4" s="1"/>
  <c r="O1618" i="4"/>
  <c r="AA1618" i="4" s="1"/>
  <c r="O1441" i="4"/>
  <c r="AA1441" i="4" s="1"/>
  <c r="O1235" i="4"/>
  <c r="AA1235" i="4" s="1"/>
  <c r="O1617" i="4"/>
  <c r="AA1617" i="4" s="1"/>
  <c r="O1616" i="4"/>
  <c r="AA1616" i="4" s="1"/>
  <c r="O1231" i="4"/>
  <c r="AA1231" i="4" s="1"/>
  <c r="O1440" i="4"/>
  <c r="AA1440" i="4" s="1"/>
  <c r="O1230" i="4"/>
  <c r="AA1230" i="4" s="1"/>
  <c r="O1222" i="4"/>
  <c r="AA1222" i="4" s="1"/>
  <c r="O1220" i="4"/>
  <c r="AA1220" i="4" s="1"/>
  <c r="O1211" i="4"/>
  <c r="AA1211" i="4" s="1"/>
  <c r="O1210" i="4"/>
  <c r="AA1210" i="4" s="1"/>
  <c r="O1207" i="4"/>
  <c r="AA1207" i="4" s="1"/>
  <c r="O1205" i="4"/>
  <c r="AA1205" i="4" s="1"/>
  <c r="O1204" i="4"/>
  <c r="AA1204" i="4" s="1"/>
  <c r="O1201" i="4"/>
  <c r="AA1201" i="4" s="1"/>
  <c r="O1196" i="4"/>
  <c r="AA1196" i="4" s="1"/>
  <c r="O1194" i="4"/>
  <c r="AA1194" i="4" s="1"/>
  <c r="O1437" i="4"/>
  <c r="AA1437" i="4" s="1"/>
  <c r="O1485" i="4"/>
  <c r="AA1485" i="4" s="1"/>
  <c r="O1456" i="4"/>
  <c r="AA1456" i="4" s="1"/>
  <c r="O1484" i="4"/>
  <c r="AA1484" i="4" s="1"/>
  <c r="O1741" i="4"/>
  <c r="AA1741" i="4" s="1"/>
  <c r="O1436" i="4"/>
  <c r="AA1436" i="4" s="1"/>
  <c r="O1435" i="4"/>
  <c r="AA1435" i="4" s="1"/>
  <c r="O1602" i="4"/>
  <c r="AA1602" i="4" s="1"/>
  <c r="O1433" i="4"/>
  <c r="AA1433" i="4" s="1"/>
  <c r="O1601" i="4"/>
  <c r="AA1601" i="4" s="1"/>
  <c r="O1738" i="4"/>
  <c r="AA1738" i="4" s="1"/>
  <c r="O1428" i="4"/>
  <c r="AA1428" i="4" s="1"/>
  <c r="O1483" i="4"/>
  <c r="AA1483" i="4" s="1"/>
  <c r="O1590" i="4"/>
  <c r="AA1590" i="4" s="1"/>
  <c r="O1193" i="4"/>
  <c r="AA1193" i="4" s="1"/>
  <c r="O1583" i="4"/>
  <c r="AA1583" i="4" s="1"/>
  <c r="O1425" i="4"/>
  <c r="AA1425" i="4" s="1"/>
  <c r="O1737" i="4"/>
  <c r="AA1737" i="4" s="1"/>
  <c r="O1424" i="4"/>
  <c r="AA1424" i="4" s="1"/>
  <c r="O1422" i="4"/>
  <c r="AA1422" i="4" s="1"/>
  <c r="O1582" i="4"/>
  <c r="AA1582" i="4" s="1"/>
  <c r="O1736" i="4"/>
  <c r="AA1736" i="4" s="1"/>
  <c r="O1420" i="4"/>
  <c r="AA1420" i="4" s="1"/>
  <c r="O1419" i="4"/>
  <c r="AA1419" i="4" s="1"/>
  <c r="AA374" i="4"/>
  <c r="P6" i="7" l="1"/>
  <c r="AA1387" i="4"/>
  <c r="AB1387" i="4" s="1"/>
  <c r="AC1762" i="5" l="1"/>
  <c r="AC1763" i="5"/>
  <c r="AC1872" i="5"/>
  <c r="AC1865" i="5"/>
  <c r="AC1855" i="5"/>
  <c r="AC1854" i="5"/>
  <c r="AC1844" i="5"/>
  <c r="AB1472" i="4"/>
  <c r="AB1471" i="4"/>
  <c r="AB1470" i="4"/>
  <c r="AB1468" i="4"/>
  <c r="AB1467" i="4"/>
  <c r="AB1466" i="4"/>
  <c r="AB1465" i="4"/>
  <c r="AB1464" i="4"/>
  <c r="AB1463" i="4"/>
  <c r="AI220" i="3" l="1"/>
  <c r="AD220" i="3"/>
  <c r="AE220" i="3" s="1"/>
  <c r="AC220" i="3"/>
  <c r="S389" i="7" l="1"/>
  <c r="U389" i="7"/>
  <c r="V389" i="7"/>
  <c r="S387" i="7"/>
  <c r="U387" i="7"/>
  <c r="V387" i="7"/>
  <c r="AB1444" i="4"/>
  <c r="AB1441" i="4"/>
  <c r="AB1440" i="4"/>
  <c r="AB1437" i="4"/>
  <c r="AB1436" i="4"/>
  <c r="AB1435" i="4"/>
  <c r="AB1433" i="4"/>
  <c r="AB1428" i="4"/>
  <c r="AB1425" i="4"/>
  <c r="AB1424" i="4"/>
  <c r="AB1422" i="4"/>
  <c r="AB1420" i="4"/>
  <c r="AB1419" i="4"/>
  <c r="O1418" i="4"/>
  <c r="AC1319" i="5"/>
  <c r="AC1915" i="5"/>
  <c r="O6" i="1"/>
  <c r="Q6" i="1" s="1"/>
  <c r="AC1900" i="5"/>
  <c r="AC940" i="5"/>
  <c r="AC939" i="5"/>
  <c r="AC173" i="3"/>
  <c r="AC166" i="3"/>
  <c r="AC163" i="3"/>
  <c r="AC23" i="3"/>
  <c r="X31" i="7"/>
  <c r="P1418" i="4" l="1"/>
  <c r="AA1418" i="4"/>
  <c r="AB1418" i="4" s="1"/>
  <c r="P6" i="1"/>
  <c r="AC1927" i="5"/>
  <c r="AC767" i="5"/>
  <c r="AC766" i="5"/>
  <c r="AC765" i="5"/>
  <c r="AC764" i="5"/>
  <c r="AC763" i="5"/>
  <c r="AC762" i="5"/>
  <c r="AC761" i="5"/>
  <c r="AC760" i="5"/>
  <c r="AC759" i="5"/>
  <c r="AC758" i="5"/>
  <c r="AC757" i="5"/>
  <c r="AC756" i="5"/>
  <c r="AC755" i="5"/>
  <c r="AC754" i="5"/>
  <c r="AC753" i="5"/>
  <c r="AC752" i="5"/>
  <c r="P4" i="1"/>
  <c r="O4" i="1"/>
  <c r="Q4" i="1" s="1"/>
  <c r="AE162" i="3"/>
  <c r="AD50" i="3"/>
  <c r="AC50" i="3"/>
  <c r="AE50" i="3" s="1"/>
  <c r="AB1539" i="4"/>
  <c r="AA63" i="12"/>
  <c r="AB63" i="12" s="1"/>
  <c r="AA62" i="12"/>
  <c r="AB62" i="12" s="1"/>
  <c r="K1790" i="12"/>
  <c r="U379" i="7"/>
  <c r="AA15" i="12"/>
  <c r="AB15" i="12" s="1"/>
  <c r="AA14" i="12"/>
  <c r="AB14" i="12" s="1"/>
  <c r="AA13" i="12"/>
  <c r="AB13" i="12" s="1"/>
  <c r="AA12" i="12"/>
  <c r="AB12" i="12" s="1"/>
  <c r="AA11" i="12"/>
  <c r="AB11" i="12" s="1"/>
  <c r="AA10" i="12"/>
  <c r="AB10" i="12" s="1"/>
  <c r="AA9" i="12"/>
  <c r="AB9" i="12" s="1"/>
  <c r="AA8" i="12"/>
  <c r="AB8" i="12" s="1"/>
  <c r="AA7" i="12"/>
  <c r="AB7" i="12" s="1"/>
  <c r="AB1126" i="4"/>
  <c r="AB1123" i="4"/>
  <c r="AB1120" i="4"/>
  <c r="AB1118" i="4"/>
  <c r="AB1117" i="4"/>
  <c r="AB1116" i="4"/>
  <c r="AB1114" i="4"/>
  <c r="AB1112" i="4"/>
  <c r="AB1111" i="4"/>
  <c r="O1790" i="12" l="1"/>
  <c r="AB1790" i="12" s="1"/>
  <c r="AC1828" i="5"/>
  <c r="AC1829" i="5"/>
  <c r="AC1720" i="5"/>
  <c r="AC937" i="5"/>
  <c r="AC938" i="5"/>
  <c r="AC3" i="5"/>
  <c r="P1790" i="12" l="1"/>
  <c r="V5" i="2"/>
  <c r="W5" i="2" s="1"/>
  <c r="X5" i="2" s="1"/>
  <c r="O6" i="12"/>
  <c r="AA6" i="12" s="1"/>
  <c r="AB6" i="12" s="1"/>
  <c r="O5" i="12"/>
  <c r="P5" i="12" s="1"/>
  <c r="AD210" i="3"/>
  <c r="AC210" i="3"/>
  <c r="AE210" i="3" s="1"/>
  <c r="AD207" i="3"/>
  <c r="AC207" i="3"/>
  <c r="AE207" i="3" s="1"/>
  <c r="AD201" i="3"/>
  <c r="AC201" i="3"/>
  <c r="AE201" i="3" s="1"/>
  <c r="AD200" i="3"/>
  <c r="AC200" i="3"/>
  <c r="AE200" i="3" s="1"/>
  <c r="AD152" i="3"/>
  <c r="AC152" i="3"/>
  <c r="AE152" i="3" s="1"/>
  <c r="AD151" i="3"/>
  <c r="AC151" i="3"/>
  <c r="AE151" i="3" s="1"/>
  <c r="AD150" i="3"/>
  <c r="AC150" i="3"/>
  <c r="AE150" i="3" s="1"/>
  <c r="AD14" i="3"/>
  <c r="AC14" i="3"/>
  <c r="AE14" i="3" s="1"/>
  <c r="AD13" i="3"/>
  <c r="AC13" i="3"/>
  <c r="AE13" i="3" s="1"/>
  <c r="AD12" i="3"/>
  <c r="AC12" i="3"/>
  <c r="AE12" i="3" s="1"/>
  <c r="AD11" i="3"/>
  <c r="AC11" i="3"/>
  <c r="AE11" i="3" s="1"/>
  <c r="AD10" i="3"/>
  <c r="AC10" i="3"/>
  <c r="AE10" i="3" s="1"/>
  <c r="AD9" i="3"/>
  <c r="AC9" i="3"/>
  <c r="AE9" i="3" s="1"/>
  <c r="AD8" i="3"/>
  <c r="AC8" i="3"/>
  <c r="AE8" i="3" s="1"/>
  <c r="AD7" i="3"/>
  <c r="AC7" i="3"/>
  <c r="AE7" i="3" s="1"/>
  <c r="V7" i="2"/>
  <c r="W7" i="2"/>
  <c r="X7" i="2" s="1"/>
  <c r="V8" i="2"/>
  <c r="W8" i="2"/>
  <c r="X8" i="2" s="1"/>
  <c r="W6" i="2"/>
  <c r="X6" i="2" s="1"/>
  <c r="V6" i="2"/>
  <c r="AB1276" i="4"/>
  <c r="AB1275" i="4"/>
  <c r="AB1272" i="4"/>
  <c r="AB1270" i="4"/>
  <c r="AB1268" i="4"/>
  <c r="AB1266" i="4"/>
  <c r="AB1265" i="4"/>
  <c r="AB1259" i="4"/>
  <c r="AB1258" i="4"/>
  <c r="AB1256" i="4"/>
  <c r="AB1254" i="4"/>
  <c r="AB1252" i="4"/>
  <c r="AB1241" i="4"/>
  <c r="AB1239" i="4"/>
  <c r="AB1235" i="4"/>
  <c r="AB1231" i="4"/>
  <c r="AB1230" i="4"/>
  <c r="AB1222" i="4"/>
  <c r="AB1220" i="4"/>
  <c r="AB1211" i="4"/>
  <c r="AB1210" i="4"/>
  <c r="AB1207" i="4"/>
  <c r="AB1205" i="4"/>
  <c r="AB1204" i="4"/>
  <c r="AB1201" i="4"/>
  <c r="AB1196" i="4"/>
  <c r="AB1194" i="4"/>
  <c r="AB1283" i="4"/>
  <c r="AB1281" i="4"/>
  <c r="AB1279" i="4"/>
  <c r="AB1278" i="4"/>
  <c r="AB1277" i="4"/>
  <c r="AB1193" i="4"/>
  <c r="AC44" i="3"/>
  <c r="AC43" i="3"/>
  <c r="AC1785" i="5"/>
  <c r="AC1678" i="5"/>
  <c r="AC1661" i="5"/>
  <c r="AC1658" i="5"/>
  <c r="AC1656" i="5"/>
  <c r="AC1655" i="5"/>
  <c r="AC1533" i="5"/>
  <c r="AC1532" i="5"/>
  <c r="U314" i="7"/>
  <c r="O1597" i="4"/>
  <c r="P1597" i="4" s="1"/>
  <c r="O210" i="4"/>
  <c r="P210" i="4" s="1"/>
  <c r="O27" i="4"/>
  <c r="P27" i="4" s="1"/>
  <c r="O16" i="4"/>
  <c r="P16" i="4" s="1"/>
  <c r="O15" i="4"/>
  <c r="P15" i="4" s="1"/>
  <c r="AC1809" i="5"/>
  <c r="AC1806" i="5"/>
  <c r="AC1801" i="5"/>
  <c r="AC1800" i="5"/>
  <c r="AC1799" i="5"/>
  <c r="AC1798" i="5"/>
  <c r="AC1797" i="5"/>
  <c r="AC1768" i="5"/>
  <c r="AC1767" i="5"/>
  <c r="AC1761" i="5"/>
  <c r="AC1719" i="5"/>
  <c r="AC1718" i="5"/>
  <c r="AC1716" i="5"/>
  <c r="AC1715" i="5"/>
  <c r="AC1714" i="5"/>
  <c r="AC1713" i="5"/>
  <c r="AC1712" i="5"/>
  <c r="AC1709" i="5"/>
  <c r="AC1708" i="5"/>
  <c r="AC1707" i="5"/>
  <c r="AC1706" i="5"/>
  <c r="AC1704" i="5"/>
  <c r="AC1703" i="5"/>
  <c r="AC1702" i="5"/>
  <c r="AC1701" i="5"/>
  <c r="AC1698" i="5"/>
  <c r="AC1697" i="5"/>
  <c r="AC1696" i="5"/>
  <c r="AC1695" i="5"/>
  <c r="AC1694" i="5"/>
  <c r="AC1693" i="5"/>
  <c r="AC1692" i="5"/>
  <c r="AC1691" i="5"/>
  <c r="AC1690" i="5"/>
  <c r="AC1689" i="5"/>
  <c r="AC1688" i="5"/>
  <c r="AC1687" i="5"/>
  <c r="AC1685" i="5"/>
  <c r="AC1684" i="5"/>
  <c r="AC1683" i="5"/>
  <c r="AC1682" i="5"/>
  <c r="AC1681" i="5"/>
  <c r="AC1680" i="5"/>
  <c r="AC1679" i="5"/>
  <c r="AC1677" i="5"/>
  <c r="AC1676" i="5"/>
  <c r="AC1675" i="5"/>
  <c r="AC1674" i="5"/>
  <c r="AC1673" i="5"/>
  <c r="AC1672" i="5"/>
  <c r="AC1671" i="5"/>
  <c r="AC1670" i="5"/>
  <c r="AC1668" i="5"/>
  <c r="AC1667" i="5"/>
  <c r="AC1666" i="5"/>
  <c r="AC1665" i="5"/>
  <c r="AC1664" i="5"/>
  <c r="AC1663" i="5"/>
  <c r="AC1662" i="5"/>
  <c r="AC1660" i="5"/>
  <c r="AC1659" i="5"/>
  <c r="AC1657" i="5"/>
  <c r="AC1654" i="5"/>
  <c r="AC1653" i="5"/>
  <c r="AC1652" i="5"/>
  <c r="AC1651" i="5"/>
  <c r="AC1650" i="5"/>
  <c r="AC1649" i="5"/>
  <c r="AC1646" i="5"/>
  <c r="AC1645" i="5"/>
  <c r="AC1642" i="5"/>
  <c r="AC1557" i="5"/>
  <c r="AC1556" i="5"/>
  <c r="AC1555" i="5"/>
  <c r="AC1554" i="5"/>
  <c r="AC1553" i="5"/>
  <c r="AC1552" i="5"/>
  <c r="AC1551" i="5"/>
  <c r="AC1550" i="5"/>
  <c r="AC1549" i="5"/>
  <c r="AC1548" i="5"/>
  <c r="AC1547" i="5"/>
  <c r="AC1546" i="5"/>
  <c r="AC1545" i="5"/>
  <c r="AC1544" i="5"/>
  <c r="AC1543" i="5"/>
  <c r="AC1542" i="5"/>
  <c r="AC1541" i="5"/>
  <c r="AC1540" i="5"/>
  <c r="AC1539" i="5"/>
  <c r="AC1538" i="5"/>
  <c r="AC1537" i="5"/>
  <c r="AC1536" i="5"/>
  <c r="AC1535" i="5"/>
  <c r="AC1534" i="5"/>
  <c r="Q1529" i="5"/>
  <c r="AC1416" i="5"/>
  <c r="AC1287" i="5"/>
  <c r="AC789" i="5"/>
  <c r="AC788" i="5"/>
  <c r="AC787" i="5"/>
  <c r="Q600" i="5"/>
  <c r="Q599" i="5"/>
  <c r="Q563" i="5"/>
  <c r="Q524" i="5"/>
  <c r="Q1855" i="5"/>
  <c r="Q1854" i="5"/>
  <c r="Q569" i="5"/>
  <c r="AC54" i="3"/>
  <c r="AC38" i="3"/>
  <c r="AC21" i="3"/>
  <c r="Q3" i="4"/>
  <c r="I2" i="1"/>
  <c r="R1" i="5"/>
  <c r="AI19" i="3"/>
  <c r="AI30" i="3"/>
  <c r="AC48" i="3"/>
  <c r="AE48" i="3" s="1"/>
  <c r="AC47" i="3"/>
  <c r="AE47" i="3" s="1"/>
  <c r="AC30" i="3"/>
  <c r="AE30" i="3" s="1"/>
  <c r="AC19" i="3"/>
  <c r="AE19" i="3" s="1"/>
  <c r="AB37" i="4"/>
  <c r="AB31" i="4"/>
  <c r="AB30" i="4"/>
  <c r="AB28" i="4"/>
  <c r="AB19" i="4"/>
  <c r="AB18" i="4"/>
  <c r="AB109" i="4"/>
  <c r="AB105" i="4"/>
  <c r="AB100" i="4"/>
  <c r="AB99" i="4"/>
  <c r="AB97" i="4"/>
  <c r="AB83" i="4"/>
  <c r="AB79" i="4"/>
  <c r="AB72" i="4"/>
  <c r="AB67" i="4"/>
  <c r="AB402" i="4"/>
  <c r="AB401" i="4"/>
  <c r="AB400" i="4"/>
  <c r="AB395" i="4"/>
  <c r="AB392" i="4"/>
  <c r="AB391" i="4"/>
  <c r="AB390" i="4"/>
  <c r="AB433" i="4"/>
  <c r="AB428" i="4"/>
  <c r="AB426" i="4"/>
  <c r="AB421" i="4"/>
  <c r="AB419" i="4"/>
  <c r="AB413" i="4"/>
  <c r="AB411" i="4"/>
  <c r="AB409" i="4"/>
  <c r="AB1186" i="4"/>
  <c r="AB1184" i="4"/>
  <c r="AB1182" i="4"/>
  <c r="AB1181" i="4"/>
  <c r="AB1180" i="4"/>
  <c r="AB1604" i="4"/>
  <c r="AB1603" i="4"/>
  <c r="AB1602" i="4"/>
  <c r="AB1601" i="4"/>
  <c r="AB1590" i="4"/>
  <c r="AB1583" i="4"/>
  <c r="AB1582" i="4"/>
  <c r="V279" i="7"/>
  <c r="AC1772" i="5"/>
  <c r="AC1773" i="5"/>
  <c r="AC1774" i="5"/>
  <c r="AC989" i="5"/>
  <c r="O1576" i="4"/>
  <c r="P1576" i="4" s="1"/>
  <c r="O1577" i="4"/>
  <c r="P1577" i="4" s="1"/>
  <c r="O330" i="4"/>
  <c r="P330" i="4" s="1"/>
  <c r="O326" i="4"/>
  <c r="P326" i="4" s="1"/>
  <c r="O225" i="4"/>
  <c r="P225" i="4" s="1"/>
  <c r="O218" i="4"/>
  <c r="P218" i="4" s="1"/>
  <c r="O202" i="4"/>
  <c r="P202" i="4" s="1"/>
  <c r="O203" i="4"/>
  <c r="P203" i="4" s="1"/>
  <c r="O204" i="4"/>
  <c r="P204" i="4" s="1"/>
  <c r="O195" i="4"/>
  <c r="P195" i="4" s="1"/>
  <c r="O181" i="4"/>
  <c r="P181" i="4" s="1"/>
  <c r="O177" i="4"/>
  <c r="P177" i="4" s="1"/>
  <c r="O171" i="4"/>
  <c r="P171" i="4" s="1"/>
  <c r="O167" i="4"/>
  <c r="P167" i="4" s="1"/>
  <c r="O163" i="4"/>
  <c r="P163" i="4" s="1"/>
  <c r="O161" i="4"/>
  <c r="P161" i="4" s="1"/>
  <c r="O155" i="4"/>
  <c r="P155" i="4" s="1"/>
  <c r="O151" i="4"/>
  <c r="P151" i="4" s="1"/>
  <c r="O146" i="4"/>
  <c r="P146" i="4" s="1"/>
  <c r="O141" i="4"/>
  <c r="P141" i="4" s="1"/>
  <c r="O142" i="4"/>
  <c r="P142" i="4" s="1"/>
  <c r="O128" i="4"/>
  <c r="P128" i="4" s="1"/>
  <c r="O123" i="4"/>
  <c r="P123" i="4" s="1"/>
  <c r="O118" i="4"/>
  <c r="P118" i="4" s="1"/>
  <c r="O115" i="4"/>
  <c r="P115" i="4" s="1"/>
  <c r="O113" i="4"/>
  <c r="P113" i="4" s="1"/>
  <c r="O106" i="4"/>
  <c r="P106" i="4" s="1"/>
  <c r="O107" i="4"/>
  <c r="P107" i="4" s="1"/>
  <c r="O103" i="4"/>
  <c r="P103" i="4" s="1"/>
  <c r="O101" i="4"/>
  <c r="P101" i="4" s="1"/>
  <c r="O98" i="4"/>
  <c r="P98" i="4" s="1"/>
  <c r="O96" i="4"/>
  <c r="P96" i="4" s="1"/>
  <c r="O87" i="4"/>
  <c r="P87" i="4" s="1"/>
  <c r="O82" i="4"/>
  <c r="P82" i="4" s="1"/>
  <c r="O76" i="4"/>
  <c r="P76" i="4" s="1"/>
  <c r="O70" i="4"/>
  <c r="P70" i="4" s="1"/>
  <c r="O64" i="4"/>
  <c r="P64" i="4" s="1"/>
  <c r="O65" i="4"/>
  <c r="P65" i="4" s="1"/>
  <c r="O58" i="4"/>
  <c r="P58" i="4" s="1"/>
  <c r="O49" i="4"/>
  <c r="P49" i="4" s="1"/>
  <c r="O50" i="4"/>
  <c r="P50" i="4" s="1"/>
  <c r="O51" i="4"/>
  <c r="P51" i="4" s="1"/>
  <c r="O52" i="4"/>
  <c r="P52" i="4" s="1"/>
  <c r="O43" i="4"/>
  <c r="P43" i="4" s="1"/>
  <c r="O44" i="4"/>
  <c r="P44" i="4" s="1"/>
  <c r="O39" i="4"/>
  <c r="P39" i="4" s="1"/>
  <c r="O6" i="4"/>
  <c r="P6" i="4" s="1"/>
  <c r="O7" i="4"/>
  <c r="P7" i="4" s="1"/>
  <c r="O5" i="4"/>
  <c r="P5" i="4" s="1"/>
  <c r="U390" i="7"/>
  <c r="O873" i="4"/>
  <c r="P873" i="4" s="1"/>
  <c r="O870" i="4"/>
  <c r="P870" i="4" s="1"/>
  <c r="O867" i="4"/>
  <c r="P867" i="4" s="1"/>
  <c r="O852" i="4"/>
  <c r="P852" i="4" s="1"/>
  <c r="O842" i="4"/>
  <c r="P842" i="4" s="1"/>
  <c r="O834" i="4"/>
  <c r="P834" i="4" s="1"/>
  <c r="O819" i="4"/>
  <c r="P819" i="4" s="1"/>
  <c r="O810" i="4"/>
  <c r="P810" i="4" s="1"/>
  <c r="O806" i="4"/>
  <c r="P806" i="4" s="1"/>
  <c r="O804" i="4"/>
  <c r="P804" i="4" s="1"/>
  <c r="O796" i="4"/>
  <c r="P796" i="4" s="1"/>
  <c r="O771" i="4"/>
  <c r="P771" i="4" s="1"/>
  <c r="O772" i="4"/>
  <c r="P772" i="4" s="1"/>
  <c r="O767" i="4"/>
  <c r="P767" i="4" s="1"/>
  <c r="O765" i="4"/>
  <c r="P765" i="4" s="1"/>
  <c r="O730" i="4"/>
  <c r="P730" i="4" s="1"/>
  <c r="O716" i="4"/>
  <c r="P716" i="4" s="1"/>
  <c r="O714" i="4"/>
  <c r="P714" i="4" s="1"/>
  <c r="O710" i="4"/>
  <c r="P710" i="4" s="1"/>
  <c r="O701" i="4"/>
  <c r="P701" i="4" s="1"/>
  <c r="O689" i="4"/>
  <c r="P689" i="4" s="1"/>
  <c r="O676" i="4"/>
  <c r="P676" i="4" s="1"/>
  <c r="O677" i="4"/>
  <c r="P677" i="4" s="1"/>
  <c r="O673" i="4"/>
  <c r="P673" i="4" s="1"/>
  <c r="O667" i="4"/>
  <c r="P667" i="4" s="1"/>
  <c r="O649" i="4"/>
  <c r="P649" i="4" s="1"/>
  <c r="O646" i="4"/>
  <c r="P646" i="4" s="1"/>
  <c r="O633" i="4"/>
  <c r="P633" i="4" s="1"/>
  <c r="O629" i="4"/>
  <c r="P629" i="4" s="1"/>
  <c r="O574" i="4"/>
  <c r="P574" i="4" s="1"/>
  <c r="O1599" i="4"/>
  <c r="P1599" i="4" s="1"/>
  <c r="O516" i="4"/>
  <c r="P516" i="4" s="1"/>
  <c r="O387" i="4"/>
  <c r="P387" i="4" s="1"/>
  <c r="O369" i="4"/>
  <c r="P369" i="4" s="1"/>
  <c r="O311" i="4"/>
  <c r="P311" i="4" s="1"/>
  <c r="O286" i="4"/>
  <c r="P286" i="4" s="1"/>
  <c r="O278" i="4"/>
  <c r="P278" i="4" s="1"/>
  <c r="O252" i="4"/>
  <c r="P252" i="4" s="1"/>
  <c r="O245" i="4"/>
  <c r="P245" i="4" s="1"/>
  <c r="O241" i="4"/>
  <c r="P241" i="4" s="1"/>
  <c r="O224" i="4"/>
  <c r="P224" i="4" s="1"/>
  <c r="O214" i="4"/>
  <c r="P214" i="4" s="1"/>
  <c r="O215" i="4"/>
  <c r="P215" i="4" s="1"/>
  <c r="O198" i="4"/>
  <c r="P198" i="4" s="1"/>
  <c r="O184" i="4"/>
  <c r="P184" i="4" s="1"/>
  <c r="O164" i="4"/>
  <c r="P164" i="4" s="1"/>
  <c r="O160" i="4"/>
  <c r="P160" i="4" s="1"/>
  <c r="O152" i="4"/>
  <c r="P152" i="4" s="1"/>
  <c r="O149" i="4"/>
  <c r="P149" i="4" s="1"/>
  <c r="O139" i="4"/>
  <c r="P139" i="4" s="1"/>
  <c r="O135" i="4"/>
  <c r="P135" i="4" s="1"/>
  <c r="O92" i="4"/>
  <c r="P92" i="4" s="1"/>
  <c r="O89" i="4"/>
  <c r="P89" i="4" s="1"/>
  <c r="O86" i="4"/>
  <c r="P86" i="4" s="1"/>
  <c r="O54" i="4"/>
  <c r="P54" i="4" s="1"/>
  <c r="O48" i="4"/>
  <c r="P48" i="4" s="1"/>
  <c r="O47" i="4"/>
  <c r="P47" i="4" s="1"/>
  <c r="O1573" i="4"/>
  <c r="O1574" i="4"/>
  <c r="O1513" i="4"/>
  <c r="O1508" i="4"/>
  <c r="O1506" i="4"/>
  <c r="O1496" i="4"/>
  <c r="O1494" i="4"/>
  <c r="O1455" i="4"/>
  <c r="O1452" i="4"/>
  <c r="O1448" i="4"/>
  <c r="O1449" i="4"/>
  <c r="O1439" i="4"/>
  <c r="O1434" i="4"/>
  <c r="O1432" i="4"/>
  <c r="O1429" i="4"/>
  <c r="O1426" i="4"/>
  <c r="O1427" i="4"/>
  <c r="O1404" i="4"/>
  <c r="O1401" i="4"/>
  <c r="O1399" i="4"/>
  <c r="O1394" i="4"/>
  <c r="O1395" i="4"/>
  <c r="O1391" i="4"/>
  <c r="O1389" i="4"/>
  <c r="O1380" i="4"/>
  <c r="O1376" i="4"/>
  <c r="O1377" i="4"/>
  <c r="O1372" i="4"/>
  <c r="O1373" i="4"/>
  <c r="O1374" i="4"/>
  <c r="O1370" i="4"/>
  <c r="O1366" i="4"/>
  <c r="O1362" i="4"/>
  <c r="O1359" i="4"/>
  <c r="O1357" i="4"/>
  <c r="O1353" i="4"/>
  <c r="O1354" i="4"/>
  <c r="O1355" i="4"/>
  <c r="O1349" i="4"/>
  <c r="O1350" i="4"/>
  <c r="O1342" i="4"/>
  <c r="O1343" i="4"/>
  <c r="O1340" i="4"/>
  <c r="O1333" i="4"/>
  <c r="O1330" i="4"/>
  <c r="O1328" i="4"/>
  <c r="O1322" i="4"/>
  <c r="O1316" i="4"/>
  <c r="O1314" i="4"/>
  <c r="O1307" i="4"/>
  <c r="O1304" i="4"/>
  <c r="O1301" i="4"/>
  <c r="O1298" i="4"/>
  <c r="O1299" i="4"/>
  <c r="O1296" i="4"/>
  <c r="O1292" i="4"/>
  <c r="O1285" i="4"/>
  <c r="O1286" i="4"/>
  <c r="O1287" i="4"/>
  <c r="O1282" i="4"/>
  <c r="O1280" i="4"/>
  <c r="O1273" i="4"/>
  <c r="O1274" i="4"/>
  <c r="O1269" i="4"/>
  <c r="O1267" i="4"/>
  <c r="O1263" i="4"/>
  <c r="O1264" i="4"/>
  <c r="O1261" i="4"/>
  <c r="O1255" i="4"/>
  <c r="O1253" i="4"/>
  <c r="O1248" i="4"/>
  <c r="O1249" i="4"/>
  <c r="O1250" i="4"/>
  <c r="O1251" i="4"/>
  <c r="O1245" i="4"/>
  <c r="O1242" i="4"/>
  <c r="O1243" i="4"/>
  <c r="O1240" i="4"/>
  <c r="O1237" i="4"/>
  <c r="O1234" i="4"/>
  <c r="O1229" i="4"/>
  <c r="O1226" i="4"/>
  <c r="O1227" i="4"/>
  <c r="O1223" i="4"/>
  <c r="O1224" i="4"/>
  <c r="O1219" i="4"/>
  <c r="O1217" i="4"/>
  <c r="O1212" i="4"/>
  <c r="O1213" i="4"/>
  <c r="O1208" i="4"/>
  <c r="O1209" i="4"/>
  <c r="O1206" i="4"/>
  <c r="O1202" i="4"/>
  <c r="O1200" i="4"/>
  <c r="O1197" i="4"/>
  <c r="O1189" i="4"/>
  <c r="O1187" i="4"/>
  <c r="O1170" i="4"/>
  <c r="O1171" i="4"/>
  <c r="O1172" i="4"/>
  <c r="O1167" i="4"/>
  <c r="O1159" i="4"/>
  <c r="O1139" i="4"/>
  <c r="O1707" i="4"/>
  <c r="P1707" i="4" s="1"/>
  <c r="O1072" i="4"/>
  <c r="P1072" i="4" s="1"/>
  <c r="O1014" i="4"/>
  <c r="P1014" i="4" s="1"/>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205" i="7"/>
  <c r="Q1808" i="5"/>
  <c r="Q568" i="5"/>
  <c r="P63" i="12"/>
  <c r="P62" i="12"/>
  <c r="M7" i="7"/>
  <c r="M6" i="7"/>
  <c r="M5" i="7"/>
  <c r="M4" i="7"/>
  <c r="M3" i="7"/>
  <c r="M2" i="7"/>
  <c r="H8" i="7"/>
  <c r="F23" i="7"/>
  <c r="D3" i="7" s="1"/>
  <c r="P23" i="7"/>
  <c r="O23" i="7"/>
  <c r="N23" i="7"/>
  <c r="M23" i="7"/>
  <c r="L23" i="7"/>
  <c r="K23" i="7"/>
  <c r="H23" i="7"/>
  <c r="D4" i="7" s="1"/>
  <c r="G23" i="7"/>
  <c r="S170" i="7"/>
  <c r="S32" i="7"/>
  <c r="S31" i="7"/>
  <c r="Y322" i="7"/>
  <c r="Y324" i="7"/>
  <c r="Y321" i="7"/>
  <c r="U321" i="7"/>
  <c r="Y326" i="7"/>
  <c r="Z326" i="7"/>
  <c r="Y327" i="7"/>
  <c r="Z327" i="7"/>
  <c r="Y328" i="7"/>
  <c r="Z328" i="7"/>
  <c r="Y329" i="7"/>
  <c r="Z329" i="7"/>
  <c r="Y330" i="7"/>
  <c r="Z330" i="7"/>
  <c r="Y331" i="7"/>
  <c r="Z331" i="7"/>
  <c r="Y332" i="7"/>
  <c r="Z332" i="7"/>
  <c r="Y333" i="7"/>
  <c r="Z333" i="7"/>
  <c r="Y334" i="7"/>
  <c r="Z334" i="7"/>
  <c r="Y335" i="7"/>
  <c r="Z335" i="7"/>
  <c r="Y336" i="7"/>
  <c r="Z336" i="7"/>
  <c r="Y337" i="7"/>
  <c r="Z337" i="7"/>
  <c r="Y338" i="7"/>
  <c r="Z338" i="7"/>
  <c r="Y339" i="7"/>
  <c r="Z339" i="7"/>
  <c r="Y340" i="7"/>
  <c r="Z340" i="7"/>
  <c r="Y341" i="7"/>
  <c r="Z341" i="7"/>
  <c r="Y342" i="7"/>
  <c r="Z342" i="7"/>
  <c r="Y343" i="7"/>
  <c r="Z343" i="7"/>
  <c r="Y344" i="7"/>
  <c r="Z344" i="7"/>
  <c r="Y345" i="7"/>
  <c r="Z345" i="7"/>
  <c r="Y346" i="7"/>
  <c r="Z346" i="7"/>
  <c r="Y347" i="7"/>
  <c r="Z347" i="7"/>
  <c r="Y348" i="7"/>
  <c r="Z348" i="7"/>
  <c r="Y349" i="7"/>
  <c r="Z349" i="7"/>
  <c r="Y350" i="7"/>
  <c r="Z350" i="7"/>
  <c r="Y351" i="7"/>
  <c r="Z351" i="7"/>
  <c r="Y352" i="7"/>
  <c r="Z352" i="7"/>
  <c r="Y353" i="7"/>
  <c r="Z353" i="7"/>
  <c r="Y354" i="7"/>
  <c r="Z354" i="7"/>
  <c r="Y355" i="7"/>
  <c r="Z355" i="7"/>
  <c r="Y356" i="7"/>
  <c r="Z356" i="7"/>
  <c r="Y357" i="7"/>
  <c r="Z357" i="7"/>
  <c r="Y358" i="7"/>
  <c r="Z358" i="7"/>
  <c r="Y359" i="7"/>
  <c r="Z359" i="7"/>
  <c r="Y360" i="7"/>
  <c r="Z360" i="7"/>
  <c r="Y361" i="7"/>
  <c r="Z361" i="7"/>
  <c r="Y362" i="7"/>
  <c r="Z362" i="7"/>
  <c r="Y363" i="7"/>
  <c r="Z363" i="7"/>
  <c r="Y364" i="7"/>
  <c r="Z364" i="7"/>
  <c r="Y365" i="7"/>
  <c r="Z365" i="7"/>
  <c r="Y366" i="7"/>
  <c r="Z366" i="7"/>
  <c r="Y367" i="7"/>
  <c r="Z367" i="7"/>
  <c r="Y368" i="7"/>
  <c r="Z368" i="7"/>
  <c r="Y369" i="7"/>
  <c r="Z369" i="7"/>
  <c r="Y370" i="7"/>
  <c r="Z370" i="7"/>
  <c r="Y371" i="7"/>
  <c r="Z371" i="7"/>
  <c r="Y372" i="7"/>
  <c r="Z372" i="7"/>
  <c r="Y373" i="7"/>
  <c r="Z373" i="7"/>
  <c r="Y374" i="7"/>
  <c r="Z374" i="7"/>
  <c r="Y375" i="7"/>
  <c r="Z375" i="7"/>
  <c r="Y376" i="7"/>
  <c r="Z376" i="7"/>
  <c r="Y377" i="7"/>
  <c r="Z377" i="7"/>
  <c r="Y378" i="7"/>
  <c r="Z378" i="7"/>
  <c r="Y379" i="7"/>
  <c r="Z379" i="7"/>
  <c r="Y380" i="7"/>
  <c r="Z380" i="7"/>
  <c r="Y381" i="7"/>
  <c r="Z381" i="7"/>
  <c r="Y382" i="7"/>
  <c r="Z382" i="7"/>
  <c r="Y383" i="7"/>
  <c r="Z383" i="7"/>
  <c r="Y384" i="7"/>
  <c r="Z384" i="7"/>
  <c r="Y385" i="7"/>
  <c r="Z385" i="7"/>
  <c r="Y386" i="7"/>
  <c r="Z386" i="7"/>
  <c r="Z325" i="7"/>
  <c r="Y325" i="7"/>
  <c r="U325" i="7"/>
  <c r="Y206" i="7"/>
  <c r="Z206" i="7"/>
  <c r="Y207" i="7"/>
  <c r="Z207" i="7"/>
  <c r="Y208" i="7"/>
  <c r="Z208" i="7"/>
  <c r="Y209" i="7"/>
  <c r="Z209" i="7"/>
  <c r="Y210" i="7"/>
  <c r="Z210" i="7"/>
  <c r="Y211" i="7"/>
  <c r="Z211" i="7"/>
  <c r="Y212" i="7"/>
  <c r="Z212" i="7"/>
  <c r="Y213" i="7"/>
  <c r="Z213" i="7"/>
  <c r="Y214" i="7"/>
  <c r="Z214" i="7"/>
  <c r="Y215" i="7"/>
  <c r="Z215" i="7"/>
  <c r="Y216" i="7"/>
  <c r="Z216" i="7"/>
  <c r="Y217" i="7"/>
  <c r="Z217" i="7"/>
  <c r="Z218" i="7"/>
  <c r="Y219" i="7"/>
  <c r="Z219" i="7"/>
  <c r="Y220" i="7"/>
  <c r="Z220" i="7"/>
  <c r="Y221" i="7"/>
  <c r="Z221" i="7"/>
  <c r="Y222" i="7"/>
  <c r="Z222" i="7"/>
  <c r="Y223" i="7"/>
  <c r="Z223" i="7"/>
  <c r="Y224" i="7"/>
  <c r="Z224" i="7"/>
  <c r="Y225" i="7"/>
  <c r="Z225" i="7"/>
  <c r="Y226" i="7"/>
  <c r="Z226" i="7"/>
  <c r="Y227" i="7"/>
  <c r="Z227" i="7"/>
  <c r="Y228" i="7"/>
  <c r="Z228" i="7"/>
  <c r="Y229" i="7"/>
  <c r="Z229" i="7"/>
  <c r="Y230" i="7"/>
  <c r="Z230" i="7"/>
  <c r="Y231" i="7"/>
  <c r="Z231" i="7"/>
  <c r="Y232" i="7"/>
  <c r="Z232" i="7"/>
  <c r="Y233" i="7"/>
  <c r="Z233" i="7"/>
  <c r="Y234" i="7"/>
  <c r="Z234" i="7"/>
  <c r="Y235" i="7"/>
  <c r="Z235" i="7"/>
  <c r="Y236" i="7"/>
  <c r="Z236" i="7"/>
  <c r="Y237" i="7"/>
  <c r="Z237" i="7"/>
  <c r="Y238" i="7"/>
  <c r="Z238" i="7"/>
  <c r="Y239" i="7"/>
  <c r="Z239" i="7"/>
  <c r="Y240" i="7"/>
  <c r="Z240" i="7"/>
  <c r="Y241" i="7"/>
  <c r="Z241" i="7"/>
  <c r="Y242" i="7"/>
  <c r="Z242" i="7"/>
  <c r="Y243" i="7"/>
  <c r="Z243" i="7"/>
  <c r="Y244" i="7"/>
  <c r="Z244" i="7"/>
  <c r="Y245" i="7"/>
  <c r="Z245" i="7"/>
  <c r="Y246" i="7"/>
  <c r="Z246" i="7"/>
  <c r="Y247" i="7"/>
  <c r="Z247" i="7"/>
  <c r="Y248" i="7"/>
  <c r="Z248" i="7"/>
  <c r="Y249" i="7"/>
  <c r="Z249" i="7"/>
  <c r="Y250" i="7"/>
  <c r="Z250" i="7"/>
  <c r="Y251" i="7"/>
  <c r="Z251" i="7"/>
  <c r="Y252" i="7"/>
  <c r="Z252" i="7"/>
  <c r="Y253" i="7"/>
  <c r="Z253" i="7"/>
  <c r="Y254" i="7"/>
  <c r="Z254" i="7"/>
  <c r="Y255" i="7"/>
  <c r="Z255" i="7"/>
  <c r="Y256" i="7"/>
  <c r="Z256" i="7"/>
  <c r="Y257" i="7"/>
  <c r="Z257" i="7"/>
  <c r="Y258" i="7"/>
  <c r="Z258" i="7"/>
  <c r="Y259" i="7"/>
  <c r="Z259" i="7"/>
  <c r="Y260" i="7"/>
  <c r="Z260" i="7"/>
  <c r="Y261" i="7"/>
  <c r="Z261" i="7"/>
  <c r="Y262" i="7"/>
  <c r="Z262" i="7"/>
  <c r="Y263" i="7"/>
  <c r="Z263" i="7"/>
  <c r="Y264" i="7"/>
  <c r="Z264" i="7"/>
  <c r="Y265" i="7"/>
  <c r="Z265" i="7"/>
  <c r="Y266" i="7"/>
  <c r="Z266" i="7"/>
  <c r="Y267" i="7"/>
  <c r="Z267" i="7"/>
  <c r="Y268" i="7"/>
  <c r="Z268" i="7"/>
  <c r="Y269" i="7"/>
  <c r="Z269" i="7"/>
  <c r="Y270" i="7"/>
  <c r="Z270" i="7"/>
  <c r="Y271" i="7"/>
  <c r="Z271" i="7"/>
  <c r="Y272" i="7"/>
  <c r="Z272" i="7"/>
  <c r="Y273" i="7"/>
  <c r="Z273" i="7"/>
  <c r="Y274" i="7"/>
  <c r="Z274" i="7"/>
  <c r="Y275" i="7"/>
  <c r="Z275" i="7"/>
  <c r="Y276" i="7"/>
  <c r="Z276" i="7"/>
  <c r="Y277" i="7"/>
  <c r="Z277" i="7"/>
  <c r="Y278" i="7"/>
  <c r="Z278" i="7"/>
  <c r="Y279" i="7"/>
  <c r="Z279" i="7"/>
  <c r="Y280" i="7"/>
  <c r="Z280" i="7"/>
  <c r="Y281" i="7"/>
  <c r="Z281" i="7"/>
  <c r="Y282" i="7"/>
  <c r="Z282" i="7"/>
  <c r="Y283" i="7"/>
  <c r="Z283" i="7"/>
  <c r="Y284" i="7"/>
  <c r="Z284" i="7"/>
  <c r="Y285" i="7"/>
  <c r="Z285" i="7"/>
  <c r="Y286" i="7"/>
  <c r="Z286" i="7"/>
  <c r="Y287" i="7"/>
  <c r="Z287" i="7"/>
  <c r="Y288" i="7"/>
  <c r="Z288" i="7"/>
  <c r="Y289" i="7"/>
  <c r="Z289" i="7"/>
  <c r="Y290" i="7"/>
  <c r="Z290" i="7"/>
  <c r="Y291" i="7"/>
  <c r="Z291" i="7"/>
  <c r="Y292" i="7"/>
  <c r="Z292" i="7"/>
  <c r="Y293" i="7"/>
  <c r="Z293" i="7"/>
  <c r="Y294" i="7"/>
  <c r="Z294" i="7"/>
  <c r="Y295" i="7"/>
  <c r="Z295" i="7"/>
  <c r="Y296" i="7"/>
  <c r="Z296" i="7"/>
  <c r="Y297" i="7"/>
  <c r="Z297" i="7"/>
  <c r="Y298" i="7"/>
  <c r="Z298" i="7"/>
  <c r="Y299" i="7"/>
  <c r="Z299" i="7"/>
  <c r="Y300" i="7"/>
  <c r="Z300" i="7"/>
  <c r="Y301" i="7"/>
  <c r="Z301" i="7"/>
  <c r="Y302" i="7"/>
  <c r="Z302" i="7"/>
  <c r="Y303" i="7"/>
  <c r="Z303" i="7"/>
  <c r="Y304" i="7"/>
  <c r="Z304" i="7"/>
  <c r="Y305" i="7"/>
  <c r="Z305" i="7"/>
  <c r="Y306" i="7"/>
  <c r="Z306" i="7"/>
  <c r="Y307" i="7"/>
  <c r="Z307" i="7"/>
  <c r="Y308" i="7"/>
  <c r="Z308" i="7"/>
  <c r="Y309" i="7"/>
  <c r="Z309" i="7"/>
  <c r="Y310" i="7"/>
  <c r="Z310" i="7"/>
  <c r="Z205" i="7"/>
  <c r="Y205" i="7"/>
  <c r="U205" i="7"/>
  <c r="Y38" i="7"/>
  <c r="Y37" i="7"/>
  <c r="Y36" i="7"/>
  <c r="Y35" i="7"/>
  <c r="Y34" i="7"/>
  <c r="Y33" i="7"/>
  <c r="Y32" i="7"/>
  <c r="Z320" i="7"/>
  <c r="Y320" i="7"/>
  <c r="Z319" i="7"/>
  <c r="Y319" i="7"/>
  <c r="Z318" i="7"/>
  <c r="Y318" i="7"/>
  <c r="Z317" i="7"/>
  <c r="Y317" i="7"/>
  <c r="Z316" i="7"/>
  <c r="Y316" i="7"/>
  <c r="Z315" i="7"/>
  <c r="Y315" i="7"/>
  <c r="Z314" i="7"/>
  <c r="Y314" i="7"/>
  <c r="Z313" i="7"/>
  <c r="Y313" i="7"/>
  <c r="Z312" i="7"/>
  <c r="Y312" i="7"/>
  <c r="Z311" i="7"/>
  <c r="Y311" i="7"/>
  <c r="Z204" i="7"/>
  <c r="Y204" i="7"/>
  <c r="Z203" i="7"/>
  <c r="Y203" i="7"/>
  <c r="Z202" i="7"/>
  <c r="Y202" i="7"/>
  <c r="Z201" i="7"/>
  <c r="Y201" i="7"/>
  <c r="Z200" i="7"/>
  <c r="Y200" i="7"/>
  <c r="Z199" i="7"/>
  <c r="Y199" i="7"/>
  <c r="Z198" i="7"/>
  <c r="Y198" i="7"/>
  <c r="Z197" i="7"/>
  <c r="Y197" i="7"/>
  <c r="Z196" i="7"/>
  <c r="Y196" i="7"/>
  <c r="Z195" i="7"/>
  <c r="Y195" i="7"/>
  <c r="Z194" i="7"/>
  <c r="Y194" i="7"/>
  <c r="Z193" i="7"/>
  <c r="Y193" i="7"/>
  <c r="Z192" i="7"/>
  <c r="Y192" i="7"/>
  <c r="Z191" i="7"/>
  <c r="Y191" i="7"/>
  <c r="Z190" i="7"/>
  <c r="Y190" i="7"/>
  <c r="Z189" i="7"/>
  <c r="Y189" i="7"/>
  <c r="Z188" i="7"/>
  <c r="Y188" i="7"/>
  <c r="Z187" i="7"/>
  <c r="Y187" i="7"/>
  <c r="Z186" i="7"/>
  <c r="Y186" i="7"/>
  <c r="Z185" i="7"/>
  <c r="Y185" i="7"/>
  <c r="Z184" i="7"/>
  <c r="Y184" i="7"/>
  <c r="Z183" i="7"/>
  <c r="Y183" i="7"/>
  <c r="Z182" i="7"/>
  <c r="Y182" i="7"/>
  <c r="Z181" i="7"/>
  <c r="Y181" i="7"/>
  <c r="Z180" i="7"/>
  <c r="Y180" i="7"/>
  <c r="Z179" i="7"/>
  <c r="Y179" i="7"/>
  <c r="Z178" i="7"/>
  <c r="Y178" i="7"/>
  <c r="Z177" i="7"/>
  <c r="Y177" i="7"/>
  <c r="Z176" i="7"/>
  <c r="Y176" i="7"/>
  <c r="Z175" i="7"/>
  <c r="Y175" i="7"/>
  <c r="Z174" i="7"/>
  <c r="Y174" i="7"/>
  <c r="Z173" i="7"/>
  <c r="Y173" i="7"/>
  <c r="Z172" i="7"/>
  <c r="Y172" i="7"/>
  <c r="Z171" i="7"/>
  <c r="Y171" i="7"/>
  <c r="Z170" i="7"/>
  <c r="Y170" i="7"/>
  <c r="Z169" i="7"/>
  <c r="Y169" i="7"/>
  <c r="Z168" i="7"/>
  <c r="Y168" i="7"/>
  <c r="Z167" i="7"/>
  <c r="Y167" i="7"/>
  <c r="Z166" i="7"/>
  <c r="Y166" i="7"/>
  <c r="Z165" i="7"/>
  <c r="Y165" i="7"/>
  <c r="Z164" i="7"/>
  <c r="Y164" i="7"/>
  <c r="Z163" i="7"/>
  <c r="Y163" i="7"/>
  <c r="Z162" i="7"/>
  <c r="Y162" i="7"/>
  <c r="Z161" i="7"/>
  <c r="Y161" i="7"/>
  <c r="Z160" i="7"/>
  <c r="Y160" i="7"/>
  <c r="Z159" i="7"/>
  <c r="Y159" i="7"/>
  <c r="Z158" i="7"/>
  <c r="Y158" i="7"/>
  <c r="Z157" i="7"/>
  <c r="Y157" i="7"/>
  <c r="Z156" i="7"/>
  <c r="Y156" i="7"/>
  <c r="Z155" i="7"/>
  <c r="Y155" i="7"/>
  <c r="Z154" i="7"/>
  <c r="Y154" i="7"/>
  <c r="Z153" i="7"/>
  <c r="Y153" i="7"/>
  <c r="Z152" i="7"/>
  <c r="Y152" i="7"/>
  <c r="Z151" i="7"/>
  <c r="Y151" i="7"/>
  <c r="Z150" i="7"/>
  <c r="Y150" i="7"/>
  <c r="Z149" i="7"/>
  <c r="Y149" i="7"/>
  <c r="Z148" i="7"/>
  <c r="Y148" i="7"/>
  <c r="Z147" i="7"/>
  <c r="Y147" i="7"/>
  <c r="Z146" i="7"/>
  <c r="Y146" i="7"/>
  <c r="Z145" i="7"/>
  <c r="Y145" i="7"/>
  <c r="Z144" i="7"/>
  <c r="Y144" i="7"/>
  <c r="Z143" i="7"/>
  <c r="Y143" i="7"/>
  <c r="Z142" i="7"/>
  <c r="Y142" i="7"/>
  <c r="Z141" i="7"/>
  <c r="Y141" i="7"/>
  <c r="Z140" i="7"/>
  <c r="Y140" i="7"/>
  <c r="Z139" i="7"/>
  <c r="Y139" i="7"/>
  <c r="Z138" i="7"/>
  <c r="Y138" i="7"/>
  <c r="Z137" i="7"/>
  <c r="Y137" i="7"/>
  <c r="Z136" i="7"/>
  <c r="Y136" i="7"/>
  <c r="Z135" i="7"/>
  <c r="Y135" i="7"/>
  <c r="Z134" i="7"/>
  <c r="Y134" i="7"/>
  <c r="Z133" i="7"/>
  <c r="Y133" i="7"/>
  <c r="Z132" i="7"/>
  <c r="Y132" i="7"/>
  <c r="Z131" i="7"/>
  <c r="Y131" i="7"/>
  <c r="Z130" i="7"/>
  <c r="Y130" i="7"/>
  <c r="Z129" i="7"/>
  <c r="Y129" i="7"/>
  <c r="Z128" i="7"/>
  <c r="Y128" i="7"/>
  <c r="Z127" i="7"/>
  <c r="Y127" i="7"/>
  <c r="Z126" i="7"/>
  <c r="Y126" i="7"/>
  <c r="Z125" i="7"/>
  <c r="Y125" i="7"/>
  <c r="Z124" i="7"/>
  <c r="Y124" i="7"/>
  <c r="Z123" i="7"/>
  <c r="Y123" i="7"/>
  <c r="Z122" i="7"/>
  <c r="Y122" i="7"/>
  <c r="Z121" i="7"/>
  <c r="Y121" i="7"/>
  <c r="Z120" i="7"/>
  <c r="Y120" i="7"/>
  <c r="Z119" i="7"/>
  <c r="Y119" i="7"/>
  <c r="Z118" i="7"/>
  <c r="Y118" i="7"/>
  <c r="Z117" i="7"/>
  <c r="Y117" i="7"/>
  <c r="Z116" i="7"/>
  <c r="Y116" i="7"/>
  <c r="Z115" i="7"/>
  <c r="Y115" i="7"/>
  <c r="Z114" i="7"/>
  <c r="Y114" i="7"/>
  <c r="Z113" i="7"/>
  <c r="Y113" i="7"/>
  <c r="Z112" i="7"/>
  <c r="Y112" i="7"/>
  <c r="Z111" i="7"/>
  <c r="Y111" i="7"/>
  <c r="Z110" i="7"/>
  <c r="Y110" i="7"/>
  <c r="Z109" i="7"/>
  <c r="Y109" i="7"/>
  <c r="Z108" i="7"/>
  <c r="Y108" i="7"/>
  <c r="Z107" i="7"/>
  <c r="Y107" i="7"/>
  <c r="Z106" i="7"/>
  <c r="Y106" i="7"/>
  <c r="Z105" i="7"/>
  <c r="Y105" i="7"/>
  <c r="Z104" i="7"/>
  <c r="Y104" i="7"/>
  <c r="Z103" i="7"/>
  <c r="Y103" i="7"/>
  <c r="Z102" i="7"/>
  <c r="Y102" i="7"/>
  <c r="Z101" i="7"/>
  <c r="Y101" i="7"/>
  <c r="Z100" i="7"/>
  <c r="Y100" i="7"/>
  <c r="Z99" i="7"/>
  <c r="Y99" i="7"/>
  <c r="Z98" i="7"/>
  <c r="Y98" i="7"/>
  <c r="Z97" i="7"/>
  <c r="Y97" i="7"/>
  <c r="Z96" i="7"/>
  <c r="Y96" i="7"/>
  <c r="Z95" i="7"/>
  <c r="Y95" i="7"/>
  <c r="Z94" i="7"/>
  <c r="Y94" i="7"/>
  <c r="Z93" i="7"/>
  <c r="Y93" i="7"/>
  <c r="Z92" i="7"/>
  <c r="Y92" i="7"/>
  <c r="Z91" i="7"/>
  <c r="Y91" i="7"/>
  <c r="Z90" i="7"/>
  <c r="Y90" i="7"/>
  <c r="Z89" i="7"/>
  <c r="Y89" i="7"/>
  <c r="Z88" i="7"/>
  <c r="Y88" i="7"/>
  <c r="Z87" i="7"/>
  <c r="Y87" i="7"/>
  <c r="Z86" i="7"/>
  <c r="Y86" i="7"/>
  <c r="Z85" i="7"/>
  <c r="Y85" i="7"/>
  <c r="Z84" i="7"/>
  <c r="Y84" i="7"/>
  <c r="Z83" i="7"/>
  <c r="Y83" i="7"/>
  <c r="Z82" i="7"/>
  <c r="Y82" i="7"/>
  <c r="Z81" i="7"/>
  <c r="Y81" i="7"/>
  <c r="Z80" i="7"/>
  <c r="Y80" i="7"/>
  <c r="Z79" i="7"/>
  <c r="Y79" i="7"/>
  <c r="Z78" i="7"/>
  <c r="Y78" i="7"/>
  <c r="Z77" i="7"/>
  <c r="Y77" i="7"/>
  <c r="Z76" i="7"/>
  <c r="Y76" i="7"/>
  <c r="Z75" i="7"/>
  <c r="Y75" i="7"/>
  <c r="Z74" i="7"/>
  <c r="Y74" i="7"/>
  <c r="Z73" i="7"/>
  <c r="Y73" i="7"/>
  <c r="Z72" i="7"/>
  <c r="Y72" i="7"/>
  <c r="Z71" i="7"/>
  <c r="Y71" i="7"/>
  <c r="Z70" i="7"/>
  <c r="Y70" i="7"/>
  <c r="Z69" i="7"/>
  <c r="Y69" i="7"/>
  <c r="Z68" i="7"/>
  <c r="Y68" i="7"/>
  <c r="Z67" i="7"/>
  <c r="Y67" i="7"/>
  <c r="Z66" i="7"/>
  <c r="Y66" i="7"/>
  <c r="Z65" i="7"/>
  <c r="Y65" i="7"/>
  <c r="Z64" i="7"/>
  <c r="Y64" i="7"/>
  <c r="Z63" i="7"/>
  <c r="Y63" i="7"/>
  <c r="Z62" i="7"/>
  <c r="Y62" i="7"/>
  <c r="Z61" i="7"/>
  <c r="Y61" i="7"/>
  <c r="Z60" i="7"/>
  <c r="Y60" i="7"/>
  <c r="Z59" i="7"/>
  <c r="Y59" i="7"/>
  <c r="Z58" i="7"/>
  <c r="Y58" i="7"/>
  <c r="Z57" i="7"/>
  <c r="Y57" i="7"/>
  <c r="Z56" i="7"/>
  <c r="Y56" i="7"/>
  <c r="Z55" i="7"/>
  <c r="Y55" i="7"/>
  <c r="Z54" i="7"/>
  <c r="Y54" i="7"/>
  <c r="Z53" i="7"/>
  <c r="Y53" i="7"/>
  <c r="Z52" i="7"/>
  <c r="Y52" i="7"/>
  <c r="Z51" i="7"/>
  <c r="Y51" i="7"/>
  <c r="Z50" i="7"/>
  <c r="Y50" i="7"/>
  <c r="Z49" i="7"/>
  <c r="Y49" i="7"/>
  <c r="Z48" i="7"/>
  <c r="Y48" i="7"/>
  <c r="Z47" i="7"/>
  <c r="Y47" i="7"/>
  <c r="Z46" i="7"/>
  <c r="Y46" i="7"/>
  <c r="Z45" i="7"/>
  <c r="Y45" i="7"/>
  <c r="Z44" i="7"/>
  <c r="Y44" i="7"/>
  <c r="Z43" i="7"/>
  <c r="Y43" i="7"/>
  <c r="Z42" i="7"/>
  <c r="Y42" i="7"/>
  <c r="Z41" i="7"/>
  <c r="Y41" i="7"/>
  <c r="Z40" i="7"/>
  <c r="Y40" i="7"/>
  <c r="Z39" i="7"/>
  <c r="Y39" i="7"/>
  <c r="Z38" i="7"/>
  <c r="Z37" i="7"/>
  <c r="Z36" i="7"/>
  <c r="Z35" i="7"/>
  <c r="Z34" i="7"/>
  <c r="Z33" i="7"/>
  <c r="Z32" i="7"/>
  <c r="Z31" i="7"/>
  <c r="Y31" i="7"/>
  <c r="V31" i="7"/>
  <c r="V44" i="7"/>
  <c r="V43" i="7"/>
  <c r="V42" i="7"/>
  <c r="U41" i="7"/>
  <c r="U40" i="7"/>
  <c r="U39" i="7"/>
  <c r="U38" i="7"/>
  <c r="V322" i="7"/>
  <c r="V323" i="7"/>
  <c r="V324" i="7"/>
  <c r="V321"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5" i="7"/>
  <c r="V246" i="7"/>
  <c r="V247" i="7"/>
  <c r="V248" i="7"/>
  <c r="V249" i="7"/>
  <c r="V250" i="7"/>
  <c r="V251" i="7"/>
  <c r="V252" i="7"/>
  <c r="V253" i="7"/>
  <c r="V254" i="7"/>
  <c r="V255" i="7"/>
  <c r="V256" i="7"/>
  <c r="V257" i="7"/>
  <c r="V258" i="7"/>
  <c r="V259" i="7"/>
  <c r="V260" i="7"/>
  <c r="V261" i="7"/>
  <c r="V262" i="7"/>
  <c r="V263" i="7"/>
  <c r="V264" i="7"/>
  <c r="V265" i="7"/>
  <c r="V266" i="7"/>
  <c r="V267" i="7"/>
  <c r="V268" i="7"/>
  <c r="V269" i="7"/>
  <c r="V270" i="7"/>
  <c r="V271" i="7"/>
  <c r="V272" i="7"/>
  <c r="V273" i="7"/>
  <c r="V274" i="7"/>
  <c r="V275" i="7"/>
  <c r="V276" i="7"/>
  <c r="V277" i="7"/>
  <c r="V278" i="7"/>
  <c r="V280" i="7"/>
  <c r="V281" i="7"/>
  <c r="V282" i="7"/>
  <c r="V283" i="7"/>
  <c r="V284" i="7"/>
  <c r="V285" i="7"/>
  <c r="V286" i="7"/>
  <c r="V287" i="7"/>
  <c r="V288" i="7"/>
  <c r="V289" i="7"/>
  <c r="V290" i="7"/>
  <c r="V291" i="7"/>
  <c r="V292" i="7"/>
  <c r="V293" i="7"/>
  <c r="V294" i="7"/>
  <c r="V295" i="7"/>
  <c r="V296" i="7"/>
  <c r="V297" i="7"/>
  <c r="V298" i="7"/>
  <c r="V299" i="7"/>
  <c r="V300" i="7"/>
  <c r="V301" i="7"/>
  <c r="V302" i="7"/>
  <c r="V303" i="7"/>
  <c r="V304" i="7"/>
  <c r="V305" i="7"/>
  <c r="V306" i="7"/>
  <c r="V307" i="7"/>
  <c r="V308" i="7"/>
  <c r="V309" i="7"/>
  <c r="V310" i="7"/>
  <c r="V205" i="7"/>
  <c r="V320" i="7"/>
  <c r="V319" i="7"/>
  <c r="V318" i="7"/>
  <c r="V317" i="7"/>
  <c r="V316" i="7"/>
  <c r="V315" i="7"/>
  <c r="V314" i="7"/>
  <c r="V313" i="7"/>
  <c r="V312" i="7"/>
  <c r="V311" i="7"/>
  <c r="V204" i="7"/>
  <c r="V203" i="7"/>
  <c r="V202" i="7"/>
  <c r="V201" i="7"/>
  <c r="V200" i="7"/>
  <c r="V199" i="7"/>
  <c r="V198" i="7"/>
  <c r="V197" i="7"/>
  <c r="V196" i="7"/>
  <c r="V195" i="7"/>
  <c r="V194" i="7"/>
  <c r="V193" i="7"/>
  <c r="V192" i="7"/>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V161" i="7"/>
  <c r="V160" i="7"/>
  <c r="V159" i="7"/>
  <c r="V158" i="7"/>
  <c r="V157"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28" i="7"/>
  <c r="V127" i="7"/>
  <c r="V126" i="7"/>
  <c r="V125" i="7"/>
  <c r="V124" i="7"/>
  <c r="V123" i="7"/>
  <c r="V122" i="7"/>
  <c r="V121" i="7"/>
  <c r="V120" i="7"/>
  <c r="V119" i="7"/>
  <c r="V118" i="7"/>
  <c r="V117" i="7"/>
  <c r="V116" i="7"/>
  <c r="V115" i="7"/>
  <c r="V114" i="7"/>
  <c r="V113" i="7"/>
  <c r="V112" i="7"/>
  <c r="V111" i="7"/>
  <c r="V110" i="7"/>
  <c r="V109" i="7"/>
  <c r="V108" i="7"/>
  <c r="V107" i="7"/>
  <c r="V106" i="7"/>
  <c r="V105" i="7"/>
  <c r="V104" i="7"/>
  <c r="V103" i="7"/>
  <c r="V102" i="7"/>
  <c r="V101" i="7"/>
  <c r="V99" i="7"/>
  <c r="V98" i="7"/>
  <c r="V97" i="7"/>
  <c r="V96" i="7"/>
  <c r="V95" i="7"/>
  <c r="V94" i="7"/>
  <c r="V93" i="7"/>
  <c r="V92" i="7"/>
  <c r="V91" i="7"/>
  <c r="V90" i="7"/>
  <c r="V88" i="7"/>
  <c r="V87" i="7"/>
  <c r="V86" i="7"/>
  <c r="V85" i="7"/>
  <c r="V84" i="7"/>
  <c r="V83" i="7"/>
  <c r="V82" i="7"/>
  <c r="V81" i="7"/>
  <c r="V80" i="7"/>
  <c r="V79" i="7"/>
  <c r="V78" i="7"/>
  <c r="V77" i="7"/>
  <c r="V76" i="7"/>
  <c r="V75" i="7"/>
  <c r="V74" i="7"/>
  <c r="V73" i="7"/>
  <c r="V72" i="7"/>
  <c r="V71" i="7"/>
  <c r="V70" i="7"/>
  <c r="V69" i="7"/>
  <c r="V68" i="7"/>
  <c r="V66" i="7"/>
  <c r="V65" i="7"/>
  <c r="V64" i="7"/>
  <c r="V63" i="7"/>
  <c r="V62" i="7"/>
  <c r="V61" i="7"/>
  <c r="V60" i="7"/>
  <c r="V59" i="7"/>
  <c r="V58" i="7"/>
  <c r="V57" i="7"/>
  <c r="V56" i="7"/>
  <c r="V55" i="7"/>
  <c r="V54" i="7"/>
  <c r="V52" i="7"/>
  <c r="V51" i="7"/>
  <c r="V50" i="7"/>
  <c r="V49" i="7"/>
  <c r="V47" i="7"/>
  <c r="V46" i="7"/>
  <c r="V45" i="7"/>
  <c r="V41" i="7"/>
  <c r="V40" i="7"/>
  <c r="V39" i="7"/>
  <c r="V38" i="7"/>
  <c r="V37" i="7"/>
  <c r="V36" i="7"/>
  <c r="V35" i="7"/>
  <c r="V34" i="7"/>
  <c r="V33" i="7"/>
  <c r="V32" i="7"/>
  <c r="U388" i="7"/>
  <c r="V388" i="7"/>
  <c r="V390" i="7"/>
  <c r="U391" i="7"/>
  <c r="V391" i="7"/>
  <c r="S391" i="7"/>
  <c r="S390" i="7"/>
  <c r="S388" i="7"/>
  <c r="D2" i="7" l="1"/>
  <c r="Q27" i="7"/>
  <c r="H6" i="7" s="1"/>
  <c r="F27" i="7"/>
  <c r="H3" i="7" s="1"/>
  <c r="G27" i="7"/>
  <c r="I27" i="7"/>
  <c r="J27" i="7"/>
  <c r="Q342" i="5"/>
  <c r="Q354" i="5"/>
  <c r="Q339" i="5"/>
  <c r="Q343" i="5"/>
  <c r="Q347" i="5"/>
  <c r="Q351" i="5"/>
  <c r="Q355" i="5"/>
  <c r="Q1288" i="5"/>
  <c r="AC1288" i="5"/>
  <c r="Q1951" i="5"/>
  <c r="Q346" i="5"/>
  <c r="Q358" i="5"/>
  <c r="Q1805" i="5"/>
  <c r="AC1805" i="5"/>
  <c r="Q1950" i="5"/>
  <c r="Q336" i="5"/>
  <c r="Q340" i="5"/>
  <c r="Q344" i="5"/>
  <c r="Q348" i="5"/>
  <c r="Q352" i="5"/>
  <c r="Q356" i="5"/>
  <c r="Q1328" i="5"/>
  <c r="AC1328" i="5"/>
  <c r="Q1530" i="5"/>
  <c r="Q1699" i="5"/>
  <c r="AC1699" i="5"/>
  <c r="Q1802" i="5"/>
  <c r="Q1952" i="5"/>
  <c r="Q338" i="5"/>
  <c r="Q350" i="5"/>
  <c r="Q337" i="5"/>
  <c r="Q341" i="5"/>
  <c r="Q345" i="5"/>
  <c r="Q349" i="5"/>
  <c r="Q353" i="5"/>
  <c r="Q357" i="5"/>
  <c r="Q1414" i="5"/>
  <c r="Q1531" i="5"/>
  <c r="Q1804" i="5"/>
  <c r="AC1804" i="5"/>
  <c r="Q1850" i="5"/>
  <c r="K27" i="7"/>
  <c r="O27" i="7"/>
  <c r="H27" i="7"/>
  <c r="H4" i="7" s="1"/>
  <c r="L27" i="7"/>
  <c r="P27" i="7"/>
  <c r="N27" i="7"/>
  <c r="M27" i="7"/>
  <c r="E13" i="7"/>
  <c r="E14" i="7"/>
  <c r="Q1768" i="5"/>
  <c r="P1167" i="4"/>
  <c r="AB1167" i="4"/>
  <c r="P1187" i="4"/>
  <c r="AB1187" i="4"/>
  <c r="P1202" i="4"/>
  <c r="AB1202" i="4"/>
  <c r="P1213" i="4"/>
  <c r="AB1213" i="4"/>
  <c r="P1224" i="4"/>
  <c r="AB1224" i="4"/>
  <c r="P1229" i="4"/>
  <c r="AB1229" i="4"/>
  <c r="P1243" i="4"/>
  <c r="AB1243" i="4"/>
  <c r="P1250" i="4"/>
  <c r="AB1250" i="4"/>
  <c r="P1255" i="4"/>
  <c r="AB1255" i="4"/>
  <c r="P1267" i="4"/>
  <c r="AB1267" i="4"/>
  <c r="P1280" i="4"/>
  <c r="AB1280" i="4"/>
  <c r="P1285" i="4"/>
  <c r="AB1285" i="4"/>
  <c r="P1298" i="4"/>
  <c r="AB1298" i="4"/>
  <c r="P1314" i="4"/>
  <c r="AB1314" i="4"/>
  <c r="P1330" i="4"/>
  <c r="AB1330" i="4"/>
  <c r="P1342" i="4"/>
  <c r="AB1342" i="4"/>
  <c r="P1354" i="4"/>
  <c r="AB1354" i="4"/>
  <c r="P1362" i="4"/>
  <c r="AB1362" i="4"/>
  <c r="P1373" i="4"/>
  <c r="AB1373" i="4"/>
  <c r="P1380" i="4"/>
  <c r="AB1380" i="4"/>
  <c r="P1394" i="4"/>
  <c r="AB1394" i="4"/>
  <c r="P1427" i="4"/>
  <c r="AB1427" i="4"/>
  <c r="P1434" i="4"/>
  <c r="AB1434" i="4"/>
  <c r="P1452" i="4"/>
  <c r="AB1452" i="4"/>
  <c r="P1506" i="4"/>
  <c r="AB1506" i="4"/>
  <c r="P1573" i="4"/>
  <c r="AB1573" i="4"/>
  <c r="P1172" i="4"/>
  <c r="AB1172" i="4"/>
  <c r="P1189" i="4"/>
  <c r="AB1189" i="4"/>
  <c r="P1206" i="4"/>
  <c r="AB1206" i="4"/>
  <c r="P1212" i="4"/>
  <c r="AB1212" i="4"/>
  <c r="P1223" i="4"/>
  <c r="AB1223" i="4"/>
  <c r="P1234" i="4"/>
  <c r="AB1234" i="4"/>
  <c r="P1242" i="4"/>
  <c r="AB1242" i="4"/>
  <c r="P1249" i="4"/>
  <c r="AB1249" i="4"/>
  <c r="P1261" i="4"/>
  <c r="AB1261" i="4"/>
  <c r="P1269" i="4"/>
  <c r="AB1269" i="4"/>
  <c r="P1282" i="4"/>
  <c r="AB1282" i="4"/>
  <c r="P1292" i="4"/>
  <c r="AB1292" i="4"/>
  <c r="P1301" i="4"/>
  <c r="AB1301" i="4"/>
  <c r="P1316" i="4"/>
  <c r="AB1316" i="4"/>
  <c r="P1333" i="4"/>
  <c r="AB1333" i="4"/>
  <c r="P1350" i="4"/>
  <c r="AB1350" i="4"/>
  <c r="P1353" i="4"/>
  <c r="AB1353" i="4"/>
  <c r="P1366" i="4"/>
  <c r="AB1366" i="4"/>
  <c r="P1372" i="4"/>
  <c r="AB1372" i="4"/>
  <c r="P1389" i="4"/>
  <c r="AB1389" i="4"/>
  <c r="P1399" i="4"/>
  <c r="AB1399" i="4"/>
  <c r="P1426" i="4"/>
  <c r="AB1426" i="4"/>
  <c r="P1439" i="4"/>
  <c r="AB1439" i="4"/>
  <c r="P1455" i="4"/>
  <c r="AB1455" i="4"/>
  <c r="P1508" i="4"/>
  <c r="AB1508" i="4"/>
  <c r="P1139" i="4"/>
  <c r="AB1139" i="4"/>
  <c r="P1171" i="4"/>
  <c r="AB1171" i="4"/>
  <c r="P1197" i="4"/>
  <c r="AB1197" i="4"/>
  <c r="P1209" i="4"/>
  <c r="AB1209" i="4"/>
  <c r="P1217" i="4"/>
  <c r="AB1217" i="4"/>
  <c r="P1227" i="4"/>
  <c r="AB1227" i="4"/>
  <c r="P1237" i="4"/>
  <c r="AB1237" i="4"/>
  <c r="P1245" i="4"/>
  <c r="AB1245" i="4"/>
  <c r="P1248" i="4"/>
  <c r="AB1248" i="4"/>
  <c r="P1264" i="4"/>
  <c r="AB1264" i="4"/>
  <c r="P1274" i="4"/>
  <c r="AB1274" i="4"/>
  <c r="P1287" i="4"/>
  <c r="AB1287" i="4"/>
  <c r="P1296" i="4"/>
  <c r="AB1296" i="4"/>
  <c r="P1304" i="4"/>
  <c r="AB1304" i="4"/>
  <c r="P1322" i="4"/>
  <c r="AB1322" i="4"/>
  <c r="P1340" i="4"/>
  <c r="AB1340" i="4"/>
  <c r="P1349" i="4"/>
  <c r="AB1349" i="4"/>
  <c r="P1357" i="4"/>
  <c r="AB1357" i="4"/>
  <c r="P1370" i="4"/>
  <c r="AB1370" i="4"/>
  <c r="P1377" i="4"/>
  <c r="AB1377" i="4"/>
  <c r="P1391" i="4"/>
  <c r="AB1391" i="4"/>
  <c r="P1401" i="4"/>
  <c r="AB1401" i="4"/>
  <c r="P1429" i="4"/>
  <c r="AB1429" i="4"/>
  <c r="P1449" i="4"/>
  <c r="AB1449" i="4"/>
  <c r="P1494" i="4"/>
  <c r="AB1494" i="4"/>
  <c r="P1513" i="4"/>
  <c r="AB1513" i="4"/>
  <c r="P1159" i="4"/>
  <c r="AB1159" i="4"/>
  <c r="P1170" i="4"/>
  <c r="AB1170" i="4"/>
  <c r="P1200" i="4"/>
  <c r="AB1200" i="4"/>
  <c r="P1208" i="4"/>
  <c r="AB1208" i="4"/>
  <c r="P1219" i="4"/>
  <c r="AB1219" i="4"/>
  <c r="P1226" i="4"/>
  <c r="AB1226" i="4"/>
  <c r="P1240" i="4"/>
  <c r="AB1240" i="4"/>
  <c r="P1251" i="4"/>
  <c r="AB1251" i="4"/>
  <c r="P1253" i="4"/>
  <c r="AB1253" i="4"/>
  <c r="P1263" i="4"/>
  <c r="AB1263" i="4"/>
  <c r="P1273" i="4"/>
  <c r="AB1273" i="4"/>
  <c r="P1286" i="4"/>
  <c r="AB1286" i="4"/>
  <c r="P1299" i="4"/>
  <c r="AB1299" i="4"/>
  <c r="P1307" i="4"/>
  <c r="AB1307" i="4"/>
  <c r="P1328" i="4"/>
  <c r="AB1328" i="4"/>
  <c r="P1343" i="4"/>
  <c r="AB1343" i="4"/>
  <c r="P1355" i="4"/>
  <c r="AB1355" i="4"/>
  <c r="P1359" i="4"/>
  <c r="AB1359" i="4"/>
  <c r="P1374" i="4"/>
  <c r="AB1374" i="4"/>
  <c r="P1376" i="4"/>
  <c r="AB1376" i="4"/>
  <c r="P1395" i="4"/>
  <c r="AB1395" i="4"/>
  <c r="P1404" i="4"/>
  <c r="AB1404" i="4"/>
  <c r="P1432" i="4"/>
  <c r="AB1432" i="4"/>
  <c r="P1448" i="4"/>
  <c r="AB1448" i="4"/>
  <c r="P1496" i="4"/>
  <c r="AB1496" i="4"/>
  <c r="P1574" i="4"/>
  <c r="AB1574" i="4"/>
  <c r="P5" i="7"/>
  <c r="R5" i="7" s="1"/>
  <c r="Q788" i="5"/>
  <c r="Q1652" i="5"/>
  <c r="Q1664" i="5"/>
  <c r="Q1677" i="5"/>
  <c r="Q1687" i="5"/>
  <c r="Q1691" i="5"/>
  <c r="Q1695" i="5"/>
  <c r="Q1704" i="5"/>
  <c r="Q1715" i="5"/>
  <c r="Q1798" i="5"/>
  <c r="Q1653" i="5"/>
  <c r="Q1660" i="5"/>
  <c r="Q1670" i="5"/>
  <c r="Q1642" i="5"/>
  <c r="Q1654" i="5"/>
  <c r="Q1662" i="5"/>
  <c r="Q1671" i="5"/>
  <c r="Q1684" i="5"/>
  <c r="Q1693" i="5"/>
  <c r="Q1702" i="5"/>
  <c r="Q1713" i="5"/>
  <c r="Q1646" i="5"/>
  <c r="Q1659" i="5"/>
  <c r="Q1668" i="5"/>
  <c r="Q1673" i="5"/>
  <c r="Q1682" i="5"/>
  <c r="Q1709" i="5"/>
  <c r="Q1761" i="5"/>
  <c r="Q787" i="5"/>
  <c r="Q1645" i="5"/>
  <c r="Q1651" i="5"/>
  <c r="Q1663" i="5"/>
  <c r="Q1667" i="5"/>
  <c r="Q1676" i="5"/>
  <c r="Q1685" i="5"/>
  <c r="Q1690" i="5"/>
  <c r="Q1694" i="5"/>
  <c r="Q1698" i="5"/>
  <c r="Q1703" i="5"/>
  <c r="Q1708" i="5"/>
  <c r="Q1714" i="5"/>
  <c r="Q1719" i="5"/>
  <c r="Q1797" i="5"/>
  <c r="Q1801" i="5"/>
  <c r="AD38" i="3"/>
  <c r="AE38" i="3"/>
  <c r="AD43" i="3"/>
  <c r="AE43" i="3"/>
  <c r="AD54" i="3"/>
  <c r="AE54" i="3"/>
  <c r="AD44" i="3"/>
  <c r="AE44" i="3"/>
  <c r="AD21" i="3"/>
  <c r="AE21" i="3"/>
  <c r="Q415" i="5"/>
  <c r="Q1537" i="5"/>
  <c r="Q1545" i="5"/>
  <c r="Q1553" i="5"/>
  <c r="Q416" i="5"/>
  <c r="Q420" i="5"/>
  <c r="Q424" i="5"/>
  <c r="Q1416" i="5"/>
  <c r="Q1534" i="5"/>
  <c r="Q1538" i="5"/>
  <c r="Q1546" i="5"/>
  <c r="Q1550" i="5"/>
  <c r="Q1554" i="5"/>
  <c r="Q419" i="5"/>
  <c r="Q423" i="5"/>
  <c r="Q1549" i="5"/>
  <c r="Q417" i="5"/>
  <c r="Q421" i="5"/>
  <c r="Q425" i="5"/>
  <c r="Q1539" i="5"/>
  <c r="Q1543" i="5"/>
  <c r="Q1547" i="5"/>
  <c r="Q1551" i="5"/>
  <c r="Q1555" i="5"/>
  <c r="Q418" i="5"/>
  <c r="Q422" i="5"/>
  <c r="Q426" i="5"/>
  <c r="Q1536" i="5"/>
  <c r="Q1540" i="5"/>
  <c r="Q1544" i="5"/>
  <c r="Q1548" i="5"/>
  <c r="Q1552" i="5"/>
  <c r="Q1556" i="5"/>
  <c r="Q1809" i="5"/>
  <c r="P6" i="12"/>
  <c r="AA5" i="12"/>
  <c r="AB5" i="12" s="1"/>
  <c r="Q1672" i="5"/>
  <c r="Q1681" i="5"/>
  <c r="Q1535" i="5"/>
  <c r="Q1657" i="5"/>
  <c r="Q1806" i="5"/>
  <c r="Q522" i="5"/>
  <c r="Q789" i="5"/>
  <c r="Q1541" i="5"/>
  <c r="Q1557" i="5"/>
  <c r="Q1649" i="5"/>
  <c r="Q1665" i="5"/>
  <c r="Q1674" i="5"/>
  <c r="Q1679" i="5"/>
  <c r="Q1683" i="5"/>
  <c r="Q1688" i="5"/>
  <c r="Q1692" i="5"/>
  <c r="Q1696" i="5"/>
  <c r="Q1701" i="5"/>
  <c r="Q1706" i="5"/>
  <c r="Q1712" i="5"/>
  <c r="Q1716" i="5"/>
  <c r="Q1767" i="5"/>
  <c r="Q1799" i="5"/>
  <c r="Q523" i="5"/>
  <c r="Q1287" i="5"/>
  <c r="Q1542" i="5"/>
  <c r="Q1650" i="5"/>
  <c r="Q1666" i="5"/>
  <c r="Q1675" i="5"/>
  <c r="Q1680" i="5"/>
  <c r="Q1689" i="5"/>
  <c r="Q1697" i="5"/>
  <c r="Q1707" i="5"/>
  <c r="Q1718" i="5"/>
  <c r="Q1800" i="5"/>
  <c r="M8" i="7"/>
  <c r="N6" i="7"/>
  <c r="Q6" i="7" s="1"/>
  <c r="Q1773" i="5"/>
  <c r="Q989" i="5"/>
  <c r="Q1772" i="5"/>
  <c r="Q1774" i="5"/>
  <c r="R6" i="7"/>
  <c r="U326" i="7"/>
  <c r="V326" i="7"/>
  <c r="W326" i="7"/>
  <c r="X326" i="7"/>
  <c r="U327" i="7"/>
  <c r="V327" i="7"/>
  <c r="W327" i="7"/>
  <c r="X327" i="7"/>
  <c r="U328" i="7"/>
  <c r="V328" i="7"/>
  <c r="W328" i="7"/>
  <c r="X328" i="7"/>
  <c r="U329" i="7"/>
  <c r="V329" i="7"/>
  <c r="W329" i="7"/>
  <c r="X329" i="7"/>
  <c r="U330" i="7"/>
  <c r="V330" i="7"/>
  <c r="W330" i="7"/>
  <c r="X330" i="7"/>
  <c r="U331" i="7"/>
  <c r="V331" i="7"/>
  <c r="W331" i="7"/>
  <c r="X331" i="7"/>
  <c r="U332" i="7"/>
  <c r="V332" i="7"/>
  <c r="W332" i="7"/>
  <c r="X332" i="7"/>
  <c r="U333" i="7"/>
  <c r="V333" i="7"/>
  <c r="W333" i="7"/>
  <c r="X333" i="7"/>
  <c r="U334" i="7"/>
  <c r="V334" i="7"/>
  <c r="W334" i="7"/>
  <c r="X334" i="7"/>
  <c r="U335" i="7"/>
  <c r="V335" i="7"/>
  <c r="W335" i="7"/>
  <c r="X335" i="7"/>
  <c r="U336" i="7"/>
  <c r="V336" i="7"/>
  <c r="W336" i="7"/>
  <c r="X336" i="7"/>
  <c r="U337" i="7"/>
  <c r="V337" i="7"/>
  <c r="W337" i="7"/>
  <c r="X337" i="7"/>
  <c r="U338" i="7"/>
  <c r="V338" i="7"/>
  <c r="W338" i="7"/>
  <c r="X338" i="7"/>
  <c r="U339" i="7"/>
  <c r="V339" i="7"/>
  <c r="W339" i="7"/>
  <c r="X339" i="7"/>
  <c r="U340" i="7"/>
  <c r="V340" i="7"/>
  <c r="W340" i="7"/>
  <c r="X340" i="7"/>
  <c r="U341" i="7"/>
  <c r="V341" i="7"/>
  <c r="W341" i="7"/>
  <c r="X341" i="7"/>
  <c r="U342" i="7"/>
  <c r="V342" i="7"/>
  <c r="W342" i="7"/>
  <c r="X342" i="7"/>
  <c r="U343" i="7"/>
  <c r="V343" i="7"/>
  <c r="W343" i="7"/>
  <c r="X343" i="7"/>
  <c r="U344" i="7"/>
  <c r="V344" i="7"/>
  <c r="W344" i="7"/>
  <c r="X344" i="7"/>
  <c r="U345" i="7"/>
  <c r="V345" i="7"/>
  <c r="W345" i="7"/>
  <c r="X345" i="7"/>
  <c r="U346" i="7"/>
  <c r="V346" i="7"/>
  <c r="W346" i="7"/>
  <c r="X346" i="7"/>
  <c r="U347" i="7"/>
  <c r="V347" i="7"/>
  <c r="W347" i="7"/>
  <c r="X347" i="7"/>
  <c r="U348" i="7"/>
  <c r="V348" i="7"/>
  <c r="W348" i="7"/>
  <c r="X348" i="7"/>
  <c r="U349" i="7"/>
  <c r="V349" i="7"/>
  <c r="W349" i="7"/>
  <c r="X349" i="7"/>
  <c r="U350" i="7"/>
  <c r="V350" i="7"/>
  <c r="W350" i="7"/>
  <c r="X350" i="7"/>
  <c r="U351" i="7"/>
  <c r="V351" i="7"/>
  <c r="W351" i="7"/>
  <c r="X351" i="7"/>
  <c r="U352" i="7"/>
  <c r="V352" i="7"/>
  <c r="W352" i="7"/>
  <c r="X352" i="7"/>
  <c r="U353" i="7"/>
  <c r="V353" i="7"/>
  <c r="W353" i="7"/>
  <c r="X353" i="7"/>
  <c r="U354" i="7"/>
  <c r="V354" i="7"/>
  <c r="W354" i="7"/>
  <c r="X354" i="7"/>
  <c r="U355" i="7"/>
  <c r="V355" i="7"/>
  <c r="W355" i="7"/>
  <c r="X355" i="7"/>
  <c r="U356" i="7"/>
  <c r="V356" i="7"/>
  <c r="W356" i="7"/>
  <c r="X356" i="7"/>
  <c r="U357" i="7"/>
  <c r="V357" i="7"/>
  <c r="W357" i="7"/>
  <c r="X357" i="7"/>
  <c r="U358" i="7"/>
  <c r="V358" i="7"/>
  <c r="W358" i="7"/>
  <c r="X358" i="7"/>
  <c r="U359" i="7"/>
  <c r="V359" i="7"/>
  <c r="W359" i="7"/>
  <c r="X359" i="7"/>
  <c r="U360" i="7"/>
  <c r="V360" i="7"/>
  <c r="W360" i="7"/>
  <c r="X360" i="7"/>
  <c r="U361" i="7"/>
  <c r="V361" i="7"/>
  <c r="W361" i="7"/>
  <c r="X361" i="7"/>
  <c r="U362" i="7"/>
  <c r="V362" i="7"/>
  <c r="W362" i="7"/>
  <c r="X362" i="7"/>
  <c r="U363" i="7"/>
  <c r="V363" i="7"/>
  <c r="W363" i="7"/>
  <c r="X363" i="7"/>
  <c r="U364" i="7"/>
  <c r="V364" i="7"/>
  <c r="W364" i="7"/>
  <c r="X364" i="7"/>
  <c r="U365" i="7"/>
  <c r="V365" i="7"/>
  <c r="W365" i="7"/>
  <c r="X365" i="7"/>
  <c r="U366" i="7"/>
  <c r="V366" i="7"/>
  <c r="W366" i="7"/>
  <c r="X366" i="7"/>
  <c r="U367" i="7"/>
  <c r="V367" i="7"/>
  <c r="W367" i="7"/>
  <c r="X367" i="7"/>
  <c r="U368" i="7"/>
  <c r="V368" i="7"/>
  <c r="W368" i="7"/>
  <c r="X368" i="7"/>
  <c r="U369" i="7"/>
  <c r="V369" i="7"/>
  <c r="W369" i="7"/>
  <c r="X369" i="7"/>
  <c r="U370" i="7"/>
  <c r="V370" i="7"/>
  <c r="W370" i="7"/>
  <c r="X370" i="7"/>
  <c r="U371" i="7"/>
  <c r="V371" i="7"/>
  <c r="W371" i="7"/>
  <c r="X371" i="7"/>
  <c r="U372" i="7"/>
  <c r="V372" i="7"/>
  <c r="W372" i="7"/>
  <c r="X372" i="7"/>
  <c r="U373" i="7"/>
  <c r="V373" i="7"/>
  <c r="W373" i="7"/>
  <c r="X373" i="7"/>
  <c r="U374" i="7"/>
  <c r="V374" i="7"/>
  <c r="W374" i="7"/>
  <c r="X374" i="7"/>
  <c r="U375" i="7"/>
  <c r="V375" i="7"/>
  <c r="W375" i="7"/>
  <c r="X375" i="7"/>
  <c r="U376" i="7"/>
  <c r="V376" i="7"/>
  <c r="W376" i="7"/>
  <c r="X376" i="7"/>
  <c r="U377" i="7"/>
  <c r="V377" i="7"/>
  <c r="W377" i="7"/>
  <c r="X377" i="7"/>
  <c r="U378" i="7"/>
  <c r="V378" i="7"/>
  <c r="W378" i="7"/>
  <c r="X378" i="7"/>
  <c r="V379" i="7"/>
  <c r="W379" i="7"/>
  <c r="X379" i="7"/>
  <c r="U380" i="7"/>
  <c r="V380" i="7"/>
  <c r="W380" i="7"/>
  <c r="X380" i="7"/>
  <c r="U381" i="7"/>
  <c r="V381" i="7"/>
  <c r="W381" i="7"/>
  <c r="X381" i="7"/>
  <c r="U382" i="7"/>
  <c r="V382" i="7"/>
  <c r="W382" i="7"/>
  <c r="X382" i="7"/>
  <c r="U383" i="7"/>
  <c r="V383" i="7"/>
  <c r="W383" i="7"/>
  <c r="X383" i="7"/>
  <c r="U384" i="7"/>
  <c r="V384" i="7"/>
  <c r="W384" i="7"/>
  <c r="X384" i="7"/>
  <c r="U385" i="7"/>
  <c r="V385" i="7"/>
  <c r="W385" i="7"/>
  <c r="X385" i="7"/>
  <c r="U386" i="7"/>
  <c r="V386" i="7"/>
  <c r="W386" i="7"/>
  <c r="X386" i="7"/>
  <c r="X325" i="7"/>
  <c r="W325" i="7"/>
  <c r="V325" i="7"/>
  <c r="U322" i="7"/>
  <c r="W322" i="7"/>
  <c r="X322" i="7"/>
  <c r="U323" i="7"/>
  <c r="W323" i="7"/>
  <c r="X323" i="7"/>
  <c r="U324" i="7"/>
  <c r="W324" i="7"/>
  <c r="X324" i="7"/>
  <c r="X321" i="7"/>
  <c r="W321" i="7"/>
  <c r="U206" i="7"/>
  <c r="W206" i="7"/>
  <c r="U207" i="7"/>
  <c r="W207" i="7"/>
  <c r="U208" i="7"/>
  <c r="W208" i="7"/>
  <c r="U209" i="7"/>
  <c r="W209" i="7"/>
  <c r="U210" i="7"/>
  <c r="W210" i="7"/>
  <c r="U211" i="7"/>
  <c r="W211" i="7"/>
  <c r="U212" i="7"/>
  <c r="W212" i="7"/>
  <c r="U213" i="7"/>
  <c r="W213" i="7"/>
  <c r="U214" i="7"/>
  <c r="W214" i="7"/>
  <c r="U215" i="7"/>
  <c r="W215" i="7"/>
  <c r="U216" i="7"/>
  <c r="W216" i="7"/>
  <c r="U217" i="7"/>
  <c r="W217" i="7"/>
  <c r="U218" i="7"/>
  <c r="W218" i="7"/>
  <c r="U219" i="7"/>
  <c r="W219" i="7"/>
  <c r="U220" i="7"/>
  <c r="W220" i="7"/>
  <c r="U221" i="7"/>
  <c r="W221" i="7"/>
  <c r="U222" i="7"/>
  <c r="W222" i="7"/>
  <c r="U223" i="7"/>
  <c r="W223" i="7"/>
  <c r="U224" i="7"/>
  <c r="W224" i="7"/>
  <c r="U225" i="7"/>
  <c r="W225" i="7"/>
  <c r="U226" i="7"/>
  <c r="W226" i="7"/>
  <c r="U227" i="7"/>
  <c r="W227" i="7"/>
  <c r="U228" i="7"/>
  <c r="W228" i="7"/>
  <c r="U229" i="7"/>
  <c r="W229" i="7"/>
  <c r="U230" i="7"/>
  <c r="W230" i="7"/>
  <c r="U231" i="7"/>
  <c r="W231" i="7"/>
  <c r="U232" i="7"/>
  <c r="W232" i="7"/>
  <c r="U233" i="7"/>
  <c r="W233" i="7"/>
  <c r="U234" i="7"/>
  <c r="W234" i="7"/>
  <c r="U235" i="7"/>
  <c r="W235" i="7"/>
  <c r="U236" i="7"/>
  <c r="W236" i="7"/>
  <c r="U237" i="7"/>
  <c r="W237" i="7"/>
  <c r="U238" i="7"/>
  <c r="W238" i="7"/>
  <c r="U239" i="7"/>
  <c r="W239" i="7"/>
  <c r="U240" i="7"/>
  <c r="W240" i="7"/>
  <c r="U241" i="7"/>
  <c r="W241" i="7"/>
  <c r="U242" i="7"/>
  <c r="W242" i="7"/>
  <c r="U243" i="7"/>
  <c r="W243" i="7"/>
  <c r="U244" i="7"/>
  <c r="W244" i="7"/>
  <c r="U245" i="7"/>
  <c r="W245" i="7"/>
  <c r="U246" i="7"/>
  <c r="W246" i="7"/>
  <c r="U247" i="7"/>
  <c r="W247" i="7"/>
  <c r="U248" i="7"/>
  <c r="W248" i="7"/>
  <c r="U249" i="7"/>
  <c r="W249" i="7"/>
  <c r="U250" i="7"/>
  <c r="W250" i="7"/>
  <c r="U251" i="7"/>
  <c r="W251" i="7"/>
  <c r="U252" i="7"/>
  <c r="W252" i="7"/>
  <c r="U253" i="7"/>
  <c r="W253" i="7"/>
  <c r="U254" i="7"/>
  <c r="W254" i="7"/>
  <c r="U255" i="7"/>
  <c r="W255" i="7"/>
  <c r="U256" i="7"/>
  <c r="W256" i="7"/>
  <c r="U257" i="7"/>
  <c r="W257" i="7"/>
  <c r="U258" i="7"/>
  <c r="W258" i="7"/>
  <c r="U259" i="7"/>
  <c r="W259" i="7"/>
  <c r="U260" i="7"/>
  <c r="W260" i="7"/>
  <c r="U261" i="7"/>
  <c r="W261" i="7"/>
  <c r="U262" i="7"/>
  <c r="W262" i="7"/>
  <c r="U263" i="7"/>
  <c r="W263" i="7"/>
  <c r="U264" i="7"/>
  <c r="W264" i="7"/>
  <c r="U265" i="7"/>
  <c r="W265" i="7"/>
  <c r="U266" i="7"/>
  <c r="W266" i="7"/>
  <c r="U267" i="7"/>
  <c r="W267" i="7"/>
  <c r="U268" i="7"/>
  <c r="W268" i="7"/>
  <c r="U269" i="7"/>
  <c r="W269" i="7"/>
  <c r="U270" i="7"/>
  <c r="W270" i="7"/>
  <c r="U271" i="7"/>
  <c r="W271" i="7"/>
  <c r="U272" i="7"/>
  <c r="W272" i="7"/>
  <c r="U273" i="7"/>
  <c r="W273" i="7"/>
  <c r="U274" i="7"/>
  <c r="W274" i="7"/>
  <c r="U275" i="7"/>
  <c r="W275" i="7"/>
  <c r="U276" i="7"/>
  <c r="W276" i="7"/>
  <c r="U277" i="7"/>
  <c r="W277" i="7"/>
  <c r="U278" i="7"/>
  <c r="W278" i="7"/>
  <c r="U279" i="7"/>
  <c r="W279" i="7"/>
  <c r="U280" i="7"/>
  <c r="W280" i="7"/>
  <c r="U281" i="7"/>
  <c r="W281" i="7"/>
  <c r="U282" i="7"/>
  <c r="W282" i="7"/>
  <c r="U283" i="7"/>
  <c r="W283" i="7"/>
  <c r="U284" i="7"/>
  <c r="W284" i="7"/>
  <c r="U285" i="7"/>
  <c r="W285" i="7"/>
  <c r="U286" i="7"/>
  <c r="W286" i="7"/>
  <c r="U287" i="7"/>
  <c r="W287" i="7"/>
  <c r="U288" i="7"/>
  <c r="W288" i="7"/>
  <c r="U289" i="7"/>
  <c r="W289" i="7"/>
  <c r="U290" i="7"/>
  <c r="W290" i="7"/>
  <c r="U291" i="7"/>
  <c r="W291" i="7"/>
  <c r="U292" i="7"/>
  <c r="W292" i="7"/>
  <c r="U293" i="7"/>
  <c r="W293" i="7"/>
  <c r="U294" i="7"/>
  <c r="W294" i="7"/>
  <c r="U295" i="7"/>
  <c r="W295" i="7"/>
  <c r="U296" i="7"/>
  <c r="W296" i="7"/>
  <c r="U297" i="7"/>
  <c r="W297" i="7"/>
  <c r="U298" i="7"/>
  <c r="W298" i="7"/>
  <c r="U299" i="7"/>
  <c r="W299" i="7"/>
  <c r="U300" i="7"/>
  <c r="W300" i="7"/>
  <c r="U301" i="7"/>
  <c r="W301" i="7"/>
  <c r="U302" i="7"/>
  <c r="W302" i="7"/>
  <c r="U303" i="7"/>
  <c r="W303" i="7"/>
  <c r="U304" i="7"/>
  <c r="W304" i="7"/>
  <c r="U305" i="7"/>
  <c r="W305" i="7"/>
  <c r="U306" i="7"/>
  <c r="W306" i="7"/>
  <c r="U307" i="7"/>
  <c r="W307" i="7"/>
  <c r="U308" i="7"/>
  <c r="W308" i="7"/>
  <c r="U309" i="7"/>
  <c r="W309" i="7"/>
  <c r="U310" i="7"/>
  <c r="W310" i="7"/>
  <c r="W205" i="7"/>
  <c r="X320" i="7"/>
  <c r="W320" i="7"/>
  <c r="U320" i="7"/>
  <c r="X319" i="7"/>
  <c r="W319" i="7"/>
  <c r="U319" i="7"/>
  <c r="X318" i="7"/>
  <c r="W318" i="7"/>
  <c r="U318" i="7"/>
  <c r="X317" i="7"/>
  <c r="W317" i="7"/>
  <c r="U317" i="7"/>
  <c r="X316" i="7"/>
  <c r="W316" i="7"/>
  <c r="U316" i="7"/>
  <c r="X315" i="7"/>
  <c r="W315" i="7"/>
  <c r="U315" i="7"/>
  <c r="X314" i="7"/>
  <c r="W314" i="7"/>
  <c r="X313" i="7"/>
  <c r="W313" i="7"/>
  <c r="U313" i="7"/>
  <c r="X312" i="7"/>
  <c r="W312" i="7"/>
  <c r="U312" i="7"/>
  <c r="X311" i="7"/>
  <c r="W311" i="7"/>
  <c r="U311" i="7"/>
  <c r="X204" i="7"/>
  <c r="W204" i="7"/>
  <c r="U204" i="7"/>
  <c r="X203" i="7"/>
  <c r="W203" i="7"/>
  <c r="U203" i="7"/>
  <c r="X202" i="7"/>
  <c r="W202" i="7"/>
  <c r="U202" i="7"/>
  <c r="X201" i="7"/>
  <c r="W201" i="7"/>
  <c r="U201" i="7"/>
  <c r="X200" i="7"/>
  <c r="W200" i="7"/>
  <c r="U200" i="7"/>
  <c r="X199" i="7"/>
  <c r="W199" i="7"/>
  <c r="U199" i="7"/>
  <c r="X198" i="7"/>
  <c r="W198" i="7"/>
  <c r="U198" i="7"/>
  <c r="X197" i="7"/>
  <c r="W197" i="7"/>
  <c r="U197" i="7"/>
  <c r="X196" i="7"/>
  <c r="W196" i="7"/>
  <c r="U196" i="7"/>
  <c r="X195" i="7"/>
  <c r="W195" i="7"/>
  <c r="U195" i="7"/>
  <c r="X194" i="7"/>
  <c r="W194" i="7"/>
  <c r="U194" i="7"/>
  <c r="X193" i="7"/>
  <c r="W193" i="7"/>
  <c r="U193" i="7"/>
  <c r="X192" i="7"/>
  <c r="W192" i="7"/>
  <c r="U192" i="7"/>
  <c r="X191" i="7"/>
  <c r="W191" i="7"/>
  <c r="U191" i="7"/>
  <c r="X190" i="7"/>
  <c r="W190" i="7"/>
  <c r="U190" i="7"/>
  <c r="X189" i="7"/>
  <c r="W189" i="7"/>
  <c r="U189" i="7"/>
  <c r="X188" i="7"/>
  <c r="W188" i="7"/>
  <c r="U188" i="7"/>
  <c r="X187" i="7"/>
  <c r="W187" i="7"/>
  <c r="U187" i="7"/>
  <c r="X186" i="7"/>
  <c r="W186" i="7"/>
  <c r="U186" i="7"/>
  <c r="X185" i="7"/>
  <c r="W185" i="7"/>
  <c r="U185" i="7"/>
  <c r="X184" i="7"/>
  <c r="W184" i="7"/>
  <c r="U184" i="7"/>
  <c r="X183" i="7"/>
  <c r="W183" i="7"/>
  <c r="U183" i="7"/>
  <c r="X182" i="7"/>
  <c r="W182" i="7"/>
  <c r="U182" i="7"/>
  <c r="X181" i="7"/>
  <c r="W181" i="7"/>
  <c r="U181" i="7"/>
  <c r="X180" i="7"/>
  <c r="W180" i="7"/>
  <c r="U180" i="7"/>
  <c r="X179" i="7"/>
  <c r="W179" i="7"/>
  <c r="U179" i="7"/>
  <c r="X178" i="7"/>
  <c r="W178" i="7"/>
  <c r="U178" i="7"/>
  <c r="X177" i="7"/>
  <c r="W177" i="7"/>
  <c r="U177" i="7"/>
  <c r="X176" i="7"/>
  <c r="W176" i="7"/>
  <c r="U176" i="7"/>
  <c r="X175" i="7"/>
  <c r="W175" i="7"/>
  <c r="U175" i="7"/>
  <c r="X174" i="7"/>
  <c r="W174" i="7"/>
  <c r="U174" i="7"/>
  <c r="X173" i="7"/>
  <c r="W173" i="7"/>
  <c r="U173" i="7"/>
  <c r="X172" i="7"/>
  <c r="W172" i="7"/>
  <c r="U172" i="7"/>
  <c r="X171" i="7"/>
  <c r="W171" i="7"/>
  <c r="U171" i="7"/>
  <c r="X170" i="7"/>
  <c r="W170" i="7"/>
  <c r="U170" i="7"/>
  <c r="X169" i="7"/>
  <c r="W169" i="7"/>
  <c r="U169" i="7"/>
  <c r="X168" i="7"/>
  <c r="W168" i="7"/>
  <c r="U168" i="7"/>
  <c r="X167" i="7"/>
  <c r="W167" i="7"/>
  <c r="U167" i="7"/>
  <c r="X166" i="7"/>
  <c r="W166" i="7"/>
  <c r="U166" i="7"/>
  <c r="X165" i="7"/>
  <c r="W165" i="7"/>
  <c r="U165" i="7"/>
  <c r="X164" i="7"/>
  <c r="W164" i="7"/>
  <c r="U164" i="7"/>
  <c r="X163" i="7"/>
  <c r="W163" i="7"/>
  <c r="U163" i="7"/>
  <c r="X162" i="7"/>
  <c r="W162" i="7"/>
  <c r="U162" i="7"/>
  <c r="X161" i="7"/>
  <c r="W161" i="7"/>
  <c r="U161" i="7"/>
  <c r="X160" i="7"/>
  <c r="W160" i="7"/>
  <c r="U160" i="7"/>
  <c r="X159" i="7"/>
  <c r="W159" i="7"/>
  <c r="U159" i="7"/>
  <c r="X158" i="7"/>
  <c r="W158" i="7"/>
  <c r="U158" i="7"/>
  <c r="X157" i="7"/>
  <c r="W157" i="7"/>
  <c r="U157" i="7"/>
  <c r="X156" i="7"/>
  <c r="W156" i="7"/>
  <c r="U156" i="7"/>
  <c r="X155" i="7"/>
  <c r="W155" i="7"/>
  <c r="U155" i="7"/>
  <c r="X154" i="7"/>
  <c r="W154" i="7"/>
  <c r="U154" i="7"/>
  <c r="X153" i="7"/>
  <c r="W153" i="7"/>
  <c r="U153" i="7"/>
  <c r="X152" i="7"/>
  <c r="W152" i="7"/>
  <c r="U152" i="7"/>
  <c r="X151" i="7"/>
  <c r="W151" i="7"/>
  <c r="U151" i="7"/>
  <c r="X150" i="7"/>
  <c r="W150" i="7"/>
  <c r="U150" i="7"/>
  <c r="X149" i="7"/>
  <c r="W149" i="7"/>
  <c r="U149" i="7"/>
  <c r="X148" i="7"/>
  <c r="W148" i="7"/>
  <c r="U148" i="7"/>
  <c r="X147" i="7"/>
  <c r="W147" i="7"/>
  <c r="U147" i="7"/>
  <c r="X146" i="7"/>
  <c r="W146" i="7"/>
  <c r="U146" i="7"/>
  <c r="X145" i="7"/>
  <c r="W145" i="7"/>
  <c r="U145" i="7"/>
  <c r="X144" i="7"/>
  <c r="W144" i="7"/>
  <c r="U144" i="7"/>
  <c r="X143" i="7"/>
  <c r="W143" i="7"/>
  <c r="U143" i="7"/>
  <c r="X142" i="7"/>
  <c r="W142" i="7"/>
  <c r="U142" i="7"/>
  <c r="X141" i="7"/>
  <c r="W141" i="7"/>
  <c r="U141" i="7"/>
  <c r="X140" i="7"/>
  <c r="W140" i="7"/>
  <c r="U140" i="7"/>
  <c r="X139" i="7"/>
  <c r="W139" i="7"/>
  <c r="U139" i="7"/>
  <c r="X138" i="7"/>
  <c r="W138" i="7"/>
  <c r="U138" i="7"/>
  <c r="X137" i="7"/>
  <c r="W137" i="7"/>
  <c r="U137" i="7"/>
  <c r="X136" i="7"/>
  <c r="W136" i="7"/>
  <c r="U136" i="7"/>
  <c r="X135" i="7"/>
  <c r="W135" i="7"/>
  <c r="U135" i="7"/>
  <c r="X134" i="7"/>
  <c r="W134" i="7"/>
  <c r="U134" i="7"/>
  <c r="X133" i="7"/>
  <c r="W133" i="7"/>
  <c r="U133" i="7"/>
  <c r="X132" i="7"/>
  <c r="W132" i="7"/>
  <c r="U132" i="7"/>
  <c r="X131" i="7"/>
  <c r="W131" i="7"/>
  <c r="U131" i="7"/>
  <c r="X130" i="7"/>
  <c r="W130" i="7"/>
  <c r="U130" i="7"/>
  <c r="X129" i="7"/>
  <c r="W129" i="7"/>
  <c r="U129" i="7"/>
  <c r="X128" i="7"/>
  <c r="W128" i="7"/>
  <c r="U128" i="7"/>
  <c r="X127" i="7"/>
  <c r="W127" i="7"/>
  <c r="U127" i="7"/>
  <c r="X126" i="7"/>
  <c r="W126" i="7"/>
  <c r="U126" i="7"/>
  <c r="X125" i="7"/>
  <c r="W125" i="7"/>
  <c r="U125" i="7"/>
  <c r="X124" i="7"/>
  <c r="W124" i="7"/>
  <c r="U124" i="7"/>
  <c r="X123" i="7"/>
  <c r="W123" i="7"/>
  <c r="U123" i="7"/>
  <c r="X122" i="7"/>
  <c r="W122" i="7"/>
  <c r="U122" i="7"/>
  <c r="X121" i="7"/>
  <c r="W121" i="7"/>
  <c r="U121" i="7"/>
  <c r="X120" i="7"/>
  <c r="W120" i="7"/>
  <c r="U120" i="7"/>
  <c r="X119" i="7"/>
  <c r="W119" i="7"/>
  <c r="U119" i="7"/>
  <c r="X118" i="7"/>
  <c r="W118" i="7"/>
  <c r="U118" i="7"/>
  <c r="X117" i="7"/>
  <c r="W117" i="7"/>
  <c r="U117" i="7"/>
  <c r="X116" i="7"/>
  <c r="W116" i="7"/>
  <c r="U116" i="7"/>
  <c r="X115" i="7"/>
  <c r="W115" i="7"/>
  <c r="U115" i="7"/>
  <c r="X114" i="7"/>
  <c r="W114" i="7"/>
  <c r="U114" i="7"/>
  <c r="X113" i="7"/>
  <c r="W113" i="7"/>
  <c r="U113" i="7"/>
  <c r="X112" i="7"/>
  <c r="W112" i="7"/>
  <c r="U112" i="7"/>
  <c r="X111" i="7"/>
  <c r="W111" i="7"/>
  <c r="U111" i="7"/>
  <c r="X110" i="7"/>
  <c r="W110" i="7"/>
  <c r="U110" i="7"/>
  <c r="X109" i="7"/>
  <c r="W109" i="7"/>
  <c r="U109" i="7"/>
  <c r="X108" i="7"/>
  <c r="W108" i="7"/>
  <c r="U108" i="7"/>
  <c r="X107" i="7"/>
  <c r="W107" i="7"/>
  <c r="U107" i="7"/>
  <c r="X106" i="7"/>
  <c r="W106" i="7"/>
  <c r="U106" i="7"/>
  <c r="X105" i="7"/>
  <c r="W105" i="7"/>
  <c r="U105" i="7"/>
  <c r="X104" i="7"/>
  <c r="W104" i="7"/>
  <c r="U104" i="7"/>
  <c r="X103" i="7"/>
  <c r="W103" i="7"/>
  <c r="U103" i="7"/>
  <c r="X102" i="7"/>
  <c r="W102" i="7"/>
  <c r="U102" i="7"/>
  <c r="X101" i="7"/>
  <c r="W101" i="7"/>
  <c r="U101" i="7"/>
  <c r="X100" i="7"/>
  <c r="W100" i="7"/>
  <c r="U100" i="7"/>
  <c r="X99" i="7"/>
  <c r="W99" i="7"/>
  <c r="U99" i="7"/>
  <c r="X98" i="7"/>
  <c r="W98" i="7"/>
  <c r="U98" i="7"/>
  <c r="X97" i="7"/>
  <c r="W97" i="7"/>
  <c r="U97" i="7"/>
  <c r="X96" i="7"/>
  <c r="W96" i="7"/>
  <c r="U96" i="7"/>
  <c r="X95" i="7"/>
  <c r="W95" i="7"/>
  <c r="U95" i="7"/>
  <c r="X94" i="7"/>
  <c r="W94" i="7"/>
  <c r="U94" i="7"/>
  <c r="X93" i="7"/>
  <c r="W93" i="7"/>
  <c r="U93" i="7"/>
  <c r="X92" i="7"/>
  <c r="W92" i="7"/>
  <c r="U92" i="7"/>
  <c r="X91" i="7"/>
  <c r="W91" i="7"/>
  <c r="U91" i="7"/>
  <c r="X90" i="7"/>
  <c r="W90" i="7"/>
  <c r="U90" i="7"/>
  <c r="X89" i="7"/>
  <c r="W89" i="7"/>
  <c r="U89" i="7"/>
  <c r="X88" i="7"/>
  <c r="W88" i="7"/>
  <c r="U88" i="7"/>
  <c r="X87" i="7"/>
  <c r="W87" i="7"/>
  <c r="U87" i="7"/>
  <c r="X86" i="7"/>
  <c r="W86" i="7"/>
  <c r="U86" i="7"/>
  <c r="X85" i="7"/>
  <c r="W85" i="7"/>
  <c r="U85" i="7"/>
  <c r="X84" i="7"/>
  <c r="W84" i="7"/>
  <c r="U84" i="7"/>
  <c r="X83" i="7"/>
  <c r="W83" i="7"/>
  <c r="U83" i="7"/>
  <c r="X82" i="7"/>
  <c r="W82" i="7"/>
  <c r="U82" i="7"/>
  <c r="X81" i="7"/>
  <c r="W81" i="7"/>
  <c r="U81" i="7"/>
  <c r="X80" i="7"/>
  <c r="W80" i="7"/>
  <c r="U80" i="7"/>
  <c r="X79" i="7"/>
  <c r="W79" i="7"/>
  <c r="U79" i="7"/>
  <c r="X78" i="7"/>
  <c r="W78" i="7"/>
  <c r="U78" i="7"/>
  <c r="X77" i="7"/>
  <c r="W77" i="7"/>
  <c r="U77" i="7"/>
  <c r="X76" i="7"/>
  <c r="W76" i="7"/>
  <c r="U76" i="7"/>
  <c r="X75" i="7"/>
  <c r="W75" i="7"/>
  <c r="U75" i="7"/>
  <c r="X74" i="7"/>
  <c r="W74" i="7"/>
  <c r="U74" i="7"/>
  <c r="X73" i="7"/>
  <c r="W73" i="7"/>
  <c r="U73" i="7"/>
  <c r="X72" i="7"/>
  <c r="W72" i="7"/>
  <c r="U72" i="7"/>
  <c r="X71" i="7"/>
  <c r="W71" i="7"/>
  <c r="U71" i="7"/>
  <c r="X70" i="7"/>
  <c r="W70" i="7"/>
  <c r="U70" i="7"/>
  <c r="X69" i="7"/>
  <c r="W69" i="7"/>
  <c r="U69" i="7"/>
  <c r="X68" i="7"/>
  <c r="W68" i="7"/>
  <c r="U68" i="7"/>
  <c r="X67" i="7"/>
  <c r="W67" i="7"/>
  <c r="U67" i="7"/>
  <c r="X66" i="7"/>
  <c r="W66" i="7"/>
  <c r="U66" i="7"/>
  <c r="X65" i="7"/>
  <c r="W65" i="7"/>
  <c r="U65" i="7"/>
  <c r="X64" i="7"/>
  <c r="W64" i="7"/>
  <c r="U64" i="7"/>
  <c r="X63" i="7"/>
  <c r="W63" i="7"/>
  <c r="U63" i="7"/>
  <c r="X62" i="7"/>
  <c r="W62" i="7"/>
  <c r="U62" i="7"/>
  <c r="X61" i="7"/>
  <c r="W61" i="7"/>
  <c r="U61" i="7"/>
  <c r="X60" i="7"/>
  <c r="W60" i="7"/>
  <c r="U60" i="7"/>
  <c r="X59" i="7"/>
  <c r="W59" i="7"/>
  <c r="U59" i="7"/>
  <c r="X58" i="7"/>
  <c r="W58" i="7"/>
  <c r="U58" i="7"/>
  <c r="X57" i="7"/>
  <c r="W57" i="7"/>
  <c r="U57" i="7"/>
  <c r="X56" i="7"/>
  <c r="W56" i="7"/>
  <c r="U56" i="7"/>
  <c r="X55" i="7"/>
  <c r="W55" i="7"/>
  <c r="U55" i="7"/>
  <c r="X54" i="7"/>
  <c r="W54" i="7"/>
  <c r="U54" i="7"/>
  <c r="X53" i="7"/>
  <c r="W53" i="7"/>
  <c r="U53" i="7"/>
  <c r="X52" i="7"/>
  <c r="W52" i="7"/>
  <c r="U52" i="7"/>
  <c r="X51" i="7"/>
  <c r="W51" i="7"/>
  <c r="U51" i="7"/>
  <c r="X50" i="7"/>
  <c r="W50" i="7"/>
  <c r="U50" i="7"/>
  <c r="X49" i="7"/>
  <c r="W49" i="7"/>
  <c r="U49" i="7"/>
  <c r="X48" i="7"/>
  <c r="W48" i="7"/>
  <c r="U48" i="7"/>
  <c r="X47" i="7"/>
  <c r="W47" i="7"/>
  <c r="U47" i="7"/>
  <c r="X46" i="7"/>
  <c r="W46" i="7"/>
  <c r="U46" i="7"/>
  <c r="X45" i="7"/>
  <c r="W45" i="7"/>
  <c r="U45" i="7"/>
  <c r="X44" i="7"/>
  <c r="W44" i="7"/>
  <c r="U44" i="7"/>
  <c r="X43" i="7"/>
  <c r="W43" i="7"/>
  <c r="U43" i="7"/>
  <c r="X42" i="7"/>
  <c r="W42" i="7"/>
  <c r="U42" i="7"/>
  <c r="X41" i="7"/>
  <c r="W41" i="7"/>
  <c r="X40" i="7"/>
  <c r="W40" i="7"/>
  <c r="X39" i="7"/>
  <c r="W39" i="7"/>
  <c r="X38" i="7"/>
  <c r="W38" i="7"/>
  <c r="X37" i="7"/>
  <c r="W37" i="7"/>
  <c r="U37" i="7"/>
  <c r="X36" i="7"/>
  <c r="W36" i="7"/>
  <c r="U36" i="7"/>
  <c r="X35" i="7"/>
  <c r="W35" i="7"/>
  <c r="U35" i="7"/>
  <c r="X34" i="7"/>
  <c r="W34" i="7"/>
  <c r="U34" i="7"/>
  <c r="X33" i="7"/>
  <c r="W33" i="7"/>
  <c r="U33" i="7"/>
  <c r="X32" i="7"/>
  <c r="W32" i="7"/>
  <c r="U32" i="7"/>
  <c r="W31" i="7"/>
  <c r="U31" i="7"/>
  <c r="R322" i="7"/>
  <c r="R323" i="7"/>
  <c r="R27" i="7" s="1"/>
  <c r="H7" i="7" s="1"/>
  <c r="R324" i="7"/>
  <c r="R321" i="7"/>
  <c r="H5" i="7" l="1"/>
  <c r="I24" i="7"/>
  <c r="I25" i="7" s="1"/>
  <c r="J24" i="7"/>
  <c r="J28" i="7" s="1"/>
  <c r="Q24" i="7"/>
  <c r="Q25" i="7" s="1"/>
  <c r="H2" i="7"/>
  <c r="H9" i="7" s="1"/>
  <c r="K24" i="7"/>
  <c r="I13" i="7"/>
  <c r="J13" i="7"/>
  <c r="J14" i="7"/>
  <c r="F14" i="7"/>
  <c r="H14" i="7" s="1"/>
  <c r="F13" i="7"/>
  <c r="H13" i="7" s="1"/>
  <c r="P2" i="7"/>
  <c r="R2" i="7" s="1"/>
  <c r="P3" i="7"/>
  <c r="P7" i="7"/>
  <c r="R7" i="7" s="1"/>
  <c r="P4" i="7"/>
  <c r="R4" i="7" s="1"/>
  <c r="N2" i="7"/>
  <c r="Q2" i="7" s="1"/>
  <c r="N7" i="7"/>
  <c r="Q7" i="7" s="1"/>
  <c r="N5" i="7"/>
  <c r="Q5" i="7" s="1"/>
  <c r="N3" i="7"/>
  <c r="Q3" i="7" s="1"/>
  <c r="N4" i="7"/>
  <c r="Q4" i="7" s="1"/>
  <c r="O6" i="7"/>
  <c r="O5" i="7"/>
  <c r="O3" i="7"/>
  <c r="O7" i="7"/>
  <c r="O4" i="7"/>
  <c r="O2" i="7"/>
  <c r="R23" i="7"/>
  <c r="D7" i="7" s="1"/>
  <c r="F24" i="7"/>
  <c r="F25" i="7" s="1"/>
  <c r="G24" i="7"/>
  <c r="G28" i="7" s="1"/>
  <c r="N24" i="7"/>
  <c r="M24" i="7"/>
  <c r="M28" i="7" s="1"/>
  <c r="L24" i="7"/>
  <c r="L28" i="7" s="1"/>
  <c r="R24" i="7"/>
  <c r="H24" i="7"/>
  <c r="P24" i="7"/>
  <c r="O24" i="7"/>
  <c r="I28" i="7" l="1"/>
  <c r="E5" i="7"/>
  <c r="G5" i="7" s="1"/>
  <c r="I5" i="7" s="1"/>
  <c r="J26" i="7"/>
  <c r="J25" i="7"/>
  <c r="I26" i="7"/>
  <c r="E6" i="7"/>
  <c r="K25" i="7"/>
  <c r="E2" i="7"/>
  <c r="P8" i="7"/>
  <c r="R3" i="7"/>
  <c r="R8" i="7" s="1"/>
  <c r="Q28" i="7"/>
  <c r="R28" i="7"/>
  <c r="E7" i="7"/>
  <c r="N8" i="7"/>
  <c r="N10" i="7" s="1"/>
  <c r="Q8" i="7"/>
  <c r="E3" i="7"/>
  <c r="O8" i="7"/>
  <c r="G25" i="7"/>
  <c r="K28" i="7"/>
  <c r="R25" i="7"/>
  <c r="H25" i="7"/>
  <c r="H28" i="7"/>
  <c r="O26" i="7"/>
  <c r="O28" i="7"/>
  <c r="O25" i="7"/>
  <c r="P26" i="7"/>
  <c r="P28" i="7"/>
  <c r="P25" i="7"/>
  <c r="N26" i="7"/>
  <c r="N25" i="7"/>
  <c r="N28" i="7"/>
  <c r="F28" i="7"/>
  <c r="F26" i="7"/>
  <c r="G26" i="7"/>
  <c r="Q26" i="7"/>
  <c r="E4" i="7"/>
  <c r="H26" i="7"/>
  <c r="R26" i="7"/>
  <c r="K26" i="7"/>
  <c r="L26" i="7"/>
  <c r="L25" i="7"/>
  <c r="M26" i="7"/>
  <c r="M25" i="7"/>
  <c r="O56" i="12"/>
  <c r="P56" i="12" s="1"/>
  <c r="O55" i="12"/>
  <c r="P55" i="12" s="1"/>
  <c r="O105" i="12"/>
  <c r="P105" i="12" s="1"/>
  <c r="O104" i="12"/>
  <c r="P104" i="12" s="1"/>
  <c r="O103" i="12"/>
  <c r="P103" i="12" s="1"/>
  <c r="O102" i="12"/>
  <c r="P102" i="12" s="1"/>
  <c r="O101" i="12"/>
  <c r="P101" i="12" s="1"/>
  <c r="O100" i="12"/>
  <c r="P100" i="12" s="1"/>
  <c r="O99" i="12"/>
  <c r="P99" i="12" s="1"/>
  <c r="O98" i="12"/>
  <c r="P98" i="12" s="1"/>
  <c r="O97" i="12"/>
  <c r="P97" i="12" s="1"/>
  <c r="O96" i="12"/>
  <c r="P96" i="12" s="1"/>
  <c r="O95" i="12"/>
  <c r="P95" i="12" s="1"/>
  <c r="O94" i="12"/>
  <c r="P94" i="12" s="1"/>
  <c r="O93" i="12"/>
  <c r="P93" i="12" s="1"/>
  <c r="O92" i="12"/>
  <c r="P92" i="12" s="1"/>
  <c r="O91" i="12"/>
  <c r="P91" i="12" s="1"/>
  <c r="O90" i="12"/>
  <c r="P90" i="12" s="1"/>
  <c r="O89" i="12"/>
  <c r="P89" i="12" s="1"/>
  <c r="O88" i="12"/>
  <c r="P88" i="12" s="1"/>
  <c r="O87" i="12"/>
  <c r="P87" i="12" s="1"/>
  <c r="O86" i="12"/>
  <c r="P86" i="12" s="1"/>
  <c r="O85" i="12"/>
  <c r="P85" i="12" s="1"/>
  <c r="O84" i="12"/>
  <c r="P84" i="12" s="1"/>
  <c r="O83" i="12"/>
  <c r="P83" i="12" s="1"/>
  <c r="O82" i="12"/>
  <c r="P82" i="12" s="1"/>
  <c r="O81" i="12"/>
  <c r="P81" i="12" s="1"/>
  <c r="O80" i="12"/>
  <c r="P80" i="12" s="1"/>
  <c r="O79" i="12"/>
  <c r="P79" i="12" s="1"/>
  <c r="O78" i="12"/>
  <c r="P78" i="12" s="1"/>
  <c r="O77" i="12"/>
  <c r="P77" i="12" s="1"/>
  <c r="O76" i="12"/>
  <c r="P76" i="12" s="1"/>
  <c r="O75" i="12"/>
  <c r="P75" i="12" s="1"/>
  <c r="O74" i="12"/>
  <c r="P74" i="12" s="1"/>
  <c r="O73" i="12"/>
  <c r="P73" i="12" s="1"/>
  <c r="O72" i="12"/>
  <c r="P72" i="12" s="1"/>
  <c r="O71" i="12"/>
  <c r="P71" i="12" s="1"/>
  <c r="O70" i="12"/>
  <c r="P70" i="12" s="1"/>
  <c r="O69" i="12"/>
  <c r="P69" i="12" s="1"/>
  <c r="O68" i="12"/>
  <c r="P68" i="12" s="1"/>
  <c r="O67" i="12"/>
  <c r="P67" i="12" s="1"/>
  <c r="O66" i="12"/>
  <c r="P66" i="12" s="1"/>
  <c r="O65" i="12"/>
  <c r="P65" i="12" s="1"/>
  <c r="E9" i="7" l="1"/>
  <c r="G3" i="7"/>
  <c r="I3" i="7" s="1"/>
  <c r="J3" i="7"/>
  <c r="J5" i="7"/>
  <c r="J6" i="7"/>
  <c r="G6" i="7"/>
  <c r="I6" i="7" s="1"/>
  <c r="R9" i="7"/>
  <c r="F6" i="7"/>
  <c r="O9" i="7"/>
  <c r="O60" i="12"/>
  <c r="P60" i="12" s="1"/>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R20" i="3"/>
  <c r="AI25" i="3"/>
  <c r="AI24" i="3"/>
  <c r="AI23" i="3"/>
  <c r="AI22" i="3"/>
  <c r="AI21" i="3"/>
  <c r="AI20" i="3"/>
  <c r="AI18" i="3"/>
  <c r="AI17" i="3"/>
  <c r="AI16" i="3"/>
  <c r="AI15" i="3"/>
  <c r="AI14" i="3"/>
  <c r="AI13" i="3"/>
  <c r="AI12" i="3"/>
  <c r="AI11" i="3"/>
  <c r="AI10" i="3"/>
  <c r="AI9" i="3"/>
  <c r="AI8" i="3"/>
  <c r="AI7" i="3"/>
  <c r="AI6" i="3"/>
  <c r="AI5" i="3"/>
  <c r="AI217" i="3"/>
  <c r="AI26" i="3"/>
  <c r="AI27" i="3"/>
  <c r="AI28" i="3"/>
  <c r="AI29" i="3"/>
  <c r="AI31" i="3"/>
  <c r="AI32" i="3"/>
  <c r="AI33" i="3"/>
  <c r="AI34" i="3"/>
  <c r="AI35" i="3"/>
  <c r="AI36" i="3"/>
  <c r="AI37" i="3"/>
  <c r="AI38" i="3"/>
  <c r="AI39" i="3"/>
  <c r="AI40" i="3"/>
  <c r="AI41" i="3"/>
  <c r="AI42" i="3"/>
  <c r="AI43" i="3"/>
  <c r="AI44" i="3"/>
  <c r="AI45" i="3"/>
  <c r="AI46" i="3"/>
  <c r="AI47" i="3"/>
  <c r="AI48" i="3"/>
  <c r="AI49" i="3"/>
  <c r="AI50" i="3"/>
  <c r="AI51" i="3"/>
  <c r="AI52" i="3"/>
  <c r="AI53" i="3"/>
  <c r="AI54" i="3"/>
  <c r="AI55" i="3"/>
  <c r="AI56" i="3"/>
  <c r="AI57" i="3"/>
  <c r="AI58" i="3"/>
  <c r="AI59" i="3"/>
  <c r="AI60" i="3"/>
  <c r="AI61" i="3"/>
  <c r="AI62" i="3"/>
  <c r="AI63" i="3"/>
  <c r="AI64" i="3"/>
  <c r="AI65" i="3"/>
  <c r="AI66" i="3"/>
  <c r="AI67" i="3"/>
  <c r="AI68" i="3"/>
  <c r="AI69" i="3"/>
  <c r="AI70" i="3"/>
  <c r="AI71" i="3"/>
  <c r="AI72" i="3"/>
  <c r="AI73" i="3"/>
  <c r="AI74" i="3"/>
  <c r="AI75" i="3"/>
  <c r="AI76" i="3"/>
  <c r="AI77" i="3"/>
  <c r="AI78" i="3"/>
  <c r="AI79" i="3"/>
  <c r="AI80" i="3"/>
  <c r="AI81" i="3"/>
  <c r="AI82" i="3"/>
  <c r="AI83" i="3"/>
  <c r="AI84" i="3"/>
  <c r="AI85" i="3"/>
  <c r="AI86" i="3"/>
  <c r="AI87" i="3"/>
  <c r="AI88" i="3"/>
  <c r="AI89" i="3"/>
  <c r="AI90" i="3"/>
  <c r="AI91" i="3"/>
  <c r="AI92" i="3"/>
  <c r="AI93" i="3"/>
  <c r="AI94" i="3"/>
  <c r="AI95" i="3"/>
  <c r="AI96" i="3"/>
  <c r="AI97" i="3"/>
  <c r="AI98" i="3"/>
  <c r="AI99" i="3"/>
  <c r="AI100" i="3"/>
  <c r="AI101" i="3"/>
  <c r="AI102" i="3"/>
  <c r="AI103" i="3"/>
  <c r="AI104" i="3"/>
  <c r="AI105" i="3"/>
  <c r="AI106" i="3"/>
  <c r="AI107" i="3"/>
  <c r="AI108" i="3"/>
  <c r="AI109" i="3"/>
  <c r="AI110" i="3"/>
  <c r="AI111" i="3"/>
  <c r="AI112" i="3"/>
  <c r="AI113" i="3"/>
  <c r="AI114" i="3"/>
  <c r="AI115" i="3"/>
  <c r="AI116" i="3"/>
  <c r="AI117" i="3"/>
  <c r="AI118" i="3"/>
  <c r="AI119" i="3"/>
  <c r="AI120" i="3"/>
  <c r="AI121" i="3"/>
  <c r="AI122" i="3"/>
  <c r="AI123" i="3"/>
  <c r="AI124" i="3"/>
  <c r="AI125" i="3"/>
  <c r="AI126" i="3"/>
  <c r="AI127" i="3"/>
  <c r="AI128" i="3"/>
  <c r="AI129" i="3"/>
  <c r="AI130" i="3"/>
  <c r="AI131" i="3"/>
  <c r="AI132" i="3"/>
  <c r="AI133" i="3"/>
  <c r="AI134" i="3"/>
  <c r="AI135" i="3"/>
  <c r="AI136" i="3"/>
  <c r="AI137" i="3"/>
  <c r="AI138" i="3"/>
  <c r="AI139" i="3"/>
  <c r="AI140" i="3"/>
  <c r="AI141" i="3"/>
  <c r="AI142" i="3"/>
  <c r="AI143" i="3"/>
  <c r="AI144" i="3"/>
  <c r="AI145" i="3"/>
  <c r="AI146" i="3"/>
  <c r="AI147" i="3"/>
  <c r="AI148" i="3"/>
  <c r="AI149" i="3"/>
  <c r="AI150" i="3"/>
  <c r="AI151" i="3"/>
  <c r="AI152" i="3"/>
  <c r="AI153" i="3"/>
  <c r="AI154" i="3"/>
  <c r="AI155" i="3"/>
  <c r="AI156" i="3"/>
  <c r="AI157" i="3"/>
  <c r="AI158" i="3"/>
  <c r="AI159" i="3"/>
  <c r="AI160" i="3"/>
  <c r="AI161" i="3"/>
  <c r="AI162" i="3"/>
  <c r="AI163" i="3"/>
  <c r="AI164" i="3"/>
  <c r="AI165" i="3"/>
  <c r="AI166" i="3"/>
  <c r="AI167" i="3"/>
  <c r="AI168" i="3"/>
  <c r="AI169" i="3"/>
  <c r="AI170" i="3"/>
  <c r="AI171" i="3"/>
  <c r="AI172" i="3"/>
  <c r="AI173" i="3"/>
  <c r="AI174" i="3"/>
  <c r="AI175" i="3"/>
  <c r="AI176" i="3"/>
  <c r="AI177" i="3"/>
  <c r="AI178" i="3"/>
  <c r="AI179" i="3"/>
  <c r="AI180" i="3"/>
  <c r="AI181" i="3"/>
  <c r="AI182" i="3"/>
  <c r="AI183" i="3"/>
  <c r="AI184" i="3"/>
  <c r="AI185" i="3"/>
  <c r="AI186" i="3"/>
  <c r="AI187" i="3"/>
  <c r="AI188" i="3"/>
  <c r="AI189" i="3"/>
  <c r="AI190" i="3"/>
  <c r="AI191" i="3"/>
  <c r="AI192" i="3"/>
  <c r="AI193" i="3"/>
  <c r="AI194" i="3"/>
  <c r="AI195" i="3"/>
  <c r="AI196" i="3"/>
  <c r="AI197" i="3"/>
  <c r="AI198" i="3"/>
  <c r="AI199" i="3"/>
  <c r="AI200" i="3"/>
  <c r="AI201" i="3"/>
  <c r="AI202" i="3"/>
  <c r="AI203" i="3"/>
  <c r="AI204" i="3"/>
  <c r="AI205" i="3"/>
  <c r="AI206" i="3"/>
  <c r="AI207" i="3"/>
  <c r="AI208" i="3"/>
  <c r="AI209" i="3"/>
  <c r="AI210" i="3"/>
  <c r="AI211" i="3"/>
  <c r="AI212" i="3"/>
  <c r="AI213" i="3"/>
  <c r="AI214" i="3"/>
  <c r="AI215" i="3"/>
  <c r="AI216" i="3"/>
  <c r="AI218" i="3"/>
  <c r="AI219" i="3"/>
  <c r="S20" i="3" l="1"/>
  <c r="P18" i="12"/>
  <c r="AA18" i="12"/>
  <c r="AB18" i="12" s="1"/>
  <c r="P22" i="12"/>
  <c r="AA22" i="12"/>
  <c r="AB22" i="12" s="1"/>
  <c r="P26" i="12"/>
  <c r="AA26" i="12"/>
  <c r="AB26" i="12" s="1"/>
  <c r="P30" i="12"/>
  <c r="AA30" i="12"/>
  <c r="AB30" i="12" s="1"/>
  <c r="P34" i="12"/>
  <c r="AA34" i="12"/>
  <c r="AB34" i="12" s="1"/>
  <c r="P38" i="12"/>
  <c r="AA38" i="12"/>
  <c r="AB38" i="12" s="1"/>
  <c r="P42" i="12"/>
  <c r="AA42" i="12"/>
  <c r="AB42" i="12" s="1"/>
  <c r="P46" i="12"/>
  <c r="AA46" i="12"/>
  <c r="AB46" i="12" s="1"/>
  <c r="P50" i="12"/>
  <c r="AA50" i="12"/>
  <c r="AB50" i="12" s="1"/>
  <c r="P54" i="12"/>
  <c r="AA54" i="12"/>
  <c r="AB54" i="12" s="1"/>
  <c r="P17" i="12"/>
  <c r="AA17" i="12"/>
  <c r="AB17" i="12" s="1"/>
  <c r="P25" i="12"/>
  <c r="AA25" i="12"/>
  <c r="AB25" i="12" s="1"/>
  <c r="P33" i="12"/>
  <c r="AA33" i="12"/>
  <c r="AB33" i="12" s="1"/>
  <c r="P41" i="12"/>
  <c r="AA41" i="12"/>
  <c r="AB41" i="12" s="1"/>
  <c r="P49" i="12"/>
  <c r="AA49" i="12"/>
  <c r="AB49" i="12" s="1"/>
  <c r="P19" i="12"/>
  <c r="AA19" i="12"/>
  <c r="AB19" i="12" s="1"/>
  <c r="P23" i="12"/>
  <c r="AA23" i="12"/>
  <c r="AB23" i="12" s="1"/>
  <c r="P27" i="12"/>
  <c r="AA27" i="12"/>
  <c r="AB27" i="12" s="1"/>
  <c r="P31" i="12"/>
  <c r="AA31" i="12"/>
  <c r="AB31" i="12" s="1"/>
  <c r="P35" i="12"/>
  <c r="AA35" i="12"/>
  <c r="AB35" i="12" s="1"/>
  <c r="P39" i="12"/>
  <c r="AA39" i="12"/>
  <c r="AB39" i="12" s="1"/>
  <c r="P43" i="12"/>
  <c r="AA43" i="12"/>
  <c r="AB43" i="12" s="1"/>
  <c r="P47" i="12"/>
  <c r="AA47" i="12"/>
  <c r="AB47" i="12" s="1"/>
  <c r="P51" i="12"/>
  <c r="AA51" i="12"/>
  <c r="AB51" i="12" s="1"/>
  <c r="P21" i="12"/>
  <c r="AA21" i="12"/>
  <c r="AB21" i="12" s="1"/>
  <c r="P29" i="12"/>
  <c r="AA29" i="12"/>
  <c r="AB29" i="12" s="1"/>
  <c r="P37" i="12"/>
  <c r="AA37" i="12"/>
  <c r="AB37" i="12" s="1"/>
  <c r="P45" i="12"/>
  <c r="AA45" i="12"/>
  <c r="AB45" i="12" s="1"/>
  <c r="P53" i="12"/>
  <c r="AA53" i="12"/>
  <c r="AB53" i="12" s="1"/>
  <c r="P16" i="12"/>
  <c r="AA16" i="12"/>
  <c r="AB16" i="12" s="1"/>
  <c r="P20" i="12"/>
  <c r="AA20" i="12"/>
  <c r="AB20" i="12" s="1"/>
  <c r="P24" i="12"/>
  <c r="AA24" i="12"/>
  <c r="AB24" i="12" s="1"/>
  <c r="P28" i="12"/>
  <c r="AA28" i="12"/>
  <c r="AB28" i="12" s="1"/>
  <c r="P32" i="12"/>
  <c r="AA32" i="12"/>
  <c r="AB32" i="12" s="1"/>
  <c r="P36" i="12"/>
  <c r="AA36" i="12"/>
  <c r="AB36" i="12" s="1"/>
  <c r="P40" i="12"/>
  <c r="AA40" i="12"/>
  <c r="AB40" i="12" s="1"/>
  <c r="P44" i="12"/>
  <c r="AA44" i="12"/>
  <c r="AB44" i="12" s="1"/>
  <c r="P48" i="12"/>
  <c r="AA48" i="12"/>
  <c r="AB48" i="12" s="1"/>
  <c r="P52" i="12"/>
  <c r="AA52" i="12"/>
  <c r="AB52" i="12" s="1"/>
  <c r="AI3" i="3"/>
  <c r="AD174" i="3"/>
  <c r="AD175" i="3"/>
  <c r="AD176" i="3"/>
  <c r="AD177" i="3"/>
  <c r="AD178" i="3"/>
  <c r="AD112" i="3"/>
  <c r="AD113" i="3"/>
  <c r="AD114" i="3"/>
  <c r="AD115" i="3"/>
  <c r="AD116" i="3"/>
  <c r="AD117" i="3"/>
  <c r="AD179" i="3"/>
  <c r="AC53" i="3"/>
  <c r="AE53" i="3" s="1"/>
  <c r="AD53" i="3"/>
  <c r="AC41" i="3"/>
  <c r="AE41" i="3" s="1"/>
  <c r="AD41" i="3"/>
  <c r="AD40" i="3" l="1"/>
  <c r="AC40" i="3"/>
  <c r="AE40" i="3" s="1"/>
  <c r="AD217" i="3" l="1"/>
  <c r="D8" i="7" l="1"/>
  <c r="D9" i="7" s="1"/>
  <c r="L3" i="12"/>
  <c r="Q3" i="12"/>
  <c r="AD55" i="3"/>
  <c r="AC55" i="3"/>
  <c r="AE55" i="3" s="1"/>
  <c r="S55" i="3"/>
  <c r="F9" i="7" l="1"/>
  <c r="J9" i="7"/>
  <c r="J8" i="7"/>
  <c r="G8" i="7"/>
  <c r="I8" i="7" s="1"/>
  <c r="F8" i="7"/>
  <c r="M3" i="12"/>
  <c r="K2" i="12"/>
  <c r="AC1830" i="5" l="1"/>
  <c r="AC1810" i="5"/>
  <c r="O1585" i="4"/>
  <c r="P1585" i="4" s="1"/>
  <c r="O1584" i="4"/>
  <c r="P1584" i="4" s="1"/>
  <c r="O223" i="4"/>
  <c r="P223" i="4" s="1"/>
  <c r="O12" i="4"/>
  <c r="P12" i="4" s="1"/>
  <c r="O10" i="4"/>
  <c r="P10" i="4" s="1"/>
  <c r="O1709" i="4"/>
  <c r="P1709" i="4" s="1"/>
  <c r="O1708" i="4"/>
  <c r="P1708" i="4" s="1"/>
  <c r="O1228" i="4"/>
  <c r="P1228" i="4" s="1"/>
  <c r="O1195" i="4"/>
  <c r="P1195" i="4" s="1"/>
  <c r="O1169" i="4"/>
  <c r="P1169" i="4" s="1"/>
  <c r="O1155" i="4"/>
  <c r="P1155" i="4" s="1"/>
  <c r="O1146" i="4"/>
  <c r="P1146" i="4" s="1"/>
  <c r="O1128" i="4"/>
  <c r="P1128" i="4" s="1"/>
  <c r="O1119" i="4"/>
  <c r="P1119" i="4" s="1"/>
  <c r="O1077" i="4"/>
  <c r="P1077" i="4" s="1"/>
  <c r="O1043" i="4"/>
  <c r="P1043" i="4" s="1"/>
  <c r="O1038" i="4"/>
  <c r="P1038" i="4" s="1"/>
  <c r="O1717" i="4"/>
  <c r="P1717" i="4" s="1"/>
  <c r="O1716" i="4"/>
  <c r="P1716" i="4" s="1"/>
  <c r="O1319" i="4"/>
  <c r="P1319" i="4" s="1"/>
  <c r="O1303" i="4"/>
  <c r="P1303" i="4" s="1"/>
  <c r="O1271" i="4"/>
  <c r="P1271" i="4" s="1"/>
  <c r="O1233" i="4"/>
  <c r="P1233" i="4" s="1"/>
  <c r="O1225" i="4"/>
  <c r="P1225" i="4" s="1"/>
  <c r="O1218" i="4"/>
  <c r="P1218" i="4" s="1"/>
  <c r="O1216" i="4"/>
  <c r="P1216" i="4" s="1"/>
  <c r="O1215" i="4"/>
  <c r="P1215" i="4" s="1"/>
  <c r="O1214" i="4"/>
  <c r="P1214" i="4" s="1"/>
  <c r="O1199" i="4"/>
  <c r="P1199" i="4" s="1"/>
  <c r="O1198" i="4"/>
  <c r="P1198" i="4" s="1"/>
  <c r="O1191" i="4"/>
  <c r="P1191" i="4" s="1"/>
  <c r="O1185" i="4"/>
  <c r="P1185" i="4" s="1"/>
  <c r="O1179" i="4"/>
  <c r="P1179" i="4" s="1"/>
  <c r="O1177" i="4"/>
  <c r="P1177" i="4" s="1"/>
  <c r="O1166" i="4"/>
  <c r="P1166" i="4" s="1"/>
  <c r="O1164" i="4"/>
  <c r="P1164" i="4" s="1"/>
  <c r="O1163" i="4"/>
  <c r="P1163" i="4" s="1"/>
  <c r="O1130" i="4"/>
  <c r="P1130" i="4" s="1"/>
  <c r="O1121" i="4"/>
  <c r="P1121" i="4" s="1"/>
  <c r="O1088" i="4"/>
  <c r="P1088" i="4" s="1"/>
  <c r="O1056" i="4"/>
  <c r="P1056" i="4" s="1"/>
  <c r="V10" i="2"/>
  <c r="W10" i="2" s="1"/>
  <c r="X10" i="2" s="1"/>
  <c r="AD165" i="3"/>
  <c r="AD171" i="3"/>
  <c r="AD15" i="3"/>
  <c r="AD16" i="3"/>
  <c r="AD204" i="3"/>
  <c r="AD156" i="3"/>
  <c r="AD153" i="3"/>
  <c r="AD147" i="3"/>
  <c r="AD143" i="3"/>
  <c r="AD122" i="3"/>
  <c r="AD167" i="3"/>
  <c r="AD192" i="3"/>
  <c r="AD193" i="3"/>
  <c r="AD194" i="3"/>
  <c r="AD195" i="3"/>
  <c r="AD196" i="3"/>
  <c r="AD197" i="3"/>
  <c r="AD198" i="3"/>
  <c r="AD172" i="3"/>
  <c r="AD134" i="3"/>
  <c r="AD135" i="3"/>
  <c r="AD136" i="3"/>
  <c r="AD137" i="3"/>
  <c r="AD138" i="3"/>
  <c r="AD139" i="3"/>
  <c r="AD140" i="3"/>
  <c r="AD141" i="3"/>
  <c r="AD100" i="3"/>
  <c r="AD199" i="3"/>
  <c r="AC192" i="3"/>
  <c r="AE192" i="3" s="1"/>
  <c r="AC193" i="3"/>
  <c r="AE193" i="3" s="1"/>
  <c r="AC194" i="3"/>
  <c r="AE194" i="3" s="1"/>
  <c r="AC195" i="3"/>
  <c r="AE195" i="3" s="1"/>
  <c r="AC196" i="3"/>
  <c r="AE196" i="3" s="1"/>
  <c r="AC197" i="3"/>
  <c r="AE197" i="3" s="1"/>
  <c r="AC198" i="3"/>
  <c r="AE198" i="3" s="1"/>
  <c r="AC172" i="3"/>
  <c r="AE172" i="3" s="1"/>
  <c r="AC134" i="3"/>
  <c r="AE134" i="3" s="1"/>
  <c r="AC135" i="3"/>
  <c r="AE135" i="3" s="1"/>
  <c r="AC136" i="3"/>
  <c r="AE136" i="3" s="1"/>
  <c r="AC137" i="3"/>
  <c r="AE137" i="3" s="1"/>
  <c r="AC138" i="3"/>
  <c r="AE138" i="3" s="1"/>
  <c r="AC139" i="3"/>
  <c r="AE139" i="3" s="1"/>
  <c r="AC140" i="3"/>
  <c r="AE140" i="3" s="1"/>
  <c r="AC141" i="3"/>
  <c r="AE141" i="3" s="1"/>
  <c r="AC100" i="3"/>
  <c r="AE100" i="3" s="1"/>
  <c r="AC199" i="3"/>
  <c r="AE199" i="3" s="1"/>
  <c r="AD213" i="3"/>
  <c r="AD214" i="3"/>
  <c r="AD205" i="3"/>
  <c r="AD170" i="3"/>
  <c r="AD215" i="3"/>
  <c r="AC107" i="3"/>
  <c r="O1621" i="4"/>
  <c r="P1621" i="4" s="1"/>
  <c r="O1620" i="4"/>
  <c r="P1620" i="4" s="1"/>
  <c r="O550" i="4"/>
  <c r="P550" i="4" s="1"/>
  <c r="O512" i="4"/>
  <c r="P512" i="4" s="1"/>
  <c r="O499" i="4"/>
  <c r="P499" i="4" s="1"/>
  <c r="O498" i="4"/>
  <c r="P498" i="4" s="1"/>
  <c r="O497" i="4"/>
  <c r="P497" i="4" s="1"/>
  <c r="O493" i="4"/>
  <c r="P493" i="4" s="1"/>
  <c r="O471" i="4"/>
  <c r="P471" i="4" s="1"/>
  <c r="O447" i="4"/>
  <c r="P447" i="4" s="1"/>
  <c r="O436" i="4"/>
  <c r="P436" i="4" s="1"/>
  <c r="O423" i="4"/>
  <c r="P423" i="4" s="1"/>
  <c r="O396" i="4"/>
  <c r="P396" i="4" s="1"/>
  <c r="O377" i="4"/>
  <c r="P377" i="4" s="1"/>
  <c r="O366" i="4"/>
  <c r="P366" i="4" s="1"/>
  <c r="O363" i="4"/>
  <c r="P363" i="4" s="1"/>
  <c r="O362" i="4"/>
  <c r="P362" i="4" s="1"/>
  <c r="O360" i="4"/>
  <c r="P360" i="4" s="1"/>
  <c r="O350" i="4"/>
  <c r="P350" i="4" s="1"/>
  <c r="O347" i="4"/>
  <c r="P347" i="4" s="1"/>
  <c r="O344" i="4"/>
  <c r="P344" i="4" s="1"/>
  <c r="O342" i="4"/>
  <c r="P342" i="4" s="1"/>
  <c r="O341" i="4"/>
  <c r="P341" i="4" s="1"/>
  <c r="O333" i="4"/>
  <c r="P333" i="4" s="1"/>
  <c r="O325" i="4"/>
  <c r="P325" i="4" s="1"/>
  <c r="O324" i="4"/>
  <c r="P324" i="4" s="1"/>
  <c r="O322" i="4"/>
  <c r="P322" i="4" s="1"/>
  <c r="O315" i="4"/>
  <c r="P315" i="4" s="1"/>
  <c r="O314" i="4"/>
  <c r="P314" i="4" s="1"/>
  <c r="O313" i="4"/>
  <c r="P313" i="4" s="1"/>
  <c r="O312" i="4"/>
  <c r="P312" i="4" s="1"/>
  <c r="O292" i="4"/>
  <c r="P292" i="4" s="1"/>
  <c r="O272" i="4"/>
  <c r="P272" i="4" s="1"/>
  <c r="O271" i="4"/>
  <c r="P271" i="4" s="1"/>
  <c r="O270" i="4"/>
  <c r="P270" i="4" s="1"/>
  <c r="O266" i="4"/>
  <c r="P266" i="4" s="1"/>
  <c r="O259" i="4"/>
  <c r="P259" i="4" s="1"/>
  <c r="O236" i="4"/>
  <c r="P236" i="4" s="1"/>
  <c r="O234" i="4"/>
  <c r="P234" i="4" s="1"/>
  <c r="R29" i="3"/>
  <c r="R6" i="3"/>
  <c r="AC6" i="3" s="1"/>
  <c r="AD6" i="3" s="1"/>
  <c r="AE6" i="3" s="1"/>
  <c r="R42" i="3"/>
  <c r="AC42" i="3" s="1"/>
  <c r="AE42" i="3" s="1"/>
  <c r="R36" i="3"/>
  <c r="AC36" i="3" s="1"/>
  <c r="R27" i="3"/>
  <c r="AC27" i="3" s="1"/>
  <c r="P1505" i="4"/>
  <c r="AC1822" i="5"/>
  <c r="AC1836" i="5"/>
  <c r="AC1835" i="5"/>
  <c r="AC1834" i="5"/>
  <c r="AC1335" i="5"/>
  <c r="AC1334" i="5"/>
  <c r="AC1852" i="5"/>
  <c r="AC1338" i="5"/>
  <c r="AC1337" i="5"/>
  <c r="AC1336" i="5"/>
  <c r="AC1780" i="5"/>
  <c r="AC1779" i="5"/>
  <c r="AC1700" i="5"/>
  <c r="AC1331" i="5"/>
  <c r="AC1346" i="5"/>
  <c r="AC1345" i="5"/>
  <c r="AC1344" i="5"/>
  <c r="AC1792" i="5"/>
  <c r="AC1760" i="5"/>
  <c r="AC1759" i="5"/>
  <c r="AC1073" i="5"/>
  <c r="AC1072" i="5"/>
  <c r="O1594" i="4"/>
  <c r="P1594" i="4" s="1"/>
  <c r="O1593" i="4"/>
  <c r="P1593" i="4" s="1"/>
  <c r="O1592" i="4"/>
  <c r="P1592" i="4" s="1"/>
  <c r="O1591" i="4"/>
  <c r="P1591" i="4" s="1"/>
  <c r="O348" i="4"/>
  <c r="P348" i="4" s="1"/>
  <c r="O283" i="4"/>
  <c r="P283" i="4" s="1"/>
  <c r="O276" i="4"/>
  <c r="P276" i="4" s="1"/>
  <c r="O257" i="4"/>
  <c r="P257" i="4" s="1"/>
  <c r="O197" i="4"/>
  <c r="P197" i="4" s="1"/>
  <c r="O189" i="4"/>
  <c r="P189" i="4" s="1"/>
  <c r="O183" i="4"/>
  <c r="P183" i="4" s="1"/>
  <c r="O179" i="4"/>
  <c r="P179" i="4" s="1"/>
  <c r="O166" i="4"/>
  <c r="P166" i="4" s="1"/>
  <c r="O165" i="4"/>
  <c r="P165" i="4" s="1"/>
  <c r="O162" i="4"/>
  <c r="P162" i="4" s="1"/>
  <c r="O156" i="4"/>
  <c r="P156" i="4" s="1"/>
  <c r="O148" i="4"/>
  <c r="P148" i="4" s="1"/>
  <c r="O140" i="4"/>
  <c r="P140" i="4" s="1"/>
  <c r="O132" i="4"/>
  <c r="P132" i="4" s="1"/>
  <c r="O130" i="4"/>
  <c r="P130" i="4" s="1"/>
  <c r="O122" i="4"/>
  <c r="P122" i="4" s="1"/>
  <c r="O111" i="4"/>
  <c r="P111" i="4" s="1"/>
  <c r="O110" i="4"/>
  <c r="P110" i="4" s="1"/>
  <c r="O104" i="4"/>
  <c r="P104" i="4" s="1"/>
  <c r="O90" i="4"/>
  <c r="P90" i="4" s="1"/>
  <c r="O88" i="4"/>
  <c r="P88" i="4" s="1"/>
  <c r="O74" i="4"/>
  <c r="P74" i="4" s="1"/>
  <c r="O71" i="4"/>
  <c r="P71" i="4" s="1"/>
  <c r="O69" i="4"/>
  <c r="P69" i="4" s="1"/>
  <c r="O68" i="4"/>
  <c r="P68" i="4" s="1"/>
  <c r="O63" i="4"/>
  <c r="P63" i="4" s="1"/>
  <c r="O62" i="4"/>
  <c r="P62" i="4" s="1"/>
  <c r="O60" i="4"/>
  <c r="P60" i="4" s="1"/>
  <c r="O45" i="4"/>
  <c r="P45" i="4" s="1"/>
  <c r="O41" i="4"/>
  <c r="P41" i="4" s="1"/>
  <c r="O35" i="4"/>
  <c r="P35" i="4" s="1"/>
  <c r="AC1796" i="5"/>
  <c r="AC1766" i="5"/>
  <c r="AC1765" i="5"/>
  <c r="AC1647" i="5"/>
  <c r="AC1643" i="5"/>
  <c r="AC971" i="5"/>
  <c r="AC970" i="5"/>
  <c r="AC969" i="5"/>
  <c r="AC1803" i="5"/>
  <c r="AC1294" i="5"/>
  <c r="AC1293" i="5"/>
  <c r="AC1795" i="5"/>
  <c r="AC1075" i="5"/>
  <c r="AC1074" i="5"/>
  <c r="AC1330" i="5"/>
  <c r="O1482" i="4"/>
  <c r="AA1482" i="4" s="1"/>
  <c r="O1479" i="4"/>
  <c r="AA1479" i="4" s="1"/>
  <c r="O1477" i="4"/>
  <c r="AA1477" i="4" s="1"/>
  <c r="O1476" i="4"/>
  <c r="AA1476" i="4" s="1"/>
  <c r="O1474" i="4"/>
  <c r="AC1794" i="5"/>
  <c r="AC1793" i="5"/>
  <c r="AC237" i="5"/>
  <c r="AC1833" i="5"/>
  <c r="AC737" i="5"/>
  <c r="AC736" i="5"/>
  <c r="AC735" i="5"/>
  <c r="AC1824" i="5"/>
  <c r="AC1290" i="5"/>
  <c r="AC1289" i="5"/>
  <c r="AC1788" i="5"/>
  <c r="AC1787" i="5"/>
  <c r="AC1786" i="5"/>
  <c r="AC1648" i="5"/>
  <c r="AC769" i="5"/>
  <c r="AC768" i="5"/>
  <c r="AC1329" i="5"/>
  <c r="AC1856" i="5"/>
  <c r="AC778" i="5"/>
  <c r="AC777" i="5"/>
  <c r="O1453" i="4"/>
  <c r="AA1453" i="4" s="1"/>
  <c r="O1451" i="4"/>
  <c r="AA1451" i="4" s="1"/>
  <c r="O1445" i="4"/>
  <c r="AA1445" i="4" s="1"/>
  <c r="AC1333" i="5"/>
  <c r="AC1332" i="5"/>
  <c r="AC1764" i="5"/>
  <c r="AC993" i="5"/>
  <c r="AC992" i="5"/>
  <c r="O1610" i="4"/>
  <c r="P1610" i="4" s="1"/>
  <c r="O887" i="4"/>
  <c r="P887" i="4" s="1"/>
  <c r="O335" i="4"/>
  <c r="P335" i="4" s="1"/>
  <c r="O238" i="4"/>
  <c r="P238" i="4" s="1"/>
  <c r="O219" i="4"/>
  <c r="P219" i="4" s="1"/>
  <c r="AC792" i="5"/>
  <c r="AC791" i="5"/>
  <c r="AC790" i="5"/>
  <c r="AC1789" i="5"/>
  <c r="AC1134" i="5"/>
  <c r="AC1133" i="5"/>
  <c r="Q987" i="5"/>
  <c r="O1669" i="4"/>
  <c r="P1669" i="4" s="1"/>
  <c r="O1668" i="4"/>
  <c r="P1668" i="4" s="1"/>
  <c r="O1667" i="4"/>
  <c r="P1667" i="4" s="1"/>
  <c r="O1666" i="4"/>
  <c r="P1666" i="4" s="1"/>
  <c r="O955" i="4"/>
  <c r="P955" i="4" s="1"/>
  <c r="O951" i="4"/>
  <c r="P951" i="4" s="1"/>
  <c r="O949" i="4"/>
  <c r="P949" i="4" s="1"/>
  <c r="O942" i="4"/>
  <c r="P942" i="4" s="1"/>
  <c r="O936" i="4"/>
  <c r="P936" i="4" s="1"/>
  <c r="O933" i="4"/>
  <c r="P933" i="4" s="1"/>
  <c r="O926" i="4"/>
  <c r="P926" i="4" s="1"/>
  <c r="O909" i="4"/>
  <c r="P909" i="4" s="1"/>
  <c r="O908" i="4"/>
  <c r="P908" i="4" s="1"/>
  <c r="O904" i="4"/>
  <c r="P904" i="4" s="1"/>
  <c r="O903" i="4"/>
  <c r="P903" i="4" s="1"/>
  <c r="O893" i="4"/>
  <c r="P893" i="4" s="1"/>
  <c r="AB964" i="4"/>
  <c r="O895" i="4"/>
  <c r="AB967" i="4"/>
  <c r="AB968" i="4"/>
  <c r="AB971" i="4"/>
  <c r="AB972" i="4"/>
  <c r="AB973" i="4"/>
  <c r="O906" i="4"/>
  <c r="AB974" i="4"/>
  <c r="O1642" i="4"/>
  <c r="P1642" i="4" s="1"/>
  <c r="O872" i="4"/>
  <c r="P872" i="4" s="1"/>
  <c r="O777" i="4"/>
  <c r="P777" i="4" s="1"/>
  <c r="O766" i="4"/>
  <c r="P766" i="4" s="1"/>
  <c r="O758" i="4"/>
  <c r="P758" i="4" s="1"/>
  <c r="O722" i="4"/>
  <c r="P722" i="4" s="1"/>
  <c r="O704" i="4"/>
  <c r="P704" i="4" s="1"/>
  <c r="O698" i="4"/>
  <c r="P698" i="4" s="1"/>
  <c r="O678" i="4"/>
  <c r="P678" i="4" s="1"/>
  <c r="O640" i="4"/>
  <c r="P640" i="4" s="1"/>
  <c r="O635" i="4"/>
  <c r="P635" i="4" s="1"/>
  <c r="O613" i="4"/>
  <c r="P613" i="4" s="1"/>
  <c r="O605" i="4"/>
  <c r="P605" i="4" s="1"/>
  <c r="O572" i="4"/>
  <c r="P572" i="4" s="1"/>
  <c r="AC1955" i="5"/>
  <c r="AC13" i="5"/>
  <c r="AC1961" i="5"/>
  <c r="AC660" i="5"/>
  <c r="AC659" i="5"/>
  <c r="AC658" i="5"/>
  <c r="AC657" i="5"/>
  <c r="AC656" i="5"/>
  <c r="AC655" i="5"/>
  <c r="AC654" i="5"/>
  <c r="P109" i="4"/>
  <c r="P105" i="4"/>
  <c r="P100" i="4"/>
  <c r="P99" i="4"/>
  <c r="P97" i="4"/>
  <c r="P83" i="4"/>
  <c r="P79" i="4"/>
  <c r="P72" i="4"/>
  <c r="P67" i="4"/>
  <c r="T2" i="3"/>
  <c r="O1633" i="4"/>
  <c r="P1633" i="4" s="1"/>
  <c r="O841" i="4"/>
  <c r="P841" i="4" s="1"/>
  <c r="O829" i="4"/>
  <c r="P829" i="4" s="1"/>
  <c r="O809" i="4"/>
  <c r="P809" i="4" s="1"/>
  <c r="O789" i="4"/>
  <c r="P789" i="4" s="1"/>
  <c r="O683" i="4"/>
  <c r="P683" i="4" s="1"/>
  <c r="O679" i="4"/>
  <c r="P679" i="4" s="1"/>
  <c r="O655" i="4"/>
  <c r="P655" i="4" s="1"/>
  <c r="O430" i="4"/>
  <c r="P430" i="4" s="1"/>
  <c r="O1728" i="4"/>
  <c r="P1728" i="4" s="1"/>
  <c r="O1531" i="4"/>
  <c r="P1531" i="4" s="1"/>
  <c r="O1469" i="4"/>
  <c r="P1469" i="4" s="1"/>
  <c r="O1438" i="4"/>
  <c r="P1438" i="4" s="1"/>
  <c r="O1412" i="4"/>
  <c r="P1412" i="4" s="1"/>
  <c r="O1388" i="4"/>
  <c r="P1388" i="4" s="1"/>
  <c r="O1608" i="4"/>
  <c r="P1608" i="4" s="1"/>
  <c r="O1607" i="4"/>
  <c r="P1607" i="4" s="1"/>
  <c r="O1606" i="4"/>
  <c r="P1606" i="4" s="1"/>
  <c r="O422" i="4"/>
  <c r="P422" i="4" s="1"/>
  <c r="O410" i="4"/>
  <c r="P410" i="4" s="1"/>
  <c r="O29" i="4"/>
  <c r="P29" i="4" s="1"/>
  <c r="O1656" i="4"/>
  <c r="P1656" i="4" s="1"/>
  <c r="O877" i="4"/>
  <c r="P877" i="4" s="1"/>
  <c r="O831" i="4"/>
  <c r="P831" i="4" s="1"/>
  <c r="O793" i="4"/>
  <c r="P793" i="4" s="1"/>
  <c r="O749" i="4"/>
  <c r="P749" i="4" s="1"/>
  <c r="O1638" i="4"/>
  <c r="P1638" i="4" s="1"/>
  <c r="O880" i="4"/>
  <c r="P880" i="4" s="1"/>
  <c r="O845" i="4"/>
  <c r="P845" i="4" s="1"/>
  <c r="O840" i="4"/>
  <c r="P840" i="4" s="1"/>
  <c r="O736" i="4"/>
  <c r="P736" i="4" s="1"/>
  <c r="O1615" i="4"/>
  <c r="P1615" i="4" s="1"/>
  <c r="O544" i="4"/>
  <c r="P544" i="4" s="1"/>
  <c r="O505" i="4"/>
  <c r="P505" i="4" s="1"/>
  <c r="O485" i="4"/>
  <c r="P485" i="4" s="1"/>
  <c r="O468" i="4"/>
  <c r="P468" i="4" s="1"/>
  <c r="O446" i="4"/>
  <c r="P446" i="4" s="1"/>
  <c r="O424" i="4"/>
  <c r="P424" i="4" s="1"/>
  <c r="O397" i="4"/>
  <c r="P397" i="4" s="1"/>
  <c r="O384" i="4"/>
  <c r="P384" i="4" s="1"/>
  <c r="O372" i="4"/>
  <c r="P372" i="4" s="1"/>
  <c r="O345" i="4"/>
  <c r="P345" i="4" s="1"/>
  <c r="O340" i="4"/>
  <c r="P340" i="4" s="1"/>
  <c r="O316" i="4"/>
  <c r="P316" i="4" s="1"/>
  <c r="O295" i="4"/>
  <c r="P295" i="4" s="1"/>
  <c r="O284" i="4"/>
  <c r="P284" i="4" s="1"/>
  <c r="O275" i="4"/>
  <c r="P275" i="4" s="1"/>
  <c r="O273" i="4"/>
  <c r="P273" i="4" s="1"/>
  <c r="O264" i="4"/>
  <c r="P264" i="4" s="1"/>
  <c r="O250" i="4"/>
  <c r="P250" i="4" s="1"/>
  <c r="O248" i="4"/>
  <c r="P248" i="4" s="1"/>
  <c r="O1647" i="4"/>
  <c r="P1647" i="4" s="1"/>
  <c r="O891" i="4"/>
  <c r="P891" i="4" s="1"/>
  <c r="O884" i="4"/>
  <c r="P884" i="4" s="1"/>
  <c r="O882" i="4"/>
  <c r="P882" i="4" s="1"/>
  <c r="O851" i="4"/>
  <c r="P851" i="4" s="1"/>
  <c r="O833" i="4"/>
  <c r="P833" i="4" s="1"/>
  <c r="O832" i="4"/>
  <c r="P832" i="4" s="1"/>
  <c r="O825" i="4"/>
  <c r="P825" i="4" s="1"/>
  <c r="O816" i="4"/>
  <c r="P816" i="4" s="1"/>
  <c r="O790" i="4"/>
  <c r="P790" i="4" s="1"/>
  <c r="O728" i="4"/>
  <c r="P728" i="4" s="1"/>
  <c r="O727" i="4"/>
  <c r="P727" i="4" s="1"/>
  <c r="O658" i="4"/>
  <c r="P658" i="4" s="1"/>
  <c r="O576" i="4"/>
  <c r="P576" i="4" s="1"/>
  <c r="O1627" i="4"/>
  <c r="O540" i="4"/>
  <c r="O427" i="4"/>
  <c r="O11" i="4"/>
  <c r="O1646" i="4"/>
  <c r="P1646" i="4" s="1"/>
  <c r="O876" i="4"/>
  <c r="P876" i="4" s="1"/>
  <c r="O875" i="4"/>
  <c r="P875" i="4" s="1"/>
  <c r="O869" i="4"/>
  <c r="P869" i="4" s="1"/>
  <c r="O868" i="4"/>
  <c r="P868" i="4" s="1"/>
  <c r="O866" i="4"/>
  <c r="P866" i="4" s="1"/>
  <c r="O860" i="4"/>
  <c r="P860" i="4" s="1"/>
  <c r="O857" i="4"/>
  <c r="P857" i="4" s="1"/>
  <c r="O847" i="4"/>
  <c r="P847" i="4" s="1"/>
  <c r="O824" i="4"/>
  <c r="P824" i="4" s="1"/>
  <c r="O775" i="4"/>
  <c r="P775" i="4" s="1"/>
  <c r="O768" i="4"/>
  <c r="P768" i="4" s="1"/>
  <c r="O761" i="4"/>
  <c r="P761" i="4" s="1"/>
  <c r="O744" i="4"/>
  <c r="P744" i="4" s="1"/>
  <c r="O637" i="4"/>
  <c r="P637" i="4" s="1"/>
  <c r="O624" i="4"/>
  <c r="P624" i="4" s="1"/>
  <c r="R219" i="3"/>
  <c r="O1595" i="4"/>
  <c r="P1595" i="4" s="1"/>
  <c r="O304" i="4"/>
  <c r="P304" i="4" s="1"/>
  <c r="O239" i="4"/>
  <c r="P239" i="4" s="1"/>
  <c r="O220" i="4"/>
  <c r="P220" i="4" s="1"/>
  <c r="O1605" i="4"/>
  <c r="P1605" i="4" s="1"/>
  <c r="O561" i="4"/>
  <c r="P561" i="4" s="1"/>
  <c r="O515" i="4"/>
  <c r="P515" i="4" s="1"/>
  <c r="O504" i="4"/>
  <c r="P504" i="4" s="1"/>
  <c r="O503" i="4"/>
  <c r="P503" i="4" s="1"/>
  <c r="O492" i="4"/>
  <c r="P492" i="4" s="1"/>
  <c r="O480" i="4"/>
  <c r="P480" i="4" s="1"/>
  <c r="O469" i="4"/>
  <c r="P469" i="4" s="1"/>
  <c r="O461" i="4"/>
  <c r="P461" i="4" s="1"/>
  <c r="O454" i="4"/>
  <c r="P454" i="4" s="1"/>
  <c r="O448" i="4"/>
  <c r="P448" i="4" s="1"/>
  <c r="O444" i="4"/>
  <c r="P444" i="4" s="1"/>
  <c r="O415" i="4"/>
  <c r="P415" i="4" s="1"/>
  <c r="O405" i="4"/>
  <c r="P405" i="4" s="1"/>
  <c r="O404" i="4"/>
  <c r="P404" i="4" s="1"/>
  <c r="O394" i="4"/>
  <c r="P394" i="4" s="1"/>
  <c r="O388" i="4"/>
  <c r="P388" i="4" s="1"/>
  <c r="O386" i="4"/>
  <c r="P386" i="4" s="1"/>
  <c r="O380" i="4"/>
  <c r="P380" i="4" s="1"/>
  <c r="O361" i="4"/>
  <c r="P361" i="4" s="1"/>
  <c r="O355" i="4"/>
  <c r="P355" i="4" s="1"/>
  <c r="O319" i="4"/>
  <c r="P319" i="4" s="1"/>
  <c r="O302" i="4"/>
  <c r="P302" i="4" s="1"/>
  <c r="O288" i="4"/>
  <c r="P288" i="4" s="1"/>
  <c r="O458" i="4"/>
  <c r="P458" i="4" s="1"/>
  <c r="O375" i="4"/>
  <c r="P375" i="4" s="1"/>
  <c r="O353" i="4"/>
  <c r="P353" i="4" s="1"/>
  <c r="O296" i="4"/>
  <c r="P296" i="4" s="1"/>
  <c r="O1596" i="4"/>
  <c r="P1596" i="4" s="1"/>
  <c r="O892" i="4"/>
  <c r="P892" i="4" s="1"/>
  <c r="O254" i="4"/>
  <c r="P254" i="4" s="1"/>
  <c r="O231" i="4"/>
  <c r="P231" i="4" s="1"/>
  <c r="O94" i="4"/>
  <c r="P94" i="4" s="1"/>
  <c r="O75" i="4"/>
  <c r="P75" i="4" s="1"/>
  <c r="O57" i="4"/>
  <c r="P57" i="4" s="1"/>
  <c r="O1635" i="4"/>
  <c r="P1635" i="4" s="1"/>
  <c r="O713" i="4"/>
  <c r="P713" i="4" s="1"/>
  <c r="O660" i="4"/>
  <c r="P660" i="4" s="1"/>
  <c r="O597" i="4"/>
  <c r="P597" i="4" s="1"/>
  <c r="O549" i="4"/>
  <c r="P549" i="4" s="1"/>
  <c r="AC1827" i="5"/>
  <c r="AC1721" i="5"/>
  <c r="AC1817" i="5"/>
  <c r="AC1816" i="5"/>
  <c r="O1586" i="4"/>
  <c r="O209" i="4"/>
  <c r="O191" i="4"/>
  <c r="O136" i="4"/>
  <c r="O125" i="4"/>
  <c r="O93" i="4"/>
  <c r="O85" i="4"/>
  <c r="O81" i="4"/>
  <c r="O80" i="4"/>
  <c r="O78" i="4"/>
  <c r="O55" i="4"/>
  <c r="L3" i="4"/>
  <c r="O1612" i="4"/>
  <c r="O600" i="4"/>
  <c r="O579" i="4"/>
  <c r="O547" i="4"/>
  <c r="O546" i="4"/>
  <c r="O542" i="4"/>
  <c r="O525" i="4"/>
  <c r="O522" i="4"/>
  <c r="O519" i="4"/>
  <c r="O508" i="4"/>
  <c r="O465" i="4"/>
  <c r="O334" i="4"/>
  <c r="O331" i="4"/>
  <c r="O1639" i="4"/>
  <c r="P1639" i="4" s="1"/>
  <c r="O787" i="4"/>
  <c r="P787" i="4" s="1"/>
  <c r="O754" i="4"/>
  <c r="P754" i="4" s="1"/>
  <c r="O720" i="4"/>
  <c r="P720" i="4" s="1"/>
  <c r="O684" i="4"/>
  <c r="P684" i="4" s="1"/>
  <c r="O616" i="4"/>
  <c r="P616" i="4" s="1"/>
  <c r="O603" i="4"/>
  <c r="P603" i="4" s="1"/>
  <c r="AC1862" i="5"/>
  <c r="O1598" i="4"/>
  <c r="P1598" i="4" s="1"/>
  <c r="O213" i="4"/>
  <c r="P213" i="4" s="1"/>
  <c r="O1628" i="4"/>
  <c r="P1628" i="4" s="1"/>
  <c r="O614" i="4"/>
  <c r="P614" i="4" s="1"/>
  <c r="O587" i="4"/>
  <c r="P587" i="4" s="1"/>
  <c r="O450" i="4"/>
  <c r="P450" i="4" s="1"/>
  <c r="O1611" i="4"/>
  <c r="P1611" i="4" s="1"/>
  <c r="O368" i="4"/>
  <c r="P368" i="4" s="1"/>
  <c r="AC1923" i="5"/>
  <c r="AC1146" i="5"/>
  <c r="AC1145" i="5"/>
  <c r="O1720" i="4"/>
  <c r="P1720" i="4" s="1"/>
  <c r="O1526" i="4"/>
  <c r="P1526" i="4" s="1"/>
  <c r="O1487" i="4"/>
  <c r="P1487" i="4" s="1"/>
  <c r="O1421" i="4"/>
  <c r="P1421" i="4" s="1"/>
  <c r="O1381" i="4"/>
  <c r="P1381" i="4" s="1"/>
  <c r="AC1889" i="5"/>
  <c r="AC1888" i="5"/>
  <c r="AC1887" i="5"/>
  <c r="AC1746" i="5"/>
  <c r="AC1742" i="5"/>
  <c r="AC1740" i="5"/>
  <c r="AC1641" i="5"/>
  <c r="AC1494" i="5"/>
  <c r="AC1493" i="5"/>
  <c r="AC1492" i="5"/>
  <c r="AC1142" i="5"/>
  <c r="AC1141" i="5"/>
  <c r="AC1140" i="5"/>
  <c r="AC1139" i="5"/>
  <c r="AC1138" i="5"/>
  <c r="AC1137" i="5"/>
  <c r="AC751" i="5"/>
  <c r="AC750" i="5"/>
  <c r="AC749" i="5"/>
  <c r="AC748" i="5"/>
  <c r="AC747" i="5"/>
  <c r="AC746" i="5"/>
  <c r="AC745" i="5"/>
  <c r="AC744" i="5"/>
  <c r="AC743" i="5"/>
  <c r="AC742" i="5"/>
  <c r="AC741" i="5"/>
  <c r="AC740" i="5"/>
  <c r="AC739" i="5"/>
  <c r="AC738" i="5"/>
  <c r="O1712" i="4"/>
  <c r="P1712" i="4" s="1"/>
  <c r="O1151" i="4"/>
  <c r="P1151" i="4" s="1"/>
  <c r="O1144" i="4"/>
  <c r="P1144" i="4" s="1"/>
  <c r="O1059" i="4"/>
  <c r="P1059" i="4" s="1"/>
  <c r="O1037" i="4"/>
  <c r="P1037" i="4" s="1"/>
  <c r="O1007" i="4"/>
  <c r="P1007" i="4" s="1"/>
  <c r="O1001" i="4"/>
  <c r="P1001" i="4" s="1"/>
  <c r="O982" i="4"/>
  <c r="P982" i="4" s="1"/>
  <c r="O939" i="4"/>
  <c r="P939" i="4" s="1"/>
  <c r="O916" i="4"/>
  <c r="P916" i="4" s="1"/>
  <c r="R8" i="3"/>
  <c r="R9" i="3"/>
  <c r="R10" i="3"/>
  <c r="R11" i="3"/>
  <c r="R12" i="3"/>
  <c r="R13" i="3"/>
  <c r="R14" i="3"/>
  <c r="R7" i="3"/>
  <c r="R212" i="3"/>
  <c r="R211" i="3"/>
  <c r="AC5" i="3"/>
  <c r="R45" i="3"/>
  <c r="R32" i="3"/>
  <c r="R22" i="3"/>
  <c r="R52" i="3"/>
  <c r="AC52" i="3" s="1"/>
  <c r="R17" i="3"/>
  <c r="R33" i="3"/>
  <c r="R56" i="3"/>
  <c r="R23" i="3"/>
  <c r="R34" i="3"/>
  <c r="R104" i="3"/>
  <c r="AC104" i="3" s="1"/>
  <c r="AD104" i="3" s="1"/>
  <c r="AE104" i="3" s="1"/>
  <c r="R102" i="3"/>
  <c r="AC102" i="3" s="1"/>
  <c r="AD102" i="3" s="1"/>
  <c r="AE102" i="3" s="1"/>
  <c r="R99" i="3"/>
  <c r="AC99" i="3" s="1"/>
  <c r="AD99" i="3" s="1"/>
  <c r="AE99" i="3" s="1"/>
  <c r="R98" i="3"/>
  <c r="AC98" i="3" s="1"/>
  <c r="AD98" i="3" s="1"/>
  <c r="AE98" i="3" s="1"/>
  <c r="R96" i="3"/>
  <c r="AC96" i="3" s="1"/>
  <c r="AD96" i="3" s="1"/>
  <c r="AE96" i="3" s="1"/>
  <c r="R95" i="3"/>
  <c r="AC95" i="3" s="1"/>
  <c r="AD95" i="3" s="1"/>
  <c r="AE95" i="3" s="1"/>
  <c r="R94" i="3"/>
  <c r="AC94" i="3" s="1"/>
  <c r="AD94" i="3" s="1"/>
  <c r="AE94" i="3" s="1"/>
  <c r="R93" i="3"/>
  <c r="AC93" i="3" s="1"/>
  <c r="AD93" i="3" s="1"/>
  <c r="AE93" i="3" s="1"/>
  <c r="R90" i="3"/>
  <c r="AC90" i="3" s="1"/>
  <c r="AD90" i="3" s="1"/>
  <c r="AE90" i="3" s="1"/>
  <c r="R89" i="3"/>
  <c r="AC89" i="3" s="1"/>
  <c r="AD89" i="3" s="1"/>
  <c r="AE89" i="3" s="1"/>
  <c r="R87" i="3"/>
  <c r="AC87" i="3" s="1"/>
  <c r="AD87" i="3" s="1"/>
  <c r="AE87" i="3" s="1"/>
  <c r="R86" i="3"/>
  <c r="AC86" i="3" s="1"/>
  <c r="AD86" i="3" s="1"/>
  <c r="AE86" i="3" s="1"/>
  <c r="R84" i="3"/>
  <c r="AC84" i="3" s="1"/>
  <c r="AD84" i="3" s="1"/>
  <c r="AE84" i="3" s="1"/>
  <c r="R83" i="3"/>
  <c r="AC83" i="3" s="1"/>
  <c r="AD83" i="3" s="1"/>
  <c r="AE83" i="3" s="1"/>
  <c r="R82" i="3"/>
  <c r="AC82" i="3" s="1"/>
  <c r="AD82" i="3" s="1"/>
  <c r="AE82" i="3" s="1"/>
  <c r="R77" i="3"/>
  <c r="AC77" i="3" s="1"/>
  <c r="AD77" i="3" s="1"/>
  <c r="AE77" i="3" s="1"/>
  <c r="R76" i="3"/>
  <c r="AC76" i="3" s="1"/>
  <c r="AD76" i="3" s="1"/>
  <c r="AE76" i="3" s="1"/>
  <c r="R75" i="3"/>
  <c r="AC75" i="3" s="1"/>
  <c r="AD75" i="3" s="1"/>
  <c r="AE75" i="3" s="1"/>
  <c r="R74" i="3"/>
  <c r="AC74" i="3" s="1"/>
  <c r="AD74" i="3" s="1"/>
  <c r="AE74" i="3" s="1"/>
  <c r="R71" i="3"/>
  <c r="AC71" i="3" s="1"/>
  <c r="AD71" i="3" s="1"/>
  <c r="AE71" i="3" s="1"/>
  <c r="R97" i="3"/>
  <c r="R106" i="3"/>
  <c r="R73" i="3"/>
  <c r="AC73" i="3" s="1"/>
  <c r="R70" i="3"/>
  <c r="AC70" i="3" s="1"/>
  <c r="R69" i="3"/>
  <c r="AC69" i="3" s="1"/>
  <c r="R68" i="3"/>
  <c r="AC68" i="3" s="1"/>
  <c r="R67" i="3"/>
  <c r="AC67" i="3" s="1"/>
  <c r="R160" i="3"/>
  <c r="R159" i="3"/>
  <c r="R158" i="3"/>
  <c r="R154" i="3"/>
  <c r="R148" i="3"/>
  <c r="R146" i="3"/>
  <c r="R145" i="3"/>
  <c r="R142" i="3"/>
  <c r="R133" i="3"/>
  <c r="R132" i="3"/>
  <c r="R111" i="3"/>
  <c r="R110" i="3"/>
  <c r="R109" i="3"/>
  <c r="R108" i="3"/>
  <c r="R112" i="3"/>
  <c r="R113" i="3"/>
  <c r="R114" i="3"/>
  <c r="R115" i="3"/>
  <c r="R116" i="3"/>
  <c r="R117" i="3"/>
  <c r="R118" i="3"/>
  <c r="R119" i="3"/>
  <c r="R120" i="3"/>
  <c r="R121" i="3"/>
  <c r="R147" i="3"/>
  <c r="R218" i="3"/>
  <c r="R167" i="3"/>
  <c r="AC167" i="3" s="1"/>
  <c r="AE167" i="3" s="1"/>
  <c r="R156" i="3"/>
  <c r="AC156" i="3" s="1"/>
  <c r="AE156" i="3" s="1"/>
  <c r="R153" i="3"/>
  <c r="AC153" i="3" s="1"/>
  <c r="AE153" i="3" s="1"/>
  <c r="R143" i="3"/>
  <c r="AC143" i="3" s="1"/>
  <c r="AE143" i="3" s="1"/>
  <c r="R122" i="3"/>
  <c r="AC122" i="3" s="1"/>
  <c r="AE122" i="3" s="1"/>
  <c r="AC1776" i="5"/>
  <c r="AC1769" i="5"/>
  <c r="AC1770" i="5"/>
  <c r="AC274" i="5"/>
  <c r="AC275" i="5"/>
  <c r="AC276" i="5"/>
  <c r="AC277" i="5"/>
  <c r="AC278" i="5"/>
  <c r="AC279" i="5"/>
  <c r="AC280" i="5"/>
  <c r="AC281" i="5"/>
  <c r="AC282" i="5"/>
  <c r="AC283" i="5"/>
  <c r="AC284" i="5"/>
  <c r="AC285" i="5"/>
  <c r="AC286" i="5"/>
  <c r="AC287" i="5"/>
  <c r="AC288" i="5"/>
  <c r="AC289" i="5"/>
  <c r="O1714" i="4"/>
  <c r="P1714" i="4" s="1"/>
  <c r="O1613" i="4"/>
  <c r="P1613" i="4" s="1"/>
  <c r="O1262" i="4"/>
  <c r="P1262" i="4" s="1"/>
  <c r="O1260" i="4"/>
  <c r="P1260" i="4" s="1"/>
  <c r="O1190" i="4"/>
  <c r="P1190" i="4" s="1"/>
  <c r="P1539" i="4"/>
  <c r="O534" i="4"/>
  <c r="P534" i="4" s="1"/>
  <c r="O523" i="4"/>
  <c r="P523" i="4" s="1"/>
  <c r="O524" i="4"/>
  <c r="P524" i="4" s="1"/>
  <c r="O478" i="4"/>
  <c r="P478" i="4" s="1"/>
  <c r="O473" i="4"/>
  <c r="P473" i="4" s="1"/>
  <c r="O463" i="4"/>
  <c r="P463" i="4" s="1"/>
  <c r="O459" i="4"/>
  <c r="P459" i="4" s="1"/>
  <c r="O442" i="4"/>
  <c r="P442" i="4" s="1"/>
  <c r="O429" i="4"/>
  <c r="P429" i="4" s="1"/>
  <c r="O417" i="4"/>
  <c r="P417" i="4" s="1"/>
  <c r="O399" i="4"/>
  <c r="P399" i="4" s="1"/>
  <c r="O382" i="4"/>
  <c r="P382" i="4" s="1"/>
  <c r="O379" i="4"/>
  <c r="P379" i="4" s="1"/>
  <c r="O373" i="4"/>
  <c r="P373" i="4" s="1"/>
  <c r="O349" i="4"/>
  <c r="P349" i="4" s="1"/>
  <c r="O338" i="4"/>
  <c r="P338" i="4" s="1"/>
  <c r="O308" i="4"/>
  <c r="P308" i="4" s="1"/>
  <c r="O297" i="4"/>
  <c r="P297" i="4" s="1"/>
  <c r="O251" i="4"/>
  <c r="P251" i="4" s="1"/>
  <c r="O233" i="4"/>
  <c r="P233" i="4" s="1"/>
  <c r="AD5" i="3" l="1"/>
  <c r="AE5" i="3" s="1"/>
  <c r="P547" i="4"/>
  <c r="AA547" i="4"/>
  <c r="P522" i="4"/>
  <c r="AA522" i="4"/>
  <c r="P465" i="4"/>
  <c r="AA465" i="4"/>
  <c r="P525" i="4"/>
  <c r="AA525" i="4"/>
  <c r="P579" i="4"/>
  <c r="AA579" i="4"/>
  <c r="P334" i="4"/>
  <c r="AA334" i="4"/>
  <c r="P508" i="4"/>
  <c r="AA508" i="4"/>
  <c r="P542" i="4"/>
  <c r="AA542" i="4"/>
  <c r="P600" i="4"/>
  <c r="AA600" i="4"/>
  <c r="P331" i="4"/>
  <c r="AA331" i="4"/>
  <c r="P519" i="4"/>
  <c r="AA519" i="4"/>
  <c r="P546" i="4"/>
  <c r="AA546" i="4"/>
  <c r="P1612" i="4"/>
  <c r="AA1612" i="4"/>
  <c r="S218" i="3"/>
  <c r="P1627" i="4"/>
  <c r="AA1627" i="4"/>
  <c r="AB1627" i="4" s="1"/>
  <c r="P427" i="4"/>
  <c r="AA427" i="4"/>
  <c r="AB427" i="4" s="1"/>
  <c r="P11" i="4"/>
  <c r="AA11" i="4"/>
  <c r="AB11" i="4" s="1"/>
  <c r="P540" i="4"/>
  <c r="AA540" i="4"/>
  <c r="AB540" i="4" s="1"/>
  <c r="P1586" i="4"/>
  <c r="AA1586" i="4"/>
  <c r="AB1586" i="4" s="1"/>
  <c r="P81" i="4"/>
  <c r="AA81" i="4"/>
  <c r="AB81" i="4" s="1"/>
  <c r="P136" i="4"/>
  <c r="AA136" i="4"/>
  <c r="AB136" i="4" s="1"/>
  <c r="P55" i="4"/>
  <c r="AA55" i="4"/>
  <c r="AB55" i="4" s="1"/>
  <c r="P85" i="4"/>
  <c r="AA85" i="4"/>
  <c r="AB85" i="4" s="1"/>
  <c r="P191" i="4"/>
  <c r="AA191" i="4"/>
  <c r="AB191" i="4" s="1"/>
  <c r="P80" i="4"/>
  <c r="AA80" i="4"/>
  <c r="AB80" i="4" s="1"/>
  <c r="P125" i="4"/>
  <c r="AA125" i="4"/>
  <c r="AB125" i="4" s="1"/>
  <c r="P78" i="4"/>
  <c r="AA78" i="4"/>
  <c r="AB78" i="4" s="1"/>
  <c r="P93" i="4"/>
  <c r="AA93" i="4"/>
  <c r="AB93" i="4" s="1"/>
  <c r="P209" i="4"/>
  <c r="AA209" i="4"/>
  <c r="AB209" i="4" s="1"/>
  <c r="AC219" i="3"/>
  <c r="AE219" i="3" s="1"/>
  <c r="AC17" i="3"/>
  <c r="AE17" i="3" s="1"/>
  <c r="AC56" i="3"/>
  <c r="AE56" i="3" s="1"/>
  <c r="P1542" i="4"/>
  <c r="AB1542" i="4"/>
  <c r="P1445" i="4"/>
  <c r="AB1445" i="4"/>
  <c r="P1457" i="4"/>
  <c r="AB1457" i="4"/>
  <c r="P1462" i="4"/>
  <c r="AB1462" i="4"/>
  <c r="P1479" i="4"/>
  <c r="AB1479" i="4"/>
  <c r="P1485" i="4"/>
  <c r="AB1485" i="4"/>
  <c r="P1490" i="4"/>
  <c r="AB1490" i="4"/>
  <c r="P1538" i="4"/>
  <c r="AB1538" i="4"/>
  <c r="P1456" i="4"/>
  <c r="AB1456" i="4"/>
  <c r="P1477" i="4"/>
  <c r="AB1477" i="4"/>
  <c r="P1489" i="4"/>
  <c r="AB1489" i="4"/>
  <c r="P1536" i="4"/>
  <c r="AB1536" i="4"/>
  <c r="P1540" i="4"/>
  <c r="AB1540" i="4"/>
  <c r="P1451" i="4"/>
  <c r="AB1451" i="4"/>
  <c r="P1458" i="4"/>
  <c r="AB1458" i="4"/>
  <c r="P1474" i="4"/>
  <c r="AA1474" i="4"/>
  <c r="AB1474" i="4" s="1"/>
  <c r="P1482" i="4"/>
  <c r="AB1482" i="4"/>
  <c r="P1486" i="4"/>
  <c r="AB1486" i="4"/>
  <c r="P1491" i="4"/>
  <c r="AB1491" i="4"/>
  <c r="P1535" i="4"/>
  <c r="AB1535" i="4"/>
  <c r="P1460" i="4"/>
  <c r="AB1460" i="4"/>
  <c r="P1484" i="4"/>
  <c r="AB1484" i="4"/>
  <c r="P1537" i="4"/>
  <c r="AB1537" i="4"/>
  <c r="P1541" i="4"/>
  <c r="AB1541" i="4"/>
  <c r="P1453" i="4"/>
  <c r="AB1453" i="4"/>
  <c r="P1459" i="4"/>
  <c r="AB1459" i="4"/>
  <c r="P1476" i="4"/>
  <c r="AB1476" i="4"/>
  <c r="P1483" i="4"/>
  <c r="AB1483" i="4"/>
  <c r="P1488" i="4"/>
  <c r="AB1488" i="4"/>
  <c r="AD106" i="3"/>
  <c r="AE106" i="3" s="1"/>
  <c r="AC106" i="3"/>
  <c r="P59" i="4"/>
  <c r="AB59" i="4"/>
  <c r="P46" i="4"/>
  <c r="AB46" i="4"/>
  <c r="P66" i="4"/>
  <c r="AB66" i="4"/>
  <c r="P53" i="4"/>
  <c r="AB53" i="4"/>
  <c r="P56" i="4"/>
  <c r="AB56" i="4"/>
  <c r="P40" i="4"/>
  <c r="AB40" i="4"/>
  <c r="P952" i="4"/>
  <c r="AB952" i="4"/>
  <c r="P957" i="4"/>
  <c r="AB957" i="4"/>
  <c r="P961" i="4"/>
  <c r="AB961" i="4"/>
  <c r="P953" i="4"/>
  <c r="AB953" i="4"/>
  <c r="P958" i="4"/>
  <c r="AB958" i="4"/>
  <c r="P962" i="4"/>
  <c r="AB962" i="4"/>
  <c r="P945" i="4"/>
  <c r="AB945" i="4"/>
  <c r="P954" i="4"/>
  <c r="AB954" i="4"/>
  <c r="P959" i="4"/>
  <c r="AB959" i="4"/>
  <c r="P950" i="4"/>
  <c r="AB950" i="4"/>
  <c r="P956" i="4"/>
  <c r="AB956" i="4"/>
  <c r="P960" i="4"/>
  <c r="AB960" i="4"/>
  <c r="P182" i="4"/>
  <c r="AB182" i="4"/>
  <c r="P176" i="4"/>
  <c r="AB176" i="4"/>
  <c r="P186" i="4"/>
  <c r="AB186" i="4"/>
  <c r="P178" i="4"/>
  <c r="AB178" i="4"/>
  <c r="P187" i="4"/>
  <c r="AB187" i="4"/>
  <c r="P180" i="4"/>
  <c r="AB180" i="4"/>
  <c r="P188" i="4"/>
  <c r="AB188" i="4"/>
  <c r="P173" i="4"/>
  <c r="AB173" i="4"/>
  <c r="P158" i="4"/>
  <c r="AB158" i="4"/>
  <c r="P1147" i="4"/>
  <c r="AB1147" i="4"/>
  <c r="P1142" i="4"/>
  <c r="AB1142" i="4"/>
  <c r="P1148" i="4"/>
  <c r="AB1148" i="4"/>
  <c r="P1143" i="4"/>
  <c r="AB1143" i="4"/>
  <c r="P1149" i="4"/>
  <c r="AB1149" i="4"/>
  <c r="P1145" i="4"/>
  <c r="AB1145" i="4"/>
  <c r="P1141" i="4"/>
  <c r="AB1141" i="4"/>
  <c r="AD23" i="3"/>
  <c r="AE23" i="3" s="1"/>
  <c r="P1660" i="4"/>
  <c r="AB1660" i="4"/>
  <c r="P1678" i="4"/>
  <c r="AB1678" i="4"/>
  <c r="P1682" i="4"/>
  <c r="AB1682" i="4"/>
  <c r="P1618" i="4"/>
  <c r="AB1618" i="4"/>
  <c r="P1634" i="4"/>
  <c r="AB1634" i="4"/>
  <c r="P1661" i="4"/>
  <c r="AB1661" i="4"/>
  <c r="P1670" i="4"/>
  <c r="AB1670" i="4"/>
  <c r="P1679" i="4"/>
  <c r="AB1679" i="4"/>
  <c r="P1683" i="4"/>
  <c r="AB1683" i="4"/>
  <c r="P1687" i="4"/>
  <c r="AB1687" i="4"/>
  <c r="P1619" i="4"/>
  <c r="AB1619" i="4"/>
  <c r="P1640" i="4"/>
  <c r="AB1640" i="4"/>
  <c r="P1662" i="4"/>
  <c r="AB1662" i="4"/>
  <c r="P1676" i="4"/>
  <c r="AB1676" i="4"/>
  <c r="P1680" i="4"/>
  <c r="AB1680" i="4"/>
  <c r="P1684" i="4"/>
  <c r="AB1684" i="4"/>
  <c r="P1688" i="4"/>
  <c r="AB1688" i="4"/>
  <c r="P1617" i="4"/>
  <c r="AB1617" i="4"/>
  <c r="P1626" i="4"/>
  <c r="AB1626" i="4"/>
  <c r="P1665" i="4"/>
  <c r="AB1665" i="4"/>
  <c r="P1686" i="4"/>
  <c r="AB1686" i="4"/>
  <c r="P1616" i="4"/>
  <c r="AB1616" i="4"/>
  <c r="P1625" i="4"/>
  <c r="AB1625" i="4"/>
  <c r="P1659" i="4"/>
  <c r="AB1659" i="4"/>
  <c r="P1663" i="4"/>
  <c r="AB1663" i="4"/>
  <c r="P1677" i="4"/>
  <c r="AB1677" i="4"/>
  <c r="P1681" i="4"/>
  <c r="AB1681" i="4"/>
  <c r="P1685" i="4"/>
  <c r="AB1685" i="4"/>
  <c r="AD27" i="3"/>
  <c r="AE27" i="3"/>
  <c r="AD107" i="3"/>
  <c r="AE107" i="3"/>
  <c r="AD36" i="3"/>
  <c r="AE36" i="3"/>
  <c r="AD70" i="3"/>
  <c r="AE70" i="3"/>
  <c r="AD67" i="3"/>
  <c r="AE67" i="3"/>
  <c r="AD52" i="3"/>
  <c r="AE52" i="3"/>
  <c r="AD68" i="3"/>
  <c r="AE68" i="3"/>
  <c r="AD73" i="3"/>
  <c r="AE73" i="3"/>
  <c r="AD69" i="3"/>
  <c r="AE69" i="3"/>
  <c r="AC29" i="3"/>
  <c r="P1507" i="4"/>
  <c r="AB1507" i="4"/>
  <c r="P1520" i="4"/>
  <c r="AB1520" i="4"/>
  <c r="P1498" i="4"/>
  <c r="AB1498" i="4"/>
  <c r="P1503" i="4"/>
  <c r="AB1503" i="4"/>
  <c r="P1509" i="4"/>
  <c r="AB1509" i="4"/>
  <c r="P1514" i="4"/>
  <c r="AB1514" i="4"/>
  <c r="P1521" i="4"/>
  <c r="AB1521" i="4"/>
  <c r="P1525" i="4"/>
  <c r="AB1525" i="4"/>
  <c r="P1533" i="4"/>
  <c r="AB1533" i="4"/>
  <c r="P1497" i="4"/>
  <c r="AB1497" i="4"/>
  <c r="P1524" i="4"/>
  <c r="AB1524" i="4"/>
  <c r="P1493" i="4"/>
  <c r="AB1493" i="4"/>
  <c r="P1500" i="4"/>
  <c r="AB1500" i="4"/>
  <c r="P1504" i="4"/>
  <c r="AB1504" i="4"/>
  <c r="P1510" i="4"/>
  <c r="AB1510" i="4"/>
  <c r="P1515" i="4"/>
  <c r="AB1515" i="4"/>
  <c r="P1522" i="4"/>
  <c r="AB1522" i="4"/>
  <c r="P1527" i="4"/>
  <c r="AB1527" i="4"/>
  <c r="P1534" i="4"/>
  <c r="AB1534" i="4"/>
  <c r="P1502" i="4"/>
  <c r="AB1502" i="4"/>
  <c r="P1512" i="4"/>
  <c r="AB1512" i="4"/>
  <c r="P1532" i="4"/>
  <c r="AB1532" i="4"/>
  <c r="P1495" i="4"/>
  <c r="AB1495" i="4"/>
  <c r="P1501" i="4"/>
  <c r="AB1501" i="4"/>
  <c r="AB1505" i="4"/>
  <c r="P1511" i="4"/>
  <c r="AB1511" i="4"/>
  <c r="P1517" i="4"/>
  <c r="AB1517" i="4"/>
  <c r="P1523" i="4"/>
  <c r="AB1523" i="4"/>
  <c r="P1528" i="4"/>
  <c r="AB1528" i="4"/>
  <c r="AD42" i="3"/>
  <c r="P1134" i="4"/>
  <c r="AB1134" i="4"/>
  <c r="P1295" i="4"/>
  <c r="AB1295" i="4"/>
  <c r="P1306" i="4"/>
  <c r="AB1306" i="4"/>
  <c r="P1315" i="4"/>
  <c r="AB1315" i="4"/>
  <c r="P1324" i="4"/>
  <c r="AB1324" i="4"/>
  <c r="P1335" i="4"/>
  <c r="AB1335" i="4"/>
  <c r="P1341" i="4"/>
  <c r="AB1341" i="4"/>
  <c r="P1351" i="4"/>
  <c r="AB1351" i="4"/>
  <c r="P1360" i="4"/>
  <c r="AB1360" i="4"/>
  <c r="P1368" i="4"/>
  <c r="AB1368" i="4"/>
  <c r="P1382" i="4"/>
  <c r="AB1382" i="4"/>
  <c r="P1133" i="4"/>
  <c r="AB1133" i="4"/>
  <c r="P1135" i="4"/>
  <c r="AB1135" i="4"/>
  <c r="P1289" i="4"/>
  <c r="AB1289" i="4"/>
  <c r="P1300" i="4"/>
  <c r="AB1300" i="4"/>
  <c r="P1308" i="4"/>
  <c r="AB1308" i="4"/>
  <c r="P1320" i="4"/>
  <c r="AB1320" i="4"/>
  <c r="P1326" i="4"/>
  <c r="AB1326" i="4"/>
  <c r="P1336" i="4"/>
  <c r="AB1336" i="4"/>
  <c r="P1344" i="4"/>
  <c r="AB1344" i="4"/>
  <c r="P1352" i="4"/>
  <c r="AB1352" i="4"/>
  <c r="P1361" i="4"/>
  <c r="AB1361" i="4"/>
  <c r="P1369" i="4"/>
  <c r="AB1369" i="4"/>
  <c r="P1383" i="4"/>
  <c r="AB1383" i="4"/>
  <c r="P1138" i="4"/>
  <c r="AB1138" i="4"/>
  <c r="P1290" i="4"/>
  <c r="AB1290" i="4"/>
  <c r="P1302" i="4"/>
  <c r="AB1302" i="4"/>
  <c r="P1309" i="4"/>
  <c r="AB1309" i="4"/>
  <c r="P1321" i="4"/>
  <c r="AB1321" i="4"/>
  <c r="P1329" i="4"/>
  <c r="AB1329" i="4"/>
  <c r="P1337" i="4"/>
  <c r="AB1337" i="4"/>
  <c r="P1346" i="4"/>
  <c r="AB1346" i="4"/>
  <c r="P1356" i="4"/>
  <c r="AB1356" i="4"/>
  <c r="P1363" i="4"/>
  <c r="AB1363" i="4"/>
  <c r="P1371" i="4"/>
  <c r="AB1371" i="4"/>
  <c r="P1386" i="4"/>
  <c r="AB1386" i="4"/>
  <c r="P1137" i="4"/>
  <c r="AB1137" i="4"/>
  <c r="P1288" i="4"/>
  <c r="AB1288" i="4"/>
  <c r="P1294" i="4"/>
  <c r="AB1294" i="4"/>
  <c r="P1305" i="4"/>
  <c r="AB1305" i="4"/>
  <c r="P1310" i="4"/>
  <c r="AB1310" i="4"/>
  <c r="P1323" i="4"/>
  <c r="AB1323" i="4"/>
  <c r="P1334" i="4"/>
  <c r="AB1334" i="4"/>
  <c r="P1339" i="4"/>
  <c r="AB1339" i="4"/>
  <c r="P1348" i="4"/>
  <c r="AB1348" i="4"/>
  <c r="P1358" i="4"/>
  <c r="AB1358" i="4"/>
  <c r="P1367" i="4"/>
  <c r="AB1367" i="4"/>
  <c r="P1375" i="4"/>
  <c r="AB1375" i="4"/>
  <c r="S212" i="3"/>
  <c r="AC212" i="3"/>
  <c r="S211" i="3"/>
  <c r="AC211" i="3"/>
  <c r="Q70" i="5"/>
  <c r="Q255" i="5"/>
  <c r="Q247" i="5"/>
  <c r="Q282" i="5"/>
  <c r="Q520" i="5"/>
  <c r="Q632" i="5"/>
  <c r="Q624" i="5"/>
  <c r="Q612" i="5"/>
  <c r="Q604" i="5"/>
  <c r="Q1831" i="5"/>
  <c r="AC112" i="3"/>
  <c r="AE112" i="3" s="1"/>
  <c r="Q742" i="5"/>
  <c r="Q6" i="5"/>
  <c r="Q10" i="5"/>
  <c r="Q1641" i="5"/>
  <c r="Q14" i="5"/>
  <c r="Q22" i="5"/>
  <c r="Q34" i="5"/>
  <c r="Q46" i="5"/>
  <c r="Q54" i="5"/>
  <c r="Q62" i="5"/>
  <c r="Q74" i="5"/>
  <c r="Q643" i="5"/>
  <c r="Q497" i="5"/>
  <c r="Q503" i="5"/>
  <c r="Q516" i="5"/>
  <c r="Q639" i="5"/>
  <c r="Q658" i="5"/>
  <c r="Q1883" i="5"/>
  <c r="Q309" i="5"/>
  <c r="Q317" i="5"/>
  <c r="Q321" i="5"/>
  <c r="Q329" i="5"/>
  <c r="Q790" i="5"/>
  <c r="Q1764" i="5"/>
  <c r="Q1856" i="5"/>
  <c r="Q769" i="5"/>
  <c r="Q533" i="5"/>
  <c r="Q1643" i="5"/>
  <c r="Q1759" i="5"/>
  <c r="Q532" i="5"/>
  <c r="Q547" i="5"/>
  <c r="Q1338" i="5"/>
  <c r="Q541" i="5"/>
  <c r="Q1848" i="5"/>
  <c r="Q1723" i="5"/>
  <c r="Q238" i="5"/>
  <c r="Q258" i="5"/>
  <c r="Q254" i="5"/>
  <c r="Q250" i="5"/>
  <c r="Q246" i="5"/>
  <c r="Q242" i="5"/>
  <c r="Q289" i="5"/>
  <c r="Q285" i="5"/>
  <c r="Q281" i="5"/>
  <c r="Q277" i="5"/>
  <c r="Q385" i="5"/>
  <c r="Q598" i="5"/>
  <c r="Q594" i="5"/>
  <c r="Q631" i="5"/>
  <c r="Q627" i="5"/>
  <c r="Q623" i="5"/>
  <c r="Q619" i="5"/>
  <c r="Q615" i="5"/>
  <c r="Q611" i="5"/>
  <c r="Q607" i="5"/>
  <c r="Q603" i="5"/>
  <c r="Q1711" i="5"/>
  <c r="Q1781" i="5"/>
  <c r="Q1847" i="5"/>
  <c r="Q1922" i="5"/>
  <c r="AC119" i="3"/>
  <c r="AE119" i="3" s="1"/>
  <c r="AC115" i="3"/>
  <c r="AE115" i="3" s="1"/>
  <c r="AC33" i="3"/>
  <c r="Q739" i="5"/>
  <c r="Q743" i="5"/>
  <c r="Q747" i="5"/>
  <c r="Q751" i="5"/>
  <c r="Q7" i="5"/>
  <c r="Q11" i="5"/>
  <c r="Q1139" i="5"/>
  <c r="Q1492" i="5"/>
  <c r="Q1740" i="5"/>
  <c r="Q1888" i="5"/>
  <c r="Q15" i="5"/>
  <c r="Q19" i="5"/>
  <c r="Q23" i="5"/>
  <c r="Q27" i="5"/>
  <c r="Q31" i="5"/>
  <c r="Q35" i="5"/>
  <c r="Q39" i="5"/>
  <c r="Q43" i="5"/>
  <c r="Q47" i="5"/>
  <c r="Q51" i="5"/>
  <c r="Q55" i="5"/>
  <c r="Q59" i="5"/>
  <c r="Q63" i="5"/>
  <c r="Q67" i="5"/>
  <c r="Q71" i="5"/>
  <c r="Q75" i="5"/>
  <c r="Q1145" i="5"/>
  <c r="Q644" i="5"/>
  <c r="Q498" i="5"/>
  <c r="Q1816" i="5"/>
  <c r="Q504" i="5"/>
  <c r="Q508" i="5"/>
  <c r="Q1827" i="5"/>
  <c r="Q512" i="5"/>
  <c r="Q517" i="5"/>
  <c r="Q593" i="5"/>
  <c r="Q1826" i="5"/>
  <c r="Q655" i="5"/>
  <c r="Q659" i="5"/>
  <c r="Q1955" i="5"/>
  <c r="Q95" i="5"/>
  <c r="Q99" i="5"/>
  <c r="Q93" i="5"/>
  <c r="Q1133" i="5"/>
  <c r="Q310" i="5"/>
  <c r="Q314" i="5"/>
  <c r="Q318" i="5"/>
  <c r="Q322" i="5"/>
  <c r="Q326" i="5"/>
  <c r="Q330" i="5"/>
  <c r="Q334" i="5"/>
  <c r="Q791" i="5"/>
  <c r="Q1332" i="5"/>
  <c r="Q1758" i="5"/>
  <c r="Q1329" i="5"/>
  <c r="Q528" i="5"/>
  <c r="Q1648" i="5"/>
  <c r="Q1289" i="5"/>
  <c r="Q735" i="5"/>
  <c r="Q237" i="5"/>
  <c r="Q1330" i="5"/>
  <c r="Q572" i="5"/>
  <c r="Q969" i="5"/>
  <c r="Q1647" i="5"/>
  <c r="Q1796" i="5"/>
  <c r="Q1760" i="5"/>
  <c r="Q1345" i="5"/>
  <c r="Q544" i="5"/>
  <c r="Q548" i="5"/>
  <c r="Q1780" i="5"/>
  <c r="Q1852" i="5"/>
  <c r="Q542" i="5"/>
  <c r="Q1836" i="5"/>
  <c r="Q601" i="5"/>
  <c r="Q1959" i="5"/>
  <c r="Q640" i="5"/>
  <c r="Q635" i="5"/>
  <c r="Q1842" i="5"/>
  <c r="Q259" i="5"/>
  <c r="Q243" i="5"/>
  <c r="Q278" i="5"/>
  <c r="Q595" i="5"/>
  <c r="Q620" i="5"/>
  <c r="Q1415" i="5"/>
  <c r="Q1899" i="5"/>
  <c r="AC116" i="3"/>
  <c r="AE116" i="3" s="1"/>
  <c r="Q738" i="5"/>
  <c r="Q750" i="5"/>
  <c r="Q1142" i="5"/>
  <c r="Q1887" i="5"/>
  <c r="Q26" i="5"/>
  <c r="Q42" i="5"/>
  <c r="Q66" i="5"/>
  <c r="Q1913" i="5"/>
  <c r="Q1721" i="5"/>
  <c r="Q654" i="5"/>
  <c r="Q13" i="5"/>
  <c r="Q98" i="5"/>
  <c r="Q531" i="5"/>
  <c r="Q313" i="5"/>
  <c r="Q325" i="5"/>
  <c r="Q333" i="5"/>
  <c r="Q575" i="5"/>
  <c r="Q551" i="5"/>
  <c r="Q527" i="5"/>
  <c r="Q1788" i="5"/>
  <c r="Q1833" i="5"/>
  <c r="Q1795" i="5"/>
  <c r="Q1803" i="5"/>
  <c r="Q552" i="5"/>
  <c r="Q1344" i="5"/>
  <c r="Q1779" i="5"/>
  <c r="Q1835" i="5"/>
  <c r="Q1822" i="5"/>
  <c r="Q104" i="5"/>
  <c r="Q1851" i="5"/>
  <c r="Q261" i="5"/>
  <c r="Q257" i="5"/>
  <c r="Q253" i="5"/>
  <c r="Q249" i="5"/>
  <c r="Q245" i="5"/>
  <c r="Q241" i="5"/>
  <c r="Q288" i="5"/>
  <c r="Q284" i="5"/>
  <c r="Q280" i="5"/>
  <c r="Q276" i="5"/>
  <c r="Q511" i="5"/>
  <c r="Q597" i="5"/>
  <c r="Q634" i="5"/>
  <c r="Q630" i="5"/>
  <c r="Q626" i="5"/>
  <c r="Q622" i="5"/>
  <c r="Q618" i="5"/>
  <c r="Q614" i="5"/>
  <c r="Q610" i="5"/>
  <c r="Q606" i="5"/>
  <c r="Q602" i="5"/>
  <c r="Q1770" i="5"/>
  <c r="Q1790" i="5"/>
  <c r="Q1875" i="5"/>
  <c r="Q1954" i="5"/>
  <c r="AC118" i="3"/>
  <c r="AE118" i="3" s="1"/>
  <c r="AC114" i="3"/>
  <c r="AE114" i="3" s="1"/>
  <c r="Q740" i="5"/>
  <c r="Q744" i="5"/>
  <c r="Q748" i="5"/>
  <c r="Q4" i="5"/>
  <c r="Q8" i="5"/>
  <c r="Q12" i="5"/>
  <c r="Q1140" i="5"/>
  <c r="Q1493" i="5"/>
  <c r="Q1742" i="5"/>
  <c r="Q1889" i="5"/>
  <c r="Q16" i="5"/>
  <c r="Q20" i="5"/>
  <c r="Q24" i="5"/>
  <c r="Q28" i="5"/>
  <c r="Q32" i="5"/>
  <c r="Q36" i="5"/>
  <c r="Q40" i="5"/>
  <c r="Q44" i="5"/>
  <c r="Q48" i="5"/>
  <c r="Q52" i="5"/>
  <c r="Q56" i="5"/>
  <c r="Q60" i="5"/>
  <c r="Q64" i="5"/>
  <c r="Q68" i="5"/>
  <c r="Q72" i="5"/>
  <c r="Q76" i="5"/>
  <c r="Q1146" i="5"/>
  <c r="Q1862" i="5"/>
  <c r="Q499" i="5"/>
  <c r="Q1817" i="5"/>
  <c r="Q505" i="5"/>
  <c r="Q509" i="5"/>
  <c r="Q1838" i="5"/>
  <c r="Q1791" i="5"/>
  <c r="Q1573" i="5"/>
  <c r="Q1953" i="5"/>
  <c r="Q638" i="5"/>
  <c r="Q656" i="5"/>
  <c r="Q660" i="5"/>
  <c r="Q96" i="5"/>
  <c r="Q100" i="5"/>
  <c r="Q94" i="5"/>
  <c r="Q1134" i="5"/>
  <c r="Q311" i="5"/>
  <c r="Q315" i="5"/>
  <c r="Q319" i="5"/>
  <c r="Q323" i="5"/>
  <c r="Q327" i="5"/>
  <c r="Q331" i="5"/>
  <c r="Q335" i="5"/>
  <c r="Q792" i="5"/>
  <c r="Q992" i="5"/>
  <c r="Q1333" i="5"/>
  <c r="Q777" i="5"/>
  <c r="Q525" i="5"/>
  <c r="Q529" i="5"/>
  <c r="Q1786" i="5"/>
  <c r="Q1290" i="5"/>
  <c r="Q736" i="5"/>
  <c r="Q1793" i="5"/>
  <c r="Q1074" i="5"/>
  <c r="Q1293" i="5"/>
  <c r="Q970" i="5"/>
  <c r="Q1765" i="5"/>
  <c r="Q1072" i="5"/>
  <c r="Q1792" i="5"/>
  <c r="Q1346" i="5"/>
  <c r="Q545" i="5"/>
  <c r="Q549" i="5"/>
  <c r="Q1336" i="5"/>
  <c r="Q1334" i="5"/>
  <c r="Q543" i="5"/>
  <c r="Q102" i="5"/>
  <c r="Q1810" i="5"/>
  <c r="Q1717" i="5"/>
  <c r="Q592" i="5"/>
  <c r="Q251" i="5"/>
  <c r="Q239" i="5"/>
  <c r="Q286" i="5"/>
  <c r="Q274" i="5"/>
  <c r="Q628" i="5"/>
  <c r="Q616" i="5"/>
  <c r="Q608" i="5"/>
  <c r="Q1776" i="5"/>
  <c r="AC120" i="3"/>
  <c r="AE120" i="3" s="1"/>
  <c r="Q746" i="5"/>
  <c r="Q1138" i="5"/>
  <c r="Q18" i="5"/>
  <c r="Q30" i="5"/>
  <c r="Q38" i="5"/>
  <c r="Q50" i="5"/>
  <c r="Q58" i="5"/>
  <c r="Q1863" i="5"/>
  <c r="Q501" i="5"/>
  <c r="Q507" i="5"/>
  <c r="Q260" i="5"/>
  <c r="Q256" i="5"/>
  <c r="Q252" i="5"/>
  <c r="Q248" i="5"/>
  <c r="Q244" i="5"/>
  <c r="Q240" i="5"/>
  <c r="Q287" i="5"/>
  <c r="Q283" i="5"/>
  <c r="Q279" i="5"/>
  <c r="Q275" i="5"/>
  <c r="Q521" i="5"/>
  <c r="Q596" i="5"/>
  <c r="Q633" i="5"/>
  <c r="Q629" i="5"/>
  <c r="Q625" i="5"/>
  <c r="Q621" i="5"/>
  <c r="Q617" i="5"/>
  <c r="Q613" i="5"/>
  <c r="Q609" i="5"/>
  <c r="Q605" i="5"/>
  <c r="Q636" i="5"/>
  <c r="Q1769" i="5"/>
  <c r="Q1807" i="5"/>
  <c r="Q1874" i="5"/>
  <c r="Q1956" i="5"/>
  <c r="AC121" i="3"/>
  <c r="AE121" i="3" s="1"/>
  <c r="AC117" i="3"/>
  <c r="AE117" i="3" s="1"/>
  <c r="AC113" i="3"/>
  <c r="AE113" i="3" s="1"/>
  <c r="Q741" i="5"/>
  <c r="Q745" i="5"/>
  <c r="Q749" i="5"/>
  <c r="Q5" i="5"/>
  <c r="Q9" i="5"/>
  <c r="Q1137" i="5"/>
  <c r="Q1141" i="5"/>
  <c r="Q1494" i="5"/>
  <c r="Q1746" i="5"/>
  <c r="Q17" i="5"/>
  <c r="Q21" i="5"/>
  <c r="Q25" i="5"/>
  <c r="Q29" i="5"/>
  <c r="Q33" i="5"/>
  <c r="Q37" i="5"/>
  <c r="Q41" i="5"/>
  <c r="Q45" i="5"/>
  <c r="Q49" i="5"/>
  <c r="Q53" i="5"/>
  <c r="Q57" i="5"/>
  <c r="Q61" i="5"/>
  <c r="Q65" i="5"/>
  <c r="Q69" i="5"/>
  <c r="Q73" i="5"/>
  <c r="Q77" i="5"/>
  <c r="Q1923" i="5"/>
  <c r="Q427" i="5"/>
  <c r="Q500" i="5"/>
  <c r="Q502" i="5"/>
  <c r="Q506" i="5"/>
  <c r="Q510" i="5"/>
  <c r="Q515" i="5"/>
  <c r="Q1757" i="5"/>
  <c r="Q653" i="5"/>
  <c r="Q657" i="5"/>
  <c r="Q1961" i="5"/>
  <c r="Q97" i="5"/>
  <c r="Q101" i="5"/>
  <c r="Q1914" i="5"/>
  <c r="Q1789" i="5"/>
  <c r="Q312" i="5"/>
  <c r="Q316" i="5"/>
  <c r="Q320" i="5"/>
  <c r="Q324" i="5"/>
  <c r="Q328" i="5"/>
  <c r="Q332" i="5"/>
  <c r="Q1937" i="5"/>
  <c r="Q1763" i="5"/>
  <c r="Q993" i="5"/>
  <c r="Q778" i="5"/>
  <c r="Q526" i="5"/>
  <c r="Q768" i="5"/>
  <c r="Q1787" i="5"/>
  <c r="Q1824" i="5"/>
  <c r="Q737" i="5"/>
  <c r="Q1794" i="5"/>
  <c r="Q1075" i="5"/>
  <c r="Q1294" i="5"/>
  <c r="Q971" i="5"/>
  <c r="Q1766" i="5"/>
  <c r="Q1073" i="5"/>
  <c r="Q560" i="5"/>
  <c r="Q1331" i="5"/>
  <c r="Q546" i="5"/>
  <c r="Q1700" i="5"/>
  <c r="Q1337" i="5"/>
  <c r="Q1335" i="5"/>
  <c r="Q1834" i="5"/>
  <c r="Q103" i="5"/>
  <c r="Q591" i="5"/>
  <c r="Q199" i="5"/>
  <c r="Q1722" i="5"/>
  <c r="Q1830" i="5"/>
  <c r="P449" i="4"/>
  <c r="AB449" i="4"/>
  <c r="P477" i="4"/>
  <c r="AB477" i="4"/>
  <c r="P489" i="4"/>
  <c r="AB489" i="4"/>
  <c r="P501" i="4"/>
  <c r="AB501" i="4"/>
  <c r="P456" i="4"/>
  <c r="AB456" i="4"/>
  <c r="P482" i="4"/>
  <c r="AB482" i="4"/>
  <c r="P502" i="4"/>
  <c r="AB502" i="4"/>
  <c r="P437" i="4"/>
  <c r="AB437" i="4"/>
  <c r="P457" i="4"/>
  <c r="AB457" i="4"/>
  <c r="P474" i="4"/>
  <c r="AB474" i="4"/>
  <c r="P483" i="4"/>
  <c r="AB483" i="4"/>
  <c r="P495" i="4"/>
  <c r="AB495" i="4"/>
  <c r="P506" i="4"/>
  <c r="AB506" i="4"/>
  <c r="P467" i="4"/>
  <c r="AB467" i="4"/>
  <c r="P435" i="4"/>
  <c r="AB435" i="4"/>
  <c r="P470" i="4"/>
  <c r="AB470" i="4"/>
  <c r="P490" i="4"/>
  <c r="AB490" i="4"/>
  <c r="P440" i="4"/>
  <c r="AB440" i="4"/>
  <c r="P464" i="4"/>
  <c r="AB464" i="4"/>
  <c r="P476" i="4"/>
  <c r="AB476" i="4"/>
  <c r="P487" i="4"/>
  <c r="AB487" i="4"/>
  <c r="P496" i="4"/>
  <c r="AB496" i="4"/>
  <c r="AC147" i="3"/>
  <c r="AE147" i="3" s="1"/>
  <c r="O1664" i="4"/>
  <c r="P1664" i="4" s="1"/>
  <c r="O1094" i="4"/>
  <c r="P1094" i="4" s="1"/>
  <c r="O1091" i="4"/>
  <c r="P1091" i="4" s="1"/>
  <c r="O1074" i="4"/>
  <c r="P1074" i="4" s="1"/>
  <c r="O1065" i="4"/>
  <c r="P1065" i="4" s="1"/>
  <c r="O1063" i="4"/>
  <c r="P1063" i="4" s="1"/>
  <c r="O1051" i="4"/>
  <c r="P1051" i="4" s="1"/>
  <c r="O1042" i="4"/>
  <c r="P1042" i="4" s="1"/>
  <c r="O1041" i="4"/>
  <c r="P1041" i="4" s="1"/>
  <c r="O1035" i="4"/>
  <c r="P1035" i="4" s="1"/>
  <c r="O1030" i="4"/>
  <c r="P1030" i="4" s="1"/>
  <c r="O1008" i="4"/>
  <c r="P1008" i="4" s="1"/>
  <c r="O1002" i="4"/>
  <c r="P1002" i="4" s="1"/>
  <c r="O988" i="4"/>
  <c r="P988" i="4" s="1"/>
  <c r="O983" i="4"/>
  <c r="P983" i="4" s="1"/>
  <c r="O981" i="4"/>
  <c r="P981" i="4" s="1"/>
  <c r="O966" i="4"/>
  <c r="P966" i="4" s="1"/>
  <c r="O965" i="4"/>
  <c r="P965" i="4" s="1"/>
  <c r="O963" i="4"/>
  <c r="P963" i="4" s="1"/>
  <c r="O935" i="4"/>
  <c r="P935" i="4" s="1"/>
  <c r="O934" i="4"/>
  <c r="P934" i="4" s="1"/>
  <c r="O920" i="4"/>
  <c r="P920" i="4" s="1"/>
  <c r="O1614" i="4"/>
  <c r="P1614" i="4" s="1"/>
  <c r="O383" i="4"/>
  <c r="P383" i="4" s="1"/>
  <c r="O357" i="4"/>
  <c r="P357" i="4" s="1"/>
  <c r="O346" i="4"/>
  <c r="P346" i="4" s="1"/>
  <c r="O332" i="4"/>
  <c r="P332" i="4" s="1"/>
  <c r="O328" i="4"/>
  <c r="P328" i="4" s="1"/>
  <c r="O327" i="4"/>
  <c r="P327" i="4" s="1"/>
  <c r="O303" i="4"/>
  <c r="P303" i="4" s="1"/>
  <c r="O299" i="4"/>
  <c r="P299" i="4" s="1"/>
  <c r="O291" i="4"/>
  <c r="P291" i="4" s="1"/>
  <c r="O274" i="4"/>
  <c r="P274" i="4" s="1"/>
  <c r="O235" i="4"/>
  <c r="P235" i="4" s="1"/>
  <c r="O174" i="4"/>
  <c r="P174" i="4" s="1"/>
  <c r="AC1921" i="5"/>
  <c r="AC235" i="5"/>
  <c r="AC234" i="5"/>
  <c r="AC233" i="5"/>
  <c r="AC232" i="5"/>
  <c r="AC1859" i="5"/>
  <c r="AC236" i="5"/>
  <c r="AC1902" i="5"/>
  <c r="AC1901" i="5"/>
  <c r="AC231" i="5"/>
  <c r="AC230" i="5"/>
  <c r="AC229" i="5"/>
  <c r="AC228" i="5"/>
  <c r="AC227" i="5"/>
  <c r="AC226" i="5"/>
  <c r="AC225" i="5"/>
  <c r="O1624" i="4"/>
  <c r="P1624" i="4" s="1"/>
  <c r="O1623" i="4"/>
  <c r="P1623" i="4" s="1"/>
  <c r="O738" i="4"/>
  <c r="P738" i="4" s="1"/>
  <c r="O654" i="4"/>
  <c r="P654" i="4" s="1"/>
  <c r="O642" i="4"/>
  <c r="P642" i="4" s="1"/>
  <c r="O639" i="4"/>
  <c r="P639" i="4" s="1"/>
  <c r="O595" i="4"/>
  <c r="P595" i="4" s="1"/>
  <c r="O593" i="4"/>
  <c r="P593" i="4" s="1"/>
  <c r="O578" i="4"/>
  <c r="P578" i="4" s="1"/>
  <c r="O559" i="4"/>
  <c r="P559" i="4" s="1"/>
  <c r="O558" i="4"/>
  <c r="P558" i="4" s="1"/>
  <c r="O535" i="4"/>
  <c r="P535" i="4" s="1"/>
  <c r="O511" i="4"/>
  <c r="P511" i="4" s="1"/>
  <c r="O1581" i="4"/>
  <c r="P1581" i="4" s="1"/>
  <c r="O1580" i="4"/>
  <c r="P1580" i="4" s="1"/>
  <c r="O1579" i="4"/>
  <c r="P1579" i="4" s="1"/>
  <c r="O1578" i="4"/>
  <c r="P1578" i="4" s="1"/>
  <c r="O226" i="4"/>
  <c r="P226" i="4" s="1"/>
  <c r="O212" i="4"/>
  <c r="P212" i="4" s="1"/>
  <c r="O211" i="4"/>
  <c r="P211" i="4" s="1"/>
  <c r="O207" i="4"/>
  <c r="P207" i="4" s="1"/>
  <c r="O205" i="4"/>
  <c r="P205" i="4" s="1"/>
  <c r="O193" i="4"/>
  <c r="P193" i="4" s="1"/>
  <c r="O185" i="4"/>
  <c r="P185" i="4" s="1"/>
  <c r="O175" i="4"/>
  <c r="P175" i="4" s="1"/>
  <c r="O170" i="4"/>
  <c r="P170" i="4" s="1"/>
  <c r="O126" i="4"/>
  <c r="P126" i="4" s="1"/>
  <c r="O120" i="4"/>
  <c r="P120" i="4" s="1"/>
  <c r="O119" i="4"/>
  <c r="P119" i="4" s="1"/>
  <c r="O112" i="4"/>
  <c r="P112" i="4" s="1"/>
  <c r="O102" i="4"/>
  <c r="P102" i="4" s="1"/>
  <c r="O38" i="4"/>
  <c r="P38" i="4" s="1"/>
  <c r="O36" i="4"/>
  <c r="P36" i="4" s="1"/>
  <c r="O34" i="4"/>
  <c r="P34" i="4" s="1"/>
  <c r="O32" i="4"/>
  <c r="P32" i="4" s="1"/>
  <c r="P433" i="4"/>
  <c r="P428" i="4"/>
  <c r="P426" i="4"/>
  <c r="P421" i="4"/>
  <c r="P419" i="4"/>
  <c r="P413" i="4"/>
  <c r="P411" i="4"/>
  <c r="P409" i="4"/>
  <c r="O1694" i="4"/>
  <c r="P1694" i="4" s="1"/>
  <c r="O1693" i="4"/>
  <c r="P1693" i="4" s="1"/>
  <c r="O1221" i="4"/>
  <c r="P1221" i="4" s="1"/>
  <c r="O1203" i="4"/>
  <c r="P1203" i="4" s="1"/>
  <c r="O1192" i="4"/>
  <c r="P1192" i="4" s="1"/>
  <c r="O1188" i="4"/>
  <c r="P1188" i="4" s="1"/>
  <c r="O1183" i="4"/>
  <c r="P1183" i="4" s="1"/>
  <c r="O1168" i="4"/>
  <c r="P1168" i="4" s="1"/>
  <c r="O1165" i="4"/>
  <c r="P1165" i="4" s="1"/>
  <c r="O1161" i="4"/>
  <c r="P1161" i="4" s="1"/>
  <c r="O1158" i="4"/>
  <c r="P1158" i="4" s="1"/>
  <c r="O1154" i="4"/>
  <c r="P1154" i="4" s="1"/>
  <c r="O1152" i="4"/>
  <c r="P1152" i="4" s="1"/>
  <c r="O1140" i="4"/>
  <c r="P1140" i="4" s="1"/>
  <c r="O1136" i="4"/>
  <c r="P1136" i="4" s="1"/>
  <c r="O1131" i="4"/>
  <c r="P1131" i="4" s="1"/>
  <c r="O1125" i="4"/>
  <c r="P1125" i="4" s="1"/>
  <c r="O1124" i="4"/>
  <c r="P1124" i="4" s="1"/>
  <c r="O1122" i="4"/>
  <c r="P1122" i="4" s="1"/>
  <c r="O1115" i="4"/>
  <c r="P1115" i="4" s="1"/>
  <c r="O1113" i="4"/>
  <c r="P1113" i="4" s="1"/>
  <c r="O1107" i="4"/>
  <c r="P1107" i="4" s="1"/>
  <c r="O1105" i="4"/>
  <c r="P1105" i="4" s="1"/>
  <c r="O1104" i="4"/>
  <c r="P1104" i="4" s="1"/>
  <c r="O1099" i="4"/>
  <c r="P1099" i="4" s="1"/>
  <c r="O1098" i="4"/>
  <c r="P1098" i="4" s="1"/>
  <c r="O1095" i="4"/>
  <c r="P1095" i="4" s="1"/>
  <c r="O1092" i="4"/>
  <c r="P1092" i="4" s="1"/>
  <c r="O1090" i="4"/>
  <c r="P1090" i="4" s="1"/>
  <c r="O1089" i="4"/>
  <c r="P1089" i="4" s="1"/>
  <c r="O1084" i="4"/>
  <c r="P1084" i="4" s="1"/>
  <c r="O1082" i="4"/>
  <c r="P1082" i="4" s="1"/>
  <c r="O1075" i="4"/>
  <c r="P1075" i="4" s="1"/>
  <c r="O1069" i="4"/>
  <c r="P1069" i="4" s="1"/>
  <c r="O1068" i="4"/>
  <c r="P1068" i="4" s="1"/>
  <c r="O1067" i="4"/>
  <c r="P1067" i="4" s="1"/>
  <c r="O1064" i="4"/>
  <c r="P1064" i="4" s="1"/>
  <c r="O1057" i="4"/>
  <c r="P1057" i="4" s="1"/>
  <c r="O1050" i="4"/>
  <c r="P1050" i="4" s="1"/>
  <c r="O1044" i="4"/>
  <c r="P1044" i="4" s="1"/>
  <c r="O1029" i="4"/>
  <c r="P1029" i="4" s="1"/>
  <c r="O1023" i="4"/>
  <c r="P1023" i="4" s="1"/>
  <c r="O1013" i="4"/>
  <c r="P1013" i="4" s="1"/>
  <c r="O990" i="4"/>
  <c r="P990" i="4" s="1"/>
  <c r="O977" i="4"/>
  <c r="P977" i="4" s="1"/>
  <c r="O970" i="4"/>
  <c r="P970" i="4" s="1"/>
  <c r="O1718" i="4"/>
  <c r="P1718" i="4" s="1"/>
  <c r="O1423" i="4"/>
  <c r="P1423" i="4" s="1"/>
  <c r="O1414" i="4"/>
  <c r="P1414" i="4" s="1"/>
  <c r="O1400" i="4"/>
  <c r="P1400" i="4" s="1"/>
  <c r="O1385" i="4"/>
  <c r="P1385" i="4" s="1"/>
  <c r="O1365" i="4"/>
  <c r="P1365" i="4" s="1"/>
  <c r="O1364" i="4"/>
  <c r="P1364" i="4" s="1"/>
  <c r="O1345" i="4"/>
  <c r="P1345" i="4" s="1"/>
  <c r="O1318" i="4"/>
  <c r="P1318" i="4" s="1"/>
  <c r="O1317" i="4"/>
  <c r="P1317" i="4" s="1"/>
  <c r="O1313" i="4"/>
  <c r="P1313" i="4" s="1"/>
  <c r="O1293" i="4"/>
  <c r="P1293" i="4" s="1"/>
  <c r="O1284" i="4"/>
  <c r="P1284" i="4" s="1"/>
  <c r="O1257" i="4"/>
  <c r="P1257" i="4" s="1"/>
  <c r="O1247" i="4"/>
  <c r="P1247" i="4" s="1"/>
  <c r="O1246" i="4"/>
  <c r="P1246" i="4" s="1"/>
  <c r="O1244" i="4"/>
  <c r="P1244" i="4" s="1"/>
  <c r="O1238" i="4"/>
  <c r="P1238" i="4" s="1"/>
  <c r="O1232" i="4"/>
  <c r="P1232" i="4" s="1"/>
  <c r="AC1960" i="5"/>
  <c r="AC92" i="5"/>
  <c r="P1129" i="4" l="1"/>
  <c r="AB1129" i="4"/>
  <c r="P1132" i="4"/>
  <c r="AB1132" i="4"/>
  <c r="P1127" i="4"/>
  <c r="AB1127" i="4"/>
  <c r="P938" i="4"/>
  <c r="AB938" i="4"/>
  <c r="P927" i="4"/>
  <c r="AB927" i="4"/>
  <c r="P931" i="4"/>
  <c r="AB931" i="4"/>
  <c r="P928" i="4"/>
  <c r="AB928" i="4"/>
  <c r="P932" i="4"/>
  <c r="AB932" i="4"/>
  <c r="P941" i="4"/>
  <c r="AB941" i="4"/>
  <c r="P925" i="4"/>
  <c r="AB925" i="4"/>
  <c r="P930" i="4"/>
  <c r="AB930" i="4"/>
  <c r="P944" i="4"/>
  <c r="AB944" i="4"/>
  <c r="P940" i="4"/>
  <c r="AB940" i="4"/>
  <c r="P924" i="4"/>
  <c r="AB924" i="4"/>
  <c r="P929" i="4"/>
  <c r="AB929" i="4"/>
  <c r="P937" i="4"/>
  <c r="AB937" i="4"/>
  <c r="P943" i="4"/>
  <c r="AB943" i="4"/>
  <c r="P923" i="4"/>
  <c r="AB923" i="4"/>
  <c r="AD33" i="3"/>
  <c r="AE33" i="3"/>
  <c r="AD212" i="3"/>
  <c r="AE212" i="3"/>
  <c r="AD29" i="3"/>
  <c r="AE29" i="3"/>
  <c r="AD211" i="3"/>
  <c r="AE211" i="3"/>
  <c r="P143" i="4"/>
  <c r="AB143" i="4"/>
  <c r="P153" i="4"/>
  <c r="AB153" i="4"/>
  <c r="P133" i="4"/>
  <c r="AB133" i="4"/>
  <c r="P114" i="4"/>
  <c r="AB114" i="4"/>
  <c r="P134" i="4"/>
  <c r="AB134" i="4"/>
  <c r="P157" i="4"/>
  <c r="AB157" i="4"/>
  <c r="P116" i="4"/>
  <c r="AB116" i="4"/>
  <c r="P138" i="4"/>
  <c r="AB138" i="4"/>
  <c r="P124" i="4"/>
  <c r="AB124" i="4"/>
  <c r="P127" i="4"/>
  <c r="AB127" i="4"/>
  <c r="P144" i="4"/>
  <c r="AB144" i="4"/>
  <c r="P129" i="4"/>
  <c r="AB129" i="4"/>
  <c r="P147" i="4"/>
  <c r="AB147" i="4"/>
  <c r="P137" i="4"/>
  <c r="AB137" i="4"/>
  <c r="P117" i="4"/>
  <c r="AB117" i="4"/>
  <c r="P131" i="4"/>
  <c r="AB131" i="4"/>
  <c r="P150" i="4"/>
  <c r="AB150" i="4"/>
  <c r="Q1960" i="5"/>
  <c r="Q225" i="5"/>
  <c r="Q229" i="5"/>
  <c r="Q1902" i="5"/>
  <c r="Q233" i="5"/>
  <c r="Q291" i="5"/>
  <c r="Q295" i="5"/>
  <c r="Q299" i="5"/>
  <c r="Q226" i="5"/>
  <c r="Q230" i="5"/>
  <c r="Q236" i="5"/>
  <c r="Q234" i="5"/>
  <c r="Q292" i="5"/>
  <c r="Q296" i="5"/>
  <c r="Q1879" i="5"/>
  <c r="Q227" i="5"/>
  <c r="Q231" i="5"/>
  <c r="Q1859" i="5"/>
  <c r="Q235" i="5"/>
  <c r="Q293" i="5"/>
  <c r="Q297" i="5"/>
  <c r="Q92" i="5"/>
  <c r="Q228" i="5"/>
  <c r="Q1901" i="5"/>
  <c r="Q232" i="5"/>
  <c r="Q1921" i="5"/>
  <c r="Q290" i="5"/>
  <c r="Q294" i="5"/>
  <c r="Q298" i="5"/>
  <c r="P1055" i="4"/>
  <c r="AB1055" i="4"/>
  <c r="P1058" i="4"/>
  <c r="AB1058" i="4"/>
  <c r="P1061" i="4"/>
  <c r="AB1061" i="4"/>
  <c r="P1060" i="4"/>
  <c r="AB1060" i="4"/>
  <c r="P1062" i="4"/>
  <c r="AB1062" i="4"/>
  <c r="P13" i="4"/>
  <c r="AB13" i="4"/>
  <c r="P17" i="4"/>
  <c r="AB17" i="4"/>
  <c r="P514" i="4"/>
  <c r="AB514" i="4"/>
  <c r="P532" i="4"/>
  <c r="AB532" i="4"/>
  <c r="P541" i="4"/>
  <c r="AB541" i="4"/>
  <c r="P551" i="4"/>
  <c r="AB551" i="4"/>
  <c r="P560" i="4"/>
  <c r="AB560" i="4"/>
  <c r="P567" i="4"/>
  <c r="AB567" i="4"/>
  <c r="P582" i="4"/>
  <c r="AB582" i="4"/>
  <c r="P588" i="4"/>
  <c r="AB588" i="4"/>
  <c r="P599" i="4"/>
  <c r="AB599" i="4"/>
  <c r="P606" i="4"/>
  <c r="AB606" i="4"/>
  <c r="P612" i="4"/>
  <c r="AB612" i="4"/>
  <c r="P626" i="4"/>
  <c r="AB626" i="4"/>
  <c r="P644" i="4"/>
  <c r="AB644" i="4"/>
  <c r="P665" i="4"/>
  <c r="AB665" i="4"/>
  <c r="P682" i="4"/>
  <c r="AB682" i="4"/>
  <c r="P709" i="4"/>
  <c r="AB709" i="4"/>
  <c r="P725" i="4"/>
  <c r="AB725" i="4"/>
  <c r="P735" i="4"/>
  <c r="AB735" i="4"/>
  <c r="P781" i="4"/>
  <c r="AB781" i="4"/>
  <c r="P805" i="4"/>
  <c r="AB805" i="4"/>
  <c r="P896" i="4"/>
  <c r="AB896" i="4"/>
  <c r="P900" i="4"/>
  <c r="AB900" i="4"/>
  <c r="P907" i="4"/>
  <c r="AB907" i="4"/>
  <c r="P914" i="4"/>
  <c r="AB914" i="4"/>
  <c r="P921" i="4"/>
  <c r="AB921" i="4"/>
  <c r="P517" i="4"/>
  <c r="AB517" i="4"/>
  <c r="P536" i="4"/>
  <c r="AB536" i="4"/>
  <c r="P543" i="4"/>
  <c r="AB543" i="4"/>
  <c r="P552" i="4"/>
  <c r="AB552" i="4"/>
  <c r="P564" i="4"/>
  <c r="AB564" i="4"/>
  <c r="P568" i="4"/>
  <c r="AB568" i="4"/>
  <c r="P583" i="4"/>
  <c r="AB583" i="4"/>
  <c r="P589" i="4"/>
  <c r="AB589" i="4"/>
  <c r="P601" i="4"/>
  <c r="AB601" i="4"/>
  <c r="P608" i="4"/>
  <c r="AB608" i="4"/>
  <c r="P615" i="4"/>
  <c r="AB615" i="4"/>
  <c r="P631" i="4"/>
  <c r="AB631" i="4"/>
  <c r="P647" i="4"/>
  <c r="AB647" i="4"/>
  <c r="P670" i="4"/>
  <c r="AB670" i="4"/>
  <c r="P687" i="4"/>
  <c r="AB687" i="4"/>
  <c r="P711" i="4"/>
  <c r="AB711" i="4"/>
  <c r="P729" i="4"/>
  <c r="AB729" i="4"/>
  <c r="P737" i="4"/>
  <c r="AB737" i="4"/>
  <c r="P784" i="4"/>
  <c r="AB784" i="4"/>
  <c r="P808" i="4"/>
  <c r="AB808" i="4"/>
  <c r="P897" i="4"/>
  <c r="AB897" i="4"/>
  <c r="P901" i="4"/>
  <c r="AB901" i="4"/>
  <c r="P910" i="4"/>
  <c r="AB910" i="4"/>
  <c r="P915" i="4"/>
  <c r="AB915" i="4"/>
  <c r="P922" i="4"/>
  <c r="AB922" i="4"/>
  <c r="P520" i="4"/>
  <c r="AB520" i="4"/>
  <c r="P537" i="4"/>
  <c r="AB537" i="4"/>
  <c r="P545" i="4"/>
  <c r="AB545" i="4"/>
  <c r="P555" i="4"/>
  <c r="AB555" i="4"/>
  <c r="P565" i="4"/>
  <c r="AB565" i="4"/>
  <c r="P570" i="4"/>
  <c r="AB570" i="4"/>
  <c r="P584" i="4"/>
  <c r="AB584" i="4"/>
  <c r="P590" i="4"/>
  <c r="AB590" i="4"/>
  <c r="P602" i="4"/>
  <c r="AB602" i="4"/>
  <c r="P609" i="4"/>
  <c r="AB609" i="4"/>
  <c r="P622" i="4"/>
  <c r="AB622" i="4"/>
  <c r="P634" i="4"/>
  <c r="AB634" i="4"/>
  <c r="P657" i="4"/>
  <c r="AB657" i="4"/>
  <c r="P672" i="4"/>
  <c r="AB672" i="4"/>
  <c r="P692" i="4"/>
  <c r="AB692" i="4"/>
  <c r="P715" i="4"/>
  <c r="AB715" i="4"/>
  <c r="P733" i="4"/>
  <c r="AB733" i="4"/>
  <c r="P741" i="4"/>
  <c r="AB741" i="4"/>
  <c r="P786" i="4"/>
  <c r="AB786" i="4"/>
  <c r="P886" i="4"/>
  <c r="AB886" i="4"/>
  <c r="P898" i="4"/>
  <c r="AB898" i="4"/>
  <c r="P902" i="4"/>
  <c r="AB902" i="4"/>
  <c r="P912" i="4"/>
  <c r="AB912" i="4"/>
  <c r="P917" i="4"/>
  <c r="AB917" i="4"/>
  <c r="P509" i="4"/>
  <c r="AB509" i="4"/>
  <c r="P526" i="4"/>
  <c r="AB526" i="4"/>
  <c r="P539" i="4"/>
  <c r="AB539" i="4"/>
  <c r="P548" i="4"/>
  <c r="AB548" i="4"/>
  <c r="P557" i="4"/>
  <c r="AB557" i="4"/>
  <c r="P566" i="4"/>
  <c r="AB566" i="4"/>
  <c r="P577" i="4"/>
  <c r="AB577" i="4"/>
  <c r="P585" i="4"/>
  <c r="AB585" i="4"/>
  <c r="P598" i="4"/>
  <c r="AB598" i="4"/>
  <c r="P604" i="4"/>
  <c r="AB604" i="4"/>
  <c r="P610" i="4"/>
  <c r="AB610" i="4"/>
  <c r="P625" i="4"/>
  <c r="AB625" i="4"/>
  <c r="P641" i="4"/>
  <c r="AB641" i="4"/>
  <c r="P663" i="4"/>
  <c r="AB663" i="4"/>
  <c r="P681" i="4"/>
  <c r="AB681" i="4"/>
  <c r="P702" i="4"/>
  <c r="AB702" i="4"/>
  <c r="P724" i="4"/>
  <c r="AB724" i="4"/>
  <c r="P734" i="4"/>
  <c r="AB734" i="4"/>
  <c r="P757" i="4"/>
  <c r="AB757" i="4"/>
  <c r="P800" i="4"/>
  <c r="AB800" i="4"/>
  <c r="P894" i="4"/>
  <c r="AB894" i="4"/>
  <c r="P899" i="4"/>
  <c r="AB899" i="4"/>
  <c r="P905" i="4"/>
  <c r="AB905" i="4"/>
  <c r="P913" i="4"/>
  <c r="AB913" i="4"/>
  <c r="P918" i="4"/>
  <c r="AB918" i="4"/>
  <c r="P507" i="4"/>
  <c r="AB507" i="4"/>
  <c r="O1740" i="4"/>
  <c r="P1740" i="4" s="1"/>
  <c r="O1739" i="4"/>
  <c r="P1739" i="4" s="1"/>
  <c r="O1570" i="4"/>
  <c r="P1570" i="4" s="1"/>
  <c r="O1547" i="4"/>
  <c r="P1547" i="4" s="1"/>
  <c r="O1544" i="4"/>
  <c r="P1544" i="4" s="1"/>
  <c r="O1530" i="4"/>
  <c r="P1530" i="4" s="1"/>
  <c r="O1518" i="4"/>
  <c r="P1518" i="4" s="1"/>
  <c r="O1499" i="4"/>
  <c r="P1499" i="4" s="1"/>
  <c r="O1475" i="4"/>
  <c r="P1475" i="4" s="1"/>
  <c r="O1473" i="4"/>
  <c r="P1473" i="4" s="1"/>
  <c r="O1461" i="4"/>
  <c r="P1461" i="4" s="1"/>
  <c r="O1450" i="4"/>
  <c r="P1450" i="4" s="1"/>
  <c r="O1447" i="4"/>
  <c r="P1447" i="4" s="1"/>
  <c r="O1430" i="4"/>
  <c r="P1430" i="4" s="1"/>
  <c r="O1408" i="4"/>
  <c r="P1408" i="4" s="1"/>
  <c r="O1405" i="4"/>
  <c r="P1405" i="4" s="1"/>
  <c r="O1379" i="4"/>
  <c r="P1379" i="4" s="1"/>
  <c r="O1378" i="4"/>
  <c r="P1378" i="4" s="1"/>
  <c r="O1297" i="4"/>
  <c r="P1297" i="4" s="1"/>
  <c r="O1291" i="4"/>
  <c r="P1291" i="4" s="1"/>
  <c r="R35" i="3"/>
  <c r="AC35" i="3" s="1"/>
  <c r="R31" i="3"/>
  <c r="AC31" i="3" s="1"/>
  <c r="R217" i="3"/>
  <c r="R216" i="3"/>
  <c r="S216" i="3" l="1"/>
  <c r="AD216" i="3"/>
  <c r="AE216" i="3"/>
  <c r="AD35" i="3"/>
  <c r="AE35" i="3"/>
  <c r="AD31" i="3"/>
  <c r="AE31" i="3"/>
  <c r="AC217" i="3"/>
  <c r="AE217" i="3" s="1"/>
  <c r="S217" i="3"/>
  <c r="R28" i="3"/>
  <c r="R18" i="3"/>
  <c r="P1186" i="4"/>
  <c r="P1184" i="4"/>
  <c r="P1182" i="4"/>
  <c r="P1181" i="4"/>
  <c r="P1180" i="4"/>
  <c r="AC1322" i="5"/>
  <c r="P9" i="4" l="1"/>
  <c r="AB9" i="4"/>
  <c r="Q1322" i="5"/>
  <c r="AC1823" i="5"/>
  <c r="AC1324" i="5"/>
  <c r="AC1832" i="5"/>
  <c r="AC1313" i="5"/>
  <c r="AC1312" i="5"/>
  <c r="AC1821" i="5"/>
  <c r="AC1841" i="5"/>
  <c r="AC1317" i="5"/>
  <c r="AC1316" i="5"/>
  <c r="AC1323" i="5"/>
  <c r="AC1778" i="5"/>
  <c r="AC1843" i="5"/>
  <c r="AC1292" i="5"/>
  <c r="AC1291" i="5"/>
  <c r="AC1946" i="5"/>
  <c r="AC1343" i="5"/>
  <c r="AC1342" i="5"/>
  <c r="AC1341" i="5"/>
  <c r="AC1340" i="5"/>
  <c r="AC1339" i="5"/>
  <c r="O1529" i="4"/>
  <c r="P1529" i="4" s="1"/>
  <c r="O1492" i="4"/>
  <c r="P1492" i="4" s="1"/>
  <c r="O1480" i="4"/>
  <c r="P1480" i="4" s="1"/>
  <c r="O1454" i="4"/>
  <c r="P1454" i="4" s="1"/>
  <c r="O1446" i="4"/>
  <c r="P1446" i="4" s="1"/>
  <c r="O1410" i="4"/>
  <c r="P1410" i="4" s="1"/>
  <c r="O1396" i="4"/>
  <c r="P1396" i="4" s="1"/>
  <c r="O1332" i="4"/>
  <c r="P1332" i="4" s="1"/>
  <c r="O1325" i="4"/>
  <c r="P1325" i="4" s="1"/>
  <c r="O1632" i="4"/>
  <c r="O466" i="4"/>
  <c r="O8" i="4"/>
  <c r="AC1784" i="5"/>
  <c r="AC1783" i="5"/>
  <c r="AC1782" i="5"/>
  <c r="AC1644" i="5"/>
  <c r="AC1918" i="5"/>
  <c r="AC1634" i="5"/>
  <c r="AC1633" i="5"/>
  <c r="AC1632" i="5"/>
  <c r="AC1631" i="5"/>
  <c r="AC1630" i="5"/>
  <c r="AC1629" i="5"/>
  <c r="AC1628" i="5"/>
  <c r="AC1627" i="5"/>
  <c r="AC1626" i="5"/>
  <c r="AC1625" i="5"/>
  <c r="AC1624" i="5"/>
  <c r="AC1623" i="5"/>
  <c r="AC1622" i="5"/>
  <c r="AC1621" i="5"/>
  <c r="AC1620" i="5"/>
  <c r="AC1619" i="5"/>
  <c r="AC1618" i="5"/>
  <c r="AC1617" i="5"/>
  <c r="AC1616" i="5"/>
  <c r="AC1615" i="5"/>
  <c r="AC1614" i="5"/>
  <c r="AC1613" i="5"/>
  <c r="AC1612" i="5"/>
  <c r="AC1611" i="5"/>
  <c r="AC1610" i="5"/>
  <c r="AC1609" i="5"/>
  <c r="AC1608" i="5"/>
  <c r="AC1607" i="5"/>
  <c r="AC1606" i="5"/>
  <c r="AC1592" i="5"/>
  <c r="AC1591" i="5"/>
  <c r="AC1590" i="5"/>
  <c r="AC1589" i="5"/>
  <c r="AC1588" i="5"/>
  <c r="AC1587" i="5"/>
  <c r="AC1586" i="5"/>
  <c r="AC1582" i="5"/>
  <c r="AC1580" i="5"/>
  <c r="AC1579" i="5"/>
  <c r="AC1578" i="5"/>
  <c r="AC1577" i="5"/>
  <c r="AC1576" i="5"/>
  <c r="AC1575" i="5"/>
  <c r="AC1574" i="5"/>
  <c r="AC1272" i="5"/>
  <c r="AC1271" i="5"/>
  <c r="AC1270" i="5"/>
  <c r="AC1269" i="5"/>
  <c r="AC1268" i="5"/>
  <c r="AC1267" i="5"/>
  <c r="AC1266" i="5"/>
  <c r="AC1265" i="5"/>
  <c r="AC1264" i="5"/>
  <c r="AC1263" i="5"/>
  <c r="AC1262" i="5"/>
  <c r="AC1261" i="5"/>
  <c r="AC1260" i="5"/>
  <c r="AC1259" i="5"/>
  <c r="AC1258" i="5"/>
  <c r="AC1257" i="5"/>
  <c r="AC1256" i="5"/>
  <c r="AC1255" i="5"/>
  <c r="AC1254" i="5"/>
  <c r="AC1253" i="5"/>
  <c r="AC1252" i="5"/>
  <c r="AC1251" i="5"/>
  <c r="AC1250" i="5"/>
  <c r="AC1249" i="5"/>
  <c r="AC1248" i="5"/>
  <c r="AC1247" i="5"/>
  <c r="AC1246" i="5"/>
  <c r="AC1245" i="5"/>
  <c r="AC1244" i="5"/>
  <c r="AC1243" i="5"/>
  <c r="AC1242" i="5"/>
  <c r="AC1241" i="5"/>
  <c r="AC1240" i="5"/>
  <c r="AC1239" i="5"/>
  <c r="AC1238" i="5"/>
  <c r="AC1237" i="5"/>
  <c r="AC1236" i="5"/>
  <c r="AC1235" i="5"/>
  <c r="AC1234" i="5"/>
  <c r="AC1233" i="5"/>
  <c r="AC1232" i="5"/>
  <c r="AC1231" i="5"/>
  <c r="AC1230" i="5"/>
  <c r="AC1229" i="5"/>
  <c r="AC1228" i="5"/>
  <c r="AC1227" i="5"/>
  <c r="AC1226" i="5"/>
  <c r="AC1225" i="5"/>
  <c r="AC1224" i="5"/>
  <c r="AC1223" i="5"/>
  <c r="AC1222" i="5"/>
  <c r="AC1221" i="5"/>
  <c r="AC1220" i="5"/>
  <c r="AC1219" i="5"/>
  <c r="AC1218" i="5"/>
  <c r="AC1217" i="5"/>
  <c r="AC1216" i="5"/>
  <c r="AC1215" i="5"/>
  <c r="AC1214" i="5"/>
  <c r="AC1213" i="5"/>
  <c r="AC1212" i="5"/>
  <c r="AC1211" i="5"/>
  <c r="AC1210" i="5"/>
  <c r="AC1209" i="5"/>
  <c r="AC1208" i="5"/>
  <c r="AC1207" i="5"/>
  <c r="AC1206" i="5"/>
  <c r="AC1205" i="5"/>
  <c r="AC1204" i="5"/>
  <c r="AC1203" i="5"/>
  <c r="AC1202" i="5"/>
  <c r="AC1201" i="5"/>
  <c r="AC1200" i="5"/>
  <c r="AC1199" i="5"/>
  <c r="AC1198" i="5"/>
  <c r="AC1197" i="5"/>
  <c r="AC1196" i="5"/>
  <c r="AC1195" i="5"/>
  <c r="AC1194" i="5"/>
  <c r="AC1193" i="5"/>
  <c r="AC1192" i="5"/>
  <c r="AC1191" i="5"/>
  <c r="AC1190" i="5"/>
  <c r="AC1189" i="5"/>
  <c r="AC1188" i="5"/>
  <c r="AC1187" i="5"/>
  <c r="AC1186" i="5"/>
  <c r="AC1185" i="5"/>
  <c r="AC1184" i="5"/>
  <c r="AC1183" i="5"/>
  <c r="AC1182" i="5"/>
  <c r="AC1181" i="5"/>
  <c r="AC1180" i="5"/>
  <c r="AC1179" i="5"/>
  <c r="AC1178" i="5"/>
  <c r="AC1177" i="5"/>
  <c r="AC1176" i="5"/>
  <c r="AC1175" i="5"/>
  <c r="AC1174" i="5"/>
  <c r="AC1173" i="5"/>
  <c r="AC1172" i="5"/>
  <c r="AC1171" i="5"/>
  <c r="AC1170" i="5"/>
  <c r="AC1169" i="5"/>
  <c r="AC1168" i="5"/>
  <c r="AC1167" i="5"/>
  <c r="AC1166" i="5"/>
  <c r="AC1165" i="5"/>
  <c r="AC1164" i="5"/>
  <c r="AC1163" i="5"/>
  <c r="AC1162" i="5"/>
  <c r="AC1161" i="5"/>
  <c r="AC1160" i="5"/>
  <c r="AC1159" i="5"/>
  <c r="AC1158" i="5"/>
  <c r="AC1157" i="5"/>
  <c r="AC1156" i="5"/>
  <c r="AC1919" i="5"/>
  <c r="AC1071" i="5"/>
  <c r="AC1070" i="5"/>
  <c r="AC1488" i="5"/>
  <c r="AC1484" i="5"/>
  <c r="AC1481" i="5"/>
  <c r="AC1480" i="5"/>
  <c r="AC1479" i="5"/>
  <c r="AC1478" i="5"/>
  <c r="AC1477" i="5"/>
  <c r="AC734" i="5"/>
  <c r="AC733" i="5"/>
  <c r="AC732" i="5"/>
  <c r="AC731" i="5"/>
  <c r="AC730" i="5"/>
  <c r="AC729" i="5"/>
  <c r="AC728" i="5"/>
  <c r="AC727" i="5"/>
  <c r="AC726" i="5"/>
  <c r="AC725" i="5"/>
  <c r="AC724" i="5"/>
  <c r="AC1936" i="5"/>
  <c r="AC1930" i="5"/>
  <c r="AC1929" i="5"/>
  <c r="AC1928" i="5"/>
  <c r="AC1893" i="5"/>
  <c r="AC1886" i="5"/>
  <c r="AC1860" i="5"/>
  <c r="AC1858" i="5"/>
  <c r="AC1737" i="5"/>
  <c r="AC1581" i="5"/>
  <c r="AC1490" i="5"/>
  <c r="AC1406" i="5"/>
  <c r="AC1398" i="5"/>
  <c r="AC1393" i="5"/>
  <c r="AC1390" i="5"/>
  <c r="AC1385" i="5"/>
  <c r="AC1384" i="5"/>
  <c r="AC1382" i="5"/>
  <c r="AC1377" i="5"/>
  <c r="AC1376" i="5"/>
  <c r="AC1375" i="5"/>
  <c r="AC1374" i="5"/>
  <c r="AC1369" i="5"/>
  <c r="AC1368" i="5"/>
  <c r="AC1367" i="5"/>
  <c r="AC1366" i="5"/>
  <c r="AC1360" i="5"/>
  <c r="AC1359" i="5"/>
  <c r="AC1358" i="5"/>
  <c r="AC1314" i="5"/>
  <c r="AC1310" i="5"/>
  <c r="AC1307" i="5"/>
  <c r="AC1306" i="5"/>
  <c r="AC1305" i="5"/>
  <c r="AC1302" i="5"/>
  <c r="AC1286" i="5"/>
  <c r="AC1281" i="5"/>
  <c r="AC1154" i="5"/>
  <c r="AC1153" i="5"/>
  <c r="AC1152" i="5"/>
  <c r="AC1151" i="5"/>
  <c r="AC1150" i="5"/>
  <c r="AC1144" i="5"/>
  <c r="AC1143" i="5"/>
  <c r="AC1135" i="5"/>
  <c r="AC1126" i="5"/>
  <c r="AC1121" i="5"/>
  <c r="AC1118" i="5"/>
  <c r="AC1113" i="5"/>
  <c r="AC1112" i="5"/>
  <c r="AC1110" i="5"/>
  <c r="AC1105" i="5"/>
  <c r="AC1104" i="5"/>
  <c r="AC1103" i="5"/>
  <c r="AC1102" i="5"/>
  <c r="AC1097" i="5"/>
  <c r="AC1096" i="5"/>
  <c r="AC1095" i="5"/>
  <c r="AC1094" i="5"/>
  <c r="AC1088" i="5"/>
  <c r="AC1087" i="5"/>
  <c r="AC1086" i="5"/>
  <c r="AC1079" i="5"/>
  <c r="AC1078" i="5"/>
  <c r="AC1066" i="5"/>
  <c r="AC1065" i="5"/>
  <c r="AC1064" i="5"/>
  <c r="AC1062" i="5"/>
  <c r="AC1058" i="5"/>
  <c r="AC1057" i="5"/>
  <c r="AC1056" i="5"/>
  <c r="AC1055" i="5"/>
  <c r="AC1054" i="5"/>
  <c r="AC1050" i="5"/>
  <c r="AC1048" i="5"/>
  <c r="AC1047" i="5"/>
  <c r="AC1046" i="5"/>
  <c r="AC1040" i="5"/>
  <c r="AC1039" i="5"/>
  <c r="AC1038" i="5"/>
  <c r="AC1032" i="5"/>
  <c r="AC1031" i="5"/>
  <c r="AC1030" i="5"/>
  <c r="AC1027" i="5"/>
  <c r="AC990" i="5"/>
  <c r="AC988" i="5"/>
  <c r="AC977" i="5"/>
  <c r="AC976" i="5"/>
  <c r="AC974" i="5"/>
  <c r="AC968" i="5"/>
  <c r="AC967" i="5"/>
  <c r="AC966" i="5"/>
  <c r="AC961" i="5"/>
  <c r="AC960" i="5"/>
  <c r="AC959" i="5"/>
  <c r="AC958" i="5"/>
  <c r="AC951" i="5"/>
  <c r="AC950" i="5"/>
  <c r="AC944" i="5"/>
  <c r="AC943" i="5"/>
  <c r="AC942" i="5"/>
  <c r="AC936" i="5"/>
  <c r="AC934" i="5"/>
  <c r="AC930" i="5"/>
  <c r="AC929" i="5"/>
  <c r="AC928" i="5"/>
  <c r="AC926" i="5"/>
  <c r="AC922" i="5"/>
  <c r="AC921" i="5"/>
  <c r="AC920" i="5"/>
  <c r="AC919" i="5"/>
  <c r="AC785" i="5"/>
  <c r="AC784" i="5"/>
  <c r="AC782" i="5"/>
  <c r="AC780" i="5"/>
  <c r="AC719" i="5"/>
  <c r="AC718" i="5"/>
  <c r="AC713" i="5"/>
  <c r="AC712" i="5"/>
  <c r="AC711" i="5"/>
  <c r="AC710" i="5"/>
  <c r="AC705" i="5"/>
  <c r="AC704" i="5"/>
  <c r="AC703" i="5"/>
  <c r="AC702" i="5"/>
  <c r="AC695" i="5"/>
  <c r="AC694" i="5"/>
  <c r="AC689" i="5"/>
  <c r="AC686" i="5"/>
  <c r="AC683" i="5"/>
  <c r="AC681" i="5"/>
  <c r="AC680" i="5"/>
  <c r="AC679" i="5"/>
  <c r="AC678" i="5"/>
  <c r="AC672" i="5"/>
  <c r="AC671" i="5"/>
  <c r="AC670" i="5"/>
  <c r="AC667" i="5"/>
  <c r="AC666" i="5"/>
  <c r="AC664" i="5"/>
  <c r="AC662" i="5"/>
  <c r="AC224" i="5"/>
  <c r="AC223" i="5"/>
  <c r="AC222" i="5"/>
  <c r="AC217" i="5"/>
  <c r="AC215" i="5"/>
  <c r="AC214" i="5"/>
  <c r="AC212" i="5"/>
  <c r="AC211" i="5"/>
  <c r="AC210" i="5"/>
  <c r="AC207" i="5"/>
  <c r="AC206" i="5"/>
  <c r="AC202" i="5"/>
  <c r="AC201" i="5"/>
  <c r="AC200" i="5"/>
  <c r="AC1132" i="5"/>
  <c r="AC1131" i="5"/>
  <c r="AC1130" i="5"/>
  <c r="AC1129" i="5"/>
  <c r="AC1128" i="5"/>
  <c r="AC1127" i="5"/>
  <c r="AC1125" i="5"/>
  <c r="AC1124" i="5"/>
  <c r="AC1123" i="5"/>
  <c r="AC1122" i="5"/>
  <c r="AC1120" i="5"/>
  <c r="AC1119" i="5"/>
  <c r="AC1117" i="5"/>
  <c r="AC1116" i="5"/>
  <c r="AC1115" i="5"/>
  <c r="AC1114" i="5"/>
  <c r="AC1111" i="5"/>
  <c r="AC1109" i="5"/>
  <c r="AC1108" i="5"/>
  <c r="AC1107" i="5"/>
  <c r="AC1106" i="5"/>
  <c r="AC1101" i="5"/>
  <c r="AC1100" i="5"/>
  <c r="AC1099" i="5"/>
  <c r="AC1098" i="5"/>
  <c r="AC1093" i="5"/>
  <c r="AC1092" i="5"/>
  <c r="AC1091" i="5"/>
  <c r="AC1090" i="5"/>
  <c r="AC1089" i="5"/>
  <c r="AC1085" i="5"/>
  <c r="AC1084" i="5"/>
  <c r="AC1083" i="5"/>
  <c r="AC1082" i="5"/>
  <c r="AC1081" i="5"/>
  <c r="AC1080" i="5"/>
  <c r="AC1077" i="5"/>
  <c r="AC1076" i="5"/>
  <c r="AC917" i="5"/>
  <c r="AC916" i="5"/>
  <c r="AC1583" i="5"/>
  <c r="AC1491" i="5"/>
  <c r="AC1489" i="5"/>
  <c r="AC1483" i="5"/>
  <c r="AC1482" i="5"/>
  <c r="AC723" i="5"/>
  <c r="AC722" i="5"/>
  <c r="AC721" i="5"/>
  <c r="AC720" i="5"/>
  <c r="AC717" i="5"/>
  <c r="AC716" i="5"/>
  <c r="AC715" i="5"/>
  <c r="AC714" i="5"/>
  <c r="AC709" i="5"/>
  <c r="AC708" i="5"/>
  <c r="AC707" i="5"/>
  <c r="AC706" i="5"/>
  <c r="AC701" i="5"/>
  <c r="AC700" i="5"/>
  <c r="AC699" i="5"/>
  <c r="AC698" i="5"/>
  <c r="AC697" i="5"/>
  <c r="AC696" i="5"/>
  <c r="AC693" i="5"/>
  <c r="AC692" i="5"/>
  <c r="AC691" i="5"/>
  <c r="P974" i="4"/>
  <c r="P973" i="4"/>
  <c r="P972" i="4"/>
  <c r="P971" i="4"/>
  <c r="P968" i="4"/>
  <c r="P967" i="4"/>
  <c r="P964" i="4"/>
  <c r="AC1938" i="5"/>
  <c r="AC1136" i="5"/>
  <c r="AC1935" i="5"/>
  <c r="AC1155" i="5"/>
  <c r="AC1149" i="5"/>
  <c r="AC1148" i="5"/>
  <c r="AC1147" i="5"/>
  <c r="AC1877" i="5"/>
  <c r="AC1413" i="5"/>
  <c r="AC1412" i="5"/>
  <c r="AC1411" i="5"/>
  <c r="AC1410" i="5"/>
  <c r="AC1409" i="5"/>
  <c r="AC1408" i="5"/>
  <c r="AC1407" i="5"/>
  <c r="AC1405" i="5"/>
  <c r="AC1404" i="5"/>
  <c r="AC1403" i="5"/>
  <c r="AC1402" i="5"/>
  <c r="AC1401" i="5"/>
  <c r="AC1400" i="5"/>
  <c r="AC1399" i="5"/>
  <c r="AC1397" i="5"/>
  <c r="AC1396" i="5"/>
  <c r="AC1395" i="5"/>
  <c r="AC1394" i="5"/>
  <c r="AC1392" i="5"/>
  <c r="AC1391" i="5"/>
  <c r="AC1389" i="5"/>
  <c r="AC1388" i="5"/>
  <c r="AC1387" i="5"/>
  <c r="AC1386" i="5"/>
  <c r="AC1383" i="5"/>
  <c r="AC1381" i="5"/>
  <c r="AC1380" i="5"/>
  <c r="AC1379" i="5"/>
  <c r="AC1378" i="5"/>
  <c r="AC1373" i="5"/>
  <c r="AC1372" i="5"/>
  <c r="AC1371" i="5"/>
  <c r="AC1370" i="5"/>
  <c r="AC1365" i="5"/>
  <c r="AC1364" i="5"/>
  <c r="AC1363" i="5"/>
  <c r="AC1362" i="5"/>
  <c r="AC1361" i="5"/>
  <c r="AC1357" i="5"/>
  <c r="AC1300" i="5"/>
  <c r="AC1301" i="5"/>
  <c r="AC1303" i="5"/>
  <c r="AC1304" i="5"/>
  <c r="AC1308" i="5"/>
  <c r="AC1309" i="5"/>
  <c r="AC1311" i="5"/>
  <c r="AC1299" i="5"/>
  <c r="AC1884" i="5"/>
  <c r="AC1880" i="5"/>
  <c r="AC1315" i="5"/>
  <c r="AC1866" i="5"/>
  <c r="AC1724" i="5"/>
  <c r="AC1285" i="5"/>
  <c r="AC1284" i="5"/>
  <c r="AC1283" i="5"/>
  <c r="AC1282" i="5"/>
  <c r="AC1958" i="5"/>
  <c r="AC1957" i="5"/>
  <c r="AC1870" i="5"/>
  <c r="AC1023" i="5"/>
  <c r="AC1024" i="5"/>
  <c r="AC1025" i="5"/>
  <c r="AC1026" i="5"/>
  <c r="AC1028" i="5"/>
  <c r="AC1034" i="5"/>
  <c r="AC1035" i="5"/>
  <c r="AC1036" i="5"/>
  <c r="AC1041" i="5"/>
  <c r="AC1042" i="5"/>
  <c r="AC1043" i="5"/>
  <c r="AC1044" i="5"/>
  <c r="AC1051" i="5"/>
  <c r="AC1052" i="5"/>
  <c r="AC1053" i="5"/>
  <c r="AC1059" i="5"/>
  <c r="AC1060" i="5"/>
  <c r="AC1061" i="5"/>
  <c r="AC1063" i="5"/>
  <c r="AC1067" i="5"/>
  <c r="AC1068" i="5"/>
  <c r="AC1861" i="5"/>
  <c r="AC973" i="5"/>
  <c r="AC979" i="5"/>
  <c r="AC980" i="5"/>
  <c r="AC983" i="5"/>
  <c r="AC984" i="5"/>
  <c r="AC985" i="5"/>
  <c r="AC972" i="5"/>
  <c r="O1045" i="4"/>
  <c r="P1045" i="4" s="1"/>
  <c r="O1040" i="4"/>
  <c r="P1040" i="4" s="1"/>
  <c r="O1026" i="4"/>
  <c r="P1026" i="4" s="1"/>
  <c r="O1022" i="4"/>
  <c r="P1022" i="4" s="1"/>
  <c r="O969" i="4"/>
  <c r="P969" i="4" s="1"/>
  <c r="O948" i="4"/>
  <c r="P948" i="4" s="1"/>
  <c r="O947" i="4"/>
  <c r="P947" i="4" s="1"/>
  <c r="O946" i="4"/>
  <c r="P946" i="4" s="1"/>
  <c r="O919" i="4"/>
  <c r="P919" i="4" s="1"/>
  <c r="O911" i="4"/>
  <c r="P911" i="4" s="1"/>
  <c r="P906" i="4"/>
  <c r="P895" i="4"/>
  <c r="AC1934" i="5"/>
  <c r="AC1933" i="5"/>
  <c r="AC1932" i="5"/>
  <c r="AC1931" i="5"/>
  <c r="AC675" i="5"/>
  <c r="AC674" i="5"/>
  <c r="AC668" i="5"/>
  <c r="AC663" i="5"/>
  <c r="AC221" i="5"/>
  <c r="AC220" i="5"/>
  <c r="AC219" i="5"/>
  <c r="AC218" i="5"/>
  <c r="AC213" i="5"/>
  <c r="AC209" i="5"/>
  <c r="AC205" i="5"/>
  <c r="AC203" i="5"/>
  <c r="AC1908" i="5"/>
  <c r="AC1907" i="5"/>
  <c r="AC1906" i="5"/>
  <c r="AC1905" i="5"/>
  <c r="AC1738" i="5"/>
  <c r="AC1736" i="5"/>
  <c r="AC1735" i="5"/>
  <c r="AC1733" i="5"/>
  <c r="AC1732" i="5"/>
  <c r="AC1730" i="5"/>
  <c r="AC1728" i="5"/>
  <c r="AC1727" i="5"/>
  <c r="AC964" i="5"/>
  <c r="AC963" i="5"/>
  <c r="AC962" i="5"/>
  <c r="AC956" i="5"/>
  <c r="AC955" i="5"/>
  <c r="AC954" i="5"/>
  <c r="AC953" i="5"/>
  <c r="AC952" i="5"/>
  <c r="AC948" i="5"/>
  <c r="AC947" i="5"/>
  <c r="AC946" i="5"/>
  <c r="AC941" i="5"/>
  <c r="AC1894" i="5"/>
  <c r="AC935" i="5"/>
  <c r="AC933" i="5"/>
  <c r="AC932" i="5"/>
  <c r="AC931" i="5"/>
  <c r="AC927" i="5"/>
  <c r="AC925" i="5"/>
  <c r="AC924" i="5"/>
  <c r="AC923" i="5"/>
  <c r="AC781" i="5"/>
  <c r="AC783" i="5"/>
  <c r="AC786" i="5"/>
  <c r="AC1949" i="5"/>
  <c r="AC1948" i="5"/>
  <c r="AC1947" i="5"/>
  <c r="AC677" i="5"/>
  <c r="AC682" i="5"/>
  <c r="AC684" i="5"/>
  <c r="AC685" i="5"/>
  <c r="AC687" i="5"/>
  <c r="AC676" i="5"/>
  <c r="AC1920" i="5"/>
  <c r="AC1755" i="5"/>
  <c r="AC1069" i="5"/>
  <c r="AC1873" i="5"/>
  <c r="AC1014" i="5"/>
  <c r="AC1013" i="5"/>
  <c r="AC1012" i="5"/>
  <c r="AC1011" i="5"/>
  <c r="AC1010" i="5"/>
  <c r="AC1009" i="5"/>
  <c r="AC1008" i="5"/>
  <c r="AC1007" i="5"/>
  <c r="AC1006" i="5"/>
  <c r="AC1005" i="5"/>
  <c r="AC1004" i="5"/>
  <c r="AC1003" i="5"/>
  <c r="AC1002" i="5"/>
  <c r="AC1001" i="5"/>
  <c r="AC1000" i="5"/>
  <c r="AC999" i="5"/>
  <c r="AC998" i="5"/>
  <c r="AC997" i="5"/>
  <c r="AC996" i="5"/>
  <c r="AC995" i="5"/>
  <c r="AC994" i="5"/>
  <c r="AC1911" i="5"/>
  <c r="AC991" i="5"/>
  <c r="AC1868" i="5"/>
  <c r="AC1867" i="5"/>
  <c r="AC915" i="5"/>
  <c r="AC914" i="5"/>
  <c r="AC913" i="5"/>
  <c r="AC912" i="5"/>
  <c r="AC911" i="5"/>
  <c r="AC910" i="5"/>
  <c r="AC909" i="5"/>
  <c r="AC908" i="5"/>
  <c r="AC907" i="5"/>
  <c r="AC906" i="5"/>
  <c r="AC905" i="5"/>
  <c r="AC904" i="5"/>
  <c r="AC903" i="5"/>
  <c r="AC902" i="5"/>
  <c r="AC901" i="5"/>
  <c r="AC900" i="5"/>
  <c r="AC899" i="5"/>
  <c r="AC898" i="5"/>
  <c r="AC897" i="5"/>
  <c r="AC896" i="5"/>
  <c r="AC895" i="5"/>
  <c r="AC894" i="5"/>
  <c r="AC893" i="5"/>
  <c r="AC892" i="5"/>
  <c r="AC891" i="5"/>
  <c r="AC890" i="5"/>
  <c r="AC889" i="5"/>
  <c r="AC888" i="5"/>
  <c r="AC887" i="5"/>
  <c r="AC886" i="5"/>
  <c r="AC885" i="5"/>
  <c r="AC884" i="5"/>
  <c r="AC883" i="5"/>
  <c r="AC882" i="5"/>
  <c r="AC881" i="5"/>
  <c r="AC880" i="5"/>
  <c r="AC879" i="5"/>
  <c r="AC878" i="5"/>
  <c r="AC877" i="5"/>
  <c r="AC876" i="5"/>
  <c r="AC875" i="5"/>
  <c r="AC874" i="5"/>
  <c r="AC873" i="5"/>
  <c r="AC872" i="5"/>
  <c r="AC871" i="5"/>
  <c r="AC870" i="5"/>
  <c r="AC869" i="5"/>
  <c r="AC868" i="5"/>
  <c r="AC867" i="5"/>
  <c r="AC866" i="5"/>
  <c r="AC865" i="5"/>
  <c r="AC864" i="5"/>
  <c r="AC863" i="5"/>
  <c r="AC862" i="5"/>
  <c r="AC861" i="5"/>
  <c r="AC860" i="5"/>
  <c r="AC859" i="5"/>
  <c r="AC858" i="5"/>
  <c r="AC857" i="5"/>
  <c r="AC856" i="5"/>
  <c r="AC855" i="5"/>
  <c r="AC854" i="5"/>
  <c r="AC853" i="5"/>
  <c r="AC852" i="5"/>
  <c r="AC851" i="5"/>
  <c r="AC850" i="5"/>
  <c r="AC849" i="5"/>
  <c r="AC848" i="5"/>
  <c r="AC847" i="5"/>
  <c r="AC846" i="5"/>
  <c r="AC845" i="5"/>
  <c r="AC844" i="5"/>
  <c r="AC843" i="5"/>
  <c r="AC842" i="5"/>
  <c r="AC841" i="5"/>
  <c r="AC840" i="5"/>
  <c r="AC839" i="5"/>
  <c r="AC838" i="5"/>
  <c r="AC837" i="5"/>
  <c r="AC836" i="5"/>
  <c r="AC835" i="5"/>
  <c r="AC834" i="5"/>
  <c r="AC833" i="5"/>
  <c r="AC832" i="5"/>
  <c r="AC831" i="5"/>
  <c r="AC830" i="5"/>
  <c r="AC829" i="5"/>
  <c r="AC828" i="5"/>
  <c r="AC827" i="5"/>
  <c r="AC826" i="5"/>
  <c r="AC825" i="5"/>
  <c r="AC824" i="5"/>
  <c r="AC823" i="5"/>
  <c r="AC822" i="5"/>
  <c r="AC821" i="5"/>
  <c r="AC820" i="5"/>
  <c r="AC819" i="5"/>
  <c r="AC818" i="5"/>
  <c r="AC817" i="5"/>
  <c r="AC816" i="5"/>
  <c r="AC815" i="5"/>
  <c r="AC814" i="5"/>
  <c r="AC813" i="5"/>
  <c r="AC812" i="5"/>
  <c r="AC811" i="5"/>
  <c r="AC810" i="5"/>
  <c r="AC809" i="5"/>
  <c r="AC808" i="5"/>
  <c r="AC807" i="5"/>
  <c r="AC806" i="5"/>
  <c r="AC805" i="5"/>
  <c r="AC804" i="5"/>
  <c r="AC803" i="5"/>
  <c r="AC802" i="5"/>
  <c r="AC801" i="5"/>
  <c r="AC800" i="5"/>
  <c r="AC799" i="5"/>
  <c r="AC798" i="5"/>
  <c r="AC797" i="5"/>
  <c r="AC796" i="5"/>
  <c r="AC795" i="5"/>
  <c r="AC794" i="5"/>
  <c r="AC793" i="5"/>
  <c r="P37" i="4"/>
  <c r="P31" i="4"/>
  <c r="P30" i="4"/>
  <c r="P28" i="4"/>
  <c r="P19" i="4"/>
  <c r="P18" i="4"/>
  <c r="AC1869" i="5"/>
  <c r="AC1298" i="5"/>
  <c r="AC1297" i="5"/>
  <c r="AC1882" i="5"/>
  <c r="AC1296" i="5"/>
  <c r="AC1295" i="5"/>
  <c r="AC1885" i="5"/>
  <c r="AC1021" i="5"/>
  <c r="AC1020" i="5"/>
  <c r="AC1019" i="5"/>
  <c r="AC1018" i="5"/>
  <c r="AC1017" i="5"/>
  <c r="AC1910" i="5"/>
  <c r="AC1318" i="5"/>
  <c r="AC1892" i="5"/>
  <c r="AC1321" i="5"/>
  <c r="AC1942" i="5"/>
  <c r="AC1279" i="5"/>
  <c r="AC1278" i="5"/>
  <c r="AC1277" i="5"/>
  <c r="AC1276" i="5"/>
  <c r="AC1275" i="5"/>
  <c r="O1743" i="4"/>
  <c r="P1743" i="4" s="1"/>
  <c r="O1742" i="4"/>
  <c r="P1742" i="4" s="1"/>
  <c r="P1126" i="4"/>
  <c r="P1123" i="4"/>
  <c r="P1120" i="4"/>
  <c r="P1118" i="4"/>
  <c r="P1117" i="4"/>
  <c r="P1116" i="4"/>
  <c r="P1114" i="4"/>
  <c r="P1112" i="4"/>
  <c r="P1111" i="4"/>
  <c r="O978" i="4"/>
  <c r="P978" i="4" s="1"/>
  <c r="P1632" i="4" l="1"/>
  <c r="AB1632" i="4"/>
  <c r="P466" i="4"/>
  <c r="AB466" i="4"/>
  <c r="P8" i="4"/>
  <c r="AB8" i="4"/>
  <c r="P389" i="4"/>
  <c r="AB389" i="4"/>
  <c r="P984" i="4"/>
  <c r="AB984" i="4"/>
  <c r="P998" i="4"/>
  <c r="AB998" i="4"/>
  <c r="P1016" i="4"/>
  <c r="AB1016" i="4"/>
  <c r="P1033" i="4"/>
  <c r="AB1033" i="4"/>
  <c r="P354" i="4"/>
  <c r="AB354" i="4"/>
  <c r="P376" i="4"/>
  <c r="AB376" i="4"/>
  <c r="P976" i="4"/>
  <c r="AB976" i="4"/>
  <c r="P985" i="4"/>
  <c r="AB985" i="4"/>
  <c r="P991" i="4"/>
  <c r="AB991" i="4"/>
  <c r="P995" i="4"/>
  <c r="AB995" i="4"/>
  <c r="P999" i="4"/>
  <c r="AB999" i="4"/>
  <c r="P1005" i="4"/>
  <c r="AB1005" i="4"/>
  <c r="P1011" i="4"/>
  <c r="AB1011" i="4"/>
  <c r="P1017" i="4"/>
  <c r="AB1017" i="4"/>
  <c r="P1021" i="4"/>
  <c r="AB1021" i="4"/>
  <c r="P1028" i="4"/>
  <c r="AB1028" i="4"/>
  <c r="P1034" i="4"/>
  <c r="AB1034" i="4"/>
  <c r="P1047" i="4"/>
  <c r="AB1047" i="4"/>
  <c r="P1053" i="4"/>
  <c r="AB1053" i="4"/>
  <c r="P374" i="4"/>
  <c r="AB374" i="4"/>
  <c r="P994" i="4"/>
  <c r="AB994" i="4"/>
  <c r="P1004" i="4"/>
  <c r="AB1004" i="4"/>
  <c r="P1020" i="4"/>
  <c r="AB1020" i="4"/>
  <c r="P1046" i="4"/>
  <c r="AB1046" i="4"/>
  <c r="P336" i="4"/>
  <c r="AB336" i="4"/>
  <c r="P370" i="4"/>
  <c r="AB370" i="4"/>
  <c r="P381" i="4"/>
  <c r="AB381" i="4"/>
  <c r="P979" i="4"/>
  <c r="AB979" i="4"/>
  <c r="P986" i="4"/>
  <c r="AB986" i="4"/>
  <c r="P992" i="4"/>
  <c r="AB992" i="4"/>
  <c r="P996" i="4"/>
  <c r="AB996" i="4"/>
  <c r="P1000" i="4"/>
  <c r="AB1000" i="4"/>
  <c r="P1006" i="4"/>
  <c r="AB1006" i="4"/>
  <c r="P1012" i="4"/>
  <c r="AB1012" i="4"/>
  <c r="P1018" i="4"/>
  <c r="AB1018" i="4"/>
  <c r="P1024" i="4"/>
  <c r="AB1024" i="4"/>
  <c r="P1031" i="4"/>
  <c r="AB1031" i="4"/>
  <c r="P1036" i="4"/>
  <c r="AB1036" i="4"/>
  <c r="P1048" i="4"/>
  <c r="AB1048" i="4"/>
  <c r="P1054" i="4"/>
  <c r="AB1054" i="4"/>
  <c r="P352" i="4"/>
  <c r="AB352" i="4"/>
  <c r="P975" i="4"/>
  <c r="AB975" i="4"/>
  <c r="P989" i="4"/>
  <c r="AB989" i="4"/>
  <c r="P1010" i="4"/>
  <c r="AB1010" i="4"/>
  <c r="P1027" i="4"/>
  <c r="AB1027" i="4"/>
  <c r="P1052" i="4"/>
  <c r="AB1052" i="4"/>
  <c r="P337" i="4"/>
  <c r="AB337" i="4"/>
  <c r="P371" i="4"/>
  <c r="AB371" i="4"/>
  <c r="P385" i="4"/>
  <c r="AB385" i="4"/>
  <c r="P980" i="4"/>
  <c r="AB980" i="4"/>
  <c r="P987" i="4"/>
  <c r="AB987" i="4"/>
  <c r="P993" i="4"/>
  <c r="AB993" i="4"/>
  <c r="P997" i="4"/>
  <c r="AB997" i="4"/>
  <c r="P1003" i="4"/>
  <c r="AB1003" i="4"/>
  <c r="P1009" i="4"/>
  <c r="AB1009" i="4"/>
  <c r="P1015" i="4"/>
  <c r="AB1015" i="4"/>
  <c r="P1019" i="4"/>
  <c r="AB1019" i="4"/>
  <c r="P1025" i="4"/>
  <c r="AB1025" i="4"/>
  <c r="P1032" i="4"/>
  <c r="AB1032" i="4"/>
  <c r="P1039" i="4"/>
  <c r="AB1039" i="4"/>
  <c r="P1049" i="4"/>
  <c r="AB1049" i="4"/>
  <c r="P407" i="4"/>
  <c r="AB407" i="4"/>
  <c r="P1076" i="4"/>
  <c r="AB1076" i="4"/>
  <c r="P1100" i="4"/>
  <c r="AB1100" i="4"/>
  <c r="P1070" i="4"/>
  <c r="AB1070" i="4"/>
  <c r="P1093" i="4"/>
  <c r="AB1093" i="4"/>
  <c r="P1096" i="4"/>
  <c r="AB1096" i="4"/>
  <c r="P1066" i="4"/>
  <c r="AB1066" i="4"/>
  <c r="P1081" i="4"/>
  <c r="AB1081" i="4"/>
  <c r="P1087" i="4"/>
  <c r="AB1087" i="4"/>
  <c r="P1106" i="4"/>
  <c r="AB1106" i="4"/>
  <c r="P1078" i="4"/>
  <c r="AB1078" i="4"/>
  <c r="P1083" i="4"/>
  <c r="AB1083" i="4"/>
  <c r="P1101" i="4"/>
  <c r="AB1101" i="4"/>
  <c r="P1108" i="4"/>
  <c r="AB1108" i="4"/>
  <c r="P1071" i="4"/>
  <c r="AB1071" i="4"/>
  <c r="P1079" i="4"/>
  <c r="AB1079" i="4"/>
  <c r="P1085" i="4"/>
  <c r="AB1085" i="4"/>
  <c r="P1102" i="4"/>
  <c r="AB1102" i="4"/>
  <c r="P1109" i="4"/>
  <c r="AB1109" i="4"/>
  <c r="P1073" i="4"/>
  <c r="AB1073" i="4"/>
  <c r="P1080" i="4"/>
  <c r="AB1080" i="4"/>
  <c r="P1086" i="4"/>
  <c r="AB1086" i="4"/>
  <c r="P1097" i="4"/>
  <c r="AB1097" i="4"/>
  <c r="P1103" i="4"/>
  <c r="AB1103" i="4"/>
  <c r="P1110" i="4"/>
  <c r="AB1110" i="4"/>
  <c r="P216" i="4"/>
  <c r="AB216" i="4"/>
  <c r="P258" i="4"/>
  <c r="AB258" i="4"/>
  <c r="P282" i="4"/>
  <c r="AB282" i="4"/>
  <c r="P192" i="4"/>
  <c r="AB192" i="4"/>
  <c r="P217" i="4"/>
  <c r="AB217" i="4"/>
  <c r="P246" i="4"/>
  <c r="AB246" i="4"/>
  <c r="P269" i="4"/>
  <c r="AB269" i="4"/>
  <c r="P285" i="4"/>
  <c r="AB285" i="4"/>
  <c r="P317" i="4"/>
  <c r="AB317" i="4"/>
  <c r="P199" i="4"/>
  <c r="AB199" i="4"/>
  <c r="P242" i="4"/>
  <c r="AB242" i="4"/>
  <c r="P263" i="4"/>
  <c r="AB263" i="4"/>
  <c r="P309" i="4"/>
  <c r="AB309" i="4"/>
  <c r="P200" i="4"/>
  <c r="AB200" i="4"/>
  <c r="P229" i="4"/>
  <c r="AB229" i="4"/>
  <c r="P260" i="4"/>
  <c r="AB260" i="4"/>
  <c r="P305" i="4"/>
  <c r="AB305" i="4"/>
  <c r="P194" i="4"/>
  <c r="AB194" i="4"/>
  <c r="P201" i="4"/>
  <c r="AB201" i="4"/>
  <c r="P221" i="4"/>
  <c r="AB221" i="4"/>
  <c r="P230" i="4"/>
  <c r="AB230" i="4"/>
  <c r="P247" i="4"/>
  <c r="AB247" i="4"/>
  <c r="P261" i="4"/>
  <c r="AB261" i="4"/>
  <c r="P277" i="4"/>
  <c r="AB277" i="4"/>
  <c r="P287" i="4"/>
  <c r="AB287" i="4"/>
  <c r="P306" i="4"/>
  <c r="AB306" i="4"/>
  <c r="P318" i="4"/>
  <c r="AB318" i="4"/>
  <c r="P227" i="4"/>
  <c r="AB227" i="4"/>
  <c r="P290" i="4"/>
  <c r="AB290" i="4"/>
  <c r="P196" i="4"/>
  <c r="AB196" i="4"/>
  <c r="P206" i="4"/>
  <c r="AB206" i="4"/>
  <c r="P222" i="4"/>
  <c r="AB222" i="4"/>
  <c r="P237" i="4"/>
  <c r="AB237" i="4"/>
  <c r="P255" i="4"/>
  <c r="AB255" i="4"/>
  <c r="P262" i="4"/>
  <c r="AB262" i="4"/>
  <c r="P280" i="4"/>
  <c r="AB280" i="4"/>
  <c r="P289" i="4"/>
  <c r="AB289" i="4"/>
  <c r="P307" i="4"/>
  <c r="AB307" i="4"/>
  <c r="Q1916" i="5"/>
  <c r="Q513" i="5"/>
  <c r="Q519" i="5"/>
  <c r="Q1353" i="5"/>
  <c r="Q1584" i="5"/>
  <c r="Q1275" i="5"/>
  <c r="Q1279" i="5"/>
  <c r="Q1318" i="5"/>
  <c r="Q1019" i="5"/>
  <c r="Q1295" i="5"/>
  <c r="Q1298" i="5"/>
  <c r="Q793" i="5"/>
  <c r="Q797" i="5"/>
  <c r="Q801" i="5"/>
  <c r="Q805" i="5"/>
  <c r="Q809" i="5"/>
  <c r="Q813" i="5"/>
  <c r="Q817" i="5"/>
  <c r="Q821" i="5"/>
  <c r="Q825" i="5"/>
  <c r="Q829" i="5"/>
  <c r="Q833" i="5"/>
  <c r="Q837" i="5"/>
  <c r="Q841" i="5"/>
  <c r="Q845" i="5"/>
  <c r="Q849" i="5"/>
  <c r="Q853" i="5"/>
  <c r="Q857" i="5"/>
  <c r="Q861" i="5"/>
  <c r="Q865" i="5"/>
  <c r="Q869" i="5"/>
  <c r="Q873" i="5"/>
  <c r="Q877" i="5"/>
  <c r="Q881" i="5"/>
  <c r="Q885" i="5"/>
  <c r="Q889" i="5"/>
  <c r="Q893" i="5"/>
  <c r="Q897" i="5"/>
  <c r="Q901" i="5"/>
  <c r="Q905" i="5"/>
  <c r="Q909" i="5"/>
  <c r="Q913" i="5"/>
  <c r="Q1868" i="5"/>
  <c r="Q995" i="5"/>
  <c r="Q999" i="5"/>
  <c r="Q1003" i="5"/>
  <c r="Q1007" i="5"/>
  <c r="Q1011" i="5"/>
  <c r="Q1873" i="5"/>
  <c r="Q676" i="5"/>
  <c r="Q1949" i="5"/>
  <c r="Q925" i="5"/>
  <c r="Q933" i="5"/>
  <c r="Q946" i="5"/>
  <c r="Q953" i="5"/>
  <c r="Q962" i="5"/>
  <c r="Q1728" i="5"/>
  <c r="Q1735" i="5"/>
  <c r="Q1906" i="5"/>
  <c r="Q205" i="5"/>
  <c r="Q219" i="5"/>
  <c r="Q668" i="5"/>
  <c r="Q1932" i="5"/>
  <c r="Q979" i="5"/>
  <c r="Q1067" i="5"/>
  <c r="Q1059" i="5"/>
  <c r="Q1044" i="5"/>
  <c r="Q1036" i="5"/>
  <c r="Q1026" i="5"/>
  <c r="Q1870" i="5"/>
  <c r="Q1283" i="5"/>
  <c r="Q1866" i="5"/>
  <c r="Q1299" i="5"/>
  <c r="Q1304" i="5"/>
  <c r="Q1357" i="5"/>
  <c r="Q1364" i="5"/>
  <c r="Q1372" i="5"/>
  <c r="Q1380" i="5"/>
  <c r="Q1387" i="5"/>
  <c r="Q1392" i="5"/>
  <c r="Q1397" i="5"/>
  <c r="Q1402" i="5"/>
  <c r="Q1407" i="5"/>
  <c r="Q1411" i="5"/>
  <c r="Q1147" i="5"/>
  <c r="Q1935" i="5"/>
  <c r="Q693" i="5"/>
  <c r="Q699" i="5"/>
  <c r="Q707" i="5"/>
  <c r="Q715" i="5"/>
  <c r="Q721" i="5"/>
  <c r="Q1483" i="5"/>
  <c r="Q916" i="5"/>
  <c r="Q207" i="5"/>
  <c r="Q214" i="5"/>
  <c r="Q223" i="5"/>
  <c r="Q666" i="5"/>
  <c r="Q672" i="5"/>
  <c r="Q694" i="5"/>
  <c r="Q704" i="5"/>
  <c r="Q712" i="5"/>
  <c r="Q780" i="5"/>
  <c r="Q919" i="5"/>
  <c r="Q926" i="5"/>
  <c r="Q934" i="5"/>
  <c r="Q944" i="5"/>
  <c r="Q959" i="5"/>
  <c r="Q967" i="5"/>
  <c r="Q977" i="5"/>
  <c r="Q1030" i="5"/>
  <c r="Q1039" i="5"/>
  <c r="Q1048" i="5"/>
  <c r="Q1056" i="5"/>
  <c r="Q1064" i="5"/>
  <c r="Q1144" i="5"/>
  <c r="Q1153" i="5"/>
  <c r="Q1286" i="5"/>
  <c r="Q1307" i="5"/>
  <c r="Q1359" i="5"/>
  <c r="Q1368" i="5"/>
  <c r="Q1376" i="5"/>
  <c r="Q1385" i="5"/>
  <c r="Q1406" i="5"/>
  <c r="Q1928" i="5"/>
  <c r="Q724" i="5"/>
  <c r="Q728" i="5"/>
  <c r="Q732" i="5"/>
  <c r="Q1478" i="5"/>
  <c r="Q1484" i="5"/>
  <c r="Q1919" i="5"/>
  <c r="Q1159" i="5"/>
  <c r="Q1163" i="5"/>
  <c r="Q1167" i="5"/>
  <c r="Q1171" i="5"/>
  <c r="Q1175" i="5"/>
  <c r="Q1179" i="5"/>
  <c r="Q1183" i="5"/>
  <c r="Q1187" i="5"/>
  <c r="Q1191" i="5"/>
  <c r="Q1195" i="5"/>
  <c r="Q1199" i="5"/>
  <c r="Q1203" i="5"/>
  <c r="Q1207" i="5"/>
  <c r="Q1211" i="5"/>
  <c r="Q1215" i="5"/>
  <c r="Q1219" i="5"/>
  <c r="Q1223" i="5"/>
  <c r="Q1227" i="5"/>
  <c r="Q1231" i="5"/>
  <c r="Q1235" i="5"/>
  <c r="Q1239" i="5"/>
  <c r="Q1243" i="5"/>
  <c r="Q1247" i="5"/>
  <c r="Q1251" i="5"/>
  <c r="Q1255" i="5"/>
  <c r="Q1259" i="5"/>
  <c r="Q1263" i="5"/>
  <c r="Q1267" i="5"/>
  <c r="Q1271" i="5"/>
  <c r="Q1576" i="5"/>
  <c r="Q1580" i="5"/>
  <c r="Q1588" i="5"/>
  <c r="Q1592" i="5"/>
  <c r="Q1609" i="5"/>
  <c r="Q1613" i="5"/>
  <c r="Q1617" i="5"/>
  <c r="Q1621" i="5"/>
  <c r="Q1625" i="5"/>
  <c r="Q1629" i="5"/>
  <c r="Q1633" i="5"/>
  <c r="Q554" i="5"/>
  <c r="Q558" i="5"/>
  <c r="Q1783" i="5"/>
  <c r="Q1341" i="5"/>
  <c r="Q1291" i="5"/>
  <c r="Q1778" i="5"/>
  <c r="Q1317" i="5"/>
  <c r="Q1849" i="5"/>
  <c r="Q1841" i="5"/>
  <c r="Q1313" i="5"/>
  <c r="Q570" i="5"/>
  <c r="Q496" i="5"/>
  <c r="Q514" i="5"/>
  <c r="Q1820" i="5"/>
  <c r="Q1350" i="5"/>
  <c r="Q1354" i="5"/>
  <c r="Q1585" i="5"/>
  <c r="Q1276" i="5"/>
  <c r="Q1942" i="5"/>
  <c r="Q1910" i="5"/>
  <c r="Q1020" i="5"/>
  <c r="Q1296" i="5"/>
  <c r="Q1869" i="5"/>
  <c r="Q794" i="5"/>
  <c r="Q798" i="5"/>
  <c r="Q802" i="5"/>
  <c r="Q806" i="5"/>
  <c r="Q810" i="5"/>
  <c r="Q814" i="5"/>
  <c r="Q818" i="5"/>
  <c r="Q822" i="5"/>
  <c r="Q826" i="5"/>
  <c r="Q830" i="5"/>
  <c r="Q834" i="5"/>
  <c r="Q838" i="5"/>
  <c r="Q842" i="5"/>
  <c r="Q846" i="5"/>
  <c r="Q850" i="5"/>
  <c r="Q854" i="5"/>
  <c r="Q858" i="5"/>
  <c r="Q862" i="5"/>
  <c r="Q866" i="5"/>
  <c r="Q870" i="5"/>
  <c r="Q874" i="5"/>
  <c r="Q878" i="5"/>
  <c r="Q882" i="5"/>
  <c r="Q886" i="5"/>
  <c r="Q890" i="5"/>
  <c r="Q894" i="5"/>
  <c r="Q898" i="5"/>
  <c r="Q902" i="5"/>
  <c r="Q906" i="5"/>
  <c r="Q910" i="5"/>
  <c r="Q914" i="5"/>
  <c r="Q991" i="5"/>
  <c r="Q996" i="5"/>
  <c r="Q1000" i="5"/>
  <c r="Q1004" i="5"/>
  <c r="Q1008" i="5"/>
  <c r="Q1012" i="5"/>
  <c r="Q1069" i="5"/>
  <c r="Q677" i="5"/>
  <c r="Q786" i="5"/>
  <c r="Q927" i="5"/>
  <c r="Q935" i="5"/>
  <c r="Q947" i="5"/>
  <c r="Q954" i="5"/>
  <c r="Q963" i="5"/>
  <c r="Q1730" i="5"/>
  <c r="Q1736" i="5"/>
  <c r="Q1907" i="5"/>
  <c r="Q209" i="5"/>
  <c r="Q220" i="5"/>
  <c r="Q674" i="5"/>
  <c r="Q1933" i="5"/>
  <c r="Q984" i="5"/>
  <c r="Q1063" i="5"/>
  <c r="Q1053" i="5"/>
  <c r="Q1043" i="5"/>
  <c r="Q1035" i="5"/>
  <c r="Q1025" i="5"/>
  <c r="Q1957" i="5"/>
  <c r="Q1284" i="5"/>
  <c r="Q1315" i="5"/>
  <c r="Q1311" i="5"/>
  <c r="Q1303" i="5"/>
  <c r="Q1361" i="5"/>
  <c r="Q1365" i="5"/>
  <c r="Q1373" i="5"/>
  <c r="Q1381" i="5"/>
  <c r="Q1388" i="5"/>
  <c r="Q1394" i="5"/>
  <c r="Q1399" i="5"/>
  <c r="Q1403" i="5"/>
  <c r="Q1408" i="5"/>
  <c r="Q1412" i="5"/>
  <c r="Q1148" i="5"/>
  <c r="Q1136" i="5"/>
  <c r="Q690" i="5"/>
  <c r="Q696" i="5"/>
  <c r="Q700" i="5"/>
  <c r="Q708" i="5"/>
  <c r="Q716" i="5"/>
  <c r="Q722" i="5"/>
  <c r="Q1489" i="5"/>
  <c r="Q917" i="5"/>
  <c r="Q201" i="5"/>
  <c r="Q210" i="5"/>
  <c r="Q215" i="5"/>
  <c r="Q224" i="5"/>
  <c r="Q667" i="5"/>
  <c r="Q695" i="5"/>
  <c r="Q705" i="5"/>
  <c r="Q713" i="5"/>
  <c r="Q782" i="5"/>
  <c r="Q920" i="5"/>
  <c r="Q928" i="5"/>
  <c r="Q936" i="5"/>
  <c r="Q950" i="5"/>
  <c r="Q960" i="5"/>
  <c r="Q968" i="5"/>
  <c r="Q988" i="5"/>
  <c r="Q1031" i="5"/>
  <c r="Q1040" i="5"/>
  <c r="Q1050" i="5"/>
  <c r="Q1057" i="5"/>
  <c r="Q1065" i="5"/>
  <c r="Q1150" i="5"/>
  <c r="Q1154" i="5"/>
  <c r="Q1302" i="5"/>
  <c r="Q1310" i="5"/>
  <c r="Q1360" i="5"/>
  <c r="Q1369" i="5"/>
  <c r="Q1377" i="5"/>
  <c r="Q1390" i="5"/>
  <c r="Q1490" i="5"/>
  <c r="Q1860" i="5"/>
  <c r="Q1929" i="5"/>
  <c r="Q725" i="5"/>
  <c r="Q729" i="5"/>
  <c r="Q733" i="5"/>
  <c r="Q1479" i="5"/>
  <c r="Q1488" i="5"/>
  <c r="Q1156" i="5"/>
  <c r="Q1160" i="5"/>
  <c r="Q1164" i="5"/>
  <c r="Q1168" i="5"/>
  <c r="Q1172" i="5"/>
  <c r="Q1176" i="5"/>
  <c r="Q1180" i="5"/>
  <c r="Q1184" i="5"/>
  <c r="Q1188" i="5"/>
  <c r="Q1192" i="5"/>
  <c r="Q1196" i="5"/>
  <c r="Q1200" i="5"/>
  <c r="Q1204" i="5"/>
  <c r="Q1208" i="5"/>
  <c r="Q1212" i="5"/>
  <c r="Q1216" i="5"/>
  <c r="Q1220" i="5"/>
  <c r="Q1224" i="5"/>
  <c r="Q1228" i="5"/>
  <c r="Q1232" i="5"/>
  <c r="Q1236" i="5"/>
  <c r="Q1240" i="5"/>
  <c r="Q1244" i="5"/>
  <c r="Q1248" i="5"/>
  <c r="Q1252" i="5"/>
  <c r="Q1256" i="5"/>
  <c r="Q1260" i="5"/>
  <c r="Q1264" i="5"/>
  <c r="Q1268" i="5"/>
  <c r="Q1272" i="5"/>
  <c r="Q1577" i="5"/>
  <c r="Q1582" i="5"/>
  <c r="Q1589" i="5"/>
  <c r="Q1606" i="5"/>
  <c r="Q1610" i="5"/>
  <c r="Q1614" i="5"/>
  <c r="Q1618" i="5"/>
  <c r="Q1622" i="5"/>
  <c r="Q1626" i="5"/>
  <c r="Q1630" i="5"/>
  <c r="Q1634" i="5"/>
  <c r="Q555" i="5"/>
  <c r="Q559" i="5"/>
  <c r="Q1784" i="5"/>
  <c r="Q1342" i="5"/>
  <c r="Q1292" i="5"/>
  <c r="Q566" i="5"/>
  <c r="Q1325" i="5"/>
  <c r="Q637" i="5"/>
  <c r="Q495" i="5"/>
  <c r="Q1832" i="5"/>
  <c r="Q1823" i="5"/>
  <c r="Q1351" i="5"/>
  <c r="Q1355" i="5"/>
  <c r="Q1635" i="5"/>
  <c r="Q1277" i="5"/>
  <c r="Q1321" i="5"/>
  <c r="Q1017" i="5"/>
  <c r="Q1021" i="5"/>
  <c r="Q1882" i="5"/>
  <c r="Q795" i="5"/>
  <c r="Q799" i="5"/>
  <c r="Q803" i="5"/>
  <c r="Q807" i="5"/>
  <c r="Q811" i="5"/>
  <c r="Q815" i="5"/>
  <c r="Q819" i="5"/>
  <c r="Q823" i="5"/>
  <c r="Q827" i="5"/>
  <c r="Q831" i="5"/>
  <c r="Q835" i="5"/>
  <c r="Q839" i="5"/>
  <c r="Q843" i="5"/>
  <c r="Q847" i="5"/>
  <c r="Q851" i="5"/>
  <c r="Q855" i="5"/>
  <c r="Q859" i="5"/>
  <c r="Q863" i="5"/>
  <c r="Q867" i="5"/>
  <c r="Q871" i="5"/>
  <c r="Q875" i="5"/>
  <c r="Q879" i="5"/>
  <c r="Q883" i="5"/>
  <c r="Q887" i="5"/>
  <c r="Q891" i="5"/>
  <c r="Q895" i="5"/>
  <c r="Q899" i="5"/>
  <c r="Q903" i="5"/>
  <c r="Q907" i="5"/>
  <c r="Q911" i="5"/>
  <c r="Q915" i="5"/>
  <c r="Q1911" i="5"/>
  <c r="Q997" i="5"/>
  <c r="Q1001" i="5"/>
  <c r="Q1005" i="5"/>
  <c r="Q1009" i="5"/>
  <c r="Q1013" i="5"/>
  <c r="Q1755" i="5"/>
  <c r="Q685" i="5"/>
  <c r="Q1947" i="5"/>
  <c r="Q783" i="5"/>
  <c r="Q923" i="5"/>
  <c r="Q931" i="5"/>
  <c r="Q1894" i="5"/>
  <c r="Q948" i="5"/>
  <c r="Q955" i="5"/>
  <c r="Q964" i="5"/>
  <c r="Q1732" i="5"/>
  <c r="Q1738" i="5"/>
  <c r="Q1908" i="5"/>
  <c r="Q213" i="5"/>
  <c r="Q221" i="5"/>
  <c r="Q675" i="5"/>
  <c r="Q1934" i="5"/>
  <c r="Q983" i="5"/>
  <c r="Q1861" i="5"/>
  <c r="Q1061" i="5"/>
  <c r="Q1052" i="5"/>
  <c r="Q1042" i="5"/>
  <c r="Q1034" i="5"/>
  <c r="Q1024" i="5"/>
  <c r="Q1958" i="5"/>
  <c r="Q1285" i="5"/>
  <c r="Q1880" i="5"/>
  <c r="Q1309" i="5"/>
  <c r="Q1301" i="5"/>
  <c r="Q1362" i="5"/>
  <c r="Q1370" i="5"/>
  <c r="Q1378" i="5"/>
  <c r="Q1383" i="5"/>
  <c r="Q1389" i="5"/>
  <c r="Q1395" i="5"/>
  <c r="Q1400" i="5"/>
  <c r="Q1404" i="5"/>
  <c r="Q1409" i="5"/>
  <c r="Q1413" i="5"/>
  <c r="Q1149" i="5"/>
  <c r="Q1938" i="5"/>
  <c r="Q691" i="5"/>
  <c r="Q697" i="5"/>
  <c r="Q701" i="5"/>
  <c r="Q709" i="5"/>
  <c r="Q717" i="5"/>
  <c r="Q723" i="5"/>
  <c r="Q1491" i="5"/>
  <c r="Q202" i="5"/>
  <c r="Q211" i="5"/>
  <c r="Q217" i="5"/>
  <c r="Q662" i="5"/>
  <c r="Q670" i="5"/>
  <c r="Q686" i="5"/>
  <c r="Q702" i="5"/>
  <c r="Q710" i="5"/>
  <c r="Q718" i="5"/>
  <c r="Q784" i="5"/>
  <c r="Q921" i="5"/>
  <c r="Q929" i="5"/>
  <c r="Q942" i="5"/>
  <c r="Q951" i="5"/>
  <c r="Q974" i="5"/>
  <c r="Q990" i="5"/>
  <c r="Q1032" i="5"/>
  <c r="Q1046" i="5"/>
  <c r="Q1054" i="5"/>
  <c r="Q1058" i="5"/>
  <c r="Q1066" i="5"/>
  <c r="Q1135" i="5"/>
  <c r="Q1151" i="5"/>
  <c r="Q1280" i="5"/>
  <c r="Q1305" i="5"/>
  <c r="Q1314" i="5"/>
  <c r="Q1366" i="5"/>
  <c r="Q1374" i="5"/>
  <c r="Q1382" i="5"/>
  <c r="Q1393" i="5"/>
  <c r="Q1886" i="5"/>
  <c r="Q1930" i="5"/>
  <c r="Q726" i="5"/>
  <c r="Q730" i="5"/>
  <c r="Q734" i="5"/>
  <c r="Q1480" i="5"/>
  <c r="Q1070" i="5"/>
  <c r="Q1157" i="5"/>
  <c r="Q1161" i="5"/>
  <c r="Q1165" i="5"/>
  <c r="Q1169" i="5"/>
  <c r="Q1173" i="5"/>
  <c r="Q1177" i="5"/>
  <c r="Q1181" i="5"/>
  <c r="Q1185" i="5"/>
  <c r="Q1189" i="5"/>
  <c r="Q1193" i="5"/>
  <c r="Q1197" i="5"/>
  <c r="Q1201" i="5"/>
  <c r="Q1205" i="5"/>
  <c r="Q1209" i="5"/>
  <c r="Q1213" i="5"/>
  <c r="Q1217" i="5"/>
  <c r="Q1221" i="5"/>
  <c r="Q1225" i="5"/>
  <c r="Q1229" i="5"/>
  <c r="Q1233" i="5"/>
  <c r="Q1237" i="5"/>
  <c r="Q1241" i="5"/>
  <c r="Q1245" i="5"/>
  <c r="Q1249" i="5"/>
  <c r="Q1253" i="5"/>
  <c r="Q1257" i="5"/>
  <c r="Q1261" i="5"/>
  <c r="Q1265" i="5"/>
  <c r="Q1269" i="5"/>
  <c r="Q1574" i="5"/>
  <c r="Q1578" i="5"/>
  <c r="Q1586" i="5"/>
  <c r="Q1590" i="5"/>
  <c r="Q1607" i="5"/>
  <c r="Q1611" i="5"/>
  <c r="Q1615" i="5"/>
  <c r="Q1619" i="5"/>
  <c r="Q1623" i="5"/>
  <c r="Q1627" i="5"/>
  <c r="Q1631" i="5"/>
  <c r="Q1918" i="5"/>
  <c r="Q556" i="5"/>
  <c r="Q1644" i="5"/>
  <c r="Q1339" i="5"/>
  <c r="Q1343" i="5"/>
  <c r="Q1843" i="5"/>
  <c r="Q1323" i="5"/>
  <c r="Q1326" i="5"/>
  <c r="Q1771" i="5"/>
  <c r="Q1821" i="5"/>
  <c r="Q565" i="5"/>
  <c r="Q1839" i="5"/>
  <c r="Q1840" i="5"/>
  <c r="Q518" i="5"/>
  <c r="Q1352" i="5"/>
  <c r="Q1356" i="5"/>
  <c r="Q1864" i="5"/>
  <c r="Q1278" i="5"/>
  <c r="Q1892" i="5"/>
  <c r="Q1018" i="5"/>
  <c r="Q1885" i="5"/>
  <c r="Q1297" i="5"/>
  <c r="Q796" i="5"/>
  <c r="Q800" i="5"/>
  <c r="Q804" i="5"/>
  <c r="Q808" i="5"/>
  <c r="Q812" i="5"/>
  <c r="Q816" i="5"/>
  <c r="Q820" i="5"/>
  <c r="Q824" i="5"/>
  <c r="Q828" i="5"/>
  <c r="Q832" i="5"/>
  <c r="Q836" i="5"/>
  <c r="Q840" i="5"/>
  <c r="Q844" i="5"/>
  <c r="Q848" i="5"/>
  <c r="Q852" i="5"/>
  <c r="Q856" i="5"/>
  <c r="Q860" i="5"/>
  <c r="Q864" i="5"/>
  <c r="Q868" i="5"/>
  <c r="Q872" i="5"/>
  <c r="Q876" i="5"/>
  <c r="Q880" i="5"/>
  <c r="Q884" i="5"/>
  <c r="Q888" i="5"/>
  <c r="Q892" i="5"/>
  <c r="Q896" i="5"/>
  <c r="Q900" i="5"/>
  <c r="Q904" i="5"/>
  <c r="Q908" i="5"/>
  <c r="Q912" i="5"/>
  <c r="Q1867" i="5"/>
  <c r="Q994" i="5"/>
  <c r="Q998" i="5"/>
  <c r="Q1002" i="5"/>
  <c r="Q1006" i="5"/>
  <c r="Q1010" i="5"/>
  <c r="Q1014" i="5"/>
  <c r="Q1920" i="5"/>
  <c r="Q1948" i="5"/>
  <c r="Q781" i="5"/>
  <c r="Q924" i="5"/>
  <c r="Q932" i="5"/>
  <c r="Q941" i="5"/>
  <c r="Q952" i="5"/>
  <c r="Q956" i="5"/>
  <c r="Q1727" i="5"/>
  <c r="Q1733" i="5"/>
  <c r="Q1905" i="5"/>
  <c r="Q203" i="5"/>
  <c r="Q218" i="5"/>
  <c r="Q663" i="5"/>
  <c r="Q1931" i="5"/>
  <c r="Q980" i="5"/>
  <c r="Q1068" i="5"/>
  <c r="Q1060" i="5"/>
  <c r="Q1051" i="5"/>
  <c r="Q1028" i="5"/>
  <c r="Q1023" i="5"/>
  <c r="Q1282" i="5"/>
  <c r="Q1724" i="5"/>
  <c r="Q1884" i="5"/>
  <c r="Q1308" i="5"/>
  <c r="Q1300" i="5"/>
  <c r="Q1363" i="5"/>
  <c r="Q1371" i="5"/>
  <c r="Q1379" i="5"/>
  <c r="Q1386" i="5"/>
  <c r="Q1391" i="5"/>
  <c r="Q1396" i="5"/>
  <c r="Q1401" i="5"/>
  <c r="Q1405" i="5"/>
  <c r="Q1410" i="5"/>
  <c r="Q1877" i="5"/>
  <c r="Q1155" i="5"/>
  <c r="Q692" i="5"/>
  <c r="Q698" i="5"/>
  <c r="Q706" i="5"/>
  <c r="Q714" i="5"/>
  <c r="Q720" i="5"/>
  <c r="Q1482" i="5"/>
  <c r="Q1583" i="5"/>
  <c r="Q206" i="5"/>
  <c r="Q212" i="5"/>
  <c r="Q222" i="5"/>
  <c r="Q664" i="5"/>
  <c r="Q671" i="5"/>
  <c r="Q680" i="5"/>
  <c r="Q689" i="5"/>
  <c r="Q703" i="5"/>
  <c r="Q711" i="5"/>
  <c r="Q719" i="5"/>
  <c r="Q785" i="5"/>
  <c r="Q922" i="5"/>
  <c r="Q930" i="5"/>
  <c r="Q943" i="5"/>
  <c r="Q958" i="5"/>
  <c r="Q966" i="5"/>
  <c r="Q976" i="5"/>
  <c r="Q1027" i="5"/>
  <c r="Q1038" i="5"/>
  <c r="Q1047" i="5"/>
  <c r="Q1055" i="5"/>
  <c r="Q1062" i="5"/>
  <c r="Q1143" i="5"/>
  <c r="Q1152" i="5"/>
  <c r="Q1281" i="5"/>
  <c r="Q1306" i="5"/>
  <c r="Q1358" i="5"/>
  <c r="Q1367" i="5"/>
  <c r="Q1375" i="5"/>
  <c r="Q1384" i="5"/>
  <c r="Q1398" i="5"/>
  <c r="Q1737" i="5"/>
  <c r="Q1893" i="5"/>
  <c r="Q1936" i="5"/>
  <c r="Q727" i="5"/>
  <c r="Q731" i="5"/>
  <c r="Q1477" i="5"/>
  <c r="Q1481" i="5"/>
  <c r="Q1071" i="5"/>
  <c r="Q1158" i="5"/>
  <c r="Q1162" i="5"/>
  <c r="Q1166" i="5"/>
  <c r="Q1170" i="5"/>
  <c r="Q1174" i="5"/>
  <c r="Q1178" i="5"/>
  <c r="Q1182" i="5"/>
  <c r="Q1186" i="5"/>
  <c r="Q1190" i="5"/>
  <c r="Q1194" i="5"/>
  <c r="Q1198" i="5"/>
  <c r="Q1202" i="5"/>
  <c r="Q1206" i="5"/>
  <c r="Q1210" i="5"/>
  <c r="Q1214" i="5"/>
  <c r="Q1218" i="5"/>
  <c r="Q1222" i="5"/>
  <c r="Q1226" i="5"/>
  <c r="Q1230" i="5"/>
  <c r="Q1234" i="5"/>
  <c r="Q1238" i="5"/>
  <c r="Q1242" i="5"/>
  <c r="Q1246" i="5"/>
  <c r="Q1250" i="5"/>
  <c r="Q1254" i="5"/>
  <c r="Q1258" i="5"/>
  <c r="Q1262" i="5"/>
  <c r="Q1266" i="5"/>
  <c r="Q1270" i="5"/>
  <c r="Q1575" i="5"/>
  <c r="Q1579" i="5"/>
  <c r="Q1587" i="5"/>
  <c r="Q1591" i="5"/>
  <c r="Q1608" i="5"/>
  <c r="Q1612" i="5"/>
  <c r="Q1616" i="5"/>
  <c r="Q1620" i="5"/>
  <c r="Q1624" i="5"/>
  <c r="Q1628" i="5"/>
  <c r="Q1632" i="5"/>
  <c r="Q553" i="5"/>
  <c r="Q557" i="5"/>
  <c r="Q1782" i="5"/>
  <c r="Q1340" i="5"/>
  <c r="Q1946" i="5"/>
  <c r="Q564" i="5"/>
  <c r="Q1316" i="5"/>
  <c r="Q1327" i="5"/>
  <c r="Q562" i="5"/>
  <c r="Q1312" i="5"/>
  <c r="Q1324" i="5"/>
  <c r="P401" i="4"/>
  <c r="P391" i="4"/>
  <c r="P400" i="4"/>
  <c r="P390" i="4"/>
  <c r="P395" i="4"/>
  <c r="P402" i="4"/>
  <c r="P392" i="4"/>
  <c r="Q1076" i="5"/>
  <c r="Q1082" i="5"/>
  <c r="Q1089" i="5"/>
  <c r="Q1093" i="5"/>
  <c r="Q1101" i="5"/>
  <c r="Q1109" i="5"/>
  <c r="Q1116" i="5"/>
  <c r="Q1122" i="5"/>
  <c r="Q1127" i="5"/>
  <c r="Q1131" i="5"/>
  <c r="Q1087" i="5"/>
  <c r="Q1096" i="5"/>
  <c r="Q1104" i="5"/>
  <c r="Q1113" i="5"/>
  <c r="Q1077" i="5"/>
  <c r="Q1083" i="5"/>
  <c r="Q1090" i="5"/>
  <c r="Q1098" i="5"/>
  <c r="Q1106" i="5"/>
  <c r="Q1111" i="5"/>
  <c r="Q1117" i="5"/>
  <c r="Q1123" i="5"/>
  <c r="Q1128" i="5"/>
  <c r="Q1132" i="5"/>
  <c r="Q1078" i="5"/>
  <c r="Q1088" i="5"/>
  <c r="Q1097" i="5"/>
  <c r="Q1105" i="5"/>
  <c r="Q1118" i="5"/>
  <c r="Q1080" i="5"/>
  <c r="Q1084" i="5"/>
  <c r="Q1091" i="5"/>
  <c r="Q1099" i="5"/>
  <c r="Q1107" i="5"/>
  <c r="Q1114" i="5"/>
  <c r="Q1119" i="5"/>
  <c r="Q1124" i="5"/>
  <c r="Q1129" i="5"/>
  <c r="Q1079" i="5"/>
  <c r="Q1094" i="5"/>
  <c r="Q1102" i="5"/>
  <c r="Q1110" i="5"/>
  <c r="Q1121" i="5"/>
  <c r="Q1858" i="5"/>
  <c r="Q1081" i="5"/>
  <c r="Q1085" i="5"/>
  <c r="Q1092" i="5"/>
  <c r="Q1100" i="5"/>
  <c r="Q1108" i="5"/>
  <c r="Q1115" i="5"/>
  <c r="Q1120" i="5"/>
  <c r="Q1125" i="5"/>
  <c r="Q1130" i="5"/>
  <c r="Q1086" i="5"/>
  <c r="Q1095" i="5"/>
  <c r="Q1103" i="5"/>
  <c r="Q1112" i="5"/>
  <c r="Q1126" i="5"/>
  <c r="Q1320" i="5"/>
  <c r="Q1041" i="5"/>
  <c r="Q973" i="5"/>
  <c r="AC1022" i="5"/>
  <c r="AC1029" i="5"/>
  <c r="AC1049" i="5"/>
  <c r="Q972" i="5"/>
  <c r="AC1037" i="5"/>
  <c r="Q985" i="5"/>
  <c r="AC1045" i="5"/>
  <c r="AC1033" i="5"/>
  <c r="AC975" i="5"/>
  <c r="Q200" i="5"/>
  <c r="AC208" i="5"/>
  <c r="AC981" i="5"/>
  <c r="AC669" i="5"/>
  <c r="AC986" i="5"/>
  <c r="AC982" i="5"/>
  <c r="AC978" i="5"/>
  <c r="AC665" i="5"/>
  <c r="AC216" i="5"/>
  <c r="Q961" i="5"/>
  <c r="AC204" i="5"/>
  <c r="AC673" i="5"/>
  <c r="AC957" i="5"/>
  <c r="Q1581" i="5"/>
  <c r="AC945" i="5"/>
  <c r="AC965" i="5"/>
  <c r="AC949" i="5"/>
  <c r="AC918" i="5"/>
  <c r="AC779" i="5"/>
  <c r="AC688" i="5"/>
  <c r="Q678" i="5"/>
  <c r="Q687" i="5"/>
  <c r="Q679" i="5"/>
  <c r="Q681" i="5"/>
  <c r="Q682" i="5"/>
  <c r="Q683" i="5"/>
  <c r="Q684" i="5"/>
  <c r="Q945" i="5" l="1"/>
  <c r="Q978" i="5"/>
  <c r="Q208" i="5"/>
  <c r="Q688" i="5"/>
  <c r="Q965" i="5"/>
  <c r="Q673" i="5"/>
  <c r="Q665" i="5"/>
  <c r="Q669" i="5"/>
  <c r="Q975" i="5"/>
  <c r="Q1037" i="5"/>
  <c r="Q1022" i="5"/>
  <c r="Q779" i="5"/>
  <c r="Q1033" i="5"/>
  <c r="Q1049" i="5"/>
  <c r="Q204" i="5"/>
  <c r="Q981" i="5"/>
  <c r="Q918" i="5"/>
  <c r="Q982" i="5"/>
  <c r="Q1045" i="5"/>
  <c r="Q949" i="5"/>
  <c r="Q957" i="5"/>
  <c r="Q216" i="5"/>
  <c r="Q986" i="5"/>
  <c r="Q1029" i="5"/>
  <c r="O1636" i="4"/>
  <c r="P1636" i="4" s="1"/>
  <c r="O822" i="4"/>
  <c r="P822" i="4" s="1"/>
  <c r="O756" i="4"/>
  <c r="P756" i="4" s="1"/>
  <c r="O731" i="4"/>
  <c r="P731" i="4" s="1"/>
  <c r="O726" i="4"/>
  <c r="P726" i="4" s="1"/>
  <c r="O723" i="4"/>
  <c r="P723" i="4" s="1"/>
  <c r="O708" i="4"/>
  <c r="P708" i="4" s="1"/>
  <c r="O705" i="4"/>
  <c r="P705" i="4" s="1"/>
  <c r="O700" i="4"/>
  <c r="P700" i="4" s="1"/>
  <c r="O697" i="4"/>
  <c r="P697" i="4" s="1"/>
  <c r="O688" i="4"/>
  <c r="P688" i="4" s="1"/>
  <c r="O686" i="4"/>
  <c r="P686" i="4" s="1"/>
  <c r="O680" i="4"/>
  <c r="P680" i="4" s="1"/>
  <c r="O674" i="4"/>
  <c r="P674" i="4" s="1"/>
  <c r="O671" i="4"/>
  <c r="P671" i="4" s="1"/>
  <c r="O666" i="4"/>
  <c r="P666" i="4" s="1"/>
  <c r="O664" i="4"/>
  <c r="P664" i="4" s="1"/>
  <c r="O662" i="4"/>
  <c r="P662" i="4" s="1"/>
  <c r="O653" i="4"/>
  <c r="P653" i="4" s="1"/>
  <c r="O619" i="4"/>
  <c r="P619" i="4" s="1"/>
  <c r="O611" i="4"/>
  <c r="P611" i="4" s="1"/>
  <c r="O596" i="4"/>
  <c r="P596" i="4" s="1"/>
  <c r="O594" i="4"/>
  <c r="P594" i="4" s="1"/>
  <c r="O591" i="4"/>
  <c r="P591" i="4" s="1"/>
  <c r="O554" i="4"/>
  <c r="P554" i="4" s="1"/>
  <c r="AC1898" i="5"/>
  <c r="AC1897" i="5"/>
  <c r="AC1896" i="5"/>
  <c r="AC1895" i="5"/>
  <c r="AC1731" i="5"/>
  <c r="AC1729" i="5"/>
  <c r="AC1726" i="5"/>
  <c r="AC1572" i="5"/>
  <c r="AC1571" i="5"/>
  <c r="AC1570" i="5"/>
  <c r="AC1569" i="5"/>
  <c r="AC1568" i="5"/>
  <c r="AC1567" i="5"/>
  <c r="AC1566" i="5"/>
  <c r="AC1565" i="5"/>
  <c r="AC1564" i="5"/>
  <c r="AC1563" i="5"/>
  <c r="AC1562" i="5"/>
  <c r="AC1725" i="5"/>
  <c r="AC1561" i="5"/>
  <c r="AC1560" i="5"/>
  <c r="AC1559" i="5"/>
  <c r="AC1558" i="5"/>
  <c r="Q434" i="5" l="1"/>
  <c r="Q450" i="5"/>
  <c r="Q458" i="5"/>
  <c r="Q429" i="5"/>
  <c r="Q433" i="5"/>
  <c r="Q437" i="5"/>
  <c r="Q441" i="5"/>
  <c r="Q445" i="5"/>
  <c r="Q449" i="5"/>
  <c r="Q453" i="5"/>
  <c r="Q457" i="5"/>
  <c r="Q461" i="5"/>
  <c r="Q465" i="5"/>
  <c r="Q469" i="5"/>
  <c r="Q1560" i="5"/>
  <c r="Q1878" i="5"/>
  <c r="Q475" i="5"/>
  <c r="Q479" i="5"/>
  <c r="Q483" i="5"/>
  <c r="Q487" i="5"/>
  <c r="Q491" i="5"/>
  <c r="Q1563" i="5"/>
  <c r="Q1567" i="5"/>
  <c r="Q1571" i="5"/>
  <c r="Q1731" i="5"/>
  <c r="Q1898" i="5"/>
  <c r="Q430" i="5"/>
  <c r="Q446" i="5"/>
  <c r="Q466" i="5"/>
  <c r="Q1561" i="5"/>
  <c r="Q476" i="5"/>
  <c r="Q480" i="5"/>
  <c r="Q484" i="5"/>
  <c r="Q488" i="5"/>
  <c r="Q492" i="5"/>
  <c r="Q1564" i="5"/>
  <c r="Q1568" i="5"/>
  <c r="Q1572" i="5"/>
  <c r="Q1895" i="5"/>
  <c r="Q494" i="5"/>
  <c r="Q442" i="5"/>
  <c r="Q462" i="5"/>
  <c r="Q431" i="5"/>
  <c r="Q439" i="5"/>
  <c r="Q443" i="5"/>
  <c r="Q447" i="5"/>
  <c r="Q451" i="5"/>
  <c r="Q455" i="5"/>
  <c r="Q459" i="5"/>
  <c r="Q463" i="5"/>
  <c r="Q467" i="5"/>
  <c r="Q1558" i="5"/>
  <c r="Q1725" i="5"/>
  <c r="Q473" i="5"/>
  <c r="Q477" i="5"/>
  <c r="Q481" i="5"/>
  <c r="Q485" i="5"/>
  <c r="Q489" i="5"/>
  <c r="Q493" i="5"/>
  <c r="Q1565" i="5"/>
  <c r="Q1569" i="5"/>
  <c r="Q1726" i="5"/>
  <c r="Q1896" i="5"/>
  <c r="Q1775" i="5"/>
  <c r="Q438" i="5"/>
  <c r="Q454" i="5"/>
  <c r="Q470" i="5"/>
  <c r="Q472" i="5"/>
  <c r="Q435" i="5"/>
  <c r="Q428" i="5"/>
  <c r="Q432" i="5"/>
  <c r="Q436" i="5"/>
  <c r="Q440" i="5"/>
  <c r="Q444" i="5"/>
  <c r="Q448" i="5"/>
  <c r="Q452" i="5"/>
  <c r="Q456" i="5"/>
  <c r="Q460" i="5"/>
  <c r="Q464" i="5"/>
  <c r="Q468" i="5"/>
  <c r="Q1559" i="5"/>
  <c r="Q471" i="5"/>
  <c r="Q474" i="5"/>
  <c r="Q478" i="5"/>
  <c r="Q482" i="5"/>
  <c r="Q486" i="5"/>
  <c r="Q490" i="5"/>
  <c r="Q1562" i="5"/>
  <c r="Q1566" i="5"/>
  <c r="Q1570" i="5"/>
  <c r="Q1729" i="5"/>
  <c r="Q1897" i="5"/>
  <c r="AC1945" i="5"/>
  <c r="AC383" i="5"/>
  <c r="AC382" i="5"/>
  <c r="AC381" i="5"/>
  <c r="AC380" i="5"/>
  <c r="AC379" i="5"/>
  <c r="O1587" i="4"/>
  <c r="P1587" i="4" s="1"/>
  <c r="O888" i="4"/>
  <c r="P888" i="4" s="1"/>
  <c r="O232" i="4"/>
  <c r="P232" i="4" s="1"/>
  <c r="O228" i="4"/>
  <c r="P228" i="4" s="1"/>
  <c r="O190" i="4"/>
  <c r="P190" i="4" s="1"/>
  <c r="O172" i="4"/>
  <c r="P172" i="4" s="1"/>
  <c r="O169" i="4"/>
  <c r="P169" i="4" s="1"/>
  <c r="O168" i="4"/>
  <c r="P168" i="4" s="1"/>
  <c r="O159" i="4"/>
  <c r="P159" i="4" s="1"/>
  <c r="O121" i="4"/>
  <c r="P121" i="4" s="1"/>
  <c r="O95" i="4"/>
  <c r="P95" i="4" s="1"/>
  <c r="O91" i="4"/>
  <c r="P91" i="4" s="1"/>
  <c r="O77" i="4"/>
  <c r="P77" i="4" s="1"/>
  <c r="O61" i="4"/>
  <c r="P61" i="4" s="1"/>
  <c r="O42" i="4"/>
  <c r="P42" i="4" s="1"/>
  <c r="P1604" i="4"/>
  <c r="P1603" i="4"/>
  <c r="P1602" i="4"/>
  <c r="P1601" i="4"/>
  <c r="P1590" i="4"/>
  <c r="P1583" i="4"/>
  <c r="P1582" i="4"/>
  <c r="O1575" i="4"/>
  <c r="O1572" i="4"/>
  <c r="O1571" i="4"/>
  <c r="O1569" i="4"/>
  <c r="O1568" i="4"/>
  <c r="O1567" i="4"/>
  <c r="O1566" i="4"/>
  <c r="O1565" i="4"/>
  <c r="O1564" i="4"/>
  <c r="O1563" i="4"/>
  <c r="O1562" i="4"/>
  <c r="O1561" i="4"/>
  <c r="O1560" i="4"/>
  <c r="O1559" i="4"/>
  <c r="O1558" i="4"/>
  <c r="O1557" i="4"/>
  <c r="O1556" i="4"/>
  <c r="O1555" i="4"/>
  <c r="O1554" i="4"/>
  <c r="O1553" i="4"/>
  <c r="O1552" i="4"/>
  <c r="O1551" i="4"/>
  <c r="O1550" i="4"/>
  <c r="O1549" i="4"/>
  <c r="O1548" i="4"/>
  <c r="O1546" i="4"/>
  <c r="O1545" i="4"/>
  <c r="O1543" i="4"/>
  <c r="AC1939" i="5"/>
  <c r="AC1528" i="5"/>
  <c r="AC308" i="5"/>
  <c r="AC307" i="5"/>
  <c r="AC306" i="5"/>
  <c r="Q1924" i="5"/>
  <c r="Q300" i="5"/>
  <c r="O1655" i="4"/>
  <c r="P1655" i="4" s="1"/>
  <c r="O1654" i="4"/>
  <c r="P1654" i="4" s="1"/>
  <c r="O1653" i="4"/>
  <c r="P1653" i="4" s="1"/>
  <c r="O889" i="4"/>
  <c r="P889" i="4" s="1"/>
  <c r="O885" i="4"/>
  <c r="P885" i="4" s="1"/>
  <c r="O881" i="4"/>
  <c r="P881" i="4" s="1"/>
  <c r="O874" i="4"/>
  <c r="P874" i="4" s="1"/>
  <c r="O862" i="4"/>
  <c r="P862" i="4" s="1"/>
  <c r="O856" i="4"/>
  <c r="P856" i="4" s="1"/>
  <c r="O854" i="4"/>
  <c r="P854" i="4" s="1"/>
  <c r="O849" i="4"/>
  <c r="P849" i="4" s="1"/>
  <c r="O848" i="4"/>
  <c r="P848" i="4" s="1"/>
  <c r="O844" i="4"/>
  <c r="P844" i="4" s="1"/>
  <c r="O839" i="4"/>
  <c r="P839" i="4" s="1"/>
  <c r="O815" i="4"/>
  <c r="P815" i="4" s="1"/>
  <c r="O799" i="4"/>
  <c r="P799" i="4" s="1"/>
  <c r="O798" i="4"/>
  <c r="P798" i="4" s="1"/>
  <c r="O795" i="4"/>
  <c r="P795" i="4" s="1"/>
  <c r="O748" i="4"/>
  <c r="P748" i="4" s="1"/>
  <c r="O742" i="4"/>
  <c r="P742" i="4" s="1"/>
  <c r="O732" i="4"/>
  <c r="P732" i="4" s="1"/>
  <c r="O706" i="4"/>
  <c r="P706" i="4" s="1"/>
  <c r="O695" i="4"/>
  <c r="P695" i="4" s="1"/>
  <c r="O669" i="4"/>
  <c r="P669" i="4" s="1"/>
  <c r="O659" i="4"/>
  <c r="P659" i="4" s="1"/>
  <c r="O652" i="4"/>
  <c r="P652" i="4" s="1"/>
  <c r="O632" i="4"/>
  <c r="P632" i="4" s="1"/>
  <c r="P1546" i="4" l="1"/>
  <c r="AA1546" i="4"/>
  <c r="AB1546" i="4" s="1"/>
  <c r="P1551" i="4"/>
  <c r="AA1551" i="4"/>
  <c r="AB1551" i="4" s="1"/>
  <c r="P1555" i="4"/>
  <c r="AA1555" i="4"/>
  <c r="AB1555" i="4" s="1"/>
  <c r="P1559" i="4"/>
  <c r="AA1559" i="4"/>
  <c r="AB1559" i="4" s="1"/>
  <c r="P1563" i="4"/>
  <c r="AA1563" i="4"/>
  <c r="AB1563" i="4" s="1"/>
  <c r="P1567" i="4"/>
  <c r="AA1567" i="4"/>
  <c r="AB1567" i="4" s="1"/>
  <c r="P1572" i="4"/>
  <c r="AA1572" i="4"/>
  <c r="AB1572" i="4" s="1"/>
  <c r="P1548" i="4"/>
  <c r="AA1548" i="4"/>
  <c r="AB1548" i="4" s="1"/>
  <c r="P1552" i="4"/>
  <c r="AA1552" i="4"/>
  <c r="AB1552" i="4" s="1"/>
  <c r="P1556" i="4"/>
  <c r="AA1556" i="4"/>
  <c r="AB1556" i="4" s="1"/>
  <c r="P1560" i="4"/>
  <c r="AA1560" i="4"/>
  <c r="AB1560" i="4" s="1"/>
  <c r="P1564" i="4"/>
  <c r="AA1564" i="4"/>
  <c r="AB1564" i="4" s="1"/>
  <c r="P1568" i="4"/>
  <c r="AA1568" i="4"/>
  <c r="AB1568" i="4" s="1"/>
  <c r="P1575" i="4"/>
  <c r="AA1575" i="4"/>
  <c r="AB1575" i="4" s="1"/>
  <c r="P1543" i="4"/>
  <c r="AA1543" i="4"/>
  <c r="AB1543" i="4" s="1"/>
  <c r="P1549" i="4"/>
  <c r="AA1549" i="4"/>
  <c r="AB1549" i="4" s="1"/>
  <c r="P1553" i="4"/>
  <c r="AA1553" i="4"/>
  <c r="AB1553" i="4" s="1"/>
  <c r="P1557" i="4"/>
  <c r="AA1557" i="4"/>
  <c r="AB1557" i="4" s="1"/>
  <c r="P1561" i="4"/>
  <c r="AA1561" i="4"/>
  <c r="AB1561" i="4" s="1"/>
  <c r="P1565" i="4"/>
  <c r="AA1565" i="4"/>
  <c r="AB1565" i="4" s="1"/>
  <c r="P1569" i="4"/>
  <c r="AA1569" i="4"/>
  <c r="AB1569" i="4" s="1"/>
  <c r="P1545" i="4"/>
  <c r="AA1545" i="4"/>
  <c r="AB1545" i="4" s="1"/>
  <c r="P1550" i="4"/>
  <c r="AA1550" i="4"/>
  <c r="AB1550" i="4" s="1"/>
  <c r="P1554" i="4"/>
  <c r="AA1554" i="4"/>
  <c r="AB1554" i="4" s="1"/>
  <c r="P1558" i="4"/>
  <c r="AA1558" i="4"/>
  <c r="AB1558" i="4" s="1"/>
  <c r="P1562" i="4"/>
  <c r="AA1562" i="4"/>
  <c r="AB1562" i="4" s="1"/>
  <c r="P1566" i="4"/>
  <c r="AA1566" i="4"/>
  <c r="AB1566" i="4" s="1"/>
  <c r="P1571" i="4"/>
  <c r="AA1571" i="4"/>
  <c r="AB1571" i="4" s="1"/>
  <c r="Q1925" i="5"/>
  <c r="Q305" i="5"/>
  <c r="Q301" i="5"/>
  <c r="Q306" i="5"/>
  <c r="Q1939" i="5"/>
  <c r="Q382" i="5"/>
  <c r="Q360" i="5"/>
  <c r="Q364" i="5"/>
  <c r="Q368" i="5"/>
  <c r="Q372" i="5"/>
  <c r="Q376" i="5"/>
  <c r="Q1420" i="5"/>
  <c r="Q1424" i="5"/>
  <c r="Q1428" i="5"/>
  <c r="Q1433" i="5"/>
  <c r="Q1437" i="5"/>
  <c r="Q1441" i="5"/>
  <c r="Q1445" i="5"/>
  <c r="Q1449" i="5"/>
  <c r="Q1453" i="5"/>
  <c r="Q1457" i="5"/>
  <c r="Q1461" i="5"/>
  <c r="Q1468" i="5"/>
  <c r="Q1473" i="5"/>
  <c r="Q1486" i="5"/>
  <c r="Q1462" i="5"/>
  <c r="Q1475" i="5"/>
  <c r="Q379" i="5"/>
  <c r="Q383" i="5"/>
  <c r="Q361" i="5"/>
  <c r="Q365" i="5"/>
  <c r="Q369" i="5"/>
  <c r="Q373" i="5"/>
  <c r="Q1417" i="5"/>
  <c r="Q1421" i="5"/>
  <c r="Q1425" i="5"/>
  <c r="Q1430" i="5"/>
  <c r="Q1434" i="5"/>
  <c r="Q1438" i="5"/>
  <c r="Q1442" i="5"/>
  <c r="Q1446" i="5"/>
  <c r="Q1450" i="5"/>
  <c r="Q1454" i="5"/>
  <c r="Q1458" i="5"/>
  <c r="Q1463" i="5"/>
  <c r="Q1469" i="5"/>
  <c r="Q1474" i="5"/>
  <c r="Q377" i="5"/>
  <c r="Q1464" i="5"/>
  <c r="Q1487" i="5"/>
  <c r="Q304" i="5"/>
  <c r="Q307" i="5"/>
  <c r="Q303" i="5"/>
  <c r="Q308" i="5"/>
  <c r="Q380" i="5"/>
  <c r="Q1945" i="5"/>
  <c r="Q362" i="5"/>
  <c r="Q366" i="5"/>
  <c r="Q370" i="5"/>
  <c r="Q374" i="5"/>
  <c r="Q1418" i="5"/>
  <c r="Q1422" i="5"/>
  <c r="Q1426" i="5"/>
  <c r="Q1431" i="5"/>
  <c r="Q1435" i="5"/>
  <c r="Q1439" i="5"/>
  <c r="Q1443" i="5"/>
  <c r="Q1447" i="5"/>
  <c r="Q1451" i="5"/>
  <c r="Q1455" i="5"/>
  <c r="Q1459" i="5"/>
  <c r="Q1465" i="5"/>
  <c r="Q1471" i="5"/>
  <c r="Q1476" i="5"/>
  <c r="Q378" i="5"/>
  <c r="Q1466" i="5"/>
  <c r="Q384" i="5"/>
  <c r="Q302" i="5"/>
  <c r="Q1528" i="5"/>
  <c r="Q381" i="5"/>
  <c r="Q359" i="5"/>
  <c r="Q363" i="5"/>
  <c r="Q367" i="5"/>
  <c r="Q371" i="5"/>
  <c r="Q375" i="5"/>
  <c r="Q1419" i="5"/>
  <c r="Q1423" i="5"/>
  <c r="Q1427" i="5"/>
  <c r="Q1432" i="5"/>
  <c r="Q1436" i="5"/>
  <c r="Q1440" i="5"/>
  <c r="Q1444" i="5"/>
  <c r="Q1448" i="5"/>
  <c r="Q1452" i="5"/>
  <c r="Q1456" i="5"/>
  <c r="Q1460" i="5"/>
  <c r="Q1467" i="5"/>
  <c r="Q1472" i="5"/>
  <c r="Q1485" i="5"/>
  <c r="Q1429" i="5"/>
  <c r="Q1470" i="5"/>
  <c r="Q1857" i="5"/>
  <c r="O1735" i="4"/>
  <c r="AA1735" i="4" s="1"/>
  <c r="O1734" i="4"/>
  <c r="AA1734" i="4" s="1"/>
  <c r="O1733" i="4"/>
  <c r="AA1733" i="4" s="1"/>
  <c r="O1732" i="4"/>
  <c r="AA1732" i="4" s="1"/>
  <c r="O1731" i="4"/>
  <c r="AA1731" i="4" s="1"/>
  <c r="O1730" i="4"/>
  <c r="AA1730" i="4" s="1"/>
  <c r="O1729" i="4"/>
  <c r="AA1729" i="4" s="1"/>
  <c r="O1726" i="4"/>
  <c r="AA1726" i="4" s="1"/>
  <c r="O1719" i="4"/>
  <c r="AA1719" i="4" s="1"/>
  <c r="O1715" i="4"/>
  <c r="AA1715" i="4" s="1"/>
  <c r="O1713" i="4"/>
  <c r="AA1713" i="4" s="1"/>
  <c r="O1711" i="4"/>
  <c r="AA1711" i="4" s="1"/>
  <c r="O1710" i="4"/>
  <c r="AA1710" i="4" s="1"/>
  <c r="O1706" i="4"/>
  <c r="AA1706" i="4" s="1"/>
  <c r="O1705" i="4"/>
  <c r="AA1705" i="4" s="1"/>
  <c r="O1704" i="4"/>
  <c r="AA1704" i="4" s="1"/>
  <c r="O1703" i="4"/>
  <c r="AA1703" i="4" s="1"/>
  <c r="O1702" i="4"/>
  <c r="AA1702" i="4" s="1"/>
  <c r="O1701" i="4"/>
  <c r="AA1701" i="4" s="1"/>
  <c r="O1700" i="4"/>
  <c r="AA1700" i="4" s="1"/>
  <c r="O1699" i="4"/>
  <c r="AA1699" i="4" s="1"/>
  <c r="O1698" i="4"/>
  <c r="AA1698" i="4" s="1"/>
  <c r="O1697" i="4"/>
  <c r="AA1697" i="4" s="1"/>
  <c r="O1696" i="4"/>
  <c r="AA1696" i="4" s="1"/>
  <c r="O1695" i="4"/>
  <c r="AA1695" i="4" s="1"/>
  <c r="O1692" i="4"/>
  <c r="AA1692" i="4" s="1"/>
  <c r="O1691" i="4"/>
  <c r="AA1691" i="4" s="1"/>
  <c r="O1690" i="4"/>
  <c r="AA1690" i="4" s="1"/>
  <c r="O1689" i="4"/>
  <c r="AA1689" i="4" s="1"/>
  <c r="AC1815" i="5"/>
  <c r="AC1814" i="5"/>
  <c r="AC1813" i="5"/>
  <c r="AC1812" i="5"/>
  <c r="AC1710" i="5"/>
  <c r="AC1705" i="5"/>
  <c r="AC1686" i="5"/>
  <c r="AC1669" i="5"/>
  <c r="AC1016" i="5"/>
  <c r="AC1015" i="5"/>
  <c r="AC1511" i="5"/>
  <c r="AC1510" i="5"/>
  <c r="AC1506" i="5"/>
  <c r="AC143" i="5"/>
  <c r="AC142" i="5"/>
  <c r="AC141" i="5"/>
  <c r="AC140" i="5"/>
  <c r="AC139" i="5"/>
  <c r="AC138" i="5"/>
  <c r="AC137" i="5"/>
  <c r="AC136" i="5"/>
  <c r="AC135" i="5"/>
  <c r="AC134" i="5"/>
  <c r="AC133" i="5"/>
  <c r="AC132" i="5"/>
  <c r="AC131" i="5"/>
  <c r="AC130" i="5"/>
  <c r="AC129" i="5"/>
  <c r="AC128" i="5"/>
  <c r="AC127" i="5"/>
  <c r="AC126" i="5"/>
  <c r="AC125" i="5"/>
  <c r="AC124" i="5"/>
  <c r="AC123" i="5"/>
  <c r="AC122" i="5"/>
  <c r="AC121" i="5"/>
  <c r="AC120" i="5"/>
  <c r="AC119" i="5"/>
  <c r="AC118" i="5"/>
  <c r="AC117" i="5"/>
  <c r="AC116" i="5"/>
  <c r="AC115" i="5"/>
  <c r="AC1881" i="5"/>
  <c r="AC1944" i="5"/>
  <c r="AC1943" i="5"/>
  <c r="AC1754" i="5"/>
  <c r="AC1516" i="5"/>
  <c r="AC1515" i="5"/>
  <c r="AC1514" i="5"/>
  <c r="AC1513" i="5"/>
  <c r="AC1512" i="5"/>
  <c r="AC1509" i="5"/>
  <c r="AC1508" i="5"/>
  <c r="AC1507" i="5"/>
  <c r="AC1505" i="5"/>
  <c r="AC1504" i="5"/>
  <c r="AC1503" i="5"/>
  <c r="AC1502" i="5"/>
  <c r="AC1501" i="5"/>
  <c r="AC1500" i="5"/>
  <c r="AC1499" i="5"/>
  <c r="AC1498" i="5"/>
  <c r="AC1497" i="5"/>
  <c r="AC1496" i="5"/>
  <c r="AC1495" i="5"/>
  <c r="AC114" i="5"/>
  <c r="AC112" i="5"/>
  <c r="AC111" i="5"/>
  <c r="AC110" i="5"/>
  <c r="AC109" i="5"/>
  <c r="AC108" i="5"/>
  <c r="AC107" i="5"/>
  <c r="AC106" i="5"/>
  <c r="AC105" i="5"/>
  <c r="AC113" i="5"/>
  <c r="R204" i="3"/>
  <c r="R171" i="3"/>
  <c r="R16" i="3"/>
  <c r="R15" i="3"/>
  <c r="R209" i="3"/>
  <c r="R208" i="3"/>
  <c r="R206" i="3"/>
  <c r="R46" i="3"/>
  <c r="R210" i="3"/>
  <c r="S210" i="3" s="1"/>
  <c r="R207" i="3"/>
  <c r="S207" i="3" s="1"/>
  <c r="R201" i="3"/>
  <c r="S201" i="3" s="1"/>
  <c r="R200" i="3"/>
  <c r="S200" i="3" s="1"/>
  <c r="R152" i="3"/>
  <c r="S152" i="3" s="1"/>
  <c r="R151" i="3"/>
  <c r="S151" i="3" s="1"/>
  <c r="R150" i="3"/>
  <c r="S150" i="3" s="1"/>
  <c r="R215" i="3"/>
  <c r="R214" i="3"/>
  <c r="R213" i="3"/>
  <c r="R205" i="3"/>
  <c r="R170" i="3"/>
  <c r="R191" i="3"/>
  <c r="R190" i="3"/>
  <c r="R189" i="3"/>
  <c r="R164" i="3"/>
  <c r="R155" i="3"/>
  <c r="R131" i="3"/>
  <c r="R130" i="3"/>
  <c r="R129" i="3"/>
  <c r="R128" i="3"/>
  <c r="R199" i="3"/>
  <c r="R198" i="3"/>
  <c r="R197" i="3"/>
  <c r="R196" i="3"/>
  <c r="R195" i="3"/>
  <c r="R194" i="3"/>
  <c r="R193" i="3"/>
  <c r="R192" i="3"/>
  <c r="R172" i="3"/>
  <c r="R141" i="3"/>
  <c r="R140" i="3"/>
  <c r="R139" i="3"/>
  <c r="R138" i="3"/>
  <c r="R137" i="3"/>
  <c r="R136" i="3"/>
  <c r="R135" i="3"/>
  <c r="R134" i="3"/>
  <c r="R100" i="3"/>
  <c r="R165" i="3"/>
  <c r="R203" i="3"/>
  <c r="R202" i="3"/>
  <c r="R169" i="3"/>
  <c r="R168" i="3"/>
  <c r="R188" i="3"/>
  <c r="R187" i="3"/>
  <c r="R186" i="3"/>
  <c r="R185" i="3"/>
  <c r="R184" i="3"/>
  <c r="R127" i="3"/>
  <c r="R126" i="3"/>
  <c r="R125" i="3"/>
  <c r="R124" i="3"/>
  <c r="R123" i="3"/>
  <c r="R173" i="3"/>
  <c r="R166" i="3"/>
  <c r="R163" i="3"/>
  <c r="R183" i="3"/>
  <c r="R182" i="3"/>
  <c r="R181" i="3"/>
  <c r="R180" i="3"/>
  <c r="S121" i="3"/>
  <c r="S120" i="3"/>
  <c r="S119" i="3"/>
  <c r="S118" i="3"/>
  <c r="R105" i="3"/>
  <c r="R92" i="3"/>
  <c r="R91" i="3"/>
  <c r="R88" i="3"/>
  <c r="R85" i="3"/>
  <c r="R81" i="3"/>
  <c r="R80" i="3"/>
  <c r="R79" i="3"/>
  <c r="R78" i="3"/>
  <c r="R72" i="3"/>
  <c r="R179" i="3"/>
  <c r="R178" i="3"/>
  <c r="R177" i="3"/>
  <c r="R176" i="3"/>
  <c r="R175" i="3"/>
  <c r="R174" i="3"/>
  <c r="S117" i="3"/>
  <c r="S116" i="3"/>
  <c r="S115" i="3"/>
  <c r="S114" i="3"/>
  <c r="S113" i="3"/>
  <c r="S112" i="3"/>
  <c r="S108" i="3"/>
  <c r="S109" i="3"/>
  <c r="S110" i="3"/>
  <c r="S111" i="3"/>
  <c r="S122" i="3"/>
  <c r="S132" i="3"/>
  <c r="S133" i="3"/>
  <c r="S142" i="3"/>
  <c r="S143" i="3"/>
  <c r="S144" i="3"/>
  <c r="S145" i="3"/>
  <c r="S146" i="3"/>
  <c r="S147" i="3"/>
  <c r="S148" i="3"/>
  <c r="S149" i="3"/>
  <c r="S153" i="3"/>
  <c r="S154" i="3"/>
  <c r="S156" i="3"/>
  <c r="S157" i="3"/>
  <c r="S158" i="3"/>
  <c r="S159" i="3"/>
  <c r="S160" i="3"/>
  <c r="S161" i="3"/>
  <c r="S162" i="3"/>
  <c r="S167" i="3"/>
  <c r="S6" i="3"/>
  <c r="S7" i="3"/>
  <c r="S8" i="3"/>
  <c r="S9" i="3"/>
  <c r="S10" i="3"/>
  <c r="S11" i="3"/>
  <c r="S12" i="3"/>
  <c r="S13" i="3"/>
  <c r="S14" i="3"/>
  <c r="S17" i="3"/>
  <c r="S18" i="3"/>
  <c r="S19" i="3"/>
  <c r="S21" i="3"/>
  <c r="S22" i="3"/>
  <c r="S23" i="3"/>
  <c r="S27" i="3"/>
  <c r="S28" i="3"/>
  <c r="S29" i="3"/>
  <c r="S30" i="3"/>
  <c r="S31" i="3"/>
  <c r="S32" i="3"/>
  <c r="S33" i="3"/>
  <c r="S34" i="3"/>
  <c r="S35" i="3"/>
  <c r="S36" i="3"/>
  <c r="S38" i="3"/>
  <c r="S40" i="3"/>
  <c r="S41" i="3"/>
  <c r="S42" i="3"/>
  <c r="S43" i="3"/>
  <c r="S44" i="3"/>
  <c r="S45" i="3"/>
  <c r="S47" i="3"/>
  <c r="S48" i="3"/>
  <c r="S50" i="3"/>
  <c r="S51" i="3"/>
  <c r="S52" i="3"/>
  <c r="S53" i="3"/>
  <c r="S54" i="3"/>
  <c r="S56" i="3"/>
  <c r="S57" i="3"/>
  <c r="S58" i="3"/>
  <c r="S59" i="3"/>
  <c r="S60" i="3"/>
  <c r="S61" i="3"/>
  <c r="S62" i="3"/>
  <c r="S63" i="3"/>
  <c r="S64" i="3"/>
  <c r="S65" i="3"/>
  <c r="S66" i="3"/>
  <c r="S67" i="3"/>
  <c r="S68" i="3"/>
  <c r="S69" i="3"/>
  <c r="S70" i="3"/>
  <c r="S71" i="3"/>
  <c r="S73" i="3"/>
  <c r="S74" i="3"/>
  <c r="S75" i="3"/>
  <c r="S76" i="3"/>
  <c r="S77" i="3"/>
  <c r="S82" i="3"/>
  <c r="S83" i="3"/>
  <c r="S84" i="3"/>
  <c r="S86" i="3"/>
  <c r="S87" i="3"/>
  <c r="S89" i="3"/>
  <c r="S90" i="3"/>
  <c r="S93" i="3"/>
  <c r="S94" i="3"/>
  <c r="S95" i="3"/>
  <c r="S96" i="3"/>
  <c r="S97" i="3"/>
  <c r="S98" i="3"/>
  <c r="S99" i="3"/>
  <c r="S102" i="3"/>
  <c r="S104" i="3"/>
  <c r="S106" i="3"/>
  <c r="S107" i="3"/>
  <c r="S5" i="3"/>
  <c r="S173" i="3" l="1"/>
  <c r="AD173" i="3"/>
  <c r="AE173" i="3" s="1"/>
  <c r="S163" i="3"/>
  <c r="AD163" i="3"/>
  <c r="AE163" i="3" s="1"/>
  <c r="S166" i="3"/>
  <c r="AD166" i="3"/>
  <c r="AE166" i="3" s="1"/>
  <c r="S127" i="3"/>
  <c r="AC127" i="3"/>
  <c r="S184" i="3"/>
  <c r="AC184" i="3"/>
  <c r="S188" i="3"/>
  <c r="AC188" i="3"/>
  <c r="S125" i="3"/>
  <c r="AC125" i="3"/>
  <c r="S185" i="3"/>
  <c r="AC185" i="3"/>
  <c r="S123" i="3"/>
  <c r="AC123" i="3"/>
  <c r="S187" i="3"/>
  <c r="AC187" i="3"/>
  <c r="S124" i="3"/>
  <c r="AC124" i="3"/>
  <c r="S126" i="3"/>
  <c r="AC126" i="3"/>
  <c r="S186" i="3"/>
  <c r="AC186" i="3"/>
  <c r="P1690" i="4"/>
  <c r="AB1690" i="4"/>
  <c r="P1704" i="4"/>
  <c r="AB1704" i="4"/>
  <c r="P1711" i="4"/>
  <c r="AB1711" i="4"/>
  <c r="P1736" i="4"/>
  <c r="AB1736" i="4"/>
  <c r="P1691" i="4"/>
  <c r="AB1691" i="4"/>
  <c r="P1697" i="4"/>
  <c r="AB1697" i="4"/>
  <c r="P1701" i="4"/>
  <c r="AB1701" i="4"/>
  <c r="P1705" i="4"/>
  <c r="AB1705" i="4"/>
  <c r="P1713" i="4"/>
  <c r="AB1713" i="4"/>
  <c r="P1729" i="4"/>
  <c r="AB1729" i="4"/>
  <c r="P1733" i="4"/>
  <c r="AB1733" i="4"/>
  <c r="P1737" i="4"/>
  <c r="AB1737" i="4"/>
  <c r="P1745" i="4"/>
  <c r="AB1745" i="4"/>
  <c r="P1700" i="4"/>
  <c r="AB1700" i="4"/>
  <c r="P1726" i="4"/>
  <c r="AB1726" i="4"/>
  <c r="P1744" i="4"/>
  <c r="AB1744" i="4"/>
  <c r="P1692" i="4"/>
  <c r="AB1692" i="4"/>
  <c r="P1698" i="4"/>
  <c r="AB1698" i="4"/>
  <c r="P1702" i="4"/>
  <c r="AB1702" i="4"/>
  <c r="P1706" i="4"/>
  <c r="AB1706" i="4"/>
  <c r="P1715" i="4"/>
  <c r="AB1715" i="4"/>
  <c r="P1730" i="4"/>
  <c r="AB1730" i="4"/>
  <c r="P1734" i="4"/>
  <c r="AB1734" i="4"/>
  <c r="P1738" i="4"/>
  <c r="AB1738" i="4"/>
  <c r="P1696" i="4"/>
  <c r="AB1696" i="4"/>
  <c r="P1732" i="4"/>
  <c r="AB1732" i="4"/>
  <c r="P1695" i="4"/>
  <c r="AB1695" i="4"/>
  <c r="P1699" i="4"/>
  <c r="AB1699" i="4"/>
  <c r="P1703" i="4"/>
  <c r="AB1703" i="4"/>
  <c r="P1710" i="4"/>
  <c r="AB1710" i="4"/>
  <c r="P1719" i="4"/>
  <c r="AB1719" i="4"/>
  <c r="P1731" i="4"/>
  <c r="AB1731" i="4"/>
  <c r="P1735" i="4"/>
  <c r="AB1735" i="4"/>
  <c r="P1741" i="4"/>
  <c r="AB1741" i="4"/>
  <c r="P1689" i="4"/>
  <c r="AB1689" i="4"/>
  <c r="S92" i="3"/>
  <c r="AC92" i="3"/>
  <c r="S78" i="3"/>
  <c r="AC78" i="3"/>
  <c r="S85" i="3"/>
  <c r="AC85" i="3"/>
  <c r="S105" i="3"/>
  <c r="AC105" i="3"/>
  <c r="S81" i="3"/>
  <c r="AC81" i="3"/>
  <c r="S79" i="3"/>
  <c r="AC79" i="3"/>
  <c r="S88" i="3"/>
  <c r="AC88" i="3"/>
  <c r="S80" i="3"/>
  <c r="AC80" i="3"/>
  <c r="S91" i="3"/>
  <c r="AC91" i="3"/>
  <c r="S72" i="3"/>
  <c r="AC72" i="3"/>
  <c r="AC179" i="3"/>
  <c r="AE179" i="3" s="1"/>
  <c r="S168" i="3"/>
  <c r="AC168" i="3"/>
  <c r="AE168" i="3" s="1"/>
  <c r="S164" i="3"/>
  <c r="AC164" i="3"/>
  <c r="AE164" i="3" s="1"/>
  <c r="S209" i="3"/>
  <c r="AC209" i="3"/>
  <c r="AE209" i="3" s="1"/>
  <c r="Q111" i="5"/>
  <c r="Q1509" i="5"/>
  <c r="Q188" i="5"/>
  <c r="Q180" i="5"/>
  <c r="Q164" i="5"/>
  <c r="Q156" i="5"/>
  <c r="Q148" i="5"/>
  <c r="Q117" i="5"/>
  <c r="Q125" i="5"/>
  <c r="Q133" i="5"/>
  <c r="Q1669" i="5"/>
  <c r="AC174" i="3"/>
  <c r="AE174" i="3" s="1"/>
  <c r="AC178" i="3"/>
  <c r="AE178" i="3" s="1"/>
  <c r="S180" i="3"/>
  <c r="AC180" i="3"/>
  <c r="AE180" i="3" s="1"/>
  <c r="S203" i="3"/>
  <c r="AC203" i="3"/>
  <c r="AE203" i="3" s="1"/>
  <c r="S128" i="3"/>
  <c r="AC128" i="3"/>
  <c r="AE128" i="3" s="1"/>
  <c r="S155" i="3"/>
  <c r="AC155" i="3"/>
  <c r="AE155" i="3" s="1"/>
  <c r="S191" i="3"/>
  <c r="AC191" i="3"/>
  <c r="AE191" i="3" s="1"/>
  <c r="S208" i="3"/>
  <c r="AC208" i="3"/>
  <c r="AE208" i="3" s="1"/>
  <c r="Q106" i="5"/>
  <c r="Q110" i="5"/>
  <c r="Q1495" i="5"/>
  <c r="Q1499" i="5"/>
  <c r="Q1503" i="5"/>
  <c r="Q1508" i="5"/>
  <c r="Q1514" i="5"/>
  <c r="Q1943" i="5"/>
  <c r="Q197" i="5"/>
  <c r="Q193" i="5"/>
  <c r="Q189" i="5"/>
  <c r="Q185" i="5"/>
  <c r="Q181" i="5"/>
  <c r="Q177" i="5"/>
  <c r="Q173" i="5"/>
  <c r="Q169" i="5"/>
  <c r="Q165" i="5"/>
  <c r="Q161" i="5"/>
  <c r="Q157" i="5"/>
  <c r="Q153" i="5"/>
  <c r="Q149" i="5"/>
  <c r="Q145" i="5"/>
  <c r="Q116" i="5"/>
  <c r="Q120" i="5"/>
  <c r="Q124" i="5"/>
  <c r="Q128" i="5"/>
  <c r="Q132" i="5"/>
  <c r="Q136" i="5"/>
  <c r="Q140" i="5"/>
  <c r="Q1506" i="5"/>
  <c r="Q1016" i="5"/>
  <c r="Q1710" i="5"/>
  <c r="Q1815" i="5"/>
  <c r="S181" i="3"/>
  <c r="AC181" i="3"/>
  <c r="AE181" i="3" s="1"/>
  <c r="Q1496" i="5"/>
  <c r="Q1944" i="5"/>
  <c r="Q176" i="5"/>
  <c r="Q141" i="5"/>
  <c r="AC175" i="3"/>
  <c r="AE175" i="3" s="1"/>
  <c r="Q1504" i="5"/>
  <c r="Q196" i="5"/>
  <c r="Q168" i="5"/>
  <c r="Q1909" i="5"/>
  <c r="Q1510" i="5"/>
  <c r="AC176" i="3"/>
  <c r="AE176" i="3" s="1"/>
  <c r="S182" i="3"/>
  <c r="AC182" i="3"/>
  <c r="AE182" i="3" s="1"/>
  <c r="S169" i="3"/>
  <c r="AC169" i="3"/>
  <c r="AE169" i="3" s="1"/>
  <c r="S130" i="3"/>
  <c r="AC130" i="3"/>
  <c r="AE130" i="3" s="1"/>
  <c r="S189" i="3"/>
  <c r="AC189" i="3"/>
  <c r="AE189" i="3" s="1"/>
  <c r="S46" i="3"/>
  <c r="AC46" i="3"/>
  <c r="AE46" i="3" s="1"/>
  <c r="Q113" i="5"/>
  <c r="Q108" i="5"/>
  <c r="Q112" i="5"/>
  <c r="Q1497" i="5"/>
  <c r="Q1501" i="5"/>
  <c r="Q1505" i="5"/>
  <c r="Q1512" i="5"/>
  <c r="Q1516" i="5"/>
  <c r="Q144" i="5"/>
  <c r="Q195" i="5"/>
  <c r="Q191" i="5"/>
  <c r="Q187" i="5"/>
  <c r="Q183" i="5"/>
  <c r="Q179" i="5"/>
  <c r="Q175" i="5"/>
  <c r="Q171" i="5"/>
  <c r="Q167" i="5"/>
  <c r="Q163" i="5"/>
  <c r="Q159" i="5"/>
  <c r="Q155" i="5"/>
  <c r="Q151" i="5"/>
  <c r="Q147" i="5"/>
  <c r="Q1881" i="5"/>
  <c r="Q118" i="5"/>
  <c r="Q122" i="5"/>
  <c r="Q126" i="5"/>
  <c r="Q130" i="5"/>
  <c r="Q134" i="5"/>
  <c r="Q138" i="5"/>
  <c r="Q142" i="5"/>
  <c r="Q1511" i="5"/>
  <c r="Q1686" i="5"/>
  <c r="Q1813" i="5"/>
  <c r="S129" i="3"/>
  <c r="AC129" i="3"/>
  <c r="AE129" i="3" s="1"/>
  <c r="Q107" i="5"/>
  <c r="Q1500" i="5"/>
  <c r="Q1515" i="5"/>
  <c r="Q192" i="5"/>
  <c r="Q184" i="5"/>
  <c r="Q172" i="5"/>
  <c r="Q160" i="5"/>
  <c r="Q152" i="5"/>
  <c r="Q121" i="5"/>
  <c r="Q129" i="5"/>
  <c r="Q137" i="5"/>
  <c r="Q1812" i="5"/>
  <c r="AC177" i="3"/>
  <c r="AE177" i="3" s="1"/>
  <c r="S183" i="3"/>
  <c r="AC183" i="3"/>
  <c r="AE183" i="3" s="1"/>
  <c r="S202" i="3"/>
  <c r="AC202" i="3"/>
  <c r="AE202" i="3" s="1"/>
  <c r="S131" i="3"/>
  <c r="AC131" i="3"/>
  <c r="AE131" i="3" s="1"/>
  <c r="S190" i="3"/>
  <c r="AC190" i="3"/>
  <c r="AE190" i="3" s="1"/>
  <c r="S206" i="3"/>
  <c r="AC206" i="3"/>
  <c r="AE206" i="3" s="1"/>
  <c r="Q105" i="5"/>
  <c r="Q109" i="5"/>
  <c r="Q114" i="5"/>
  <c r="Q1498" i="5"/>
  <c r="Q1502" i="5"/>
  <c r="Q1507" i="5"/>
  <c r="Q1513" i="5"/>
  <c r="Q1754" i="5"/>
  <c r="Q198" i="5"/>
  <c r="Q194" i="5"/>
  <c r="Q190" i="5"/>
  <c r="Q186" i="5"/>
  <c r="Q182" i="5"/>
  <c r="Q178" i="5"/>
  <c r="Q174" i="5"/>
  <c r="Q170" i="5"/>
  <c r="Q166" i="5"/>
  <c r="Q162" i="5"/>
  <c r="Q158" i="5"/>
  <c r="Q154" i="5"/>
  <c r="Q150" i="5"/>
  <c r="Q146" i="5"/>
  <c r="Q115" i="5"/>
  <c r="Q119" i="5"/>
  <c r="Q123" i="5"/>
  <c r="Q127" i="5"/>
  <c r="Q131" i="5"/>
  <c r="Q135" i="5"/>
  <c r="Q139" i="5"/>
  <c r="Q143" i="5"/>
  <c r="Q1015" i="5"/>
  <c r="Q1705" i="5"/>
  <c r="Q1814" i="5"/>
  <c r="S175" i="3"/>
  <c r="S176" i="3"/>
  <c r="S174" i="3"/>
  <c r="S178" i="3"/>
  <c r="S179" i="3"/>
  <c r="S177" i="3"/>
  <c r="S214" i="3"/>
  <c r="AC214" i="3"/>
  <c r="AE214" i="3" s="1"/>
  <c r="S135" i="3"/>
  <c r="S192" i="3"/>
  <c r="S196" i="3"/>
  <c r="S136" i="3"/>
  <c r="S193" i="3"/>
  <c r="S215" i="3"/>
  <c r="AC215" i="3"/>
  <c r="AE215" i="3" s="1"/>
  <c r="S204" i="3"/>
  <c r="AC204" i="3"/>
  <c r="AE204" i="3" s="1"/>
  <c r="S139" i="3"/>
  <c r="S171" i="3"/>
  <c r="AC171" i="3"/>
  <c r="AE171" i="3" s="1"/>
  <c r="S165" i="3"/>
  <c r="AC165" i="3"/>
  <c r="AE165" i="3" s="1"/>
  <c r="S140" i="3"/>
  <c r="S197" i="3"/>
  <c r="S170" i="3"/>
  <c r="AC170" i="3"/>
  <c r="AE170" i="3" s="1"/>
  <c r="S100" i="3"/>
  <c r="S137" i="3"/>
  <c r="S141" i="3"/>
  <c r="S194" i="3"/>
  <c r="S198" i="3"/>
  <c r="S205" i="3"/>
  <c r="AC205" i="3"/>
  <c r="AE205" i="3" s="1"/>
  <c r="S15" i="3"/>
  <c r="AC15" i="3"/>
  <c r="S134" i="3"/>
  <c r="S138" i="3"/>
  <c r="S172" i="3"/>
  <c r="S195" i="3"/>
  <c r="S199" i="3"/>
  <c r="S213" i="3"/>
  <c r="AC213" i="3"/>
  <c r="AE213" i="3" s="1"/>
  <c r="S16" i="3"/>
  <c r="AC16" i="3"/>
  <c r="AE16" i="3" s="1"/>
  <c r="C6" i="2"/>
  <c r="C7" i="2" s="1"/>
  <c r="C8" i="2" s="1"/>
  <c r="C9" i="2" s="1"/>
  <c r="C10" i="2" s="1"/>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27" i="7" l="1"/>
  <c r="AE15" i="3"/>
  <c r="AC3" i="3"/>
  <c r="D13" i="7"/>
  <c r="D14" i="7"/>
  <c r="C13" i="7"/>
  <c r="C14" i="7"/>
  <c r="AD79" i="3"/>
  <c r="AE79" i="3"/>
  <c r="AD126" i="3"/>
  <c r="AE126" i="3"/>
  <c r="AD72" i="3"/>
  <c r="AE72" i="3"/>
  <c r="AD80" i="3"/>
  <c r="AE80" i="3"/>
  <c r="AD105" i="3"/>
  <c r="AE105" i="3"/>
  <c r="AD78" i="3"/>
  <c r="AE78" i="3"/>
  <c r="AD187" i="3"/>
  <c r="AE187" i="3"/>
  <c r="AD185" i="3"/>
  <c r="AE185" i="3"/>
  <c r="AD188" i="3"/>
  <c r="AE188" i="3"/>
  <c r="AD127" i="3"/>
  <c r="AE127" i="3"/>
  <c r="AD91" i="3"/>
  <c r="AE91" i="3"/>
  <c r="AD88" i="3"/>
  <c r="AE88" i="3"/>
  <c r="AD81" i="3"/>
  <c r="AE81" i="3"/>
  <c r="AD85" i="3"/>
  <c r="AE85" i="3"/>
  <c r="AD92" i="3"/>
  <c r="AE92" i="3"/>
  <c r="AD186" i="3"/>
  <c r="AE186" i="3"/>
  <c r="AD124" i="3"/>
  <c r="AE124" i="3"/>
  <c r="AD123" i="3"/>
  <c r="AE123" i="3"/>
  <c r="AD125" i="3"/>
  <c r="AE125" i="3"/>
  <c r="AD184" i="3"/>
  <c r="AE184" i="3"/>
  <c r="S24" i="7"/>
  <c r="S23" i="7"/>
  <c r="J4" i="7"/>
  <c r="J3" i="2"/>
  <c r="J2" i="7" l="1"/>
  <c r="A2" i="7"/>
  <c r="F2" i="7"/>
  <c r="G2" i="7"/>
  <c r="J7" i="7"/>
  <c r="G7" i="7"/>
  <c r="I7" i="7" s="1"/>
  <c r="G13" i="7"/>
  <c r="G14" i="7"/>
  <c r="F7" i="7"/>
  <c r="S25" i="7"/>
  <c r="F3" i="7"/>
  <c r="F5" i="7"/>
  <c r="F4" i="7"/>
  <c r="S28" i="7"/>
  <c r="S26" i="7"/>
  <c r="G4" i="7"/>
  <c r="I4" i="7" s="1"/>
  <c r="K3" i="4"/>
  <c r="M3" i="4" s="1"/>
  <c r="L1" i="5"/>
  <c r="G9" i="7" l="1"/>
  <c r="I2" i="7"/>
  <c r="K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tc={5A651CBE-9143-4096-A5B7-97A26F8D1C86}</author>
    <author>tc={A2620A18-142D-4552-A771-D9C39688C84D}</author>
  </authors>
  <commentList>
    <comment ref="E297" authorId="0" shapeId="0" xr:uid="{5A651CBE-9143-4096-A5B7-97A26F8D1C86}">
      <text>
        <t xml:space="preserve">[Threaded comment]
Your version of Excel allows you to read this threaded comment; however, any edits to it will get removed if the file is opened in a newer version of Excel. Learn more: https://go.microsoft.com/fwlink/?linkid=870924
Comment:
    đổi từ PL13.13
</t>
      </text>
    </comment>
    <comment ref="E298" authorId="1" shapeId="0" xr:uid="{A2620A18-142D-4552-A771-D9C39688C84D}">
      <text>
        <t>[Threaded comment]
Your version of Excel allows you to read this threaded comment; however, any edits to it will get removed if the file is opened in a newer version of Excel. Learn more: https://go.microsoft.com/fwlink/?linkid=870924
Comment:
    đổi từ PL13.13</t>
      </text>
    </comment>
  </commentList>
</comments>
</file>

<file path=xl/sharedStrings.xml><?xml version="1.0" encoding="utf-8"?>
<sst xmlns="http://schemas.openxmlformats.org/spreadsheetml/2006/main" count="117154" uniqueCount="9562">
  <si>
    <t>VAS Account</t>
  </si>
  <si>
    <t>Account name</t>
  </si>
  <si>
    <t>Section</t>
  </si>
  <si>
    <t>FS Code</t>
  </si>
  <si>
    <t>Note 1</t>
  </si>
  <si>
    <t>Note 2</t>
  </si>
  <si>
    <t>Unaudited
31/12/2023
mVND</t>
  </si>
  <si>
    <t>A5</t>
  </si>
  <si>
    <t>Audited
31/12/2023
mVND</t>
  </si>
  <si>
    <t>Confirmation?</t>
  </si>
  <si>
    <t>Note</t>
  </si>
  <si>
    <t>PIC</t>
  </si>
  <si>
    <t>Balance</t>
  </si>
  <si>
    <t>1011</t>
  </si>
  <si>
    <t>Tiền mặt tại đơn vị</t>
  </si>
  <si>
    <t>C</t>
  </si>
  <si>
    <t>BS1</t>
  </si>
  <si>
    <t>4.1</t>
  </si>
  <si>
    <t/>
  </si>
  <si>
    <t>N</t>
  </si>
  <si>
    <t>CCE</t>
  </si>
  <si>
    <t>1012</t>
  </si>
  <si>
    <t>Tiền mặt tại đơn vị hạch toán báo sổ</t>
  </si>
  <si>
    <t>bal = 0</t>
  </si>
  <si>
    <t>1013</t>
  </si>
  <si>
    <t>Tiền mặt không đủ tiêu chuẩn lưu thông chờ xử lý</t>
  </si>
  <si>
    <t>1014</t>
  </si>
  <si>
    <t>Tiền mặt tại máy ATM</t>
  </si>
  <si>
    <t>1019</t>
  </si>
  <si>
    <t>Tiền mặt đang vận chuyển</t>
  </si>
  <si>
    <t>1031</t>
  </si>
  <si>
    <t>Ngoại tệ tại đơn vị</t>
  </si>
  <si>
    <t>4.2</t>
  </si>
  <si>
    <t>1032</t>
  </si>
  <si>
    <t>Ngoại tệ tại đơn vị hạch toán báo sổ</t>
  </si>
  <si>
    <t>1039</t>
  </si>
  <si>
    <t>TM nte dang van chuyen</t>
  </si>
  <si>
    <t>1051</t>
  </si>
  <si>
    <t>Vàng tiền tệ tại quỹ</t>
  </si>
  <si>
    <t>4.4</t>
  </si>
  <si>
    <t>1052</t>
  </si>
  <si>
    <t>Vàng tiền tệ tại quỹ tại đơn vị hạch toán báo sổ</t>
  </si>
  <si>
    <t>1053</t>
  </si>
  <si>
    <t>Vàng mang đi gia công chế tác</t>
  </si>
  <si>
    <t>1054</t>
  </si>
  <si>
    <t>Kim loại quý, đá quý đang vận chuyển</t>
  </si>
  <si>
    <t>1111</t>
  </si>
  <si>
    <t>Tiền gửi phòng tỏa</t>
  </si>
  <si>
    <t>BS2</t>
  </si>
  <si>
    <t>NHNN</t>
  </si>
  <si>
    <t>1113</t>
  </si>
  <si>
    <t>Tiền gửi thanh toán</t>
  </si>
  <si>
    <t>5.1.1</t>
  </si>
  <si>
    <t>1123</t>
  </si>
  <si>
    <t>5.1.2</t>
  </si>
  <si>
    <t>1211</t>
  </si>
  <si>
    <t xml:space="preserve">Đầu tư vào Tín phiếu Ngân hàng Nhà nước </t>
  </si>
  <si>
    <t>D</t>
  </si>
  <si>
    <t>BS11</t>
  </si>
  <si>
    <t>11.1</t>
  </si>
  <si>
    <t>12.1.1</t>
  </si>
  <si>
    <t>1212</t>
  </si>
  <si>
    <t>Đầu tư vào tín phiếu Kho Bạc</t>
  </si>
  <si>
    <t>12.1</t>
  </si>
  <si>
    <t>12.1.2</t>
  </si>
  <si>
    <t>1311</t>
  </si>
  <si>
    <t>Tiền gửi không kỳ hạn</t>
  </si>
  <si>
    <t>BS3</t>
  </si>
  <si>
    <t>6.1</t>
  </si>
  <si>
    <t>6.1.1</t>
  </si>
  <si>
    <t>Y</t>
  </si>
  <si>
    <t>MM</t>
  </si>
  <si>
    <t>Thư</t>
  </si>
  <si>
    <t>1312</t>
  </si>
  <si>
    <t>Tiền gửi có kỳ hạn tại TCTD dưới 12 tháng</t>
  </si>
  <si>
    <t>6.1.3</t>
  </si>
  <si>
    <t>1321</t>
  </si>
  <si>
    <t>6.1.2</t>
  </si>
  <si>
    <t>1322</t>
  </si>
  <si>
    <t>Tiền gửi có kỳ hạn</t>
  </si>
  <si>
    <t>6.1.4</t>
  </si>
  <si>
    <t>1331</t>
  </si>
  <si>
    <t>1332</t>
  </si>
  <si>
    <t>1422</t>
  </si>
  <si>
    <t>Chứng khoán do các tổ chức kinh tế trong nước phát hành</t>
  </si>
  <si>
    <t>BS6</t>
  </si>
  <si>
    <t>9.6</t>
  </si>
  <si>
    <t>Investment</t>
  </si>
  <si>
    <t>1490</t>
  </si>
  <si>
    <t>Dự phòng giảm giá chứng khoán</t>
  </si>
  <si>
    <t>BS7</t>
  </si>
  <si>
    <t>9.4</t>
  </si>
  <si>
    <t>DP Inv</t>
  </si>
  <si>
    <t>1499</t>
  </si>
  <si>
    <t>Dự phòng giảm giá chứng khoán - Dự phòng giảm giá</t>
  </si>
  <si>
    <t>1510</t>
  </si>
  <si>
    <t>Chứng khoán Chính phủ</t>
  </si>
  <si>
    <t>12.1.3</t>
  </si>
  <si>
    <t>1520</t>
  </si>
  <si>
    <t>Chứng khoán Nợ do các TCTD khác trong nước phát hành</t>
  </si>
  <si>
    <t>12.2</t>
  </si>
  <si>
    <t>1530</t>
  </si>
  <si>
    <t>Chứng khoán Nợ do các tổ chức kinh tế trong nước phát hành</t>
  </si>
  <si>
    <t>12.3</t>
  </si>
  <si>
    <t>1550</t>
  </si>
  <si>
    <t>Chứng khoán Vốn do các TCTD khác trong nước phát hành</t>
  </si>
  <si>
    <t>12.5</t>
  </si>
  <si>
    <t>1560</t>
  </si>
  <si>
    <t>CHứng khoán vốn do các TCKT trong nước phát hành</t>
  </si>
  <si>
    <t>12.6</t>
  </si>
  <si>
    <t>1590</t>
  </si>
  <si>
    <t>Dự phòng giảm giá chứng khoán đầu tư</t>
  </si>
  <si>
    <t>BS13</t>
  </si>
  <si>
    <t>1592</t>
  </si>
  <si>
    <t>Dự phòng giảm giá chứng khoán đầu tư sắn sàng để bán - Dự phòng chung</t>
  </si>
  <si>
    <t>12.8.2</t>
  </si>
  <si>
    <t>1599</t>
  </si>
  <si>
    <t>Dự phòng giảm giá chứng khoán đầu tư sắn sàng để bán - Dự phòng giảm giá</t>
  </si>
  <si>
    <t>12.8.1</t>
  </si>
  <si>
    <t>1610</t>
  </si>
  <si>
    <t>BS12</t>
  </si>
  <si>
    <t>12.9</t>
  </si>
  <si>
    <t>1620</t>
  </si>
  <si>
    <t>Chứng khoán Nợ do các TCTD khác trong nước phát hành - HTM</t>
  </si>
  <si>
    <t>12.11</t>
  </si>
  <si>
    <t>1630</t>
  </si>
  <si>
    <t>D - VAMC</t>
  </si>
  <si>
    <t>12.12</t>
  </si>
  <si>
    <t>1691</t>
  </si>
  <si>
    <t>DP rủi ro chứng khoán đầu tư giữ đến ngày đáo hạn - DP cụ thể</t>
  </si>
  <si>
    <t>12.8.5</t>
  </si>
  <si>
    <t>1692</t>
  </si>
  <si>
    <t>Dự phòng giảm giá chứng khoán đầu tư giữ đến đáo hạn - Dự phòng chung</t>
  </si>
  <si>
    <t>12.8.4</t>
  </si>
  <si>
    <t>1699</t>
  </si>
  <si>
    <t>Dự phòng giảm giá</t>
  </si>
  <si>
    <t>2011</t>
  </si>
  <si>
    <t>Nợ đủ tiêu chuẩn Cho vay ngắn hạn TCTD trong nước</t>
  </si>
  <si>
    <t>BS4</t>
  </si>
  <si>
    <t>6.2</t>
  </si>
  <si>
    <t>6.2.1</t>
  </si>
  <si>
    <t>2021</t>
  </si>
  <si>
    <t>6.2.2</t>
  </si>
  <si>
    <t>2051</t>
  </si>
  <si>
    <t>Chiết khấu, tái chiết khấu công cụ chuyển nhượng và giấy tờ có giá khác - Nợ trong hạn</t>
  </si>
  <si>
    <t>6.2.1.1</t>
  </si>
  <si>
    <t>2091</t>
  </si>
  <si>
    <t>Dự phòng cụ thể</t>
  </si>
  <si>
    <t>BS5</t>
  </si>
  <si>
    <t>6.3</t>
  </si>
  <si>
    <t>6.3.1</t>
  </si>
  <si>
    <t>DP MM</t>
  </si>
  <si>
    <t>2092</t>
  </si>
  <si>
    <t>Dự phòng chung</t>
  </si>
  <si>
    <t>2111</t>
  </si>
  <si>
    <t>Nợ đủ tiêu chuẩn</t>
  </si>
  <si>
    <t>F</t>
  </si>
  <si>
    <t>BS9</t>
  </si>
  <si>
    <t>10.1</t>
  </si>
  <si>
    <t>10.11</t>
  </si>
  <si>
    <t>Loan</t>
  </si>
  <si>
    <t>Giang</t>
  </si>
  <si>
    <t>2112</t>
  </si>
  <si>
    <t>Nợ cần chú ý</t>
  </si>
  <si>
    <t>10.12</t>
  </si>
  <si>
    <t>2113</t>
  </si>
  <si>
    <t>Nợ dưới tiêu chuẩn</t>
  </si>
  <si>
    <t>10.13</t>
  </si>
  <si>
    <t>2114</t>
  </si>
  <si>
    <t>Nợ nghi ngờ</t>
  </si>
  <si>
    <t>10.14</t>
  </si>
  <si>
    <t>2115</t>
  </si>
  <si>
    <t>Nợ có khả năng mất vốn</t>
  </si>
  <si>
    <t>10.15</t>
  </si>
  <si>
    <t>2121</t>
  </si>
  <si>
    <t>2122</t>
  </si>
  <si>
    <t>2123</t>
  </si>
  <si>
    <t>2124</t>
  </si>
  <si>
    <t>2125</t>
  </si>
  <si>
    <t>2131</t>
  </si>
  <si>
    <t>2132</t>
  </si>
  <si>
    <t>2133</t>
  </si>
  <si>
    <t>2134</t>
  </si>
  <si>
    <t>2135</t>
  </si>
  <si>
    <t>2141</t>
  </si>
  <si>
    <t>2142</t>
  </si>
  <si>
    <t>2143</t>
  </si>
  <si>
    <t>2144</t>
  </si>
  <si>
    <t>2145</t>
  </si>
  <si>
    <t>2151</t>
  </si>
  <si>
    <t>2152</t>
  </si>
  <si>
    <t>2153</t>
  </si>
  <si>
    <t>2154</t>
  </si>
  <si>
    <t>2155</t>
  </si>
  <si>
    <t>2161</t>
  </si>
  <si>
    <t>2162</t>
  </si>
  <si>
    <t>2163</t>
  </si>
  <si>
    <t>2164</t>
  </si>
  <si>
    <t>Nợ có nghi ngờ</t>
  </si>
  <si>
    <t>2165</t>
  </si>
  <si>
    <t>2191</t>
  </si>
  <si>
    <t>BS10</t>
  </si>
  <si>
    <t>10.A</t>
  </si>
  <si>
    <t>11.2</t>
  </si>
  <si>
    <t>DP Loan</t>
  </si>
  <si>
    <t>2192</t>
  </si>
  <si>
    <t>2211</t>
  </si>
  <si>
    <t>10.2</t>
  </si>
  <si>
    <t>2291</t>
  </si>
  <si>
    <t>2292</t>
  </si>
  <si>
    <t>Dự phòng chung chiết khấu  thương phiếu và các giấy tờ có giá khác với  TCKT trong nước</t>
  </si>
  <si>
    <t>2410</t>
  </si>
  <si>
    <t>Các khoản trả thay khách hàng bằng đồng Việt Nam</t>
  </si>
  <si>
    <t>10.4</t>
  </si>
  <si>
    <t>2491</t>
  </si>
  <si>
    <t>Dự phòng cụ thể các khoản trả thay TCTD trong nước</t>
  </si>
  <si>
    <t>2492</t>
  </si>
  <si>
    <t>Dự phòng chung các khoản trả thay TCTD nước ngoài</t>
  </si>
  <si>
    <t>2531</t>
  </si>
  <si>
    <t>10.6</t>
  </si>
  <si>
    <t>2532</t>
  </si>
  <si>
    <t>2533</t>
  </si>
  <si>
    <t>2534</t>
  </si>
  <si>
    <t>2535</t>
  </si>
  <si>
    <t>2591</t>
  </si>
  <si>
    <t>Dự phòng cụ thể Cho vay ngắn hạn từ vốn nhận trực tiếp từ các tổ chức quốc tế</t>
  </si>
  <si>
    <t>2592</t>
  </si>
  <si>
    <t>2621</t>
  </si>
  <si>
    <t>10.7</t>
  </si>
  <si>
    <t>2641</t>
  </si>
  <si>
    <t>2691</t>
  </si>
  <si>
    <t>2692</t>
  </si>
  <si>
    <t>2751</t>
  </si>
  <si>
    <t>10.5</t>
  </si>
  <si>
    <t>2752</t>
  </si>
  <si>
    <t>2791</t>
  </si>
  <si>
    <t>2792</t>
  </si>
  <si>
    <t>3012</t>
  </si>
  <si>
    <t>Nhà cửa, vật kiến trúc</t>
  </si>
  <si>
    <t>K&amp;L</t>
  </si>
  <si>
    <t>BS19</t>
  </si>
  <si>
    <t>TSCĐ</t>
  </si>
  <si>
    <t>3013</t>
  </si>
  <si>
    <t xml:space="preserve">Máy móc, thiết bị </t>
  </si>
  <si>
    <t>3014</t>
  </si>
  <si>
    <t>Phương tiện vận tải, thiết bị truyền dẫn</t>
  </si>
  <si>
    <t>3015</t>
  </si>
  <si>
    <t>Thiết bị, dụng cụ quản lý</t>
  </si>
  <si>
    <t>3019</t>
  </si>
  <si>
    <t>TSCĐ hữu hình khác</t>
  </si>
  <si>
    <t>3021</t>
  </si>
  <si>
    <t>Quyền sử dụng đất</t>
  </si>
  <si>
    <t>BS23</t>
  </si>
  <si>
    <t>3024</t>
  </si>
  <si>
    <t>Phần mềm máy vi tính</t>
  </si>
  <si>
    <t>3029</t>
  </si>
  <si>
    <t>TSCĐ vô hình khác</t>
  </si>
  <si>
    <t>3051</t>
  </si>
  <si>
    <t>Hao mòn TSCĐ hữu hình</t>
  </si>
  <si>
    <t>BS20</t>
  </si>
  <si>
    <t>3052</t>
  </si>
  <si>
    <t xml:space="preserve">Hao mòn TSCĐ vô hình </t>
  </si>
  <si>
    <t>BS24</t>
  </si>
  <si>
    <t>3110</t>
  </si>
  <si>
    <t>Công cụ, dụng cụ</t>
  </si>
  <si>
    <t>G</t>
  </si>
  <si>
    <t>BS30</t>
  </si>
  <si>
    <t>17.3</t>
  </si>
  <si>
    <t>3130</t>
  </si>
  <si>
    <t>Vật liệu</t>
  </si>
  <si>
    <t>3210</t>
  </si>
  <si>
    <t>Mua sắm TSCĐ</t>
  </si>
  <si>
    <t>BS27</t>
  </si>
  <si>
    <t>27.2</t>
  </si>
  <si>
    <t>3221</t>
  </si>
  <si>
    <t>Chi phí công trình</t>
  </si>
  <si>
    <t>3230</t>
  </si>
  <si>
    <t>Sửa chữa  TSCĐ</t>
  </si>
  <si>
    <t>3410</t>
  </si>
  <si>
    <t>Đầu tư vào công ty con bằng đồng Việt Nam</t>
  </si>
  <si>
    <t>BS14</t>
  </si>
  <si>
    <t>14.1</t>
  </si>
  <si>
    <t>3430</t>
  </si>
  <si>
    <t>Đầu tư vào công ty liên kết</t>
  </si>
  <si>
    <t>BS16</t>
  </si>
  <si>
    <t>14.3</t>
  </si>
  <si>
    <t>3440</t>
  </si>
  <si>
    <t>Đầu tư dài hạn khác bằng đồng Việt Nam</t>
  </si>
  <si>
    <t>BS17</t>
  </si>
  <si>
    <t>14.4</t>
  </si>
  <si>
    <t>3490</t>
  </si>
  <si>
    <t>Dự phòng giảm giá đầu tư dài hạn</t>
  </si>
  <si>
    <t>BS18</t>
  </si>
  <si>
    <t>14.5</t>
  </si>
  <si>
    <t>3510</t>
  </si>
  <si>
    <t>Ký quỹ, thế chấp, cầm cố</t>
  </si>
  <si>
    <t>Pthu</t>
  </si>
  <si>
    <t>3531</t>
  </si>
  <si>
    <t>Tạm ứng nộp Ngân sách Nhà nước</t>
  </si>
  <si>
    <t>O</t>
  </si>
  <si>
    <t>3532</t>
  </si>
  <si>
    <t>Thuế giá trị gia tăng đầu vào</t>
  </si>
  <si>
    <t>27.5</t>
  </si>
  <si>
    <t>Tax</t>
  </si>
  <si>
    <t>3535</t>
  </si>
  <si>
    <t>Tài sản thuế TNDN hoãn lại</t>
  </si>
  <si>
    <t>BS29</t>
  </si>
  <si>
    <t>3539</t>
  </si>
  <si>
    <t xml:space="preserve">Các khoản chờ Ngân sách Nhà nước thanh  toán </t>
  </si>
  <si>
    <t>3550</t>
  </si>
  <si>
    <t>Chi phí xử lý tài sản bảo đảm nợ</t>
  </si>
  <si>
    <t>3590</t>
  </si>
  <si>
    <t>Các khoản khác phải thu</t>
  </si>
  <si>
    <t>3591</t>
  </si>
  <si>
    <t>Các khoản khác phải thu - Phải thu được phân loại là tài sản có rủi ro tín dụng</t>
  </si>
  <si>
    <t>27.1</t>
  </si>
  <si>
    <t>3592</t>
  </si>
  <si>
    <t>Các khoản khác phải thu - Phải thu khác</t>
  </si>
  <si>
    <t>3597</t>
  </si>
  <si>
    <t>Dự phòng rủi ro cụ thể</t>
  </si>
  <si>
    <t>BS31</t>
  </si>
  <si>
    <t>18.8</t>
  </si>
  <si>
    <t>3599</t>
  </si>
  <si>
    <t>Du phong phai thu kho doi</t>
  </si>
  <si>
    <t>18.4</t>
  </si>
  <si>
    <t>DP Pthu</t>
  </si>
  <si>
    <t>3612</t>
  </si>
  <si>
    <t>Tạm ứng để hoạt động nghiệp vụ</t>
  </si>
  <si>
    <t>27.3</t>
  </si>
  <si>
    <t>Pthu Nội Bộ</t>
  </si>
  <si>
    <t>3613</t>
  </si>
  <si>
    <t>Tạm ứng tiền lương, công tác phí cho cán bộ, nhân viên</t>
  </si>
  <si>
    <t>3614</t>
  </si>
  <si>
    <t>Tham ô, thiếu mất tiền, tài sản  chờ xử lý</t>
  </si>
  <si>
    <t>27.4</t>
  </si>
  <si>
    <t>3619</t>
  </si>
  <si>
    <t>Các khoản phải thu khác</t>
  </si>
  <si>
    <t>3623</t>
  </si>
  <si>
    <t>T/ư công tác phí cho cán bộ nhân viên</t>
  </si>
  <si>
    <t>3629</t>
  </si>
  <si>
    <t>3661</t>
  </si>
  <si>
    <t>Các khoản phải thu từ các chi nhánh</t>
  </si>
  <si>
    <t>net-off</t>
  </si>
  <si>
    <t>3662</t>
  </si>
  <si>
    <t>Các khoản phải thu từ Hội sở chính</t>
  </si>
  <si>
    <t>3699</t>
  </si>
  <si>
    <t>3710</t>
  </si>
  <si>
    <t>Mua nợ bằng đồng Việt nam đồng</t>
  </si>
  <si>
    <t>BS10x.1</t>
  </si>
  <si>
    <t>3720</t>
  </si>
  <si>
    <t>Mua nợ bằng ngoại tệ</t>
  </si>
  <si>
    <t>3791</t>
  </si>
  <si>
    <t>Dự phòng rủi ro mua nợ - DP cụ thể</t>
  </si>
  <si>
    <t>BS10x.2</t>
  </si>
  <si>
    <t>11.A</t>
  </si>
  <si>
    <t>3792</t>
  </si>
  <si>
    <t>Dự phòng rủi ro mua nợ - DP chung</t>
  </si>
  <si>
    <t>3821</t>
  </si>
  <si>
    <t>Uy thac dau tu, cho vay =VND</t>
  </si>
  <si>
    <t>3870</t>
  </si>
  <si>
    <t>Tài sản gán nợ đã chuyển quyền sở hữu cho TCTD, đang chờ xử lý</t>
  </si>
  <si>
    <t>17.2</t>
  </si>
  <si>
    <t>3880</t>
  </si>
  <si>
    <t>Chi phí chờ phân bổ</t>
  </si>
  <si>
    <t>17.1</t>
  </si>
  <si>
    <t>3890</t>
  </si>
  <si>
    <t>Tài sản  Có khác</t>
  </si>
  <si>
    <t>17.4</t>
  </si>
  <si>
    <t>3911</t>
  </si>
  <si>
    <t xml:space="preserve">Lãi phải thu từ tiền gửi bằng đồng Việt Nam.    </t>
  </si>
  <si>
    <t>BS28</t>
  </si>
  <si>
    <t>18.3</t>
  </si>
  <si>
    <t>18.3.1</t>
  </si>
  <si>
    <t>Dự Thu</t>
  </si>
  <si>
    <t>3912</t>
  </si>
  <si>
    <t>Lãi phải thu từ  tiền gửi bằng ngoại tệ</t>
  </si>
  <si>
    <t>18.3.2</t>
  </si>
  <si>
    <t>3922</t>
  </si>
  <si>
    <t>Lãi phải thu từ chứng khoán đầu tư sẵn sàng để bán</t>
  </si>
  <si>
    <t>18.3.4</t>
  </si>
  <si>
    <t>3923</t>
  </si>
  <si>
    <t>Lãi phải thu từ chứng khoán đầu tư giữ đến ngày đáo hạn</t>
  </si>
  <si>
    <t>18.3.5</t>
  </si>
  <si>
    <t>3941</t>
  </si>
  <si>
    <t>Lãi phải thu từ cho vay bằng đồng Việt Nam</t>
  </si>
  <si>
    <t>18.3.6</t>
  </si>
  <si>
    <t>3942</t>
  </si>
  <si>
    <t>Lãi phải thu từ cho vay bằng ngoại tệ và vàng</t>
  </si>
  <si>
    <t>18.3.7</t>
  </si>
  <si>
    <t>3948</t>
  </si>
  <si>
    <t>Dự thu</t>
  </si>
  <si>
    <t>3952</t>
  </si>
  <si>
    <t>Lãi phải thu từ nợ mua bằng ngoại tệ</t>
  </si>
  <si>
    <t>3961</t>
  </si>
  <si>
    <t>Phí, lãi phải thu từ giao dịch hoán đổi</t>
  </si>
  <si>
    <t>UC</t>
  </si>
  <si>
    <t>18.3.8</t>
  </si>
  <si>
    <t>3962</t>
  </si>
  <si>
    <t>Giao dịch kỳ hạn</t>
  </si>
  <si>
    <t>18.3.9</t>
  </si>
  <si>
    <t>3970</t>
  </si>
  <si>
    <t>Phí phải thu</t>
  </si>
  <si>
    <t>18.3.10</t>
  </si>
  <si>
    <t>Phải Thu</t>
  </si>
  <si>
    <t>4010</t>
  </si>
  <si>
    <t>Tiền gửi của Kho bạc Nhà nước bằng đồng Việt Nam</t>
  </si>
  <si>
    <t>N1</t>
  </si>
  <si>
    <t>BS32</t>
  </si>
  <si>
    <t>4031</t>
  </si>
  <si>
    <t>Vay theo hồ sơ tín dụng</t>
  </si>
  <si>
    <t>4032</t>
  </si>
  <si>
    <t xml:space="preserve">Vay chiết khấu, táI chiết khấu các giấy tờ có giá </t>
  </si>
  <si>
    <t>19.2</t>
  </si>
  <si>
    <t>4111</t>
  </si>
  <si>
    <t>BS33</t>
  </si>
  <si>
    <t>21.1</t>
  </si>
  <si>
    <t>21.1.1</t>
  </si>
  <si>
    <t>4112</t>
  </si>
  <si>
    <t xml:space="preserve">Tiền gửi có kỳ hạn </t>
  </si>
  <si>
    <t>21.1.3</t>
  </si>
  <si>
    <t>4121</t>
  </si>
  <si>
    <t>21.1.2</t>
  </si>
  <si>
    <t>4122</t>
  </si>
  <si>
    <t>21.1.4</t>
  </si>
  <si>
    <t>4142</t>
  </si>
  <si>
    <t>4151</t>
  </si>
  <si>
    <t>Vay ngắn hạn  của TCTD trong nước băng VNĐ</t>
  </si>
  <si>
    <t>BS34</t>
  </si>
  <si>
    <t>21.2</t>
  </si>
  <si>
    <t>21.2.1</t>
  </si>
  <si>
    <t>4161</t>
  </si>
  <si>
    <t>Vay ngắn hạn  của TCTD trong nước băng ngoại tệ</t>
  </si>
  <si>
    <t>21.2.2</t>
  </si>
  <si>
    <t>4181</t>
  </si>
  <si>
    <t>Vay các TCTD nước ngoài băng ngoại tệ</t>
  </si>
  <si>
    <t>4191</t>
  </si>
  <si>
    <t>Vay CK, tai CK TP va cac GTCG khac</t>
  </si>
  <si>
    <t>4211</t>
  </si>
  <si>
    <t>N2</t>
  </si>
  <si>
    <t>BS35</t>
  </si>
  <si>
    <t>20.1</t>
  </si>
  <si>
    <t>Deposit</t>
  </si>
  <si>
    <t>Giang/Thư</t>
  </si>
  <si>
    <t>4212</t>
  </si>
  <si>
    <t>20.3</t>
  </si>
  <si>
    <t>4214</t>
  </si>
  <si>
    <t>Tiền gửi vốn chuyên dùng của các tổ chức trong nước</t>
  </si>
  <si>
    <t>20.7</t>
  </si>
  <si>
    <t>4221</t>
  </si>
  <si>
    <t>20.2</t>
  </si>
  <si>
    <t>4222</t>
  </si>
  <si>
    <t>20.4</t>
  </si>
  <si>
    <t>4224</t>
  </si>
  <si>
    <t>Tiền gửi vốn chuyên dùng</t>
  </si>
  <si>
    <t>20.8</t>
  </si>
  <si>
    <t>4231</t>
  </si>
  <si>
    <t>Tiền gửi tiết kiệm không kỳ hạn</t>
  </si>
  <si>
    <t>20.5.1</t>
  </si>
  <si>
    <t>4232</t>
  </si>
  <si>
    <t xml:space="preserve">Tiền gửi tiết kiệm có kỳ hạn </t>
  </si>
  <si>
    <t>20.6.1</t>
  </si>
  <si>
    <t>4238</t>
  </si>
  <si>
    <t>Tiết kiệm khác của khách hàng trong nước</t>
  </si>
  <si>
    <t>20.12</t>
  </si>
  <si>
    <t>4241</t>
  </si>
  <si>
    <t>Tiết kiệm không kỳ hạn của cá nhân, hộ gia đình  trong nước</t>
  </si>
  <si>
    <t>20.5.2</t>
  </si>
  <si>
    <t>4242</t>
  </si>
  <si>
    <t>20.6.2</t>
  </si>
  <si>
    <t>4251</t>
  </si>
  <si>
    <t>4252</t>
  </si>
  <si>
    <t>Tiền gửi có kỳ hạn của các tổ chức nước ngoài</t>
  </si>
  <si>
    <t>4254</t>
  </si>
  <si>
    <t>Tiền gửi vốn chuyên dùng của các tổ chức nước ngoài</t>
  </si>
  <si>
    <t>4261</t>
  </si>
  <si>
    <t>4262</t>
  </si>
  <si>
    <t>Tiền gửi có kỳ hạn của các tổ chức nước ngoài bằng ngoại tệ</t>
  </si>
  <si>
    <t>4264</t>
  </si>
  <si>
    <t>4272</t>
  </si>
  <si>
    <t>Tiền gửi để mở Thư tín dụng (L/C)</t>
  </si>
  <si>
    <t>20.9</t>
  </si>
  <si>
    <t>22.9.1</t>
  </si>
  <si>
    <t>4273</t>
  </si>
  <si>
    <t>Tiền gửi để bảo đảm thanh toán Thẻ</t>
  </si>
  <si>
    <t>4274</t>
  </si>
  <si>
    <t>Ký quỹ bảo lãnh</t>
  </si>
  <si>
    <t>4279</t>
  </si>
  <si>
    <t>Bảo đảm các khoản thanh toán khác</t>
  </si>
  <si>
    <t>4282</t>
  </si>
  <si>
    <t>Tiền  gửi để mở Thư tín dụng (L/C)</t>
  </si>
  <si>
    <t>20.11</t>
  </si>
  <si>
    <t>4284</t>
  </si>
  <si>
    <t>4289</t>
  </si>
  <si>
    <t>4310</t>
  </si>
  <si>
    <t xml:space="preserve">Mệnh giá giấy tờ có giá bằng đồng Việt Nam  </t>
  </si>
  <si>
    <t>N3</t>
  </si>
  <si>
    <t>BS38</t>
  </si>
  <si>
    <t>4340</t>
  </si>
  <si>
    <t>Mệnh giá chứng chỉ tiền gửi bán cho TCTD trong nước</t>
  </si>
  <si>
    <t>4413</t>
  </si>
  <si>
    <t>Vốn nhận của các tổ chức, cá nhân trong nước</t>
  </si>
  <si>
    <t>BS37</t>
  </si>
  <si>
    <t>22.1</t>
  </si>
  <si>
    <t>4421</t>
  </si>
  <si>
    <t xml:space="preserve">Von tai tro,UTDT, CV=nte nhan cua Chinh phu </t>
  </si>
  <si>
    <t>22.2</t>
  </si>
  <si>
    <t>4423</t>
  </si>
  <si>
    <t>4510</t>
  </si>
  <si>
    <t>Cac khoan phai tra ve XDCB, mua sam</t>
  </si>
  <si>
    <t>P</t>
  </si>
  <si>
    <t>BS41</t>
  </si>
  <si>
    <t>25.2</t>
  </si>
  <si>
    <t>25.2.10</t>
  </si>
  <si>
    <t>Ptra</t>
  </si>
  <si>
    <t>4521</t>
  </si>
  <si>
    <t>Tiền giữ hộ và đợi thanh toán</t>
  </si>
  <si>
    <t>25.2.12</t>
  </si>
  <si>
    <t>4523</t>
  </si>
  <si>
    <t>Thanh toán với khách hàng về tiền không đủ tiêu chuẩn lưu thông chờ xử lý</t>
  </si>
  <si>
    <t>4531</t>
  </si>
  <si>
    <t>Thuế  giá trị gia tăng phải nộp</t>
  </si>
  <si>
    <t>25.2.4</t>
  </si>
  <si>
    <t>4534</t>
  </si>
  <si>
    <t>Thuế thu nhập doanh nghiệp hiện hành</t>
  </si>
  <si>
    <t>25.2.13</t>
  </si>
  <si>
    <t>4535</t>
  </si>
  <si>
    <t>Thuế thu nhập doanh nghiệp hoãn lại phải trả</t>
  </si>
  <si>
    <t>BS40</t>
  </si>
  <si>
    <t>25.4</t>
  </si>
  <si>
    <t>4538</t>
  </si>
  <si>
    <t>Các loại thuế khác</t>
  </si>
  <si>
    <t>25.2.3</t>
  </si>
  <si>
    <t>4539</t>
  </si>
  <si>
    <t>Các khoản phải nộp khác</t>
  </si>
  <si>
    <t>4540</t>
  </si>
  <si>
    <t>Chuyển tiền phải trả bằng đồng Việt Nam</t>
  </si>
  <si>
    <t>4550</t>
  </si>
  <si>
    <t xml:space="preserve">Chuyển tiền phải trả bằng ngoại tệ </t>
  </si>
  <si>
    <t>4591</t>
  </si>
  <si>
    <t>Tiền thu từ việc bán nợ, tài sản bảo đảm nợ hoặc khai thác TS đảm bảo nợ</t>
  </si>
  <si>
    <t>4599</t>
  </si>
  <si>
    <t>Các khoản chờ thanh toán khác</t>
  </si>
  <si>
    <t>4610</t>
  </si>
  <si>
    <t xml:space="preserve">Thừa quỹ, tài sản thừa chờ xử lý </t>
  </si>
  <si>
    <t>25.2.7</t>
  </si>
  <si>
    <t>Ptra Nội Bộ</t>
  </si>
  <si>
    <t>4620</t>
  </si>
  <si>
    <t>Các khoản phải trả cho cán bộ, nhân viên Tổ chức tín dụng</t>
  </si>
  <si>
    <t>VB</t>
  </si>
  <si>
    <t>25.2.2</t>
  </si>
  <si>
    <t>4661</t>
  </si>
  <si>
    <t>Các khoản phải trả các chi nhánh</t>
  </si>
  <si>
    <t>4662</t>
  </si>
  <si>
    <t>Các khoản phải trả Hội sở chính</t>
  </si>
  <si>
    <t>4690</t>
  </si>
  <si>
    <t>Các khoản phải trả khác</t>
  </si>
  <si>
    <t>4711</t>
  </si>
  <si>
    <t>Mua bán ngoại tệ kinh doanh</t>
  </si>
  <si>
    <t>FX</t>
  </si>
  <si>
    <t>4712</t>
  </si>
  <si>
    <t xml:space="preserve">Thanh toán mua bán ngoại tệ kinh doanh    </t>
  </si>
  <si>
    <t>4741</t>
  </si>
  <si>
    <t>Cam kết giao dịch kỳ hạn tiền tệ</t>
  </si>
  <si>
    <t>4742</t>
  </si>
  <si>
    <t>Giá trị giao dịch kỳ hạn tiền tệ</t>
  </si>
  <si>
    <t>4841</t>
  </si>
  <si>
    <t>Quỹ khen thưởng</t>
  </si>
  <si>
    <t>M</t>
  </si>
  <si>
    <t>25.2.21</t>
  </si>
  <si>
    <t>Quỹ</t>
  </si>
  <si>
    <t>4842</t>
  </si>
  <si>
    <t>Quỹ phúc lợi</t>
  </si>
  <si>
    <t>4850</t>
  </si>
  <si>
    <t xml:space="preserve">Quỹ dự phòng về trợ cấp mất việc làm </t>
  </si>
  <si>
    <t>4861</t>
  </si>
  <si>
    <t xml:space="preserve">Thanh toán đối với giao dịch hoán đổi (SWAP)  </t>
  </si>
  <si>
    <t>BS8</t>
  </si>
  <si>
    <t>9.1.1</t>
  </si>
  <si>
    <t>4862</t>
  </si>
  <si>
    <t>Thanh toán đối với giao dịch  kỳ hạn (FORWARD)</t>
  </si>
  <si>
    <t>9.1.2</t>
  </si>
  <si>
    <t>4880</t>
  </si>
  <si>
    <t>Doanh thu chờ phân bổ</t>
  </si>
  <si>
    <t>25.2.6</t>
  </si>
  <si>
    <t>Doanh thu chờ PB</t>
  </si>
  <si>
    <t>4895</t>
  </si>
  <si>
    <t>Dự phòng chung đối với các cam kết đưa ra</t>
  </si>
  <si>
    <t>BS42</t>
  </si>
  <si>
    <t>25.3</t>
  </si>
  <si>
    <t>DP Khác</t>
  </si>
  <si>
    <t>4899</t>
  </si>
  <si>
    <t>Dự phòng rủi ro khác</t>
  </si>
  <si>
    <t>4911</t>
  </si>
  <si>
    <t xml:space="preserve">Lãi phải trả cho tiền gửi bằng đồng Việt Nam </t>
  </si>
  <si>
    <t>N1,2</t>
  </si>
  <si>
    <t>BS39</t>
  </si>
  <si>
    <t>25.1</t>
  </si>
  <si>
    <t>25.1.1</t>
  </si>
  <si>
    <t>Dự Chi</t>
  </si>
  <si>
    <t>4912</t>
  </si>
  <si>
    <t xml:space="preserve">Lãi phải trả cho tiền gửi bằng ngoại tệ </t>
  </si>
  <si>
    <t>25.1.2</t>
  </si>
  <si>
    <t>4913</t>
  </si>
  <si>
    <t xml:space="preserve">Lãi phải trả cho tiền gửi tiết kiệm bằng đồng Việt Nam </t>
  </si>
  <si>
    <t>25.1.3</t>
  </si>
  <si>
    <t>4914</t>
  </si>
  <si>
    <t>Lãi phải trả cho tiền gửi tiết kiệm bằng ngoại tệ</t>
  </si>
  <si>
    <t>25.1.4</t>
  </si>
  <si>
    <t>4921</t>
  </si>
  <si>
    <t xml:space="preserve">Lãi phải trả cho các giấy tờ có giá bằng đồng Việt Nam </t>
  </si>
  <si>
    <t>25.1.5</t>
  </si>
  <si>
    <t>4922</t>
  </si>
  <si>
    <t>Lãi phải trả cho các giấy tờ có giá bằng ngoại tệ</t>
  </si>
  <si>
    <t>25.1.6</t>
  </si>
  <si>
    <t>4931</t>
  </si>
  <si>
    <t xml:space="preserve">Lãi phải trả cho tiền vay bằng đồng Việt Nam </t>
  </si>
  <si>
    <t>25.1.7</t>
  </si>
  <si>
    <t>4932</t>
  </si>
  <si>
    <t>Lãi phải trả cho tiền vay bằng ngoại tệ</t>
  </si>
  <si>
    <t>25.1.8</t>
  </si>
  <si>
    <t>4942</t>
  </si>
  <si>
    <t>Lãi phải trả cho vốn ngắn hạn tài trợ ủy thác đầu tư, cho vay của tổ chức quốc tế</t>
  </si>
  <si>
    <t>25.1.10</t>
  </si>
  <si>
    <t>4961</t>
  </si>
  <si>
    <t>Lãi phải trả đối với giao dịch hoán đổi</t>
  </si>
  <si>
    <t>25.1.11</t>
  </si>
  <si>
    <t>4962</t>
  </si>
  <si>
    <t>Lãi phải trả đối với giao dịch kỳ  hạn</t>
  </si>
  <si>
    <t>25.1.12</t>
  </si>
  <si>
    <t>5012</t>
  </si>
  <si>
    <t>Thanh toán bù trừ</t>
  </si>
  <si>
    <t>Remittance</t>
  </si>
  <si>
    <t>5020</t>
  </si>
  <si>
    <t>Thu, chi hộ giữa các Tổ chức</t>
  </si>
  <si>
    <t>25.2.9</t>
  </si>
  <si>
    <t>5191</t>
  </si>
  <si>
    <t>Điều chuyển vốn</t>
  </si>
  <si>
    <t>17.6</t>
  </si>
  <si>
    <t>5192</t>
  </si>
  <si>
    <t>Thu hộ, chi hộ</t>
  </si>
  <si>
    <t>25.2.11</t>
  </si>
  <si>
    <t>Thu chi hộ</t>
  </si>
  <si>
    <t>5199</t>
  </si>
  <si>
    <t xml:space="preserve">Thanh toán khác </t>
  </si>
  <si>
    <t>6010</t>
  </si>
  <si>
    <t>Vốn điều lệ</t>
  </si>
  <si>
    <t>BS43</t>
  </si>
  <si>
    <t>Vốn</t>
  </si>
  <si>
    <t>6020</t>
  </si>
  <si>
    <t>Vốn đầu tư XDCB</t>
  </si>
  <si>
    <t>BS44</t>
  </si>
  <si>
    <t>6030</t>
  </si>
  <si>
    <t>Thặng dư vốn cổ phần</t>
  </si>
  <si>
    <t>BS45</t>
  </si>
  <si>
    <t>6040</t>
  </si>
  <si>
    <t>Cô phiếu quỹ</t>
  </si>
  <si>
    <t>BS46</t>
  </si>
  <si>
    <t>6110</t>
  </si>
  <si>
    <t>Quỹ dự trữ bổ sung vốn điều lệ</t>
  </si>
  <si>
    <t>BS49</t>
  </si>
  <si>
    <t>6121</t>
  </si>
  <si>
    <t>Quy đầu tư phát triển</t>
  </si>
  <si>
    <t>6130</t>
  </si>
  <si>
    <t>Quỹ dự phòng tài chính</t>
  </si>
  <si>
    <t>6190</t>
  </si>
  <si>
    <t>Quỹ khác</t>
  </si>
  <si>
    <t>6311</t>
  </si>
  <si>
    <t>Chênh lệch tỷ giá hối đoái đánh giá lại vào thời điểm lập báo cáo</t>
  </si>
  <si>
    <t>BS50</t>
  </si>
  <si>
    <t>6320</t>
  </si>
  <si>
    <t>Chênh lệch đánh giá lại vàng bạc, đá quý</t>
  </si>
  <si>
    <t>6332</t>
  </si>
  <si>
    <t>Giao dịch kỳ hạn tiền tệ</t>
  </si>
  <si>
    <t>6910</t>
  </si>
  <si>
    <t>Lợi nhuận năm nay</t>
  </si>
  <si>
    <t>BS52</t>
  </si>
  <si>
    <t>6920</t>
  </si>
  <si>
    <t>Lợi nhuận năm trước</t>
  </si>
  <si>
    <t>7010</t>
  </si>
  <si>
    <t>Thu lãi tiền gửi</t>
  </si>
  <si>
    <t>PL1</t>
  </si>
  <si>
    <t>PL1.1</t>
  </si>
  <si>
    <t>PL</t>
  </si>
  <si>
    <t>7020</t>
  </si>
  <si>
    <t xml:space="preserve">Thu lãi cho vay </t>
  </si>
  <si>
    <t>PL1.2</t>
  </si>
  <si>
    <t>7030</t>
  </si>
  <si>
    <t>Thu lãi từ đầu tư chứng khoán</t>
  </si>
  <si>
    <t>PL1.3</t>
  </si>
  <si>
    <t>7040</t>
  </si>
  <si>
    <t>Thu từ nghiệp vụ bảo lãnh</t>
  </si>
  <si>
    <t>R</t>
  </si>
  <si>
    <t>PL1.4</t>
  </si>
  <si>
    <t>7060</t>
  </si>
  <si>
    <t>Thu lãi từ nghiệp vụ mua bán nợ</t>
  </si>
  <si>
    <t>PL1.7</t>
  </si>
  <si>
    <t>7090</t>
  </si>
  <si>
    <t>Thu khác từ hoạt động tín dụng</t>
  </si>
  <si>
    <t>PL1.5</t>
  </si>
  <si>
    <t>7110</t>
  </si>
  <si>
    <t xml:space="preserve">Thu từ dịch vụ thanh toán </t>
  </si>
  <si>
    <t>UA</t>
  </si>
  <si>
    <t>PL3</t>
  </si>
  <si>
    <t>PL3.1</t>
  </si>
  <si>
    <t>7120</t>
  </si>
  <si>
    <t>Thu từ  nghiệp vụ  bảo lãnh</t>
  </si>
  <si>
    <t>PL3.2</t>
  </si>
  <si>
    <t>7130</t>
  </si>
  <si>
    <t>Thu từ dịch vụ ngân quỹ</t>
  </si>
  <si>
    <t>PL3.3</t>
  </si>
  <si>
    <t>7140</t>
  </si>
  <si>
    <t>Thu từ nghiệp vụ uỷ thác và đại lý</t>
  </si>
  <si>
    <t>PL3.4</t>
  </si>
  <si>
    <t>7150</t>
  </si>
  <si>
    <t>Phí dịch vụ tư vấn</t>
  </si>
  <si>
    <t>PL3.7</t>
  </si>
  <si>
    <t>7160</t>
  </si>
  <si>
    <t>Thu phí dịch vụ bảo hiểm</t>
  </si>
  <si>
    <t>7170</t>
  </si>
  <si>
    <t>Thu phí nghiệp vụ chiết khấu</t>
  </si>
  <si>
    <t>PL3.6</t>
  </si>
  <si>
    <t>7180</t>
  </si>
  <si>
    <t>Thu từ cung ứng dịch vụ bảo quản tài sản, cho thuê tủ két</t>
  </si>
  <si>
    <t>7190</t>
  </si>
  <si>
    <t>Thu khác</t>
  </si>
  <si>
    <t>7210</t>
  </si>
  <si>
    <t xml:space="preserve">Thu  về kinh doanh ngoại tệ </t>
  </si>
  <si>
    <t>PL5</t>
  </si>
  <si>
    <t>PL5.1</t>
  </si>
  <si>
    <t>7220</t>
  </si>
  <si>
    <t xml:space="preserve">Thu  về kinh doanh vàng </t>
  </si>
  <si>
    <t>PL5.2</t>
  </si>
  <si>
    <t>7230</t>
  </si>
  <si>
    <t>Thu từ các công cụ tài chính phái sinh tiền tệ</t>
  </si>
  <si>
    <t>PL5.3</t>
  </si>
  <si>
    <t>7410</t>
  </si>
  <si>
    <t>Thu về kinh doanh chứng khoán</t>
  </si>
  <si>
    <t>PL6</t>
  </si>
  <si>
    <t>PL6.1</t>
  </si>
  <si>
    <t>7420</t>
  </si>
  <si>
    <t>Thu từ nghiệp vụ mua bán nợ</t>
  </si>
  <si>
    <t>PL8</t>
  </si>
  <si>
    <t>PL8.1</t>
  </si>
  <si>
    <t>7490</t>
  </si>
  <si>
    <t>Thu về hoạt động kinh doanh khác</t>
  </si>
  <si>
    <t>UD</t>
  </si>
  <si>
    <t>PL8.3.1</t>
  </si>
  <si>
    <t>7800</t>
  </si>
  <si>
    <t>Thu nhập góp vốn, mua cổ phần</t>
  </si>
  <si>
    <t>PL10</t>
  </si>
  <si>
    <t>PL1.6</t>
  </si>
  <si>
    <t>7900</t>
  </si>
  <si>
    <t>Thu nhập khác</t>
  </si>
  <si>
    <t>PL8.3</t>
  </si>
  <si>
    <t>8010</t>
  </si>
  <si>
    <t xml:space="preserve">Trả lãi tiền gửi </t>
  </si>
  <si>
    <t>PL2</t>
  </si>
  <si>
    <t>PL2.1</t>
  </si>
  <si>
    <t>8020</t>
  </si>
  <si>
    <t>Trả lãi tiền vay</t>
  </si>
  <si>
    <t>PL2.2</t>
  </si>
  <si>
    <t>8030</t>
  </si>
  <si>
    <t>Trả lãi phát hành giấy tờ có giá</t>
  </si>
  <si>
    <t>PL2.3</t>
  </si>
  <si>
    <t>8090</t>
  </si>
  <si>
    <t xml:space="preserve">Chi phí khác </t>
  </si>
  <si>
    <t>PL2.5</t>
  </si>
  <si>
    <t>8110</t>
  </si>
  <si>
    <t>Chi  về dịch vụ thanh toán</t>
  </si>
  <si>
    <t>VA</t>
  </si>
  <si>
    <t>PL4</t>
  </si>
  <si>
    <t>PL4.1</t>
  </si>
  <si>
    <t>8120</t>
  </si>
  <si>
    <t>Cước phí bưu điện về mạng viễn thông</t>
  </si>
  <si>
    <t>PL4.2</t>
  </si>
  <si>
    <t>8131</t>
  </si>
  <si>
    <t>Vận chuyển, bốc xếp tiền</t>
  </si>
  <si>
    <t>PL4.5</t>
  </si>
  <si>
    <t>8132</t>
  </si>
  <si>
    <t>Kiểm đếm , phân loại và đóng gói tiền</t>
  </si>
  <si>
    <t>8133</t>
  </si>
  <si>
    <t>Bảo vệ tiền</t>
  </si>
  <si>
    <t>8139</t>
  </si>
  <si>
    <t>Chi khác</t>
  </si>
  <si>
    <t>8140</t>
  </si>
  <si>
    <t>Chi về nghiệp vụ uỷ thác và đại lý</t>
  </si>
  <si>
    <t>PL4.4</t>
  </si>
  <si>
    <t>8150</t>
  </si>
  <si>
    <t>Chi về dịch vụ tư vấn</t>
  </si>
  <si>
    <t>PL4.3</t>
  </si>
  <si>
    <t>8160</t>
  </si>
  <si>
    <t>Chi phí hoa hồng môi giới</t>
  </si>
  <si>
    <t>PL4.6</t>
  </si>
  <si>
    <t>8190</t>
  </si>
  <si>
    <t>Chi  khác</t>
  </si>
  <si>
    <t>PL4.7</t>
  </si>
  <si>
    <t>8210</t>
  </si>
  <si>
    <t xml:space="preserve">Chi về kinh doanh ngoại tệ </t>
  </si>
  <si>
    <t>PL5.4</t>
  </si>
  <si>
    <t>8220</t>
  </si>
  <si>
    <t>Lỗ về kinh doanh vàng</t>
  </si>
  <si>
    <t>PL5.5</t>
  </si>
  <si>
    <t>8230</t>
  </si>
  <si>
    <t>Chi về các công cụ tài chính phái sinh tiền tệ</t>
  </si>
  <si>
    <t>PL5.6</t>
  </si>
  <si>
    <t>8310</t>
  </si>
  <si>
    <t xml:space="preserve">Chi nộp thuế </t>
  </si>
  <si>
    <t>PL13</t>
  </si>
  <si>
    <t>PL13.20</t>
  </si>
  <si>
    <t>8320</t>
  </si>
  <si>
    <t>Chi nộp các khoản phí , lệ phí</t>
  </si>
  <si>
    <t>8331</t>
  </si>
  <si>
    <t>Chi phí thuế thu nhập doanh nghiệp hiện hành</t>
  </si>
  <si>
    <t>PL15</t>
  </si>
  <si>
    <t>8332</t>
  </si>
  <si>
    <t>Chi phí thuế thu nhập doanh nghiệp hoãn lại phải trả</t>
  </si>
  <si>
    <t>PL16</t>
  </si>
  <si>
    <t>8410</t>
  </si>
  <si>
    <t>Chi về  kinh doanh chứng khoán</t>
  </si>
  <si>
    <t>PL6.2</t>
  </si>
  <si>
    <t>8490</t>
  </si>
  <si>
    <t>Chi phí hoạt động kinh doanh khác</t>
  </si>
  <si>
    <t>VE</t>
  </si>
  <si>
    <t>PL9</t>
  </si>
  <si>
    <t>PL9.2.2</t>
  </si>
  <si>
    <t>8511</t>
  </si>
  <si>
    <t>Lương và phụ cấp lương</t>
  </si>
  <si>
    <t>PL11</t>
  </si>
  <si>
    <t>PL11.1</t>
  </si>
  <si>
    <t>8520</t>
  </si>
  <si>
    <t xml:space="preserve">Chi trang phục giao dịch và phương tiện bảo hộ lao động </t>
  </si>
  <si>
    <t>PL11.4</t>
  </si>
  <si>
    <t>PL11.4.2</t>
  </si>
  <si>
    <t>8531</t>
  </si>
  <si>
    <t>Nộp bảo hiểm xã hội</t>
  </si>
  <si>
    <t>PL11.2</t>
  </si>
  <si>
    <t>8532</t>
  </si>
  <si>
    <t>Nộp bảo hiểm y tế</t>
  </si>
  <si>
    <t>8533</t>
  </si>
  <si>
    <t>Nộp bảo hiểm lao động</t>
  </si>
  <si>
    <t>8534</t>
  </si>
  <si>
    <t>Nộp kinh phí công đoàn</t>
  </si>
  <si>
    <t>8539</t>
  </si>
  <si>
    <t>Các khoản chi đóng góp khác theo chế độ</t>
  </si>
  <si>
    <t>8542</t>
  </si>
  <si>
    <t>Trợ cấp thôi việc</t>
  </si>
  <si>
    <t>PL11.4.3</t>
  </si>
  <si>
    <t>8549</t>
  </si>
  <si>
    <t>Chi trợ cấp khác</t>
  </si>
  <si>
    <t>8560</t>
  </si>
  <si>
    <t>Chi ăn ca cho cán bộ, nhân viên TCTD</t>
  </si>
  <si>
    <t>PL11.3</t>
  </si>
  <si>
    <t>8570</t>
  </si>
  <si>
    <t>Chi y tế cho cán bộ, nhân viên tổ chức tín dụng</t>
  </si>
  <si>
    <t>PL11.4.1</t>
  </si>
  <si>
    <t>8590</t>
  </si>
  <si>
    <t>Chi khác cho cán bộ, nhân viên tổ chức tín dụng</t>
  </si>
  <si>
    <t>PL11.4.4</t>
  </si>
  <si>
    <t>8611</t>
  </si>
  <si>
    <t>Vật liệu văn phòng</t>
  </si>
  <si>
    <t>VD</t>
  </si>
  <si>
    <t>PL13.9</t>
  </si>
  <si>
    <t>8612</t>
  </si>
  <si>
    <t>Giấy tờ in</t>
  </si>
  <si>
    <t>8613</t>
  </si>
  <si>
    <t xml:space="preserve">Vật mang tin </t>
  </si>
  <si>
    <t>8614</t>
  </si>
  <si>
    <t>Xăng dầu</t>
  </si>
  <si>
    <t>PL13.11</t>
  </si>
  <si>
    <t>8619</t>
  </si>
  <si>
    <t>Vật liệu khác</t>
  </si>
  <si>
    <t>8620</t>
  </si>
  <si>
    <t>Công tác phí</t>
  </si>
  <si>
    <t>PL13.10</t>
  </si>
  <si>
    <t>8630</t>
  </si>
  <si>
    <t>Chi đào tạo, huấn luyện nghiệp vụ</t>
  </si>
  <si>
    <t>PL13.12</t>
  </si>
  <si>
    <t>8640</t>
  </si>
  <si>
    <t>Chi nghiên cứu  và ứng dụng khoa học công nghệ, sáng kiến, cải tiến</t>
  </si>
  <si>
    <t>8650</t>
  </si>
  <si>
    <t>Chi bưu phí và điện thoại</t>
  </si>
  <si>
    <t>8660</t>
  </si>
  <si>
    <t>Chi xuất bản tài liệu, tuyên truyền, quảng cáo, tiếp thị, khuyến mại</t>
  </si>
  <si>
    <t>PL13.5</t>
  </si>
  <si>
    <t>8670</t>
  </si>
  <si>
    <t>Chi mua tài liệu, sách báo</t>
  </si>
  <si>
    <t>PL13.17</t>
  </si>
  <si>
    <t>8680</t>
  </si>
  <si>
    <t xml:space="preserve">Chi về các hoạt động đoàn thể của Tổ chức tín dụng </t>
  </si>
  <si>
    <t>PL13.21</t>
  </si>
  <si>
    <t>8691</t>
  </si>
  <si>
    <t>Điện, nước, vệ sinh cơ quan</t>
  </si>
  <si>
    <t>PL13.8</t>
  </si>
  <si>
    <t>8692</t>
  </si>
  <si>
    <t xml:space="preserve">Chi y tế cơ quan </t>
  </si>
  <si>
    <t>8693</t>
  </si>
  <si>
    <t xml:space="preserve">Hội nghị </t>
  </si>
  <si>
    <t>PL13.7</t>
  </si>
  <si>
    <t>8694</t>
  </si>
  <si>
    <t>Lễ tân, khánh tiết</t>
  </si>
  <si>
    <t>8695</t>
  </si>
  <si>
    <t>Chi phí cho việc kiểm toán, thanh tra, kiểm tra hoạt động Tổ chức tín dụng</t>
  </si>
  <si>
    <t>8697</t>
  </si>
  <si>
    <t>Chi phí phòng cháy, chữa cháy</t>
  </si>
  <si>
    <t>8699</t>
  </si>
  <si>
    <t>Các khoản chi khác</t>
  </si>
  <si>
    <t>8710</t>
  </si>
  <si>
    <t>Khấu hao cơ bản tài sản cố định</t>
  </si>
  <si>
    <t>PL12</t>
  </si>
  <si>
    <t>PL12.1</t>
  </si>
  <si>
    <t>8720</t>
  </si>
  <si>
    <t>Bảo dưỡng và sửa chữa tài sản</t>
  </si>
  <si>
    <t>PL13.2</t>
  </si>
  <si>
    <t>8740</t>
  </si>
  <si>
    <t>Mua sắm công cụ lao động</t>
  </si>
  <si>
    <t>PL13.3</t>
  </si>
  <si>
    <t>8750</t>
  </si>
  <si>
    <t>Chi bảo hiểm tài sản</t>
  </si>
  <si>
    <t>PL13.4</t>
  </si>
  <si>
    <t>8760</t>
  </si>
  <si>
    <t>Chi thuê tài sản</t>
  </si>
  <si>
    <t>PL13.1</t>
  </si>
  <si>
    <t>8822</t>
  </si>
  <si>
    <t>Chi dự phòng Nợ phải thu khó đòi</t>
  </si>
  <si>
    <t>PL14</t>
  </si>
  <si>
    <t>8823</t>
  </si>
  <si>
    <t xml:space="preserve">Chi dự phòng giảm giá chứng khoán </t>
  </si>
  <si>
    <t>PL6.3</t>
  </si>
  <si>
    <t>8826</t>
  </si>
  <si>
    <t>Chi dự phòng giảm giá khoản đầu tư, mua cổ phần</t>
  </si>
  <si>
    <t>PL13.19</t>
  </si>
  <si>
    <t>8829</t>
  </si>
  <si>
    <t>Chi dự phòng rủi ro khác</t>
  </si>
  <si>
    <t>PL13.18</t>
  </si>
  <si>
    <t>8830</t>
  </si>
  <si>
    <t>Chi nộp phí bảo hiểm, bảo toàn tiền gửi của khách hàng</t>
  </si>
  <si>
    <t>PL13.6</t>
  </si>
  <si>
    <t>8900</t>
  </si>
  <si>
    <t>Chi phí khác</t>
  </si>
  <si>
    <t>PL9.2</t>
  </si>
  <si>
    <t>8910</t>
  </si>
  <si>
    <t>Chi công tác xã hội</t>
  </si>
  <si>
    <t>PL9.2.1</t>
  </si>
  <si>
    <t>8990</t>
  </si>
  <si>
    <t>Chi phí khác theo chế độ tài chính</t>
  </si>
  <si>
    <t>9210</t>
  </si>
  <si>
    <t>Cam kết bảo lãnh vay vốn</t>
  </si>
  <si>
    <t>OBS1</t>
  </si>
  <si>
    <t>OBS1.5</t>
  </si>
  <si>
    <t>LC/LG</t>
  </si>
  <si>
    <t>9011</t>
  </si>
  <si>
    <t>Tiền mẫu</t>
  </si>
  <si>
    <t>9019</t>
  </si>
  <si>
    <t>Tiền nghi giả, tiền giả, tiền bị phá hoại chờ xử lý</t>
  </si>
  <si>
    <t>9122</t>
  </si>
  <si>
    <t>Chứng từ có giá trị bằng ngoại tệ nhận giữ hộ hoặc thu hộ</t>
  </si>
  <si>
    <t>9123</t>
  </si>
  <si>
    <t>Chứng từ có giá trị bằng ngoại tệ gửi đi nước ngoài nhờ thu</t>
  </si>
  <si>
    <t>9124</t>
  </si>
  <si>
    <t>Chứng từ có giá trị bằng ngoại tệ do nước ngoài gửi đến đợi thanh toán</t>
  </si>
  <si>
    <t>9211</t>
  </si>
  <si>
    <t>Bảo lãnh vay vốn - Nợ đủ tiêu chuẩn</t>
  </si>
  <si>
    <t>OBS1.4</t>
  </si>
  <si>
    <t>9220</t>
  </si>
  <si>
    <t>Bảo lãnh thanh toán</t>
  </si>
  <si>
    <t>OBS3</t>
  </si>
  <si>
    <t>OBS1.1</t>
  </si>
  <si>
    <t>9221</t>
  </si>
  <si>
    <t>Bảo lãnh thanh toán - Nợ đủ tiêu chuẩn</t>
  </si>
  <si>
    <t>9231</t>
  </si>
  <si>
    <t xml:space="preserve">Cam kết Mua ngoại tệ trao ngay </t>
  </si>
  <si>
    <t>OBS6</t>
  </si>
  <si>
    <t>9232</t>
  </si>
  <si>
    <t>Cam kết Bán ngoại tệ trao ngay</t>
  </si>
  <si>
    <t>OBS7</t>
  </si>
  <si>
    <t>9235</t>
  </si>
  <si>
    <t>Cam kết giao dịch hoán đổi tiền tệ</t>
  </si>
  <si>
    <t>OBS8</t>
  </si>
  <si>
    <t>9250</t>
  </si>
  <si>
    <t>Cam kết thanh toán L/C</t>
  </si>
  <si>
    <t>OBS2</t>
  </si>
  <si>
    <t>OBS2.2</t>
  </si>
  <si>
    <t>9251</t>
  </si>
  <si>
    <t>Cam kết trong nghiệp vụ L/C - Nợ đủ tiêu chuẩn</t>
  </si>
  <si>
    <t>9260</t>
  </si>
  <si>
    <t>Bảo lãnh đảm bảo chất lượng hợp đồng</t>
  </si>
  <si>
    <t>OBS1.2</t>
  </si>
  <si>
    <t>9261</t>
  </si>
  <si>
    <t>Bảo lãnh thực hiện hợp đồng - Nợ đủ tiêu chuẩn</t>
  </si>
  <si>
    <t>9270</t>
  </si>
  <si>
    <t>Bảo lãnh dự thầu</t>
  </si>
  <si>
    <t>OBS1.3</t>
  </si>
  <si>
    <t>9271</t>
  </si>
  <si>
    <t>Bảo lãnh dự thầu - Nợ đủ tiêu chuẩn</t>
  </si>
  <si>
    <t>9280</t>
  </si>
  <si>
    <t xml:space="preserve">Bảo lãnh tiền ứng trước </t>
  </si>
  <si>
    <t>9281</t>
  </si>
  <si>
    <t>Bảo lãnh khác - Nợ đủ tiêu chuẩn</t>
  </si>
  <si>
    <t>9291</t>
  </si>
  <si>
    <t>Hợp đồng hoán đổi lãi suất</t>
  </si>
  <si>
    <t>OBS9</t>
  </si>
  <si>
    <t>9299</t>
  </si>
  <si>
    <t>Cam kết khác</t>
  </si>
  <si>
    <t>9319</t>
  </si>
  <si>
    <t>Các bảo lãnh khác</t>
  </si>
  <si>
    <t>9380</t>
  </si>
  <si>
    <t>Các văn bản, chứng từ cam kết khác nhận được</t>
  </si>
  <si>
    <t>9390</t>
  </si>
  <si>
    <t xml:space="preserve">Các bảo lãnh khác nhận được </t>
  </si>
  <si>
    <t>9410</t>
  </si>
  <si>
    <t>Lãi cho vay chưa thu được bằng đồng Việt Nam</t>
  </si>
  <si>
    <t>OBS10</t>
  </si>
  <si>
    <t>OBS10.1</t>
  </si>
  <si>
    <t>9420</t>
  </si>
  <si>
    <t>Lãi cho vay chưa thu được bằng ngoại tệ</t>
  </si>
  <si>
    <t>9490</t>
  </si>
  <si>
    <t>Phí phải thu hoạt động cho vay chưa thu được</t>
  </si>
  <si>
    <t>OBS10.4</t>
  </si>
  <si>
    <t>9620</t>
  </si>
  <si>
    <t xml:space="preserve">Các giấy tờ có giá của Tổ chức tín dụng </t>
  </si>
  <si>
    <t>9711</t>
  </si>
  <si>
    <t>Nợ gốc bị tổn thất đang trong thời gian theo dõi</t>
  </si>
  <si>
    <t>OBS11</t>
  </si>
  <si>
    <t>OBS11.1</t>
  </si>
  <si>
    <t>9712</t>
  </si>
  <si>
    <t>Nợ lãi bị tổn thất đang trong thời gian theo dõi</t>
  </si>
  <si>
    <t>OBS11.2</t>
  </si>
  <si>
    <t>9811</t>
  </si>
  <si>
    <t>Gốc cho vay, đầu tư theo hợp đồng nhận ủy thác - Nợ đủ tiêu chuẩn</t>
  </si>
  <si>
    <t>9831</t>
  </si>
  <si>
    <t>Cấp tín dụng theo hợp đồng nhận ủy thác</t>
  </si>
  <si>
    <t>9890</t>
  </si>
  <si>
    <t>Các nghiệp vụ uỷ thác và đại lý khác</t>
  </si>
  <si>
    <t>9910</t>
  </si>
  <si>
    <t>Kim loai qui, da qui giu ho</t>
  </si>
  <si>
    <t>OBS12</t>
  </si>
  <si>
    <t>OBS12.1</t>
  </si>
  <si>
    <t>9920</t>
  </si>
  <si>
    <t>Tài sản khác giữ hộ</t>
  </si>
  <si>
    <t>OBS12.2</t>
  </si>
  <si>
    <t>9930</t>
  </si>
  <si>
    <t>Tài sản thuê ngoài</t>
  </si>
  <si>
    <t>OBS12.3</t>
  </si>
  <si>
    <t>9940</t>
  </si>
  <si>
    <t>Tài sản thế chấp, cầm cố của khách hàng</t>
  </si>
  <si>
    <t>9941</t>
  </si>
  <si>
    <t>Tài sản, giấy tờ có giá của khách hàng đưa thế chấp, cầm cố</t>
  </si>
  <si>
    <t>9950</t>
  </si>
  <si>
    <t>Tài sản gán, xiết nợ chờ xử  lý</t>
  </si>
  <si>
    <t>OBS12.5</t>
  </si>
  <si>
    <t>9960</t>
  </si>
  <si>
    <t>Các giấy tờ có giá của khách hàng đưa cầm cố</t>
  </si>
  <si>
    <t>9980</t>
  </si>
  <si>
    <t>Tài sản, giấy tờ có giá của tổ chức tín dụng thế chấp, cầm cố</t>
  </si>
  <si>
    <t>9990</t>
  </si>
  <si>
    <t>Các chứng từ có giá trị khác đang bảo quản</t>
  </si>
  <si>
    <t>CLIENT:</t>
  </si>
  <si>
    <t>BVB</t>
  </si>
  <si>
    <t>Period-end:</t>
  </si>
  <si>
    <t>Currency/Unit:</t>
  </si>
  <si>
    <t>VND</t>
  </si>
  <si>
    <t>Master Confirmation control</t>
  </si>
  <si>
    <t>Preparer:</t>
  </si>
  <si>
    <t>GTN - Jan 24</t>
  </si>
  <si>
    <t>Preparer - GTN - Feb 2024</t>
  </si>
  <si>
    <t>Reviewer:</t>
  </si>
  <si>
    <t>NHD - Jan 24</t>
  </si>
  <si>
    <t>Reviewer - NHD Feb 2024</t>
  </si>
  <si>
    <t>OUTLINE</t>
  </si>
  <si>
    <t>I.  Work done and Findings</t>
  </si>
  <si>
    <t>II.  Alternative procedures for confirmation not received</t>
  </si>
  <si>
    <t>III.  Conclusion</t>
  </si>
  <si>
    <t>I. Workdone and findings</t>
  </si>
  <si>
    <t>We sent confirmations ourselves for items selected:</t>
  </si>
  <si>
    <t>- For corporate customers: We reviewed the company name on the seal to ensure they were the senders.</t>
  </si>
  <si>
    <t>- For individual customers: We compared the signature on the letter with the specimen on the Bank’s system to ensure they were the senders.</t>
  </si>
  <si>
    <t>Steps send and received confirmation:</t>
  </si>
  <si>
    <t>- Audit team prepared confirmations then sent to client for checking.</t>
  </si>
  <si>
    <t xml:space="preserve">- After client checked the confirmation letter and signed on, audit team will check confirmation before sent to the confirmation team of FSO for their cross check about the information for sending letter then sent to EY filling room to send to the Bank’s customers to ensure EY send all confirmation received from the bank. </t>
  </si>
  <si>
    <t>- Audit team only accept confirmation send to Audit team directly.</t>
  </si>
  <si>
    <t>II. Alternative procedures for confirmation not received</t>
  </si>
  <si>
    <t>For confirmation have not been received up to our reporting date, we made sure to perform sufficiently the alternative procedures including testing to original supporting documents as below:</t>
  </si>
  <si>
    <t>For loan to customers:</t>
  </si>
  <si>
    <t xml:space="preserve">We performed vouching to loan contract and related documents (loan drawdown, loan collection receipt, interest payments…). </t>
  </si>
  <si>
    <t>We also obtain another evidence by cross check with EY team audit for customers, subsequent cashflow testing by check bank statement after year end to review payment</t>
  </si>
  <si>
    <t>Letter of credit/Letter of guarantee</t>
  </si>
  <si>
    <t>We tested to LC/LG documents such as application form, Swifts…</t>
  </si>
  <si>
    <t>For investments:</t>
  </si>
  <si>
    <t>For other long term investments, we tested to “shareholder certificate” and obtain the Financial statement of the company, dividend received during the year if any.</t>
  </si>
  <si>
    <t>Interbank:</t>
  </si>
  <si>
    <t xml:space="preserve">We obtained the bank statements/swift for demand deposits and contracts for term deposits or loans to/from other banks. </t>
  </si>
  <si>
    <t>We also cross check with other EY audit team who audit for these banks.</t>
  </si>
  <si>
    <t xml:space="preserve">(*) Validation procedures </t>
  </si>
  <si>
    <r>
      <t>►</t>
    </r>
    <r>
      <rPr>
        <sz val="11"/>
        <color rgb="FF000000"/>
        <rFont val="Calibri"/>
        <family val="2"/>
        <scheme val="minor"/>
      </rPr>
      <t>Electronic confirmation:</t>
    </r>
  </si>
  <si>
    <t>Validation check the email address/fax number/domain …</t>
  </si>
  <si>
    <t>We affix a unique code to each paper confirmation request once confirmation requests is under our control</t>
  </si>
  <si>
    <t xml:space="preserve">We scan the paper confirmation and send it via email </t>
  </si>
  <si>
    <t>When we receive the confirmation response, we agree its unique code to the confirmation control log to validate its authenticity.</t>
  </si>
  <si>
    <t>We document the validation procedures we perform on the email addresses, domains or fax numbers</t>
  </si>
  <si>
    <r>
      <t>►</t>
    </r>
    <r>
      <rPr>
        <sz val="11"/>
        <rFont val="Calibri"/>
        <family val="2"/>
        <scheme val="minor"/>
      </rPr>
      <t xml:space="preserve">Guidance in Atlas </t>
    </r>
  </si>
  <si>
    <t>https://live.atlas.ey.com/#document/420858/SL25359869-420858?pref=20052/9/1007&amp;crumb=8/553682</t>
  </si>
  <si>
    <r>
      <t>►</t>
    </r>
    <r>
      <rPr>
        <sz val="11"/>
        <rFont val="Calibri"/>
        <family val="2"/>
        <scheme val="minor"/>
      </rPr>
      <t xml:space="preserve">Electronic confirmation received template </t>
    </r>
  </si>
  <si>
    <t>Ref to sheet</t>
  </si>
  <si>
    <t>Electronic cf temp'!A1</t>
  </si>
  <si>
    <t>III. Conclusion</t>
  </si>
  <si>
    <t>We conclude that the confirmation procedures have been performed appropriately and we have obtained adequate audit evidence regarding the confirmation procedures.</t>
  </si>
  <si>
    <t>Confirmation Sample</t>
  </si>
  <si>
    <t xml:space="preserve">Confirmation received </t>
  </si>
  <si>
    <t>Cover</t>
  </si>
  <si>
    <t>Confirmation pending</t>
  </si>
  <si>
    <t>Alternative</t>
  </si>
  <si>
    <t>Total Cover</t>
  </si>
  <si>
    <t>Tổng số thư gửi</t>
  </si>
  <si>
    <t>Tổng số thư đã nhận từ BVB</t>
  </si>
  <si>
    <t>Tổng số thư đã gửi</t>
  </si>
  <si>
    <t>Tổng số thư gửi đã nhận</t>
  </si>
  <si>
    <t>BVB chưa gửi</t>
  </si>
  <si>
    <t>Thư chưa nhận phản hồi</t>
  </si>
  <si>
    <t>&amp; TCTD khác</t>
  </si>
  <si>
    <t>Interbank</t>
  </si>
  <si>
    <t>LG</t>
  </si>
  <si>
    <t>PTPT</t>
  </si>
  <si>
    <t>Invesment</t>
  </si>
  <si>
    <t>Related parties</t>
  </si>
  <si>
    <t>Total</t>
  </si>
  <si>
    <t>Số thư chưa nhận</t>
  </si>
  <si>
    <t>SOFT ( MAIL)</t>
  </si>
  <si>
    <t>Hard</t>
  </si>
  <si>
    <t>Hợp tác kinh doanh</t>
  </si>
  <si>
    <t>Dự án</t>
  </si>
  <si>
    <t>Sent</t>
  </si>
  <si>
    <t>Received</t>
  </si>
  <si>
    <t>Pending</t>
  </si>
  <si>
    <t>% Cover</t>
  </si>
  <si>
    <t>Alt</t>
  </si>
  <si>
    <t>Total cover</t>
  </si>
  <si>
    <t>Part</t>
  </si>
  <si>
    <t>ID</t>
  </si>
  <si>
    <t>MAKH</t>
  </si>
  <si>
    <t>TENKH</t>
  </si>
  <si>
    <t>LC</t>
  </si>
  <si>
    <t>Term deposit</t>
  </si>
  <si>
    <t>Demand Deposit</t>
  </si>
  <si>
    <t>Nostro</t>
  </si>
  <si>
    <t>Vostro</t>
  </si>
  <si>
    <t>Loan to</t>
  </si>
  <si>
    <t>Due to term</t>
  </si>
  <si>
    <t>Borrowing</t>
  </si>
  <si>
    <t>GTCG</t>
  </si>
  <si>
    <t>Grand total</t>
  </si>
  <si>
    <t>Receive from BVB</t>
  </si>
  <si>
    <t>Ref</t>
  </si>
  <si>
    <t>Ref Alt</t>
  </si>
  <si>
    <t>Scan/hard</t>
  </si>
  <si>
    <t>Group</t>
  </si>
  <si>
    <t>00056599</t>
  </si>
  <si>
    <t>TRAN TUAN HUY</t>
  </si>
  <si>
    <t>00333634</t>
  </si>
  <si>
    <t>00172574</t>
  </si>
  <si>
    <t>HONG UYEN TRAN</t>
  </si>
  <si>
    <t>Cho vay tiêu dùng</t>
  </si>
  <si>
    <t>01585004</t>
  </si>
  <si>
    <t>01434534</t>
  </si>
  <si>
    <t>CAO LE THAO DUYEN</t>
  </si>
  <si>
    <t>00730385</t>
  </si>
  <si>
    <t>01513633</t>
  </si>
  <si>
    <t>LE NGOC TRAN</t>
  </si>
  <si>
    <t>00324908</t>
  </si>
  <si>
    <t>00272188</t>
  </si>
  <si>
    <t>NGUYEN THI KIM HIEN</t>
  </si>
  <si>
    <t>01390166</t>
  </si>
  <si>
    <t>00307497</t>
  </si>
  <si>
    <t>PHAM HUY LAN</t>
  </si>
  <si>
    <t>00711344</t>
  </si>
  <si>
    <t>01513624</t>
  </si>
  <si>
    <t>BUI THUY DUYEN</t>
  </si>
  <si>
    <t>01384516</t>
  </si>
  <si>
    <t>01563796</t>
  </si>
  <si>
    <t>TRAN THI BE NGAN</t>
  </si>
  <si>
    <t>01334866</t>
  </si>
  <si>
    <t>00118649</t>
  </si>
  <si>
    <t>DUONG THI KIM XUAN</t>
  </si>
  <si>
    <t>01550325</t>
  </si>
  <si>
    <t>LE THANH TAN</t>
  </si>
  <si>
    <t>01540500</t>
  </si>
  <si>
    <t>00049960</t>
  </si>
  <si>
    <t>LE THI HIEU</t>
  </si>
  <si>
    <t>00243378</t>
  </si>
  <si>
    <t>DAO DUY TAN</t>
  </si>
  <si>
    <t>00725934</t>
  </si>
  <si>
    <t>00323793</t>
  </si>
  <si>
    <t>PHAM HUU HIEU</t>
  </si>
  <si>
    <t>00870896</t>
  </si>
  <si>
    <t>00597768</t>
  </si>
  <si>
    <t>THAI VAN HIEU</t>
  </si>
  <si>
    <t>01375662</t>
  </si>
  <si>
    <t>01513615</t>
  </si>
  <si>
    <t>NGUYEN DIEM KIEU</t>
  </si>
  <si>
    <t>01609866</t>
  </si>
  <si>
    <t>00047624</t>
  </si>
  <si>
    <t>LE THI PHUONG</t>
  </si>
  <si>
    <t>00059702</t>
  </si>
  <si>
    <t>NGUYEN ANH TUAN</t>
  </si>
  <si>
    <t>00097939</t>
  </si>
  <si>
    <t>THAI THUY KIEU</t>
  </si>
  <si>
    <t>00042763</t>
  </si>
  <si>
    <t>00097941</t>
  </si>
  <si>
    <t>BUI THE LINH</t>
  </si>
  <si>
    <t>01506451</t>
  </si>
  <si>
    <t>00199099</t>
  </si>
  <si>
    <t>NGUYEN THI HUYNH ANH</t>
  </si>
  <si>
    <t>00008790</t>
  </si>
  <si>
    <t>00269806</t>
  </si>
  <si>
    <t>PHAM XUAN NHI</t>
  </si>
  <si>
    <t>NGUYEN KIEN HOA</t>
  </si>
  <si>
    <t>00697100</t>
  </si>
  <si>
    <t>DO THI THANH</t>
  </si>
  <si>
    <t>LE THI THU HAO</t>
  </si>
  <si>
    <t>BUI NGOC TIEN</t>
  </si>
  <si>
    <t xml:space="preserve">NGUYEN THI HUE </t>
  </si>
  <si>
    <t>01592640</t>
  </si>
  <si>
    <t>NGUYEN HUU LOC</t>
  </si>
  <si>
    <t>LY TUONG LAM</t>
  </si>
  <si>
    <t>00074024</t>
  </si>
  <si>
    <t>LE NGOC SON</t>
  </si>
  <si>
    <t>01028712</t>
  </si>
  <si>
    <t>NGUYEN TRONG ANH</t>
  </si>
  <si>
    <t>LAM TAN LOI</t>
  </si>
  <si>
    <t>01610738</t>
  </si>
  <si>
    <t>TRUONG THI LIEN</t>
  </si>
  <si>
    <t>01646371</t>
  </si>
  <si>
    <t>TRAN MINH THIEN</t>
  </si>
  <si>
    <t>00229995</t>
  </si>
  <si>
    <t>LE HOAI NAM</t>
  </si>
  <si>
    <t>Cho vay bù đắp tài chính</t>
  </si>
  <si>
    <t>01592605</t>
  </si>
  <si>
    <t>LE THI DIEM</t>
  </si>
  <si>
    <t>01381784</t>
  </si>
  <si>
    <t>HUYNH THI MY LINH</t>
  </si>
  <si>
    <t>PHAM HUNG KHUONG</t>
  </si>
  <si>
    <t>01513599</t>
  </si>
  <si>
    <t>NGUYEN THI HONG LOAN</t>
  </si>
  <si>
    <t>DO KHANH LINH</t>
  </si>
  <si>
    <t>00232060</t>
  </si>
  <si>
    <t>CAO LE HOANG VU</t>
  </si>
  <si>
    <t>00100075</t>
  </si>
  <si>
    <t>TRAN MINH CHI</t>
  </si>
  <si>
    <t>00333649</t>
  </si>
  <si>
    <t>LE VAN TRUYEN</t>
  </si>
  <si>
    <t>VO DUY CUONG</t>
  </si>
  <si>
    <t>01510838</t>
  </si>
  <si>
    <t>DANG VAN PHONG</t>
  </si>
  <si>
    <t>HUYNH THI MY CHI</t>
  </si>
  <si>
    <t>01609870</t>
  </si>
  <si>
    <t>DUONG NGOC CHAM</t>
  </si>
  <si>
    <t>THAI THI CAM TIEN</t>
  </si>
  <si>
    <t>01729244</t>
  </si>
  <si>
    <t>PHUNG THANH NHAN</t>
  </si>
  <si>
    <t>01729259</t>
  </si>
  <si>
    <t>LE DAO NGOC HUY</t>
  </si>
  <si>
    <t>LE NGOC LONG</t>
  </si>
  <si>
    <t>00281250</t>
  </si>
  <si>
    <t>LE NGUYEN CHI CUONG</t>
  </si>
  <si>
    <t>00066099</t>
  </si>
  <si>
    <t>VUONG THANH TAN</t>
  </si>
  <si>
    <t>01513607</t>
  </si>
  <si>
    <t>LE THI THANH HOA</t>
  </si>
  <si>
    <t>00469936</t>
  </si>
  <si>
    <t>NGUYEN GIA TUE</t>
  </si>
  <si>
    <t>NGUYEN DUY CHINH</t>
  </si>
  <si>
    <t>PHAM TUAN MINH</t>
  </si>
  <si>
    <t>HUYNH QUANG THAI</t>
  </si>
  <si>
    <t>00020978</t>
  </si>
  <si>
    <t>TO HAI</t>
  </si>
  <si>
    <t>00022471</t>
  </si>
  <si>
    <t>TRAN THI MY HANG</t>
  </si>
  <si>
    <t>01564892</t>
  </si>
  <si>
    <t>LE THI NUONG</t>
  </si>
  <si>
    <t>00440184</t>
  </si>
  <si>
    <t>NGUYEN THANH VU</t>
  </si>
  <si>
    <t>01758000</t>
  </si>
  <si>
    <t>PHAM MINH TUAN</t>
  </si>
  <si>
    <t>Hoạt động kinh doanh bình thường</t>
  </si>
  <si>
    <t>00183795</t>
  </si>
  <si>
    <t>LUONG LUC VAN</t>
  </si>
  <si>
    <t>00521303</t>
  </si>
  <si>
    <t>VU THI THUAN</t>
  </si>
  <si>
    <t>00272473</t>
  </si>
  <si>
    <t>VU DUY BAC</t>
  </si>
  <si>
    <t>00129821</t>
  </si>
  <si>
    <t>DO HUU NHAN</t>
  </si>
  <si>
    <t>00107640</t>
  </si>
  <si>
    <t>NGUYEN THI THUY DUONG</t>
  </si>
  <si>
    <t>00224836</t>
  </si>
  <si>
    <t>NGUYEN THI MY PHUONG</t>
  </si>
  <si>
    <t>00261542</t>
  </si>
  <si>
    <t>NGUYEN THI PHUONG</t>
  </si>
  <si>
    <t>NGUYEN VAN THANG</t>
  </si>
  <si>
    <t>00913276</t>
  </si>
  <si>
    <t>DOAN THI LE</t>
  </si>
  <si>
    <t>00326666</t>
  </si>
  <si>
    <t>NGUYEN AN KHUONG</t>
  </si>
  <si>
    <t>00313297</t>
  </si>
  <si>
    <t>NGUYEN THANH TUNG</t>
  </si>
  <si>
    <t>Chưa phân loại</t>
  </si>
  <si>
    <t>00901948</t>
  </si>
  <si>
    <t>NGUYEN VAN TRUNG</t>
  </si>
  <si>
    <t>01152599</t>
  </si>
  <si>
    <t>PHAM HOANG KHIEM</t>
  </si>
  <si>
    <t>01591689</t>
  </si>
  <si>
    <t>DINH THI KET</t>
  </si>
  <si>
    <t>01567089</t>
  </si>
  <si>
    <t>TRAN THI NHUNG</t>
  </si>
  <si>
    <t>00915085</t>
  </si>
  <si>
    <t>NGUYEN HUU GIAP</t>
  </si>
  <si>
    <t>01593991</t>
  </si>
  <si>
    <t>LE THI NGAN</t>
  </si>
  <si>
    <t>00812593</t>
  </si>
  <si>
    <t>LE XUAN HAI</t>
  </si>
  <si>
    <t>01245612</t>
  </si>
  <si>
    <t>CAO TRONG TU</t>
  </si>
  <si>
    <t>00660144</t>
  </si>
  <si>
    <t>HO VAN TY</t>
  </si>
  <si>
    <t>01519927</t>
  </si>
  <si>
    <t>HUYNH HUU DUC</t>
  </si>
  <si>
    <t>00754887</t>
  </si>
  <si>
    <t>TRAN DINH CONG</t>
  </si>
  <si>
    <t>01566424</t>
  </si>
  <si>
    <t>NGUYEN KIM XUAN THAO</t>
  </si>
  <si>
    <t>00243387</t>
  </si>
  <si>
    <t>VO MINH MAN</t>
  </si>
  <si>
    <t>00786379</t>
  </si>
  <si>
    <t>DO THI QUE TRAM</t>
  </si>
  <si>
    <t>01672399</t>
  </si>
  <si>
    <t>CHAU MINH DUC</t>
  </si>
  <si>
    <t>01708881</t>
  </si>
  <si>
    <t>PHAM NGOC CHINH</t>
  </si>
  <si>
    <t>01528988</t>
  </si>
  <si>
    <t>HA VAN THIEN</t>
  </si>
  <si>
    <t>00754338</t>
  </si>
  <si>
    <t xml:space="preserve">NGUYEN QUANG CUONG </t>
  </si>
  <si>
    <t>01557013</t>
  </si>
  <si>
    <t>LE SON LAM</t>
  </si>
  <si>
    <t>00291991</t>
  </si>
  <si>
    <t>VU THI LAI</t>
  </si>
  <si>
    <t>01418379</t>
  </si>
  <si>
    <t>NGUYEN VAN NHO</t>
  </si>
  <si>
    <t>00240497</t>
  </si>
  <si>
    <t>NGUYEN DINH THINH</t>
  </si>
  <si>
    <t>00254753</t>
  </si>
  <si>
    <t>NGUYEN THI LY</t>
  </si>
  <si>
    <t>01505688</t>
  </si>
  <si>
    <t>DOAN DUC TRI</t>
  </si>
  <si>
    <t>00040033</t>
  </si>
  <si>
    <t>CTY TNHH DAU TU DIA OC THANH PHO</t>
  </si>
  <si>
    <t>00795627</t>
  </si>
  <si>
    <t>CONG TY CO PHAN DAU TU BAT DONG SAN DAO NGOC</t>
  </si>
  <si>
    <t>00600194</t>
  </si>
  <si>
    <t>CONG TY CO PHAN BAT DONG SAN CIRCLE POINT</t>
  </si>
  <si>
    <t>00795625</t>
  </si>
  <si>
    <t>CONG TY CO PHAN DAU TU BAT DONG SAN BINH MINH VIET</t>
  </si>
  <si>
    <t>01340702</t>
  </si>
  <si>
    <t>CONG TY CO PHAN BAT DONG SAN SUNRISE PALACE</t>
  </si>
  <si>
    <t>00260949</t>
  </si>
  <si>
    <t>CONG TY CO PHAN LAZALEE SAI GON</t>
  </si>
  <si>
    <t>00044061</t>
  </si>
  <si>
    <t>CONG TY CO PHAN KINH DOANH DIA OC PHUONG NAM 3A-2</t>
  </si>
  <si>
    <t>00914960</t>
  </si>
  <si>
    <t>CONG TY TNHH Q MAY</t>
  </si>
  <si>
    <t>01091035</t>
  </si>
  <si>
    <t>CONG TY TNHH HANH TRINH FINTECH</t>
  </si>
  <si>
    <t>01649838</t>
  </si>
  <si>
    <t>CONG TY TNHH THUONG MAI DICH VU DAU TU PHUC THANH</t>
  </si>
  <si>
    <t>00536124</t>
  </si>
  <si>
    <t>CTY TNHH VO TIEN DAT</t>
  </si>
  <si>
    <t>01029281</t>
  </si>
  <si>
    <t>CONG TY TNHH DAO CHUONG INVEST</t>
  </si>
  <si>
    <t>00127637</t>
  </si>
  <si>
    <t>CT CP DAU TU THUONG MAI DV HM TOWN</t>
  </si>
  <si>
    <t>00214292</t>
  </si>
  <si>
    <t>CONG TY TNHH BAT DONG SAN DU LICH DAO NGOC</t>
  </si>
  <si>
    <t>01519742</t>
  </si>
  <si>
    <t>CONG TY CO PHAN BAT DONG SAN GREEN SQUARE</t>
  </si>
  <si>
    <t>00239221</t>
  </si>
  <si>
    <t>CONG TY TNHH DAU TU THUONG MAI THANH DAO</t>
  </si>
  <si>
    <t>00112493</t>
  </si>
  <si>
    <t>CONG TY CP O TO HOAN CAU</t>
  </si>
  <si>
    <t>01776129</t>
  </si>
  <si>
    <t>CONG TY CO PHAN DAU TU LTM</t>
  </si>
  <si>
    <t>00557416</t>
  </si>
  <si>
    <t>CTY TNHH XAY DUNG - THUONG MAI - DICH VU DUC NGHIA</t>
  </si>
  <si>
    <t>00307613</t>
  </si>
  <si>
    <t>CONG TY CO PHAN MNA</t>
  </si>
  <si>
    <t>00102773</t>
  </si>
  <si>
    <t>CONG TY CO PHAN DU LICH PHU QUOC</t>
  </si>
  <si>
    <t>00641506</t>
  </si>
  <si>
    <t>CONG TY TNHH DAU TU NHAT TOAN PHAT</t>
  </si>
  <si>
    <t>01772486</t>
  </si>
  <si>
    <t>CONG TY CO PHAN THUONG MAI DAU KHI THANH DO</t>
  </si>
  <si>
    <t>00017504</t>
  </si>
  <si>
    <t>CONG TY CP TAP DOAN INTIMEX</t>
  </si>
  <si>
    <t>01340585</t>
  </si>
  <si>
    <t>CONG TY CO PHAN BAT DONG SAN TD GATE</t>
  </si>
  <si>
    <t>00022369</t>
  </si>
  <si>
    <t>CONG TY CO PHAN O TO DO THANH</t>
  </si>
  <si>
    <t>00276286</t>
  </si>
  <si>
    <t>CONG TY TNHH BENH VIEN QUOC TE TAM TRI HONG NGU</t>
  </si>
  <si>
    <t>00449649</t>
  </si>
  <si>
    <t>CT TNHH NL MAT TROI AP MAI PHOENIX ITW</t>
  </si>
  <si>
    <t>01429254</t>
  </si>
  <si>
    <t>CONG TY TNHH DAI KHANH BINH</t>
  </si>
  <si>
    <t>00107512</t>
  </si>
  <si>
    <t>TONG CONG TY HANG KHONG VN - CTCP</t>
  </si>
  <si>
    <t>00039745</t>
  </si>
  <si>
    <t>CTY CO PHAN GOOD DAY HOSPITALITY</t>
  </si>
  <si>
    <t>00103301</t>
  </si>
  <si>
    <t>CTY CP DT BDS QUANG TRUONG HM</t>
  </si>
  <si>
    <t>00243697</t>
  </si>
  <si>
    <t>CONG TY TNHH BAT DONG SAN TSH</t>
  </si>
  <si>
    <t>00043523</t>
  </si>
  <si>
    <t>CTY TNHH DT-XD-TM VU KIEU</t>
  </si>
  <si>
    <t>00131724</t>
  </si>
  <si>
    <t>CONG TY CP SEVEN SYSTEM VIET NAM</t>
  </si>
  <si>
    <t>00064178</t>
  </si>
  <si>
    <t>CTY CP DAU TU VA XAY DUNG 501</t>
  </si>
  <si>
    <t>00377047</t>
  </si>
  <si>
    <t>CONG TY TNHH TAP DOAN  RITA VO</t>
  </si>
  <si>
    <t>00226494</t>
  </si>
  <si>
    <t>CTY TNHH MTV  XAY DUNG XUAN TRUNG VIET</t>
  </si>
  <si>
    <t>00316488</t>
  </si>
  <si>
    <t>CTY TNHH NANG LUONG MAT TROI AP MAI AN PHUOC 1</t>
  </si>
  <si>
    <t>00222373</t>
  </si>
  <si>
    <t>CTY TNHH TM XAY DUNG THAI BINH DUONG</t>
  </si>
  <si>
    <t>00224957</t>
  </si>
  <si>
    <t>CONG TY TNHH MOT THANH VIEN TPL</t>
  </si>
  <si>
    <t>00275313</t>
  </si>
  <si>
    <t>CONG TY CO PHAN BENH VIEN DA KHOA TAM TRI CAO LANH</t>
  </si>
  <si>
    <t>00331016</t>
  </si>
  <si>
    <t>CTY CP GIAI PHAP THUONG MAI A BA</t>
  </si>
  <si>
    <t>00089442</t>
  </si>
  <si>
    <t>CONG TY CO PHAN O TO TAN BINH</t>
  </si>
  <si>
    <t>00349399</t>
  </si>
  <si>
    <t>CT TNHH NANG LUONG MAT TROI AP MAI APF</t>
  </si>
  <si>
    <t>00881856</t>
  </si>
  <si>
    <t>CTY TNHH MTV NGHIA HANH DAK NONG</t>
  </si>
  <si>
    <t>00039177</t>
  </si>
  <si>
    <t>CN CTY CP TAP DOAN INTIMEX TAI BUON MA THUOT</t>
  </si>
  <si>
    <t>00328151</t>
  </si>
  <si>
    <t>CONG TY TNHH THUONG MAI &amp; DICH VU TUAN TOAN</t>
  </si>
  <si>
    <t>00543519</t>
  </si>
  <si>
    <t>CONG TY TNHH THUONG MAI PHUOC VIEN</t>
  </si>
  <si>
    <t>00077325</t>
  </si>
  <si>
    <t>CONG TY CP LONG VU XNK TONG HOP LONG AN</t>
  </si>
  <si>
    <t>00222951</t>
  </si>
  <si>
    <t>CONG TY TNHH TOAN GIA HAN</t>
  </si>
  <si>
    <t>00242869</t>
  </si>
  <si>
    <t>CONG TY CO PHAN DU LICH VI THANH</t>
  </si>
  <si>
    <t>00709114</t>
  </si>
  <si>
    <t>CONG TY TNHH SAN XUAT CAO SU TUAN HUYEN</t>
  </si>
  <si>
    <t>00193730</t>
  </si>
  <si>
    <t>CONG TY TNHH THUONG MAI - SAN XUAT ANH KHOA</t>
  </si>
  <si>
    <t>01354435</t>
  </si>
  <si>
    <t>CTY TNHH SAN XUAT DICH VU THUONG MAI BINH TRIEU</t>
  </si>
  <si>
    <t>00845725</t>
  </si>
  <si>
    <t>CONG TY TNHH H&amp;H 168</t>
  </si>
  <si>
    <t>00923646</t>
  </si>
  <si>
    <t>CONG TY TNHH THUONG MAI KHI HOA LONG HUONG DUONG</t>
  </si>
  <si>
    <t>00098194</t>
  </si>
  <si>
    <t>CTY TNHH MTV DUC KHAI</t>
  </si>
  <si>
    <t>00455522</t>
  </si>
  <si>
    <t>CONG TY TNHH FUJI THUAN</t>
  </si>
  <si>
    <t>00192007</t>
  </si>
  <si>
    <t>CTY TNHH MTV VANG BAC THIEN TAO PHU</t>
  </si>
  <si>
    <t>00689018</t>
  </si>
  <si>
    <t>CONG TY TNHH KHANH HUNG</t>
  </si>
  <si>
    <t>01197561</t>
  </si>
  <si>
    <t>CONG TY TNHH THUONG MAI PHUONG NAM BAN ME</t>
  </si>
  <si>
    <t>01761854</t>
  </si>
  <si>
    <t>CONG TY TNHH THIET BI BTN VIET NAM</t>
  </si>
  <si>
    <t>01057046</t>
  </si>
  <si>
    <t>TRAN QUOC TUAN</t>
  </si>
  <si>
    <t>00234039</t>
  </si>
  <si>
    <t>CTY TNHH XAY DUNG VA TRANG TRI NOI THAT HOANG DIEP</t>
  </si>
  <si>
    <t>01470597</t>
  </si>
  <si>
    <t>CONG TY TNHH MTV CAY CANH NGOC KIM NGAN</t>
  </si>
  <si>
    <t>01668282</t>
  </si>
  <si>
    <t>CONG TY TNHH TM DV KY THUAT KHANH AN PHU</t>
  </si>
  <si>
    <t>00334415</t>
  </si>
  <si>
    <t xml:space="preserve">CONG TY TNHH DICH VU VA KY THUAT BAO CHAU </t>
  </si>
  <si>
    <t>00710094</t>
  </si>
  <si>
    <t>CTY TNHH THIET BI VA DV THUONG MAI VIET ANH</t>
  </si>
  <si>
    <t>01459624</t>
  </si>
  <si>
    <t>CONG TY TNHH DAVONNE ERA</t>
  </si>
  <si>
    <t>01014736</t>
  </si>
  <si>
    <t>CONG TY TNHH CFM VIET NAM</t>
  </si>
  <si>
    <t>00822735</t>
  </si>
  <si>
    <t>CONG TY TNNHH THUONG MAI DICH VU CAO NGUYEN PHAT</t>
  </si>
  <si>
    <t>01204644</t>
  </si>
  <si>
    <t>CONG TY CP THE ANH PHAT</t>
  </si>
  <si>
    <t>01386577</t>
  </si>
  <si>
    <t>CONG TY TNHH DAU TU PHAT TRIEN PHAN PHOI BAO CHAU</t>
  </si>
  <si>
    <t>01719332</t>
  </si>
  <si>
    <t>CTY TNHH MTV XD THINH THIEN PHU</t>
  </si>
  <si>
    <t>01621848</t>
  </si>
  <si>
    <t>CONG TY TNHH DAU TU VA XAY DUNG KHANG VU</t>
  </si>
  <si>
    <t>00690531</t>
  </si>
  <si>
    <t>CONG TY CO PHAN HOANG THIEN UY</t>
  </si>
  <si>
    <t>00213033</t>
  </si>
  <si>
    <t>DUONG THANH THUY</t>
  </si>
  <si>
    <t>00329536</t>
  </si>
  <si>
    <t>NGUYEN PHAN AN</t>
  </si>
  <si>
    <t>00004917</t>
  </si>
  <si>
    <t>NGUYEN VU PHAN</t>
  </si>
  <si>
    <t>00139756</t>
  </si>
  <si>
    <t>VUONG BUU LINH</t>
  </si>
  <si>
    <t>00202342</t>
  </si>
  <si>
    <t>TRAN THI KIM THANH</t>
  </si>
  <si>
    <t>00127283</t>
  </si>
  <si>
    <t>SOMCHAI SRISATITVATANA</t>
  </si>
  <si>
    <t>00151968</t>
  </si>
  <si>
    <t>VU THI TUYET LAN</t>
  </si>
  <si>
    <t>00320899</t>
  </si>
  <si>
    <t>DUONG THI THANH XUAN</t>
  </si>
  <si>
    <t>00300530</t>
  </si>
  <si>
    <t>BUI ANH DUNG</t>
  </si>
  <si>
    <t>00010471</t>
  </si>
  <si>
    <t>DOAN HONG QUANG</t>
  </si>
  <si>
    <t>00199532</t>
  </si>
  <si>
    <t>NGUYEN THI KIM LIEN</t>
  </si>
  <si>
    <t>00200341</t>
  </si>
  <si>
    <t>LE MINH TRI</t>
  </si>
  <si>
    <t>00035970</t>
  </si>
  <si>
    <t>NGUYEN BA VAN</t>
  </si>
  <si>
    <t>00138274</t>
  </si>
  <si>
    <t>CHU XUAN HA</t>
  </si>
  <si>
    <t>01501160</t>
  </si>
  <si>
    <t>LUU NHUOC LAN</t>
  </si>
  <si>
    <t>00050163</t>
  </si>
  <si>
    <t>PHAM THI KIEU TRANG</t>
  </si>
  <si>
    <t>00275622</t>
  </si>
  <si>
    <t>DAO BACH YEN</t>
  </si>
  <si>
    <t>00129798</t>
  </si>
  <si>
    <t>NGUYEN THI THU TRANG</t>
  </si>
  <si>
    <t>00151967</t>
  </si>
  <si>
    <t>DO THI KIM THOA</t>
  </si>
  <si>
    <t>00168608</t>
  </si>
  <si>
    <t>PHAM CAO KY</t>
  </si>
  <si>
    <t>00169791</t>
  </si>
  <si>
    <t>DUONG THI HUONG</t>
  </si>
  <si>
    <t>00273861</t>
  </si>
  <si>
    <t>LY THI BAU</t>
  </si>
  <si>
    <t>Không gửi thư</t>
  </si>
  <si>
    <t>00249388</t>
  </si>
  <si>
    <t>DUONG DINH CHINH</t>
  </si>
  <si>
    <t>00120518</t>
  </si>
  <si>
    <t>DANG HAI</t>
  </si>
  <si>
    <t>00279170</t>
  </si>
  <si>
    <t>NGUYEN HOANG OANH</t>
  </si>
  <si>
    <t>00178506</t>
  </si>
  <si>
    <t>DANG TRUNG NGHIA</t>
  </si>
  <si>
    <t>00175468</t>
  </si>
  <si>
    <t>BUI MINH YEN</t>
  </si>
  <si>
    <t>00699208</t>
  </si>
  <si>
    <t>LE THU TRANG</t>
  </si>
  <si>
    <t>00113564</t>
  </si>
  <si>
    <t>HUYNH THI ANH NGUYET</t>
  </si>
  <si>
    <t>00210022</t>
  </si>
  <si>
    <t>VUONG TRAN HUE</t>
  </si>
  <si>
    <t>00173801</t>
  </si>
  <si>
    <t>NGUYEN THI HANG</t>
  </si>
  <si>
    <t>00488298</t>
  </si>
  <si>
    <t>DINH THANH TAM</t>
  </si>
  <si>
    <t>00117102</t>
  </si>
  <si>
    <t>TRAN THI THU HUONG</t>
  </si>
  <si>
    <t>01114610</t>
  </si>
  <si>
    <t>TRAN THI DIEU</t>
  </si>
  <si>
    <t>00029280</t>
  </si>
  <si>
    <t>TRINH THI THUY</t>
  </si>
  <si>
    <t>00252272</t>
  </si>
  <si>
    <t>HO TUYEN LAM</t>
  </si>
  <si>
    <t>00885323</t>
  </si>
  <si>
    <t>TRAN THI THANH</t>
  </si>
  <si>
    <t>00107938</t>
  </si>
  <si>
    <t>DO THI THU HUONG</t>
  </si>
  <si>
    <t>00875085</t>
  </si>
  <si>
    <t>DINH THI THU SUONG</t>
  </si>
  <si>
    <t>00017993</t>
  </si>
  <si>
    <t>DINH NGUYEN THANH DUONG</t>
  </si>
  <si>
    <t>01532713</t>
  </si>
  <si>
    <t>THAI KIM YEN</t>
  </si>
  <si>
    <t>01711380</t>
  </si>
  <si>
    <t>PHAM VAN THINH</t>
  </si>
  <si>
    <t>01277733</t>
  </si>
  <si>
    <t>PHAM DAO CAT TIEN</t>
  </si>
  <si>
    <t>00056765</t>
  </si>
  <si>
    <t>DUONG PHUONG LONG</t>
  </si>
  <si>
    <t>00015871</t>
  </si>
  <si>
    <t>NGUYEN THI NGA</t>
  </si>
  <si>
    <t>00962436</t>
  </si>
  <si>
    <t>VO VUONG NHU QUYNH</t>
  </si>
  <si>
    <t>01024985</t>
  </si>
  <si>
    <t>TON GIA VAN</t>
  </si>
  <si>
    <t>00590391</t>
  </si>
  <si>
    <t>NGUYEN XUAN DU</t>
  </si>
  <si>
    <t>00309409</t>
  </si>
  <si>
    <t>CAP KIM CUONG</t>
  </si>
  <si>
    <t>00688558</t>
  </si>
  <si>
    <t>DOAN THI GIAP</t>
  </si>
  <si>
    <t>01670026</t>
  </si>
  <si>
    <t>LUONG QUOC TRUNG</t>
  </si>
  <si>
    <t>00300484</t>
  </si>
  <si>
    <t>LAU KHENH</t>
  </si>
  <si>
    <t>01565746</t>
  </si>
  <si>
    <t>NGUYEN HUYNH DANG</t>
  </si>
  <si>
    <t>01487739</t>
  </si>
  <si>
    <t>NGUYEN PHUONG HUY</t>
  </si>
  <si>
    <t>01631672</t>
  </si>
  <si>
    <t>DINH THI HONG</t>
  </si>
  <si>
    <t>00025375</t>
  </si>
  <si>
    <t>NGUYEN THANH PHUONG</t>
  </si>
  <si>
    <t>00030477</t>
  </si>
  <si>
    <t>VUONG THI CUC</t>
  </si>
  <si>
    <t>01046657</t>
  </si>
  <si>
    <t>NGUYEN THI KIM HA</t>
  </si>
  <si>
    <t>01708902</t>
  </si>
  <si>
    <t>NGUYEN NGOC QUY</t>
  </si>
  <si>
    <t>00023994</t>
  </si>
  <si>
    <t>TRAN THI THU HUYEN</t>
  </si>
  <si>
    <t>00285631</t>
  </si>
  <si>
    <t>CONG TY CP CONG TRUNG GIAN THANH TOAN NGAN LUONG</t>
  </si>
  <si>
    <t>00157041</t>
  </si>
  <si>
    <t>CT TNHH XU LY CHAT THAI VIET NAM</t>
  </si>
  <si>
    <t>01499139</t>
  </si>
  <si>
    <t xml:space="preserve">CONG TY TNHH BAO HIEM NHAN THO FWD VIET NAM </t>
  </si>
  <si>
    <t>00219159</t>
  </si>
  <si>
    <t>CTY TNHH MHI ENGINE SYSTEM VIET NAM</t>
  </si>
  <si>
    <t>00213375</t>
  </si>
  <si>
    <t>CONG TY CO PHAN PHAT TRIEN A&amp;B</t>
  </si>
  <si>
    <t>00173404</t>
  </si>
  <si>
    <t>CONG TY CO PHAN CHE BIEN GO THUAN AN</t>
  </si>
  <si>
    <t>00040869</t>
  </si>
  <si>
    <t>CTY CP DICH VU DI DONG TRUC TUYEN</t>
  </si>
  <si>
    <t>00255501</t>
  </si>
  <si>
    <t>CONG TY CP KHU CONG NGHIEP TAN BINH</t>
  </si>
  <si>
    <t>01062911</t>
  </si>
  <si>
    <t>QUY DAU TU PHAT TRIEN BINH PHUOC</t>
  </si>
  <si>
    <t>00198825</t>
  </si>
  <si>
    <t>QUY DAU TU PHAT TRIEN TINH BINH DUONG</t>
  </si>
  <si>
    <t>00367258</t>
  </si>
  <si>
    <t>CONG TY CO PHAN TIMO VIET NAM</t>
  </si>
  <si>
    <t>00140038</t>
  </si>
  <si>
    <t>CTY CP VANG BAC DA QUY PHU NHUAN</t>
  </si>
  <si>
    <t>00940960</t>
  </si>
  <si>
    <t>CONG TY TNHH CHE BIEN BOT MY ME KONG</t>
  </si>
  <si>
    <t>00250278</t>
  </si>
  <si>
    <t>CONG TY CO PHAN TAN PHU LONG</t>
  </si>
  <si>
    <t>00150770</t>
  </si>
  <si>
    <t>CONG TY CO PHAN CHUNG KHOAN VPS</t>
  </si>
  <si>
    <t>00241736</t>
  </si>
  <si>
    <t>CTY TNHH MTV XO SO KIEN THIET SOC TRANG</t>
  </si>
  <si>
    <t>00211293</t>
  </si>
  <si>
    <t>TONG CTY CP BAO HIEM NH TMCP CONG THUONG VN</t>
  </si>
  <si>
    <t>00192329</t>
  </si>
  <si>
    <t>CONG TY CO PHAN LOGISTICS VICEM</t>
  </si>
  <si>
    <t>00315632</t>
  </si>
  <si>
    <t>CONG TY CO PHAN FINHAY VIET NAM</t>
  </si>
  <si>
    <t>00238444</t>
  </si>
  <si>
    <t>CONG TY LIEN DOANH KHACH SAN SAIGON RIVERSIDE</t>
  </si>
  <si>
    <t>00285665</t>
  </si>
  <si>
    <t>CTY CP DT PHAT TRIEN CONG NGHIEP - TM CU CHI</t>
  </si>
  <si>
    <t>00324003</t>
  </si>
  <si>
    <t>CONG TY TNHH NHOM DINH HINH SAPA BEN THANH</t>
  </si>
  <si>
    <t>00230466</t>
  </si>
  <si>
    <t>CTY TNHH MTV XSKT VA DV TONG HOP DONG NAI</t>
  </si>
  <si>
    <t>00914531</t>
  </si>
  <si>
    <t>CONG TY CO PHAN KHU CONG NGHIEP BAC DONG PHU</t>
  </si>
  <si>
    <t>00377370</t>
  </si>
  <si>
    <t>CTY CP QUAN LY QUY THIEN VIET</t>
  </si>
  <si>
    <t>00591037</t>
  </si>
  <si>
    <t>CONG TY TNHH MTV QUAN LY QUY ACB</t>
  </si>
  <si>
    <t>01253434</t>
  </si>
  <si>
    <t>VAN PHONG TINH UY BINH DUONG</t>
  </si>
  <si>
    <t>00344960</t>
  </si>
  <si>
    <t>CONG TY CO PHAN SUA QUOC TE</t>
  </si>
  <si>
    <t>00012515</t>
  </si>
  <si>
    <t>TONG CTY CO PHAN BAO HIEM BAO LONG</t>
  </si>
  <si>
    <t>00017756</t>
  </si>
  <si>
    <t>CTY CP QUAN LY QUY DAU TU CK BAN VIET</t>
  </si>
  <si>
    <t>01323730</t>
  </si>
  <si>
    <t>CONG TY CO PHAN BAT DONG SAN EMPIRE LAND</t>
  </si>
  <si>
    <t>00970224</t>
  </si>
  <si>
    <t>CONG TY CO PHAN DICH VU GIAO HANG NHANH</t>
  </si>
  <si>
    <t>00066053</t>
  </si>
  <si>
    <t>CTY TNHH MTV XO SO KIEN THIET TIEN GIANG</t>
  </si>
  <si>
    <t>01385067</t>
  </si>
  <si>
    <t>BAO THANH NIEN</t>
  </si>
  <si>
    <t>00077715</t>
  </si>
  <si>
    <t>CONG TY CO PHAN THUY SAN VIET UC</t>
  </si>
  <si>
    <t>01617566</t>
  </si>
  <si>
    <t>CT TNHH MTV XO SO KIEN THIET VA DVTH BINH PHUOC</t>
  </si>
  <si>
    <t>01775152</t>
  </si>
  <si>
    <t>CONG TY CO PHAN LE BAO MINH</t>
  </si>
  <si>
    <t>01642347</t>
  </si>
  <si>
    <t>CTY TNHH THUONG MAI TVJ</t>
  </si>
  <si>
    <t>00488287</t>
  </si>
  <si>
    <t>QUY DAU TU PHAT TRIEN TINH BINH DINH</t>
  </si>
  <si>
    <t>00081729</t>
  </si>
  <si>
    <t>CTY CO PHAN KCN NAM TAN UYEN</t>
  </si>
  <si>
    <t>00313527</t>
  </si>
  <si>
    <t>CONG TY CO PHAN CHUNG KHOAN FPT - CHI NHANH THANH PHO HO CHI MINH</t>
  </si>
  <si>
    <t>00225029</t>
  </si>
  <si>
    <t>CONG TY CO PHAN ZION</t>
  </si>
  <si>
    <t>00146063</t>
  </si>
  <si>
    <t>CONG TY CP CHUNG KHOAN BAO MINH</t>
  </si>
  <si>
    <t>00009644</t>
  </si>
  <si>
    <t>CONG TY CO PHAN CHUNG KHOAN VIETCAP</t>
  </si>
  <si>
    <t>00628955</t>
  </si>
  <si>
    <t>CONG TY CO PHAN BAT DONG SAN GARDEN SQUARE</t>
  </si>
  <si>
    <t>00025411</t>
  </si>
  <si>
    <t>CTY TNHH MTV QLN&amp;KTTS-NH TMCP BAN VIET</t>
  </si>
  <si>
    <t>00039796</t>
  </si>
  <si>
    <t>CTY TNHH TM DAU KHI PHAT VINH</t>
  </si>
  <si>
    <t>00059373</t>
  </si>
  <si>
    <t>CONG TY CO PHAN XAY DUNG CONG TRINH 545</t>
  </si>
  <si>
    <t>00124227</t>
  </si>
  <si>
    <t>CTY CP DICH VU VA SAN PHAM CONG NGHIEP QUOC TE</t>
  </si>
  <si>
    <t>00156500</t>
  </si>
  <si>
    <t>NGUYEN THI YEN DAO</t>
  </si>
  <si>
    <t>00163257</t>
  </si>
  <si>
    <t>CONG TY TNHH XAY DUNG HOA BINH</t>
  </si>
  <si>
    <t>00166672</t>
  </si>
  <si>
    <t>CONG TY TNHH HUY PHONG</t>
  </si>
  <si>
    <t>00243913</t>
  </si>
  <si>
    <t>CONG TY TNHH XAY DUNG BAO NAM LONG</t>
  </si>
  <si>
    <t>00482524</t>
  </si>
  <si>
    <t>CTY CP MOI TRUONG VA CONG TRINH DO THI TH</t>
  </si>
  <si>
    <t>00643930</t>
  </si>
  <si>
    <t>CONG TY TNHH LOTUS GLOBAL</t>
  </si>
  <si>
    <t>00829405</t>
  </si>
  <si>
    <t>TRAN THANH HAI</t>
  </si>
  <si>
    <t>CD-HOMECREDIT</t>
  </si>
  <si>
    <t>CONG TY TAI CHINH TNHH MTV HOME CREDIT VIET NAM</t>
  </si>
  <si>
    <t>CD-VIETCREDIT6T</t>
  </si>
  <si>
    <t>CONG TY TAI CHINH CO PHAN TIN VIET</t>
  </si>
  <si>
    <t>EVNFC_RL_KHCL_08</t>
  </si>
  <si>
    <t>CONG TY TAI CHINH CO PHAN DIEN LUC</t>
  </si>
  <si>
    <t>VPBFC/CCTG-16180</t>
  </si>
  <si>
    <t>CONG TY TAI CHINH TNHH NH VIET NAM THINH VUONG SMBC</t>
  </si>
  <si>
    <t>00164991</t>
  </si>
  <si>
    <t>QUY TIN DUNG NHAN DAN PHU HOA</t>
  </si>
  <si>
    <t>00166588</t>
  </si>
  <si>
    <t>QUY TIN DUNG NHAN DAN DUONG NOI</t>
  </si>
  <si>
    <t>00202673</t>
  </si>
  <si>
    <t>00155757</t>
  </si>
  <si>
    <t>00171635</t>
  </si>
  <si>
    <t>QUY TIN DUNG NHAN DAN VINH BINH</t>
  </si>
  <si>
    <t>00204222</t>
  </si>
  <si>
    <t>QUY TIN DUNG NHAN DAN TAN TIEN</t>
  </si>
  <si>
    <t>00204218</t>
  </si>
  <si>
    <t>QUY TIN DUNG NHAN DAN HIEP TAN</t>
  </si>
  <si>
    <t>00225694</t>
  </si>
  <si>
    <t>QUY TIN DUNG NHAN NHAN XA VINH NGOC</t>
  </si>
  <si>
    <t>00165748</t>
  </si>
  <si>
    <t>QUY TIN DUNG NHAN DAN NINH SON</t>
  </si>
  <si>
    <t>00097948</t>
  </si>
  <si>
    <t>QUY TIN DUNG NHAN DAN CO SO DONG TIEN</t>
  </si>
  <si>
    <t>00157605</t>
  </si>
  <si>
    <t>QUY TIN DUNG NHAN DAN TRI TON</t>
  </si>
  <si>
    <t>00037998</t>
  </si>
  <si>
    <t>BHF-BANK AKTIENGESELLSCHAFT</t>
  </si>
  <si>
    <t>00093400</t>
  </si>
  <si>
    <t>DBS BANK LTD</t>
  </si>
  <si>
    <t>00209947</t>
  </si>
  <si>
    <t>QUY TIN DUNG NHAN DAN VONG XUYEN</t>
  </si>
  <si>
    <t>00150992</t>
  </si>
  <si>
    <t>QUY TIN DUNG NHAN DAN CO SO THANH BINH</t>
  </si>
  <si>
    <t>00168821</t>
  </si>
  <si>
    <t>QUY TIN DUNG NHAN DAN VAN KHE</t>
  </si>
  <si>
    <t>00285485</t>
  </si>
  <si>
    <t>NGAN HANG TMCP CONG THUONG VIET NAM - CN TP.HCM</t>
  </si>
  <si>
    <t>00226411</t>
  </si>
  <si>
    <t>QUY TIN DUNG NHAN DAN TAY DANG</t>
  </si>
  <si>
    <t>00210778</t>
  </si>
  <si>
    <t>QUY TIN DUNG NHAN DAN CHANH NGHIA</t>
  </si>
  <si>
    <t>00169278</t>
  </si>
  <si>
    <t>QTD NHAN DAN BINH DUC</t>
  </si>
  <si>
    <t>00675536</t>
  </si>
  <si>
    <t>TO CHUC TAI CHINH VI MO TNHH MTV CHO NGUOI LAO DONG NGHEO TU TAO VIEC LAM</t>
  </si>
  <si>
    <t>00172487</t>
  </si>
  <si>
    <t>QUY TIN DUNG NHAN DAN CO SO HOANG MAI</t>
  </si>
  <si>
    <t>00224319</t>
  </si>
  <si>
    <t>QUY TDND CO NHUE</t>
  </si>
  <si>
    <t>00167383</t>
  </si>
  <si>
    <t>VIETNAM JOINT STOCK COMMERCIAL BANK FOR INDUSTRY AND TRADE (VIETIN BANK)</t>
  </si>
  <si>
    <t>00276813</t>
  </si>
  <si>
    <t>QUY TIN DUNG NHAN DAN LONG THANH BAC</t>
  </si>
  <si>
    <t>00178699</t>
  </si>
  <si>
    <t>HABIB AMERICAN BANK</t>
  </si>
  <si>
    <t>00011869</t>
  </si>
  <si>
    <t>NGAN HANG TMCP NAM A</t>
  </si>
  <si>
    <t>QUY TIN DUNG ND XA ME LINH</t>
  </si>
  <si>
    <t>00207247</t>
  </si>
  <si>
    <t>NGAN HANG TMCP SAI GON - HA NOI</t>
  </si>
  <si>
    <t>00012385</t>
  </si>
  <si>
    <t>QUY TIN DUNG NHAN DAN AN THANH</t>
  </si>
  <si>
    <t>00212240</t>
  </si>
  <si>
    <t>NGAN HANG TMCP A CHAU - CHI NHANH TAY NINH - PHONG GIAO DICH TRANG BANG</t>
  </si>
  <si>
    <t>00275315</t>
  </si>
  <si>
    <t>OCBC_SINGAPORE</t>
  </si>
  <si>
    <t>00381090</t>
  </si>
  <si>
    <t>NGAN HANG TMCP SAI GON</t>
  </si>
  <si>
    <t>QUY TIN DUNG NHAN DAN HOA THANH</t>
  </si>
  <si>
    <t>00038030</t>
  </si>
  <si>
    <t>NGAN HANG TMCP SAI GON THUONG TIN</t>
  </si>
  <si>
    <t>00012010</t>
  </si>
  <si>
    <t>QUY TIN DUNG NHAN DAN THANH PHO TAY NINH</t>
  </si>
  <si>
    <t>NGAN HANG TMCP XANG DAU PETROLIMEX</t>
  </si>
  <si>
    <t>00469586</t>
  </si>
  <si>
    <t>QUY TIN DUNG NHAN DAN MY HOA</t>
  </si>
  <si>
    <t>00012014</t>
  </si>
  <si>
    <t>NGAN HANG TMCP NGOAI THUONG - CN TPHCM</t>
  </si>
  <si>
    <t>00234238</t>
  </si>
  <si>
    <t>NGAN HANG TMCP DAI CHUNG VIET NAM</t>
  </si>
  <si>
    <t>00021752</t>
  </si>
  <si>
    <t>NGAN HANG TMCP BAC A</t>
  </si>
  <si>
    <t>00027932</t>
  </si>
  <si>
    <t>NGAN HANG TMCP QUOC TE VN</t>
  </si>
  <si>
    <t>00023335</t>
  </si>
  <si>
    <t>NGAN HANG TMCP CONG THUONG VIET NAM</t>
  </si>
  <si>
    <t>NGAN HANG TMCP VIET A</t>
  </si>
  <si>
    <t>00147192</t>
  </si>
  <si>
    <t>HOI SO</t>
  </si>
  <si>
    <t>00012204</t>
  </si>
  <si>
    <t>NGAN HANG TMCP BUU DIEN LIEN VIET</t>
  </si>
  <si>
    <t>00012019</t>
  </si>
  <si>
    <t>QUY TIN DUNG NHAN DAN SAI SON</t>
  </si>
  <si>
    <t>00056460</t>
  </si>
  <si>
    <t>NGAN HANG TMCP VIET NAM THUONG TIN</t>
  </si>
  <si>
    <t>00012092</t>
  </si>
  <si>
    <t>NGAN HANG TMCP DONG NAM A</t>
  </si>
  <si>
    <t>00000069</t>
  </si>
  <si>
    <t>CONG TY TAI CHINH TNHH MTV MIRAE ASSET (VIET NAM)</t>
  </si>
  <si>
    <t>00025325</t>
  </si>
  <si>
    <t>NGAN HANG TMCP PHUONG DONG</t>
  </si>
  <si>
    <t>QUY TIN DUNG NHAN DAN HUONG SON</t>
  </si>
  <si>
    <t>NGAN HANG TMCP PHAT TRIEN TPHCM</t>
  </si>
  <si>
    <t>NGAN HANG TMCP NGOAI THUONG VIET NAM</t>
  </si>
  <si>
    <t>NGAN HANG TNHH INDOVINA</t>
  </si>
  <si>
    <t>NGAN HANG TMCP HANG HAI VIET NAM</t>
  </si>
  <si>
    <t>NGAN HANG TMCP A CHAU</t>
  </si>
  <si>
    <t>QUY TIN DUNG NHAN DAN YEN MINH</t>
  </si>
  <si>
    <t>QUY TIN DUNG NHAN DAN XUAN KHANH</t>
  </si>
  <si>
    <t>QUY TIN DUNG NHAN DAN VINH PHUONG</t>
  </si>
  <si>
    <t>Ngân hàng Nông nghiệp và Phát triển nông thôn - Chi nhánh Thành phố Long Xuyên - An Giang</t>
  </si>
  <si>
    <t>CÔNG TY CỔ PHẦN KINH DOANH ĐỊA ỐC PHƯƠNG NAM 3A-2</t>
  </si>
  <si>
    <t>EH.44</t>
  </si>
  <si>
    <t>CÔNG TY CỔ PHẦN CHỨNG KHOÁN VPS</t>
  </si>
  <si>
    <t>CÔNG TY CỔ PHẦN ĐẦU TƯ THƯƠNG MẠI DỊCH VỤ HM TOWN</t>
  </si>
  <si>
    <t>EH.55</t>
  </si>
  <si>
    <t>Không gửi</t>
  </si>
  <si>
    <t>CÔNG TY TNHH MỘT THÀNH VIÊN KIM QUÝ</t>
  </si>
  <si>
    <t>CÔNG TY CP DU LỊCH THANH BÌNH</t>
  </si>
  <si>
    <t>REF</t>
  </si>
  <si>
    <t>TÊN CÔNG TY /
 CÁ NHÂN</t>
  </si>
  <si>
    <t>29/12/2023</t>
  </si>
  <si>
    <t>Sent?</t>
  </si>
  <si>
    <t>Sent date</t>
  </si>
  <si>
    <t>Sent by</t>
  </si>
  <si>
    <t>STT</t>
  </si>
  <si>
    <t>Sent via (Post, fax,…)</t>
  </si>
  <si>
    <t>Received  (*) ?</t>
  </si>
  <si>
    <t>Received Date</t>
  </si>
  <si>
    <t>Received by</t>
  </si>
  <si>
    <t>Reviewed by</t>
  </si>
  <si>
    <t>VND currency</t>
  </si>
  <si>
    <t>Original currency</t>
  </si>
  <si>
    <t>Diff</t>
  </si>
  <si>
    <t>Explain dif</t>
  </si>
  <si>
    <t>Hard copies or Soft copies</t>
  </si>
  <si>
    <t>Ref to</t>
  </si>
  <si>
    <t>Nature</t>
  </si>
  <si>
    <t>Alt test</t>
  </si>
  <si>
    <t>Working paper reference to do alternative procedures if not received confirmations</t>
  </si>
  <si>
    <t>R.</t>
  </si>
  <si>
    <t>GTN</t>
  </si>
  <si>
    <t>NBTD</t>
  </si>
  <si>
    <t>NHD</t>
  </si>
  <si>
    <t>QTHN</t>
  </si>
  <si>
    <t>HHPN</t>
  </si>
  <si>
    <t>R.02</t>
  </si>
  <si>
    <t>P.</t>
  </si>
  <si>
    <t>MÃ CK</t>
  </si>
  <si>
    <t>SBV account</t>
  </si>
  <si>
    <t>ĐƠN VỊ PHÁT HÀNH</t>
  </si>
  <si>
    <t>ĐỐI TÁC</t>
  </si>
  <si>
    <t>NGÀY PHÁT HÀNH</t>
  </si>
  <si>
    <t>NGÀY ĐÁO HẠN</t>
  </si>
  <si>
    <t>MỆNH GIÁ</t>
  </si>
  <si>
    <t>MENH GIA + PHU TROI - CHIET KHAU</t>
  </si>
  <si>
    <t>LÃI SUẤT HIỆN TẠI</t>
  </si>
  <si>
    <t>DH.</t>
  </si>
  <si>
    <t>22/09/2023</t>
  </si>
  <si>
    <t>20/09/2024</t>
  </si>
  <si>
    <t>8.2%</t>
  </si>
  <si>
    <t>DH.03</t>
  </si>
  <si>
    <t>CD-TINVIET-185D</t>
  </si>
  <si>
    <t>17/11/2023</t>
  </si>
  <si>
    <t>20/05/2024</t>
  </si>
  <si>
    <t>10.5%</t>
  </si>
  <si>
    <t>DH.02</t>
  </si>
  <si>
    <t>CD-TINVIET-6T</t>
  </si>
  <si>
    <t>24/11/2023</t>
  </si>
  <si>
    <t>24/05/2024</t>
  </si>
  <si>
    <t>9%</t>
  </si>
  <si>
    <t>16/10/2023</t>
  </si>
  <si>
    <t>16/04/2024</t>
  </si>
  <si>
    <t>11.9%</t>
  </si>
  <si>
    <t>04/08/2023</t>
  </si>
  <si>
    <t>31/01/2024</t>
  </si>
  <si>
    <t>9.5%</t>
  </si>
  <si>
    <t>21/08/2023</t>
  </si>
  <si>
    <t>21/02/2024</t>
  </si>
  <si>
    <t>8.5%</t>
  </si>
  <si>
    <t>DH.01</t>
  </si>
  <si>
    <t>c</t>
  </si>
  <si>
    <t>Giá trị trên thư gửi</t>
  </si>
  <si>
    <t>MA_CHI_NHANH</t>
  </si>
  <si>
    <t>TEN_CHI_NHANH</t>
  </si>
  <si>
    <t>TK</t>
  </si>
  <si>
    <t>MA_KH</t>
  </si>
  <si>
    <t>TEN_KH</t>
  </si>
  <si>
    <t>DG_LOAI_HINH</t>
  </si>
  <si>
    <t>LOAI_TIEN</t>
  </si>
  <si>
    <t>SO_TAI_KHOAN</t>
  </si>
  <si>
    <t>LAI_SUAT</t>
  </si>
  <si>
    <t>SO_DU</t>
  </si>
  <si>
    <t>SO_DU_QUY_DOI</t>
  </si>
  <si>
    <t>LOAI_HINH</t>
  </si>
  <si>
    <t>NGAY_MO</t>
  </si>
  <si>
    <t>NGAY_DAO_HAN</t>
  </si>
  <si>
    <t>Đã nhận thư</t>
  </si>
  <si>
    <t>Amount gửi thư</t>
  </si>
  <si>
    <t>Hard/Soft copies</t>
  </si>
  <si>
    <t>Ref Alt test</t>
  </si>
  <si>
    <t>N1.</t>
  </si>
  <si>
    <t>014</t>
  </si>
  <si>
    <t>CHI NHANH BINH DUONG</t>
  </si>
  <si>
    <t>QUY TIN DUNG NHAN DAN</t>
  </si>
  <si>
    <t>0147041012927</t>
  </si>
  <si>
    <t>CF1000</t>
  </si>
  <si>
    <t>07/07/2016</t>
  </si>
  <si>
    <t>NULL</t>
  </si>
  <si>
    <t>02/19/2024</t>
  </si>
  <si>
    <t>TMN</t>
  </si>
  <si>
    <t>Post</t>
  </si>
  <si>
    <t>N1.27</t>
  </si>
  <si>
    <t>004</t>
  </si>
  <si>
    <t>CHI NHANH HA NOI</t>
  </si>
  <si>
    <t>0047041013143</t>
  </si>
  <si>
    <t>21/07/2016</t>
  </si>
  <si>
    <t>N1.38</t>
  </si>
  <si>
    <t>069</t>
  </si>
  <si>
    <t>CTY CO PHAN KHAC</t>
  </si>
  <si>
    <t>0697041104559</t>
  </si>
  <si>
    <t>26/07/2021</t>
  </si>
  <si>
    <t>N1.30</t>
  </si>
  <si>
    <t>0697041104563</t>
  </si>
  <si>
    <t>0697041104560</t>
  </si>
  <si>
    <t>0697041104561</t>
  </si>
  <si>
    <t>0697041104562</t>
  </si>
  <si>
    <t>0697041105897</t>
  </si>
  <si>
    <t>20/09/2023</t>
  </si>
  <si>
    <t>0697041105896</t>
  </si>
  <si>
    <t>0697041000810</t>
  </si>
  <si>
    <t>12/07/2017</t>
  </si>
  <si>
    <t>003</t>
  </si>
  <si>
    <t>CHI NHANH NAM SAI GON</t>
  </si>
  <si>
    <t>CTY TNHH 01 THANH VIEN KHAC</t>
  </si>
  <si>
    <t>0037041077752</t>
  </si>
  <si>
    <t>21/07/2020</t>
  </si>
  <si>
    <t>N1.06</t>
  </si>
  <si>
    <t>0037041049350</t>
  </si>
  <si>
    <t>25/08/2022</t>
  </si>
  <si>
    <t>031</t>
  </si>
  <si>
    <t>CHI NHANH TIEN GIANG</t>
  </si>
  <si>
    <t>0317041011680</t>
  </si>
  <si>
    <t>08/09/2016</t>
  </si>
  <si>
    <t>HARD</t>
  </si>
  <si>
    <t>N1.44</t>
  </si>
  <si>
    <t>033</t>
  </si>
  <si>
    <t>CHI NHANH DONG NAI</t>
  </si>
  <si>
    <t>0337041018669</t>
  </si>
  <si>
    <t>28/07/2017</t>
  </si>
  <si>
    <t>017</t>
  </si>
  <si>
    <t>CHI NHANH TAY NINH</t>
  </si>
  <si>
    <t>0177041013413</t>
  </si>
  <si>
    <t>N1.15</t>
  </si>
  <si>
    <t>0047041020443</t>
  </si>
  <si>
    <t>14/03/2018</t>
  </si>
  <si>
    <t>0177041010487</t>
  </si>
  <si>
    <t>04/08/2016</t>
  </si>
  <si>
    <t>N1.23</t>
  </si>
  <si>
    <t>0037041006702</t>
  </si>
  <si>
    <t>04/04/2014</t>
  </si>
  <si>
    <t>032</t>
  </si>
  <si>
    <t>CHI NHANH AN GIANG</t>
  </si>
  <si>
    <t>0327041010647</t>
  </si>
  <si>
    <t>25/04/2016</t>
  </si>
  <si>
    <t>N1.36</t>
  </si>
  <si>
    <t xml:space="preserve"> </t>
  </si>
  <si>
    <t>EUR</t>
  </si>
  <si>
    <t>0699783000918</t>
  </si>
  <si>
    <t>NF0002</t>
  </si>
  <si>
    <t>11/09/2017</t>
  </si>
  <si>
    <t>NGAN HANG 100% VON NUOC NGOAI</t>
  </si>
  <si>
    <t>JPY</t>
  </si>
  <si>
    <t>0693923000366</t>
  </si>
  <si>
    <t>23/06/2016</t>
  </si>
  <si>
    <t>USD</t>
  </si>
  <si>
    <t>0698403000365</t>
  </si>
  <si>
    <t>0047041018467</t>
  </si>
  <si>
    <t>04/10/2017</t>
  </si>
  <si>
    <t>N1.28</t>
  </si>
  <si>
    <t>0337041018388</t>
  </si>
  <si>
    <t>03/07/2017</t>
  </si>
  <si>
    <t>0047041044228</t>
  </si>
  <si>
    <t>04/05/2022</t>
  </si>
  <si>
    <t>N1.34</t>
  </si>
  <si>
    <t>NGAN HANG THUONG MAI NN</t>
  </si>
  <si>
    <t>0697043002504</t>
  </si>
  <si>
    <t>NF0001</t>
  </si>
  <si>
    <t>29/05/2019</t>
  </si>
  <si>
    <t>N1.19</t>
  </si>
  <si>
    <t>023</t>
  </si>
  <si>
    <t>PGD DONG DA</t>
  </si>
  <si>
    <t>0237041012322</t>
  </si>
  <si>
    <t>21/03/2018</t>
  </si>
  <si>
    <t>Hard/Soft</t>
  </si>
  <si>
    <t>N1.08</t>
  </si>
  <si>
    <t>0147041017729</t>
  </si>
  <si>
    <t>13/10/2017</t>
  </si>
  <si>
    <t>0327041011940</t>
  </si>
  <si>
    <t>25/08/2016</t>
  </si>
  <si>
    <t>N1.11</t>
  </si>
  <si>
    <t>TO CHUC KHAC CO TU CACH PHAP NHAN</t>
  </si>
  <si>
    <t>0697041104685</t>
  </si>
  <si>
    <t>06/09/2021</t>
  </si>
  <si>
    <t>0237041007737</t>
  </si>
  <si>
    <t>14/09/2016</t>
  </si>
  <si>
    <t>N1.10</t>
  </si>
  <si>
    <t>0047041020195</t>
  </si>
  <si>
    <t>27/02/2018</t>
  </si>
  <si>
    <t>N1.26</t>
  </si>
  <si>
    <t>0699783000393</t>
  </si>
  <si>
    <t>29/07/2016</t>
  </si>
  <si>
    <t>0177041018979</t>
  </si>
  <si>
    <t>03/04/2019</t>
  </si>
  <si>
    <t>N1.24</t>
  </si>
  <si>
    <t>0698403000460</t>
  </si>
  <si>
    <t>01/11/2016</t>
  </si>
  <si>
    <t>Time In different prefer to C section</t>
  </si>
  <si>
    <t>Soft ( mail)</t>
  </si>
  <si>
    <t>N1.43</t>
  </si>
  <si>
    <t>NGAN HANG TMCP KHAC</t>
  </si>
  <si>
    <t>0697043104434</t>
  </si>
  <si>
    <t>29/06/2021</t>
  </si>
  <si>
    <t>Soft</t>
  </si>
  <si>
    <t>N1.13</t>
  </si>
  <si>
    <t>0697041000671</t>
  </si>
  <si>
    <t>01/04/2016</t>
  </si>
  <si>
    <t>0047041018786</t>
  </si>
  <si>
    <t>01/11/2017</t>
  </si>
  <si>
    <t>N1.32</t>
  </si>
  <si>
    <t>0697043104264</t>
  </si>
  <si>
    <t>28/04/2021</t>
  </si>
  <si>
    <t>N1.29</t>
  </si>
  <si>
    <t>0697041104260</t>
  </si>
  <si>
    <t>26/04/2021</t>
  </si>
  <si>
    <t>0147041017876</t>
  </si>
  <si>
    <t>31/10/2017</t>
  </si>
  <si>
    <t>CTY TAI CHINH KHAC</t>
  </si>
  <si>
    <t>0697041104033</t>
  </si>
  <si>
    <t>20/01/2021</t>
  </si>
  <si>
    <t>N1.21</t>
  </si>
  <si>
    <t>072</t>
  </si>
  <si>
    <t>PGD TRANG BANG</t>
  </si>
  <si>
    <t>0727043000071</t>
  </si>
  <si>
    <t>27/08/2020</t>
  </si>
  <si>
    <t>N1.16</t>
  </si>
  <si>
    <t>0728403000073</t>
  </si>
  <si>
    <t>SGD</t>
  </si>
  <si>
    <t>0697023000072</t>
  </si>
  <si>
    <t>22/04/2013</t>
  </si>
  <si>
    <t>0697041052097</t>
  </si>
  <si>
    <t>N1.35</t>
  </si>
  <si>
    <t>0697043000612</t>
  </si>
  <si>
    <t>31/03/2017</t>
  </si>
  <si>
    <t>067</t>
  </si>
  <si>
    <t>PGD HOA THANH</t>
  </si>
  <si>
    <t>0677041001733</t>
  </si>
  <si>
    <t>04/12/2020</t>
  </si>
  <si>
    <t>N1.31</t>
  </si>
  <si>
    <t>0697043001142</t>
  </si>
  <si>
    <t>23/11/2017</t>
  </si>
  <si>
    <t>N1.02</t>
  </si>
  <si>
    <t>0177041016374</t>
  </si>
  <si>
    <t>08/06/2018</t>
  </si>
  <si>
    <t>Có 1 món thụ lãi KH Trần Văn Dình chuyển khoản 24/7, số tiền 9.448.000VND</t>
  </si>
  <si>
    <t>N1.25</t>
  </si>
  <si>
    <t>0697043000133</t>
  </si>
  <si>
    <t>19/03/2014</t>
  </si>
  <si>
    <t>N1.09</t>
  </si>
  <si>
    <t>0327041001355</t>
  </si>
  <si>
    <t>18/02/2013</t>
  </si>
  <si>
    <t>SOFT</t>
  </si>
  <si>
    <t>N1.42</t>
  </si>
  <si>
    <t>ký tại NH</t>
  </si>
  <si>
    <t>AUD</t>
  </si>
  <si>
    <t>0690363000071</t>
  </si>
  <si>
    <t>18/04/2013</t>
  </si>
  <si>
    <t>0697043000067</t>
  </si>
  <si>
    <t>16/04/2013</t>
  </si>
  <si>
    <t>0698403000066</t>
  </si>
  <si>
    <t>0697023000064</t>
  </si>
  <si>
    <t>GBP</t>
  </si>
  <si>
    <t>0698263000062</t>
  </si>
  <si>
    <t>THB</t>
  </si>
  <si>
    <t>0697643000065</t>
  </si>
  <si>
    <t>CHF</t>
  </si>
  <si>
    <t>0697563000059</t>
  </si>
  <si>
    <t>0699783000060</t>
  </si>
  <si>
    <t>0693923000063</t>
  </si>
  <si>
    <t>CAD</t>
  </si>
  <si>
    <t>0691243000058</t>
  </si>
  <si>
    <t>068</t>
  </si>
  <si>
    <t>TTKD</t>
  </si>
  <si>
    <t>0687045157413</t>
  </si>
  <si>
    <t>CCD238</t>
  </si>
  <si>
    <t>22/05/2023</t>
  </si>
  <si>
    <t>15/05/2024</t>
  </si>
  <si>
    <t>N1.33</t>
  </si>
  <si>
    <t>0687045157412</t>
  </si>
  <si>
    <t>0687045163137</t>
  </si>
  <si>
    <t>CD2317</t>
  </si>
  <si>
    <t>03/10/2023</t>
  </si>
  <si>
    <t>03/04/2024</t>
  </si>
  <si>
    <t>0687045157414</t>
  </si>
  <si>
    <t>0687045156290</t>
  </si>
  <si>
    <t>CCD236</t>
  </si>
  <si>
    <t>24/04/2023</t>
  </si>
  <si>
    <t>17/04/2024</t>
  </si>
  <si>
    <t>Hard/soft</t>
  </si>
  <si>
    <t>N1.39</t>
  </si>
  <si>
    <t>0687045157479</t>
  </si>
  <si>
    <t>CD2310</t>
  </si>
  <si>
    <t>24/05/2023</t>
  </si>
  <si>
    <t>17/05/2024</t>
  </si>
  <si>
    <t>N1.22</t>
  </si>
  <si>
    <t>0687045164878</t>
  </si>
  <si>
    <t>CD2318</t>
  </si>
  <si>
    <t>07/11/2023</t>
  </si>
  <si>
    <t>07/05/2024</t>
  </si>
  <si>
    <t>0687045158673</t>
  </si>
  <si>
    <t>CD2313</t>
  </si>
  <si>
    <t>20/06/2023</t>
  </si>
  <si>
    <t>13/06/2024</t>
  </si>
  <si>
    <t>0687045156281</t>
  </si>
  <si>
    <t>0687045156287</t>
  </si>
  <si>
    <t>0687045158672</t>
  </si>
  <si>
    <t>0687045152066</t>
  </si>
  <si>
    <t>CCD231</t>
  </si>
  <si>
    <t>30/01/2023</t>
  </si>
  <si>
    <t>24/01/2024</t>
  </si>
  <si>
    <t>0687045157478</t>
  </si>
  <si>
    <t>0687045152070</t>
  </si>
  <si>
    <t>0687045152069</t>
  </si>
  <si>
    <t>0687045156284</t>
  </si>
  <si>
    <t>0687045156288</t>
  </si>
  <si>
    <t>0687045158668</t>
  </si>
  <si>
    <t>0687045152067</t>
  </si>
  <si>
    <t>0687045158671</t>
  </si>
  <si>
    <t>0687045156594</t>
  </si>
  <si>
    <t>CCD237</t>
  </si>
  <si>
    <t>28/04/2023</t>
  </si>
  <si>
    <t>21/04/2024</t>
  </si>
  <si>
    <t>0687045157481</t>
  </si>
  <si>
    <t>0687045156285</t>
  </si>
  <si>
    <t>0687045156289</t>
  </si>
  <si>
    <t>0687045157721</t>
  </si>
  <si>
    <t>CD2311</t>
  </si>
  <si>
    <t>29/05/2023</t>
  </si>
  <si>
    <t>22/05/2024</t>
  </si>
  <si>
    <t>0687045152068</t>
  </si>
  <si>
    <t>0687045156593</t>
  </si>
  <si>
    <t>0687045156283</t>
  </si>
  <si>
    <t>0687045158670</t>
  </si>
  <si>
    <t>0687045156282</t>
  </si>
  <si>
    <t>0687045157488</t>
  </si>
  <si>
    <t>CCD239</t>
  </si>
  <si>
    <t>0687045156595</t>
  </si>
  <si>
    <t>0687045156286</t>
  </si>
  <si>
    <t>0687045160100</t>
  </si>
  <si>
    <t>CD2316</t>
  </si>
  <si>
    <t>24/07/2023</t>
  </si>
  <si>
    <t>N1.04</t>
  </si>
  <si>
    <t>0697045105434</t>
  </si>
  <si>
    <t>CBVB1Y</t>
  </si>
  <si>
    <t>26/08/2022</t>
  </si>
  <si>
    <t>27/08/2029</t>
  </si>
  <si>
    <t>0687045156592</t>
  </si>
  <si>
    <t>0697045105891</t>
  </si>
  <si>
    <t>BOND1Y</t>
  </si>
  <si>
    <t>22/08/2023</t>
  </si>
  <si>
    <t>22/08/2029</t>
  </si>
  <si>
    <t>0687045158669</t>
  </si>
  <si>
    <t>0687045157480</t>
  </si>
  <si>
    <t>0687045155504</t>
  </si>
  <si>
    <t>CCD234</t>
  </si>
  <si>
    <t>03/04/2023</t>
  </si>
  <si>
    <t>27/03/2024</t>
  </si>
  <si>
    <t>NDTB</t>
  </si>
  <si>
    <t>N1.40</t>
  </si>
  <si>
    <t>0687045158701</t>
  </si>
  <si>
    <t>CD2314</t>
  </si>
  <si>
    <t>21/06/2023</t>
  </si>
  <si>
    <t>14/06/2024</t>
  </si>
  <si>
    <t>NHAN TIEN GUI CAC TCTD TRONG NUOC</t>
  </si>
  <si>
    <t>069MBI1233070001</t>
  </si>
  <si>
    <t>01.031123/HDTG</t>
  </si>
  <si>
    <t>069MBI1233120003</t>
  </si>
  <si>
    <t>02.081123/HDTG</t>
  </si>
  <si>
    <t>069MBI1233140002</t>
  </si>
  <si>
    <t>02.101123/HDTG</t>
  </si>
  <si>
    <t>069MBI1233240001</t>
  </si>
  <si>
    <t>01.201123/HDTG</t>
  </si>
  <si>
    <t>069MBI1233260003</t>
  </si>
  <si>
    <t>VNTT221123-M02</t>
  </si>
  <si>
    <t>N1.14</t>
  </si>
  <si>
    <t>069MBI1233260004</t>
  </si>
  <si>
    <t>VNTT221123-M03</t>
  </si>
  <si>
    <t>069MBI1233280003</t>
  </si>
  <si>
    <t xml:space="preserve">VNTT241123-M07 </t>
  </si>
  <si>
    <t>069MBI1233280005</t>
  </si>
  <si>
    <t>VNTT241123-M08</t>
  </si>
  <si>
    <t>069MBI1233310001</t>
  </si>
  <si>
    <t xml:space="preserve">VNTT271123-M01 </t>
  </si>
  <si>
    <t>069MBI1233310002</t>
  </si>
  <si>
    <t xml:space="preserve">VNTT271123-M02 </t>
  </si>
  <si>
    <t>069MBI1233310003</t>
  </si>
  <si>
    <t>SEAV271123-M07</t>
  </si>
  <si>
    <t>N1.17</t>
  </si>
  <si>
    <t>069MBI1233310004</t>
  </si>
  <si>
    <t>SEAV271123-M08</t>
  </si>
  <si>
    <t>069MBI1233310005</t>
  </si>
  <si>
    <t>SEAV271123-M03</t>
  </si>
  <si>
    <t>069MBI1233310006</t>
  </si>
  <si>
    <t xml:space="preserve">SEAV271123-M04 </t>
  </si>
  <si>
    <t>PGD PHU NHUAN</t>
  </si>
  <si>
    <t>069MBI1233310009</t>
  </si>
  <si>
    <t>01.271123/HDGT</t>
  </si>
  <si>
    <t>N1.05</t>
  </si>
  <si>
    <t>069MBI1233340001</t>
  </si>
  <si>
    <t>SHBV301123-M01</t>
  </si>
  <si>
    <t>069MBI1233340002</t>
  </si>
  <si>
    <t xml:space="preserve">SHBV301123-M02 </t>
  </si>
  <si>
    <t>069MBI1233340003</t>
  </si>
  <si>
    <t>SHBV301123-M03</t>
  </si>
  <si>
    <t>069MBI1233340004</t>
  </si>
  <si>
    <t>SHBV301123-M04</t>
  </si>
  <si>
    <t>069MBI1233340005</t>
  </si>
  <si>
    <t>SHBV301123-M05</t>
  </si>
  <si>
    <t>069MBI1233350001</t>
  </si>
  <si>
    <t xml:space="preserve">OCBH011223-M04 </t>
  </si>
  <si>
    <t>N1.20</t>
  </si>
  <si>
    <t>069MBI1233350002</t>
  </si>
  <si>
    <t xml:space="preserve">OCBH011223-M05 </t>
  </si>
  <si>
    <t>069MBI1233350003</t>
  </si>
  <si>
    <t>OCBH011223-M06</t>
  </si>
  <si>
    <t>069MBI1233350004</t>
  </si>
  <si>
    <t>OCBH011223-M07</t>
  </si>
  <si>
    <t>069MBI1233380002</t>
  </si>
  <si>
    <t>02.041223/HDTG</t>
  </si>
  <si>
    <t>069MBI1233390010</t>
  </si>
  <si>
    <t>01.051223/HDTG</t>
  </si>
  <si>
    <t>069MBI1233400001</t>
  </si>
  <si>
    <t xml:space="preserve">VAMM051223-M09 </t>
  </si>
  <si>
    <t>069MBI1233400002</t>
  </si>
  <si>
    <t xml:space="preserve">VAMM051223-M10 </t>
  </si>
  <si>
    <t>069MBI1233400003</t>
  </si>
  <si>
    <t xml:space="preserve">VAMM051223-M11 </t>
  </si>
  <si>
    <t>069MBI1233400004</t>
  </si>
  <si>
    <t>VAMM051223-M12</t>
  </si>
  <si>
    <t>069MBI1233400005</t>
  </si>
  <si>
    <t>VAMM051223-M13</t>
  </si>
  <si>
    <t>069MBI1233400006</t>
  </si>
  <si>
    <t>VAMM051223-M14</t>
  </si>
  <si>
    <t>069MBI1233400007</t>
  </si>
  <si>
    <t>VAMM051223-M15</t>
  </si>
  <si>
    <t>069MBI1233400008</t>
  </si>
  <si>
    <t>VAMM051223-M16</t>
  </si>
  <si>
    <t>069MBI1233400009</t>
  </si>
  <si>
    <t>01.061223/HDTG</t>
  </si>
  <si>
    <t>069MBI1233420006</t>
  </si>
  <si>
    <t>02.081223/HDGT</t>
  </si>
  <si>
    <t>PGD HOAN KIEM</t>
  </si>
  <si>
    <t>069MBI1233420007</t>
  </si>
  <si>
    <t>03.081223/HDTG</t>
  </si>
  <si>
    <t>y</t>
  </si>
  <si>
    <t>N1.46</t>
  </si>
  <si>
    <t>069MBI1233450001</t>
  </si>
  <si>
    <t>01.111223/HDTG</t>
  </si>
  <si>
    <t>069MBI1233470002</t>
  </si>
  <si>
    <t>01.131223/HDTG</t>
  </si>
  <si>
    <t>069MBI1233470005</t>
  </si>
  <si>
    <t>02.131223/HDGT</t>
  </si>
  <si>
    <t>069MBI1233490006</t>
  </si>
  <si>
    <t>07.151223/HDTG</t>
  </si>
  <si>
    <t>069MBI1233490007</t>
  </si>
  <si>
    <t xml:space="preserve"> 08.151223/HDTG</t>
  </si>
  <si>
    <t>069MBI1233490010</t>
  </si>
  <si>
    <t>03.151223/HDGT</t>
  </si>
  <si>
    <t>069MBI1233490011</t>
  </si>
  <si>
    <t>02.151223/HDGT</t>
  </si>
  <si>
    <t>069MBI1233490012</t>
  </si>
  <si>
    <t>04.151223/HDGT</t>
  </si>
  <si>
    <t>069MBI1233520005</t>
  </si>
  <si>
    <t>02.181223/HDGT</t>
  </si>
  <si>
    <t>069MBI1233540005</t>
  </si>
  <si>
    <t>01.201223/HDTG</t>
  </si>
  <si>
    <t>069MBI1233550003</t>
  </si>
  <si>
    <t>OCBH211223- M01</t>
  </si>
  <si>
    <t>069MBI1233550004</t>
  </si>
  <si>
    <t>01.211223/HDGT</t>
  </si>
  <si>
    <t>069MBI1233560001</t>
  </si>
  <si>
    <t>01.221223/HDTG</t>
  </si>
  <si>
    <t>069MBI1233560004</t>
  </si>
  <si>
    <t>02.221223/HDTG</t>
  </si>
  <si>
    <t>069MBI1233560005</t>
  </si>
  <si>
    <t>03.221223/HDTG</t>
  </si>
  <si>
    <t>069MBI1233590001</t>
  </si>
  <si>
    <t>01.251223/HDTG</t>
  </si>
  <si>
    <t>069MBI1233600007</t>
  </si>
  <si>
    <t>02.261223/HDTG</t>
  </si>
  <si>
    <t>069MBI1233610002</t>
  </si>
  <si>
    <t xml:space="preserve">HDBV271223-M04 </t>
  </si>
  <si>
    <t>N1.01</t>
  </si>
  <si>
    <t>069MBI1233610003</t>
  </si>
  <si>
    <t>VCBH271223-M08</t>
  </si>
  <si>
    <t>N1.37</t>
  </si>
  <si>
    <t>069MBI1233610005</t>
  </si>
  <si>
    <t>OCBH271223-M02</t>
  </si>
  <si>
    <t>069MBI1233610007</t>
  </si>
  <si>
    <t xml:space="preserve">IVBV271223-M06 </t>
  </si>
  <si>
    <t>N1.07</t>
  </si>
  <si>
    <t>069MBI1233610009</t>
  </si>
  <si>
    <t xml:space="preserve">VCBH271223-M07 </t>
  </si>
  <si>
    <t>069MBI1233610011</t>
  </si>
  <si>
    <t>01.271223/HDGT</t>
  </si>
  <si>
    <t>069MBI1233620001</t>
  </si>
  <si>
    <t xml:space="preserve">MSBV271223-M09 </t>
  </si>
  <si>
    <t>N1.18</t>
  </si>
  <si>
    <t>069MBI1233620002</t>
  </si>
  <si>
    <t xml:space="preserve">MSBV271223-M10 </t>
  </si>
  <si>
    <t>069MBI1233620003</t>
  </si>
  <si>
    <t xml:space="preserve">ACBD281223-M01 </t>
  </si>
  <si>
    <t>N1.03</t>
  </si>
  <si>
    <t>069MBI1233620005</t>
  </si>
  <si>
    <t>02.281223/HDGT</t>
  </si>
  <si>
    <t>069MBI1233630001</t>
  </si>
  <si>
    <t xml:space="preserve">VAMM291223-M01 </t>
  </si>
  <si>
    <t>VAY CAC TCTD TRONG NUOC</t>
  </si>
  <si>
    <t>069MBI3232070001</t>
  </si>
  <si>
    <t xml:space="preserve">VCBH260723-M01 </t>
  </si>
  <si>
    <t>TIEN GUI CAC TCTD TRONG NUOC</t>
  </si>
  <si>
    <t>069MPI1233250002</t>
  </si>
  <si>
    <t xml:space="preserve">VNTT211123-M06 </t>
  </si>
  <si>
    <t>069MPI1233250005</t>
  </si>
  <si>
    <t>VNTT211123-M07</t>
  </si>
  <si>
    <t>069MPI1233260003</t>
  </si>
  <si>
    <t xml:space="preserve">VNTT221123-M04 </t>
  </si>
  <si>
    <t>069MPI1233260006</t>
  </si>
  <si>
    <t xml:space="preserve">VNTT221123-M05 </t>
  </si>
  <si>
    <t>069MPI1233270006</t>
  </si>
  <si>
    <t xml:space="preserve">VNTT231123-M07 </t>
  </si>
  <si>
    <t>069MPI1233270008</t>
  </si>
  <si>
    <t>VNTT231123-M08</t>
  </si>
  <si>
    <t>069MPI1233280009</t>
  </si>
  <si>
    <t>SEAV241123-M09</t>
  </si>
  <si>
    <t>069MPI1233280010</t>
  </si>
  <si>
    <t xml:space="preserve">SEAV241123-M10 </t>
  </si>
  <si>
    <t>069MPI1233320002</t>
  </si>
  <si>
    <t>SEAV281123-M01</t>
  </si>
  <si>
    <t>069MPI1233320003</t>
  </si>
  <si>
    <t>SEAV281123-M02</t>
  </si>
  <si>
    <t>069MPI1233350001</t>
  </si>
  <si>
    <t xml:space="preserve">SHBV301123-M13 </t>
  </si>
  <si>
    <t>069MPI1233350002</t>
  </si>
  <si>
    <t xml:space="preserve">SHBV301123-M14 </t>
  </si>
  <si>
    <t>069MPI1233350003</t>
  </si>
  <si>
    <t>SHBV301123-M15</t>
  </si>
  <si>
    <t>069MPI1233350004</t>
  </si>
  <si>
    <t>SHBV301123-M16</t>
  </si>
  <si>
    <t>069MPI1233350005</t>
  </si>
  <si>
    <t>SHBV301123-M17</t>
  </si>
  <si>
    <t>069MPI1233380001</t>
  </si>
  <si>
    <t xml:space="preserve">OCBH041223-M01 </t>
  </si>
  <si>
    <t>069MPI1233380002</t>
  </si>
  <si>
    <t>OCBH041223-M02</t>
  </si>
  <si>
    <t>069MPI1233380003</t>
  </si>
  <si>
    <t>OCBH041223-M03</t>
  </si>
  <si>
    <t>069MPI1233390001</t>
  </si>
  <si>
    <t>VAMM051223-M17</t>
  </si>
  <si>
    <t>069MPI1233390003</t>
  </si>
  <si>
    <t xml:space="preserve">VAMM051223-M18 </t>
  </si>
  <si>
    <t>069MPI1233390004</t>
  </si>
  <si>
    <t>VAMM051223-M19</t>
  </si>
  <si>
    <t>069MPI1233390005</t>
  </si>
  <si>
    <t>VAMM051223-M20</t>
  </si>
  <si>
    <t>069MPI1233390006</t>
  </si>
  <si>
    <t xml:space="preserve">VAMM051223-M21 </t>
  </si>
  <si>
    <t>069MPI1233390007</t>
  </si>
  <si>
    <t xml:space="preserve">VAMM051223-M22 </t>
  </si>
  <si>
    <t>069MPI1233390008</t>
  </si>
  <si>
    <t>VAMM051223-M23</t>
  </si>
  <si>
    <t>069MPI1233390009</t>
  </si>
  <si>
    <t>VAMM051223-M24</t>
  </si>
  <si>
    <t>069MPI1233490002</t>
  </si>
  <si>
    <t>01.151223/HDGT</t>
  </si>
  <si>
    <t>069MPI1233490003</t>
  </si>
  <si>
    <t>05.151223/HDGT</t>
  </si>
  <si>
    <t>069MPI1233620001</t>
  </si>
  <si>
    <t xml:space="preserve">MSBV271223-M11 </t>
  </si>
  <si>
    <t>069MPI1233620002</t>
  </si>
  <si>
    <t>MSBV271223-M12</t>
  </si>
  <si>
    <t>069MPI1233620005</t>
  </si>
  <si>
    <t>01.281223/HDGT</t>
  </si>
  <si>
    <t>069MPI1233620003</t>
  </si>
  <si>
    <t xml:space="preserve">ACBD281223-M02 </t>
  </si>
  <si>
    <t>CHO VAY CAC TCTD TRONG NUOC</t>
  </si>
  <si>
    <t>069MPI3232120004</t>
  </si>
  <si>
    <t>04.310723/HDCV</t>
  </si>
  <si>
    <t>069MPI3232270003</t>
  </si>
  <si>
    <t>01.150823/HDCV</t>
  </si>
  <si>
    <t>069MPI3232340001</t>
  </si>
  <si>
    <t>01.220823/HDCV</t>
  </si>
  <si>
    <t>069MPI3232650001</t>
  </si>
  <si>
    <t>01.220923/HDCV</t>
  </si>
  <si>
    <t>069MPI3233380001</t>
  </si>
  <si>
    <t>01.041223/HDCV</t>
  </si>
  <si>
    <t>REPO LAI TRA SAU</t>
  </si>
  <si>
    <t>069RP01233540001</t>
  </si>
  <si>
    <t>20/12/2023</t>
  </si>
  <si>
    <t>069RP01233540002</t>
  </si>
  <si>
    <t>069RP01233590001</t>
  </si>
  <si>
    <t>25/12/2023</t>
  </si>
  <si>
    <t>25/03/2024</t>
  </si>
  <si>
    <t>069RP01233590003</t>
  </si>
  <si>
    <t>069RP01233590004</t>
  </si>
  <si>
    <t>CHI NHANH THAI NGUYEN</t>
  </si>
  <si>
    <t>01204691</t>
  </si>
  <si>
    <t>TKTT TCTD TRONG NUOC</t>
  </si>
  <si>
    <t>0922222234567</t>
  </si>
  <si>
    <t>19/10/2022</t>
  </si>
  <si>
    <t>N1.47</t>
  </si>
  <si>
    <t>PGD LONG KHANH</t>
  </si>
  <si>
    <t>00473675</t>
  </si>
  <si>
    <t>0427041005561</t>
  </si>
  <si>
    <t>18/12/2020</t>
  </si>
  <si>
    <t>N1.12</t>
  </si>
  <si>
    <t>F4269-01</t>
  </si>
  <si>
    <t>CHI NHANH NHA TRANG</t>
  </si>
  <si>
    <t>00189691</t>
  </si>
  <si>
    <t>0347041014140</t>
  </si>
  <si>
    <t>08/02/2017</t>
  </si>
  <si>
    <t>6701204000031</t>
  </si>
  <si>
    <t>18/03/2024</t>
  </si>
  <si>
    <t>N1.45</t>
  </si>
  <si>
    <t>CHI NHANH KHANH HOA</t>
  </si>
  <si>
    <t>NGAN HANG VIETCOMBANK CHI NHANH KHANH HOA</t>
  </si>
  <si>
    <t>0061371019156</t>
  </si>
  <si>
    <t>N1.41</t>
  </si>
  <si>
    <t>EX</t>
  </si>
  <si>
    <t>N2.05</t>
  </si>
  <si>
    <t>Loại</t>
  </si>
  <si>
    <t>BRANCH_NAME</t>
  </si>
  <si>
    <t>CCY</t>
  </si>
  <si>
    <t>ACCOUNT_NUMBER</t>
  </si>
  <si>
    <t>CUST_ID</t>
  </si>
  <si>
    <t>FULL_NAME</t>
  </si>
  <si>
    <t>HOPDONG</t>
  </si>
  <si>
    <t>Dư nợ nguyên tệ</t>
  </si>
  <si>
    <t>DUNOQUYDOI</t>
  </si>
  <si>
    <t>RATE/% Ký quỹ</t>
  </si>
  <si>
    <t>Ngày mở</t>
  </si>
  <si>
    <t>NGAYDHAN</t>
  </si>
  <si>
    <t>Nhận thư</t>
  </si>
  <si>
    <t>NOTE</t>
  </si>
  <si>
    <t>N2.</t>
  </si>
  <si>
    <t>CHI NHANH DONG SAI GON</t>
  </si>
  <si>
    <t>0023522023001</t>
  </si>
  <si>
    <t>00223000203CC</t>
  </si>
  <si>
    <t>18/12/2023</t>
  </si>
  <si>
    <t>29/01/2024</t>
  </si>
  <si>
    <t>x</t>
  </si>
  <si>
    <t>0023522023002</t>
  </si>
  <si>
    <t>00223000204CC</t>
  </si>
  <si>
    <t>01/02/2024</t>
  </si>
  <si>
    <t>0023522023003</t>
  </si>
  <si>
    <t>00223000205CC</t>
  </si>
  <si>
    <t>8.8%</t>
  </si>
  <si>
    <t>0032972023003</t>
  </si>
  <si>
    <t>00323000108CC</t>
  </si>
  <si>
    <t>4.6%</t>
  </si>
  <si>
    <t>24/10/2023</t>
  </si>
  <si>
    <t>N2.39</t>
  </si>
  <si>
    <t>0697041104982</t>
  </si>
  <si>
    <t>21/01/2022</t>
  </si>
  <si>
    <t>N2.10</t>
  </si>
  <si>
    <t>CHI NHANH TAY SAI GON</t>
  </si>
  <si>
    <t>0273072020003</t>
  </si>
  <si>
    <t>0272000011300001</t>
  </si>
  <si>
    <t>22.5%</t>
  </si>
  <si>
    <t>02/11/2020</t>
  </si>
  <si>
    <t>03/11/2025</t>
  </si>
  <si>
    <t>0323002023009</t>
  </si>
  <si>
    <t>03223000032CC</t>
  </si>
  <si>
    <t>27/10/2023</t>
  </si>
  <si>
    <t>N2.34</t>
  </si>
  <si>
    <t>CHI NHANH THANG LONG</t>
  </si>
  <si>
    <t>0382982023002</t>
  </si>
  <si>
    <t>03823000293CC</t>
  </si>
  <si>
    <t>25/10/2023</t>
  </si>
  <si>
    <t>25/01/2024</t>
  </si>
  <si>
    <t>0037041006870</t>
  </si>
  <si>
    <t>18/04/2014</t>
  </si>
  <si>
    <t>N2.02</t>
  </si>
  <si>
    <t>0681482021004</t>
  </si>
  <si>
    <t>0682100019800001</t>
  </si>
  <si>
    <t>28/05/2021</t>
  </si>
  <si>
    <t>28/05/2041</t>
  </si>
  <si>
    <t xml:space="preserve"> -   </t>
  </si>
  <si>
    <t>0681722023003</t>
  </si>
  <si>
    <t>26/05/2025</t>
  </si>
  <si>
    <t>0683482022001</t>
  </si>
  <si>
    <t>APPL00133400001</t>
  </si>
  <si>
    <t>13.5%</t>
  </si>
  <si>
    <t>14/12/2022</t>
  </si>
  <si>
    <t>14/12/2032</t>
  </si>
  <si>
    <t>0037041000018</t>
  </si>
  <si>
    <t>23/12/2010</t>
  </si>
  <si>
    <t>PHONG QHKH1</t>
  </si>
  <si>
    <t>6157045000150</t>
  </si>
  <si>
    <t>30/10/2023</t>
  </si>
  <si>
    <t>02/05/2024</t>
  </si>
  <si>
    <t>N2.08</t>
  </si>
  <si>
    <t>6157045000152</t>
  </si>
  <si>
    <t>31/10/2023</t>
  </si>
  <si>
    <t>0683102023004</t>
  </si>
  <si>
    <t>06823000256CC</t>
  </si>
  <si>
    <t>9.2%</t>
  </si>
  <si>
    <t>06/11/2023</t>
  </si>
  <si>
    <t>06/02/2024</t>
  </si>
  <si>
    <t>0683242023002</t>
  </si>
  <si>
    <t>0682300O261CC</t>
  </si>
  <si>
    <t>20/11/2023</t>
  </si>
  <si>
    <t>0683332023003</t>
  </si>
  <si>
    <t>06823000269CC</t>
  </si>
  <si>
    <t>8.9%</t>
  </si>
  <si>
    <t>29/11/2023</t>
  </si>
  <si>
    <t>29/02/2024</t>
  </si>
  <si>
    <t>0683382023002</t>
  </si>
  <si>
    <t>06823000272CC</t>
  </si>
  <si>
    <t>04/12/2023</t>
  </si>
  <si>
    <t>04/03/2024</t>
  </si>
  <si>
    <t>0683522023004</t>
  </si>
  <si>
    <t>06823000281CC</t>
  </si>
  <si>
    <t>0683602023005</t>
  </si>
  <si>
    <t>06823000292CC</t>
  </si>
  <si>
    <t>9.4%</t>
  </si>
  <si>
    <t>26/12/2023</t>
  </si>
  <si>
    <t>0683632023002</t>
  </si>
  <si>
    <t>06823000294CC</t>
  </si>
  <si>
    <t>29/03/2024</t>
  </si>
  <si>
    <t>CHI NHANH THU DO</t>
  </si>
  <si>
    <t>0743002023001</t>
  </si>
  <si>
    <t>07423000114CC</t>
  </si>
  <si>
    <t>6157045000200</t>
  </si>
  <si>
    <t>27/12/2023</t>
  </si>
  <si>
    <t>CHI NHANH BAC SAI GON</t>
  </si>
  <si>
    <t>1072972023003</t>
  </si>
  <si>
    <t>10723000O28CC</t>
  </si>
  <si>
    <t>6157045000183</t>
  </si>
  <si>
    <t>07/12/2023</t>
  </si>
  <si>
    <t>08/01/2024</t>
  </si>
  <si>
    <t>6157045000159</t>
  </si>
  <si>
    <t>06/05/2024</t>
  </si>
  <si>
    <t>0037045057469</t>
  </si>
  <si>
    <t>06/09/2023</t>
  </si>
  <si>
    <t>06/03/2024</t>
  </si>
  <si>
    <t>0747045005305</t>
  </si>
  <si>
    <t>0037045057691</t>
  </si>
  <si>
    <t>15/09/2023</t>
  </si>
  <si>
    <t>15/03/2024</t>
  </si>
  <si>
    <t>0107046031742</t>
  </si>
  <si>
    <t>14/02/2023</t>
  </si>
  <si>
    <t>14/08/2024</t>
  </si>
  <si>
    <t>0037045059679</t>
  </si>
  <si>
    <t>0697041105319</t>
  </si>
  <si>
    <t>21/06/2022</t>
  </si>
  <si>
    <t>0037045059678</t>
  </si>
  <si>
    <t>0027045049017</t>
  </si>
  <si>
    <t>15/03/2023</t>
  </si>
  <si>
    <t>16/09/2024</t>
  </si>
  <si>
    <t>CHI NHANH BINH PHUOC</t>
  </si>
  <si>
    <t>0897045004755</t>
  </si>
  <si>
    <t>18/11/2024</t>
  </si>
  <si>
    <t>N2.26</t>
  </si>
  <si>
    <t>0107045033580</t>
  </si>
  <si>
    <t>02/06/2023</t>
  </si>
  <si>
    <t>02/12/2024</t>
  </si>
  <si>
    <t>0237045022721</t>
  </si>
  <si>
    <t>10/09/2020</t>
  </si>
  <si>
    <t>11/03/2024</t>
  </si>
  <si>
    <t>0027045049927</t>
  </si>
  <si>
    <t>10/05/2023</t>
  </si>
  <si>
    <t>11/11/2024</t>
  </si>
  <si>
    <t>0027045050730</t>
  </si>
  <si>
    <t>06/07/2023</t>
  </si>
  <si>
    <t>06/01/2025</t>
  </si>
  <si>
    <t>0107045035142</t>
  </si>
  <si>
    <t>13/09/2023</t>
  </si>
  <si>
    <t>13/09/2024</t>
  </si>
  <si>
    <t>0897045004033</t>
  </si>
  <si>
    <t>28/06/2023</t>
  </si>
  <si>
    <t>30/09/2024</t>
  </si>
  <si>
    <t>0027045049038</t>
  </si>
  <si>
    <t>16/03/2023</t>
  </si>
  <si>
    <t>0027045051282</t>
  </si>
  <si>
    <t>07/08/2023</t>
  </si>
  <si>
    <t>07/08/2024</t>
  </si>
  <si>
    <t>0027045050731</t>
  </si>
  <si>
    <t>0027045050736</t>
  </si>
  <si>
    <t>0027045050727</t>
  </si>
  <si>
    <t>0027045049014</t>
  </si>
  <si>
    <t>0897045004880</t>
  </si>
  <si>
    <t>11/12/2023</t>
  </si>
  <si>
    <t>11/12/2024</t>
  </si>
  <si>
    <t>0027045051713</t>
  </si>
  <si>
    <t>06/09/2024</t>
  </si>
  <si>
    <t>CHI NHANH QUANG NINH</t>
  </si>
  <si>
    <t>0457045005734</t>
  </si>
  <si>
    <t>26/08/2019</t>
  </si>
  <si>
    <t>26/08/2024</t>
  </si>
  <si>
    <t>N2.40</t>
  </si>
  <si>
    <t>0897045004754</t>
  </si>
  <si>
    <t>0687045165883</t>
  </si>
  <si>
    <t>01/12/2023</t>
  </si>
  <si>
    <t>02/01/2024</t>
  </si>
  <si>
    <t>0027045052190</t>
  </si>
  <si>
    <t>11/10/2023</t>
  </si>
  <si>
    <t>11/04/2024</t>
  </si>
  <si>
    <t>0897045003841</t>
  </si>
  <si>
    <t>15/05/2023</t>
  </si>
  <si>
    <t>15/08/2024</t>
  </si>
  <si>
    <t>0107046031319</t>
  </si>
  <si>
    <t>18/01/2023</t>
  </si>
  <si>
    <t>18/07/2024</t>
  </si>
  <si>
    <t>0237045024527</t>
  </si>
  <si>
    <t>11/03/2021</t>
  </si>
  <si>
    <t>0107045033452</t>
  </si>
  <si>
    <t>25/11/2024</t>
  </si>
  <si>
    <t>0107045033579</t>
  </si>
  <si>
    <t>0028405044841</t>
  </si>
  <si>
    <t>27/07/2022</t>
  </si>
  <si>
    <t>0027046051276</t>
  </si>
  <si>
    <t>0897979393939</t>
  </si>
  <si>
    <t>13/05/2022</t>
  </si>
  <si>
    <t>SMES BVB TAN BINH</t>
  </si>
  <si>
    <t>6037045000022</t>
  </si>
  <si>
    <t>26/01/2024</t>
  </si>
  <si>
    <t>N2.12</t>
  </si>
  <si>
    <t>0107046031491</t>
  </si>
  <si>
    <t>31/01/2023</t>
  </si>
  <si>
    <t>31/07/2024</t>
  </si>
  <si>
    <t>0107045034662</t>
  </si>
  <si>
    <t>09/08/2023</t>
  </si>
  <si>
    <t>09/08/2024</t>
  </si>
  <si>
    <t>0027045050732</t>
  </si>
  <si>
    <t>0107045035141</t>
  </si>
  <si>
    <t>6037045000027</t>
  </si>
  <si>
    <t>0747045005438</t>
  </si>
  <si>
    <t>0107045032514</t>
  </si>
  <si>
    <t>30/03/2023</t>
  </si>
  <si>
    <t>0687045148366</t>
  </si>
  <si>
    <t>01/12/2022</t>
  </si>
  <si>
    <t>01/12/2025</t>
  </si>
  <si>
    <t>0027045049771</t>
  </si>
  <si>
    <t>28/10/2024</t>
  </si>
  <si>
    <t>0237045025000</t>
  </si>
  <si>
    <t>14/05/2021</t>
  </si>
  <si>
    <t>14/05/2024</t>
  </si>
  <si>
    <t>0457045005941</t>
  </si>
  <si>
    <t>23/09/2019</t>
  </si>
  <si>
    <t>23/09/2024</t>
  </si>
  <si>
    <t>6037045000025</t>
  </si>
  <si>
    <t>28/12/2023</t>
  </si>
  <si>
    <t>0457045005848</t>
  </si>
  <si>
    <t>10/09/2019</t>
  </si>
  <si>
    <t>10/09/2024</t>
  </si>
  <si>
    <t>0457045005846</t>
  </si>
  <si>
    <t>0027045052883</t>
  </si>
  <si>
    <t>23/11/2023</t>
  </si>
  <si>
    <t>23/05/2024</t>
  </si>
  <si>
    <t>6037045000026</t>
  </si>
  <si>
    <t>0747045005316</t>
  </si>
  <si>
    <t>27/11/2023</t>
  </si>
  <si>
    <t>0457045006323</t>
  </si>
  <si>
    <t>19/11/2019</t>
  </si>
  <si>
    <t>19/11/2024</t>
  </si>
  <si>
    <t>0027045049333</t>
  </si>
  <si>
    <t>04/04/2023</t>
  </si>
  <si>
    <t>04/04/2024</t>
  </si>
  <si>
    <t>0027045049774</t>
  </si>
  <si>
    <t>0107045029064</t>
  </si>
  <si>
    <t>07/10/2022</t>
  </si>
  <si>
    <t>08/04/2024</t>
  </si>
  <si>
    <t>0027045050211</t>
  </si>
  <si>
    <t>31/05/2023</t>
  </si>
  <si>
    <t>31/05/2024</t>
  </si>
  <si>
    <t>0107045032258</t>
  </si>
  <si>
    <t>0237045024528</t>
  </si>
  <si>
    <t>0027045050352</t>
  </si>
  <si>
    <t>09/06/2023</t>
  </si>
  <si>
    <t>10/06/2024</t>
  </si>
  <si>
    <t>0457045005755</t>
  </si>
  <si>
    <t>0687045148364</t>
  </si>
  <si>
    <t>0237045025304</t>
  </si>
  <si>
    <t>25/06/2021</t>
  </si>
  <si>
    <t>0027046048934</t>
  </si>
  <si>
    <t>10/03/2023</t>
  </si>
  <si>
    <t>6037045000021</t>
  </si>
  <si>
    <t>0027045049930</t>
  </si>
  <si>
    <t>6037045000024</t>
  </si>
  <si>
    <t>6037045000023</t>
  </si>
  <si>
    <t>0027045050101</t>
  </si>
  <si>
    <t>22/11/2024</t>
  </si>
  <si>
    <t>0037045057473</t>
  </si>
  <si>
    <t>0027045049772</t>
  </si>
  <si>
    <t>0107045032515</t>
  </si>
  <si>
    <t>6037045000020</t>
  </si>
  <si>
    <t>22/12/2023</t>
  </si>
  <si>
    <t>22/01/2024</t>
  </si>
  <si>
    <t>0027046051273</t>
  </si>
  <si>
    <t>0027045049813</t>
  </si>
  <si>
    <t>04/05/2023</t>
  </si>
  <si>
    <t>04/11/2024</t>
  </si>
  <si>
    <t>0037045054470</t>
  </si>
  <si>
    <t>05/04/2023</t>
  </si>
  <si>
    <t>05/04/2024</t>
  </si>
  <si>
    <t>6037041000017</t>
  </si>
  <si>
    <t>0107046031318</t>
  </si>
  <si>
    <t>0107045027058</t>
  </si>
  <si>
    <t>10/05/2022</t>
  </si>
  <si>
    <t>10/05/2024</t>
  </si>
  <si>
    <t>0037045057468</t>
  </si>
  <si>
    <t>0027045050729</t>
  </si>
  <si>
    <t>0037045055576</t>
  </si>
  <si>
    <t>05/06/2023</t>
  </si>
  <si>
    <t>05/06/2024</t>
  </si>
  <si>
    <t>N2.11</t>
  </si>
  <si>
    <t>0027046051274</t>
  </si>
  <si>
    <t>0037045056581</t>
  </si>
  <si>
    <t>25/07/2023</t>
  </si>
  <si>
    <t>27/05/2024</t>
  </si>
  <si>
    <t>0037045056582</t>
  </si>
  <si>
    <t>25/07/2024</t>
  </si>
  <si>
    <t>0027045049016</t>
  </si>
  <si>
    <t>0037045057472</t>
  </si>
  <si>
    <t>0037045057690</t>
  </si>
  <si>
    <t>0237045024996</t>
  </si>
  <si>
    <t>13/05/2021</t>
  </si>
  <si>
    <t>13/05/2024</t>
  </si>
  <si>
    <t>0107045032249</t>
  </si>
  <si>
    <t>0027046051268</t>
  </si>
  <si>
    <t>0037045055195</t>
  </si>
  <si>
    <t>0457045005754</t>
  </si>
  <si>
    <t>0037045055610</t>
  </si>
  <si>
    <t>07/06/2023</t>
  </si>
  <si>
    <t>0037045056580</t>
  </si>
  <si>
    <t>25/04/2024</t>
  </si>
  <si>
    <t>0027045049115</t>
  </si>
  <si>
    <t>21/03/2023</t>
  </si>
  <si>
    <t>0037045056912</t>
  </si>
  <si>
    <t>0107045027124</t>
  </si>
  <si>
    <t>0037045058533</t>
  </si>
  <si>
    <t>0107045033453</t>
  </si>
  <si>
    <t>0037045056913</t>
  </si>
  <si>
    <t>0037045058534</t>
  </si>
  <si>
    <t>0027045051254</t>
  </si>
  <si>
    <t>0457045006360</t>
  </si>
  <si>
    <t>28/11/2019</t>
  </si>
  <si>
    <t>28/11/2024</t>
  </si>
  <si>
    <t>0037045058961</t>
  </si>
  <si>
    <t>0037045059266</t>
  </si>
  <si>
    <t>07/06/2024</t>
  </si>
  <si>
    <t>0027045051280</t>
  </si>
  <si>
    <t>0017046049102</t>
  </si>
  <si>
    <t>10/02/2023</t>
  </si>
  <si>
    <t>12/08/2024</t>
  </si>
  <si>
    <t>0027046051269</t>
  </si>
  <si>
    <t>0028405051294</t>
  </si>
  <si>
    <t>08/08/2023</t>
  </si>
  <si>
    <t>0037045054463</t>
  </si>
  <si>
    <t>0037045057216</t>
  </si>
  <si>
    <t>23/08/2023</t>
  </si>
  <si>
    <t>23/07/2024</t>
  </si>
  <si>
    <t>0747045005425</t>
  </si>
  <si>
    <t>0027045050735</t>
  </si>
  <si>
    <t>0037045056975</t>
  </si>
  <si>
    <t>0107046030828</t>
  </si>
  <si>
    <t>28/12/2022</t>
  </si>
  <si>
    <t>28/06/2024</t>
  </si>
  <si>
    <t>0027045049249</t>
  </si>
  <si>
    <t>01/04/2024</t>
  </si>
  <si>
    <t>0037045058748</t>
  </si>
  <si>
    <t>09/11/2023</t>
  </si>
  <si>
    <t>09/07/2024</t>
  </si>
  <si>
    <t>0027045050734</t>
  </si>
  <si>
    <t>0027045052305</t>
  </si>
  <si>
    <t>18/10/2023</t>
  </si>
  <si>
    <t>18/10/2024</t>
  </si>
  <si>
    <t>0037045056911</t>
  </si>
  <si>
    <t>0037045055019</t>
  </si>
  <si>
    <t>29/07/2024</t>
  </si>
  <si>
    <t>0027045052882</t>
  </si>
  <si>
    <t>0017045047444</t>
  </si>
  <si>
    <t>02/08/2022</t>
  </si>
  <si>
    <t>02/08/2024</t>
  </si>
  <si>
    <t>0037041020294</t>
  </si>
  <si>
    <t>13/03/2017</t>
  </si>
  <si>
    <t>0107045034272</t>
  </si>
  <si>
    <t>14/07/2023</t>
  </si>
  <si>
    <t>15/01/2024</t>
  </si>
  <si>
    <t>N2.22</t>
  </si>
  <si>
    <t>0237045022576</t>
  </si>
  <si>
    <t>20/08/2020</t>
  </si>
  <si>
    <t>20/02/2024</t>
  </si>
  <si>
    <t>0027045051278</t>
  </si>
  <si>
    <t>0027045049773</t>
  </si>
  <si>
    <t>0107045027893</t>
  </si>
  <si>
    <t>14/07/2022</t>
  </si>
  <si>
    <t>15/07/2024</t>
  </si>
  <si>
    <t>0027045049929</t>
  </si>
  <si>
    <t>0027045051283</t>
  </si>
  <si>
    <t>0107045036627</t>
  </si>
  <si>
    <t>13/12/2023</t>
  </si>
  <si>
    <t>0107045027333</t>
  </si>
  <si>
    <t>01/06/2022</t>
  </si>
  <si>
    <t>03/06/2024</t>
  </si>
  <si>
    <t>0027046051266</t>
  </si>
  <si>
    <t>0237045024963</t>
  </si>
  <si>
    <t>10/05/2021</t>
  </si>
  <si>
    <t>0237045016766</t>
  </si>
  <si>
    <t>29/03/2019</t>
  </si>
  <si>
    <t>01/07/2024</t>
  </si>
  <si>
    <t>0037045057470</t>
  </si>
  <si>
    <t>0027045050100</t>
  </si>
  <si>
    <t>0237045022600</t>
  </si>
  <si>
    <t>24/08/2020</t>
  </si>
  <si>
    <t>26/02/2024</t>
  </si>
  <si>
    <t>0107045036853</t>
  </si>
  <si>
    <t>26/03/2024</t>
  </si>
  <si>
    <t>CHI NHANH VUNG TAU</t>
  </si>
  <si>
    <t>0117045044604</t>
  </si>
  <si>
    <t>0037045057471</t>
  </si>
  <si>
    <t>0107045034781</t>
  </si>
  <si>
    <t>17/08/2023</t>
  </si>
  <si>
    <t>19/02/2024</t>
  </si>
  <si>
    <t>0027045050728</t>
  </si>
  <si>
    <t>0107045034782</t>
  </si>
  <si>
    <t>0107045027265</t>
  </si>
  <si>
    <t>25/05/2022</t>
  </si>
  <si>
    <t>0107045034199</t>
  </si>
  <si>
    <t>10/07/2023</t>
  </si>
  <si>
    <t>10/01/2024</t>
  </si>
  <si>
    <t>0027046051275</t>
  </si>
  <si>
    <t>0107045034221</t>
  </si>
  <si>
    <t>11/07/2023</t>
  </si>
  <si>
    <t>11/01/2024</t>
  </si>
  <si>
    <t>0107045032259</t>
  </si>
  <si>
    <t>0027046052086</t>
  </si>
  <si>
    <t>05/10/2023</t>
  </si>
  <si>
    <t>0037045059652</t>
  </si>
  <si>
    <t>0107045035499</t>
  </si>
  <si>
    <t>14/02/2024</t>
  </si>
  <si>
    <t>0107045034315</t>
  </si>
  <si>
    <t>18/07/2023</t>
  </si>
  <si>
    <t>18/01/2024</t>
  </si>
  <si>
    <t>PGD GO VAP</t>
  </si>
  <si>
    <t>0097041666888</t>
  </si>
  <si>
    <t>10/11/2017</t>
  </si>
  <si>
    <t>0107045027590</t>
  </si>
  <si>
    <t>22/06/2022</t>
  </si>
  <si>
    <t>24/06/2024</t>
  </si>
  <si>
    <t>0237045022817</t>
  </si>
  <si>
    <t>23/09/2020</t>
  </si>
  <si>
    <t>0457045006434</t>
  </si>
  <si>
    <t>11/12/2019</t>
  </si>
  <si>
    <t>6157045000114</t>
  </si>
  <si>
    <t>N2.15</t>
  </si>
  <si>
    <t>0037045059680</t>
  </si>
  <si>
    <t>0697045104284</t>
  </si>
  <si>
    <t>07/05/2021</t>
  </si>
  <si>
    <t>0027045049114</t>
  </si>
  <si>
    <t>6157045000130</t>
  </si>
  <si>
    <t>13/10/2023</t>
  </si>
  <si>
    <t>0017046048991</t>
  </si>
  <si>
    <t>30/07/2024</t>
  </si>
  <si>
    <t>0027045049250</t>
  </si>
  <si>
    <t>6157045000104</t>
  </si>
  <si>
    <t>03/01/2024</t>
  </si>
  <si>
    <t>6157045000110</t>
  </si>
  <si>
    <t>06/10/2023</t>
  </si>
  <si>
    <t>6157045000103</t>
  </si>
  <si>
    <t>0027046051265</t>
  </si>
  <si>
    <t>0027045050737</t>
  </si>
  <si>
    <t>0027045049928</t>
  </si>
  <si>
    <t>0037045057686</t>
  </si>
  <si>
    <t>6157045000116</t>
  </si>
  <si>
    <t>0037045057688</t>
  </si>
  <si>
    <t>0037045054472</t>
  </si>
  <si>
    <t>0457045006343</t>
  </si>
  <si>
    <t>22/11/2019</t>
  </si>
  <si>
    <t>0047045053619</t>
  </si>
  <si>
    <t>0037045057689</t>
  </si>
  <si>
    <t>0037045057687</t>
  </si>
  <si>
    <t>0027045051617</t>
  </si>
  <si>
    <t>29/08/2023</t>
  </si>
  <si>
    <t>0027046048443</t>
  </si>
  <si>
    <t>0027045049336</t>
  </si>
  <si>
    <t>0697045002780</t>
  </si>
  <si>
    <t>21/10/2019</t>
  </si>
  <si>
    <t>22/04/2024</t>
  </si>
  <si>
    <t>6157045000113</t>
  </si>
  <si>
    <t>0027046051270</t>
  </si>
  <si>
    <t>0177045031198</t>
  </si>
  <si>
    <t>0687045164409</t>
  </si>
  <si>
    <t>6157045000122</t>
  </si>
  <si>
    <t>6157045000121</t>
  </si>
  <si>
    <t>0047045053561</t>
  </si>
  <si>
    <t>0027045048679</t>
  </si>
  <si>
    <t>27/02/2023</t>
  </si>
  <si>
    <t>27/02/2024</t>
  </si>
  <si>
    <t>0027046051272</t>
  </si>
  <si>
    <t>0037045059677</t>
  </si>
  <si>
    <t>6157045000120</t>
  </si>
  <si>
    <t>0237045020650</t>
  </si>
  <si>
    <t>03/02/2020</t>
  </si>
  <si>
    <t>6157045000100</t>
  </si>
  <si>
    <t>6157045000133</t>
  </si>
  <si>
    <t>0687045148363</t>
  </si>
  <si>
    <t>0237045022540</t>
  </si>
  <si>
    <t>14/08/2020</t>
  </si>
  <si>
    <t>0147045046142</t>
  </si>
  <si>
    <t>21/12/2023</t>
  </si>
  <si>
    <t>23/12/2024</t>
  </si>
  <si>
    <t>0017045046840</t>
  </si>
  <si>
    <t>0117045045665</t>
  </si>
  <si>
    <t>27/07/2023</t>
  </si>
  <si>
    <t>0017045047146</t>
  </si>
  <si>
    <t>17/06/2022</t>
  </si>
  <si>
    <t>17/06/2024</t>
  </si>
  <si>
    <t>6157045000102</t>
  </si>
  <si>
    <t>0177045032658</t>
  </si>
  <si>
    <t>19/10/2023</t>
  </si>
  <si>
    <t>19/04/2024</t>
  </si>
  <si>
    <t>0687045166705</t>
  </si>
  <si>
    <t>20/12/2024</t>
  </si>
  <si>
    <t>0037045055089</t>
  </si>
  <si>
    <t>05/08/2024</t>
  </si>
  <si>
    <t>0027045051279</t>
  </si>
  <si>
    <t>0697045102734</t>
  </si>
  <si>
    <t>04/11/2019</t>
  </si>
  <si>
    <t>0037045054034</t>
  </si>
  <si>
    <t>0037045054977</t>
  </si>
  <si>
    <t>27/04/2023</t>
  </si>
  <si>
    <t>0027045050353</t>
  </si>
  <si>
    <t>6157045000126</t>
  </si>
  <si>
    <t>12/10/2023</t>
  </si>
  <si>
    <t>12/01/2024</t>
  </si>
  <si>
    <t>6157045000105</t>
  </si>
  <si>
    <t>0687045157246</t>
  </si>
  <si>
    <t>17/05/2023</t>
  </si>
  <si>
    <t>0037045054473</t>
  </si>
  <si>
    <t>0687045150685</t>
  </si>
  <si>
    <t>10/01/2023</t>
  </si>
  <si>
    <t>0147045045067</t>
  </si>
  <si>
    <t>04/10/2023</t>
  </si>
  <si>
    <t>04/10/2024</t>
  </si>
  <si>
    <t>0027046048546</t>
  </si>
  <si>
    <t>17/02/2023</t>
  </si>
  <si>
    <t>0037045055083</t>
  </si>
  <si>
    <t>0687045148365</t>
  </si>
  <si>
    <t>6157045000109</t>
  </si>
  <si>
    <t>CHI NHANH NGHE AN</t>
  </si>
  <si>
    <t>0637045017783</t>
  </si>
  <si>
    <t>16/02/2023</t>
  </si>
  <si>
    <t>16/08/2024</t>
  </si>
  <si>
    <t>0017045046802</t>
  </si>
  <si>
    <t>06/05/2022</t>
  </si>
  <si>
    <t>6157045000136</t>
  </si>
  <si>
    <t>20/10/2023</t>
  </si>
  <si>
    <t>0017045046927</t>
  </si>
  <si>
    <t>19/05/2022</t>
  </si>
  <si>
    <t>6157045000123</t>
  </si>
  <si>
    <t>6157045000101</t>
  </si>
  <si>
    <t>6157045000099</t>
  </si>
  <si>
    <t>02/10/2023</t>
  </si>
  <si>
    <t>02/04/2024</t>
  </si>
  <si>
    <t>6157045000124</t>
  </si>
  <si>
    <t>0687045161481</t>
  </si>
  <si>
    <t>24/08/2023</t>
  </si>
  <si>
    <t>0037045054158</t>
  </si>
  <si>
    <t>17/03/2023</t>
  </si>
  <si>
    <t>0107045034146</t>
  </si>
  <si>
    <t>08/07/2024</t>
  </si>
  <si>
    <t>0637045020761</t>
  </si>
  <si>
    <t>11/09/2023</t>
  </si>
  <si>
    <t>11/03/2025</t>
  </si>
  <si>
    <t>0037045055085</t>
  </si>
  <si>
    <t>6157045000125</t>
  </si>
  <si>
    <t>0017045046829</t>
  </si>
  <si>
    <t>09/05/2022</t>
  </si>
  <si>
    <t>09/05/2024</t>
  </si>
  <si>
    <t>0017045046961</t>
  </si>
  <si>
    <t>0017045046743</t>
  </si>
  <si>
    <t>26/04/2022</t>
  </si>
  <si>
    <t>26/04/2024</t>
  </si>
  <si>
    <t>0687045157247</t>
  </si>
  <si>
    <t>0117045044997</t>
  </si>
  <si>
    <t>0687045150612</t>
  </si>
  <si>
    <t>09/01/2023</t>
  </si>
  <si>
    <t>09/01/2024</t>
  </si>
  <si>
    <t>0017046048652</t>
  </si>
  <si>
    <t>6157045000128</t>
  </si>
  <si>
    <t>0027045048676</t>
  </si>
  <si>
    <t>0037045055084</t>
  </si>
  <si>
    <t>6157045000129</t>
  </si>
  <si>
    <t>0037045054742</t>
  </si>
  <si>
    <t>17/04/2023</t>
  </si>
  <si>
    <t>6157045000127</t>
  </si>
  <si>
    <t>0017045046803</t>
  </si>
  <si>
    <t>0687045158667</t>
  </si>
  <si>
    <t>6157045000117</t>
  </si>
  <si>
    <t>0027045051277</t>
  </si>
  <si>
    <t>6157045000134</t>
  </si>
  <si>
    <t>KH đg ở nước ngoài kh gửi về nhà</t>
  </si>
  <si>
    <t>0687046155554</t>
  </si>
  <si>
    <t>07/10/2024</t>
  </si>
  <si>
    <t>không gửi thư</t>
  </si>
  <si>
    <t>6157045000119</t>
  </si>
  <si>
    <t>6157045000118</t>
  </si>
  <si>
    <t>0117045046149</t>
  </si>
  <si>
    <t>13/12/2024</t>
  </si>
  <si>
    <t>0017045046841</t>
  </si>
  <si>
    <t>0037045055086</t>
  </si>
  <si>
    <t>0037045054940</t>
  </si>
  <si>
    <t>26/04/2023</t>
  </si>
  <si>
    <t>26/07/2024</t>
  </si>
  <si>
    <t>0687045160337</t>
  </si>
  <si>
    <t>PGD CAU GIAY</t>
  </si>
  <si>
    <t>0227045014787</t>
  </si>
  <si>
    <t>30/12/2019</t>
  </si>
  <si>
    <t>30/12/2024</t>
  </si>
  <si>
    <t>0147045044926</t>
  </si>
  <si>
    <t>25/09/2023</t>
  </si>
  <si>
    <t>25/09/2024</t>
  </si>
  <si>
    <t>0037045055018</t>
  </si>
  <si>
    <t>0117045046746</t>
  </si>
  <si>
    <t>0037045054941</t>
  </si>
  <si>
    <t>0687045159868</t>
  </si>
  <si>
    <t>0687046153995</t>
  </si>
  <si>
    <t>06/03/2023</t>
  </si>
  <si>
    <t>0117045044746</t>
  </si>
  <si>
    <t>19/04/2023</t>
  </si>
  <si>
    <t>21/10/2024</t>
  </si>
  <si>
    <t>0687045159791</t>
  </si>
  <si>
    <t>17/07/2023</t>
  </si>
  <si>
    <t>17/01/2024</t>
  </si>
  <si>
    <t>6157045000115</t>
  </si>
  <si>
    <t>0687041020522</t>
  </si>
  <si>
    <t>26/06/2013</t>
  </si>
  <si>
    <t>0687041020716</t>
  </si>
  <si>
    <t>01/07/2013</t>
  </si>
  <si>
    <t>0147045043328</t>
  </si>
  <si>
    <t>12/05/2023</t>
  </si>
  <si>
    <t>0688401028815</t>
  </si>
  <si>
    <t>28/02/2014</t>
  </si>
  <si>
    <t>0037045055082</t>
  </si>
  <si>
    <t>0027045051284</t>
  </si>
  <si>
    <t>0017045046761</t>
  </si>
  <si>
    <t>28/04/2022</t>
  </si>
  <si>
    <t>29/04/2024</t>
  </si>
  <si>
    <t>0017045046948</t>
  </si>
  <si>
    <t>24/05/2022</t>
  </si>
  <si>
    <t>0017045046711</t>
  </si>
  <si>
    <t>21/04/2022</t>
  </si>
  <si>
    <t>0017045046960</t>
  </si>
  <si>
    <t>0687045158824</t>
  </si>
  <si>
    <t>23/06/2023</t>
  </si>
  <si>
    <t>23/01/2024</t>
  </si>
  <si>
    <t>0697041103814</t>
  </si>
  <si>
    <t>10/12/2020</t>
  </si>
  <si>
    <t>069BLTT220200001</t>
  </si>
  <si>
    <t>0%</t>
  </si>
  <si>
    <t>20-Jan-22</t>
  </si>
  <si>
    <t>31-Dec-23</t>
  </si>
  <si>
    <t>0687046150027</t>
  </si>
  <si>
    <t>28/03/2024</t>
  </si>
  <si>
    <t>0687045160136</t>
  </si>
  <si>
    <t>0687045160324</t>
  </si>
  <si>
    <t>0017045046759</t>
  </si>
  <si>
    <t>0637045020291</t>
  </si>
  <si>
    <t>10/08/2023</t>
  </si>
  <si>
    <t>11/08/2025</t>
  </si>
  <si>
    <t>0017045047002</t>
  </si>
  <si>
    <t>31/05/2022</t>
  </si>
  <si>
    <t>0017045046858</t>
  </si>
  <si>
    <t>12/05/2022</t>
  </si>
  <si>
    <t>0027045049015</t>
  </si>
  <si>
    <t>0117045044748</t>
  </si>
  <si>
    <t>0117045042915</t>
  </si>
  <si>
    <t>23/11/2022</t>
  </si>
  <si>
    <t>23/02/2024</t>
  </si>
  <si>
    <t>0687045160318</t>
  </si>
  <si>
    <t>0027045049812</t>
  </si>
  <si>
    <t>PGD CHO LON</t>
  </si>
  <si>
    <t>0197045020452</t>
  </si>
  <si>
    <t>27/01/2023</t>
  </si>
  <si>
    <t>N2.41</t>
  </si>
  <si>
    <t>0117045044888</t>
  </si>
  <si>
    <t>08/05/2023</t>
  </si>
  <si>
    <t>08/11/2024</t>
  </si>
  <si>
    <t>0017045046838</t>
  </si>
  <si>
    <t>0197045022104</t>
  </si>
  <si>
    <t>09/10/2023</t>
  </si>
  <si>
    <t>09/10/2024</t>
  </si>
  <si>
    <t>0177045031199</t>
  </si>
  <si>
    <t>0697046105323</t>
  </si>
  <si>
    <t>23/06/2022</t>
  </si>
  <si>
    <t>N2.37</t>
  </si>
  <si>
    <t>0697046105148</t>
  </si>
  <si>
    <t>01/04/2022</t>
  </si>
  <si>
    <t>0147045039814</t>
  </si>
  <si>
    <t>10/10/2022</t>
  </si>
  <si>
    <t>10/04/2024</t>
  </si>
  <si>
    <t>0037045054033</t>
  </si>
  <si>
    <t>0687045165981</t>
  </si>
  <si>
    <t>04/06/2024</t>
  </si>
  <si>
    <t>0017045046758</t>
  </si>
  <si>
    <t>0017045046955</t>
  </si>
  <si>
    <t>0687045160332</t>
  </si>
  <si>
    <t>0017045046839</t>
  </si>
  <si>
    <t>0687045163602</t>
  </si>
  <si>
    <t>15/04/2024</t>
  </si>
  <si>
    <t>0117045044996</t>
  </si>
  <si>
    <t>0017045046710</t>
  </si>
  <si>
    <t>0107045032250</t>
  </si>
  <si>
    <t>0147045042290</t>
  </si>
  <si>
    <t>0017045049466</t>
  </si>
  <si>
    <t>0637045018681</t>
  </si>
  <si>
    <t>11/04/2023</t>
  </si>
  <si>
    <t>11/10/2024</t>
  </si>
  <si>
    <t>0697046105205</t>
  </si>
  <si>
    <t>20/04/2022</t>
  </si>
  <si>
    <t>0227045014743</t>
  </si>
  <si>
    <t>25/12/2019</t>
  </si>
  <si>
    <t>25/12/2024</t>
  </si>
  <si>
    <t>NGAN HANG SO</t>
  </si>
  <si>
    <t>8007041888888</t>
  </si>
  <si>
    <t>30/12/2020</t>
  </si>
  <si>
    <t>0687046160723</t>
  </si>
  <si>
    <t>0687045160325</t>
  </si>
  <si>
    <t>0117045044169</t>
  </si>
  <si>
    <t>23/02/2023</t>
  </si>
  <si>
    <t>0687045159864</t>
  </si>
  <si>
    <t>0037045055088</t>
  </si>
  <si>
    <t>0017045046757</t>
  </si>
  <si>
    <t>0687046154090</t>
  </si>
  <si>
    <t>08/03/2023</t>
  </si>
  <si>
    <t>09/09/2024</t>
  </si>
  <si>
    <t>0017045046709</t>
  </si>
  <si>
    <t>0017045046949</t>
  </si>
  <si>
    <t>0037045054471</t>
  </si>
  <si>
    <t>0037045054848</t>
  </si>
  <si>
    <t>21/04/2023</t>
  </si>
  <si>
    <t>22/07/2024</t>
  </si>
  <si>
    <t>0017045046959</t>
  </si>
  <si>
    <t>0107045030296</t>
  </si>
  <si>
    <t>02/12/2022</t>
  </si>
  <si>
    <t>0027045052163</t>
  </si>
  <si>
    <t>09/04/2024</t>
  </si>
  <si>
    <t>0027045052093</t>
  </si>
  <si>
    <t>0698401104384</t>
  </si>
  <si>
    <t>04/06/2021</t>
  </si>
  <si>
    <t>8007041277176</t>
  </si>
  <si>
    <t>13/04/2022</t>
  </si>
  <si>
    <t>0687045162562</t>
  </si>
  <si>
    <t>19/09/2023</t>
  </si>
  <si>
    <t>0147045045945</t>
  </si>
  <si>
    <t>05/12/2023</t>
  </si>
  <si>
    <t>05/12/2024</t>
  </si>
  <si>
    <t>0698401104870</t>
  </si>
  <si>
    <t>02/12/2021</t>
  </si>
  <si>
    <t>0227045013561</t>
  </si>
  <si>
    <t>27/08/2019</t>
  </si>
  <si>
    <t>27/08/2024</t>
  </si>
  <si>
    <t>0697041104871</t>
  </si>
  <si>
    <t>0017045049465</t>
  </si>
  <si>
    <t>0037045054475</t>
  </si>
  <si>
    <t>0147046041680</t>
  </si>
  <si>
    <t>16/01/2023</t>
  </si>
  <si>
    <t>16/07/2024</t>
  </si>
  <si>
    <t>0687046161946</t>
  </si>
  <si>
    <t>05/09/2023</t>
  </si>
  <si>
    <t>05/03/2024</t>
  </si>
  <si>
    <t>TIMO PLUS 902</t>
  </si>
  <si>
    <t>9021984668466</t>
  </si>
  <si>
    <t>0147046041958</t>
  </si>
  <si>
    <t>02/02/2023</t>
  </si>
  <si>
    <t>0117045044889</t>
  </si>
  <si>
    <t>0687045165729</t>
  </si>
  <si>
    <t>28/11/2023</t>
  </si>
  <si>
    <t>28/05/2024</t>
  </si>
  <si>
    <t>9021984668468</t>
  </si>
  <si>
    <t>18/04/2023</t>
  </si>
  <si>
    <t>0687046155455</t>
  </si>
  <si>
    <t>03/07/2024</t>
  </si>
  <si>
    <t>0027045049039</t>
  </si>
  <si>
    <t>0687046152269</t>
  </si>
  <si>
    <t>02/02/2024</t>
  </si>
  <si>
    <t>0697041103979</t>
  </si>
  <si>
    <t>0697041105862</t>
  </si>
  <si>
    <t>25/05/2023</t>
  </si>
  <si>
    <t>F1652-02</t>
  </si>
  <si>
    <t>0697041105861</t>
  </si>
  <si>
    <t>0697041103097</t>
  </si>
  <si>
    <t>27/11/2020</t>
  </si>
  <si>
    <t>0107045031335</t>
  </si>
  <si>
    <t>19/01/2023</t>
  </si>
  <si>
    <t>19/07/2024</t>
  </si>
  <si>
    <t>0687046156001</t>
  </si>
  <si>
    <t>17/10/2024</t>
  </si>
  <si>
    <t>0697041001750</t>
  </si>
  <si>
    <t>0017045046963</t>
  </si>
  <si>
    <t>0687045166431</t>
  </si>
  <si>
    <t>0037045054744</t>
  </si>
  <si>
    <t>0147045045228</t>
  </si>
  <si>
    <t>17/10/2023</t>
  </si>
  <si>
    <t>0697041103575</t>
  </si>
  <si>
    <t>02/10/2020</t>
  </si>
  <si>
    <t>0697041001455</t>
  </si>
  <si>
    <t>07/03/2018</t>
  </si>
  <si>
    <t>0697041002505</t>
  </si>
  <si>
    <t>0107045036688</t>
  </si>
  <si>
    <t>0687045156770</t>
  </si>
  <si>
    <t>05/05/2023</t>
  </si>
  <si>
    <t>0687045157312</t>
  </si>
  <si>
    <t>19/05/2023</t>
  </si>
  <si>
    <t>0687045160133</t>
  </si>
  <si>
    <t>6157041000203</t>
  </si>
  <si>
    <t>hard</t>
  </si>
  <si>
    <t>N2.29</t>
  </si>
  <si>
    <t>0687045160331</t>
  </si>
  <si>
    <t>0037045057116</t>
  </si>
  <si>
    <t>N2.09</t>
  </si>
  <si>
    <t>0687046166942</t>
  </si>
  <si>
    <t>0037045057217</t>
  </si>
  <si>
    <t>0637045020760</t>
  </si>
  <si>
    <t>0037045057115</t>
  </si>
  <si>
    <t>0687045160313</t>
  </si>
  <si>
    <t>0687045157083</t>
  </si>
  <si>
    <t>0037045054847</t>
  </si>
  <si>
    <t>0147045045521</t>
  </si>
  <si>
    <t>07/11/2024</t>
  </si>
  <si>
    <t>0037045054474</t>
  </si>
  <si>
    <t>0037045057218</t>
  </si>
  <si>
    <t>0687045160135</t>
  </si>
  <si>
    <t>0037045057118</t>
  </si>
  <si>
    <t>0687045164045</t>
  </si>
  <si>
    <t>0017045046837</t>
  </si>
  <si>
    <t>0687045164087</t>
  </si>
  <si>
    <t>PGD KRONG PAC</t>
  </si>
  <si>
    <t>0547045007582</t>
  </si>
  <si>
    <t>29/05/2024</t>
  </si>
  <si>
    <t>0037045057117</t>
  </si>
  <si>
    <t>0687045164300</t>
  </si>
  <si>
    <t>0037045059621</t>
  </si>
  <si>
    <t>26/06/2024</t>
  </si>
  <si>
    <t>0147045042498</t>
  </si>
  <si>
    <t>09/03/2023</t>
  </si>
  <si>
    <t>PGD HAI AN</t>
  </si>
  <si>
    <t>0887045001837</t>
  </si>
  <si>
    <t>29/11/2022</t>
  </si>
  <si>
    <t>0687045160134</t>
  </si>
  <si>
    <t>0037045054157</t>
  </si>
  <si>
    <t>0037041028268</t>
  </si>
  <si>
    <t>18/07/2018</t>
  </si>
  <si>
    <t>0687045160322</t>
  </si>
  <si>
    <t>PGD TAN THANH</t>
  </si>
  <si>
    <t>0867045001158</t>
  </si>
  <si>
    <t>20/03/2023</t>
  </si>
  <si>
    <t>20/03/2024</t>
  </si>
  <si>
    <t>N2.03</t>
  </si>
  <si>
    <t>0017045046928</t>
  </si>
  <si>
    <t>0867045001462</t>
  </si>
  <si>
    <t>29/08/2024</t>
  </si>
  <si>
    <t>0037045054978</t>
  </si>
  <si>
    <t>0107045030809</t>
  </si>
  <si>
    <t>27/12/2022</t>
  </si>
  <si>
    <t>27/06/2024</t>
  </si>
  <si>
    <t>0867045001160</t>
  </si>
  <si>
    <t>0107045036581</t>
  </si>
  <si>
    <t>0147045045957</t>
  </si>
  <si>
    <t>06/12/2023</t>
  </si>
  <si>
    <t>06/12/2024</t>
  </si>
  <si>
    <t>0037045055080</t>
  </si>
  <si>
    <t>0687046162586</t>
  </si>
  <si>
    <t>0637045018779</t>
  </si>
  <si>
    <t>0687045162566</t>
  </si>
  <si>
    <t>0017046048802</t>
  </si>
  <si>
    <t>13/01/2023</t>
  </si>
  <si>
    <t>0687045157192</t>
  </si>
  <si>
    <t>16/05/2023</t>
  </si>
  <si>
    <t>16/05/2024</t>
  </si>
  <si>
    <t>0867045001410</t>
  </si>
  <si>
    <t>31/07/2023</t>
  </si>
  <si>
    <t>0027045051052</t>
  </si>
  <si>
    <t>0687045160316</t>
  </si>
  <si>
    <t>0687045160319</t>
  </si>
  <si>
    <t>0037045055087</t>
  </si>
  <si>
    <t>0687046158515</t>
  </si>
  <si>
    <t>16/06/2023</t>
  </si>
  <si>
    <t>16/12/2024</t>
  </si>
  <si>
    <t>0107045030299</t>
  </si>
  <si>
    <t>0867045001473</t>
  </si>
  <si>
    <t>05/09/2024</t>
  </si>
  <si>
    <t>0867045001476</t>
  </si>
  <si>
    <t>07/09/2023</t>
  </si>
  <si>
    <t>0227045014847</t>
  </si>
  <si>
    <t>08/01/2020</t>
  </si>
  <si>
    <t>08/01/2025</t>
  </si>
  <si>
    <t>0147045044925</t>
  </si>
  <si>
    <t>0687045160315</t>
  </si>
  <si>
    <t>0687046154205</t>
  </si>
  <si>
    <t>0687045160317</t>
  </si>
  <si>
    <t>0147045042291</t>
  </si>
  <si>
    <t>0867045001475</t>
  </si>
  <si>
    <t>0197045022202</t>
  </si>
  <si>
    <t>0687045164046</t>
  </si>
  <si>
    <t>0867045001461</t>
  </si>
  <si>
    <t>28/08/2023</t>
  </si>
  <si>
    <t>28/08/2024</t>
  </si>
  <si>
    <t>0687045158828</t>
  </si>
  <si>
    <t>0687046156302</t>
  </si>
  <si>
    <t>25/04/2023</t>
  </si>
  <si>
    <t>25/10/2024</t>
  </si>
  <si>
    <t>0867045001594</t>
  </si>
  <si>
    <t>21/11/2023</t>
  </si>
  <si>
    <t>0107045032531</t>
  </si>
  <si>
    <t>0687045160314</t>
  </si>
  <si>
    <t>0147045045780</t>
  </si>
  <si>
    <t>0867045001417</t>
  </si>
  <si>
    <t>0687045160137</t>
  </si>
  <si>
    <t>0867045001488</t>
  </si>
  <si>
    <t>14/09/2023</t>
  </si>
  <si>
    <t>12/03/2024</t>
  </si>
  <si>
    <t>0867045001596</t>
  </si>
  <si>
    <t>22/11/2023</t>
  </si>
  <si>
    <t>0147045045535</t>
  </si>
  <si>
    <t>08/11/2023</t>
  </si>
  <si>
    <t>0687045159865</t>
  </si>
  <si>
    <t>0687045156747</t>
  </si>
  <si>
    <t>0107045030298</t>
  </si>
  <si>
    <t>0867045001396</t>
  </si>
  <si>
    <t>19/07/2023</t>
  </si>
  <si>
    <t>0867045001087</t>
  </si>
  <si>
    <t>06/02/2023</t>
  </si>
  <si>
    <t>0747045005077</t>
  </si>
  <si>
    <t>0687045158674</t>
  </si>
  <si>
    <t>0687045160328</t>
  </si>
  <si>
    <t>0867045001489</t>
  </si>
  <si>
    <t>0037045055081</t>
  </si>
  <si>
    <t>0867045001480</t>
  </si>
  <si>
    <t>08/09/2023</t>
  </si>
  <si>
    <t>0867045001428</t>
  </si>
  <si>
    <t>0687045160326</t>
  </si>
  <si>
    <t>0687046150369</t>
  </si>
  <si>
    <t>04/01/2023</t>
  </si>
  <si>
    <t>0017045046929</t>
  </si>
  <si>
    <t>0687045160323</t>
  </si>
  <si>
    <t>0867045001153</t>
  </si>
  <si>
    <t>0867045001483</t>
  </si>
  <si>
    <t>11/09/2024</t>
  </si>
  <si>
    <t>0017045046828</t>
  </si>
  <si>
    <t>0107045034679</t>
  </si>
  <si>
    <t>0017045046962</t>
  </si>
  <si>
    <t>0687045160329</t>
  </si>
  <si>
    <t>0867045001491</t>
  </si>
  <si>
    <t>0867045001432</t>
  </si>
  <si>
    <t>0687045157146</t>
  </si>
  <si>
    <t>0687046162619</t>
  </si>
  <si>
    <t>21/09/2023</t>
  </si>
  <si>
    <t>21/03/2024</t>
  </si>
  <si>
    <t>0687045164782</t>
  </si>
  <si>
    <t>0860808080808</t>
  </si>
  <si>
    <t>0037045057341</t>
  </si>
  <si>
    <t>31/08/2023</t>
  </si>
  <si>
    <t>N2.01</t>
  </si>
  <si>
    <t>0197045021710</t>
  </si>
  <si>
    <t>08/08/2024</t>
  </si>
  <si>
    <t>0037045057167</t>
  </si>
  <si>
    <t>0747045005076</t>
  </si>
  <si>
    <t>0037046058281</t>
  </si>
  <si>
    <t>0017045046760</t>
  </si>
  <si>
    <t>0637045019870</t>
  </si>
  <si>
    <t>14/07/2025</t>
  </si>
  <si>
    <t>0037045058701</t>
  </si>
  <si>
    <t>0687046164861</t>
  </si>
  <si>
    <t>0027045051281</t>
  </si>
  <si>
    <t>0037045057581</t>
  </si>
  <si>
    <t>0637045018680</t>
  </si>
  <si>
    <t>0197045022147</t>
  </si>
  <si>
    <t>0037045059230</t>
  </si>
  <si>
    <t>0687045160321</t>
  </si>
  <si>
    <t>0197045021745</t>
  </si>
  <si>
    <t>0147045042128</t>
  </si>
  <si>
    <t>0147045042127</t>
  </si>
  <si>
    <t>0197045022214</t>
  </si>
  <si>
    <t>0037045057197</t>
  </si>
  <si>
    <t>28/02/2024</t>
  </si>
  <si>
    <t>0687045160330</t>
  </si>
  <si>
    <t>0687045160333</t>
  </si>
  <si>
    <t>0687045157275</t>
  </si>
  <si>
    <t>18/05/2023</t>
  </si>
  <si>
    <t>18/06/2024</t>
  </si>
  <si>
    <t>0687045159867</t>
  </si>
  <si>
    <t>0637045018780</t>
  </si>
  <si>
    <t>0037045056821</t>
  </si>
  <si>
    <t>03/08/2023</t>
  </si>
  <si>
    <t>05/02/2024</t>
  </si>
  <si>
    <t>0147045043745</t>
  </si>
  <si>
    <t>22/06/2023</t>
  </si>
  <si>
    <t>0147045043493</t>
  </si>
  <si>
    <t>0037046056828</t>
  </si>
  <si>
    <t>04/01/2024</t>
  </si>
  <si>
    <t>0037045057429</t>
  </si>
  <si>
    <t>0037045057193</t>
  </si>
  <si>
    <t>22/02/2024</t>
  </si>
  <si>
    <t>0547045007604</t>
  </si>
  <si>
    <t>0037045055157</t>
  </si>
  <si>
    <t>09/05/2023</t>
  </si>
  <si>
    <t>0687046160436</t>
  </si>
  <si>
    <t>0037045053858</t>
  </si>
  <si>
    <t>03/03/2023</t>
  </si>
  <si>
    <t>0197045021694</t>
  </si>
  <si>
    <t>0037045057427</t>
  </si>
  <si>
    <t>0687045160338</t>
  </si>
  <si>
    <t>0037045054638</t>
  </si>
  <si>
    <t>12/04/2023</t>
  </si>
  <si>
    <t>12/04/2024</t>
  </si>
  <si>
    <t>0197045021788</t>
  </si>
  <si>
    <t>22/08/2024</t>
  </si>
  <si>
    <t>0197045021780</t>
  </si>
  <si>
    <t>21/08/2024</t>
  </si>
  <si>
    <t>0037045059141</t>
  </si>
  <si>
    <t>PGD CAI LAY</t>
  </si>
  <si>
    <t>0647045005344</t>
  </si>
  <si>
    <t>0107045032532</t>
  </si>
  <si>
    <t>0037045058829</t>
  </si>
  <si>
    <t>13/11/2023</t>
  </si>
  <si>
    <t>0037045059231</t>
  </si>
  <si>
    <t>0547045007142</t>
  </si>
  <si>
    <t>0387046045188</t>
  </si>
  <si>
    <t>14/04/2023</t>
  </si>
  <si>
    <t>0037045054857</t>
  </si>
  <si>
    <t>0687045159866</t>
  </si>
  <si>
    <t>0037045057078</t>
  </si>
  <si>
    <t>15/08/2023</t>
  </si>
  <si>
    <t>0037046057259</t>
  </si>
  <si>
    <t>25/08/2023</t>
  </si>
  <si>
    <t>0037046059229</t>
  </si>
  <si>
    <t>07/03/2024</t>
  </si>
  <si>
    <t>0037045057342</t>
  </si>
  <si>
    <t>03/09/2024</t>
  </si>
  <si>
    <t>0687046155855</t>
  </si>
  <si>
    <t>14/10/2024</t>
  </si>
  <si>
    <t>0547045007602</t>
  </si>
  <si>
    <t>0687045160327</t>
  </si>
  <si>
    <t>0037045057534</t>
  </si>
  <si>
    <t>0037045053313</t>
  </si>
  <si>
    <t>0037045057095</t>
  </si>
  <si>
    <t>16/08/2023</t>
  </si>
  <si>
    <t>0037045057194</t>
  </si>
  <si>
    <t>0037045056797</t>
  </si>
  <si>
    <t>02/08/2023</t>
  </si>
  <si>
    <t>0687045155285</t>
  </si>
  <si>
    <t>0037045056910</t>
  </si>
  <si>
    <t>07/02/2024</t>
  </si>
  <si>
    <t>0687045157234</t>
  </si>
  <si>
    <t>0027045049611</t>
  </si>
  <si>
    <t>20/04/2023</t>
  </si>
  <si>
    <t>0687045157271</t>
  </si>
  <si>
    <t>PGD HAI CHAU</t>
  </si>
  <si>
    <t>0257045032570</t>
  </si>
  <si>
    <t>09/12/2024</t>
  </si>
  <si>
    <t>PGD SO SAO</t>
  </si>
  <si>
    <t>0377046014427</t>
  </si>
  <si>
    <t>0687045162377</t>
  </si>
  <si>
    <t>14/03/2024</t>
  </si>
  <si>
    <t>0037045057265</t>
  </si>
  <si>
    <t>22/03/2024</t>
  </si>
  <si>
    <t>0037046059164</t>
  </si>
  <si>
    <t>0197045022187</t>
  </si>
  <si>
    <t>16/10/2024</t>
  </si>
  <si>
    <t>0107045030297</t>
  </si>
  <si>
    <t>0147045045721</t>
  </si>
  <si>
    <t>0037045057040</t>
  </si>
  <si>
    <t>11/08/2023</t>
  </si>
  <si>
    <t>0037045057430</t>
  </si>
  <si>
    <t>0037045056976</t>
  </si>
  <si>
    <t>0037045055190</t>
  </si>
  <si>
    <t>0687045160320</t>
  </si>
  <si>
    <t>0027045052205</t>
  </si>
  <si>
    <t>0037045054015</t>
  </si>
  <si>
    <t>0037045058840</t>
  </si>
  <si>
    <t>13/11/2024</t>
  </si>
  <si>
    <t>0037045057041</t>
  </si>
  <si>
    <t>0387046045190</t>
  </si>
  <si>
    <t>0687045155247</t>
  </si>
  <si>
    <t>0037046057161</t>
  </si>
  <si>
    <t>0387046047139</t>
  </si>
  <si>
    <t>0037046057498</t>
  </si>
  <si>
    <t>0387046047138</t>
  </si>
  <si>
    <t>0647045005345</t>
  </si>
  <si>
    <t>0037045056952</t>
  </si>
  <si>
    <t>0037045057316</t>
  </si>
  <si>
    <t>30/08/2023</t>
  </si>
  <si>
    <t>0197045021655</t>
  </si>
  <si>
    <t>0037045054450</t>
  </si>
  <si>
    <t>0037045058832</t>
  </si>
  <si>
    <t>1077045001771</t>
  </si>
  <si>
    <t>30/06/2023</t>
  </si>
  <si>
    <t>0037045055298</t>
  </si>
  <si>
    <t>0027045051768</t>
  </si>
  <si>
    <t>0037045057066</t>
  </si>
  <si>
    <t>14/08/2023</t>
  </si>
  <si>
    <t>0747045005084</t>
  </si>
  <si>
    <t>0037045054986</t>
  </si>
  <si>
    <t>0037045055077</t>
  </si>
  <si>
    <t>0037045058838</t>
  </si>
  <si>
    <t>0387045050403</t>
  </si>
  <si>
    <t>14/12/2023</t>
  </si>
  <si>
    <t>0037045054750</t>
  </si>
  <si>
    <t>0027045052582</t>
  </si>
  <si>
    <t>03/11/2023</t>
  </si>
  <si>
    <t>03/05/2024</t>
  </si>
  <si>
    <t>0027045047953</t>
  </si>
  <si>
    <t>16/01/2024</t>
  </si>
  <si>
    <t>0037045055112</t>
  </si>
  <si>
    <t>0197045021452</t>
  </si>
  <si>
    <t>03/07/2023</t>
  </si>
  <si>
    <t>0547045007981</t>
  </si>
  <si>
    <t>PGD BA DINH</t>
  </si>
  <si>
    <t>0217045032895</t>
  </si>
  <si>
    <t>0387045050406</t>
  </si>
  <si>
    <t>0547045007980</t>
  </si>
  <si>
    <t>0147045043725</t>
  </si>
  <si>
    <t>20/06/2024</t>
  </si>
  <si>
    <t>0037045054552</t>
  </si>
  <si>
    <t>07/04/2023</t>
  </si>
  <si>
    <t>0547045007815</t>
  </si>
  <si>
    <t>0687045160740</t>
  </si>
  <si>
    <t>0037045054045</t>
  </si>
  <si>
    <t>0037045053928</t>
  </si>
  <si>
    <t>0687045126481</t>
  </si>
  <si>
    <t>06/07/2021</t>
  </si>
  <si>
    <t>18/3/2024</t>
  </si>
  <si>
    <t>N2.38</t>
  </si>
  <si>
    <t>0147045045310</t>
  </si>
  <si>
    <t>24/04/2024</t>
  </si>
  <si>
    <t>0257045031747</t>
  </si>
  <si>
    <t>03/10/2024</t>
  </si>
  <si>
    <t>0377045015543</t>
  </si>
  <si>
    <t>02/10/2024</t>
  </si>
  <si>
    <t>0037045056841</t>
  </si>
  <si>
    <t>PGD BEN THANH</t>
  </si>
  <si>
    <t>0287045024526</t>
  </si>
  <si>
    <t>12/06/2023</t>
  </si>
  <si>
    <t>0257045032475</t>
  </si>
  <si>
    <t>29/11/2024</t>
  </si>
  <si>
    <t>0037045057086</t>
  </si>
  <si>
    <t>0027045046015</t>
  </si>
  <si>
    <t>17/10/2022</t>
  </si>
  <si>
    <t>0147045045626</t>
  </si>
  <si>
    <t>0687045162072</t>
  </si>
  <si>
    <t>0747045005083</t>
  </si>
  <si>
    <t>0037046057083</t>
  </si>
  <si>
    <t>15/02/2024</t>
  </si>
  <si>
    <t>0027045052264</t>
  </si>
  <si>
    <t>0037045054532</t>
  </si>
  <si>
    <t>06/04/2023</t>
  </si>
  <si>
    <t>0037046058562</t>
  </si>
  <si>
    <t>0547045007789</t>
  </si>
  <si>
    <t>0037045054615</t>
  </si>
  <si>
    <t>0147045043883</t>
  </si>
  <si>
    <t>0257045032571</t>
  </si>
  <si>
    <t>0037045057114</t>
  </si>
  <si>
    <t>0147045045534</t>
  </si>
  <si>
    <t>08/05/2024</t>
  </si>
  <si>
    <t>0257045032210</t>
  </si>
  <si>
    <t>0547045007605</t>
  </si>
  <si>
    <t>0147045043779</t>
  </si>
  <si>
    <t>26/06/2023</t>
  </si>
  <si>
    <t>0287045024530</t>
  </si>
  <si>
    <t>0387045050182</t>
  </si>
  <si>
    <t>0037046059633</t>
  </si>
  <si>
    <t>0887045001625</t>
  </si>
  <si>
    <t>0147045044212</t>
  </si>
  <si>
    <t>0037045054090</t>
  </si>
  <si>
    <t>13/03/2023</t>
  </si>
  <si>
    <t>13/03/2024</t>
  </si>
  <si>
    <t>0687045164200</t>
  </si>
  <si>
    <t>26/10/2023</t>
  </si>
  <si>
    <t>0287045023277</t>
  </si>
  <si>
    <t>05/01/2023</t>
  </si>
  <si>
    <t>05/01/2024</t>
  </si>
  <si>
    <t>0647045005343</t>
  </si>
  <si>
    <t>0547045007141</t>
  </si>
  <si>
    <t>0387046045191</t>
  </si>
  <si>
    <t>0037045053999</t>
  </si>
  <si>
    <t>08/03/2024</t>
  </si>
  <si>
    <t>0387045049127</t>
  </si>
  <si>
    <t>0037045054751</t>
  </si>
  <si>
    <t>0387045050031</t>
  </si>
  <si>
    <t>27/11/2024</t>
  </si>
  <si>
    <t>0257045032511</t>
  </si>
  <si>
    <t>0547045007606</t>
  </si>
  <si>
    <t>0287045020742</t>
  </si>
  <si>
    <t>19/01/2022</t>
  </si>
  <si>
    <t>19/01/2024</t>
  </si>
  <si>
    <t>0037045057240</t>
  </si>
  <si>
    <t>0387045049126</t>
  </si>
  <si>
    <t>0037045053811</t>
  </si>
  <si>
    <t>01/03/2023</t>
  </si>
  <si>
    <t>01/03/2024</t>
  </si>
  <si>
    <t>0257045031612</t>
  </si>
  <si>
    <t>24/03/2023</t>
  </si>
  <si>
    <t>24/09/2024</t>
  </si>
  <si>
    <t>0387045048700</t>
  </si>
  <si>
    <t>0377045015337</t>
  </si>
  <si>
    <t>0257045031447</t>
  </si>
  <si>
    <t>14/03/2023</t>
  </si>
  <si>
    <t>0257045031915</t>
  </si>
  <si>
    <t>0027045049613</t>
  </si>
  <si>
    <t>0887045001580</t>
  </si>
  <si>
    <t>12/10/2022</t>
  </si>
  <si>
    <t>0387045050405</t>
  </si>
  <si>
    <t>0037045058839</t>
  </si>
  <si>
    <t>0037045053837</t>
  </si>
  <si>
    <t>02/03/2023</t>
  </si>
  <si>
    <t>0887045001598</t>
  </si>
  <si>
    <t>13/10/2022</t>
  </si>
  <si>
    <t>0197045021462</t>
  </si>
  <si>
    <t>04/07/2023</t>
  </si>
  <si>
    <t>04/07/2024</t>
  </si>
  <si>
    <t>0147045043559</t>
  </si>
  <si>
    <t>0387046046760</t>
  </si>
  <si>
    <t>0037045054451</t>
  </si>
  <si>
    <t>0387046045282</t>
  </si>
  <si>
    <t>0257045032416</t>
  </si>
  <si>
    <t>0147045045564</t>
  </si>
  <si>
    <t>0288405014487</t>
  </si>
  <si>
    <t>22/04/2019</t>
  </si>
  <si>
    <t>0037045053312</t>
  </si>
  <si>
    <t>0377045015620</t>
  </si>
  <si>
    <t>0687045157231</t>
  </si>
  <si>
    <t>0287045013582</t>
  </si>
  <si>
    <t>25/01/2019</t>
  </si>
  <si>
    <t>0687045162314</t>
  </si>
  <si>
    <t>12/09/2023</t>
  </si>
  <si>
    <t>12/09/2024</t>
  </si>
  <si>
    <t>0387045049176</t>
  </si>
  <si>
    <t>23/10/2023</t>
  </si>
  <si>
    <t>23/10/2024</t>
  </si>
  <si>
    <t>0027046051207</t>
  </si>
  <si>
    <t>0147045044272</t>
  </si>
  <si>
    <t>0387046046606</t>
  </si>
  <si>
    <t>0257045031694</t>
  </si>
  <si>
    <t>0037045054674</t>
  </si>
  <si>
    <t>13/04/2023</t>
  </si>
  <si>
    <t>0147045043943</t>
  </si>
  <si>
    <t>0027045052221</t>
  </si>
  <si>
    <t>0387045050184</t>
  </si>
  <si>
    <t>0287045022936</t>
  </si>
  <si>
    <t>28/11/2022</t>
  </si>
  <si>
    <t>0147045043980</t>
  </si>
  <si>
    <t>10/07/2024</t>
  </si>
  <si>
    <t>0387045049199</t>
  </si>
  <si>
    <t>24/10/2024</t>
  </si>
  <si>
    <t>0037045058792</t>
  </si>
  <si>
    <t>10/11/2023</t>
  </si>
  <si>
    <t>0257045032415</t>
  </si>
  <si>
    <t>0037045058141</t>
  </si>
  <si>
    <t>0547046006983</t>
  </si>
  <si>
    <t>03/02/2023</t>
  </si>
  <si>
    <t>0647045005346</t>
  </si>
  <si>
    <t>0257045031930</t>
  </si>
  <si>
    <t>0037045057068</t>
  </si>
  <si>
    <t>0257045032474</t>
  </si>
  <si>
    <t>0547046006985</t>
  </si>
  <si>
    <t>0377045015832</t>
  </si>
  <si>
    <t>21/05/2024</t>
  </si>
  <si>
    <t>0688405138422</t>
  </si>
  <si>
    <t>0197045021424</t>
  </si>
  <si>
    <t>0687045157274</t>
  </si>
  <si>
    <t>0027045048883</t>
  </si>
  <si>
    <t>07/03/2023</t>
  </si>
  <si>
    <t>0387046045189</t>
  </si>
  <si>
    <t>0037045055113</t>
  </si>
  <si>
    <t>0037045057097</t>
  </si>
  <si>
    <t>0387045050183</t>
  </si>
  <si>
    <t>0687045162342</t>
  </si>
  <si>
    <t>0687045162344</t>
  </si>
  <si>
    <t>0037045054194</t>
  </si>
  <si>
    <t>0257045032510</t>
  </si>
  <si>
    <t>0387045048699</t>
  </si>
  <si>
    <t>0287045024527</t>
  </si>
  <si>
    <t>0037045057100</t>
  </si>
  <si>
    <t>0037045055236</t>
  </si>
  <si>
    <t>0037045055238</t>
  </si>
  <si>
    <t>0687045165720</t>
  </si>
  <si>
    <t>0037045057067</t>
  </si>
  <si>
    <t>0037046058456</t>
  </si>
  <si>
    <t>0687045124355</t>
  </si>
  <si>
    <t>0547045008266</t>
  </si>
  <si>
    <t>0037045057069</t>
  </si>
  <si>
    <t>0287045024267</t>
  </si>
  <si>
    <t>11/05/2023</t>
  </si>
  <si>
    <t>0147045043825</t>
  </si>
  <si>
    <t>0687045162079</t>
  </si>
  <si>
    <t>0547045007603</t>
  </si>
  <si>
    <t>0217045032897</t>
  </si>
  <si>
    <t>0377045015767</t>
  </si>
  <si>
    <t>0287045025362</t>
  </si>
  <si>
    <t>0687045112964</t>
  </si>
  <si>
    <t>03/08/2020</t>
  </si>
  <si>
    <t>9023564080645</t>
  </si>
  <si>
    <t>26/09/2023</t>
  </si>
  <si>
    <t>26/09/2024</t>
  </si>
  <si>
    <t>0377045015310</t>
  </si>
  <si>
    <t>0687045151583</t>
  </si>
  <si>
    <t>0377045015642</t>
  </si>
  <si>
    <t>0197045021481</t>
  </si>
  <si>
    <t>0377045015826</t>
  </si>
  <si>
    <t>0387045050404</t>
  </si>
  <si>
    <t>0037045057475</t>
  </si>
  <si>
    <t>0027045048884</t>
  </si>
  <si>
    <t>0377045015612</t>
  </si>
  <si>
    <t>0377045015351</t>
  </si>
  <si>
    <t>0687045162077</t>
  </si>
  <si>
    <t>0547045008367</t>
  </si>
  <si>
    <t>0147045039679</t>
  </si>
  <si>
    <t>30/09/2022</t>
  </si>
  <si>
    <t>0377045014404</t>
  </si>
  <si>
    <t>0257045031535</t>
  </si>
  <si>
    <t>0027045052259</t>
  </si>
  <si>
    <t>0257045032572</t>
  </si>
  <si>
    <t>0687045162071</t>
  </si>
  <si>
    <t>0377045015621</t>
  </si>
  <si>
    <t>0377045015332</t>
  </si>
  <si>
    <t>0257045031746</t>
  </si>
  <si>
    <t>0257045031693</t>
  </si>
  <si>
    <t>0377045015849</t>
  </si>
  <si>
    <t>0687045157744</t>
  </si>
  <si>
    <t>30/05/2023</t>
  </si>
  <si>
    <t>30/05/2024</t>
  </si>
  <si>
    <t>0687045162076</t>
  </si>
  <si>
    <t>0377045015668</t>
  </si>
  <si>
    <t>0027045047522</t>
  </si>
  <si>
    <t>0147045045742</t>
  </si>
  <si>
    <t>0377045015659</t>
  </si>
  <si>
    <t>0377045015711</t>
  </si>
  <si>
    <t>0037045057132</t>
  </si>
  <si>
    <t>18/08/2023</t>
  </si>
  <si>
    <t>19/08/2024</t>
  </si>
  <si>
    <t>0377046014429</t>
  </si>
  <si>
    <t>0377045015986</t>
  </si>
  <si>
    <t>19/12/2023</t>
  </si>
  <si>
    <t>19/12/2024</t>
  </si>
  <si>
    <t>0037045055140</t>
  </si>
  <si>
    <t>0377045015623</t>
  </si>
  <si>
    <t>0037045057497</t>
  </si>
  <si>
    <t>1077045001772</t>
  </si>
  <si>
    <t>0377045015658</t>
  </si>
  <si>
    <t>0887045001615</t>
  </si>
  <si>
    <t>14/10/2022</t>
  </si>
  <si>
    <t>0687045164286</t>
  </si>
  <si>
    <t>0147045044402</t>
  </si>
  <si>
    <t>0377045015583</t>
  </si>
  <si>
    <t>0687046144017</t>
  </si>
  <si>
    <t>21/09/2022</t>
  </si>
  <si>
    <t>0687045155245</t>
  </si>
  <si>
    <t>0287045025359</t>
  </si>
  <si>
    <t>0257045031850</t>
  </si>
  <si>
    <t>0377045015643</t>
  </si>
  <si>
    <t>0017045049175</t>
  </si>
  <si>
    <t>22/02/2023</t>
  </si>
  <si>
    <t>0287045024273</t>
  </si>
  <si>
    <t>0037045052663</t>
  </si>
  <si>
    <t>06/01/2023</t>
  </si>
  <si>
    <t>0147045039706</t>
  </si>
  <si>
    <t>04/10/2022</t>
  </si>
  <si>
    <t>0377046014473</t>
  </si>
  <si>
    <t>0687045137345</t>
  </si>
  <si>
    <t>18/04/2022</t>
  </si>
  <si>
    <t>0257045032569</t>
  </si>
  <si>
    <t>0037045056798</t>
  </si>
  <si>
    <t>0257045031932</t>
  </si>
  <si>
    <t>0547045007591</t>
  </si>
  <si>
    <t>01/06/2023</t>
  </si>
  <si>
    <t>0037045049151</t>
  </si>
  <si>
    <t>12/08/2022</t>
  </si>
  <si>
    <t>0887045001648</t>
  </si>
  <si>
    <t>21/10/2022</t>
  </si>
  <si>
    <t>0257045031448</t>
  </si>
  <si>
    <t>9023679146333</t>
  </si>
  <si>
    <t>04/09/2023</t>
  </si>
  <si>
    <t>0687045123269</t>
  </si>
  <si>
    <t>14/04/2021</t>
  </si>
  <si>
    <t>0147045045484</t>
  </si>
  <si>
    <t>0377045015988</t>
  </si>
  <si>
    <t>19/06/2024</t>
  </si>
  <si>
    <t>0287045024528</t>
  </si>
  <si>
    <t>12/06/2024</t>
  </si>
  <si>
    <t>0687045164599</t>
  </si>
  <si>
    <t>02/11/2023</t>
  </si>
  <si>
    <t>0377045015320</t>
  </si>
  <si>
    <t>0377045015848</t>
  </si>
  <si>
    <t>0257045031537</t>
  </si>
  <si>
    <t>0377045015924</t>
  </si>
  <si>
    <t>0688405152963</t>
  </si>
  <si>
    <t>15/02/2023</t>
  </si>
  <si>
    <t>0387046047446</t>
  </si>
  <si>
    <t>0377045015634</t>
  </si>
  <si>
    <t>0687045160736</t>
  </si>
  <si>
    <t>0687045164075</t>
  </si>
  <si>
    <t>0377045015311</t>
  </si>
  <si>
    <t>0377045015597</t>
  </si>
  <si>
    <t>0377045015328</t>
  </si>
  <si>
    <t>0887045001612</t>
  </si>
  <si>
    <t>0377045015795</t>
  </si>
  <si>
    <t>15/11/2023</t>
  </si>
  <si>
    <t>0687046144018</t>
  </si>
  <si>
    <t>0687045162415</t>
  </si>
  <si>
    <t>0687045162375</t>
  </si>
  <si>
    <t>0257045031914</t>
  </si>
  <si>
    <t>0377046014438</t>
  </si>
  <si>
    <t>30/01/2024</t>
  </si>
  <si>
    <t>9023171191711</t>
  </si>
  <si>
    <t>0687045133102</t>
  </si>
  <si>
    <t>04/01/2022</t>
  </si>
  <si>
    <t>0377045015322</t>
  </si>
  <si>
    <t>0287045013630</t>
  </si>
  <si>
    <t>31/01/2019</t>
  </si>
  <si>
    <t>0687045165892</t>
  </si>
  <si>
    <t>0887045001588</t>
  </si>
  <si>
    <t>0257045032290</t>
  </si>
  <si>
    <t>15/11/2024</t>
  </si>
  <si>
    <t>0377045015789</t>
  </si>
  <si>
    <t>14/11/2023</t>
  </si>
  <si>
    <t>0287045020741</t>
  </si>
  <si>
    <t>0687045165890</t>
  </si>
  <si>
    <t>0377045015622</t>
  </si>
  <si>
    <t>0687045160738</t>
  </si>
  <si>
    <t>0287045024529</t>
  </si>
  <si>
    <t>0287045020740</t>
  </si>
  <si>
    <t>0377045015799</t>
  </si>
  <si>
    <t>16/11/2023</t>
  </si>
  <si>
    <t>0687045165360</t>
  </si>
  <si>
    <t>0257045032211</t>
  </si>
  <si>
    <t>0288405021156</t>
  </si>
  <si>
    <t>22/03/2022</t>
  </si>
  <si>
    <t>0287045022937</t>
  </si>
  <si>
    <t>0377045015604</t>
  </si>
  <si>
    <t>0287045025361</t>
  </si>
  <si>
    <t>0687045160739</t>
  </si>
  <si>
    <t>0147045043908</t>
  </si>
  <si>
    <t>05/07/2023</t>
  </si>
  <si>
    <t>05/07/2024</t>
  </si>
  <si>
    <t>0377045015745</t>
  </si>
  <si>
    <t>0687045162080</t>
  </si>
  <si>
    <t>0377045015860</t>
  </si>
  <si>
    <t>0287045016444</t>
  </si>
  <si>
    <t>20/01/2020</t>
  </si>
  <si>
    <t>0377045015987</t>
  </si>
  <si>
    <t>9023960534477</t>
  </si>
  <si>
    <t>01/01/2024</t>
  </si>
  <si>
    <t>0687045162313</t>
  </si>
  <si>
    <t>0687045160737</t>
  </si>
  <si>
    <t>0257045031613</t>
  </si>
  <si>
    <t>0687045162075</t>
  </si>
  <si>
    <t>0687045162073</t>
  </si>
  <si>
    <t>0257045031849</t>
  </si>
  <si>
    <t>0288405014485</t>
  </si>
  <si>
    <t>0027046051304</t>
  </si>
  <si>
    <t>0257045032292</t>
  </si>
  <si>
    <t>0287045024268</t>
  </si>
  <si>
    <t>0687045162078</t>
  </si>
  <si>
    <t>0687045162074</t>
  </si>
  <si>
    <t>0687045086384</t>
  </si>
  <si>
    <t>24/10/2018</t>
  </si>
  <si>
    <t>0688405154690</t>
  </si>
  <si>
    <t>0377045015336</t>
  </si>
  <si>
    <t>0687045165891</t>
  </si>
  <si>
    <t>0287045024439</t>
  </si>
  <si>
    <t>0687045162414</t>
  </si>
  <si>
    <t>0377045015350</t>
  </si>
  <si>
    <t>0687045164489</t>
  </si>
  <si>
    <t>0287045022938</t>
  </si>
  <si>
    <t>0037045057098</t>
  </si>
  <si>
    <t>16/02/2024</t>
  </si>
  <si>
    <t>0177045032659</t>
  </si>
  <si>
    <t>0237045016387</t>
  </si>
  <si>
    <t>25/02/2019</t>
  </si>
  <si>
    <t>0287045025360</t>
  </si>
  <si>
    <t>0687045155284</t>
  </si>
  <si>
    <t>0687045164541</t>
  </si>
  <si>
    <t>01/11/2023</t>
  </si>
  <si>
    <t>0687045166165</t>
  </si>
  <si>
    <t>06/06/2024</t>
  </si>
  <si>
    <t>0047045053356</t>
  </si>
  <si>
    <t>0037045057168</t>
  </si>
  <si>
    <t>0697045105829</t>
  </si>
  <si>
    <t>08/05/2026</t>
  </si>
  <si>
    <t>0037045057170</t>
  </si>
  <si>
    <t>0037045057010</t>
  </si>
  <si>
    <t>0037045055220</t>
  </si>
  <si>
    <t>0037045057085</t>
  </si>
  <si>
    <t>0037045055917</t>
  </si>
  <si>
    <t>0037045057084</t>
  </si>
  <si>
    <t>0037045055155</t>
  </si>
  <si>
    <t>0047045053905</t>
  </si>
  <si>
    <t>0047045053946</t>
  </si>
  <si>
    <t>0037045053781</t>
  </si>
  <si>
    <t>28/02/2023</t>
  </si>
  <si>
    <t>0697045105831</t>
  </si>
  <si>
    <t>0037045057535</t>
  </si>
  <si>
    <t>0047045053661</t>
  </si>
  <si>
    <t>0047045053947</t>
  </si>
  <si>
    <t>0037045054148</t>
  </si>
  <si>
    <t>PHONG SMES HO</t>
  </si>
  <si>
    <t>6167045000018</t>
  </si>
  <si>
    <t>29/06/2026</t>
  </si>
  <si>
    <t>0037045054459</t>
  </si>
  <si>
    <t>0037045055219</t>
  </si>
  <si>
    <t>0037045056822</t>
  </si>
  <si>
    <t>0037045058828</t>
  </si>
  <si>
    <t>0017045050657</t>
  </si>
  <si>
    <t>01/08/2023</t>
  </si>
  <si>
    <t>0037045054788</t>
  </si>
  <si>
    <t>0037045058827</t>
  </si>
  <si>
    <t>0697045105859</t>
  </si>
  <si>
    <t>25/05/2026</t>
  </si>
  <si>
    <t>0147045045381</t>
  </si>
  <si>
    <t>0037045054673</t>
  </si>
  <si>
    <t>0037041042643</t>
  </si>
  <si>
    <t>06/05/2021</t>
  </si>
  <si>
    <t>0037045059392</t>
  </si>
  <si>
    <t>N2.27</t>
  </si>
  <si>
    <t>0037045059395</t>
  </si>
  <si>
    <t>0037045059393</t>
  </si>
  <si>
    <t>0047045053234</t>
  </si>
  <si>
    <t>0037045057296</t>
  </si>
  <si>
    <t>0037045057803</t>
  </si>
  <si>
    <t>0037045057916</t>
  </si>
  <si>
    <t>0037045059394</t>
  </si>
  <si>
    <t>0037045057804</t>
  </si>
  <si>
    <t>0037045059593</t>
  </si>
  <si>
    <t>25/06/2024</t>
  </si>
  <si>
    <t>0047045036048</t>
  </si>
  <si>
    <t>24/09/2020</t>
  </si>
  <si>
    <t>0147045034279</t>
  </si>
  <si>
    <t>05/07/2021</t>
  </si>
  <si>
    <t>0147045034402</t>
  </si>
  <si>
    <t>19/07/2021</t>
  </si>
  <si>
    <t>0047045053354</t>
  </si>
  <si>
    <t>0037045059592</t>
  </si>
  <si>
    <t>0037045059591</t>
  </si>
  <si>
    <t>0017045051426</t>
  </si>
  <si>
    <t>0037045055092</t>
  </si>
  <si>
    <t>0037045059391</t>
  </si>
  <si>
    <t>0047045053357</t>
  </si>
  <si>
    <t>0037045057915</t>
  </si>
  <si>
    <t>0037041037879</t>
  </si>
  <si>
    <t>23/03/2020</t>
  </si>
  <si>
    <t>0897045005018</t>
  </si>
  <si>
    <t>N2.23</t>
  </si>
  <si>
    <t>6167045000008</t>
  </si>
  <si>
    <t>05/06/2026</t>
  </si>
  <si>
    <t>0697045105858</t>
  </si>
  <si>
    <t>6167045000007</t>
  </si>
  <si>
    <t>0047045053906</t>
  </si>
  <si>
    <t>0897045005016</t>
  </si>
  <si>
    <t>0047045053355</t>
  </si>
  <si>
    <t>0897045005015</t>
  </si>
  <si>
    <t>0897045004502</t>
  </si>
  <si>
    <t>27/09/2023</t>
  </si>
  <si>
    <t>0897045004503</t>
  </si>
  <si>
    <t>0047045053235</t>
  </si>
  <si>
    <t>0897045005020</t>
  </si>
  <si>
    <t>0897045004499</t>
  </si>
  <si>
    <t>0897045005017</t>
  </si>
  <si>
    <t>0897045005019</t>
  </si>
  <si>
    <t>0897045004501</t>
  </si>
  <si>
    <t>0897045004500</t>
  </si>
  <si>
    <t>0893979799999</t>
  </si>
  <si>
    <t>0147045034343</t>
  </si>
  <si>
    <t>12/07/2021</t>
  </si>
  <si>
    <t>12/07/2024</t>
  </si>
  <si>
    <t>0697045104479</t>
  </si>
  <si>
    <t>N2.33</t>
  </si>
  <si>
    <t>0147045039043</t>
  </si>
  <si>
    <t>03/08/2022</t>
  </si>
  <si>
    <t>0147045045217</t>
  </si>
  <si>
    <t>0697045104903</t>
  </si>
  <si>
    <t>13/12/2021</t>
  </si>
  <si>
    <t>0697045104782</t>
  </si>
  <si>
    <t>01/11/2021</t>
  </si>
  <si>
    <t>6167045000017</t>
  </si>
  <si>
    <t>0037045057365</t>
  </si>
  <si>
    <t>0697045104788</t>
  </si>
  <si>
    <t>0697045104523</t>
  </si>
  <si>
    <t>13/07/2021</t>
  </si>
  <si>
    <t>0697045104547</t>
  </si>
  <si>
    <t>20/07/2021</t>
  </si>
  <si>
    <t>0697045104785</t>
  </si>
  <si>
    <t>0697045104906</t>
  </si>
  <si>
    <t>0697045104705</t>
  </si>
  <si>
    <t>23/09/2021</t>
  </si>
  <si>
    <t>0037045058570</t>
  </si>
  <si>
    <t>0697045104923</t>
  </si>
  <si>
    <t>17/12/2021</t>
  </si>
  <si>
    <t>17/12/2024</t>
  </si>
  <si>
    <t>0697045104704</t>
  </si>
  <si>
    <t>0697045104525</t>
  </si>
  <si>
    <t>0147045045586</t>
  </si>
  <si>
    <t>0017045051311</t>
  </si>
  <si>
    <t>0147045039029</t>
  </si>
  <si>
    <t>0697045104707</t>
  </si>
  <si>
    <t>0697045104896</t>
  </si>
  <si>
    <t>0697045104520</t>
  </si>
  <si>
    <t>0697045104517</t>
  </si>
  <si>
    <t>0147045039105</t>
  </si>
  <si>
    <t>09/08/2022</t>
  </si>
  <si>
    <t>0697045104527</t>
  </si>
  <si>
    <t>0037045057366</t>
  </si>
  <si>
    <t>0697045104543</t>
  </si>
  <si>
    <t>0697045104787</t>
  </si>
  <si>
    <t>0697045104482</t>
  </si>
  <si>
    <t>0697045104895</t>
  </si>
  <si>
    <t>0697045104544</t>
  </si>
  <si>
    <t>0697045104708</t>
  </si>
  <si>
    <t>0697045104530</t>
  </si>
  <si>
    <t>0697045104709</t>
  </si>
  <si>
    <t>0697045104897</t>
  </si>
  <si>
    <t>0697045104519</t>
  </si>
  <si>
    <t>0017045045131</t>
  </si>
  <si>
    <t>30/08/2021</t>
  </si>
  <si>
    <t>0147045044732</t>
  </si>
  <si>
    <t>0697045104481</t>
  </si>
  <si>
    <t>0697045104786</t>
  </si>
  <si>
    <t>0697045104781</t>
  </si>
  <si>
    <t>0697045104548</t>
  </si>
  <si>
    <t>0017045051435</t>
  </si>
  <si>
    <t>0147045039124</t>
  </si>
  <si>
    <t>10/08/2022</t>
  </si>
  <si>
    <t>0697045104484</t>
  </si>
  <si>
    <t>0697045104899</t>
  </si>
  <si>
    <t>0697045104480</t>
  </si>
  <si>
    <t>0697045104904</t>
  </si>
  <si>
    <t>0037045057373</t>
  </si>
  <si>
    <t>0697045105387</t>
  </si>
  <si>
    <t>05/08/2022</t>
  </si>
  <si>
    <t>06/08/2029</t>
  </si>
  <si>
    <t>0697045104526</t>
  </si>
  <si>
    <t>0697045104528</t>
  </si>
  <si>
    <t>0697045104706</t>
  </si>
  <si>
    <t>0697045104521</t>
  </si>
  <si>
    <t>0697045104789</t>
  </si>
  <si>
    <t>0697045104901</t>
  </si>
  <si>
    <t>0697045104483</t>
  </si>
  <si>
    <t>0697045105830</t>
  </si>
  <si>
    <t>0037045058569</t>
  </si>
  <si>
    <t>0697045104898</t>
  </si>
  <si>
    <t>0697045104902</t>
  </si>
  <si>
    <t>6167045000016</t>
  </si>
  <si>
    <t>0697045104524</t>
  </si>
  <si>
    <t>0697045104784</t>
  </si>
  <si>
    <t>0037045057357</t>
  </si>
  <si>
    <t>0147045044756</t>
  </si>
  <si>
    <t>0697045104529</t>
  </si>
  <si>
    <t>0697045104522</t>
  </si>
  <si>
    <t>0697045104546</t>
  </si>
  <si>
    <t>0697045104900</t>
  </si>
  <si>
    <t>0147045034264</t>
  </si>
  <si>
    <t>02/07/2021</t>
  </si>
  <si>
    <t>02/07/2024</t>
  </si>
  <si>
    <t>0697045104905</t>
  </si>
  <si>
    <t>0017045051246</t>
  </si>
  <si>
    <t>6157045000045</t>
  </si>
  <si>
    <t>12/07/2023</t>
  </si>
  <si>
    <t>0697045104783</t>
  </si>
  <si>
    <t>0697045105860</t>
  </si>
  <si>
    <t>0147045041443</t>
  </si>
  <si>
    <t>0147045028101</t>
  </si>
  <si>
    <t>16/01/2020</t>
  </si>
  <si>
    <t>6157045000030</t>
  </si>
  <si>
    <t>11/07/2024</t>
  </si>
  <si>
    <t>0037045057377</t>
  </si>
  <si>
    <t>0697045105839</t>
  </si>
  <si>
    <t>15/05/2026</t>
  </si>
  <si>
    <t>0697045104478</t>
  </si>
  <si>
    <t>0697045104549</t>
  </si>
  <si>
    <t>0697045104545</t>
  </si>
  <si>
    <t>0697045104710</t>
  </si>
  <si>
    <t>0037045057376</t>
  </si>
  <si>
    <t>0147045039187</t>
  </si>
  <si>
    <t>16/08/2022</t>
  </si>
  <si>
    <t>0697045104518</t>
  </si>
  <si>
    <t>0697045104703</t>
  </si>
  <si>
    <t>0697041000328</t>
  </si>
  <si>
    <t>15/04/2016</t>
  </si>
  <si>
    <t>0147045041922</t>
  </si>
  <si>
    <t>N2.04</t>
  </si>
  <si>
    <t>PGD QUAN 11</t>
  </si>
  <si>
    <t>0277045027282</t>
  </si>
  <si>
    <t>0037045057368</t>
  </si>
  <si>
    <t>0147045036393</t>
  </si>
  <si>
    <t>11/01/2022</t>
  </si>
  <si>
    <t>0017045050675</t>
  </si>
  <si>
    <t>0147045032150</t>
  </si>
  <si>
    <t>04/01/2021</t>
  </si>
  <si>
    <t>0147045036506</t>
  </si>
  <si>
    <t>20/01/2022</t>
  </si>
  <si>
    <t>0147041004112</t>
  </si>
  <si>
    <t>08/08/2013</t>
  </si>
  <si>
    <t>0147045039091</t>
  </si>
  <si>
    <t>08/08/2022</t>
  </si>
  <si>
    <t>0037045057369</t>
  </si>
  <si>
    <t>0147045034375</t>
  </si>
  <si>
    <t>14/07/2021</t>
  </si>
  <si>
    <t>0697045105685</t>
  </si>
  <si>
    <t>N2.24</t>
  </si>
  <si>
    <t>0037045057431</t>
  </si>
  <si>
    <t>0037045057351</t>
  </si>
  <si>
    <t>0037045057361</t>
  </si>
  <si>
    <t>6167045000057</t>
  </si>
  <si>
    <t>6167045000079</t>
  </si>
  <si>
    <t>0697045105440</t>
  </si>
  <si>
    <t>31/08/2022</t>
  </si>
  <si>
    <t>31/08/2029</t>
  </si>
  <si>
    <t>6167045000077</t>
  </si>
  <si>
    <t>0147045034323</t>
  </si>
  <si>
    <t>09/07/2021</t>
  </si>
  <si>
    <t>0037045057367</t>
  </si>
  <si>
    <t>0697045105688</t>
  </si>
  <si>
    <t>6157045000033</t>
  </si>
  <si>
    <t>0697045105686</t>
  </si>
  <si>
    <t>0697045105684</t>
  </si>
  <si>
    <t>6167045000058</t>
  </si>
  <si>
    <t>0697045105692</t>
  </si>
  <si>
    <t>0037045057350</t>
  </si>
  <si>
    <t>6167045000076</t>
  </si>
  <si>
    <t>0037045057640</t>
  </si>
  <si>
    <t>6167045000078</t>
  </si>
  <si>
    <t>0697045105691</t>
  </si>
  <si>
    <t>0697045105687</t>
  </si>
  <si>
    <t>0277045027320</t>
  </si>
  <si>
    <t>0037045058565</t>
  </si>
  <si>
    <t>0037045057359</t>
  </si>
  <si>
    <t>0147045044555</t>
  </si>
  <si>
    <t>0037045057692</t>
  </si>
  <si>
    <t>0697045105683</t>
  </si>
  <si>
    <t>0147045041559</t>
  </si>
  <si>
    <t>0037045057360</t>
  </si>
  <si>
    <t>6167041000010</t>
  </si>
  <si>
    <t>15/06/2023</t>
  </si>
  <si>
    <t>PGD PHU MY HUNG</t>
  </si>
  <si>
    <t>0157041017182</t>
  </si>
  <si>
    <t>06/03/2020</t>
  </si>
  <si>
    <t>0037045057582</t>
  </si>
  <si>
    <t>0037045057370</t>
  </si>
  <si>
    <t>6167041000011</t>
  </si>
  <si>
    <t>0157041021878</t>
  </si>
  <si>
    <t>21/07/2022</t>
  </si>
  <si>
    <t>0697041105842</t>
  </si>
  <si>
    <t>0697041104894</t>
  </si>
  <si>
    <t>0037045057378</t>
  </si>
  <si>
    <t>0037045058387</t>
  </si>
  <si>
    <t>0691234512345</t>
  </si>
  <si>
    <t>0037045057374</t>
  </si>
  <si>
    <t>0697041104858</t>
  </si>
  <si>
    <t>29/11/2021</t>
  </si>
  <si>
    <t>0157041015607</t>
  </si>
  <si>
    <t>23/07/2019</t>
  </si>
  <si>
    <t>0157041015608</t>
  </si>
  <si>
    <t>6157045000201</t>
  </si>
  <si>
    <t>N2.18</t>
  </si>
  <si>
    <t>6157045000180</t>
  </si>
  <si>
    <t>0037045057583</t>
  </si>
  <si>
    <t>6157045000182</t>
  </si>
  <si>
    <t>0037045057356</t>
  </si>
  <si>
    <t>6157045000181</t>
  </si>
  <si>
    <t>6157045000174</t>
  </si>
  <si>
    <t>30/11/2023</t>
  </si>
  <si>
    <t>6167045000021</t>
  </si>
  <si>
    <t>6157045000031</t>
  </si>
  <si>
    <t>6157045000202</t>
  </si>
  <si>
    <t>0277045027319</t>
  </si>
  <si>
    <t>0037045057355</t>
  </si>
  <si>
    <t>6157045000206</t>
  </si>
  <si>
    <t>0037045057352</t>
  </si>
  <si>
    <t>0037045057354</t>
  </si>
  <si>
    <t>0687041002781</t>
  </si>
  <si>
    <t>13/02/2012</t>
  </si>
  <si>
    <t>0037045057604</t>
  </si>
  <si>
    <t>N2.28</t>
  </si>
  <si>
    <t>6157045000043</t>
  </si>
  <si>
    <t>0037041016821</t>
  </si>
  <si>
    <t>0277045027285</t>
  </si>
  <si>
    <t>0037045057372</t>
  </si>
  <si>
    <t>0038401016823</t>
  </si>
  <si>
    <t>0147045034940</t>
  </si>
  <si>
    <t>20/09/2021</t>
  </si>
  <si>
    <t>N2.16</t>
  </si>
  <si>
    <t>0147045038299</t>
  </si>
  <si>
    <t>06/06/2022</t>
  </si>
  <si>
    <t>0147045019080</t>
  </si>
  <si>
    <t>02/02/2018</t>
  </si>
  <si>
    <t>0037045057364</t>
  </si>
  <si>
    <t>0147045033763</t>
  </si>
  <si>
    <t>19/05/2021</t>
  </si>
  <si>
    <t>0147041018726</t>
  </si>
  <si>
    <t>05/01/2018</t>
  </si>
  <si>
    <t>0027045034802</t>
  </si>
  <si>
    <t>24/12/2019</t>
  </si>
  <si>
    <t>24/12/2024</t>
  </si>
  <si>
    <t>N2.42</t>
  </si>
  <si>
    <t>0037045057358</t>
  </si>
  <si>
    <t>CHI NHANH SOC TRANG</t>
  </si>
  <si>
    <t>0507045016843</t>
  </si>
  <si>
    <t>N2.21</t>
  </si>
  <si>
    <t>0507045016570</t>
  </si>
  <si>
    <t>07/02/2023</t>
  </si>
  <si>
    <t>0507045017093</t>
  </si>
  <si>
    <t>27/03/2023</t>
  </si>
  <si>
    <t>0017045051268</t>
  </si>
  <si>
    <t>0507045016787</t>
  </si>
  <si>
    <t>6157045000032</t>
  </si>
  <si>
    <t>0507045016385</t>
  </si>
  <si>
    <t>0037045046043</t>
  </si>
  <si>
    <t>24/01/2022</t>
  </si>
  <si>
    <t>0037045046128</t>
  </si>
  <si>
    <t>28/01/2022</t>
  </si>
  <si>
    <t>0317045043309</t>
  </si>
  <si>
    <t>N2.35</t>
  </si>
  <si>
    <t>0017045051245</t>
  </si>
  <si>
    <t>0037045058567</t>
  </si>
  <si>
    <t>0037045058040</t>
  </si>
  <si>
    <t>0037045058568</t>
  </si>
  <si>
    <t>6157045000042</t>
  </si>
  <si>
    <t>0037045058841</t>
  </si>
  <si>
    <t>0037045059437</t>
  </si>
  <si>
    <t>15/12/2023</t>
  </si>
  <si>
    <t>0037045058206</t>
  </si>
  <si>
    <t>0047045030902</t>
  </si>
  <si>
    <t>14/11/2019</t>
  </si>
  <si>
    <t>14/11/2024</t>
  </si>
  <si>
    <t>0317045042307</t>
  </si>
  <si>
    <t>0037045057371</t>
  </si>
  <si>
    <t>0037045057080</t>
  </si>
  <si>
    <t>0277045027318</t>
  </si>
  <si>
    <t>0277045027195</t>
  </si>
  <si>
    <t>0037045058566</t>
  </si>
  <si>
    <t>0277045027231</t>
  </si>
  <si>
    <t>0027045035731</t>
  </si>
  <si>
    <t>19/03/2020</t>
  </si>
  <si>
    <t>19/03/2025</t>
  </si>
  <si>
    <t>0037045057362</t>
  </si>
  <si>
    <t>6157045000047</t>
  </si>
  <si>
    <t>0047045030901</t>
  </si>
  <si>
    <t>0027045034767</t>
  </si>
  <si>
    <t>20/12/2019</t>
  </si>
  <si>
    <t>0027045034768</t>
  </si>
  <si>
    <t>0317045043615</t>
  </si>
  <si>
    <t>12/12/2023</t>
  </si>
  <si>
    <t>0317045042832</t>
  </si>
  <si>
    <t>0317045043593</t>
  </si>
  <si>
    <t>0317041002178</t>
  </si>
  <si>
    <t>02/04/2013</t>
  </si>
  <si>
    <t>0277045027575</t>
  </si>
  <si>
    <t>0037041016216</t>
  </si>
  <si>
    <t>13/07/2016</t>
  </si>
  <si>
    <t>0277045027259</t>
  </si>
  <si>
    <t>0337045049361</t>
  </si>
  <si>
    <t>N2.06</t>
  </si>
  <si>
    <t>0337045048507</t>
  </si>
  <si>
    <t>0337045049021</t>
  </si>
  <si>
    <t>0037045057363</t>
  </si>
  <si>
    <t>0337045049117</t>
  </si>
  <si>
    <t>0277045027229</t>
  </si>
  <si>
    <t>0337041021884</t>
  </si>
  <si>
    <t>07/05/2018</t>
  </si>
  <si>
    <t>0047045031790</t>
  </si>
  <si>
    <t>27/12/2019</t>
  </si>
  <si>
    <t>27/12/2024</t>
  </si>
  <si>
    <t>0037045058205</t>
  </si>
  <si>
    <t>0047045033456</t>
  </si>
  <si>
    <t>16/03/2020</t>
  </si>
  <si>
    <t>17/03/2025</t>
  </si>
  <si>
    <t>0147045046241</t>
  </si>
  <si>
    <t>0277045027198</t>
  </si>
  <si>
    <t>0037045057353</t>
  </si>
  <si>
    <t>0157045024326</t>
  </si>
  <si>
    <t>10/04/2023</t>
  </si>
  <si>
    <t>10/10/2024</t>
  </si>
  <si>
    <t>N2.17</t>
  </si>
  <si>
    <t>PGD THU DUC</t>
  </si>
  <si>
    <t>0137045030412</t>
  </si>
  <si>
    <t>6157045000044</t>
  </si>
  <si>
    <t>0157046023694</t>
  </si>
  <si>
    <t>0047045030917</t>
  </si>
  <si>
    <t>0277045027257</t>
  </si>
  <si>
    <t>0277045027230</t>
  </si>
  <si>
    <t>0047045031887</t>
  </si>
  <si>
    <t>31/12/2019</t>
  </si>
  <si>
    <t>31/12/2024</t>
  </si>
  <si>
    <t>0137045030328</t>
  </si>
  <si>
    <t>0047045030915</t>
  </si>
  <si>
    <t>0037045057375</t>
  </si>
  <si>
    <t>0137045030486</t>
  </si>
  <si>
    <t>0137045030413</t>
  </si>
  <si>
    <t>0687045103499</t>
  </si>
  <si>
    <t>18/11/2019</t>
  </si>
  <si>
    <t>0137045030485</t>
  </si>
  <si>
    <t>0687045105127</t>
  </si>
  <si>
    <t>6157045000037</t>
  </si>
  <si>
    <t>0137045030476</t>
  </si>
  <si>
    <t>0137046029123</t>
  </si>
  <si>
    <t>12/12/2022</t>
  </si>
  <si>
    <t>0047045030914</t>
  </si>
  <si>
    <t>0047045030872</t>
  </si>
  <si>
    <t>13/11/2019</t>
  </si>
  <si>
    <t>0277045027196</t>
  </si>
  <si>
    <t>0277045027256</t>
  </si>
  <si>
    <t>0277045027284</t>
  </si>
  <si>
    <t>0027045035734</t>
  </si>
  <si>
    <t>0277045027258</t>
  </si>
  <si>
    <t>0047045033439</t>
  </si>
  <si>
    <t>0157045024545</t>
  </si>
  <si>
    <t>05/11/2024</t>
  </si>
  <si>
    <t>0037045058207</t>
  </si>
  <si>
    <t>0137045030404</t>
  </si>
  <si>
    <t>0047045031866</t>
  </si>
  <si>
    <t>6157045000021</t>
  </si>
  <si>
    <t>0277045027197</t>
  </si>
  <si>
    <t>0027045034421</t>
  </si>
  <si>
    <t>15/11/2019</t>
  </si>
  <si>
    <t>6157045000025</t>
  </si>
  <si>
    <t>6157045000046</t>
  </si>
  <si>
    <t>0687045103503</t>
  </si>
  <si>
    <t>0137045030477</t>
  </si>
  <si>
    <t>0137045030442</t>
  </si>
  <si>
    <t>0037045048779</t>
  </si>
  <si>
    <t>15/07/2022</t>
  </si>
  <si>
    <t>0277045027574</t>
  </si>
  <si>
    <t>0687045103498</t>
  </si>
  <si>
    <t>0157045024153</t>
  </si>
  <si>
    <t>0457045013534</t>
  </si>
  <si>
    <t>0027045034423</t>
  </si>
  <si>
    <t>0037045055093</t>
  </si>
  <si>
    <t>0137045030403</t>
  </si>
  <si>
    <t>0047045031794</t>
  </si>
  <si>
    <t>0137045030100</t>
  </si>
  <si>
    <t>6157045000022</t>
  </si>
  <si>
    <t>0687045103500</t>
  </si>
  <si>
    <t>0037045045272</t>
  </si>
  <si>
    <t>07/12/2021</t>
  </si>
  <si>
    <t>0047045031862</t>
  </si>
  <si>
    <t>0037045056845</t>
  </si>
  <si>
    <t>0037045056843</t>
  </si>
  <si>
    <t>6157045000035</t>
  </si>
  <si>
    <t>0027045035732</t>
  </si>
  <si>
    <t>0047045033238</t>
  </si>
  <si>
    <t>06/03/2025</t>
  </si>
  <si>
    <t>0047045033236</t>
  </si>
  <si>
    <t>0157045024152</t>
  </si>
  <si>
    <t>0047045031890</t>
  </si>
  <si>
    <t>0137045030429</t>
  </si>
  <si>
    <t>6157045000026</t>
  </si>
  <si>
    <t>0137045030707</t>
  </si>
  <si>
    <t>0037045048778</t>
  </si>
  <si>
    <t>0137045030457</t>
  </si>
  <si>
    <t>0137046029621</t>
  </si>
  <si>
    <t>0147045045881</t>
  </si>
  <si>
    <t>0047045031863</t>
  </si>
  <si>
    <t>0147045045748</t>
  </si>
  <si>
    <t>0047045031793</t>
  </si>
  <si>
    <t>0047045031732</t>
  </si>
  <si>
    <t>26/12/2019</t>
  </si>
  <si>
    <t>26/12/2024</t>
  </si>
  <si>
    <t>0137045029030</t>
  </si>
  <si>
    <t>05/12/2022</t>
  </si>
  <si>
    <t>0137045030443</t>
  </si>
  <si>
    <t>0047045033241</t>
  </si>
  <si>
    <t>0137046029350</t>
  </si>
  <si>
    <t>03/01/2023</t>
  </si>
  <si>
    <t>0047045031888</t>
  </si>
  <si>
    <t>0137045030430</t>
  </si>
  <si>
    <t>0277045027194</t>
  </si>
  <si>
    <t>0137045030458</t>
  </si>
  <si>
    <t>0027045034431</t>
  </si>
  <si>
    <t>0687045103501</t>
  </si>
  <si>
    <t>0137045028321</t>
  </si>
  <si>
    <t>05/10/2022</t>
  </si>
  <si>
    <t>0137045030706</t>
  </si>
  <si>
    <t>0137045030327</t>
  </si>
  <si>
    <t>0157045024544</t>
  </si>
  <si>
    <t>0157045024325</t>
  </si>
  <si>
    <t>0047045030887</t>
  </si>
  <si>
    <t>0137045030099</t>
  </si>
  <si>
    <t>0047045033440</t>
  </si>
  <si>
    <t>0137041028312</t>
  </si>
  <si>
    <t>0037045050346</t>
  </si>
  <si>
    <t>0047045030888</t>
  </si>
  <si>
    <t>6157045000036</t>
  </si>
  <si>
    <t>0047045030871</t>
  </si>
  <si>
    <t>0687045148266</t>
  </si>
  <si>
    <t>N2.14</t>
  </si>
  <si>
    <t>0687045147899</t>
  </si>
  <si>
    <t>22/11/2022</t>
  </si>
  <si>
    <t>0687046165108</t>
  </si>
  <si>
    <t>0037045057440</t>
  </si>
  <si>
    <t>0047045033436</t>
  </si>
  <si>
    <t>0037045055094</t>
  </si>
  <si>
    <t>0687045158480</t>
  </si>
  <si>
    <t>16/06/2025</t>
  </si>
  <si>
    <t>0687045158414</t>
  </si>
  <si>
    <t>13/06/2023</t>
  </si>
  <si>
    <t>13/06/2025</t>
  </si>
  <si>
    <t>6157045000040</t>
  </si>
  <si>
    <t>0037045057436</t>
  </si>
  <si>
    <t>0047045033438</t>
  </si>
  <si>
    <t>6157045000053</t>
  </si>
  <si>
    <t>17/07/2024</t>
  </si>
  <si>
    <t>0687046152983</t>
  </si>
  <si>
    <t>0027045034430</t>
  </si>
  <si>
    <t>0687046152674</t>
  </si>
  <si>
    <t>09/02/2023</t>
  </si>
  <si>
    <t>0277045027283</t>
  </si>
  <si>
    <t>0027045034806</t>
  </si>
  <si>
    <t>0687045159484</t>
  </si>
  <si>
    <t>07/07/2023</t>
  </si>
  <si>
    <t>07/07/2025</t>
  </si>
  <si>
    <t>0687045152077</t>
  </si>
  <si>
    <t>03/02/2025</t>
  </si>
  <si>
    <t>6157045000051</t>
  </si>
  <si>
    <t>0687045160240</t>
  </si>
  <si>
    <t>26/07/2023</t>
  </si>
  <si>
    <t>28/07/2025</t>
  </si>
  <si>
    <t>0687046152404</t>
  </si>
  <si>
    <t>0687046152932</t>
  </si>
  <si>
    <t>CHI NHANH DAK LAK</t>
  </si>
  <si>
    <t>0077045051749</t>
  </si>
  <si>
    <t>CHI NHANH GIA LAI</t>
  </si>
  <si>
    <t>0567045012780</t>
  </si>
  <si>
    <t>0037045040918</t>
  </si>
  <si>
    <t>21/12/2020</t>
  </si>
  <si>
    <t>21/06/2024</t>
  </si>
  <si>
    <t>0047045031864</t>
  </si>
  <si>
    <t>0687046160874</t>
  </si>
  <si>
    <t>08/02/2024</t>
  </si>
  <si>
    <t>0047045031735</t>
  </si>
  <si>
    <t>0037045050206</t>
  </si>
  <si>
    <t>0037045050252</t>
  </si>
  <si>
    <t>11/10/2022</t>
  </si>
  <si>
    <t>0277045027317</t>
  </si>
  <si>
    <t>0687045158514</t>
  </si>
  <si>
    <t>0687045148456</t>
  </si>
  <si>
    <t>0027045034769</t>
  </si>
  <si>
    <t>0687046152715</t>
  </si>
  <si>
    <t>0687045140941</t>
  </si>
  <si>
    <t>07/07/2022</t>
  </si>
  <si>
    <t>1077045000969</t>
  </si>
  <si>
    <t>0687045098345</t>
  </si>
  <si>
    <t>06/08/2019</t>
  </si>
  <si>
    <t>06/08/2025</t>
  </si>
  <si>
    <t>0337045048849</t>
  </si>
  <si>
    <t>0047045033454</t>
  </si>
  <si>
    <t>0687045149270</t>
  </si>
  <si>
    <t>15/12/2022</t>
  </si>
  <si>
    <t>6157045000027</t>
  </si>
  <si>
    <t>CHI NHANH LAM DONG</t>
  </si>
  <si>
    <t>0797045002732</t>
  </si>
  <si>
    <t>1077045001387</t>
  </si>
  <si>
    <t>6157045000039</t>
  </si>
  <si>
    <t>0687045159307</t>
  </si>
  <si>
    <t>04/07/2025</t>
  </si>
  <si>
    <t>0687046164923</t>
  </si>
  <si>
    <t>0687045159483</t>
  </si>
  <si>
    <t>0687046160501</t>
  </si>
  <si>
    <t>CHI NHANH THANH HOA</t>
  </si>
  <si>
    <t>0757045006279</t>
  </si>
  <si>
    <t>0687045151107</t>
  </si>
  <si>
    <t>0047045030873</t>
  </si>
  <si>
    <t>0687045160472</t>
  </si>
  <si>
    <t>31/07/2025</t>
  </si>
  <si>
    <t>6157045000052</t>
  </si>
  <si>
    <t>0027045034420</t>
  </si>
  <si>
    <t>0687045160382</t>
  </si>
  <si>
    <t>28/07/2023</t>
  </si>
  <si>
    <t>0037045051910</t>
  </si>
  <si>
    <t>07/12/2022</t>
  </si>
  <si>
    <t>0687045112087</t>
  </si>
  <si>
    <t>08/07/2020</t>
  </si>
  <si>
    <t>0457045014158</t>
  </si>
  <si>
    <t>0687046152366</t>
  </si>
  <si>
    <t>0027045034770</t>
  </si>
  <si>
    <t>0047045031865</t>
  </si>
  <si>
    <t>0687046164786</t>
  </si>
  <si>
    <t>0687045137782</t>
  </si>
  <si>
    <t>25/04/2022</t>
  </si>
  <si>
    <t>0047045030911</t>
  </si>
  <si>
    <t>0047045031867</t>
  </si>
  <si>
    <t>0047045031795</t>
  </si>
  <si>
    <t>0687046164918</t>
  </si>
  <si>
    <t>0047045033240</t>
  </si>
  <si>
    <t>0687045158450</t>
  </si>
  <si>
    <t>14/06/2023</t>
  </si>
  <si>
    <t>0047045033237</t>
  </si>
  <si>
    <t>0687045158194</t>
  </si>
  <si>
    <t>08/06/2023</t>
  </si>
  <si>
    <t>09/06/2025</t>
  </si>
  <si>
    <t>0687046152344</t>
  </si>
  <si>
    <t>0027045034803</t>
  </si>
  <si>
    <t>0687045145904</t>
  </si>
  <si>
    <t>0037045056844</t>
  </si>
  <si>
    <t>0037045055116</t>
  </si>
  <si>
    <t>0047045033443</t>
  </si>
  <si>
    <t>0687046160567</t>
  </si>
  <si>
    <t>0687046160793</t>
  </si>
  <si>
    <t>0687046157837</t>
  </si>
  <si>
    <t>6157045000041</t>
  </si>
  <si>
    <t>0687045112169</t>
  </si>
  <si>
    <t>13/07/2020</t>
  </si>
  <si>
    <t>6157045000023</t>
  </si>
  <si>
    <t>0047045033239</t>
  </si>
  <si>
    <t>0047045031891</t>
  </si>
  <si>
    <t>0687045159550</t>
  </si>
  <si>
    <t>10/07/2025</t>
  </si>
  <si>
    <t>0047045033442</t>
  </si>
  <si>
    <t>6157045000038</t>
  </si>
  <si>
    <t>0037045057446</t>
  </si>
  <si>
    <t>0037045057449</t>
  </si>
  <si>
    <t>0047045030910</t>
  </si>
  <si>
    <t>0027045051842</t>
  </si>
  <si>
    <t>0687045159782</t>
  </si>
  <si>
    <t>17/07/2025</t>
  </si>
  <si>
    <t>0687046160358</t>
  </si>
  <si>
    <t>0797045002342</t>
  </si>
  <si>
    <t>0037045039913</t>
  </si>
  <si>
    <t>16/10/2020</t>
  </si>
  <si>
    <t>0687041003140</t>
  </si>
  <si>
    <t>30/12/2010</t>
  </si>
  <si>
    <t>0047045051837</t>
  </si>
  <si>
    <t>N2.36</t>
  </si>
  <si>
    <t>CHI NHANH BINH DINH</t>
  </si>
  <si>
    <t>0807045006131</t>
  </si>
  <si>
    <t>0047045030890</t>
  </si>
  <si>
    <t>0047045049383</t>
  </si>
  <si>
    <t>0047045033455</t>
  </si>
  <si>
    <t>0047045054145</t>
  </si>
  <si>
    <t>0047045054061</t>
  </si>
  <si>
    <t>0047045033441</t>
  </si>
  <si>
    <t>0027045034432</t>
  </si>
  <si>
    <t>1077045001433</t>
  </si>
  <si>
    <t>0047045053994</t>
  </si>
  <si>
    <t>0047045054059</t>
  </si>
  <si>
    <t>0047045030889</t>
  </si>
  <si>
    <t>0037045056847</t>
  </si>
  <si>
    <t>6157045000029</t>
  </si>
  <si>
    <t>0047045054144</t>
  </si>
  <si>
    <t>0637045019120</t>
  </si>
  <si>
    <t>0027045034422</t>
  </si>
  <si>
    <t>0037045057439</t>
  </si>
  <si>
    <t>0047045054058</t>
  </si>
  <si>
    <t>0047045054060</t>
  </si>
  <si>
    <t>0037045057443</t>
  </si>
  <si>
    <t>0047045049382</t>
  </si>
  <si>
    <t>1077045001453</t>
  </si>
  <si>
    <t>0047045054143</t>
  </si>
  <si>
    <t>0807045005324</t>
  </si>
  <si>
    <t>13/07/2023</t>
  </si>
  <si>
    <t>0077045051585</t>
  </si>
  <si>
    <t>0037045056846</t>
  </si>
  <si>
    <t>0047045053993</t>
  </si>
  <si>
    <t>0047045054142</t>
  </si>
  <si>
    <t>0048888666666</t>
  </si>
  <si>
    <t>29/04/2022</t>
  </si>
  <si>
    <t>0347045042874</t>
  </si>
  <si>
    <t>N2.25</t>
  </si>
  <si>
    <t>0347045042105</t>
  </si>
  <si>
    <t>0347045042386</t>
  </si>
  <si>
    <t>0027045051396</t>
  </si>
  <si>
    <t>0347045042387</t>
  </si>
  <si>
    <t>0037045055117</t>
  </si>
  <si>
    <t>0347045042890</t>
  </si>
  <si>
    <t>0347045041996</t>
  </si>
  <si>
    <t>0047045031886</t>
  </si>
  <si>
    <t>0027045035733</t>
  </si>
  <si>
    <t>0347045042810</t>
  </si>
  <si>
    <t>0047045031733</t>
  </si>
  <si>
    <t>0037045057434</t>
  </si>
  <si>
    <t>0637045019119</t>
  </si>
  <si>
    <t>0047045031889</t>
  </si>
  <si>
    <t>0347045042178</t>
  </si>
  <si>
    <t>0687045103502</t>
  </si>
  <si>
    <t>0347045042754</t>
  </si>
  <si>
    <t>0347045042699</t>
  </si>
  <si>
    <t>0347045042123</t>
  </si>
  <si>
    <t>0807045005250</t>
  </si>
  <si>
    <t>0047045033437</t>
  </si>
  <si>
    <t>0347045041995</t>
  </si>
  <si>
    <t>0347045042013</t>
  </si>
  <si>
    <t>PGD SONG HAN</t>
  </si>
  <si>
    <t>0297045033011</t>
  </si>
  <si>
    <t>0117045046830</t>
  </si>
  <si>
    <t>0347045042014</t>
  </si>
  <si>
    <t>0681642020004</t>
  </si>
  <si>
    <t>068200007400001</t>
  </si>
  <si>
    <t>7%</t>
  </si>
  <si>
    <t>12/06/2020</t>
  </si>
  <si>
    <t>12/06/2026</t>
  </si>
  <si>
    <t>N2.31</t>
  </si>
  <si>
    <t>1077045000825</t>
  </si>
  <si>
    <t>0037045057437</t>
  </si>
  <si>
    <t>0047045031736</t>
  </si>
  <si>
    <t>0047045030874</t>
  </si>
  <si>
    <t>0037045057435</t>
  </si>
  <si>
    <t>6152092023003</t>
  </si>
  <si>
    <t>6152300007800001</t>
  </si>
  <si>
    <t>28/07/2038</t>
  </si>
  <si>
    <t>0047045030886</t>
  </si>
  <si>
    <t>6153002023002</t>
  </si>
  <si>
    <t>6152300029700001</t>
  </si>
  <si>
    <t>9.9%</t>
  </si>
  <si>
    <t>27/10/2043</t>
  </si>
  <si>
    <t>1077045001414</t>
  </si>
  <si>
    <t>0047045030903</t>
  </si>
  <si>
    <t>CHI NHANH LONG AN</t>
  </si>
  <si>
    <t>0167045039677</t>
  </si>
  <si>
    <t>0687046167220</t>
  </si>
  <si>
    <t>0167045038879</t>
  </si>
  <si>
    <t>0197045022665</t>
  </si>
  <si>
    <t>0687041037363</t>
  </si>
  <si>
    <t>01/12/2014</t>
  </si>
  <si>
    <t>0037045057445</t>
  </si>
  <si>
    <t>0687041160367</t>
  </si>
  <si>
    <t>0277045025867</t>
  </si>
  <si>
    <t>0277045025948</t>
  </si>
  <si>
    <t>0277045025636</t>
  </si>
  <si>
    <t>0277045025947</t>
  </si>
  <si>
    <t>0277046027713</t>
  </si>
  <si>
    <t>0277045025868</t>
  </si>
  <si>
    <t>0807045005500</t>
  </si>
  <si>
    <t>0277045025006</t>
  </si>
  <si>
    <t>0277045025635</t>
  </si>
  <si>
    <t>0277041016525</t>
  </si>
  <si>
    <t>23/08/2019</t>
  </si>
  <si>
    <t>0037045057432</t>
  </si>
  <si>
    <t>0121802022001</t>
  </si>
  <si>
    <t>APPL00113774001</t>
  </si>
  <si>
    <t>7.25%</t>
  </si>
  <si>
    <t>29/06/2022</t>
  </si>
  <si>
    <t>29/06/2029</t>
  </si>
  <si>
    <t>N2.32</t>
  </si>
  <si>
    <t>0037045057447</t>
  </si>
  <si>
    <t>0681432023001</t>
  </si>
  <si>
    <t>APPL00151442001</t>
  </si>
  <si>
    <t>6.75%</t>
  </si>
  <si>
    <t>23/05/2023</t>
  </si>
  <si>
    <t>23/05/2031</t>
  </si>
  <si>
    <t>0681432023002</t>
  </si>
  <si>
    <t>APPL00151446001</t>
  </si>
  <si>
    <t>23/05/2030</t>
  </si>
  <si>
    <t>0567045013459</t>
  </si>
  <si>
    <t>0683392023003</t>
  </si>
  <si>
    <t>1077045001404</t>
  </si>
  <si>
    <t>0297045033201</t>
  </si>
  <si>
    <t>0742982023001</t>
  </si>
  <si>
    <t>07423000113CC</t>
  </si>
  <si>
    <t>0687046157334</t>
  </si>
  <si>
    <t>0687046156151</t>
  </si>
  <si>
    <t>0687046150144</t>
  </si>
  <si>
    <t>30/12/2022</t>
  </si>
  <si>
    <t>0687046155187</t>
  </si>
  <si>
    <t>0027045051825</t>
  </si>
  <si>
    <t>0047045053560</t>
  </si>
  <si>
    <t>8007042000232</t>
  </si>
  <si>
    <t>12/03/2023</t>
  </si>
  <si>
    <t>0687041092831</t>
  </si>
  <si>
    <t>17/04/2019</t>
  </si>
  <si>
    <t>8007041000231</t>
  </si>
  <si>
    <t>10/02/2020</t>
  </si>
  <si>
    <t>1077045001604</t>
  </si>
  <si>
    <t>0897045003238</t>
  </si>
  <si>
    <t>N2.19</t>
  </si>
  <si>
    <t>6157045000020</t>
  </si>
  <si>
    <t>0897045003772</t>
  </si>
  <si>
    <t>6157045000024</t>
  </si>
  <si>
    <t>0897045004647</t>
  </si>
  <si>
    <t>0897045003721</t>
  </si>
  <si>
    <t>0037045057441</t>
  </si>
  <si>
    <t>0897045003588</t>
  </si>
  <si>
    <t>0897045003988</t>
  </si>
  <si>
    <t>0897045003773</t>
  </si>
  <si>
    <t>0897045003775</t>
  </si>
  <si>
    <t>0897045004224</t>
  </si>
  <si>
    <t>0897045004214</t>
  </si>
  <si>
    <t>0027045034771</t>
  </si>
  <si>
    <t>0897045004216</t>
  </si>
  <si>
    <t>0047045030916</t>
  </si>
  <si>
    <t>0897045004225</t>
  </si>
  <si>
    <t>0897045005042</t>
  </si>
  <si>
    <t>0897045003774</t>
  </si>
  <si>
    <t>0897045003771</t>
  </si>
  <si>
    <t>0047045031734</t>
  </si>
  <si>
    <t>0897045004179</t>
  </si>
  <si>
    <t>0897045004130</t>
  </si>
  <si>
    <t>0457045015391</t>
  </si>
  <si>
    <t>21/11/2024</t>
  </si>
  <si>
    <t>0897045004215</t>
  </si>
  <si>
    <t>0037045057433</t>
  </si>
  <si>
    <t>CHI NHANH HAI PHONG</t>
  </si>
  <si>
    <t>0447045024214</t>
  </si>
  <si>
    <t>07/03/2025</t>
  </si>
  <si>
    <t>0897045004226</t>
  </si>
  <si>
    <t>0897045003587</t>
  </si>
  <si>
    <t>0897045003634</t>
  </si>
  <si>
    <t>0897045004218</t>
  </si>
  <si>
    <t>0897045003154</t>
  </si>
  <si>
    <t>0897045003153</t>
  </si>
  <si>
    <t>0027045051545</t>
  </si>
  <si>
    <t>0897045002140</t>
  </si>
  <si>
    <t>24/08/2022</t>
  </si>
  <si>
    <t>0897045004703</t>
  </si>
  <si>
    <t>1077045000869</t>
  </si>
  <si>
    <t>0037045057438</t>
  </si>
  <si>
    <t>0807045005681</t>
  </si>
  <si>
    <t>0897045003742</t>
  </si>
  <si>
    <t>0897045004004</t>
  </si>
  <si>
    <t>0893939456789</t>
  </si>
  <si>
    <t>0147045044768</t>
  </si>
  <si>
    <t>N2.30</t>
  </si>
  <si>
    <t>0147045044767</t>
  </si>
  <si>
    <t>0147045044059</t>
  </si>
  <si>
    <t>0147045043961</t>
  </si>
  <si>
    <t>0147045044769</t>
  </si>
  <si>
    <t>0147045043960</t>
  </si>
  <si>
    <t>0147045044043</t>
  </si>
  <si>
    <t>0147041016213</t>
  </si>
  <si>
    <t>29/05/2017</t>
  </si>
  <si>
    <t>0167045036007</t>
  </si>
  <si>
    <t>N2.07</t>
  </si>
  <si>
    <t>0037045057442</t>
  </si>
  <si>
    <t>0167045035659</t>
  </si>
  <si>
    <t>17/01/2023</t>
  </si>
  <si>
    <t>0167045034916</t>
  </si>
  <si>
    <t>0037045057444</t>
  </si>
  <si>
    <t>0167045038298</t>
  </si>
  <si>
    <t>0167045035260</t>
  </si>
  <si>
    <t>20/12/2022</t>
  </si>
  <si>
    <t>0167045034933</t>
  </si>
  <si>
    <t>0167045038232</t>
  </si>
  <si>
    <t>0167045038230</t>
  </si>
  <si>
    <t>0167045029967</t>
  </si>
  <si>
    <t>23/08/2021</t>
  </si>
  <si>
    <t>23/08/2024</t>
  </si>
  <si>
    <t>0167045034973</t>
  </si>
  <si>
    <t>0167045034390</t>
  </si>
  <si>
    <t>0167045029969</t>
  </si>
  <si>
    <t>24/08/2021</t>
  </si>
  <si>
    <t>0167045035670</t>
  </si>
  <si>
    <t>0167045035346</t>
  </si>
  <si>
    <t>26/12/2022</t>
  </si>
  <si>
    <t>0167045034674</t>
  </si>
  <si>
    <t>02/11/2022</t>
  </si>
  <si>
    <t>0167045034912</t>
  </si>
  <si>
    <t>21/11/2022</t>
  </si>
  <si>
    <t>0167045035519</t>
  </si>
  <si>
    <t>0167045026378</t>
  </si>
  <si>
    <t>04/08/2020</t>
  </si>
  <si>
    <t>0167045034901</t>
  </si>
  <si>
    <t>18/11/2022</t>
  </si>
  <si>
    <t>0167045035505</t>
  </si>
  <si>
    <t>0167045037991</t>
  </si>
  <si>
    <t>0167045035463</t>
  </si>
  <si>
    <t>0167045034911</t>
  </si>
  <si>
    <t>0167045034817</t>
  </si>
  <si>
    <t>14/11/2022</t>
  </si>
  <si>
    <t>0167045035536</t>
  </si>
  <si>
    <t>0037045058413</t>
  </si>
  <si>
    <t>0167045034974</t>
  </si>
  <si>
    <t>0167045034913</t>
  </si>
  <si>
    <t>6157045000028</t>
  </si>
  <si>
    <t>6157045000034</t>
  </si>
  <si>
    <t>0167045034862</t>
  </si>
  <si>
    <t>16/11/2022</t>
  </si>
  <si>
    <t>0027041046648</t>
  </si>
  <si>
    <t>10/11/2022</t>
  </si>
  <si>
    <t>0027041030592</t>
  </si>
  <si>
    <t>28/02/2019</t>
  </si>
  <si>
    <t>0037041054084</t>
  </si>
  <si>
    <t>0037041054085</t>
  </si>
  <si>
    <t>0037041053265</t>
  </si>
  <si>
    <t>01/02/2023</t>
  </si>
  <si>
    <t>0037041024009</t>
  </si>
  <si>
    <t>08/11/2017</t>
  </si>
  <si>
    <t>0167045035908</t>
  </si>
  <si>
    <t>0167045035603</t>
  </si>
  <si>
    <t>0277041017979</t>
  </si>
  <si>
    <t>0097041003766</t>
  </si>
  <si>
    <t>22/06/2015</t>
  </si>
  <si>
    <t>0457041005729</t>
  </si>
  <si>
    <t>0237041008808</t>
  </si>
  <si>
    <t>10/04/2018</t>
  </si>
  <si>
    <t>0747041866666</t>
  </si>
  <si>
    <t>03/11/2020</t>
  </si>
  <si>
    <t>0207041666888</t>
  </si>
  <si>
    <t>01/06/2020</t>
  </si>
  <si>
    <t>0167045035724</t>
  </si>
  <si>
    <t>0197041002042</t>
  </si>
  <si>
    <t>12/12/2013</t>
  </si>
  <si>
    <t>0010903786150</t>
  </si>
  <si>
    <t>0100123456789</t>
  </si>
  <si>
    <t>0687041001878</t>
  </si>
  <si>
    <t>17/04/2008</t>
  </si>
  <si>
    <t>0687041092033</t>
  </si>
  <si>
    <t>27/03/2019</t>
  </si>
  <si>
    <t>0687041049522</t>
  </si>
  <si>
    <t>20/11/2015</t>
  </si>
  <si>
    <t>0687041047684</t>
  </si>
  <si>
    <t>21/09/2015</t>
  </si>
  <si>
    <t>0027041051610</t>
  </si>
  <si>
    <t>0027041035349</t>
  </si>
  <si>
    <t>21/02/2020</t>
  </si>
  <si>
    <t>0637041007112</t>
  </si>
  <si>
    <t>12/10/2020</t>
  </si>
  <si>
    <t>0167045034759</t>
  </si>
  <si>
    <t>08/11/2022</t>
  </si>
  <si>
    <t>0167045035360</t>
  </si>
  <si>
    <t>0167045035635</t>
  </si>
  <si>
    <t>0167041026385</t>
  </si>
  <si>
    <t>05/08/2020</t>
  </si>
  <si>
    <t>0687041061976</t>
  </si>
  <si>
    <t>31/10/2016</t>
  </si>
  <si>
    <t>0688401159420</t>
  </si>
  <si>
    <t>0680001054055</t>
  </si>
  <si>
    <t>DIGIBANK</t>
  </si>
  <si>
    <t>8017041122266</t>
  </si>
  <si>
    <t>29/08/2022</t>
  </si>
  <si>
    <t>0687041072641</t>
  </si>
  <si>
    <t>19/09/2017</t>
  </si>
  <si>
    <t>0177041026543</t>
  </si>
  <si>
    <t>0026666778899</t>
  </si>
  <si>
    <t>01/02/2021</t>
  </si>
  <si>
    <t>0197041008775</t>
  </si>
  <si>
    <t>05/10/2017</t>
  </si>
  <si>
    <t>0147041020929</t>
  </si>
  <si>
    <t>12/07/2018</t>
  </si>
  <si>
    <t>0117041000205</t>
  </si>
  <si>
    <t>29/11/2010</t>
  </si>
  <si>
    <t>0687041996677</t>
  </si>
  <si>
    <t>18/03/2019</t>
  </si>
  <si>
    <t>PGD BA RIA</t>
  </si>
  <si>
    <t>0667045005231</t>
  </si>
  <si>
    <t>N2.20</t>
  </si>
  <si>
    <t>0667045005134</t>
  </si>
  <si>
    <t>0667045005342</t>
  </si>
  <si>
    <t>0667045005344</t>
  </si>
  <si>
    <t>0100903759266</t>
  </si>
  <si>
    <t>0017041025967</t>
  </si>
  <si>
    <t>10/08/2016</t>
  </si>
  <si>
    <t>0108888888888</t>
  </si>
  <si>
    <t>01/12/2021</t>
  </si>
  <si>
    <t>0033979456789</t>
  </si>
  <si>
    <t>30/11/2022</t>
  </si>
  <si>
    <t>0038888798879</t>
  </si>
  <si>
    <t>10/10/2023</t>
  </si>
  <si>
    <t>0667046005468</t>
  </si>
  <si>
    <t>0667045005392</t>
  </si>
  <si>
    <t>0687041086358</t>
  </si>
  <si>
    <t>0027041043928</t>
  </si>
  <si>
    <t>0687041129842</t>
  </si>
  <si>
    <t>18/10/2021</t>
  </si>
  <si>
    <t>9017041325287</t>
  </si>
  <si>
    <t>8017041294743</t>
  </si>
  <si>
    <t>0687041157851</t>
  </si>
  <si>
    <t>0887041001122</t>
  </si>
  <si>
    <t>0667045005341</t>
  </si>
  <si>
    <t>0648888755888</t>
  </si>
  <si>
    <t>06/09/2022</t>
  </si>
  <si>
    <t>0380123688888</t>
  </si>
  <si>
    <t>19/07/2022</t>
  </si>
  <si>
    <t>0687041013301</t>
  </si>
  <si>
    <t>07/01/2013</t>
  </si>
  <si>
    <t>0687041141765</t>
  </si>
  <si>
    <t>28/07/2022</t>
  </si>
  <si>
    <t>0197041021308</t>
  </si>
  <si>
    <t>0667045005391</t>
  </si>
  <si>
    <t>0257041020308</t>
  </si>
  <si>
    <t>07/01/2020</t>
  </si>
  <si>
    <t>0020777686888</t>
  </si>
  <si>
    <t>0370123002929</t>
  </si>
  <si>
    <t>0370908785525</t>
  </si>
  <si>
    <t>0147041030612</t>
  </si>
  <si>
    <t>18/08/2020</t>
  </si>
  <si>
    <t>0680903983838</t>
  </si>
  <si>
    <t>0687041162310</t>
  </si>
  <si>
    <t>0547041006868</t>
  </si>
  <si>
    <t>16/12/2019</t>
  </si>
  <si>
    <t>0680909363636</t>
  </si>
  <si>
    <t>8007041000330</t>
  </si>
  <si>
    <t>03/03/2020</t>
  </si>
  <si>
    <t>8007042000331</t>
  </si>
  <si>
    <t>0687041111110</t>
  </si>
  <si>
    <t>01/03/2021</t>
  </si>
  <si>
    <t>0287041021822</t>
  </si>
  <si>
    <t>0157041000020</t>
  </si>
  <si>
    <t>14/12/2010</t>
  </si>
  <si>
    <t>0287041000030</t>
  </si>
  <si>
    <t>07/04/2011</t>
  </si>
  <si>
    <t>0687041002790</t>
  </si>
  <si>
    <t>14/02/2012</t>
  </si>
  <si>
    <t>0370913098798</t>
  </si>
  <si>
    <t>0370123008899</t>
  </si>
  <si>
    <t>30/09/2021</t>
  </si>
  <si>
    <t>0667045005259</t>
  </si>
  <si>
    <t>0667045005261</t>
  </si>
  <si>
    <t>0667045005346</t>
  </si>
  <si>
    <t>0667046005492</t>
  </si>
  <si>
    <t>0667045005260</t>
  </si>
  <si>
    <t>0147041022560</t>
  </si>
  <si>
    <t>14/11/2018</t>
  </si>
  <si>
    <t>0667045005340</t>
  </si>
  <si>
    <t>0220808666888</t>
  </si>
  <si>
    <t>14/10/2021</t>
  </si>
  <si>
    <t>0220808668866</t>
  </si>
  <si>
    <t>05/11/2021</t>
  </si>
  <si>
    <t>0047041028524</t>
  </si>
  <si>
    <t>29/07/2019</t>
  </si>
  <si>
    <t>0047041028926</t>
  </si>
  <si>
    <t>20/08/2019</t>
  </si>
  <si>
    <t>0667045005338</t>
  </si>
  <si>
    <t>Thiếu số dư LG</t>
  </si>
  <si>
    <t>0037041038960</t>
  </si>
  <si>
    <t>24/07/2020</t>
  </si>
  <si>
    <t>0037041038011</t>
  </si>
  <si>
    <t>21/04/2020</t>
  </si>
  <si>
    <t>0037041036004</t>
  </si>
  <si>
    <t>03/12/2019</t>
  </si>
  <si>
    <t>0037040054993</t>
  </si>
  <si>
    <t>0037041038012</t>
  </si>
  <si>
    <t>0667045005337</t>
  </si>
  <si>
    <t>0667045005230</t>
  </si>
  <si>
    <t>0667046005491</t>
  </si>
  <si>
    <t>0667045005345</t>
  </si>
  <si>
    <t>0667046005482</t>
  </si>
  <si>
    <t>0667045005339</t>
  </si>
  <si>
    <t>0667045005229</t>
  </si>
  <si>
    <t>0667046005490</t>
  </si>
  <si>
    <t>0667045005181</t>
  </si>
  <si>
    <t>0667045005343</t>
  </si>
  <si>
    <t>0667041003924</t>
  </si>
  <si>
    <t>0667041004556</t>
  </si>
  <si>
    <t>0687041038754</t>
  </si>
  <si>
    <t>30/12/2014</t>
  </si>
  <si>
    <t>0157045025543</t>
  </si>
  <si>
    <t>N2.13</t>
  </si>
  <si>
    <t>0157045025596</t>
  </si>
  <si>
    <t>0157045025911</t>
  </si>
  <si>
    <t>0157045024861</t>
  </si>
  <si>
    <t>0037041050974</t>
  </si>
  <si>
    <t>01/11/2022</t>
  </si>
  <si>
    <t>0037041029602</t>
  </si>
  <si>
    <t>09/02/2021</t>
  </si>
  <si>
    <t>0157045025604</t>
  </si>
  <si>
    <t>0157045025583</t>
  </si>
  <si>
    <t>0157045026356</t>
  </si>
  <si>
    <t>0157045026580</t>
  </si>
  <si>
    <t>0157045025544</t>
  </si>
  <si>
    <t>0157045026033</t>
  </si>
  <si>
    <t>29/09/2023</t>
  </si>
  <si>
    <t>0157045026529</t>
  </si>
  <si>
    <t>0157045026704</t>
  </si>
  <si>
    <t>0157045025501</t>
  </si>
  <si>
    <t>0157045026209</t>
  </si>
  <si>
    <t>0157045026210</t>
  </si>
  <si>
    <t>0157045025595</t>
  </si>
  <si>
    <t>0387041666868</t>
  </si>
  <si>
    <t>19/10/2017</t>
  </si>
  <si>
    <t>0047041031609</t>
  </si>
  <si>
    <t>19/12/2019</t>
  </si>
  <si>
    <t>0047041035804</t>
  </si>
  <si>
    <t>31/08/2020</t>
  </si>
  <si>
    <t>0157045024856</t>
  </si>
  <si>
    <t>0157045024858</t>
  </si>
  <si>
    <t>0017041026944</t>
  </si>
  <si>
    <t>21/09/2016</t>
  </si>
  <si>
    <t>0157045024853</t>
  </si>
  <si>
    <t>0141234445566</t>
  </si>
  <si>
    <t>0157045026552</t>
  </si>
  <si>
    <t>0277041666668</t>
  </si>
  <si>
    <t>28/02/2020</t>
  </si>
  <si>
    <t>0277041666666</t>
  </si>
  <si>
    <t>28/05/2019</t>
  </si>
  <si>
    <t>0037041039175</t>
  </si>
  <si>
    <t>10/08/2020</t>
  </si>
  <si>
    <t>0157045025584</t>
  </si>
  <si>
    <t>0027041051395</t>
  </si>
  <si>
    <t>0637041016450</t>
  </si>
  <si>
    <t>0077041004566</t>
  </si>
  <si>
    <t>19/07/2013</t>
  </si>
  <si>
    <t>0287040022826</t>
  </si>
  <si>
    <t>17/11/2022</t>
  </si>
  <si>
    <t>0687041016981</t>
  </si>
  <si>
    <t>27/03/2013</t>
  </si>
  <si>
    <t>0697040104854</t>
  </si>
  <si>
    <t>24/11/2021</t>
  </si>
  <si>
    <t>0157045025500</t>
  </si>
  <si>
    <t>0697041103464</t>
  </si>
  <si>
    <t>25/08/2020</t>
  </si>
  <si>
    <t>0807041000083</t>
  </si>
  <si>
    <t>0157045025912</t>
  </si>
  <si>
    <t>0157045026034</t>
  </si>
  <si>
    <t>0157045025605</t>
  </si>
  <si>
    <t>0157045023619</t>
  </si>
  <si>
    <t>0157045024855</t>
  </si>
  <si>
    <t>0157045024860</t>
  </si>
  <si>
    <t>0157045024862</t>
  </si>
  <si>
    <t>0157045024854</t>
  </si>
  <si>
    <t>0157045024859</t>
  </si>
  <si>
    <t>0157045024857</t>
  </si>
  <si>
    <t>0037041052286</t>
  </si>
  <si>
    <t>21/12/2022</t>
  </si>
  <si>
    <t>0037041057336</t>
  </si>
  <si>
    <t>0157045026355</t>
  </si>
  <si>
    <t>Thư Related parties</t>
  </si>
  <si>
    <t>0697041000580</t>
  </si>
  <si>
    <t>15/02/2017</t>
  </si>
  <si>
    <t>0687041002928</t>
  </si>
  <si>
    <t>23/12/2011</t>
  </si>
  <si>
    <t>0157041009194</t>
  </si>
  <si>
    <t>09/11/2022</t>
  </si>
  <si>
    <t>0150918634567</t>
  </si>
  <si>
    <t>028BLDT232910001</t>
  </si>
  <si>
    <t>100%</t>
  </si>
  <si>
    <t>18-Oct-23</t>
  </si>
  <si>
    <t>15-Feb-24</t>
  </si>
  <si>
    <t>045BLHD223640001</t>
  </si>
  <si>
    <t>30-Dec-22</t>
  </si>
  <si>
    <t>028BLDT232570001</t>
  </si>
  <si>
    <t>14-Sep-23</t>
  </si>
  <si>
    <t>13-Jan-24</t>
  </si>
  <si>
    <t>028BLHD232920001</t>
  </si>
  <si>
    <t>19-Oct-23</t>
  </si>
  <si>
    <t>22-Nov-24</t>
  </si>
  <si>
    <t>045BLHD223640003</t>
  </si>
  <si>
    <t>30-Jan-24</t>
  </si>
  <si>
    <t>028BLDT233210001</t>
  </si>
  <si>
    <t>17-Nov-23</t>
  </si>
  <si>
    <t>22-Apr-24</t>
  </si>
  <si>
    <t>028BLDT233120001</t>
  </si>
  <si>
    <t>08-Nov-23</t>
  </si>
  <si>
    <t>06-Apr-24</t>
  </si>
  <si>
    <t>045BLHD223640005</t>
  </si>
  <si>
    <t>063BLHD233610001</t>
  </si>
  <si>
    <t>27-Dec-23</t>
  </si>
  <si>
    <t>31-Dec-26</t>
  </si>
  <si>
    <t>074BLHD233380001</t>
  </si>
  <si>
    <t>04-Dec-23</t>
  </si>
  <si>
    <t>03-Oct-28</t>
  </si>
  <si>
    <t>028BLHD230800001</t>
  </si>
  <si>
    <t>21-Mar-23</t>
  </si>
  <si>
    <t>16-Sep-27</t>
  </si>
  <si>
    <t>045BLHD223640004</t>
  </si>
  <si>
    <t>028BLHD232560001</t>
  </si>
  <si>
    <t>13-Sep-23</t>
  </si>
  <si>
    <t>09-Jun-26</t>
  </si>
  <si>
    <t>028BLDT232370002</t>
  </si>
  <si>
    <t>25-Aug-23</t>
  </si>
  <si>
    <t>22-Mar-24</t>
  </si>
  <si>
    <t>045BLHD223640006</t>
  </si>
  <si>
    <t>028BLHD230970001</t>
  </si>
  <si>
    <t>07-Apr-23</t>
  </si>
  <si>
    <t>02-Oct-25</t>
  </si>
  <si>
    <t>028BLDT233320001</t>
  </si>
  <si>
    <t>28-Nov-23</t>
  </si>
  <si>
    <t>12-May-24</t>
  </si>
  <si>
    <t>045BLHD230650001</t>
  </si>
  <si>
    <t>06-Mar-23</t>
  </si>
  <si>
    <t>11-Jun-24</t>
  </si>
  <si>
    <t>028BLDT233340001</t>
  </si>
  <si>
    <t>30-Nov-23</t>
  </si>
  <si>
    <t>27-Jun-24</t>
  </si>
  <si>
    <t>063BLHD233110001</t>
  </si>
  <si>
    <t>07-Nov-23</t>
  </si>
  <si>
    <t>06-Nov-26</t>
  </si>
  <si>
    <t>003BLDT233190001</t>
  </si>
  <si>
    <t>CONG TY CP CHUNG KHOAN FPT - CHI NHANH TPHCM</t>
  </si>
  <si>
    <t>15-Nov-23</t>
  </si>
  <si>
    <t>14-Mar-24</t>
  </si>
  <si>
    <t>074BLHD233560001</t>
  </si>
  <si>
    <t>22-Dec-23</t>
  </si>
  <si>
    <t>15-Mar-27</t>
  </si>
  <si>
    <t>028BLDT233600001</t>
  </si>
  <si>
    <t>26-Dec-23</t>
  </si>
  <si>
    <t>26-Apr-24</t>
  </si>
  <si>
    <t>045BLHD223640007</t>
  </si>
  <si>
    <t>31-Jan-24</t>
  </si>
  <si>
    <t>028BLDT233420001</t>
  </si>
  <si>
    <t>08-Dec-23</t>
  </si>
  <si>
    <t>08-Apr-24</t>
  </si>
  <si>
    <t>045BLHD223640002</t>
  </si>
  <si>
    <t>19-Mar-24</t>
  </si>
  <si>
    <t>028BLHD231030001</t>
  </si>
  <si>
    <t>13-Apr-23</t>
  </si>
  <si>
    <t>028BLHD233400001</t>
  </si>
  <si>
    <t>06-Dec-23</t>
  </si>
  <si>
    <t>15-Feb-27</t>
  </si>
  <si>
    <t>028BLHD230970002</t>
  </si>
  <si>
    <t>028BLDT232000001</t>
  </si>
  <si>
    <t>19-Jul-23</t>
  </si>
  <si>
    <t>14-Feb-24</t>
  </si>
  <si>
    <t>074BLHD233520002</t>
  </si>
  <si>
    <t>18-Dec-23</t>
  </si>
  <si>
    <t>04-Feb-26</t>
  </si>
  <si>
    <t>028BLDT232370001</t>
  </si>
  <si>
    <t>24-Jan-24</t>
  </si>
  <si>
    <t>028BLDT233070001</t>
  </si>
  <si>
    <t>03-Nov-23</t>
  </si>
  <si>
    <t>01-Mar-24</t>
  </si>
  <si>
    <t>028BLHD230970003</t>
  </si>
  <si>
    <t>028BLDT232930001</t>
  </si>
  <si>
    <t>20-Oct-23</t>
  </si>
  <si>
    <t>19-Feb-24</t>
  </si>
  <si>
    <t>074BLDT232710001</t>
  </si>
  <si>
    <t>28-Sep-23</t>
  </si>
  <si>
    <t>074BLHD231390003</t>
  </si>
  <si>
    <t>19-May-23</t>
  </si>
  <si>
    <t>19-May-29</t>
  </si>
  <si>
    <t>028BLDT232850001</t>
  </si>
  <si>
    <t>12-Oct-23</t>
  </si>
  <si>
    <t>10-Mar-24</t>
  </si>
  <si>
    <t>EH.</t>
  </si>
  <si>
    <t>CHI_NHANH</t>
  </si>
  <si>
    <t>NGAYVAY</t>
  </si>
  <si>
    <t>0013392023003</t>
  </si>
  <si>
    <t>00123000114CC</t>
  </si>
  <si>
    <t>13.2%</t>
  </si>
  <si>
    <t>EH.16</t>
  </si>
  <si>
    <t>0012132023005</t>
  </si>
  <si>
    <t>0012300002200009</t>
  </si>
  <si>
    <t>12.5%</t>
  </si>
  <si>
    <t>0012142023001</t>
  </si>
  <si>
    <t>0012300002200010</t>
  </si>
  <si>
    <t>0012142023003</t>
  </si>
  <si>
    <t>0012300002200011</t>
  </si>
  <si>
    <t>0012152023003</t>
  </si>
  <si>
    <t>0012300002200012</t>
  </si>
  <si>
    <t>0012222023004</t>
  </si>
  <si>
    <t>0012300002200013</t>
  </si>
  <si>
    <t>0012222023006</t>
  </si>
  <si>
    <t>0012300002200014</t>
  </si>
  <si>
    <t>0012362023004</t>
  </si>
  <si>
    <t>0012300002200015</t>
  </si>
  <si>
    <t>0012372023004</t>
  </si>
  <si>
    <t>0012300002200016</t>
  </si>
  <si>
    <t>0012372023006</t>
  </si>
  <si>
    <t>0012300002200017</t>
  </si>
  <si>
    <t>0011492023001</t>
  </si>
  <si>
    <t>0012300004800001</t>
  </si>
  <si>
    <t>13%</t>
  </si>
  <si>
    <t>29/05/2030</t>
  </si>
  <si>
    <t>EH.19</t>
  </si>
  <si>
    <t>0021652023004</t>
  </si>
  <si>
    <t>0022300004400001</t>
  </si>
  <si>
    <t>13.4%</t>
  </si>
  <si>
    <t>0021652023005</t>
  </si>
  <si>
    <t>0022300004400002</t>
  </si>
  <si>
    <t>0021662023004</t>
  </si>
  <si>
    <t>0022300004400003</t>
  </si>
  <si>
    <t>0021662023005</t>
  </si>
  <si>
    <t>0022300004400004</t>
  </si>
  <si>
    <t>0021782023002</t>
  </si>
  <si>
    <t>0022300004400005</t>
  </si>
  <si>
    <t>27/06/2023</t>
  </si>
  <si>
    <t>0021802023001</t>
  </si>
  <si>
    <t>0022300004400006</t>
  </si>
  <si>
    <t>29/06/2023</t>
  </si>
  <si>
    <t>0021932023001</t>
  </si>
  <si>
    <t>0022300004400007</t>
  </si>
  <si>
    <t>0021942023001</t>
  </si>
  <si>
    <t>0022300004400008</t>
  </si>
  <si>
    <t>0022082023005</t>
  </si>
  <si>
    <t>0022300004400010</t>
  </si>
  <si>
    <t>0022082023006</t>
  </si>
  <si>
    <t>0022300004400009</t>
  </si>
  <si>
    <t>0022222023003</t>
  </si>
  <si>
    <t>0022300004400011</t>
  </si>
  <si>
    <t>12.8%</t>
  </si>
  <si>
    <t>0022222023004</t>
  </si>
  <si>
    <t>0022300004400012</t>
  </si>
  <si>
    <t>0022352023001</t>
  </si>
  <si>
    <t>0022300004400013</t>
  </si>
  <si>
    <t>0022372023002</t>
  </si>
  <si>
    <t>0022300004400014</t>
  </si>
  <si>
    <t>0022492023001</t>
  </si>
  <si>
    <t>0022300004400015</t>
  </si>
  <si>
    <t>0022502023003</t>
  </si>
  <si>
    <t>0022300004400016</t>
  </si>
  <si>
    <t>0022502023004</t>
  </si>
  <si>
    <t>0022300004400017</t>
  </si>
  <si>
    <t>0022552023005</t>
  </si>
  <si>
    <t>0022300004400018</t>
  </si>
  <si>
    <t>0022612023004</t>
  </si>
  <si>
    <t>0022300004400019</t>
  </si>
  <si>
    <t>18/09/2023</t>
  </si>
  <si>
    <t>0022612023005</t>
  </si>
  <si>
    <t>0022300004400020</t>
  </si>
  <si>
    <t>0022622023001</t>
  </si>
  <si>
    <t>0022300004400021</t>
  </si>
  <si>
    <t>0022632023002</t>
  </si>
  <si>
    <t>0022300004400022</t>
  </si>
  <si>
    <t>0022642023001</t>
  </si>
  <si>
    <t>0022300004400023</t>
  </si>
  <si>
    <t>0022692023005</t>
  </si>
  <si>
    <t>0022300004400024</t>
  </si>
  <si>
    <t>0022692023006</t>
  </si>
  <si>
    <t>0022300004400025</t>
  </si>
  <si>
    <t>0022702023002</t>
  </si>
  <si>
    <t>0022300004400026</t>
  </si>
  <si>
    <t>0022712023001</t>
  </si>
  <si>
    <t>0022300004400027</t>
  </si>
  <si>
    <t>28/09/2023</t>
  </si>
  <si>
    <t>0022822023005</t>
  </si>
  <si>
    <t>0022300004400028</t>
  </si>
  <si>
    <t>12.2%</t>
  </si>
  <si>
    <t>0022842023002</t>
  </si>
  <si>
    <t>0022300004400029</t>
  </si>
  <si>
    <t>0022852023001</t>
  </si>
  <si>
    <t>0022300004400030</t>
  </si>
  <si>
    <t>0022862023002</t>
  </si>
  <si>
    <t>0022300004400032</t>
  </si>
  <si>
    <t>0022862023003</t>
  </si>
  <si>
    <t>0022300004400031</t>
  </si>
  <si>
    <t>0022892023001</t>
  </si>
  <si>
    <t>0022300004400033</t>
  </si>
  <si>
    <t>0022902023003</t>
  </si>
  <si>
    <t>0022300004400034</t>
  </si>
  <si>
    <t>0022912023002</t>
  </si>
  <si>
    <t>0022300004400035</t>
  </si>
  <si>
    <t>0022922023003</t>
  </si>
  <si>
    <t>0022300004400036</t>
  </si>
  <si>
    <t>0022922023004</t>
  </si>
  <si>
    <t>0022300004400037</t>
  </si>
  <si>
    <t>0022932023001</t>
  </si>
  <si>
    <t>0022300004400038</t>
  </si>
  <si>
    <t>0022962023002</t>
  </si>
  <si>
    <t>0022300004400039</t>
  </si>
  <si>
    <t>0022972023002</t>
  </si>
  <si>
    <t>0022300004400040</t>
  </si>
  <si>
    <t>24/07/2024</t>
  </si>
  <si>
    <t>0022982023006</t>
  </si>
  <si>
    <t>0022300004400041</t>
  </si>
  <si>
    <t>0023122023003</t>
  </si>
  <si>
    <t>0022300004400042</t>
  </si>
  <si>
    <t>11.6%</t>
  </si>
  <si>
    <t>0023132023001</t>
  </si>
  <si>
    <t>0022300004400043</t>
  </si>
  <si>
    <t>0023142023001</t>
  </si>
  <si>
    <t>0022300004400044</t>
  </si>
  <si>
    <t>0023192023001</t>
  </si>
  <si>
    <t>0022300004400045</t>
  </si>
  <si>
    <t>0023202023003</t>
  </si>
  <si>
    <t>0022300004400046</t>
  </si>
  <si>
    <t>0023212023004</t>
  </si>
  <si>
    <t>0022300004400047</t>
  </si>
  <si>
    <t>0023242023003</t>
  </si>
  <si>
    <t>0022300004400048</t>
  </si>
  <si>
    <t>20/08/2024</t>
  </si>
  <si>
    <t>0023252023002</t>
  </si>
  <si>
    <t>0022300004400049</t>
  </si>
  <si>
    <t>0023262023002</t>
  </si>
  <si>
    <t>0022300004400050</t>
  </si>
  <si>
    <t>0023272023002</t>
  </si>
  <si>
    <t>0022300004400051</t>
  </si>
  <si>
    <t>0023282023002</t>
  </si>
  <si>
    <t>0022300004400052</t>
  </si>
  <si>
    <t>0023312023003</t>
  </si>
  <si>
    <t>0022300004400053</t>
  </si>
  <si>
    <t>0023312023004</t>
  </si>
  <si>
    <t>0022300004400054</t>
  </si>
  <si>
    <t>0023322023007</t>
  </si>
  <si>
    <t>0022300004400056</t>
  </si>
  <si>
    <t>0023332023001</t>
  </si>
  <si>
    <t>0022300004400057</t>
  </si>
  <si>
    <t>0023332023002</t>
  </si>
  <si>
    <t>0022300004400058</t>
  </si>
  <si>
    <t>0023332023004</t>
  </si>
  <si>
    <t>0022300004400059</t>
  </si>
  <si>
    <t>0023342023002</t>
  </si>
  <si>
    <t>0022300004400060</t>
  </si>
  <si>
    <t>30/08/2024</t>
  </si>
  <si>
    <t>0023342023003</t>
  </si>
  <si>
    <t>0022300004400061</t>
  </si>
  <si>
    <t>0023342023004</t>
  </si>
  <si>
    <t>0022300004400062</t>
  </si>
  <si>
    <t>0023342023005</t>
  </si>
  <si>
    <t>0022300004400063</t>
  </si>
  <si>
    <t>0023352023001</t>
  </si>
  <si>
    <t>0022300004400064</t>
  </si>
  <si>
    <t>0023352023002</t>
  </si>
  <si>
    <t>0022300004400065</t>
  </si>
  <si>
    <t>0020072021002</t>
  </si>
  <si>
    <t>0022000023900002</t>
  </si>
  <si>
    <t>13.7%</t>
  </si>
  <si>
    <t>07/01/2021</t>
  </si>
  <si>
    <t>24/12/2040</t>
  </si>
  <si>
    <t>0022222022004</t>
  </si>
  <si>
    <t>0022200015300001</t>
  </si>
  <si>
    <t>16.09%</t>
  </si>
  <si>
    <t>10/08/2037</t>
  </si>
  <si>
    <t>0022292022002</t>
  </si>
  <si>
    <t>0022200015300002</t>
  </si>
  <si>
    <t>17/08/2022</t>
  </si>
  <si>
    <t>17/08/2037</t>
  </si>
  <si>
    <t>0022302022002</t>
  </si>
  <si>
    <t>0022200015300003</t>
  </si>
  <si>
    <t>18/08/2022</t>
  </si>
  <si>
    <t>18/08/2037</t>
  </si>
  <si>
    <t>0022312021001</t>
  </si>
  <si>
    <t>0022100015500001</t>
  </si>
  <si>
    <t>14.99%</t>
  </si>
  <si>
    <t>19/08/2021</t>
  </si>
  <si>
    <t>19/08/2031</t>
  </si>
  <si>
    <t>0023002023003</t>
  </si>
  <si>
    <t>20/06/2025</t>
  </si>
  <si>
    <t>0023002023004</t>
  </si>
  <si>
    <t>0022000023900001</t>
  </si>
  <si>
    <t>0023002023005</t>
  </si>
  <si>
    <t>0023002023006</t>
  </si>
  <si>
    <t>0022100017900001</t>
  </si>
  <si>
    <t>0023002023007</t>
  </si>
  <si>
    <t>10/06/2025</t>
  </si>
  <si>
    <t>0023002023008</t>
  </si>
  <si>
    <t>0023002023009</t>
  </si>
  <si>
    <t>0023062021002</t>
  </si>
  <si>
    <t>02/11/2021</t>
  </si>
  <si>
    <t>03/11/2036</t>
  </si>
  <si>
    <t>0023592020004</t>
  </si>
  <si>
    <t>24/12/2020</t>
  </si>
  <si>
    <t>0033592023001</t>
  </si>
  <si>
    <t>0032312000700001</t>
  </si>
  <si>
    <t>8%</t>
  </si>
  <si>
    <t>EH.14</t>
  </si>
  <si>
    <t>0042322020001</t>
  </si>
  <si>
    <t>012015/VAC-VCB</t>
  </si>
  <si>
    <t>8.61151%</t>
  </si>
  <si>
    <t>19/08/2020</t>
  </si>
  <si>
    <t>26/08/2025</t>
  </si>
  <si>
    <t>0042382015001</t>
  </si>
  <si>
    <t>01/2015/VAC-VCB</t>
  </si>
  <si>
    <t>26/08/2015</t>
  </si>
  <si>
    <t>0041002023003</t>
  </si>
  <si>
    <t>0042200049700003</t>
  </si>
  <si>
    <t>0041042023004</t>
  </si>
  <si>
    <t>0041592023006</t>
  </si>
  <si>
    <t>0042200049700005</t>
  </si>
  <si>
    <t>0042012023006</t>
  </si>
  <si>
    <t>0042200049700006</t>
  </si>
  <si>
    <t>20/07/2023</t>
  </si>
  <si>
    <t>0042642023002</t>
  </si>
  <si>
    <t>0042200049700007</t>
  </si>
  <si>
    <t>0042932023002</t>
  </si>
  <si>
    <t>0042200049700008</t>
  </si>
  <si>
    <t>8.7%</t>
  </si>
  <si>
    <t>0043532023002</t>
  </si>
  <si>
    <t>0042200049700009</t>
  </si>
  <si>
    <t>19/09/2024</t>
  </si>
  <si>
    <t>0043552023008</t>
  </si>
  <si>
    <t>0042312000600001</t>
  </si>
  <si>
    <t>0043552023009</t>
  </si>
  <si>
    <t>0042312000600002</t>
  </si>
  <si>
    <t>7.3%</t>
  </si>
  <si>
    <t>0043622023008</t>
  </si>
  <si>
    <t>0042312000600003</t>
  </si>
  <si>
    <t>LG.</t>
  </si>
  <si>
    <t>CHI NHANH DA NANG</t>
  </si>
  <si>
    <t>0051082023011</t>
  </si>
  <si>
    <t>0052200019900013</t>
  </si>
  <si>
    <t>0051602023002</t>
  </si>
  <si>
    <t>0052200019900014</t>
  </si>
  <si>
    <t>13.8%</t>
  </si>
  <si>
    <t>0051602023004</t>
  </si>
  <si>
    <t>0052200019900015</t>
  </si>
  <si>
    <t>0051742023001</t>
  </si>
  <si>
    <t>0052200019900016</t>
  </si>
  <si>
    <t>0051922023004</t>
  </si>
  <si>
    <t>0052200019900017</t>
  </si>
  <si>
    <t>11/06/2024</t>
  </si>
  <si>
    <t>0051942023005</t>
  </si>
  <si>
    <t>0052200019900018</t>
  </si>
  <si>
    <t>0051952023004</t>
  </si>
  <si>
    <t>0052200019900019</t>
  </si>
  <si>
    <t>0052402023004</t>
  </si>
  <si>
    <t>0052300029200001</t>
  </si>
  <si>
    <t>0052422023010</t>
  </si>
  <si>
    <t>0052300029200002</t>
  </si>
  <si>
    <t>0052422023012</t>
  </si>
  <si>
    <t>0052300029200003</t>
  </si>
  <si>
    <t>0051142023006</t>
  </si>
  <si>
    <t>0052300012000003</t>
  </si>
  <si>
    <t>EH.18</t>
  </si>
  <si>
    <t>0051152023013</t>
  </si>
  <si>
    <t>0052300012000004</t>
  </si>
  <si>
    <t>0051282023012</t>
  </si>
  <si>
    <t>0052300012000005</t>
  </si>
  <si>
    <t>0051292023007</t>
  </si>
  <si>
    <t>0052300012000006</t>
  </si>
  <si>
    <t>0051302023005</t>
  </si>
  <si>
    <t>0052300012000007</t>
  </si>
  <si>
    <t>0051312023005</t>
  </si>
  <si>
    <t>0052300012000008</t>
  </si>
  <si>
    <t>0051352023007</t>
  </si>
  <si>
    <t>0052300012000009</t>
  </si>
  <si>
    <t>0051372023002</t>
  </si>
  <si>
    <t>0052300012000010</t>
  </si>
  <si>
    <t>0051422023008</t>
  </si>
  <si>
    <t>0052300012000011</t>
  </si>
  <si>
    <t>0051432023004</t>
  </si>
  <si>
    <t>0052300012000012</t>
  </si>
  <si>
    <t>0051452023004</t>
  </si>
  <si>
    <t>0052300012000013</t>
  </si>
  <si>
    <t>0051532023004</t>
  </si>
  <si>
    <t>0052300012000014</t>
  </si>
  <si>
    <t>13.9%</t>
  </si>
  <si>
    <t>0051562023013</t>
  </si>
  <si>
    <t>0052300012000015</t>
  </si>
  <si>
    <t>0051632023013</t>
  </si>
  <si>
    <t>0052300012000016</t>
  </si>
  <si>
    <t>0051652023020</t>
  </si>
  <si>
    <t>0052300012000017</t>
  </si>
  <si>
    <t>0051662023008</t>
  </si>
  <si>
    <t>0052300012000018</t>
  </si>
  <si>
    <t>0051672023009</t>
  </si>
  <si>
    <t>0052300012000019</t>
  </si>
  <si>
    <t>0051702023010</t>
  </si>
  <si>
    <t>0052300012000020</t>
  </si>
  <si>
    <t>19/06/2023</t>
  </si>
  <si>
    <t>19/03/2024</t>
  </si>
  <si>
    <t>0051712023013</t>
  </si>
  <si>
    <t>0052300012000021</t>
  </si>
  <si>
    <t>0051712023014</t>
  </si>
  <si>
    <t>0052300012000022</t>
  </si>
  <si>
    <t>0051722023009</t>
  </si>
  <si>
    <t>0052300012000023</t>
  </si>
  <si>
    <t>0051722023010</t>
  </si>
  <si>
    <t>0052300012000024</t>
  </si>
  <si>
    <t>0051742023004</t>
  </si>
  <si>
    <t>0052300012000025</t>
  </si>
  <si>
    <t>0051742023005</t>
  </si>
  <si>
    <t>0052300012000026</t>
  </si>
  <si>
    <t>0051772023019</t>
  </si>
  <si>
    <t>0052300012000027</t>
  </si>
  <si>
    <t>0051802023005</t>
  </si>
  <si>
    <t>0052300012000028</t>
  </si>
  <si>
    <t>0052582023001</t>
  </si>
  <si>
    <t>0052300026500001</t>
  </si>
  <si>
    <t>0052712023002</t>
  </si>
  <si>
    <t>0052300026500002</t>
  </si>
  <si>
    <t>0052842023002</t>
  </si>
  <si>
    <t>0052300026500003</t>
  </si>
  <si>
    <t>0052412023005</t>
  </si>
  <si>
    <t>0052200025800144</t>
  </si>
  <si>
    <t>12.3%</t>
  </si>
  <si>
    <t>0052422023003</t>
  </si>
  <si>
    <t>0052200025800145</t>
  </si>
  <si>
    <t>0052432023002</t>
  </si>
  <si>
    <t>0052200025800146</t>
  </si>
  <si>
    <t>0052482023001</t>
  </si>
  <si>
    <t>0052200025800147</t>
  </si>
  <si>
    <t>0052492023002</t>
  </si>
  <si>
    <t>0052200025800148</t>
  </si>
  <si>
    <t>0052502023002</t>
  </si>
  <si>
    <t>0052200025800149</t>
  </si>
  <si>
    <t>0052512023002</t>
  </si>
  <si>
    <t>0052200025800150</t>
  </si>
  <si>
    <t>0052542023002</t>
  </si>
  <si>
    <t>0052200025800151</t>
  </si>
  <si>
    <t>0052552023002</t>
  </si>
  <si>
    <t>0052200025800152</t>
  </si>
  <si>
    <t>0052562023007</t>
  </si>
  <si>
    <t>0052200025800153</t>
  </si>
  <si>
    <t>0052572023005</t>
  </si>
  <si>
    <t>0052200025800154</t>
  </si>
  <si>
    <t>10.9%</t>
  </si>
  <si>
    <t>0052582023002</t>
  </si>
  <si>
    <t>0052200025800155</t>
  </si>
  <si>
    <t>0052612023002</t>
  </si>
  <si>
    <t>0052200025800156</t>
  </si>
  <si>
    <t>0052622023004</t>
  </si>
  <si>
    <t>0052200025800157</t>
  </si>
  <si>
    <t>0052632023005</t>
  </si>
  <si>
    <t>0052200025800158</t>
  </si>
  <si>
    <t>0052642023003</t>
  </si>
  <si>
    <t>0052200025800159</t>
  </si>
  <si>
    <t>0052652023003</t>
  </si>
  <si>
    <t>0052200025800160</t>
  </si>
  <si>
    <t>0052682023001</t>
  </si>
  <si>
    <t>0052200025800161</t>
  </si>
  <si>
    <t>0052762023003</t>
  </si>
  <si>
    <t>0052200025800162</t>
  </si>
  <si>
    <t>0052772023005</t>
  </si>
  <si>
    <t>0052200025800163</t>
  </si>
  <si>
    <t>0052902023004</t>
  </si>
  <si>
    <t>0052300039500001</t>
  </si>
  <si>
    <t>10.6%</t>
  </si>
  <si>
    <t>0052912023005</t>
  </si>
  <si>
    <t>0052300039500002</t>
  </si>
  <si>
    <t>0052922023001</t>
  </si>
  <si>
    <t>0052300039500003</t>
  </si>
  <si>
    <t>0052932023001</t>
  </si>
  <si>
    <t>0052300039500004</t>
  </si>
  <si>
    <t>0052962023001</t>
  </si>
  <si>
    <t>0052300039500005</t>
  </si>
  <si>
    <t>0052972023002</t>
  </si>
  <si>
    <t>0052300039500006</t>
  </si>
  <si>
    <t>0052982023001</t>
  </si>
  <si>
    <t>0052300039500007</t>
  </si>
  <si>
    <t>0052992023001</t>
  </si>
  <si>
    <t>0052300039500008</t>
  </si>
  <si>
    <t>0053002023001</t>
  </si>
  <si>
    <t>0052300039500009</t>
  </si>
  <si>
    <t>0053032023004</t>
  </si>
  <si>
    <t>0052300039500010</t>
  </si>
  <si>
    <t>0053042023002</t>
  </si>
  <si>
    <t>0052300039500011</t>
  </si>
  <si>
    <t>0053052023002</t>
  </si>
  <si>
    <t>0052300039500012</t>
  </si>
  <si>
    <t>0053062023005</t>
  </si>
  <si>
    <t>0052300039500013</t>
  </si>
  <si>
    <t>0053172023004</t>
  </si>
  <si>
    <t>0052300039500014</t>
  </si>
  <si>
    <t>0053182023003</t>
  </si>
  <si>
    <t>0052300039500015</t>
  </si>
  <si>
    <t>0053212023006</t>
  </si>
  <si>
    <t>0052300039500016</t>
  </si>
  <si>
    <t>0053242023003</t>
  </si>
  <si>
    <t>0052300039500017</t>
  </si>
  <si>
    <t>0053252023001</t>
  </si>
  <si>
    <t>0052300039500018</t>
  </si>
  <si>
    <t>0053262023001</t>
  </si>
  <si>
    <t>0052300039500019</t>
  </si>
  <si>
    <t>0053272023002</t>
  </si>
  <si>
    <t>0052300039500020</t>
  </si>
  <si>
    <t>23/04/2024</t>
  </si>
  <si>
    <t>0053392023001</t>
  </si>
  <si>
    <t>0052300039500021</t>
  </si>
  <si>
    <t>0053402023005</t>
  </si>
  <si>
    <t>0052300039500022</t>
  </si>
  <si>
    <t>0053412023002</t>
  </si>
  <si>
    <t>0052300039500023</t>
  </si>
  <si>
    <t>0053422023001</t>
  </si>
  <si>
    <t>0052300039500024</t>
  </si>
  <si>
    <t>08/12/2023</t>
  </si>
  <si>
    <t>0053452023003</t>
  </si>
  <si>
    <t>0052300039500025</t>
  </si>
  <si>
    <t>0053462023003</t>
  </si>
  <si>
    <t>0052300039500026</t>
  </si>
  <si>
    <t>0053472023002</t>
  </si>
  <si>
    <t>0052300039500027</t>
  </si>
  <si>
    <t>0053522023003</t>
  </si>
  <si>
    <t>0052300039500028</t>
  </si>
  <si>
    <t>0053532023005</t>
  </si>
  <si>
    <t>0052300039500029</t>
  </si>
  <si>
    <t>0053552023001</t>
  </si>
  <si>
    <t>0052300039500030</t>
  </si>
  <si>
    <t>0053562023002</t>
  </si>
  <si>
    <t>0052300039500031</t>
  </si>
  <si>
    <t>0053592023002</t>
  </si>
  <si>
    <t>0052300039500032</t>
  </si>
  <si>
    <t>0053602023001</t>
  </si>
  <si>
    <t>0052300039500033</t>
  </si>
  <si>
    <t>0053612023002</t>
  </si>
  <si>
    <t>0052300039500034</t>
  </si>
  <si>
    <t>0053622023001</t>
  </si>
  <si>
    <t>0052300039500035</t>
  </si>
  <si>
    <t>0052632023002</t>
  </si>
  <si>
    <t>APPL00171984001</t>
  </si>
  <si>
    <t>20/09/2033</t>
  </si>
  <si>
    <t>0070152015001</t>
  </si>
  <si>
    <t>11.3%</t>
  </si>
  <si>
    <t>15/01/2015</t>
  </si>
  <si>
    <t>06/11/2024</t>
  </si>
  <si>
    <t>EH.64</t>
  </si>
  <si>
    <t>0070222016007</t>
  </si>
  <si>
    <t>22/01/2016</t>
  </si>
  <si>
    <t>0070272015001</t>
  </si>
  <si>
    <t>27/01/2015</t>
  </si>
  <si>
    <t>0070442015005</t>
  </si>
  <si>
    <t>13/02/2015</t>
  </si>
  <si>
    <t>0070442015006</t>
  </si>
  <si>
    <t>0070442015007</t>
  </si>
  <si>
    <t>0070492020005</t>
  </si>
  <si>
    <t>0072000011900001</t>
  </si>
  <si>
    <t>18/02/2020</t>
  </si>
  <si>
    <t>18/02/2025</t>
  </si>
  <si>
    <t>0070852020004</t>
  </si>
  <si>
    <t>0072000011900002</t>
  </si>
  <si>
    <t>25/03/2020</t>
  </si>
  <si>
    <t>0070962015005</t>
  </si>
  <si>
    <t>10.4%</t>
  </si>
  <si>
    <t>06/04/2015</t>
  </si>
  <si>
    <t>0070962015006</t>
  </si>
  <si>
    <t>0071002015001</t>
  </si>
  <si>
    <t>10/04/2015</t>
  </si>
  <si>
    <t>0071062015002</t>
  </si>
  <si>
    <t>16/04/2015</t>
  </si>
  <si>
    <t>0071392015005</t>
  </si>
  <si>
    <t>10.3%</t>
  </si>
  <si>
    <t>19/05/2015</t>
  </si>
  <si>
    <t>0071392015006</t>
  </si>
  <si>
    <t>0071402015003</t>
  </si>
  <si>
    <t>20/05/2015</t>
  </si>
  <si>
    <t>0071462015003</t>
  </si>
  <si>
    <t>26/05/2015</t>
  </si>
  <si>
    <t>0071622015002</t>
  </si>
  <si>
    <t>10.1%</t>
  </si>
  <si>
    <t>11/06/2015</t>
  </si>
  <si>
    <t>0071682015003</t>
  </si>
  <si>
    <t>17/06/2015</t>
  </si>
  <si>
    <t>0071682015004</t>
  </si>
  <si>
    <t>0071812015001</t>
  </si>
  <si>
    <t>30/06/2015</t>
  </si>
  <si>
    <t>0071902015002</t>
  </si>
  <si>
    <t>9.8%</t>
  </si>
  <si>
    <t>09/07/2015</t>
  </si>
  <si>
    <t>0071972015001</t>
  </si>
  <si>
    <t>16/07/2015</t>
  </si>
  <si>
    <t>0073102014002</t>
  </si>
  <si>
    <t>06/11/2014</t>
  </si>
  <si>
    <t>0073442015003</t>
  </si>
  <si>
    <t>7.95%</t>
  </si>
  <si>
    <t>10/12/2015</t>
  </si>
  <si>
    <t>0073642014001</t>
  </si>
  <si>
    <t>0073452023010</t>
  </si>
  <si>
    <t>0072300102500002</t>
  </si>
  <si>
    <t>6.5%</t>
  </si>
  <si>
    <t>EH.94</t>
  </si>
  <si>
    <t>0073462023011</t>
  </si>
  <si>
    <t>0072300102500003</t>
  </si>
  <si>
    <t>0073472023006</t>
  </si>
  <si>
    <t>0072300102500004</t>
  </si>
  <si>
    <t>0073532023004</t>
  </si>
  <si>
    <t>0072300102500005</t>
  </si>
  <si>
    <t>0073532023006</t>
  </si>
  <si>
    <t>0072300102500006</t>
  </si>
  <si>
    <t>0073542023006</t>
  </si>
  <si>
    <t>0072300102500007</t>
  </si>
  <si>
    <t>0073542023009</t>
  </si>
  <si>
    <t>0072300102500008</t>
  </si>
  <si>
    <t>0072582023005</t>
  </si>
  <si>
    <t>0072200095000003</t>
  </si>
  <si>
    <t>EH.86</t>
  </si>
  <si>
    <t>0072622023004</t>
  </si>
  <si>
    <t>0072300087400001</t>
  </si>
  <si>
    <t>10%</t>
  </si>
  <si>
    <t>0072642023004</t>
  </si>
  <si>
    <t>0072300087400002</t>
  </si>
  <si>
    <t>0072682023003</t>
  </si>
  <si>
    <t>0072300087400003</t>
  </si>
  <si>
    <t>0070592023008</t>
  </si>
  <si>
    <t>0072300014300001</t>
  </si>
  <si>
    <t>02/03/2026</t>
  </si>
  <si>
    <t>PGD TAN BINH</t>
  </si>
  <si>
    <t>0081842023002</t>
  </si>
  <si>
    <t>APPL00162372001</t>
  </si>
  <si>
    <t>03/07/2028</t>
  </si>
  <si>
    <t>EH.35</t>
  </si>
  <si>
    <t>0142402023001</t>
  </si>
  <si>
    <t>0142300023000008</t>
  </si>
  <si>
    <t>10.8%</t>
  </si>
  <si>
    <t>0142512023001</t>
  </si>
  <si>
    <t>0142300023000009</t>
  </si>
  <si>
    <t>0142552023001</t>
  </si>
  <si>
    <t>0142300023000010</t>
  </si>
  <si>
    <t>0142612023004</t>
  </si>
  <si>
    <t>0142300023000011</t>
  </si>
  <si>
    <t>0142682023001</t>
  </si>
  <si>
    <t>0142300023000012</t>
  </si>
  <si>
    <t>0142822023004</t>
  </si>
  <si>
    <t>0142300023000013</t>
  </si>
  <si>
    <t>0142822023005</t>
  </si>
  <si>
    <t>0142300023000014</t>
  </si>
  <si>
    <t>0142852023003</t>
  </si>
  <si>
    <t>0142300023000016</t>
  </si>
  <si>
    <t>0142852023005</t>
  </si>
  <si>
    <t>0142300023000015</t>
  </si>
  <si>
    <t>0143042023003</t>
  </si>
  <si>
    <t>0142300023000017</t>
  </si>
  <si>
    <t>0143122023003</t>
  </si>
  <si>
    <t>0142300023000018</t>
  </si>
  <si>
    <t>0143122023004</t>
  </si>
  <si>
    <t>0142300023000019</t>
  </si>
  <si>
    <t>0143312023003</t>
  </si>
  <si>
    <t>0142300023000020</t>
  </si>
  <si>
    <t>0143352023005</t>
  </si>
  <si>
    <t>0142300023000021</t>
  </si>
  <si>
    <t>0143422023005</t>
  </si>
  <si>
    <t>0142300023000022</t>
  </si>
  <si>
    <t>0143462023002</t>
  </si>
  <si>
    <t>0142300023000023</t>
  </si>
  <si>
    <t>0143462023005</t>
  </si>
  <si>
    <t>0142300023000024</t>
  </si>
  <si>
    <t>0143562023004</t>
  </si>
  <si>
    <t>0142300023000025</t>
  </si>
  <si>
    <t>0143612023003</t>
  </si>
  <si>
    <t>0142300023000026</t>
  </si>
  <si>
    <t>0143242023003</t>
  </si>
  <si>
    <t>0142300018800007</t>
  </si>
  <si>
    <t>7.9%</t>
  </si>
  <si>
    <t>0143252023007</t>
  </si>
  <si>
    <t>0142300018800008</t>
  </si>
  <si>
    <t>0143262023004</t>
  </si>
  <si>
    <t>0142300018800009</t>
  </si>
  <si>
    <t>0143272023004</t>
  </si>
  <si>
    <t>0142300018800010</t>
  </si>
  <si>
    <t>0143282023005</t>
  </si>
  <si>
    <t>0142300018800011</t>
  </si>
  <si>
    <t>0141512023005</t>
  </si>
  <si>
    <t>0142300013400001</t>
  </si>
  <si>
    <t>0141522023010</t>
  </si>
  <si>
    <t>0142300013400002</t>
  </si>
  <si>
    <t>0141522023011</t>
  </si>
  <si>
    <t>0142300013400003</t>
  </si>
  <si>
    <t>0142092023009</t>
  </si>
  <si>
    <t>0142300013400004</t>
  </si>
  <si>
    <t>0142202023014</t>
  </si>
  <si>
    <t>0142300013400005</t>
  </si>
  <si>
    <t>0142292023006</t>
  </si>
  <si>
    <t>0142300013400006</t>
  </si>
  <si>
    <t>0142422023013</t>
  </si>
  <si>
    <t>0142300013400007</t>
  </si>
  <si>
    <t>0142572023012</t>
  </si>
  <si>
    <t>0142300013400008</t>
  </si>
  <si>
    <t>0143422023010</t>
  </si>
  <si>
    <t>0142300013400009</t>
  </si>
  <si>
    <t>0143452023015</t>
  </si>
  <si>
    <t>0142300013400010</t>
  </si>
  <si>
    <t>0143522023006</t>
  </si>
  <si>
    <t>0142300013400011</t>
  </si>
  <si>
    <t>0143532023006</t>
  </si>
  <si>
    <t>0142300013400012</t>
  </si>
  <si>
    <t>0140092019017</t>
  </si>
  <si>
    <t>0141900002000001</t>
  </si>
  <si>
    <t>12%</t>
  </si>
  <si>
    <t>09/01/2019</t>
  </si>
  <si>
    <t>EH.05</t>
  </si>
  <si>
    <t>0140092019018</t>
  </si>
  <si>
    <t>0141900002000002</t>
  </si>
  <si>
    <t>0140092019019</t>
  </si>
  <si>
    <t>0141900002000003</t>
  </si>
  <si>
    <t>0140092019020</t>
  </si>
  <si>
    <t>0141900002000004</t>
  </si>
  <si>
    <t>0140092019021</t>
  </si>
  <si>
    <t>014190000200005</t>
  </si>
  <si>
    <t>0140092019023</t>
  </si>
  <si>
    <t>0141900002000006</t>
  </si>
  <si>
    <t>0140092019024</t>
  </si>
  <si>
    <t>0141900002100001</t>
  </si>
  <si>
    <t>0140092019025</t>
  </si>
  <si>
    <t>0141922022007</t>
  </si>
  <si>
    <t>APPL00108831001</t>
  </si>
  <si>
    <t>11/07/2022</t>
  </si>
  <si>
    <t>13/07/2037</t>
  </si>
  <si>
    <t>0141942022009</t>
  </si>
  <si>
    <t>0142200032600001</t>
  </si>
  <si>
    <t>13/07/2022</t>
  </si>
  <si>
    <t>0141972020006</t>
  </si>
  <si>
    <t>0142000026800001</t>
  </si>
  <si>
    <t>15/07/2020</t>
  </si>
  <si>
    <t>16/07/2035</t>
  </si>
  <si>
    <t>0141972020008</t>
  </si>
  <si>
    <t>0142000026900001</t>
  </si>
  <si>
    <t>15/07/2027</t>
  </si>
  <si>
    <t>0142022020008</t>
  </si>
  <si>
    <t>0142000026800002</t>
  </si>
  <si>
    <t>20/07/2020</t>
  </si>
  <si>
    <t>0142172022007</t>
  </si>
  <si>
    <t>0142200032600002</t>
  </si>
  <si>
    <t>0142332020021</t>
  </si>
  <si>
    <t>0142000026800003</t>
  </si>
  <si>
    <t>0143452020007</t>
  </si>
  <si>
    <t>APPL00042946001</t>
  </si>
  <si>
    <t>10/12/2035</t>
  </si>
  <si>
    <t>0143002023005</t>
  </si>
  <si>
    <t>0142300002400010</t>
  </si>
  <si>
    <t>0143032023006</t>
  </si>
  <si>
    <t>0142300002400011</t>
  </si>
  <si>
    <t>0143042023005</t>
  </si>
  <si>
    <t>0142300002400012</t>
  </si>
  <si>
    <t>0143072023004</t>
  </si>
  <si>
    <t>0142300002400013</t>
  </si>
  <si>
    <t>0143482023013</t>
  </si>
  <si>
    <t>0142300002400014</t>
  </si>
  <si>
    <t>7.2%</t>
  </si>
  <si>
    <t>0143542023010</t>
  </si>
  <si>
    <t>0142300002400015</t>
  </si>
  <si>
    <t>0143612023007</t>
  </si>
  <si>
    <t>0142300002400016</t>
  </si>
  <si>
    <t>0143622023003</t>
  </si>
  <si>
    <t>0142300002400017</t>
  </si>
  <si>
    <t>0143632023003</t>
  </si>
  <si>
    <t>0142300002400018</t>
  </si>
  <si>
    <t>0143632023004</t>
  </si>
  <si>
    <t>0142300002400019</t>
  </si>
  <si>
    <t>Ngoại tệ không để thập phân</t>
  </si>
  <si>
    <t>0162932023001</t>
  </si>
  <si>
    <t>0162300023000018</t>
  </si>
  <si>
    <t>0163592023002</t>
  </si>
  <si>
    <t>0162300023001023</t>
  </si>
  <si>
    <t>8.4%</t>
  </si>
  <si>
    <t>0163612023002</t>
  </si>
  <si>
    <t>0162300023001024</t>
  </si>
  <si>
    <t>0163622023001</t>
  </si>
  <si>
    <t>0162300023001025</t>
  </si>
  <si>
    <t>0163632023003</t>
  </si>
  <si>
    <t>0162300023001027</t>
  </si>
  <si>
    <t>0163632023004</t>
  </si>
  <si>
    <t>0162300023001026</t>
  </si>
  <si>
    <t>0162842023004</t>
  </si>
  <si>
    <t>0162300023500008</t>
  </si>
  <si>
    <t>EH.08</t>
  </si>
  <si>
    <t>0163612023007</t>
  </si>
  <si>
    <t>0162312000500001</t>
  </si>
  <si>
    <t>8.6%</t>
  </si>
  <si>
    <t>0163612023008</t>
  </si>
  <si>
    <t>0162312000500002</t>
  </si>
  <si>
    <t>7.4%</t>
  </si>
  <si>
    <t>0172292023004</t>
  </si>
  <si>
    <t>0172300038700009</t>
  </si>
  <si>
    <t>11%</t>
  </si>
  <si>
    <t>0172342023010</t>
  </si>
  <si>
    <t>0172300038700010</t>
  </si>
  <si>
    <t>0172362023007</t>
  </si>
  <si>
    <t>0172300038700011</t>
  </si>
  <si>
    <t>0172402023005</t>
  </si>
  <si>
    <t>0172300038700012</t>
  </si>
  <si>
    <t>0172422023007</t>
  </si>
  <si>
    <t>0172300038700013</t>
  </si>
  <si>
    <t>0172482023004</t>
  </si>
  <si>
    <t>0172300038700014</t>
  </si>
  <si>
    <t>0172682023006</t>
  </si>
  <si>
    <t>0172300038700015</t>
  </si>
  <si>
    <t>0172702023005</t>
  </si>
  <si>
    <t>0172300038700016</t>
  </si>
  <si>
    <t>0172712023007</t>
  </si>
  <si>
    <t>0172300038700017</t>
  </si>
  <si>
    <t>0172762023006</t>
  </si>
  <si>
    <t>0172300038700018</t>
  </si>
  <si>
    <t>0172772023003</t>
  </si>
  <si>
    <t>0172300038700019</t>
  </si>
  <si>
    <t>0172822023006</t>
  </si>
  <si>
    <t>0172300038700020</t>
  </si>
  <si>
    <t>0172892023008</t>
  </si>
  <si>
    <t>0172300038700021</t>
  </si>
  <si>
    <t>0172902023004</t>
  </si>
  <si>
    <t>0172300038700022</t>
  </si>
  <si>
    <t>0172912023004</t>
  </si>
  <si>
    <t>0172300038700023</t>
  </si>
  <si>
    <t>0172962023007</t>
  </si>
  <si>
    <t>0172300038700024</t>
  </si>
  <si>
    <t>0172972023006</t>
  </si>
  <si>
    <t>0172300038700025</t>
  </si>
  <si>
    <t>0172982023005</t>
  </si>
  <si>
    <t>0172300038700026</t>
  </si>
  <si>
    <t>0172992023008</t>
  </si>
  <si>
    <t>0172300038700027</t>
  </si>
  <si>
    <t>0173032023003</t>
  </si>
  <si>
    <t>0172300038700028</t>
  </si>
  <si>
    <t>0173142023004</t>
  </si>
  <si>
    <t>0172300038700029</t>
  </si>
  <si>
    <t>0173192023003</t>
  </si>
  <si>
    <t>0172300038700030</t>
  </si>
  <si>
    <t>0173212023004</t>
  </si>
  <si>
    <t>0172300038700031</t>
  </si>
  <si>
    <t>0173272023006</t>
  </si>
  <si>
    <t>0172300038700032</t>
  </si>
  <si>
    <t>0173282023003</t>
  </si>
  <si>
    <t>0172300038700033</t>
  </si>
  <si>
    <t>0173312023001</t>
  </si>
  <si>
    <t>0172300038700034</t>
  </si>
  <si>
    <t>0173492023002</t>
  </si>
  <si>
    <t>0172300038700035</t>
  </si>
  <si>
    <t>Thư trả</t>
  </si>
  <si>
    <t>0252212023011</t>
  </si>
  <si>
    <t>0252300013100007</t>
  </si>
  <si>
    <t>11.2%</t>
  </si>
  <si>
    <t>0252222023001</t>
  </si>
  <si>
    <t>0252300013100008</t>
  </si>
  <si>
    <t>0252272023011</t>
  </si>
  <si>
    <t>0252300013100009</t>
  </si>
  <si>
    <t>15.2%</t>
  </si>
  <si>
    <t>0252492023003</t>
  </si>
  <si>
    <t>0252300013100011</t>
  </si>
  <si>
    <t>11.1%</t>
  </si>
  <si>
    <t>0252652023002</t>
  </si>
  <si>
    <t>0252300013100013</t>
  </si>
  <si>
    <t>15.1%</t>
  </si>
  <si>
    <t>0252762023004</t>
  </si>
  <si>
    <t>0252300013100014</t>
  </si>
  <si>
    <t>0252832023006</t>
  </si>
  <si>
    <t>0252300013100015</t>
  </si>
  <si>
    <t>0252852023006</t>
  </si>
  <si>
    <t>0252300013100016</t>
  </si>
  <si>
    <t>0252922023006</t>
  </si>
  <si>
    <t>0252300028600001</t>
  </si>
  <si>
    <t>9.7%</t>
  </si>
  <si>
    <t>0252932023005</t>
  </si>
  <si>
    <t>0252300013100017</t>
  </si>
  <si>
    <t>0252962023008</t>
  </si>
  <si>
    <t>0252300013100018</t>
  </si>
  <si>
    <t>0252972023003</t>
  </si>
  <si>
    <t>0252300013100019</t>
  </si>
  <si>
    <t>0252982023002</t>
  </si>
  <si>
    <t>0252300013100020</t>
  </si>
  <si>
    <t>0253002023002</t>
  </si>
  <si>
    <t>0252300013100021</t>
  </si>
  <si>
    <t>0253032023008</t>
  </si>
  <si>
    <t>0252300013100022</t>
  </si>
  <si>
    <t>0253042023002</t>
  </si>
  <si>
    <t>0252300013100023</t>
  </si>
  <si>
    <t>0253052023004</t>
  </si>
  <si>
    <t>0252300013100024</t>
  </si>
  <si>
    <t>0253142023003</t>
  </si>
  <si>
    <t>0252300013100025</t>
  </si>
  <si>
    <t>14.2%</t>
  </si>
  <si>
    <t>0253252023005</t>
  </si>
  <si>
    <t>0252300013100026</t>
  </si>
  <si>
    <t>14.7%</t>
  </si>
  <si>
    <t>0253402023003</t>
  </si>
  <si>
    <t>0252300013100027</t>
  </si>
  <si>
    <t>0253462023008</t>
  </si>
  <si>
    <t>0252300013100028</t>
  </si>
  <si>
    <t>0253552023003</t>
  </si>
  <si>
    <t>0252300013100029</t>
  </si>
  <si>
    <t>14.3%</t>
  </si>
  <si>
    <t>0253622023001</t>
  </si>
  <si>
    <t>0252300013100030</t>
  </si>
  <si>
    <t>0282782023001</t>
  </si>
  <si>
    <t>02823000155CC</t>
  </si>
  <si>
    <t>6.9%</t>
  </si>
  <si>
    <t>0282792023002</t>
  </si>
  <si>
    <t>02823000157CC</t>
  </si>
  <si>
    <t>7.1%</t>
  </si>
  <si>
    <t>0282842023001</t>
  </si>
  <si>
    <t>02823000158CC</t>
  </si>
  <si>
    <t>0282842023003</t>
  </si>
  <si>
    <t>02823000160CC</t>
  </si>
  <si>
    <t>0282962023001</t>
  </si>
  <si>
    <t>02823000163CC</t>
  </si>
  <si>
    <t>0283072023001</t>
  </si>
  <si>
    <t>02823000171CC</t>
  </si>
  <si>
    <t>6.81%</t>
  </si>
  <si>
    <t>0283072023002</t>
  </si>
  <si>
    <t>02823000172CC</t>
  </si>
  <si>
    <t>0283072023003</t>
  </si>
  <si>
    <t>02823000173CC</t>
  </si>
  <si>
    <t>0283132023001</t>
  </si>
  <si>
    <t>02823000176CC</t>
  </si>
  <si>
    <t>0283172023003</t>
  </si>
  <si>
    <t>02823000177CC</t>
  </si>
  <si>
    <t>0283412023001</t>
  </si>
  <si>
    <t>02823000180CC</t>
  </si>
  <si>
    <t>0283412023002</t>
  </si>
  <si>
    <t>02823000187CC</t>
  </si>
  <si>
    <t>0283412023004</t>
  </si>
  <si>
    <t>02823000189CC</t>
  </si>
  <si>
    <t>0283412023005</t>
  </si>
  <si>
    <t>02823000190CC</t>
  </si>
  <si>
    <t>0283412023006</t>
  </si>
  <si>
    <t>02823000191CC</t>
  </si>
  <si>
    <t>0283492023001</t>
  </si>
  <si>
    <t>02823000193CC</t>
  </si>
  <si>
    <t>0283492023002</t>
  </si>
  <si>
    <t>02823000194CC</t>
  </si>
  <si>
    <t>0283632023001</t>
  </si>
  <si>
    <t>02823000200CC</t>
  </si>
  <si>
    <t>0283602023001</t>
  </si>
  <si>
    <t>02823000198CC</t>
  </si>
  <si>
    <t>0283632023002</t>
  </si>
  <si>
    <t>02823000203CC</t>
  </si>
  <si>
    <t>0282262023003</t>
  </si>
  <si>
    <t>0282300010600001</t>
  </si>
  <si>
    <t>EH.13</t>
  </si>
  <si>
    <t>0282272023001</t>
  </si>
  <si>
    <t>0282300010600002</t>
  </si>
  <si>
    <t>0282362023001</t>
  </si>
  <si>
    <t>0282300010600003</t>
  </si>
  <si>
    <t>0282562023003</t>
  </si>
  <si>
    <t>0282300010600004</t>
  </si>
  <si>
    <t>0282762023001</t>
  </si>
  <si>
    <t>0282300010600005</t>
  </si>
  <si>
    <t>0283492023003</t>
  </si>
  <si>
    <t>APPL00181570001</t>
  </si>
  <si>
    <t>15/12/2033</t>
  </si>
  <si>
    <t>0293132021001</t>
  </si>
  <si>
    <t>0292100048700001</t>
  </si>
  <si>
    <t>14.5%</t>
  </si>
  <si>
    <t>09/11/2021</t>
  </si>
  <si>
    <t>10/11/2025</t>
  </si>
  <si>
    <t>0322302023010</t>
  </si>
  <si>
    <t>APPL00167764001</t>
  </si>
  <si>
    <t>EH.81</t>
  </si>
  <si>
    <t>0322352023005</t>
  </si>
  <si>
    <t>APPL00167764002</t>
  </si>
  <si>
    <t>0322352023008</t>
  </si>
  <si>
    <t>APPL00167764003</t>
  </si>
  <si>
    <t>0322362023003</t>
  </si>
  <si>
    <t>APPL00167764004</t>
  </si>
  <si>
    <t>0322362023007</t>
  </si>
  <si>
    <t>APPL00167764005</t>
  </si>
  <si>
    <t>0322362023010</t>
  </si>
  <si>
    <t>APPL00167764006</t>
  </si>
  <si>
    <t>0322372023002</t>
  </si>
  <si>
    <t>APPL00167764007</t>
  </si>
  <si>
    <t>0322372023004</t>
  </si>
  <si>
    <t>APPL00167764008</t>
  </si>
  <si>
    <t>0322402023002</t>
  </si>
  <si>
    <t>APPL00167764009</t>
  </si>
  <si>
    <t>0322402023009</t>
  </si>
  <si>
    <t>APPL00167764010</t>
  </si>
  <si>
    <t>0322412023016</t>
  </si>
  <si>
    <t>APPL00167764011</t>
  </si>
  <si>
    <t>0322412023019</t>
  </si>
  <si>
    <t>APPL00167764012</t>
  </si>
  <si>
    <t>0322052023020</t>
  </si>
  <si>
    <t>0322200081100021</t>
  </si>
  <si>
    <t>EH.80</t>
  </si>
  <si>
    <t>0322062023016</t>
  </si>
  <si>
    <t>0322200081100022</t>
  </si>
  <si>
    <t>0322232023001</t>
  </si>
  <si>
    <t>0322200081100023</t>
  </si>
  <si>
    <t>0322262023011</t>
  </si>
  <si>
    <t>0322200081100024</t>
  </si>
  <si>
    <t>0322262023014</t>
  </si>
  <si>
    <t>0322200081100025</t>
  </si>
  <si>
    <t>0322362023004</t>
  </si>
  <si>
    <t>0322200081100026</t>
  </si>
  <si>
    <t>0322502023007</t>
  </si>
  <si>
    <t>0322200081100027</t>
  </si>
  <si>
    <t>0322512023002</t>
  </si>
  <si>
    <t>0322200081100028</t>
  </si>
  <si>
    <t>0322642023006</t>
  </si>
  <si>
    <t>0322200081100029</t>
  </si>
  <si>
    <t>0322692023002</t>
  </si>
  <si>
    <t>0322200081100030</t>
  </si>
  <si>
    <t>0322692023006</t>
  </si>
  <si>
    <t>0322200081100031</t>
  </si>
  <si>
    <t>0322762023007</t>
  </si>
  <si>
    <t>0322200081100032</t>
  </si>
  <si>
    <t>10.7%</t>
  </si>
  <si>
    <t>0322772023004</t>
  </si>
  <si>
    <t>0322200081100033</t>
  </si>
  <si>
    <t>0322902023009</t>
  </si>
  <si>
    <t>0322200081100034</t>
  </si>
  <si>
    <t>0323102023007</t>
  </si>
  <si>
    <t>0322200081100035</t>
  </si>
  <si>
    <t>06/08/2024</t>
  </si>
  <si>
    <t>0323122023006</t>
  </si>
  <si>
    <t>0322200081100036</t>
  </si>
  <si>
    <t>0323142023001</t>
  </si>
  <si>
    <t>0322200081100037</t>
  </si>
  <si>
    <t>Thiếu số dư BL</t>
  </si>
  <si>
    <t>0332892023006</t>
  </si>
  <si>
    <t>0332300000301032</t>
  </si>
  <si>
    <t>EH.36</t>
  </si>
  <si>
    <t>0333112023001</t>
  </si>
  <si>
    <t>0332300000301033</t>
  </si>
  <si>
    <t>0333192023004</t>
  </si>
  <si>
    <t>0332300000301034</t>
  </si>
  <si>
    <t>0333262023004</t>
  </si>
  <si>
    <t>0332300000301035</t>
  </si>
  <si>
    <t>0333332023004</t>
  </si>
  <si>
    <t>0332300000301036</t>
  </si>
  <si>
    <t>0333352023001</t>
  </si>
  <si>
    <t>0332300000301037</t>
  </si>
  <si>
    <t>0333392023004</t>
  </si>
  <si>
    <t>0332300000301038</t>
  </si>
  <si>
    <t>0333422023003</t>
  </si>
  <si>
    <t>0332300000301040</t>
  </si>
  <si>
    <t>0333472023001</t>
  </si>
  <si>
    <t>0332300000301041</t>
  </si>
  <si>
    <t>0333492023006</t>
  </si>
  <si>
    <t>0332300000301042</t>
  </si>
  <si>
    <t>0333612023006</t>
  </si>
  <si>
    <t>0332300000301043</t>
  </si>
  <si>
    <t>0333632023003</t>
  </si>
  <si>
    <t>0332300000301044</t>
  </si>
  <si>
    <t>0342692023001</t>
  </si>
  <si>
    <t>0342300043500001</t>
  </si>
  <si>
    <t>CHI NHANH BINH THUAN</t>
  </si>
  <si>
    <t>0350602019003</t>
  </si>
  <si>
    <t>0351900030600001</t>
  </si>
  <si>
    <t>14%</t>
  </si>
  <si>
    <t>01/03/2019</t>
  </si>
  <si>
    <t>EH.79</t>
  </si>
  <si>
    <t>0352272023003</t>
  </si>
  <si>
    <t>0352200042600069</t>
  </si>
  <si>
    <t>0352282023002</t>
  </si>
  <si>
    <t>0352200042600070</t>
  </si>
  <si>
    <t>0352292023001</t>
  </si>
  <si>
    <t>0352200042600071</t>
  </si>
  <si>
    <t>0352302023006</t>
  </si>
  <si>
    <t>0352200042600072</t>
  </si>
  <si>
    <t>0352342023003</t>
  </si>
  <si>
    <t>0352200042600073</t>
  </si>
  <si>
    <t>0352402023003</t>
  </si>
  <si>
    <t>0352200042600074</t>
  </si>
  <si>
    <t>0352422023003</t>
  </si>
  <si>
    <t>0352200042600075</t>
  </si>
  <si>
    <t>0352492023003</t>
  </si>
  <si>
    <t>0352200042600076</t>
  </si>
  <si>
    <t>0352572023003</t>
  </si>
  <si>
    <t>0352200042600077</t>
  </si>
  <si>
    <t>0352582023004</t>
  </si>
  <si>
    <t>0352200042600078</t>
  </si>
  <si>
    <t>0352622023001</t>
  </si>
  <si>
    <t>0352200042600079</t>
  </si>
  <si>
    <t>0352682023004</t>
  </si>
  <si>
    <t>0352200042600080</t>
  </si>
  <si>
    <t>0352692023002</t>
  </si>
  <si>
    <t>0352200042600081</t>
  </si>
  <si>
    <t>0352702023003</t>
  </si>
  <si>
    <t>0352200042600082</t>
  </si>
  <si>
    <t>0352722023002</t>
  </si>
  <si>
    <t>0352200042600083</t>
  </si>
  <si>
    <t>0352752023002</t>
  </si>
  <si>
    <t>0352200042600084</t>
  </si>
  <si>
    <t>0352782023001</t>
  </si>
  <si>
    <t>0352200042600085</t>
  </si>
  <si>
    <t>0352782023004</t>
  </si>
  <si>
    <t>0352200042600086</t>
  </si>
  <si>
    <t>0352792023002</t>
  </si>
  <si>
    <t>0352200042600087</t>
  </si>
  <si>
    <t>0352832023002</t>
  </si>
  <si>
    <t>0352200042600088</t>
  </si>
  <si>
    <t>0352852023002</t>
  </si>
  <si>
    <t>0352200042600089</t>
  </si>
  <si>
    <t>0352862023001</t>
  </si>
  <si>
    <t>0352200042600090</t>
  </si>
  <si>
    <t>0352902023001</t>
  </si>
  <si>
    <t>0352200042600091</t>
  </si>
  <si>
    <t>0352912023004</t>
  </si>
  <si>
    <t>0352200042600092</t>
  </si>
  <si>
    <t>0352922023001</t>
  </si>
  <si>
    <t>0352200042600093</t>
  </si>
  <si>
    <t>0352922023002</t>
  </si>
  <si>
    <t>0352200042600094</t>
  </si>
  <si>
    <t>0352932023002</t>
  </si>
  <si>
    <t>0352200042600095</t>
  </si>
  <si>
    <t>0352932023003</t>
  </si>
  <si>
    <t>0352200042600096</t>
  </si>
  <si>
    <t>0352962023006</t>
  </si>
  <si>
    <t>0352200042600097</t>
  </si>
  <si>
    <t>0352972023002</t>
  </si>
  <si>
    <t>0352200042600098</t>
  </si>
  <si>
    <t>0352972023003</t>
  </si>
  <si>
    <t>0352200042600099</t>
  </si>
  <si>
    <t>0352982023006</t>
  </si>
  <si>
    <t>0352200042600100</t>
  </si>
  <si>
    <t>0352992023002</t>
  </si>
  <si>
    <t>0352200042600101</t>
  </si>
  <si>
    <t>0353002023001</t>
  </si>
  <si>
    <t>0352200042600102</t>
  </si>
  <si>
    <t>0353002023007</t>
  </si>
  <si>
    <t>0352200042600103</t>
  </si>
  <si>
    <t>0353032023004</t>
  </si>
  <si>
    <t>0352200042600104</t>
  </si>
  <si>
    <t>0353042023001</t>
  </si>
  <si>
    <t>0352200042600105</t>
  </si>
  <si>
    <t>9.6%</t>
  </si>
  <si>
    <t>0353052023001</t>
  </si>
  <si>
    <t>0352200042600106</t>
  </si>
  <si>
    <t>0353052023002</t>
  </si>
  <si>
    <t>0352200042600107</t>
  </si>
  <si>
    <t>0353062023003</t>
  </si>
  <si>
    <t>0352200042600108</t>
  </si>
  <si>
    <t>0353062023004</t>
  </si>
  <si>
    <t>0352200042600109</t>
  </si>
  <si>
    <t>0353072023002</t>
  </si>
  <si>
    <t>0352200042600110</t>
  </si>
  <si>
    <t>0352902023005</t>
  </si>
  <si>
    <t>0352300014300003</t>
  </si>
  <si>
    <t>CHI NHANH CA MAU</t>
  </si>
  <si>
    <t>0362622023002</t>
  </si>
  <si>
    <t>0362300023700017</t>
  </si>
  <si>
    <t>EH.69</t>
  </si>
  <si>
    <t>0362682023007</t>
  </si>
  <si>
    <t>0362300023700018</t>
  </si>
  <si>
    <t>0362702023002</t>
  </si>
  <si>
    <t>0362300023700019</t>
  </si>
  <si>
    <t>0362712023009</t>
  </si>
  <si>
    <t>0362300023700020</t>
  </si>
  <si>
    <t>0362762023003</t>
  </si>
  <si>
    <t>0362300023700021</t>
  </si>
  <si>
    <t>0362822023002</t>
  </si>
  <si>
    <t>0362300023700022</t>
  </si>
  <si>
    <t>0362822023010</t>
  </si>
  <si>
    <t>0362300023700023</t>
  </si>
  <si>
    <t>0362852023005</t>
  </si>
  <si>
    <t>0362300023700024</t>
  </si>
  <si>
    <t>9.3%</t>
  </si>
  <si>
    <t>0363052023002</t>
  </si>
  <si>
    <t>0362300023700025</t>
  </si>
  <si>
    <t>0363062023003</t>
  </si>
  <si>
    <t>0362300023700026</t>
  </si>
  <si>
    <t>0363072023003</t>
  </si>
  <si>
    <t>0362300023700027</t>
  </si>
  <si>
    <t>0363112023002</t>
  </si>
  <si>
    <t>0362300023700028</t>
  </si>
  <si>
    <t>0363142023003</t>
  </si>
  <si>
    <t>0362300023700029</t>
  </si>
  <si>
    <t>0363172023005</t>
  </si>
  <si>
    <t>0362300023700030</t>
  </si>
  <si>
    <t>0363182023006</t>
  </si>
  <si>
    <t>0362300023700031</t>
  </si>
  <si>
    <t>0363212023004</t>
  </si>
  <si>
    <t>0362300023700032</t>
  </si>
  <si>
    <t>0363312023005</t>
  </si>
  <si>
    <t>0362300023700033</t>
  </si>
  <si>
    <t>0363322023005</t>
  </si>
  <si>
    <t>0362300023700034</t>
  </si>
  <si>
    <t>0363382023001</t>
  </si>
  <si>
    <t>0362300023700035</t>
  </si>
  <si>
    <t>0363522023007</t>
  </si>
  <si>
    <t>0362300023700036</t>
  </si>
  <si>
    <t>0363612023011</t>
  </si>
  <si>
    <t>0362300023700037</t>
  </si>
  <si>
    <t>0363622023012</t>
  </si>
  <si>
    <t>0362300023700038</t>
  </si>
  <si>
    <t>0363202018006</t>
  </si>
  <si>
    <t>0361800065200001</t>
  </si>
  <si>
    <t>16/11/2018</t>
  </si>
  <si>
    <t>17/11/2025</t>
  </si>
  <si>
    <t>CHI NHANH KIEN GIANG</t>
  </si>
  <si>
    <t>0391862023006</t>
  </si>
  <si>
    <t>APPL00160563001</t>
  </si>
  <si>
    <t>12.79%</t>
  </si>
  <si>
    <t>EH.88</t>
  </si>
  <si>
    <t>0422402023002</t>
  </si>
  <si>
    <t>APPL00169638001</t>
  </si>
  <si>
    <t>0450072021002</t>
  </si>
  <si>
    <t>0452000014300001</t>
  </si>
  <si>
    <t>11.5%</t>
  </si>
  <si>
    <t>07/01/2041</t>
  </si>
  <si>
    <t>0450072021004</t>
  </si>
  <si>
    <t>0452000014500001</t>
  </si>
  <si>
    <t>31/12/2040</t>
  </si>
  <si>
    <t>0450072021005</t>
  </si>
  <si>
    <t>0452000014300002</t>
  </si>
  <si>
    <t>0450072021006</t>
  </si>
  <si>
    <t>0452000014400001</t>
  </si>
  <si>
    <t>0453652020001</t>
  </si>
  <si>
    <t>0453252023002</t>
  </si>
  <si>
    <t>APPL00148205041</t>
  </si>
  <si>
    <t>11.29%</t>
  </si>
  <si>
    <t>0453262023002</t>
  </si>
  <si>
    <t>APPL00148205042</t>
  </si>
  <si>
    <t>0453312023001</t>
  </si>
  <si>
    <t>APPL00148205043</t>
  </si>
  <si>
    <t>0453332023003</t>
  </si>
  <si>
    <t>APPL00148205044</t>
  </si>
  <si>
    <t>0453342023001</t>
  </si>
  <si>
    <t>APPL00148205045</t>
  </si>
  <si>
    <t>0453352023001</t>
  </si>
  <si>
    <t>APPL00148205046</t>
  </si>
  <si>
    <t>0453382023001</t>
  </si>
  <si>
    <t>APPL00148205047</t>
  </si>
  <si>
    <t>0453392023002</t>
  </si>
  <si>
    <t>APPL00148205048</t>
  </si>
  <si>
    <t>0453612023001</t>
  </si>
  <si>
    <t>04523000119CC</t>
  </si>
  <si>
    <t>4.75%</t>
  </si>
  <si>
    <t>PGD THOAI SON</t>
  </si>
  <si>
    <t>0521722023002</t>
  </si>
  <si>
    <t>APPL00159419001</t>
  </si>
  <si>
    <t>13.79%</t>
  </si>
  <si>
    <t>21/06/2028</t>
  </si>
  <si>
    <t>CHI NHANH BAC NINH</t>
  </si>
  <si>
    <t>0600212022007</t>
  </si>
  <si>
    <t>APPL00092934001</t>
  </si>
  <si>
    <t>21/01/2027</t>
  </si>
  <si>
    <t>0631032023002</t>
  </si>
  <si>
    <t>0632200023200002</t>
  </si>
  <si>
    <t>0633602023001</t>
  </si>
  <si>
    <t>0632300035200001</t>
  </si>
  <si>
    <t>26/12/2028</t>
  </si>
  <si>
    <t>PGD CO DO</t>
  </si>
  <si>
    <t>CHI NHANH CAN THO</t>
  </si>
  <si>
    <t>0651792023003</t>
  </si>
  <si>
    <t>0652200023200004</t>
  </si>
  <si>
    <t>0651802023003</t>
  </si>
  <si>
    <t>0652200023200005</t>
  </si>
  <si>
    <t>0653172023003</t>
  </si>
  <si>
    <t>APPL00177595001</t>
  </si>
  <si>
    <t>0661602023001</t>
  </si>
  <si>
    <t>APPL00158267001</t>
  </si>
  <si>
    <t>0663222020002</t>
  </si>
  <si>
    <t>000398.00.001</t>
  </si>
  <si>
    <t>17/11/2020</t>
  </si>
  <si>
    <t>17/07/2026</t>
  </si>
  <si>
    <t>0671172023001</t>
  </si>
  <si>
    <t>0672300013100001</t>
  </si>
  <si>
    <t>HARD/SOFT</t>
  </si>
  <si>
    <t>EH.68</t>
  </si>
  <si>
    <t>0671012023002</t>
  </si>
  <si>
    <t>APPL00105965003</t>
  </si>
  <si>
    <t>0680452020005</t>
  </si>
  <si>
    <t>0682000001300002</t>
  </si>
  <si>
    <t>6%</t>
  </si>
  <si>
    <t>14/02/2020</t>
  </si>
  <si>
    <t>16/02/2040</t>
  </si>
  <si>
    <t>EH.75</t>
  </si>
  <si>
    <t>0680452020008</t>
  </si>
  <si>
    <t>0682000001300001</t>
  </si>
  <si>
    <t>3.5%</t>
  </si>
  <si>
    <t>0683632023003</t>
  </si>
  <si>
    <t>06823000295CC</t>
  </si>
  <si>
    <t>3.85%</t>
  </si>
  <si>
    <t>0680172023001</t>
  </si>
  <si>
    <t>APPL00137965001</t>
  </si>
  <si>
    <t>17/01/2033</t>
  </si>
  <si>
    <t>EH.34</t>
  </si>
  <si>
    <t>0681022022002</t>
  </si>
  <si>
    <t>APPL00101842001</t>
  </si>
  <si>
    <t>12/04/2022</t>
  </si>
  <si>
    <t>12/04/2032</t>
  </si>
  <si>
    <t>0682802020001</t>
  </si>
  <si>
    <t>0682000016200001</t>
  </si>
  <si>
    <t>06/10/2020</t>
  </si>
  <si>
    <t>06/10/2027</t>
  </si>
  <si>
    <t>0683132023003</t>
  </si>
  <si>
    <t>APPL00177968001</t>
  </si>
  <si>
    <t>09/11/2038</t>
  </si>
  <si>
    <t>0683132023004</t>
  </si>
  <si>
    <t>0681502019001</t>
  </si>
  <si>
    <t>0681900026500001</t>
  </si>
  <si>
    <t>15.8%</t>
  </si>
  <si>
    <t>30/05/2019</t>
  </si>
  <si>
    <t>EH.21</t>
  </si>
  <si>
    <t>0680532022004</t>
  </si>
  <si>
    <t>APPL00095514001</t>
  </si>
  <si>
    <t>22/02/2022</t>
  </si>
  <si>
    <t>24/02/2025</t>
  </si>
  <si>
    <t>EH.102</t>
  </si>
  <si>
    <t>THƯ QUA MAIL, CHỜ BẢN CỨNG</t>
  </si>
  <si>
    <t>0692732022005</t>
  </si>
  <si>
    <t>0692200040300001</t>
  </si>
  <si>
    <t>30/09/2032</t>
  </si>
  <si>
    <t>EH.90</t>
  </si>
  <si>
    <t>0691372023005</t>
  </si>
  <si>
    <t>0692300021000001</t>
  </si>
  <si>
    <t>18/05/2026</t>
  </si>
  <si>
    <t>0690292021010</t>
  </si>
  <si>
    <t>0692000038500004</t>
  </si>
  <si>
    <t>29/01/2021</t>
  </si>
  <si>
    <t>26/08/2030</t>
  </si>
  <si>
    <t>EH.71</t>
  </si>
  <si>
    <t>0690712021005</t>
  </si>
  <si>
    <t>0692000038500005</t>
  </si>
  <si>
    <t>12/03/2021</t>
  </si>
  <si>
    <t>0691262021004</t>
  </si>
  <si>
    <t>0692000038500006</t>
  </si>
  <si>
    <t>0691442021007</t>
  </si>
  <si>
    <t>0692000038500007</t>
  </si>
  <si>
    <t>24/05/2021</t>
  </si>
  <si>
    <t>0692372020006</t>
  </si>
  <si>
    <t>0692000038500001</t>
  </si>
  <si>
    <t>0692482020008</t>
  </si>
  <si>
    <t>0692000038500002</t>
  </si>
  <si>
    <t>04/09/2020</t>
  </si>
  <si>
    <t>0693492020008</t>
  </si>
  <si>
    <t>0692000038500003</t>
  </si>
  <si>
    <t>14/12/2020</t>
  </si>
  <si>
    <t>0691002020001</t>
  </si>
  <si>
    <t>0692000010500001</t>
  </si>
  <si>
    <t>09/04/2020</t>
  </si>
  <si>
    <t>09/04/2040</t>
  </si>
  <si>
    <t>EH.87</t>
  </si>
  <si>
    <t>0691002020003</t>
  </si>
  <si>
    <t>0692000010500002</t>
  </si>
  <si>
    <t>7.5%</t>
  </si>
  <si>
    <t>0693652016005</t>
  </si>
  <si>
    <t>0543/06916/DH</t>
  </si>
  <si>
    <t>12.1%</t>
  </si>
  <si>
    <t>30/12/2016</t>
  </si>
  <si>
    <t>30/12/2031</t>
  </si>
  <si>
    <t>0691112020002</t>
  </si>
  <si>
    <t>0692000012800001</t>
  </si>
  <si>
    <t>20/04/2020</t>
  </si>
  <si>
    <t>21/04/2025</t>
  </si>
  <si>
    <t>EH.70</t>
  </si>
  <si>
    <t>0691112020004</t>
  </si>
  <si>
    <t>0692000012800002</t>
  </si>
  <si>
    <t>0691352020001</t>
  </si>
  <si>
    <t>0692000012800003</t>
  </si>
  <si>
    <t>14/05/2020</t>
  </si>
  <si>
    <t>0692032021002</t>
  </si>
  <si>
    <t>0692100031500001</t>
  </si>
  <si>
    <t>22/07/2021</t>
  </si>
  <si>
    <t>22/07/2026</t>
  </si>
  <si>
    <t>0692422021002</t>
  </si>
  <si>
    <t>0692100031500002</t>
  </si>
  <si>
    <t>0693492021005</t>
  </si>
  <si>
    <t>0692100031500003</t>
  </si>
  <si>
    <t>15/12/2021</t>
  </si>
  <si>
    <t>0693632022002</t>
  </si>
  <si>
    <t>0692200053300001</t>
  </si>
  <si>
    <t>12.7%</t>
  </si>
  <si>
    <t>29/12/2022</t>
  </si>
  <si>
    <t>0692802020002</t>
  </si>
  <si>
    <t>0692000047800001</t>
  </si>
  <si>
    <t>06/10/2025</t>
  </si>
  <si>
    <t>0691392023002</t>
  </si>
  <si>
    <t>069230021500001</t>
  </si>
  <si>
    <t>EH.28</t>
  </si>
  <si>
    <t>0690832020004</t>
  </si>
  <si>
    <t>0692000010000001</t>
  </si>
  <si>
    <t>23/03/2040</t>
  </si>
  <si>
    <t>EH.26</t>
  </si>
  <si>
    <t>0690942020007</t>
  </si>
  <si>
    <t>0692000010000002</t>
  </si>
  <si>
    <t>03/04/2020</t>
  </si>
  <si>
    <t>0691042020003</t>
  </si>
  <si>
    <t>0692000013500001</t>
  </si>
  <si>
    <t>5.75%</t>
  </si>
  <si>
    <t>13/04/2020</t>
  </si>
  <si>
    <t>13/04/2035</t>
  </si>
  <si>
    <t>0691132020008</t>
  </si>
  <si>
    <t>0692000010000003</t>
  </si>
  <si>
    <t>22/04/2020</t>
  </si>
  <si>
    <t>0691192020006</t>
  </si>
  <si>
    <t>0692000013500002</t>
  </si>
  <si>
    <t>28/04/2020</t>
  </si>
  <si>
    <t>0691752020001</t>
  </si>
  <si>
    <t>0692000027100001</t>
  </si>
  <si>
    <t>23/06/2020</t>
  </si>
  <si>
    <t>25/06/2035</t>
  </si>
  <si>
    <t>0692532020010</t>
  </si>
  <si>
    <t>0692000041700001</t>
  </si>
  <si>
    <t>09/09/2020</t>
  </si>
  <si>
    <t>10/09/2035</t>
  </si>
  <si>
    <t>0691362023005</t>
  </si>
  <si>
    <t>0692300021700001</t>
  </si>
  <si>
    <t>EH.89</t>
  </si>
  <si>
    <t>0691382023001</t>
  </si>
  <si>
    <t>0692300023200001</t>
  </si>
  <si>
    <t>EH.32</t>
  </si>
  <si>
    <t>0691372023002</t>
  </si>
  <si>
    <t>0692300022200001</t>
  </si>
  <si>
    <t>EH.74</t>
  </si>
  <si>
    <t>Thiếu số dư tiền gửi</t>
  </si>
  <si>
    <t>0691392023010</t>
  </si>
  <si>
    <t>0692300022100001</t>
  </si>
  <si>
    <t>EH.104</t>
  </si>
  <si>
    <t>0691322023001</t>
  </si>
  <si>
    <t>0692300020100001</t>
  </si>
  <si>
    <t>12/05/2026</t>
  </si>
  <si>
    <t>EH.20</t>
  </si>
  <si>
    <t>0691322023002</t>
  </si>
  <si>
    <t>0692300012700001</t>
  </si>
  <si>
    <t>15%</t>
  </si>
  <si>
    <t>EH.105</t>
  </si>
  <si>
    <t>0690762023002</t>
  </si>
  <si>
    <t>0692300008900001</t>
  </si>
  <si>
    <t>EH.43</t>
  </si>
  <si>
    <t>0691322023006</t>
  </si>
  <si>
    <t>0692300013300001</t>
  </si>
  <si>
    <t>EH.101</t>
  </si>
  <si>
    <t>0691322023007</t>
  </si>
  <si>
    <t>0692300013000001</t>
  </si>
  <si>
    <t>EH.103</t>
  </si>
  <si>
    <t>0691392023005</t>
  </si>
  <si>
    <t>0692300022700001</t>
  </si>
  <si>
    <t>EH.78</t>
  </si>
  <si>
    <t>0691392023004</t>
  </si>
  <si>
    <t>0692300021600001</t>
  </si>
  <si>
    <t>0691362023006</t>
  </si>
  <si>
    <t>0692300021900001</t>
  </si>
  <si>
    <t>EH.48</t>
  </si>
  <si>
    <t>0691382023004</t>
  </si>
  <si>
    <t>0692300023000001</t>
  </si>
  <si>
    <t>EH.50</t>
  </si>
  <si>
    <t>0691372023011</t>
  </si>
  <si>
    <t>0692300022300001</t>
  </si>
  <si>
    <t>EH.47</t>
  </si>
  <si>
    <t>0691382023003</t>
  </si>
  <si>
    <t>0692300022900001</t>
  </si>
  <si>
    <t>EH.60</t>
  </si>
  <si>
    <t>0691382023002</t>
  </si>
  <si>
    <t>0692300023100001</t>
  </si>
  <si>
    <t>0691392023003</t>
  </si>
  <si>
    <t>0692300022800001</t>
  </si>
  <si>
    <t>EH.33</t>
  </si>
  <si>
    <t>0720732023003</t>
  </si>
  <si>
    <t>APPL00145776001</t>
  </si>
  <si>
    <t>CHI NHANH DONG THAP</t>
  </si>
  <si>
    <t>0732512023001</t>
  </si>
  <si>
    <t>0732200025400004</t>
  </si>
  <si>
    <t>0732512023002</t>
  </si>
  <si>
    <t>0732200025400005</t>
  </si>
  <si>
    <t>0732512023003</t>
  </si>
  <si>
    <t>0732200025400006</t>
  </si>
  <si>
    <t>0732512023004</t>
  </si>
  <si>
    <t>0732200025400007</t>
  </si>
  <si>
    <t>0732432023003</t>
  </si>
  <si>
    <t>0732200053400008</t>
  </si>
  <si>
    <t>0733312023002</t>
  </si>
  <si>
    <t>0732300048300001</t>
  </si>
  <si>
    <t>0733452023007</t>
  </si>
  <si>
    <t>0732300048300002</t>
  </si>
  <si>
    <t>0733612023002</t>
  </si>
  <si>
    <t>0732300056700001</t>
  </si>
  <si>
    <t>0732562023005</t>
  </si>
  <si>
    <t>0732300016200002</t>
  </si>
  <si>
    <t>0731432023009</t>
  </si>
  <si>
    <t>APPL00154832001</t>
  </si>
  <si>
    <t>13.29%</t>
  </si>
  <si>
    <t>0752972023001</t>
  </si>
  <si>
    <t>0752300018300001</t>
  </si>
  <si>
    <t>0753252023009</t>
  </si>
  <si>
    <t>0752300018300002</t>
  </si>
  <si>
    <t>0753622023003</t>
  </si>
  <si>
    <t>0752300018300003</t>
  </si>
  <si>
    <t>PGD HONG BANG</t>
  </si>
  <si>
    <t>0771872023001</t>
  </si>
  <si>
    <t>APPL00163375001</t>
  </si>
  <si>
    <t>14.29%</t>
  </si>
  <si>
    <t>06/11/2037</t>
  </si>
  <si>
    <t>0802012023002</t>
  </si>
  <si>
    <t>APPL00165377001</t>
  </si>
  <si>
    <t>EH.67</t>
  </si>
  <si>
    <t>0802372023001</t>
  </si>
  <si>
    <t>0802300024400001</t>
  </si>
  <si>
    <t>PGD MY DINH</t>
  </si>
  <si>
    <t>0842022023002</t>
  </si>
  <si>
    <t>APPL00163826001</t>
  </si>
  <si>
    <t>21/07/2023</t>
  </si>
  <si>
    <t>0842022023003</t>
  </si>
  <si>
    <t>APPL00163826002</t>
  </si>
  <si>
    <t>PGD CAM RANH</t>
  </si>
  <si>
    <t>0851992023001</t>
  </si>
  <si>
    <t>APPL00164694001</t>
  </si>
  <si>
    <t>0852292023002</t>
  </si>
  <si>
    <t>APPL00164694002</t>
  </si>
  <si>
    <t>0852552023001</t>
  </si>
  <si>
    <t>APPL00164694003</t>
  </si>
  <si>
    <t>Check lại số</t>
  </si>
  <si>
    <t>0852982023002</t>
  </si>
  <si>
    <t>APPL00176627001</t>
  </si>
  <si>
    <t>0853612023001</t>
  </si>
  <si>
    <t>APPL00176627003</t>
  </si>
  <si>
    <t>0891452023002</t>
  </si>
  <si>
    <t>APPL00155294001</t>
  </si>
  <si>
    <t>25/05/2033</t>
  </si>
  <si>
    <t>EH.85</t>
  </si>
  <si>
    <t>CHI NHANH DAK NONG</t>
  </si>
  <si>
    <t>0902542023001</t>
  </si>
  <si>
    <t>0902200060202035</t>
  </si>
  <si>
    <t>0902572023005</t>
  </si>
  <si>
    <t>0902200060202036</t>
  </si>
  <si>
    <t>0902582023001</t>
  </si>
  <si>
    <t>0902200060202037</t>
  </si>
  <si>
    <t>0902582023002</t>
  </si>
  <si>
    <t>0902200060202038</t>
  </si>
  <si>
    <t>0902582023004</t>
  </si>
  <si>
    <t>0902200060202039</t>
  </si>
  <si>
    <t>0902582023005</t>
  </si>
  <si>
    <t>0902200060202040</t>
  </si>
  <si>
    <t>0902622023002</t>
  </si>
  <si>
    <t>0902200060202041</t>
  </si>
  <si>
    <t>0902632023004</t>
  </si>
  <si>
    <t>0902200060202042</t>
  </si>
  <si>
    <t>0902712023004</t>
  </si>
  <si>
    <t>0902200060202043</t>
  </si>
  <si>
    <t>0902712023005</t>
  </si>
  <si>
    <t>0902200060202044</t>
  </si>
  <si>
    <t>0902722023003</t>
  </si>
  <si>
    <t>0902200060202045</t>
  </si>
  <si>
    <t>0902722023005</t>
  </si>
  <si>
    <t>0902200060202046</t>
  </si>
  <si>
    <t>0902752023002</t>
  </si>
  <si>
    <t>0902200060202047</t>
  </si>
  <si>
    <t>0902752023003</t>
  </si>
  <si>
    <t>0902200060202048</t>
  </si>
  <si>
    <t>0902762023004</t>
  </si>
  <si>
    <t>0902200060202049</t>
  </si>
  <si>
    <t>0902762023005</t>
  </si>
  <si>
    <t>0902200060202050</t>
  </si>
  <si>
    <t>0902772023001</t>
  </si>
  <si>
    <t>0902200060202051</t>
  </si>
  <si>
    <t>0902772023002</t>
  </si>
  <si>
    <t>0902200060202052</t>
  </si>
  <si>
    <t>0902772023003</t>
  </si>
  <si>
    <t>0902200060202053</t>
  </si>
  <si>
    <t>0902772023004</t>
  </si>
  <si>
    <t>0902200060202054</t>
  </si>
  <si>
    <t>0902782023003</t>
  </si>
  <si>
    <t>0902200060202055</t>
  </si>
  <si>
    <t>0902782023007</t>
  </si>
  <si>
    <t>0902200060202056</t>
  </si>
  <si>
    <t>0902782023008</t>
  </si>
  <si>
    <t>0902200060202057</t>
  </si>
  <si>
    <t>0902792023001</t>
  </si>
  <si>
    <t>0902200060202058</t>
  </si>
  <si>
    <t>0902792023002</t>
  </si>
  <si>
    <t>0902200060202059</t>
  </si>
  <si>
    <t>0902792023006</t>
  </si>
  <si>
    <t>0902200060202060</t>
  </si>
  <si>
    <t>0902792023009</t>
  </si>
  <si>
    <t>0902200060202062</t>
  </si>
  <si>
    <t>0902822023003</t>
  </si>
  <si>
    <t>0902200060202063</t>
  </si>
  <si>
    <t>0902822023006</t>
  </si>
  <si>
    <t>0902200060202064</t>
  </si>
  <si>
    <t>0902822023007</t>
  </si>
  <si>
    <t>0902200060202065</t>
  </si>
  <si>
    <t>0902822023008</t>
  </si>
  <si>
    <t>0902200060202066</t>
  </si>
  <si>
    <t>0902992023002</t>
  </si>
  <si>
    <t>0902200060202067</t>
  </si>
  <si>
    <t>0902632023005</t>
  </si>
  <si>
    <t>APPL00171120001</t>
  </si>
  <si>
    <t>0903562023006</t>
  </si>
  <si>
    <t>0903052023001</t>
  </si>
  <si>
    <t>0902300059300001</t>
  </si>
  <si>
    <t>0922702023001</t>
  </si>
  <si>
    <t>APPL00172321001</t>
  </si>
  <si>
    <t>PGD TU SON</t>
  </si>
  <si>
    <t>0941462022001</t>
  </si>
  <si>
    <t>APPL00107591001</t>
  </si>
  <si>
    <t>12.49%</t>
  </si>
  <si>
    <t>26/05/2022</t>
  </si>
  <si>
    <t>26/05/2032</t>
  </si>
  <si>
    <t>0942922023004</t>
  </si>
  <si>
    <t>APPL00168674001</t>
  </si>
  <si>
    <t>18/10/2030</t>
  </si>
  <si>
    <t>PGD VINH</t>
  </si>
  <si>
    <t>1040462023002</t>
  </si>
  <si>
    <t>APPL00141326001</t>
  </si>
  <si>
    <t>1041742023001</t>
  </si>
  <si>
    <t>APPL00160278001</t>
  </si>
  <si>
    <t>11.79%</t>
  </si>
  <si>
    <t>1041772023002</t>
  </si>
  <si>
    <t>APPL00160749001</t>
  </si>
  <si>
    <t>26/06/2030</t>
  </si>
  <si>
    <t>0081032022004</t>
  </si>
  <si>
    <t>0082200004100001</t>
  </si>
  <si>
    <t>13/04/2029</t>
  </si>
  <si>
    <t>EH.10</t>
  </si>
  <si>
    <t>6031492023001</t>
  </si>
  <si>
    <t>6032300001600001</t>
  </si>
  <si>
    <t>THư trả</t>
  </si>
  <si>
    <t>6032262023001</t>
  </si>
  <si>
    <t>6032300001300010</t>
  </si>
  <si>
    <t>6032902023002</t>
  </si>
  <si>
    <t>6032300001300011</t>
  </si>
  <si>
    <t>6032972023001</t>
  </si>
  <si>
    <t>6032300001300012</t>
  </si>
  <si>
    <t>6032972023002</t>
  </si>
  <si>
    <t>6032300001300013</t>
  </si>
  <si>
    <t>6032972023003</t>
  </si>
  <si>
    <t>6032300001300014</t>
  </si>
  <si>
    <t>6033192023001</t>
  </si>
  <si>
    <t>6032300001300015</t>
  </si>
  <si>
    <t>11.8%</t>
  </si>
  <si>
    <t>6033612023001</t>
  </si>
  <si>
    <t>6032300001300016</t>
  </si>
  <si>
    <t>11.7%</t>
  </si>
  <si>
    <t>6033612023003</t>
  </si>
  <si>
    <t>6032300001300017</t>
  </si>
  <si>
    <t>6033562023001</t>
  </si>
  <si>
    <t>6032312000500001</t>
  </si>
  <si>
    <t>6033602023001</t>
  </si>
  <si>
    <t>6032312000500002</t>
  </si>
  <si>
    <t>6033602023002</t>
  </si>
  <si>
    <t>6032312000500003</t>
  </si>
  <si>
    <t>6033612023002</t>
  </si>
  <si>
    <t>6032312000500004</t>
  </si>
  <si>
    <t>6033612023005</t>
  </si>
  <si>
    <t>6032312000500005</t>
  </si>
  <si>
    <t>6033622023001</t>
  </si>
  <si>
    <t>6032312000500006</t>
  </si>
  <si>
    <t>6033622023004</t>
  </si>
  <si>
    <t>6032312000500007</t>
  </si>
  <si>
    <t>6033632023001</t>
  </si>
  <si>
    <t>6032312000500008</t>
  </si>
  <si>
    <t>0692782016004</t>
  </si>
  <si>
    <t>01005406916</t>
  </si>
  <si>
    <t>04/10/2016</t>
  </si>
  <si>
    <t>05/10/2026</t>
  </si>
  <si>
    <t>6153142023007</t>
  </si>
  <si>
    <t>6152300029800001</t>
  </si>
  <si>
    <t>10.2%</t>
  </si>
  <si>
    <t>6153212023001</t>
  </si>
  <si>
    <t>6152300029800002</t>
  </si>
  <si>
    <t>6153262023003</t>
  </si>
  <si>
    <t>6152300029800003</t>
  </si>
  <si>
    <t>6153282023006</t>
  </si>
  <si>
    <t>6152300029800004</t>
  </si>
  <si>
    <t>6153322023005</t>
  </si>
  <si>
    <t>6152300029800005</t>
  </si>
  <si>
    <t>6153352023002</t>
  </si>
  <si>
    <t>6152300029800006</t>
  </si>
  <si>
    <t>6153492023002</t>
  </si>
  <si>
    <t>6152300029800007</t>
  </si>
  <si>
    <t>6153522023003</t>
  </si>
  <si>
    <t>6152300029800008</t>
  </si>
  <si>
    <t>6.8%</t>
  </si>
  <si>
    <t>6153532023004</t>
  </si>
  <si>
    <t>6152300029800009</t>
  </si>
  <si>
    <t>6153542023005</t>
  </si>
  <si>
    <t>6152300029800010</t>
  </si>
  <si>
    <t>6153552023002</t>
  </si>
  <si>
    <t>6152300029800011</t>
  </si>
  <si>
    <t>6153562023002</t>
  </si>
  <si>
    <t>6152300029800012</t>
  </si>
  <si>
    <t>6153622023007</t>
  </si>
  <si>
    <t>6152300029800013</t>
  </si>
  <si>
    <t>6153632023003</t>
  </si>
  <si>
    <t>6152300029800014</t>
  </si>
  <si>
    <t>0691072023005</t>
  </si>
  <si>
    <t>0692200037200010</t>
  </si>
  <si>
    <t>EH.61</t>
  </si>
  <si>
    <t>0691162023012</t>
  </si>
  <si>
    <t>0692200037200011</t>
  </si>
  <si>
    <t>0691322023010</t>
  </si>
  <si>
    <t>0692200037200012</t>
  </si>
  <si>
    <t>6151642023003</t>
  </si>
  <si>
    <t>0692200037200013</t>
  </si>
  <si>
    <t>6151992023003</t>
  </si>
  <si>
    <t>0692200037200014</t>
  </si>
  <si>
    <t>12.6%</t>
  </si>
  <si>
    <t>18/04/2024</t>
  </si>
  <si>
    <t>6152022023002</t>
  </si>
  <si>
    <t>0692200037200015</t>
  </si>
  <si>
    <t>6152072023002</t>
  </si>
  <si>
    <t>0692200037200016</t>
  </si>
  <si>
    <t>6152982023002</t>
  </si>
  <si>
    <t>6152300026800001</t>
  </si>
  <si>
    <t>6153032023005</t>
  </si>
  <si>
    <t>6152300026800003</t>
  </si>
  <si>
    <t>6153032023006</t>
  </si>
  <si>
    <t>6152300026800002</t>
  </si>
  <si>
    <t>6153122023002</t>
  </si>
  <si>
    <t>6152300026800004</t>
  </si>
  <si>
    <t>6153122023005</t>
  </si>
  <si>
    <t>6152300026800005</t>
  </si>
  <si>
    <t>6153142023005</t>
  </si>
  <si>
    <t>6152300026800006</t>
  </si>
  <si>
    <t>6153192023007</t>
  </si>
  <si>
    <t>6152300026800007</t>
  </si>
  <si>
    <t>6152862023001</t>
  </si>
  <si>
    <t>0692200053500078</t>
  </si>
  <si>
    <t>6152912023001</t>
  </si>
  <si>
    <t>0692200053500079</t>
  </si>
  <si>
    <t>6152912023002</t>
  </si>
  <si>
    <t>0692200053500080</t>
  </si>
  <si>
    <t>6152912023004</t>
  </si>
  <si>
    <t>0692200053500081</t>
  </si>
  <si>
    <t>6152922023001</t>
  </si>
  <si>
    <t>0692200053500082</t>
  </si>
  <si>
    <t>6152922023002</t>
  </si>
  <si>
    <t>0692200053500083</t>
  </si>
  <si>
    <t>6152922023003</t>
  </si>
  <si>
    <t>0692200053500084</t>
  </si>
  <si>
    <t>6152922023004</t>
  </si>
  <si>
    <t>0692200053500085</t>
  </si>
  <si>
    <t>6152962023001</t>
  </si>
  <si>
    <t>0692200053500086</t>
  </si>
  <si>
    <t>6152972023001</t>
  </si>
  <si>
    <t>0692200053500087</t>
  </si>
  <si>
    <t>6152982023007</t>
  </si>
  <si>
    <t>0692200053500088</t>
  </si>
  <si>
    <t>6152992023005</t>
  </si>
  <si>
    <t>0692200053500089</t>
  </si>
  <si>
    <t>6153002023003</t>
  </si>
  <si>
    <t>0692200053500090</t>
  </si>
  <si>
    <t>6153042023001</t>
  </si>
  <si>
    <t>0692200053500091</t>
  </si>
  <si>
    <t>6153042023005</t>
  </si>
  <si>
    <t>0692200053500092</t>
  </si>
  <si>
    <t>6153062023002</t>
  </si>
  <si>
    <t>0692200053500093</t>
  </si>
  <si>
    <t>6153062023004</t>
  </si>
  <si>
    <t>0692200053500094</t>
  </si>
  <si>
    <t>6153062023006</t>
  </si>
  <si>
    <t>0692200053500095</t>
  </si>
  <si>
    <t>6153062023007</t>
  </si>
  <si>
    <t>0692200053500096</t>
  </si>
  <si>
    <t>6153072023003</t>
  </si>
  <si>
    <t>0692200053500097</t>
  </si>
  <si>
    <t>6153102023004</t>
  </si>
  <si>
    <t>0692200053500098</t>
  </si>
  <si>
    <t>6153112023003</t>
  </si>
  <si>
    <t>0692200053500099</t>
  </si>
  <si>
    <t>6153132023001</t>
  </si>
  <si>
    <t>0692200053500100</t>
  </si>
  <si>
    <t>6153132023002</t>
  </si>
  <si>
    <t>0692200053500101</t>
  </si>
  <si>
    <t>6153142023003</t>
  </si>
  <si>
    <t>0692200053500102</t>
  </si>
  <si>
    <t>6153142023006</t>
  </si>
  <si>
    <t>0692200053500103</t>
  </si>
  <si>
    <t>6153172023005</t>
  </si>
  <si>
    <t>0692200053500104</t>
  </si>
  <si>
    <t>6153192023009</t>
  </si>
  <si>
    <t>0692200053500105</t>
  </si>
  <si>
    <t>6153212023006</t>
  </si>
  <si>
    <t>0692200053500106</t>
  </si>
  <si>
    <t>6153242023008</t>
  </si>
  <si>
    <t>0692200053500107</t>
  </si>
  <si>
    <t>6153262023006</t>
  </si>
  <si>
    <t>0692200053500108</t>
  </si>
  <si>
    <t>6153282023005</t>
  </si>
  <si>
    <t>0692200053500109</t>
  </si>
  <si>
    <t>6153332023003</t>
  </si>
  <si>
    <t>0692200053500110</t>
  </si>
  <si>
    <t>6153342023004</t>
  </si>
  <si>
    <t>0692200053500111</t>
  </si>
  <si>
    <t>0690082019003</t>
  </si>
  <si>
    <t>0691800014500002</t>
  </si>
  <si>
    <t>08/01/2019</t>
  </si>
  <si>
    <t>28/12/2028</t>
  </si>
  <si>
    <t>EH.06</t>
  </si>
  <si>
    <t>0690442023002</t>
  </si>
  <si>
    <t>0692200010400006</t>
  </si>
  <si>
    <t>13/02/2023</t>
  </si>
  <si>
    <t>0690862023003</t>
  </si>
  <si>
    <t>0692200010400007</t>
  </si>
  <si>
    <t>0691322023009</t>
  </si>
  <si>
    <t>0692200010400008</t>
  </si>
  <si>
    <t>0691362023002</t>
  </si>
  <si>
    <t>0692200010400009</t>
  </si>
  <si>
    <t>0693622018012</t>
  </si>
  <si>
    <t>0691800014500001</t>
  </si>
  <si>
    <t>28/12/2018</t>
  </si>
  <si>
    <t>6153182023008</t>
  </si>
  <si>
    <t>6152300003700001</t>
  </si>
  <si>
    <t>6153312023002</t>
  </si>
  <si>
    <t>6152300003700002</t>
  </si>
  <si>
    <t>6153342023002</t>
  </si>
  <si>
    <t>6152300003700003</t>
  </si>
  <si>
    <t>30/10/2024</t>
  </si>
  <si>
    <t>6153532023005</t>
  </si>
  <si>
    <t>6152300003700004</t>
  </si>
  <si>
    <t>6153592023005</t>
  </si>
  <si>
    <t>6152300034900001</t>
  </si>
  <si>
    <t>26/12/2033</t>
  </si>
  <si>
    <t>6153252023004</t>
  </si>
  <si>
    <t>6152300015300001</t>
  </si>
  <si>
    <t>5%</t>
  </si>
  <si>
    <t>6153392023005</t>
  </si>
  <si>
    <t>6152300015300002</t>
  </si>
  <si>
    <t>6153462023004</t>
  </si>
  <si>
    <t>6152300015300003</t>
  </si>
  <si>
    <t>0010072022001</t>
  </si>
  <si>
    <t>0012100011300005</t>
  </si>
  <si>
    <t>07/01/2022</t>
  </si>
  <si>
    <t>EH.93</t>
  </si>
  <si>
    <t>0010072022002</t>
  </si>
  <si>
    <t>0012100011300006</t>
  </si>
  <si>
    <t>0010242022001</t>
  </si>
  <si>
    <t>0012100011300007</t>
  </si>
  <si>
    <t>0010472022001</t>
  </si>
  <si>
    <t>0012100011300008</t>
  </si>
  <si>
    <t>16/02/2022</t>
  </si>
  <si>
    <t>0010812022001</t>
  </si>
  <si>
    <t>0012100011300009</t>
  </si>
  <si>
    <t>0011152022001</t>
  </si>
  <si>
    <t>0012100011300010</t>
  </si>
  <si>
    <t>0011432022002</t>
  </si>
  <si>
    <t>0012100011300011</t>
  </si>
  <si>
    <t>23/05/2022</t>
  </si>
  <si>
    <t>0011442022001</t>
  </si>
  <si>
    <t>0012100011300012</t>
  </si>
  <si>
    <t>0012802021004</t>
  </si>
  <si>
    <t>0012100011300001</t>
  </si>
  <si>
    <t>07/10/2021</t>
  </si>
  <si>
    <t>0013122021001</t>
  </si>
  <si>
    <t>0012100011300002</t>
  </si>
  <si>
    <t>08/11/2021</t>
  </si>
  <si>
    <t>0013222021002</t>
  </si>
  <si>
    <t>0012100011300003</t>
  </si>
  <si>
    <t>18/11/2021</t>
  </si>
  <si>
    <t>0013412021001</t>
  </si>
  <si>
    <t>0012100011300004</t>
  </si>
  <si>
    <t>6151722023001</t>
  </si>
  <si>
    <t>6152300003900001</t>
  </si>
  <si>
    <t>23/06/2025</t>
  </si>
  <si>
    <t>6152262023001</t>
  </si>
  <si>
    <t>6152300003900002</t>
  </si>
  <si>
    <t>0690052018001</t>
  </si>
  <si>
    <t>10/0053/06917/TD</t>
  </si>
  <si>
    <t>30/06/2037</t>
  </si>
  <si>
    <t>0690232018004</t>
  </si>
  <si>
    <t>11/0053/06917/TD</t>
  </si>
  <si>
    <t>23/01/2018</t>
  </si>
  <si>
    <t>0690402018001</t>
  </si>
  <si>
    <t>12/0053/06917/TD</t>
  </si>
  <si>
    <t>09/02/2018</t>
  </si>
  <si>
    <t>0690782018005</t>
  </si>
  <si>
    <t>13/0053/06917/TD</t>
  </si>
  <si>
    <t>19/03/2018</t>
  </si>
  <si>
    <t>0691032018006</t>
  </si>
  <si>
    <t>14/0053/06917/TD</t>
  </si>
  <si>
    <t>13/04/2018</t>
  </si>
  <si>
    <t>0691142018002</t>
  </si>
  <si>
    <t>15/0053/06917/TD</t>
  </si>
  <si>
    <t>24/04/2018</t>
  </si>
  <si>
    <t>0691512018006</t>
  </si>
  <si>
    <t>16/0053/06917/TD</t>
  </si>
  <si>
    <t>31/05/2018</t>
  </si>
  <si>
    <t>0691812017005</t>
  </si>
  <si>
    <t>01/0053/06917/TD</t>
  </si>
  <si>
    <t>30/06/2017</t>
  </si>
  <si>
    <t>0691922017005</t>
  </si>
  <si>
    <t>02/0053/06917/TD</t>
  </si>
  <si>
    <t>11/07/2017</t>
  </si>
  <si>
    <t>0692072017008</t>
  </si>
  <si>
    <t>03/0053/06917/TD</t>
  </si>
  <si>
    <t>26/07/2017</t>
  </si>
  <si>
    <t>0692302017001</t>
  </si>
  <si>
    <t>04/0053/06917/TD</t>
  </si>
  <si>
    <t>18/08/2017</t>
  </si>
  <si>
    <t>0692582017006</t>
  </si>
  <si>
    <t>05/0053/06917/TD</t>
  </si>
  <si>
    <t>15/09/2017</t>
  </si>
  <si>
    <t>0692932017005</t>
  </si>
  <si>
    <t>06/0053/06917/TD</t>
  </si>
  <si>
    <t>20/10/2017</t>
  </si>
  <si>
    <t>0693072017006</t>
  </si>
  <si>
    <t>07/0053/06917/TD</t>
  </si>
  <si>
    <t>03/11/2017</t>
  </si>
  <si>
    <t>0693202017001</t>
  </si>
  <si>
    <t>08/0053/06917/TD</t>
  </si>
  <si>
    <t>16/11/2017</t>
  </si>
  <si>
    <t>0693602017002</t>
  </si>
  <si>
    <t>09/0053/06917/TD</t>
  </si>
  <si>
    <t>26/12/2017</t>
  </si>
  <si>
    <t>6153192023006</t>
  </si>
  <si>
    <t>6152300015200001</t>
  </si>
  <si>
    <t>6153242023002</t>
  </si>
  <si>
    <t>6152300015200002</t>
  </si>
  <si>
    <t>6152202023002</t>
  </si>
  <si>
    <t>6152300012100001</t>
  </si>
  <si>
    <t>EH.59</t>
  </si>
  <si>
    <t>6152492023003</t>
  </si>
  <si>
    <t>6152300017600001</t>
  </si>
  <si>
    <t>06/09/2028</t>
  </si>
  <si>
    <t>6152982023001</t>
  </si>
  <si>
    <t>6152300017600002</t>
  </si>
  <si>
    <t>6153272023005</t>
  </si>
  <si>
    <t>6152300017600003</t>
  </si>
  <si>
    <t>6153242023007</t>
  </si>
  <si>
    <t>6152300015900001</t>
  </si>
  <si>
    <t>20/11/2024</t>
  </si>
  <si>
    <t>6153392023003</t>
  </si>
  <si>
    <t>6152300015900002</t>
  </si>
  <si>
    <t>6153392023004</t>
  </si>
  <si>
    <t>6152300015900003</t>
  </si>
  <si>
    <t>6152212023001</t>
  </si>
  <si>
    <t>6152300011300001</t>
  </si>
  <si>
    <t>EH.29</t>
  </si>
  <si>
    <t>6152282023001</t>
  </si>
  <si>
    <t>6152300011300002</t>
  </si>
  <si>
    <t>6151602023003</t>
  </si>
  <si>
    <t>0692200038100008</t>
  </si>
  <si>
    <t>EH.62</t>
  </si>
  <si>
    <t>6152402023001</t>
  </si>
  <si>
    <t>0692200038100009</t>
  </si>
  <si>
    <t>12.4%</t>
  </si>
  <si>
    <t>6152542023004</t>
  </si>
  <si>
    <t>0692200038100010</t>
  </si>
  <si>
    <t>6152552023002</t>
  </si>
  <si>
    <t>0692200038100011</t>
  </si>
  <si>
    <t>6152572023001</t>
  </si>
  <si>
    <t>0692200038100012</t>
  </si>
  <si>
    <t>12.9%</t>
  </si>
  <si>
    <t>6152622023001</t>
  </si>
  <si>
    <t>0692200038100013</t>
  </si>
  <si>
    <t>6153102023007</t>
  </si>
  <si>
    <t>6152300027800001</t>
  </si>
  <si>
    <t>6153142023004</t>
  </si>
  <si>
    <t>6152300027800002</t>
  </si>
  <si>
    <t>6153172023002</t>
  </si>
  <si>
    <t>6152300016100001</t>
  </si>
  <si>
    <t>EH.77</t>
  </si>
  <si>
    <t>6153192023002</t>
  </si>
  <si>
    <t>6152300016100002</t>
  </si>
  <si>
    <t>6153202023001</t>
  </si>
  <si>
    <t>6152300016100003</t>
  </si>
  <si>
    <t>6153172023004</t>
  </si>
  <si>
    <t>6152300015500001</t>
  </si>
  <si>
    <t>EH. 76</t>
  </si>
  <si>
    <t>6153182023004</t>
  </si>
  <si>
    <t>6152300015500002</t>
  </si>
  <si>
    <t>6153202023002</t>
  </si>
  <si>
    <t>6152300015500003</t>
  </si>
  <si>
    <t>0690042017001</t>
  </si>
  <si>
    <t>3700190691604</t>
  </si>
  <si>
    <t>04/01/2017</t>
  </si>
  <si>
    <t>11/05/2026</t>
  </si>
  <si>
    <t>EH.92</t>
  </si>
  <si>
    <t>thư nhận qua mail, chờ bản cứng</t>
  </si>
  <si>
    <t>0690172017002</t>
  </si>
  <si>
    <t>3800190691604</t>
  </si>
  <si>
    <t>17/01/2017</t>
  </si>
  <si>
    <t>0690172017005</t>
  </si>
  <si>
    <t>3900190691604</t>
  </si>
  <si>
    <t>0690202017003</t>
  </si>
  <si>
    <t>4000190691604</t>
  </si>
  <si>
    <t>20/01/2017</t>
  </si>
  <si>
    <t>0690202017004</t>
  </si>
  <si>
    <t>4100190691604</t>
  </si>
  <si>
    <t>0690532017003</t>
  </si>
  <si>
    <t>4200190691604</t>
  </si>
  <si>
    <t>22/02/2017</t>
  </si>
  <si>
    <t>0690832017002</t>
  </si>
  <si>
    <t>4300190691604</t>
  </si>
  <si>
    <t>24/03/2017</t>
  </si>
  <si>
    <t>0690902017001</t>
  </si>
  <si>
    <t>44001906911604</t>
  </si>
  <si>
    <t>0690952017003</t>
  </si>
  <si>
    <t>4500190691604</t>
  </si>
  <si>
    <t>05/04/2017</t>
  </si>
  <si>
    <t>0691072017005</t>
  </si>
  <si>
    <t>4600190691604</t>
  </si>
  <si>
    <t>17/04/2017</t>
  </si>
  <si>
    <t>0691102017001</t>
  </si>
  <si>
    <t>4700190691604</t>
  </si>
  <si>
    <t>20/04/2017</t>
  </si>
  <si>
    <t>0691112017001</t>
  </si>
  <si>
    <t>4800190691604</t>
  </si>
  <si>
    <t>21/04/2017</t>
  </si>
  <si>
    <t>0691162017003</t>
  </si>
  <si>
    <t>4900190691604</t>
  </si>
  <si>
    <t>26/04/2017</t>
  </si>
  <si>
    <t>0691162017005</t>
  </si>
  <si>
    <t>5000190691604</t>
  </si>
  <si>
    <t>0691232017003</t>
  </si>
  <si>
    <t>5100190691604</t>
  </si>
  <si>
    <t>03/05/2017</t>
  </si>
  <si>
    <t>0691312016001</t>
  </si>
  <si>
    <t>0100190691604</t>
  </si>
  <si>
    <t>10/05/2016</t>
  </si>
  <si>
    <t>0691322017003</t>
  </si>
  <si>
    <t>5200190691604</t>
  </si>
  <si>
    <t>12/05/2017</t>
  </si>
  <si>
    <t>0691382017002</t>
  </si>
  <si>
    <t>5300190691604</t>
  </si>
  <si>
    <t>18/05/2017</t>
  </si>
  <si>
    <t>0691412016004</t>
  </si>
  <si>
    <t>0200190691604</t>
  </si>
  <si>
    <t>20/05/2016</t>
  </si>
  <si>
    <t>0691422017003</t>
  </si>
  <si>
    <t>5400190691604</t>
  </si>
  <si>
    <t>22/05/2017</t>
  </si>
  <si>
    <t>0691442017003</t>
  </si>
  <si>
    <t>5500190691604</t>
  </si>
  <si>
    <t>24/05/2017</t>
  </si>
  <si>
    <t>0691512017001</t>
  </si>
  <si>
    <t>5600190691604</t>
  </si>
  <si>
    <t>31/05/2017</t>
  </si>
  <si>
    <t>0691512017004</t>
  </si>
  <si>
    <t>5700190691604</t>
  </si>
  <si>
    <t>0691522016002</t>
  </si>
  <si>
    <t>0300190691604</t>
  </si>
  <si>
    <t>31/05/2016</t>
  </si>
  <si>
    <t>0691532017007</t>
  </si>
  <si>
    <t>5800190691604</t>
  </si>
  <si>
    <t>02/06/2017</t>
  </si>
  <si>
    <t>0691582017001</t>
  </si>
  <si>
    <t>5900190691604</t>
  </si>
  <si>
    <t>07/06/2017</t>
  </si>
  <si>
    <t>0691582017002</t>
  </si>
  <si>
    <t>6000190691604</t>
  </si>
  <si>
    <t>0691592017001</t>
  </si>
  <si>
    <t>6100190691604</t>
  </si>
  <si>
    <t>08/06/2017</t>
  </si>
  <si>
    <t>0691622016001</t>
  </si>
  <si>
    <t>0400190691604</t>
  </si>
  <si>
    <t>10/06/2016</t>
  </si>
  <si>
    <t>0691672017001</t>
  </si>
  <si>
    <t>6200190691604</t>
  </si>
  <si>
    <t>16/06/2017</t>
  </si>
  <si>
    <t>0691772017002</t>
  </si>
  <si>
    <t>6300190691604</t>
  </si>
  <si>
    <t>26/06/2017</t>
  </si>
  <si>
    <t>0691792017002</t>
  </si>
  <si>
    <t>6400190691604</t>
  </si>
  <si>
    <t>28/06/2017</t>
  </si>
  <si>
    <t>0691812017003</t>
  </si>
  <si>
    <t>6500190691604</t>
  </si>
  <si>
    <t>0691812017004</t>
  </si>
  <si>
    <t>6600190691604</t>
  </si>
  <si>
    <t>0691872017003</t>
  </si>
  <si>
    <t>6700190691604</t>
  </si>
  <si>
    <t>06/07/2017</t>
  </si>
  <si>
    <t>0691882017005</t>
  </si>
  <si>
    <t>6800190691604</t>
  </si>
  <si>
    <t>07/07/2017</t>
  </si>
  <si>
    <t>0691902016002</t>
  </si>
  <si>
    <t>0500190691604</t>
  </si>
  <si>
    <t>08/07/2016</t>
  </si>
  <si>
    <t>0691992017005</t>
  </si>
  <si>
    <t>6900190691604</t>
  </si>
  <si>
    <t>18/07/2017</t>
  </si>
  <si>
    <t>0692042016001</t>
  </si>
  <si>
    <t>0600190691604</t>
  </si>
  <si>
    <t>22/07/2016</t>
  </si>
  <si>
    <t>0692052017001</t>
  </si>
  <si>
    <t>7000190691604</t>
  </si>
  <si>
    <t>24/07/2017</t>
  </si>
  <si>
    <t>0692072017006</t>
  </si>
  <si>
    <t>7100190691604</t>
  </si>
  <si>
    <t>0692072017009</t>
  </si>
  <si>
    <t>7200190691604</t>
  </si>
  <si>
    <t>0692092017003</t>
  </si>
  <si>
    <t>7300190691604</t>
  </si>
  <si>
    <t>0692092020003</t>
  </si>
  <si>
    <t>02001906920.08CC</t>
  </si>
  <si>
    <t>27/07/2020</t>
  </si>
  <si>
    <t>0692112016001</t>
  </si>
  <si>
    <t>0700190691604</t>
  </si>
  <si>
    <t>0692152016001</t>
  </si>
  <si>
    <t>0800190691604</t>
  </si>
  <si>
    <t>02/08/2016</t>
  </si>
  <si>
    <t>0692152017004</t>
  </si>
  <si>
    <t>7400190691604</t>
  </si>
  <si>
    <t>03/08/2017</t>
  </si>
  <si>
    <t>0692152017005</t>
  </si>
  <si>
    <t>7500190691604</t>
  </si>
  <si>
    <t>0692202017002</t>
  </si>
  <si>
    <t>7600190691604</t>
  </si>
  <si>
    <t>08/08/2017</t>
  </si>
  <si>
    <t>0692242016001</t>
  </si>
  <si>
    <t>0900190691604</t>
  </si>
  <si>
    <t>11/08/2016</t>
  </si>
  <si>
    <t>0692252016001</t>
  </si>
  <si>
    <t>1000190691604</t>
  </si>
  <si>
    <t>12/08/2016</t>
  </si>
  <si>
    <t>0692272017006</t>
  </si>
  <si>
    <t>7700190691604</t>
  </si>
  <si>
    <t>15/08/2017</t>
  </si>
  <si>
    <t>0692302016003</t>
  </si>
  <si>
    <t>1100190691604</t>
  </si>
  <si>
    <t>17/08/2016</t>
  </si>
  <si>
    <t>0692332017001</t>
  </si>
  <si>
    <t>7800190691604</t>
  </si>
  <si>
    <t>21/08/2017</t>
  </si>
  <si>
    <t>0692352016001</t>
  </si>
  <si>
    <t>1200190691604</t>
  </si>
  <si>
    <t>22/08/2016</t>
  </si>
  <si>
    <t>0692372017002</t>
  </si>
  <si>
    <t>7900190691604</t>
  </si>
  <si>
    <t>25/08/2017</t>
  </si>
  <si>
    <t>0692392016002</t>
  </si>
  <si>
    <t>1300190691604</t>
  </si>
  <si>
    <t>26/08/2016</t>
  </si>
  <si>
    <t>0692412017001</t>
  </si>
  <si>
    <t>8000190691604</t>
  </si>
  <si>
    <t>29/08/2017</t>
  </si>
  <si>
    <t>0692422017001</t>
  </si>
  <si>
    <t>8100190691604</t>
  </si>
  <si>
    <t>30/08/2017</t>
  </si>
  <si>
    <t>0692442016001</t>
  </si>
  <si>
    <t>1400190691604</t>
  </si>
  <si>
    <t>31/08/2016</t>
  </si>
  <si>
    <t>0692442016005</t>
  </si>
  <si>
    <t>1500190691604</t>
  </si>
  <si>
    <t>0692452016003</t>
  </si>
  <si>
    <t>1600190691604</t>
  </si>
  <si>
    <t>01/09/2016</t>
  </si>
  <si>
    <t>0692482017003</t>
  </si>
  <si>
    <t>8200190691604</t>
  </si>
  <si>
    <t>05/09/2017</t>
  </si>
  <si>
    <t>0692492017001</t>
  </si>
  <si>
    <t>8300190691604</t>
  </si>
  <si>
    <t>06/09/2017</t>
  </si>
  <si>
    <t>0692502016001</t>
  </si>
  <si>
    <t>1700190691604</t>
  </si>
  <si>
    <t>06/09/2016</t>
  </si>
  <si>
    <t>0692512017008</t>
  </si>
  <si>
    <t>84/0019/06916/DH</t>
  </si>
  <si>
    <t>08/09/2017</t>
  </si>
  <si>
    <t>0692532016003</t>
  </si>
  <si>
    <t>1800190691604</t>
  </si>
  <si>
    <t>09/09/2016</t>
  </si>
  <si>
    <t>0692552017001</t>
  </si>
  <si>
    <t>8500190691604</t>
  </si>
  <si>
    <t>12/09/2017</t>
  </si>
  <si>
    <t>0692572017005</t>
  </si>
  <si>
    <t>8600190691604</t>
  </si>
  <si>
    <t>14/09/2017</t>
  </si>
  <si>
    <t>0692632017001</t>
  </si>
  <si>
    <t>8700190691604</t>
  </si>
  <si>
    <t>20/09/2017</t>
  </si>
  <si>
    <t>0692652017006</t>
  </si>
  <si>
    <t>8800190691604</t>
  </si>
  <si>
    <t>22/09/2017</t>
  </si>
  <si>
    <t>0692692017003</t>
  </si>
  <si>
    <t>8900190691604</t>
  </si>
  <si>
    <t>26/09/2017</t>
  </si>
  <si>
    <t>0692702016001</t>
  </si>
  <si>
    <t>1900190691604</t>
  </si>
  <si>
    <t>26/09/2016</t>
  </si>
  <si>
    <t>0692722017002</t>
  </si>
  <si>
    <t>9000190691604</t>
  </si>
  <si>
    <t>29/09/2017</t>
  </si>
  <si>
    <t>0692782017004</t>
  </si>
  <si>
    <t>9100190691604</t>
  </si>
  <si>
    <t>0692792016005</t>
  </si>
  <si>
    <t>2000190691604</t>
  </si>
  <si>
    <t>05/10/2016</t>
  </si>
  <si>
    <t>0692792017003</t>
  </si>
  <si>
    <t>9200190691604</t>
  </si>
  <si>
    <t>06/10/2017</t>
  </si>
  <si>
    <t>0692812016002</t>
  </si>
  <si>
    <t>2100190691604</t>
  </si>
  <si>
    <t>07/10/2016</t>
  </si>
  <si>
    <t>0692832017006</t>
  </si>
  <si>
    <t>9300190691604</t>
  </si>
  <si>
    <t>10/10/2017</t>
  </si>
  <si>
    <t>0692832017008</t>
  </si>
  <si>
    <t>9400190691604</t>
  </si>
  <si>
    <t>0692862017004</t>
  </si>
  <si>
    <t>9500190691604</t>
  </si>
  <si>
    <t>0692882016001</t>
  </si>
  <si>
    <t>2200190691604</t>
  </si>
  <si>
    <t>14/10/2016</t>
  </si>
  <si>
    <t>0692892017005</t>
  </si>
  <si>
    <t>9600190691604</t>
  </si>
  <si>
    <t>16/10/2017</t>
  </si>
  <si>
    <t>0692912016005</t>
  </si>
  <si>
    <t>2300190691604</t>
  </si>
  <si>
    <t>17/10/2016</t>
  </si>
  <si>
    <t>0692932017002</t>
  </si>
  <si>
    <t>9700190691604</t>
  </si>
  <si>
    <t>0692942016004</t>
  </si>
  <si>
    <t>2400190691604</t>
  </si>
  <si>
    <t>20/10/2016</t>
  </si>
  <si>
    <t>0692992016001</t>
  </si>
  <si>
    <t>2500190691604</t>
  </si>
  <si>
    <t>25/10/2016</t>
  </si>
  <si>
    <t>0693002017002</t>
  </si>
  <si>
    <t>9800190691704</t>
  </si>
  <si>
    <t>27/10/2017</t>
  </si>
  <si>
    <t>0693062017007</t>
  </si>
  <si>
    <t>9900190691604</t>
  </si>
  <si>
    <t>02/11/2017</t>
  </si>
  <si>
    <t>0693092016003</t>
  </si>
  <si>
    <t>2600190691604</t>
  </si>
  <si>
    <t>04/11/2016</t>
  </si>
  <si>
    <t>0693142017009</t>
  </si>
  <si>
    <t>10000190691604</t>
  </si>
  <si>
    <t>0693232016001</t>
  </si>
  <si>
    <t>2700190691604</t>
  </si>
  <si>
    <t>18/11/2016</t>
  </si>
  <si>
    <t>0693262017002</t>
  </si>
  <si>
    <t>10100190691604</t>
  </si>
  <si>
    <t>22/11/2017</t>
  </si>
  <si>
    <t>0693262017004</t>
  </si>
  <si>
    <t>10200190691604</t>
  </si>
  <si>
    <t>0693272017003</t>
  </si>
  <si>
    <t>10300190691604</t>
  </si>
  <si>
    <t>0693272017006</t>
  </si>
  <si>
    <t>10400190691604</t>
  </si>
  <si>
    <t>0693282017007</t>
  </si>
  <si>
    <t>10500190691604</t>
  </si>
  <si>
    <t>24/11/2017</t>
  </si>
  <si>
    <t>0693332016001</t>
  </si>
  <si>
    <t>2800190691604</t>
  </si>
  <si>
    <t>28/11/2016</t>
  </si>
  <si>
    <t>0693402017003</t>
  </si>
  <si>
    <t>10600190691604</t>
  </si>
  <si>
    <t>06/12/2017</t>
  </si>
  <si>
    <t>0693422016002</t>
  </si>
  <si>
    <t>2900190691604</t>
  </si>
  <si>
    <t>07/12/2016</t>
  </si>
  <si>
    <t>0693422017001</t>
  </si>
  <si>
    <t>10700190691604</t>
  </si>
  <si>
    <t>08/12/2017</t>
  </si>
  <si>
    <t>0693422017003</t>
  </si>
  <si>
    <t>10800190691604</t>
  </si>
  <si>
    <t>0693432016001</t>
  </si>
  <si>
    <t>3000190691604</t>
  </si>
  <si>
    <t>08/12/2016</t>
  </si>
  <si>
    <t>0693442016001</t>
  </si>
  <si>
    <t>3100190691604</t>
  </si>
  <si>
    <t>09/12/2016</t>
  </si>
  <si>
    <t>0693462017005</t>
  </si>
  <si>
    <t>109001906816</t>
  </si>
  <si>
    <t>12/12/2017</t>
  </si>
  <si>
    <t>0693462017006</t>
  </si>
  <si>
    <t>11000190691604</t>
  </si>
  <si>
    <t>0693472017008</t>
  </si>
  <si>
    <t>11100190691604</t>
  </si>
  <si>
    <t>13/12/2017</t>
  </si>
  <si>
    <t>0693492016003</t>
  </si>
  <si>
    <t>3200190691604</t>
  </si>
  <si>
    <t>14/12/2016</t>
  </si>
  <si>
    <t>0693492017008</t>
  </si>
  <si>
    <t>11200190691604</t>
  </si>
  <si>
    <t>15/12/2017</t>
  </si>
  <si>
    <t>0693512016008</t>
  </si>
  <si>
    <t>3300190691604</t>
  </si>
  <si>
    <t>16/12/2016</t>
  </si>
  <si>
    <t>0693542017002</t>
  </si>
  <si>
    <t>11300190691604</t>
  </si>
  <si>
    <t>20/12/2017</t>
  </si>
  <si>
    <t>0693552016001</t>
  </si>
  <si>
    <t>3400190691604</t>
  </si>
  <si>
    <t>20/12/2016</t>
  </si>
  <si>
    <t>0693562017002</t>
  </si>
  <si>
    <t>11400190691604</t>
  </si>
  <si>
    <t>22/12/2017</t>
  </si>
  <si>
    <t>0693582016001</t>
  </si>
  <si>
    <t>3500190691604</t>
  </si>
  <si>
    <t>23/12/2016</t>
  </si>
  <si>
    <t>0693582016004</t>
  </si>
  <si>
    <t>3600190691604</t>
  </si>
  <si>
    <t>0693592017023</t>
  </si>
  <si>
    <t>115001906916</t>
  </si>
  <si>
    <t>25/12/2017</t>
  </si>
  <si>
    <t>0693632017003</t>
  </si>
  <si>
    <t>11600190691604</t>
  </si>
  <si>
    <t>29/12/2017</t>
  </si>
  <si>
    <t>6152722023003</t>
  </si>
  <si>
    <t>6152300014700001</t>
  </si>
  <si>
    <t>6152772023002</t>
  </si>
  <si>
    <t>6152300014700002</t>
  </si>
  <si>
    <t>6152782023004</t>
  </si>
  <si>
    <t>6152300014700003</t>
  </si>
  <si>
    <t>6152822023002</t>
  </si>
  <si>
    <t>6152300014700004</t>
  </si>
  <si>
    <t>6152902023001</t>
  </si>
  <si>
    <t>6152300014700005</t>
  </si>
  <si>
    <t>6152962023002</t>
  </si>
  <si>
    <t>6152300014700006</t>
  </si>
  <si>
    <t>0683512014008</t>
  </si>
  <si>
    <t>01012206914</t>
  </si>
  <si>
    <t>9.65%</t>
  </si>
  <si>
    <t>17/12/2014</t>
  </si>
  <si>
    <t>EH.04</t>
  </si>
  <si>
    <t>0692742020016</t>
  </si>
  <si>
    <t>0692000047400001</t>
  </si>
  <si>
    <t>30/09/2020</t>
  </si>
  <si>
    <t>30/09/2025</t>
  </si>
  <si>
    <t>0691072023003</t>
  </si>
  <si>
    <t>0692200038600015</t>
  </si>
  <si>
    <t>EH.63</t>
  </si>
  <si>
    <t>0691072023004</t>
  </si>
  <si>
    <t>0692200038600016</t>
  </si>
  <si>
    <t>0691092023007</t>
  </si>
  <si>
    <t>0692200038600017</t>
  </si>
  <si>
    <t>0691352023011</t>
  </si>
  <si>
    <t>0692200038600018</t>
  </si>
  <si>
    <t>0691422023005</t>
  </si>
  <si>
    <t>0692200038600019</t>
  </si>
  <si>
    <t>0691442023016</t>
  </si>
  <si>
    <t>0692200038600020</t>
  </si>
  <si>
    <t>0691462023008</t>
  </si>
  <si>
    <t>0692200038600021</t>
  </si>
  <si>
    <t>26/05/2023</t>
  </si>
  <si>
    <t>6151642023004</t>
  </si>
  <si>
    <t>0692200038600022</t>
  </si>
  <si>
    <t>6151732023006</t>
  </si>
  <si>
    <t>0692200038600023</t>
  </si>
  <si>
    <t>6152122023001</t>
  </si>
  <si>
    <t>0692200038600024</t>
  </si>
  <si>
    <t>6152162023007</t>
  </si>
  <si>
    <t>0692200038600025</t>
  </si>
  <si>
    <t>6152402023005</t>
  </si>
  <si>
    <t>0692200038600026</t>
  </si>
  <si>
    <t>6153052023002</t>
  </si>
  <si>
    <t>6152300027900001</t>
  </si>
  <si>
    <t>01/08/2024</t>
  </si>
  <si>
    <t>6153062023001</t>
  </si>
  <si>
    <t>6152300027900002</t>
  </si>
  <si>
    <t>6153062023005</t>
  </si>
  <si>
    <t>6152300027900003</t>
  </si>
  <si>
    <t>6153192023008</t>
  </si>
  <si>
    <t>6152300027900004</t>
  </si>
  <si>
    <t>6153262023002</t>
  </si>
  <si>
    <t>6152300027900005</t>
  </si>
  <si>
    <t>6153282023008</t>
  </si>
  <si>
    <t>6152300027900006</t>
  </si>
  <si>
    <t>6153382023001</t>
  </si>
  <si>
    <t>6152300027900007</t>
  </si>
  <si>
    <t>04/09/2024</t>
  </si>
  <si>
    <t>6152162023003</t>
  </si>
  <si>
    <t>6152300010900001</t>
  </si>
  <si>
    <t>6152352023001</t>
  </si>
  <si>
    <t>6152300010900002</t>
  </si>
  <si>
    <t>0692642015001</t>
  </si>
  <si>
    <t>0100700691504</t>
  </si>
  <si>
    <t>21/09/2035</t>
  </si>
  <si>
    <t>0693362015002</t>
  </si>
  <si>
    <t>02007000691504</t>
  </si>
  <si>
    <t>02/12/2015</t>
  </si>
  <si>
    <t>6153002023001</t>
  </si>
  <si>
    <t>6152300000430036</t>
  </si>
  <si>
    <t>EH.46</t>
  </si>
  <si>
    <t>6153032023007</t>
  </si>
  <si>
    <t>6152300000430037</t>
  </si>
  <si>
    <t>6153042023004</t>
  </si>
  <si>
    <t>6152300000430038</t>
  </si>
  <si>
    <t>6153242023005</t>
  </si>
  <si>
    <t>6152300000430039</t>
  </si>
  <si>
    <t>6153242023006</t>
  </si>
  <si>
    <t>6152300000430040</t>
  </si>
  <si>
    <t>6153252023001</t>
  </si>
  <si>
    <t>6152300000430041</t>
  </si>
  <si>
    <t>6153252023002</t>
  </si>
  <si>
    <t>6152300000430042</t>
  </si>
  <si>
    <t>6153252023005</t>
  </si>
  <si>
    <t>6152300000430043</t>
  </si>
  <si>
    <t>6153252023006</t>
  </si>
  <si>
    <t>6152300000430044</t>
  </si>
  <si>
    <t>6153272023001</t>
  </si>
  <si>
    <t>6152300000430045</t>
  </si>
  <si>
    <t>6153282023003</t>
  </si>
  <si>
    <t>6152300000430046</t>
  </si>
  <si>
    <t>6153282023007</t>
  </si>
  <si>
    <t>6152300000430047</t>
  </si>
  <si>
    <t>6153312023001</t>
  </si>
  <si>
    <t>6152300000430048</t>
  </si>
  <si>
    <t>6153322023001</t>
  </si>
  <si>
    <t>6152300000430049</t>
  </si>
  <si>
    <t>6153322023003</t>
  </si>
  <si>
    <t>6152300000430050</t>
  </si>
  <si>
    <t>6153322023004</t>
  </si>
  <si>
    <t>6152300000430051</t>
  </si>
  <si>
    <t>6153592023002</t>
  </si>
  <si>
    <t>6152300000430052</t>
  </si>
  <si>
    <t>6153592023003</t>
  </si>
  <si>
    <t>6152300000430053</t>
  </si>
  <si>
    <t>6153592023004</t>
  </si>
  <si>
    <t>6152300000430054</t>
  </si>
  <si>
    <t>6153602023001</t>
  </si>
  <si>
    <t>6152300000430055</t>
  </si>
  <si>
    <t>6153602023002</t>
  </si>
  <si>
    <t>6152300000430056</t>
  </si>
  <si>
    <t>6153602023003</t>
  </si>
  <si>
    <t>6152300000430057</t>
  </si>
  <si>
    <t>6153602023004</t>
  </si>
  <si>
    <t>6152300000430058</t>
  </si>
  <si>
    <t>6153612023002</t>
  </si>
  <si>
    <t>6152300000430059</t>
  </si>
  <si>
    <t>6153612023003</t>
  </si>
  <si>
    <t>6152300000430060</t>
  </si>
  <si>
    <t>6153622023008</t>
  </si>
  <si>
    <t>6152300000430061</t>
  </si>
  <si>
    <t>6153632023004</t>
  </si>
  <si>
    <t>6152300000430062</t>
  </si>
  <si>
    <t>6153632023005</t>
  </si>
  <si>
    <t>6152300000430063</t>
  </si>
  <si>
    <t>6153192023004</t>
  </si>
  <si>
    <t>6152300016300001</t>
  </si>
  <si>
    <t>EH.22</t>
  </si>
  <si>
    <t>6153202023003</t>
  </si>
  <si>
    <t>6152300016300002</t>
  </si>
  <si>
    <t>6153242023003</t>
  </si>
  <si>
    <t>6152300016300003</t>
  </si>
  <si>
    <t>0690292018004</t>
  </si>
  <si>
    <t>02/0128/06917/TD</t>
  </si>
  <si>
    <t>29/01/2018</t>
  </si>
  <si>
    <t>27/12/2027</t>
  </si>
  <si>
    <t>EH.12</t>
  </si>
  <si>
    <t>0690852018002</t>
  </si>
  <si>
    <t>03/0128/06917/TD</t>
  </si>
  <si>
    <t>26/03/2018</t>
  </si>
  <si>
    <t>0691172018003</t>
  </si>
  <si>
    <t>04/0128/06917/TD</t>
  </si>
  <si>
    <t>27/04/2018</t>
  </si>
  <si>
    <t>0691342018014</t>
  </si>
  <si>
    <t>05012806917</t>
  </si>
  <si>
    <t>14/05/2018</t>
  </si>
  <si>
    <t>0691622018003</t>
  </si>
  <si>
    <t>06/0128/06917/TD</t>
  </si>
  <si>
    <t>11/06/2018</t>
  </si>
  <si>
    <t>0691782020002</t>
  </si>
  <si>
    <t>01/0128/06920/08</t>
  </si>
  <si>
    <t>26/06/2020</t>
  </si>
  <si>
    <t>28/12/2026</t>
  </si>
  <si>
    <t>0691922018003</t>
  </si>
  <si>
    <t>07/0128/06917/TD</t>
  </si>
  <si>
    <t>11/07/2018</t>
  </si>
  <si>
    <t>0692112019012</t>
  </si>
  <si>
    <t>0691900032800001</t>
  </si>
  <si>
    <t>30/07/2019</t>
  </si>
  <si>
    <t>30/07/2029</t>
  </si>
  <si>
    <t>0692362018005</t>
  </si>
  <si>
    <t>08/0128/06917/TD</t>
  </si>
  <si>
    <t>24/08/2018</t>
  </si>
  <si>
    <t>0692752018002</t>
  </si>
  <si>
    <t>09/0128/06917/TD</t>
  </si>
  <si>
    <t>02/10/2018</t>
  </si>
  <si>
    <t>0692782018003</t>
  </si>
  <si>
    <t>10/0128/06917/TD</t>
  </si>
  <si>
    <t>05/10/2018</t>
  </si>
  <si>
    <t>0692912018005</t>
  </si>
  <si>
    <t>11/0128/06917/TD</t>
  </si>
  <si>
    <t>18/10/2018</t>
  </si>
  <si>
    <t>0693162018003</t>
  </si>
  <si>
    <t>12/0128/06917/TD</t>
  </si>
  <si>
    <t>12/11/2018</t>
  </si>
  <si>
    <t>0693402018004</t>
  </si>
  <si>
    <t>13/0128/06917/TD</t>
  </si>
  <si>
    <t>06/12/2018</t>
  </si>
  <si>
    <t>0693612017006</t>
  </si>
  <si>
    <t>01012806917</t>
  </si>
  <si>
    <t>27/12/2017</t>
  </si>
  <si>
    <t>0690812018006</t>
  </si>
  <si>
    <t>01/0023/06918/DH</t>
  </si>
  <si>
    <t>22/03/2018</t>
  </si>
  <si>
    <t>22/03/2028</t>
  </si>
  <si>
    <t>0691172021004</t>
  </si>
  <si>
    <t>0692100012900001</t>
  </si>
  <si>
    <t>27/04/2021</t>
  </si>
  <si>
    <t>EH.99</t>
  </si>
  <si>
    <t>6153622023004</t>
  </si>
  <si>
    <t>6152300034500001</t>
  </si>
  <si>
    <t>28/12/2033</t>
  </si>
  <si>
    <t>EH.31</t>
  </si>
  <si>
    <t>0691782019002</t>
  </si>
  <si>
    <t>0691900026200001</t>
  </si>
  <si>
    <t>27/06/2019</t>
  </si>
  <si>
    <t>27/06/2029</t>
  </si>
  <si>
    <t>EH.25</t>
  </si>
  <si>
    <t>0693092018010</t>
  </si>
  <si>
    <t>0691800007100001</t>
  </si>
  <si>
    <t>05/11/2018</t>
  </si>
  <si>
    <t>07/11/2033</t>
  </si>
  <si>
    <t>EH.11</t>
  </si>
  <si>
    <t>6152232023002</t>
  </si>
  <si>
    <t>6152300011700001</t>
  </si>
  <si>
    <t>EH.53</t>
  </si>
  <si>
    <t>6152362023001</t>
  </si>
  <si>
    <t>6152300011700002</t>
  </si>
  <si>
    <t>0690032019002</t>
  </si>
  <si>
    <t>0691800014700001</t>
  </si>
  <si>
    <t>03/01/2019</t>
  </si>
  <si>
    <t>15/01/2025</t>
  </si>
  <si>
    <t>EH.54</t>
  </si>
  <si>
    <t>0690692023014</t>
  </si>
  <si>
    <t>0692200046200012</t>
  </si>
  <si>
    <t>0690722023002</t>
  </si>
  <si>
    <t>0692200046200013</t>
  </si>
  <si>
    <t>0690722023008</t>
  </si>
  <si>
    <t>0692200046200014</t>
  </si>
  <si>
    <t>0690732023007</t>
  </si>
  <si>
    <t>0692200046200015</t>
  </si>
  <si>
    <t>0690742023005</t>
  </si>
  <si>
    <t>0692200046200016</t>
  </si>
  <si>
    <t>0690752023007</t>
  </si>
  <si>
    <t>0692200046200017</t>
  </si>
  <si>
    <t>18/12/2024</t>
  </si>
  <si>
    <t>0690752023015</t>
  </si>
  <si>
    <t>0692200046200018</t>
  </si>
  <si>
    <t>0690762023009</t>
  </si>
  <si>
    <t>0692200046200019</t>
  </si>
  <si>
    <t>0691632020004</t>
  </si>
  <si>
    <t>11/06/2020</t>
  </si>
  <si>
    <t>0693642022002</t>
  </si>
  <si>
    <t>0692200046200011</t>
  </si>
  <si>
    <t>6152722023026</t>
  </si>
  <si>
    <t>0692200046200001</t>
  </si>
  <si>
    <t>6152722023027</t>
  </si>
  <si>
    <t>0692200046200002</t>
  </si>
  <si>
    <t>6152722023028</t>
  </si>
  <si>
    <t>0692200046200003</t>
  </si>
  <si>
    <t>6152722023029</t>
  </si>
  <si>
    <t>0692200046200004</t>
  </si>
  <si>
    <t>6152722023030</t>
  </si>
  <si>
    <t>0692200046200005</t>
  </si>
  <si>
    <t>6152722023031</t>
  </si>
  <si>
    <t>0692200046200006</t>
  </si>
  <si>
    <t>6152722023032</t>
  </si>
  <si>
    <t>0692200046200007</t>
  </si>
  <si>
    <t>27/09/2024</t>
  </si>
  <si>
    <t>6152722023033</t>
  </si>
  <si>
    <t>0692200046200008</t>
  </si>
  <si>
    <t>6152722023034</t>
  </si>
  <si>
    <t>0692200046200009</t>
  </si>
  <si>
    <t>6152722023035</t>
  </si>
  <si>
    <t>0692200046200010</t>
  </si>
  <si>
    <t>6152192023006</t>
  </si>
  <si>
    <t>6152300011600001</t>
  </si>
  <si>
    <t>EH.82</t>
  </si>
  <si>
    <t>6152282023003</t>
  </si>
  <si>
    <t>6152300011600002</t>
  </si>
  <si>
    <t>0691132019002</t>
  </si>
  <si>
    <t>0691900014100001</t>
  </si>
  <si>
    <t>23/04/2019</t>
  </si>
  <si>
    <t>EH.41</t>
  </si>
  <si>
    <t>0691132019003</t>
  </si>
  <si>
    <t>0691900014100002</t>
  </si>
  <si>
    <t>0692312020005</t>
  </si>
  <si>
    <t>30/06/2025</t>
  </si>
  <si>
    <t>0692312022010</t>
  </si>
  <si>
    <t>0692200032200001</t>
  </si>
  <si>
    <t>19/08/2022</t>
  </si>
  <si>
    <t>21/08/2028</t>
  </si>
  <si>
    <t>0692312022011</t>
  </si>
  <si>
    <t>0692200032200002</t>
  </si>
  <si>
    <t>0690022020014</t>
  </si>
  <si>
    <t>0691900014500038</t>
  </si>
  <si>
    <t>02/01/2020</t>
  </si>
  <si>
    <t>26/04/2027</t>
  </si>
  <si>
    <t>EH.57</t>
  </si>
  <si>
    <t>0690152021006</t>
  </si>
  <si>
    <t>0692000000970004</t>
  </si>
  <si>
    <t>15/01/2021</t>
  </si>
  <si>
    <t>27/03/2028</t>
  </si>
  <si>
    <t>0690872020008</t>
  </si>
  <si>
    <t>0692000000970001</t>
  </si>
  <si>
    <t>27/03/2020</t>
  </si>
  <si>
    <t>0690902020003</t>
  </si>
  <si>
    <t>0692000000970002</t>
  </si>
  <si>
    <t>30/03/2020</t>
  </si>
  <si>
    <t>0691162019009</t>
  </si>
  <si>
    <t>0691900014500002</t>
  </si>
  <si>
    <t>26/04/2019</t>
  </si>
  <si>
    <t>0691162019010</t>
  </si>
  <si>
    <t>0691900014500003</t>
  </si>
  <si>
    <t>0691262019001</t>
  </si>
  <si>
    <t>0691900014500004</t>
  </si>
  <si>
    <t>06/05/2019</t>
  </si>
  <si>
    <t>0691402020008</t>
  </si>
  <si>
    <t>0692000000970003</t>
  </si>
  <si>
    <t>19/05/2020</t>
  </si>
  <si>
    <t>0691412019012</t>
  </si>
  <si>
    <t>21/05/2019</t>
  </si>
  <si>
    <t>0691822019021</t>
  </si>
  <si>
    <t>0691900014500005</t>
  </si>
  <si>
    <t>01/07/2019</t>
  </si>
  <si>
    <t>0691822019026</t>
  </si>
  <si>
    <t>0691900014500006</t>
  </si>
  <si>
    <t>0691842019006</t>
  </si>
  <si>
    <t>0691900014500007</t>
  </si>
  <si>
    <t>03/07/2019</t>
  </si>
  <si>
    <t>0691852019002</t>
  </si>
  <si>
    <t>0691900014500008</t>
  </si>
  <si>
    <t>04/07/2019</t>
  </si>
  <si>
    <t>0691922019008</t>
  </si>
  <si>
    <t>0691900014500009</t>
  </si>
  <si>
    <t>11/07/2019</t>
  </si>
  <si>
    <t>0691922019009</t>
  </si>
  <si>
    <t>0691900014500010</t>
  </si>
  <si>
    <t>0691922019015</t>
  </si>
  <si>
    <t>0691900014500011</t>
  </si>
  <si>
    <t>0691932019002</t>
  </si>
  <si>
    <t>0691900014500012</t>
  </si>
  <si>
    <t>12/07/2019</t>
  </si>
  <si>
    <t>0691942021002</t>
  </si>
  <si>
    <t>0692100030200001</t>
  </si>
  <si>
    <t>13/07/2028</t>
  </si>
  <si>
    <t>0692062019001</t>
  </si>
  <si>
    <t>0691900014500013</t>
  </si>
  <si>
    <t>25/07/2019</t>
  </si>
  <si>
    <t>0692112019004</t>
  </si>
  <si>
    <t>0691900014500014</t>
  </si>
  <si>
    <t>0692132019004</t>
  </si>
  <si>
    <t>0691900014500015</t>
  </si>
  <si>
    <t>01/08/2019</t>
  </si>
  <si>
    <t>0692142019006</t>
  </si>
  <si>
    <t>0691900014500016</t>
  </si>
  <si>
    <t>02/08/2019</t>
  </si>
  <si>
    <t>0692172019002</t>
  </si>
  <si>
    <t>0691900014500017</t>
  </si>
  <si>
    <t>05/08/2019</t>
  </si>
  <si>
    <t>0692192019015</t>
  </si>
  <si>
    <t>0691900014500018</t>
  </si>
  <si>
    <t>07/08/2019</t>
  </si>
  <si>
    <t>0692252019003</t>
  </si>
  <si>
    <t>0691900014500019</t>
  </si>
  <si>
    <t>13/08/2019</t>
  </si>
  <si>
    <t>0692312019005</t>
  </si>
  <si>
    <t>0691900014500020</t>
  </si>
  <si>
    <t>19/08/2019</t>
  </si>
  <si>
    <t>0692312022005</t>
  </si>
  <si>
    <t>0692200032500001</t>
  </si>
  <si>
    <t>0692312022008</t>
  </si>
  <si>
    <t>0692200032500002</t>
  </si>
  <si>
    <t>0692322020001</t>
  </si>
  <si>
    <t>0691900014501</t>
  </si>
  <si>
    <t>26/04/2028</t>
  </si>
  <si>
    <t>0692332019002</t>
  </si>
  <si>
    <t>0691900014500021</t>
  </si>
  <si>
    <t>21/08/2019</t>
  </si>
  <si>
    <t>0692332019003</t>
  </si>
  <si>
    <t>0691900014500022</t>
  </si>
  <si>
    <t>0692532019004</t>
  </si>
  <si>
    <t>0691900014500023</t>
  </si>
  <si>
    <t>0692532019005</t>
  </si>
  <si>
    <t>0691900014500024</t>
  </si>
  <si>
    <t>0692692019012</t>
  </si>
  <si>
    <t>0691900014500025</t>
  </si>
  <si>
    <t>26/09/2019</t>
  </si>
  <si>
    <t>0692842019002</t>
  </si>
  <si>
    <t>0691900014500026</t>
  </si>
  <si>
    <t>11/10/2019</t>
  </si>
  <si>
    <t>0692982019005</t>
  </si>
  <si>
    <t>0691900014500027</t>
  </si>
  <si>
    <t>25/10/2019</t>
  </si>
  <si>
    <t>0692982019007</t>
  </si>
  <si>
    <t>0691900014500028</t>
  </si>
  <si>
    <t>0693052019002</t>
  </si>
  <si>
    <t>0691900014500029</t>
  </si>
  <si>
    <t>01/11/2019</t>
  </si>
  <si>
    <t>0693112019002</t>
  </si>
  <si>
    <t>0691900014500030</t>
  </si>
  <si>
    <t>07/11/2019</t>
  </si>
  <si>
    <t>0693152019011</t>
  </si>
  <si>
    <t>0691900014500031</t>
  </si>
  <si>
    <t>11/11/2019</t>
  </si>
  <si>
    <t>0693162021004</t>
  </si>
  <si>
    <t>0692100030200002</t>
  </si>
  <si>
    <t>12/11/2021</t>
  </si>
  <si>
    <t>0693292019002</t>
  </si>
  <si>
    <t>0691900014500032</t>
  </si>
  <si>
    <t>25/11/2019</t>
  </si>
  <si>
    <t>0693332019004</t>
  </si>
  <si>
    <t>0691900014500033</t>
  </si>
  <si>
    <t>29/11/2019</t>
  </si>
  <si>
    <t>0693442019007</t>
  </si>
  <si>
    <t>0691900014500034</t>
  </si>
  <si>
    <t>10/12/2019</t>
  </si>
  <si>
    <t>0693462019011</t>
  </si>
  <si>
    <t>0691900014500035</t>
  </si>
  <si>
    <t>12/12/2019</t>
  </si>
  <si>
    <t>0693542019005</t>
  </si>
  <si>
    <t>0691900014500036</t>
  </si>
  <si>
    <t>0693592019007</t>
  </si>
  <si>
    <t>0691900014500037</t>
  </si>
  <si>
    <t>0693242019006</t>
  </si>
  <si>
    <t>0691900052500001</t>
  </si>
  <si>
    <t>20/11/2019</t>
  </si>
  <si>
    <t>EH.95</t>
  </si>
  <si>
    <t>0690902020010</t>
  </si>
  <si>
    <t>0692000010800001</t>
  </si>
  <si>
    <t>30/03/2032</t>
  </si>
  <si>
    <t>EH.38</t>
  </si>
  <si>
    <t>0692162020003</t>
  </si>
  <si>
    <t>0692000010800002</t>
  </si>
  <si>
    <t>6152142023004</t>
  </si>
  <si>
    <t>6152300011400001</t>
  </si>
  <si>
    <t>EH.45</t>
  </si>
  <si>
    <t>6152152023002</t>
  </si>
  <si>
    <t>6152300011400002</t>
  </si>
  <si>
    <t>6152162023005</t>
  </si>
  <si>
    <t>6152300011500001</t>
  </si>
  <si>
    <t>6152192023002</t>
  </si>
  <si>
    <t>6152300011500002</t>
  </si>
  <si>
    <t>6152542023001</t>
  </si>
  <si>
    <t>6152300013400021</t>
  </si>
  <si>
    <t>EH.01</t>
  </si>
  <si>
    <t>6152542023003</t>
  </si>
  <si>
    <t>6152300013400022</t>
  </si>
  <si>
    <t>6152562023001</t>
  </si>
  <si>
    <t>6152300013400023</t>
  </si>
  <si>
    <t>6152582023001</t>
  </si>
  <si>
    <t>6152300013400024</t>
  </si>
  <si>
    <t>6152612023002</t>
  </si>
  <si>
    <t>6152300013400025</t>
  </si>
  <si>
    <t>6152652023001</t>
  </si>
  <si>
    <t>6152300013400026</t>
  </si>
  <si>
    <t>6152682023002</t>
  </si>
  <si>
    <t>6152300013400027</t>
  </si>
  <si>
    <t>6152702023001</t>
  </si>
  <si>
    <t>6152300013400028</t>
  </si>
  <si>
    <t>6152722023001</t>
  </si>
  <si>
    <t>6152300013400029</t>
  </si>
  <si>
    <t>6152752023001</t>
  </si>
  <si>
    <t>6152300013400030</t>
  </si>
  <si>
    <t>6152762023002</t>
  </si>
  <si>
    <t>6152300013400031</t>
  </si>
  <si>
    <t>6152772023001</t>
  </si>
  <si>
    <t>6152300013400032</t>
  </si>
  <si>
    <t>6152782023002</t>
  </si>
  <si>
    <t>6152300013400033</t>
  </si>
  <si>
    <t>6152792023005</t>
  </si>
  <si>
    <t>6152300013400034</t>
  </si>
  <si>
    <t>6152792023006</t>
  </si>
  <si>
    <t>6152300013400035</t>
  </si>
  <si>
    <t>6152822023003</t>
  </si>
  <si>
    <t>6152300013400036</t>
  </si>
  <si>
    <t>6152832023002</t>
  </si>
  <si>
    <t>6152300013400037</t>
  </si>
  <si>
    <t>6152832023003</t>
  </si>
  <si>
    <t>6152300013400038</t>
  </si>
  <si>
    <t>6152852023002</t>
  </si>
  <si>
    <t>6152300013400039</t>
  </si>
  <si>
    <t>6152862023003</t>
  </si>
  <si>
    <t>6152300013400040</t>
  </si>
  <si>
    <t>6152892023001</t>
  </si>
  <si>
    <t>6152300013400041</t>
  </si>
  <si>
    <t>6152912023003</t>
  </si>
  <si>
    <t>6152300013400042</t>
  </si>
  <si>
    <t>6152932023001</t>
  </si>
  <si>
    <t>6152300013400043</t>
  </si>
  <si>
    <t>6152982023006</t>
  </si>
  <si>
    <t>6152300013400044</t>
  </si>
  <si>
    <t>6153032023008</t>
  </si>
  <si>
    <t>6152300013400045</t>
  </si>
  <si>
    <t>6153042023003</t>
  </si>
  <si>
    <t>6152300013400046</t>
  </si>
  <si>
    <t>6153072023001</t>
  </si>
  <si>
    <t>6152300013400047</t>
  </si>
  <si>
    <t>6153102023001</t>
  </si>
  <si>
    <t>6152300013400048</t>
  </si>
  <si>
    <t>6153102023003</t>
  </si>
  <si>
    <t>6152300013400049</t>
  </si>
  <si>
    <t>6153142023008</t>
  </si>
  <si>
    <t>6152300013400050</t>
  </si>
  <si>
    <t>6153142023009</t>
  </si>
  <si>
    <t>6152300013400051</t>
  </si>
  <si>
    <t>6153172023006</t>
  </si>
  <si>
    <t>6152300013400052</t>
  </si>
  <si>
    <t>6153192023003</t>
  </si>
  <si>
    <t>6152300013400053</t>
  </si>
  <si>
    <t>6153202023005</t>
  </si>
  <si>
    <t>6152300013400054</t>
  </si>
  <si>
    <t>6153212023004</t>
  </si>
  <si>
    <t>6152300013400055</t>
  </si>
  <si>
    <t>6153242023004</t>
  </si>
  <si>
    <t>6152300013400056</t>
  </si>
  <si>
    <t>6153252023008</t>
  </si>
  <si>
    <t>6152300013400057</t>
  </si>
  <si>
    <t>6153282023001</t>
  </si>
  <si>
    <t>6152300013400058</t>
  </si>
  <si>
    <t>6153322023002</t>
  </si>
  <si>
    <t>6152300013400059</t>
  </si>
  <si>
    <t>6153332023001</t>
  </si>
  <si>
    <t>6152300013400060</t>
  </si>
  <si>
    <t>6153332023002</t>
  </si>
  <si>
    <t>6152300013400061</t>
  </si>
  <si>
    <t>6153392023002</t>
  </si>
  <si>
    <t>6152300013400062</t>
  </si>
  <si>
    <t>6153392023006</t>
  </si>
  <si>
    <t>6152300013400063</t>
  </si>
  <si>
    <t>6153402023001</t>
  </si>
  <si>
    <t>6152300013400064</t>
  </si>
  <si>
    <t>6153402023003</t>
  </si>
  <si>
    <t>6152300013400065</t>
  </si>
  <si>
    <t>6153452023002</t>
  </si>
  <si>
    <t>6152300013400066</t>
  </si>
  <si>
    <t>6153462023001</t>
  </si>
  <si>
    <t>6152300013400067</t>
  </si>
  <si>
    <t>6153472023001</t>
  </si>
  <si>
    <t>6152300013400068</t>
  </si>
  <si>
    <t>6153492023001</t>
  </si>
  <si>
    <t>6152300013400069</t>
  </si>
  <si>
    <t>6153522023001</t>
  </si>
  <si>
    <t>6152300013400070</t>
  </si>
  <si>
    <t>6153532023002</t>
  </si>
  <si>
    <t>6152300013400071</t>
  </si>
  <si>
    <t>6153542023003</t>
  </si>
  <si>
    <t>6152300013400072</t>
  </si>
  <si>
    <t>6153562023001</t>
  </si>
  <si>
    <t>6152300013400073</t>
  </si>
  <si>
    <t>6153602023005</t>
  </si>
  <si>
    <t>6152300013400074</t>
  </si>
  <si>
    <t>6153612023001</t>
  </si>
  <si>
    <t>6152300013400075</t>
  </si>
  <si>
    <t>6153622023005</t>
  </si>
  <si>
    <t>6152300013400076</t>
  </si>
  <si>
    <t>6153632023002</t>
  </si>
  <si>
    <t>6152300013400077</t>
  </si>
  <si>
    <t>6152292023001</t>
  </si>
  <si>
    <t>6152300012000001</t>
  </si>
  <si>
    <t>6152342023001</t>
  </si>
  <si>
    <t>6152300012000002</t>
  </si>
  <si>
    <t>0690192021001</t>
  </si>
  <si>
    <t>0692000048900002</t>
  </si>
  <si>
    <t>19/01/2021</t>
  </si>
  <si>
    <t>12/10/2032</t>
  </si>
  <si>
    <t>EH.37</t>
  </si>
  <si>
    <t>0692862020014</t>
  </si>
  <si>
    <t>0692000048900001</t>
  </si>
  <si>
    <t>0690332023008</t>
  </si>
  <si>
    <t>0692200011100005</t>
  </si>
  <si>
    <t>16/06/2032</t>
  </si>
  <si>
    <t>EH.07</t>
  </si>
  <si>
    <t>0691072023002</t>
  </si>
  <si>
    <t>0692200011100006</t>
  </si>
  <si>
    <t>0691672022010</t>
  </si>
  <si>
    <t>0692200011100001</t>
  </si>
  <si>
    <t>16/06/2022</t>
  </si>
  <si>
    <t>0691712022018</t>
  </si>
  <si>
    <t>0692200011100002</t>
  </si>
  <si>
    <t>20/06/2022</t>
  </si>
  <si>
    <t>0691722022010</t>
  </si>
  <si>
    <t>0692200011100003</t>
  </si>
  <si>
    <t>0691952022005</t>
  </si>
  <si>
    <t>0692200011100004</t>
  </si>
  <si>
    <t>0690292021009</t>
  </si>
  <si>
    <t>0692000056900002</t>
  </si>
  <si>
    <t>22/11/2032</t>
  </si>
  <si>
    <t>EH.39</t>
  </si>
  <si>
    <t>0693252020012</t>
  </si>
  <si>
    <t>0692000056900001</t>
  </si>
  <si>
    <t>20/11/2020</t>
  </si>
  <si>
    <t>0020832021002</t>
  </si>
  <si>
    <t>0022100003800001</t>
  </si>
  <si>
    <t>24/03/2021</t>
  </si>
  <si>
    <t>24/03/2031</t>
  </si>
  <si>
    <t>EH.91</t>
  </si>
  <si>
    <t>0020902021001</t>
  </si>
  <si>
    <t>0022100003800002</t>
  </si>
  <si>
    <t>31/03/2021</t>
  </si>
  <si>
    <t>0690072022002</t>
  </si>
  <si>
    <t>0692100012100006</t>
  </si>
  <si>
    <t>13/04/2028</t>
  </si>
  <si>
    <t>EH.73</t>
  </si>
  <si>
    <t>0690172022006</t>
  </si>
  <si>
    <t>0692100012100007</t>
  </si>
  <si>
    <t>17/01/2022</t>
  </si>
  <si>
    <t>0690252022006</t>
  </si>
  <si>
    <t>0692100012100008</t>
  </si>
  <si>
    <t>25/01/2022</t>
  </si>
  <si>
    <t>0690882022010</t>
  </si>
  <si>
    <t>0692100012100009</t>
  </si>
  <si>
    <t>29/03/2022</t>
  </si>
  <si>
    <t>0691032021009</t>
  </si>
  <si>
    <t>0692100012100001</t>
  </si>
  <si>
    <t>13/04/2021</t>
  </si>
  <si>
    <t>0691582021002</t>
  </si>
  <si>
    <t>0692100012100002</t>
  </si>
  <si>
    <t>07/06/2021</t>
  </si>
  <si>
    <t>0691882021006</t>
  </si>
  <si>
    <t>0692100012100003</t>
  </si>
  <si>
    <t>07/07/2021</t>
  </si>
  <si>
    <t>0693122021005</t>
  </si>
  <si>
    <t>0692100012100004</t>
  </si>
  <si>
    <t>0693292021003</t>
  </si>
  <si>
    <t>0692100012100005</t>
  </si>
  <si>
    <t>25/11/2021</t>
  </si>
  <si>
    <t>0691572023001</t>
  </si>
  <si>
    <t>0692300002100072</t>
  </si>
  <si>
    <t>06/06/2023</t>
  </si>
  <si>
    <t>EH.02</t>
  </si>
  <si>
    <t>0691572023003</t>
  </si>
  <si>
    <t>0692300002100073</t>
  </si>
  <si>
    <t>0691582023004</t>
  </si>
  <si>
    <t>0692300002100074</t>
  </si>
  <si>
    <t>0691582023009</t>
  </si>
  <si>
    <t>0692300002100075</t>
  </si>
  <si>
    <t>6151592023004</t>
  </si>
  <si>
    <t>0692300002100076</t>
  </si>
  <si>
    <t>6151592023005</t>
  </si>
  <si>
    <t>0692300002100077</t>
  </si>
  <si>
    <t>6151602023001</t>
  </si>
  <si>
    <t>0692300002100078</t>
  </si>
  <si>
    <t>6151602023004</t>
  </si>
  <si>
    <t>0692300002100079</t>
  </si>
  <si>
    <t>6151632023003</t>
  </si>
  <si>
    <t>0692300002100080</t>
  </si>
  <si>
    <t>6151672023001</t>
  </si>
  <si>
    <t>0692300002100081</t>
  </si>
  <si>
    <t>6151672023002</t>
  </si>
  <si>
    <t>0692300002100082</t>
  </si>
  <si>
    <t>6151702023002</t>
  </si>
  <si>
    <t>0692300002100083</t>
  </si>
  <si>
    <t>13.3%</t>
  </si>
  <si>
    <t>6151712023001</t>
  </si>
  <si>
    <t>0692300002100084</t>
  </si>
  <si>
    <t>6151712023003</t>
  </si>
  <si>
    <t>0692300002100085</t>
  </si>
  <si>
    <t>6151732023002</t>
  </si>
  <si>
    <t>0692300002100086</t>
  </si>
  <si>
    <t>6151732023005</t>
  </si>
  <si>
    <t>0692300002100087</t>
  </si>
  <si>
    <t>6151742023001</t>
  </si>
  <si>
    <t>0692300002100088</t>
  </si>
  <si>
    <t>6151772023010</t>
  </si>
  <si>
    <t>0692300002100089</t>
  </si>
  <si>
    <t>6151802023014</t>
  </si>
  <si>
    <t>0692300002100090</t>
  </si>
  <si>
    <t>6151812023004</t>
  </si>
  <si>
    <t>0692300002100091</t>
  </si>
  <si>
    <t>6151842023001</t>
  </si>
  <si>
    <t>0692300002100092</t>
  </si>
  <si>
    <t>6151842023003</t>
  </si>
  <si>
    <t>0692300002100093</t>
  </si>
  <si>
    <t>6151852023001</t>
  </si>
  <si>
    <t>0692300002100094</t>
  </si>
  <si>
    <t>6151852023004</t>
  </si>
  <si>
    <t>0692300002100095</t>
  </si>
  <si>
    <t>6151862023001</t>
  </si>
  <si>
    <t>0692300002100096</t>
  </si>
  <si>
    <t>6151912023002</t>
  </si>
  <si>
    <t>0692300002100097</t>
  </si>
  <si>
    <t>6151922023001</t>
  </si>
  <si>
    <t>0692300002100098</t>
  </si>
  <si>
    <t>6151922023004</t>
  </si>
  <si>
    <t>0692300002100099</t>
  </si>
  <si>
    <t>6151932023002</t>
  </si>
  <si>
    <t>0692300002100100</t>
  </si>
  <si>
    <t>6151932023003</t>
  </si>
  <si>
    <t>0692300002100101</t>
  </si>
  <si>
    <t>6151942023001</t>
  </si>
  <si>
    <t>0692300002100102</t>
  </si>
  <si>
    <t>6151942023002</t>
  </si>
  <si>
    <t>0692300002100103</t>
  </si>
  <si>
    <t>6151952023001</t>
  </si>
  <si>
    <t>0692300002100104</t>
  </si>
  <si>
    <t>6151982023001</t>
  </si>
  <si>
    <t>0692300002100105</t>
  </si>
  <si>
    <t>6152062023002</t>
  </si>
  <si>
    <t>0692300002100106</t>
  </si>
  <si>
    <t>6152062023003</t>
  </si>
  <si>
    <t>0692300002100107</t>
  </si>
  <si>
    <t>6152092023008</t>
  </si>
  <si>
    <t>0692300002100108</t>
  </si>
  <si>
    <t>6152192023004</t>
  </si>
  <si>
    <t>0692300002100109</t>
  </si>
  <si>
    <t>6152192023005</t>
  </si>
  <si>
    <t>0692300002100110</t>
  </si>
  <si>
    <t>6152302023002</t>
  </si>
  <si>
    <t>0692300002100111</t>
  </si>
  <si>
    <t>6152362023006</t>
  </si>
  <si>
    <t>0692300002100112</t>
  </si>
  <si>
    <t>6152402023006</t>
  </si>
  <si>
    <t>0692300002100113</t>
  </si>
  <si>
    <t>6152412023004</t>
  </si>
  <si>
    <t>0692300002100114</t>
  </si>
  <si>
    <t>6152422023002</t>
  </si>
  <si>
    <t>0692300002100115</t>
  </si>
  <si>
    <t>6152432023001</t>
  </si>
  <si>
    <t>0692300002100116</t>
  </si>
  <si>
    <t>6152482023001</t>
  </si>
  <si>
    <t>0692300002100117</t>
  </si>
  <si>
    <t>6152482023005</t>
  </si>
  <si>
    <t>0692300002100118</t>
  </si>
  <si>
    <t>6152492023002</t>
  </si>
  <si>
    <t>0692300002100119</t>
  </si>
  <si>
    <t>6152502023001</t>
  </si>
  <si>
    <t>0692300002100120</t>
  </si>
  <si>
    <t>6152502023002</t>
  </si>
  <si>
    <t>0692300002100121</t>
  </si>
  <si>
    <t>6152542023002</t>
  </si>
  <si>
    <t>0692300002100122</t>
  </si>
  <si>
    <t>6152552023001</t>
  </si>
  <si>
    <t>0692300002100123</t>
  </si>
  <si>
    <t>6152582023002</t>
  </si>
  <si>
    <t>0692300002100124</t>
  </si>
  <si>
    <t>6152612023001</t>
  </si>
  <si>
    <t>0692300002100125</t>
  </si>
  <si>
    <t>6152612023003</t>
  </si>
  <si>
    <t>0692300002100126</t>
  </si>
  <si>
    <t>6152632023001</t>
  </si>
  <si>
    <t>0692300002100127</t>
  </si>
  <si>
    <t>6152642023005</t>
  </si>
  <si>
    <t>0692300002100128</t>
  </si>
  <si>
    <t>6152782023003</t>
  </si>
  <si>
    <t>0692300002100129</t>
  </si>
  <si>
    <t>6152792023003</t>
  </si>
  <si>
    <t>0692300002100130</t>
  </si>
  <si>
    <t>6152822023001</t>
  </si>
  <si>
    <t>0692300002100131</t>
  </si>
  <si>
    <t>6152832023001</t>
  </si>
  <si>
    <t>0692300002100132</t>
  </si>
  <si>
    <t>6152832023004</t>
  </si>
  <si>
    <t>0692300002100133</t>
  </si>
  <si>
    <t>6152842023001</t>
  </si>
  <si>
    <t>0692300002100134</t>
  </si>
  <si>
    <t>6152852023001</t>
  </si>
  <si>
    <t>0692300002100135</t>
  </si>
  <si>
    <t>6152852023003</t>
  </si>
  <si>
    <t>0692300002100136</t>
  </si>
  <si>
    <t>6152862023002</t>
  </si>
  <si>
    <t>0692300002100137</t>
  </si>
  <si>
    <t>6152932023002</t>
  </si>
  <si>
    <t>0692300002100138</t>
  </si>
  <si>
    <t>6152962023003</t>
  </si>
  <si>
    <t>0692300002100139</t>
  </si>
  <si>
    <t>6152962023004</t>
  </si>
  <si>
    <t>0692300002100140</t>
  </si>
  <si>
    <t>6152972023002</t>
  </si>
  <si>
    <t>0692300002100141</t>
  </si>
  <si>
    <t>6152982023008</t>
  </si>
  <si>
    <t>0692300002100142</t>
  </si>
  <si>
    <t>6152992023002</t>
  </si>
  <si>
    <t>0692300002100143</t>
  </si>
  <si>
    <t>6153102023002</t>
  </si>
  <si>
    <t>0692300002100144</t>
  </si>
  <si>
    <t>6153112023001</t>
  </si>
  <si>
    <t>0692300002100145</t>
  </si>
  <si>
    <t>6153122023001</t>
  </si>
  <si>
    <t>0692300002100146</t>
  </si>
  <si>
    <t>08/10/2024</t>
  </si>
  <si>
    <t>6153122023003</t>
  </si>
  <si>
    <t>0692300002100147</t>
  </si>
  <si>
    <t>6153142023002</t>
  </si>
  <si>
    <t>0692300002100148</t>
  </si>
  <si>
    <t>6153172023001</t>
  </si>
  <si>
    <t>0692300002100149</t>
  </si>
  <si>
    <t>6153172023008</t>
  </si>
  <si>
    <t>0692300002100150</t>
  </si>
  <si>
    <t>6153182023005</t>
  </si>
  <si>
    <t>0692300002100151</t>
  </si>
  <si>
    <t>6153192023005</t>
  </si>
  <si>
    <t>0692300002100152</t>
  </si>
  <si>
    <t>15/10/2024</t>
  </si>
  <si>
    <t>6153202023004</t>
  </si>
  <si>
    <t>0692300002100153</t>
  </si>
  <si>
    <t>6153202023006</t>
  </si>
  <si>
    <t>0692300002100154</t>
  </si>
  <si>
    <t>6153212023003</t>
  </si>
  <si>
    <t>0692300002100155</t>
  </si>
  <si>
    <t>6153212023005</t>
  </si>
  <si>
    <t>0692300002100156</t>
  </si>
  <si>
    <t>6153242023001</t>
  </si>
  <si>
    <t>0692300002100157</t>
  </si>
  <si>
    <t>6153252023003</t>
  </si>
  <si>
    <t>0692300002100158</t>
  </si>
  <si>
    <t>6153252023009</t>
  </si>
  <si>
    <t>0692300002100159</t>
  </si>
  <si>
    <t>6153262023001</t>
  </si>
  <si>
    <t>0692300002100160</t>
  </si>
  <si>
    <t>22/10/2024</t>
  </si>
  <si>
    <t>6153262023005</t>
  </si>
  <si>
    <t>0692300002100161</t>
  </si>
  <si>
    <t>6153272023006</t>
  </si>
  <si>
    <t>0692300002100162</t>
  </si>
  <si>
    <t>6153272023007</t>
  </si>
  <si>
    <t>0692300002100163</t>
  </si>
  <si>
    <t>6153282023002</t>
  </si>
  <si>
    <t>0692300002100164</t>
  </si>
  <si>
    <t>6153282023004</t>
  </si>
  <si>
    <t>0692300002100165</t>
  </si>
  <si>
    <t>6153312023003</t>
  </si>
  <si>
    <t>0692300002100166</t>
  </si>
  <si>
    <t>6153342023001</t>
  </si>
  <si>
    <t>0692300002100167</t>
  </si>
  <si>
    <t>6153342023003</t>
  </si>
  <si>
    <t>0692300002100168</t>
  </si>
  <si>
    <t>6153352023001</t>
  </si>
  <si>
    <t>0692300002100169</t>
  </si>
  <si>
    <t>01/11/2024</t>
  </si>
  <si>
    <t>6153352023003</t>
  </si>
  <si>
    <t>0692300002100170</t>
  </si>
  <si>
    <t>6153382023002</t>
  </si>
  <si>
    <t>0692300002100171</t>
  </si>
  <si>
    <t>6153392023001</t>
  </si>
  <si>
    <t>0692300002100172</t>
  </si>
  <si>
    <t>6153392023007</t>
  </si>
  <si>
    <t>0692300002100173</t>
  </si>
  <si>
    <t>6153402023002</t>
  </si>
  <si>
    <t>0692300002100174</t>
  </si>
  <si>
    <t>6153412023001</t>
  </si>
  <si>
    <t>0692300002100175</t>
  </si>
  <si>
    <t>6153422023001</t>
  </si>
  <si>
    <t>0692300002100176</t>
  </si>
  <si>
    <t>6153422023002</t>
  </si>
  <si>
    <t>0692300002100177</t>
  </si>
  <si>
    <t>6153452023001</t>
  </si>
  <si>
    <t>0692300002100178</t>
  </si>
  <si>
    <t>6153452023003</t>
  </si>
  <si>
    <t>0692300002100179</t>
  </si>
  <si>
    <t>6153462023002</t>
  </si>
  <si>
    <t>0692300002100180</t>
  </si>
  <si>
    <t>12/11/2024</t>
  </si>
  <si>
    <t>6153522023002</t>
  </si>
  <si>
    <t>0692300002100181</t>
  </si>
  <si>
    <t>6153532023001</t>
  </si>
  <si>
    <t>0692300002100182</t>
  </si>
  <si>
    <t>6153532023003</t>
  </si>
  <si>
    <t>0692300002100183</t>
  </si>
  <si>
    <t>6153542023002</t>
  </si>
  <si>
    <t>0692300002100184</t>
  </si>
  <si>
    <t>6153542023004</t>
  </si>
  <si>
    <t>0692300002100185</t>
  </si>
  <si>
    <t>6153552023001</t>
  </si>
  <si>
    <t>0692300002100186</t>
  </si>
  <si>
    <t>6153562023003</t>
  </si>
  <si>
    <t>0692300002100187</t>
  </si>
  <si>
    <t>6153632023001</t>
  </si>
  <si>
    <t>0692300002100188</t>
  </si>
  <si>
    <t>6152292023002</t>
  </si>
  <si>
    <t>615230001120001</t>
  </si>
  <si>
    <t>6152992023001</t>
  </si>
  <si>
    <t>615230001120002</t>
  </si>
  <si>
    <t>0690062023003</t>
  </si>
  <si>
    <t>0692100027300005</t>
  </si>
  <si>
    <t>23/06/2031</t>
  </si>
  <si>
    <t>EH.09</t>
  </si>
  <si>
    <t>0691732021005</t>
  </si>
  <si>
    <t>0692100027300001</t>
  </si>
  <si>
    <t>22/06/2021</t>
  </si>
  <si>
    <t>0691802021002</t>
  </si>
  <si>
    <t>0692100027300002</t>
  </si>
  <si>
    <t>0691882022012</t>
  </si>
  <si>
    <t>0692100027300003</t>
  </si>
  <si>
    <t>0693202022001</t>
  </si>
  <si>
    <t>0692100027300004</t>
  </si>
  <si>
    <t>0691022022010</t>
  </si>
  <si>
    <t>0692100031600007</t>
  </si>
  <si>
    <t>22/07/2027</t>
  </si>
  <si>
    <t>EH.97</t>
  </si>
  <si>
    <t>0692032021011</t>
  </si>
  <si>
    <t>0692100031600001</t>
  </si>
  <si>
    <t>0692032021012</t>
  </si>
  <si>
    <t>0692100031600002</t>
  </si>
  <si>
    <t>0692322021006</t>
  </si>
  <si>
    <t>0692100031600003</t>
  </si>
  <si>
    <t>20/08/2021</t>
  </si>
  <si>
    <t>0692702021004</t>
  </si>
  <si>
    <t>0692100031600004</t>
  </si>
  <si>
    <t>27/09/2021</t>
  </si>
  <si>
    <t>0693342021001</t>
  </si>
  <si>
    <t>0692100031600005</t>
  </si>
  <si>
    <t>30/11/2021</t>
  </si>
  <si>
    <t>0693552021001</t>
  </si>
  <si>
    <t>0692100031600006</t>
  </si>
  <si>
    <t>21/12/2021</t>
  </si>
  <si>
    <t>thiếu số dư tiền gửi</t>
  </si>
  <si>
    <t>6152222023002</t>
  </si>
  <si>
    <t>6152300011800001</t>
  </si>
  <si>
    <t>EH.27</t>
  </si>
  <si>
    <t>6152792023001</t>
  </si>
  <si>
    <t>6152300011800002</t>
  </si>
  <si>
    <t>6152232023001</t>
  </si>
  <si>
    <t>6152300011100001</t>
  </si>
  <si>
    <t>6152342023002</t>
  </si>
  <si>
    <t>6152300011100002</t>
  </si>
  <si>
    <t>6152142023003</t>
  </si>
  <si>
    <t>6152300012500001</t>
  </si>
  <si>
    <t>EH.106</t>
  </si>
  <si>
    <t xml:space="preserve">thư nhận qua mail, chờ bản cứng </t>
  </si>
  <si>
    <t>6152152023001</t>
  </si>
  <si>
    <t>6152300012500002</t>
  </si>
  <si>
    <t>6152152023003</t>
  </si>
  <si>
    <t>6152300011000001</t>
  </si>
  <si>
    <t>6152272023001</t>
  </si>
  <si>
    <t>6152300011000002</t>
  </si>
  <si>
    <t>0690542023002</t>
  </si>
  <si>
    <t>0692200008400002</t>
  </si>
  <si>
    <t>17/03/2032</t>
  </si>
  <si>
    <t>EH.15</t>
  </si>
  <si>
    <t>0690762022017</t>
  </si>
  <si>
    <t>0692200008400001</t>
  </si>
  <si>
    <t>17/03/2022</t>
  </si>
  <si>
    <t>0690542023001</t>
  </si>
  <si>
    <t>0692200008200002</t>
  </si>
  <si>
    <t>EH.17</t>
  </si>
  <si>
    <t>0690762022018</t>
  </si>
  <si>
    <t>0692200008200001</t>
  </si>
  <si>
    <t>0691742022002</t>
  </si>
  <si>
    <t>0692200017200001</t>
  </si>
  <si>
    <t>23/06/2027</t>
  </si>
  <si>
    <t>EH.98</t>
  </si>
  <si>
    <t>0691752022008</t>
  </si>
  <si>
    <t>0692200017200002</t>
  </si>
  <si>
    <t>24/06/2022</t>
  </si>
  <si>
    <t>0691862022001</t>
  </si>
  <si>
    <t>0692200017200003</t>
  </si>
  <si>
    <t>05/07/2022</t>
  </si>
  <si>
    <t>0691872022001</t>
  </si>
  <si>
    <t>0692200017200004</t>
  </si>
  <si>
    <t>06/07/2022</t>
  </si>
  <si>
    <t>0691882022001</t>
  </si>
  <si>
    <t>0692200017200005</t>
  </si>
  <si>
    <t>0691922022002</t>
  </si>
  <si>
    <t>0692200017200006</t>
  </si>
  <si>
    <t>0691922022006</t>
  </si>
  <si>
    <t>0692200017200007</t>
  </si>
  <si>
    <t>0691932022001</t>
  </si>
  <si>
    <t>0692200017200008</t>
  </si>
  <si>
    <t>12/07/2022</t>
  </si>
  <si>
    <t>0691952022001</t>
  </si>
  <si>
    <t>0692200017200009</t>
  </si>
  <si>
    <t>0692342022005</t>
  </si>
  <si>
    <t>0692200017200010</t>
  </si>
  <si>
    <t>22/08/2022</t>
  </si>
  <si>
    <t>0693332022001</t>
  </si>
  <si>
    <t>0692200017200011</t>
  </si>
  <si>
    <t>0693352022002</t>
  </si>
  <si>
    <t>0692200017200012</t>
  </si>
  <si>
    <t>0693462022001</t>
  </si>
  <si>
    <t>0692200017200013</t>
  </si>
  <si>
    <t>6152222023001</t>
  </si>
  <si>
    <t>6152300013000001</t>
  </si>
  <si>
    <t>EH.83</t>
  </si>
  <si>
    <t>6152332023001</t>
  </si>
  <si>
    <t>6152300013000002</t>
  </si>
  <si>
    <t>0690112023001</t>
  </si>
  <si>
    <t>0692200040800001</t>
  </si>
  <si>
    <t>11/01/2023</t>
  </si>
  <si>
    <t>11/01/2028</t>
  </si>
  <si>
    <t>EH.65</t>
  </si>
  <si>
    <t>0690402023001</t>
  </si>
  <si>
    <t>0692200040900001</t>
  </si>
  <si>
    <t>09/02/2028</t>
  </si>
  <si>
    <t>EH.66</t>
  </si>
  <si>
    <t>6152162023006</t>
  </si>
  <si>
    <t>6152300012200001</t>
  </si>
  <si>
    <t>6152352023002</t>
  </si>
  <si>
    <t>6152300012200002</t>
  </si>
  <si>
    <t>6153592023001</t>
  </si>
  <si>
    <t>6152300015000001</t>
  </si>
  <si>
    <t>EH.03</t>
  </si>
  <si>
    <t>6153052023001</t>
  </si>
  <si>
    <t>6152300024900001</t>
  </si>
  <si>
    <t>17/10/2033</t>
  </si>
  <si>
    <t>EH.56</t>
  </si>
  <si>
    <t>6152082023002</t>
  </si>
  <si>
    <t>0692300010100001</t>
  </si>
  <si>
    <t>27/07/2028</t>
  </si>
  <si>
    <t>6151872023003</t>
  </si>
  <si>
    <t>6152300004500001</t>
  </si>
  <si>
    <t>29/06/2033</t>
  </si>
  <si>
    <t>EH.42</t>
  </si>
  <si>
    <t>6152012023001</t>
  </si>
  <si>
    <t>6152300008800001</t>
  </si>
  <si>
    <t>EH.100</t>
  </si>
  <si>
    <t>6152022023001</t>
  </si>
  <si>
    <t>6152300008700001</t>
  </si>
  <si>
    <t>6152002023001</t>
  </si>
  <si>
    <t>6152300009300001</t>
  </si>
  <si>
    <t>6151812023003</t>
  </si>
  <si>
    <t>6152300004100001</t>
  </si>
  <si>
    <t>30/12/2025</t>
  </si>
  <si>
    <t>6152562023003</t>
  </si>
  <si>
    <t>6152300004100002</t>
  </si>
  <si>
    <t>6152762023001</t>
  </si>
  <si>
    <t>6152300004100003</t>
  </si>
  <si>
    <t>không có số</t>
  </si>
  <si>
    <t>6152062023001</t>
  </si>
  <si>
    <t>6152300010200001</t>
  </si>
  <si>
    <t>6152142023001</t>
  </si>
  <si>
    <t>6152300009100001</t>
  </si>
  <si>
    <t>EH.52</t>
  </si>
  <si>
    <t>6151992023001</t>
  </si>
  <si>
    <t>6152300009200001</t>
  </si>
  <si>
    <t>EH.51</t>
  </si>
  <si>
    <t>6152272023002</t>
  </si>
  <si>
    <t>6152300012300001</t>
  </si>
  <si>
    <t>6152332023002</t>
  </si>
  <si>
    <t>6152300012400001</t>
  </si>
  <si>
    <t>EH.58</t>
  </si>
  <si>
    <t>6152772023003</t>
  </si>
  <si>
    <t>6152300012400002</t>
  </si>
  <si>
    <t>6152162023004</t>
  </si>
  <si>
    <t>6152300010800001</t>
  </si>
  <si>
    <t>EH.49</t>
  </si>
  <si>
    <t>6152192023001</t>
  </si>
  <si>
    <t>6152300010800002</t>
  </si>
  <si>
    <t>6153172023003</t>
  </si>
  <si>
    <t>6152300016600001</t>
  </si>
  <si>
    <t>EH.24</t>
  </si>
  <si>
    <t>6153182023003</t>
  </si>
  <si>
    <t>6152300016600002</t>
  </si>
  <si>
    <t>6153192023001</t>
  </si>
  <si>
    <t>6152300016600003</t>
  </si>
  <si>
    <t>6152682023001</t>
  </si>
  <si>
    <t>6152300017000001</t>
  </si>
  <si>
    <t>25/09/2028</t>
  </si>
  <si>
    <t>6152932023003</t>
  </si>
  <si>
    <t>6152300017000002</t>
  </si>
  <si>
    <t>6153042023002</t>
  </si>
  <si>
    <t>6152300017000003</t>
  </si>
  <si>
    <t>6153212023002</t>
  </si>
  <si>
    <t>6152300017000004</t>
  </si>
  <si>
    <t>6153542023001</t>
  </si>
  <si>
    <t>6152300017000005</t>
  </si>
  <si>
    <t>6153172023007</t>
  </si>
  <si>
    <t>6152300030900001</t>
  </si>
  <si>
    <t>EH.23</t>
  </si>
  <si>
    <t>6153182023001</t>
  </si>
  <si>
    <t>6152300030900002</t>
  </si>
  <si>
    <t>6153182023002</t>
  </si>
  <si>
    <t>6152300030900003</t>
  </si>
  <si>
    <t>6153172023009</t>
  </si>
  <si>
    <t>6152300030800001</t>
  </si>
  <si>
    <t>EH.30</t>
  </si>
  <si>
    <t>6153172023010</t>
  </si>
  <si>
    <t>6152300030800002</t>
  </si>
  <si>
    <t>6153172023011</t>
  </si>
  <si>
    <t>6152300030800003</t>
  </si>
  <si>
    <t>6162362023002</t>
  </si>
  <si>
    <t>0692200034600016</t>
  </si>
  <si>
    <t>6162982023001</t>
  </si>
  <si>
    <t>616230002500001</t>
  </si>
  <si>
    <t>6163272023001</t>
  </si>
  <si>
    <t>616230002500002</t>
  </si>
  <si>
    <t>6163272023002</t>
  </si>
  <si>
    <t>616230002500003</t>
  </si>
  <si>
    <t>8.1%</t>
  </si>
  <si>
    <t>6163412023005</t>
  </si>
  <si>
    <t>616230002500004</t>
  </si>
  <si>
    <t>8.3%</t>
  </si>
  <si>
    <t>6163552023001</t>
  </si>
  <si>
    <t>616230002500005</t>
  </si>
  <si>
    <t>6163602023002</t>
  </si>
  <si>
    <t>616230002500006</t>
  </si>
  <si>
    <t>TRUNG TAM QUAN LY VA THU HOI NO</t>
  </si>
  <si>
    <t>0691252022005</t>
  </si>
  <si>
    <t>0692100044800045</t>
  </si>
  <si>
    <t>05/05/2022</t>
  </si>
  <si>
    <t>EH.72</t>
  </si>
  <si>
    <t>0691262022005</t>
  </si>
  <si>
    <t>0692100044800046</t>
  </si>
  <si>
    <t>0691292022006</t>
  </si>
  <si>
    <t>0692100044800047</t>
  </si>
  <si>
    <t>0691302022007</t>
  </si>
  <si>
    <t>0692100044800048</t>
  </si>
  <si>
    <t>0691312022002</t>
  </si>
  <si>
    <t>0692100044800049</t>
  </si>
  <si>
    <t>11/05/2022</t>
  </si>
  <si>
    <t>0691332022008</t>
  </si>
  <si>
    <t>0692100044800050</t>
  </si>
  <si>
    <t>0691382022008</t>
  </si>
  <si>
    <t>0692100044800051</t>
  </si>
  <si>
    <t>18/05/2022</t>
  </si>
  <si>
    <t>20/02/2023</t>
  </si>
  <si>
    <t>0691442022006</t>
  </si>
  <si>
    <t>0692100044800052</t>
  </si>
  <si>
    <t>24/02/2023</t>
  </si>
  <si>
    <t>0691502022005</t>
  </si>
  <si>
    <t>0692100044800053</t>
  </si>
  <si>
    <t>30/05/2022</t>
  </si>
  <si>
    <t>0691522022004</t>
  </si>
  <si>
    <t>0692100044800054</t>
  </si>
  <si>
    <t>0691542022012</t>
  </si>
  <si>
    <t>0692100044800055</t>
  </si>
  <si>
    <t>03/06/2022</t>
  </si>
  <si>
    <t>0691572022001</t>
  </si>
  <si>
    <t>0692100044800056</t>
  </si>
  <si>
    <t>0691582022007</t>
  </si>
  <si>
    <t>0692100044800057</t>
  </si>
  <si>
    <t>07/06/2022</t>
  </si>
  <si>
    <t>0691582022010</t>
  </si>
  <si>
    <t>0692100044800058</t>
  </si>
  <si>
    <t>0692352022006</t>
  </si>
  <si>
    <t>0692100044800060</t>
  </si>
  <si>
    <t>23/08/2022</t>
  </si>
  <si>
    <t>0692352022007</t>
  </si>
  <si>
    <t>0692100044800059</t>
  </si>
  <si>
    <t>0692362022003</t>
  </si>
  <si>
    <t>0692100044800061</t>
  </si>
  <si>
    <t>0692372022003</t>
  </si>
  <si>
    <t>0692100044800062</t>
  </si>
  <si>
    <t>0692382022001</t>
  </si>
  <si>
    <t>0692100044800063</t>
  </si>
  <si>
    <t>0692412022003</t>
  </si>
  <si>
    <t>0692100044800064</t>
  </si>
  <si>
    <t>0692412022004</t>
  </si>
  <si>
    <t>0692100044800065</t>
  </si>
  <si>
    <t>0692422022004</t>
  </si>
  <si>
    <t>0692100044800066</t>
  </si>
  <si>
    <t>30/08/2022</t>
  </si>
  <si>
    <t>0692482022002</t>
  </si>
  <si>
    <t>0692100044800067</t>
  </si>
  <si>
    <t>05/09/2022</t>
  </si>
  <si>
    <t>0692492022001</t>
  </si>
  <si>
    <t>0692100044800068</t>
  </si>
  <si>
    <t>0692502022004</t>
  </si>
  <si>
    <t>0692100044800069</t>
  </si>
  <si>
    <t>07/09/2022</t>
  </si>
  <si>
    <t>0692512022007</t>
  </si>
  <si>
    <t>0692100044800070</t>
  </si>
  <si>
    <t>08/09/2022</t>
  </si>
  <si>
    <t>0692552022003</t>
  </si>
  <si>
    <t>0692100044800071</t>
  </si>
  <si>
    <t>12/09/2022</t>
  </si>
  <si>
    <t>0692562022008</t>
  </si>
  <si>
    <t>0692100044800072</t>
  </si>
  <si>
    <t>13/09/2022</t>
  </si>
  <si>
    <t>0692622022005</t>
  </si>
  <si>
    <t>0692100044800073</t>
  </si>
  <si>
    <t>19/09/2022</t>
  </si>
  <si>
    <t>0692632022005</t>
  </si>
  <si>
    <t>0692100044800074</t>
  </si>
  <si>
    <t>20/09/2022</t>
  </si>
  <si>
    <t>0692702022009</t>
  </si>
  <si>
    <t>0692100044800075</t>
  </si>
  <si>
    <t>27/09/2022</t>
  </si>
  <si>
    <t>0692712022004</t>
  </si>
  <si>
    <t>0692100044800076</t>
  </si>
  <si>
    <t>28/09/2022</t>
  </si>
  <si>
    <t>0692722022005</t>
  </si>
  <si>
    <t>0692100044800077</t>
  </si>
  <si>
    <t>29/09/2022</t>
  </si>
  <si>
    <t>0692762022006</t>
  </si>
  <si>
    <t>0692100044800078</t>
  </si>
  <si>
    <t>03/10/2022</t>
  </si>
  <si>
    <t>0692762022007</t>
  </si>
  <si>
    <t>0692100044800079</t>
  </si>
  <si>
    <t>0692772022007</t>
  </si>
  <si>
    <t>0692100044800080</t>
  </si>
  <si>
    <t>0692772022009</t>
  </si>
  <si>
    <t>0692100044800081</t>
  </si>
  <si>
    <t>0692782022002</t>
  </si>
  <si>
    <t>0692100044800082</t>
  </si>
  <si>
    <t>0692782022003</t>
  </si>
  <si>
    <t>0692100044800083</t>
  </si>
  <si>
    <t>0692792022001</t>
  </si>
  <si>
    <t>0692100044800084</t>
  </si>
  <si>
    <t>06/10/2022</t>
  </si>
  <si>
    <t>0692792022002</t>
  </si>
  <si>
    <t>0692100044800085</t>
  </si>
  <si>
    <t>0692802022001</t>
  </si>
  <si>
    <t>0692100044800086</t>
  </si>
  <si>
    <t>0692842022001</t>
  </si>
  <si>
    <t>0692100044800087</t>
  </si>
  <si>
    <t>0692852022002</t>
  </si>
  <si>
    <t>0692100044800088</t>
  </si>
  <si>
    <t>0692862022007</t>
  </si>
  <si>
    <t>0692100044800089</t>
  </si>
  <si>
    <t>0692922022002</t>
  </si>
  <si>
    <t>0692100044800090</t>
  </si>
  <si>
    <t>0692922022005</t>
  </si>
  <si>
    <t>0692100044800091</t>
  </si>
  <si>
    <t>0692942022004</t>
  </si>
  <si>
    <t>0692100044800092</t>
  </si>
  <si>
    <t>0692992022006</t>
  </si>
  <si>
    <t>0692100044800093</t>
  </si>
  <si>
    <t>26/10/2022</t>
  </si>
  <si>
    <t>0693012022006</t>
  </si>
  <si>
    <t>0692100044800094</t>
  </si>
  <si>
    <t>28/10/2022</t>
  </si>
  <si>
    <t>0693062022002</t>
  </si>
  <si>
    <t>0692100044800095</t>
  </si>
  <si>
    <t>0693072022003</t>
  </si>
  <si>
    <t>0692100044800096</t>
  </si>
  <si>
    <t>03/11/2022</t>
  </si>
  <si>
    <t>0693112022003</t>
  </si>
  <si>
    <t>0692100044800097</t>
  </si>
  <si>
    <t>07/11/2022</t>
  </si>
  <si>
    <t>0693142022010</t>
  </si>
  <si>
    <t>0692100044800098</t>
  </si>
  <si>
    <t>0693332022003</t>
  </si>
  <si>
    <t>0692100044800099</t>
  </si>
  <si>
    <t>0693362022004</t>
  </si>
  <si>
    <t>0692100044800100</t>
  </si>
  <si>
    <t>0693422022009</t>
  </si>
  <si>
    <t>0692100044800101</t>
  </si>
  <si>
    <t>14.9%</t>
  </si>
  <si>
    <t>08/12/2022</t>
  </si>
  <si>
    <t>0462192018001</t>
  </si>
  <si>
    <t>01/0633/04618</t>
  </si>
  <si>
    <t>14.8%</t>
  </si>
  <si>
    <t>07/08/2018</t>
  </si>
  <si>
    <t>0712702022001</t>
  </si>
  <si>
    <t>0712200003400002</t>
  </si>
  <si>
    <t>0333402023002</t>
  </si>
  <si>
    <t>0332300000301039</t>
  </si>
  <si>
    <t>028</t>
  </si>
  <si>
    <t>0287045025423</t>
  </si>
  <si>
    <t>0287045025318</t>
  </si>
  <si>
    <t>0287045025787</t>
  </si>
  <si>
    <t>04/12/2024</t>
  </si>
  <si>
    <t>0287045024835</t>
  </si>
  <si>
    <t>0287045025307</t>
  </si>
  <si>
    <t>0287045024836</t>
  </si>
  <si>
    <t>0287045024805</t>
  </si>
  <si>
    <t>0287045025319</t>
  </si>
  <si>
    <t>0287045025433</t>
  </si>
  <si>
    <t>0287045024828</t>
  </si>
  <si>
    <t>0287045024829</t>
  </si>
  <si>
    <t>0287045024831</t>
  </si>
  <si>
    <t>0287045025657</t>
  </si>
  <si>
    <t>0287045025430</t>
  </si>
  <si>
    <t>0287045025596</t>
  </si>
  <si>
    <t>0287045024830</t>
  </si>
  <si>
    <t>0287045025903</t>
  </si>
  <si>
    <t>0287045025729</t>
  </si>
  <si>
    <t>0287045023787</t>
  </si>
  <si>
    <t>0287045023756</t>
  </si>
  <si>
    <t>0287045025118</t>
  </si>
  <si>
    <t>0287045025434</t>
  </si>
  <si>
    <t>0287045025422</t>
  </si>
  <si>
    <t>0287045025574</t>
  </si>
  <si>
    <t>0287045025431</t>
  </si>
  <si>
    <t>0287045025344</t>
  </si>
  <si>
    <t>0287045025575</t>
  </si>
  <si>
    <t>0287045025120</t>
  </si>
  <si>
    <t>0287045025432</t>
  </si>
  <si>
    <t>0287045025106</t>
  </si>
  <si>
    <t>0287045023755</t>
  </si>
  <si>
    <t>0287045025576</t>
  </si>
  <si>
    <t>0287045025985</t>
  </si>
  <si>
    <t>0287045025351</t>
  </si>
  <si>
    <t>0287045025484</t>
  </si>
  <si>
    <t>0287045024930</t>
  </si>
  <si>
    <t>0287045023757</t>
  </si>
  <si>
    <t>0287045025420</t>
  </si>
  <si>
    <t>0287045025651</t>
  </si>
  <si>
    <t>0287045023752</t>
  </si>
  <si>
    <t>0287045025424</t>
  </si>
  <si>
    <t>0287045025890</t>
  </si>
  <si>
    <t>0287045025805</t>
  </si>
  <si>
    <t>0287045025694</t>
  </si>
  <si>
    <t>0287045025577</t>
  </si>
  <si>
    <t>0287045025443</t>
  </si>
  <si>
    <t>0287045025345</t>
  </si>
  <si>
    <t>0287045025408</t>
  </si>
  <si>
    <t>0287045025515</t>
  </si>
  <si>
    <t>0287045025440</t>
  </si>
  <si>
    <t>0287045025105</t>
  </si>
  <si>
    <t>0287045023788</t>
  </si>
  <si>
    <t>0287045025573</t>
  </si>
  <si>
    <t>0287045025442</t>
  </si>
  <si>
    <t>0287045023754</t>
  </si>
  <si>
    <t>0287045023753</t>
  </si>
  <si>
    <t>0287045024806</t>
  </si>
  <si>
    <t>0287045025308</t>
  </si>
  <si>
    <t>0287045025441</t>
  </si>
  <si>
    <t>0287045025629</t>
  </si>
  <si>
    <t>615</t>
  </si>
  <si>
    <t>6157045000199</t>
  </si>
  <si>
    <t>6157045000194</t>
  </si>
  <si>
    <t>6157045000197</t>
  </si>
  <si>
    <t>6157045000198</t>
  </si>
  <si>
    <t>6157045000195</t>
  </si>
  <si>
    <t>0697045001548</t>
  </si>
  <si>
    <t>12/04/2018</t>
  </si>
  <si>
    <t>0697045001552</t>
  </si>
  <si>
    <t>6157045000196</t>
  </si>
  <si>
    <t>0287041007723</t>
  </si>
  <si>
    <t>15/09/2016</t>
  </si>
  <si>
    <t>005</t>
  </si>
  <si>
    <t>0057041018402</t>
  </si>
  <si>
    <t>12/10/2017</t>
  </si>
  <si>
    <t>0287041019648</t>
  </si>
  <si>
    <t>0697041006427</t>
  </si>
  <si>
    <t>02/01/2016</t>
  </si>
  <si>
    <t>0698401006265</t>
  </si>
  <si>
    <t>0697041006264</t>
  </si>
  <si>
    <t>0697040001868</t>
  </si>
  <si>
    <t>31/08/2018</t>
  </si>
  <si>
    <t>002BLBH221260001</t>
  </si>
  <si>
    <t>06-May-22</t>
  </si>
  <si>
    <t>EH.40</t>
  </si>
  <si>
    <t>002BLHD151740001</t>
  </si>
  <si>
    <t>23-Jun-15</t>
  </si>
  <si>
    <t>20-Sep-24</t>
  </si>
  <si>
    <t>002BLKH151740001</t>
  </si>
  <si>
    <t>005BLBH200170001</t>
  </si>
  <si>
    <t>17-Jan-20</t>
  </si>
  <si>
    <t>25-Feb-25</t>
  </si>
  <si>
    <t>005BLBH212810001</t>
  </si>
  <si>
    <t>08-Oct-21</t>
  </si>
  <si>
    <t>08-Oct-25</t>
  </si>
  <si>
    <t>005BLBH220840001</t>
  </si>
  <si>
    <t>25-Mar-22</t>
  </si>
  <si>
    <t>005BLBH223210001</t>
  </si>
  <si>
    <t>17-Nov-22</t>
  </si>
  <si>
    <t>17-Nov-24</t>
  </si>
  <si>
    <t>005BLBH223330001</t>
  </si>
  <si>
    <t>29-Nov-22</t>
  </si>
  <si>
    <t>29-Nov-24</t>
  </si>
  <si>
    <t>005BLBH223340001</t>
  </si>
  <si>
    <t>30-Nov-22</t>
  </si>
  <si>
    <t>30-Nov-24</t>
  </si>
  <si>
    <t>005BLBH223630001</t>
  </si>
  <si>
    <t>29-Dec-22</t>
  </si>
  <si>
    <t>29-Dec-24</t>
  </si>
  <si>
    <t>005BLBH232340001</t>
  </si>
  <si>
    <t>22-Aug-23</t>
  </si>
  <si>
    <t>005BLDT233070001</t>
  </si>
  <si>
    <t>03-May-24</t>
  </si>
  <si>
    <t>005BLHD222490001</t>
  </si>
  <si>
    <t>06-Sep-22</t>
  </si>
  <si>
    <t>005BLHD223050001</t>
  </si>
  <si>
    <t>01-Nov-22</t>
  </si>
  <si>
    <t>29-Feb-24</t>
  </si>
  <si>
    <t>005BLHD232270001</t>
  </si>
  <si>
    <t>15-Aug-23</t>
  </si>
  <si>
    <t>05-May-24</t>
  </si>
  <si>
    <t>005BLHD232580001</t>
  </si>
  <si>
    <t>15-Sep-23</t>
  </si>
  <si>
    <t>15-Oct-27</t>
  </si>
  <si>
    <t>005BLHD232890001</t>
  </si>
  <si>
    <t>16-Oct-23</t>
  </si>
  <si>
    <t>01-Oct-24</t>
  </si>
  <si>
    <t>005BLHD232970001</t>
  </si>
  <si>
    <t>24-Oct-23</t>
  </si>
  <si>
    <t>01-Nov-24</t>
  </si>
  <si>
    <t>005BLTT232280001</t>
  </si>
  <si>
    <t>16-Aug-23</t>
  </si>
  <si>
    <t>005BLTT232350001</t>
  </si>
  <si>
    <t>23-Aug-23</t>
  </si>
  <si>
    <t>20-Jan-24</t>
  </si>
  <si>
    <t>005BLTT232860001</t>
  </si>
  <si>
    <t>13-Oct-23</t>
  </si>
  <si>
    <t>31-Dec-24</t>
  </si>
  <si>
    <t>005BLUT201120001</t>
  </si>
  <si>
    <t>21-Apr-20</t>
  </si>
  <si>
    <t>21-Apr-24</t>
  </si>
  <si>
    <t>005BLUT232620001</t>
  </si>
  <si>
    <t>19-Sep-23</t>
  </si>
  <si>
    <t>25-Aug-26</t>
  </si>
  <si>
    <t>005BLUT232890001</t>
  </si>
  <si>
    <t>005BLUT233120001</t>
  </si>
  <si>
    <t>18-Sep-24</t>
  </si>
  <si>
    <t>014BLBH233140001</t>
  </si>
  <si>
    <t>10-Nov-23</t>
  </si>
  <si>
    <t>30-Dec-23</t>
  </si>
  <si>
    <t>014BLDT233120001</t>
  </si>
  <si>
    <t>08-Mar-24</t>
  </si>
  <si>
    <t>014BLDT233240001</t>
  </si>
  <si>
    <t>20-Nov-23</t>
  </si>
  <si>
    <t>23-Mar-24</t>
  </si>
  <si>
    <t>014BLDT233380001</t>
  </si>
  <si>
    <t>014BLHD222490002</t>
  </si>
  <si>
    <t>06-Sep-24</t>
  </si>
  <si>
    <t>014BLHD233310001</t>
  </si>
  <si>
    <t>27-Nov-23</t>
  </si>
  <si>
    <t>27-Dec-25</t>
  </si>
  <si>
    <t>014BLHD233450001</t>
  </si>
  <si>
    <t>11-Dec-23</t>
  </si>
  <si>
    <t>29-Dec-25</t>
  </si>
  <si>
    <t>014BLHD233490001</t>
  </si>
  <si>
    <t>15-Dec-23</t>
  </si>
  <si>
    <t>13-Feb-24</t>
  </si>
  <si>
    <t>014BLHD233610001</t>
  </si>
  <si>
    <t>24-Jun-24</t>
  </si>
  <si>
    <t>014BLUT222970001</t>
  </si>
  <si>
    <t>24-Oct-22</t>
  </si>
  <si>
    <t>24-Oct-24</t>
  </si>
  <si>
    <t>014BLUT233520001</t>
  </si>
  <si>
    <t>13-Mar-24</t>
  </si>
  <si>
    <t>016BLHD232070001</t>
  </si>
  <si>
    <t>26-Jul-23</t>
  </si>
  <si>
    <t>26-Jul-25</t>
  </si>
  <si>
    <t>025BLDT232490001</t>
  </si>
  <si>
    <t>06-Sep-23</t>
  </si>
  <si>
    <t>05-Mar-24</t>
  </si>
  <si>
    <t>025BLHD232750001</t>
  </si>
  <si>
    <t>02-Oct-23</t>
  </si>
  <si>
    <t>025BLUT221540001</t>
  </si>
  <si>
    <t>-.4091%</t>
  </si>
  <si>
    <t>03-Jun-22</t>
  </si>
  <si>
    <t>30-Jun-24</t>
  </si>
  <si>
    <t>027BLTT223640001</t>
  </si>
  <si>
    <t>17-Jan-24</t>
  </si>
  <si>
    <t>EH.84</t>
  </si>
  <si>
    <t>027BLTT230330001</t>
  </si>
  <si>
    <t>02-Feb-23</t>
  </si>
  <si>
    <t>033BLTT223570004</t>
  </si>
  <si>
    <t>23-Dec-22</t>
  </si>
  <si>
    <t>033BLTT223570005</t>
  </si>
  <si>
    <t>033BLTT223570006</t>
  </si>
  <si>
    <t>033BLTT223570007</t>
  </si>
  <si>
    <t>033BLTT223570008</t>
  </si>
  <si>
    <t>033BLTT223570009</t>
  </si>
  <si>
    <t>033BLTT230530001</t>
  </si>
  <si>
    <t>22-Feb-23</t>
  </si>
  <si>
    <t>033BLTT231280001</t>
  </si>
  <si>
    <t>08-May-23</t>
  </si>
  <si>
    <t>033BLTT233530001</t>
  </si>
  <si>
    <t>19-Dec-23</t>
  </si>
  <si>
    <t>26-Dec-24</t>
  </si>
  <si>
    <t>033BLTT233530002</t>
  </si>
  <si>
    <t>033BLTT233600001</t>
  </si>
  <si>
    <t>28-Mar-24</t>
  </si>
  <si>
    <t>033BLTT233610001</t>
  </si>
  <si>
    <t>25-Dec-24</t>
  </si>
  <si>
    <t>033BLTT233610002</t>
  </si>
  <si>
    <t>033BLTT233610003</t>
  </si>
  <si>
    <t>033BLTT233610004</t>
  </si>
  <si>
    <t>26-Sep-24</t>
  </si>
  <si>
    <t>033BLTT233620001</t>
  </si>
  <si>
    <t>28-Dec-23</t>
  </si>
  <si>
    <t>033BLTT233620002</t>
  </si>
  <si>
    <t>033BLTT233620003</t>
  </si>
  <si>
    <t>033BLTT233620004</t>
  </si>
  <si>
    <t>033BLTT233620005</t>
  </si>
  <si>
    <t>033BLTT233630001</t>
  </si>
  <si>
    <t>29-Dec-23</t>
  </si>
  <si>
    <t>033BLTT233630002</t>
  </si>
  <si>
    <t>033BLTT233630003</t>
  </si>
  <si>
    <t>033BLTT233630004</t>
  </si>
  <si>
    <t>035BLDT232900001</t>
  </si>
  <si>
    <t>17-Feb-24</t>
  </si>
  <si>
    <t>035BLHD223600001</t>
  </si>
  <si>
    <t>26-Dec-22</t>
  </si>
  <si>
    <t>035BLHD233070001</t>
  </si>
  <si>
    <t>035BLUT223600001</t>
  </si>
  <si>
    <t>036BLBH231630001</t>
  </si>
  <si>
    <t>20%</t>
  </si>
  <si>
    <t>12-Jun-23</t>
  </si>
  <si>
    <t>25-Mar-24</t>
  </si>
  <si>
    <t>036BLHD230830001</t>
  </si>
  <si>
    <t>24-Mar-23</t>
  </si>
  <si>
    <t>18-Mar-24</t>
  </si>
  <si>
    <t>036BLHD231040001</t>
  </si>
  <si>
    <t>14-Apr-23</t>
  </si>
  <si>
    <t>14-Apr-25</t>
  </si>
  <si>
    <t>036BLHD231660001</t>
  </si>
  <si>
    <t>15-Jun-23</t>
  </si>
  <si>
    <t>036BLHD232190001</t>
  </si>
  <si>
    <t>07-Aug-23</t>
  </si>
  <si>
    <t>04-Jan-24</t>
  </si>
  <si>
    <t>036BLHD232190002</t>
  </si>
  <si>
    <t>06-Jan-24</t>
  </si>
  <si>
    <t>036BLHD232500001</t>
  </si>
  <si>
    <t>07-Sep-23</t>
  </si>
  <si>
    <t>07-Sep-25</t>
  </si>
  <si>
    <t>036BLHD232550001</t>
  </si>
  <si>
    <t>12-Sep-23</t>
  </si>
  <si>
    <t>03-Feb-24</t>
  </si>
  <si>
    <t>036BLUT231660001</t>
  </si>
  <si>
    <t>036BLUT232500001</t>
  </si>
  <si>
    <t>036BLUT232550001</t>
  </si>
  <si>
    <t>068BLTT233240001</t>
  </si>
  <si>
    <t>10-May-24</t>
  </si>
  <si>
    <t>069BLBH230550001</t>
  </si>
  <si>
    <t>24-Feb-23</t>
  </si>
  <si>
    <t>18-Jan-24</t>
  </si>
  <si>
    <t>069BLHD213620001</t>
  </si>
  <si>
    <t>28-Dec-21</t>
  </si>
  <si>
    <t>28-Dec-25</t>
  </si>
  <si>
    <t>069BLHD220420001</t>
  </si>
  <si>
    <t>11-Feb-22</t>
  </si>
  <si>
    <t>11-Feb-24</t>
  </si>
  <si>
    <t>069BLHD222140001</t>
  </si>
  <si>
    <t>02-Aug-22</t>
  </si>
  <si>
    <t>02-Aug-24</t>
  </si>
  <si>
    <t>069BLHD222210001</t>
  </si>
  <si>
    <t>09-Aug-22</t>
  </si>
  <si>
    <t>09-Aug-24</t>
  </si>
  <si>
    <t>069BLHD223110001</t>
  </si>
  <si>
    <t>07-Nov-22</t>
  </si>
  <si>
    <t>07-Nov-24</t>
  </si>
  <si>
    <t>069BLHD223400001</t>
  </si>
  <si>
    <t>06-Dec-22</t>
  </si>
  <si>
    <t>06-Dec-24</t>
  </si>
  <si>
    <t>069BLHD230900001</t>
  </si>
  <si>
    <t>31-Mar-23</t>
  </si>
  <si>
    <t>24-Mar-24</t>
  </si>
  <si>
    <t>069BLHD231080001</t>
  </si>
  <si>
    <t>18-Apr-23</t>
  </si>
  <si>
    <t>18-Apr-25</t>
  </si>
  <si>
    <t>069BLTT182430001</t>
  </si>
  <si>
    <t>31-Aug-18</t>
  </si>
  <si>
    <t>31-Aug-24</t>
  </si>
  <si>
    <t>069BLTT201550001</t>
  </si>
  <si>
    <t>03-Jun-20</t>
  </si>
  <si>
    <t>069BLTT230440001</t>
  </si>
  <si>
    <t>13-Feb-23</t>
  </si>
  <si>
    <t>069BLUT213620001</t>
  </si>
  <si>
    <t>069BLUT220420001</t>
  </si>
  <si>
    <t>069BLUT222210001</t>
  </si>
  <si>
    <t>069BLUT223110001</t>
  </si>
  <si>
    <t>069BLUT223410001</t>
  </si>
  <si>
    <t>07-Dec-22</t>
  </si>
  <si>
    <t>07-Jun-25</t>
  </si>
  <si>
    <t>069BLUT230950001</t>
  </si>
  <si>
    <t>05-Apr-23</t>
  </si>
  <si>
    <t>05-Apr-25</t>
  </si>
  <si>
    <t>069BLUT231080001</t>
  </si>
  <si>
    <t>075BLBH223560001</t>
  </si>
  <si>
    <t>22-Dec-22</t>
  </si>
  <si>
    <t>30-Aug-24</t>
  </si>
  <si>
    <t>075BLBH232610001</t>
  </si>
  <si>
    <t>18-Sep-23</t>
  </si>
  <si>
    <t>18-Sep-25</t>
  </si>
  <si>
    <t>075BLBH233620001</t>
  </si>
  <si>
    <t>075BLDT232650001</t>
  </si>
  <si>
    <t>22-Sep-23</t>
  </si>
  <si>
    <t>25-Jan-24</t>
  </si>
  <si>
    <t>075BLDT233490004</t>
  </si>
  <si>
    <t>075BLHD230330001</t>
  </si>
  <si>
    <t>075BLHD232350001</t>
  </si>
  <si>
    <t>23-Aug-25</t>
  </si>
  <si>
    <t>075BLHD232790001</t>
  </si>
  <si>
    <t>06-Oct-23</t>
  </si>
  <si>
    <t>075BLHD233630002</t>
  </si>
  <si>
    <t>075BLKH220890001</t>
  </si>
  <si>
    <t>30-Mar-22</t>
  </si>
  <si>
    <t>30-Mar-27</t>
  </si>
  <si>
    <t>603BLBH232080001</t>
  </si>
  <si>
    <t>27-Jul-23</t>
  </si>
  <si>
    <t>25-Jul-24</t>
  </si>
  <si>
    <t>603BLBH232900001</t>
  </si>
  <si>
    <t>17-Oct-23</t>
  </si>
  <si>
    <t>11-Oct-24</t>
  </si>
  <si>
    <t>603BLBH233630001</t>
  </si>
  <si>
    <t>21-Dec-24</t>
  </si>
  <si>
    <t>615BLBH232070001</t>
  </si>
  <si>
    <t>26-May-24</t>
  </si>
  <si>
    <t>615BLBH232960001</t>
  </si>
  <si>
    <t>23-Oct-23</t>
  </si>
  <si>
    <t>17-Aug-24</t>
  </si>
  <si>
    <t>615BLDT233530001</t>
  </si>
  <si>
    <t>18-Jun-24</t>
  </si>
  <si>
    <t>615BLHD232010001</t>
  </si>
  <si>
    <t>20-Jul-23</t>
  </si>
  <si>
    <t>20-Jul-25</t>
  </si>
  <si>
    <t>615BLHD232060001</t>
  </si>
  <si>
    <t>25-Jul-23</t>
  </si>
  <si>
    <t>25-Jul-25</t>
  </si>
  <si>
    <t>615BLHD232200001</t>
  </si>
  <si>
    <t>08-Aug-23</t>
  </si>
  <si>
    <t>08-Aug-25</t>
  </si>
  <si>
    <t>615BLTT232300001</t>
  </si>
  <si>
    <t>18-Aug-23</t>
  </si>
  <si>
    <t>615BLTT232400001</t>
  </si>
  <si>
    <t>28-Aug-23</t>
  </si>
  <si>
    <t>29-Jan-24</t>
  </si>
  <si>
    <t>615BLTT232490001</t>
  </si>
  <si>
    <t>07-Feb-24</t>
  </si>
  <si>
    <t>615BLTT232510001</t>
  </si>
  <si>
    <t>08-Sep-23</t>
  </si>
  <si>
    <t>08-Feb-24</t>
  </si>
  <si>
    <t>615BLTT232640001</t>
  </si>
  <si>
    <t>21-Sep-23</t>
  </si>
  <si>
    <t>22-Feb-24</t>
  </si>
  <si>
    <t>615BLTT232690001</t>
  </si>
  <si>
    <t>26-Sep-23</t>
  </si>
  <si>
    <t>615BLTT232790001</t>
  </si>
  <si>
    <t>615BLTT232860001</t>
  </si>
  <si>
    <t>615BLTT232890001</t>
  </si>
  <si>
    <t>16-Mar-24</t>
  </si>
  <si>
    <t>615BLTT232890002</t>
  </si>
  <si>
    <t>615BLTT232910001</t>
  </si>
  <si>
    <t>615BLTT232960001</t>
  </si>
  <si>
    <t>615BLTT232980001</t>
  </si>
  <si>
    <t>25-Oct-23</t>
  </si>
  <si>
    <t>27-Mar-24</t>
  </si>
  <si>
    <t>615BLTT233030001</t>
  </si>
  <si>
    <t>30-Oct-23</t>
  </si>
  <si>
    <t>30-Mar-24</t>
  </si>
  <si>
    <t>615BLTT233280001</t>
  </si>
  <si>
    <t>24-Nov-23</t>
  </si>
  <si>
    <t>615BLTT233330001</t>
  </si>
  <si>
    <t>29-Nov-23</t>
  </si>
  <si>
    <t>07-Jan-24</t>
  </si>
  <si>
    <t>615BLTT233400001</t>
  </si>
  <si>
    <t>615BLTT233530001</t>
  </si>
  <si>
    <t>27-Jan-24</t>
  </si>
  <si>
    <t>615BLTT233550001</t>
  </si>
  <si>
    <t>21-Dec-23</t>
  </si>
  <si>
    <t>615BLTT233630001</t>
  </si>
  <si>
    <t>28-May-24</t>
  </si>
  <si>
    <t>615BLUT232010001</t>
  </si>
  <si>
    <t>615BLUT232060001</t>
  </si>
  <si>
    <t>615BLUT232200001</t>
  </si>
  <si>
    <t>616BLTT233620001</t>
  </si>
  <si>
    <t>064BLUT211930001</t>
  </si>
  <si>
    <t>CONG TY TNHH MTV LOTUS GLOBAL</t>
  </si>
  <si>
    <t>12-Jul-21</t>
  </si>
  <si>
    <t>12-Jul-24</t>
  </si>
  <si>
    <t>075BLHD233420001</t>
  </si>
  <si>
    <t>03-Jun-24</t>
  </si>
  <si>
    <t>064BLUT221180001</t>
  </si>
  <si>
    <t>29-Apr-22</t>
  </si>
  <si>
    <t>29-May-24</t>
  </si>
  <si>
    <t>075BLDT232930005</t>
  </si>
  <si>
    <t>26-Feb-24</t>
  </si>
  <si>
    <t>064BLUT211940001</t>
  </si>
  <si>
    <t>14-Jul-21</t>
  </si>
  <si>
    <t>14-Jul-24</t>
  </si>
  <si>
    <t>002BLBH232490001</t>
  </si>
  <si>
    <t>03-Mar-24</t>
  </si>
  <si>
    <t>0687045097322</t>
  </si>
  <si>
    <t>15/07/2019</t>
  </si>
  <si>
    <t>0687045159934</t>
  </si>
  <si>
    <t>0687046166009</t>
  </si>
  <si>
    <t>0687045042673</t>
  </si>
  <si>
    <t>0687045139448</t>
  </si>
  <si>
    <t>0687045139361</t>
  </si>
  <si>
    <t>0687046163838</t>
  </si>
  <si>
    <t>0077045054697</t>
  </si>
  <si>
    <t>0687046163311</t>
  </si>
  <si>
    <t>0687046158723</t>
  </si>
  <si>
    <t>0687046126635</t>
  </si>
  <si>
    <t>0687046163014</t>
  </si>
  <si>
    <t>0688405165542</t>
  </si>
  <si>
    <t>0277045025692</t>
  </si>
  <si>
    <t>28/03/2023</t>
  </si>
  <si>
    <t>0277045020925</t>
  </si>
  <si>
    <t>29/03/2021</t>
  </si>
  <si>
    <t>0687046157574</t>
  </si>
  <si>
    <t>0277045025256</t>
  </si>
  <si>
    <t>0687046156776</t>
  </si>
  <si>
    <t>0687046163013</t>
  </si>
  <si>
    <t>0277045022259</t>
  </si>
  <si>
    <t>20/12/2021</t>
  </si>
  <si>
    <t>0687046152627</t>
  </si>
  <si>
    <t>08/02/2023</t>
  </si>
  <si>
    <t>0687046152491</t>
  </si>
  <si>
    <t>0687045166380</t>
  </si>
  <si>
    <t>0687046162335</t>
  </si>
  <si>
    <t>0687046158721</t>
  </si>
  <si>
    <t>0687046161957</t>
  </si>
  <si>
    <t>0687045155279</t>
  </si>
  <si>
    <t>0097046022888</t>
  </si>
  <si>
    <t>0687046132962</t>
  </si>
  <si>
    <t>30/12/2021</t>
  </si>
  <si>
    <t>0687046158722</t>
  </si>
  <si>
    <t>0077045054696</t>
  </si>
  <si>
    <t>0687046165500</t>
  </si>
  <si>
    <t>0687046165499</t>
  </si>
  <si>
    <t>0687046126636</t>
  </si>
  <si>
    <t>0687046119132</t>
  </si>
  <si>
    <t>31/12/2020</t>
  </si>
  <si>
    <t>0687046141315</t>
  </si>
  <si>
    <t>20/07/2022</t>
  </si>
  <si>
    <t>0277045020363</t>
  </si>
  <si>
    <t>12/01/2021</t>
  </si>
  <si>
    <t>0687046163313</t>
  </si>
  <si>
    <t>0687046156225</t>
  </si>
  <si>
    <t>0687046133463</t>
  </si>
  <si>
    <t>14/01/2022</t>
  </si>
  <si>
    <t>0687046162337</t>
  </si>
  <si>
    <t>13/08/2024</t>
  </si>
  <si>
    <t>0687046152763</t>
  </si>
  <si>
    <t>0687046133467</t>
  </si>
  <si>
    <t>0687046163310</t>
  </si>
  <si>
    <t>0097046025891</t>
  </si>
  <si>
    <t>0687046150168</t>
  </si>
  <si>
    <t>0197045022686</t>
  </si>
  <si>
    <t>0687046104842</t>
  </si>
  <si>
    <t>0687046157576</t>
  </si>
  <si>
    <t>0687045166432</t>
  </si>
  <si>
    <t>0687046163015</t>
  </si>
  <si>
    <t>0687046162336</t>
  </si>
  <si>
    <t>0687046133776</t>
  </si>
  <si>
    <t>0687046162208</t>
  </si>
  <si>
    <t>0687046133465</t>
  </si>
  <si>
    <t>0687045156501</t>
  </si>
  <si>
    <t>0687046133466</t>
  </si>
  <si>
    <t>0687045159628</t>
  </si>
  <si>
    <t>0027045046584</t>
  </si>
  <si>
    <t>0687046164092</t>
  </si>
  <si>
    <t>0687046157575</t>
  </si>
  <si>
    <t>0687046150851</t>
  </si>
  <si>
    <t>0687046161950</t>
  </si>
  <si>
    <t>0097046026024</t>
  </si>
  <si>
    <t>25/06/2025</t>
  </si>
  <si>
    <t>0197045022666</t>
  </si>
  <si>
    <t>0687046165956</t>
  </si>
  <si>
    <t>0687046119133</t>
  </si>
  <si>
    <t>0687046149909</t>
  </si>
  <si>
    <t>0097046026019</t>
  </si>
  <si>
    <t>0907045002577</t>
  </si>
  <si>
    <t>0687046166291</t>
  </si>
  <si>
    <t>0687045121257</t>
  </si>
  <si>
    <t>23/02/2021</t>
  </si>
  <si>
    <t>0687045155277</t>
  </si>
  <si>
    <t>0687046157578</t>
  </si>
  <si>
    <t>0687046161949</t>
  </si>
  <si>
    <t>0907046002960</t>
  </si>
  <si>
    <t>0687046126632</t>
  </si>
  <si>
    <t>0687046163312</t>
  </si>
  <si>
    <t>0017046048788</t>
  </si>
  <si>
    <t>0457045015584</t>
  </si>
  <si>
    <t>0907045003132</t>
  </si>
  <si>
    <t>0907045003131</t>
  </si>
  <si>
    <t>0697045105817</t>
  </si>
  <si>
    <t>0357045034997</t>
  </si>
  <si>
    <t>0367045035496</t>
  </si>
  <si>
    <t>0697046105939</t>
  </si>
  <si>
    <t>0697046105938</t>
  </si>
  <si>
    <t>0367045036431</t>
  </si>
  <si>
    <t>6157045000092</t>
  </si>
  <si>
    <t>0367045036430</t>
  </si>
  <si>
    <t>6157045000090</t>
  </si>
  <si>
    <t>6157045000131</t>
  </si>
  <si>
    <t>0757045002999</t>
  </si>
  <si>
    <t>0697046105937</t>
  </si>
  <si>
    <t>6157045000091</t>
  </si>
  <si>
    <t>6157045000093</t>
  </si>
  <si>
    <t>0697045000666</t>
  </si>
  <si>
    <t>05/05/2017</t>
  </si>
  <si>
    <t>0757045003931</t>
  </si>
  <si>
    <t>22/09/2022</t>
  </si>
  <si>
    <t>0027045029076</t>
  </si>
  <si>
    <t>03/12/2018</t>
  </si>
  <si>
    <t>0757045007285</t>
  </si>
  <si>
    <t>0027045032051</t>
  </si>
  <si>
    <t>20/05/2019</t>
  </si>
  <si>
    <t>0757045004786</t>
  </si>
  <si>
    <t>19/12/2022</t>
  </si>
  <si>
    <t>0757045002567</t>
  </si>
  <si>
    <t>0757045008025</t>
  </si>
  <si>
    <t>0027045011580</t>
  </si>
  <si>
    <t>05/06/2015</t>
  </si>
  <si>
    <t>0757045007263</t>
  </si>
  <si>
    <t>0757045006563</t>
  </si>
  <si>
    <t>0757045007377</t>
  </si>
  <si>
    <t>0757045007110</t>
  </si>
  <si>
    <t>0757045005065</t>
  </si>
  <si>
    <t>0757045006564</t>
  </si>
  <si>
    <t>0757045004680</t>
  </si>
  <si>
    <t>0057045043854</t>
  </si>
  <si>
    <t>6157045000016</t>
  </si>
  <si>
    <t>0687041078054</t>
  </si>
  <si>
    <t>05/03/2018</t>
  </si>
  <si>
    <t>0687041136082</t>
  </si>
  <si>
    <t>0687041099999</t>
  </si>
  <si>
    <t>17/05/2018</t>
  </si>
  <si>
    <t>0686666236868</t>
  </si>
  <si>
    <t>0687041109432</t>
  </si>
  <si>
    <t>0687041029913</t>
  </si>
  <si>
    <t>03/04/2014</t>
  </si>
  <si>
    <t>0327041009777</t>
  </si>
  <si>
    <t>15/02/2016</t>
  </si>
  <si>
    <t>0687041029911</t>
  </si>
  <si>
    <t>0687041084055</t>
  </si>
  <si>
    <t>23/08/2018</t>
  </si>
  <si>
    <t>9007041136364</t>
  </si>
  <si>
    <t>03/02/2021</t>
  </si>
  <si>
    <t>0687041069344</t>
  </si>
  <si>
    <t>01/06/2017</t>
  </si>
  <si>
    <t>8017041298465</t>
  </si>
  <si>
    <t>9021620634074</t>
  </si>
  <si>
    <t>14/04/2022</t>
  </si>
  <si>
    <t>0147041023107</t>
  </si>
  <si>
    <t>27/12/2018</t>
  </si>
  <si>
    <t>0140123456789</t>
  </si>
  <si>
    <t>0928888888888</t>
  </si>
  <si>
    <t>18/03/2022</t>
  </si>
  <si>
    <t>9007041140214</t>
  </si>
  <si>
    <t>04/02/2021</t>
  </si>
  <si>
    <t>0687041105769</t>
  </si>
  <si>
    <t>0687041080624</t>
  </si>
  <si>
    <t>18/05/2018</t>
  </si>
  <si>
    <t>0367041016301</t>
  </si>
  <si>
    <t>0677041003195</t>
  </si>
  <si>
    <t>14/02/2022</t>
  </si>
  <si>
    <t>0017041004009</t>
  </si>
  <si>
    <t>27/09/2012</t>
  </si>
  <si>
    <t>8017041069590</t>
  </si>
  <si>
    <t>0021111797979</t>
  </si>
  <si>
    <t>0687041031101</t>
  </si>
  <si>
    <t>19/05/2014</t>
  </si>
  <si>
    <t>0857041001255</t>
  </si>
  <si>
    <t>06/08/2021</t>
  </si>
  <si>
    <t>0687041136910</t>
  </si>
  <si>
    <t>06/04/2022</t>
  </si>
  <si>
    <t>0687041155096</t>
  </si>
  <si>
    <t>0687041095255</t>
  </si>
  <si>
    <t>22/05/2019</t>
  </si>
  <si>
    <t>0277041710768</t>
  </si>
  <si>
    <t>0687041009843</t>
  </si>
  <si>
    <t>19/11/2012</t>
  </si>
  <si>
    <t>0687041165365</t>
  </si>
  <si>
    <t>0687040044424</t>
  </si>
  <si>
    <t>01/06/2015</t>
  </si>
  <si>
    <t>0683979666868</t>
  </si>
  <si>
    <t>0677041003562</t>
  </si>
  <si>
    <t>0657041000775</t>
  </si>
  <si>
    <t>17/12/2019</t>
  </si>
  <si>
    <t>0687041101957</t>
  </si>
  <si>
    <t>15/10/2019</t>
  </si>
  <si>
    <t>0687041159684</t>
  </si>
  <si>
    <t>0687041109430</t>
  </si>
  <si>
    <t>0687041109428</t>
  </si>
  <si>
    <t>9037041009782</t>
  </si>
  <si>
    <t>8007041254124</t>
  </si>
  <si>
    <t>07/02/2022</t>
  </si>
  <si>
    <t>0687041154824</t>
  </si>
  <si>
    <t>23/03/2023</t>
  </si>
  <si>
    <t>0687041063762</t>
  </si>
  <si>
    <t>21/12/2016</t>
  </si>
  <si>
    <t>0687041086679</t>
  </si>
  <si>
    <t>31/10/2018</t>
  </si>
  <si>
    <t>0687041000181</t>
  </si>
  <si>
    <t>11/09/2009</t>
  </si>
  <si>
    <t>PGD THANH KHE</t>
  </si>
  <si>
    <t>0467041002793</t>
  </si>
  <si>
    <t>02/08/2018</t>
  </si>
  <si>
    <t>0687041132205</t>
  </si>
  <si>
    <t>0687041147387</t>
  </si>
  <si>
    <t>0687041160380</t>
  </si>
  <si>
    <t>9017041319572</t>
  </si>
  <si>
    <t>0900002236688</t>
  </si>
  <si>
    <t>PGD PHU QUOC</t>
  </si>
  <si>
    <t>0837041002041</t>
  </si>
  <si>
    <t>0337041006581</t>
  </si>
  <si>
    <t>05/09/2014</t>
  </si>
  <si>
    <t>8017041168328</t>
  </si>
  <si>
    <t>15/11/2022</t>
  </si>
  <si>
    <t>0027041038620</t>
  </si>
  <si>
    <t>8007041168274</t>
  </si>
  <si>
    <t>08/09/2020</t>
  </si>
  <si>
    <t>9021263126880</t>
  </si>
  <si>
    <t>8007042168276</t>
  </si>
  <si>
    <t>0097041012872</t>
  </si>
  <si>
    <t>26/02/2019</t>
  </si>
  <si>
    <t>PGD BAI CHAY</t>
  </si>
  <si>
    <t>1088888888888</t>
  </si>
  <si>
    <t>0457041888888</t>
  </si>
  <si>
    <t>11/03/2019</t>
  </si>
  <si>
    <t>0687041124388</t>
  </si>
  <si>
    <t>0687041110151</t>
  </si>
  <si>
    <t>22/05/2020</t>
  </si>
  <si>
    <t>0667041000763</t>
  </si>
  <si>
    <t>0397041013706</t>
  </si>
  <si>
    <t>0899999787899</t>
  </si>
  <si>
    <t>8017041303468</t>
  </si>
  <si>
    <t>0687041131006</t>
  </si>
  <si>
    <t>0737041002060</t>
  </si>
  <si>
    <t>0947041000151</t>
  </si>
  <si>
    <t>0457041008871</t>
  </si>
  <si>
    <t>08/03/2021</t>
  </si>
  <si>
    <t>0687041091658</t>
  </si>
  <si>
    <t>0017041046692</t>
  </si>
  <si>
    <t>19/04/2022</t>
  </si>
  <si>
    <t>8017041049509</t>
  </si>
  <si>
    <t>0527041004308</t>
  </si>
  <si>
    <t>8017041098054</t>
  </si>
  <si>
    <t>0687041007857</t>
  </si>
  <si>
    <t>12/09/2012</t>
  </si>
  <si>
    <t>8007041263201</t>
  </si>
  <si>
    <t>30/10/2020</t>
  </si>
  <si>
    <t>0687041017239</t>
  </si>
  <si>
    <t>0687041018888</t>
  </si>
  <si>
    <t>13/05/2013</t>
  </si>
  <si>
    <t>0737041003354</t>
  </si>
  <si>
    <t>0607041010237</t>
  </si>
  <si>
    <t>0420010667979</t>
  </si>
  <si>
    <t>0427041002626</t>
  </si>
  <si>
    <t>30/08/2018</t>
  </si>
  <si>
    <t>8017041007241</t>
  </si>
  <si>
    <t>07/12/2020</t>
  </si>
  <si>
    <t>0903939793979</t>
  </si>
  <si>
    <t>8017041041197</t>
  </si>
  <si>
    <t>06/12/2021</t>
  </si>
  <si>
    <t>0687041104930</t>
  </si>
  <si>
    <t>0687041020908</t>
  </si>
  <si>
    <t>06/07/2013</t>
  </si>
  <si>
    <t>9007041140157</t>
  </si>
  <si>
    <t>8017041355289</t>
  </si>
  <si>
    <t>0777041002889</t>
  </si>
  <si>
    <t>8017041338637</t>
  </si>
  <si>
    <t>DIGIBANK 810</t>
  </si>
  <si>
    <t>8107041006529</t>
  </si>
  <si>
    <t>8017041401480</t>
  </si>
  <si>
    <t>0687041161285</t>
  </si>
  <si>
    <t>8017041257036</t>
  </si>
  <si>
    <t>9021526335354</t>
  </si>
  <si>
    <t>9021951862088</t>
  </si>
  <si>
    <t>0687041073475</t>
  </si>
  <si>
    <t>0287041025850</t>
  </si>
  <si>
    <t>0697041103194</t>
  </si>
  <si>
    <t>15/06/2020</t>
  </si>
  <si>
    <t>0070909899488</t>
  </si>
  <si>
    <t>0697041032729</t>
  </si>
  <si>
    <t>0697041001132</t>
  </si>
  <si>
    <t>21/11/2017</t>
  </si>
  <si>
    <t>0087041019064</t>
  </si>
  <si>
    <t>06/08/2020</t>
  </si>
  <si>
    <t>0027040025824</t>
  </si>
  <si>
    <t>08/02/2018</t>
  </si>
  <si>
    <t>0687041006283</t>
  </si>
  <si>
    <t>01/06/2012</t>
  </si>
  <si>
    <t>0357041010651</t>
  </si>
  <si>
    <t>01/07/2016</t>
  </si>
  <si>
    <t>0697041104488</t>
  </si>
  <si>
    <t>0697041001677</t>
  </si>
  <si>
    <t>30/05/2018</t>
  </si>
  <si>
    <t>0697041049958</t>
  </si>
  <si>
    <t>0697041105048</t>
  </si>
  <si>
    <t>0697041336666</t>
  </si>
  <si>
    <t>0017041004057</t>
  </si>
  <si>
    <t>03/10/2012</t>
  </si>
  <si>
    <t>0327041579579</t>
  </si>
  <si>
    <t>13/09/2018</t>
  </si>
  <si>
    <t>0697041002174</t>
  </si>
  <si>
    <t>24/12/2018</t>
  </si>
  <si>
    <t>0147041005397</t>
  </si>
  <si>
    <t>11/04/2014</t>
  </si>
  <si>
    <t>0148401005747</t>
  </si>
  <si>
    <t>20/06/2014</t>
  </si>
  <si>
    <t>0737041003157</t>
  </si>
  <si>
    <t>0698401103046</t>
  </si>
  <si>
    <t>06/04/2020</t>
  </si>
  <si>
    <t>0357041020020</t>
  </si>
  <si>
    <t>12/06/2018</t>
  </si>
  <si>
    <t>0147041035556</t>
  </si>
  <si>
    <t>0697041105415</t>
  </si>
  <si>
    <t>0057041020311</t>
  </si>
  <si>
    <t>02/05/2018</t>
  </si>
  <si>
    <t>0697041105047</t>
  </si>
  <si>
    <t>0049999988888</t>
  </si>
  <si>
    <t>11/11/2021</t>
  </si>
  <si>
    <t>0697041001448</t>
  </si>
  <si>
    <t>06/03/2018</t>
  </si>
  <si>
    <t>0697041556666</t>
  </si>
  <si>
    <t>0697041001785</t>
  </si>
  <si>
    <t>24/07/2018</t>
  </si>
  <si>
    <t>0027040045204</t>
  </si>
  <si>
    <t>0027041011297</t>
  </si>
  <si>
    <t>27/04/2015</t>
  </si>
  <si>
    <t>0027040020040</t>
  </si>
  <si>
    <t>03/06/2016</t>
  </si>
  <si>
    <t>0757040002399</t>
  </si>
  <si>
    <t>0757041558888</t>
  </si>
  <si>
    <t>22/01/2021</t>
  </si>
  <si>
    <t>0697041105845</t>
  </si>
  <si>
    <t>0697041036695</t>
  </si>
  <si>
    <t>0698401001753</t>
  </si>
  <si>
    <t>05/07/2018</t>
  </si>
  <si>
    <t>0367979777999</t>
  </si>
  <si>
    <t>0367041008896</t>
  </si>
  <si>
    <t>0367040009233</t>
  </si>
  <si>
    <t>30/08/2016</t>
  </si>
  <si>
    <t>0367041028080</t>
  </si>
  <si>
    <t>0147041015516</t>
  </si>
  <si>
    <t>20/03/2017</t>
  </si>
  <si>
    <t>0697041044648</t>
  </si>
  <si>
    <t>0077041000939</t>
  </si>
  <si>
    <t>11/05/2012</t>
  </si>
  <si>
    <t>0078401000955</t>
  </si>
  <si>
    <t>15/05/2012</t>
  </si>
  <si>
    <t>0027041268888</t>
  </si>
  <si>
    <t>08/10/2020</t>
  </si>
  <si>
    <t>0147041778899</t>
  </si>
  <si>
    <t>12/10/2018</t>
  </si>
  <si>
    <t>0697041001606</t>
  </si>
  <si>
    <t>15/11/2018</t>
  </si>
  <si>
    <t>9021711711711</t>
  </si>
  <si>
    <t>16/05/2022</t>
  </si>
  <si>
    <t>0697041045633</t>
  </si>
  <si>
    <t>0698401000629</t>
  </si>
  <si>
    <t>13/04/2017</t>
  </si>
  <si>
    <t>0057041028057</t>
  </si>
  <si>
    <t>15/05/2020</t>
  </si>
  <si>
    <t>0697041105654</t>
  </si>
  <si>
    <t>0697041002025</t>
  </si>
  <si>
    <t>01/11/2018</t>
  </si>
  <si>
    <t>0010010123456</t>
  </si>
  <si>
    <t>0347041042346</t>
  </si>
  <si>
    <t>0047041007856</t>
  </si>
  <si>
    <t>0697041105655</t>
  </si>
  <si>
    <t>0637041015300</t>
  </si>
  <si>
    <t>0737041001574</t>
  </si>
  <si>
    <t>28/03/2022</t>
  </si>
  <si>
    <t>0697041104224</t>
  </si>
  <si>
    <t>05/04/2021</t>
  </si>
  <si>
    <t>0697041111112</t>
  </si>
  <si>
    <t>0697041002791</t>
  </si>
  <si>
    <t>24/10/2019</t>
  </si>
  <si>
    <t>0070905377977</t>
  </si>
  <si>
    <t>0907777397979</t>
  </si>
  <si>
    <t>0027041039608</t>
  </si>
  <si>
    <t>23/03/2021</t>
  </si>
  <si>
    <t>0168401006031</t>
  </si>
  <si>
    <t>31/10/2014</t>
  </si>
  <si>
    <t>0167041003473</t>
  </si>
  <si>
    <t>29/07/2013</t>
  </si>
  <si>
    <t>0087041020921</t>
  </si>
  <si>
    <t>20/05/2021</t>
  </si>
  <si>
    <t>0697041008508</t>
  </si>
  <si>
    <t>0697041103640</t>
  </si>
  <si>
    <t>27/10/2020</t>
  </si>
  <si>
    <t>0697040025434</t>
  </si>
  <si>
    <t>0697041003949</t>
  </si>
  <si>
    <t>0697040025721</t>
  </si>
  <si>
    <t>0697040015449</t>
  </si>
  <si>
    <t>0698401003176</t>
  </si>
  <si>
    <t>0697040024856</t>
  </si>
  <si>
    <t>0697041104133</t>
  </si>
  <si>
    <t>0697041025809</t>
  </si>
  <si>
    <t>0177777888999</t>
  </si>
  <si>
    <t>0697041103431</t>
  </si>
  <si>
    <t>17/08/2020</t>
  </si>
  <si>
    <t>0167041030192</t>
  </si>
  <si>
    <t>0645678999999</t>
  </si>
  <si>
    <t>18/01/2022</t>
  </si>
  <si>
    <t>0646868888888</t>
  </si>
  <si>
    <t>0697041104336</t>
  </si>
  <si>
    <t>17/05/2021</t>
  </si>
  <si>
    <t>0057041002952</t>
  </si>
  <si>
    <t>31/01/2013</t>
  </si>
  <si>
    <t>0057040010756</t>
  </si>
  <si>
    <t>27/05/2015</t>
  </si>
  <si>
    <t>0287041021758</t>
  </si>
  <si>
    <t>6157041000069</t>
  </si>
  <si>
    <t>0698401003156</t>
  </si>
  <si>
    <t>0698400019530</t>
  </si>
  <si>
    <t>0697041001675</t>
  </si>
  <si>
    <t>0257040018068</t>
  </si>
  <si>
    <t>08/05/2019</t>
  </si>
  <si>
    <t>0257041000999</t>
  </si>
  <si>
    <t>18/03/2013</t>
  </si>
  <si>
    <t>0257040008893</t>
  </si>
  <si>
    <t>25/07/2016</t>
  </si>
  <si>
    <t>0807041005410</t>
  </si>
  <si>
    <t>0907041002822</t>
  </si>
  <si>
    <t>8015678060606</t>
  </si>
  <si>
    <t>0297041025386</t>
  </si>
  <si>
    <t>0697041105368</t>
  </si>
  <si>
    <t>0697041105423</t>
  </si>
  <si>
    <t>0043979999999</t>
  </si>
  <si>
    <t>0037041059536</t>
  </si>
  <si>
    <t>6037041000019</t>
  </si>
  <si>
    <t>EH.124</t>
  </si>
  <si>
    <t>EH.123</t>
  </si>
  <si>
    <t>EH.125</t>
  </si>
  <si>
    <t>EH.126</t>
  </si>
  <si>
    <t>EH.115</t>
  </si>
  <si>
    <t>EH.117</t>
  </si>
  <si>
    <t>EH.113</t>
  </si>
  <si>
    <t>EH.122</t>
  </si>
  <si>
    <t>thư qua mail, chờ bản cứng</t>
  </si>
  <si>
    <t>EH.118</t>
  </si>
  <si>
    <t>EH.114</t>
  </si>
  <si>
    <t>EH.112</t>
  </si>
  <si>
    <t>EH.119</t>
  </si>
  <si>
    <t>EH.121</t>
  </si>
  <si>
    <t>EH.120</t>
  </si>
  <si>
    <t>EH.110</t>
  </si>
  <si>
    <t>EH.96</t>
  </si>
  <si>
    <t>EH.116</t>
  </si>
  <si>
    <t>EH.111</t>
  </si>
  <si>
    <t>23/03/2024</t>
  </si>
  <si>
    <t>EH.107</t>
  </si>
  <si>
    <t>THƯ QUA MAIL, ĐG CHỜ BẢN CỨNG</t>
  </si>
  <si>
    <t>EH.109</t>
  </si>
  <si>
    <t>EH.108</t>
  </si>
  <si>
    <t>NNT</t>
  </si>
  <si>
    <t>KKH</t>
  </si>
  <si>
    <t>RP</t>
  </si>
  <si>
    <t xml:space="preserve">Hard  </t>
  </si>
  <si>
    <t>RP.01</t>
  </si>
  <si>
    <t>CKH</t>
  </si>
  <si>
    <t>HDTG61523172</t>
  </si>
  <si>
    <t>RP.02</t>
  </si>
  <si>
    <t>HDTG61523158</t>
  </si>
  <si>
    <t>HDTG61523160</t>
  </si>
  <si>
    <t>HDTG61523159</t>
  </si>
  <si>
    <t>HDTG61523154</t>
  </si>
  <si>
    <t>HDTG61623006</t>
  </si>
  <si>
    <t>HDTG61523173</t>
  </si>
  <si>
    <t>HDTG61523176</t>
  </si>
  <si>
    <t>RP.04</t>
  </si>
  <si>
    <t>HDTG06918167</t>
  </si>
  <si>
    <t>HDTG06918170</t>
  </si>
  <si>
    <t>0047041007130</t>
  </si>
  <si>
    <t>00023261</t>
  </si>
  <si>
    <t>CONG TY CO PHAN CHUNG KHOAN VIETCAP - CN HA NOI</t>
  </si>
  <si>
    <t>23/04/2014</t>
  </si>
  <si>
    <t>0047041000389</t>
  </si>
  <si>
    <t>30/01/2012</t>
  </si>
  <si>
    <t>0687046154609</t>
  </si>
  <si>
    <t>00021116</t>
  </si>
  <si>
    <t>CTY CP BAT DONG SAN BAN VIET</t>
  </si>
  <si>
    <t>0687041003224</t>
  </si>
  <si>
    <t>22/06/2011</t>
  </si>
  <si>
    <t>0687041007020</t>
  </si>
  <si>
    <t>27/07/2012</t>
  </si>
  <si>
    <t>0047041016337</t>
  </si>
  <si>
    <t>00193257</t>
  </si>
  <si>
    <t>CHI NHANH CTY CP GOOD DAY HOSPITALITY</t>
  </si>
  <si>
    <t>22/03/2017</t>
  </si>
  <si>
    <t>0687041050273</t>
  </si>
  <si>
    <t>00144764</t>
  </si>
  <si>
    <t>CONG TY TNHH PHOENIX HOLDINGS</t>
  </si>
  <si>
    <t>08/12/2015</t>
  </si>
  <si>
    <t>RP.05</t>
  </si>
  <si>
    <t>RP.03</t>
  </si>
  <si>
    <t>0697041103115</t>
  </si>
  <si>
    <t>00327802</t>
  </si>
  <si>
    <t>CONG TY CO PHAN GOLD COAST RETAIL</t>
  </si>
  <si>
    <t>12/05/2020</t>
  </si>
  <si>
    <t>N.027</t>
  </si>
  <si>
    <t>N.028</t>
  </si>
  <si>
    <t>N.029</t>
  </si>
  <si>
    <t>N.030</t>
  </si>
  <si>
    <t>N.031</t>
  </si>
  <si>
    <t>N.032</t>
  </si>
  <si>
    <t>N.033</t>
  </si>
  <si>
    <t>N.034</t>
  </si>
  <si>
    <t>N.026</t>
  </si>
  <si>
    <t>BVB 31.12.023 - N1 &amp; N7 Section - Deposits from other banks - TMN</t>
  </si>
  <si>
    <t>C601.19</t>
  </si>
  <si>
    <t>C601.20</t>
  </si>
  <si>
    <t>C601.21</t>
  </si>
  <si>
    <t>C601.22</t>
  </si>
  <si>
    <t>C601.24</t>
  </si>
  <si>
    <t>C601.10</t>
  </si>
  <si>
    <t>C601.08</t>
  </si>
  <si>
    <t>C601.11</t>
  </si>
  <si>
    <t>C601.12</t>
  </si>
  <si>
    <t>C601.13</t>
  </si>
  <si>
    <t>C601.14</t>
  </si>
  <si>
    <t>C601.15</t>
  </si>
  <si>
    <t>C601.16</t>
  </si>
  <si>
    <t>C601.17</t>
  </si>
  <si>
    <t>C601.18</t>
  </si>
  <si>
    <t>BVB 31.12.2023 - C Section - Cash - HHPN</t>
  </si>
  <si>
    <t>N.046</t>
  </si>
  <si>
    <t>N.044</t>
  </si>
  <si>
    <t>BVB 31.12.2023 - N2-N6 Section - Customer deposits - TK 4310 TMN</t>
  </si>
  <si>
    <t>BVB 31.12.2023 - D Section - Investments - TMN</t>
  </si>
  <si>
    <t>N.03</t>
  </si>
  <si>
    <t>N.10</t>
  </si>
  <si>
    <t>N.22</t>
  </si>
  <si>
    <t>N2.006</t>
  </si>
  <si>
    <t>N2.007</t>
  </si>
  <si>
    <t>N2.008</t>
  </si>
  <si>
    <t>N2.009</t>
  </si>
  <si>
    <t>N2.011</t>
  </si>
  <si>
    <t>EH.76</t>
  </si>
  <si>
    <t>EH.127</t>
  </si>
  <si>
    <t>R.03</t>
  </si>
  <si>
    <t>Account number</t>
  </si>
  <si>
    <t>R.01</t>
  </si>
  <si>
    <t>BVB 31.12.2023 - N2-6 Section - Confirmation - TMN</t>
  </si>
  <si>
    <t>45,43</t>
  </si>
  <si>
    <t>We directly obtain and test loan contracts, debt receipts, collateral documents and legal documents of customers.</t>
  </si>
  <si>
    <t>Document</t>
  </si>
  <si>
    <t>We directly obtain and test account statement from 30.12.2023 - 10.01.2024 of customers.</t>
  </si>
  <si>
    <t>We obtain account statement from 30.12.2023 - 10.01.2024 of customers.</t>
  </si>
  <si>
    <t>BVB 31.12.2023 - G Section - Other receivables - GTN.V2</t>
  </si>
  <si>
    <t>We obtain bank statement at 31 December 2023</t>
  </si>
  <si>
    <t>We collect bond issuance reports and issuance results slips</t>
  </si>
  <si>
    <t>BVB 31.12.2023 - EH Section - Loans to customers - GTN</t>
  </si>
  <si>
    <t>BVB 31.12.2023 - Related parrties.xlsx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</si>
</sst>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409]mmmmm\-yy;@"/>
    <numFmt numFmtId="166" formatCode="[$-409]dd\-mmm\-yy;@"/>
    <numFmt numFmtId="167" formatCode="0.0%"/>
    <numFmt numFmtId="168" formatCode="0.000%"/>
    <numFmt numFmtId="169" formatCode="_-* #,##0.00\ _₫_-;\-* #,##0.00\ _₫_-;_-* &quot;-&quot;??\ _₫_-;_-@_-"/>
    <numFmt numFmtId="170" formatCode="_-&quot;£&quot;* #,##0_-;\-&quot;£&quot;* #,##0_-;_-&quot;£&quot;* &quot;-&quot;_-;_-@_-"/>
    <numFmt numFmtId="171" formatCode="_-* #,##0_-;\-* #,##0_-;_-* &quot;-&quot;_-;_-@_-"/>
    <numFmt numFmtId="172" formatCode="_-&quot;£&quot;* #,##0.00_-;\-&quot;£&quot;* #,##0.00_-;_-&quot;£&quot;* &quot;-&quot;??_-;_-@_-"/>
    <numFmt numFmtId="173" formatCode="#,##0.00\ ;&quot; (&quot;#,##0.00\);&quot; -&quot;#\ ;@\ "/>
    <numFmt numFmtId="174" formatCode="_-* #,##0.00_-;\-* #,##0.00_-;_-* &quot;-&quot;??_-;_-@_-"/>
    <numFmt numFmtId="175" formatCode="_(* #.##0.00_);_(* \(#.##0.00\);_(* &quot;-&quot;??_);_(@_)"/>
    <numFmt numFmtId="176" formatCode="_(* #,##0.00_);_(* \(#,##0.00\);_(* \-??_);_(@_)"/>
    <numFmt numFmtId="177" formatCode="\$#,##0\ ;\(\$#,##0\)"/>
    <numFmt numFmtId="178" formatCode="&quot;\&quot;#,##0;[Red]&quot;\&quot;&quot;\&quot;\-#,##0"/>
    <numFmt numFmtId="179" formatCode="&quot;\&quot;#,##0.00;[Red]&quot;\&quot;&quot;\&quot;&quot;\&quot;&quot;\&quot;&quot;\&quot;&quot;\&quot;\-#,##0.00"/>
    <numFmt numFmtId="180" formatCode="&quot;\&quot;#,##0.00;[Red]&quot;\&quot;\-#,##0.00"/>
    <numFmt numFmtId="181" formatCode="&quot;\&quot;#,##0;[Red]&quot;\&quot;\-#,##0"/>
    <numFmt numFmtId="182" formatCode="General_)"/>
    <numFmt numFmtId="183" formatCode="[$-409]d\-mmm\-yy;@"/>
    <numFmt numFmtId="184" formatCode="* #,##0.00;* \-#,##0.00;* &quot;-&quot;??;@"/>
    <numFmt numFmtId="185" formatCode="#,##0.00&quot;   &quot;;[Red]\-#,##0.00&quot;   &quot;"/>
    <numFmt numFmtId="186" formatCode="[$-1010000]d/m/yy;@"/>
    <numFmt numFmtId="187" formatCode="#,##0.00&quot; &quot;;&quot; (&quot;#,##0.00&quot;)&quot;;&quot; -&quot;#&quot; &quot;;@&quot; &quot;"/>
    <numFmt numFmtId="188" formatCode="[$-409]General"/>
    <numFmt numFmtId="189" formatCode="&quot; &quot;#,##0.00&quot; &quot;;&quot; (&quot;#,##0.00&quot;)&quot;;&quot; -&quot;00&quot; &quot;;&quot; &quot;@&quot; &quot;"/>
    <numFmt numFmtId="190" formatCode="#,##0.00&quot; &quot;;&quot; (&quot;#,##0.00&quot;)&quot;;&quot; -&quot;00&quot; &quot;;@&quot; &quot;"/>
  </numFmts>
  <fonts count="185">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8"/>
      <name val="EYInterstate Light"/>
    </font>
    <font>
      <sz val="11"/>
      <color indexed="8"/>
      <name val="Calibri"/>
      <family val="2"/>
      <scheme val="minor"/>
    </font>
    <font>
      <b/>
      <sz val="11"/>
      <color indexed="10"/>
      <name val="Calibri"/>
      <family val="2"/>
      <scheme val="minor"/>
    </font>
    <font>
      <b/>
      <sz val="18"/>
      <color indexed="10"/>
      <name val="Calibri"/>
      <family val="2"/>
      <scheme val="minor"/>
    </font>
    <font>
      <b/>
      <i/>
      <sz val="11"/>
      <name val="Calibri"/>
      <family val="2"/>
      <scheme val="minor"/>
    </font>
    <font>
      <u/>
      <sz val="11"/>
      <color theme="10"/>
      <name val="Calibri"/>
      <family val="2"/>
      <scheme val="minor"/>
    </font>
    <font>
      <sz val="11"/>
      <color rgb="FFFFE600"/>
      <name val="Calibri"/>
      <family val="2"/>
      <scheme val="minor"/>
    </font>
    <font>
      <sz val="11"/>
      <color rgb="FF000000"/>
      <name val="Calibri"/>
      <family val="2"/>
      <scheme val="minor"/>
    </font>
    <font>
      <sz val="10"/>
      <color theme="1"/>
      <name val="Calibri"/>
      <family val="2"/>
      <scheme val="minor"/>
    </font>
    <font>
      <b/>
      <i/>
      <sz val="11"/>
      <color theme="1"/>
      <name val="Calibri"/>
      <family val="2"/>
      <scheme val="minor"/>
    </font>
    <font>
      <i/>
      <sz val="11"/>
      <color theme="1"/>
      <name val="Calibri"/>
      <family val="2"/>
      <scheme val="minor"/>
    </font>
    <font>
      <b/>
      <sz val="12"/>
      <color theme="1"/>
      <name val="Calibri"/>
      <family val="2"/>
      <scheme val="minor"/>
    </font>
    <font>
      <b/>
      <sz val="14"/>
      <color theme="1"/>
      <name val="Calibri"/>
      <family val="2"/>
      <scheme val="minor"/>
    </font>
    <font>
      <i/>
      <u/>
      <sz val="11"/>
      <color theme="1"/>
      <name val="Calibri"/>
      <family val="2"/>
      <scheme val="minor"/>
    </font>
    <font>
      <b/>
      <sz val="12"/>
      <color theme="1"/>
      <name val="Calibri"/>
      <family val="2"/>
    </font>
    <font>
      <sz val="12"/>
      <color theme="1"/>
      <name val="Calibri"/>
      <family val="2"/>
      <scheme val="minor"/>
    </font>
    <font>
      <b/>
      <sz val="12"/>
      <color rgb="FFFF0000"/>
      <name val="Calibri"/>
      <family val="2"/>
      <scheme val="minor"/>
    </font>
    <font>
      <b/>
      <i/>
      <sz val="14"/>
      <color theme="1"/>
      <name val="Calibri"/>
      <family val="2"/>
      <scheme val="minor"/>
    </font>
    <font>
      <sz val="10"/>
      <name val="Arial"/>
      <family val="2"/>
    </font>
    <font>
      <sz val="10"/>
      <color rgb="FF00000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b/>
      <sz val="8"/>
      <name val="Calibri"/>
      <family val="2"/>
      <scheme val="minor"/>
    </font>
    <font>
      <b/>
      <sz val="10"/>
      <color theme="4" tint="-0.499984740745262"/>
      <name val="Arial"/>
      <family val="2"/>
    </font>
    <font>
      <sz val="8"/>
      <name val="Calibri"/>
      <family val="2"/>
      <scheme val="minor"/>
    </font>
    <font>
      <sz val="8"/>
      <color theme="1"/>
      <name val="Calibri"/>
      <family val="2"/>
      <scheme val="minor"/>
    </font>
    <font>
      <sz val="10"/>
      <color theme="1"/>
      <name val="Arial"/>
      <family val="2"/>
    </font>
    <font>
      <b/>
      <sz val="10"/>
      <color theme="1"/>
      <name val="Arial"/>
      <family val="2"/>
    </font>
    <font>
      <sz val="11"/>
      <color theme="1"/>
      <name val="Calibri"/>
      <family val="2"/>
    </font>
    <font>
      <sz val="11"/>
      <color theme="1"/>
      <name val="Arial"/>
      <family val="2"/>
    </font>
    <font>
      <sz val="10"/>
      <color indexed="8"/>
      <name val="Arial"/>
      <family val="2"/>
    </font>
    <font>
      <sz val="11"/>
      <color rgb="FF000000"/>
      <name val="Calibri"/>
      <family val="2"/>
    </font>
    <font>
      <sz val="11"/>
      <color indexed="8"/>
      <name val="Calibri"/>
      <family val="2"/>
    </font>
    <font>
      <sz val="11"/>
      <color theme="1"/>
      <name val="Times New Roman"/>
      <family val="2"/>
    </font>
    <font>
      <b/>
      <sz val="10"/>
      <name val="Arial"/>
      <family val="2"/>
    </font>
    <font>
      <b/>
      <sz val="10"/>
      <color indexed="8"/>
      <name val="Arial"/>
      <family val="2"/>
    </font>
    <font>
      <sz val="10"/>
      <name val="MS Sans Serif"/>
      <family val="2"/>
    </font>
    <font>
      <b/>
      <sz val="10"/>
      <color theme="0"/>
      <name val="Arial"/>
      <family val="2"/>
    </font>
    <font>
      <b/>
      <sz val="11"/>
      <color theme="1"/>
      <name val="Calibri"/>
      <family val="2"/>
    </font>
    <font>
      <sz val="11"/>
      <color rgb="FF006100"/>
      <name val="Calibri"/>
      <family val="2"/>
    </font>
    <font>
      <sz val="11"/>
      <color rgb="FF9C0006"/>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sz val="11"/>
      <color theme="0"/>
      <name val="Calibri"/>
      <family val="2"/>
    </font>
    <font>
      <sz val="10"/>
      <color rgb="FFFF0000"/>
      <name val="Arial"/>
      <family val="2"/>
    </font>
    <font>
      <sz val="10"/>
      <color theme="0"/>
      <name val="Arial"/>
      <family val="2"/>
    </font>
    <font>
      <sz val="12"/>
      <name val="Times New Roman"/>
      <family val="1"/>
    </font>
    <font>
      <sz val="10"/>
      <color indexed="10"/>
      <name val="Arial"/>
      <family val="2"/>
    </font>
    <font>
      <sz val="10"/>
      <color rgb="FF006100"/>
      <name val="Arial"/>
      <family val="2"/>
    </font>
    <font>
      <sz val="10"/>
      <color rgb="FF9C5700"/>
      <name val="Arial"/>
      <family val="2"/>
    </font>
    <font>
      <sz val="10"/>
      <name val="VNI-Times"/>
    </font>
    <font>
      <sz val="11"/>
      <color theme="1"/>
      <name val="Arial Unicode MS"/>
      <family val="2"/>
    </font>
    <font>
      <sz val="10"/>
      <color rgb="FF9C0006"/>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i/>
      <sz val="10"/>
      <color rgb="FF7F7F7F"/>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charset val="163"/>
    </font>
    <font>
      <sz val="11"/>
      <color theme="1"/>
      <name val="Calibri"/>
      <family val="2"/>
      <charset val="163"/>
      <scheme val="minor"/>
    </font>
    <font>
      <sz val="12"/>
      <color theme="1"/>
      <name val="Times New Roman"/>
      <family val="2"/>
    </font>
    <font>
      <u/>
      <sz val="10"/>
      <color indexed="12"/>
      <name val="Arial"/>
      <family val="2"/>
    </font>
    <font>
      <sz val="11"/>
      <name val="돋움"/>
      <family val="3"/>
      <charset val="129"/>
    </font>
    <font>
      <sz val="12"/>
      <name val="VNI-Times"/>
    </font>
    <font>
      <u/>
      <sz val="10"/>
      <color theme="10"/>
      <name val="Arial"/>
      <family val="2"/>
    </font>
    <font>
      <sz val="11"/>
      <color rgb="FF9C6500"/>
      <name val="Calibri"/>
      <family val="2"/>
      <scheme val="minor"/>
    </font>
    <font>
      <b/>
      <sz val="18"/>
      <color theme="3"/>
      <name val="Calibri Light"/>
      <family val="2"/>
      <scheme val="major"/>
    </font>
    <font>
      <sz val="10"/>
      <name val="VNI-Aptima"/>
    </font>
    <font>
      <b/>
      <sz val="12"/>
      <name val="VN-NTime"/>
    </font>
    <font>
      <sz val="14"/>
      <name val="뼻뮝"/>
      <family val="3"/>
    </font>
    <font>
      <sz val="12"/>
      <name val="뼻뮝"/>
      <family val="1"/>
    </font>
    <font>
      <sz val="12"/>
      <name val="바탕체"/>
      <family val="1"/>
    </font>
    <font>
      <sz val="10"/>
      <name val="굴림체"/>
      <family val="3"/>
    </font>
    <font>
      <sz val="10"/>
      <name val="VNI-Aptima"/>
      <family val="2"/>
    </font>
    <font>
      <b/>
      <sz val="12"/>
      <name val="VN-NTime"/>
      <family val="2"/>
    </font>
    <font>
      <sz val="10"/>
      <name val="Tahoma"/>
      <family val="2"/>
    </font>
    <font>
      <sz val="10"/>
      <color indexed="8"/>
      <name val="Arial"/>
      <family val="2"/>
      <charset val="163"/>
    </font>
    <font>
      <sz val="10"/>
      <name val="Helv"/>
    </font>
    <font>
      <sz val="11"/>
      <color theme="1"/>
      <name val="Times New Roman"/>
      <family val="2"/>
      <charset val="129"/>
    </font>
    <font>
      <b/>
      <sz val="11"/>
      <color theme="1"/>
      <name val="Arial Unicode MS"/>
      <family val="2"/>
    </font>
    <font>
      <b/>
      <sz val="15"/>
      <color theme="3"/>
      <name val="Arial Unicode MS"/>
      <family val="2"/>
    </font>
    <font>
      <b/>
      <sz val="13"/>
      <color theme="3"/>
      <name val="Arial Unicode MS"/>
      <family val="2"/>
    </font>
    <font>
      <b/>
      <sz val="11"/>
      <color theme="3"/>
      <name val="Arial Unicode MS"/>
      <family val="2"/>
    </font>
    <font>
      <sz val="11"/>
      <color rgb="FF006100"/>
      <name val="Arial Unicode MS"/>
      <family val="2"/>
    </font>
    <font>
      <sz val="11"/>
      <color rgb="FF9C0006"/>
      <name val="Arial Unicode MS"/>
      <family val="2"/>
    </font>
    <font>
      <sz val="11"/>
      <color rgb="FF9C6500"/>
      <name val="Arial Unicode MS"/>
      <family val="2"/>
    </font>
    <font>
      <sz val="11"/>
      <color rgb="FF3F3F76"/>
      <name val="Arial Unicode MS"/>
      <family val="2"/>
    </font>
    <font>
      <b/>
      <sz val="11"/>
      <color rgb="FF3F3F3F"/>
      <name val="Arial Unicode MS"/>
      <family val="2"/>
    </font>
    <font>
      <b/>
      <sz val="11"/>
      <color rgb="FFFA7D00"/>
      <name val="Arial Unicode MS"/>
      <family val="2"/>
    </font>
    <font>
      <sz val="11"/>
      <color rgb="FFFA7D00"/>
      <name val="Arial Unicode MS"/>
      <family val="2"/>
    </font>
    <font>
      <b/>
      <sz val="11"/>
      <color theme="0"/>
      <name val="Arial Unicode MS"/>
      <family val="2"/>
    </font>
    <font>
      <sz val="11"/>
      <color rgb="FFFF0000"/>
      <name val="Arial Unicode MS"/>
      <family val="2"/>
    </font>
    <font>
      <i/>
      <sz val="11"/>
      <color rgb="FF7F7F7F"/>
      <name val="Arial Unicode MS"/>
      <family val="2"/>
    </font>
    <font>
      <sz val="11"/>
      <color theme="0"/>
      <name val="Arial Unicode MS"/>
      <family val="2"/>
    </font>
    <font>
      <u/>
      <sz val="8"/>
      <color rgb="FF0000FF"/>
      <name val="Arial"/>
      <family val="2"/>
    </font>
    <font>
      <u/>
      <sz val="8"/>
      <color rgb="FF800080"/>
      <name val="Arial"/>
      <family val="2"/>
    </font>
    <font>
      <sz val="11"/>
      <name val="VNI-Times"/>
    </font>
    <font>
      <u/>
      <sz val="12"/>
      <color indexed="12"/>
      <name val="Times New Roman"/>
      <family val="1"/>
    </font>
    <font>
      <b/>
      <sz val="10"/>
      <color indexed="64"/>
      <name val="Arial"/>
      <family val="2"/>
    </font>
    <font>
      <b/>
      <sz val="11"/>
      <color indexed="19"/>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11"/>
      <color indexed="16"/>
      <name val="Calibri"/>
      <family val="2"/>
    </font>
    <font>
      <b/>
      <sz val="11"/>
      <color indexed="59"/>
      <name val="Calibri"/>
      <family val="2"/>
    </font>
    <font>
      <u/>
      <sz val="10"/>
      <name val="Arial"/>
      <family val="2"/>
    </font>
    <font>
      <b/>
      <sz val="18"/>
      <color indexed="62"/>
      <name val="Cambria"/>
      <family val="2"/>
    </font>
    <font>
      <sz val="10"/>
      <color indexed="62"/>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b/>
      <sz val="10"/>
      <color indexed="63"/>
      <name val="Arial"/>
      <family val="2"/>
    </font>
    <font>
      <b/>
      <sz val="11"/>
      <color indexed="10"/>
      <name val="Calibri"/>
      <family val="2"/>
    </font>
    <font>
      <sz val="11"/>
      <color indexed="8"/>
      <name val="Arial"/>
      <family val="2"/>
    </font>
    <font>
      <b/>
      <sz val="11"/>
      <color indexed="60"/>
      <name val="Calibri"/>
      <family val="2"/>
    </font>
    <font>
      <b/>
      <sz val="15"/>
      <color indexed="62"/>
      <name val="Arial"/>
      <family val="2"/>
    </font>
    <font>
      <b/>
      <sz val="11"/>
      <color indexed="62"/>
      <name val="Arial"/>
      <family val="2"/>
    </font>
    <font>
      <b/>
      <sz val="18"/>
      <color indexed="62"/>
      <name val="Times New Roman"/>
      <family val="2"/>
    </font>
    <font>
      <sz val="11"/>
      <color indexed="8"/>
      <name val="Arial"/>
      <family val="2"/>
      <charset val="163"/>
    </font>
    <font>
      <b/>
      <sz val="15"/>
      <color indexed="62"/>
      <name val="Calibri"/>
      <family val="2"/>
      <scheme val="minor"/>
    </font>
    <font>
      <b/>
      <sz val="13"/>
      <color indexed="62"/>
      <name val="Calibri"/>
      <family val="2"/>
      <scheme val="minor"/>
    </font>
    <font>
      <b/>
      <sz val="11"/>
      <color indexed="62"/>
      <name val="Calibri"/>
      <family val="2"/>
      <scheme val="minor"/>
    </font>
    <font>
      <u/>
      <sz val="11"/>
      <color theme="10"/>
      <name val="Calibri"/>
      <family val="2"/>
    </font>
    <font>
      <sz val="11"/>
      <color rgb="FF9C6500"/>
      <name val="Calibri"/>
      <family val="2"/>
    </font>
    <font>
      <sz val="11"/>
      <color theme="1"/>
      <name val="Calibri"/>
      <family val="2"/>
      <charset val="163"/>
    </font>
    <font>
      <b/>
      <sz val="18"/>
      <color indexed="62"/>
      <name val="Calibri Light"/>
      <family val="2"/>
      <scheme val="major"/>
    </font>
    <font>
      <sz val="10"/>
      <name val=".VnTime"/>
      <family val="2"/>
    </font>
    <font>
      <sz val="11"/>
      <color theme="1"/>
      <name val="Arial1"/>
    </font>
    <font>
      <sz val="10"/>
      <color indexed="8"/>
      <name val=".VnTime"/>
      <family val="2"/>
    </font>
    <font>
      <b/>
      <sz val="11"/>
      <color indexed="8"/>
      <name val="Times New Roman"/>
      <family val="1"/>
    </font>
    <font>
      <sz val="11"/>
      <color indexed="8"/>
      <name val="Times New Roman"/>
      <family val="1"/>
    </font>
    <font>
      <b/>
      <sz val="10"/>
      <color rgb="FFFF0000"/>
      <name val="Arial"/>
      <family val="2"/>
    </font>
    <font>
      <b/>
      <sz val="11"/>
      <color theme="4" tint="-0.249977111117893"/>
      <name val="Calibri"/>
      <family val="2"/>
      <scheme val="minor"/>
    </font>
  </fonts>
  <fills count="185">
    <fill>
      <patternFill patternType="none"/>
    </fill>
    <fill>
      <patternFill patternType="gray125"/>
    </fill>
    <fill>
      <patternFill patternType="solid">
        <fgColor theme="9"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0"/>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7"/>
        <bgColor theme="4" tint="0.79998168889431442"/>
      </patternFill>
    </fill>
    <fill>
      <patternFill patternType="solid">
        <fgColor theme="7"/>
        <bgColor indexed="64"/>
      </patternFill>
    </fill>
    <fill>
      <patternFill patternType="solid">
        <fgColor theme="9"/>
        <bgColor theme="4" tint="0.79998168889431442"/>
      </patternFill>
    </fill>
    <fill>
      <patternFill patternType="solid">
        <fgColor rgb="FFE0C1ED"/>
        <bgColor indexed="64"/>
      </patternFill>
    </fill>
    <fill>
      <patternFill patternType="solid">
        <fgColor rgb="FFE4FED2"/>
        <bgColor indexed="64"/>
      </patternFill>
    </fill>
    <fill>
      <patternFill patternType="solid">
        <fgColor rgb="FFFFFF99"/>
        <bgColor indexed="64"/>
      </patternFill>
    </fill>
    <fill>
      <patternFill patternType="solid">
        <fgColor theme="5"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D4C6E0"/>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indexed="9"/>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39997558519241921"/>
        <bgColor indexed="64"/>
      </patternFill>
    </fill>
    <fill>
      <patternFill patternType="solid">
        <fgColor theme="8"/>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6337778862885"/>
        <bgColor indexed="64"/>
      </patternFill>
    </fill>
    <fill>
      <patternFill patternType="solid">
        <fgColor rgb="FFF2F2F2"/>
        <bgColor indexed="64"/>
      </patternFill>
    </fill>
    <fill>
      <patternFill patternType="solid">
        <fgColor theme="4"/>
        <bgColor indexed="64"/>
      </patternFill>
    </fill>
    <fill>
      <patternFill patternType="solid">
        <fgColor theme="9"/>
        <bgColor indexed="64"/>
      </patternFill>
    </fill>
    <fill>
      <patternFill patternType="solid">
        <fgColor theme="5"/>
        <bgColor indexed="64"/>
      </patternFill>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6"/>
        <bgColor indexed="64"/>
      </patternFill>
    </fill>
    <fill>
      <patternFill patternType="solid">
        <fgColor rgb="FFFFC7CE"/>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indexed="48"/>
        <bgColor indexed="24"/>
      </patternFill>
    </fill>
    <fill>
      <patternFill patternType="solid">
        <fgColor indexed="31"/>
        <bgColor indexed="41"/>
      </patternFill>
    </fill>
    <fill>
      <patternFill patternType="solid">
        <fgColor indexed="44"/>
        <bgColor indexed="47"/>
      </patternFill>
    </fill>
    <fill>
      <patternFill patternType="solid">
        <fgColor indexed="31"/>
        <bgColor indexed="35"/>
      </patternFill>
    </fill>
    <fill>
      <patternFill patternType="solid">
        <fgColor indexed="31"/>
        <bgColor indexed="42"/>
      </patternFill>
    </fill>
    <fill>
      <patternFill patternType="solid">
        <fgColor indexed="35"/>
        <bgColor indexed="44"/>
      </patternFill>
    </fill>
    <fill>
      <patternFill patternType="solid">
        <fgColor indexed="9"/>
      </patternFill>
    </fill>
    <fill>
      <patternFill patternType="solid">
        <fgColor indexed="24"/>
        <bgColor indexed="55"/>
      </patternFill>
    </fill>
    <fill>
      <patternFill patternType="solid">
        <fgColor indexed="41"/>
        <bgColor indexed="31"/>
      </patternFill>
    </fill>
    <fill>
      <patternFill patternType="solid">
        <fgColor indexed="45"/>
        <bgColor indexed="29"/>
      </patternFill>
    </fill>
    <fill>
      <patternFill patternType="solid">
        <fgColor indexed="29"/>
        <bgColor indexed="45"/>
      </patternFill>
    </fill>
    <fill>
      <patternFill patternType="solid">
        <fgColor indexed="45"/>
        <bgColor indexed="33"/>
      </patternFill>
    </fill>
    <fill>
      <patternFill patternType="solid">
        <fgColor indexed="29"/>
        <bgColor indexed="36"/>
      </patternFill>
    </fill>
    <fill>
      <patternFill patternType="solid">
        <fgColor indexed="13"/>
        <bgColor indexed="26"/>
      </patternFill>
    </fill>
    <fill>
      <patternFill patternType="solid">
        <fgColor indexed="42"/>
        <bgColor indexed="27"/>
      </patternFill>
    </fill>
    <fill>
      <patternFill patternType="solid">
        <fgColor indexed="26"/>
        <bgColor indexed="43"/>
      </patternFill>
    </fill>
    <fill>
      <patternFill patternType="solid">
        <fgColor indexed="26"/>
        <bgColor indexed="9"/>
      </patternFill>
    </fill>
    <fill>
      <patternFill patternType="solid">
        <fgColor indexed="12"/>
        <bgColor indexed="26"/>
      </patternFill>
    </fill>
    <fill>
      <patternFill patternType="solid">
        <fgColor indexed="9"/>
        <bgColor indexed="26"/>
      </patternFill>
    </fill>
    <fill>
      <patternFill patternType="solid">
        <fgColor indexed="46"/>
        <bgColor indexed="24"/>
      </patternFill>
    </fill>
    <fill>
      <patternFill patternType="solid">
        <fgColor indexed="46"/>
        <bgColor indexed="33"/>
      </patternFill>
    </fill>
    <fill>
      <patternFill patternType="solid">
        <fgColor indexed="9"/>
        <bgColor indexed="42"/>
      </patternFill>
    </fill>
    <fill>
      <patternFill patternType="solid">
        <fgColor indexed="27"/>
        <bgColor indexed="42"/>
      </patternFill>
    </fill>
    <fill>
      <patternFill patternType="solid">
        <fgColor indexed="47"/>
        <bgColor indexed="44"/>
      </patternFill>
    </fill>
    <fill>
      <patternFill patternType="solid">
        <fgColor indexed="27"/>
        <bgColor indexed="41"/>
      </patternFill>
    </fill>
    <fill>
      <patternFill patternType="solid">
        <fgColor indexed="15"/>
        <bgColor indexed="35"/>
      </patternFill>
    </fill>
    <fill>
      <patternFill patternType="solid">
        <fgColor indexed="47"/>
        <bgColor indexed="41"/>
      </patternFill>
    </fill>
    <fill>
      <patternFill patternType="solid">
        <fgColor indexed="44"/>
        <bgColor indexed="31"/>
      </patternFill>
    </fill>
    <fill>
      <patternFill patternType="solid">
        <fgColor indexed="44"/>
        <bgColor indexed="35"/>
      </patternFill>
    </fill>
    <fill>
      <patternFill patternType="solid">
        <fgColor indexed="22"/>
        <bgColor indexed="44"/>
      </patternFill>
    </fill>
    <fill>
      <patternFill patternType="solid">
        <fgColor indexed="57"/>
        <bgColor indexed="17"/>
      </patternFill>
    </fill>
    <fill>
      <patternFill patternType="solid">
        <fgColor indexed="11"/>
        <bgColor indexed="49"/>
      </patternFill>
    </fill>
    <fill>
      <patternFill patternType="solid">
        <fgColor indexed="43"/>
        <bgColor indexed="26"/>
      </patternFill>
    </fill>
    <fill>
      <patternFill patternType="solid">
        <fgColor indexed="43"/>
        <bgColor indexed="12"/>
      </patternFill>
    </fill>
    <fill>
      <patternFill patternType="solid">
        <fgColor indexed="45"/>
        <bgColor indexed="46"/>
      </patternFill>
    </fill>
    <fill>
      <patternFill patternType="solid">
        <fgColor indexed="33"/>
        <bgColor indexed="46"/>
      </patternFill>
    </fill>
    <fill>
      <patternFill patternType="solid">
        <fgColor indexed="44"/>
        <bgColor indexed="24"/>
      </patternFill>
    </fill>
    <fill>
      <patternFill patternType="solid">
        <fgColor indexed="51"/>
        <bgColor indexed="34"/>
      </patternFill>
    </fill>
    <fill>
      <patternFill patternType="solid">
        <fgColor indexed="51"/>
        <bgColor indexed="28"/>
      </patternFill>
    </fill>
    <fill>
      <patternFill patternType="solid">
        <fgColor indexed="30"/>
        <bgColor indexed="21"/>
      </patternFill>
    </fill>
    <fill>
      <patternFill patternType="solid">
        <fgColor indexed="49"/>
        <bgColor indexed="40"/>
      </patternFill>
    </fill>
    <fill>
      <patternFill patternType="solid">
        <fgColor indexed="25"/>
        <bgColor indexed="60"/>
      </patternFill>
    </fill>
    <fill>
      <patternFill patternType="solid">
        <fgColor indexed="25"/>
        <bgColor indexed="23"/>
      </patternFill>
    </fill>
    <fill>
      <patternFill patternType="solid">
        <fgColor indexed="50"/>
        <bgColor indexed="19"/>
      </patternFill>
    </fill>
    <fill>
      <patternFill patternType="solid">
        <fgColor indexed="38"/>
        <bgColor indexed="19"/>
      </patternFill>
    </fill>
    <fill>
      <patternFill patternType="solid">
        <fgColor indexed="20"/>
        <bgColor indexed="36"/>
      </patternFill>
    </fill>
    <fill>
      <patternFill patternType="solid">
        <fgColor indexed="20"/>
        <bgColor indexed="16"/>
      </patternFill>
    </fill>
    <fill>
      <patternFill patternType="solid">
        <fgColor indexed="52"/>
        <bgColor indexed="51"/>
      </patternFill>
    </fill>
    <fill>
      <patternFill patternType="solid">
        <fgColor indexed="52"/>
        <bgColor indexed="36"/>
      </patternFill>
    </fill>
    <fill>
      <patternFill patternType="solid">
        <fgColor indexed="62"/>
        <bgColor indexed="56"/>
      </patternFill>
    </fill>
    <fill>
      <patternFill patternType="solid">
        <fgColor indexed="56"/>
        <bgColor indexed="62"/>
      </patternFill>
    </fill>
    <fill>
      <patternFill patternType="solid">
        <fgColor indexed="62"/>
        <bgColor indexed="48"/>
      </patternFill>
    </fill>
    <fill>
      <patternFill patternType="solid">
        <fgColor indexed="48"/>
        <bgColor indexed="62"/>
      </patternFill>
    </fill>
    <fill>
      <patternFill patternType="solid">
        <fgColor indexed="10"/>
        <bgColor indexed="60"/>
      </patternFill>
    </fill>
    <fill>
      <patternFill patternType="solid">
        <fgColor indexed="10"/>
        <bgColor indexed="37"/>
      </patternFill>
    </fill>
    <fill>
      <patternFill patternType="solid">
        <fgColor indexed="10"/>
        <bgColor indexed="25"/>
      </patternFill>
    </fill>
    <fill>
      <patternFill patternType="solid">
        <fgColor indexed="10"/>
        <bgColor indexed="16"/>
      </patternFill>
    </fill>
    <fill>
      <patternFill patternType="solid">
        <fgColor indexed="57"/>
        <bgColor indexed="21"/>
      </patternFill>
    </fill>
    <fill>
      <patternFill patternType="solid">
        <fgColor indexed="54"/>
        <bgColor indexed="23"/>
      </patternFill>
    </fill>
    <fill>
      <patternFill patternType="solid">
        <fgColor indexed="54"/>
      </patternFill>
    </fill>
    <fill>
      <patternFill patternType="solid">
        <fgColor indexed="25"/>
        <bgColor indexed="19"/>
      </patternFill>
    </fill>
    <fill>
      <patternFill patternType="solid">
        <fgColor indexed="53"/>
        <bgColor indexed="52"/>
      </patternFill>
    </fill>
    <fill>
      <patternFill patternType="solid">
        <fgColor indexed="53"/>
        <bgColor indexed="14"/>
      </patternFill>
    </fill>
    <fill>
      <patternFill patternType="solid">
        <fgColor indexed="53"/>
        <bgColor indexed="25"/>
      </patternFill>
    </fill>
    <fill>
      <patternFill patternType="solid">
        <fgColor indexed="46"/>
        <bgColor indexed="45"/>
      </patternFill>
    </fill>
    <fill>
      <patternFill patternType="solid">
        <fgColor indexed="22"/>
        <bgColor indexed="41"/>
      </patternFill>
    </fill>
    <fill>
      <patternFill patternType="solid">
        <fgColor indexed="22"/>
        <bgColor indexed="35"/>
      </patternFill>
    </fill>
    <fill>
      <patternFill patternType="solid">
        <fgColor indexed="55"/>
        <bgColor indexed="24"/>
      </patternFill>
    </fill>
    <fill>
      <patternFill patternType="solid">
        <fgColor indexed="55"/>
        <bgColor indexed="23"/>
      </patternFill>
    </fill>
    <fill>
      <patternFill patternType="solid">
        <fgColor indexed="43"/>
        <bgColor indexed="13"/>
      </patternFill>
    </fill>
    <fill>
      <patternFill patternType="solid">
        <fgColor indexed="26"/>
        <bgColor indexed="12"/>
      </patternFill>
    </fill>
    <fill>
      <patternFill patternType="solid">
        <fgColor rgb="FFFF66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rgb="FF0070C0"/>
        <bgColor indexed="64"/>
      </patternFill>
    </fill>
    <fill>
      <patternFill patternType="solid">
        <fgColor theme="9" tint="-0.249977111117893"/>
        <bgColor indexed="64"/>
      </patternFill>
    </fill>
    <fill>
      <patternFill patternType="solid">
        <fgColor theme="5" tint="0.79998168889431442"/>
        <bgColor indexed="64"/>
      </patternFill>
    </fill>
  </fills>
  <borders count="7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right/>
      <top/>
      <bottom style="double">
        <color indexed="64"/>
      </bottom>
      <diagonal/>
    </border>
    <border>
      <left/>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tint="0.49995422223578601"/>
      </bottom>
      <diagonal/>
    </border>
    <border>
      <left style="double">
        <color indexed="59"/>
      </left>
      <right style="double">
        <color indexed="59"/>
      </right>
      <top style="double">
        <color indexed="59"/>
      </top>
      <bottom style="double">
        <color indexed="59"/>
      </bottom>
      <diagonal/>
    </border>
    <border>
      <left/>
      <right/>
      <top/>
      <bottom style="thick">
        <color indexed="49"/>
      </bottom>
      <diagonal/>
    </border>
    <border>
      <left/>
      <right/>
      <top/>
      <bottom style="thick">
        <color indexed="48"/>
      </bottom>
      <diagonal/>
    </border>
    <border>
      <left/>
      <right/>
      <top/>
      <bottom style="thick">
        <color indexed="15"/>
      </bottom>
      <diagonal/>
    </border>
    <border>
      <left/>
      <right/>
      <top/>
      <bottom style="medium">
        <color indexed="48"/>
      </bottom>
      <diagonal/>
    </border>
    <border>
      <left/>
      <right/>
      <top/>
      <bottom style="medium">
        <color indexed="49"/>
      </bottom>
      <diagonal/>
    </border>
    <border>
      <left/>
      <right/>
      <top/>
      <bottom style="medium">
        <color indexed="15"/>
      </bottom>
      <diagonal/>
    </border>
    <border>
      <left/>
      <right/>
      <top/>
      <bottom style="double">
        <color indexed="19"/>
      </bottom>
      <diagonal/>
    </border>
    <border>
      <left/>
      <right/>
      <top/>
      <bottom style="double">
        <color indexed="10"/>
      </bottom>
      <diagonal/>
    </border>
    <border>
      <left style="thin">
        <color indexed="59"/>
      </left>
      <right style="thin">
        <color indexed="59"/>
      </right>
      <top style="thin">
        <color indexed="59"/>
      </top>
      <bottom style="thin">
        <color indexed="59"/>
      </bottom>
      <diagonal/>
    </border>
    <border>
      <left/>
      <right/>
      <top style="thin">
        <color indexed="49"/>
      </top>
      <bottom style="double">
        <color indexed="49"/>
      </bottom>
      <diagonal/>
    </border>
    <border>
      <left/>
      <right/>
      <top style="thin">
        <color indexed="48"/>
      </top>
      <bottom style="double">
        <color indexed="48"/>
      </bottom>
      <diagonal/>
    </border>
    <border>
      <left style="thin">
        <color auto="1"/>
      </left>
      <right style="thin">
        <color auto="1"/>
      </right>
      <top style="thin">
        <color auto="1"/>
      </top>
      <bottom style="thin">
        <color auto="1"/>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auto="1"/>
      </left>
      <right style="hair">
        <color auto="1"/>
      </right>
      <top style="hair">
        <color auto="1"/>
      </top>
      <bottom style="hair">
        <color auto="1"/>
      </bottom>
      <diagonal/>
    </border>
    <border>
      <left style="thin">
        <color indexed="64"/>
      </left>
      <right style="thin">
        <color indexed="64"/>
      </right>
      <top/>
      <bottom/>
      <diagonal/>
    </border>
    <border>
      <left style="medium">
        <color indexed="64"/>
      </left>
      <right/>
      <top/>
      <bottom style="hair">
        <color indexed="64"/>
      </bottom>
      <diagonal/>
    </border>
    <border>
      <left style="medium">
        <color indexed="64"/>
      </left>
      <right/>
      <top style="medium">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hair">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32311">
    <xf numFmtId="0" fontId="0"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8" fillId="0" borderId="0">
      <alignment vertical="center"/>
    </xf>
    <xf numFmtId="0" fontId="13" fillId="0" borderId="0" applyNumberFormat="0" applyFill="0" applyBorder="0" applyAlignment="0" applyProtection="0"/>
    <xf numFmtId="0" fontId="26" fillId="0" borderId="0"/>
    <xf numFmtId="0" fontId="28" fillId="0" borderId="0" applyNumberForma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47" fillId="0" borderId="0"/>
    <xf numFmtId="43" fontId="47" fillId="0" borderId="0" applyFont="0" applyFill="0" applyBorder="0" applyAlignment="0" applyProtection="0"/>
    <xf numFmtId="0" fontId="49" fillId="0" borderId="0"/>
    <xf numFmtId="16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45" fillId="0" borderId="0"/>
    <xf numFmtId="41" fontId="45" fillId="0" borderId="0" applyFont="0" applyFill="0" applyBorder="0" applyAlignment="0" applyProtection="0"/>
    <xf numFmtId="0" fontId="1" fillId="0" borderId="0"/>
    <xf numFmtId="41"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0" fontId="26" fillId="0" borderId="0">
      <alignment vertical="center"/>
    </xf>
    <xf numFmtId="41" fontId="26" fillId="0" borderId="0" applyFont="0" applyFill="0" applyBorder="0" applyAlignment="0" applyProtection="0"/>
    <xf numFmtId="0" fontId="45" fillId="0" borderId="0"/>
    <xf numFmtId="41" fontId="45" fillId="0" borderId="0" applyFont="0" applyFill="0" applyBorder="0" applyAlignment="0" applyProtection="0"/>
    <xf numFmtId="43" fontId="45" fillId="0" borderId="0" applyFont="0" applyFill="0" applyBorder="0" applyAlignment="0" applyProtection="0"/>
    <xf numFmtId="0" fontId="45" fillId="0" borderId="0"/>
    <xf numFmtId="41" fontId="45" fillId="0" borderId="0" applyFont="0" applyFill="0" applyBorder="0" applyAlignment="0" applyProtection="0"/>
    <xf numFmtId="9" fontId="1" fillId="0" borderId="0" applyFont="0" applyFill="0" applyBorder="0" applyAlignment="0" applyProtection="0"/>
    <xf numFmtId="172" fontId="26" fillId="0" borderId="0" applyFont="0" applyFill="0" applyBorder="0" applyAlignment="0" applyProtection="0"/>
    <xf numFmtId="170" fontId="26" fillId="0" borderId="0" applyFont="0" applyFill="0" applyBorder="0" applyAlignment="0" applyProtection="0"/>
    <xf numFmtId="171" fontId="26"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xf numFmtId="0" fontId="45" fillId="0" borderId="0"/>
    <xf numFmtId="41" fontId="45" fillId="0" borderId="0" applyFont="0" applyFill="0" applyBorder="0" applyAlignment="0" applyProtection="0"/>
    <xf numFmtId="0" fontId="45" fillId="0" borderId="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50" fillId="0" borderId="0"/>
    <xf numFmtId="43" fontId="1" fillId="0" borderId="0" applyFont="0" applyFill="0" applyBorder="0" applyAlignment="0" applyProtection="0"/>
    <xf numFmtId="0" fontId="45" fillId="0" borderId="0"/>
    <xf numFmtId="43" fontId="51" fillId="0" borderId="0" applyFont="0" applyFill="0" applyBorder="0" applyAlignment="0" applyProtection="0"/>
    <xf numFmtId="43" fontId="1" fillId="0" borderId="0" applyFont="0" applyFill="0" applyBorder="0" applyAlignment="0" applyProtection="0"/>
    <xf numFmtId="0" fontId="45" fillId="0" borderId="0"/>
    <xf numFmtId="0" fontId="26" fillId="0" borderId="0"/>
    <xf numFmtId="169" fontId="26" fillId="0" borderId="0" applyFont="0" applyFill="0" applyBorder="0" applyAlignment="0" applyProtection="0"/>
    <xf numFmtId="169"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73" fontId="26" fillId="0" borderId="0" applyFill="0" applyAlignment="0" applyProtection="0"/>
    <xf numFmtId="0" fontId="45" fillId="0" borderId="0"/>
    <xf numFmtId="43" fontId="49" fillId="0" borderId="0" applyFont="0" applyFill="0" applyBorder="0" applyAlignment="0" applyProtection="0"/>
    <xf numFmtId="0" fontId="49" fillId="0" borderId="0"/>
    <xf numFmtId="43" fontId="52" fillId="0" borderId="0" applyFont="0" applyFill="0" applyBorder="0" applyAlignment="0" applyProtection="0"/>
    <xf numFmtId="43" fontId="49" fillId="0" borderId="0" applyFont="0" applyFill="0" applyBorder="0" applyAlignment="0" applyProtection="0"/>
    <xf numFmtId="43" fontId="45" fillId="0" borderId="0" applyFont="0" applyFill="0" applyBorder="0" applyAlignment="0" applyProtection="0"/>
    <xf numFmtId="0" fontId="1" fillId="0" borderId="0"/>
    <xf numFmtId="0" fontId="45" fillId="0" borderId="0"/>
    <xf numFmtId="43" fontId="47" fillId="0" borderId="0" applyFont="0" applyFill="0" applyBorder="0" applyAlignment="0" applyProtection="0"/>
    <xf numFmtId="43" fontId="47" fillId="0" borderId="0" applyFont="0" applyFill="0" applyBorder="0" applyAlignment="0" applyProtection="0"/>
    <xf numFmtId="43" fontId="45" fillId="0" borderId="0" applyFont="0" applyFill="0" applyBorder="0" applyAlignment="0" applyProtection="0"/>
    <xf numFmtId="0" fontId="55" fillId="0" borderId="0"/>
    <xf numFmtId="43" fontId="26" fillId="0" borderId="0" applyFont="0" applyFill="0" applyBorder="0" applyAlignment="0" applyProtection="0"/>
    <xf numFmtId="43" fontId="26" fillId="0" borderId="0" applyFont="0" applyFill="0" applyBorder="0" applyAlignment="0" applyProtection="0"/>
    <xf numFmtId="9" fontId="45" fillId="0" borderId="0" applyFont="0" applyFill="0" applyBorder="0" applyAlignment="0" applyProtection="0"/>
    <xf numFmtId="0" fontId="47" fillId="0" borderId="0"/>
    <xf numFmtId="43" fontId="47" fillId="0" borderId="0" applyFont="0" applyFill="0" applyBorder="0" applyAlignment="0" applyProtection="0"/>
    <xf numFmtId="0" fontId="49" fillId="0" borderId="0"/>
    <xf numFmtId="0" fontId="55" fillId="0" borderId="0"/>
    <xf numFmtId="43" fontId="49" fillId="0" borderId="0" applyFont="0" applyFill="0" applyBorder="0" applyAlignment="0" applyProtection="0"/>
    <xf numFmtId="0" fontId="49" fillId="0" borderId="0"/>
    <xf numFmtId="0" fontId="45" fillId="0" borderId="0"/>
    <xf numFmtId="43" fontId="45" fillId="0" borderId="0" applyFont="0" applyFill="0" applyBorder="0" applyAlignment="0" applyProtection="0"/>
    <xf numFmtId="42" fontId="1" fillId="0" borderId="0" applyFont="0" applyFill="0" applyBorder="0" applyAlignment="0" applyProtection="0"/>
    <xf numFmtId="0" fontId="72" fillId="19" borderId="0" applyNumberFormat="0" applyBorder="0" applyAlignment="0" applyProtection="0"/>
    <xf numFmtId="0" fontId="73" fillId="21" borderId="0" applyNumberFormat="0" applyBorder="0" applyAlignment="0" applyProtection="0"/>
    <xf numFmtId="0" fontId="45" fillId="0" borderId="0"/>
    <xf numFmtId="0" fontId="26" fillId="0" borderId="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45" fillId="0" borderId="0"/>
    <xf numFmtId="41" fontId="45" fillId="0" borderId="0" applyFont="0" applyFill="0" applyBorder="0" applyAlignment="0" applyProtection="0"/>
    <xf numFmtId="0" fontId="1" fillId="0" borderId="0"/>
    <xf numFmtId="9" fontId="26" fillId="0" borderId="0" applyFont="0" applyFill="0" applyBorder="0" applyAlignment="0" applyProtection="0"/>
    <xf numFmtId="0" fontId="45" fillId="0" borderId="0"/>
    <xf numFmtId="43" fontId="1" fillId="0" borderId="0" applyFont="0" applyFill="0" applyBorder="0" applyAlignment="0" applyProtection="0"/>
    <xf numFmtId="0" fontId="1" fillId="0" borderId="0"/>
    <xf numFmtId="43" fontId="49" fillId="0" borderId="0" applyFont="0" applyFill="0" applyBorder="0" applyAlignment="0" applyProtection="0"/>
    <xf numFmtId="0" fontId="26" fillId="0" borderId="0"/>
    <xf numFmtId="167" fontId="45" fillId="0" borderId="0" applyFont="0" applyFill="0" applyBorder="0" applyAlignment="0" applyProtection="0"/>
    <xf numFmtId="0" fontId="49" fillId="0" borderId="0">
      <alignment vertical="top"/>
    </xf>
    <xf numFmtId="0" fontId="1" fillId="0" borderId="0"/>
    <xf numFmtId="43" fontId="1" fillId="0" borderId="0" applyFont="0" applyFill="0" applyBorder="0" applyAlignment="0" applyProtection="0"/>
    <xf numFmtId="9" fontId="45" fillId="0" borderId="0" applyFont="0" applyFill="0" applyBorder="0" applyAlignment="0" applyProtection="0"/>
    <xf numFmtId="0" fontId="75" fillId="0" borderId="0"/>
    <xf numFmtId="43" fontId="75" fillId="0" borderId="0" applyFont="0" applyFill="0" applyBorder="0" applyAlignment="0" applyProtection="0"/>
    <xf numFmtId="169" fontId="26" fillId="0" borderId="0" applyFont="0" applyFill="0" applyBorder="0" applyAlignment="0" applyProtection="0"/>
    <xf numFmtId="41" fontId="1" fillId="0" borderId="0" applyFont="0" applyFill="0" applyBorder="0" applyAlignment="0" applyProtection="0"/>
    <xf numFmtId="0" fontId="76" fillId="20" borderId="0" applyNumberFormat="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93" fillId="0" borderId="39" applyNumberFormat="0" applyFill="0" applyAlignment="0" applyProtection="0"/>
    <xf numFmtId="41" fontId="26" fillId="0" borderId="0" applyFont="0" applyFill="0" applyBorder="0" applyAlignment="0" applyProtection="0"/>
    <xf numFmtId="0" fontId="45" fillId="0" borderId="0"/>
    <xf numFmtId="43" fontId="45" fillId="0" borderId="0" applyFont="0" applyFill="0" applyBorder="0" applyAlignment="0" applyProtection="0"/>
    <xf numFmtId="0" fontId="45" fillId="0" borderId="0"/>
    <xf numFmtId="0" fontId="45" fillId="0" borderId="0"/>
    <xf numFmtId="0" fontId="93" fillId="0" borderId="39" applyNumberFormat="0" applyFill="0" applyAlignment="0" applyProtection="0"/>
    <xf numFmtId="0" fontId="45" fillId="0" borderId="0"/>
    <xf numFmtId="41" fontId="45" fillId="0" borderId="0" applyFont="0" applyFill="0" applyBorder="0" applyAlignment="0" applyProtection="0"/>
    <xf numFmtId="43" fontId="1" fillId="0" borderId="0" applyFont="0" applyFill="0" applyBorder="0" applyAlignment="0" applyProtection="0"/>
    <xf numFmtId="0" fontId="45" fillId="0" borderId="0"/>
    <xf numFmtId="167" fontId="45" fillId="0" borderId="0" applyFont="0" applyFill="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77" fillId="0" borderId="23" applyNumberFormat="0" applyFill="0" applyAlignment="0" applyProtection="0"/>
    <xf numFmtId="0" fontId="78" fillId="0" borderId="24" applyNumberFormat="0" applyFill="0" applyAlignment="0" applyProtection="0"/>
    <xf numFmtId="0" fontId="79" fillId="0" borderId="25" applyNumberFormat="0" applyFill="0" applyAlignment="0" applyProtection="0"/>
    <xf numFmtId="0" fontId="79" fillId="0" borderId="0" applyNumberFormat="0" applyFill="0" applyBorder="0" applyAlignment="0" applyProtection="0"/>
    <xf numFmtId="0" fontId="80" fillId="22" borderId="26" applyNumberFormat="0" applyAlignment="0" applyProtection="0"/>
    <xf numFmtId="0" fontId="81" fillId="23" borderId="27" applyNumberFormat="0" applyAlignment="0" applyProtection="0"/>
    <xf numFmtId="0" fontId="82" fillId="23" borderId="26" applyNumberFormat="0" applyAlignment="0" applyProtection="0"/>
    <xf numFmtId="0" fontId="83" fillId="0" borderId="28" applyNumberFormat="0" applyFill="0" applyAlignment="0" applyProtection="0"/>
    <xf numFmtId="0" fontId="56" fillId="24" borderId="29" applyNumberFormat="0" applyAlignment="0" applyProtection="0"/>
    <xf numFmtId="0" fontId="68" fillId="0" borderId="0" applyNumberFormat="0" applyFill="0" applyBorder="0" applyAlignment="0" applyProtection="0"/>
    <xf numFmtId="0" fontId="84" fillId="0" borderId="0" applyNumberFormat="0" applyFill="0" applyBorder="0" applyAlignment="0" applyProtection="0"/>
    <xf numFmtId="0" fontId="46" fillId="0" borderId="31" applyNumberFormat="0" applyFill="0" applyAlignment="0" applyProtection="0"/>
    <xf numFmtId="0" fontId="69" fillId="26"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69"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3" borderId="0" applyNumberFormat="0" applyBorder="0" applyAlignment="0" applyProtection="0"/>
    <xf numFmtId="0" fontId="69"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69"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1" borderId="0" applyNumberFormat="0" applyBorder="0" applyAlignment="0" applyProtection="0"/>
    <xf numFmtId="0" fontId="69"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5" borderId="0" applyNumberFormat="0" applyBorder="0" applyAlignment="0" applyProtection="0"/>
    <xf numFmtId="0" fontId="69"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49" borderId="0" applyNumberFormat="0" applyBorder="0" applyAlignment="0" applyProtection="0"/>
    <xf numFmtId="0" fontId="45" fillId="0" borderId="0"/>
    <xf numFmtId="43" fontId="45" fillId="0" borderId="0" applyFont="0" applyFill="0" applyBorder="0" applyAlignment="0" applyProtection="0"/>
    <xf numFmtId="0" fontId="45" fillId="0" borderId="0"/>
    <xf numFmtId="0" fontId="26" fillId="0" borderId="0"/>
    <xf numFmtId="0" fontId="51" fillId="63" borderId="0" applyNumberFormat="0" applyBorder="0" applyAlignment="0" applyProtection="0"/>
    <xf numFmtId="0" fontId="51" fillId="64" borderId="0" applyNumberFormat="0" applyBorder="0" applyAlignment="0" applyProtection="0"/>
    <xf numFmtId="0" fontId="51" fillId="65"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8" borderId="0" applyNumberFormat="0" applyBorder="0" applyAlignment="0" applyProtection="0"/>
    <xf numFmtId="0" fontId="51" fillId="69" borderId="0" applyNumberFormat="0" applyBorder="0" applyAlignment="0" applyProtection="0"/>
    <xf numFmtId="0" fontId="51" fillId="70" borderId="0" applyNumberFormat="0" applyBorder="0" applyAlignment="0" applyProtection="0"/>
    <xf numFmtId="0" fontId="51" fillId="71" borderId="0" applyNumberFormat="0" applyBorder="0" applyAlignment="0" applyProtection="0"/>
    <xf numFmtId="0" fontId="51" fillId="66" borderId="0" applyNumberFormat="0" applyBorder="0" applyAlignment="0" applyProtection="0"/>
    <xf numFmtId="0" fontId="51" fillId="69" borderId="0" applyNumberFormat="0" applyBorder="0" applyAlignment="0" applyProtection="0"/>
    <xf numFmtId="0" fontId="51" fillId="72" borderId="0" applyNumberFormat="0" applyBorder="0" applyAlignment="0" applyProtection="0"/>
    <xf numFmtId="0" fontId="85" fillId="73" borderId="0" applyNumberFormat="0" applyBorder="0" applyAlignment="0" applyProtection="0"/>
    <xf numFmtId="0" fontId="85" fillId="70" borderId="0" applyNumberFormat="0" applyBorder="0" applyAlignment="0" applyProtection="0"/>
    <xf numFmtId="0" fontId="85" fillId="71" borderId="0" applyNumberFormat="0" applyBorder="0" applyAlignment="0" applyProtection="0"/>
    <xf numFmtId="0" fontId="85" fillId="74" borderId="0" applyNumberFormat="0" applyBorder="0" applyAlignment="0" applyProtection="0"/>
    <xf numFmtId="0" fontId="85" fillId="75" borderId="0" applyNumberFormat="0" applyBorder="0" applyAlignment="0" applyProtection="0"/>
    <xf numFmtId="0" fontId="85" fillId="76" borderId="0" applyNumberFormat="0" applyBorder="0" applyAlignment="0" applyProtection="0"/>
    <xf numFmtId="0" fontId="85" fillId="77" borderId="0" applyNumberFormat="0" applyBorder="0" applyAlignment="0" applyProtection="0"/>
    <xf numFmtId="0" fontId="85" fillId="78" borderId="0" applyNumberFormat="0" applyBorder="0" applyAlignment="0" applyProtection="0"/>
    <xf numFmtId="0" fontId="85" fillId="79" borderId="0" applyNumberFormat="0" applyBorder="0" applyAlignment="0" applyProtection="0"/>
    <xf numFmtId="0" fontId="85" fillId="74" borderId="0" applyNumberFormat="0" applyBorder="0" applyAlignment="0" applyProtection="0"/>
    <xf numFmtId="0" fontId="85" fillId="75" borderId="0" applyNumberFormat="0" applyBorder="0" applyAlignment="0" applyProtection="0"/>
    <xf numFmtId="0" fontId="85" fillId="80" borderId="0" applyNumberFormat="0" applyBorder="0" applyAlignment="0" applyProtection="0"/>
    <xf numFmtId="0" fontId="86" fillId="64" borderId="0" applyNumberFormat="0" applyBorder="0" applyAlignment="0" applyProtection="0"/>
    <xf numFmtId="0" fontId="87" fillId="81" borderId="35" applyNumberFormat="0" applyAlignment="0" applyProtection="0"/>
    <xf numFmtId="0" fontId="88" fillId="82" borderId="36" applyNumberFormat="0" applyAlignment="0" applyProtection="0"/>
    <xf numFmtId="43" fontId="26" fillId="0" borderId="0" applyFont="0" applyFill="0" applyBorder="0" applyAlignment="0" applyProtection="0"/>
    <xf numFmtId="175" fontId="26" fillId="0" borderId="0" applyFont="0" applyFill="0" applyBorder="0" applyAlignment="0" applyProtection="0"/>
    <xf numFmtId="43" fontId="26" fillId="0" borderId="0" applyFont="0" applyFill="0" applyBorder="0" applyAlignment="0" applyProtection="0"/>
    <xf numFmtId="169" fontId="10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76" fontId="26" fillId="0" borderId="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0" fontId="89" fillId="0" borderId="0" applyNumberFormat="0" applyFill="0" applyBorder="0" applyAlignment="0" applyProtection="0"/>
    <xf numFmtId="0" fontId="90" fillId="65" borderId="0" applyNumberFormat="0" applyBorder="0" applyAlignment="0" applyProtection="0"/>
    <xf numFmtId="0" fontId="91" fillId="0" borderId="37" applyNumberFormat="0" applyFill="0" applyAlignment="0" applyProtection="0"/>
    <xf numFmtId="0" fontId="92" fillId="0" borderId="38" applyNumberFormat="0" applyFill="0" applyAlignment="0" applyProtection="0"/>
    <xf numFmtId="0" fontId="93" fillId="0" borderId="39" applyNumberFormat="0" applyFill="0" applyAlignment="0" applyProtection="0"/>
    <xf numFmtId="0" fontId="93" fillId="0" borderId="0" applyNumberFormat="0" applyFill="0" applyBorder="0" applyAlignment="0" applyProtection="0"/>
    <xf numFmtId="0" fontId="94" fillId="68" borderId="35" applyNumberFormat="0" applyAlignment="0" applyProtection="0"/>
    <xf numFmtId="0" fontId="95" fillId="0" borderId="40" applyNumberFormat="0" applyFill="0" applyAlignment="0" applyProtection="0"/>
    <xf numFmtId="0" fontId="96" fillId="83" borderId="0" applyNumberFormat="0" applyBorder="0" applyAlignment="0" applyProtection="0"/>
    <xf numFmtId="0" fontId="102" fillId="0" borderId="0"/>
    <xf numFmtId="0" fontId="1" fillId="0" borderId="0"/>
    <xf numFmtId="0" fontId="103" fillId="0" borderId="0"/>
    <xf numFmtId="0" fontId="26" fillId="0" borderId="0"/>
    <xf numFmtId="0" fontId="55" fillId="0" borderId="0"/>
    <xf numFmtId="0" fontId="26" fillId="0" borderId="0"/>
    <xf numFmtId="0" fontId="26" fillId="0" borderId="0"/>
    <xf numFmtId="0" fontId="26" fillId="0" borderId="0"/>
    <xf numFmtId="0" fontId="26" fillId="84" borderId="34" applyNumberFormat="0" applyFont="0" applyAlignment="0" applyProtection="0"/>
    <xf numFmtId="0" fontId="97" fillId="81" borderId="41" applyNumberFormat="0" applyAlignment="0" applyProtection="0"/>
    <xf numFmtId="0" fontId="98" fillId="0" borderId="0" applyNumberFormat="0" applyFill="0" applyBorder="0" applyAlignment="0" applyProtection="0"/>
    <xf numFmtId="0" fontId="99" fillId="0" borderId="42" applyNumberFormat="0" applyFill="0" applyAlignment="0" applyProtection="0"/>
    <xf numFmtId="0" fontId="100" fillId="0" borderId="0" applyNumberFormat="0" applyFill="0" applyBorder="0" applyAlignment="0" applyProtection="0"/>
    <xf numFmtId="41" fontId="1" fillId="0" borderId="0" applyFont="0" applyFill="0" applyBorder="0" applyAlignment="0" applyProtection="0"/>
    <xf numFmtId="167" fontId="1" fillId="0" borderId="0" applyFont="0" applyFill="0" applyBorder="0" applyAlignment="0" applyProtection="0"/>
    <xf numFmtId="0" fontId="8" fillId="0" borderId="0">
      <alignment vertical="center"/>
    </xf>
    <xf numFmtId="0" fontId="26" fillId="0" borderId="0"/>
    <xf numFmtId="43" fontId="26" fillId="0" borderId="0" applyFont="0" applyFill="0" applyBorder="0" applyAlignment="0" applyProtection="0"/>
    <xf numFmtId="0" fontId="26" fillId="0" borderId="0"/>
    <xf numFmtId="174" fontId="26" fillId="0" borderId="0" applyFont="0" applyFill="0" applyBorder="0" applyAlignment="0" applyProtection="0"/>
    <xf numFmtId="171" fontId="26" fillId="0" borderId="0" applyFont="0" applyFill="0" applyBorder="0" applyAlignment="0" applyProtection="0"/>
    <xf numFmtId="41" fontId="45" fillId="0" borderId="0" applyFont="0" applyFill="0" applyBorder="0" applyAlignment="0" applyProtection="0"/>
    <xf numFmtId="174" fontId="26" fillId="0" borderId="0" applyFont="0" applyFill="0" applyBorder="0" applyAlignment="0" applyProtection="0"/>
    <xf numFmtId="0" fontId="104" fillId="0" borderId="0" applyNumberFormat="0" applyFill="0" applyBorder="0" applyAlignment="0" applyProtection="0">
      <alignment vertical="top"/>
      <protection locked="0"/>
    </xf>
    <xf numFmtId="0" fontId="49" fillId="0" borderId="0"/>
    <xf numFmtId="0" fontId="45" fillId="0" borderId="0"/>
    <xf numFmtId="43" fontId="45" fillId="0" borderId="0" applyFont="0" applyFill="0" applyBorder="0" applyAlignment="0" applyProtection="0"/>
    <xf numFmtId="0" fontId="105" fillId="0" borderId="0"/>
    <xf numFmtId="43" fontId="45" fillId="0" borderId="0" applyFont="0" applyFill="0" applyBorder="0" applyAlignment="0" applyProtection="0"/>
    <xf numFmtId="9" fontId="1" fillId="0" borderId="0" applyFont="0" applyFill="0" applyBorder="0" applyAlignment="0" applyProtection="0"/>
    <xf numFmtId="0" fontId="102" fillId="0" borderId="0"/>
    <xf numFmtId="174" fontId="102" fillId="0" borderId="0" applyFont="0" applyFill="0" applyBorder="0" applyAlignment="0" applyProtection="0"/>
    <xf numFmtId="41" fontId="1" fillId="0" borderId="0" applyFont="0" applyFill="0" applyBorder="0" applyAlignment="0" applyProtection="0"/>
    <xf numFmtId="0" fontId="45" fillId="0" borderId="0"/>
    <xf numFmtId="41"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26" fillId="0" borderId="0"/>
    <xf numFmtId="173" fontId="26" fillId="0" borderId="0" applyFill="0" applyAlignment="0" applyProtection="0"/>
    <xf numFmtId="43" fontId="26" fillId="0" borderId="0" applyFont="0" applyFill="0" applyBorder="0" applyAlignment="0" applyProtection="0"/>
    <xf numFmtId="169" fontId="26" fillId="0" borderId="0" applyFont="0" applyFill="0" applyBorder="0" applyAlignment="0" applyProtection="0"/>
    <xf numFmtId="0" fontId="1" fillId="0" borderId="0"/>
    <xf numFmtId="41" fontId="1" fillId="0" borderId="0" applyFont="0" applyFill="0" applyBorder="0" applyAlignment="0" applyProtection="0"/>
    <xf numFmtId="0" fontId="48" fillId="0" borderId="0"/>
    <xf numFmtId="0" fontId="8" fillId="0" borderId="0">
      <alignment vertical="center"/>
    </xf>
    <xf numFmtId="43" fontId="26" fillId="0" borderId="0" applyFill="0" applyBorder="0" applyAlignment="0" applyProtection="0"/>
    <xf numFmtId="0" fontId="49" fillId="0" borderId="0"/>
    <xf numFmtId="43" fontId="1" fillId="0" borderId="0" applyFont="0" applyFill="0" applyBorder="0" applyAlignment="0" applyProtection="0"/>
    <xf numFmtId="0" fontId="1" fillId="0" borderId="0"/>
    <xf numFmtId="0" fontId="1" fillId="0" borderId="0"/>
    <xf numFmtId="0" fontId="70" fillId="0" borderId="0"/>
    <xf numFmtId="0" fontId="49" fillId="0" borderId="0"/>
    <xf numFmtId="0" fontId="49" fillId="0" borderId="0"/>
    <xf numFmtId="0" fontId="49" fillId="0" borderId="0"/>
    <xf numFmtId="174" fontId="1" fillId="0" borderId="0" applyFont="0" applyFill="0" applyBorder="0" applyAlignment="0" applyProtection="0"/>
    <xf numFmtId="169" fontId="1" fillId="0" borderId="0" applyFont="0" applyFill="0" applyBorder="0" applyAlignment="0" applyProtection="0"/>
    <xf numFmtId="0" fontId="45" fillId="0" borderId="0"/>
    <xf numFmtId="41" fontId="45" fillId="0" borderId="0" applyFont="0" applyFill="0" applyBorder="0" applyAlignment="0" applyProtection="0"/>
    <xf numFmtId="43" fontId="26" fillId="0" borderId="0" applyFont="0" applyFill="0" applyBorder="0" applyAlignment="0" applyProtection="0"/>
    <xf numFmtId="0" fontId="8" fillId="0" borderId="0">
      <alignment vertical="center"/>
    </xf>
    <xf numFmtId="43" fontId="26" fillId="0" borderId="0" applyFont="0" applyFill="0" applyBorder="0" applyAlignment="0" applyProtection="0"/>
    <xf numFmtId="0" fontId="1" fillId="0" borderId="0"/>
    <xf numFmtId="41" fontId="1" fillId="0" borderId="0" applyFont="0" applyFill="0" applyBorder="0" applyAlignment="0" applyProtection="0"/>
    <xf numFmtId="43" fontId="26" fillId="0" borderId="0" applyFont="0" applyFill="0" applyBorder="0" applyAlignment="0" applyProtection="0"/>
    <xf numFmtId="0" fontId="55" fillId="0" borderId="0"/>
    <xf numFmtId="43" fontId="49" fillId="0" borderId="0" applyFont="0" applyFill="0" applyBorder="0" applyAlignment="0" applyProtection="0"/>
    <xf numFmtId="0" fontId="49" fillId="0" borderId="0"/>
    <xf numFmtId="0" fontId="45" fillId="0" borderId="0"/>
    <xf numFmtId="0" fontId="26" fillId="0" borderId="0"/>
    <xf numFmtId="167" fontId="45" fillId="0" borderId="0" applyFont="0" applyFill="0" applyBorder="0" applyAlignment="0" applyProtection="0"/>
    <xf numFmtId="43" fontId="45" fillId="0" borderId="0" applyFont="0" applyFill="0" applyBorder="0" applyAlignment="0" applyProtection="0"/>
    <xf numFmtId="0" fontId="1" fillId="0" borderId="0"/>
    <xf numFmtId="0" fontId="75" fillId="0" borderId="0"/>
    <xf numFmtId="43" fontId="75" fillId="0" borderId="0" applyFont="0" applyFill="0" applyBorder="0" applyAlignment="0" applyProtection="0"/>
    <xf numFmtId="169" fontId="26" fillId="0" borderId="0" applyFont="0" applyFill="0" applyBorder="0" applyAlignment="0" applyProtection="0"/>
    <xf numFmtId="0" fontId="45" fillId="0" borderId="0"/>
    <xf numFmtId="43" fontId="45" fillId="0" borderId="0" applyFont="0" applyFill="0" applyBorder="0" applyAlignment="0" applyProtection="0"/>
    <xf numFmtId="0" fontId="45" fillId="0" borderId="0"/>
    <xf numFmtId="0" fontId="26" fillId="0" borderId="0"/>
    <xf numFmtId="43" fontId="26" fillId="0" borderId="0" applyFont="0" applyFill="0" applyBorder="0" applyAlignment="0" applyProtection="0"/>
    <xf numFmtId="175" fontId="26" fillId="0" borderId="0" applyFont="0" applyFill="0" applyBorder="0" applyAlignment="0" applyProtection="0"/>
    <xf numFmtId="43" fontId="26" fillId="0" borderId="0" applyFont="0" applyFill="0" applyBorder="0" applyAlignment="0" applyProtection="0"/>
    <xf numFmtId="176" fontId="26" fillId="0" borderId="0" applyFill="0" applyBorder="0" applyAlignment="0" applyProtection="0"/>
    <xf numFmtId="0" fontId="102" fillId="0" borderId="0"/>
    <xf numFmtId="0" fontId="1" fillId="0" borderId="0"/>
    <xf numFmtId="0" fontId="26" fillId="0" borderId="0"/>
    <xf numFmtId="0" fontId="55" fillId="0" borderId="0"/>
    <xf numFmtId="0" fontId="26" fillId="0" borderId="0"/>
    <xf numFmtId="0" fontId="26" fillId="0" borderId="0"/>
    <xf numFmtId="0" fontId="8" fillId="0" borderId="0">
      <alignment vertical="center"/>
    </xf>
    <xf numFmtId="0" fontId="45" fillId="0" borderId="0"/>
    <xf numFmtId="43" fontId="45" fillId="0" borderId="0" applyFont="0" applyFill="0" applyBorder="0" applyAlignment="0" applyProtection="0"/>
    <xf numFmtId="9" fontId="1"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43" fontId="26" fillId="0" borderId="0" applyFill="0" applyBorder="0" applyAlignment="0" applyProtection="0"/>
    <xf numFmtId="43" fontId="45" fillId="0" borderId="0" applyFont="0" applyFill="0" applyBorder="0" applyAlignment="0" applyProtection="0"/>
    <xf numFmtId="0" fontId="45" fillId="0" borderId="0"/>
    <xf numFmtId="43" fontId="45" fillId="0" borderId="0" applyFont="0" applyFill="0" applyBorder="0" applyAlignment="0" applyProtection="0"/>
    <xf numFmtId="0" fontId="45" fillId="0" borderId="0"/>
    <xf numFmtId="43" fontId="45" fillId="0" borderId="0" applyFont="0" applyFill="0" applyBorder="0" applyAlignment="0" applyProtection="0"/>
    <xf numFmtId="0" fontId="45" fillId="0" borderId="0"/>
    <xf numFmtId="43" fontId="45" fillId="0" borderId="0" applyFont="0" applyFill="0" applyBorder="0" applyAlignment="0" applyProtection="0"/>
    <xf numFmtId="0" fontId="45" fillId="0" borderId="0"/>
    <xf numFmtId="0" fontId="93" fillId="0" borderId="39" applyNumberFormat="0" applyFill="0" applyAlignment="0" applyProtection="0"/>
    <xf numFmtId="43" fontId="45" fillId="0" borderId="0" applyFont="0" applyFill="0" applyBorder="0" applyAlignment="0" applyProtection="0"/>
    <xf numFmtId="0" fontId="93" fillId="0" borderId="39" applyNumberFormat="0" applyFill="0" applyAlignment="0" applyProtection="0"/>
    <xf numFmtId="43"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0" fontId="93" fillId="0" borderId="39" applyNumberFormat="0" applyFill="0" applyAlignment="0" applyProtection="0"/>
    <xf numFmtId="43" fontId="45"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40" fillId="34"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40" fillId="38"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3" fillId="0" borderId="0" applyNumberFormat="0" applyFill="0" applyBorder="0" applyAlignment="0" applyProtection="0"/>
    <xf numFmtId="0" fontId="4" fillId="0" borderId="31" applyNumberFormat="0" applyFill="0" applyAlignment="0" applyProtection="0"/>
    <xf numFmtId="0" fontId="40" fillId="26"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39" fillId="0" borderId="0" applyNumberForma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36" fillId="23" borderId="27" applyNumberFormat="0" applyAlignment="0" applyProtection="0"/>
    <xf numFmtId="0" fontId="2" fillId="24" borderId="29" applyNumberFormat="0" applyAlignment="0" applyProtection="0"/>
    <xf numFmtId="0" fontId="87" fillId="81" borderId="35" applyNumberFormat="0" applyAlignment="0" applyProtection="0"/>
    <xf numFmtId="0" fontId="1" fillId="35" borderId="0" applyNumberFormat="0" applyBorder="0" applyAlignment="0" applyProtection="0"/>
    <xf numFmtId="0" fontId="1" fillId="0" borderId="0"/>
    <xf numFmtId="0" fontId="40" fillId="30" borderId="0" applyNumberFormat="0" applyBorder="0" applyAlignment="0" applyProtection="0"/>
    <xf numFmtId="0" fontId="1" fillId="37" borderId="0" applyNumberFormat="0" applyBorder="0" applyAlignment="0" applyProtection="0"/>
    <xf numFmtId="0" fontId="34" fillId="21" borderId="0" applyNumberFormat="0" applyBorder="0" applyAlignment="0" applyProtection="0"/>
    <xf numFmtId="0" fontId="35" fillId="22" borderId="26" applyNumberFormat="0" applyAlignment="0" applyProtection="0"/>
    <xf numFmtId="0" fontId="1" fillId="0" borderId="0"/>
    <xf numFmtId="41" fontId="1" fillId="0" borderId="0" applyFont="0" applyFill="0" applyBorder="0" applyAlignment="0" applyProtection="0"/>
    <xf numFmtId="0" fontId="38" fillId="0" borderId="28" applyNumberFormat="0" applyFill="0" applyAlignment="0" applyProtection="0"/>
    <xf numFmtId="0" fontId="37" fillId="23" borderId="26" applyNumberFormat="0" applyAlignment="0" applyProtection="0"/>
    <xf numFmtId="0" fontId="1" fillId="32" borderId="0" applyNumberFormat="0" applyBorder="0" applyAlignment="0" applyProtection="0"/>
    <xf numFmtId="0" fontId="26" fillId="0" borderId="0"/>
    <xf numFmtId="0" fontId="1" fillId="28" borderId="0" applyNumberFormat="0" applyBorder="0" applyAlignment="0" applyProtection="0"/>
    <xf numFmtId="43" fontId="1" fillId="0" borderId="0" applyFont="0" applyFill="0" applyBorder="0" applyAlignment="0" applyProtection="0"/>
    <xf numFmtId="0" fontId="33" fillId="20" borderId="0" applyNumberFormat="0" applyBorder="0" applyAlignment="0" applyProtection="0"/>
    <xf numFmtId="43" fontId="26" fillId="0" borderId="0" applyFont="0" applyFill="0" applyBorder="0" applyAlignment="0" applyProtection="0"/>
    <xf numFmtId="41" fontId="26" fillId="0" borderId="0" applyFont="0" applyFill="0" applyBorder="0" applyAlignment="0" applyProtection="0"/>
    <xf numFmtId="43" fontId="74" fillId="0" borderId="0" applyFont="0" applyFill="0" applyBorder="0" applyAlignment="0" applyProtection="0"/>
    <xf numFmtId="43" fontId="106" fillId="0" borderId="0" applyFont="0" applyFill="0" applyBorder="0" applyAlignment="0" applyProtection="0"/>
    <xf numFmtId="0" fontId="32" fillId="19" borderId="0" applyNumberFormat="0" applyBorder="0" applyAlignment="0" applyProtection="0"/>
    <xf numFmtId="175" fontId="26" fillId="0" borderId="0" applyFont="0" applyFill="0" applyBorder="0" applyAlignment="0" applyProtection="0"/>
    <xf numFmtId="43" fontId="74" fillId="0" borderId="0" applyFont="0" applyFill="0" applyBorder="0" applyAlignment="0" applyProtection="0"/>
    <xf numFmtId="43" fontId="26" fillId="0" borderId="0" applyFont="0" applyFill="0" applyBorder="0" applyAlignment="0" applyProtection="0"/>
    <xf numFmtId="0" fontId="31" fillId="0" borderId="0" applyNumberFormat="0" applyFill="0" applyBorder="0" applyAlignment="0" applyProtection="0"/>
    <xf numFmtId="0" fontId="31" fillId="0" borderId="25" applyNumberFormat="0" applyFill="0" applyAlignment="0" applyProtection="0"/>
    <xf numFmtId="0" fontId="30" fillId="0" borderId="24" applyNumberFormat="0" applyFill="0" applyAlignment="0" applyProtection="0"/>
    <xf numFmtId="175" fontId="26" fillId="0" borderId="0" applyFont="0" applyFill="0" applyBorder="0" applyAlignment="0" applyProtection="0"/>
    <xf numFmtId="0" fontId="29" fillId="0" borderId="23" applyNumberFormat="0" applyFill="0" applyAlignment="0" applyProtection="0"/>
    <xf numFmtId="176" fontId="26" fillId="0" borderId="0" applyFill="0" applyBorder="0" applyAlignment="0" applyProtection="0"/>
    <xf numFmtId="43" fontId="48" fillId="0" borderId="0" applyFont="0" applyFill="0" applyBorder="0" applyAlignment="0" applyProtection="0"/>
    <xf numFmtId="0" fontId="1" fillId="0" borderId="0"/>
    <xf numFmtId="43" fontId="1" fillId="0" borderId="0" applyFont="0" applyFill="0" applyBorder="0" applyAlignment="0" applyProtection="0"/>
    <xf numFmtId="43" fontId="26" fillId="0" borderId="0" applyFont="0" applyFill="0" applyBorder="0" applyAlignment="0" applyProtection="0"/>
    <xf numFmtId="0" fontId="101" fillId="0" borderId="0"/>
    <xf numFmtId="41" fontId="45" fillId="0" borderId="0" applyFont="0" applyFill="0" applyBorder="0" applyAlignment="0" applyProtection="0"/>
    <xf numFmtId="43" fontId="1" fillId="0" borderId="0"/>
    <xf numFmtId="0" fontId="1" fillId="0" borderId="0"/>
    <xf numFmtId="0" fontId="93" fillId="0" borderId="39" applyNumberFormat="0" applyFill="0" applyAlignment="0" applyProtection="0"/>
    <xf numFmtId="0" fontId="107" fillId="0" borderId="0" applyNumberFormat="0" applyFill="0" applyBorder="0" applyAlignment="0" applyProtection="0"/>
    <xf numFmtId="0" fontId="104" fillId="0" borderId="0" applyNumberFormat="0" applyFill="0" applyBorder="0" applyAlignment="0" applyProtection="0">
      <alignment vertical="top"/>
      <protection locked="0"/>
    </xf>
    <xf numFmtId="0" fontId="94" fillId="68" borderId="35" applyNumberFormat="0" applyAlignment="0" applyProtection="0"/>
    <xf numFmtId="0" fontId="1" fillId="25" borderId="30" applyNumberFormat="0" applyFont="0" applyAlignment="0" applyProtection="0"/>
    <xf numFmtId="42" fontId="1" fillId="0" borderId="0" applyFont="0" applyFill="0" applyBorder="0" applyAlignment="0" applyProtection="0"/>
    <xf numFmtId="0" fontId="101" fillId="0" borderId="0"/>
    <xf numFmtId="174" fontId="1" fillId="0" borderId="0" applyFont="0" applyFill="0" applyBorder="0" applyAlignment="0" applyProtection="0"/>
    <xf numFmtId="43" fontId="1" fillId="0" borderId="0" applyFont="0" applyFill="0" applyBorder="0" applyAlignment="0" applyProtection="0"/>
    <xf numFmtId="0" fontId="26" fillId="0" borderId="0"/>
    <xf numFmtId="0" fontId="106" fillId="0" borderId="0"/>
    <xf numFmtId="0" fontId="102" fillId="0" borderId="0"/>
    <xf numFmtId="0" fontId="48" fillId="0" borderId="0"/>
    <xf numFmtId="0" fontId="26" fillId="84" borderId="34" applyNumberFormat="0" applyFont="0" applyAlignment="0" applyProtection="0"/>
    <xf numFmtId="0" fontId="97" fillId="81" borderId="41" applyNumberFormat="0" applyAlignment="0" applyProtection="0"/>
    <xf numFmtId="9" fontId="106" fillId="0" borderId="0" applyFont="0" applyFill="0" applyBorder="0" applyAlignment="0" applyProtection="0"/>
    <xf numFmtId="41" fontId="1" fillId="0" borderId="0" applyFont="0" applyFill="0" applyBorder="0" applyAlignment="0" applyProtection="0"/>
    <xf numFmtId="0" fontId="1" fillId="0" borderId="0"/>
    <xf numFmtId="0" fontId="99" fillId="0" borderId="42" applyNumberFormat="0" applyFill="0" applyAlignment="0" applyProtection="0"/>
    <xf numFmtId="0" fontId="1" fillId="41" borderId="0" applyNumberFormat="0" applyBorder="0" applyAlignment="0" applyProtection="0"/>
    <xf numFmtId="0" fontId="40"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40"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43" fontId="26" fillId="0" borderId="0"/>
    <xf numFmtId="169" fontId="1" fillId="0" borderId="0"/>
    <xf numFmtId="43" fontId="1" fillId="0" borderId="0"/>
    <xf numFmtId="1" fontId="110" fillId="0" borderId="33"/>
    <xf numFmtId="43" fontId="26" fillId="0" borderId="0"/>
    <xf numFmtId="169" fontId="1" fillId="0" borderId="0"/>
    <xf numFmtId="43" fontId="26" fillId="0" borderId="0"/>
    <xf numFmtId="43" fontId="1" fillId="0" borderId="0"/>
    <xf numFmtId="0" fontId="26" fillId="0" borderId="0"/>
    <xf numFmtId="177" fontId="26" fillId="0" borderId="0"/>
    <xf numFmtId="0" fontId="1" fillId="0" borderId="0"/>
    <xf numFmtId="0" fontId="112" fillId="0" borderId="0"/>
    <xf numFmtId="0" fontId="51" fillId="0" borderId="0"/>
    <xf numFmtId="38" fontId="112" fillId="0" borderId="0"/>
    <xf numFmtId="0" fontId="111" fillId="0" borderId="1">
      <alignment horizontal="center"/>
    </xf>
    <xf numFmtId="176" fontId="26" fillId="0" borderId="0"/>
    <xf numFmtId="0" fontId="113" fillId="0" borderId="0"/>
    <xf numFmtId="10" fontId="26" fillId="0" borderId="0"/>
    <xf numFmtId="178" fontId="26" fillId="0" borderId="0"/>
    <xf numFmtId="40" fontId="112" fillId="0" borderId="0"/>
    <xf numFmtId="0" fontId="26" fillId="0" borderId="0"/>
    <xf numFmtId="2" fontId="26" fillId="0" borderId="0"/>
    <xf numFmtId="0" fontId="51" fillId="0" borderId="0"/>
    <xf numFmtId="0" fontId="1" fillId="0" borderId="0"/>
    <xf numFmtId="3" fontId="26" fillId="0" borderId="0"/>
    <xf numFmtId="0" fontId="112" fillId="0" borderId="0"/>
    <xf numFmtId="179" fontId="26" fillId="0" borderId="0"/>
    <xf numFmtId="180" fontId="114" fillId="0" borderId="0"/>
    <xf numFmtId="181" fontId="114" fillId="0" borderId="0"/>
    <xf numFmtId="0" fontId="115" fillId="0" borderId="0"/>
    <xf numFmtId="43" fontId="1" fillId="0" borderId="0"/>
    <xf numFmtId="43" fontId="1" fillId="0" borderId="0"/>
    <xf numFmtId="43" fontId="1" fillId="0" borderId="0"/>
    <xf numFmtId="174" fontId="1" fillId="0" borderId="0" applyFont="0" applyFill="0" applyBorder="0" applyAlignment="0" applyProtection="0"/>
    <xf numFmtId="174" fontId="26" fillId="0" borderId="0" applyFont="0" applyFill="0" applyBorder="0" applyAlignment="0" applyProtection="0"/>
    <xf numFmtId="174" fontId="1" fillId="0" borderId="0" applyFont="0" applyFill="0" applyBorder="0" applyAlignment="0" applyProtection="0"/>
    <xf numFmtId="0" fontId="45" fillId="0" borderId="0"/>
    <xf numFmtId="174" fontId="45" fillId="0" borderId="0" applyFont="0" applyFill="0" applyBorder="0" applyAlignment="0" applyProtection="0"/>
    <xf numFmtId="0" fontId="1" fillId="0" borderId="0"/>
    <xf numFmtId="174" fontId="26" fillId="0" borderId="0" applyFont="0" applyFill="0" applyBorder="0" applyAlignment="0" applyProtection="0"/>
    <xf numFmtId="174" fontId="49" fillId="0" borderId="0" applyFont="0" applyFill="0" applyBorder="0" applyAlignment="0" applyProtection="0"/>
    <xf numFmtId="0" fontId="49" fillId="0" borderId="0"/>
    <xf numFmtId="174" fontId="52" fillId="0" borderId="0" applyFont="0" applyFill="0" applyBorder="0" applyAlignment="0" applyProtection="0"/>
    <xf numFmtId="174" fontId="49" fillId="0" borderId="0" applyFont="0" applyFill="0" applyBorder="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174" fontId="49" fillId="0" borderId="0" applyFont="0" applyFill="0" applyBorder="0" applyAlignment="0" applyProtection="0"/>
    <xf numFmtId="0" fontId="45" fillId="0" borderId="0"/>
    <xf numFmtId="169" fontId="26" fillId="0" borderId="0" applyFont="0" applyFill="0" applyBorder="0" applyAlignment="0" applyProtection="0"/>
    <xf numFmtId="0" fontId="55" fillId="0" borderId="0"/>
    <xf numFmtId="42" fontId="26"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40" fillId="62" borderId="0" applyNumberFormat="0" applyBorder="0" applyAlignment="0" applyProtection="0"/>
    <xf numFmtId="0" fontId="40" fillId="57" borderId="0" applyNumberFormat="0" applyBorder="0" applyAlignment="0" applyProtection="0"/>
    <xf numFmtId="0" fontId="40" fillId="59" borderId="0" applyNumberFormat="0" applyBorder="0" applyAlignment="0" applyProtection="0"/>
    <xf numFmtId="0" fontId="40" fillId="55" borderId="0" applyNumberFormat="0" applyBorder="0" applyAlignment="0" applyProtection="0"/>
    <xf numFmtId="0" fontId="40" fillId="61" borderId="0" applyNumberFormat="0" applyBorder="0" applyAlignment="0" applyProtection="0"/>
    <xf numFmtId="0" fontId="40" fillId="10" borderId="0" applyNumberFormat="0" applyBorder="0" applyAlignment="0" applyProtection="0"/>
    <xf numFmtId="0" fontId="40" fillId="87" borderId="0" applyNumberFormat="0" applyBorder="0" applyAlignment="0" applyProtection="0"/>
    <xf numFmtId="0" fontId="40" fillId="89" borderId="0" applyNumberFormat="0" applyBorder="0" applyAlignment="0" applyProtection="0"/>
    <xf numFmtId="0" fontId="40" fillId="101" borderId="0" applyNumberFormat="0" applyBorder="0" applyAlignment="0" applyProtection="0"/>
    <xf numFmtId="0" fontId="40" fillId="13" borderId="0" applyNumberFormat="0" applyBorder="0" applyAlignment="0" applyProtection="0"/>
    <xf numFmtId="0" fontId="40" fillId="60" borderId="0" applyNumberFormat="0" applyBorder="0" applyAlignment="0" applyProtection="0"/>
    <xf numFmtId="0" fontId="40" fillId="88" borderId="0" applyNumberFormat="0" applyBorder="0" applyAlignment="0" applyProtection="0"/>
    <xf numFmtId="0" fontId="33" fillId="102" borderId="0" applyNumberFormat="0" applyBorder="0" applyAlignment="0" applyProtection="0"/>
    <xf numFmtId="0" fontId="37" fillId="86" borderId="26" applyNumberFormat="0" applyAlignment="0" applyProtection="0"/>
    <xf numFmtId="169" fontId="1" fillId="0" borderId="0" applyFont="0" applyFill="0" applyBorder="0" applyAlignment="0" applyProtection="0"/>
    <xf numFmtId="0" fontId="2" fillId="103" borderId="29" applyNumberFormat="0" applyAlignment="0" applyProtection="0"/>
    <xf numFmtId="0" fontId="39" fillId="0" borderId="0" applyNumberFormat="0" applyFill="0" applyBorder="0" applyAlignment="0" applyProtection="0"/>
    <xf numFmtId="0" fontId="32" fillId="104" borderId="0" applyNumberFormat="0" applyBorder="0" applyAlignment="0" applyProtection="0"/>
    <xf numFmtId="0" fontId="29" fillId="0" borderId="23" applyNumberFormat="0" applyFill="0" applyAlignment="0" applyProtection="0"/>
    <xf numFmtId="0" fontId="30" fillId="0" borderId="43" applyNumberFormat="0" applyFill="0" applyAlignment="0" applyProtection="0"/>
    <xf numFmtId="0" fontId="31" fillId="0" borderId="25" applyNumberFormat="0" applyFill="0" applyAlignment="0" applyProtection="0"/>
    <xf numFmtId="0" fontId="31" fillId="0" borderId="0" applyNumberFormat="0" applyFill="0" applyBorder="0" applyAlignment="0" applyProtection="0"/>
    <xf numFmtId="0" fontId="35" fillId="105" borderId="26" applyNumberFormat="0" applyAlignment="0" applyProtection="0"/>
    <xf numFmtId="0" fontId="38" fillId="0" borderId="28" applyNumberFormat="0" applyFill="0" applyAlignment="0" applyProtection="0"/>
    <xf numFmtId="0" fontId="108" fillId="106" borderId="0" applyNumberFormat="0" applyBorder="0" applyAlignment="0" applyProtection="0"/>
    <xf numFmtId="0" fontId="1" fillId="58" borderId="30" applyNumberFormat="0" applyFont="0" applyAlignment="0" applyProtection="0"/>
    <xf numFmtId="0" fontId="36" fillId="86" borderId="27" applyNumberFormat="0" applyAlignment="0" applyProtection="0"/>
    <xf numFmtId="0" fontId="109" fillId="0" borderId="0" applyNumberFormat="0" applyFill="0" applyBorder="0" applyAlignment="0" applyProtection="0"/>
    <xf numFmtId="0" fontId="4" fillId="0" borderId="31" applyNumberFormat="0" applyFill="0" applyAlignment="0" applyProtection="0"/>
    <xf numFmtId="0" fontId="3" fillId="0" borderId="0" applyNumberFormat="0" applyFill="0" applyBorder="0" applyAlignment="0" applyProtection="0"/>
    <xf numFmtId="174" fontId="26"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26" fillId="0" borderId="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1" fontId="116" fillId="0" borderId="33"/>
    <xf numFmtId="0" fontId="1" fillId="0" borderId="0"/>
    <xf numFmtId="169" fontId="102" fillId="0" borderId="0" applyFont="0" applyFill="0" applyBorder="0" applyAlignment="0" applyProtection="0"/>
    <xf numFmtId="169" fontId="102" fillId="0" borderId="0" applyFont="0" applyFill="0" applyBorder="0" applyAlignment="0" applyProtection="0"/>
    <xf numFmtId="169" fontId="102" fillId="0" borderId="0" applyFont="0" applyFill="0" applyBorder="0" applyAlignment="0" applyProtection="0"/>
    <xf numFmtId="169" fontId="102" fillId="0" borderId="0" applyFont="0" applyFill="0" applyBorder="0" applyAlignment="0" applyProtection="0"/>
    <xf numFmtId="0" fontId="117" fillId="0" borderId="1">
      <alignment horizontal="center"/>
    </xf>
    <xf numFmtId="169" fontId="102" fillId="0" borderId="0" applyFont="0" applyFill="0" applyBorder="0" applyAlignment="0" applyProtection="0"/>
    <xf numFmtId="169" fontId="102" fillId="0" borderId="0" applyFont="0" applyFill="0" applyBorder="0" applyAlignment="0" applyProtection="0"/>
    <xf numFmtId="0" fontId="1" fillId="0" borderId="0"/>
    <xf numFmtId="41" fontId="45" fillId="0" borderId="0" applyFont="0" applyFill="0" applyBorder="0" applyAlignment="0" applyProtection="0"/>
    <xf numFmtId="0" fontId="102" fillId="0" borderId="0"/>
    <xf numFmtId="1" fontId="110" fillId="0" borderId="33" applyBorder="0"/>
    <xf numFmtId="43" fontId="1" fillId="0" borderId="0" applyFont="0" applyFill="0" applyBorder="0" applyAlignment="0" applyProtection="0"/>
    <xf numFmtId="43" fontId="1" fillId="0" borderId="0" applyFont="0" applyFill="0" applyBorder="0" applyAlignment="0" applyProtection="0"/>
    <xf numFmtId="169" fontId="102" fillId="0" borderId="0" applyFont="0" applyFill="0" applyBorder="0" applyAlignment="0" applyProtection="0"/>
    <xf numFmtId="43" fontId="1" fillId="0" borderId="0" applyFont="0" applyFill="0" applyBorder="0" applyAlignment="0" applyProtection="0"/>
    <xf numFmtId="0" fontId="102" fillId="0" borderId="0"/>
    <xf numFmtId="0" fontId="102" fillId="0" borderId="0"/>
    <xf numFmtId="43" fontId="1" fillId="0" borderId="0" applyFont="0" applyFill="0" applyBorder="0" applyAlignment="0" applyProtection="0"/>
    <xf numFmtId="0" fontId="102" fillId="0" borderId="0"/>
    <xf numFmtId="169" fontId="102" fillId="0" borderId="0" applyFont="0" applyFill="0" applyBorder="0" applyAlignment="0" applyProtection="0"/>
    <xf numFmtId="0" fontId="102" fillId="0" borderId="0"/>
    <xf numFmtId="0" fontId="102" fillId="0" borderId="0"/>
    <xf numFmtId="0" fontId="1" fillId="0" borderId="0"/>
    <xf numFmtId="0" fontId="111" fillId="0" borderId="1" applyNumberFormat="0" applyFont="0" applyFill="0" applyBorder="0" applyAlignment="0">
      <alignment horizontal="center"/>
    </xf>
    <xf numFmtId="0" fontId="1" fillId="0" borderId="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26" fillId="0" borderId="0" applyFont="0" applyFill="0" applyBorder="0" applyAlignment="0" applyProtection="0"/>
    <xf numFmtId="0" fontId="102" fillId="0" borderId="0"/>
    <xf numFmtId="43" fontId="26" fillId="0" borderId="0" applyFont="0" applyFill="0" applyBorder="0" applyAlignment="0" applyProtection="0"/>
    <xf numFmtId="0" fontId="26" fillId="0" borderId="0" applyFont="0" applyFill="0" applyBorder="0" applyAlignment="0" applyProtection="0"/>
    <xf numFmtId="43" fontId="1" fillId="0" borderId="0" applyFont="0" applyFill="0" applyBorder="0" applyAlignment="0" applyProtection="0"/>
    <xf numFmtId="3" fontId="26" fillId="0" borderId="0" applyFont="0" applyFill="0" applyBorder="0" applyAlignment="0" applyProtection="0"/>
    <xf numFmtId="0" fontId="102" fillId="0" borderId="0"/>
    <xf numFmtId="2" fontId="26"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45" fillId="0" borderId="0"/>
    <xf numFmtId="43" fontId="45" fillId="0" borderId="0" applyFont="0" applyFill="0" applyBorder="0" applyAlignment="0" applyProtection="0"/>
    <xf numFmtId="0" fontId="45" fillId="25" borderId="30" applyNumberFormat="0" applyFont="0" applyAlignment="0" applyProtection="0"/>
    <xf numFmtId="43" fontId="45"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1" fontId="45" fillId="0" borderId="0" applyFont="0" applyFill="0" applyBorder="0" applyAlignment="0" applyProtection="0"/>
    <xf numFmtId="43"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41"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43" fontId="1" fillId="0" borderId="0" applyFont="0" applyFill="0" applyBorder="0" applyAlignment="0" applyProtection="0"/>
    <xf numFmtId="0" fontId="45" fillId="0" borderId="0"/>
    <xf numFmtId="43" fontId="45" fillId="0" borderId="0" applyFont="0" applyFill="0" applyBorder="0" applyAlignment="0" applyProtection="0"/>
    <xf numFmtId="43" fontId="45" fillId="0" borderId="0" applyFont="0" applyFill="0" applyBorder="0" applyAlignment="0" applyProtection="0"/>
    <xf numFmtId="0" fontId="45" fillId="25" borderId="30" applyNumberFormat="0" applyFont="0" applyAlignment="0" applyProtection="0"/>
    <xf numFmtId="0" fontId="45" fillId="27"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3"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1"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5"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49" borderId="0" applyNumberFormat="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0" fontId="102" fillId="0" borderId="0"/>
    <xf numFmtId="174" fontId="102" fillId="0" borderId="0" applyFont="0" applyFill="0" applyBorder="0" applyAlignment="0" applyProtection="0"/>
    <xf numFmtId="0" fontId="101" fillId="0" borderId="0"/>
    <xf numFmtId="41" fontId="1" fillId="0" borderId="0" applyFont="0" applyFill="0" applyBorder="0" applyAlignment="0" applyProtection="0"/>
    <xf numFmtId="41" fontId="1" fillId="0" borderId="0" applyFont="0" applyFill="0" applyBorder="0" applyAlignment="0" applyProtection="0"/>
    <xf numFmtId="0" fontId="8" fillId="0" borderId="0">
      <alignment vertical="center"/>
    </xf>
    <xf numFmtId="0" fontId="48" fillId="0" borderId="0"/>
    <xf numFmtId="0" fontId="26" fillId="0" borderId="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1" fontId="45" fillId="0" borderId="0" applyFont="0" applyFill="0" applyBorder="0" applyAlignment="0" applyProtection="0"/>
    <xf numFmtId="43" fontId="1" fillId="0" borderId="0"/>
    <xf numFmtId="43" fontId="26" fillId="0" borderId="0"/>
    <xf numFmtId="0" fontId="1" fillId="0" borderId="0"/>
    <xf numFmtId="0" fontId="26" fillId="0" borderId="0"/>
    <xf numFmtId="43"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43" fontId="1"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43" fontId="45" fillId="0" borderId="0" applyFont="0" applyFill="0" applyBorder="0" applyAlignment="0" applyProtection="0"/>
    <xf numFmtId="41" fontId="45" fillId="0" borderId="0" applyFont="0" applyFill="0" applyBorder="0" applyAlignment="0" applyProtection="0"/>
    <xf numFmtId="43" fontId="1"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41" fontId="1" fillId="0" borderId="0" applyFont="0" applyFill="0" applyBorder="0" applyAlignment="0" applyProtection="0"/>
    <xf numFmtId="0" fontId="45" fillId="0" borderId="0"/>
    <xf numFmtId="43" fontId="45" fillId="0" borderId="0" applyFont="0" applyFill="0" applyBorder="0" applyAlignment="0" applyProtection="0"/>
    <xf numFmtId="0" fontId="45" fillId="25" borderId="30" applyNumberFormat="0" applyFont="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1" fontId="45" fillId="0" borderId="0" applyFont="0" applyFill="0" applyBorder="0" applyAlignment="0" applyProtection="0"/>
    <xf numFmtId="43"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41"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45"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45" fillId="0" borderId="0"/>
    <xf numFmtId="43" fontId="45" fillId="0" borderId="0" applyFont="0" applyFill="0" applyBorder="0" applyAlignment="0" applyProtection="0"/>
    <xf numFmtId="0" fontId="45" fillId="25" borderId="30" applyNumberFormat="0" applyFont="0" applyAlignment="0" applyProtection="0"/>
    <xf numFmtId="43" fontId="45" fillId="0" borderId="0" applyFont="0" applyFill="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3"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43" fontId="45" fillId="0" borderId="0" applyFont="0" applyFill="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1"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5"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49" borderId="0" applyNumberFormat="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45" fillId="0" borderId="0"/>
    <xf numFmtId="43" fontId="45" fillId="0" borderId="0" applyFont="0" applyFill="0" applyBorder="0" applyAlignment="0" applyProtection="0"/>
    <xf numFmtId="0" fontId="45" fillId="25" borderId="30" applyNumberFormat="0" applyFont="0" applyAlignment="0" applyProtection="0"/>
    <xf numFmtId="0" fontId="45" fillId="27"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3"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1"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5"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49" borderId="0" applyNumberFormat="0" applyBorder="0" applyAlignment="0" applyProtection="0"/>
    <xf numFmtId="41"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41" fontId="45" fillId="0" borderId="0" applyFont="0" applyFill="0" applyBorder="0" applyAlignment="0" applyProtection="0"/>
    <xf numFmtId="0" fontId="45" fillId="0" borderId="0"/>
    <xf numFmtId="174" fontId="45" fillId="0" borderId="0" applyFont="0" applyFill="0" applyBorder="0" applyAlignment="0" applyProtection="0"/>
    <xf numFmtId="0" fontId="45" fillId="0" borderId="0"/>
    <xf numFmtId="0" fontId="45" fillId="0" borderId="0"/>
    <xf numFmtId="0" fontId="45" fillId="0" borderId="0"/>
    <xf numFmtId="0" fontId="45" fillId="0" borderId="0"/>
    <xf numFmtId="43" fontId="45" fillId="0" borderId="0" applyFont="0" applyFill="0" applyBorder="0" applyAlignment="0" applyProtection="0"/>
    <xf numFmtId="0" fontId="45" fillId="25" borderId="30" applyNumberFormat="0" applyFont="0" applyAlignment="0" applyProtection="0"/>
    <xf numFmtId="43" fontId="45" fillId="0" borderId="0" applyFont="0" applyFill="0" applyBorder="0" applyAlignment="0" applyProtection="0"/>
    <xf numFmtId="43" fontId="4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0" fillId="45" borderId="0" applyNumberFormat="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26" fillId="0" borderId="0"/>
    <xf numFmtId="41" fontId="1" fillId="0" borderId="0" applyFont="0" applyFill="0" applyBorder="0" applyAlignment="0" applyProtection="0"/>
    <xf numFmtId="0" fontId="40" fillId="33" borderId="0" applyNumberFormat="0" applyBorder="0" applyAlignment="0" applyProtection="0"/>
    <xf numFmtId="0" fontId="70" fillId="0" borderId="0"/>
    <xf numFmtId="0" fontId="40" fillId="29" borderId="0" applyNumberFormat="0" applyBorder="0" applyAlignment="0" applyProtection="0"/>
    <xf numFmtId="0" fontId="1" fillId="0" borderId="0"/>
    <xf numFmtId="0" fontId="108" fillId="21" borderId="0" applyNumberFormat="0" applyBorder="0" applyAlignment="0" applyProtection="0"/>
    <xf numFmtId="43" fontId="1" fillId="0" borderId="0" applyFont="0" applyFill="0" applyBorder="0" applyAlignment="0" applyProtection="0"/>
    <xf numFmtId="0" fontId="1" fillId="0" borderId="0"/>
    <xf numFmtId="0" fontId="40" fillId="49" borderId="0" applyNumberFormat="0" applyBorder="0" applyAlignment="0" applyProtection="0"/>
    <xf numFmtId="0" fontId="40" fillId="37" borderId="0" applyNumberFormat="0" applyBorder="0" applyAlignment="0" applyProtection="0"/>
    <xf numFmtId="0" fontId="40" fillId="41" borderId="0" applyNumberFormat="0" applyBorder="0" applyAlignment="0" applyProtection="0"/>
    <xf numFmtId="43" fontId="1" fillId="0" borderId="0" applyFont="0" applyFill="0" applyBorder="0" applyAlignment="0" applyProtection="0"/>
    <xf numFmtId="0" fontId="1" fillId="0" borderId="0"/>
    <xf numFmtId="0" fontId="87" fillId="81" borderId="35" applyNumberFormat="0" applyAlignment="0" applyProtection="0"/>
    <xf numFmtId="169" fontId="26" fillId="0" borderId="0" applyFont="0" applyFill="0" applyBorder="0" applyAlignment="0" applyProtection="0"/>
    <xf numFmtId="43" fontId="49" fillId="0" borderId="0" applyFont="0" applyFill="0" applyBorder="0" applyAlignment="0" applyProtection="0">
      <alignment vertical="top"/>
    </xf>
    <xf numFmtId="169" fontId="26" fillId="0" borderId="0" applyFont="0" applyFill="0" applyBorder="0" applyAlignment="0" applyProtection="0"/>
    <xf numFmtId="169" fontId="49" fillId="0" borderId="0" applyFont="0" applyFill="0" applyBorder="0" applyAlignment="0" applyProtection="0">
      <alignment vertical="top"/>
    </xf>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49" fillId="0" borderId="0" applyFont="0" applyFill="0" applyBorder="0" applyAlignment="0" applyProtection="0">
      <alignment vertical="top"/>
    </xf>
    <xf numFmtId="0" fontId="94" fillId="68" borderId="35" applyNumberFormat="0" applyAlignment="0" applyProtection="0"/>
    <xf numFmtId="0" fontId="49" fillId="0" borderId="0"/>
    <xf numFmtId="0" fontId="49" fillId="0" borderId="0"/>
    <xf numFmtId="0" fontId="49" fillId="0" borderId="0"/>
    <xf numFmtId="0" fontId="49" fillId="0" borderId="0"/>
    <xf numFmtId="0" fontId="49" fillId="0" borderId="0"/>
    <xf numFmtId="0" fontId="49" fillId="0" borderId="0">
      <alignment vertical="top"/>
    </xf>
    <xf numFmtId="0" fontId="49" fillId="0" borderId="0"/>
    <xf numFmtId="0" fontId="49" fillId="0" borderId="0">
      <alignment vertical="top"/>
    </xf>
    <xf numFmtId="0" fontId="49" fillId="0" borderId="0">
      <alignment vertical="top"/>
    </xf>
    <xf numFmtId="0" fontId="49" fillId="0" borderId="0">
      <alignment vertical="top"/>
    </xf>
    <xf numFmtId="0" fontId="49" fillId="0" borderId="0">
      <alignment vertical="top"/>
    </xf>
    <xf numFmtId="182" fontId="26" fillId="0" borderId="0"/>
    <xf numFmtId="0" fontId="49" fillId="0" borderId="0"/>
    <xf numFmtId="0" fontId="101" fillId="0" borderId="0"/>
    <xf numFmtId="0" fontId="49" fillId="0" borderId="0">
      <alignment vertical="top"/>
    </xf>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alignment vertical="top"/>
    </xf>
    <xf numFmtId="0" fontId="49" fillId="0" borderId="0">
      <alignment vertical="top"/>
    </xf>
    <xf numFmtId="0" fontId="49" fillId="0" borderId="0"/>
    <xf numFmtId="0" fontId="49" fillId="0" borderId="0"/>
    <xf numFmtId="0" fontId="119" fillId="0" borderId="0">
      <alignment vertical="top"/>
    </xf>
    <xf numFmtId="182" fontId="118" fillId="0" borderId="0"/>
    <xf numFmtId="0" fontId="49" fillId="0" borderId="0">
      <alignment vertical="top"/>
    </xf>
    <xf numFmtId="0" fontId="49" fillId="0" borderId="0">
      <alignment vertical="top"/>
    </xf>
    <xf numFmtId="0" fontId="49" fillId="0" borderId="0">
      <alignment vertical="top"/>
    </xf>
    <xf numFmtId="0" fontId="49" fillId="0" borderId="0"/>
    <xf numFmtId="0" fontId="49" fillId="0" borderId="0"/>
    <xf numFmtId="0" fontId="49" fillId="0" borderId="0"/>
    <xf numFmtId="0" fontId="101" fillId="84" borderId="34" applyNumberFormat="0" applyFont="0" applyAlignment="0" applyProtection="0"/>
    <xf numFmtId="0" fontId="97" fillId="81" borderId="41" applyNumberFormat="0" applyAlignment="0" applyProtection="0"/>
    <xf numFmtId="43" fontId="1" fillId="0" borderId="0" applyFont="0" applyFill="0" applyBorder="0" applyAlignment="0" applyProtection="0"/>
    <xf numFmtId="0" fontId="1"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20" fillId="0" borderId="0"/>
    <xf numFmtId="0" fontId="120" fillId="0" borderId="0"/>
    <xf numFmtId="43" fontId="1" fillId="0" borderId="0" applyFont="0" applyFill="0" applyBorder="0" applyAlignment="0" applyProtection="0"/>
    <xf numFmtId="0" fontId="99" fillId="0" borderId="42" applyNumberFormat="0" applyFill="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3" fontId="26" fillId="0" borderId="0" applyFont="0" applyFill="0" applyBorder="0" applyAlignment="0" applyProtection="0"/>
    <xf numFmtId="0" fontId="121" fillId="0" borderId="0">
      <alignment vertical="center"/>
    </xf>
    <xf numFmtId="42" fontId="1" fillId="0" borderId="0" applyFont="0" applyFill="0" applyBorder="0" applyAlignment="0" applyProtection="0"/>
    <xf numFmtId="0" fontId="26"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169" fontId="26" fillId="0" borderId="0" applyFont="0" applyFill="0" applyBorder="0" applyAlignment="0" applyProtection="0"/>
    <xf numFmtId="43" fontId="26" fillId="0" borderId="0" applyFill="0" applyBorder="0" applyAlignment="0" applyProtection="0"/>
    <xf numFmtId="0" fontId="49" fillId="0" borderId="0"/>
    <xf numFmtId="9" fontId="26" fillId="0" borderId="0" applyFont="0" applyFill="0" applyBorder="0" applyAlignment="0" applyProtection="0"/>
    <xf numFmtId="0" fontId="26" fillId="0" borderId="0"/>
    <xf numFmtId="169" fontId="26" fillId="0" borderId="0" applyFont="0" applyFill="0" applyBorder="0" applyAlignment="0" applyProtection="0"/>
    <xf numFmtId="0" fontId="101" fillId="84" borderId="34" applyNumberFormat="0" applyFont="0" applyAlignment="0" applyProtection="0"/>
    <xf numFmtId="0" fontId="26" fillId="0" borderId="0"/>
    <xf numFmtId="0" fontId="49" fillId="0" borderId="0"/>
    <xf numFmtId="43" fontId="26" fillId="0" borderId="0" applyFill="0" applyBorder="0" applyAlignment="0" applyProtection="0"/>
    <xf numFmtId="43" fontId="45"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45" fillId="0" borderId="0" applyFont="0" applyFill="0" applyBorder="0" applyAlignment="0" applyProtection="0"/>
    <xf numFmtId="0" fontId="45" fillId="0" borderId="0"/>
    <xf numFmtId="0" fontId="45" fillId="0" borderId="0"/>
    <xf numFmtId="0" fontId="93" fillId="0" borderId="39" applyNumberFormat="0" applyFill="0" applyAlignment="0" applyProtection="0"/>
    <xf numFmtId="0" fontId="93" fillId="0" borderId="39" applyNumberFormat="0" applyFill="0" applyAlignment="0" applyProtection="0"/>
    <xf numFmtId="0" fontId="4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75" fillId="0" borderId="0" applyFont="0" applyFill="0" applyBorder="0" applyAlignment="0" applyProtection="0"/>
    <xf numFmtId="43" fontId="75" fillId="0" borderId="0" applyFont="0" applyFill="0" applyBorder="0" applyAlignment="0" applyProtection="0"/>
    <xf numFmtId="9" fontId="75" fillId="0" borderId="0" applyFont="0" applyFill="0" applyBorder="0" applyAlignment="0" applyProtection="0"/>
    <xf numFmtId="0" fontId="123" fillId="0" borderId="23" applyNumberFormat="0" applyFill="0" applyAlignment="0" applyProtection="0"/>
    <xf numFmtId="0" fontId="124" fillId="0" borderId="24" applyNumberFormat="0" applyFill="0" applyAlignment="0" applyProtection="0"/>
    <xf numFmtId="0" fontId="125" fillId="0" borderId="25" applyNumberFormat="0" applyFill="0" applyAlignment="0" applyProtection="0"/>
    <xf numFmtId="0" fontId="125" fillId="0" borderId="0" applyNumberFormat="0" applyFill="0" applyBorder="0" applyAlignment="0" applyProtection="0"/>
    <xf numFmtId="0" fontId="126" fillId="19" borderId="0" applyNumberFormat="0" applyBorder="0" applyAlignment="0" applyProtection="0"/>
    <xf numFmtId="0" fontId="127" fillId="20" borderId="0" applyNumberFormat="0" applyBorder="0" applyAlignment="0" applyProtection="0"/>
    <xf numFmtId="0" fontId="128" fillId="21" borderId="0" applyNumberFormat="0" applyBorder="0" applyAlignment="0" applyProtection="0"/>
    <xf numFmtId="0" fontId="129" fillId="22" borderId="26" applyNumberFormat="0" applyAlignment="0" applyProtection="0"/>
    <xf numFmtId="0" fontId="130" fillId="23" borderId="27" applyNumberFormat="0" applyAlignment="0" applyProtection="0"/>
    <xf numFmtId="0" fontId="131" fillId="23" borderId="26" applyNumberFormat="0" applyAlignment="0" applyProtection="0"/>
    <xf numFmtId="0" fontId="132" fillId="0" borderId="28" applyNumberFormat="0" applyFill="0" applyAlignment="0" applyProtection="0"/>
    <xf numFmtId="0" fontId="133" fillId="24" borderId="29" applyNumberFormat="0" applyAlignment="0" applyProtection="0"/>
    <xf numFmtId="0" fontId="134" fillId="0" borderId="0" applyNumberFormat="0" applyFill="0" applyBorder="0" applyAlignment="0" applyProtection="0"/>
    <xf numFmtId="0" fontId="75" fillId="25" borderId="30" applyNumberFormat="0" applyFont="0" applyAlignment="0" applyProtection="0"/>
    <xf numFmtId="0" fontId="135" fillId="0" borderId="0" applyNumberFormat="0" applyFill="0" applyBorder="0" applyAlignment="0" applyProtection="0"/>
    <xf numFmtId="0" fontId="122" fillId="0" borderId="31" applyNumberFormat="0" applyFill="0" applyAlignment="0" applyProtection="0"/>
    <xf numFmtId="0" fontId="136" fillId="26"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136" fillId="29" borderId="0" applyNumberFormat="0" applyBorder="0" applyAlignment="0" applyProtection="0"/>
    <xf numFmtId="0" fontId="136" fillId="30"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136" fillId="33" borderId="0" applyNumberFormat="0" applyBorder="0" applyAlignment="0" applyProtection="0"/>
    <xf numFmtId="0" fontId="136" fillId="34" borderId="0" applyNumberFormat="0" applyBorder="0" applyAlignment="0" applyProtection="0"/>
    <xf numFmtId="0" fontId="75" fillId="35" borderId="0" applyNumberFormat="0" applyBorder="0" applyAlignment="0" applyProtection="0"/>
    <xf numFmtId="0" fontId="75" fillId="36" borderId="0" applyNumberFormat="0" applyBorder="0" applyAlignment="0" applyProtection="0"/>
    <xf numFmtId="0" fontId="136" fillId="37" borderId="0" applyNumberFormat="0" applyBorder="0" applyAlignment="0" applyProtection="0"/>
    <xf numFmtId="0" fontId="136" fillId="38" borderId="0" applyNumberFormat="0" applyBorder="0" applyAlignment="0" applyProtection="0"/>
    <xf numFmtId="0" fontId="75" fillId="39" borderId="0" applyNumberFormat="0" applyBorder="0" applyAlignment="0" applyProtection="0"/>
    <xf numFmtId="0" fontId="75" fillId="40" borderId="0" applyNumberFormat="0" applyBorder="0" applyAlignment="0" applyProtection="0"/>
    <xf numFmtId="0" fontId="136" fillId="41" borderId="0" applyNumberFormat="0" applyBorder="0" applyAlignment="0" applyProtection="0"/>
    <xf numFmtId="0" fontId="136" fillId="42" borderId="0" applyNumberFormat="0" applyBorder="0" applyAlignment="0" applyProtection="0"/>
    <xf numFmtId="0" fontId="75" fillId="43" borderId="0" applyNumberFormat="0" applyBorder="0" applyAlignment="0" applyProtection="0"/>
    <xf numFmtId="0" fontId="75" fillId="44" borderId="0" applyNumberFormat="0" applyBorder="0" applyAlignment="0" applyProtection="0"/>
    <xf numFmtId="0" fontId="136" fillId="45" borderId="0" applyNumberFormat="0" applyBorder="0" applyAlignment="0" applyProtection="0"/>
    <xf numFmtId="0" fontId="136" fillId="46" borderId="0" applyNumberFormat="0" applyBorder="0" applyAlignment="0" applyProtection="0"/>
    <xf numFmtId="0" fontId="75" fillId="47" borderId="0" applyNumberFormat="0" applyBorder="0" applyAlignment="0" applyProtection="0"/>
    <xf numFmtId="0" fontId="75" fillId="48" borderId="0" applyNumberFormat="0" applyBorder="0" applyAlignment="0" applyProtection="0"/>
    <xf numFmtId="0" fontId="136" fillId="49" borderId="0" applyNumberFormat="0" applyBorder="0" applyAlignment="0" applyProtection="0"/>
    <xf numFmtId="0" fontId="137" fillId="0" borderId="0" applyNumberFormat="0" applyFill="0" applyBorder="0" applyAlignment="0" applyProtection="0"/>
    <xf numFmtId="0" fontId="138" fillId="0" borderId="0" applyNumberFormat="0" applyFill="0" applyBorder="0" applyAlignment="0" applyProtection="0"/>
    <xf numFmtId="0" fontId="45"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87" fillId="81"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87" fillId="81"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111" fillId="0" borderId="1">
      <alignment horizontal="center"/>
    </xf>
    <xf numFmtId="43" fontId="1" fillId="0" borderId="0" applyFont="0" applyFill="0" applyBorder="0" applyAlignment="0" applyProtection="0"/>
    <xf numFmtId="0" fontId="117" fillId="0" borderId="1">
      <alignment horizontal="center"/>
    </xf>
    <xf numFmtId="0" fontId="111" fillId="0" borderId="1" applyNumberFormat="0" applyFont="0" applyFill="0" applyBorder="0" applyAlignment="0">
      <alignment horizontal="center"/>
    </xf>
    <xf numFmtId="0" fontId="87" fillId="81" borderId="35" applyNumberFormat="0" applyAlignment="0" applyProtection="0"/>
    <xf numFmtId="0" fontId="94" fillId="68" borderId="35" applyNumberFormat="0" applyAlignment="0" applyProtection="0"/>
    <xf numFmtId="0" fontId="101"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101" fillId="84" borderId="34"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9" fillId="0" borderId="0" applyFont="0" applyFill="0" applyBorder="0" applyAlignment="0" applyProtection="0"/>
    <xf numFmtId="183" fontId="45" fillId="0" borderId="0"/>
    <xf numFmtId="0" fontId="139" fillId="0" borderId="0">
      <alignment vertical="top"/>
    </xf>
    <xf numFmtId="43" fontId="1" fillId="0" borderId="0" applyFont="0" applyFill="0" applyBorder="0" applyAlignment="0" applyProtection="0"/>
    <xf numFmtId="0" fontId="13" fillId="0" borderId="0" applyNumberFormat="0" applyFill="0" applyBorder="0" applyAlignment="0" applyProtection="0"/>
    <xf numFmtId="0" fontId="102" fillId="0" borderId="0"/>
    <xf numFmtId="43" fontId="45" fillId="0" borderId="0" applyFont="0" applyFill="0" applyBorder="0" applyAlignment="0" applyProtection="0"/>
    <xf numFmtId="0" fontId="72" fillId="19" borderId="0" applyNumberFormat="0" applyBorder="0" applyAlignment="0" applyProtection="0"/>
    <xf numFmtId="0" fontId="73" fillId="21" borderId="0" applyNumberFormat="0" applyBorder="0" applyAlignment="0" applyProtection="0"/>
    <xf numFmtId="0" fontId="26" fillId="0" borderId="0"/>
    <xf numFmtId="0" fontId="8" fillId="0" borderId="0">
      <alignment vertical="center"/>
    </xf>
    <xf numFmtId="0" fontId="76" fillId="20" borderId="0" applyNumberFormat="0" applyBorder="0" applyAlignment="0" applyProtection="0"/>
    <xf numFmtId="43" fontId="139" fillId="0" borderId="0" applyFont="0" applyFill="0" applyBorder="0" applyAlignment="0" applyProtection="0"/>
    <xf numFmtId="0" fontId="139" fillId="0" borderId="0">
      <alignment vertical="top"/>
    </xf>
    <xf numFmtId="43" fontId="1" fillId="0" borderId="0" applyFont="0" applyFill="0" applyBorder="0" applyAlignment="0" applyProtection="0"/>
    <xf numFmtId="0" fontId="102" fillId="0" borderId="0"/>
    <xf numFmtId="0" fontId="102" fillId="0" borderId="0"/>
    <xf numFmtId="43" fontId="1" fillId="0" borderId="0" applyFont="0" applyFill="0" applyBorder="0" applyAlignment="0" applyProtection="0"/>
    <xf numFmtId="43" fontId="1" fillId="0" borderId="0" applyFont="0" applyFill="0" applyBorder="0" applyAlignment="0" applyProtection="0"/>
    <xf numFmtId="169" fontId="55" fillId="0" borderId="0" applyFont="0" applyFill="0" applyBorder="0" applyAlignment="0" applyProtection="0"/>
    <xf numFmtId="0" fontId="55" fillId="0" borderId="0"/>
    <xf numFmtId="43" fontId="1" fillId="0" borderId="0" applyFont="0" applyFill="0" applyBorder="0" applyAlignment="0" applyProtection="0"/>
    <xf numFmtId="0" fontId="55" fillId="0" borderId="0"/>
    <xf numFmtId="43" fontId="1" fillId="0" borderId="0" applyFont="0" applyFill="0" applyBorder="0" applyAlignment="0" applyProtection="0"/>
    <xf numFmtId="0" fontId="26" fillId="0" borderId="0"/>
    <xf numFmtId="0" fontId="55" fillId="0" borderId="0"/>
    <xf numFmtId="0" fontId="55" fillId="0" borderId="0"/>
    <xf numFmtId="173" fontId="26" fillId="0" borderId="0" applyFill="0" applyAlignment="0" applyProtection="0"/>
    <xf numFmtId="169" fontId="55" fillId="0" borderId="0" applyFont="0" applyFill="0" applyBorder="0" applyAlignment="0" applyProtection="0"/>
    <xf numFmtId="0" fontId="26" fillId="0" borderId="0"/>
    <xf numFmtId="43" fontId="26" fillId="0" borderId="0" applyFont="0" applyFill="0" applyBorder="0" applyAlignment="0" applyProtection="0"/>
    <xf numFmtId="43" fontId="1" fillId="0" borderId="0" applyFont="0" applyFill="0" applyBorder="0" applyAlignment="0" applyProtection="0"/>
    <xf numFmtId="173" fontId="26" fillId="0" borderId="0" applyFill="0" applyAlignment="0" applyProtection="0"/>
    <xf numFmtId="0" fontId="26" fillId="0" borderId="0"/>
    <xf numFmtId="43" fontId="55" fillId="0" borderId="0" applyFont="0" applyFill="0" applyBorder="0" applyAlignment="0" applyProtection="0"/>
    <xf numFmtId="43" fontId="1" fillId="0" borderId="0" applyFont="0" applyFill="0" applyBorder="0" applyAlignment="0" applyProtection="0"/>
    <xf numFmtId="0" fontId="47" fillId="0" borderId="0"/>
    <xf numFmtId="43" fontId="1" fillId="0" borderId="0" applyFont="0" applyFill="0" applyBorder="0" applyAlignment="0" applyProtection="0"/>
    <xf numFmtId="0" fontId="55" fillId="0" borderId="0"/>
    <xf numFmtId="43" fontId="4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6" fillId="20" borderId="0" applyNumberFormat="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72" fillId="19"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73" fillId="21" borderId="0" applyNumberFormat="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184" fontId="53" fillId="0" borderId="0" applyFont="0" applyFill="0" applyBorder="0" applyAlignment="0" applyProtection="0"/>
    <xf numFmtId="0" fontId="29" fillId="0" borderId="23" applyNumberFormat="0" applyFill="0" applyAlignment="0" applyProtection="0"/>
    <xf numFmtId="0" fontId="30" fillId="0" borderId="24" applyNumberFormat="0" applyFill="0" applyAlignment="0" applyProtection="0"/>
    <xf numFmtId="0" fontId="31" fillId="0" borderId="25" applyNumberFormat="0" applyFill="0" applyAlignment="0" applyProtection="0"/>
    <xf numFmtId="0" fontId="31" fillId="0" borderId="0" applyNumberFormat="0" applyFill="0" applyBorder="0" applyAlignment="0" applyProtection="0"/>
    <xf numFmtId="0" fontId="35" fillId="22" borderId="26" applyNumberFormat="0" applyAlignment="0" applyProtection="0"/>
    <xf numFmtId="0" fontId="36" fillId="23" borderId="27" applyNumberFormat="0" applyAlignment="0" applyProtection="0"/>
    <xf numFmtId="0" fontId="37" fillId="23" borderId="26" applyNumberFormat="0" applyAlignment="0" applyProtection="0"/>
    <xf numFmtId="0" fontId="38" fillId="0" borderId="28" applyNumberFormat="0" applyFill="0" applyAlignment="0" applyProtection="0"/>
    <xf numFmtId="0" fontId="2" fillId="24" borderId="29" applyNumberFormat="0" applyAlignment="0" applyProtection="0"/>
    <xf numFmtId="0" fontId="3" fillId="0" borderId="0" applyNumberFormat="0" applyFill="0" applyBorder="0" applyAlignment="0" applyProtection="0"/>
    <xf numFmtId="0" fontId="1" fillId="25" borderId="30" applyNumberFormat="0" applyFont="0" applyAlignment="0" applyProtection="0"/>
    <xf numFmtId="0" fontId="39" fillId="0" borderId="0" applyNumberFormat="0" applyFill="0" applyBorder="0" applyAlignment="0" applyProtection="0"/>
    <xf numFmtId="0" fontId="4" fillId="0" borderId="31" applyNumberFormat="0" applyFill="0" applyAlignment="0" applyProtection="0"/>
    <xf numFmtId="0" fontId="4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0"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0"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0"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40"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99" fillId="0" borderId="42" applyNumberFormat="0" applyFill="0" applyAlignment="0" applyProtection="0"/>
    <xf numFmtId="0" fontId="97" fillId="81" borderId="41" applyNumberFormat="0" applyAlignment="0" applyProtection="0"/>
    <xf numFmtId="0" fontId="93" fillId="0" borderId="39" applyNumberFormat="0" applyFill="0" applyAlignment="0" applyProtection="0"/>
    <xf numFmtId="0" fontId="111" fillId="0" borderId="1">
      <alignment horizontal="center"/>
    </xf>
    <xf numFmtId="0" fontId="99" fillId="0" borderId="42"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87" fillId="81" borderId="35" applyNumberFormat="0" applyAlignment="0" applyProtection="0"/>
    <xf numFmtId="0" fontId="87" fillId="81" borderId="35" applyNumberFormat="0" applyAlignment="0" applyProtection="0"/>
    <xf numFmtId="0" fontId="76" fillId="20" borderId="0" applyNumberFormat="0" applyBorder="0" applyAlignment="0" applyProtection="0"/>
    <xf numFmtId="0" fontId="26" fillId="84" borderId="34" applyNumberFormat="0" applyFont="0" applyAlignment="0" applyProtection="0"/>
    <xf numFmtId="0" fontId="73" fillId="21" borderId="0" applyNumberFormat="0" applyBorder="0" applyAlignment="0" applyProtection="0"/>
    <xf numFmtId="0" fontId="93" fillId="0" borderId="39" applyNumberFormat="0" applyFill="0" applyAlignment="0" applyProtection="0"/>
    <xf numFmtId="0" fontId="97" fillId="81" borderId="41" applyNumberFormat="0" applyAlignment="0" applyProtection="0"/>
    <xf numFmtId="0" fontId="101" fillId="84" borderId="34" applyNumberFormat="0" applyFont="0" applyAlignment="0" applyProtection="0"/>
    <xf numFmtId="0" fontId="99" fillId="0" borderId="42" applyNumberFormat="0" applyFill="0" applyAlignment="0" applyProtection="0"/>
    <xf numFmtId="0" fontId="93" fillId="0" borderId="39" applyNumberFormat="0" applyFill="0" applyAlignment="0" applyProtection="0"/>
    <xf numFmtId="0" fontId="26" fillId="84" borderId="34" applyNumberFormat="0" applyFont="0" applyAlignment="0" applyProtection="0"/>
    <xf numFmtId="0" fontId="97" fillId="81" borderId="41" applyNumberFormat="0" applyAlignment="0" applyProtection="0"/>
    <xf numFmtId="43" fontId="1" fillId="0" borderId="0" applyFont="0" applyFill="0" applyBorder="0" applyAlignment="0" applyProtection="0"/>
    <xf numFmtId="0" fontId="87" fillId="81" borderId="35" applyNumberFormat="0" applyAlignment="0" applyProtection="0"/>
    <xf numFmtId="0" fontId="111" fillId="0" borderId="1">
      <alignment horizontal="center"/>
    </xf>
    <xf numFmtId="0" fontId="87" fillId="81" borderId="35" applyNumberFormat="0" applyAlignment="0" applyProtection="0"/>
    <xf numFmtId="167" fontId="1" fillId="0" borderId="0" applyFont="0" applyFill="0" applyBorder="0" applyAlignment="0" applyProtection="0"/>
    <xf numFmtId="0" fontId="117" fillId="0" borderId="1">
      <alignment horizontal="center"/>
    </xf>
    <xf numFmtId="0" fontId="87" fillId="81" borderId="35" applyNumberFormat="0" applyAlignment="0" applyProtection="0"/>
    <xf numFmtId="0" fontId="99" fillId="0" borderId="42"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26" fillId="84" borderId="34" applyNumberFormat="0" applyFont="0" applyAlignment="0" applyProtection="0"/>
    <xf numFmtId="0" fontId="87" fillId="81" borderId="35" applyNumberFormat="0" applyAlignment="0" applyProtection="0"/>
    <xf numFmtId="0" fontId="93" fillId="0" borderId="39" applyNumberFormat="0" applyFill="0" applyAlignment="0" applyProtection="0"/>
    <xf numFmtId="0" fontId="111" fillId="0" borderId="1" applyNumberFormat="0" applyFont="0" applyFill="0" applyBorder="0" applyAlignment="0">
      <alignment horizontal="center"/>
    </xf>
    <xf numFmtId="0" fontId="93" fillId="0" borderId="39" applyNumberFormat="0" applyFill="0" applyAlignment="0" applyProtection="0"/>
    <xf numFmtId="0" fontId="94" fillId="68" borderId="35" applyNumberFormat="0" applyAlignment="0" applyProtection="0"/>
    <xf numFmtId="0" fontId="94" fillId="68" borderId="35" applyNumberFormat="0" applyAlignment="0" applyProtection="0"/>
    <xf numFmtId="0" fontId="111" fillId="0" borderId="1" applyNumberFormat="0" applyFont="0" applyFill="0" applyBorder="0" applyAlignment="0">
      <alignment horizontal="center"/>
    </xf>
    <xf numFmtId="0" fontId="111" fillId="0" borderId="1">
      <alignment horizontal="center"/>
    </xf>
    <xf numFmtId="0" fontId="101" fillId="84" borderId="34" applyNumberFormat="0" applyFont="0" applyAlignment="0" applyProtection="0"/>
    <xf numFmtId="43" fontId="1" fillId="0" borderId="0" applyFont="0" applyFill="0" applyBorder="0" applyAlignment="0" applyProtection="0"/>
    <xf numFmtId="0" fontId="94" fillId="68" borderId="35" applyNumberFormat="0" applyAlignment="0" applyProtection="0"/>
    <xf numFmtId="0" fontId="97" fillId="81" borderId="41" applyNumberFormat="0" applyAlignment="0" applyProtection="0"/>
    <xf numFmtId="0" fontId="26" fillId="84" borderId="34" applyNumberFormat="0" applyFont="0" applyAlignment="0" applyProtection="0"/>
    <xf numFmtId="0" fontId="87" fillId="81" borderId="35" applyNumberFormat="0" applyAlignment="0" applyProtection="0"/>
    <xf numFmtId="0" fontId="94" fillId="68" borderId="35" applyNumberFormat="0" applyAlignment="0" applyProtection="0"/>
    <xf numFmtId="0" fontId="93" fillId="0" borderId="39" applyNumberFormat="0" applyFill="0" applyAlignment="0" applyProtection="0"/>
    <xf numFmtId="0" fontId="97" fillId="81" borderId="41" applyNumberFormat="0" applyAlignment="0" applyProtection="0"/>
    <xf numFmtId="0" fontId="72" fillId="19" borderId="0" applyNumberFormat="0" applyBorder="0" applyAlignment="0" applyProtection="0"/>
    <xf numFmtId="0" fontId="117" fillId="0" borderId="1">
      <alignment horizontal="center"/>
    </xf>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01"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43" fontId="1" fillId="0" borderId="0" applyFont="0" applyFill="0" applyBorder="0" applyAlignment="0" applyProtection="0"/>
    <xf numFmtId="0" fontId="26" fillId="84" borderId="34" applyNumberFormat="0" applyFont="0" applyAlignment="0" applyProtection="0"/>
    <xf numFmtId="0" fontId="26" fillId="84" borderId="34" applyNumberFormat="0" applyFont="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4" fillId="68" borderId="35" applyNumberFormat="0" applyAlignment="0" applyProtection="0"/>
    <xf numFmtId="0" fontId="111" fillId="0" borderId="1" applyNumberFormat="0" applyFont="0" applyFill="0" applyBorder="0" applyAlignment="0">
      <alignment horizontal="center"/>
    </xf>
    <xf numFmtId="0" fontId="117" fillId="0" borderId="1">
      <alignment horizontal="center"/>
    </xf>
    <xf numFmtId="0" fontId="101" fillId="84" borderId="34" applyNumberFormat="0" applyFont="0" applyAlignment="0" applyProtection="0"/>
    <xf numFmtId="0" fontId="87" fillId="81" borderId="35" applyNumberFormat="0" applyAlignment="0" applyProtection="0"/>
    <xf numFmtId="0" fontId="94" fillId="68" borderId="35" applyNumberFormat="0" applyAlignment="0" applyProtection="0"/>
    <xf numFmtId="0" fontId="87" fillId="81" borderId="35" applyNumberFormat="0" applyAlignment="0" applyProtection="0"/>
    <xf numFmtId="0" fontId="101"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101"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4" fillId="68" borderId="35" applyNumberFormat="0" applyAlignment="0" applyProtection="0"/>
    <xf numFmtId="0" fontId="94" fillId="68" borderId="35" applyNumberFormat="0" applyAlignment="0" applyProtection="0"/>
    <xf numFmtId="0" fontId="94" fillId="68"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87" fillId="81"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87" fillId="81"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111" fillId="0" borderId="1">
      <alignment horizontal="center"/>
    </xf>
    <xf numFmtId="0" fontId="117" fillId="0" borderId="1">
      <alignment horizontal="center"/>
    </xf>
    <xf numFmtId="0" fontId="111" fillId="0" borderId="1" applyNumberFormat="0" applyFont="0" applyFill="0" applyBorder="0" applyAlignment="0">
      <alignment horizontal="center"/>
    </xf>
    <xf numFmtId="0" fontId="87" fillId="81" borderId="35" applyNumberFormat="0" applyAlignment="0" applyProtection="0"/>
    <xf numFmtId="0" fontId="94" fillId="68" borderId="35" applyNumberFormat="0" applyAlignment="0" applyProtection="0"/>
    <xf numFmtId="0" fontId="101"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101"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0" fontId="97" fillId="81" borderId="41" applyNumberFormat="0" applyAlignment="0" applyProtection="0"/>
    <xf numFmtId="0" fontId="99" fillId="0" borderId="42" applyNumberFormat="0" applyFill="0" applyAlignment="0" applyProtection="0"/>
    <xf numFmtId="0" fontId="97" fillId="81" borderId="41" applyNumberFormat="0" applyAlignment="0" applyProtection="0"/>
    <xf numFmtId="0" fontId="99" fillId="0" borderId="42" applyNumberFormat="0" applyFill="0" applyAlignment="0" applyProtection="0"/>
    <xf numFmtId="0" fontId="97" fillId="81" borderId="41" applyNumberFormat="0" applyAlignment="0" applyProtection="0"/>
    <xf numFmtId="0" fontId="111" fillId="0" borderId="1">
      <alignment horizontal="center"/>
    </xf>
    <xf numFmtId="0" fontId="117" fillId="0" borderId="1">
      <alignment horizontal="center"/>
    </xf>
    <xf numFmtId="0" fontId="111" fillId="0" borderId="1" applyNumberFormat="0" applyFont="0" applyFill="0" applyBorder="0" applyAlignment="0">
      <alignment horizontal="center"/>
    </xf>
    <xf numFmtId="0" fontId="45" fillId="0" borderId="0"/>
    <xf numFmtId="41" fontId="45" fillId="0" borderId="0" applyFont="0" applyFill="0" applyBorder="0" applyAlignment="0" applyProtection="0"/>
    <xf numFmtId="43" fontId="26" fillId="0" borderId="0" applyFont="0" applyFill="0" applyBorder="0" applyAlignment="0" applyProtection="0"/>
    <xf numFmtId="43" fontId="55"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9" fontId="45"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0" fontId="23" fillId="0" borderId="0"/>
    <xf numFmtId="174" fontId="23"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45" fillId="0" borderId="0" applyFont="0" applyFill="0" applyBorder="0" applyAlignment="0" applyProtection="0"/>
    <xf numFmtId="43" fontId="1" fillId="0" borderId="0" applyFont="0" applyFill="0" applyBorder="0" applyAlignment="0" applyProtection="0"/>
    <xf numFmtId="0" fontId="8" fillId="0" borderId="0">
      <alignment vertical="center"/>
    </xf>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169" fontId="26" fillId="0" borderId="0" applyFont="0" applyFill="0" applyBorder="0" applyAlignment="0" applyProtection="0"/>
    <xf numFmtId="169" fontId="26" fillId="0" borderId="0" applyFill="0" applyBorder="0" applyAlignment="0" applyProtection="0"/>
    <xf numFmtId="169" fontId="26" fillId="0" borderId="0" applyFill="0" applyBorder="0" applyAlignment="0" applyProtection="0"/>
    <xf numFmtId="169" fontId="26" fillId="0" borderId="0" applyFill="0" applyBorder="0" applyAlignment="0" applyProtection="0"/>
    <xf numFmtId="0" fontId="26" fillId="0" borderId="0"/>
    <xf numFmtId="0" fontId="1" fillId="25" borderId="30" applyNumberFormat="0" applyFont="0" applyAlignment="0" applyProtection="0"/>
    <xf numFmtId="9" fontId="26" fillId="0" borderId="0" applyFill="0" applyBorder="0" applyAlignment="0" applyProtection="0"/>
    <xf numFmtId="9" fontId="26" fillId="0" borderId="0" applyFill="0" applyBorder="0" applyAlignment="0" applyProtection="0"/>
    <xf numFmtId="0" fontId="1" fillId="0" borderId="0"/>
    <xf numFmtId="0" fontId="70" fillId="0" borderId="0"/>
    <xf numFmtId="9" fontId="1" fillId="0" borderId="0" applyFont="0" applyFill="0" applyBorder="0" applyAlignment="0" applyProtection="0"/>
    <xf numFmtId="43" fontId="1" fillId="0" borderId="0" applyFont="0" applyFill="0" applyBorder="0" applyAlignment="0" applyProtection="0"/>
    <xf numFmtId="0" fontId="49" fillId="0" borderId="0"/>
    <xf numFmtId="0" fontId="55" fillId="0" borderId="0"/>
    <xf numFmtId="43" fontId="26" fillId="0" borderId="0" applyFont="0" applyFill="0" applyBorder="0" applyAlignment="0" applyProtection="0"/>
    <xf numFmtId="41" fontId="26"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40" fillId="62" borderId="0" applyNumberFormat="0" applyBorder="0" applyAlignment="0" applyProtection="0"/>
    <xf numFmtId="0" fontId="40" fillId="57" borderId="0" applyNumberFormat="0" applyBorder="0" applyAlignment="0" applyProtection="0"/>
    <xf numFmtId="0" fontId="40" fillId="59" borderId="0" applyNumberFormat="0" applyBorder="0" applyAlignment="0" applyProtection="0"/>
    <xf numFmtId="0" fontId="40" fillId="55" borderId="0" applyNumberFormat="0" applyBorder="0" applyAlignment="0" applyProtection="0"/>
    <xf numFmtId="0" fontId="40" fillId="61" borderId="0" applyNumberFormat="0" applyBorder="0" applyAlignment="0" applyProtection="0"/>
    <xf numFmtId="0" fontId="40" fillId="10" borderId="0" applyNumberFormat="0" applyBorder="0" applyAlignment="0" applyProtection="0"/>
    <xf numFmtId="0" fontId="40" fillId="87" borderId="0" applyNumberFormat="0" applyBorder="0" applyAlignment="0" applyProtection="0"/>
    <xf numFmtId="0" fontId="40" fillId="89" borderId="0" applyNumberFormat="0" applyBorder="0" applyAlignment="0" applyProtection="0"/>
    <xf numFmtId="0" fontId="40" fillId="101" borderId="0" applyNumberFormat="0" applyBorder="0" applyAlignment="0" applyProtection="0"/>
    <xf numFmtId="0" fontId="40" fillId="13" borderId="0" applyNumberFormat="0" applyBorder="0" applyAlignment="0" applyProtection="0"/>
    <xf numFmtId="0" fontId="40" fillId="60" borderId="0" applyNumberFormat="0" applyBorder="0" applyAlignment="0" applyProtection="0"/>
    <xf numFmtId="0" fontId="40" fillId="88" borderId="0" applyNumberFormat="0" applyBorder="0" applyAlignment="0" applyProtection="0"/>
    <xf numFmtId="0" fontId="33" fillId="102" borderId="0" applyNumberFormat="0" applyBorder="0" applyAlignment="0" applyProtection="0"/>
    <xf numFmtId="0" fontId="37" fillId="86" borderId="26" applyNumberFormat="0" applyAlignment="0" applyProtection="0"/>
    <xf numFmtId="169" fontId="1" fillId="0" borderId="0" applyFont="0" applyFill="0" applyBorder="0" applyAlignment="0" applyProtection="0"/>
    <xf numFmtId="0" fontId="2" fillId="103" borderId="29" applyNumberFormat="0" applyAlignment="0" applyProtection="0"/>
    <xf numFmtId="0" fontId="32" fillId="104" borderId="0" applyNumberFormat="0" applyBorder="0" applyAlignment="0" applyProtection="0"/>
    <xf numFmtId="0" fontId="30" fillId="0" borderId="43" applyNumberFormat="0" applyFill="0" applyAlignment="0" applyProtection="0"/>
    <xf numFmtId="0" fontId="35" fillId="105" borderId="26" applyNumberFormat="0" applyAlignment="0" applyProtection="0"/>
    <xf numFmtId="0" fontId="108" fillId="106" borderId="0" applyNumberFormat="0" applyBorder="0" applyAlignment="0" applyProtection="0"/>
    <xf numFmtId="0" fontId="1" fillId="0" borderId="0"/>
    <xf numFmtId="0" fontId="1" fillId="58" borderId="30" applyNumberFormat="0" applyFont="0" applyAlignment="0" applyProtection="0"/>
    <xf numFmtId="0" fontId="36" fillId="86" borderId="27" applyNumberFormat="0" applyAlignment="0" applyProtection="0"/>
    <xf numFmtId="0" fontId="109" fillId="0" borderId="0" applyNumberFormat="0" applyFill="0" applyBorder="0" applyAlignment="0" applyProtection="0"/>
    <xf numFmtId="0" fontId="45" fillId="0" borderId="0"/>
    <xf numFmtId="43" fontId="45" fillId="0" borderId="0" applyFont="0" applyFill="0" applyBorder="0" applyAlignment="0" applyProtection="0"/>
    <xf numFmtId="9" fontId="45" fillId="0" borderId="0" applyFont="0" applyFill="0" applyBorder="0" applyAlignment="0" applyProtection="0"/>
    <xf numFmtId="0" fontId="55" fillId="0" borderId="0"/>
    <xf numFmtId="43" fontId="55"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0" fontId="30" fillId="0" borderId="24" applyNumberFormat="0" applyFill="0" applyAlignment="0" applyProtection="0"/>
    <xf numFmtId="0" fontId="32" fillId="19" borderId="0" applyNumberFormat="0" applyBorder="0" applyAlignment="0" applyProtection="0"/>
    <xf numFmtId="0" fontId="33" fillId="20" borderId="0" applyNumberFormat="0" applyBorder="0" applyAlignment="0" applyProtection="0"/>
    <xf numFmtId="0" fontId="108" fillId="21" borderId="0" applyNumberFormat="0" applyBorder="0" applyAlignment="0" applyProtection="0"/>
    <xf numFmtId="0" fontId="35" fillId="22" borderId="26" applyNumberFormat="0" applyAlignment="0" applyProtection="0"/>
    <xf numFmtId="0" fontId="36" fillId="23" borderId="27" applyNumberFormat="0" applyAlignment="0" applyProtection="0"/>
    <xf numFmtId="0" fontId="37" fillId="23" borderId="26" applyNumberFormat="0" applyAlignment="0" applyProtection="0"/>
    <xf numFmtId="0" fontId="2" fillId="24" borderId="29" applyNumberFormat="0" applyAlignment="0" applyProtection="0"/>
    <xf numFmtId="0" fontId="40" fillId="26" borderId="0" applyNumberFormat="0" applyBorder="0" applyAlignment="0" applyProtection="0"/>
    <xf numFmtId="0" fontId="40" fillId="29" borderId="0" applyNumberFormat="0" applyBorder="0" applyAlignment="0" applyProtection="0"/>
    <xf numFmtId="0" fontId="40" fillId="30" borderId="0" applyNumberFormat="0" applyBorder="0" applyAlignment="0" applyProtection="0"/>
    <xf numFmtId="0" fontId="40" fillId="33" borderId="0" applyNumberFormat="0" applyBorder="0" applyAlignment="0" applyProtection="0"/>
    <xf numFmtId="0" fontId="40" fillId="34" borderId="0" applyNumberFormat="0" applyBorder="0" applyAlignment="0" applyProtection="0"/>
    <xf numFmtId="0" fontId="40" fillId="37" borderId="0" applyNumberFormat="0" applyBorder="0" applyAlignment="0" applyProtection="0"/>
    <xf numFmtId="0" fontId="40" fillId="38" borderId="0" applyNumberFormat="0" applyBorder="0" applyAlignment="0" applyProtection="0"/>
    <xf numFmtId="0" fontId="40" fillId="41" borderId="0" applyNumberFormat="0" applyBorder="0" applyAlignment="0" applyProtection="0"/>
    <xf numFmtId="0" fontId="40" fillId="42" borderId="0" applyNumberFormat="0" applyBorder="0" applyAlignment="0" applyProtection="0"/>
    <xf numFmtId="0" fontId="40" fillId="45" borderId="0" applyNumberFormat="0" applyBorder="0" applyAlignment="0" applyProtection="0"/>
    <xf numFmtId="0" fontId="40" fillId="46" borderId="0" applyNumberFormat="0" applyBorder="0" applyAlignment="0" applyProtection="0"/>
    <xf numFmtId="0" fontId="40" fillId="49"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0" fontId="55"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3" fontId="1" fillId="0" borderId="0" applyFont="0" applyFill="0" applyBorder="0" applyAlignment="0" applyProtection="0"/>
    <xf numFmtId="42" fontId="45"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1" fontId="45" fillId="0" borderId="0" applyFont="0" applyFill="0" applyBorder="0" applyAlignment="0" applyProtection="0"/>
    <xf numFmtId="0" fontId="8" fillId="0" borderId="0">
      <alignment vertical="center"/>
    </xf>
    <xf numFmtId="41"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0" fontId="26" fillId="0" borderId="0">
      <alignment vertical="center"/>
    </xf>
    <xf numFmtId="41" fontId="26"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49" fillId="0" borderId="0"/>
    <xf numFmtId="0" fontId="45" fillId="0" borderId="0"/>
    <xf numFmtId="41" fontId="45" fillId="0" borderId="0" applyFont="0" applyFill="0" applyBorder="0" applyAlignment="0" applyProtection="0"/>
    <xf numFmtId="43" fontId="45" fillId="0" borderId="0" applyFont="0" applyFill="0" applyBorder="0" applyAlignment="0" applyProtection="0"/>
    <xf numFmtId="0" fontId="45" fillId="0" borderId="0"/>
    <xf numFmtId="41" fontId="45" fillId="0" borderId="0" applyFont="0" applyFill="0" applyBorder="0" applyAlignment="0" applyProtection="0"/>
    <xf numFmtId="9" fontId="1" fillId="0" borderId="0" applyFont="0" applyFill="0" applyBorder="0" applyAlignment="0" applyProtection="0"/>
    <xf numFmtId="172" fontId="26" fillId="0" borderId="0" applyFont="0" applyFill="0" applyBorder="0" applyAlignment="0" applyProtection="0"/>
    <xf numFmtId="170" fontId="26" fillId="0" borderId="0" applyFont="0" applyFill="0" applyBorder="0" applyAlignment="0" applyProtection="0"/>
    <xf numFmtId="171" fontId="26"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xf numFmtId="0" fontId="45" fillId="0" borderId="0"/>
    <xf numFmtId="0" fontId="1" fillId="36" borderId="0" applyNumberFormat="0" applyBorder="0" applyAlignment="0" applyProtection="0"/>
    <xf numFmtId="0" fontId="45" fillId="0" borderId="0"/>
    <xf numFmtId="41" fontId="1" fillId="0" borderId="0" applyFont="0" applyFill="0" applyBorder="0" applyAlignment="0" applyProtection="0"/>
    <xf numFmtId="167" fontId="1" fillId="0" borderId="0" applyFont="0" applyFill="0" applyBorder="0" applyAlignment="0" applyProtection="0"/>
    <xf numFmtId="41" fontId="1" fillId="0" borderId="0" applyFont="0" applyFill="0" applyBorder="0" applyAlignment="0" applyProtection="0"/>
    <xf numFmtId="0" fontId="1" fillId="0" borderId="0"/>
    <xf numFmtId="43" fontId="75" fillId="0" borderId="0" applyFont="0" applyFill="0" applyBorder="0" applyAlignment="0" applyProtection="0"/>
    <xf numFmtId="43" fontId="1" fillId="0" borderId="0" applyFont="0" applyFill="0" applyBorder="0" applyAlignment="0" applyProtection="0"/>
    <xf numFmtId="0" fontId="50" fillId="0" borderId="0"/>
    <xf numFmtId="0" fontId="1" fillId="0" borderId="0"/>
    <xf numFmtId="43" fontId="51" fillId="0" borderId="0" applyFont="0" applyFill="0" applyBorder="0" applyAlignment="0" applyProtection="0"/>
    <xf numFmtId="0" fontId="26" fillId="0" borderId="0"/>
    <xf numFmtId="169" fontId="26" fillId="0" borderId="0" applyFont="0" applyFill="0" applyBorder="0" applyAlignment="0" applyProtection="0"/>
    <xf numFmtId="169" fontId="26" fillId="0" borderId="0" applyFont="0" applyFill="0" applyBorder="0" applyAlignment="0" applyProtection="0"/>
    <xf numFmtId="43" fontId="26" fillId="0" borderId="0" applyFont="0" applyFill="0" applyBorder="0" applyAlignment="0" applyProtection="0"/>
    <xf numFmtId="173" fontId="26" fillId="0" borderId="0" applyFill="0" applyAlignment="0" applyProtection="0"/>
    <xf numFmtId="0" fontId="45" fillId="0" borderId="0"/>
    <xf numFmtId="43" fontId="49" fillId="0" borderId="0" applyFont="0" applyFill="0" applyBorder="0" applyAlignment="0" applyProtection="0"/>
    <xf numFmtId="0" fontId="49" fillId="0" borderId="0"/>
    <xf numFmtId="43" fontId="49" fillId="0" borderId="0" applyFont="0" applyFill="0" applyBorder="0" applyAlignment="0" applyProtection="0"/>
    <xf numFmtId="43" fontId="45" fillId="0" borderId="0" applyFont="0" applyFill="0" applyBorder="0" applyAlignment="0" applyProtection="0"/>
    <xf numFmtId="0" fontId="1" fillId="0" borderId="0"/>
    <xf numFmtId="0" fontId="45" fillId="0" borderId="0"/>
    <xf numFmtId="174"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0" fontId="96" fillId="83" borderId="0" applyNumberFormat="0" applyBorder="0" applyAlignment="0" applyProtection="0"/>
    <xf numFmtId="43" fontId="26" fillId="0" borderId="0" applyFont="0" applyFill="0" applyBorder="0" applyAlignment="0" applyProtection="0"/>
    <xf numFmtId="0" fontId="45" fillId="0" borderId="0"/>
    <xf numFmtId="41" fontId="1" fillId="0" borderId="0" applyFont="0" applyFill="0" applyBorder="0" applyAlignment="0" applyProtection="0"/>
    <xf numFmtId="43" fontId="1" fillId="0" borderId="0" applyFont="0" applyFill="0" applyBorder="0" applyAlignment="0" applyProtection="0"/>
    <xf numFmtId="0" fontId="26" fillId="0" borderId="0"/>
    <xf numFmtId="0" fontId="1" fillId="0" borderId="0"/>
    <xf numFmtId="0" fontId="40" fillId="26" borderId="0" applyNumberFormat="0" applyBorder="0" applyAlignment="0" applyProtection="0"/>
    <xf numFmtId="0" fontId="26" fillId="0" borderId="0"/>
    <xf numFmtId="43" fontId="1" fillId="0" borderId="0" applyFont="0" applyFill="0" applyBorder="0" applyAlignment="0" applyProtection="0"/>
    <xf numFmtId="0" fontId="1" fillId="31" borderId="0" applyNumberFormat="0" applyBorder="0" applyAlignment="0" applyProtection="0"/>
    <xf numFmtId="0" fontId="1" fillId="0" borderId="0"/>
    <xf numFmtId="0" fontId="1" fillId="28" borderId="0" applyNumberFormat="0" applyBorder="0" applyAlignment="0" applyProtection="0"/>
    <xf numFmtId="0" fontId="1" fillId="27" borderId="0" applyNumberFormat="0" applyBorder="0" applyAlignment="0" applyProtection="0"/>
    <xf numFmtId="0" fontId="49" fillId="0" borderId="0"/>
    <xf numFmtId="0" fontId="1" fillId="32"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45" fillId="0" borderId="0" applyFont="0" applyFill="0" applyBorder="0" applyAlignment="0" applyProtection="0"/>
    <xf numFmtId="43" fontId="26"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4"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02" fillId="0" borderId="0"/>
    <xf numFmtId="0" fontId="8" fillId="0" borderId="0">
      <alignment vertical="center"/>
    </xf>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45" fillId="0" borderId="0" applyFont="0" applyFill="0" applyBorder="0" applyAlignment="0" applyProtection="0"/>
    <xf numFmtId="0" fontId="98" fillId="0" borderId="0" applyNumberFormat="0" applyFill="0" applyBorder="0" applyAlignment="0" applyProtection="0"/>
    <xf numFmtId="0" fontId="85" fillId="79" borderId="0" applyNumberFormat="0" applyBorder="0" applyAlignment="0" applyProtection="0"/>
    <xf numFmtId="0" fontId="28" fillId="0" borderId="0" applyNumberForma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55" fillId="0" borderId="0"/>
    <xf numFmtId="9" fontId="45" fillId="0" borderId="0" applyFont="0" applyFill="0" applyBorder="0" applyAlignment="0" applyProtection="0"/>
    <xf numFmtId="0" fontId="95" fillId="0" borderId="40" applyNumberFormat="0" applyFill="0" applyAlignment="0" applyProtection="0"/>
    <xf numFmtId="0" fontId="1" fillId="0" borderId="0"/>
    <xf numFmtId="0" fontId="85" fillId="75" borderId="0" applyNumberFormat="0" applyBorder="0" applyAlignment="0" applyProtection="0"/>
    <xf numFmtId="169" fontId="1" fillId="0" borderId="0" applyFont="0" applyFill="0" applyBorder="0" applyAlignment="0" applyProtection="0"/>
    <xf numFmtId="41" fontId="1" fillId="0" borderId="0" applyFont="0" applyFill="0" applyBorder="0" applyAlignment="0" applyProtection="0"/>
    <xf numFmtId="0" fontId="55" fillId="0" borderId="0"/>
    <xf numFmtId="41" fontId="1" fillId="0" borderId="0" applyFont="0" applyFill="0" applyBorder="0" applyAlignment="0" applyProtection="0"/>
    <xf numFmtId="174" fontId="102" fillId="0" borderId="0" applyFont="0" applyFill="0" applyBorder="0" applyAlignment="0" applyProtection="0"/>
    <xf numFmtId="9" fontId="1" fillId="0" borderId="0" applyFont="0" applyFill="0" applyBorder="0" applyAlignment="0" applyProtection="0"/>
    <xf numFmtId="0" fontId="40" fillId="34" borderId="0" applyNumberFormat="0" applyBorder="0" applyAlignment="0" applyProtection="0"/>
    <xf numFmtId="43" fontId="26" fillId="0" borderId="0" applyFont="0" applyFill="0" applyBorder="0" applyAlignment="0" applyProtection="0"/>
    <xf numFmtId="0" fontId="1" fillId="0" borderId="0"/>
    <xf numFmtId="0" fontId="1" fillId="58" borderId="30" applyNumberFormat="0" applyFont="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0" fontId="26" fillId="0" borderId="0"/>
    <xf numFmtId="0" fontId="75" fillId="0" borderId="0"/>
    <xf numFmtId="0" fontId="85" fillId="77" borderId="0" applyNumberFormat="0" applyBorder="0" applyAlignment="0" applyProtection="0"/>
    <xf numFmtId="0" fontId="45" fillId="0" borderId="0"/>
    <xf numFmtId="0" fontId="26" fillId="0" borderId="0"/>
    <xf numFmtId="0" fontId="1" fillId="0" borderId="0"/>
    <xf numFmtId="43" fontId="45"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40" fillId="38" borderId="0" applyNumberFormat="0" applyBorder="0" applyAlignment="0" applyProtection="0"/>
    <xf numFmtId="174" fontId="26" fillId="0" borderId="0" applyFont="0" applyFill="0" applyBorder="0" applyAlignment="0" applyProtection="0"/>
    <xf numFmtId="0" fontId="1" fillId="31" borderId="0" applyNumberFormat="0" applyBorder="0" applyAlignment="0" applyProtection="0"/>
    <xf numFmtId="0" fontId="1" fillId="32" borderId="0" applyNumberFormat="0" applyBorder="0" applyAlignment="0" applyProtection="0"/>
    <xf numFmtId="43" fontId="45" fillId="0" borderId="0" applyFont="0" applyFill="0" applyBorder="0" applyAlignment="0" applyProtection="0"/>
    <xf numFmtId="0" fontId="1" fillId="35" borderId="0" applyNumberFormat="0" applyBorder="0" applyAlignment="0" applyProtection="0"/>
    <xf numFmtId="0" fontId="1" fillId="36" borderId="0" applyNumberFormat="0" applyBorder="0" applyAlignment="0" applyProtection="0"/>
    <xf numFmtId="43" fontId="45" fillId="0" borderId="0" applyFont="0" applyFill="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3" fontId="45" fillId="0" borderId="0" applyFont="0" applyFill="0" applyBorder="0" applyAlignment="0" applyProtection="0"/>
    <xf numFmtId="0" fontId="1" fillId="0" borderId="0"/>
    <xf numFmtId="41" fontId="1" fillId="0" borderId="0" applyFont="0" applyFill="0" applyBorder="0" applyAlignment="0" applyProtection="0"/>
    <xf numFmtId="44" fontId="26"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51" fillId="69" borderId="0" applyNumberFormat="0" applyBorder="0" applyAlignment="0" applyProtection="0"/>
    <xf numFmtId="0" fontId="85" fillId="76" borderId="0" applyNumberFormat="0" applyBorder="0" applyAlignment="0" applyProtection="0"/>
    <xf numFmtId="0" fontId="85" fillId="78" borderId="0" applyNumberFormat="0" applyBorder="0" applyAlignment="0" applyProtection="0"/>
    <xf numFmtId="0" fontId="89" fillId="0" borderId="0" applyNumberFormat="0" applyFill="0" applyBorder="0" applyAlignment="0" applyProtection="0"/>
    <xf numFmtId="0" fontId="97" fillId="81" borderId="41" applyNumberFormat="0" applyAlignment="0" applyProtection="0"/>
    <xf numFmtId="0" fontId="51" fillId="66" borderId="0" applyNumberFormat="0" applyBorder="0" applyAlignment="0" applyProtection="0"/>
    <xf numFmtId="41" fontId="45" fillId="0" borderId="0" applyFont="0" applyFill="0" applyBorder="0" applyAlignment="0" applyProtection="0"/>
    <xf numFmtId="43" fontId="26" fillId="0" borderId="0" applyFont="0" applyFill="0" applyBorder="0" applyAlignment="0" applyProtection="0"/>
    <xf numFmtId="0" fontId="48" fillId="0" borderId="0"/>
    <xf numFmtId="0" fontId="26" fillId="0" borderId="0"/>
    <xf numFmtId="0" fontId="49" fillId="0" borderId="0"/>
    <xf numFmtId="43" fontId="26" fillId="0" borderId="0" applyFont="0" applyFill="0" applyBorder="0" applyAlignment="0" applyProtection="0"/>
    <xf numFmtId="0" fontId="45" fillId="0" borderId="0"/>
    <xf numFmtId="43" fontId="45" fillId="0" borderId="0" applyFont="0" applyFill="0" applyBorder="0" applyAlignment="0" applyProtection="0"/>
    <xf numFmtId="0" fontId="26" fillId="0" borderId="0"/>
    <xf numFmtId="0" fontId="51" fillId="72" borderId="0" applyNumberFormat="0" applyBorder="0" applyAlignment="0" applyProtection="0"/>
    <xf numFmtId="0" fontId="1" fillId="0" borderId="0"/>
    <xf numFmtId="0" fontId="55" fillId="0" borderId="0"/>
    <xf numFmtId="0" fontId="55" fillId="0" borderId="0"/>
    <xf numFmtId="173" fontId="26" fillId="0" borderId="0" applyFill="0" applyAlignment="0" applyProtection="0"/>
    <xf numFmtId="0" fontId="102" fillId="0" borderId="0"/>
    <xf numFmtId="0" fontId="49" fillId="0" borderId="0"/>
    <xf numFmtId="43" fontId="45" fillId="0" borderId="0" applyFont="0" applyFill="0" applyBorder="0" applyAlignment="0" applyProtection="0"/>
    <xf numFmtId="0" fontId="1" fillId="0" borderId="0"/>
    <xf numFmtId="0" fontId="51" fillId="70" borderId="0" applyNumberFormat="0" applyBorder="0" applyAlignment="0" applyProtection="0"/>
    <xf numFmtId="0" fontId="91" fillId="0" borderId="37" applyNumberFormat="0" applyFill="0" applyAlignment="0" applyProtection="0"/>
    <xf numFmtId="0" fontId="99" fillId="0" borderId="42" applyNumberFormat="0" applyFill="0" applyAlignment="0" applyProtection="0"/>
    <xf numFmtId="0" fontId="45" fillId="0" borderId="0"/>
    <xf numFmtId="0" fontId="45" fillId="0" borderId="0"/>
    <xf numFmtId="0" fontId="103" fillId="0" borderId="0"/>
    <xf numFmtId="169" fontId="26" fillId="0" borderId="0" applyFont="0" applyFill="0" applyBorder="0" applyAlignment="0" applyProtection="0"/>
    <xf numFmtId="43" fontId="45" fillId="0" borderId="0" applyFont="0" applyFill="0" applyBorder="0" applyAlignment="0" applyProtection="0"/>
    <xf numFmtId="0" fontId="45" fillId="0" borderId="0"/>
    <xf numFmtId="0" fontId="93" fillId="0" borderId="39" applyNumberFormat="0" applyFill="0" applyAlignment="0" applyProtection="0"/>
    <xf numFmtId="0" fontId="45" fillId="0" borderId="0"/>
    <xf numFmtId="0" fontId="49" fillId="0" borderId="0"/>
    <xf numFmtId="0" fontId="87" fillId="81" borderId="35" applyNumberFormat="0" applyAlignment="0" applyProtection="0"/>
    <xf numFmtId="43" fontId="45" fillId="0" borderId="0" applyFont="0" applyFill="0" applyBorder="0" applyAlignment="0" applyProtection="0"/>
    <xf numFmtId="0" fontId="36" fillId="23" borderId="27" applyNumberFormat="0" applyAlignment="0" applyProtection="0"/>
    <xf numFmtId="43" fontId="45" fillId="0" borderId="0" applyFont="0" applyFill="0" applyBorder="0" applyAlignment="0" applyProtection="0"/>
    <xf numFmtId="0" fontId="45" fillId="0" borderId="0"/>
    <xf numFmtId="43" fontId="26" fillId="0" borderId="0" applyFont="0" applyFill="0" applyBorder="0" applyAlignment="0" applyProtection="0"/>
    <xf numFmtId="41" fontId="1" fillId="0" borderId="0" applyFont="0" applyFill="0" applyBorder="0" applyAlignment="0" applyProtection="0"/>
    <xf numFmtId="0" fontId="55" fillId="0" borderId="0"/>
    <xf numFmtId="0" fontId="93" fillId="0" borderId="0" applyNumberFormat="0" applyFill="0" applyBorder="0" applyAlignment="0" applyProtection="0"/>
    <xf numFmtId="169" fontId="101" fillId="0" borderId="0" applyFont="0" applyFill="0" applyBorder="0" applyAlignment="0" applyProtection="0"/>
    <xf numFmtId="176" fontId="26" fillId="0" borderId="0" applyFill="0" applyBorder="0" applyAlignment="0" applyProtection="0"/>
    <xf numFmtId="41" fontId="1" fillId="0" borderId="0" applyFont="0" applyFill="0" applyBorder="0" applyAlignment="0" applyProtection="0"/>
    <xf numFmtId="0" fontId="26" fillId="0" borderId="0"/>
    <xf numFmtId="0" fontId="26" fillId="0" borderId="0"/>
    <xf numFmtId="0" fontId="104" fillId="0" borderId="0" applyNumberFormat="0" applyFill="0" applyBorder="0" applyAlignment="0" applyProtection="0">
      <alignment vertical="top"/>
      <protection locked="0"/>
    </xf>
    <xf numFmtId="0" fontId="45" fillId="0" borderId="0"/>
    <xf numFmtId="43" fontId="45" fillId="0" borderId="0" applyFont="0" applyFill="0" applyBorder="0" applyAlignment="0" applyProtection="0"/>
    <xf numFmtId="0" fontId="86" fillId="64" borderId="0" applyNumberFormat="0" applyBorder="0" applyAlignment="0" applyProtection="0"/>
    <xf numFmtId="9" fontId="1" fillId="0" borderId="0" applyFont="0" applyFill="0" applyBorder="0" applyAlignment="0" applyProtection="0"/>
    <xf numFmtId="0" fontId="88" fillId="82" borderId="36" applyNumberFormat="0" applyAlignment="0" applyProtection="0"/>
    <xf numFmtId="41" fontId="45" fillId="0" borderId="0" applyFont="0" applyFill="0" applyBorder="0" applyAlignment="0" applyProtection="0"/>
    <xf numFmtId="43" fontId="26" fillId="0" borderId="0" applyFont="0" applyFill="0" applyBorder="0" applyAlignment="0" applyProtection="0"/>
    <xf numFmtId="0" fontId="45" fillId="0" borderId="0"/>
    <xf numFmtId="43" fontId="45" fillId="0" borderId="0" applyFont="0" applyFill="0" applyBorder="0" applyAlignment="0" applyProtection="0"/>
    <xf numFmtId="43" fontId="45" fillId="0" borderId="0" applyFont="0" applyFill="0" applyBorder="0" applyAlignment="0" applyProtection="0"/>
    <xf numFmtId="0" fontId="75" fillId="0" borderId="0"/>
    <xf numFmtId="43" fontId="26" fillId="0" borderId="0" applyFont="0" applyFill="0" applyBorder="0" applyAlignment="0" applyProtection="0"/>
    <xf numFmtId="0" fontId="45" fillId="0" borderId="0"/>
    <xf numFmtId="0" fontId="85" fillId="74" borderId="0" applyNumberFormat="0" applyBorder="0" applyAlignment="0" applyProtection="0"/>
    <xf numFmtId="41" fontId="1" fillId="0" borderId="0" applyFont="0" applyFill="0" applyBorder="0" applyAlignment="0" applyProtection="0"/>
    <xf numFmtId="43" fontId="26" fillId="0" borderId="0" applyFont="0" applyFill="0" applyBorder="0" applyAlignment="0" applyProtection="0"/>
    <xf numFmtId="0" fontId="1" fillId="0" borderId="0"/>
    <xf numFmtId="0" fontId="85" fillId="80" borderId="0" applyNumberFormat="0" applyBorder="0" applyAlignment="0" applyProtection="0"/>
    <xf numFmtId="0" fontId="51" fillId="71" borderId="0" applyNumberFormat="0" applyBorder="0" applyAlignment="0" applyProtection="0"/>
    <xf numFmtId="0" fontId="90" fillId="65" borderId="0" applyNumberFormat="0" applyBorder="0" applyAlignment="0" applyProtection="0"/>
    <xf numFmtId="0" fontId="45" fillId="0" borderId="0"/>
    <xf numFmtId="41" fontId="1" fillId="0" borderId="0" applyFont="0" applyFill="0" applyBorder="0" applyAlignment="0" applyProtection="0"/>
    <xf numFmtId="43" fontId="45" fillId="0" borderId="0" applyFont="0" applyFill="0" applyBorder="0" applyAlignment="0" applyProtection="0"/>
    <xf numFmtId="0" fontId="1" fillId="29" borderId="0" applyNumberFormat="0" applyBorder="0" applyAlignment="0" applyProtection="0"/>
    <xf numFmtId="41" fontId="1" fillId="0" borderId="0" applyFont="0" applyFill="0" applyBorder="0" applyAlignment="0" applyProtection="0"/>
    <xf numFmtId="0" fontId="92" fillId="0" borderId="38" applyNumberFormat="0" applyFill="0" applyAlignment="0" applyProtection="0"/>
    <xf numFmtId="0" fontId="26" fillId="84" borderId="34" applyNumberFormat="0" applyFont="0" applyAlignment="0" applyProtection="0"/>
    <xf numFmtId="0" fontId="94" fillId="68" borderId="35" applyNumberFormat="0" applyAlignment="0" applyProtection="0"/>
    <xf numFmtId="0" fontId="100" fillId="0" borderId="0" applyNumberFormat="0" applyFill="0" applyBorder="0" applyAlignment="0" applyProtection="0"/>
    <xf numFmtId="0" fontId="85" fillId="74" borderId="0" applyNumberFormat="0" applyBorder="0" applyAlignment="0" applyProtection="0"/>
    <xf numFmtId="167" fontId="45" fillId="0" borderId="0" applyFont="0" applyFill="0" applyBorder="0" applyAlignment="0" applyProtection="0"/>
    <xf numFmtId="0" fontId="51" fillId="69" borderId="0" applyNumberFormat="0" applyBorder="0" applyAlignment="0" applyProtection="0"/>
    <xf numFmtId="0" fontId="85" fillId="75" borderId="0" applyNumberFormat="0" applyBorder="0" applyAlignment="0" applyProtection="0"/>
    <xf numFmtId="43" fontId="45" fillId="0" borderId="0" applyFont="0" applyFill="0" applyBorder="0" applyAlignment="0" applyProtection="0"/>
    <xf numFmtId="0" fontId="49" fillId="0" borderId="0">
      <alignment vertical="top"/>
    </xf>
    <xf numFmtId="0" fontId="102" fillId="0" borderId="0"/>
    <xf numFmtId="44" fontId="26" fillId="0" borderId="0" applyFont="0" applyFill="0" applyBorder="0" applyAlignment="0" applyProtection="0"/>
    <xf numFmtId="0" fontId="85" fillId="71" borderId="0" applyNumberFormat="0" applyBorder="0" applyAlignment="0" applyProtection="0"/>
    <xf numFmtId="43" fontId="1" fillId="0" borderId="0" applyFont="0" applyFill="0" applyBorder="0" applyAlignment="0" applyProtection="0"/>
    <xf numFmtId="9" fontId="26" fillId="0" borderId="0" applyFont="0" applyFill="0" applyBorder="0" applyAlignment="0" applyProtection="0"/>
    <xf numFmtId="0" fontId="45" fillId="0" borderId="0"/>
    <xf numFmtId="41" fontId="45" fillId="0" borderId="0" applyFont="0" applyFill="0" applyBorder="0" applyAlignment="0" applyProtection="0"/>
    <xf numFmtId="42" fontId="1" fillId="0" borderId="0" applyFont="0" applyFill="0" applyBorder="0" applyAlignment="0" applyProtection="0"/>
    <xf numFmtId="43" fontId="49" fillId="0" borderId="0" applyFont="0" applyFill="0" applyBorder="0" applyAlignment="0" applyProtection="0"/>
    <xf numFmtId="0" fontId="85" fillId="70" borderId="0" applyNumberFormat="0" applyBorder="0" applyAlignment="0" applyProtection="0"/>
    <xf numFmtId="0" fontId="85" fillId="73" borderId="0" applyNumberFormat="0" applyBorder="0" applyAlignment="0" applyProtection="0"/>
    <xf numFmtId="0" fontId="51" fillId="68"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5" borderId="0" applyNumberFormat="0" applyBorder="0" applyAlignment="0" applyProtection="0"/>
    <xf numFmtId="0" fontId="51" fillId="64" borderId="0" applyNumberFormat="0" applyBorder="0" applyAlignment="0" applyProtection="0"/>
    <xf numFmtId="0" fontId="51" fillId="63" borderId="0" applyNumberFormat="0" applyBorder="0" applyAlignment="0" applyProtection="0"/>
    <xf numFmtId="0" fontId="45" fillId="0" borderId="0"/>
    <xf numFmtId="0" fontId="2" fillId="24" borderId="29" applyNumberFormat="0" applyAlignment="0" applyProtection="0"/>
    <xf numFmtId="0" fontId="87" fillId="81" borderId="35" applyNumberFormat="0" applyAlignment="0" applyProtection="0"/>
    <xf numFmtId="0" fontId="1" fillId="0" borderId="0"/>
    <xf numFmtId="0" fontId="40" fillId="30" borderId="0" applyNumberFormat="0" applyBorder="0" applyAlignment="0" applyProtection="0"/>
    <xf numFmtId="0" fontId="1" fillId="37" borderId="0" applyNumberFormat="0" applyBorder="0" applyAlignment="0" applyProtection="0"/>
    <xf numFmtId="0" fontId="34" fillId="21" borderId="0" applyNumberFormat="0" applyBorder="0" applyAlignment="0" applyProtection="0"/>
    <xf numFmtId="0" fontId="35" fillId="22" borderId="26" applyNumberFormat="0" applyAlignment="0" applyProtection="0"/>
    <xf numFmtId="0" fontId="1" fillId="0" borderId="0"/>
    <xf numFmtId="41" fontId="1" fillId="0" borderId="0" applyFont="0" applyFill="0" applyBorder="0" applyAlignment="0" applyProtection="0"/>
    <xf numFmtId="0" fontId="37" fillId="23" borderId="26" applyNumberFormat="0" applyAlignment="0" applyProtection="0"/>
    <xf numFmtId="0" fontId="26" fillId="0" borderId="0"/>
    <xf numFmtId="0" fontId="33" fillId="20" borderId="0" applyNumberFormat="0" applyBorder="0" applyAlignment="0" applyProtection="0"/>
    <xf numFmtId="43" fontId="26" fillId="0" borderId="0" applyFont="0" applyFill="0" applyBorder="0" applyAlignment="0" applyProtection="0"/>
    <xf numFmtId="43" fontId="106" fillId="0" borderId="0" applyFont="0" applyFill="0" applyBorder="0" applyAlignment="0" applyProtection="0"/>
    <xf numFmtId="0" fontId="32" fillId="19" borderId="0" applyNumberFormat="0" applyBorder="0" applyAlignment="0" applyProtection="0"/>
    <xf numFmtId="43" fontId="74" fillId="0" borderId="0" applyFont="0" applyFill="0" applyBorder="0" applyAlignment="0" applyProtection="0"/>
    <xf numFmtId="43" fontId="26" fillId="0" borderId="0" applyFont="0" applyFill="0" applyBorder="0" applyAlignment="0" applyProtection="0"/>
    <xf numFmtId="0" fontId="30" fillId="0" borderId="24" applyNumberFormat="0" applyFill="0" applyAlignment="0" applyProtection="0"/>
    <xf numFmtId="175" fontId="26" fillId="0" borderId="0" applyFont="0" applyFill="0" applyBorder="0" applyAlignment="0" applyProtection="0"/>
    <xf numFmtId="43" fontId="48" fillId="0" borderId="0" applyFont="0" applyFill="0" applyBorder="0" applyAlignment="0" applyProtection="0"/>
    <xf numFmtId="43" fontId="1" fillId="0" borderId="0"/>
    <xf numFmtId="0" fontId="94" fillId="68" borderId="35" applyNumberFormat="0" applyAlignment="0" applyProtection="0"/>
    <xf numFmtId="174" fontId="1" fillId="0" borderId="0" applyFont="0" applyFill="0" applyBorder="0" applyAlignment="0" applyProtection="0"/>
    <xf numFmtId="0" fontId="26" fillId="84" borderId="34" applyNumberFormat="0" applyFont="0" applyAlignment="0" applyProtection="0"/>
    <xf numFmtId="0" fontId="97" fillId="81" borderId="41" applyNumberFormat="0" applyAlignment="0" applyProtection="0"/>
    <xf numFmtId="9" fontId="106" fillId="0" borderId="0" applyFont="0" applyFill="0" applyBorder="0" applyAlignment="0" applyProtection="0"/>
    <xf numFmtId="0" fontId="99" fillId="0" borderId="42" applyNumberFormat="0" applyFill="0" applyAlignment="0" applyProtection="0"/>
    <xf numFmtId="0" fontId="1" fillId="41" borderId="0" applyNumberFormat="0" applyBorder="0" applyAlignment="0" applyProtection="0"/>
    <xf numFmtId="0" fontId="40" fillId="42"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40" fillId="46" borderId="0" applyNumberFormat="0" applyBorder="0" applyAlignment="0" applyProtection="0"/>
    <xf numFmtId="0" fontId="1" fillId="0" borderId="0"/>
    <xf numFmtId="0" fontId="1" fillId="49" borderId="0" applyNumberFormat="0" applyBorder="0" applyAlignment="0" applyProtection="0"/>
    <xf numFmtId="43" fontId="26" fillId="0" borderId="0"/>
    <xf numFmtId="43" fontId="26" fillId="0" borderId="0"/>
    <xf numFmtId="169" fontId="1" fillId="0" borderId="0"/>
    <xf numFmtId="43" fontId="26" fillId="0" borderId="0"/>
    <xf numFmtId="0" fontId="26" fillId="0" borderId="0"/>
    <xf numFmtId="41" fontId="45" fillId="0" borderId="0" applyFont="0" applyFill="0" applyBorder="0" applyAlignment="0" applyProtection="0"/>
    <xf numFmtId="0" fontId="45" fillId="0" borderId="0"/>
    <xf numFmtId="43" fontId="1" fillId="0" borderId="0"/>
    <xf numFmtId="43" fontId="1" fillId="0" borderId="0"/>
    <xf numFmtId="174" fontId="1" fillId="0" borderId="0" applyFont="0" applyFill="0" applyBorder="0" applyAlignment="0" applyProtection="0"/>
    <xf numFmtId="174" fontId="26" fillId="0" borderId="0" applyFont="0" applyFill="0" applyBorder="0" applyAlignment="0" applyProtection="0"/>
    <xf numFmtId="174" fontId="1" fillId="0" borderId="0" applyFont="0" applyFill="0" applyBorder="0" applyAlignment="0" applyProtection="0"/>
    <xf numFmtId="174" fontId="49" fillId="0" borderId="0" applyFont="0" applyFill="0" applyBorder="0" applyAlignment="0" applyProtection="0"/>
    <xf numFmtId="0" fontId="49" fillId="0" borderId="0"/>
    <xf numFmtId="174" fontId="49" fillId="0" borderId="0" applyFont="0" applyFill="0" applyBorder="0" applyAlignment="0" applyProtection="0"/>
    <xf numFmtId="174" fontId="1" fillId="0" borderId="0" applyFont="0" applyFill="0" applyBorder="0" applyAlignment="0" applyProtection="0"/>
    <xf numFmtId="0" fontId="55" fillId="0" borderId="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174" fontId="26"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26" fillId="0" borderId="0"/>
    <xf numFmtId="169" fontId="102" fillId="0" borderId="0" applyFont="0" applyFill="0" applyBorder="0" applyAlignment="0" applyProtection="0"/>
    <xf numFmtId="169" fontId="102" fillId="0" borderId="0" applyFont="0" applyFill="0" applyBorder="0" applyAlignment="0" applyProtection="0"/>
    <xf numFmtId="169" fontId="102" fillId="0" borderId="0" applyFont="0" applyFill="0" applyBorder="0" applyAlignment="0" applyProtection="0"/>
    <xf numFmtId="169" fontId="102" fillId="0" borderId="0" applyFont="0" applyFill="0" applyBorder="0" applyAlignment="0" applyProtection="0"/>
    <xf numFmtId="169" fontId="102" fillId="0" borderId="0" applyFont="0" applyFill="0" applyBorder="0" applyAlignment="0" applyProtection="0"/>
    <xf numFmtId="41" fontId="45" fillId="0" borderId="0" applyFont="0" applyFill="0" applyBorder="0" applyAlignment="0" applyProtection="0"/>
    <xf numFmtId="0" fontId="102" fillId="0" borderId="0"/>
    <xf numFmtId="43" fontId="1" fillId="0" borderId="0" applyFont="0" applyFill="0" applyBorder="0" applyAlignment="0" applyProtection="0"/>
    <xf numFmtId="43" fontId="1" fillId="0" borderId="0" applyFont="0" applyFill="0" applyBorder="0" applyAlignment="0" applyProtection="0"/>
    <xf numFmtId="0" fontId="102" fillId="0" borderId="0"/>
    <xf numFmtId="0" fontId="102" fillId="0" borderId="0"/>
    <xf numFmtId="0" fontId="102" fillId="0" borderId="0"/>
    <xf numFmtId="169" fontId="102" fillId="0" borderId="0" applyFont="0" applyFill="0" applyBorder="0" applyAlignment="0" applyProtection="0"/>
    <xf numFmtId="0" fontId="102" fillId="0" borderId="0"/>
    <xf numFmtId="0" fontId="1" fillId="0" borderId="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0" fontId="102"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45" fillId="0" borderId="0" applyFont="0" applyFill="0" applyBorder="0" applyAlignment="0" applyProtection="0"/>
    <xf numFmtId="43" fontId="45" fillId="0" borderId="0" applyFont="0" applyFill="0" applyBorder="0" applyAlignment="0" applyProtection="0"/>
    <xf numFmtId="43" fontId="26"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1" fontId="1" fillId="0" borderId="0" applyFont="0" applyFill="0" applyBorder="0" applyAlignment="0" applyProtection="0"/>
    <xf numFmtId="41" fontId="45" fillId="0" borderId="0" applyFont="0" applyFill="0" applyBorder="0" applyAlignment="0" applyProtection="0"/>
    <xf numFmtId="43" fontId="45" fillId="0" borderId="0" applyFont="0" applyFill="0" applyBorder="0" applyAlignment="0" applyProtection="0"/>
    <xf numFmtId="0" fontId="45" fillId="0" borderId="0"/>
    <xf numFmtId="0" fontId="93" fillId="0" borderId="39" applyNumberFormat="0" applyFill="0" applyAlignment="0" applyProtection="0"/>
    <xf numFmtId="43" fontId="45" fillId="0" borderId="0" applyFont="0" applyFill="0" applyBorder="0" applyAlignment="0" applyProtection="0"/>
    <xf numFmtId="43" fontId="45" fillId="0" borderId="0" applyFont="0" applyFill="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01" fillId="0" borderId="0"/>
    <xf numFmtId="41" fontId="1" fillId="0" borderId="0" applyFont="0" applyFill="0" applyBorder="0" applyAlignment="0" applyProtection="0"/>
    <xf numFmtId="0" fontId="8" fillId="0" borderId="0">
      <alignment vertical="center"/>
    </xf>
    <xf numFmtId="0" fontId="48" fillId="0" borderId="0"/>
    <xf numFmtId="43" fontId="1" fillId="0" borderId="0" applyFont="0" applyFill="0" applyBorder="0" applyAlignment="0" applyProtection="0"/>
    <xf numFmtId="42" fontId="1" fillId="0" borderId="0" applyFont="0" applyFill="0" applyBorder="0" applyAlignment="0" applyProtection="0"/>
    <xf numFmtId="0" fontId="1" fillId="0" borderId="0"/>
    <xf numFmtId="0" fontId="26" fillId="0" borderId="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1" fontId="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45" fillId="0" borderId="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43" fontId="45" fillId="0" borderId="0" applyFont="0" applyFill="0" applyBorder="0" applyAlignment="0" applyProtection="0"/>
    <xf numFmtId="0" fontId="45" fillId="0" borderId="0"/>
    <xf numFmtId="0" fontId="26" fillId="0" borderId="0"/>
    <xf numFmtId="0" fontId="87" fillId="81" borderId="35" applyNumberFormat="0" applyAlignment="0" applyProtection="0"/>
    <xf numFmtId="169" fontId="49" fillId="0" borderId="0" applyFont="0" applyFill="0" applyBorder="0" applyAlignment="0" applyProtection="0">
      <alignment vertical="top"/>
    </xf>
    <xf numFmtId="169" fontId="26" fillId="0" borderId="0" applyFont="0" applyFill="0" applyBorder="0" applyAlignment="0" applyProtection="0"/>
    <xf numFmtId="169" fontId="26" fillId="0" borderId="0" applyFont="0" applyFill="0" applyBorder="0" applyAlignment="0" applyProtection="0"/>
    <xf numFmtId="0" fontId="94" fillId="68" borderId="35" applyNumberFormat="0" applyAlignment="0" applyProtection="0"/>
    <xf numFmtId="0" fontId="49" fillId="0" borderId="0"/>
    <xf numFmtId="0" fontId="49" fillId="0" borderId="0"/>
    <xf numFmtId="0" fontId="49" fillId="0" borderId="0"/>
    <xf numFmtId="0" fontId="49" fillId="0" borderId="0"/>
    <xf numFmtId="0" fontId="49" fillId="0" borderId="0">
      <alignment vertical="top"/>
    </xf>
    <xf numFmtId="0" fontId="49" fillId="0" borderId="0"/>
    <xf numFmtId="0" fontId="49" fillId="0" borderId="0">
      <alignment vertical="top"/>
    </xf>
    <xf numFmtId="0" fontId="49" fillId="0" borderId="0">
      <alignment vertical="top"/>
    </xf>
    <xf numFmtId="0" fontId="49" fillId="0" borderId="0">
      <alignment vertical="top"/>
    </xf>
    <xf numFmtId="0" fontId="49" fillId="0" borderId="0"/>
    <xf numFmtId="0" fontId="49" fillId="0" borderId="0"/>
    <xf numFmtId="182" fontId="118" fillId="0" borderId="0"/>
    <xf numFmtId="0" fontId="49" fillId="0" borderId="0"/>
    <xf numFmtId="0" fontId="101" fillId="84" borderId="34" applyNumberFormat="0" applyFont="0" applyAlignment="0" applyProtection="0"/>
    <xf numFmtId="0" fontId="97" fillId="81" borderId="41" applyNumberFormat="0" applyAlignment="0" applyProtection="0"/>
    <xf numFmtId="0" fontId="93" fillId="0" borderId="39" applyNumberFormat="0" applyFill="0" applyAlignment="0" applyProtection="0"/>
    <xf numFmtId="9" fontId="26" fillId="0" borderId="0" applyFont="0" applyFill="0" applyBorder="0" applyAlignment="0" applyProtection="0"/>
    <xf numFmtId="9" fontId="26" fillId="0" borderId="0" applyFont="0" applyFill="0" applyBorder="0" applyAlignment="0" applyProtection="0"/>
    <xf numFmtId="0" fontId="99" fillId="0" borderId="42" applyNumberFormat="0" applyFill="0" applyAlignment="0" applyProtection="0"/>
    <xf numFmtId="0" fontId="26" fillId="0" borderId="0"/>
    <xf numFmtId="0" fontId="49" fillId="0" borderId="0"/>
    <xf numFmtId="9" fontId="26" fillId="0" borderId="0" applyFont="0" applyFill="0" applyBorder="0" applyAlignment="0" applyProtection="0"/>
    <xf numFmtId="0" fontId="26" fillId="0" borderId="0"/>
    <xf numFmtId="0" fontId="101" fillId="84" borderId="34" applyNumberFormat="0" applyFont="0" applyAlignment="0" applyProtection="0"/>
    <xf numFmtId="0" fontId="26" fillId="0" borderId="0"/>
    <xf numFmtId="0" fontId="49" fillId="0" borderId="0"/>
    <xf numFmtId="0" fontId="45" fillId="0" borderId="0"/>
    <xf numFmtId="0" fontId="45" fillId="0" borderId="0"/>
    <xf numFmtId="0" fontId="45" fillId="0" borderId="0"/>
    <xf numFmtId="0" fontId="45" fillId="0" borderId="0"/>
    <xf numFmtId="0" fontId="75" fillId="27" borderId="0" applyNumberFormat="0" applyBorder="0" applyAlignment="0" applyProtection="0"/>
    <xf numFmtId="0" fontId="75" fillId="28"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75" fillId="35" borderId="0" applyNumberFormat="0" applyBorder="0" applyAlignment="0" applyProtection="0"/>
    <xf numFmtId="0" fontId="75" fillId="36" borderId="0" applyNumberFormat="0" applyBorder="0" applyAlignment="0" applyProtection="0"/>
    <xf numFmtId="0" fontId="75" fillId="39" borderId="0" applyNumberFormat="0" applyBorder="0" applyAlignment="0" applyProtection="0"/>
    <xf numFmtId="0" fontId="75" fillId="40" borderId="0" applyNumberFormat="0" applyBorder="0" applyAlignment="0" applyProtection="0"/>
    <xf numFmtId="0" fontId="75" fillId="43" borderId="0" applyNumberFormat="0" applyBorder="0" applyAlignment="0" applyProtection="0"/>
    <xf numFmtId="0" fontId="75" fillId="44" borderId="0" applyNumberFormat="0" applyBorder="0" applyAlignment="0" applyProtection="0"/>
    <xf numFmtId="0" fontId="75" fillId="47" borderId="0" applyNumberFormat="0" applyBorder="0" applyAlignment="0" applyProtection="0"/>
    <xf numFmtId="0" fontId="75" fillId="48" borderId="0" applyNumberFormat="0" applyBorder="0" applyAlignment="0" applyProtection="0"/>
    <xf numFmtId="0" fontId="137" fillId="0" borderId="0" applyNumberFormat="0" applyFill="0" applyBorder="0" applyAlignment="0" applyProtection="0"/>
    <xf numFmtId="0" fontId="138" fillId="0" borderId="0" applyNumberFormat="0" applyFill="0" applyBorder="0" applyAlignment="0" applyProtection="0"/>
    <xf numFmtId="0" fontId="93" fillId="0" borderId="39" applyNumberFormat="0" applyFill="0" applyAlignment="0" applyProtection="0"/>
    <xf numFmtId="0" fontId="87" fillId="81"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87" fillId="81"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87" fillId="81" borderId="35" applyNumberFormat="0" applyAlignment="0" applyProtection="0"/>
    <xf numFmtId="0" fontId="94" fillId="68" borderId="35" applyNumberFormat="0" applyAlignment="0" applyProtection="0"/>
    <xf numFmtId="0" fontId="101" fillId="84" borderId="34" applyNumberFormat="0" applyFont="0" applyAlignment="0" applyProtection="0"/>
    <xf numFmtId="0" fontId="97" fillId="81" borderId="41" applyNumberFormat="0" applyAlignment="0" applyProtection="0"/>
    <xf numFmtId="0" fontId="99" fillId="0" borderId="42" applyNumberFormat="0" applyFill="0" applyAlignment="0" applyProtection="0"/>
    <xf numFmtId="0" fontId="101" fillId="84" borderId="34" applyNumberFormat="0" applyFont="0" applyAlignment="0" applyProtection="0"/>
    <xf numFmtId="183" fontId="45" fillId="0" borderId="0"/>
    <xf numFmtId="42" fontId="45" fillId="0" borderId="0" applyFont="0" applyFill="0" applyBorder="0" applyAlignment="0" applyProtection="0"/>
    <xf numFmtId="0" fontId="26" fillId="0" borderId="0"/>
    <xf numFmtId="0" fontId="55" fillId="0" borderId="0"/>
    <xf numFmtId="42" fontId="45"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55" fillId="0" borderId="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0" fontId="5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4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0" fontId="55" fillId="0" borderId="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26" fillId="0" borderId="0" applyFont="0" applyFill="0" applyBorder="0" applyAlignment="0" applyProtection="0"/>
    <xf numFmtId="0" fontId="93" fillId="0" borderId="39" applyNumberFormat="0" applyFill="0" applyAlignment="0" applyProtection="0"/>
    <xf numFmtId="0" fontId="55"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44" fontId="26" fillId="0" borderId="0" applyFont="0" applyFill="0" applyBorder="0" applyAlignment="0" applyProtection="0"/>
    <xf numFmtId="44" fontId="26" fillId="0" borderId="0" applyFont="0" applyFill="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43" fontId="1" fillId="0" borderId="0" applyFont="0" applyFill="0" applyBorder="0" applyAlignment="0" applyProtection="0"/>
    <xf numFmtId="43" fontId="26"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44" fontId="26" fillId="0" borderId="0" applyFont="0" applyFill="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55" fillId="0" borderId="0"/>
    <xf numFmtId="0" fontId="55" fillId="0" borderId="0"/>
    <xf numFmtId="43" fontId="26" fillId="0" borderId="0" applyFont="0" applyFill="0" applyBorder="0" applyAlignment="0" applyProtection="0"/>
    <xf numFmtId="44" fontId="26" fillId="0" borderId="0" applyFont="0" applyFill="0" applyBorder="0" applyAlignment="0" applyProtection="0"/>
    <xf numFmtId="0" fontId="55" fillId="0" borderId="0"/>
    <xf numFmtId="44" fontId="26" fillId="0" borderId="0" applyFont="0" applyFill="0" applyBorder="0" applyAlignment="0" applyProtection="0"/>
    <xf numFmtId="43" fontId="26"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43" fontId="26" fillId="0" borderId="0" applyFont="0" applyFill="0" applyBorder="0" applyAlignment="0" applyProtection="0"/>
    <xf numFmtId="44" fontId="26" fillId="0" borderId="0" applyFont="0" applyFill="0" applyBorder="0" applyAlignment="0" applyProtection="0"/>
    <xf numFmtId="0" fontId="55" fillId="0" borderId="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0" fontId="1" fillId="0" borderId="0"/>
    <xf numFmtId="174" fontId="26" fillId="0" borderId="0" applyFont="0" applyFill="0" applyBorder="0" applyAlignment="0" applyProtection="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45" fillId="0" borderId="0" applyFont="0" applyFill="0" applyBorder="0" applyAlignment="0" applyProtection="0"/>
    <xf numFmtId="43" fontId="1" fillId="0" borderId="0" applyFont="0" applyFill="0" applyBorder="0" applyAlignment="0" applyProtection="0"/>
    <xf numFmtId="0" fontId="1" fillId="0" borderId="0"/>
    <xf numFmtId="0" fontId="26" fillId="0" borderId="0">
      <alignment vertical="top"/>
    </xf>
    <xf numFmtId="0" fontId="26" fillId="0" borderId="0">
      <alignment vertical="top"/>
    </xf>
    <xf numFmtId="0" fontId="26" fillId="0" borderId="0"/>
    <xf numFmtId="0" fontId="26" fillId="0" borderId="0">
      <alignment vertical="top"/>
    </xf>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45" fillId="0" borderId="0"/>
    <xf numFmtId="43" fontId="45" fillId="0" borderId="0" applyFont="0" applyFill="0" applyBorder="0" applyAlignment="0" applyProtection="0"/>
    <xf numFmtId="0" fontId="45" fillId="0" borderId="0"/>
    <xf numFmtId="0" fontId="45" fillId="0" borderId="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26" fillId="0" borderId="0"/>
    <xf numFmtId="0" fontId="8" fillId="0" borderId="0">
      <alignment vertical="center"/>
    </xf>
    <xf numFmtId="0" fontId="1" fillId="0" borderId="0"/>
    <xf numFmtId="9" fontId="26" fillId="0" borderId="0" applyFont="0" applyFill="0" applyBorder="0" applyAlignment="0" applyProtection="0"/>
    <xf numFmtId="43" fontId="1" fillId="0" borderId="0" applyFont="0" applyFill="0" applyBorder="0" applyAlignment="0" applyProtection="0"/>
    <xf numFmtId="0" fontId="1" fillId="0" borderId="0"/>
    <xf numFmtId="0" fontId="26"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5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26"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44"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5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0" fontId="55" fillId="0" borderId="0"/>
    <xf numFmtId="0" fontId="93" fillId="0" borderId="39" applyNumberFormat="0" applyFill="0" applyAlignment="0" applyProtection="0"/>
    <xf numFmtId="0" fontId="93" fillId="0" borderId="39" applyNumberFormat="0" applyFill="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55" fillId="0" borderId="0"/>
    <xf numFmtId="0" fontId="55" fillId="0" borderId="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26" fillId="0" borderId="0" applyFont="0" applyFill="0" applyBorder="0" applyAlignment="0" applyProtection="0"/>
    <xf numFmtId="43" fontId="26" fillId="0" borderId="0" applyFont="0" applyFill="0" applyBorder="0" applyAlignment="0" applyProtection="0"/>
    <xf numFmtId="0" fontId="4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5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45" fillId="0" borderId="0" applyFont="0" applyFill="0" applyBorder="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55" fillId="0" borderId="0"/>
    <xf numFmtId="43" fontId="45" fillId="0" borderId="0" applyFont="0" applyFill="0" applyBorder="0" applyAlignment="0" applyProtection="0"/>
    <xf numFmtId="0" fontId="55" fillId="0" borderId="0"/>
    <xf numFmtId="44" fontId="26" fillId="0" borderId="0" applyFont="0" applyFill="0" applyBorder="0" applyAlignment="0" applyProtection="0"/>
    <xf numFmtId="0" fontId="55" fillId="0" borderId="0"/>
    <xf numFmtId="43" fontId="26" fillId="0" borderId="0" applyFont="0" applyFill="0" applyBorder="0" applyAlignment="0" applyProtection="0"/>
    <xf numFmtId="43" fontId="26" fillId="0" borderId="0" applyFont="0" applyFill="0" applyBorder="0" applyAlignment="0" applyProtection="0"/>
    <xf numFmtId="0" fontId="55" fillId="0" borderId="0"/>
    <xf numFmtId="43" fontId="26" fillId="0" borderId="0" applyFont="0" applyFill="0" applyBorder="0" applyAlignment="0" applyProtection="0"/>
    <xf numFmtId="0" fontId="55" fillId="0" borderId="0"/>
    <xf numFmtId="0" fontId="55" fillId="0" borderId="0"/>
    <xf numFmtId="0" fontId="55" fillId="0" borderId="0"/>
    <xf numFmtId="0" fontId="55" fillId="0" borderId="0"/>
    <xf numFmtId="0" fontId="55"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0" fontId="55" fillId="0" borderId="0"/>
    <xf numFmtId="44" fontId="26" fillId="0" borderId="0" applyFont="0" applyFill="0" applyBorder="0" applyAlignment="0" applyProtection="0"/>
    <xf numFmtId="44" fontId="26" fillId="0" borderId="0" applyFont="0" applyFill="0" applyBorder="0" applyAlignment="0" applyProtection="0"/>
    <xf numFmtId="0" fontId="55" fillId="0" borderId="0"/>
    <xf numFmtId="0" fontId="55" fillId="0" borderId="0"/>
    <xf numFmtId="43" fontId="26" fillId="0" borderId="0" applyFont="0" applyFill="0" applyBorder="0" applyAlignment="0" applyProtection="0"/>
    <xf numFmtId="44" fontId="26" fillId="0" borderId="0" applyFont="0" applyFill="0" applyBorder="0" applyAlignment="0" applyProtection="0"/>
    <xf numFmtId="0" fontId="55" fillId="0" borderId="0"/>
    <xf numFmtId="44" fontId="26" fillId="0" borderId="0" applyFont="0" applyFill="0" applyBorder="0" applyAlignment="0" applyProtection="0"/>
    <xf numFmtId="0" fontId="55" fillId="0" borderId="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0" fontId="55" fillId="0" borderId="0"/>
    <xf numFmtId="0" fontId="55" fillId="0" borderId="0"/>
    <xf numFmtId="43" fontId="26" fillId="0" borderId="0" applyFont="0" applyFill="0" applyBorder="0" applyAlignment="0" applyProtection="0"/>
    <xf numFmtId="44" fontId="26" fillId="0" borderId="0" applyFont="0" applyFill="0" applyBorder="0" applyAlignment="0" applyProtection="0"/>
    <xf numFmtId="0" fontId="55" fillId="0" borderId="0"/>
    <xf numFmtId="44" fontId="26" fillId="0" borderId="0" applyFont="0" applyFill="0" applyBorder="0" applyAlignment="0" applyProtection="0"/>
    <xf numFmtId="0" fontId="55" fillId="0" borderId="0"/>
    <xf numFmtId="0" fontId="55" fillId="0" borderId="0"/>
    <xf numFmtId="44"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169"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93" fillId="0" borderId="39" applyNumberFormat="0" applyFill="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35" borderId="0" applyNumberFormat="0" applyBorder="0" applyAlignment="0" applyProtection="0"/>
    <xf numFmtId="0" fontId="1" fillId="0" borderId="0"/>
    <xf numFmtId="0" fontId="93" fillId="0" borderId="39" applyNumberFormat="0" applyFill="0" applyAlignment="0" applyProtection="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0" fontId="93" fillId="0" borderId="39" applyNumberFormat="0" applyFill="0" applyAlignment="0" applyProtection="0"/>
    <xf numFmtId="0" fontId="93" fillId="0" borderId="39" applyNumberFormat="0" applyFill="0" applyAlignment="0" applyProtection="0"/>
    <xf numFmtId="169"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58" borderId="30" applyNumberFormat="0" applyFont="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43" fontId="1" fillId="0" borderId="0"/>
    <xf numFmtId="0" fontId="1" fillId="0" borderId="0"/>
    <xf numFmtId="0" fontId="93" fillId="0" borderId="39"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27" borderId="0" applyNumberFormat="0" applyBorder="0" applyAlignment="0" applyProtection="0"/>
    <xf numFmtId="0" fontId="1" fillId="28" borderId="0" applyNumberFormat="0" applyBorder="0" applyAlignment="0" applyProtection="0"/>
    <xf numFmtId="0" fontId="93" fillId="0" borderId="39" applyNumberFormat="0" applyFill="0" applyAlignment="0" applyProtection="0"/>
    <xf numFmtId="0" fontId="1" fillId="31" borderId="0" applyNumberFormat="0" applyBorder="0" applyAlignment="0" applyProtection="0"/>
    <xf numFmtId="0" fontId="1" fillId="32" borderId="0" applyNumberFormat="0" applyBorder="0" applyAlignment="0" applyProtection="0"/>
    <xf numFmtId="0" fontId="93" fillId="0" borderId="39" applyNumberFormat="0" applyFill="0" applyAlignment="0" applyProtection="0"/>
    <xf numFmtId="0" fontId="1" fillId="35" borderId="0" applyNumberFormat="0" applyBorder="0" applyAlignment="0" applyProtection="0"/>
    <xf numFmtId="0" fontId="1" fillId="36"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45" fillId="0" borderId="0"/>
    <xf numFmtId="41" fontId="45" fillId="0" borderId="0" applyFont="0" applyFill="0" applyBorder="0" applyAlignment="0" applyProtection="0"/>
    <xf numFmtId="43" fontId="26" fillId="0" borderId="0" applyFont="0" applyFill="0" applyBorder="0" applyAlignment="0" applyProtection="0"/>
    <xf numFmtId="43" fontId="55" fillId="0" borderId="0" applyFont="0" applyFill="0" applyBorder="0" applyAlignment="0" applyProtection="0"/>
    <xf numFmtId="43" fontId="1" fillId="0" borderId="0" applyFont="0" applyFill="0" applyBorder="0" applyAlignment="0" applyProtection="0"/>
    <xf numFmtId="43" fontId="45" fillId="0" borderId="0" applyFont="0" applyFill="0" applyBorder="0" applyAlignment="0" applyProtection="0"/>
    <xf numFmtId="9" fontId="45"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0" fontId="23" fillId="0" borderId="0"/>
    <xf numFmtId="174" fontId="23"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8" fillId="0" borderId="0">
      <alignment vertical="center"/>
    </xf>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169" fontId="26" fillId="0" borderId="0" applyFont="0" applyFill="0" applyBorder="0" applyAlignment="0" applyProtection="0"/>
    <xf numFmtId="169" fontId="26" fillId="0" borderId="0" applyFill="0" applyBorder="0" applyAlignment="0" applyProtection="0"/>
    <xf numFmtId="169" fontId="26" fillId="0" borderId="0" applyFill="0" applyBorder="0" applyAlignment="0" applyProtection="0"/>
    <xf numFmtId="169" fontId="26" fillId="0" borderId="0" applyFill="0" applyBorder="0" applyAlignment="0" applyProtection="0"/>
    <xf numFmtId="0" fontId="26" fillId="0" borderId="0"/>
    <xf numFmtId="0" fontId="1" fillId="25" borderId="30" applyNumberFormat="0" applyFont="0" applyAlignment="0" applyProtection="0"/>
    <xf numFmtId="9" fontId="26" fillId="0" borderId="0" applyFill="0" applyBorder="0" applyAlignment="0" applyProtection="0"/>
    <xf numFmtId="9" fontId="26" fillId="0" borderId="0" applyFill="0" applyBorder="0" applyAlignment="0" applyProtection="0"/>
    <xf numFmtId="0" fontId="1" fillId="0" borderId="0"/>
    <xf numFmtId="0" fontId="70" fillId="0" borderId="0"/>
    <xf numFmtId="9" fontId="1" fillId="0" borderId="0" applyFont="0" applyFill="0" applyBorder="0" applyAlignment="0" applyProtection="0"/>
    <xf numFmtId="43" fontId="1" fillId="0" borderId="0" applyFont="0" applyFill="0" applyBorder="0" applyAlignment="0" applyProtection="0"/>
    <xf numFmtId="0" fontId="49" fillId="0" borderId="0"/>
    <xf numFmtId="0" fontId="55" fillId="0" borderId="0"/>
    <xf numFmtId="43" fontId="26" fillId="0" borderId="0" applyFont="0" applyFill="0" applyBorder="0" applyAlignment="0" applyProtection="0"/>
    <xf numFmtId="41" fontId="26"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40" fillId="62" borderId="0" applyNumberFormat="0" applyBorder="0" applyAlignment="0" applyProtection="0"/>
    <xf numFmtId="0" fontId="40" fillId="57" borderId="0" applyNumberFormat="0" applyBorder="0" applyAlignment="0" applyProtection="0"/>
    <xf numFmtId="0" fontId="40" fillId="59" borderId="0" applyNumberFormat="0" applyBorder="0" applyAlignment="0" applyProtection="0"/>
    <xf numFmtId="0" fontId="40" fillId="55" borderId="0" applyNumberFormat="0" applyBorder="0" applyAlignment="0" applyProtection="0"/>
    <xf numFmtId="0" fontId="40" fillId="61" borderId="0" applyNumberFormat="0" applyBorder="0" applyAlignment="0" applyProtection="0"/>
    <xf numFmtId="0" fontId="40" fillId="10" borderId="0" applyNumberFormat="0" applyBorder="0" applyAlignment="0" applyProtection="0"/>
    <xf numFmtId="0" fontId="40" fillId="87" borderId="0" applyNumberFormat="0" applyBorder="0" applyAlignment="0" applyProtection="0"/>
    <xf numFmtId="0" fontId="40" fillId="89" borderId="0" applyNumberFormat="0" applyBorder="0" applyAlignment="0" applyProtection="0"/>
    <xf numFmtId="0" fontId="40" fillId="101" borderId="0" applyNumberFormat="0" applyBorder="0" applyAlignment="0" applyProtection="0"/>
    <xf numFmtId="0" fontId="40" fillId="13" borderId="0" applyNumberFormat="0" applyBorder="0" applyAlignment="0" applyProtection="0"/>
    <xf numFmtId="0" fontId="40" fillId="60" borderId="0" applyNumberFormat="0" applyBorder="0" applyAlignment="0" applyProtection="0"/>
    <xf numFmtId="0" fontId="40" fillId="88" borderId="0" applyNumberFormat="0" applyBorder="0" applyAlignment="0" applyProtection="0"/>
    <xf numFmtId="0" fontId="33" fillId="102" borderId="0" applyNumberFormat="0" applyBorder="0" applyAlignment="0" applyProtection="0"/>
    <xf numFmtId="0" fontId="37" fillId="86" borderId="26" applyNumberFormat="0" applyAlignment="0" applyProtection="0"/>
    <xf numFmtId="169" fontId="1" fillId="0" borderId="0" applyFont="0" applyFill="0" applyBorder="0" applyAlignment="0" applyProtection="0"/>
    <xf numFmtId="0" fontId="2" fillId="103" borderId="29" applyNumberFormat="0" applyAlignment="0" applyProtection="0"/>
    <xf numFmtId="0" fontId="32" fillId="104" borderId="0" applyNumberFormat="0" applyBorder="0" applyAlignment="0" applyProtection="0"/>
    <xf numFmtId="0" fontId="30" fillId="0" borderId="43" applyNumberFormat="0" applyFill="0" applyAlignment="0" applyProtection="0"/>
    <xf numFmtId="0" fontId="35" fillId="105" borderId="26" applyNumberFormat="0" applyAlignment="0" applyProtection="0"/>
    <xf numFmtId="0" fontId="108" fillId="106" borderId="0" applyNumberFormat="0" applyBorder="0" applyAlignment="0" applyProtection="0"/>
    <xf numFmtId="0" fontId="1" fillId="0" borderId="0"/>
    <xf numFmtId="0" fontId="1" fillId="58" borderId="30" applyNumberFormat="0" applyFont="0" applyAlignment="0" applyProtection="0"/>
    <xf numFmtId="0" fontId="36" fillId="86" borderId="27" applyNumberFormat="0" applyAlignment="0" applyProtection="0"/>
    <xf numFmtId="0" fontId="45" fillId="0" borderId="0"/>
    <xf numFmtId="43" fontId="45" fillId="0" borderId="0" applyFont="0" applyFill="0" applyBorder="0" applyAlignment="0" applyProtection="0"/>
    <xf numFmtId="9" fontId="45" fillId="0" borderId="0" applyFont="0" applyFill="0" applyBorder="0" applyAlignment="0" applyProtection="0"/>
    <xf numFmtId="0" fontId="55" fillId="0" borderId="0"/>
    <xf numFmtId="43" fontId="55"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0" fontId="30" fillId="0" borderId="24" applyNumberFormat="0" applyFill="0" applyAlignment="0" applyProtection="0"/>
    <xf numFmtId="0" fontId="32" fillId="19" borderId="0" applyNumberFormat="0" applyBorder="0" applyAlignment="0" applyProtection="0"/>
    <xf numFmtId="0" fontId="33" fillId="20" borderId="0" applyNumberFormat="0" applyBorder="0" applyAlignment="0" applyProtection="0"/>
    <xf numFmtId="0" fontId="108" fillId="21" borderId="0" applyNumberFormat="0" applyBorder="0" applyAlignment="0" applyProtection="0"/>
    <xf numFmtId="0" fontId="35" fillId="22" borderId="26" applyNumberFormat="0" applyAlignment="0" applyProtection="0"/>
    <xf numFmtId="0" fontId="36" fillId="23" borderId="27" applyNumberFormat="0" applyAlignment="0" applyProtection="0"/>
    <xf numFmtId="0" fontId="37" fillId="23" borderId="26" applyNumberFormat="0" applyAlignment="0" applyProtection="0"/>
    <xf numFmtId="0" fontId="2" fillId="24" borderId="29" applyNumberFormat="0" applyAlignment="0" applyProtection="0"/>
    <xf numFmtId="0" fontId="40" fillId="26" borderId="0" applyNumberFormat="0" applyBorder="0" applyAlignment="0" applyProtection="0"/>
    <xf numFmtId="0" fontId="40" fillId="29" borderId="0" applyNumberFormat="0" applyBorder="0" applyAlignment="0" applyProtection="0"/>
    <xf numFmtId="0" fontId="40" fillId="30" borderId="0" applyNumberFormat="0" applyBorder="0" applyAlignment="0" applyProtection="0"/>
    <xf numFmtId="0" fontId="40" fillId="33" borderId="0" applyNumberFormat="0" applyBorder="0" applyAlignment="0" applyProtection="0"/>
    <xf numFmtId="0" fontId="40" fillId="34" borderId="0" applyNumberFormat="0" applyBorder="0" applyAlignment="0" applyProtection="0"/>
    <xf numFmtId="0" fontId="40" fillId="37" borderId="0" applyNumberFormat="0" applyBorder="0" applyAlignment="0" applyProtection="0"/>
    <xf numFmtId="0" fontId="40" fillId="38" borderId="0" applyNumberFormat="0" applyBorder="0" applyAlignment="0" applyProtection="0"/>
    <xf numFmtId="0" fontId="40" fillId="41" borderId="0" applyNumberFormat="0" applyBorder="0" applyAlignment="0" applyProtection="0"/>
    <xf numFmtId="0" fontId="40" fillId="42" borderId="0" applyNumberFormat="0" applyBorder="0" applyAlignment="0" applyProtection="0"/>
    <xf numFmtId="0" fontId="40" fillId="45" borderId="0" applyNumberFormat="0" applyBorder="0" applyAlignment="0" applyProtection="0"/>
    <xf numFmtId="0" fontId="40" fillId="46" borderId="0" applyNumberFormat="0" applyBorder="0" applyAlignment="0" applyProtection="0"/>
    <xf numFmtId="0" fontId="40" fillId="49"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0" fontId="55"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3" fontId="1" fillId="0" borderId="0" applyFont="0" applyFill="0" applyBorder="0" applyAlignment="0" applyProtection="0"/>
    <xf numFmtId="42" fontId="45"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1" fontId="45" fillId="0" borderId="0" applyFont="0" applyFill="0" applyBorder="0" applyAlignment="0" applyProtection="0"/>
    <xf numFmtId="0" fontId="8" fillId="0" borderId="0">
      <alignment vertical="center"/>
    </xf>
    <xf numFmtId="41" fontId="1" fillId="0" borderId="0" applyFont="0" applyFill="0" applyBorder="0" applyAlignment="0" applyProtection="0"/>
    <xf numFmtId="43" fontId="26" fillId="0" borderId="0" applyFont="0" applyFill="0" applyBorder="0" applyAlignment="0" applyProtection="0"/>
    <xf numFmtId="0" fontId="26" fillId="0" borderId="0">
      <alignment vertical="center"/>
    </xf>
    <xf numFmtId="41" fontId="26"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45" fillId="0" borderId="0"/>
    <xf numFmtId="41" fontId="45" fillId="0" borderId="0" applyFont="0" applyFill="0" applyBorder="0" applyAlignment="0" applyProtection="0"/>
    <xf numFmtId="43" fontId="45" fillId="0" borderId="0" applyFont="0" applyFill="0" applyBorder="0" applyAlignment="0" applyProtection="0"/>
    <xf numFmtId="0" fontId="45" fillId="0" borderId="0"/>
    <xf numFmtId="41" fontId="45" fillId="0" borderId="0" applyFont="0" applyFill="0" applyBorder="0" applyAlignment="0" applyProtection="0"/>
    <xf numFmtId="9" fontId="1" fillId="0" borderId="0" applyFont="0" applyFill="0" applyBorder="0" applyAlignment="0" applyProtection="0"/>
    <xf numFmtId="0" fontId="93" fillId="0" borderId="39" applyNumberFormat="0" applyFill="0" applyAlignment="0" applyProtection="0"/>
    <xf numFmtId="9" fontId="1" fillId="0" borderId="0" applyFont="0" applyFill="0" applyBorder="0" applyAlignment="0" applyProtection="0"/>
    <xf numFmtId="0" fontId="13" fillId="0" borderId="0" applyNumberFormat="0" applyFill="0" applyBorder="0" applyAlignment="0" applyProtection="0"/>
    <xf numFmtId="0" fontId="1" fillId="36" borderId="0" applyNumberFormat="0" applyBorder="0" applyAlignment="0" applyProtection="0"/>
    <xf numFmtId="0" fontId="45" fillId="0" borderId="0"/>
    <xf numFmtId="41" fontId="1" fillId="0" borderId="0" applyFont="0" applyFill="0" applyBorder="0" applyAlignment="0" applyProtection="0"/>
    <xf numFmtId="167"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50" fillId="0" borderId="0"/>
    <xf numFmtId="43" fontId="1" fillId="0" borderId="0" applyFont="0" applyFill="0" applyBorder="0" applyAlignment="0" applyProtection="0"/>
    <xf numFmtId="0" fontId="1" fillId="0" borderId="0"/>
    <xf numFmtId="43" fontId="51" fillId="0" borderId="0" applyFont="0" applyFill="0" applyBorder="0" applyAlignment="0" applyProtection="0"/>
    <xf numFmtId="0" fontId="26" fillId="0" borderId="0"/>
    <xf numFmtId="169" fontId="26" fillId="0" borderId="0" applyFont="0" applyFill="0" applyBorder="0" applyAlignment="0" applyProtection="0"/>
    <xf numFmtId="169" fontId="26" fillId="0" borderId="0" applyFont="0" applyFill="0" applyBorder="0" applyAlignment="0" applyProtection="0"/>
    <xf numFmtId="173" fontId="26" fillId="0" borderId="0" applyFill="0" applyAlignment="0" applyProtection="0"/>
    <xf numFmtId="0" fontId="45" fillId="0" borderId="0"/>
    <xf numFmtId="43" fontId="49" fillId="0" borderId="0" applyFont="0" applyFill="0" applyBorder="0" applyAlignment="0" applyProtection="0"/>
    <xf numFmtId="0" fontId="49" fillId="0" borderId="0"/>
    <xf numFmtId="43" fontId="49" fillId="0" borderId="0" applyFont="0" applyFill="0" applyBorder="0" applyAlignment="0" applyProtection="0"/>
    <xf numFmtId="43" fontId="45" fillId="0" borderId="0" applyFont="0" applyFill="0" applyBorder="0" applyAlignment="0" applyProtection="0"/>
    <xf numFmtId="0" fontId="1" fillId="0" borderId="0"/>
    <xf numFmtId="0" fontId="45" fillId="0" borderId="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31" borderId="0" applyNumberFormat="0" applyBorder="0" applyAlignment="0" applyProtection="0"/>
    <xf numFmtId="0" fontId="1" fillId="0" borderId="0"/>
    <xf numFmtId="0" fontId="1" fillId="28" borderId="0" applyNumberFormat="0" applyBorder="0" applyAlignment="0" applyProtection="0"/>
    <xf numFmtId="0" fontId="1" fillId="27"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4"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0" fontId="93" fillId="0" borderId="39" applyNumberFormat="0" applyFill="0" applyAlignment="0" applyProtection="0"/>
    <xf numFmtId="16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0" fontId="1" fillId="0" borderId="0"/>
    <xf numFmtId="0" fontId="1" fillId="27" borderId="0" applyNumberFormat="0" applyBorder="0" applyAlignment="0" applyProtection="0"/>
    <xf numFmtId="0" fontId="1" fillId="28" borderId="0" applyNumberFormat="0" applyBorder="0" applyAlignment="0" applyProtection="0"/>
    <xf numFmtId="0" fontId="93" fillId="0" borderId="39" applyNumberFormat="0" applyFill="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44" fontId="26"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26"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26" fillId="0" borderId="0" applyFont="0" applyFill="0" applyBorder="0" applyAlignment="0" applyProtection="0"/>
    <xf numFmtId="0" fontId="1" fillId="0" borderId="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4"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45"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0" fontId="93" fillId="0" borderId="39" applyNumberFormat="0" applyFill="0" applyAlignment="0" applyProtection="0"/>
    <xf numFmtId="41" fontId="45" fillId="0" borderId="0" applyFont="0" applyFill="0" applyBorder="0" applyAlignment="0" applyProtection="0"/>
    <xf numFmtId="0" fontId="45"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45"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45" fillId="0" borderId="0" applyFont="0" applyFill="0" applyBorder="0" applyAlignment="0" applyProtection="0"/>
    <xf numFmtId="0" fontId="4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4" fillId="68" borderId="35" applyNumberFormat="0" applyAlignment="0" applyProtection="0"/>
    <xf numFmtId="0" fontId="1" fillId="0" borderId="0"/>
    <xf numFmtId="169"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94" fillId="68" borderId="35" applyNumberFormat="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97" fillId="81" borderId="41" applyNumberFormat="0" applyAlignment="0" applyProtection="0"/>
    <xf numFmtId="0" fontId="93" fillId="0" borderId="39" applyNumberFormat="0" applyFill="0" applyAlignment="0" applyProtection="0"/>
    <xf numFmtId="0" fontId="94" fillId="68" borderId="35" applyNumberFormat="0" applyAlignment="0" applyProtection="0"/>
    <xf numFmtId="43" fontId="1" fillId="0" borderId="0" applyFont="0" applyFill="0" applyBorder="0" applyAlignment="0" applyProtection="0"/>
    <xf numFmtId="0" fontId="93" fillId="0" borderId="39" applyNumberFormat="0" applyFill="0" applyAlignment="0" applyProtection="0"/>
    <xf numFmtId="0" fontId="101" fillId="84" borderId="34" applyNumberFormat="0" applyFont="0" applyAlignment="0" applyProtection="0"/>
    <xf numFmtId="0" fontId="97" fillId="81" borderId="41" applyNumberFormat="0" applyAlignment="0" applyProtection="0"/>
    <xf numFmtId="43" fontId="1" fillId="0" borderId="0" applyFont="0" applyFill="0" applyBorder="0" applyAlignment="0" applyProtection="0"/>
    <xf numFmtId="0" fontId="93" fillId="0" borderId="39" applyNumberFormat="0" applyFill="0" applyAlignment="0" applyProtection="0"/>
    <xf numFmtId="0" fontId="94" fillId="68" borderId="35" applyNumberFormat="0" applyAlignment="0" applyProtection="0"/>
    <xf numFmtId="0" fontId="101"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7" fillId="81" borderId="41" applyNumberFormat="0" applyAlignment="0" applyProtection="0"/>
    <xf numFmtId="0" fontId="93" fillId="0" borderId="39" applyNumberFormat="0" applyFill="0" applyAlignment="0" applyProtection="0"/>
    <xf numFmtId="43" fontId="1" fillId="0" borderId="0" applyFont="0" applyFill="0" applyBorder="0" applyAlignment="0" applyProtection="0"/>
    <xf numFmtId="0" fontId="87" fillId="81" borderId="35" applyNumberFormat="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87" fillId="81" borderId="35" applyNumberFormat="0" applyAlignment="0" applyProtection="0"/>
    <xf numFmtId="41" fontId="1" fillId="0" borderId="0" applyFont="0" applyFill="0" applyBorder="0" applyAlignment="0" applyProtection="0"/>
    <xf numFmtId="0" fontId="93" fillId="0" borderId="39" applyNumberFormat="0" applyFill="0" applyAlignment="0" applyProtection="0"/>
    <xf numFmtId="0" fontId="87" fillId="81" borderId="35" applyNumberFormat="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0" borderId="0"/>
    <xf numFmtId="0" fontId="26" fillId="84" borderId="34" applyNumberFormat="0" applyFont="0" applyAlignment="0" applyProtection="0"/>
    <xf numFmtId="0" fontId="87" fillId="81" borderId="35" applyNumberFormat="0" applyAlignment="0" applyProtection="0"/>
    <xf numFmtId="0" fontId="1" fillId="0" borderId="0"/>
    <xf numFmtId="0" fontId="93" fillId="0" borderId="39" applyNumberFormat="0" applyFill="0" applyAlignment="0" applyProtection="0"/>
    <xf numFmtId="9" fontId="1" fillId="0" borderId="0" applyFont="0" applyFill="0" applyBorder="0" applyAlignment="0" applyProtection="0"/>
    <xf numFmtId="0" fontId="87" fillId="81"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4" fillId="68"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9" fillId="0" borderId="42" applyNumberFormat="0" applyFill="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01" fillId="84" borderId="34" applyNumberFormat="0" applyFont="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0" fontId="93" fillId="0" borderId="39" applyNumberFormat="0" applyFill="0" applyAlignment="0" applyProtection="0"/>
    <xf numFmtId="169"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9" fillId="0" borderId="42"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58" borderId="30" applyNumberFormat="0" applyFont="0" applyAlignment="0" applyProtection="0"/>
    <xf numFmtId="42"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7" fillId="81" borderId="41"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43"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101"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11" fillId="0" borderId="1">
      <alignment horizontal="center"/>
    </xf>
    <xf numFmtId="0" fontId="117" fillId="0" borderId="1">
      <alignment horizontal="center"/>
    </xf>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0" fontId="94" fillId="68" borderId="35" applyNumberFormat="0" applyAlignment="0" applyProtection="0"/>
    <xf numFmtId="0" fontId="87" fillId="81" borderId="35" applyNumberFormat="0" applyAlignment="0" applyProtection="0"/>
    <xf numFmtId="0" fontId="111" fillId="0" borderId="1" applyNumberFormat="0" applyFont="0" applyFill="0" applyBorder="0" applyAlignment="0">
      <alignment horizontal="center"/>
    </xf>
    <xf numFmtId="0" fontId="26" fillId="84" borderId="34" applyNumberFormat="0" applyFont="0" applyAlignment="0" applyProtection="0"/>
    <xf numFmtId="0" fontId="87" fillId="81" borderId="35" applyNumberFormat="0" applyAlignment="0" applyProtection="0"/>
    <xf numFmtId="0" fontId="97" fillId="81" borderId="41" applyNumberFormat="0" applyAlignment="0" applyProtection="0"/>
    <xf numFmtId="0" fontId="97" fillId="81" borderId="41" applyNumberFormat="0" applyAlignment="0" applyProtection="0"/>
    <xf numFmtId="0" fontId="94" fillId="68" borderId="35" applyNumberFormat="0" applyAlignment="0" applyProtection="0"/>
    <xf numFmtId="0" fontId="99" fillId="0" borderId="42" applyNumberFormat="0" applyFill="0" applyAlignment="0" applyProtection="0"/>
    <xf numFmtId="0" fontId="99" fillId="0" borderId="42" applyNumberFormat="0" applyFill="0" applyAlignment="0" applyProtection="0"/>
    <xf numFmtId="0" fontId="97" fillId="81" borderId="41" applyNumberFormat="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93" fillId="0" borderId="39" applyNumberFormat="0" applyFill="0" applyAlignment="0" applyProtection="0"/>
    <xf numFmtId="0" fontId="87" fillId="81"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7" fillId="81" borderId="41" applyNumberFormat="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9" fillId="0" borderId="4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26"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4" fillId="68"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7" fillId="81" borderId="41"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01" fillId="84" borderId="34"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26" fillId="84" borderId="34" applyNumberFormat="0" applyFont="0" applyAlignment="0" applyProtection="0"/>
    <xf numFmtId="0" fontId="97" fillId="81" borderId="41" applyNumberFormat="0" applyAlignment="0" applyProtection="0"/>
    <xf numFmtId="0" fontId="87" fillId="81" borderId="35"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9" fillId="0" borderId="42" applyNumberFormat="0" applyFill="0" applyAlignment="0" applyProtection="0"/>
    <xf numFmtId="0" fontId="93" fillId="0" borderId="39" applyNumberFormat="0" applyFill="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25" borderId="30"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0" borderId="0"/>
    <xf numFmtId="0" fontId="1" fillId="58" borderId="30" applyNumberFormat="0" applyFont="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93" fillId="0" borderId="39" applyNumberFormat="0" applyFill="0" applyAlignment="0" applyProtection="0"/>
    <xf numFmtId="9"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167"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1" borderId="0" applyNumberFormat="0" applyBorder="0" applyAlignment="0" applyProtection="0"/>
    <xf numFmtId="0" fontId="1" fillId="0" borderId="0"/>
    <xf numFmtId="0" fontId="1" fillId="28" borderId="0" applyNumberFormat="0" applyBorder="0" applyAlignment="0" applyProtection="0"/>
    <xf numFmtId="0" fontId="1" fillId="27"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16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4" fillId="68" borderId="35" applyNumberFormat="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26" fillId="84" borderId="34" applyNumberFormat="0" applyFont="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9" fillId="0" borderId="42"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0" fontId="93" fillId="0" borderId="39" applyNumberFormat="0" applyFill="0" applyAlignment="0" applyProtection="0"/>
    <xf numFmtId="43" fontId="1" fillId="0" borderId="0"/>
    <xf numFmtId="43" fontId="1" fillId="0" borderId="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45"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94" fillId="68" borderId="35" applyNumberFormat="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7" fillId="81" borderId="41"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4" fillId="68"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87" fillId="81"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87" fillId="81" borderId="35" applyNumberForma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5" fillId="0" borderId="0"/>
    <xf numFmtId="42" fontId="45"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169"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93" fillId="0" borderId="39" applyNumberFormat="0" applyFill="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35" borderId="0" applyNumberFormat="0" applyBorder="0" applyAlignment="0" applyProtection="0"/>
    <xf numFmtId="0" fontId="1" fillId="0" borderId="0"/>
    <xf numFmtId="0" fontId="93" fillId="0" borderId="39" applyNumberFormat="0" applyFill="0" applyAlignment="0" applyProtection="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0" fontId="93" fillId="0" borderId="39" applyNumberFormat="0" applyFill="0" applyAlignment="0" applyProtection="0"/>
    <xf numFmtId="169"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58" borderId="30" applyNumberFormat="0" applyFont="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27" borderId="0" applyNumberFormat="0" applyBorder="0" applyAlignment="0" applyProtection="0"/>
    <xf numFmtId="0" fontId="1" fillId="28" borderId="0" applyNumberFormat="0" applyBorder="0" applyAlignment="0" applyProtection="0"/>
    <xf numFmtId="0" fontId="93" fillId="0" borderId="39" applyNumberFormat="0" applyFill="0" applyAlignment="0" applyProtection="0"/>
    <xf numFmtId="0" fontId="1" fillId="31" borderId="0" applyNumberFormat="0" applyBorder="0" applyAlignment="0" applyProtection="0"/>
    <xf numFmtId="0" fontId="1" fillId="32" borderId="0" applyNumberFormat="0" applyBorder="0" applyAlignment="0" applyProtection="0"/>
    <xf numFmtId="0" fontId="93" fillId="0" borderId="39" applyNumberFormat="0" applyFill="0" applyAlignment="0" applyProtection="0"/>
    <xf numFmtId="0" fontId="1" fillId="35" borderId="0" applyNumberFormat="0" applyBorder="0" applyAlignment="0" applyProtection="0"/>
    <xf numFmtId="0" fontId="1" fillId="36"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169" fontId="1" fillId="0" borderId="0" applyFont="0" applyFill="0" applyBorder="0" applyAlignment="0" applyProtection="0"/>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0" fontId="93" fillId="0" borderId="39"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7" fontId="1" fillId="0" borderId="0" applyFont="0" applyFill="0" applyBorder="0" applyAlignment="0" applyProtection="0"/>
    <xf numFmtId="0" fontId="93" fillId="0" borderId="39" applyNumberFormat="0" applyFill="0" applyAlignment="0" applyProtection="0"/>
    <xf numFmtId="0" fontId="1" fillId="0" borderId="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43" fontId="5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2" fontId="45" fillId="0" borderId="0" applyFont="0" applyFill="0" applyBorder="0" applyAlignment="0" applyProtection="0"/>
    <xf numFmtId="0" fontId="111" fillId="0" borderId="1">
      <alignment horizontal="center"/>
    </xf>
    <xf numFmtId="41" fontId="45" fillId="0" borderId="0" applyFont="0" applyFill="0" applyBorder="0" applyAlignment="0" applyProtection="0"/>
    <xf numFmtId="0" fontId="45" fillId="0" borderId="0"/>
    <xf numFmtId="41" fontId="45" fillId="0" borderId="0" applyFont="0" applyFill="0" applyBorder="0" applyAlignment="0" applyProtection="0"/>
    <xf numFmtId="0" fontId="117" fillId="0" borderId="1">
      <alignment horizontal="center"/>
    </xf>
    <xf numFmtId="0" fontId="111" fillId="0" borderId="1" applyNumberFormat="0" applyFont="0" applyFill="0" applyBorder="0" applyAlignment="0">
      <alignment horizontal="center"/>
    </xf>
    <xf numFmtId="42" fontId="45" fillId="0" borderId="0" applyFont="0" applyFill="0" applyBorder="0" applyAlignment="0" applyProtection="0"/>
    <xf numFmtId="0" fontId="111" fillId="0" borderId="1">
      <alignment horizontal="center"/>
    </xf>
    <xf numFmtId="0" fontId="117" fillId="0" borderId="1">
      <alignment horizontal="center"/>
    </xf>
    <xf numFmtId="0" fontId="111" fillId="0" borderId="1" applyNumberFormat="0" applyFont="0" applyFill="0" applyBorder="0" applyAlignment="0">
      <alignment horizontal="center"/>
    </xf>
    <xf numFmtId="42" fontId="45" fillId="0" borderId="0" applyFont="0" applyFill="0" applyBorder="0" applyAlignment="0" applyProtection="0"/>
    <xf numFmtId="42" fontId="45" fillId="0" borderId="0" applyFont="0" applyFill="0" applyBorder="0" applyAlignment="0" applyProtection="0"/>
    <xf numFmtId="41" fontId="45" fillId="0" borderId="0" applyFont="0" applyFill="0" applyBorder="0" applyAlignment="0" applyProtection="0"/>
    <xf numFmtId="0" fontId="45" fillId="0" borderId="0"/>
    <xf numFmtId="41" fontId="45" fillId="0" borderId="0" applyFont="0" applyFill="0" applyBorder="0" applyAlignment="0" applyProtection="0"/>
    <xf numFmtId="41" fontId="45" fillId="0" borderId="0" applyFont="0" applyFill="0" applyBorder="0" applyAlignment="0" applyProtection="0"/>
    <xf numFmtId="42" fontId="45" fillId="0" borderId="0" applyFont="0" applyFill="0" applyBorder="0" applyAlignment="0" applyProtection="0"/>
    <xf numFmtId="41" fontId="45" fillId="0" borderId="0" applyFont="0" applyFill="0" applyBorder="0" applyAlignment="0" applyProtection="0"/>
    <xf numFmtId="0" fontId="45" fillId="0" borderId="0"/>
    <xf numFmtId="42" fontId="45" fillId="0" borderId="0" applyFont="0" applyFill="0" applyBorder="0" applyAlignment="0" applyProtection="0"/>
    <xf numFmtId="0" fontId="111" fillId="0" borderId="1" applyNumberFormat="0" applyFont="0" applyFill="0" applyBorder="0" applyAlignment="0">
      <alignment horizontal="center"/>
    </xf>
    <xf numFmtId="41" fontId="45" fillId="0" borderId="0" applyFont="0" applyFill="0" applyBorder="0" applyAlignment="0" applyProtection="0"/>
    <xf numFmtId="0" fontId="111" fillId="0" borderId="1">
      <alignment horizontal="center"/>
    </xf>
    <xf numFmtId="42" fontId="45" fillId="0" borderId="0" applyFont="0" applyFill="0" applyBorder="0" applyAlignment="0" applyProtection="0"/>
    <xf numFmtId="0" fontId="111" fillId="0" borderId="1">
      <alignment horizontal="center"/>
    </xf>
    <xf numFmtId="0" fontId="117" fillId="0" borderId="1">
      <alignment horizontal="center"/>
    </xf>
    <xf numFmtId="0" fontId="111" fillId="0" borderId="1" applyNumberFormat="0" applyFont="0" applyFill="0" applyBorder="0" applyAlignment="0">
      <alignment horizontal="center"/>
    </xf>
    <xf numFmtId="0" fontId="111" fillId="0" borderId="1">
      <alignment horizontal="center"/>
    </xf>
    <xf numFmtId="0" fontId="111" fillId="0" borderId="1" applyNumberFormat="0" applyFont="0" applyFill="0" applyBorder="0" applyAlignment="0">
      <alignment horizontal="center"/>
    </xf>
    <xf numFmtId="0" fontId="111" fillId="0" borderId="1">
      <alignment horizontal="center"/>
    </xf>
    <xf numFmtId="0" fontId="111" fillId="0" borderId="1" applyNumberFormat="0" applyFont="0" applyFill="0" applyBorder="0" applyAlignment="0">
      <alignment horizontal="center"/>
    </xf>
    <xf numFmtId="0" fontId="117" fillId="0" borderId="1">
      <alignment horizontal="center"/>
    </xf>
    <xf numFmtId="0" fontId="45" fillId="0" borderId="0"/>
    <xf numFmtId="0" fontId="117" fillId="0" borderId="1">
      <alignment horizontal="center"/>
    </xf>
    <xf numFmtId="0" fontId="117" fillId="0" borderId="1">
      <alignment horizontal="center"/>
    </xf>
    <xf numFmtId="0" fontId="111" fillId="0" borderId="1">
      <alignment horizontal="center"/>
    </xf>
    <xf numFmtId="0" fontId="111" fillId="0" borderId="1" applyNumberFormat="0" applyFont="0" applyFill="0" applyBorder="0" applyAlignment="0">
      <alignment horizontal="center"/>
    </xf>
    <xf numFmtId="0" fontId="45" fillId="0" borderId="0"/>
    <xf numFmtId="0" fontId="117" fillId="0" borderId="1">
      <alignment horizontal="center"/>
    </xf>
    <xf numFmtId="0" fontId="45" fillId="0" borderId="0"/>
    <xf numFmtId="41" fontId="45"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45"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45"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9" fontId="1" fillId="0" borderId="0" applyFont="0" applyFill="0" applyBorder="0" applyAlignment="0" applyProtection="0"/>
    <xf numFmtId="0" fontId="1" fillId="58"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0" fontId="45"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93" fillId="0" borderId="39" applyNumberFormat="0" applyFill="0" applyAlignment="0" applyProtection="0"/>
    <xf numFmtId="0" fontId="1" fillId="35" borderId="0" applyNumberFormat="0" applyBorder="0" applyAlignment="0" applyProtection="0"/>
    <xf numFmtId="0" fontId="1" fillId="36"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25" borderId="30"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167"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1" borderId="0" applyNumberFormat="0" applyBorder="0" applyAlignment="0" applyProtection="0"/>
    <xf numFmtId="0" fontId="1" fillId="0" borderId="0"/>
    <xf numFmtId="0" fontId="1" fillId="28" borderId="0" applyNumberFormat="0" applyBorder="0" applyAlignment="0" applyProtection="0"/>
    <xf numFmtId="0" fontId="1" fillId="27"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16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93" fillId="0" borderId="39" applyNumberFormat="0" applyFill="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45"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0" fontId="93" fillId="0" borderId="39" applyNumberFormat="0" applyFill="0" applyAlignment="0" applyProtection="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55"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169"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93" fillId="0" borderId="39" applyNumberFormat="0" applyFill="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35" borderId="0" applyNumberFormat="0" applyBorder="0" applyAlignment="0" applyProtection="0"/>
    <xf numFmtId="0" fontId="1" fillId="0" borderId="0"/>
    <xf numFmtId="0" fontId="93" fillId="0" borderId="39" applyNumberFormat="0" applyFill="0" applyAlignment="0" applyProtection="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0" fontId="93" fillId="0" borderId="39" applyNumberFormat="0" applyFill="0" applyAlignment="0" applyProtection="0"/>
    <xf numFmtId="0" fontId="93" fillId="0" borderId="39" applyNumberFormat="0" applyFill="0" applyAlignment="0" applyProtection="0"/>
    <xf numFmtId="169"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58" borderId="30" applyNumberFormat="0" applyFont="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43" fontId="1" fillId="0" borderId="0"/>
    <xf numFmtId="0" fontId="1" fillId="0" borderId="0"/>
    <xf numFmtId="0" fontId="93" fillId="0" borderId="39"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27" borderId="0" applyNumberFormat="0" applyBorder="0" applyAlignment="0" applyProtection="0"/>
    <xf numFmtId="0" fontId="1" fillId="28" borderId="0" applyNumberFormat="0" applyBorder="0" applyAlignment="0" applyProtection="0"/>
    <xf numFmtId="0" fontId="93" fillId="0" borderId="39" applyNumberFormat="0" applyFill="0" applyAlignment="0" applyProtection="0"/>
    <xf numFmtId="0" fontId="1" fillId="31" borderId="0" applyNumberFormat="0" applyBorder="0" applyAlignment="0" applyProtection="0"/>
    <xf numFmtId="0" fontId="1" fillId="32" borderId="0" applyNumberFormat="0" applyBorder="0" applyAlignment="0" applyProtection="0"/>
    <xf numFmtId="0" fontId="93" fillId="0" borderId="39" applyNumberFormat="0" applyFill="0" applyAlignment="0" applyProtection="0"/>
    <xf numFmtId="0" fontId="1" fillId="35" borderId="0" applyNumberFormat="0" applyBorder="0" applyAlignment="0" applyProtection="0"/>
    <xf numFmtId="0" fontId="1" fillId="36"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169" fontId="1" fillId="0" borderId="0" applyFont="0" applyFill="0" applyBorder="0" applyAlignment="0" applyProtection="0"/>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0" fontId="93" fillId="0" borderId="39"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7" fontId="1" fillId="0" borderId="0" applyFont="0" applyFill="0" applyBorder="0" applyAlignment="0" applyProtection="0"/>
    <xf numFmtId="0" fontId="93" fillId="0" borderId="39" applyNumberFormat="0" applyFill="0" applyAlignment="0" applyProtection="0"/>
    <xf numFmtId="0" fontId="1" fillId="0" borderId="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74" fontId="23" fillId="0" borderId="0" applyFont="0" applyFill="0" applyBorder="0" applyAlignment="0" applyProtection="0"/>
    <xf numFmtId="169" fontId="26" fillId="0" borderId="0" applyFont="0" applyFill="0" applyBorder="0" applyAlignment="0" applyProtection="0"/>
    <xf numFmtId="169" fontId="26" fillId="0" borderId="0" applyFill="0" applyBorder="0" applyAlignment="0" applyProtection="0"/>
    <xf numFmtId="9" fontId="26" fillId="0" borderId="0" applyFill="0" applyBorder="0" applyAlignment="0" applyProtection="0"/>
    <xf numFmtId="9" fontId="26" fillId="0" borderId="0" applyFill="0" applyBorder="0" applyAlignment="0" applyProtection="0"/>
    <xf numFmtId="9" fontId="1" fillId="0" borderId="0" applyFont="0" applyFill="0" applyBorder="0" applyAlignment="0" applyProtection="0"/>
    <xf numFmtId="0" fontId="49" fillId="0" borderId="0"/>
    <xf numFmtId="0" fontId="55" fillId="0" borderId="0"/>
    <xf numFmtId="43" fontId="26" fillId="0" borderId="0" applyFont="0" applyFill="0" applyBorder="0" applyAlignment="0" applyProtection="0"/>
    <xf numFmtId="0" fontId="40" fillId="62" borderId="0" applyNumberFormat="0" applyBorder="0" applyAlignment="0" applyProtection="0"/>
    <xf numFmtId="0" fontId="40" fillId="57" borderId="0" applyNumberFormat="0" applyBorder="0" applyAlignment="0" applyProtection="0"/>
    <xf numFmtId="0" fontId="40" fillId="59" borderId="0" applyNumberFormat="0" applyBorder="0" applyAlignment="0" applyProtection="0"/>
    <xf numFmtId="0" fontId="40" fillId="55" borderId="0" applyNumberFormat="0" applyBorder="0" applyAlignment="0" applyProtection="0"/>
    <xf numFmtId="0" fontId="40" fillId="61" borderId="0" applyNumberFormat="0" applyBorder="0" applyAlignment="0" applyProtection="0"/>
    <xf numFmtId="0" fontId="40" fillId="10" borderId="0" applyNumberFormat="0" applyBorder="0" applyAlignment="0" applyProtection="0"/>
    <xf numFmtId="0" fontId="45" fillId="0" borderId="0"/>
    <xf numFmtId="43" fontId="26"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5" fillId="0" borderId="0"/>
    <xf numFmtId="16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4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45" fillId="0" borderId="0"/>
    <xf numFmtId="9" fontId="1" fillId="0" borderId="0" applyFont="0" applyFill="0" applyBorder="0" applyAlignment="0" applyProtection="0"/>
    <xf numFmtId="0" fontId="45" fillId="0" borderId="0"/>
    <xf numFmtId="167" fontId="1" fillId="0" borderId="0" applyFont="0" applyFill="0" applyBorder="0" applyAlignment="0" applyProtection="0"/>
    <xf numFmtId="0" fontId="26"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44" fontId="26"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169"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0" borderId="0"/>
    <xf numFmtId="0" fontId="1" fillId="0" borderId="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0" fontId="93" fillId="0" borderId="39" applyNumberFormat="0" applyFill="0" applyAlignment="0" applyProtection="0"/>
    <xf numFmtId="169"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93" fillId="0" borderId="39" applyNumberFormat="0" applyFill="0" applyAlignment="0" applyProtection="0"/>
    <xf numFmtId="0" fontId="1" fillId="58" borderId="30" applyNumberFormat="0" applyFont="0" applyAlignment="0" applyProtection="0"/>
    <xf numFmtId="42"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43"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11" fillId="0" borderId="1">
      <alignment horizontal="center"/>
    </xf>
    <xf numFmtId="0" fontId="117" fillId="0" borderId="1">
      <alignment horizontal="center"/>
    </xf>
    <xf numFmtId="0" fontId="93" fillId="0" borderId="39" applyNumberFormat="0" applyFill="0" applyAlignment="0" applyProtection="0"/>
    <xf numFmtId="0" fontId="93" fillId="0" borderId="39" applyNumberFormat="0" applyFill="0" applyAlignment="0" applyProtection="0"/>
    <xf numFmtId="0" fontId="111" fillId="0" borderId="1" applyNumberFormat="0" applyFont="0" applyFill="0" applyBorder="0" applyAlignment="0">
      <alignment horizontal="center"/>
    </xf>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25" borderId="30"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0" borderId="0"/>
    <xf numFmtId="0" fontId="1" fillId="58" borderId="30" applyNumberFormat="0" applyFont="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93" fillId="0" borderId="39" applyNumberFormat="0" applyFill="0" applyAlignment="0" applyProtection="0"/>
    <xf numFmtId="9"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167"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1" borderId="0" applyNumberFormat="0" applyBorder="0" applyAlignment="0" applyProtection="0"/>
    <xf numFmtId="0" fontId="1" fillId="0" borderId="0"/>
    <xf numFmtId="0" fontId="1" fillId="28" borderId="0" applyNumberFormat="0" applyBorder="0" applyAlignment="0" applyProtection="0"/>
    <xf numFmtId="0" fontId="1" fillId="27"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16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0" fontId="93" fillId="0" borderId="39" applyNumberFormat="0" applyFill="0" applyAlignment="0" applyProtection="0"/>
    <xf numFmtId="43" fontId="1" fillId="0" borderId="0"/>
    <xf numFmtId="43" fontId="1" fillId="0" borderId="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169"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93" fillId="0" borderId="39" applyNumberFormat="0" applyFill="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35" borderId="0" applyNumberFormat="0" applyBorder="0" applyAlignment="0" applyProtection="0"/>
    <xf numFmtId="0" fontId="1" fillId="0" borderId="0"/>
    <xf numFmtId="0" fontId="93" fillId="0" borderId="39" applyNumberFormat="0" applyFill="0" applyAlignment="0" applyProtection="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0" fontId="93" fillId="0" borderId="39" applyNumberFormat="0" applyFill="0" applyAlignment="0" applyProtection="0"/>
    <xf numFmtId="169"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171" fontId="1" fillId="0" borderId="0" applyFont="0" applyFill="0" applyBorder="0" applyAlignment="0" applyProtection="0"/>
    <xf numFmtId="0" fontId="1" fillId="0" borderId="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9" fontId="1" fillId="0" borderId="0" applyFont="0" applyFill="0" applyBorder="0" applyAlignment="0" applyProtection="0"/>
    <xf numFmtId="0" fontId="93" fillId="0" borderId="39" applyNumberFormat="0" applyFill="0" applyAlignment="0" applyProtection="0"/>
    <xf numFmtId="0" fontId="1" fillId="58" borderId="30" applyNumberFormat="0" applyFont="0" applyAlignment="0" applyProtection="0"/>
    <xf numFmtId="0" fontId="93" fillId="0" borderId="39" applyNumberFormat="0" applyFill="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0" fontId="93" fillId="0" borderId="39" applyNumberFormat="0" applyFill="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27" borderId="0" applyNumberFormat="0" applyBorder="0" applyAlignment="0" applyProtection="0"/>
    <xf numFmtId="0" fontId="1" fillId="28" borderId="0" applyNumberFormat="0" applyBorder="0" applyAlignment="0" applyProtection="0"/>
    <xf numFmtId="0" fontId="93" fillId="0" borderId="39" applyNumberFormat="0" applyFill="0" applyAlignment="0" applyProtection="0"/>
    <xf numFmtId="0" fontId="1" fillId="31" borderId="0" applyNumberFormat="0" applyBorder="0" applyAlignment="0" applyProtection="0"/>
    <xf numFmtId="0" fontId="1" fillId="32" borderId="0" applyNumberFormat="0" applyBorder="0" applyAlignment="0" applyProtection="0"/>
    <xf numFmtId="0" fontId="93" fillId="0" borderId="39" applyNumberFormat="0" applyFill="0" applyAlignment="0" applyProtection="0"/>
    <xf numFmtId="0" fontId="1" fillId="35" borderId="0" applyNumberFormat="0" applyBorder="0" applyAlignment="0" applyProtection="0"/>
    <xf numFmtId="0" fontId="1" fillId="36" borderId="0" applyNumberFormat="0" applyBorder="0" applyAlignment="0" applyProtection="0"/>
    <xf numFmtId="0" fontId="93" fillId="0" borderId="39" applyNumberFormat="0" applyFill="0" applyAlignment="0" applyProtection="0"/>
    <xf numFmtId="0" fontId="1" fillId="39" borderId="0" applyNumberFormat="0" applyBorder="0" applyAlignment="0" applyProtection="0"/>
    <xf numFmtId="0" fontId="1" fillId="40" borderId="0" applyNumberFormat="0" applyBorder="0" applyAlignment="0" applyProtection="0"/>
    <xf numFmtId="0" fontId="93" fillId="0" borderId="39" applyNumberFormat="0" applyFill="0" applyAlignment="0" applyProtection="0"/>
    <xf numFmtId="0" fontId="1" fillId="43" borderId="0" applyNumberFormat="0" applyBorder="0" applyAlignment="0" applyProtection="0"/>
    <xf numFmtId="0" fontId="1" fillId="44" borderId="0" applyNumberFormat="0" applyBorder="0" applyAlignment="0" applyProtection="0"/>
    <xf numFmtId="0" fontId="93" fillId="0" borderId="39"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74"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169" fontId="1" fillId="0" borderId="0" applyFont="0" applyFill="0" applyBorder="0" applyAlignment="0" applyProtection="0"/>
    <xf numFmtId="0" fontId="1" fillId="25" borderId="30"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33" borderId="0" applyNumberFormat="0" applyBorder="0" applyAlignment="0" applyProtection="0"/>
    <xf numFmtId="0" fontId="1" fillId="0" borderId="0"/>
    <xf numFmtId="0" fontId="93" fillId="0" borderId="39"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93" fillId="0" borderId="39" applyNumberFormat="0" applyFill="0" applyAlignment="0" applyProtection="0"/>
    <xf numFmtId="0" fontId="1" fillId="0" borderId="0"/>
    <xf numFmtId="43" fontId="1" fillId="0" borderId="0" applyFont="0" applyFill="0" applyBorder="0" applyAlignment="0" applyProtection="0"/>
    <xf numFmtId="0" fontId="93" fillId="0" borderId="39" applyNumberFormat="0" applyFill="0" applyAlignment="0" applyProtection="0"/>
    <xf numFmtId="0" fontId="1" fillId="0" borderId="0"/>
    <xf numFmtId="0" fontId="93" fillId="0" borderId="39" applyNumberFormat="0" applyFill="0" applyAlignment="0" applyProtection="0"/>
    <xf numFmtId="0" fontId="1" fillId="0" borderId="0"/>
    <xf numFmtId="0" fontId="1" fillId="25" borderId="30"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0" borderId="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9"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0" fontId="93" fillId="0" borderId="39" applyNumberFormat="0" applyFill="0" applyAlignment="0" applyProtection="0"/>
    <xf numFmtId="41" fontId="1" fillId="0" borderId="0" applyFont="0" applyFill="0" applyBorder="0" applyAlignment="0" applyProtection="0"/>
    <xf numFmtId="0" fontId="1" fillId="29" borderId="0" applyNumberFormat="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xf numFmtId="174" fontId="1" fillId="0" borderId="0" applyFont="0" applyFill="0" applyBorder="0" applyAlignment="0" applyProtection="0"/>
    <xf numFmtId="0" fontId="1" fillId="41" borderId="0" applyNumberFormat="0" applyBorder="0" applyAlignment="0" applyProtection="0"/>
    <xf numFmtId="0" fontId="93" fillId="0" borderId="39" applyNumberFormat="0" applyFill="0" applyAlignment="0" applyProtection="0"/>
    <xf numFmtId="0" fontId="1" fillId="45" borderId="0" applyNumberFormat="0" applyBorder="0" applyAlignment="0" applyProtection="0"/>
    <xf numFmtId="0" fontId="93" fillId="0" borderId="39" applyNumberFormat="0" applyFill="0" applyAlignment="0" applyProtection="0"/>
    <xf numFmtId="0" fontId="1" fillId="0" borderId="0"/>
    <xf numFmtId="0" fontId="1" fillId="49" borderId="0" applyNumberFormat="0" applyBorder="0" applyAlignment="0" applyProtection="0"/>
    <xf numFmtId="169"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167" fontId="1" fillId="0" borderId="0" applyFont="0" applyFill="0" applyBorder="0" applyAlignment="0" applyProtection="0"/>
    <xf numFmtId="0" fontId="93" fillId="0" borderId="39" applyNumberFormat="0" applyFill="0" applyAlignment="0" applyProtection="0"/>
    <xf numFmtId="0" fontId="1" fillId="0" borderId="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0" borderId="0"/>
    <xf numFmtId="0" fontId="1" fillId="25" borderId="30"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43" fontId="1" fillId="0" borderId="0" applyFont="0" applyFill="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0" borderId="0"/>
    <xf numFmtId="0" fontId="1" fillId="58" borderId="30" applyNumberFormat="0" applyFont="0" applyAlignment="0" applyProtection="0"/>
    <xf numFmtId="0" fontId="1" fillId="0" borderId="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25" borderId="30"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169" fontId="1" fillId="0" borderId="0" applyFont="0" applyFill="0" applyBorder="0" applyAlignment="0" applyProtection="0"/>
    <xf numFmtId="0" fontId="1" fillId="0" borderId="0"/>
    <xf numFmtId="0" fontId="1" fillId="0" borderId="0"/>
    <xf numFmtId="0" fontId="1" fillId="25" borderId="3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17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7"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93" fillId="0" borderId="39" applyNumberFormat="0" applyFill="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0" borderId="0"/>
    <xf numFmtId="0" fontId="1" fillId="0" borderId="0"/>
    <xf numFmtId="169"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74"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169"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3" borderId="0" applyNumberFormat="0" applyBorder="0" applyAlignment="0" applyProtection="0"/>
    <xf numFmtId="0" fontId="1" fillId="0" borderId="0"/>
    <xf numFmtId="0" fontId="1" fillId="40" borderId="0" applyNumberFormat="0" applyBorder="0" applyAlignment="0" applyProtection="0"/>
    <xf numFmtId="0" fontId="1" fillId="27" borderId="0" applyNumberFormat="0" applyBorder="0" applyAlignment="0" applyProtection="0"/>
    <xf numFmtId="0" fontId="1" fillId="39"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0" borderId="0"/>
    <xf numFmtId="0" fontId="1" fillId="36" borderId="0" applyNumberFormat="0" applyBorder="0" applyAlignment="0" applyProtection="0"/>
    <xf numFmtId="41" fontId="1" fillId="0" borderId="0" applyFont="0" applyFill="0" applyBorder="0" applyAlignment="0" applyProtection="0"/>
    <xf numFmtId="0" fontId="1" fillId="35" borderId="0" applyNumberFormat="0" applyBorder="0" applyAlignment="0" applyProtection="0"/>
    <xf numFmtId="0" fontId="1" fillId="0" borderId="0"/>
    <xf numFmtId="0" fontId="1" fillId="37" borderId="0" applyNumberFormat="0" applyBorder="0" applyAlignment="0" applyProtection="0"/>
    <xf numFmtId="0" fontId="1" fillId="0" borderId="0"/>
    <xf numFmtId="41" fontId="1" fillId="0" borderId="0" applyFont="0" applyFill="0" applyBorder="0" applyAlignment="0" applyProtection="0"/>
    <xf numFmtId="0" fontId="1" fillId="32" borderId="0" applyNumberFormat="0" applyBorder="0" applyAlignment="0" applyProtection="0"/>
    <xf numFmtId="0" fontId="1" fillId="28"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25" borderId="30" applyNumberFormat="0" applyFont="0" applyAlignment="0" applyProtection="0"/>
    <xf numFmtId="42"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1"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169" fontId="1" fillId="0" borderId="0"/>
    <xf numFmtId="43" fontId="1" fillId="0" borderId="0"/>
    <xf numFmtId="169" fontId="1" fillId="0" borderId="0"/>
    <xf numFmtId="43" fontId="1" fillId="0" borderId="0"/>
    <xf numFmtId="0" fontId="1" fillId="0" borderId="0"/>
    <xf numFmtId="0" fontId="1" fillId="0" borderId="0"/>
    <xf numFmtId="43" fontId="1" fillId="0" borderId="0"/>
    <xf numFmtId="43" fontId="1" fillId="0" borderId="0"/>
    <xf numFmtId="43" fontId="1" fillId="0" borderId="0"/>
    <xf numFmtId="174" fontId="1" fillId="0" borderId="0" applyFont="0" applyFill="0" applyBorder="0" applyAlignment="0" applyProtection="0"/>
    <xf numFmtId="174" fontId="1" fillId="0" borderId="0" applyFont="0" applyFill="0" applyBorder="0" applyAlignment="0" applyProtection="0"/>
    <xf numFmtId="0" fontId="1" fillId="0" borderId="0"/>
    <xf numFmtId="171" fontId="1" fillId="0" borderId="0" applyFont="0" applyFill="0" applyBorder="0" applyAlignment="0" applyProtection="0"/>
    <xf numFmtId="0" fontId="1" fillId="0" borderId="0"/>
    <xf numFmtId="174" fontId="1" fillId="0" borderId="0" applyFont="0" applyFill="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85"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99" borderId="0" applyNumberFormat="0" applyBorder="0" applyAlignment="0" applyProtection="0"/>
    <xf numFmtId="0" fontId="1" fillId="100" borderId="0" applyNumberFormat="0" applyBorder="0" applyAlignment="0" applyProtection="0"/>
    <xf numFmtId="169" fontId="1" fillId="0" borderId="0" applyFont="0" applyFill="0" applyBorder="0" applyAlignment="0" applyProtection="0"/>
    <xf numFmtId="0" fontId="1" fillId="58" borderId="30" applyNumberFormat="0" applyFont="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1" fillId="25" borderId="30"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25" borderId="30"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7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9"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6" fillId="0" borderId="0"/>
    <xf numFmtId="41" fontId="1" fillId="0" borderId="0" applyFont="0" applyFill="0" applyBorder="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70" fillId="0" borderId="0"/>
    <xf numFmtId="0" fontId="140" fillId="0" borderId="0" applyNumberFormat="0" applyFill="0" applyBorder="0" applyAlignment="0" applyProtection="0">
      <alignment vertical="top"/>
      <protection locked="0"/>
    </xf>
    <xf numFmtId="0" fontId="13" fillId="0" borderId="0" applyNumberFormat="0" applyFill="0" applyBorder="0" applyAlignment="0" applyProtection="0"/>
    <xf numFmtId="43" fontId="141" fillId="0" borderId="0" applyFont="0" applyFill="0" applyBorder="0" applyAlignment="0" applyProtection="0"/>
    <xf numFmtId="43" fontId="45" fillId="0" borderId="0" applyFont="0" applyFill="0" applyBorder="0" applyAlignment="0" applyProtection="0"/>
    <xf numFmtId="44" fontId="26" fillId="0" borderId="0" applyFont="0" applyFill="0" applyBorder="0" applyAlignment="0" applyProtection="0"/>
    <xf numFmtId="43" fontId="26" fillId="0" borderId="0" applyFont="0" applyFill="0" applyBorder="0" applyAlignment="0" applyProtection="0"/>
    <xf numFmtId="0" fontId="47" fillId="0" borderId="0"/>
    <xf numFmtId="43" fontId="47" fillId="0" borderId="0" applyFont="0" applyFill="0" applyBorder="0" applyAlignment="0" applyProtection="0"/>
    <xf numFmtId="0" fontId="1" fillId="84" borderId="0" applyNumberFormat="0" applyBorder="0" applyAlignment="0" applyProtection="0"/>
    <xf numFmtId="0" fontId="51" fillId="130" borderId="0" applyNumberFormat="0" applyBorder="0" applyProtection="0">
      <alignment vertical="top"/>
    </xf>
    <xf numFmtId="0" fontId="47" fillId="113" borderId="0" applyNumberFormat="0" applyBorder="0" applyAlignment="0" applyProtection="0"/>
    <xf numFmtId="41" fontId="1" fillId="0" borderId="0" applyFont="0" applyFill="0" applyBorder="0" applyAlignment="0" applyProtection="0"/>
    <xf numFmtId="0" fontId="51" fillId="108" borderId="0" applyNumberFormat="0" applyBorder="0" applyProtection="0">
      <alignment vertical="top"/>
    </xf>
    <xf numFmtId="0" fontId="51" fillId="109" borderId="0" applyNumberFormat="0" applyBorder="0" applyProtection="0">
      <alignment vertical="top"/>
    </xf>
    <xf numFmtId="0" fontId="26" fillId="0" borderId="0">
      <alignment vertical="top"/>
    </xf>
    <xf numFmtId="0" fontId="47" fillId="28" borderId="0" applyNumberFormat="0" applyBorder="0" applyAlignment="0" applyProtection="0"/>
    <xf numFmtId="0" fontId="51" fillId="130" borderId="0" applyNumberFormat="0" applyBorder="0" applyProtection="0">
      <alignment vertical="top"/>
    </xf>
    <xf numFmtId="0" fontId="51" fillId="130" borderId="0" applyNumberFormat="0" applyBorder="0" applyProtection="0">
      <alignment vertical="top"/>
    </xf>
    <xf numFmtId="0" fontId="51" fillId="125" borderId="0" applyNumberFormat="0" applyBorder="0" applyProtection="0">
      <alignment vertical="top"/>
    </xf>
    <xf numFmtId="0" fontId="47" fillId="113" borderId="0" applyNumberFormat="0" applyBorder="0" applyAlignment="0" applyProtection="0"/>
    <xf numFmtId="0" fontId="51" fillId="122" borderId="0" applyNumberFormat="0" applyBorder="0" applyProtection="0">
      <alignment vertical="top"/>
    </xf>
    <xf numFmtId="0" fontId="47" fillId="32" borderId="0" applyNumberFormat="0" applyBorder="0" applyAlignment="0" applyProtection="0"/>
    <xf numFmtId="0" fontId="51" fillId="135" borderId="0" applyNumberFormat="0" applyBorder="0" applyAlignment="0" applyProtection="0"/>
    <xf numFmtId="0" fontId="51" fillId="117" borderId="0" applyNumberFormat="0" applyBorder="0" applyProtection="0">
      <alignment vertical="top"/>
    </xf>
    <xf numFmtId="0" fontId="51" fillId="117" borderId="0" applyNumberFormat="0" applyBorder="0" applyProtection="0">
      <alignment vertical="top"/>
    </xf>
    <xf numFmtId="0" fontId="47" fillId="28" borderId="0" applyNumberFormat="0" applyBorder="0" applyAlignment="0" applyProtection="0"/>
    <xf numFmtId="0" fontId="1" fillId="32" borderId="0" applyNumberFormat="0" applyBorder="0" applyAlignment="0" applyProtection="0"/>
    <xf numFmtId="0" fontId="47" fillId="113" borderId="0" applyNumberFormat="0" applyBorder="0" applyAlignment="0" applyProtection="0"/>
    <xf numFmtId="0" fontId="51" fillId="134" borderId="0" applyNumberFormat="0" applyBorder="0" applyAlignment="0" applyProtection="0"/>
    <xf numFmtId="0" fontId="26" fillId="0" borderId="0">
      <alignment vertical="top"/>
    </xf>
    <xf numFmtId="0" fontId="51" fillId="133" borderId="0" applyNumberFormat="0" applyBorder="0" applyAlignment="0" applyProtection="0"/>
    <xf numFmtId="0" fontId="51" fillId="130" borderId="0" applyNumberFormat="0" applyBorder="0" applyProtection="0">
      <alignment vertical="top"/>
    </xf>
    <xf numFmtId="0" fontId="26" fillId="0" borderId="0">
      <alignment vertical="top"/>
    </xf>
    <xf numFmtId="0" fontId="26" fillId="0" borderId="0">
      <alignment vertical="top"/>
    </xf>
    <xf numFmtId="0" fontId="47" fillId="32" borderId="0" applyNumberFormat="0" applyBorder="0" applyAlignment="0" applyProtection="0"/>
    <xf numFmtId="0" fontId="26" fillId="0" borderId="0">
      <alignment vertical="top"/>
    </xf>
    <xf numFmtId="0" fontId="26" fillId="0" borderId="0">
      <alignment vertical="top"/>
    </xf>
    <xf numFmtId="0" fontId="47" fillId="68" borderId="0" applyNumberFormat="0" applyBorder="0" applyAlignment="0" applyProtection="0"/>
    <xf numFmtId="0" fontId="51" fillId="109" borderId="0" applyNumberFormat="0" applyBorder="0" applyProtection="0">
      <alignment vertical="top"/>
    </xf>
    <xf numFmtId="0" fontId="51" fillId="108" borderId="0" applyNumberFormat="0" applyBorder="0" applyAlignment="0" applyProtection="0"/>
    <xf numFmtId="0" fontId="51" fillId="122" borderId="0" applyNumberFormat="0" applyBorder="0" applyProtection="0">
      <alignment vertical="top"/>
    </xf>
    <xf numFmtId="0" fontId="47" fillId="47" borderId="0" applyNumberFormat="0" applyBorder="0" applyAlignment="0" applyProtection="0"/>
    <xf numFmtId="0" fontId="51" fillId="109" borderId="0" applyNumberFormat="0" applyBorder="0" applyProtection="0">
      <alignment vertical="top"/>
    </xf>
    <xf numFmtId="0" fontId="47" fillId="47" borderId="0" applyNumberFormat="0" applyBorder="0" applyAlignment="0" applyProtection="0"/>
    <xf numFmtId="0" fontId="51" fillId="108" borderId="0" applyNumberFormat="0" applyBorder="0" applyProtection="0">
      <alignment vertical="top"/>
    </xf>
    <xf numFmtId="0" fontId="51" fillId="115" borderId="0" applyNumberFormat="0" applyBorder="0" applyProtection="0">
      <alignment vertical="top"/>
    </xf>
    <xf numFmtId="0" fontId="51" fillId="111" borderId="0" applyNumberFormat="0" applyBorder="0" applyProtection="0">
      <alignment vertical="top"/>
    </xf>
    <xf numFmtId="0" fontId="51" fillId="134" borderId="0" applyNumberFormat="0" applyBorder="0" applyAlignment="0" applyProtection="0"/>
    <xf numFmtId="0" fontId="26" fillId="0" borderId="0">
      <alignment vertical="top"/>
    </xf>
    <xf numFmtId="0" fontId="26" fillId="0" borderId="0"/>
    <xf numFmtId="0" fontId="51" fillId="109" borderId="0" applyNumberFormat="0" applyBorder="0" applyProtection="0">
      <alignment vertical="top"/>
    </xf>
    <xf numFmtId="0" fontId="47" fillId="113" borderId="0" applyNumberFormat="0" applyBorder="0" applyAlignment="0" applyProtection="0"/>
    <xf numFmtId="0" fontId="51" fillId="127" borderId="0" applyNumberFormat="0" applyBorder="0" applyAlignment="0" applyProtection="0"/>
    <xf numFmtId="0" fontId="51" fillId="117" borderId="0" applyNumberFormat="0" applyBorder="0" applyProtection="0">
      <alignment vertical="top"/>
    </xf>
    <xf numFmtId="0" fontId="47" fillId="84" borderId="0" applyNumberFormat="0" applyBorder="0" applyAlignment="0" applyProtection="0"/>
    <xf numFmtId="0" fontId="51" fillId="133" borderId="0" applyNumberFormat="0" applyBorder="0" applyAlignment="0" applyProtection="0"/>
    <xf numFmtId="0" fontId="51" fillId="117" borderId="0" applyNumberFormat="0" applyBorder="0" applyProtection="0">
      <alignment vertical="top"/>
    </xf>
    <xf numFmtId="0" fontId="26" fillId="0" borderId="0">
      <alignment vertical="top"/>
    </xf>
    <xf numFmtId="0" fontId="51" fillId="130" borderId="0" applyNumberFormat="0" applyBorder="0" applyProtection="0">
      <alignment vertical="top"/>
    </xf>
    <xf numFmtId="0" fontId="51" fillId="108" borderId="0" applyNumberFormat="0" applyBorder="0" applyAlignment="0" applyProtection="0"/>
    <xf numFmtId="0" fontId="51" fillId="122" borderId="0" applyNumberFormat="0" applyBorder="0" applyProtection="0">
      <alignment vertical="top"/>
    </xf>
    <xf numFmtId="0" fontId="51" fillId="109" borderId="0" applyNumberFormat="0" applyBorder="0" applyProtection="0">
      <alignment vertical="top"/>
    </xf>
    <xf numFmtId="0" fontId="51" fillId="117" borderId="0" applyNumberFormat="0" applyBorder="0" applyAlignment="0" applyProtection="0"/>
    <xf numFmtId="0" fontId="26" fillId="0" borderId="0">
      <alignment vertical="top"/>
    </xf>
    <xf numFmtId="0" fontId="47" fillId="113" borderId="0" applyNumberFormat="0" applyBorder="0" applyAlignment="0" applyProtection="0"/>
    <xf numFmtId="0" fontId="47" fillId="113" borderId="0" applyNumberFormat="0" applyBorder="0" applyAlignment="0" applyProtection="0"/>
    <xf numFmtId="0" fontId="51" fillId="109" borderId="0" applyNumberFormat="0" applyBorder="0" applyProtection="0">
      <alignment vertical="top"/>
    </xf>
    <xf numFmtId="0" fontId="51" fillId="117" borderId="0" applyNumberFormat="0" applyBorder="0" applyAlignment="0" applyProtection="0"/>
    <xf numFmtId="0" fontId="47" fillId="113" borderId="0" applyNumberFormat="0" applyBorder="0" applyAlignment="0" applyProtection="0"/>
    <xf numFmtId="0" fontId="51" fillId="124" borderId="0" applyNumberFormat="0" applyBorder="0" applyAlignment="0" applyProtection="0"/>
    <xf numFmtId="0" fontId="51" fillId="121" borderId="0" applyNumberFormat="0" applyBorder="0" applyAlignment="0" applyProtection="0"/>
    <xf numFmtId="0" fontId="51" fillId="109"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51" fillId="138" borderId="0" applyNumberFormat="0" applyBorder="0" applyAlignment="0" applyProtection="0"/>
    <xf numFmtId="0" fontId="51" fillId="109" borderId="0" applyNumberFormat="0" applyBorder="0" applyProtection="0">
      <alignment vertical="top"/>
    </xf>
    <xf numFmtId="0" fontId="51" fillId="129" borderId="0" applyNumberFormat="0" applyBorder="0" applyAlignment="0" applyProtection="0"/>
    <xf numFmtId="0" fontId="51" fillId="116" borderId="0" applyNumberFormat="0" applyBorder="0" applyAlignment="0" applyProtection="0"/>
    <xf numFmtId="0" fontId="51" fillId="122" borderId="0" applyNumberFormat="0" applyBorder="0" applyProtection="0">
      <alignment vertical="top"/>
    </xf>
    <xf numFmtId="0" fontId="1" fillId="43" borderId="0" applyNumberFormat="0" applyBorder="0" applyAlignment="0" applyProtection="0"/>
    <xf numFmtId="0" fontId="47" fillId="32" borderId="0" applyNumberFormat="0" applyBorder="0" applyAlignment="0" applyProtection="0"/>
    <xf numFmtId="0" fontId="51" fillId="117" borderId="0" applyNumberFormat="0" applyBorder="0" applyProtection="0">
      <alignment vertical="top"/>
    </xf>
    <xf numFmtId="0" fontId="51" fillId="117" borderId="0" applyNumberFormat="0" applyBorder="0" applyAlignment="0" applyProtection="0"/>
    <xf numFmtId="0" fontId="1" fillId="28" borderId="0" applyNumberFormat="0" applyBorder="0" applyAlignment="0" applyProtection="0"/>
    <xf numFmtId="0" fontId="26" fillId="0" borderId="0">
      <alignment vertical="top"/>
    </xf>
    <xf numFmtId="0" fontId="51" fillId="132"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30" borderId="0" applyNumberFormat="0" applyBorder="0" applyProtection="0">
      <alignment vertical="top"/>
    </xf>
    <xf numFmtId="0" fontId="51" fillId="121" borderId="0" applyNumberFormat="0" applyBorder="0" applyAlignment="0" applyProtection="0"/>
    <xf numFmtId="0" fontId="26" fillId="0" borderId="0">
      <alignment vertical="top"/>
    </xf>
    <xf numFmtId="0" fontId="51" fillId="116" borderId="0" applyNumberFormat="0" applyBorder="0" applyAlignment="0" applyProtection="0"/>
    <xf numFmtId="0" fontId="51" fillId="126" borderId="0" applyNumberFormat="0" applyBorder="0" applyAlignment="0" applyProtection="0"/>
    <xf numFmtId="0" fontId="51" fillId="108" borderId="0" applyNumberFormat="0" applyBorder="0" applyProtection="0">
      <alignment vertical="top"/>
    </xf>
    <xf numFmtId="0" fontId="47" fillId="113" borderId="0" applyNumberFormat="0" applyBorder="0" applyAlignment="0" applyProtection="0"/>
    <xf numFmtId="0" fontId="26" fillId="0" borderId="0">
      <alignment vertical="top"/>
    </xf>
    <xf numFmtId="0" fontId="47" fillId="113" borderId="0" applyNumberFormat="0" applyBorder="0" applyAlignment="0" applyProtection="0"/>
    <xf numFmtId="0" fontId="1" fillId="113" borderId="0" applyNumberFormat="0" applyBorder="0" applyAlignment="0" applyProtection="0"/>
    <xf numFmtId="0" fontId="26" fillId="0" borderId="0">
      <alignment vertical="top"/>
    </xf>
    <xf numFmtId="0" fontId="47" fillId="113" borderId="0" applyNumberFormat="0" applyBorder="0" applyAlignment="0" applyProtection="0"/>
    <xf numFmtId="0" fontId="51" fillId="10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51" fillId="126" borderId="0" applyNumberFormat="0" applyBorder="0" applyAlignment="0" applyProtection="0"/>
    <xf numFmtId="0" fontId="51" fillId="116" borderId="0" applyNumberFormat="0" applyBorder="0" applyAlignment="0" applyProtection="0"/>
    <xf numFmtId="0" fontId="47" fillId="43" borderId="0" applyNumberFormat="0" applyBorder="0" applyAlignment="0" applyProtection="0"/>
    <xf numFmtId="0" fontId="26" fillId="0" borderId="0">
      <alignment vertical="top"/>
    </xf>
    <xf numFmtId="0" fontId="47" fillId="43" borderId="0" applyNumberFormat="0" applyBorder="0" applyAlignment="0" applyProtection="0"/>
    <xf numFmtId="0" fontId="26" fillId="0" borderId="0">
      <alignment vertical="top"/>
    </xf>
    <xf numFmtId="0" fontId="47" fillId="113" borderId="0" applyNumberFormat="0" applyBorder="0" applyAlignment="0" applyProtection="0"/>
    <xf numFmtId="0" fontId="51" fillId="111" borderId="0" applyNumberFormat="0" applyBorder="0" applyProtection="0">
      <alignment vertical="top"/>
    </xf>
    <xf numFmtId="0" fontId="51" fillId="108" borderId="0" applyNumberFormat="0" applyBorder="0" applyProtection="0">
      <alignment vertical="top"/>
    </xf>
    <xf numFmtId="0" fontId="51" fillId="122" borderId="0" applyNumberFormat="0" applyBorder="0" applyProtection="0">
      <alignment vertical="top"/>
    </xf>
    <xf numFmtId="0" fontId="1" fillId="35" borderId="0" applyNumberFormat="0" applyBorder="0" applyAlignment="0" applyProtection="0"/>
    <xf numFmtId="0" fontId="51" fillId="130" borderId="0" applyNumberFormat="0" applyBorder="0" applyProtection="0">
      <alignment vertical="top"/>
    </xf>
    <xf numFmtId="0" fontId="51" fillId="109" borderId="0" applyNumberFormat="0" applyBorder="0" applyProtection="0">
      <alignment vertical="top"/>
    </xf>
    <xf numFmtId="0" fontId="1" fillId="68" borderId="0" applyNumberFormat="0" applyBorder="0" applyAlignment="0" applyProtection="0"/>
    <xf numFmtId="0" fontId="51" fillId="122" borderId="0" applyNumberFormat="0" applyBorder="0" applyProtection="0">
      <alignment vertical="top"/>
    </xf>
    <xf numFmtId="0" fontId="51" fillId="117" borderId="0" applyNumberFormat="0" applyBorder="0" applyAlignment="0" applyProtection="0"/>
    <xf numFmtId="0" fontId="51" fillId="117" borderId="0" applyNumberFormat="0" applyBorder="0" applyProtection="0">
      <alignment vertical="top"/>
    </xf>
    <xf numFmtId="0" fontId="51" fillId="129" borderId="0" applyNumberFormat="0" applyBorder="0" applyAlignment="0" applyProtection="0"/>
    <xf numFmtId="0" fontId="26" fillId="0" borderId="0">
      <alignment vertical="top"/>
    </xf>
    <xf numFmtId="0" fontId="51" fillId="108"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08" borderId="0" applyNumberFormat="0" applyBorder="0" applyProtection="0">
      <alignment vertical="top"/>
    </xf>
    <xf numFmtId="0" fontId="51" fillId="122" borderId="0" applyNumberFormat="0" applyBorder="0" applyProtection="0">
      <alignment vertical="top"/>
    </xf>
    <xf numFmtId="0" fontId="26" fillId="0" borderId="0">
      <alignment vertical="top"/>
    </xf>
    <xf numFmtId="0" fontId="51" fillId="134" borderId="0" applyNumberFormat="0" applyBorder="0" applyAlignment="0" applyProtection="0"/>
    <xf numFmtId="0" fontId="51" fillId="109" borderId="0" applyNumberFormat="0" applyBorder="0" applyProtection="0">
      <alignment vertical="top"/>
    </xf>
    <xf numFmtId="0" fontId="51" fillId="122" borderId="0" applyNumberFormat="0" applyBorder="0" applyProtection="0">
      <alignment vertical="top"/>
    </xf>
    <xf numFmtId="0" fontId="51" fillId="126" borderId="0" applyNumberFormat="0" applyBorder="0" applyAlignment="0" applyProtection="0"/>
    <xf numFmtId="0" fontId="1" fillId="28" borderId="0" applyNumberFormat="0" applyBorder="0" applyAlignment="0" applyProtection="0"/>
    <xf numFmtId="0" fontId="51" fillId="122" borderId="0" applyNumberFormat="0" applyBorder="0" applyProtection="0">
      <alignment vertical="top"/>
    </xf>
    <xf numFmtId="0" fontId="1" fillId="47" borderId="0" applyNumberFormat="0" applyBorder="0" applyAlignment="0" applyProtection="0"/>
    <xf numFmtId="0" fontId="51" fillId="108" borderId="0" applyNumberFormat="0" applyBorder="0" applyProtection="0">
      <alignment vertical="top"/>
    </xf>
    <xf numFmtId="0" fontId="47" fillId="68" borderId="0" applyNumberFormat="0" applyBorder="0" applyAlignment="0" applyProtection="0"/>
    <xf numFmtId="0" fontId="51" fillId="130" borderId="0" applyNumberFormat="0" applyBorder="0" applyProtection="0">
      <alignment vertical="top"/>
    </xf>
    <xf numFmtId="0" fontId="26" fillId="0" borderId="0">
      <alignment vertical="top"/>
    </xf>
    <xf numFmtId="0" fontId="47" fillId="113" borderId="0" applyNumberFormat="0" applyBorder="0" applyAlignment="0" applyProtection="0"/>
    <xf numFmtId="0" fontId="51" fillId="115" borderId="0" applyNumberFormat="0" applyBorder="0" applyAlignment="0" applyProtection="0"/>
    <xf numFmtId="0" fontId="1" fillId="28" borderId="0" applyNumberFormat="0" applyBorder="0" applyAlignment="0" applyProtection="0"/>
    <xf numFmtId="0" fontId="51" fillId="119" borderId="0" applyNumberFormat="0" applyBorder="0" applyAlignment="0" applyProtection="0"/>
    <xf numFmtId="0" fontId="51" fillId="117"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51" fillId="109" borderId="0" applyNumberFormat="0" applyBorder="0" applyProtection="0">
      <alignment vertical="top"/>
    </xf>
    <xf numFmtId="0" fontId="1" fillId="113" borderId="0" applyNumberFormat="0" applyBorder="0" applyAlignment="0" applyProtection="0"/>
    <xf numFmtId="0" fontId="26" fillId="0" borderId="0">
      <alignment vertical="top"/>
    </xf>
    <xf numFmtId="0" fontId="47" fillId="113" borderId="0" applyNumberFormat="0" applyBorder="0" applyAlignment="0" applyProtection="0"/>
    <xf numFmtId="0" fontId="51" fillId="108" borderId="0" applyNumberFormat="0" applyBorder="0" applyAlignment="0" applyProtection="0"/>
    <xf numFmtId="0" fontId="51" fillId="117" borderId="0" applyNumberFormat="0" applyBorder="0" applyProtection="0">
      <alignment vertical="top"/>
    </xf>
    <xf numFmtId="0" fontId="51" fillId="117" borderId="0" applyNumberFormat="0" applyBorder="0" applyAlignment="0" applyProtection="0"/>
    <xf numFmtId="0" fontId="1" fillId="68" borderId="0" applyNumberFormat="0" applyBorder="0" applyAlignment="0" applyProtection="0"/>
    <xf numFmtId="0" fontId="51" fillId="116" borderId="0" applyNumberFormat="0" applyBorder="0" applyAlignment="0" applyProtection="0"/>
    <xf numFmtId="0" fontId="51" fillId="121" borderId="0" applyNumberFormat="0" applyBorder="0" applyAlignment="0" applyProtection="0"/>
    <xf numFmtId="0" fontId="51" fillId="126" borderId="0" applyNumberFormat="0" applyBorder="0" applyAlignment="0" applyProtection="0"/>
    <xf numFmtId="0" fontId="51" fillId="117" borderId="0" applyNumberFormat="0" applyBorder="0" applyProtection="0">
      <alignment vertical="top"/>
    </xf>
    <xf numFmtId="0" fontId="47" fillId="113" borderId="0" applyNumberFormat="0" applyBorder="0" applyAlignment="0" applyProtection="0"/>
    <xf numFmtId="0" fontId="47" fillId="113" borderId="0" applyNumberFormat="0" applyBorder="0" applyAlignment="0" applyProtection="0"/>
    <xf numFmtId="0" fontId="51" fillId="109" borderId="0" applyNumberFormat="0" applyBorder="0" applyProtection="0">
      <alignment vertical="top"/>
    </xf>
    <xf numFmtId="0" fontId="51" fillId="117" borderId="0" applyNumberFormat="0" applyBorder="0" applyAlignment="0" applyProtection="0"/>
    <xf numFmtId="0" fontId="51" fillId="126" borderId="0" applyNumberFormat="0" applyBorder="0" applyAlignment="0" applyProtection="0"/>
    <xf numFmtId="0" fontId="26" fillId="0" borderId="0">
      <alignment vertical="top"/>
    </xf>
    <xf numFmtId="0" fontId="26" fillId="0" borderId="0">
      <alignment vertical="top"/>
    </xf>
    <xf numFmtId="0" fontId="26" fillId="0" borderId="0">
      <alignment vertical="top"/>
    </xf>
    <xf numFmtId="0" fontId="1" fillId="113" borderId="0" applyNumberFormat="0" applyBorder="0" applyAlignment="0" applyProtection="0"/>
    <xf numFmtId="0" fontId="51" fillId="130" borderId="0" applyNumberFormat="0" applyBorder="0" applyProtection="0">
      <alignment vertical="top"/>
    </xf>
    <xf numFmtId="0" fontId="51" fillId="116" borderId="0" applyNumberFormat="0" applyBorder="0" applyAlignment="0" applyProtection="0"/>
    <xf numFmtId="0" fontId="51" fillId="117" borderId="0" applyNumberFormat="0" applyBorder="0" applyAlignment="0" applyProtection="0"/>
    <xf numFmtId="0" fontId="51" fillId="130" borderId="0" applyNumberFormat="0" applyBorder="0" applyProtection="0">
      <alignment vertical="top"/>
    </xf>
    <xf numFmtId="0" fontId="51" fillId="133" borderId="0" applyNumberFormat="0" applyBorder="0" applyAlignment="0" applyProtection="0"/>
    <xf numFmtId="0" fontId="51" fillId="134" borderId="0" applyNumberFormat="0" applyBorder="0" applyAlignment="0" applyProtection="0"/>
    <xf numFmtId="0" fontId="51" fillId="126" borderId="0" applyNumberFormat="0" applyBorder="0" applyAlignment="0" applyProtection="0"/>
    <xf numFmtId="0" fontId="51" fillId="117" borderId="0" applyNumberFormat="0" applyBorder="0" applyProtection="0">
      <alignment vertical="top"/>
    </xf>
    <xf numFmtId="0" fontId="26" fillId="0" borderId="0">
      <alignment vertical="top"/>
    </xf>
    <xf numFmtId="0" fontId="47" fillId="32" borderId="0" applyNumberFormat="0" applyBorder="0" applyAlignment="0" applyProtection="0"/>
    <xf numFmtId="0" fontId="51" fillId="132" borderId="0" applyNumberFormat="0" applyBorder="0" applyAlignment="0" applyProtection="0"/>
    <xf numFmtId="0" fontId="47" fillId="43" borderId="0" applyNumberFormat="0" applyBorder="0" applyAlignment="0" applyProtection="0"/>
    <xf numFmtId="0" fontId="51" fillId="130" borderId="0" applyNumberFormat="0" applyBorder="0" applyProtection="0">
      <alignment vertical="top"/>
    </xf>
    <xf numFmtId="0" fontId="47" fillId="47" borderId="0" applyNumberFormat="0" applyBorder="0" applyAlignment="0" applyProtection="0"/>
    <xf numFmtId="0" fontId="26" fillId="0" borderId="0">
      <alignment vertical="top"/>
    </xf>
    <xf numFmtId="0" fontId="51" fillId="116" borderId="0" applyNumberFormat="0" applyBorder="0" applyAlignment="0" applyProtection="0"/>
    <xf numFmtId="0" fontId="26" fillId="0" borderId="0">
      <alignment vertical="top"/>
    </xf>
    <xf numFmtId="0" fontId="51" fillId="117" borderId="0" applyNumberFormat="0" applyBorder="0" applyProtection="0">
      <alignment vertical="top"/>
    </xf>
    <xf numFmtId="0" fontId="51" fillId="129" borderId="0" applyNumberFormat="0" applyBorder="0" applyAlignment="0" applyProtection="0"/>
    <xf numFmtId="0" fontId="51" fillId="131" borderId="0" applyNumberFormat="0" applyBorder="0" applyProtection="0">
      <alignment vertical="top"/>
    </xf>
    <xf numFmtId="0" fontId="26" fillId="0" borderId="0">
      <alignment vertical="top"/>
    </xf>
    <xf numFmtId="0" fontId="47" fillId="113" borderId="0" applyNumberFormat="0" applyBorder="0" applyAlignment="0" applyProtection="0"/>
    <xf numFmtId="0" fontId="26" fillId="0" borderId="0">
      <alignment vertical="top"/>
    </xf>
    <xf numFmtId="0" fontId="1" fillId="68" borderId="0" applyNumberFormat="0" applyBorder="0" applyAlignment="0" applyProtection="0"/>
    <xf numFmtId="0" fontId="26" fillId="0" borderId="0">
      <alignment vertical="top"/>
    </xf>
    <xf numFmtId="0" fontId="51" fillId="122" borderId="0" applyNumberFormat="0" applyBorder="0" applyProtection="0">
      <alignment vertical="top"/>
    </xf>
    <xf numFmtId="0" fontId="47" fillId="68" borderId="0" applyNumberFormat="0" applyBorder="0" applyAlignment="0" applyProtection="0"/>
    <xf numFmtId="0" fontId="47" fillId="84" borderId="0" applyNumberFormat="0" applyBorder="0" applyAlignment="0" applyProtection="0"/>
    <xf numFmtId="0" fontId="51" fillId="108" borderId="0" applyNumberFormat="0" applyBorder="0" applyAlignment="0" applyProtection="0"/>
    <xf numFmtId="0" fontId="51" fillId="117" borderId="0" applyNumberFormat="0" applyBorder="0" applyProtection="0">
      <alignment vertical="top"/>
    </xf>
    <xf numFmtId="0" fontId="26" fillId="0" borderId="0">
      <alignment vertical="top"/>
    </xf>
    <xf numFmtId="0" fontId="47" fillId="84" borderId="0" applyNumberFormat="0" applyBorder="0" applyAlignment="0" applyProtection="0"/>
    <xf numFmtId="0" fontId="47" fillId="32" borderId="0" applyNumberFormat="0" applyBorder="0" applyAlignment="0" applyProtection="0"/>
    <xf numFmtId="0" fontId="51" fillId="129" borderId="0" applyNumberFormat="0" applyBorder="0" applyAlignment="0" applyProtection="0"/>
    <xf numFmtId="0" fontId="51" fillId="122" borderId="0" applyNumberFormat="0" applyBorder="0" applyProtection="0">
      <alignment vertical="top"/>
    </xf>
    <xf numFmtId="0" fontId="47" fillId="68" borderId="0" applyNumberFormat="0" applyBorder="0" applyAlignment="0" applyProtection="0"/>
    <xf numFmtId="0" fontId="51" fillId="126" borderId="0" applyNumberFormat="0" applyBorder="0" applyAlignment="0" applyProtection="0"/>
    <xf numFmtId="0" fontId="51" fillId="130" borderId="0" applyNumberFormat="0" applyBorder="0" applyProtection="0">
      <alignment vertical="top"/>
    </xf>
    <xf numFmtId="0" fontId="51" fillId="133" borderId="0" applyNumberFormat="0" applyBorder="0" applyAlignment="0" applyProtection="0"/>
    <xf numFmtId="0" fontId="51" fillId="116" borderId="0" applyNumberFormat="0" applyBorder="0" applyAlignment="0" applyProtection="0"/>
    <xf numFmtId="0" fontId="51" fillId="117" borderId="0" applyNumberFormat="0" applyBorder="0" applyProtection="0">
      <alignment vertical="top"/>
    </xf>
    <xf numFmtId="0" fontId="26" fillId="0" borderId="0">
      <alignment vertical="top"/>
    </xf>
    <xf numFmtId="0" fontId="47" fillId="68" borderId="0" applyNumberFormat="0" applyBorder="0" applyAlignment="0" applyProtection="0"/>
    <xf numFmtId="0" fontId="51" fillId="108" borderId="0" applyNumberFormat="0" applyBorder="0" applyAlignment="0" applyProtection="0"/>
    <xf numFmtId="0" fontId="51" fillId="130" borderId="0" applyNumberFormat="0" applyBorder="0" applyProtection="0">
      <alignment vertical="top"/>
    </xf>
    <xf numFmtId="0" fontId="51" fillId="117" borderId="0" applyNumberFormat="0" applyBorder="0" applyProtection="0">
      <alignment vertical="top"/>
    </xf>
    <xf numFmtId="0" fontId="47" fillId="43" borderId="0" applyNumberFormat="0" applyBorder="0" applyAlignment="0" applyProtection="0"/>
    <xf numFmtId="0" fontId="51" fillId="109" borderId="0" applyNumberFormat="0" applyBorder="0" applyProtection="0">
      <alignment vertical="top"/>
    </xf>
    <xf numFmtId="0" fontId="47" fillId="84" borderId="0" applyNumberFormat="0" applyBorder="0" applyAlignment="0" applyProtection="0"/>
    <xf numFmtId="0" fontId="51" fillId="111" borderId="0" applyNumberFormat="0" applyBorder="0" applyProtection="0">
      <alignment vertical="top"/>
    </xf>
    <xf numFmtId="0" fontId="26" fillId="0" borderId="0">
      <alignment vertical="top"/>
    </xf>
    <xf numFmtId="0" fontId="51" fillId="117" borderId="0" applyNumberFormat="0" applyBorder="0" applyProtection="0">
      <alignment vertical="top"/>
    </xf>
    <xf numFmtId="0" fontId="51" fillId="126" borderId="0" applyNumberFormat="0" applyBorder="0" applyAlignment="0" applyProtection="0"/>
    <xf numFmtId="0" fontId="51" fillId="130" borderId="0" applyNumberFormat="0" applyBorder="0" applyProtection="0">
      <alignment vertical="top"/>
    </xf>
    <xf numFmtId="0" fontId="51" fillId="117" borderId="0" applyNumberFormat="0" applyBorder="0" applyProtection="0">
      <alignment vertical="top"/>
    </xf>
    <xf numFmtId="0" fontId="47" fillId="84" borderId="0" applyNumberFormat="0" applyBorder="0" applyAlignment="0" applyProtection="0"/>
    <xf numFmtId="0" fontId="51" fillId="117" borderId="0" applyNumberFormat="0" applyBorder="0" applyProtection="0">
      <alignment vertical="top"/>
    </xf>
    <xf numFmtId="0" fontId="47" fillId="68" borderId="0" applyNumberFormat="0" applyBorder="0" applyAlignment="0" applyProtection="0"/>
    <xf numFmtId="0" fontId="51" fillId="126" borderId="0" applyNumberFormat="0" applyBorder="0" applyAlignment="0" applyProtection="0"/>
    <xf numFmtId="0" fontId="51" fillId="123" borderId="0" applyNumberFormat="0" applyBorder="0" applyProtection="0">
      <alignment vertical="top"/>
    </xf>
    <xf numFmtId="0" fontId="51" fillId="122" borderId="0" applyNumberFormat="0" applyBorder="0" applyProtection="0">
      <alignment vertical="top"/>
    </xf>
    <xf numFmtId="0" fontId="47" fillId="28" borderId="0" applyNumberFormat="0" applyBorder="0" applyAlignment="0" applyProtection="0"/>
    <xf numFmtId="0" fontId="51" fillId="115"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17" borderId="0" applyNumberFormat="0" applyBorder="0" applyProtection="0">
      <alignment vertical="top"/>
    </xf>
    <xf numFmtId="0" fontId="51" fillId="109" borderId="0" applyNumberFormat="0" applyBorder="0" applyProtection="0">
      <alignment vertical="top"/>
    </xf>
    <xf numFmtId="0" fontId="47" fillId="32" borderId="0" applyNumberFormat="0" applyBorder="0" applyAlignment="0" applyProtection="0"/>
    <xf numFmtId="0" fontId="51" fillId="133" borderId="0" applyNumberFormat="0" applyBorder="0" applyAlignment="0" applyProtection="0"/>
    <xf numFmtId="0" fontId="51" fillId="122" borderId="0" applyNumberFormat="0" applyBorder="0" applyProtection="0">
      <alignment vertical="top"/>
    </xf>
    <xf numFmtId="0" fontId="51" fillId="116" borderId="0" applyNumberFormat="0" applyBorder="0" applyAlignment="0" applyProtection="0"/>
    <xf numFmtId="0" fontId="47" fillId="47" borderId="0" applyNumberFormat="0" applyBorder="0" applyAlignment="0" applyProtection="0"/>
    <xf numFmtId="0" fontId="51" fillId="130" borderId="0" applyNumberFormat="0" applyBorder="0" applyProtection="0">
      <alignment vertical="top"/>
    </xf>
    <xf numFmtId="0" fontId="47" fillId="113" borderId="0" applyNumberFormat="0" applyBorder="0" applyAlignment="0" applyProtection="0"/>
    <xf numFmtId="0" fontId="26" fillId="0" borderId="0">
      <alignment vertical="top"/>
    </xf>
    <xf numFmtId="0" fontId="47" fillId="113" borderId="0" applyNumberFormat="0" applyBorder="0" applyAlignment="0" applyProtection="0"/>
    <xf numFmtId="0" fontId="51"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51" fillId="136" borderId="0" applyNumberFormat="0" applyBorder="0" applyProtection="0">
      <alignment vertical="top"/>
    </xf>
    <xf numFmtId="0" fontId="51" fillId="108" borderId="0" applyNumberFormat="0" applyBorder="0" applyProtection="0">
      <alignment vertical="top"/>
    </xf>
    <xf numFmtId="0" fontId="51" fillId="129" borderId="0" applyNumberFormat="0" applyBorder="0" applyAlignment="0" applyProtection="0"/>
    <xf numFmtId="0" fontId="26" fillId="0" borderId="0">
      <alignment vertical="top"/>
    </xf>
    <xf numFmtId="0" fontId="51" fillId="130" borderId="0" applyNumberFormat="0" applyBorder="0" applyProtection="0">
      <alignment vertical="top"/>
    </xf>
    <xf numFmtId="0" fontId="51" fillId="109" borderId="0" applyNumberFormat="0" applyBorder="0" applyProtection="0">
      <alignment vertical="top"/>
    </xf>
    <xf numFmtId="0" fontId="51" fillId="136" borderId="0" applyNumberFormat="0" applyBorder="0" applyProtection="0">
      <alignment vertical="top"/>
    </xf>
    <xf numFmtId="0" fontId="51" fillId="130" borderId="0" applyNumberFormat="0" applyBorder="0" applyProtection="0">
      <alignment vertical="top"/>
    </xf>
    <xf numFmtId="0" fontId="51" fillId="117" borderId="0" applyNumberFormat="0" applyBorder="0" applyProtection="0">
      <alignment vertical="top"/>
    </xf>
    <xf numFmtId="0" fontId="47" fillId="84" borderId="0" applyNumberFormat="0" applyBorder="0" applyAlignment="0" applyProtection="0"/>
    <xf numFmtId="0" fontId="26" fillId="0" borderId="0">
      <alignment vertical="top"/>
    </xf>
    <xf numFmtId="0" fontId="51" fillId="117" borderId="0" applyNumberFormat="0" applyBorder="0" applyProtection="0">
      <alignment vertical="top"/>
    </xf>
    <xf numFmtId="0" fontId="47" fillId="113" borderId="0" applyNumberFormat="0" applyBorder="0" applyAlignment="0" applyProtection="0"/>
    <xf numFmtId="0" fontId="51" fillId="122" borderId="0" applyNumberFormat="0" applyBorder="0" applyProtection="0">
      <alignment vertical="top"/>
    </xf>
    <xf numFmtId="0" fontId="51" fillId="130" borderId="0" applyNumberFormat="0" applyBorder="0" applyProtection="0">
      <alignment vertical="top"/>
    </xf>
    <xf numFmtId="0" fontId="51" fillId="134" borderId="0" applyNumberFormat="0" applyBorder="0" applyAlignment="0" applyProtection="0"/>
    <xf numFmtId="0" fontId="51" fillId="115" borderId="0" applyNumberFormat="0" applyBorder="0" applyProtection="0">
      <alignment vertical="top"/>
    </xf>
    <xf numFmtId="0" fontId="51" fillId="117" borderId="0" applyNumberFormat="0" applyBorder="0" applyAlignment="0" applyProtection="0"/>
    <xf numFmtId="0" fontId="51" fillId="108" borderId="0" applyNumberFormat="0" applyBorder="0" applyAlignment="0" applyProtection="0"/>
    <xf numFmtId="0" fontId="47" fillId="113" borderId="0" applyNumberFormat="0" applyBorder="0" applyAlignment="0" applyProtection="0"/>
    <xf numFmtId="0" fontId="47" fillId="68" borderId="0" applyNumberFormat="0" applyBorder="0" applyAlignment="0" applyProtection="0"/>
    <xf numFmtId="0" fontId="51" fillId="124" borderId="0" applyNumberFormat="0" applyBorder="0" applyAlignment="0" applyProtection="0"/>
    <xf numFmtId="0" fontId="26" fillId="0" borderId="0">
      <alignment vertical="top"/>
    </xf>
    <xf numFmtId="0" fontId="51" fillId="122" borderId="0" applyNumberFormat="0" applyBorder="0" applyProtection="0">
      <alignment vertical="top"/>
    </xf>
    <xf numFmtId="0" fontId="26" fillId="0" borderId="0">
      <alignment vertical="top"/>
    </xf>
    <xf numFmtId="0" fontId="47" fillId="84" borderId="0" applyNumberFormat="0" applyBorder="0" applyAlignment="0" applyProtection="0"/>
    <xf numFmtId="0" fontId="51" fillId="134" borderId="0" applyNumberFormat="0" applyBorder="0" applyAlignment="0" applyProtection="0"/>
    <xf numFmtId="0" fontId="26" fillId="0" borderId="0">
      <alignment vertical="top"/>
    </xf>
    <xf numFmtId="0" fontId="47" fillId="68" borderId="0" applyNumberFormat="0" applyBorder="0" applyAlignment="0" applyProtection="0"/>
    <xf numFmtId="0" fontId="51" fillId="122" borderId="0" applyNumberFormat="0" applyBorder="0" applyProtection="0">
      <alignment vertical="top"/>
    </xf>
    <xf numFmtId="0" fontId="51" fillId="116" borderId="0" applyNumberFormat="0" applyBorder="0" applyAlignment="0" applyProtection="0"/>
    <xf numFmtId="0" fontId="51" fillId="108" borderId="0" applyNumberFormat="0" applyBorder="0" applyProtection="0">
      <alignment vertical="top"/>
    </xf>
    <xf numFmtId="0" fontId="26" fillId="0" borderId="0">
      <alignment vertical="top"/>
    </xf>
    <xf numFmtId="0" fontId="51" fillId="130" borderId="0" applyNumberFormat="0" applyBorder="0" applyProtection="0">
      <alignment vertical="top"/>
    </xf>
    <xf numFmtId="0" fontId="26" fillId="0" borderId="0">
      <alignment vertical="top"/>
    </xf>
    <xf numFmtId="0" fontId="26" fillId="0" borderId="0">
      <alignment vertical="top"/>
    </xf>
    <xf numFmtId="0" fontId="51" fillId="122" borderId="0" applyNumberFormat="0" applyBorder="0" applyProtection="0">
      <alignment vertical="top"/>
    </xf>
    <xf numFmtId="0" fontId="51" fillId="118" borderId="0" applyNumberFormat="0" applyBorder="0" applyAlignment="0" applyProtection="0"/>
    <xf numFmtId="0" fontId="51" fillId="117" borderId="0" applyNumberFormat="0" applyBorder="0" applyProtection="0">
      <alignment vertical="top"/>
    </xf>
    <xf numFmtId="0" fontId="1" fillId="32" borderId="0" applyNumberFormat="0" applyBorder="0" applyAlignment="0" applyProtection="0"/>
    <xf numFmtId="0" fontId="51" fillId="109" borderId="0" applyNumberFormat="0" applyBorder="0" applyProtection="0">
      <alignment vertical="top"/>
    </xf>
    <xf numFmtId="0" fontId="51" fillId="116" borderId="0" applyNumberFormat="0" applyBorder="0" applyAlignment="0" applyProtection="0"/>
    <xf numFmtId="0" fontId="51" fillId="117"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51" fillId="125" borderId="0" applyNumberFormat="0" applyBorder="0" applyProtection="0">
      <alignment vertical="top"/>
    </xf>
    <xf numFmtId="0" fontId="51" fillId="109" borderId="0" applyNumberFormat="0" applyBorder="0" applyProtection="0">
      <alignment vertical="top"/>
    </xf>
    <xf numFmtId="0" fontId="26" fillId="0" borderId="0">
      <alignment vertical="top"/>
    </xf>
    <xf numFmtId="0" fontId="51" fillId="117" borderId="0" applyNumberFormat="0" applyBorder="0" applyProtection="0">
      <alignment vertical="top"/>
    </xf>
    <xf numFmtId="0" fontId="26" fillId="0" borderId="0">
      <alignment vertical="top"/>
    </xf>
    <xf numFmtId="0" fontId="26" fillId="0" borderId="0">
      <alignment vertical="top"/>
    </xf>
    <xf numFmtId="0" fontId="47" fillId="32" borderId="0" applyNumberFormat="0" applyBorder="0" applyAlignment="0" applyProtection="0"/>
    <xf numFmtId="0" fontId="51" fillId="117" borderId="0" applyNumberFormat="0" applyBorder="0" applyProtection="0">
      <alignment vertical="top"/>
    </xf>
    <xf numFmtId="0" fontId="47" fillId="113" borderId="0" applyNumberFormat="0" applyBorder="0" applyAlignment="0" applyProtection="0"/>
    <xf numFmtId="0" fontId="51" fillId="112" borderId="0" applyNumberFormat="0" applyBorder="0" applyAlignment="0" applyProtection="0"/>
    <xf numFmtId="0" fontId="51" fillId="126" borderId="0" applyNumberFormat="0" applyBorder="0" applyAlignment="0" applyProtection="0"/>
    <xf numFmtId="0" fontId="1" fillId="84" borderId="0" applyNumberFormat="0" applyBorder="0" applyAlignment="0" applyProtection="0"/>
    <xf numFmtId="0" fontId="47" fillId="47" borderId="0" applyNumberFormat="0" applyBorder="0" applyAlignment="0" applyProtection="0"/>
    <xf numFmtId="0" fontId="47" fillId="68" borderId="0" applyNumberFormat="0" applyBorder="0" applyAlignment="0" applyProtection="0"/>
    <xf numFmtId="0" fontId="51" fillId="129" borderId="0" applyNumberFormat="0" applyBorder="0" applyAlignment="0" applyProtection="0"/>
    <xf numFmtId="0" fontId="51" fillId="121" borderId="0" applyNumberFormat="0" applyBorder="0" applyAlignment="0" applyProtection="0"/>
    <xf numFmtId="0" fontId="51" fillId="138" borderId="0" applyNumberFormat="0" applyBorder="0" applyAlignment="0" applyProtection="0"/>
    <xf numFmtId="0" fontId="51" fillId="117" borderId="0" applyNumberFormat="0" applyBorder="0" applyProtection="0">
      <alignment vertical="top"/>
    </xf>
    <xf numFmtId="0" fontId="51" fillId="120" borderId="0" applyNumberFormat="0" applyBorder="0" applyProtection="0">
      <alignment vertical="top"/>
    </xf>
    <xf numFmtId="0" fontId="51" fillId="116" borderId="0" applyNumberFormat="0" applyBorder="0" applyAlignment="0" applyProtection="0"/>
    <xf numFmtId="0" fontId="51" fillId="111" borderId="0" applyNumberFormat="0" applyBorder="0" applyProtection="0">
      <alignment vertical="top"/>
    </xf>
    <xf numFmtId="0" fontId="51" fillId="130" borderId="0" applyNumberFormat="0" applyBorder="0" applyProtection="0">
      <alignment vertical="top"/>
    </xf>
    <xf numFmtId="0" fontId="1" fillId="28" borderId="0" applyNumberFormat="0" applyBorder="0" applyAlignment="0" applyProtection="0"/>
    <xf numFmtId="0" fontId="47" fillId="43" borderId="0" applyNumberFormat="0" applyBorder="0" applyAlignment="0" applyProtection="0"/>
    <xf numFmtId="0" fontId="51" fillId="117" borderId="0" applyNumberFormat="0" applyBorder="0" applyProtection="0">
      <alignment vertical="top"/>
    </xf>
    <xf numFmtId="0" fontId="51" fillId="130" borderId="0" applyNumberFormat="0" applyBorder="0" applyProtection="0">
      <alignment vertical="top"/>
    </xf>
    <xf numFmtId="0" fontId="51" fillId="116" borderId="0" applyNumberFormat="0" applyBorder="0" applyAlignment="0" applyProtection="0"/>
    <xf numFmtId="0" fontId="51" fillId="130" borderId="0" applyNumberFormat="0" applyBorder="0" applyProtection="0">
      <alignment vertical="top"/>
    </xf>
    <xf numFmtId="0" fontId="51" fillId="117" borderId="0" applyNumberFormat="0" applyBorder="0" applyProtection="0">
      <alignment vertical="top"/>
    </xf>
    <xf numFmtId="0" fontId="47" fillId="43" borderId="0" applyNumberFormat="0" applyBorder="0" applyAlignment="0" applyProtection="0"/>
    <xf numFmtId="0" fontId="26" fillId="0" borderId="0">
      <alignment vertical="top"/>
    </xf>
    <xf numFmtId="0" fontId="47" fillId="113" borderId="0" applyNumberFormat="0" applyBorder="0" applyAlignment="0" applyProtection="0"/>
    <xf numFmtId="0" fontId="26" fillId="0" borderId="0">
      <alignment vertical="top"/>
    </xf>
    <xf numFmtId="0" fontId="51" fillId="129" borderId="0" applyNumberFormat="0" applyBorder="0" applyAlignment="0" applyProtection="0"/>
    <xf numFmtId="0" fontId="51" fillId="109" borderId="0" applyNumberFormat="0" applyBorder="0" applyProtection="0">
      <alignment vertical="top"/>
    </xf>
    <xf numFmtId="0" fontId="47" fillId="28" borderId="0" applyNumberFormat="0" applyBorder="0" applyAlignment="0" applyProtection="0"/>
    <xf numFmtId="0" fontId="51" fillId="117" borderId="0" applyNumberFormat="0" applyBorder="0" applyProtection="0">
      <alignment vertical="top"/>
    </xf>
    <xf numFmtId="0" fontId="51" fillId="122" borderId="0" applyNumberFormat="0" applyBorder="0" applyProtection="0">
      <alignment vertical="top"/>
    </xf>
    <xf numFmtId="0" fontId="51" fillId="70" borderId="0" applyNumberFormat="0" applyBorder="0" applyAlignment="0" applyProtection="0"/>
    <xf numFmtId="0" fontId="51" fillId="130" borderId="0" applyNumberFormat="0" applyBorder="0" applyProtection="0">
      <alignment vertical="top"/>
    </xf>
    <xf numFmtId="0" fontId="47" fillId="113" borderId="0" applyNumberFormat="0" applyBorder="0" applyAlignment="0" applyProtection="0"/>
    <xf numFmtId="0" fontId="51" fillId="108" borderId="0" applyNumberFormat="0" applyBorder="0" applyProtection="0">
      <alignment vertical="top"/>
    </xf>
    <xf numFmtId="0" fontId="26" fillId="0" borderId="0">
      <alignment vertical="top"/>
    </xf>
    <xf numFmtId="0" fontId="51" fillId="112" borderId="0" applyNumberFormat="0" applyBorder="0" applyAlignment="0" applyProtection="0"/>
    <xf numFmtId="0" fontId="51" fillId="117" borderId="0" applyNumberFormat="0" applyBorder="0" applyProtection="0">
      <alignment vertical="top"/>
    </xf>
    <xf numFmtId="0" fontId="51" fillId="122" borderId="0" applyNumberFormat="0" applyBorder="0" applyProtection="0">
      <alignment vertical="top"/>
    </xf>
    <xf numFmtId="0" fontId="51" fillId="134" borderId="0" applyNumberFormat="0" applyBorder="0" applyAlignment="0" applyProtection="0"/>
    <xf numFmtId="0" fontId="47" fillId="113" borderId="0" applyNumberFormat="0" applyBorder="0" applyAlignment="0" applyProtection="0"/>
    <xf numFmtId="0" fontId="26" fillId="0" borderId="0">
      <alignment vertical="top"/>
    </xf>
    <xf numFmtId="0" fontId="47" fillId="68" borderId="0" applyNumberFormat="0" applyBorder="0" applyAlignment="0" applyProtection="0"/>
    <xf numFmtId="0" fontId="51" fillId="117" borderId="0" applyNumberFormat="0" applyBorder="0" applyProtection="0">
      <alignment vertical="top"/>
    </xf>
    <xf numFmtId="0" fontId="47" fillId="84" borderId="0" applyNumberFormat="0" applyBorder="0" applyAlignment="0" applyProtection="0"/>
    <xf numFmtId="0" fontId="26" fillId="0" borderId="0">
      <alignment vertical="top"/>
    </xf>
    <xf numFmtId="0" fontId="47" fillId="68" borderId="0" applyNumberFormat="0" applyBorder="0" applyAlignment="0" applyProtection="0"/>
    <xf numFmtId="0" fontId="51" fillId="129" borderId="0" applyNumberFormat="0" applyBorder="0" applyAlignment="0" applyProtection="0"/>
    <xf numFmtId="0" fontId="51" fillId="130" borderId="0" applyNumberFormat="0" applyBorder="0" applyProtection="0">
      <alignment vertical="top"/>
    </xf>
    <xf numFmtId="0" fontId="51" fillId="108" borderId="0" applyNumberFormat="0" applyBorder="0" applyProtection="0">
      <alignment vertical="top"/>
    </xf>
    <xf numFmtId="0" fontId="51" fillId="126" borderId="0" applyNumberFormat="0" applyBorder="0" applyAlignment="0" applyProtection="0"/>
    <xf numFmtId="0" fontId="51" fillId="108" borderId="0" applyNumberFormat="0" applyBorder="0" applyProtection="0">
      <alignment vertical="top"/>
    </xf>
    <xf numFmtId="0" fontId="51" fillId="117" borderId="0" applyNumberFormat="0" applyBorder="0" applyProtection="0">
      <alignment vertical="top"/>
    </xf>
    <xf numFmtId="0" fontId="51" fillId="128" borderId="0" applyNumberFormat="0" applyBorder="0" applyProtection="0">
      <alignment vertical="top"/>
    </xf>
    <xf numFmtId="0" fontId="26" fillId="0" borderId="0">
      <alignment vertical="top"/>
    </xf>
    <xf numFmtId="0" fontId="51" fillId="111" borderId="0" applyNumberFormat="0" applyBorder="0" applyProtection="0">
      <alignment vertical="top"/>
    </xf>
    <xf numFmtId="0" fontId="47" fillId="84" borderId="0" applyNumberFormat="0" applyBorder="0" applyAlignment="0" applyProtection="0"/>
    <xf numFmtId="0" fontId="51" fillId="108" borderId="0" applyNumberFormat="0" applyBorder="0" applyProtection="0">
      <alignment vertical="top"/>
    </xf>
    <xf numFmtId="0" fontId="51" fillId="122" borderId="0" applyNumberFormat="0" applyBorder="0" applyProtection="0">
      <alignment vertical="top"/>
    </xf>
    <xf numFmtId="0" fontId="51" fillId="108" borderId="0" applyNumberFormat="0" applyBorder="0" applyProtection="0">
      <alignment vertical="top"/>
    </xf>
    <xf numFmtId="0" fontId="51" fillId="109" borderId="0" applyNumberFormat="0" applyBorder="0" applyProtection="0">
      <alignment vertical="top"/>
    </xf>
    <xf numFmtId="0" fontId="1" fillId="113" borderId="0" applyNumberFormat="0" applyBorder="0" applyAlignment="0" applyProtection="0"/>
    <xf numFmtId="0" fontId="51" fillId="139" borderId="0" applyNumberFormat="0" applyBorder="0" applyProtection="0">
      <alignment vertical="top"/>
    </xf>
    <xf numFmtId="0" fontId="51" fillId="109" borderId="0" applyNumberFormat="0" applyBorder="0" applyProtection="0">
      <alignment vertical="top"/>
    </xf>
    <xf numFmtId="0" fontId="26" fillId="0" borderId="0">
      <alignment vertical="top"/>
    </xf>
    <xf numFmtId="0" fontId="47" fillId="113" borderId="0" applyNumberFormat="0" applyBorder="0" applyAlignment="0" applyProtection="0"/>
    <xf numFmtId="0" fontId="47" fillId="68" borderId="0" applyNumberFormat="0" applyBorder="0" applyAlignment="0" applyProtection="0"/>
    <xf numFmtId="0" fontId="47" fillId="84" borderId="0" applyNumberFormat="0" applyBorder="0" applyAlignment="0" applyProtection="0"/>
    <xf numFmtId="0" fontId="51" fillId="129" borderId="0" applyNumberFormat="0" applyBorder="0" applyAlignment="0" applyProtection="0"/>
    <xf numFmtId="0" fontId="51" fillId="133" borderId="0" applyNumberFormat="0" applyBorder="0" applyAlignment="0" applyProtection="0"/>
    <xf numFmtId="0" fontId="51" fillId="138" borderId="0" applyNumberFormat="0" applyBorder="0" applyAlignment="0" applyProtection="0"/>
    <xf numFmtId="0" fontId="51" fillId="122" borderId="0" applyNumberFormat="0" applyBorder="0" applyProtection="0">
      <alignment vertical="top"/>
    </xf>
    <xf numFmtId="0" fontId="51" fillId="107" borderId="0" applyNumberFormat="0" applyBorder="0" applyProtection="0">
      <alignment vertical="top"/>
    </xf>
    <xf numFmtId="0" fontId="51" fillId="131" borderId="0" applyNumberFormat="0" applyBorder="0" applyProtection="0">
      <alignment vertical="top"/>
    </xf>
    <xf numFmtId="0" fontId="47" fillId="68" borderId="0" applyNumberFormat="0" applyBorder="0" applyAlignment="0" applyProtection="0"/>
    <xf numFmtId="0" fontId="1" fillId="113" borderId="0" applyNumberFormat="0" applyBorder="0" applyAlignment="0" applyProtection="0"/>
    <xf numFmtId="0" fontId="51" fillId="122" borderId="0" applyNumberFormat="0" applyBorder="0" applyProtection="0">
      <alignment vertical="top"/>
    </xf>
    <xf numFmtId="0" fontId="51" fillId="117" borderId="0" applyNumberFormat="0" applyBorder="0" applyProtection="0">
      <alignment vertical="top"/>
    </xf>
    <xf numFmtId="0" fontId="51" fillId="108" borderId="0" applyNumberFormat="0" applyBorder="0" applyProtection="0">
      <alignment vertical="top"/>
    </xf>
    <xf numFmtId="0" fontId="47" fillId="47" borderId="0" applyNumberFormat="0" applyBorder="0" applyAlignment="0" applyProtection="0"/>
    <xf numFmtId="0" fontId="47" fillId="28" borderId="0" applyNumberFormat="0" applyBorder="0" applyAlignment="0" applyProtection="0"/>
    <xf numFmtId="0" fontId="47" fillId="113" borderId="0" applyNumberFormat="0" applyBorder="0" applyAlignment="0" applyProtection="0"/>
    <xf numFmtId="0" fontId="26" fillId="0" borderId="0">
      <alignment vertical="top"/>
    </xf>
    <xf numFmtId="0" fontId="51" fillId="133" borderId="0" applyNumberFormat="0" applyBorder="0" applyAlignment="0" applyProtection="0"/>
    <xf numFmtId="0" fontId="51" fillId="122" borderId="0" applyNumberFormat="0" applyBorder="0" applyProtection="0">
      <alignment vertical="top"/>
    </xf>
    <xf numFmtId="0" fontId="47" fillId="47" borderId="0" applyNumberFormat="0" applyBorder="0" applyAlignment="0" applyProtection="0"/>
    <xf numFmtId="0" fontId="51" fillId="129" borderId="0" applyNumberFormat="0" applyBorder="0" applyAlignment="0" applyProtection="0"/>
    <xf numFmtId="0" fontId="51" fillId="133" borderId="0" applyNumberFormat="0" applyBorder="0" applyAlignment="0" applyProtection="0"/>
    <xf numFmtId="0" fontId="47" fillId="68" borderId="0" applyNumberFormat="0" applyBorder="0" applyAlignment="0" applyProtection="0"/>
    <xf numFmtId="0" fontId="51" fillId="109" borderId="0" applyNumberFormat="0" applyBorder="0" applyProtection="0">
      <alignment vertical="top"/>
    </xf>
    <xf numFmtId="0" fontId="51" fillId="109" borderId="0" applyNumberFormat="0" applyBorder="0" applyProtection="0">
      <alignment vertical="top"/>
    </xf>
    <xf numFmtId="0" fontId="26" fillId="0" borderId="0">
      <alignment vertical="top"/>
    </xf>
    <xf numFmtId="0" fontId="51" fillId="108" borderId="0" applyNumberFormat="0" applyBorder="0" applyProtection="0">
      <alignment vertical="top"/>
    </xf>
    <xf numFmtId="0" fontId="51" fillId="122" borderId="0" applyNumberFormat="0" applyBorder="0" applyProtection="0">
      <alignment vertical="top"/>
    </xf>
    <xf numFmtId="0" fontId="26" fillId="0" borderId="0">
      <alignment vertical="top"/>
    </xf>
    <xf numFmtId="0" fontId="51" fillId="122" borderId="0" applyNumberFormat="0" applyBorder="0" applyProtection="0">
      <alignment vertical="top"/>
    </xf>
    <xf numFmtId="0" fontId="26" fillId="0" borderId="0">
      <alignment vertical="top"/>
    </xf>
    <xf numFmtId="0" fontId="49" fillId="135" borderId="0" applyNumberFormat="0" applyBorder="0" applyAlignment="0" applyProtection="0"/>
    <xf numFmtId="0" fontId="51" fillId="130" borderId="0" applyNumberFormat="0" applyBorder="0" applyProtection="0">
      <alignment vertical="top"/>
    </xf>
    <xf numFmtId="0" fontId="51" fillId="121" borderId="0" applyNumberFormat="0" applyBorder="0" applyAlignment="0" applyProtection="0"/>
    <xf numFmtId="0" fontId="26" fillId="0" borderId="0">
      <alignment vertical="top"/>
    </xf>
    <xf numFmtId="0" fontId="51" fillId="129" borderId="0" applyNumberFormat="0" applyBorder="0" applyAlignment="0" applyProtection="0"/>
    <xf numFmtId="0" fontId="51" fillId="117" borderId="0" applyNumberFormat="0" applyBorder="0" applyProtection="0">
      <alignment vertical="top"/>
    </xf>
    <xf numFmtId="0" fontId="51" fillId="117" borderId="0" applyNumberFormat="0" applyBorder="0" applyProtection="0">
      <alignment vertical="top"/>
    </xf>
    <xf numFmtId="0" fontId="47" fillId="113" borderId="0" applyNumberFormat="0" applyBorder="0" applyAlignment="0" applyProtection="0"/>
    <xf numFmtId="0" fontId="51" fillId="133" borderId="0" applyNumberFormat="0" applyBorder="0" applyAlignment="0" applyProtection="0"/>
    <xf numFmtId="0" fontId="51" fillId="108" borderId="0" applyNumberFormat="0" applyBorder="0" applyAlignment="0" applyProtection="0"/>
    <xf numFmtId="0" fontId="26" fillId="0" borderId="0">
      <alignment vertical="top"/>
    </xf>
    <xf numFmtId="0" fontId="26" fillId="0" borderId="0">
      <alignment vertical="top"/>
    </xf>
    <xf numFmtId="0" fontId="51" fillId="120" borderId="0" applyNumberFormat="0" applyBorder="0" applyProtection="0">
      <alignment vertical="top"/>
    </xf>
    <xf numFmtId="0" fontId="51" fillId="121" borderId="0" applyNumberFormat="0" applyBorder="0" applyAlignment="0" applyProtection="0"/>
    <xf numFmtId="0" fontId="26" fillId="0" borderId="0">
      <alignment vertical="top"/>
    </xf>
    <xf numFmtId="0" fontId="51" fillId="117" borderId="0" applyNumberFormat="0" applyBorder="0" applyProtection="0">
      <alignment vertical="top"/>
    </xf>
    <xf numFmtId="0" fontId="51" fillId="121" borderId="0" applyNumberFormat="0" applyBorder="0" applyAlignment="0" applyProtection="0"/>
    <xf numFmtId="0" fontId="26" fillId="0" borderId="0">
      <alignment vertical="top"/>
    </xf>
    <xf numFmtId="0" fontId="47" fillId="84" borderId="0" applyNumberFormat="0" applyBorder="0" applyAlignment="0" applyProtection="0"/>
    <xf numFmtId="0" fontId="47" fillId="113" borderId="0" applyNumberFormat="0" applyBorder="0" applyAlignment="0" applyProtection="0"/>
    <xf numFmtId="0" fontId="51" fillId="122" borderId="0" applyNumberFormat="0" applyBorder="0" applyProtection="0">
      <alignment vertical="top"/>
    </xf>
    <xf numFmtId="0" fontId="47" fillId="84" borderId="0" applyNumberFormat="0" applyBorder="0" applyAlignment="0" applyProtection="0"/>
    <xf numFmtId="0" fontId="51" fillId="117" borderId="0" applyNumberFormat="0" applyBorder="0" applyProtection="0">
      <alignment vertical="top"/>
    </xf>
    <xf numFmtId="0" fontId="26" fillId="0" borderId="0">
      <alignment vertical="top"/>
    </xf>
    <xf numFmtId="0" fontId="47" fillId="113" borderId="0" applyNumberFormat="0" applyBorder="0" applyAlignment="0" applyProtection="0"/>
    <xf numFmtId="0" fontId="51" fillId="109" borderId="0" applyNumberFormat="0" applyBorder="0" applyProtection="0">
      <alignment vertical="top"/>
    </xf>
    <xf numFmtId="0" fontId="51" fillId="122" borderId="0" applyNumberFormat="0" applyBorder="0" applyProtection="0">
      <alignment vertical="top"/>
    </xf>
    <xf numFmtId="0" fontId="51" fillId="109" borderId="0" applyNumberFormat="0" applyBorder="0" applyProtection="0">
      <alignment vertical="top"/>
    </xf>
    <xf numFmtId="0" fontId="51" fillId="122" borderId="0" applyNumberFormat="0" applyBorder="0" applyProtection="0">
      <alignment vertical="top"/>
    </xf>
    <xf numFmtId="0" fontId="51" fillId="10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33" borderId="0" applyNumberFormat="0" applyBorder="0" applyAlignment="0" applyProtection="0"/>
    <xf numFmtId="0" fontId="51" fillId="116" borderId="0" applyNumberFormat="0" applyBorder="0" applyAlignment="0" applyProtection="0"/>
    <xf numFmtId="0" fontId="51" fillId="116" borderId="0" applyNumberFormat="0" applyBorder="0" applyAlignment="0" applyProtection="0"/>
    <xf numFmtId="0" fontId="26" fillId="0" borderId="0">
      <alignment vertical="top"/>
    </xf>
    <xf numFmtId="0" fontId="51" fillId="122" borderId="0" applyNumberFormat="0" applyBorder="0" applyProtection="0">
      <alignment vertical="top"/>
    </xf>
    <xf numFmtId="0" fontId="51" fillId="108" borderId="0" applyNumberFormat="0" applyBorder="0" applyProtection="0">
      <alignment vertical="top"/>
    </xf>
    <xf numFmtId="0" fontId="51" fillId="108" borderId="0" applyNumberFormat="0" applyBorder="0" applyProtection="0">
      <alignment vertical="top"/>
    </xf>
    <xf numFmtId="0" fontId="26" fillId="0" borderId="0">
      <alignment vertical="top"/>
    </xf>
    <xf numFmtId="0" fontId="51" fillId="139" borderId="0" applyNumberFormat="0" applyBorder="0" applyProtection="0">
      <alignment vertical="top"/>
    </xf>
    <xf numFmtId="0" fontId="51" fillId="122" borderId="0" applyNumberFormat="0" applyBorder="0" applyProtection="0">
      <alignment vertical="top"/>
    </xf>
    <xf numFmtId="0" fontId="51" fillId="109"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51" fillId="122" borderId="0" applyNumberFormat="0" applyBorder="0" applyProtection="0">
      <alignment vertical="top"/>
    </xf>
    <xf numFmtId="0" fontId="51" fillId="108" borderId="0" applyNumberFormat="0" applyBorder="0" applyProtection="0">
      <alignment vertical="top"/>
    </xf>
    <xf numFmtId="0" fontId="51" fillId="107" borderId="0" applyNumberFormat="0" applyBorder="0" applyProtection="0">
      <alignment vertical="top"/>
    </xf>
    <xf numFmtId="0" fontId="51" fillId="122" borderId="0" applyNumberFormat="0" applyBorder="0" applyProtection="0">
      <alignment vertical="top"/>
    </xf>
    <xf numFmtId="0" fontId="47" fillId="84" borderId="0" applyNumberFormat="0" applyBorder="0" applyAlignment="0" applyProtection="0"/>
    <xf numFmtId="0" fontId="26" fillId="0" borderId="0">
      <alignment vertical="top"/>
    </xf>
    <xf numFmtId="0" fontId="51" fillId="134" borderId="0" applyNumberFormat="0" applyBorder="0" applyAlignment="0" applyProtection="0"/>
    <xf numFmtId="0" fontId="51" fillId="122" borderId="0" applyNumberFormat="0" applyBorder="0" applyProtection="0">
      <alignment vertical="top"/>
    </xf>
    <xf numFmtId="0" fontId="51" fillId="122" borderId="0" applyNumberFormat="0" applyBorder="0" applyProtection="0">
      <alignment vertical="top"/>
    </xf>
    <xf numFmtId="0" fontId="51" fillId="116" borderId="0" applyNumberFormat="0" applyBorder="0" applyAlignment="0" applyProtection="0"/>
    <xf numFmtId="0" fontId="51" fillId="130" borderId="0" applyNumberFormat="0" applyBorder="0" applyProtection="0">
      <alignment vertical="top"/>
    </xf>
    <xf numFmtId="0" fontId="47" fillId="84" borderId="0" applyNumberFormat="0" applyBorder="0" applyAlignment="0" applyProtection="0"/>
    <xf numFmtId="0" fontId="26" fillId="0" borderId="0">
      <alignment vertical="top"/>
    </xf>
    <xf numFmtId="0" fontId="51" fillId="108" borderId="0" applyNumberFormat="0" applyBorder="0" applyAlignment="0" applyProtection="0"/>
    <xf numFmtId="0" fontId="51" fillId="122" borderId="0" applyNumberFormat="0" applyBorder="0" applyProtection="0">
      <alignment vertical="top"/>
    </xf>
    <xf numFmtId="0" fontId="51" fillId="115" borderId="0" applyNumberFormat="0" applyBorder="0" applyProtection="0">
      <alignment vertical="top"/>
    </xf>
    <xf numFmtId="0" fontId="47" fillId="47" borderId="0" applyNumberFormat="0" applyBorder="0" applyAlignment="0" applyProtection="0"/>
    <xf numFmtId="0" fontId="26" fillId="0" borderId="0">
      <alignment vertical="top"/>
    </xf>
    <xf numFmtId="0" fontId="51" fillId="130" borderId="0" applyNumberFormat="0" applyBorder="0" applyProtection="0">
      <alignment vertical="top"/>
    </xf>
    <xf numFmtId="0" fontId="47" fillId="43" borderId="0" applyNumberFormat="0" applyBorder="0" applyAlignment="0" applyProtection="0"/>
    <xf numFmtId="0" fontId="51" fillId="132" borderId="0" applyNumberFormat="0" applyBorder="0" applyAlignment="0" applyProtection="0"/>
    <xf numFmtId="0" fontId="51" fillId="122" borderId="0" applyNumberFormat="0" applyBorder="0" applyProtection="0">
      <alignment vertical="top"/>
    </xf>
    <xf numFmtId="0" fontId="26" fillId="0" borderId="0">
      <alignment vertical="top"/>
    </xf>
    <xf numFmtId="0" fontId="51" fillId="117" borderId="0" applyNumberFormat="0" applyBorder="0" applyAlignment="0" applyProtection="0"/>
    <xf numFmtId="0" fontId="1" fillId="32" borderId="0" applyNumberFormat="0" applyBorder="0" applyAlignment="0" applyProtection="0"/>
    <xf numFmtId="0" fontId="26" fillId="0" borderId="0">
      <alignment vertical="top"/>
    </xf>
    <xf numFmtId="0" fontId="51" fillId="123" borderId="0" applyNumberFormat="0" applyBorder="0" applyProtection="0">
      <alignment vertical="top"/>
    </xf>
    <xf numFmtId="0" fontId="51" fillId="122" borderId="0" applyNumberFormat="0" applyBorder="0" applyProtection="0">
      <alignment vertical="top"/>
    </xf>
    <xf numFmtId="0" fontId="51" fillId="129" borderId="0" applyNumberFormat="0" applyBorder="0" applyAlignment="0" applyProtection="0"/>
    <xf numFmtId="0" fontId="47" fillId="113" borderId="0" applyNumberFormat="0" applyBorder="0" applyAlignment="0" applyProtection="0"/>
    <xf numFmtId="0" fontId="26" fillId="0" borderId="0">
      <alignment vertical="top"/>
    </xf>
    <xf numFmtId="0" fontId="47" fillId="68" borderId="0" applyNumberFormat="0" applyBorder="0" applyAlignment="0" applyProtection="0"/>
    <xf numFmtId="0" fontId="51" fillId="117" borderId="0" applyNumberFormat="0" applyBorder="0" applyProtection="0">
      <alignment vertical="top"/>
    </xf>
    <xf numFmtId="0" fontId="47" fillId="113" borderId="0" applyNumberFormat="0" applyBorder="0" applyAlignment="0" applyProtection="0"/>
    <xf numFmtId="0" fontId="51" fillId="126" borderId="0" applyNumberFormat="0" applyBorder="0" applyAlignment="0" applyProtection="0"/>
    <xf numFmtId="0" fontId="49" fillId="133"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09" borderId="0" applyNumberFormat="0" applyBorder="0" applyProtection="0">
      <alignment vertical="top"/>
    </xf>
    <xf numFmtId="0" fontId="47" fillId="68" borderId="0" applyNumberFormat="0" applyBorder="0" applyAlignment="0" applyProtection="0"/>
    <xf numFmtId="0" fontId="26" fillId="0" borderId="0">
      <alignment vertical="top"/>
    </xf>
    <xf numFmtId="0" fontId="51" fillId="133" borderId="0" applyNumberFormat="0" applyBorder="0" applyAlignment="0" applyProtection="0"/>
    <xf numFmtId="0" fontId="49" fillId="138" borderId="0" applyNumberFormat="0" applyBorder="0" applyAlignment="0" applyProtection="0"/>
    <xf numFmtId="0" fontId="51" fillId="122" borderId="0" applyNumberFormat="0" applyBorder="0" applyProtection="0">
      <alignment vertical="top"/>
    </xf>
    <xf numFmtId="0" fontId="51" fillId="130" borderId="0" applyNumberFormat="0" applyBorder="0" applyProtection="0">
      <alignment vertical="top"/>
    </xf>
    <xf numFmtId="0" fontId="51" fillId="117" borderId="0" applyNumberFormat="0" applyBorder="0" applyProtection="0">
      <alignment vertical="top"/>
    </xf>
    <xf numFmtId="0" fontId="51" fillId="130" borderId="0" applyNumberFormat="0" applyBorder="0" applyProtection="0">
      <alignment vertical="top"/>
    </xf>
    <xf numFmtId="0" fontId="47" fillId="68" borderId="0" applyNumberFormat="0" applyBorder="0" applyAlignment="0" applyProtection="0"/>
    <xf numFmtId="0" fontId="51" fillId="108" borderId="0" applyNumberFormat="0" applyBorder="0" applyProtection="0">
      <alignment vertical="top"/>
    </xf>
    <xf numFmtId="0" fontId="51" fillId="109" borderId="0" applyNumberFormat="0" applyBorder="0" applyProtection="0">
      <alignment vertical="top"/>
    </xf>
    <xf numFmtId="0" fontId="51" fillId="126" borderId="0" applyNumberFormat="0" applyBorder="0" applyAlignment="0" applyProtection="0"/>
    <xf numFmtId="0" fontId="51" fillId="123" borderId="0" applyNumberFormat="0" applyBorder="0" applyProtection="0">
      <alignment vertical="top"/>
    </xf>
    <xf numFmtId="0" fontId="49" fillId="127" borderId="0" applyNumberFormat="0" applyBorder="0" applyAlignment="0" applyProtection="0"/>
    <xf numFmtId="0" fontId="26" fillId="0" borderId="0">
      <alignment vertical="top"/>
    </xf>
    <xf numFmtId="0" fontId="26" fillId="0" borderId="0">
      <alignment vertical="top"/>
    </xf>
    <xf numFmtId="0" fontId="51" fillId="117" borderId="0" applyNumberFormat="0" applyBorder="0" applyProtection="0">
      <alignment vertical="top"/>
    </xf>
    <xf numFmtId="0" fontId="51" fillId="114" borderId="0" applyNumberFormat="0" applyBorder="0" applyProtection="0">
      <alignment vertical="top"/>
    </xf>
    <xf numFmtId="0" fontId="26" fillId="0" borderId="0">
      <alignment vertical="top"/>
    </xf>
    <xf numFmtId="0" fontId="51" fillId="108" borderId="0" applyNumberFormat="0" applyBorder="0" applyProtection="0">
      <alignment vertical="top"/>
    </xf>
    <xf numFmtId="0" fontId="47" fillId="84" borderId="0" applyNumberFormat="0" applyBorder="0" applyAlignment="0" applyProtection="0"/>
    <xf numFmtId="0" fontId="51" fillId="134" borderId="0" applyNumberFormat="0" applyBorder="0" applyAlignment="0" applyProtection="0"/>
    <xf numFmtId="0" fontId="47" fillId="84" borderId="0" applyNumberFormat="0" applyBorder="0" applyAlignment="0" applyProtection="0"/>
    <xf numFmtId="0" fontId="47" fillId="113" borderId="0" applyNumberFormat="0" applyBorder="0" applyAlignment="0" applyProtection="0"/>
    <xf numFmtId="0" fontId="51" fillId="117" borderId="0" applyNumberFormat="0" applyBorder="0" applyProtection="0">
      <alignment vertical="top"/>
    </xf>
    <xf numFmtId="0" fontId="1" fillId="47" borderId="0" applyNumberFormat="0" applyBorder="0" applyAlignment="0" applyProtection="0"/>
    <xf numFmtId="0" fontId="51" fillId="121"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30" borderId="0" applyNumberFormat="0" applyBorder="0" applyProtection="0">
      <alignment vertical="top"/>
    </xf>
    <xf numFmtId="0" fontId="51" fillId="119" borderId="0" applyNumberFormat="0" applyBorder="0" applyAlignment="0" applyProtection="0"/>
    <xf numFmtId="0" fontId="51" fillId="132" borderId="0" applyNumberFormat="0" applyBorder="0" applyAlignment="0" applyProtection="0"/>
    <xf numFmtId="0" fontId="47" fillId="43" borderId="0" applyNumberFormat="0" applyBorder="0" applyAlignment="0" applyProtection="0"/>
    <xf numFmtId="0" fontId="51" fillId="109" borderId="0" applyNumberFormat="0" applyBorder="0" applyProtection="0">
      <alignment vertical="top"/>
    </xf>
    <xf numFmtId="0" fontId="51" fillId="134" borderId="0" applyNumberFormat="0" applyBorder="0" applyAlignment="0" applyProtection="0"/>
    <xf numFmtId="0" fontId="47" fillId="113" borderId="0" applyNumberFormat="0" applyBorder="0" applyAlignment="0" applyProtection="0"/>
    <xf numFmtId="0" fontId="51" fillId="129" borderId="0" applyNumberFormat="0" applyBorder="0" applyAlignment="0" applyProtection="0"/>
    <xf numFmtId="0" fontId="51" fillId="122"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51" fillId="109" borderId="0" applyNumberFormat="0" applyBorder="0" applyProtection="0">
      <alignment vertical="top"/>
    </xf>
    <xf numFmtId="0" fontId="51" fillId="107" borderId="0" applyNumberFormat="0" applyBorder="0" applyProtection="0">
      <alignment vertical="top"/>
    </xf>
    <xf numFmtId="0" fontId="26" fillId="0" borderId="0">
      <alignment vertical="top"/>
    </xf>
    <xf numFmtId="0" fontId="47" fillId="84" borderId="0" applyNumberFormat="0" applyBorder="0" applyAlignment="0" applyProtection="0"/>
    <xf numFmtId="0" fontId="47" fillId="32" borderId="0" applyNumberFormat="0" applyBorder="0" applyAlignment="0" applyProtection="0"/>
    <xf numFmtId="0" fontId="51" fillId="108" borderId="0" applyNumberFormat="0" applyBorder="0" applyProtection="0">
      <alignment vertical="top"/>
    </xf>
    <xf numFmtId="0" fontId="26" fillId="0" borderId="0">
      <alignment vertical="top"/>
    </xf>
    <xf numFmtId="0" fontId="26" fillId="0" borderId="0">
      <alignment vertical="top"/>
    </xf>
    <xf numFmtId="0" fontId="51" fillId="114" borderId="0" applyNumberFormat="0" applyBorder="0" applyProtection="0">
      <alignment vertical="top"/>
    </xf>
    <xf numFmtId="0" fontId="51" fillId="130" borderId="0" applyNumberFormat="0" applyBorder="0" applyProtection="0">
      <alignment vertical="top"/>
    </xf>
    <xf numFmtId="0" fontId="51" fillId="117" borderId="0" applyNumberFormat="0" applyBorder="0" applyAlignment="0" applyProtection="0"/>
    <xf numFmtId="0" fontId="51" fillId="117" borderId="0" applyNumberFormat="0" applyBorder="0" applyAlignment="0" applyProtection="0"/>
    <xf numFmtId="0" fontId="51" fillId="130" borderId="0" applyNumberFormat="0" applyBorder="0" applyProtection="0">
      <alignment vertical="top"/>
    </xf>
    <xf numFmtId="0" fontId="51" fillId="126" borderId="0" applyNumberFormat="0" applyBorder="0" applyAlignment="0" applyProtection="0"/>
    <xf numFmtId="0" fontId="1" fillId="84" borderId="0" applyNumberFormat="0" applyBorder="0" applyAlignment="0" applyProtection="0"/>
    <xf numFmtId="0" fontId="26" fillId="0" borderId="0">
      <alignment vertical="top"/>
    </xf>
    <xf numFmtId="0" fontId="26" fillId="0" borderId="0">
      <alignment vertical="top"/>
    </xf>
    <xf numFmtId="0" fontId="51" fillId="117"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26" fillId="0" borderId="0">
      <alignment vertical="top"/>
    </xf>
    <xf numFmtId="0" fontId="47" fillId="113" borderId="0" applyNumberFormat="0" applyBorder="0" applyAlignment="0" applyProtection="0"/>
    <xf numFmtId="0" fontId="51" fillId="117" borderId="0" applyNumberFormat="0" applyBorder="0" applyProtection="0">
      <alignment vertical="top"/>
    </xf>
    <xf numFmtId="0" fontId="51" fillId="122"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51" fillId="109" borderId="0" applyNumberFormat="0" applyBorder="0" applyProtection="0">
      <alignment vertical="top"/>
    </xf>
    <xf numFmtId="0" fontId="51" fillId="117" borderId="0" applyNumberFormat="0" applyBorder="0" applyProtection="0">
      <alignment vertical="top"/>
    </xf>
    <xf numFmtId="0" fontId="51" fillId="133" borderId="0" applyNumberFormat="0" applyBorder="0" applyAlignment="0" applyProtection="0"/>
    <xf numFmtId="0" fontId="49" fillId="118" borderId="0" applyNumberFormat="0" applyBorder="0" applyAlignment="0" applyProtection="0"/>
    <xf numFmtId="0" fontId="26" fillId="0" borderId="0">
      <alignment vertical="top"/>
    </xf>
    <xf numFmtId="0" fontId="51" fillId="130" borderId="0" applyNumberFormat="0" applyBorder="0" applyProtection="0">
      <alignment vertical="top"/>
    </xf>
    <xf numFmtId="0" fontId="1" fillId="113" borderId="0" applyNumberFormat="0" applyBorder="0" applyAlignment="0" applyProtection="0"/>
    <xf numFmtId="0" fontId="26" fillId="0" borderId="0">
      <alignment vertical="top"/>
    </xf>
    <xf numFmtId="0" fontId="51" fillId="119" borderId="0" applyNumberFormat="0" applyBorder="0" applyAlignment="0" applyProtection="0"/>
    <xf numFmtId="0" fontId="51" fillId="117" borderId="0" applyNumberFormat="0" applyBorder="0" applyProtection="0">
      <alignment vertical="top"/>
    </xf>
    <xf numFmtId="0" fontId="26" fillId="0" borderId="0">
      <alignment vertical="top"/>
    </xf>
    <xf numFmtId="0" fontId="51" fillId="130" borderId="0" applyNumberFormat="0" applyBorder="0" applyProtection="0">
      <alignment vertical="top"/>
    </xf>
    <xf numFmtId="0" fontId="26" fillId="0" borderId="0">
      <alignment vertical="top"/>
    </xf>
    <xf numFmtId="0" fontId="26" fillId="0" borderId="0">
      <alignment vertical="top"/>
    </xf>
    <xf numFmtId="0" fontId="51" fillId="130" borderId="0" applyNumberFormat="0" applyBorder="0" applyProtection="0">
      <alignment vertical="top"/>
    </xf>
    <xf numFmtId="0" fontId="47" fillId="68" borderId="0" applyNumberFormat="0" applyBorder="0" applyAlignment="0" applyProtection="0"/>
    <xf numFmtId="0" fontId="47" fillId="68" borderId="0" applyNumberFormat="0" applyBorder="0" applyAlignment="0" applyProtection="0"/>
    <xf numFmtId="0" fontId="47" fillId="84" borderId="0" applyNumberFormat="0" applyBorder="0" applyAlignment="0" applyProtection="0"/>
    <xf numFmtId="0" fontId="51" fillId="108" borderId="0" applyNumberFormat="0" applyBorder="0" applyAlignment="0" applyProtection="0"/>
    <xf numFmtId="0" fontId="51" fillId="122" borderId="0" applyNumberFormat="0" applyBorder="0" applyProtection="0">
      <alignment vertical="top"/>
    </xf>
    <xf numFmtId="0" fontId="51" fillId="129" borderId="0" applyNumberFormat="0" applyBorder="0" applyAlignment="0" applyProtection="0"/>
    <xf numFmtId="0" fontId="51" fillId="122" borderId="0" applyNumberFormat="0" applyBorder="0" applyProtection="0">
      <alignment vertical="top"/>
    </xf>
    <xf numFmtId="0" fontId="51" fillId="108" borderId="0" applyNumberFormat="0" applyBorder="0" applyAlignment="0" applyProtection="0"/>
    <xf numFmtId="0" fontId="1" fillId="43" borderId="0" applyNumberFormat="0" applyBorder="0" applyAlignment="0" applyProtection="0"/>
    <xf numFmtId="0" fontId="51" fillId="117" borderId="0" applyNumberFormat="0" applyBorder="0" applyProtection="0">
      <alignment vertical="top"/>
    </xf>
    <xf numFmtId="0" fontId="51" fillId="116" borderId="0" applyNumberFormat="0" applyBorder="0" applyAlignment="0" applyProtection="0"/>
    <xf numFmtId="0" fontId="51" fillId="130"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34" borderId="0" applyNumberFormat="0" applyBorder="0" applyAlignment="0" applyProtection="0"/>
    <xf numFmtId="0" fontId="51" fillId="114" borderId="0" applyNumberFormat="0" applyBorder="0" applyProtection="0">
      <alignment vertical="top"/>
    </xf>
    <xf numFmtId="0" fontId="51" fillId="122"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51" fillId="117" borderId="0" applyNumberFormat="0" applyBorder="0" applyAlignment="0" applyProtection="0"/>
    <xf numFmtId="0" fontId="51" fillId="119" borderId="0" applyNumberFormat="0" applyBorder="0" applyAlignment="0" applyProtection="0"/>
    <xf numFmtId="0" fontId="26" fillId="0" borderId="0">
      <alignment vertical="top"/>
    </xf>
    <xf numFmtId="0" fontId="26" fillId="0" borderId="0">
      <alignment vertical="top"/>
    </xf>
    <xf numFmtId="0" fontId="26" fillId="0" borderId="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21"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1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07"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51" fillId="130" borderId="0" applyNumberFormat="0" applyBorder="0" applyProtection="0">
      <alignment vertical="top"/>
    </xf>
    <xf numFmtId="0" fontId="47" fillId="113" borderId="0" applyNumberFormat="0" applyBorder="0" applyAlignment="0" applyProtection="0"/>
    <xf numFmtId="0" fontId="26" fillId="0" borderId="0">
      <alignment vertical="top"/>
    </xf>
    <xf numFmtId="0" fontId="51" fillId="122" borderId="0" applyNumberFormat="0" applyBorder="0" applyProtection="0">
      <alignment vertical="top"/>
    </xf>
    <xf numFmtId="0" fontId="47" fillId="84" borderId="0" applyNumberFormat="0" applyBorder="0" applyAlignment="0" applyProtection="0"/>
    <xf numFmtId="0" fontId="26" fillId="0" borderId="0">
      <alignment vertical="top"/>
    </xf>
    <xf numFmtId="0" fontId="51" fillId="108" borderId="0" applyNumberFormat="0" applyBorder="0" applyAlignment="0" applyProtection="0"/>
    <xf numFmtId="0" fontId="51" fillId="109" borderId="0" applyNumberFormat="0" applyBorder="0" applyProtection="0">
      <alignment vertical="top"/>
    </xf>
    <xf numFmtId="0" fontId="26" fillId="0" borderId="0">
      <alignment vertical="top"/>
    </xf>
    <xf numFmtId="0" fontId="49" fillId="119" borderId="0" applyNumberFormat="0" applyBorder="0" applyAlignment="0" applyProtection="0"/>
    <xf numFmtId="0" fontId="26" fillId="0" borderId="0">
      <alignment vertical="top"/>
    </xf>
    <xf numFmtId="0" fontId="1" fillId="113" borderId="0" applyNumberFormat="0" applyBorder="0" applyAlignment="0" applyProtection="0"/>
    <xf numFmtId="0" fontId="47" fillId="47" borderId="0" applyNumberFormat="0" applyBorder="0" applyAlignment="0" applyProtection="0"/>
    <xf numFmtId="0" fontId="47" fillId="32" borderId="0" applyNumberFormat="0" applyBorder="0" applyAlignment="0" applyProtection="0"/>
    <xf numFmtId="0" fontId="47" fillId="28" borderId="0" applyNumberFormat="0" applyBorder="0" applyAlignment="0" applyProtection="0"/>
    <xf numFmtId="0" fontId="49" fillId="121" borderId="0" applyNumberFormat="0" applyBorder="0" applyAlignment="0" applyProtection="0"/>
    <xf numFmtId="0" fontId="51" fillId="108" borderId="0" applyNumberFormat="0" applyBorder="0" applyProtection="0">
      <alignment vertical="top"/>
    </xf>
    <xf numFmtId="0" fontId="51" fillId="108" borderId="0" applyNumberFormat="0" applyBorder="0" applyProtection="0">
      <alignment vertical="top"/>
    </xf>
    <xf numFmtId="0" fontId="47" fillId="113" borderId="0" applyNumberFormat="0" applyBorder="0" applyAlignment="0" applyProtection="0"/>
    <xf numFmtId="0" fontId="26" fillId="0" borderId="0">
      <alignment vertical="top"/>
    </xf>
    <xf numFmtId="0" fontId="51" fillId="130" borderId="0" applyNumberFormat="0" applyBorder="0" applyProtection="0">
      <alignment vertical="top"/>
    </xf>
    <xf numFmtId="0" fontId="26" fillId="0" borderId="0">
      <alignment vertical="top"/>
    </xf>
    <xf numFmtId="0" fontId="51" fillId="108" borderId="0" applyNumberFormat="0" applyBorder="0" applyProtection="0">
      <alignment vertical="top"/>
    </xf>
    <xf numFmtId="0" fontId="51" fillId="130" borderId="0" applyNumberFormat="0" applyBorder="0" applyProtection="0">
      <alignment vertical="top"/>
    </xf>
    <xf numFmtId="0" fontId="51" fillId="108" borderId="0" applyNumberFormat="0" applyBorder="0" applyProtection="0">
      <alignment vertical="top"/>
    </xf>
    <xf numFmtId="0" fontId="51" fillId="133" borderId="0" applyNumberFormat="0" applyBorder="0" applyAlignment="0" applyProtection="0"/>
    <xf numFmtId="0" fontId="51" fillId="121" borderId="0" applyNumberFormat="0" applyBorder="0" applyAlignment="0" applyProtection="0"/>
    <xf numFmtId="0" fontId="26" fillId="0" borderId="0">
      <alignment vertical="top"/>
    </xf>
    <xf numFmtId="0" fontId="26" fillId="0" borderId="0">
      <alignment vertical="top"/>
    </xf>
    <xf numFmtId="0" fontId="1" fillId="47" borderId="0" applyNumberFormat="0" applyBorder="0" applyAlignment="0" applyProtection="0"/>
    <xf numFmtId="0" fontId="26" fillId="0" borderId="0">
      <alignment vertical="top"/>
    </xf>
    <xf numFmtId="0" fontId="26" fillId="0" borderId="0">
      <alignment vertical="top"/>
    </xf>
    <xf numFmtId="0" fontId="51" fillId="108" borderId="0" applyNumberFormat="0" applyBorder="0" applyProtection="0">
      <alignment vertical="top"/>
    </xf>
    <xf numFmtId="0" fontId="51" fillId="108" borderId="0" applyNumberFormat="0" applyBorder="0" applyProtection="0">
      <alignment vertical="top"/>
    </xf>
    <xf numFmtId="0" fontId="51" fillId="130" borderId="0" applyNumberFormat="0" applyBorder="0" applyProtection="0">
      <alignment vertical="top"/>
    </xf>
    <xf numFmtId="0" fontId="26" fillId="0" borderId="0">
      <alignment vertical="top"/>
    </xf>
    <xf numFmtId="0" fontId="51" fillId="122" borderId="0" applyNumberFormat="0" applyBorder="0" applyProtection="0">
      <alignment vertical="top"/>
    </xf>
    <xf numFmtId="0" fontId="51" fillId="117" borderId="0" applyNumberFormat="0" applyBorder="0" applyProtection="0">
      <alignment vertical="top"/>
    </xf>
    <xf numFmtId="0" fontId="51" fillId="122" borderId="0" applyNumberFormat="0" applyBorder="0" applyProtection="0">
      <alignment vertical="top"/>
    </xf>
    <xf numFmtId="0" fontId="51" fillId="108" borderId="0" applyNumberFormat="0" applyBorder="0" applyAlignment="0" applyProtection="0"/>
    <xf numFmtId="0" fontId="26" fillId="0" borderId="0">
      <alignment vertical="top"/>
    </xf>
    <xf numFmtId="0" fontId="26" fillId="0" borderId="0">
      <alignment vertical="top"/>
    </xf>
    <xf numFmtId="0" fontId="51" fillId="116" borderId="0" applyNumberFormat="0" applyBorder="0" applyAlignment="0" applyProtection="0"/>
    <xf numFmtId="0" fontId="51" fillId="117" borderId="0" applyNumberFormat="0" applyBorder="0" applyProtection="0">
      <alignment vertical="top"/>
    </xf>
    <xf numFmtId="0" fontId="51" fillId="122" borderId="0" applyNumberFormat="0" applyBorder="0" applyProtection="0">
      <alignment vertical="top"/>
    </xf>
    <xf numFmtId="0" fontId="51" fillId="108" borderId="0" applyNumberFormat="0" applyBorder="0" applyProtection="0">
      <alignment vertical="top"/>
    </xf>
    <xf numFmtId="0" fontId="51" fillId="117" borderId="0" applyNumberFormat="0" applyBorder="0" applyProtection="0">
      <alignment vertical="top"/>
    </xf>
    <xf numFmtId="0" fontId="51" fillId="136" borderId="0" applyNumberFormat="0" applyBorder="0" applyProtection="0">
      <alignment vertical="top"/>
    </xf>
    <xf numFmtId="0" fontId="51" fillId="108" borderId="0" applyNumberFormat="0" applyBorder="0" applyProtection="0">
      <alignment vertical="top"/>
    </xf>
    <xf numFmtId="0" fontId="51" fillId="117" borderId="0" applyNumberFormat="0" applyBorder="0" applyAlignment="0" applyProtection="0"/>
    <xf numFmtId="0" fontId="26" fillId="0" borderId="0">
      <alignment vertical="top"/>
    </xf>
    <xf numFmtId="0" fontId="26" fillId="0" borderId="0">
      <alignment vertical="top"/>
    </xf>
    <xf numFmtId="0" fontId="51" fillId="122" borderId="0" applyNumberFormat="0" applyBorder="0" applyProtection="0">
      <alignment vertical="top"/>
    </xf>
    <xf numFmtId="0" fontId="51" fillId="123" borderId="0" applyNumberFormat="0" applyBorder="0" applyProtection="0">
      <alignment vertical="top"/>
    </xf>
    <xf numFmtId="0" fontId="51" fillId="108" borderId="0" applyNumberFormat="0" applyBorder="0" applyAlignment="0" applyProtection="0"/>
    <xf numFmtId="0" fontId="51" fillId="122" borderId="0" applyNumberFormat="0" applyBorder="0" applyProtection="0">
      <alignment vertical="top"/>
    </xf>
    <xf numFmtId="0" fontId="51" fillId="117" borderId="0" applyNumberFormat="0" applyBorder="0" applyProtection="0">
      <alignment vertical="top"/>
    </xf>
    <xf numFmtId="0" fontId="51" fillId="130" borderId="0" applyNumberFormat="0" applyBorder="0" applyProtection="0">
      <alignment vertical="top"/>
    </xf>
    <xf numFmtId="0" fontId="51" fillId="129" borderId="0" applyNumberFormat="0" applyBorder="0" applyAlignment="0" applyProtection="0"/>
    <xf numFmtId="0" fontId="51" fillId="121" borderId="0" applyNumberFormat="0" applyBorder="0" applyAlignment="0" applyProtection="0"/>
    <xf numFmtId="0" fontId="47" fillId="68" borderId="0" applyNumberFormat="0" applyBorder="0" applyAlignment="0" applyProtection="0"/>
    <xf numFmtId="0" fontId="51" fillId="117" borderId="0" applyNumberFormat="0" applyBorder="0" applyProtection="0">
      <alignment vertical="top"/>
    </xf>
    <xf numFmtId="0" fontId="51" fillId="126" borderId="0" applyNumberFormat="0" applyBorder="0" applyAlignment="0" applyProtection="0"/>
    <xf numFmtId="0" fontId="51" fillId="117" borderId="0" applyNumberFormat="0" applyBorder="0" applyProtection="0">
      <alignment vertical="top"/>
    </xf>
    <xf numFmtId="0" fontId="47" fillId="113"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39" borderId="0" applyNumberFormat="0" applyBorder="0" applyProtection="0">
      <alignment vertical="top"/>
    </xf>
    <xf numFmtId="0" fontId="51" fillId="122" borderId="0" applyNumberFormat="0" applyBorder="0" applyProtection="0">
      <alignment vertical="top"/>
    </xf>
    <xf numFmtId="0" fontId="51" fillId="108" borderId="0" applyNumberFormat="0" applyBorder="0" applyProtection="0">
      <alignment vertical="top"/>
    </xf>
    <xf numFmtId="0" fontId="1" fillId="47" borderId="0" applyNumberFormat="0" applyBorder="0" applyAlignment="0" applyProtection="0"/>
    <xf numFmtId="0" fontId="1" fillId="68" borderId="0" applyNumberFormat="0" applyBorder="0" applyAlignment="0" applyProtection="0"/>
    <xf numFmtId="0" fontId="26" fillId="0" borderId="0">
      <alignment vertical="top"/>
    </xf>
    <xf numFmtId="0" fontId="51" fillId="117" borderId="0" applyNumberFormat="0" applyBorder="0" applyProtection="0">
      <alignment vertical="top"/>
    </xf>
    <xf numFmtId="0" fontId="51" fillId="108" borderId="0" applyNumberFormat="0" applyBorder="0" applyProtection="0">
      <alignment vertical="top"/>
    </xf>
    <xf numFmtId="0" fontId="47" fillId="113" borderId="0" applyNumberFormat="0" applyBorder="0" applyAlignment="0" applyProtection="0"/>
    <xf numFmtId="0" fontId="51" fillId="130" borderId="0" applyNumberFormat="0" applyBorder="0" applyProtection="0">
      <alignment vertical="top"/>
    </xf>
    <xf numFmtId="0" fontId="51" fillId="126" borderId="0" applyNumberFormat="0" applyBorder="0" applyAlignment="0" applyProtection="0"/>
    <xf numFmtId="0" fontId="51" fillId="117" borderId="0" applyNumberFormat="0" applyBorder="0" applyProtection="0">
      <alignment vertical="top"/>
    </xf>
    <xf numFmtId="0" fontId="51" fillId="117" borderId="0" applyNumberFormat="0" applyBorder="0" applyProtection="0">
      <alignment vertical="top"/>
    </xf>
    <xf numFmtId="0" fontId="51" fillId="131" borderId="0" applyNumberFormat="0" applyBorder="0" applyProtection="0">
      <alignment vertical="top"/>
    </xf>
    <xf numFmtId="0" fontId="51" fillId="117" borderId="0" applyNumberFormat="0" applyBorder="0" applyProtection="0">
      <alignment vertical="top"/>
    </xf>
    <xf numFmtId="0" fontId="26" fillId="0" borderId="0">
      <alignment vertical="top"/>
    </xf>
    <xf numFmtId="0" fontId="26" fillId="0" borderId="0">
      <alignment vertical="top"/>
    </xf>
    <xf numFmtId="0" fontId="51" fillId="108" borderId="0" applyNumberFormat="0" applyBorder="0" applyAlignment="0" applyProtection="0"/>
    <xf numFmtId="0" fontId="26" fillId="0" borderId="0">
      <alignment vertical="top"/>
    </xf>
    <xf numFmtId="0" fontId="26" fillId="0" borderId="0">
      <alignment vertical="top"/>
    </xf>
    <xf numFmtId="0" fontId="47" fillId="84" borderId="0" applyNumberFormat="0" applyBorder="0" applyAlignment="0" applyProtection="0"/>
    <xf numFmtId="0" fontId="51" fillId="133" borderId="0" applyNumberFormat="0" applyBorder="0" applyAlignment="0" applyProtection="0"/>
    <xf numFmtId="0" fontId="26" fillId="0" borderId="0">
      <alignment vertical="top"/>
    </xf>
    <xf numFmtId="0" fontId="47" fillId="113" borderId="0" applyNumberFormat="0" applyBorder="0" applyAlignment="0" applyProtection="0"/>
    <xf numFmtId="0" fontId="51" fillId="130" borderId="0" applyNumberFormat="0" applyBorder="0" applyProtection="0">
      <alignment vertical="top"/>
    </xf>
    <xf numFmtId="0" fontId="51" fillId="108" borderId="0" applyNumberFormat="0" applyBorder="0" applyProtection="0">
      <alignment vertical="top"/>
    </xf>
    <xf numFmtId="0" fontId="26" fillId="0" borderId="0">
      <alignment vertical="top"/>
    </xf>
    <xf numFmtId="0" fontId="26" fillId="0" borderId="0">
      <alignment vertical="top"/>
    </xf>
    <xf numFmtId="0" fontId="51" fillId="115" borderId="0" applyNumberFormat="0" applyBorder="0" applyAlignment="0" applyProtection="0"/>
    <xf numFmtId="0" fontId="51" fillId="116" borderId="0" applyNumberFormat="0" applyBorder="0" applyAlignment="0" applyProtection="0"/>
    <xf numFmtId="0" fontId="47" fillId="113" borderId="0" applyNumberFormat="0" applyBorder="0" applyAlignment="0" applyProtection="0"/>
    <xf numFmtId="0" fontId="51" fillId="117" borderId="0" applyNumberFormat="0" applyBorder="0" applyAlignment="0" applyProtection="0"/>
    <xf numFmtId="0" fontId="51" fillId="123" borderId="0" applyNumberFormat="0" applyBorder="0" applyProtection="0">
      <alignment vertical="top"/>
    </xf>
    <xf numFmtId="0" fontId="51" fillId="134" borderId="0" applyNumberFormat="0" applyBorder="0" applyAlignment="0" applyProtection="0"/>
    <xf numFmtId="0" fontId="47" fillId="28" borderId="0" applyNumberFormat="0" applyBorder="0" applyAlignment="0" applyProtection="0"/>
    <xf numFmtId="0" fontId="51" fillId="117" borderId="0" applyNumberFormat="0" applyBorder="0" applyProtection="0">
      <alignment vertical="top"/>
    </xf>
    <xf numFmtId="0" fontId="1" fillId="84" borderId="0" applyNumberFormat="0" applyBorder="0" applyAlignment="0" applyProtection="0"/>
    <xf numFmtId="0" fontId="51" fillId="122" borderId="0" applyNumberFormat="0" applyBorder="0" applyProtection="0">
      <alignment vertical="top"/>
    </xf>
    <xf numFmtId="0" fontId="51" fillId="122" borderId="0" applyNumberFormat="0" applyBorder="0" applyProtection="0">
      <alignment vertical="top"/>
    </xf>
    <xf numFmtId="0" fontId="51" fillId="110" borderId="0" applyNumberFormat="0" applyBorder="0" applyAlignment="0" applyProtection="0"/>
    <xf numFmtId="0" fontId="26" fillId="0" borderId="0">
      <alignment vertical="top"/>
    </xf>
    <xf numFmtId="0" fontId="26" fillId="0" borderId="0">
      <alignment vertical="top"/>
    </xf>
    <xf numFmtId="0" fontId="51" fillId="134" borderId="0" applyNumberFormat="0" applyBorder="0" applyAlignment="0" applyProtection="0"/>
    <xf numFmtId="0" fontId="26" fillId="0" borderId="0">
      <alignment vertical="top"/>
    </xf>
    <xf numFmtId="0" fontId="51" fillId="117" borderId="0" applyNumberFormat="0" applyBorder="0" applyProtection="0">
      <alignment vertical="top"/>
    </xf>
    <xf numFmtId="0" fontId="47" fillId="43" borderId="0" applyNumberFormat="0" applyBorder="0" applyAlignment="0" applyProtection="0"/>
    <xf numFmtId="0" fontId="26" fillId="0" borderId="0">
      <alignment vertical="top"/>
    </xf>
    <xf numFmtId="0" fontId="1" fillId="31" borderId="0" applyNumberFormat="0" applyBorder="0" applyAlignment="0" applyProtection="0"/>
    <xf numFmtId="0" fontId="51" fillId="119" borderId="0" applyNumberFormat="0" applyBorder="0" applyAlignment="0" applyProtection="0"/>
    <xf numFmtId="0" fontId="51" fillId="109" borderId="0" applyNumberFormat="0" applyBorder="0" applyProtection="0">
      <alignment vertical="top"/>
    </xf>
    <xf numFmtId="0" fontId="1" fillId="113" borderId="0" applyNumberFormat="0" applyBorder="0" applyAlignment="0" applyProtection="0"/>
    <xf numFmtId="0" fontId="1" fillId="84" borderId="0" applyNumberFormat="0" applyBorder="0" applyAlignment="0" applyProtection="0"/>
    <xf numFmtId="0" fontId="51" fillId="130" borderId="0" applyNumberFormat="0" applyBorder="0" applyProtection="0">
      <alignment vertical="top"/>
    </xf>
    <xf numFmtId="0" fontId="47" fillId="32" borderId="0" applyNumberFormat="0" applyBorder="0" applyAlignment="0" applyProtection="0"/>
    <xf numFmtId="0" fontId="26" fillId="0" borderId="0">
      <alignment vertical="top"/>
    </xf>
    <xf numFmtId="0" fontId="51" fillId="108" borderId="0" applyNumberFormat="0" applyBorder="0" applyAlignment="0" applyProtection="0"/>
    <xf numFmtId="0" fontId="47" fillId="113" borderId="0" applyNumberFormat="0" applyBorder="0" applyAlignment="0" applyProtection="0"/>
    <xf numFmtId="0" fontId="26" fillId="0" borderId="0">
      <alignment vertical="top"/>
    </xf>
    <xf numFmtId="0" fontId="51" fillId="107" borderId="0" applyNumberFormat="0" applyBorder="0" applyProtection="0">
      <alignment vertical="top"/>
    </xf>
    <xf numFmtId="0" fontId="51" fillId="130" borderId="0" applyNumberFormat="0" applyBorder="0" applyProtection="0">
      <alignment vertical="top"/>
    </xf>
    <xf numFmtId="0" fontId="47" fillId="84" borderId="0" applyNumberFormat="0" applyBorder="0" applyAlignment="0" applyProtection="0"/>
    <xf numFmtId="0" fontId="51" fillId="122" borderId="0" applyNumberFormat="0" applyBorder="0" applyProtection="0">
      <alignment vertical="top"/>
    </xf>
    <xf numFmtId="0" fontId="51" fillId="134" borderId="0" applyNumberFormat="0" applyBorder="0" applyAlignment="0" applyProtection="0"/>
    <xf numFmtId="0" fontId="51" fillId="108" borderId="0" applyNumberFormat="0" applyBorder="0" applyProtection="0">
      <alignment vertical="top"/>
    </xf>
    <xf numFmtId="0" fontId="26" fillId="0" borderId="0">
      <alignment vertical="top"/>
    </xf>
    <xf numFmtId="0" fontId="1" fillId="43" borderId="0" applyNumberFormat="0" applyBorder="0" applyAlignment="0" applyProtection="0"/>
    <xf numFmtId="0" fontId="51" fillId="108" borderId="0" applyNumberFormat="0" applyBorder="0" applyProtection="0">
      <alignment vertical="top"/>
    </xf>
    <xf numFmtId="0" fontId="26" fillId="0" borderId="0">
      <alignment vertical="top"/>
    </xf>
    <xf numFmtId="0" fontId="51" fillId="126" borderId="0" applyNumberFormat="0" applyBorder="0" applyAlignment="0" applyProtection="0"/>
    <xf numFmtId="0" fontId="26" fillId="0" borderId="0">
      <alignment vertical="top"/>
    </xf>
    <xf numFmtId="0" fontId="26" fillId="0" borderId="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09" borderId="0" applyNumberFormat="0" applyBorder="0" applyProtection="0">
      <alignment vertical="top"/>
    </xf>
    <xf numFmtId="0" fontId="51" fillId="109" borderId="0" applyNumberFormat="0" applyBorder="0" applyProtection="0">
      <alignment vertical="top"/>
    </xf>
    <xf numFmtId="0" fontId="51" fillId="108" borderId="0" applyNumberFormat="0" applyBorder="0" applyAlignment="0" applyProtection="0"/>
    <xf numFmtId="0" fontId="51" fillId="121" borderId="0" applyNumberFormat="0" applyBorder="0" applyAlignment="0" applyProtection="0"/>
    <xf numFmtId="0" fontId="51" fillId="130" borderId="0" applyNumberFormat="0" applyBorder="0" applyProtection="0">
      <alignment vertical="top"/>
    </xf>
    <xf numFmtId="0" fontId="1" fillId="32" borderId="0" applyNumberFormat="0" applyBorder="0" applyAlignment="0" applyProtection="0"/>
    <xf numFmtId="0" fontId="47" fillId="68" borderId="0" applyNumberFormat="0" applyBorder="0" applyAlignment="0" applyProtection="0"/>
    <xf numFmtId="0" fontId="47" fillId="43" borderId="0" applyNumberFormat="0" applyBorder="0" applyAlignment="0" applyProtection="0"/>
    <xf numFmtId="0" fontId="26" fillId="0" borderId="0">
      <alignment vertical="top"/>
    </xf>
    <xf numFmtId="0" fontId="51" fillId="130" borderId="0" applyNumberFormat="0" applyBorder="0" applyProtection="0">
      <alignment vertical="top"/>
    </xf>
    <xf numFmtId="0" fontId="51" fillId="108" borderId="0" applyNumberFormat="0" applyBorder="0" applyProtection="0">
      <alignment vertical="top"/>
    </xf>
    <xf numFmtId="0" fontId="26" fillId="0" borderId="0">
      <alignment vertical="top"/>
    </xf>
    <xf numFmtId="0" fontId="51" fillId="122" borderId="0" applyNumberFormat="0" applyBorder="0" applyProtection="0">
      <alignment vertical="top"/>
    </xf>
    <xf numFmtId="0" fontId="51" fillId="133" borderId="0" applyNumberFormat="0" applyBorder="0" applyAlignment="0" applyProtection="0"/>
    <xf numFmtId="0" fontId="51" fillId="121" borderId="0" applyNumberFormat="0" applyBorder="0" applyAlignment="0" applyProtection="0"/>
    <xf numFmtId="0" fontId="51" fillId="122" borderId="0" applyNumberFormat="0" applyBorder="0" applyProtection="0">
      <alignment vertical="top"/>
    </xf>
    <xf numFmtId="0" fontId="51" fillId="126"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17" borderId="0" applyNumberFormat="0" applyBorder="0" applyAlignment="0" applyProtection="0"/>
    <xf numFmtId="0" fontId="26" fillId="0" borderId="0">
      <alignment vertical="top"/>
    </xf>
    <xf numFmtId="0" fontId="26" fillId="0" borderId="0">
      <alignment vertical="top"/>
    </xf>
    <xf numFmtId="0" fontId="51" fillId="121" borderId="0" applyNumberFormat="0" applyBorder="0" applyAlignment="0" applyProtection="0"/>
    <xf numFmtId="0" fontId="51" fillId="134" borderId="0" applyNumberFormat="0" applyBorder="0" applyAlignment="0" applyProtection="0"/>
    <xf numFmtId="0" fontId="51" fillId="133" borderId="0" applyNumberFormat="0" applyBorder="0" applyAlignment="0" applyProtection="0"/>
    <xf numFmtId="0" fontId="51" fillId="116" borderId="0" applyNumberFormat="0" applyBorder="0" applyAlignment="0" applyProtection="0"/>
    <xf numFmtId="0" fontId="47" fillId="28" borderId="0" applyNumberFormat="0" applyBorder="0" applyAlignment="0" applyProtection="0"/>
    <xf numFmtId="0" fontId="51" fillId="117" borderId="0" applyNumberFormat="0" applyBorder="0" applyProtection="0">
      <alignment vertical="top"/>
    </xf>
    <xf numFmtId="0" fontId="51" fillId="130" borderId="0" applyNumberFormat="0" applyBorder="0" applyProtection="0">
      <alignment vertical="top"/>
    </xf>
    <xf numFmtId="0" fontId="51" fillId="126" borderId="0" applyNumberFormat="0" applyBorder="0" applyAlignment="0" applyProtection="0"/>
    <xf numFmtId="0" fontId="51" fillId="123" borderId="0" applyNumberFormat="0" applyBorder="0" applyProtection="0">
      <alignment vertical="top"/>
    </xf>
    <xf numFmtId="0" fontId="51" fillId="108" borderId="0" applyNumberFormat="0" applyBorder="0" applyProtection="0">
      <alignment vertical="top"/>
    </xf>
    <xf numFmtId="0" fontId="51" fillId="130" borderId="0" applyNumberFormat="0" applyBorder="0" applyProtection="0">
      <alignment vertical="top"/>
    </xf>
    <xf numFmtId="0" fontId="47" fillId="32" borderId="0" applyNumberFormat="0" applyBorder="0" applyAlignment="0" applyProtection="0"/>
    <xf numFmtId="0" fontId="51" fillId="122"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26" fillId="0" borderId="0">
      <alignment vertical="top"/>
    </xf>
    <xf numFmtId="0" fontId="51" fillId="122" borderId="0" applyNumberFormat="0" applyBorder="0" applyProtection="0">
      <alignment vertical="top"/>
    </xf>
    <xf numFmtId="0" fontId="51" fillId="130" borderId="0" applyNumberFormat="0" applyBorder="0" applyProtection="0">
      <alignment vertical="top"/>
    </xf>
    <xf numFmtId="0" fontId="26" fillId="0" borderId="0">
      <alignment vertical="top"/>
    </xf>
    <xf numFmtId="0" fontId="51" fillId="122" borderId="0" applyNumberFormat="0" applyBorder="0" applyProtection="0">
      <alignment vertical="top"/>
    </xf>
    <xf numFmtId="0" fontId="47" fillId="32" borderId="0" applyNumberFormat="0" applyBorder="0" applyAlignment="0" applyProtection="0"/>
    <xf numFmtId="0" fontId="51" fillId="130" borderId="0" applyNumberFormat="0" applyBorder="0" applyProtection="0">
      <alignment vertical="top"/>
    </xf>
    <xf numFmtId="0" fontId="51" fillId="117" borderId="0" applyNumberFormat="0" applyBorder="0" applyProtection="0">
      <alignment vertical="top"/>
    </xf>
    <xf numFmtId="0" fontId="51" fillId="133" borderId="0" applyNumberFormat="0" applyBorder="0" applyAlignment="0" applyProtection="0"/>
    <xf numFmtId="0" fontId="26" fillId="0" borderId="0">
      <alignment vertical="top"/>
    </xf>
    <xf numFmtId="0" fontId="51" fillId="122" borderId="0" applyNumberFormat="0" applyBorder="0" applyProtection="0">
      <alignment vertical="top"/>
    </xf>
    <xf numFmtId="0" fontId="51" fillId="124" borderId="0" applyNumberFormat="0" applyBorder="0" applyAlignment="0" applyProtection="0"/>
    <xf numFmtId="0" fontId="26" fillId="0" borderId="0">
      <alignment vertical="top"/>
    </xf>
    <xf numFmtId="0" fontId="51" fillId="117" borderId="0" applyNumberFormat="0" applyBorder="0" applyProtection="0">
      <alignment vertical="top"/>
    </xf>
    <xf numFmtId="0" fontId="47" fillId="47" borderId="0" applyNumberFormat="0" applyBorder="0" applyAlignment="0" applyProtection="0"/>
    <xf numFmtId="0" fontId="26" fillId="0" borderId="0">
      <alignment vertical="top"/>
    </xf>
    <xf numFmtId="0" fontId="51" fillId="108" borderId="0" applyNumberFormat="0" applyBorder="0" applyAlignment="0" applyProtection="0"/>
    <xf numFmtId="0" fontId="51" fillId="117" borderId="0" applyNumberFormat="0" applyBorder="0" applyProtection="0">
      <alignment vertical="top"/>
    </xf>
    <xf numFmtId="0" fontId="51" fillId="117" borderId="0" applyNumberFormat="0" applyBorder="0" applyProtection="0">
      <alignment vertical="top"/>
    </xf>
    <xf numFmtId="0" fontId="51" fillId="121" borderId="0" applyNumberFormat="0" applyBorder="0" applyAlignment="0" applyProtection="0"/>
    <xf numFmtId="0" fontId="51" fillId="130" borderId="0" applyNumberFormat="0" applyBorder="0" applyProtection="0">
      <alignment vertical="top"/>
    </xf>
    <xf numFmtId="0" fontId="47" fillId="68" borderId="0" applyNumberFormat="0" applyBorder="0" applyAlignment="0" applyProtection="0"/>
    <xf numFmtId="0" fontId="47" fillId="28" borderId="0" applyNumberFormat="0" applyBorder="0" applyAlignment="0" applyProtection="0"/>
    <xf numFmtId="0" fontId="26" fillId="0" borderId="0">
      <alignment vertical="top"/>
    </xf>
    <xf numFmtId="0" fontId="51" fillId="122" borderId="0" applyNumberFormat="0" applyBorder="0" applyProtection="0">
      <alignment vertical="top"/>
    </xf>
    <xf numFmtId="0" fontId="51" fillId="117" borderId="0" applyNumberFormat="0" applyBorder="0" applyAlignment="0" applyProtection="0"/>
    <xf numFmtId="0" fontId="1" fillId="113" borderId="0" applyNumberFormat="0" applyBorder="0" applyAlignment="0" applyProtection="0"/>
    <xf numFmtId="0" fontId="51" fillId="124" borderId="0" applyNumberFormat="0" applyBorder="0" applyAlignment="0" applyProtection="0"/>
    <xf numFmtId="0" fontId="51" fillId="130" borderId="0" applyNumberFormat="0" applyBorder="0" applyProtection="0">
      <alignment vertical="top"/>
    </xf>
    <xf numFmtId="0" fontId="26" fillId="0" borderId="0">
      <alignment vertical="top"/>
    </xf>
    <xf numFmtId="0" fontId="51" fillId="121" borderId="0" applyNumberFormat="0" applyBorder="0" applyAlignment="0" applyProtection="0"/>
    <xf numFmtId="0" fontId="26" fillId="0" borderId="0">
      <alignment vertical="top"/>
    </xf>
    <xf numFmtId="0" fontId="1" fillId="43" borderId="0" applyNumberFormat="0" applyBorder="0" applyAlignment="0" applyProtection="0"/>
    <xf numFmtId="0" fontId="51" fillId="117" borderId="0" applyNumberFormat="0" applyBorder="0" applyProtection="0">
      <alignment vertical="top"/>
    </xf>
    <xf numFmtId="0" fontId="47" fillId="113" borderId="0" applyNumberFormat="0" applyBorder="0" applyAlignment="0" applyProtection="0"/>
    <xf numFmtId="0" fontId="51" fillId="107" borderId="0" applyNumberFormat="0" applyBorder="0" applyProtection="0">
      <alignment vertical="top"/>
    </xf>
    <xf numFmtId="0" fontId="51" fillId="117" borderId="0" applyNumberFormat="0" applyBorder="0" applyProtection="0">
      <alignment vertical="top"/>
    </xf>
    <xf numFmtId="0" fontId="51" fillId="117" borderId="0" applyNumberFormat="0" applyBorder="0" applyAlignment="0" applyProtection="0"/>
    <xf numFmtId="0" fontId="51" fillId="130" borderId="0" applyNumberFormat="0" applyBorder="0" applyProtection="0">
      <alignment vertical="top"/>
    </xf>
    <xf numFmtId="0" fontId="51" fillId="122" borderId="0" applyNumberFormat="0" applyBorder="0" applyProtection="0">
      <alignment vertical="top"/>
    </xf>
    <xf numFmtId="0" fontId="51"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51" fillId="130" borderId="0" applyNumberFormat="0" applyBorder="0" applyProtection="0">
      <alignment vertical="top"/>
    </xf>
    <xf numFmtId="0" fontId="47" fillId="84" borderId="0" applyNumberFormat="0" applyBorder="0" applyAlignment="0" applyProtection="0"/>
    <xf numFmtId="0" fontId="51" fillId="109" borderId="0" applyNumberFormat="0" applyBorder="0" applyProtection="0">
      <alignment vertical="top"/>
    </xf>
    <xf numFmtId="0" fontId="26" fillId="0" borderId="0">
      <alignment vertical="top"/>
    </xf>
    <xf numFmtId="0" fontId="51" fillId="121" borderId="0" applyNumberFormat="0" applyBorder="0" applyAlignment="0" applyProtection="0"/>
    <xf numFmtId="0" fontId="51" fillId="117" borderId="0" applyNumberFormat="0" applyBorder="0" applyProtection="0">
      <alignment vertical="top"/>
    </xf>
    <xf numFmtId="0" fontId="47" fillId="68" borderId="0" applyNumberFormat="0" applyBorder="0" applyAlignment="0" applyProtection="0"/>
    <xf numFmtId="0" fontId="26" fillId="0" borderId="0">
      <alignment vertical="top"/>
    </xf>
    <xf numFmtId="0" fontId="51" fillId="108" borderId="0" applyNumberFormat="0" applyBorder="0" applyAlignment="0" applyProtection="0"/>
    <xf numFmtId="0" fontId="51" fillId="130" borderId="0" applyNumberFormat="0" applyBorder="0" applyProtection="0">
      <alignment vertical="top"/>
    </xf>
    <xf numFmtId="0" fontId="26" fillId="0" borderId="0">
      <alignment vertical="top"/>
    </xf>
    <xf numFmtId="0" fontId="49" fillId="129" borderId="0" applyNumberFormat="0" applyBorder="0" applyAlignment="0" applyProtection="0"/>
    <xf numFmtId="0" fontId="26" fillId="0" borderId="0">
      <alignment vertical="top"/>
    </xf>
    <xf numFmtId="0" fontId="51" fillId="130" borderId="0" applyNumberFormat="0" applyBorder="0" applyProtection="0">
      <alignment vertical="top"/>
    </xf>
    <xf numFmtId="0" fontId="51" fillId="111" borderId="0" applyNumberFormat="0" applyBorder="0" applyProtection="0">
      <alignment vertical="top"/>
    </xf>
    <xf numFmtId="0" fontId="51" fillId="134" borderId="0" applyNumberFormat="0" applyBorder="0" applyAlignment="0" applyProtection="0"/>
    <xf numFmtId="0" fontId="26" fillId="0" borderId="0">
      <alignment vertical="top"/>
    </xf>
    <xf numFmtId="0" fontId="26" fillId="0" borderId="0">
      <alignment vertical="top"/>
    </xf>
    <xf numFmtId="0" fontId="51" fillId="122" borderId="0" applyNumberFormat="0" applyBorder="0" applyProtection="0">
      <alignment vertical="top"/>
    </xf>
    <xf numFmtId="0" fontId="47" fillId="113" borderId="0" applyNumberFormat="0" applyBorder="0" applyAlignment="0" applyProtection="0"/>
    <xf numFmtId="0" fontId="51" fillId="130" borderId="0" applyNumberFormat="0" applyBorder="0" applyProtection="0">
      <alignment vertical="top"/>
    </xf>
    <xf numFmtId="0" fontId="47" fillId="113" borderId="0" applyNumberFormat="0" applyBorder="0" applyAlignment="0" applyProtection="0"/>
    <xf numFmtId="0" fontId="51" fillId="133" borderId="0" applyNumberFormat="0" applyBorder="0" applyAlignment="0" applyProtection="0"/>
    <xf numFmtId="0" fontId="51" fillId="122" borderId="0" applyNumberFormat="0" applyBorder="0" applyProtection="0">
      <alignment vertical="top"/>
    </xf>
    <xf numFmtId="0" fontId="51" fillId="122" borderId="0" applyNumberFormat="0" applyBorder="0" applyProtection="0">
      <alignment vertical="top"/>
    </xf>
    <xf numFmtId="0" fontId="47" fillId="28" borderId="0" applyNumberFormat="0" applyBorder="0" applyAlignment="0" applyProtection="0"/>
    <xf numFmtId="0" fontId="1" fillId="113" borderId="0" applyNumberFormat="0" applyBorder="0" applyAlignment="0" applyProtection="0"/>
    <xf numFmtId="0" fontId="51" fillId="134" borderId="0" applyNumberFormat="0" applyBorder="0" applyAlignment="0" applyProtection="0"/>
    <xf numFmtId="0" fontId="51" fillId="122" borderId="0" applyNumberFormat="0" applyBorder="0" applyProtection="0">
      <alignment vertical="top"/>
    </xf>
    <xf numFmtId="0" fontId="26" fillId="0" borderId="0">
      <alignment vertical="top"/>
    </xf>
    <xf numFmtId="0" fontId="51" fillId="108" borderId="0" applyNumberFormat="0" applyBorder="0" applyAlignment="0" applyProtection="0"/>
    <xf numFmtId="0" fontId="26" fillId="0" borderId="0">
      <alignment vertical="top"/>
    </xf>
    <xf numFmtId="0" fontId="51" fillId="129" borderId="0" applyNumberFormat="0" applyBorder="0" applyAlignment="0" applyProtection="0"/>
    <xf numFmtId="0" fontId="26" fillId="0" borderId="0">
      <alignment vertical="top"/>
    </xf>
    <xf numFmtId="0" fontId="51" fillId="117" borderId="0" applyNumberFormat="0" applyBorder="0" applyAlignment="0" applyProtection="0"/>
    <xf numFmtId="0" fontId="51" fillId="109" borderId="0" applyNumberFormat="0" applyBorder="0" applyProtection="0">
      <alignment vertical="top"/>
    </xf>
    <xf numFmtId="0" fontId="26" fillId="0" borderId="0">
      <alignment vertical="top"/>
    </xf>
    <xf numFmtId="0" fontId="47" fillId="47" borderId="0" applyNumberFormat="0" applyBorder="0" applyAlignment="0" applyProtection="0"/>
    <xf numFmtId="0" fontId="51" fillId="129" borderId="0" applyNumberFormat="0" applyBorder="0" applyAlignment="0" applyProtection="0"/>
    <xf numFmtId="0" fontId="51" fillId="129" borderId="0" applyNumberFormat="0" applyBorder="0" applyAlignment="0" applyProtection="0"/>
    <xf numFmtId="0" fontId="51" fillId="129" borderId="0" applyNumberFormat="0" applyBorder="0" applyAlignment="0" applyProtection="0"/>
    <xf numFmtId="0" fontId="51" fillId="121" borderId="0" applyNumberFormat="0" applyBorder="0" applyAlignment="0" applyProtection="0"/>
    <xf numFmtId="0" fontId="51" fillId="117" borderId="0" applyNumberFormat="0" applyBorder="0" applyProtection="0">
      <alignment vertical="top"/>
    </xf>
    <xf numFmtId="0" fontId="51" fillId="133" borderId="0" applyNumberFormat="0" applyBorder="0" applyAlignment="0" applyProtection="0"/>
    <xf numFmtId="0" fontId="26" fillId="0" borderId="0">
      <alignment vertical="top"/>
    </xf>
    <xf numFmtId="0" fontId="51" fillId="117" borderId="0" applyNumberFormat="0" applyBorder="0" applyAlignment="0" applyProtection="0"/>
    <xf numFmtId="0" fontId="51" fillId="130" borderId="0" applyNumberFormat="0" applyBorder="0" applyProtection="0">
      <alignment vertical="top"/>
    </xf>
    <xf numFmtId="0" fontId="51" fillId="130" borderId="0" applyNumberFormat="0" applyBorder="0" applyProtection="0">
      <alignment vertical="top"/>
    </xf>
    <xf numFmtId="0" fontId="51" fillId="117" borderId="0" applyNumberFormat="0" applyBorder="0" applyProtection="0">
      <alignment vertical="top"/>
    </xf>
    <xf numFmtId="0" fontId="47" fillId="28" borderId="0" applyNumberFormat="0" applyBorder="0" applyAlignment="0" applyProtection="0"/>
    <xf numFmtId="0" fontId="47" fillId="43" borderId="0" applyNumberFormat="0" applyBorder="0" applyAlignment="0" applyProtection="0"/>
    <xf numFmtId="0" fontId="26" fillId="0" borderId="0">
      <alignment vertical="top"/>
    </xf>
    <xf numFmtId="0" fontId="51" fillId="134" borderId="0" applyNumberFormat="0" applyBorder="0" applyAlignment="0" applyProtection="0"/>
    <xf numFmtId="0" fontId="51" fillId="121" borderId="0" applyNumberFormat="0" applyBorder="0" applyAlignment="0" applyProtection="0"/>
    <xf numFmtId="0" fontId="51" fillId="122" borderId="0" applyNumberFormat="0" applyBorder="0" applyProtection="0">
      <alignment vertical="top"/>
    </xf>
    <xf numFmtId="0" fontId="26" fillId="0" borderId="0">
      <alignment vertical="top"/>
    </xf>
    <xf numFmtId="0" fontId="26" fillId="0" borderId="0">
      <alignment vertical="top"/>
    </xf>
    <xf numFmtId="0" fontId="51" fillId="109" borderId="0" applyNumberFormat="0" applyBorder="0" applyProtection="0">
      <alignment vertical="top"/>
    </xf>
    <xf numFmtId="0" fontId="49" fillId="110" borderId="0" applyNumberFormat="0" applyBorder="0" applyAlignment="0" applyProtection="0"/>
    <xf numFmtId="0" fontId="47" fillId="43" borderId="0" applyNumberFormat="0" applyBorder="0" applyAlignment="0" applyProtection="0"/>
    <xf numFmtId="0" fontId="47" fillId="84" borderId="0" applyNumberFormat="0" applyBorder="0" applyAlignment="0" applyProtection="0"/>
    <xf numFmtId="0" fontId="51" fillId="137" borderId="0" applyNumberFormat="0" applyBorder="0" applyProtection="0">
      <alignment vertical="top"/>
    </xf>
    <xf numFmtId="0" fontId="51" fillId="130" borderId="0" applyNumberFormat="0" applyBorder="0" applyProtection="0">
      <alignment vertical="top"/>
    </xf>
    <xf numFmtId="0" fontId="51" fillId="117" borderId="0" applyNumberFormat="0" applyBorder="0" applyProtection="0">
      <alignment vertical="top"/>
    </xf>
    <xf numFmtId="0" fontId="51" fillId="130" borderId="0" applyNumberFormat="0" applyBorder="0" applyProtection="0">
      <alignment vertical="top"/>
    </xf>
    <xf numFmtId="0" fontId="1" fillId="68" borderId="0" applyNumberFormat="0" applyBorder="0" applyAlignment="0" applyProtection="0"/>
    <xf numFmtId="0" fontId="26" fillId="0" borderId="0">
      <alignment vertical="top"/>
    </xf>
    <xf numFmtId="0" fontId="51" fillId="134" borderId="0" applyNumberFormat="0" applyBorder="0" applyAlignment="0" applyProtection="0"/>
    <xf numFmtId="0" fontId="47" fillId="47" borderId="0" applyNumberFormat="0" applyBorder="0" applyAlignment="0" applyProtection="0"/>
    <xf numFmtId="0" fontId="47" fillId="113" borderId="0" applyNumberFormat="0" applyBorder="0" applyAlignment="0" applyProtection="0"/>
    <xf numFmtId="0" fontId="51" fillId="117" borderId="0" applyNumberFormat="0" applyBorder="0" applyProtection="0">
      <alignment vertical="top"/>
    </xf>
    <xf numFmtId="0" fontId="26" fillId="0" borderId="0"/>
    <xf numFmtId="0" fontId="26" fillId="0" borderId="0">
      <alignment vertical="top"/>
    </xf>
    <xf numFmtId="0" fontId="51" fillId="117" borderId="0" applyNumberFormat="0" applyBorder="0" applyProtection="0">
      <alignment vertical="top"/>
    </xf>
    <xf numFmtId="0" fontId="47" fillId="113" borderId="0" applyNumberFormat="0" applyBorder="0" applyAlignment="0" applyProtection="0"/>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7"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39" borderId="0" applyNumberFormat="0" applyBorder="0" applyProtection="0">
      <alignment vertical="top"/>
    </xf>
    <xf numFmtId="0" fontId="93" fillId="0" borderId="39" applyNumberFormat="0" applyFill="0" applyAlignment="0" applyProtection="0"/>
    <xf numFmtId="0" fontId="51" fillId="140" borderId="0" applyNumberFormat="0" applyBorder="0" applyAlignment="0" applyProtection="0"/>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8" borderId="0" applyNumberFormat="0" applyBorder="0" applyAlignment="0" applyProtection="0"/>
    <xf numFmtId="0" fontId="51" fillId="140" borderId="0" applyNumberFormat="0" applyBorder="0" applyAlignment="0" applyProtection="0"/>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51" fillId="139" borderId="0" applyNumberFormat="0" applyBorder="0" applyProtection="0">
      <alignment vertical="top"/>
    </xf>
    <xf numFmtId="0" fontId="26" fillId="0" borderId="0">
      <alignment vertical="top"/>
    </xf>
    <xf numFmtId="0" fontId="26" fillId="0" borderId="0">
      <alignment vertical="top"/>
    </xf>
    <xf numFmtId="0" fontId="51" fillId="138" borderId="0" applyNumberFormat="0" applyBorder="0" applyAlignment="0" applyProtection="0"/>
    <xf numFmtId="0" fontId="51" fillId="139"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38" borderId="0" applyNumberFormat="0" applyBorder="0" applyAlignment="0" applyProtection="0"/>
    <xf numFmtId="0" fontId="51" fillId="139"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38" borderId="0" applyNumberFormat="0" applyBorder="0" applyAlignment="0" applyProtection="0"/>
    <xf numFmtId="0" fontId="51" fillId="139" borderId="0" applyNumberFormat="0" applyBorder="0" applyProtection="0">
      <alignment vertical="top"/>
    </xf>
    <xf numFmtId="0" fontId="26" fillId="0" borderId="0">
      <alignment vertical="top"/>
    </xf>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1"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1" fillId="83" borderId="0" applyNumberFormat="0" applyBorder="0" applyAlignment="0" applyProtection="0"/>
    <xf numFmtId="0" fontId="51" fillId="137" borderId="0" applyNumberFormat="0" applyBorder="0" applyProtection="0">
      <alignment vertical="top"/>
    </xf>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1"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47" fillId="83" borderId="0" applyNumberFormat="0" applyBorder="0" applyAlignment="0" applyProtection="0"/>
    <xf numFmtId="0" fontId="51" fillId="138" borderId="0" applyNumberFormat="0" applyBorder="0" applyAlignment="0" applyProtection="0"/>
    <xf numFmtId="0" fontId="51" fillId="139" borderId="0" applyNumberFormat="0" applyBorder="0" applyProtection="0">
      <alignment vertical="top"/>
    </xf>
    <xf numFmtId="0" fontId="1" fillId="83" borderId="0" applyNumberFormat="0" applyBorder="0" applyAlignment="0" applyProtection="0"/>
    <xf numFmtId="0" fontId="1" fillId="83" borderId="0" applyNumberFormat="0" applyBorder="0" applyAlignment="0" applyProtection="0"/>
    <xf numFmtId="0" fontId="51" fillId="138" borderId="0" applyNumberFormat="0" applyBorder="0" applyAlignment="0" applyProtection="0"/>
    <xf numFmtId="0" fontId="51" fillId="139" borderId="0" applyNumberFormat="0" applyBorder="0" applyProtection="0">
      <alignment vertical="top"/>
    </xf>
    <xf numFmtId="0" fontId="51" fillId="138" borderId="0" applyNumberFormat="0" applyBorder="0" applyAlignment="0" applyProtection="0"/>
    <xf numFmtId="0" fontId="51" fillId="139" borderId="0" applyNumberFormat="0" applyBorder="0" applyProtection="0">
      <alignment vertical="top"/>
    </xf>
    <xf numFmtId="0" fontId="51" fillId="107"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49" fillId="127" borderId="0" applyNumberFormat="0" applyBorder="0" applyAlignment="0" applyProtection="0"/>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07" borderId="0" applyNumberFormat="0" applyBorder="0" applyProtection="0">
      <alignment vertical="top"/>
    </xf>
    <xf numFmtId="0" fontId="51" fillId="126" borderId="0" applyNumberFormat="0" applyBorder="0" applyAlignment="0" applyProtection="0"/>
    <xf numFmtId="0" fontId="51" fillId="136" borderId="0" applyNumberFormat="0" applyBorder="0" applyProtection="0">
      <alignment vertical="top"/>
    </xf>
    <xf numFmtId="0" fontId="51" fillId="141" borderId="0" applyNumberFormat="0" applyBorder="0" applyProtection="0">
      <alignment vertical="top"/>
    </xf>
    <xf numFmtId="0" fontId="51" fillId="136" borderId="0" applyNumberFormat="0" applyBorder="0" applyProtection="0">
      <alignment vertical="top"/>
    </xf>
    <xf numFmtId="0" fontId="93" fillId="0" borderId="39" applyNumberFormat="0" applyFill="0" applyAlignment="0" applyProtection="0"/>
    <xf numFmtId="0" fontId="51" fillId="142" borderId="0" applyNumberFormat="0" applyBorder="0" applyAlignment="0" applyProtection="0"/>
    <xf numFmtId="0" fontId="51" fillId="136" borderId="0" applyNumberFormat="0" applyBorder="0" applyProtection="0">
      <alignment vertical="top"/>
    </xf>
    <xf numFmtId="0" fontId="51" fillId="141" borderId="0" applyNumberFormat="0" applyBorder="0" applyProtection="0">
      <alignment vertical="top"/>
    </xf>
    <xf numFmtId="0" fontId="51" fillId="127" borderId="0" applyNumberFormat="0" applyBorder="0" applyAlignment="0" applyProtection="0"/>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26" borderId="0" applyNumberFormat="0" applyBorder="0" applyAlignment="0" applyProtection="0"/>
    <xf numFmtId="0" fontId="51" fillId="142" borderId="0" applyNumberFormat="0" applyBorder="0" applyAlignment="0" applyProtection="0"/>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51" fillId="141" borderId="0" applyNumberFormat="0" applyBorder="0" applyProtection="0">
      <alignment vertical="top"/>
    </xf>
    <xf numFmtId="0" fontId="26" fillId="0" borderId="0">
      <alignment vertical="top"/>
    </xf>
    <xf numFmtId="0" fontId="26" fillId="0" borderId="0">
      <alignment vertical="top"/>
    </xf>
    <xf numFmtId="0" fontId="51" fillId="126" borderId="0" applyNumberFormat="0" applyBorder="0" applyAlignment="0" applyProtection="0"/>
    <xf numFmtId="0" fontId="51" fillId="14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26" borderId="0" applyNumberFormat="0" applyBorder="0" applyAlignment="0" applyProtection="0"/>
    <xf numFmtId="0" fontId="51" fillId="14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26" borderId="0" applyNumberFormat="0" applyBorder="0" applyAlignment="0" applyProtection="0"/>
    <xf numFmtId="0" fontId="51" fillId="141" borderId="0" applyNumberFormat="0" applyBorder="0" applyProtection="0">
      <alignment vertical="top"/>
    </xf>
    <xf numFmtId="0" fontId="26" fillId="0" borderId="0">
      <alignment vertical="top"/>
    </xf>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1"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1" fillId="69" borderId="0" applyNumberFormat="0" applyBorder="0" applyAlignment="0" applyProtection="0"/>
    <xf numFmtId="0" fontId="51" fillId="114" borderId="0" applyNumberFormat="0" applyBorder="0" applyProtection="0">
      <alignment vertical="top"/>
    </xf>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1"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47" fillId="69" borderId="0" applyNumberFormat="0" applyBorder="0" applyAlignment="0" applyProtection="0"/>
    <xf numFmtId="0" fontId="51" fillId="126" borderId="0" applyNumberFormat="0" applyBorder="0" applyAlignment="0" applyProtection="0"/>
    <xf numFmtId="0" fontId="51" fillId="141" borderId="0" applyNumberFormat="0" applyBorder="0" applyProtection="0">
      <alignment vertical="top"/>
    </xf>
    <xf numFmtId="0" fontId="1" fillId="69" borderId="0" applyNumberFormat="0" applyBorder="0" applyAlignment="0" applyProtection="0"/>
    <xf numFmtId="0" fontId="1" fillId="69" borderId="0" applyNumberFormat="0" applyBorder="0" applyAlignment="0" applyProtection="0"/>
    <xf numFmtId="0" fontId="1" fillId="40" borderId="0" applyNumberFormat="0" applyBorder="0" applyAlignment="0" applyProtection="0"/>
    <xf numFmtId="0" fontId="51" fillId="126" borderId="0" applyNumberFormat="0" applyBorder="0" applyAlignment="0" applyProtection="0"/>
    <xf numFmtId="0" fontId="51" fillId="141" borderId="0" applyNumberFormat="0" applyBorder="0" applyProtection="0">
      <alignment vertical="top"/>
    </xf>
    <xf numFmtId="0" fontId="51" fillId="126" borderId="0" applyNumberFormat="0" applyBorder="0" applyAlignment="0" applyProtection="0"/>
    <xf numFmtId="0" fontId="51" fillId="141" borderId="0" applyNumberFormat="0" applyBorder="0" applyProtection="0">
      <alignment vertical="top"/>
    </xf>
    <xf numFmtId="0" fontId="51" fillId="107"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49" fillId="135" borderId="0" applyNumberFormat="0" applyBorder="0" applyAlignment="0" applyProtection="0"/>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07" borderId="0" applyNumberFormat="0" applyBorder="0" applyProtection="0">
      <alignment vertical="top"/>
    </xf>
    <xf numFmtId="0" fontId="51" fillId="134" borderId="0" applyNumberFormat="0" applyBorder="0" applyAlignment="0" applyProtection="0"/>
    <xf numFmtId="0" fontId="51" fillId="143" borderId="0" applyNumberFormat="0" applyBorder="0" applyProtection="0">
      <alignment vertical="top"/>
    </xf>
    <xf numFmtId="0" fontId="51" fillId="130" borderId="0" applyNumberFormat="0" applyBorder="0" applyProtection="0">
      <alignment vertical="top"/>
    </xf>
    <xf numFmtId="0" fontId="51" fillId="143" borderId="0" applyNumberFormat="0" applyBorder="0" applyProtection="0">
      <alignment vertical="top"/>
    </xf>
    <xf numFmtId="0" fontId="51" fillId="132" borderId="0" applyNumberFormat="0" applyBorder="0" applyAlignment="0" applyProtection="0"/>
    <xf numFmtId="0" fontId="51" fillId="143" borderId="0" applyNumberFormat="0" applyBorder="0" applyProtection="0">
      <alignment vertical="top"/>
    </xf>
    <xf numFmtId="0" fontId="51" fillId="130" borderId="0" applyNumberFormat="0" applyBorder="0" applyProtection="0">
      <alignment vertical="top"/>
    </xf>
    <xf numFmtId="0" fontId="51" fillId="135" borderId="0" applyNumberFormat="0" applyBorder="0" applyAlignment="0" applyProtection="0"/>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4" borderId="0" applyNumberFormat="0" applyBorder="0" applyAlignment="0" applyProtection="0"/>
    <xf numFmtId="0" fontId="51" fillId="132" borderId="0" applyNumberFormat="0" applyBorder="0" applyAlignment="0" applyProtection="0"/>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51" fillId="130" borderId="0" applyNumberFormat="0" applyBorder="0" applyProtection="0">
      <alignment vertical="top"/>
    </xf>
    <xf numFmtId="0" fontId="26" fillId="0" borderId="0">
      <alignment vertical="top"/>
    </xf>
    <xf numFmtId="0" fontId="26" fillId="0" borderId="0">
      <alignment vertical="top"/>
    </xf>
    <xf numFmtId="0" fontId="51" fillId="134" borderId="0" applyNumberFormat="0" applyBorder="0" applyAlignment="0" applyProtection="0"/>
    <xf numFmtId="0" fontId="51"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34" borderId="0" applyNumberFormat="0" applyBorder="0" applyAlignment="0" applyProtection="0"/>
    <xf numFmtId="0" fontId="51"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34" borderId="0" applyNumberFormat="0" applyBorder="0" applyAlignment="0" applyProtection="0"/>
    <xf numFmtId="0" fontId="51" fillId="130" borderId="0" applyNumberFormat="0" applyBorder="0" applyProtection="0">
      <alignment vertical="top"/>
    </xf>
    <xf numFmtId="0" fontId="26" fillId="0" borderId="0">
      <alignment vertical="top"/>
    </xf>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1"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1" fillId="67" borderId="0" applyNumberFormat="0" applyBorder="0" applyAlignment="0" applyProtection="0"/>
    <xf numFmtId="0" fontId="51" fillId="114" borderId="0" applyNumberFormat="0" applyBorder="0" applyProtection="0">
      <alignment vertical="top"/>
    </xf>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1"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47" fillId="67" borderId="0" applyNumberFormat="0" applyBorder="0" applyAlignment="0" applyProtection="0"/>
    <xf numFmtId="0" fontId="51" fillId="134" borderId="0" applyNumberFormat="0" applyBorder="0" applyAlignment="0" applyProtection="0"/>
    <xf numFmtId="0" fontId="51" fillId="130" borderId="0" applyNumberFormat="0" applyBorder="0" applyProtection="0">
      <alignment vertical="top"/>
    </xf>
    <xf numFmtId="0" fontId="1" fillId="67" borderId="0" applyNumberFormat="0" applyBorder="0" applyAlignment="0" applyProtection="0"/>
    <xf numFmtId="0" fontId="1" fillId="67" borderId="0" applyNumberFormat="0" applyBorder="0" applyAlignment="0" applyProtection="0"/>
    <xf numFmtId="0" fontId="51" fillId="134" borderId="0" applyNumberFormat="0" applyBorder="0" applyAlignment="0" applyProtection="0"/>
    <xf numFmtId="0" fontId="51" fillId="130" borderId="0" applyNumberFormat="0" applyBorder="0" applyProtection="0">
      <alignment vertical="top"/>
    </xf>
    <xf numFmtId="0" fontId="51" fillId="134" borderId="0" applyNumberFormat="0" applyBorder="0" applyAlignment="0" applyProtection="0"/>
    <xf numFmtId="0" fontId="51" fillId="130" borderId="0" applyNumberFormat="0" applyBorder="0" applyProtection="0">
      <alignment vertical="top"/>
    </xf>
    <xf numFmtId="0" fontId="51" fillId="115"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49" fillId="145" borderId="0" applyNumberFormat="0" applyBorder="0" applyAlignment="0" applyProtection="0"/>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51" fillId="115" borderId="0" applyNumberFormat="0" applyBorder="0" applyProtection="0">
      <alignment vertical="top"/>
    </xf>
    <xf numFmtId="0" fontId="51" fillId="144" borderId="0" applyNumberFormat="0" applyBorder="0" applyAlignment="0" applyProtection="0"/>
    <xf numFmtId="0" fontId="51" fillId="139" borderId="0" applyNumberFormat="0" applyBorder="0" applyProtection="0">
      <alignment vertical="top"/>
    </xf>
    <xf numFmtId="0" fontId="51" fillId="122" borderId="0" applyNumberFormat="0" applyBorder="0" applyProtection="0">
      <alignment vertical="top"/>
    </xf>
    <xf numFmtId="0" fontId="51" fillId="139" borderId="0" applyNumberFormat="0" applyBorder="0" applyProtection="0">
      <alignment vertical="top"/>
    </xf>
    <xf numFmtId="0" fontId="51" fillId="124" borderId="0" applyNumberFormat="0" applyBorder="0" applyAlignment="0" applyProtection="0"/>
    <xf numFmtId="0" fontId="51" fillId="139" borderId="0" applyNumberFormat="0" applyBorder="0" applyProtection="0">
      <alignment vertical="top"/>
    </xf>
    <xf numFmtId="0" fontId="51" fillId="122" borderId="0" applyNumberFormat="0" applyBorder="0" applyProtection="0">
      <alignment vertical="top"/>
    </xf>
    <xf numFmtId="0" fontId="51" fillId="145" borderId="0" applyNumberFormat="0" applyBorder="0" applyAlignment="0" applyProtection="0"/>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44" borderId="0" applyNumberFormat="0" applyBorder="0" applyAlignment="0" applyProtection="0"/>
    <xf numFmtId="0" fontId="51" fillId="124" borderId="0" applyNumberFormat="0" applyBorder="0" applyAlignment="0" applyProtection="0"/>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51" fillId="122" borderId="0" applyNumberFormat="0" applyBorder="0" applyProtection="0">
      <alignment vertical="top"/>
    </xf>
    <xf numFmtId="0" fontId="26" fillId="0" borderId="0">
      <alignment vertical="top"/>
    </xf>
    <xf numFmtId="0" fontId="26" fillId="0" borderId="0">
      <alignment vertical="top"/>
    </xf>
    <xf numFmtId="0" fontId="51" fillId="144" borderId="0" applyNumberFormat="0" applyBorder="0" applyAlignment="0" applyProtection="0"/>
    <xf numFmtId="0" fontId="51" fillId="122"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44" borderId="0" applyNumberFormat="0" applyBorder="0" applyAlignment="0" applyProtection="0"/>
    <xf numFmtId="0" fontId="51" fillId="122"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51" fillId="144" borderId="0" applyNumberFormat="0" applyBorder="0" applyAlignment="0" applyProtection="0"/>
    <xf numFmtId="0" fontId="51" fillId="122" borderId="0" applyNumberFormat="0" applyBorder="0" applyProtection="0">
      <alignment vertical="top"/>
    </xf>
    <xf numFmtId="0" fontId="26" fillId="0" borderId="0">
      <alignment vertical="top"/>
    </xf>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1"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1" fillId="68" borderId="0" applyNumberFormat="0" applyBorder="0" applyAlignment="0" applyProtection="0"/>
    <xf numFmtId="0" fontId="51" fillId="108" borderId="0" applyNumberFormat="0" applyBorder="0" applyProtection="0">
      <alignment vertical="top"/>
    </xf>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1"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47" fillId="68" borderId="0" applyNumberFormat="0" applyBorder="0" applyAlignment="0" applyProtection="0"/>
    <xf numFmtId="0" fontId="51" fillId="144" borderId="0" applyNumberFormat="0" applyBorder="0" applyAlignment="0" applyProtection="0"/>
    <xf numFmtId="0" fontId="51" fillId="122" borderId="0" applyNumberFormat="0" applyBorder="0" applyProtection="0">
      <alignment vertical="top"/>
    </xf>
    <xf numFmtId="0" fontId="1" fillId="68" borderId="0" applyNumberFormat="0" applyBorder="0" applyAlignment="0" applyProtection="0"/>
    <xf numFmtId="0" fontId="1" fillId="68" borderId="0" applyNumberFormat="0" applyBorder="0" applyAlignment="0" applyProtection="0"/>
    <xf numFmtId="0" fontId="51" fillId="144" borderId="0" applyNumberFormat="0" applyBorder="0" applyAlignment="0" applyProtection="0"/>
    <xf numFmtId="0" fontId="51" fillId="122" borderId="0" applyNumberFormat="0" applyBorder="0" applyProtection="0">
      <alignment vertical="top"/>
    </xf>
    <xf numFmtId="0" fontId="51" fillId="144" borderId="0" applyNumberFormat="0" applyBorder="0" applyAlignment="0" applyProtection="0"/>
    <xf numFmtId="0" fontId="51" fillId="122" borderId="0" applyNumberFormat="0" applyBorder="0" applyProtection="0">
      <alignment vertical="top"/>
    </xf>
    <xf numFmtId="0" fontId="85" fillId="107"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152" fillId="146" borderId="0" applyNumberFormat="0" applyBorder="0" applyAlignment="0" applyProtection="0"/>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07" borderId="0" applyNumberFormat="0" applyBorder="0" applyProtection="0">
      <alignment vertical="top"/>
    </xf>
    <xf numFmtId="0" fontId="85" fillId="146" borderId="0" applyNumberFormat="0" applyBorder="0" applyAlignment="0" applyProtection="0"/>
    <xf numFmtId="0" fontId="85" fillId="147" borderId="0" applyNumberFormat="0" applyBorder="0" applyProtection="0">
      <alignment vertical="top"/>
    </xf>
    <xf numFmtId="0" fontId="85" fillId="130" borderId="0" applyNumberFormat="0" applyBorder="0" applyProtection="0">
      <alignment vertical="top"/>
    </xf>
    <xf numFmtId="0" fontId="85" fillId="147" borderId="0" applyNumberFormat="0" applyBorder="0" applyProtection="0">
      <alignment vertical="top"/>
    </xf>
    <xf numFmtId="0" fontId="85" fillId="73" borderId="0" applyNumberFormat="0" applyBorder="0" applyAlignment="0" applyProtection="0"/>
    <xf numFmtId="0" fontId="85" fillId="132" borderId="0" applyNumberFormat="0" applyBorder="0" applyAlignment="0" applyProtection="0"/>
    <xf numFmtId="0" fontId="85" fillId="147"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46" borderId="0" applyNumberFormat="0" applyBorder="0" applyAlignment="0" applyProtection="0"/>
    <xf numFmtId="0" fontId="85" fillId="132" borderId="0" applyNumberFormat="0" applyBorder="0" applyAlignment="0" applyProtection="0"/>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26" fillId="0" borderId="0">
      <alignment vertical="top"/>
    </xf>
    <xf numFmtId="0" fontId="26" fillId="0" borderId="0">
      <alignment vertical="top"/>
    </xf>
    <xf numFmtId="0" fontId="85" fillId="146" borderId="0" applyNumberFormat="0" applyBorder="0" applyAlignment="0" applyProtection="0"/>
    <xf numFmtId="0" fontId="85"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46" borderId="0" applyNumberFormat="0" applyBorder="0" applyAlignment="0" applyProtection="0"/>
    <xf numFmtId="0" fontId="85"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46" borderId="0" applyNumberFormat="0" applyBorder="0" applyAlignment="0" applyProtection="0"/>
    <xf numFmtId="0" fontId="85" fillId="130" borderId="0" applyNumberFormat="0" applyBorder="0" applyProtection="0">
      <alignment vertical="top"/>
    </xf>
    <xf numFmtId="0" fontId="26" fillId="0" borderId="0">
      <alignment vertical="top"/>
    </xf>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40" fillId="75" borderId="0" applyNumberFormat="0" applyBorder="0" applyAlignment="0" applyProtection="0"/>
    <xf numFmtId="0" fontId="85" fillId="114" borderId="0" applyNumberFormat="0" applyBorder="0" applyProtection="0">
      <alignment vertical="top"/>
    </xf>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40" fillId="75" borderId="0" applyNumberFormat="0" applyBorder="0" applyAlignment="0" applyProtection="0"/>
    <xf numFmtId="0" fontId="40" fillId="75" borderId="0" applyNumberFormat="0" applyBorder="0" applyAlignment="0" applyProtection="0"/>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85" fillId="146" borderId="0" applyNumberFormat="0" applyBorder="0" applyAlignment="0" applyProtection="0"/>
    <xf numFmtId="0" fontId="85" fillId="130" borderId="0" applyNumberFormat="0" applyBorder="0" applyProtection="0">
      <alignment vertical="top"/>
    </xf>
    <xf numFmtId="0" fontId="67" fillId="33" borderId="0" applyNumberFormat="0" applyBorder="0" applyAlignment="0" applyProtection="0"/>
    <xf numFmtId="0" fontId="85" fillId="117"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152" fillId="119" borderId="0" applyNumberFormat="0" applyBorder="0" applyAlignment="0" applyProtection="0"/>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Alignment="0" applyProtection="0"/>
    <xf numFmtId="0" fontId="85" fillId="117" borderId="0" applyNumberFormat="0" applyBorder="0" applyProtection="0">
      <alignment vertical="top"/>
    </xf>
    <xf numFmtId="0" fontId="85" fillId="148" borderId="0" applyNumberFormat="0" applyBorder="0" applyProtection="0">
      <alignment vertical="top"/>
    </xf>
    <xf numFmtId="0" fontId="85" fillId="149" borderId="0" applyNumberFormat="0" applyBorder="0" applyAlignment="0" applyProtection="0"/>
    <xf numFmtId="0" fontId="85" fillId="119" borderId="0" applyNumberFormat="0" applyBorder="0" applyAlignment="0" applyProtection="0"/>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17" borderId="0" applyNumberFormat="0" applyBorder="0" applyAlignment="0" applyProtection="0"/>
    <xf numFmtId="0" fontId="85" fillId="149" borderId="0" applyNumberFormat="0" applyBorder="0" applyAlignment="0" applyProtection="0"/>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26" fillId="0" borderId="0">
      <alignment vertical="top"/>
    </xf>
    <xf numFmtId="0" fontId="26" fillId="0" borderId="0">
      <alignment vertical="top"/>
    </xf>
    <xf numFmtId="0" fontId="85" fillId="117" borderId="0" applyNumberFormat="0" applyBorder="0" applyAlignment="0" applyProtection="0"/>
    <xf numFmtId="0" fontId="85" fillId="14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17" borderId="0" applyNumberFormat="0" applyBorder="0" applyAlignment="0" applyProtection="0"/>
    <xf numFmtId="0" fontId="85" fillId="14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17" borderId="0" applyNumberFormat="0" applyBorder="0" applyAlignment="0" applyProtection="0"/>
    <xf numFmtId="0" fontId="85" fillId="148" borderId="0" applyNumberFormat="0" applyBorder="0" applyProtection="0">
      <alignment vertical="top"/>
    </xf>
    <xf numFmtId="0" fontId="26" fillId="0" borderId="0">
      <alignment vertical="top"/>
    </xf>
    <xf numFmtId="0" fontId="67" fillId="33" borderId="0" applyNumberFormat="0" applyBorder="0" applyAlignment="0" applyProtection="0"/>
    <xf numFmtId="0" fontId="40" fillId="33" borderId="0" applyNumberFormat="0" applyBorder="0" applyAlignment="0" applyProtection="0"/>
    <xf numFmtId="0" fontId="85" fillId="117" borderId="0" applyNumberFormat="0" applyBorder="0" applyProtection="0">
      <alignment vertical="top"/>
    </xf>
    <xf numFmtId="0" fontId="67" fillId="33" borderId="0" applyNumberFormat="0" applyBorder="0" applyAlignment="0" applyProtection="0"/>
    <xf numFmtId="0" fontId="40" fillId="33" borderId="0" applyNumberFormat="0" applyBorder="0" applyAlignment="0" applyProtection="0"/>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17" borderId="0" applyNumberFormat="0" applyBorder="0" applyAlignment="0" applyProtection="0"/>
    <xf numFmtId="0" fontId="85" fillId="148" borderId="0" applyNumberFormat="0" applyBorder="0" applyProtection="0">
      <alignment vertical="top"/>
    </xf>
    <xf numFmtId="0" fontId="85" fillId="137"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152" fillId="138" borderId="0" applyNumberFormat="0" applyBorder="0" applyAlignment="0" applyProtection="0"/>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7" borderId="0" applyNumberFormat="0" applyBorder="0" applyProtection="0">
      <alignment vertical="top"/>
    </xf>
    <xf numFmtId="0" fontId="85" fillId="138" borderId="0" applyNumberFormat="0" applyBorder="0" applyAlignment="0" applyProtection="0"/>
    <xf numFmtId="0" fontId="85" fillId="139" borderId="0" applyNumberFormat="0" applyBorder="0" applyProtection="0">
      <alignment vertical="top"/>
    </xf>
    <xf numFmtId="0" fontId="85" fillId="150" borderId="0" applyNumberFormat="0" applyBorder="0" applyProtection="0">
      <alignment vertical="top"/>
    </xf>
    <xf numFmtId="0" fontId="85" fillId="139" borderId="0" applyNumberFormat="0" applyBorder="0" applyProtection="0">
      <alignment vertical="top"/>
    </xf>
    <xf numFmtId="0" fontId="85" fillId="71" borderId="0" applyNumberFormat="0" applyBorder="0" applyAlignment="0" applyProtection="0"/>
    <xf numFmtId="0" fontId="85" fillId="151" borderId="0" applyNumberFormat="0" applyBorder="0" applyAlignment="0" applyProtection="0"/>
    <xf numFmtId="0" fontId="85" fillId="139"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38" borderId="0" applyNumberFormat="0" applyBorder="0" applyAlignment="0" applyProtection="0"/>
    <xf numFmtId="0" fontId="85" fillId="151" borderId="0" applyNumberFormat="0" applyBorder="0" applyAlignment="0" applyProtection="0"/>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26" fillId="0" borderId="0">
      <alignment vertical="top"/>
    </xf>
    <xf numFmtId="0" fontId="26" fillId="0" borderId="0">
      <alignment vertical="top"/>
    </xf>
    <xf numFmtId="0" fontId="85" fillId="138" borderId="0" applyNumberFormat="0" applyBorder="0" applyAlignment="0" applyProtection="0"/>
    <xf numFmtId="0" fontId="85" fillId="15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38" borderId="0" applyNumberFormat="0" applyBorder="0" applyAlignment="0" applyProtection="0"/>
    <xf numFmtId="0" fontId="85" fillId="15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38" borderId="0" applyNumberFormat="0" applyBorder="0" applyAlignment="0" applyProtection="0"/>
    <xf numFmtId="0" fontId="85" fillId="150" borderId="0" applyNumberFormat="0" applyBorder="0" applyProtection="0">
      <alignment vertical="top"/>
    </xf>
    <xf numFmtId="0" fontId="26" fillId="0" borderId="0">
      <alignment vertical="top"/>
    </xf>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40" fillId="83" borderId="0" applyNumberFormat="0" applyBorder="0" applyAlignment="0" applyProtection="0"/>
    <xf numFmtId="0" fontId="85" fillId="137" borderId="0" applyNumberFormat="0" applyBorder="0" applyProtection="0">
      <alignment vertical="top"/>
    </xf>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40" fillId="83" borderId="0" applyNumberFormat="0" applyBorder="0" applyAlignment="0" applyProtection="0"/>
    <xf numFmtId="0" fontId="40" fillId="83" borderId="0" applyNumberFormat="0" applyBorder="0" applyAlignment="0" applyProtection="0"/>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38" borderId="0" applyNumberFormat="0" applyBorder="0" applyAlignment="0" applyProtection="0"/>
    <xf numFmtId="0" fontId="85" fillId="150" borderId="0" applyNumberFormat="0" applyBorder="0" applyProtection="0">
      <alignment vertical="top"/>
    </xf>
    <xf numFmtId="0" fontId="85" fillId="107"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152" fillId="153" borderId="0" applyNumberFormat="0" applyBorder="0" applyAlignment="0" applyProtection="0"/>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07" borderId="0" applyNumberFormat="0" applyBorder="0" applyProtection="0">
      <alignment vertical="top"/>
    </xf>
    <xf numFmtId="0" fontId="85" fillId="152" borderId="0" applyNumberFormat="0" applyBorder="0" applyAlignment="0" applyProtection="0"/>
    <xf numFmtId="0" fontId="85" fillId="136" borderId="0" applyNumberFormat="0" applyBorder="0" applyProtection="0">
      <alignment vertical="top"/>
    </xf>
    <xf numFmtId="0" fontId="85" fillId="141" borderId="0" applyNumberFormat="0" applyBorder="0" applyProtection="0">
      <alignment vertical="top"/>
    </xf>
    <xf numFmtId="0" fontId="85" fillId="136" borderId="0" applyNumberFormat="0" applyBorder="0" applyProtection="0">
      <alignment vertical="top"/>
    </xf>
    <xf numFmtId="0" fontId="85" fillId="74" borderId="0" applyNumberFormat="0" applyBorder="0" applyAlignment="0" applyProtection="0"/>
    <xf numFmtId="0" fontId="85" fillId="142" borderId="0" applyNumberFormat="0" applyBorder="0" applyAlignment="0" applyProtection="0"/>
    <xf numFmtId="0" fontId="85" fillId="136" borderId="0" applyNumberFormat="0" applyBorder="0" applyProtection="0">
      <alignment vertical="top"/>
    </xf>
    <xf numFmtId="0" fontId="85" fillId="141" borderId="0" applyNumberFormat="0" applyBorder="0" applyProtection="0">
      <alignment vertical="top"/>
    </xf>
    <xf numFmtId="0" fontId="85" fillId="153" borderId="0" applyNumberFormat="0" applyBorder="0" applyAlignment="0" applyProtection="0"/>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52" borderId="0" applyNumberFormat="0" applyBorder="0" applyAlignment="0" applyProtection="0"/>
    <xf numFmtId="0" fontId="85" fillId="142" borderId="0" applyNumberFormat="0" applyBorder="0" applyAlignment="0" applyProtection="0"/>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85" fillId="141" borderId="0" applyNumberFormat="0" applyBorder="0" applyProtection="0">
      <alignment vertical="top"/>
    </xf>
    <xf numFmtId="0" fontId="26" fillId="0" borderId="0">
      <alignment vertical="top"/>
    </xf>
    <xf numFmtId="0" fontId="26" fillId="0" borderId="0">
      <alignment vertical="top"/>
    </xf>
    <xf numFmtId="0" fontId="85" fillId="152" borderId="0" applyNumberFormat="0" applyBorder="0" applyAlignment="0" applyProtection="0"/>
    <xf numFmtId="0" fontId="85" fillId="14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2" borderId="0" applyNumberFormat="0" applyBorder="0" applyAlignment="0" applyProtection="0"/>
    <xf numFmtId="0" fontId="85" fillId="14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2" borderId="0" applyNumberFormat="0" applyBorder="0" applyAlignment="0" applyProtection="0"/>
    <xf numFmtId="0" fontId="85" fillId="141" borderId="0" applyNumberFormat="0" applyBorder="0" applyProtection="0">
      <alignment vertical="top"/>
    </xf>
    <xf numFmtId="0" fontId="26" fillId="0" borderId="0">
      <alignment vertical="top"/>
    </xf>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40" fillId="81" borderId="0" applyNumberFormat="0" applyBorder="0" applyAlignment="0" applyProtection="0"/>
    <xf numFmtId="0" fontId="85" fillId="114" borderId="0" applyNumberFormat="0" applyBorder="0" applyProtection="0">
      <alignment vertical="top"/>
    </xf>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40" fillId="81" borderId="0" applyNumberFormat="0" applyBorder="0" applyAlignment="0" applyProtection="0"/>
    <xf numFmtId="0" fontId="40" fillId="81" borderId="0" applyNumberFormat="0" applyBorder="0" applyAlignment="0" applyProtection="0"/>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85" fillId="152" borderId="0" applyNumberFormat="0" applyBorder="0" applyAlignment="0" applyProtection="0"/>
    <xf numFmtId="0" fontId="85" fillId="141" borderId="0" applyNumberFormat="0" applyBorder="0" applyProtection="0">
      <alignment vertical="top"/>
    </xf>
    <xf numFmtId="0" fontId="67" fillId="45" borderId="0" applyNumberFormat="0" applyBorder="0" applyAlignment="0" applyProtection="0"/>
    <xf numFmtId="0" fontId="85" fillId="107"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152" fillId="147" borderId="0" applyNumberFormat="0" applyBorder="0" applyAlignment="0" applyProtection="0"/>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0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30" borderId="0" applyNumberFormat="0" applyBorder="0" applyProtection="0">
      <alignment vertical="top"/>
    </xf>
    <xf numFmtId="0" fontId="85" fillId="147" borderId="0" applyNumberFormat="0" applyBorder="0" applyProtection="0">
      <alignment vertical="top"/>
    </xf>
    <xf numFmtId="0" fontId="85" fillId="75" borderId="0" applyNumberFormat="0" applyBorder="0" applyAlignment="0" applyProtection="0"/>
    <xf numFmtId="0" fontId="85" fillId="132" borderId="0" applyNumberFormat="0" applyBorder="0" applyAlignment="0" applyProtection="0"/>
    <xf numFmtId="0" fontId="85" fillId="147"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47" borderId="0" applyNumberFormat="0" applyBorder="0" applyAlignment="0" applyProtection="0"/>
    <xf numFmtId="0" fontId="85" fillId="132" borderId="0" applyNumberFormat="0" applyBorder="0" applyAlignment="0" applyProtection="0"/>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85" fillId="130" borderId="0" applyNumberFormat="0" applyBorder="0" applyProtection="0">
      <alignment vertical="top"/>
    </xf>
    <xf numFmtId="0" fontId="26" fillId="0" borderId="0">
      <alignment vertical="top"/>
    </xf>
    <xf numFmtId="0" fontId="26" fillId="0" borderId="0">
      <alignment vertical="top"/>
    </xf>
    <xf numFmtId="0" fontId="85" fillId="147" borderId="0" applyNumberFormat="0" applyBorder="0" applyAlignment="0" applyProtection="0"/>
    <xf numFmtId="0" fontId="85"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47" borderId="0" applyNumberFormat="0" applyBorder="0" applyAlignment="0" applyProtection="0"/>
    <xf numFmtId="0" fontId="85" fillId="13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47" borderId="0" applyNumberFormat="0" applyBorder="0" applyAlignment="0" applyProtection="0"/>
    <xf numFmtId="0" fontId="85" fillId="130" borderId="0" applyNumberFormat="0" applyBorder="0" applyProtection="0">
      <alignment vertical="top"/>
    </xf>
    <xf numFmtId="0" fontId="26" fillId="0" borderId="0">
      <alignment vertical="top"/>
    </xf>
    <xf numFmtId="0" fontId="67" fillId="45" borderId="0" applyNumberFormat="0" applyBorder="0" applyAlignment="0" applyProtection="0"/>
    <xf numFmtId="0" fontId="40" fillId="45" borderId="0" applyNumberFormat="0" applyBorder="0" applyAlignment="0" applyProtection="0"/>
    <xf numFmtId="0" fontId="85" fillId="114" borderId="0" applyNumberFormat="0" applyBorder="0" applyProtection="0">
      <alignment vertical="top"/>
    </xf>
    <xf numFmtId="0" fontId="67" fillId="45" borderId="0" applyNumberFormat="0" applyBorder="0" applyAlignment="0" applyProtection="0"/>
    <xf numFmtId="0" fontId="40" fillId="45" borderId="0" applyNumberFormat="0" applyBorder="0" applyAlignment="0" applyProtection="0"/>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47" borderId="0" applyNumberFormat="0" applyBorder="0" applyAlignment="0" applyProtection="0"/>
    <xf numFmtId="0" fontId="85" fillId="130" borderId="0" applyNumberFormat="0" applyBorder="0" applyProtection="0">
      <alignment vertical="top"/>
    </xf>
    <xf numFmtId="0" fontId="85" fillId="115"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152" fillId="155" borderId="0" applyNumberFormat="0" applyBorder="0" applyAlignment="0" applyProtection="0"/>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15"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17" borderId="0" applyNumberFormat="0" applyBorder="0" applyProtection="0">
      <alignment vertical="top"/>
    </xf>
    <xf numFmtId="0" fontId="85" fillId="76" borderId="0" applyNumberFormat="0" applyBorder="0" applyAlignment="0" applyProtection="0"/>
    <xf numFmtId="0" fontId="85" fillId="119" borderId="0" applyNumberFormat="0" applyBorder="0" applyAlignment="0" applyProtection="0"/>
    <xf numFmtId="0" fontId="85" fillId="117" borderId="0" applyNumberFormat="0" applyBorder="0" applyProtection="0">
      <alignment vertical="top"/>
    </xf>
    <xf numFmtId="0" fontId="85" fillId="155" borderId="0" applyNumberFormat="0" applyBorder="0" applyAlignment="0" applyProtection="0"/>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54" borderId="0" applyNumberFormat="0" applyBorder="0" applyAlignment="0" applyProtection="0"/>
    <xf numFmtId="0" fontId="85" fillId="119" borderId="0" applyNumberFormat="0" applyBorder="0" applyAlignment="0" applyProtection="0"/>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85" fillId="117" borderId="0" applyNumberFormat="0" applyBorder="0" applyProtection="0">
      <alignment vertical="top"/>
    </xf>
    <xf numFmtId="0" fontId="26" fillId="0" borderId="0">
      <alignment vertical="top"/>
    </xf>
    <xf numFmtId="0" fontId="26" fillId="0" borderId="0">
      <alignment vertical="top"/>
    </xf>
    <xf numFmtId="0" fontId="85" fillId="154" borderId="0" applyNumberFormat="0" applyBorder="0" applyAlignment="0" applyProtection="0"/>
    <xf numFmtId="0" fontId="85" fillId="11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4" borderId="0" applyNumberFormat="0" applyBorder="0" applyAlignment="0" applyProtection="0"/>
    <xf numFmtId="0" fontId="85" fillId="11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4" borderId="0" applyNumberFormat="0" applyBorder="0" applyAlignment="0" applyProtection="0"/>
    <xf numFmtId="0" fontId="85" fillId="117" borderId="0" applyNumberFormat="0" applyBorder="0" applyProtection="0">
      <alignment vertical="top"/>
    </xf>
    <xf numFmtId="0" fontId="26" fillId="0" borderId="0">
      <alignment vertical="top"/>
    </xf>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40" fillId="68" borderId="0" applyNumberFormat="0" applyBorder="0" applyAlignment="0" applyProtection="0"/>
    <xf numFmtId="0" fontId="85" fillId="108" borderId="0" applyNumberFormat="0" applyBorder="0" applyProtection="0">
      <alignment vertical="top"/>
    </xf>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54" borderId="0" applyNumberFormat="0" applyBorder="0" applyAlignment="0" applyProtection="0"/>
    <xf numFmtId="0" fontId="85" fillId="117" borderId="0" applyNumberFormat="0" applyBorder="0" applyProtection="0">
      <alignment vertical="top"/>
    </xf>
    <xf numFmtId="0" fontId="85" fillId="14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152" fillId="158" borderId="0" applyNumberFormat="0" applyBorder="0" applyAlignment="0" applyProtection="0"/>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47" borderId="0" applyNumberFormat="0" applyBorder="0" applyProtection="0">
      <alignment vertical="top"/>
    </xf>
    <xf numFmtId="0" fontId="85" fillId="156" borderId="0" applyNumberFormat="0" applyBorder="0" applyAlignment="0" applyProtection="0"/>
    <xf numFmtId="0" fontId="85" fillId="147" borderId="0" applyNumberFormat="0" applyBorder="0" applyProtection="0">
      <alignment vertical="top"/>
    </xf>
    <xf numFmtId="0" fontId="85" fillId="157" borderId="0" applyNumberFormat="0" applyBorder="0" applyProtection="0">
      <alignment vertical="top"/>
    </xf>
    <xf numFmtId="0" fontId="85" fillId="159" borderId="0" applyNumberFormat="0" applyBorder="0" applyAlignment="0" applyProtection="0"/>
    <xf numFmtId="0" fontId="85" fillId="158" borderId="0" applyNumberFormat="0" applyBorder="0" applyAlignment="0" applyProtection="0"/>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6" borderId="0" applyNumberFormat="0" applyBorder="0" applyAlignment="0" applyProtection="0"/>
    <xf numFmtId="0" fontId="85" fillId="159" borderId="0" applyNumberFormat="0" applyBorder="0" applyAlignment="0" applyProtection="0"/>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85" fillId="15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5" fillId="156" borderId="0" applyNumberFormat="0" applyBorder="0" applyAlignment="0" applyProtection="0"/>
    <xf numFmtId="0" fontId="85" fillId="15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6" borderId="0" applyNumberFormat="0" applyBorder="0" applyAlignment="0" applyProtection="0"/>
    <xf numFmtId="0" fontId="85" fillId="15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6" borderId="0" applyNumberFormat="0" applyBorder="0" applyAlignment="0" applyProtection="0"/>
    <xf numFmtId="0" fontId="85" fillId="157" borderId="0" applyNumberFormat="0" applyBorder="0" applyProtection="0">
      <alignment vertical="top"/>
    </xf>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40" fillId="75" borderId="0" applyNumberFormat="0" applyBorder="0" applyAlignment="0" applyProtection="0"/>
    <xf numFmtId="0" fontId="85" fillId="147" borderId="0" applyNumberFormat="0" applyBorder="0" applyProtection="0">
      <alignment vertical="top"/>
    </xf>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40" fillId="75" borderId="0" applyNumberFormat="0" applyBorder="0" applyAlignment="0" applyProtection="0"/>
    <xf numFmtId="0" fontId="40" fillId="75" borderId="0" applyNumberFormat="0" applyBorder="0" applyAlignment="0" applyProtection="0"/>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85" fillId="156" borderId="0" applyNumberFormat="0" applyBorder="0" applyAlignment="0" applyProtection="0"/>
    <xf numFmtId="0" fontId="85" fillId="157" borderId="0" applyNumberFormat="0" applyBorder="0" applyProtection="0">
      <alignment vertical="top"/>
    </xf>
    <xf numFmtId="0" fontId="67" fillId="30" borderId="0" applyNumberFormat="0" applyBorder="0" applyAlignment="0" applyProtection="0"/>
    <xf numFmtId="0" fontId="85" fillId="160"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152" fillId="161" borderId="0" applyNumberFormat="0" applyBorder="0" applyAlignment="0" applyProtection="0"/>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Protection="0">
      <alignment vertical="top"/>
    </xf>
    <xf numFmtId="0" fontId="85" fillId="160" borderId="0" applyNumberFormat="0" applyBorder="0" applyAlignment="0" applyProtection="0"/>
    <xf numFmtId="0" fontId="85" fillId="162" borderId="0" applyNumberFormat="0" applyBorder="0" applyProtection="0">
      <alignment vertical="top"/>
    </xf>
    <xf numFmtId="0" fontId="85" fillId="148" borderId="0" applyNumberFormat="0" applyBorder="0" applyProtection="0">
      <alignment vertical="top"/>
    </xf>
    <xf numFmtId="0" fontId="85" fillId="162" borderId="0" applyNumberFormat="0" applyBorder="0" applyProtection="0">
      <alignment vertical="top"/>
    </xf>
    <xf numFmtId="0" fontId="85" fillId="78" borderId="0" applyNumberFormat="0" applyBorder="0" applyAlignment="0" applyProtection="0"/>
    <xf numFmtId="0" fontId="85" fillId="149" borderId="0" applyNumberFormat="0" applyBorder="0" applyAlignment="0" applyProtection="0"/>
    <xf numFmtId="0" fontId="85" fillId="162" borderId="0" applyNumberFormat="0" applyBorder="0" applyProtection="0">
      <alignment vertical="top"/>
    </xf>
    <xf numFmtId="0" fontId="85" fillId="148" borderId="0" applyNumberFormat="0" applyBorder="0" applyProtection="0">
      <alignment vertical="top"/>
    </xf>
    <xf numFmtId="0" fontId="85" fillId="161" borderId="0" applyNumberFormat="0" applyBorder="0" applyAlignment="0" applyProtection="0"/>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60" borderId="0" applyNumberFormat="0" applyBorder="0" applyAlignment="0" applyProtection="0"/>
    <xf numFmtId="0" fontId="85" fillId="149" borderId="0" applyNumberFormat="0" applyBorder="0" applyAlignment="0" applyProtection="0"/>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85" fillId="14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5" fillId="160" borderId="0" applyNumberFormat="0" applyBorder="0" applyAlignment="0" applyProtection="0"/>
    <xf numFmtId="0" fontId="85" fillId="14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60" borderId="0" applyNumberFormat="0" applyBorder="0" applyAlignment="0" applyProtection="0"/>
    <xf numFmtId="0" fontId="85" fillId="148"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60" borderId="0" applyNumberFormat="0" applyBorder="0" applyAlignment="0" applyProtection="0"/>
    <xf numFmtId="0" fontId="85" fillId="148" borderId="0" applyNumberFormat="0" applyBorder="0" applyProtection="0">
      <alignment vertical="top"/>
    </xf>
    <xf numFmtId="0" fontId="67" fillId="30" borderId="0" applyNumberFormat="0" applyBorder="0" applyAlignment="0" applyProtection="0"/>
    <xf numFmtId="0" fontId="40" fillId="30" borderId="0" applyNumberFormat="0" applyBorder="0" applyAlignment="0" applyProtection="0"/>
    <xf numFmtId="0" fontId="85" fillId="163" borderId="0" applyNumberFormat="0" applyBorder="0" applyProtection="0">
      <alignment vertical="top"/>
    </xf>
    <xf numFmtId="0" fontId="67" fillId="30" borderId="0" applyNumberFormat="0" applyBorder="0" applyAlignment="0" applyProtection="0"/>
    <xf numFmtId="0" fontId="40" fillId="30" borderId="0" applyNumberFormat="0" applyBorder="0" applyAlignment="0" applyProtection="0"/>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85" fillId="160" borderId="0" applyNumberFormat="0" applyBorder="0" applyAlignment="0" applyProtection="0"/>
    <xf numFmtId="0" fontId="85" fillId="148" borderId="0" applyNumberFormat="0" applyBorder="0" applyProtection="0">
      <alignment vertical="top"/>
    </xf>
    <xf numFmtId="0" fontId="67" fillId="34" borderId="0" applyNumberFormat="0" applyBorder="0" applyAlignment="0" applyProtection="0"/>
    <xf numFmtId="0" fontId="85" fillId="137"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152" fillId="164" borderId="0" applyNumberFormat="0" applyBorder="0" applyAlignment="0" applyProtection="0"/>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37" borderId="0" applyNumberFormat="0" applyBorder="0" applyProtection="0">
      <alignment vertical="top"/>
    </xf>
    <xf numFmtId="0" fontId="85" fillId="164" borderId="0" applyNumberFormat="0" applyBorder="0" applyAlignment="0" applyProtection="0"/>
    <xf numFmtId="0" fontId="85" fillId="164" borderId="0" applyNumberFormat="0" applyBorder="0" applyProtection="0">
      <alignment vertical="top"/>
    </xf>
    <xf numFmtId="0" fontId="85" fillId="150" borderId="0" applyNumberFormat="0" applyBorder="0" applyProtection="0">
      <alignment vertical="top"/>
    </xf>
    <xf numFmtId="0" fontId="85" fillId="164" borderId="0" applyNumberFormat="0" applyBorder="0" applyProtection="0">
      <alignment vertical="top"/>
    </xf>
    <xf numFmtId="0" fontId="85" fillId="79" borderId="0" applyNumberFormat="0" applyBorder="0" applyAlignment="0" applyProtection="0"/>
    <xf numFmtId="0" fontId="85" fillId="151" borderId="0" applyNumberFormat="0" applyBorder="0" applyAlignment="0" applyProtection="0"/>
    <xf numFmtId="0" fontId="85" fillId="164"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64" borderId="0" applyNumberFormat="0" applyBorder="0" applyAlignment="0" applyProtection="0"/>
    <xf numFmtId="0" fontId="85" fillId="151" borderId="0" applyNumberFormat="0" applyBorder="0" applyAlignment="0" applyProtection="0"/>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85" fillId="15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5" fillId="164" borderId="0" applyNumberFormat="0" applyBorder="0" applyAlignment="0" applyProtection="0"/>
    <xf numFmtId="0" fontId="85" fillId="15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64" borderId="0" applyNumberFormat="0" applyBorder="0" applyAlignment="0" applyProtection="0"/>
    <xf numFmtId="0" fontId="85" fillId="150"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64" borderId="0" applyNumberFormat="0" applyBorder="0" applyAlignment="0" applyProtection="0"/>
    <xf numFmtId="0" fontId="85" fillId="150" borderId="0" applyNumberFormat="0" applyBorder="0" applyProtection="0">
      <alignment vertical="top"/>
    </xf>
    <xf numFmtId="0" fontId="67" fillId="34" borderId="0" applyNumberFormat="0" applyBorder="0" applyAlignment="0" applyProtection="0"/>
    <xf numFmtId="0" fontId="40" fillId="34" borderId="0" applyNumberFormat="0" applyBorder="0" applyAlignment="0" applyProtection="0"/>
    <xf numFmtId="0" fontId="85" fillId="137" borderId="0" applyNumberFormat="0" applyBorder="0" applyProtection="0">
      <alignment vertical="top"/>
    </xf>
    <xf numFmtId="0" fontId="67" fillId="34" borderId="0" applyNumberFormat="0" applyBorder="0" applyAlignment="0" applyProtection="0"/>
    <xf numFmtId="0" fontId="40" fillId="34" borderId="0" applyNumberFormat="0" applyBorder="0" applyAlignment="0" applyProtection="0"/>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4" borderId="0" applyNumberFormat="0" applyBorder="0" applyAlignment="0" applyProtection="0"/>
    <xf numFmtId="0" fontId="85" fillId="150" borderId="0" applyNumberFormat="0" applyBorder="0" applyProtection="0">
      <alignment vertical="top"/>
    </xf>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152" fillId="153" borderId="0" applyNumberFormat="0" applyBorder="0" applyAlignment="0" applyProtection="0"/>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65" borderId="0" applyNumberFormat="0" applyBorder="0" applyAlignment="0" applyProtection="0"/>
    <xf numFmtId="0" fontId="85" fillId="153" borderId="0" applyNumberFormat="0" applyBorder="0" applyAlignment="0" applyProtection="0"/>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Alignment="0" applyProtection="0"/>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85" fillId="165"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5" fillId="152" borderId="0" applyNumberFormat="0" applyBorder="0" applyAlignment="0" applyProtection="0"/>
    <xf numFmtId="0" fontId="85" fillId="165"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2" borderId="0" applyNumberFormat="0" applyBorder="0" applyAlignment="0" applyProtection="0"/>
    <xf numFmtId="0" fontId="85" fillId="165"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52" borderId="0" applyNumberFormat="0" applyBorder="0" applyAlignment="0" applyProtection="0"/>
    <xf numFmtId="0" fontId="85" fillId="165" borderId="0" applyNumberFormat="0" applyBorder="0" applyProtection="0">
      <alignment vertical="top"/>
    </xf>
    <xf numFmtId="0" fontId="67" fillId="166" borderId="0" applyNumberFormat="0" applyBorder="0" applyAlignment="0" applyProtection="0"/>
    <xf numFmtId="0" fontId="67" fillId="166" borderId="0" applyNumberFormat="0" applyBorder="0" applyAlignment="0" applyProtection="0"/>
    <xf numFmtId="0" fontId="67" fillId="166" borderId="0" applyNumberFormat="0" applyBorder="0" applyAlignment="0" applyProtection="0"/>
    <xf numFmtId="0" fontId="67" fillId="166" borderId="0" applyNumberFormat="0" applyBorder="0" applyAlignment="0" applyProtection="0"/>
    <xf numFmtId="0" fontId="40" fillId="166" borderId="0" applyNumberFormat="0" applyBorder="0" applyAlignment="0" applyProtection="0"/>
    <xf numFmtId="0" fontId="85" fillId="165" borderId="0" applyNumberFormat="0" applyBorder="0" applyProtection="0">
      <alignment vertical="top"/>
    </xf>
    <xf numFmtId="0" fontId="67" fillId="166" borderId="0" applyNumberFormat="0" applyBorder="0" applyAlignment="0" applyProtection="0"/>
    <xf numFmtId="0" fontId="67" fillId="166" borderId="0" applyNumberFormat="0" applyBorder="0" applyAlignment="0" applyProtection="0"/>
    <xf numFmtId="0" fontId="67" fillId="166" borderId="0" applyNumberFormat="0" applyBorder="0" applyAlignment="0" applyProtection="0"/>
    <xf numFmtId="0" fontId="67" fillId="166" borderId="0" applyNumberFormat="0" applyBorder="0" applyAlignment="0" applyProtection="0"/>
    <xf numFmtId="0" fontId="40" fillId="166" borderId="0" applyNumberFormat="0" applyBorder="0" applyAlignment="0" applyProtection="0"/>
    <xf numFmtId="0" fontId="40" fillId="166" borderId="0" applyNumberFormat="0" applyBorder="0" applyAlignment="0" applyProtection="0"/>
    <xf numFmtId="0" fontId="40" fillId="38" borderId="0" applyNumberFormat="0" applyBorder="0" applyAlignment="0" applyProtection="0"/>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85" fillId="152" borderId="0" applyNumberFormat="0" applyBorder="0" applyAlignment="0" applyProtection="0"/>
    <xf numFmtId="0" fontId="85" fillId="165" borderId="0" applyNumberFormat="0" applyBorder="0" applyProtection="0">
      <alignment vertical="top"/>
    </xf>
    <xf numFmtId="0" fontId="67" fillId="42"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152" fillId="147" borderId="0" applyNumberFormat="0" applyBorder="0" applyAlignment="0" applyProtection="0"/>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85" fillId="14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5" fillId="147" borderId="0" applyNumberFormat="0" applyBorder="0" applyAlignment="0" applyProtection="0"/>
    <xf numFmtId="0" fontId="85" fillId="14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47" borderId="0" applyNumberFormat="0" applyBorder="0" applyAlignment="0" applyProtection="0"/>
    <xf numFmtId="0" fontId="85" fillId="147"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47" borderId="0" applyNumberFormat="0" applyBorder="0" applyAlignment="0" applyProtection="0"/>
    <xf numFmtId="0" fontId="85" fillId="147" borderId="0" applyNumberFormat="0" applyBorder="0" applyProtection="0">
      <alignment vertical="top"/>
    </xf>
    <xf numFmtId="0" fontId="67" fillId="42" borderId="0" applyNumberFormat="0" applyBorder="0" applyAlignment="0" applyProtection="0"/>
    <xf numFmtId="0" fontId="40" fillId="42" borderId="0" applyNumberFormat="0" applyBorder="0" applyAlignment="0" applyProtection="0"/>
    <xf numFmtId="0" fontId="85" fillId="147" borderId="0" applyNumberFormat="0" applyBorder="0" applyProtection="0">
      <alignment vertical="top"/>
    </xf>
    <xf numFmtId="0" fontId="67" fillId="42" borderId="0" applyNumberFormat="0" applyBorder="0" applyAlignment="0" applyProtection="0"/>
    <xf numFmtId="0" fontId="40" fillId="42" borderId="0" applyNumberFormat="0" applyBorder="0" applyAlignment="0" applyProtection="0"/>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47" borderId="0" applyNumberFormat="0" applyBorder="0" applyAlignment="0" applyProtection="0"/>
    <xf numFmtId="0" fontId="85" fillId="147" borderId="0" applyNumberFormat="0" applyBorder="0" applyProtection="0">
      <alignment vertical="top"/>
    </xf>
    <xf numFmtId="0" fontId="85" fillId="167"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152" fillId="169" borderId="0" applyNumberFormat="0" applyBorder="0" applyAlignment="0" applyProtection="0"/>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7" borderId="0" applyNumberFormat="0" applyBorder="0" applyProtection="0">
      <alignment vertical="top"/>
    </xf>
    <xf numFmtId="0" fontId="85" fillId="168" borderId="0" applyNumberFormat="0" applyBorder="0" applyAlignment="0" applyProtection="0"/>
    <xf numFmtId="0" fontId="85" fillId="170" borderId="0" applyNumberFormat="0" applyBorder="0" applyProtection="0">
      <alignment vertical="top"/>
    </xf>
    <xf numFmtId="0" fontId="85" fillId="163" borderId="0" applyNumberFormat="0" applyBorder="0" applyProtection="0">
      <alignment vertical="top"/>
    </xf>
    <xf numFmtId="0" fontId="85" fillId="170" borderId="0" applyNumberFormat="0" applyBorder="0" applyProtection="0">
      <alignment vertical="top"/>
    </xf>
    <xf numFmtId="0" fontId="85" fillId="80" borderId="0" applyNumberFormat="0" applyBorder="0" applyAlignment="0" applyProtection="0"/>
    <xf numFmtId="0" fontId="85" fillId="161" borderId="0" applyNumberFormat="0" applyBorder="0" applyAlignment="0" applyProtection="0"/>
    <xf numFmtId="0" fontId="85" fillId="170" borderId="0" applyNumberFormat="0" applyBorder="0" applyProtection="0">
      <alignment vertical="top"/>
    </xf>
    <xf numFmtId="0" fontId="85" fillId="163" borderId="0" applyNumberFormat="0" applyBorder="0" applyProtection="0">
      <alignment vertical="top"/>
    </xf>
    <xf numFmtId="0" fontId="85" fillId="169" borderId="0" applyNumberFormat="0" applyBorder="0" applyAlignment="0" applyProtection="0"/>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8" borderId="0" applyNumberFormat="0" applyBorder="0" applyAlignment="0" applyProtection="0"/>
    <xf numFmtId="0" fontId="85" fillId="161" borderId="0" applyNumberFormat="0" applyBorder="0" applyAlignment="0" applyProtection="0"/>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85" fillId="163"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5" fillId="168" borderId="0" applyNumberFormat="0" applyBorder="0" applyAlignment="0" applyProtection="0"/>
    <xf numFmtId="0" fontId="85" fillId="163"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68" borderId="0" applyNumberFormat="0" applyBorder="0" applyAlignment="0" applyProtection="0"/>
    <xf numFmtId="0" fontId="85" fillId="163"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5" fillId="168" borderId="0" applyNumberFormat="0" applyBorder="0" applyAlignment="0" applyProtection="0"/>
    <xf numFmtId="0" fontId="85" fillId="163" borderId="0" applyNumberFormat="0" applyBorder="0" applyProtection="0">
      <alignment vertical="top"/>
    </xf>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40" fillId="72" borderId="0" applyNumberFormat="0" applyBorder="0" applyAlignment="0" applyProtection="0"/>
    <xf numFmtId="0" fontId="85" fillId="148" borderId="0" applyNumberFormat="0" applyBorder="0" applyProtection="0">
      <alignment vertical="top"/>
    </xf>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40" fillId="72" borderId="0" applyNumberFormat="0" applyBorder="0" applyAlignment="0" applyProtection="0"/>
    <xf numFmtId="0" fontId="40" fillId="72" borderId="0" applyNumberFormat="0" applyBorder="0" applyAlignment="0" applyProtection="0"/>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85" fillId="168" borderId="0" applyNumberFormat="0" applyBorder="0" applyAlignment="0" applyProtection="0"/>
    <xf numFmtId="0" fontId="85" fillId="163" borderId="0" applyNumberFormat="0" applyBorder="0" applyProtection="0">
      <alignment vertical="top"/>
    </xf>
    <xf numFmtId="0" fontId="59" fillId="20" borderId="0" applyNumberFormat="0" applyBorder="0" applyAlignment="0" applyProtection="0"/>
    <xf numFmtId="0" fontId="86" fillId="126"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153" fillId="118" borderId="0" applyNumberFormat="0" applyBorder="0" applyAlignment="0" applyProtection="0"/>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26" borderId="0" applyNumberFormat="0" applyBorder="0" applyProtection="0">
      <alignment vertical="top"/>
    </xf>
    <xf numFmtId="0" fontId="86" fillId="116" borderId="0" applyNumberFormat="0" applyBorder="0" applyAlignment="0" applyProtection="0"/>
    <xf numFmtId="0" fontId="86" fillId="116" borderId="0" applyNumberFormat="0" applyBorder="0" applyProtection="0">
      <alignment vertical="top"/>
    </xf>
    <xf numFmtId="0" fontId="86" fillId="171" borderId="0" applyNumberFormat="0" applyBorder="0" applyProtection="0">
      <alignment vertical="top"/>
    </xf>
    <xf numFmtId="0" fontId="86" fillId="116" borderId="0" applyNumberFormat="0" applyBorder="0" applyProtection="0">
      <alignment vertical="top"/>
    </xf>
    <xf numFmtId="0" fontId="86" fillId="127" borderId="0" applyNumberFormat="0" applyBorder="0" applyAlignment="0" applyProtection="0"/>
    <xf numFmtId="0" fontId="86" fillId="116" borderId="0" applyNumberFormat="0" applyBorder="0" applyProtection="0">
      <alignment vertical="top"/>
    </xf>
    <xf numFmtId="0" fontId="86" fillId="171" borderId="0" applyNumberFormat="0" applyBorder="0" applyProtection="0">
      <alignment vertical="top"/>
    </xf>
    <xf numFmtId="0" fontId="86" fillId="118" borderId="0" applyNumberFormat="0" applyBorder="0" applyAlignment="0" applyProtection="0"/>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16" borderId="0" applyNumberFormat="0" applyBorder="0" applyAlignment="0" applyProtection="0"/>
    <xf numFmtId="0" fontId="86" fillId="127" borderId="0" applyNumberFormat="0" applyBorder="0" applyAlignment="0" applyProtection="0"/>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86" fillId="17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86" fillId="116" borderId="0" applyNumberFormat="0" applyBorder="0" applyAlignment="0" applyProtection="0"/>
    <xf numFmtId="0" fontId="86" fillId="17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6" fillId="116" borderId="0" applyNumberFormat="0" applyBorder="0" applyAlignment="0" applyProtection="0"/>
    <xf numFmtId="0" fontId="86" fillId="171" borderId="0" applyNumberFormat="0" applyBorder="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6" fillId="116" borderId="0" applyNumberFormat="0" applyBorder="0" applyAlignment="0" applyProtection="0"/>
    <xf numFmtId="0" fontId="86" fillId="171" borderId="0" applyNumberFormat="0" applyBorder="0" applyProtection="0">
      <alignment vertical="top"/>
    </xf>
    <xf numFmtId="0" fontId="59" fillId="20" borderId="0" applyNumberFormat="0" applyBorder="0" applyAlignment="0" applyProtection="0"/>
    <xf numFmtId="0" fontId="33" fillId="20" borderId="0" applyNumberFormat="0" applyBorder="0" applyAlignment="0" applyProtection="0"/>
    <xf numFmtId="0" fontId="86" fillId="141" borderId="0" applyNumberFormat="0" applyBorder="0" applyProtection="0">
      <alignment vertical="top"/>
    </xf>
    <xf numFmtId="0" fontId="59" fillId="20" borderId="0" applyNumberFormat="0" applyBorder="0" applyAlignment="0" applyProtection="0"/>
    <xf numFmtId="0" fontId="33" fillId="20" borderId="0" applyNumberFormat="0" applyBorder="0" applyAlignment="0" applyProtection="0"/>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86" fillId="116" borderId="0" applyNumberFormat="0" applyBorder="0" applyAlignment="0" applyProtection="0"/>
    <xf numFmtId="0" fontId="86" fillId="171" borderId="0" applyNumberFormat="0" applyBorder="0" applyProtection="0">
      <alignment vertical="top"/>
    </xf>
    <xf numFmtId="0" fontId="142" fillId="125"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154" fillId="173" borderId="35" applyNumberFormat="0" applyAlignment="0" applyProtection="0"/>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142" fillId="125" borderId="35" applyNumberFormat="0" applyProtection="0">
      <alignment vertical="top"/>
    </xf>
    <xf numFmtId="0" fontId="87" fillId="172" borderId="35" applyNumberFormat="0" applyAlignment="0" applyProtection="0"/>
    <xf numFmtId="0" fontId="87" fillId="125" borderId="35" applyNumberFormat="0" applyProtection="0">
      <alignment vertical="top"/>
    </xf>
    <xf numFmtId="0" fontId="164" fillId="128" borderId="35" applyNumberFormat="0" applyProtection="0">
      <alignment vertical="top"/>
    </xf>
    <xf numFmtId="0" fontId="87" fillId="125" borderId="35" applyNumberFormat="0" applyProtection="0">
      <alignment vertical="top"/>
    </xf>
    <xf numFmtId="0" fontId="164" fillId="125" borderId="35" applyNumberFormat="0" applyAlignment="0" applyProtection="0"/>
    <xf numFmtId="0" fontId="87" fillId="125" borderId="35" applyNumberFormat="0" applyProtection="0">
      <alignment vertical="top"/>
    </xf>
    <xf numFmtId="0" fontId="164" fillId="128" borderId="35" applyNumberFormat="0" applyProtection="0">
      <alignment vertical="top"/>
    </xf>
    <xf numFmtId="0" fontId="87" fillId="173" borderId="35" applyNumberFormat="0" applyAlignment="0" applyProtection="0"/>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87" fillId="172" borderId="35" applyNumberFormat="0" applyAlignment="0" applyProtection="0"/>
    <xf numFmtId="0" fontId="164" fillId="125" borderId="35" applyNumberFormat="0" applyAlignment="0" applyProtection="0"/>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164" fillId="128" borderId="35" applyNumberFormat="0" applyProtection="0">
      <alignment vertical="top"/>
    </xf>
    <xf numFmtId="0" fontId="26" fillId="0" borderId="0">
      <alignment vertical="top"/>
    </xf>
    <xf numFmtId="0" fontId="26" fillId="0" borderId="0">
      <alignment vertical="top"/>
    </xf>
    <xf numFmtId="0" fontId="26" fillId="0" borderId="0">
      <alignment vertical="top"/>
    </xf>
    <xf numFmtId="0" fontId="87" fillId="172" borderId="35" applyNumberFormat="0" applyAlignment="0" applyProtection="0"/>
    <xf numFmtId="0" fontId="164" fillId="128" borderId="35" applyNumberFormat="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7" fillId="172" borderId="35" applyNumberFormat="0" applyAlignment="0" applyProtection="0"/>
    <xf numFmtId="0" fontId="164" fillId="128" borderId="35" applyNumberFormat="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7" fillId="172" borderId="35" applyNumberFormat="0" applyAlignment="0" applyProtection="0"/>
    <xf numFmtId="0" fontId="164" fillId="128" borderId="35" applyNumberFormat="0" applyProtection="0">
      <alignment vertical="top"/>
    </xf>
    <xf numFmtId="0" fontId="62" fillId="113" borderId="26" applyNumberFormat="0" applyAlignment="0" applyProtection="0"/>
    <xf numFmtId="0" fontId="62" fillId="113" borderId="26" applyNumberFormat="0" applyAlignment="0" applyProtection="0"/>
    <xf numFmtId="0" fontId="62" fillId="113" borderId="26" applyNumberFormat="0" applyAlignment="0" applyProtection="0"/>
    <xf numFmtId="0" fontId="62" fillId="113" borderId="26" applyNumberFormat="0" applyAlignment="0" applyProtection="0"/>
    <xf numFmtId="0" fontId="37" fillId="113" borderId="26" applyNumberFormat="0" applyAlignment="0" applyProtection="0"/>
    <xf numFmtId="0" fontId="166" fillId="128" borderId="35" applyNumberFormat="0" applyProtection="0">
      <alignment vertical="top"/>
    </xf>
    <xf numFmtId="0" fontId="62" fillId="113" borderId="26" applyNumberFormat="0" applyAlignment="0" applyProtection="0"/>
    <xf numFmtId="0" fontId="62" fillId="113" borderId="26" applyNumberFormat="0" applyAlignment="0" applyProtection="0"/>
    <xf numFmtId="0" fontId="62" fillId="113" borderId="26" applyNumberFormat="0" applyAlignment="0" applyProtection="0"/>
    <xf numFmtId="0" fontId="62" fillId="113" borderId="26" applyNumberFormat="0" applyAlignment="0" applyProtection="0"/>
    <xf numFmtId="0" fontId="37" fillId="113" borderId="26" applyNumberFormat="0" applyAlignment="0" applyProtection="0"/>
    <xf numFmtId="0" fontId="37" fillId="113" borderId="26" applyNumberFormat="0" applyAlignment="0" applyProtection="0"/>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87" fillId="172" borderId="35" applyNumberFormat="0" applyAlignment="0" applyProtection="0"/>
    <xf numFmtId="0" fontId="164" fillId="128" borderId="35" applyNumberFormat="0" applyProtection="0">
      <alignment vertical="top"/>
    </xf>
    <xf numFmtId="0" fontId="64" fillId="24" borderId="29" applyNumberFormat="0" applyAlignment="0" applyProtection="0"/>
    <xf numFmtId="0" fontId="88" fillId="174" borderId="44"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155" fillId="174" borderId="36" applyNumberFormat="0" applyAlignment="0" applyProtection="0"/>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4" borderId="44"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Protection="0">
      <alignment vertical="top"/>
    </xf>
    <xf numFmtId="0" fontId="88" fillId="82" borderId="36" applyNumberFormat="0" applyAlignment="0" applyProtection="0"/>
    <xf numFmtId="0" fontId="88" fillId="174" borderId="44" applyNumberFormat="0" applyAlignment="0" applyProtection="0"/>
    <xf numFmtId="0" fontId="88" fillId="175" borderId="36" applyNumberFormat="0" applyProtection="0">
      <alignment vertical="top"/>
    </xf>
    <xf numFmtId="0" fontId="88" fillId="174" borderId="36" applyNumberFormat="0" applyAlignment="0" applyProtection="0"/>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Alignment="0" applyProtection="0"/>
    <xf numFmtId="0" fontId="88" fillId="174" borderId="44" applyNumberFormat="0" applyAlignment="0" applyProtection="0"/>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88" fillId="175" borderId="36" applyNumberFormat="0" applyProtection="0">
      <alignment vertical="top"/>
    </xf>
    <xf numFmtId="0" fontId="26" fillId="0" borderId="0">
      <alignment vertical="top"/>
    </xf>
    <xf numFmtId="0" fontId="26" fillId="0" borderId="0">
      <alignment vertical="top"/>
    </xf>
    <xf numFmtId="0" fontId="26" fillId="0" borderId="0">
      <alignment vertical="top"/>
    </xf>
    <xf numFmtId="0" fontId="88" fillId="175" borderId="36" applyNumberFormat="0" applyAlignment="0" applyProtection="0"/>
    <xf numFmtId="0" fontId="88" fillId="175" borderId="36" applyNumberFormat="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8" fillId="175" borderId="36" applyNumberFormat="0" applyAlignment="0" applyProtection="0"/>
    <xf numFmtId="0" fontId="88" fillId="175" borderId="36" applyNumberFormat="0" applyProtection="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88" fillId="175" borderId="36" applyNumberFormat="0" applyAlignment="0" applyProtection="0"/>
    <xf numFmtId="0" fontId="88" fillId="175" borderId="36" applyNumberFormat="0" applyProtection="0">
      <alignment vertical="top"/>
    </xf>
    <xf numFmtId="0" fontId="64" fillId="24" borderId="29" applyNumberFormat="0" applyAlignment="0" applyProtection="0"/>
    <xf numFmtId="0" fontId="2" fillId="24" borderId="29" applyNumberFormat="0" applyAlignment="0" applyProtection="0"/>
    <xf numFmtId="0" fontId="88" fillId="175" borderId="36" applyNumberFormat="0" applyProtection="0">
      <alignment vertical="top"/>
    </xf>
    <xf numFmtId="0" fontId="64" fillId="24" borderId="29" applyNumberFormat="0" applyAlignment="0" applyProtection="0"/>
    <xf numFmtId="0" fontId="2" fillId="24" borderId="29" applyNumberFormat="0" applyAlignment="0" applyProtection="0"/>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0" fontId="88" fillId="175" borderId="36" applyNumberFormat="0" applyAlignment="0" applyProtection="0"/>
    <xf numFmtId="0" fontId="88" fillId="175" borderId="36" applyNumberFormat="0" applyProtection="0">
      <alignment vertical="top"/>
    </xf>
    <xf numFmtId="185" fontId="26" fillId="0" borderId="0" applyFont="0" applyFill="0" applyAlignment="0" applyProtection="0"/>
    <xf numFmtId="43" fontId="101" fillId="0" borderId="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0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5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5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26" fillId="0" borderId="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84" fontId="53" fillId="0" borderId="0" applyFont="0" applyFill="0" applyBorder="0" applyAlignment="0" applyProtection="0"/>
    <xf numFmtId="43" fontId="165"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84" fontId="53" fillId="0" borderId="0" applyFont="0" applyFill="0" applyBorder="0" applyAlignment="0" applyProtection="0"/>
    <xf numFmtId="43" fontId="165" fillId="0" borderId="0" applyFont="0" applyFill="0" applyBorder="0" applyAlignment="0" applyProtection="0"/>
    <xf numFmtId="43" fontId="10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176" fontId="26" fillId="0" borderId="0" applyFill="0" applyBorder="0" applyProtection="0">
      <alignment vertical="top"/>
    </xf>
    <xf numFmtId="176" fontId="26" fillId="0" borderId="0" applyFill="0" applyBorder="0" applyProtection="0">
      <alignment vertical="top"/>
    </xf>
    <xf numFmtId="43" fontId="26" fillId="0" borderId="0" applyFont="0" applyFill="0" applyBorder="0" applyAlignment="0" applyProtection="0"/>
    <xf numFmtId="43" fontId="165" fillId="0" borderId="0" applyFont="0" applyFill="0" applyBorder="0" applyAlignment="0" applyProtection="0"/>
    <xf numFmtId="184" fontId="53" fillId="0" borderId="0" applyFont="0" applyFill="0" applyBorder="0" applyAlignment="0" applyProtection="0"/>
    <xf numFmtId="43" fontId="165" fillId="0" borderId="0" applyFont="0" applyFill="0" applyBorder="0" applyAlignment="0" applyProtection="0"/>
    <xf numFmtId="43" fontId="51" fillId="0" borderId="0" applyFont="0" applyFill="0" applyBorder="0" applyAlignment="0" applyProtection="0"/>
    <xf numFmtId="43" fontId="165" fillId="0" borderId="0" applyFont="0" applyFill="0" applyBorder="0" applyAlignment="0" applyProtection="0"/>
    <xf numFmtId="184" fontId="53" fillId="0" borderId="0" applyFont="0" applyFill="0" applyBorder="0" applyAlignment="0" applyProtection="0"/>
    <xf numFmtId="176" fontId="26" fillId="0" borderId="0" applyFill="0" applyBorder="0" applyProtection="0">
      <alignment vertical="top"/>
    </xf>
    <xf numFmtId="43" fontId="165" fillId="0" borderId="0" applyFont="0" applyFill="0" applyBorder="0" applyAlignment="0" applyProtection="0"/>
    <xf numFmtId="43" fontId="165" fillId="0" borderId="0" applyFont="0" applyFill="0" applyBorder="0" applyAlignment="0" applyProtection="0"/>
    <xf numFmtId="43" fontId="5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176" fontId="26" fillId="0" borderId="0" applyFill="0" applyBorder="0" applyProtection="0">
      <alignment vertical="top"/>
    </xf>
    <xf numFmtId="184" fontId="53" fillId="0" borderId="0" applyFont="0" applyFill="0" applyBorder="0" applyAlignment="0" applyProtection="0"/>
    <xf numFmtId="184" fontId="53" fillId="0" borderId="0" applyFont="0" applyFill="0" applyBorder="0" applyAlignment="0" applyProtection="0"/>
    <xf numFmtId="184" fontId="53" fillId="0" borderId="0" applyFont="0" applyFill="0" applyBorder="0" applyAlignment="0" applyProtection="0"/>
    <xf numFmtId="184" fontId="53" fillId="0" borderId="0" applyFont="0" applyFill="0" applyBorder="0" applyAlignment="0" applyProtection="0"/>
    <xf numFmtId="184" fontId="53" fillId="0" borderId="0" applyFont="0" applyFill="0" applyBorder="0" applyAlignment="0" applyProtection="0"/>
    <xf numFmtId="184" fontId="53" fillId="0" borderId="0" applyFont="0" applyFill="0" applyBorder="0" applyAlignment="0" applyProtection="0"/>
    <xf numFmtId="184" fontId="5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0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169" fontId="17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185" fontId="26" fillId="0" borderId="0" applyFill="0" applyAlignment="0" applyProtection="0"/>
    <xf numFmtId="185" fontId="26" fillId="0" borderId="0" applyFill="0" applyAlignment="0" applyProtection="0"/>
    <xf numFmtId="43" fontId="165" fillId="0" borderId="0" applyFont="0" applyFill="0" applyBorder="0" applyAlignment="0" applyProtection="0"/>
    <xf numFmtId="43" fontId="26" fillId="0" borderId="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65" fillId="0" borderId="0" applyFont="0" applyFill="0" applyBorder="0" applyAlignment="0" applyProtection="0"/>
    <xf numFmtId="43" fontId="165" fillId="0" borderId="0" applyFont="0" applyFill="0" applyBorder="0" applyAlignment="0" applyProtection="0"/>
    <xf numFmtId="43" fontId="51" fillId="0" borderId="0" applyFont="0" applyFill="0" applyBorder="0" applyAlignment="0" applyProtection="0"/>
    <xf numFmtId="43" fontId="165" fillId="0" borderId="0" applyFont="0" applyFill="0" applyBorder="0" applyAlignment="0" applyProtection="0"/>
    <xf numFmtId="43" fontId="26" fillId="0" borderId="0" applyFill="0" applyBorder="0" applyAlignment="0" applyProtection="0"/>
    <xf numFmtId="43" fontId="26" fillId="0" borderId="0" applyFill="0" applyBorder="0" applyAlignment="0" applyProtection="0"/>
    <xf numFmtId="43" fontId="165" fillId="0" borderId="0" applyFont="0" applyFill="0" applyBorder="0" applyAlignment="0" applyProtection="0"/>
    <xf numFmtId="43" fontId="101" fillId="0" borderId="0" applyFill="0" applyBorder="0" applyAlignment="0" applyProtection="0"/>
    <xf numFmtId="43" fontId="165" fillId="0" borderId="0" applyFont="0" applyFill="0" applyBorder="0" applyAlignment="0" applyProtection="0"/>
    <xf numFmtId="185" fontId="26" fillId="0" borderId="0" applyFill="0" applyAlignment="0" applyProtection="0"/>
    <xf numFmtId="43" fontId="165" fillId="0" borderId="0" applyFont="0" applyFill="0" applyBorder="0" applyAlignment="0" applyProtection="0"/>
    <xf numFmtId="174" fontId="51" fillId="0" borderId="0" applyFont="0" applyFill="0" applyBorder="0" applyAlignment="0" applyProtection="0"/>
    <xf numFmtId="43" fontId="165" fillId="0" borderId="0" applyFont="0" applyFill="0" applyBorder="0" applyAlignment="0" applyProtection="0"/>
    <xf numFmtId="176" fontId="51" fillId="0" borderId="0"/>
    <xf numFmtId="0" fontId="26" fillId="0" borderId="0"/>
    <xf numFmtId="0" fontId="26" fillId="0" borderId="0"/>
    <xf numFmtId="0" fontId="26" fillId="0" borderId="0">
      <alignment vertical="top"/>
    </xf>
    <xf numFmtId="0" fontId="66"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Protection="0">
      <alignment vertical="top"/>
    </xf>
    <xf numFmtId="0" fontId="156"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66"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Protection="0">
      <alignment vertical="top"/>
    </xf>
    <xf numFmtId="0" fontId="26" fillId="0" borderId="0">
      <alignment vertical="top"/>
    </xf>
    <xf numFmtId="0" fontId="39" fillId="0" borderId="0" applyNumberFormat="0" applyFill="0" applyBorder="0" applyAlignment="0" applyProtection="0"/>
    <xf numFmtId="0" fontId="89" fillId="0" borderId="0" applyNumberFormat="0" applyFill="0" applyBorder="0" applyAlignment="0" applyProtection="0"/>
    <xf numFmtId="0" fontId="26" fillId="0" borderId="0">
      <alignment vertical="top"/>
    </xf>
    <xf numFmtId="0" fontId="89" fillId="0" borderId="0" applyNumberFormat="0" applyFill="0" applyBorder="0" applyAlignment="0" applyProtection="0"/>
    <xf numFmtId="0" fontId="26" fillId="0" borderId="0">
      <alignment vertical="top"/>
    </xf>
    <xf numFmtId="0" fontId="89" fillId="0" borderId="0" applyNumberFormat="0" applyFill="0" applyBorder="0" applyAlignment="0" applyProtection="0"/>
    <xf numFmtId="0" fontId="26" fillId="0" borderId="0">
      <alignment vertical="top"/>
    </xf>
    <xf numFmtId="0" fontId="89" fillId="0" borderId="0" applyNumberFormat="0" applyFill="0" applyBorder="0" applyAlignment="0" applyProtection="0"/>
    <xf numFmtId="0" fontId="66" fillId="0" borderId="0" applyNumberFormat="0" applyFill="0" applyBorder="0" applyAlignment="0" applyProtection="0"/>
    <xf numFmtId="0" fontId="3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Protection="0">
      <alignment vertical="top"/>
    </xf>
    <xf numFmtId="0" fontId="89" fillId="0" borderId="0" applyNumberFormat="0" applyFill="0" applyBorder="0" applyAlignment="0" applyProtection="0"/>
    <xf numFmtId="0" fontId="89" fillId="0" borderId="0" applyNumberFormat="0" applyFill="0" applyBorder="0" applyAlignment="0" applyProtection="0"/>
    <xf numFmtId="0" fontId="58" fillId="19" borderId="0" applyNumberFormat="0" applyBorder="0" applyAlignment="0" applyProtection="0"/>
    <xf numFmtId="0" fontId="90" fillId="121" borderId="0" applyNumberFormat="0" applyBorder="0" applyProtection="0">
      <alignment vertical="top"/>
    </xf>
    <xf numFmtId="0" fontId="90" fillId="121" borderId="0" applyNumberFormat="0" applyBorder="0" applyAlignment="0" applyProtection="0"/>
    <xf numFmtId="0" fontId="26" fillId="0" borderId="0">
      <alignment vertical="top"/>
    </xf>
    <xf numFmtId="0" fontId="157"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58" fillId="19" borderId="0" applyNumberFormat="0" applyBorder="0" applyAlignment="0" applyProtection="0"/>
    <xf numFmtId="0" fontId="90" fillId="121" borderId="0" applyNumberFormat="0" applyBorder="0" applyProtection="0">
      <alignment vertical="top"/>
    </xf>
    <xf numFmtId="0" fontId="90" fillId="121" borderId="0" applyNumberFormat="0" applyBorder="0" applyAlignment="0" applyProtection="0"/>
    <xf numFmtId="0" fontId="90" fillId="121" borderId="0" applyNumberFormat="0" applyBorder="0" applyProtection="0">
      <alignment vertical="top"/>
    </xf>
    <xf numFmtId="0" fontId="26" fillId="0" borderId="0">
      <alignment vertical="top"/>
    </xf>
    <xf numFmtId="0" fontId="90" fillId="65" borderId="0" applyNumberFormat="0" applyBorder="0" applyAlignment="0" applyProtection="0"/>
    <xf numFmtId="0" fontId="90" fillId="132" borderId="0" applyNumberFormat="0" applyBorder="0" applyAlignment="0" applyProtection="0"/>
    <xf numFmtId="0" fontId="32" fillId="19" borderId="0" applyNumberFormat="0" applyBorder="0" applyAlignment="0" applyProtection="0"/>
    <xf numFmtId="0" fontId="90" fillId="121" borderId="0" applyNumberFormat="0" applyBorder="0" applyAlignment="0" applyProtection="0"/>
    <xf numFmtId="0" fontId="90" fillId="132" borderId="0" applyNumberFormat="0" applyBorder="0" applyAlignment="0" applyProtection="0"/>
    <xf numFmtId="0" fontId="26" fillId="0" borderId="0">
      <alignment vertical="top"/>
    </xf>
    <xf numFmtId="0" fontId="90" fillId="121" borderId="0" applyNumberFormat="0" applyBorder="0" applyAlignment="0" applyProtection="0"/>
    <xf numFmtId="0" fontId="58" fillId="19" borderId="0" applyNumberFormat="0" applyBorder="0" applyAlignment="0" applyProtection="0"/>
    <xf numFmtId="0" fontId="32" fillId="19" borderId="0" applyNumberFormat="0" applyBorder="0" applyAlignment="0" applyProtection="0"/>
    <xf numFmtId="0" fontId="90" fillId="121" borderId="0" applyNumberFormat="0" applyBorder="0" applyAlignment="0" applyProtection="0"/>
    <xf numFmtId="0" fontId="26" fillId="0" borderId="0">
      <alignment vertical="top"/>
    </xf>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90" fillId="121" borderId="0" applyNumberFormat="0" applyBorder="0" applyAlignment="0" applyProtection="0"/>
    <xf numFmtId="0" fontId="143" fillId="0" borderId="45" applyNumberFormat="0" applyFill="0" applyProtection="0">
      <alignment vertical="top"/>
    </xf>
    <xf numFmtId="0" fontId="91" fillId="0" borderId="37" applyNumberFormat="0" applyFill="0" applyAlignment="0" applyProtection="0"/>
    <xf numFmtId="0" fontId="26" fillId="0" borderId="0">
      <alignment vertical="top"/>
    </xf>
    <xf numFmtId="0" fontId="158"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167" fillId="0" borderId="45" applyNumberFormat="0" applyFill="0" applyAlignment="0" applyProtection="0"/>
    <xf numFmtId="0" fontId="143" fillId="0" borderId="45" applyNumberFormat="0" applyFill="0" applyProtection="0">
      <alignment vertical="top"/>
    </xf>
    <xf numFmtId="0" fontId="91" fillId="0" borderId="37" applyNumberFormat="0" applyFill="0" applyAlignment="0" applyProtection="0"/>
    <xf numFmtId="0" fontId="143" fillId="0" borderId="45" applyNumberFormat="0" applyFill="0" applyProtection="0">
      <alignment vertical="top"/>
    </xf>
    <xf numFmtId="0" fontId="26" fillId="0" borderId="0">
      <alignment vertical="top"/>
    </xf>
    <xf numFmtId="0" fontId="143" fillId="0" borderId="46" applyNumberFormat="0" applyFill="0" applyAlignment="0" applyProtection="0"/>
    <xf numFmtId="0" fontId="167" fillId="0" borderId="45" applyNumberFormat="0" applyFill="0" applyAlignment="0" applyProtection="0"/>
    <xf numFmtId="0" fontId="143" fillId="0" borderId="45" applyNumberFormat="0" applyFill="0" applyAlignment="0" applyProtection="0"/>
    <xf numFmtId="0" fontId="143" fillId="0" borderId="45" applyNumberFormat="0" applyFill="0" applyAlignment="0" applyProtection="0"/>
    <xf numFmtId="0" fontId="143" fillId="0" borderId="45" applyNumberFormat="0" applyFill="0" applyAlignment="0" applyProtection="0"/>
    <xf numFmtId="0" fontId="171" fillId="0" borderId="45" applyNumberFormat="0" applyFill="0" applyAlignment="0" applyProtection="0"/>
    <xf numFmtId="0" fontId="91" fillId="0" borderId="37" applyNumberFormat="0" applyFill="0" applyAlignment="0" applyProtection="0"/>
    <xf numFmtId="0" fontId="143" fillId="0" borderId="46" applyNumberFormat="0" applyFill="0" applyAlignment="0" applyProtection="0"/>
    <xf numFmtId="0" fontId="26" fillId="0" borderId="0">
      <alignment vertical="top"/>
    </xf>
    <xf numFmtId="0" fontId="91" fillId="0" borderId="37" applyNumberFormat="0" applyFill="0" applyAlignment="0" applyProtection="0"/>
    <xf numFmtId="0" fontId="167" fillId="0" borderId="45" applyNumberFormat="0" applyFill="0" applyAlignment="0" applyProtection="0"/>
    <xf numFmtId="0" fontId="167" fillId="0" borderId="45" applyNumberFormat="0" applyFill="0" applyAlignment="0" applyProtection="0"/>
    <xf numFmtId="0" fontId="143" fillId="0" borderId="45" applyNumberFormat="0" applyFill="0" applyAlignment="0" applyProtection="0"/>
    <xf numFmtId="0" fontId="143" fillId="0" borderId="45" applyNumberFormat="0" applyFill="0" applyAlignment="0" applyProtection="0"/>
    <xf numFmtId="0" fontId="171" fillId="0" borderId="45" applyNumberFormat="0" applyFill="0" applyAlignment="0" applyProtection="0"/>
    <xf numFmtId="0" fontId="91" fillId="0" borderId="37" applyNumberFormat="0" applyFill="0" applyAlignment="0" applyProtection="0"/>
    <xf numFmtId="0" fontId="26" fillId="0" borderId="0">
      <alignment vertical="top"/>
    </xf>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91" fillId="0" borderId="37" applyNumberFormat="0" applyFill="0" applyAlignment="0" applyProtection="0"/>
    <xf numFmtId="0" fontId="144" fillId="0" borderId="46" applyNumberFormat="0" applyFill="0" applyProtection="0">
      <alignment vertical="top"/>
    </xf>
    <xf numFmtId="0" fontId="92" fillId="0" borderId="38" applyNumberFormat="0" applyFill="0" applyAlignment="0" applyProtection="0"/>
    <xf numFmtId="0" fontId="26" fillId="0" borderId="0">
      <alignment vertical="top"/>
    </xf>
    <xf numFmtId="0" fontId="159"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144" fillId="0" borderId="38" applyNumberFormat="0" applyFill="0" applyProtection="0">
      <alignment vertical="top"/>
    </xf>
    <xf numFmtId="0" fontId="144" fillId="0" borderId="24" applyNumberFormat="0" applyFill="0" applyAlignment="0" applyProtection="0"/>
    <xf numFmtId="0" fontId="144" fillId="0" borderId="46" applyNumberFormat="0" applyFill="0" applyProtection="0">
      <alignment vertical="top"/>
    </xf>
    <xf numFmtId="0" fontId="92" fillId="0" borderId="38" applyNumberFormat="0" applyFill="0" applyAlignment="0" applyProtection="0"/>
    <xf numFmtId="0" fontId="144" fillId="0" borderId="38" applyNumberFormat="0" applyFill="0" applyProtection="0">
      <alignment vertical="top"/>
    </xf>
    <xf numFmtId="0" fontId="26" fillId="0" borderId="0">
      <alignment vertical="top"/>
    </xf>
    <xf numFmtId="0" fontId="144" fillId="0" borderId="38" applyNumberFormat="0" applyFill="0" applyProtection="0">
      <alignment vertical="top"/>
    </xf>
    <xf numFmtId="0" fontId="144" fillId="0" borderId="47" applyNumberFormat="0" applyFill="0" applyAlignment="0" applyProtection="0"/>
    <xf numFmtId="0" fontId="144" fillId="0" borderId="24" applyNumberFormat="0" applyFill="0" applyAlignment="0" applyProtection="0"/>
    <xf numFmtId="0" fontId="144" fillId="0" borderId="24" applyNumberFormat="0" applyFill="0" applyAlignment="0" applyProtection="0"/>
    <xf numFmtId="0" fontId="144" fillId="0" borderId="24" applyNumberFormat="0" applyFill="0" applyAlignment="0" applyProtection="0"/>
    <xf numFmtId="0" fontId="172" fillId="0" borderId="24" applyNumberFormat="0" applyFill="0" applyAlignment="0" applyProtection="0"/>
    <xf numFmtId="0" fontId="172" fillId="0" borderId="24" applyNumberFormat="0" applyFill="0" applyAlignment="0" applyProtection="0"/>
    <xf numFmtId="0" fontId="92" fillId="0" borderId="38" applyNumberFormat="0" applyFill="0" applyAlignment="0" applyProtection="0"/>
    <xf numFmtId="0" fontId="144" fillId="0" borderId="47" applyNumberFormat="0" applyFill="0" applyAlignment="0" applyProtection="0"/>
    <xf numFmtId="0" fontId="26" fillId="0" borderId="0">
      <alignment vertical="top"/>
    </xf>
    <xf numFmtId="0" fontId="92" fillId="0" borderId="38" applyNumberFormat="0" applyFill="0" applyAlignment="0" applyProtection="0"/>
    <xf numFmtId="0" fontId="144" fillId="0" borderId="24" applyNumberFormat="0" applyFill="0" applyAlignment="0" applyProtection="0"/>
    <xf numFmtId="0" fontId="144" fillId="0" borderId="24" applyNumberFormat="0" applyFill="0" applyAlignment="0" applyProtection="0"/>
    <xf numFmtId="0" fontId="144" fillId="0" borderId="24" applyNumberFormat="0" applyFill="0" applyAlignment="0" applyProtection="0"/>
    <xf numFmtId="0" fontId="144" fillId="0" borderId="24" applyNumberFormat="0" applyFill="0" applyAlignment="0" applyProtection="0"/>
    <xf numFmtId="0" fontId="172" fillId="0" borderId="24" applyNumberFormat="0" applyFill="0" applyAlignment="0" applyProtection="0"/>
    <xf numFmtId="0" fontId="92" fillId="0" borderId="38" applyNumberFormat="0" applyFill="0" applyAlignment="0" applyProtection="0"/>
    <xf numFmtId="0" fontId="26" fillId="0" borderId="0">
      <alignment vertical="top"/>
    </xf>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92" fillId="0" borderId="38" applyNumberFormat="0" applyFill="0" applyAlignment="0" applyProtection="0"/>
    <xf numFmtId="0" fontId="145" fillId="0" borderId="48" applyNumberFormat="0" applyFill="0" applyProtection="0">
      <alignment vertical="top"/>
    </xf>
    <xf numFmtId="0" fontId="93" fillId="0" borderId="39" applyNumberFormat="0" applyFill="0" applyAlignment="0" applyProtection="0"/>
    <xf numFmtId="0" fontId="26" fillId="0" borderId="0">
      <alignment vertical="top"/>
    </xf>
    <xf numFmtId="0" fontId="160"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45" fillId="0" borderId="49" applyNumberFormat="0" applyFill="0" applyProtection="0">
      <alignment vertical="top"/>
    </xf>
    <xf numFmtId="0" fontId="168" fillId="0" borderId="49" applyNumberFormat="0" applyFill="0" applyAlignment="0" applyProtection="0"/>
    <xf numFmtId="0" fontId="145" fillId="0" borderId="48" applyNumberFormat="0" applyFill="0" applyProtection="0">
      <alignment vertical="top"/>
    </xf>
    <xf numFmtId="0" fontId="145" fillId="0" borderId="49" applyNumberFormat="0" applyFill="0" applyProtection="0">
      <alignment vertical="top"/>
    </xf>
    <xf numFmtId="0" fontId="26" fillId="0" borderId="0">
      <alignment vertical="top"/>
    </xf>
    <xf numFmtId="0" fontId="145" fillId="0" borderId="49" applyNumberFormat="0" applyFill="0" applyProtection="0">
      <alignment vertical="top"/>
    </xf>
    <xf numFmtId="0" fontId="145" fillId="0" borderId="50" applyNumberFormat="0" applyFill="0" applyAlignment="0" applyProtection="0"/>
    <xf numFmtId="0" fontId="168" fillId="0" borderId="49" applyNumberFormat="0" applyFill="0" applyAlignment="0" applyProtection="0"/>
    <xf numFmtId="0" fontId="145" fillId="0" borderId="49" applyNumberFormat="0" applyFill="0" applyAlignment="0" applyProtection="0"/>
    <xf numFmtId="0" fontId="145" fillId="0" borderId="49" applyNumberFormat="0" applyFill="0" applyAlignment="0" applyProtection="0"/>
    <xf numFmtId="0" fontId="145" fillId="0" borderId="49" applyNumberFormat="0" applyFill="0" applyAlignment="0" applyProtection="0"/>
    <xf numFmtId="0" fontId="173" fillId="0" borderId="49" applyNumberFormat="0" applyFill="0" applyAlignment="0" applyProtection="0"/>
    <xf numFmtId="0" fontId="93" fillId="0" borderId="39" applyNumberFormat="0" applyFill="0" applyAlignment="0" applyProtection="0"/>
    <xf numFmtId="0" fontId="145" fillId="0" borderId="50" applyNumberFormat="0" applyFill="0" applyAlignment="0" applyProtection="0"/>
    <xf numFmtId="0" fontId="26" fillId="0" borderId="0">
      <alignment vertical="top"/>
    </xf>
    <xf numFmtId="0" fontId="93" fillId="0" borderId="39" applyNumberFormat="0" applyFill="0" applyAlignment="0" applyProtection="0"/>
    <xf numFmtId="0" fontId="168" fillId="0" borderId="49" applyNumberFormat="0" applyFill="0" applyAlignment="0" applyProtection="0"/>
    <xf numFmtId="0" fontId="168" fillId="0" borderId="49" applyNumberFormat="0" applyFill="0" applyAlignment="0" applyProtection="0"/>
    <xf numFmtId="0" fontId="145" fillId="0" borderId="49" applyNumberFormat="0" applyFill="0" applyAlignment="0" applyProtection="0"/>
    <xf numFmtId="0" fontId="145" fillId="0" borderId="49" applyNumberFormat="0" applyFill="0" applyAlignment="0" applyProtection="0"/>
    <xf numFmtId="0" fontId="173" fillId="0" borderId="49" applyNumberFormat="0" applyFill="0" applyAlignment="0" applyProtection="0"/>
    <xf numFmtId="0" fontId="93" fillId="0" borderId="39" applyNumberFormat="0" applyFill="0" applyAlignment="0" applyProtection="0"/>
    <xf numFmtId="0" fontId="26" fillId="0" borderId="0">
      <alignment vertical="top"/>
    </xf>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45" fillId="0" borderId="0" applyNumberFormat="0" applyFill="0" applyBorder="0" applyProtection="0">
      <alignment vertical="top"/>
    </xf>
    <xf numFmtId="0" fontId="93" fillId="0" borderId="0" applyNumberFormat="0" applyFill="0" applyBorder="0" applyAlignment="0" applyProtection="0"/>
    <xf numFmtId="0" fontId="26" fillId="0" borderId="0">
      <alignment vertical="top"/>
    </xf>
    <xf numFmtId="0" fontId="160"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168" fillId="0" borderId="0" applyNumberFormat="0" applyFill="0" applyBorder="0" applyAlignment="0" applyProtection="0"/>
    <xf numFmtId="0" fontId="145" fillId="0" borderId="0" applyNumberFormat="0" applyFill="0" applyBorder="0" applyProtection="0">
      <alignment vertical="top"/>
    </xf>
    <xf numFmtId="0" fontId="93" fillId="0" borderId="0" applyNumberFormat="0" applyFill="0" applyBorder="0" applyAlignment="0" applyProtection="0"/>
    <xf numFmtId="0" fontId="145" fillId="0" borderId="0" applyNumberFormat="0" applyFill="0" applyBorder="0" applyProtection="0">
      <alignment vertical="top"/>
    </xf>
    <xf numFmtId="0" fontId="26" fillId="0" borderId="0">
      <alignment vertical="top"/>
    </xf>
    <xf numFmtId="0" fontId="145" fillId="0" borderId="0" applyNumberFormat="0" applyFill="0" applyBorder="0" applyAlignment="0" applyProtection="0"/>
    <xf numFmtId="0" fontId="168" fillId="0" borderId="0" applyNumberFormat="0" applyFill="0" applyBorder="0" applyAlignment="0" applyProtection="0"/>
    <xf numFmtId="0" fontId="145" fillId="0" borderId="0" applyNumberFormat="0" applyFill="0" applyBorder="0" applyAlignment="0" applyProtection="0"/>
    <xf numFmtId="0" fontId="145" fillId="0" borderId="0" applyNumberFormat="0" applyFill="0" applyBorder="0" applyAlignment="0" applyProtection="0"/>
    <xf numFmtId="0" fontId="145" fillId="0" borderId="0" applyNumberFormat="0" applyFill="0" applyBorder="0" applyAlignment="0" applyProtection="0"/>
    <xf numFmtId="0" fontId="173" fillId="0" borderId="0" applyNumberFormat="0" applyFill="0" applyBorder="0" applyAlignment="0" applyProtection="0"/>
    <xf numFmtId="0" fontId="93" fillId="0" borderId="0" applyNumberFormat="0" applyFill="0" applyBorder="0" applyAlignment="0" applyProtection="0"/>
    <xf numFmtId="0" fontId="145" fillId="0" borderId="0" applyNumberFormat="0" applyFill="0" applyBorder="0" applyAlignment="0" applyProtection="0"/>
    <xf numFmtId="0" fontId="26" fillId="0" borderId="0">
      <alignment vertical="top"/>
    </xf>
    <xf numFmtId="0" fontId="93"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45" fillId="0" borderId="0" applyNumberFormat="0" applyFill="0" applyBorder="0" applyAlignment="0" applyProtection="0"/>
    <xf numFmtId="0" fontId="145" fillId="0" borderId="0" applyNumberFormat="0" applyFill="0" applyBorder="0" applyAlignment="0" applyProtection="0"/>
    <xf numFmtId="0" fontId="173" fillId="0" borderId="0" applyNumberFormat="0" applyFill="0" applyBorder="0" applyAlignment="0" applyProtection="0"/>
    <xf numFmtId="0" fontId="93" fillId="0" borderId="0" applyNumberFormat="0" applyFill="0" applyBorder="0" applyAlignment="0" applyProtection="0"/>
    <xf numFmtId="0" fontId="26" fillId="0" borderId="0">
      <alignment vertical="top"/>
    </xf>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alignment vertical="top"/>
      <protection locked="0"/>
    </xf>
    <xf numFmtId="0" fontId="174" fillId="0" borderId="0" applyNumberFormat="0" applyFill="0" applyBorder="0" applyAlignment="0" applyProtection="0">
      <alignment vertical="top"/>
      <protection locked="0"/>
    </xf>
    <xf numFmtId="0" fontId="60" fillId="22" borderId="26" applyNumberFormat="0" applyAlignment="0" applyProtection="0"/>
    <xf numFmtId="0" fontId="94" fillId="115" borderId="35" applyNumberFormat="0" applyProtection="0">
      <alignment vertical="top"/>
    </xf>
    <xf numFmtId="0" fontId="94" fillId="133" borderId="35" applyNumberFormat="0" applyAlignment="0" applyProtection="0"/>
    <xf numFmtId="0" fontId="26" fillId="0" borderId="0">
      <alignment vertical="top"/>
    </xf>
    <xf numFmtId="0" fontId="151"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60" fillId="22" borderId="26" applyNumberFormat="0" applyAlignment="0" applyProtection="0"/>
    <xf numFmtId="0" fontId="94" fillId="115" borderId="35" applyNumberFormat="0" applyProtection="0">
      <alignment vertical="top"/>
    </xf>
    <xf numFmtId="0" fontId="94" fillId="133" borderId="35" applyNumberFormat="0" applyAlignment="0" applyProtection="0"/>
    <xf numFmtId="0" fontId="94" fillId="139" borderId="35" applyNumberFormat="0" applyProtection="0">
      <alignment vertical="top"/>
    </xf>
    <xf numFmtId="0" fontId="26" fillId="0" borderId="0">
      <alignment vertical="top"/>
    </xf>
    <xf numFmtId="0" fontId="94" fillId="139" borderId="35" applyNumberFormat="0" applyProtection="0">
      <alignment vertical="top"/>
    </xf>
    <xf numFmtId="0" fontId="94" fillId="140" borderId="35" applyNumberFormat="0" applyAlignment="0" applyProtection="0"/>
    <xf numFmtId="0" fontId="94" fillId="139" borderId="35" applyNumberFormat="0" applyProtection="0">
      <alignment vertical="top"/>
    </xf>
    <xf numFmtId="0" fontId="35" fillId="22" borderId="26" applyNumberFormat="0" applyAlignment="0" applyProtection="0"/>
    <xf numFmtId="0" fontId="94" fillId="133" borderId="35" applyNumberFormat="0" applyAlignment="0" applyProtection="0"/>
    <xf numFmtId="0" fontId="94" fillId="140" borderId="35" applyNumberFormat="0" applyAlignment="0" applyProtection="0"/>
    <xf numFmtId="0" fontId="26" fillId="0" borderId="0">
      <alignment vertical="top"/>
    </xf>
    <xf numFmtId="0" fontId="94" fillId="133" borderId="35" applyNumberFormat="0" applyAlignment="0" applyProtection="0"/>
    <xf numFmtId="0" fontId="60" fillId="22" borderId="26" applyNumberFormat="0" applyAlignment="0" applyProtection="0"/>
    <xf numFmtId="0" fontId="35" fillId="22" borderId="26" applyNumberFormat="0" applyAlignment="0" applyProtection="0"/>
    <xf numFmtId="0" fontId="94" fillId="133" borderId="35" applyNumberFormat="0" applyAlignment="0" applyProtection="0"/>
    <xf numFmtId="0" fontId="26" fillId="0" borderId="0">
      <alignment vertical="top"/>
    </xf>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94" fillId="133" borderId="35" applyNumberFormat="0" applyAlignment="0" applyProtection="0"/>
    <xf numFmtId="0" fontId="63" fillId="0" borderId="28" applyNumberFormat="0" applyFill="0" applyAlignment="0" applyProtection="0"/>
    <xf numFmtId="0" fontId="146" fillId="0" borderId="51" applyNumberFormat="0" applyFill="0" applyProtection="0">
      <alignment vertical="top"/>
    </xf>
    <xf numFmtId="0" fontId="95" fillId="0" borderId="40" applyNumberFormat="0" applyFill="0" applyAlignment="0" applyProtection="0"/>
    <xf numFmtId="0" fontId="26" fillId="0" borderId="0">
      <alignment vertical="top"/>
    </xf>
    <xf numFmtId="0" fontId="161"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63" fillId="0" borderId="28" applyNumberFormat="0" applyFill="0" applyAlignment="0" applyProtection="0"/>
    <xf numFmtId="0" fontId="146" fillId="0" borderId="51" applyNumberFormat="0" applyFill="0" applyProtection="0">
      <alignment vertical="top"/>
    </xf>
    <xf numFmtId="0" fontId="95" fillId="0" borderId="40" applyNumberFormat="0" applyFill="0" applyAlignment="0" applyProtection="0"/>
    <xf numFmtId="0" fontId="95" fillId="0" borderId="40" applyNumberFormat="0" applyFill="0" applyProtection="0">
      <alignment vertical="top"/>
    </xf>
    <xf numFmtId="0" fontId="26" fillId="0" borderId="0">
      <alignment vertical="top"/>
    </xf>
    <xf numFmtId="0" fontId="95" fillId="0" borderId="40" applyNumberFormat="0" applyFill="0" applyProtection="0">
      <alignment vertical="top"/>
    </xf>
    <xf numFmtId="0" fontId="100" fillId="0" borderId="52" applyNumberFormat="0" applyFill="0" applyAlignment="0" applyProtection="0"/>
    <xf numFmtId="0" fontId="95" fillId="0" borderId="40" applyNumberFormat="0" applyFill="0" applyProtection="0">
      <alignment vertical="top"/>
    </xf>
    <xf numFmtId="0" fontId="38" fillId="0" borderId="28" applyNumberFormat="0" applyFill="0" applyAlignment="0" applyProtection="0"/>
    <xf numFmtId="0" fontId="95" fillId="0" borderId="40" applyNumberFormat="0" applyFill="0" applyAlignment="0" applyProtection="0"/>
    <xf numFmtId="0" fontId="100" fillId="0" borderId="52" applyNumberFormat="0" applyFill="0" applyAlignment="0" applyProtection="0"/>
    <xf numFmtId="0" fontId="26" fillId="0" borderId="0">
      <alignment vertical="top"/>
    </xf>
    <xf numFmtId="0" fontId="95" fillId="0" borderId="40" applyNumberFormat="0" applyFill="0" applyAlignment="0" applyProtection="0"/>
    <xf numFmtId="0" fontId="63" fillId="0" borderId="28" applyNumberFormat="0" applyFill="0" applyAlignment="0" applyProtection="0"/>
    <xf numFmtId="0" fontId="38" fillId="0" borderId="28" applyNumberFormat="0" applyFill="0" applyAlignment="0" applyProtection="0"/>
    <xf numFmtId="0" fontId="95" fillId="0" borderId="40" applyNumberFormat="0" applyFill="0" applyAlignment="0" applyProtection="0"/>
    <xf numFmtId="0" fontId="26" fillId="0" borderId="0">
      <alignment vertical="top"/>
    </xf>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95" fillId="0" borderId="40" applyNumberFormat="0" applyFill="0" applyAlignment="0" applyProtection="0"/>
    <xf numFmtId="0" fontId="175" fillId="21" borderId="0" applyNumberFormat="0" applyBorder="0" applyAlignment="0" applyProtection="0"/>
    <xf numFmtId="0" fontId="147" fillId="176" borderId="0" applyNumberFormat="0" applyBorder="0" applyProtection="0">
      <alignment vertical="top"/>
    </xf>
    <xf numFmtId="0" fontId="96" fillId="139" borderId="0" applyNumberFormat="0" applyBorder="0" applyAlignment="0" applyProtection="0"/>
    <xf numFmtId="0" fontId="26" fillId="0" borderId="0">
      <alignment vertical="top"/>
    </xf>
    <xf numFmtId="0" fontId="162" fillId="140"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175" fillId="21" borderId="0" applyNumberFormat="0" applyBorder="0" applyAlignment="0" applyProtection="0"/>
    <xf numFmtId="0" fontId="147" fillId="176" borderId="0" applyNumberFormat="0" applyBorder="0" applyProtection="0">
      <alignment vertical="top"/>
    </xf>
    <xf numFmtId="0" fontId="96" fillId="139" borderId="0" applyNumberFormat="0" applyBorder="0" applyAlignment="0" applyProtection="0"/>
    <xf numFmtId="0" fontId="96" fillId="139" borderId="0" applyNumberFormat="0" applyBorder="0" applyProtection="0">
      <alignment vertical="top"/>
    </xf>
    <xf numFmtId="0" fontId="26" fillId="0" borderId="0">
      <alignment vertical="top"/>
    </xf>
    <xf numFmtId="0" fontId="96" fillId="139" borderId="0" applyNumberFormat="0" applyBorder="0" applyProtection="0">
      <alignment vertical="top"/>
    </xf>
    <xf numFmtId="0" fontId="146" fillId="140" borderId="0" applyNumberFormat="0" applyBorder="0" applyAlignment="0" applyProtection="0"/>
    <xf numFmtId="0" fontId="96" fillId="139" borderId="0" applyNumberFormat="0" applyBorder="0" applyProtection="0">
      <alignment vertical="top"/>
    </xf>
    <xf numFmtId="0" fontId="96" fillId="140" borderId="0" applyNumberFormat="0" applyBorder="0" applyAlignment="0" applyProtection="0"/>
    <xf numFmtId="0" fontId="108" fillId="21" borderId="0" applyNumberFormat="0" applyBorder="0" applyAlignment="0" applyProtection="0"/>
    <xf numFmtId="0" fontId="96" fillId="139" borderId="0" applyNumberFormat="0" applyBorder="0" applyAlignment="0" applyProtection="0"/>
    <xf numFmtId="0" fontId="146" fillId="140" borderId="0" applyNumberFormat="0" applyBorder="0" applyAlignment="0" applyProtection="0"/>
    <xf numFmtId="0" fontId="26" fillId="0" borderId="0">
      <alignment vertical="top"/>
    </xf>
    <xf numFmtId="0" fontId="96" fillId="139" borderId="0" applyNumberFormat="0" applyBorder="0" applyAlignment="0" applyProtection="0"/>
    <xf numFmtId="0" fontId="175" fillId="21" borderId="0" applyNumberFormat="0" applyBorder="0" applyAlignment="0" applyProtection="0"/>
    <xf numFmtId="0" fontId="108" fillId="21" borderId="0" applyNumberFormat="0" applyBorder="0" applyAlignment="0" applyProtection="0"/>
    <xf numFmtId="0" fontId="96" fillId="139" borderId="0" applyNumberFormat="0" applyBorder="0" applyAlignment="0" applyProtection="0"/>
    <xf numFmtId="0" fontId="26" fillId="0" borderId="0">
      <alignment vertical="top"/>
    </xf>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96" fillId="139" borderId="0" applyNumberFormat="0" applyBorder="0" applyAlignment="0" applyProtection="0"/>
    <xf numFmtId="0" fontId="26" fillId="0" borderId="0">
      <alignment vertical="top"/>
    </xf>
    <xf numFmtId="0" fontId="26" fillId="0" borderId="0"/>
    <xf numFmtId="0" fontId="47" fillId="0" borderId="0"/>
    <xf numFmtId="0" fontId="26" fillId="0" borderId="0">
      <alignment vertical="top"/>
    </xf>
    <xf numFmtId="0" fontId="26" fillId="0" borderId="0">
      <alignment vertical="top"/>
    </xf>
    <xf numFmtId="0" fontId="26" fillId="0" borderId="0"/>
    <xf numFmtId="0" fontId="101" fillId="0" borderId="0"/>
    <xf numFmtId="0" fontId="26"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xf numFmtId="0" fontId="26" fillId="0" borderId="0"/>
    <xf numFmtId="0" fontId="47" fillId="0" borderId="0"/>
    <xf numFmtId="0" fontId="101"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xf numFmtId="0" fontId="26" fillId="0" borderId="0"/>
    <xf numFmtId="0" fontId="26" fillId="0" borderId="0"/>
    <xf numFmtId="0" fontId="26" fillId="0" borderId="0"/>
    <xf numFmtId="0" fontId="47" fillId="0" borderId="0"/>
    <xf numFmtId="0" fontId="101" fillId="0" borderId="0"/>
    <xf numFmtId="0" fontId="26"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xf numFmtId="0" fontId="26" fillId="0" borderId="0"/>
    <xf numFmtId="0" fontId="55" fillId="0" borderId="0"/>
    <xf numFmtId="0" fontId="26" fillId="0" borderId="0">
      <alignment vertical="top"/>
    </xf>
    <xf numFmtId="0" fontId="47"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xf numFmtId="0" fontId="47"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xf numFmtId="0" fontId="26" fillId="0" borderId="0"/>
    <xf numFmtId="0" fontId="26" fillId="0" borderId="0"/>
    <xf numFmtId="0" fontId="47" fillId="0" borderId="0"/>
    <xf numFmtId="0" fontId="26" fillId="0" borderId="0"/>
    <xf numFmtId="0" fontId="47" fillId="0" borderId="0">
      <alignment vertical="top"/>
    </xf>
    <xf numFmtId="0" fontId="47" fillId="0" borderId="0"/>
    <xf numFmtId="0" fontId="101" fillId="0" borderId="0"/>
    <xf numFmtId="0" fontId="1" fillId="0" borderId="0"/>
    <xf numFmtId="0" fontId="1" fillId="0" borderId="0"/>
    <xf numFmtId="0" fontId="1" fillId="0" borderId="0"/>
    <xf numFmtId="0" fontId="26" fillId="0" borderId="0"/>
    <xf numFmtId="0" fontId="26" fillId="0" borderId="0"/>
    <xf numFmtId="0" fontId="47" fillId="0" borderId="0"/>
    <xf numFmtId="0" fontId="47" fillId="0" borderId="0"/>
    <xf numFmtId="0" fontId="26" fillId="0" borderId="0"/>
    <xf numFmtId="0" fontId="26" fillId="0" borderId="0"/>
    <xf numFmtId="0" fontId="47" fillId="0" borderId="0"/>
    <xf numFmtId="0" fontId="26" fillId="0" borderId="0"/>
    <xf numFmtId="0" fontId="26" fillId="0" borderId="0"/>
    <xf numFmtId="0" fontId="47" fillId="0" borderId="0"/>
    <xf numFmtId="0" fontId="26" fillId="0" borderId="0"/>
    <xf numFmtId="0" fontId="47" fillId="0" borderId="0"/>
    <xf numFmtId="0" fontId="47" fillId="0" borderId="0"/>
    <xf numFmtId="0" fontId="47" fillId="0" borderId="0"/>
    <xf numFmtId="0" fontId="47" fillId="0" borderId="0"/>
    <xf numFmtId="0" fontId="1" fillId="0" borderId="0"/>
    <xf numFmtId="0" fontId="26" fillId="0" borderId="0"/>
    <xf numFmtId="0" fontId="26" fillId="0" borderId="0"/>
    <xf numFmtId="0" fontId="26" fillId="0" borderId="0"/>
    <xf numFmtId="0" fontId="101" fillId="0" borderId="0"/>
    <xf numFmtId="0" fontId="26" fillId="0" borderId="0"/>
    <xf numFmtId="0" fontId="26" fillId="0" borderId="0"/>
    <xf numFmtId="0" fontId="47" fillId="0" borderId="0"/>
    <xf numFmtId="0" fontId="26" fillId="0" borderId="0">
      <alignment vertical="top"/>
    </xf>
    <xf numFmtId="0" fontId="26" fillId="0" borderId="0"/>
    <xf numFmtId="0" fontId="47" fillId="0" borderId="0"/>
    <xf numFmtId="0" fontId="101" fillId="0" borderId="0"/>
    <xf numFmtId="0" fontId="26" fillId="0" borderId="0">
      <alignment vertical="top"/>
    </xf>
    <xf numFmtId="0" fontId="47" fillId="0" borderId="0"/>
    <xf numFmtId="0" fontId="47" fillId="0" borderId="0"/>
    <xf numFmtId="0" fontId="101" fillId="0" borderId="0">
      <alignment vertical="top"/>
    </xf>
    <xf numFmtId="0" fontId="26" fillId="0" borderId="0"/>
    <xf numFmtId="0" fontId="26" fillId="0" borderId="0"/>
    <xf numFmtId="0" fontId="26" fillId="0" borderId="0"/>
    <xf numFmtId="0" fontId="47" fillId="0" borderId="0"/>
    <xf numFmtId="0" fontId="26" fillId="0" borderId="0"/>
    <xf numFmtId="0" fontId="26" fillId="0" borderId="0"/>
    <xf numFmtId="0" fontId="47" fillId="0" borderId="0"/>
    <xf numFmtId="0" fontId="26" fillId="0" borderId="0"/>
    <xf numFmtId="0" fontId="26" fillId="0" borderId="0"/>
    <xf numFmtId="0" fontId="47" fillId="0" borderId="0"/>
    <xf numFmtId="0" fontId="47" fillId="0" borderId="0"/>
    <xf numFmtId="0" fontId="47" fillId="0" borderId="0"/>
    <xf numFmtId="0" fontId="47" fillId="0" borderId="0"/>
    <xf numFmtId="0" fontId="26" fillId="0" borderId="0">
      <alignment vertical="top"/>
    </xf>
    <xf numFmtId="0" fontId="26" fillId="0" borderId="0"/>
    <xf numFmtId="0" fontId="26" fillId="0" borderId="0"/>
    <xf numFmtId="0" fontId="47" fillId="0" borderId="0"/>
    <xf numFmtId="0" fontId="26" fillId="0" borderId="0">
      <alignment vertical="top"/>
    </xf>
    <xf numFmtId="0" fontId="26" fillId="0" borderId="0"/>
    <xf numFmtId="0" fontId="47" fillId="0" borderId="0"/>
    <xf numFmtId="0" fontId="26" fillId="0" borderId="0"/>
    <xf numFmtId="0" fontId="26" fillId="0" borderId="0">
      <alignment vertical="top"/>
    </xf>
    <xf numFmtId="0" fontId="26" fillId="0" borderId="0"/>
    <xf numFmtId="0" fontId="26" fillId="0" borderId="0"/>
    <xf numFmtId="0" fontId="47" fillId="0" borderId="0"/>
    <xf numFmtId="0" fontId="26" fillId="0" borderId="0">
      <alignment vertical="top"/>
    </xf>
    <xf numFmtId="0" fontId="26" fillId="0" borderId="0"/>
    <xf numFmtId="0" fontId="26" fillId="0" borderId="0"/>
    <xf numFmtId="0" fontId="47" fillId="0" borderId="0"/>
    <xf numFmtId="0" fontId="26" fillId="0" borderId="0">
      <alignment vertical="top"/>
    </xf>
    <xf numFmtId="0" fontId="26" fillId="0" borderId="0"/>
    <xf numFmtId="0" fontId="47" fillId="0" borderId="0"/>
    <xf numFmtId="0" fontId="26" fillId="0" borderId="0"/>
    <xf numFmtId="0" fontId="26" fillId="0" borderId="0">
      <alignment vertical="top"/>
    </xf>
    <xf numFmtId="0" fontId="26" fillId="0" borderId="0"/>
    <xf numFmtId="0" fontId="26" fillId="0" borderId="0"/>
    <xf numFmtId="0" fontId="47" fillId="0" borderId="0"/>
    <xf numFmtId="0" fontId="26" fillId="0" borderId="0">
      <alignment vertical="top"/>
    </xf>
    <xf numFmtId="0" fontId="26" fillId="0" borderId="0"/>
    <xf numFmtId="0" fontId="47" fillId="0" borderId="0"/>
    <xf numFmtId="0" fontId="26" fillId="0" borderId="0"/>
    <xf numFmtId="0" fontId="26" fillId="0" borderId="0">
      <alignment vertical="top"/>
    </xf>
    <xf numFmtId="0" fontId="26" fillId="0" borderId="0">
      <alignment vertical="top"/>
    </xf>
    <xf numFmtId="0" fontId="26" fillId="0" borderId="0">
      <alignment vertical="top"/>
    </xf>
    <xf numFmtId="0" fontId="101" fillId="0" borderId="0">
      <alignment vertical="top"/>
    </xf>
    <xf numFmtId="0" fontId="26" fillId="0" borderId="0">
      <alignment vertical="top"/>
    </xf>
    <xf numFmtId="0" fontId="26" fillId="0" borderId="0">
      <alignment vertical="top"/>
    </xf>
    <xf numFmtId="0" fontId="26" fillId="0" borderId="0"/>
    <xf numFmtId="0" fontId="47" fillId="0" borderId="0"/>
    <xf numFmtId="0" fontId="26" fillId="0" borderId="0">
      <alignment vertical="top"/>
    </xf>
    <xf numFmtId="0" fontId="26" fillId="0" borderId="0">
      <alignment vertical="top"/>
    </xf>
    <xf numFmtId="0" fontId="26" fillId="0" borderId="0"/>
    <xf numFmtId="0" fontId="26" fillId="0" borderId="0">
      <alignment vertical="top"/>
    </xf>
    <xf numFmtId="0" fontId="101" fillId="0" borderId="0">
      <alignment vertical="top"/>
    </xf>
    <xf numFmtId="0" fontId="47" fillId="0" borderId="0"/>
    <xf numFmtId="0" fontId="26" fillId="0" borderId="0"/>
    <xf numFmtId="0" fontId="47" fillId="0" borderId="0"/>
    <xf numFmtId="0" fontId="101" fillId="0" borderId="0"/>
    <xf numFmtId="0" fontId="47" fillId="0" borderId="0"/>
    <xf numFmtId="0" fontId="26" fillId="0" borderId="0"/>
    <xf numFmtId="0" fontId="26" fillId="0" borderId="0">
      <alignment vertical="top"/>
    </xf>
    <xf numFmtId="0" fontId="26" fillId="0" borderId="0"/>
    <xf numFmtId="0" fontId="47" fillId="0" borderId="0"/>
    <xf numFmtId="0" fontId="26" fillId="0" borderId="0">
      <alignment vertical="top"/>
    </xf>
    <xf numFmtId="0" fontId="26" fillId="0" borderId="0"/>
    <xf numFmtId="0" fontId="26" fillId="0" borderId="0"/>
    <xf numFmtId="0" fontId="47" fillId="0" borderId="0"/>
    <xf numFmtId="0" fontId="26" fillId="0" borderId="0">
      <alignment vertical="top"/>
    </xf>
    <xf numFmtId="0" fontId="26" fillId="0" borderId="0"/>
    <xf numFmtId="0" fontId="47" fillId="0" borderId="0"/>
    <xf numFmtId="0" fontId="26" fillId="0" borderId="0"/>
    <xf numFmtId="0" fontId="26" fillId="0" borderId="0">
      <alignment vertical="top"/>
    </xf>
    <xf numFmtId="0" fontId="26" fillId="0" borderId="0"/>
    <xf numFmtId="0" fontId="26" fillId="0" borderId="0"/>
    <xf numFmtId="0" fontId="47" fillId="0" borderId="0"/>
    <xf numFmtId="0" fontId="26" fillId="0" borderId="0">
      <alignment vertical="top"/>
    </xf>
    <xf numFmtId="0" fontId="26" fillId="0" borderId="0"/>
    <xf numFmtId="0" fontId="26" fillId="0" borderId="0"/>
    <xf numFmtId="0" fontId="176" fillId="0" borderId="0"/>
    <xf numFmtId="0" fontId="26" fillId="0" borderId="0">
      <alignment vertical="top"/>
    </xf>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47" fillId="0" borderId="0"/>
    <xf numFmtId="0" fontId="47" fillId="0" borderId="0"/>
    <xf numFmtId="0" fontId="26" fillId="0" borderId="0">
      <alignment vertical="top"/>
    </xf>
    <xf numFmtId="0" fontId="26" fillId="0" borderId="0">
      <alignment vertical="top"/>
    </xf>
    <xf numFmtId="0" fontId="26" fillId="0" borderId="0">
      <alignment vertical="top"/>
    </xf>
    <xf numFmtId="0" fontId="47" fillId="0" borderId="0"/>
    <xf numFmtId="0" fontId="47"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alignment vertical="top"/>
    </xf>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47" fillId="0" borderId="0"/>
    <xf numFmtId="0" fontId="47" fillId="0" borderId="0"/>
    <xf numFmtId="0" fontId="47" fillId="0" borderId="0"/>
    <xf numFmtId="0" fontId="101"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26" fillId="0" borderId="0"/>
    <xf numFmtId="0" fontId="26"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xf numFmtId="0" fontId="47" fillId="0" borderId="0"/>
    <xf numFmtId="0" fontId="26" fillId="0" borderId="0"/>
    <xf numFmtId="0" fontId="26" fillId="0" borderId="0"/>
    <xf numFmtId="0" fontId="26" fillId="0" borderId="0">
      <alignment vertical="top"/>
    </xf>
    <xf numFmtId="0" fontId="47" fillId="0" borderId="0"/>
    <xf numFmtId="0" fontId="101" fillId="0" borderId="0"/>
    <xf numFmtId="0" fontId="26"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26" fillId="0" borderId="0"/>
    <xf numFmtId="0" fontId="47" fillId="0" borderId="0"/>
    <xf numFmtId="0" fontId="26" fillId="0" borderId="0">
      <alignment vertical="top"/>
    </xf>
    <xf numFmtId="0" fontId="47" fillId="0" borderId="0"/>
    <xf numFmtId="0" fontId="101" fillId="0" borderId="0"/>
    <xf numFmtId="0" fontId="26"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47"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xf numFmtId="0" fontId="47" fillId="0" borderId="0"/>
    <xf numFmtId="0" fontId="26" fillId="0" borderId="0">
      <alignment vertical="top"/>
    </xf>
    <xf numFmtId="0" fontId="26" fillId="0" borderId="0">
      <alignment vertical="top"/>
    </xf>
    <xf numFmtId="0" fontId="26" fillId="0" borderId="0"/>
    <xf numFmtId="0" fontId="101" fillId="0" borderId="0"/>
    <xf numFmtId="0" fontId="26"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101" fillId="0" borderId="0"/>
    <xf numFmtId="0" fontId="47"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120" borderId="34" applyNumberFormat="0" applyProtection="0">
      <alignment vertical="top"/>
    </xf>
    <xf numFmtId="0" fontId="26" fillId="123" borderId="34" applyNumberFormat="0" applyAlignment="0" applyProtection="0"/>
    <xf numFmtId="0" fontId="26" fillId="0" borderId="0">
      <alignment vertical="top"/>
    </xf>
    <xf numFmtId="0" fontId="26" fillId="177"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3" borderId="34" applyNumberFormat="0" applyAlignment="0" applyProtection="0"/>
    <xf numFmtId="0" fontId="26" fillId="120" borderId="34" applyNumberFormat="0" applyProtection="0">
      <alignment vertical="top"/>
    </xf>
    <xf numFmtId="0" fontId="26" fillId="123" borderId="34" applyNumberFormat="0" applyAlignment="0" applyProtection="0"/>
    <xf numFmtId="0" fontId="26" fillId="0" borderId="0">
      <alignment vertical="top"/>
    </xf>
    <xf numFmtId="0" fontId="26" fillId="123" borderId="34" applyNumberFormat="0" applyProtection="0">
      <alignment vertical="top"/>
    </xf>
    <xf numFmtId="0" fontId="26" fillId="123" borderId="34" applyNumberFormat="0" applyProtection="0">
      <alignment vertical="top"/>
    </xf>
    <xf numFmtId="0" fontId="26" fillId="84" borderId="34" applyNumberFormat="0" applyFont="0" applyAlignment="0" applyProtection="0"/>
    <xf numFmtId="0" fontId="26" fillId="124" borderId="34" applyNumberFormat="0" applyAlignment="0" applyProtection="0"/>
    <xf numFmtId="0" fontId="26" fillId="123" borderId="34" applyNumberFormat="0" applyProtection="0">
      <alignment vertical="top"/>
    </xf>
    <xf numFmtId="0" fontId="26" fillId="177" borderId="34" applyNumberFormat="0" applyAlignment="0" applyProtection="0"/>
    <xf numFmtId="0" fontId="51" fillId="25" borderId="30" applyNumberFormat="0" applyFont="0" applyAlignment="0" applyProtection="0"/>
    <xf numFmtId="0" fontId="26" fillId="123" borderId="34" applyNumberFormat="0" applyAlignment="0" applyProtection="0"/>
    <xf numFmtId="0" fontId="26" fillId="124" borderId="34" applyNumberFormat="0" applyAlignment="0" applyProtection="0"/>
    <xf numFmtId="0" fontId="26" fillId="0" borderId="0">
      <alignment vertical="top"/>
    </xf>
    <xf numFmtId="0" fontId="26" fillId="123" borderId="34" applyNumberFormat="0" applyAlignment="0" applyProtection="0"/>
    <xf numFmtId="0" fontId="51"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51" fillId="25" borderId="30" applyNumberFormat="0" applyFont="0" applyAlignment="0" applyProtection="0"/>
    <xf numFmtId="0" fontId="51"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165" fillId="25" borderId="30" applyNumberFormat="0" applyFont="0" applyAlignment="0" applyProtection="0"/>
    <xf numFmtId="0" fontId="51" fillId="25" borderId="30" applyNumberFormat="0" applyFont="0" applyAlignment="0" applyProtection="0"/>
    <xf numFmtId="0" fontId="26" fillId="123" borderId="34" applyNumberFormat="0" applyAlignment="0" applyProtection="0"/>
    <xf numFmtId="0" fontId="26" fillId="0" borderId="0">
      <alignment vertical="top"/>
    </xf>
    <xf numFmtId="0" fontId="26" fillId="123" borderId="34" applyNumberFormat="0" applyAlignment="0" applyProtection="0"/>
    <xf numFmtId="0" fontId="165" fillId="25" borderId="30" applyNumberFormat="0" applyFont="0" applyAlignment="0" applyProtection="0"/>
    <xf numFmtId="0" fontId="165" fillId="25" borderId="30" applyNumberFormat="0" applyFont="0" applyAlignment="0" applyProtection="0"/>
    <xf numFmtId="0" fontId="26" fillId="123" borderId="34" applyNumberFormat="0" applyAlignment="0" applyProtection="0"/>
    <xf numFmtId="0" fontId="165" fillId="25" borderId="30" applyNumberFormat="0" applyFont="0" applyAlignment="0" applyProtection="0"/>
    <xf numFmtId="0" fontId="26" fillId="123" borderId="34" applyNumberFormat="0" applyAlignment="0" applyProtection="0"/>
    <xf numFmtId="0" fontId="26" fillId="123" borderId="34" applyNumberFormat="0" applyAlignment="0" applyProtection="0"/>
    <xf numFmtId="0" fontId="148" fillId="125" borderId="53" applyNumberFormat="0" applyProtection="0">
      <alignment vertical="top"/>
    </xf>
    <xf numFmtId="0" fontId="97" fillId="172" borderId="41" applyNumberFormat="0" applyAlignment="0" applyProtection="0"/>
    <xf numFmtId="0" fontId="26" fillId="0" borderId="0">
      <alignment vertical="top"/>
    </xf>
    <xf numFmtId="0" fontId="163" fillId="173"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61" fillId="113" borderId="27" applyNumberFormat="0" applyAlignment="0" applyProtection="0"/>
    <xf numFmtId="0" fontId="148" fillId="125" borderId="53" applyNumberFormat="0" applyProtection="0">
      <alignment vertical="top"/>
    </xf>
    <xf numFmtId="0" fontId="97" fillId="172" borderId="41" applyNumberFormat="0" applyAlignment="0" applyProtection="0"/>
    <xf numFmtId="0" fontId="97" fillId="125" borderId="41" applyNumberFormat="0" applyProtection="0">
      <alignment vertical="top"/>
    </xf>
    <xf numFmtId="0" fontId="26" fillId="0" borderId="0">
      <alignment vertical="top"/>
    </xf>
    <xf numFmtId="0" fontId="97" fillId="125" borderId="41" applyNumberFormat="0" applyProtection="0">
      <alignment vertical="top"/>
    </xf>
    <xf numFmtId="0" fontId="148" fillId="125" borderId="53" applyNumberFormat="0" applyAlignment="0" applyProtection="0"/>
    <xf numFmtId="0" fontId="97" fillId="125" borderId="41" applyNumberFormat="0" applyProtection="0">
      <alignment vertical="top"/>
    </xf>
    <xf numFmtId="0" fontId="97" fillId="173" borderId="41" applyNumberFormat="0" applyAlignment="0" applyProtection="0"/>
    <xf numFmtId="0" fontId="61" fillId="113" borderId="27" applyNumberFormat="0" applyAlignment="0" applyProtection="0"/>
    <xf numFmtId="0" fontId="61" fillId="113" borderId="27" applyNumberFormat="0" applyAlignment="0" applyProtection="0"/>
    <xf numFmtId="0" fontId="61" fillId="113" borderId="27" applyNumberFormat="0" applyAlignment="0" applyProtection="0"/>
    <xf numFmtId="0" fontId="36" fillId="113" borderId="27" applyNumberFormat="0" applyAlignment="0" applyProtection="0"/>
    <xf numFmtId="0" fontId="36" fillId="113" borderId="27" applyNumberFormat="0" applyAlignment="0" applyProtection="0"/>
    <xf numFmtId="0" fontId="97" fillId="172" borderId="41" applyNumberFormat="0" applyAlignment="0" applyProtection="0"/>
    <xf numFmtId="0" fontId="148" fillId="125" borderId="53" applyNumberFormat="0" applyAlignment="0" applyProtection="0"/>
    <xf numFmtId="0" fontId="26" fillId="0" borderId="0">
      <alignment vertical="top"/>
    </xf>
    <xf numFmtId="0" fontId="97" fillId="172" borderId="41" applyNumberFormat="0" applyAlignment="0" applyProtection="0"/>
    <xf numFmtId="0" fontId="61" fillId="113" borderId="27" applyNumberFormat="0" applyAlignment="0" applyProtection="0"/>
    <xf numFmtId="0" fontId="61" fillId="113" borderId="27" applyNumberFormat="0" applyAlignment="0" applyProtection="0"/>
    <xf numFmtId="0" fontId="61" fillId="113" borderId="27" applyNumberFormat="0" applyAlignment="0" applyProtection="0"/>
    <xf numFmtId="0" fontId="61" fillId="113" borderId="27" applyNumberFormat="0" applyAlignment="0" applyProtection="0"/>
    <xf numFmtId="0" fontId="36" fillId="113" borderId="27" applyNumberFormat="0" applyAlignment="0" applyProtection="0"/>
    <xf numFmtId="0" fontId="97" fillId="172" borderId="41" applyNumberFormat="0" applyAlignment="0" applyProtection="0"/>
    <xf numFmtId="0" fontId="26" fillId="0" borderId="0">
      <alignment vertical="top"/>
    </xf>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0" fontId="97" fillId="172" borderId="41" applyNumberFormat="0" applyAlignment="0" applyProtection="0"/>
    <xf numFmtId="9" fontId="26" fillId="0" borderId="0" applyFill="0" applyBorder="0" applyAlignment="0" applyProtection="0"/>
    <xf numFmtId="9" fontId="51" fillId="0" borderId="0" applyFont="0" applyFill="0" applyBorder="0" applyAlignment="0" applyProtection="0"/>
    <xf numFmtId="9" fontId="165" fillId="0" borderId="0" applyFont="0" applyFill="0" applyBorder="0" applyAlignment="0" applyProtection="0"/>
    <xf numFmtId="9" fontId="51" fillId="0" borderId="0" applyFont="0" applyFill="0" applyBorder="0" applyAlignment="0" applyProtection="0"/>
    <xf numFmtId="0" fontId="149" fillId="0" borderId="0" applyNumberFormat="0" applyFill="0" applyBorder="0" applyProtection="0">
      <alignment vertical="top"/>
    </xf>
    <xf numFmtId="0" fontId="149" fillId="0" borderId="0" applyNumberFormat="0" applyFill="0" applyBorder="0" applyProtection="0">
      <alignment vertical="top"/>
    </xf>
    <xf numFmtId="0" fontId="149" fillId="0" borderId="0" applyNumberFormat="0" applyFill="0" applyBorder="0" applyProtection="0">
      <alignment vertical="top"/>
    </xf>
    <xf numFmtId="0" fontId="149" fillId="0" borderId="0" applyNumberFormat="0" applyFill="0" applyBorder="0" applyAlignment="0" applyProtection="0"/>
    <xf numFmtId="0" fontId="150" fillId="0" borderId="0" applyNumberFormat="0" applyFill="0" applyBorder="0" applyProtection="0">
      <alignment vertical="top"/>
    </xf>
    <xf numFmtId="0" fontId="98" fillId="0" borderId="0" applyNumberFormat="0" applyFill="0" applyBorder="0" applyAlignment="0" applyProtection="0"/>
    <xf numFmtId="0" fontId="26" fillId="0" borderId="0">
      <alignment vertical="top"/>
    </xf>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69" fillId="0" borderId="0" applyNumberFormat="0" applyFill="0" applyBorder="0" applyAlignment="0" applyProtection="0"/>
    <xf numFmtId="0" fontId="150" fillId="0" borderId="0" applyNumberFormat="0" applyFill="0" applyBorder="0" applyProtection="0">
      <alignment vertical="top"/>
    </xf>
    <xf numFmtId="0" fontId="98" fillId="0" borderId="0" applyNumberFormat="0" applyFill="0" applyBorder="0" applyAlignment="0" applyProtection="0"/>
    <xf numFmtId="0" fontId="150" fillId="0" borderId="0" applyNumberFormat="0" applyFill="0" applyBorder="0" applyProtection="0">
      <alignment vertical="top"/>
    </xf>
    <xf numFmtId="0" fontId="26" fillId="0" borderId="0">
      <alignment vertical="top"/>
    </xf>
    <xf numFmtId="0" fontId="150" fillId="0" borderId="0" applyNumberFormat="0" applyFill="0" applyBorder="0" applyAlignment="0" applyProtection="0"/>
    <xf numFmtId="0" fontId="169"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77" fillId="0" borderId="0" applyNumberFormat="0" applyFill="0" applyBorder="0" applyAlignment="0" applyProtection="0"/>
    <xf numFmtId="0" fontId="98" fillId="0" borderId="0" applyNumberFormat="0" applyFill="0" applyBorder="0" applyAlignment="0" applyProtection="0"/>
    <xf numFmtId="0" fontId="150" fillId="0" borderId="0" applyNumberFormat="0" applyFill="0" applyBorder="0" applyAlignment="0" applyProtection="0"/>
    <xf numFmtId="0" fontId="26" fillId="0" borderId="0">
      <alignment vertical="top"/>
    </xf>
    <xf numFmtId="0" fontId="98" fillId="0" borderId="0" applyNumberFormat="0" applyFill="0" applyBorder="0" applyAlignment="0" applyProtection="0"/>
    <xf numFmtId="0" fontId="169" fillId="0" borderId="0" applyNumberFormat="0" applyFill="0" applyBorder="0" applyAlignment="0" applyProtection="0"/>
    <xf numFmtId="0" fontId="169"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77" fillId="0" borderId="0" applyNumberFormat="0" applyFill="0" applyBorder="0" applyAlignment="0" applyProtection="0"/>
    <xf numFmtId="0" fontId="98" fillId="0" borderId="0" applyNumberFormat="0" applyFill="0" applyBorder="0" applyAlignment="0" applyProtection="0"/>
    <xf numFmtId="0" fontId="26" fillId="0" borderId="0">
      <alignment vertical="top"/>
    </xf>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54" applyNumberFormat="0" applyFill="0" applyProtection="0">
      <alignment vertical="top"/>
    </xf>
    <xf numFmtId="0" fontId="99" fillId="0" borderId="42" applyNumberFormat="0" applyFill="0" applyAlignment="0" applyProtection="0"/>
    <xf numFmtId="0" fontId="26" fillId="0" borderId="0">
      <alignment vertical="top"/>
    </xf>
    <xf numFmtId="0" fontId="54"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57" fillId="0" borderId="54" applyNumberFormat="0" applyFill="0" applyAlignment="0" applyProtection="0"/>
    <xf numFmtId="0" fontId="99" fillId="0" borderId="54" applyNumberFormat="0" applyFill="0" applyProtection="0">
      <alignment vertical="top"/>
    </xf>
    <xf numFmtId="0" fontId="26" fillId="0" borderId="0">
      <alignment vertical="top"/>
    </xf>
    <xf numFmtId="0" fontId="99" fillId="0" borderId="54" applyNumberFormat="0" applyFill="0" applyProtection="0">
      <alignment vertical="top"/>
    </xf>
    <xf numFmtId="0" fontId="26" fillId="0" borderId="0">
      <alignment vertical="top"/>
    </xf>
    <xf numFmtId="0" fontId="99" fillId="0" borderId="55" applyNumberFormat="0" applyFill="0" applyAlignment="0" applyProtection="0"/>
    <xf numFmtId="0" fontId="57" fillId="0" borderId="54" applyNumberFormat="0" applyFill="0" applyAlignment="0" applyProtection="0"/>
    <xf numFmtId="0" fontId="57" fillId="0" borderId="54" applyNumberFormat="0" applyFill="0" applyAlignment="0" applyProtection="0"/>
    <xf numFmtId="0" fontId="57" fillId="0" borderId="54" applyNumberFormat="0" applyFill="0" applyAlignment="0" applyProtection="0"/>
    <xf numFmtId="0" fontId="4" fillId="0" borderId="54" applyNumberFormat="0" applyFill="0" applyAlignment="0" applyProtection="0"/>
    <xf numFmtId="0" fontId="4" fillId="0" borderId="54" applyNumberFormat="0" applyFill="0" applyAlignment="0" applyProtection="0"/>
    <xf numFmtId="0" fontId="99" fillId="0" borderId="42" applyNumberFormat="0" applyFill="0" applyAlignment="0" applyProtection="0"/>
    <xf numFmtId="0" fontId="99" fillId="0" borderId="55" applyNumberFormat="0" applyFill="0" applyAlignment="0" applyProtection="0"/>
    <xf numFmtId="0" fontId="26" fillId="0" borderId="0">
      <alignment vertical="top"/>
    </xf>
    <xf numFmtId="0" fontId="99" fillId="0" borderId="42" applyNumberFormat="0" applyFill="0" applyAlignment="0" applyProtection="0"/>
    <xf numFmtId="0" fontId="57" fillId="0" borderId="54" applyNumberFormat="0" applyFill="0" applyAlignment="0" applyProtection="0"/>
    <xf numFmtId="0" fontId="57" fillId="0" borderId="54" applyNumberFormat="0" applyFill="0" applyAlignment="0" applyProtection="0"/>
    <xf numFmtId="0" fontId="57" fillId="0" borderId="54" applyNumberFormat="0" applyFill="0" applyAlignment="0" applyProtection="0"/>
    <xf numFmtId="0" fontId="57" fillId="0" borderId="54" applyNumberFormat="0" applyFill="0" applyAlignment="0" applyProtection="0"/>
    <xf numFmtId="0" fontId="4" fillId="0" borderId="54" applyNumberFormat="0" applyFill="0" applyAlignment="0" applyProtection="0"/>
    <xf numFmtId="0" fontId="99" fillId="0" borderId="42" applyNumberFormat="0" applyFill="0" applyAlignment="0" applyProtection="0"/>
    <xf numFmtId="0" fontId="26" fillId="0" borderId="0">
      <alignment vertical="top"/>
    </xf>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65"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26" fillId="0" borderId="0">
      <alignment vertical="top"/>
    </xf>
    <xf numFmtId="0" fontId="7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5"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26" fillId="0" borderId="0">
      <alignment vertical="top"/>
    </xf>
    <xf numFmtId="0" fontId="3" fillId="0" borderId="0" applyNumberFormat="0" applyFill="0" applyBorder="0" applyAlignment="0" applyProtection="0"/>
    <xf numFmtId="0" fontId="100" fillId="0" borderId="0" applyNumberFormat="0" applyFill="0" applyBorder="0" applyAlignment="0" applyProtection="0"/>
    <xf numFmtId="0" fontId="26" fillId="0" borderId="0">
      <alignment vertical="top"/>
    </xf>
    <xf numFmtId="0" fontId="100" fillId="0" borderId="0" applyNumberFormat="0" applyFill="0" applyBorder="0" applyAlignment="0" applyProtection="0"/>
    <xf numFmtId="0" fontId="65" fillId="0" borderId="0" applyNumberFormat="0" applyFill="0" applyBorder="0" applyAlignment="0" applyProtection="0"/>
    <xf numFmtId="0" fontId="3" fillId="0" borderId="0" applyNumberFormat="0" applyFill="0" applyBorder="0" applyAlignment="0" applyProtection="0"/>
    <xf numFmtId="0" fontId="100" fillId="0" borderId="0" applyNumberFormat="0" applyFill="0" applyBorder="0" applyAlignment="0" applyProtection="0"/>
    <xf numFmtId="0" fontId="26" fillId="0" borderId="0">
      <alignment vertical="top"/>
    </xf>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185" fontId="26" fillId="0" borderId="0" applyFont="0" applyFill="0" applyAlignment="0" applyProtection="0"/>
    <xf numFmtId="185" fontId="26" fillId="0" borderId="0" applyFont="0" applyFill="0" applyAlignment="0" applyProtection="0"/>
    <xf numFmtId="185" fontId="26" fillId="0" borderId="0" applyFont="0" applyFill="0" applyAlignment="0" applyProtection="0"/>
    <xf numFmtId="0" fontId="26" fillId="0" borderId="0">
      <alignment vertical="top"/>
    </xf>
    <xf numFmtId="0" fontId="26" fillId="0" borderId="0">
      <alignment vertical="top"/>
    </xf>
    <xf numFmtId="0" fontId="50" fillId="0" borderId="0" applyNumberFormat="0" applyFont="0" applyBorder="0" applyProtection="0"/>
    <xf numFmtId="187" fontId="50" fillId="0" borderId="0" applyFont="0" applyBorder="0" applyProtection="0"/>
    <xf numFmtId="0" fontId="50" fillId="0" borderId="0" applyNumberFormat="0" applyFont="0" applyBorder="0" applyProtection="0"/>
    <xf numFmtId="0" fontId="51" fillId="0" borderId="0" applyBorder="0" applyProtection="0"/>
    <xf numFmtId="0" fontId="50" fillId="0" borderId="0" applyNumberFormat="0" applyFont="0" applyBorder="0" applyProtection="0"/>
    <xf numFmtId="0" fontId="51" fillId="0" borderId="0" applyBorder="0" applyProtection="0"/>
    <xf numFmtId="176" fontId="51" fillId="0" borderId="0" applyFill="0" applyBorder="0" applyAlignment="0" applyProtection="0"/>
    <xf numFmtId="173" fontId="51" fillId="0" borderId="0" applyBorder="0" applyProtection="0"/>
    <xf numFmtId="0" fontId="51" fillId="0" borderId="0" applyBorder="0" applyProtection="0"/>
    <xf numFmtId="0" fontId="178" fillId="0" borderId="0"/>
    <xf numFmtId="0" fontId="51" fillId="0" borderId="0"/>
    <xf numFmtId="0" fontId="49" fillId="0" borderId="0"/>
    <xf numFmtId="0" fontId="8" fillId="0" borderId="0">
      <alignment vertical="center"/>
    </xf>
    <xf numFmtId="0" fontId="103" fillId="0" borderId="0"/>
    <xf numFmtId="0" fontId="45" fillId="0" borderId="0"/>
    <xf numFmtId="0" fontId="26" fillId="84" borderId="34" applyNumberFormat="0" applyFont="0" applyAlignment="0" applyProtection="0"/>
    <xf numFmtId="0" fontId="51" fillId="0" borderId="0"/>
    <xf numFmtId="0" fontId="111" fillId="0" borderId="56">
      <alignment horizontal="center"/>
    </xf>
    <xf numFmtId="0" fontId="117" fillId="0" borderId="56">
      <alignment horizontal="center"/>
    </xf>
    <xf numFmtId="0" fontId="111" fillId="0" borderId="56" applyNumberFormat="0" applyFont="0" applyFill="0" applyBorder="0" applyAlignment="0">
      <alignment horizontal="center"/>
    </xf>
    <xf numFmtId="169" fontId="1" fillId="0" borderId="0" applyFont="0" applyFill="0" applyBorder="0" applyAlignment="0" applyProtection="0"/>
    <xf numFmtId="169" fontId="1" fillId="0" borderId="0" applyFont="0" applyFill="0" applyBorder="0" applyAlignment="0" applyProtection="0"/>
    <xf numFmtId="184" fontId="53" fillId="0" borderId="0" applyFont="0" applyFill="0" applyBorder="0" applyAlignment="0" applyProtection="0"/>
    <xf numFmtId="41" fontId="1" fillId="0" borderId="0" applyFont="0" applyFill="0" applyBorder="0" applyAlignment="0" applyProtection="0"/>
    <xf numFmtId="174" fontId="1" fillId="0" borderId="0" applyFont="0" applyFill="0" applyBorder="0" applyAlignment="0" applyProtection="0"/>
    <xf numFmtId="43" fontId="139" fillId="0" borderId="0" applyFont="0" applyFill="0" applyBorder="0" applyAlignment="0" applyProtection="0"/>
    <xf numFmtId="175" fontId="26" fillId="0" borderId="0" applyFont="0" applyFill="0" applyBorder="0" applyAlignment="0" applyProtection="0"/>
    <xf numFmtId="0" fontId="70" fillId="0" borderId="0"/>
    <xf numFmtId="169" fontId="1" fillId="0" borderId="0" applyFont="0" applyFill="0" applyBorder="0" applyAlignment="0" applyProtection="0"/>
    <xf numFmtId="42" fontId="1" fillId="0" borderId="0" applyFont="0" applyFill="0" applyBorder="0" applyAlignment="0" applyProtection="0"/>
    <xf numFmtId="167" fontId="1" fillId="0" borderId="0" applyFont="0" applyFill="0" applyBorder="0" applyAlignment="0" applyProtection="0"/>
    <xf numFmtId="0" fontId="51" fillId="0" borderId="0"/>
    <xf numFmtId="0" fontId="8" fillId="0" borderId="0">
      <alignment vertical="center"/>
    </xf>
    <xf numFmtId="0" fontId="8" fillId="0" borderId="0">
      <alignment vertical="center"/>
    </xf>
    <xf numFmtId="0" fontId="45" fillId="0" borderId="0"/>
    <xf numFmtId="43" fontId="26" fillId="0" borderId="0" applyFont="0" applyFill="0" applyBorder="0" applyAlignment="0" applyProtection="0"/>
    <xf numFmtId="0" fontId="1" fillId="0" borderId="0"/>
    <xf numFmtId="0" fontId="104" fillId="0" borderId="0" applyNumberFormat="0" applyFill="0" applyBorder="0" applyAlignment="0" applyProtection="0"/>
    <xf numFmtId="169" fontId="55" fillId="0" borderId="0" applyFont="0" applyFill="0" applyBorder="0" applyAlignment="0" applyProtection="0"/>
    <xf numFmtId="43" fontId="51" fillId="0" borderId="0" applyFont="0" applyFill="0" applyBorder="0" applyAlignment="0" applyProtection="0"/>
    <xf numFmtId="0" fontId="70" fillId="0" borderId="0"/>
    <xf numFmtId="169" fontId="26" fillId="0" borderId="0" applyFont="0" applyFill="0" applyBorder="0" applyAlignment="0" applyProtection="0"/>
    <xf numFmtId="0" fontId="165" fillId="0" borderId="0"/>
    <xf numFmtId="0" fontId="179" fillId="0" borderId="0"/>
    <xf numFmtId="169" fontId="1" fillId="0" borderId="0" applyFont="0" applyFill="0" applyBorder="0" applyAlignment="0" applyProtection="0"/>
    <xf numFmtId="173" fontId="51" fillId="0" borderId="0"/>
    <xf numFmtId="0" fontId="45" fillId="0" borderId="0"/>
    <xf numFmtId="175" fontId="1" fillId="0" borderId="0" applyFont="0" applyFill="0" applyBorder="0" applyAlignment="0" applyProtection="0"/>
    <xf numFmtId="169" fontId="1" fillId="0" borderId="0" applyFont="0" applyFill="0" applyBorder="0" applyAlignment="0" applyProtection="0"/>
    <xf numFmtId="43" fontId="45" fillId="0" borderId="0" applyFont="0" applyFill="0" applyBorder="0" applyAlignment="0" applyProtection="0"/>
    <xf numFmtId="0" fontId="72" fillId="19" borderId="0" applyNumberFormat="0" applyBorder="0" applyAlignment="0" applyProtection="0"/>
    <xf numFmtId="0" fontId="73" fillId="21" borderId="0" applyNumberFormat="0" applyBorder="0" applyAlignment="0" applyProtection="0"/>
    <xf numFmtId="0" fontId="180" fillId="0" borderId="0"/>
    <xf numFmtId="0" fontId="50" fillId="0" borderId="0" applyNumberFormat="0" applyFont="0" applyBorder="0" applyProtection="0"/>
    <xf numFmtId="0" fontId="51" fillId="0" borderId="0" applyBorder="0" applyProtection="0"/>
    <xf numFmtId="174" fontId="1" fillId="0" borderId="0" applyFont="0" applyFill="0" applyBorder="0" applyAlignment="0" applyProtection="0"/>
    <xf numFmtId="0" fontId="180" fillId="0" borderId="0"/>
    <xf numFmtId="0" fontId="26" fillId="0" borderId="0" applyAlignment="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51" fillId="0" borderId="0" applyFont="0" applyFill="0" applyBorder="0" applyAlignment="0" applyProtection="0"/>
    <xf numFmtId="174" fontId="26" fillId="0" borderId="0" applyFont="0" applyFill="0" applyBorder="0" applyAlignment="0" applyProtection="0"/>
    <xf numFmtId="174" fontId="1" fillId="0" borderId="0" applyFont="0" applyFill="0" applyBorder="0" applyAlignment="0" applyProtection="0"/>
    <xf numFmtId="174" fontId="102" fillId="0" borderId="0" applyFont="0" applyFill="0" applyBorder="0" applyAlignment="0" applyProtection="0"/>
    <xf numFmtId="174" fontId="26" fillId="0" borderId="0" applyFont="0" applyFill="0" applyBorder="0" applyAlignment="0" applyProtection="0"/>
    <xf numFmtId="174" fontId="102" fillId="0" borderId="0" applyFont="0" applyFill="0" applyBorder="0" applyAlignment="0" applyProtection="0"/>
    <xf numFmtId="171" fontId="1" fillId="0" borderId="0" applyFont="0" applyFill="0" applyBorder="0" applyAlignment="0" applyProtection="0"/>
    <xf numFmtId="174" fontId="26" fillId="0" borderId="0" applyFont="0" applyFill="0" applyBorder="0" applyAlignment="0" applyProtection="0"/>
    <xf numFmtId="0" fontId="51" fillId="0" borderId="0" applyBorder="0" applyProtection="0"/>
    <xf numFmtId="188" fontId="50" fillId="0" borderId="0" applyFont="0" applyBorder="0" applyProtection="0"/>
    <xf numFmtId="189" fontId="50" fillId="0" borderId="0" applyFont="0" applyFill="0" applyBorder="0" applyAlignment="0" applyProtection="0"/>
    <xf numFmtId="190" fontId="50" fillId="0" borderId="0" applyFont="0" applyBorder="0" applyProtection="0"/>
    <xf numFmtId="174" fontId="102" fillId="0" borderId="0" applyFont="0" applyFill="0" applyBorder="0" applyAlignment="0" applyProtection="0"/>
    <xf numFmtId="0" fontId="30" fillId="0" borderId="24" applyNumberFormat="0" applyFill="0" applyAlignment="0" applyProtection="0"/>
    <xf numFmtId="0" fontId="32" fillId="19" borderId="0" applyNumberFormat="0" applyBorder="0" applyAlignment="0" applyProtection="0"/>
    <xf numFmtId="0" fontId="33" fillId="20" borderId="0" applyNumberFormat="0" applyBorder="0" applyAlignment="0" applyProtection="0"/>
    <xf numFmtId="0" fontId="108" fillId="21" borderId="0" applyNumberFormat="0" applyBorder="0" applyAlignment="0" applyProtection="0"/>
    <xf numFmtId="0" fontId="35" fillId="22" borderId="26" applyNumberFormat="0" applyAlignment="0" applyProtection="0"/>
    <xf numFmtId="0" fontId="36" fillId="23" borderId="27" applyNumberFormat="0" applyAlignment="0" applyProtection="0"/>
    <xf numFmtId="0" fontId="37" fillId="23" borderId="26" applyNumberFormat="0" applyAlignment="0" applyProtection="0"/>
    <xf numFmtId="0" fontId="2" fillId="24" borderId="29" applyNumberFormat="0" applyAlignment="0" applyProtection="0"/>
    <xf numFmtId="0" fontId="40" fillId="26" borderId="0" applyNumberFormat="0" applyBorder="0" applyAlignment="0" applyProtection="0"/>
    <xf numFmtId="0" fontId="40" fillId="29" borderId="0" applyNumberFormat="0" applyBorder="0" applyAlignment="0" applyProtection="0"/>
    <xf numFmtId="0" fontId="40" fillId="30" borderId="0" applyNumberFormat="0" applyBorder="0" applyAlignment="0" applyProtection="0"/>
    <xf numFmtId="0" fontId="40" fillId="33" borderId="0" applyNumberFormat="0" applyBorder="0" applyAlignment="0" applyProtection="0"/>
    <xf numFmtId="0" fontId="40" fillId="34" borderId="0" applyNumberFormat="0" applyBorder="0" applyAlignment="0" applyProtection="0"/>
    <xf numFmtId="0" fontId="93" fillId="0" borderId="39" applyNumberFormat="0" applyFill="0" applyAlignment="0" applyProtection="0"/>
    <xf numFmtId="0" fontId="40" fillId="37" borderId="0" applyNumberFormat="0" applyBorder="0" applyAlignment="0" applyProtection="0"/>
    <xf numFmtId="0" fontId="40" fillId="38" borderId="0" applyNumberFormat="0" applyBorder="0" applyAlignment="0" applyProtection="0"/>
    <xf numFmtId="0" fontId="93" fillId="0" borderId="39" applyNumberFormat="0" applyFill="0" applyAlignment="0" applyProtection="0"/>
    <xf numFmtId="0" fontId="40" fillId="41" borderId="0" applyNumberFormat="0" applyBorder="0" applyAlignment="0" applyProtection="0"/>
    <xf numFmtId="0" fontId="40" fillId="42" borderId="0" applyNumberFormat="0" applyBorder="0" applyAlignment="0" applyProtection="0"/>
    <xf numFmtId="0" fontId="40" fillId="45" borderId="0" applyNumberFormat="0" applyBorder="0" applyAlignment="0" applyProtection="0"/>
    <xf numFmtId="0" fontId="40" fillId="46" borderId="0" applyNumberFormat="0" applyBorder="0" applyAlignment="0" applyProtection="0"/>
    <xf numFmtId="0" fontId="40" fillId="49" borderId="0" applyNumberFormat="0" applyBorder="0" applyAlignment="0" applyProtection="0"/>
    <xf numFmtId="174" fontId="1" fillId="0" borderId="0" applyFont="0" applyFill="0" applyBorder="0" applyAlignment="0" applyProtection="0"/>
    <xf numFmtId="0" fontId="145" fillId="0" borderId="48" applyNumberFormat="0" applyFill="0" applyProtection="0">
      <alignment vertical="top"/>
    </xf>
    <xf numFmtId="0" fontId="93" fillId="0" borderId="39" applyNumberFormat="0" applyFill="0" applyAlignment="0" applyProtection="0"/>
    <xf numFmtId="0" fontId="160"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145" fillId="0" borderId="49" applyNumberFormat="0" applyFill="0" applyProtection="0">
      <alignment vertical="top"/>
    </xf>
    <xf numFmtId="0" fontId="168" fillId="0" borderId="49" applyNumberFormat="0" applyFill="0" applyAlignment="0" applyProtection="0"/>
    <xf numFmtId="0" fontId="145" fillId="0" borderId="48" applyNumberFormat="0" applyFill="0" applyProtection="0">
      <alignment vertical="top"/>
    </xf>
    <xf numFmtId="0" fontId="145" fillId="0" borderId="49" applyNumberFormat="0" applyFill="0" applyProtection="0">
      <alignment vertical="top"/>
    </xf>
    <xf numFmtId="0" fontId="145" fillId="0" borderId="49" applyNumberFormat="0" applyFill="0" applyProtection="0">
      <alignment vertical="top"/>
    </xf>
    <xf numFmtId="0" fontId="145" fillId="0" borderId="50" applyNumberFormat="0" applyFill="0" applyAlignment="0" applyProtection="0"/>
    <xf numFmtId="0" fontId="168" fillId="0" borderId="49" applyNumberFormat="0" applyFill="0" applyAlignment="0" applyProtection="0"/>
    <xf numFmtId="0" fontId="145" fillId="0" borderId="49" applyNumberFormat="0" applyFill="0" applyAlignment="0" applyProtection="0"/>
    <xf numFmtId="0" fontId="145" fillId="0" borderId="49" applyNumberFormat="0" applyFill="0" applyAlignment="0" applyProtection="0"/>
    <xf numFmtId="0" fontId="145" fillId="0" borderId="49" applyNumberFormat="0" applyFill="0" applyAlignment="0" applyProtection="0"/>
    <xf numFmtId="0" fontId="173" fillId="0" borderId="49" applyNumberFormat="0" applyFill="0" applyAlignment="0" applyProtection="0"/>
    <xf numFmtId="0" fontId="93" fillId="0" borderId="39" applyNumberFormat="0" applyFill="0" applyAlignment="0" applyProtection="0"/>
    <xf numFmtId="0" fontId="145" fillId="0" borderId="50" applyNumberFormat="0" applyFill="0" applyAlignment="0" applyProtection="0"/>
    <xf numFmtId="0" fontId="93" fillId="0" borderId="39" applyNumberFormat="0" applyFill="0" applyAlignment="0" applyProtection="0"/>
    <xf numFmtId="0" fontId="168" fillId="0" borderId="49" applyNumberFormat="0" applyFill="0" applyAlignment="0" applyProtection="0"/>
    <xf numFmtId="0" fontId="168" fillId="0" borderId="49" applyNumberFormat="0" applyFill="0" applyAlignment="0" applyProtection="0"/>
    <xf numFmtId="0" fontId="145" fillId="0" borderId="49" applyNumberFormat="0" applyFill="0" applyAlignment="0" applyProtection="0"/>
    <xf numFmtId="0" fontId="145" fillId="0" borderId="49" applyNumberFormat="0" applyFill="0" applyAlignment="0" applyProtection="0"/>
    <xf numFmtId="0" fontId="173" fillId="0" borderId="4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87" fillId="81" borderId="35" applyNumberFormat="0" applyAlignment="0" applyProtection="0"/>
    <xf numFmtId="0" fontId="87" fillId="81" borderId="35" applyNumberFormat="0" applyAlignment="0" applyProtection="0"/>
    <xf numFmtId="0" fontId="87" fillId="81" borderId="35" applyNumberFormat="0" applyAlignment="0" applyProtection="0"/>
    <xf numFmtId="0" fontId="94" fillId="68" borderId="35" applyNumberFormat="0" applyAlignment="0" applyProtection="0"/>
    <xf numFmtId="0" fontId="94" fillId="68" borderId="35" applyNumberFormat="0" applyAlignment="0" applyProtection="0"/>
    <xf numFmtId="0" fontId="94" fillId="68" borderId="35" applyNumberFormat="0" applyAlignment="0" applyProtection="0"/>
    <xf numFmtId="0" fontId="26" fillId="84" borderId="34" applyNumberFormat="0" applyFont="0" applyAlignment="0" applyProtection="0"/>
    <xf numFmtId="0" fontId="26" fillId="84" borderId="34" applyNumberFormat="0" applyFont="0" applyAlignment="0" applyProtection="0"/>
    <xf numFmtId="0" fontId="101" fillId="84" borderId="34" applyNumberFormat="0" applyFont="0" applyAlignment="0" applyProtection="0"/>
    <xf numFmtId="0" fontId="101" fillId="84" borderId="34" applyNumberFormat="0" applyFont="0" applyAlignment="0" applyProtection="0"/>
    <xf numFmtId="0" fontId="97" fillId="81" borderId="41" applyNumberFormat="0" applyAlignment="0" applyProtection="0"/>
    <xf numFmtId="0" fontId="97" fillId="81" borderId="41" applyNumberFormat="0" applyAlignment="0" applyProtection="0"/>
    <xf numFmtId="0" fontId="97" fillId="81" borderId="41" applyNumberFormat="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87" fillId="81" borderId="35" applyNumberFormat="0" applyAlignment="0" applyProtection="0"/>
    <xf numFmtId="0" fontId="87" fillId="81" borderId="35" applyNumberFormat="0" applyAlignment="0" applyProtection="0"/>
    <xf numFmtId="0" fontId="87" fillId="81" borderId="35" applyNumberFormat="0" applyAlignment="0" applyProtection="0"/>
    <xf numFmtId="0" fontId="94" fillId="68" borderId="35" applyNumberFormat="0" applyAlignment="0" applyProtection="0"/>
    <xf numFmtId="0" fontId="94" fillId="68" borderId="35" applyNumberFormat="0" applyAlignment="0" applyProtection="0"/>
    <xf numFmtId="0" fontId="94" fillId="68" borderId="35" applyNumberFormat="0" applyAlignment="0" applyProtection="0"/>
    <xf numFmtId="0" fontId="117" fillId="0" borderId="56">
      <alignment horizontal="center"/>
    </xf>
    <xf numFmtId="0" fontId="111" fillId="0" borderId="56" applyNumberFormat="0" applyFont="0" applyFill="0" applyBorder="0" applyAlignment="0">
      <alignment horizontal="center"/>
    </xf>
    <xf numFmtId="0" fontId="111" fillId="0" borderId="56">
      <alignment horizontal="center"/>
    </xf>
    <xf numFmtId="0" fontId="26" fillId="84" borderId="34" applyNumberFormat="0" applyFont="0" applyAlignment="0" applyProtection="0"/>
    <xf numFmtId="0" fontId="26" fillId="84" borderId="34" applyNumberFormat="0" applyFont="0" applyAlignment="0" applyProtection="0"/>
    <xf numFmtId="0" fontId="101" fillId="84" borderId="34" applyNumberFormat="0" applyFont="0" applyAlignment="0" applyProtection="0"/>
    <xf numFmtId="0" fontId="101" fillId="84" borderId="34" applyNumberFormat="0" applyFont="0" applyAlignment="0" applyProtection="0"/>
    <xf numFmtId="0" fontId="97" fillId="81" borderId="41" applyNumberFormat="0" applyAlignment="0" applyProtection="0"/>
    <xf numFmtId="0" fontId="97" fillId="81" borderId="41" applyNumberFormat="0" applyAlignment="0" applyProtection="0"/>
    <xf numFmtId="0" fontId="97" fillId="81" borderId="41" applyNumberFormat="0" applyAlignment="0" applyProtection="0"/>
    <xf numFmtId="0" fontId="99" fillId="0" borderId="42" applyNumberFormat="0" applyFill="0" applyAlignment="0" applyProtection="0"/>
    <xf numFmtId="0" fontId="99" fillId="0" borderId="42" applyNumberFormat="0" applyFill="0" applyAlignment="0" applyProtection="0"/>
    <xf numFmtId="0" fontId="99" fillId="0" borderId="42"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0" fontId="93" fillId="0" borderId="39" applyNumberFormat="0" applyFill="0" applyAlignment="0" applyProtection="0"/>
    <xf numFmtId="43" fontId="1" fillId="0" borderId="0" applyFont="0" applyFill="0" applyBorder="0" applyAlignment="0" applyProtection="0"/>
    <xf numFmtId="44" fontId="1" fillId="0" borderId="0" applyFont="0" applyFill="0" applyBorder="0" applyAlignment="0" applyProtection="0"/>
    <xf numFmtId="43" fontId="4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26" fillId="0" borderId="0" applyFont="0" applyFill="0" applyBorder="0" applyAlignment="0" applyProtection="0"/>
    <xf numFmtId="0" fontId="45"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26" fillId="0" borderId="0"/>
  </cellStyleXfs>
  <cellXfs count="393">
    <xf numFmtId="0" fontId="0" fillId="0" borderId="0" xfId="0"/>
    <xf numFmtId="14" fontId="0" fillId="0" borderId="0" xfId="0" applyNumberFormat="1"/>
    <xf numFmtId="0" fontId="4" fillId="0" borderId="0" xfId="0" applyFont="1"/>
    <xf numFmtId="0" fontId="4" fillId="2" borderId="0" xfId="0" applyFont="1" applyFill="1"/>
    <xf numFmtId="0" fontId="0" fillId="0" borderId="1" xfId="0" applyBorder="1"/>
    <xf numFmtId="0" fontId="0" fillId="0" borderId="0" xfId="0" applyAlignment="1">
      <alignment horizontal="center"/>
    </xf>
    <xf numFmtId="164" fontId="0" fillId="0" borderId="1" xfId="1" applyNumberFormat="1" applyFont="1" applyBorder="1"/>
    <xf numFmtId="0" fontId="3" fillId="0" borderId="0" xfId="0" applyFont="1"/>
    <xf numFmtId="0" fontId="5" fillId="0" borderId="0" xfId="0" applyFont="1"/>
    <xf numFmtId="164" fontId="0" fillId="0" borderId="0" xfId="1" applyNumberFormat="1" applyFont="1"/>
    <xf numFmtId="0" fontId="0" fillId="2" borderId="0" xfId="0" applyFill="1"/>
    <xf numFmtId="164" fontId="0" fillId="0" borderId="0" xfId="1" applyNumberFormat="1" applyFont="1" applyBorder="1"/>
    <xf numFmtId="0" fontId="3" fillId="5" borderId="0" xfId="0" applyFont="1" applyFill="1"/>
    <xf numFmtId="0" fontId="1" fillId="0" borderId="0" xfId="0" applyFont="1" applyAlignment="1">
      <alignment vertical="center"/>
    </xf>
    <xf numFmtId="0" fontId="7" fillId="9" borderId="2" xfId="4" applyFont="1" applyFill="1" applyBorder="1" applyAlignment="1">
      <alignment horizontal="left" vertical="center"/>
    </xf>
    <xf numFmtId="0" fontId="7" fillId="9" borderId="4" xfId="4" applyFont="1" applyFill="1" applyBorder="1" applyAlignment="1">
      <alignment horizontal="right" vertical="center"/>
    </xf>
    <xf numFmtId="0" fontId="6" fillId="9" borderId="3" xfId="4" applyFont="1" applyFill="1" applyBorder="1" applyAlignment="1">
      <alignment horizontal="right" vertical="center"/>
    </xf>
    <xf numFmtId="0" fontId="7" fillId="9" borderId="3" xfId="4" applyFont="1" applyFill="1" applyBorder="1" applyAlignment="1">
      <alignment horizontal="left" vertical="center"/>
    </xf>
    <xf numFmtId="0" fontId="6" fillId="9" borderId="3" xfId="4" applyFont="1" applyFill="1" applyBorder="1">
      <alignment vertical="center"/>
    </xf>
    <xf numFmtId="0" fontId="7" fillId="9" borderId="10" xfId="4" applyFont="1" applyFill="1" applyBorder="1" applyAlignment="1">
      <alignment horizontal="center" vertical="center" wrapText="1"/>
    </xf>
    <xf numFmtId="0" fontId="1" fillId="0" borderId="0" xfId="0" applyFont="1" applyAlignment="1">
      <alignment vertical="center" wrapText="1"/>
    </xf>
    <xf numFmtId="0" fontId="1" fillId="0" borderId="0" xfId="0" applyFont="1" applyAlignment="1">
      <alignment horizontal="center" vertical="center"/>
    </xf>
    <xf numFmtId="0" fontId="5" fillId="0" borderId="0" xfId="0" applyFont="1" applyAlignment="1">
      <alignment vertical="center"/>
    </xf>
    <xf numFmtId="0" fontId="7" fillId="9" borderId="5" xfId="4" applyFont="1" applyFill="1" applyBorder="1" applyAlignment="1">
      <alignment horizontal="left" vertical="center"/>
    </xf>
    <xf numFmtId="166" fontId="9" fillId="9" borderId="6" xfId="4" applyNumberFormat="1" applyFont="1" applyFill="1" applyBorder="1" applyAlignment="1">
      <alignment horizontal="right" vertical="center"/>
    </xf>
    <xf numFmtId="0" fontId="6" fillId="9" borderId="0" xfId="4" applyFont="1" applyFill="1" applyAlignment="1">
      <alignment horizontal="center" vertical="center"/>
    </xf>
    <xf numFmtId="0" fontId="6" fillId="9" borderId="11" xfId="4" applyFont="1" applyFill="1" applyBorder="1" applyAlignment="1">
      <alignment horizontal="center" vertical="center" wrapText="1"/>
    </xf>
    <xf numFmtId="49" fontId="7" fillId="9" borderId="6" xfId="4" applyNumberFormat="1" applyFont="1" applyFill="1" applyBorder="1" applyAlignment="1">
      <alignment horizontal="right" vertical="center"/>
    </xf>
    <xf numFmtId="0" fontId="10" fillId="9" borderId="0" xfId="4" applyFont="1" applyFill="1">
      <alignment vertical="center"/>
    </xf>
    <xf numFmtId="0" fontId="6" fillId="9" borderId="12" xfId="4" applyFont="1" applyFill="1" applyBorder="1" applyAlignment="1">
      <alignment horizontal="center" vertical="center" wrapText="1"/>
    </xf>
    <xf numFmtId="0" fontId="12" fillId="9" borderId="5" xfId="4" applyFont="1" applyFill="1" applyBorder="1" applyAlignment="1">
      <alignment horizontal="left" vertical="center"/>
    </xf>
    <xf numFmtId="0" fontId="12" fillId="9" borderId="6" xfId="4" applyFont="1" applyFill="1" applyBorder="1" applyAlignment="1">
      <alignment horizontal="right" vertical="center"/>
    </xf>
    <xf numFmtId="0" fontId="6" fillId="9" borderId="0" xfId="4" applyFont="1" applyFill="1" applyAlignment="1">
      <alignment horizontal="right" vertical="center"/>
    </xf>
    <xf numFmtId="0" fontId="12" fillId="9" borderId="7" xfId="4" applyFont="1" applyFill="1" applyBorder="1" applyAlignment="1">
      <alignment horizontal="left" vertical="center"/>
    </xf>
    <xf numFmtId="0" fontId="12" fillId="9" borderId="9" xfId="4" applyFont="1" applyFill="1" applyBorder="1" applyAlignment="1">
      <alignment horizontal="right" vertical="center"/>
    </xf>
    <xf numFmtId="0" fontId="6" fillId="9" borderId="8" xfId="4" applyFont="1" applyFill="1" applyBorder="1" applyAlignment="1">
      <alignment horizontal="right" vertical="center"/>
    </xf>
    <xf numFmtId="0" fontId="6" fillId="9" borderId="8" xfId="4" applyFont="1" applyFill="1" applyBorder="1" applyAlignment="1">
      <alignment horizontal="center" vertical="center"/>
    </xf>
    <xf numFmtId="0" fontId="6" fillId="9" borderId="13" xfId="4" applyFont="1" applyFill="1" applyBorder="1" applyAlignment="1">
      <alignment horizontal="left" vertical="center"/>
    </xf>
    <xf numFmtId="0" fontId="7" fillId="9" borderId="3" xfId="4" applyFont="1" applyFill="1" applyBorder="1" applyAlignment="1">
      <alignment horizontal="right" vertical="center"/>
    </xf>
    <xf numFmtId="166" fontId="9" fillId="9" borderId="0" xfId="4" applyNumberFormat="1" applyFont="1" applyFill="1" applyAlignment="1">
      <alignment horizontal="right" vertical="center"/>
    </xf>
    <xf numFmtId="49" fontId="7" fillId="9" borderId="0" xfId="4" applyNumberFormat="1" applyFont="1" applyFill="1" applyAlignment="1">
      <alignment horizontal="right" vertical="center"/>
    </xf>
    <xf numFmtId="0" fontId="12" fillId="9" borderId="0" xfId="4" applyFont="1" applyFill="1" applyAlignment="1">
      <alignment horizontal="right" vertical="center"/>
    </xf>
    <xf numFmtId="0" fontId="12" fillId="9" borderId="8" xfId="4" applyFont="1" applyFill="1" applyBorder="1" applyAlignment="1">
      <alignment horizontal="right" vertical="center"/>
    </xf>
    <xf numFmtId="41" fontId="4" fillId="0" borderId="0" xfId="0" applyNumberFormat="1" applyFont="1" applyAlignment="1">
      <alignment vertical="center"/>
    </xf>
    <xf numFmtId="164" fontId="4" fillId="0" borderId="0" xfId="1" applyNumberFormat="1" applyFont="1" applyAlignment="1">
      <alignment horizontal="center" vertical="center"/>
    </xf>
    <xf numFmtId="41" fontId="1" fillId="0" borderId="0" xfId="2" applyFont="1" applyAlignment="1">
      <alignment horizontal="center" vertical="center"/>
    </xf>
    <xf numFmtId="15" fontId="1" fillId="0" borderId="0" xfId="0" applyNumberFormat="1" applyFont="1" applyAlignment="1">
      <alignment horizontal="center" vertical="center"/>
    </xf>
    <xf numFmtId="14" fontId="1" fillId="0" borderId="0" xfId="0" applyNumberFormat="1" applyFont="1" applyAlignment="1">
      <alignment horizontal="center" vertical="center"/>
    </xf>
    <xf numFmtId="41" fontId="1" fillId="0" borderId="0" xfId="2" applyFont="1" applyAlignment="1">
      <alignment vertical="center"/>
    </xf>
    <xf numFmtId="164" fontId="3" fillId="0" borderId="0" xfId="2" applyNumberFormat="1" applyFont="1" applyAlignment="1">
      <alignment vertical="center"/>
    </xf>
    <xf numFmtId="0" fontId="1" fillId="0" borderId="0" xfId="0" applyFont="1" applyAlignment="1">
      <alignment horizontal="left" vertical="center" indent="5"/>
    </xf>
    <xf numFmtId="41" fontId="1" fillId="0" borderId="0" xfId="0" applyNumberFormat="1" applyFont="1" applyAlignment="1">
      <alignment vertical="center"/>
    </xf>
    <xf numFmtId="0" fontId="14" fillId="0" borderId="0" xfId="0" applyFont="1" applyAlignment="1">
      <alignment vertical="center" readingOrder="1"/>
    </xf>
    <xf numFmtId="0" fontId="15" fillId="0" borderId="0" xfId="0" applyFont="1" applyAlignment="1">
      <alignment horizontal="left" vertical="center" readingOrder="1"/>
    </xf>
    <xf numFmtId="0" fontId="13" fillId="0" borderId="0" xfId="5" applyAlignment="1">
      <alignment vertical="center"/>
    </xf>
    <xf numFmtId="0" fontId="13" fillId="0" borderId="0" xfId="5" quotePrefix="1" applyAlignment="1">
      <alignment vertical="center"/>
    </xf>
    <xf numFmtId="164" fontId="0" fillId="0" borderId="0" xfId="1" applyNumberFormat="1" applyFont="1" applyFill="1" applyBorder="1"/>
    <xf numFmtId="43" fontId="3" fillId="5" borderId="0" xfId="1" applyFont="1" applyFill="1" applyBorder="1"/>
    <xf numFmtId="0" fontId="0" fillId="0" borderId="0" xfId="0" quotePrefix="1"/>
    <xf numFmtId="41" fontId="0" fillId="0" borderId="0" xfId="0" applyNumberFormat="1" applyAlignment="1">
      <alignment vertical="center"/>
    </xf>
    <xf numFmtId="0" fontId="21" fillId="0" borderId="0" xfId="0" applyFont="1" applyAlignment="1">
      <alignment vertical="center"/>
    </xf>
    <xf numFmtId="0" fontId="0" fillId="10" borderId="0" xfId="0" applyFill="1"/>
    <xf numFmtId="0" fontId="17" fillId="10" borderId="0" xfId="0" applyFont="1" applyFill="1" applyAlignment="1">
      <alignment vertical="center"/>
    </xf>
    <xf numFmtId="0" fontId="18" fillId="10" borderId="0" xfId="0" applyFont="1" applyFill="1" applyAlignment="1">
      <alignment vertical="center"/>
    </xf>
    <xf numFmtId="0" fontId="0" fillId="11" borderId="0" xfId="0" applyFill="1" applyAlignment="1">
      <alignment horizontal="center"/>
    </xf>
    <xf numFmtId="0" fontId="0" fillId="11" borderId="0" xfId="0" applyFill="1"/>
    <xf numFmtId="0" fontId="0" fillId="11" borderId="0" xfId="0" applyFill="1" applyAlignment="1">
      <alignment horizontal="left"/>
    </xf>
    <xf numFmtId="0" fontId="23" fillId="0" borderId="0" xfId="0" applyFont="1"/>
    <xf numFmtId="0" fontId="5" fillId="15" borderId="0" xfId="0" applyFont="1" applyFill="1"/>
    <xf numFmtId="164" fontId="0" fillId="16" borderId="0" xfId="1" applyNumberFormat="1" applyFont="1" applyFill="1" applyBorder="1"/>
    <xf numFmtId="0" fontId="22" fillId="12" borderId="14" xfId="0" applyFont="1" applyFill="1" applyBorder="1" applyAlignment="1">
      <alignment horizontal="center"/>
    </xf>
    <xf numFmtId="0" fontId="19" fillId="13" borderId="14" xfId="0" applyFont="1" applyFill="1" applyBorder="1"/>
    <xf numFmtId="0" fontId="22" fillId="12" borderId="14" xfId="0" applyFont="1" applyFill="1" applyBorder="1"/>
    <xf numFmtId="0" fontId="0" fillId="0" borderId="0" xfId="0" applyAlignment="1">
      <alignment horizontal="left"/>
    </xf>
    <xf numFmtId="0" fontId="16" fillId="0" borderId="0" xfId="0" applyFont="1"/>
    <xf numFmtId="43" fontId="0" fillId="0" borderId="0" xfId="1" applyFont="1" applyFill="1" applyBorder="1"/>
    <xf numFmtId="164" fontId="22" fillId="14" borderId="14" xfId="1" applyNumberFormat="1" applyFont="1" applyFill="1" applyBorder="1" applyAlignment="1">
      <alignment horizontal="left"/>
    </xf>
    <xf numFmtId="164" fontId="22" fillId="14" borderId="14" xfId="1" applyNumberFormat="1" applyFont="1" applyFill="1" applyBorder="1"/>
    <xf numFmtId="164" fontId="22" fillId="5" borderId="14" xfId="1" applyNumberFormat="1" applyFont="1" applyFill="1" applyBorder="1"/>
    <xf numFmtId="164" fontId="0" fillId="17" borderId="0" xfId="1" applyNumberFormat="1" applyFont="1" applyFill="1" applyBorder="1"/>
    <xf numFmtId="0" fontId="25" fillId="8" borderId="0" xfId="0" applyFont="1" applyFill="1" applyAlignment="1">
      <alignment vertical="top"/>
    </xf>
    <xf numFmtId="164" fontId="25" fillId="8" borderId="0" xfId="1" applyNumberFormat="1" applyFont="1" applyFill="1" applyAlignment="1">
      <alignment vertical="top"/>
    </xf>
    <xf numFmtId="0" fontId="22" fillId="12" borderId="14" xfId="0" applyFont="1" applyFill="1" applyBorder="1" applyAlignment="1">
      <alignment horizontal="right"/>
    </xf>
    <xf numFmtId="0" fontId="0" fillId="9" borderId="0" xfId="0" applyFill="1"/>
    <xf numFmtId="0" fontId="4" fillId="3" borderId="15" xfId="0" applyFont="1" applyFill="1" applyBorder="1" applyAlignment="1">
      <alignment vertical="center" wrapText="1"/>
    </xf>
    <xf numFmtId="0" fontId="4" fillId="4" borderId="15" xfId="0" applyFont="1" applyFill="1" applyBorder="1" applyAlignment="1">
      <alignment vertical="center" wrapText="1"/>
    </xf>
    <xf numFmtId="0" fontId="5" fillId="5" borderId="15" xfId="0" applyFont="1" applyFill="1" applyBorder="1" applyAlignment="1">
      <alignment vertical="center" wrapText="1"/>
    </xf>
    <xf numFmtId="0" fontId="5" fillId="8" borderId="15" xfId="0" applyFont="1" applyFill="1" applyBorder="1" applyAlignment="1">
      <alignment vertical="center" wrapText="1"/>
    </xf>
    <xf numFmtId="0" fontId="4" fillId="8" borderId="15" xfId="0" applyFont="1" applyFill="1" applyBorder="1" applyAlignment="1">
      <alignment vertical="center" wrapText="1"/>
    </xf>
    <xf numFmtId="0" fontId="4" fillId="3" borderId="15" xfId="0" applyFont="1" applyFill="1" applyBorder="1" applyAlignment="1">
      <alignment horizontal="center" vertical="center" wrapText="1"/>
    </xf>
    <xf numFmtId="164" fontId="0" fillId="16" borderId="0" xfId="1" applyNumberFormat="1" applyFont="1" applyFill="1" applyBorder="1" applyAlignment="1">
      <alignment horizontal="left"/>
    </xf>
    <xf numFmtId="164" fontId="0" fillId="0" borderId="1" xfId="0" applyNumberFormat="1" applyBorder="1"/>
    <xf numFmtId="10" fontId="0" fillId="3" borderId="0" xfId="3" applyNumberFormat="1" applyFont="1" applyFill="1"/>
    <xf numFmtId="164" fontId="0" fillId="3" borderId="0" xfId="1" applyNumberFormat="1" applyFont="1" applyFill="1"/>
    <xf numFmtId="9" fontId="0" fillId="0" borderId="0" xfId="0" applyNumberFormat="1"/>
    <xf numFmtId="14" fontId="7" fillId="0" borderId="0" xfId="0" applyNumberFormat="1" applyFont="1"/>
    <xf numFmtId="0" fontId="1" fillId="0" borderId="0" xfId="0" applyFont="1"/>
    <xf numFmtId="0" fontId="1" fillId="0" borderId="0" xfId="0" applyFont="1" applyAlignment="1">
      <alignment horizontal="center"/>
    </xf>
    <xf numFmtId="0" fontId="2" fillId="18" borderId="17" xfId="0" applyFont="1" applyFill="1" applyBorder="1" applyAlignment="1">
      <alignment horizontal="center" vertical="center"/>
    </xf>
    <xf numFmtId="0" fontId="2" fillId="18" borderId="18" xfId="0" applyFont="1" applyFill="1" applyBorder="1" applyAlignment="1">
      <alignment horizontal="center" vertical="center"/>
    </xf>
    <xf numFmtId="0" fontId="2" fillId="18" borderId="19" xfId="0" applyFont="1" applyFill="1" applyBorder="1" applyAlignment="1">
      <alignment horizontal="center" vertical="center"/>
    </xf>
    <xf numFmtId="41" fontId="7" fillId="0" borderId="20" xfId="0" applyNumberFormat="1" applyFont="1" applyBorder="1" applyAlignment="1">
      <alignment vertical="center"/>
    </xf>
    <xf numFmtId="41" fontId="2" fillId="18" borderId="21" xfId="0" applyNumberFormat="1" applyFont="1" applyFill="1" applyBorder="1" applyAlignment="1">
      <alignment vertical="center"/>
    </xf>
    <xf numFmtId="164" fontId="2" fillId="18" borderId="22" xfId="1" applyNumberFormat="1" applyFont="1" applyFill="1" applyBorder="1" applyAlignment="1">
      <alignment horizontal="center" vertical="center"/>
    </xf>
    <xf numFmtId="9" fontId="2" fillId="18" borderId="22" xfId="3" applyFont="1" applyFill="1" applyBorder="1" applyAlignment="1">
      <alignment horizontal="center" vertical="center"/>
    </xf>
    <xf numFmtId="10" fontId="2" fillId="18" borderId="22" xfId="3" applyNumberFormat="1" applyFont="1" applyFill="1" applyBorder="1" applyAlignment="1">
      <alignment horizontal="center" vertical="center"/>
    </xf>
    <xf numFmtId="168" fontId="0" fillId="0" borderId="0" xfId="3" applyNumberFormat="1" applyFont="1"/>
    <xf numFmtId="49" fontId="41" fillId="50" borderId="1" xfId="2" applyNumberFormat="1" applyFont="1" applyFill="1" applyBorder="1" applyAlignment="1">
      <alignment horizontal="center" vertical="center" wrapText="1"/>
    </xf>
    <xf numFmtId="164" fontId="41" fillId="50" borderId="1" xfId="2" applyNumberFormat="1" applyFont="1" applyFill="1" applyBorder="1" applyAlignment="1">
      <alignment horizontal="left" vertical="center" wrapText="1"/>
    </xf>
    <xf numFmtId="164" fontId="41" fillId="50" borderId="1" xfId="2" applyNumberFormat="1" applyFont="1" applyFill="1" applyBorder="1" applyAlignment="1">
      <alignment horizontal="center" vertical="center" wrapText="1"/>
    </xf>
    <xf numFmtId="49" fontId="41" fillId="51" borderId="1" xfId="2" applyNumberFormat="1" applyFont="1" applyFill="1" applyBorder="1" applyAlignment="1">
      <alignment horizontal="center" vertical="center" wrapText="1"/>
    </xf>
    <xf numFmtId="164" fontId="42" fillId="52" borderId="1" xfId="1" applyNumberFormat="1" applyFont="1" applyFill="1" applyBorder="1" applyAlignment="1">
      <alignment horizontal="center" vertical="center" wrapText="1"/>
    </xf>
    <xf numFmtId="43" fontId="42" fillId="52" borderId="1" xfId="1" applyFont="1" applyFill="1" applyBorder="1" applyAlignment="1">
      <alignment horizontal="center" vertical="center" wrapText="1"/>
    </xf>
    <xf numFmtId="49" fontId="43" fillId="0" borderId="1" xfId="0" quotePrefix="1" applyNumberFormat="1" applyFont="1" applyBorder="1" applyAlignment="1">
      <alignment horizontal="center" vertical="center"/>
    </xf>
    <xf numFmtId="0" fontId="43" fillId="0" borderId="1" xfId="0" applyFont="1" applyBorder="1" applyAlignment="1">
      <alignment horizontal="left" vertical="center"/>
    </xf>
    <xf numFmtId="0" fontId="43" fillId="0" borderId="1" xfId="0" applyFont="1" applyBorder="1" applyAlignment="1">
      <alignment horizontal="center" vertical="center"/>
    </xf>
    <xf numFmtId="0" fontId="43" fillId="0" borderId="1" xfId="0" quotePrefix="1" applyFont="1" applyBorder="1" applyAlignment="1">
      <alignment horizontal="center" vertical="center"/>
    </xf>
    <xf numFmtId="49" fontId="44" fillId="0" borderId="1" xfId="0" quotePrefix="1" applyNumberFormat="1" applyFont="1" applyBorder="1" applyAlignment="1">
      <alignment horizontal="center"/>
    </xf>
    <xf numFmtId="164" fontId="44" fillId="0" borderId="1" xfId="1" applyNumberFormat="1" applyFont="1" applyBorder="1"/>
    <xf numFmtId="164" fontId="44" fillId="0" borderId="1" xfId="1" quotePrefix="1" applyNumberFormat="1" applyFont="1" applyFill="1" applyBorder="1" applyAlignment="1">
      <alignment horizontal="center"/>
    </xf>
    <xf numFmtId="0" fontId="0" fillId="0" borderId="1" xfId="0" applyBorder="1" applyAlignment="1">
      <alignment vertical="center"/>
    </xf>
    <xf numFmtId="43" fontId="0" fillId="0" borderId="1" xfId="1" applyFont="1" applyBorder="1" applyAlignment="1">
      <alignment horizontal="center"/>
    </xf>
    <xf numFmtId="0" fontId="0" fillId="0" borderId="1" xfId="0" applyBorder="1" applyAlignment="1">
      <alignment horizontal="center"/>
    </xf>
    <xf numFmtId="164" fontId="44" fillId="0" borderId="1" xfId="1" applyNumberFormat="1" applyFont="1" applyFill="1" applyBorder="1"/>
    <xf numFmtId="49" fontId="44" fillId="0" borderId="1" xfId="0" quotePrefix="1" applyNumberFormat="1" applyFont="1" applyBorder="1"/>
    <xf numFmtId="49" fontId="44" fillId="5" borderId="1" xfId="0" quotePrefix="1" applyNumberFormat="1" applyFont="1" applyFill="1" applyBorder="1" applyAlignment="1">
      <alignment horizontal="center"/>
    </xf>
    <xf numFmtId="0" fontId="43" fillId="5" borderId="1" xfId="0" quotePrefix="1" applyFont="1" applyFill="1" applyBorder="1" applyAlignment="1">
      <alignment horizontal="center" vertical="center"/>
    </xf>
    <xf numFmtId="0" fontId="43" fillId="9" borderId="1" xfId="0" quotePrefix="1" applyFont="1" applyFill="1" applyBorder="1" applyAlignment="1">
      <alignment horizontal="center" vertical="center"/>
    </xf>
    <xf numFmtId="49" fontId="44" fillId="9" borderId="1" xfId="0" quotePrefix="1" applyNumberFormat="1" applyFont="1" applyFill="1" applyBorder="1" applyAlignment="1">
      <alignment horizontal="center"/>
    </xf>
    <xf numFmtId="164" fontId="44" fillId="0" borderId="1" xfId="1" applyNumberFormat="1" applyFont="1" applyFill="1" applyBorder="1" applyAlignment="1">
      <alignment horizontal="center"/>
    </xf>
    <xf numFmtId="49" fontId="43" fillId="5" borderId="1" xfId="0" quotePrefix="1" applyNumberFormat="1" applyFont="1" applyFill="1" applyBorder="1" applyAlignment="1">
      <alignment horizontal="center" vertical="center"/>
    </xf>
    <xf numFmtId="43" fontId="0" fillId="0" borderId="0" xfId="1" applyFont="1"/>
    <xf numFmtId="43" fontId="0" fillId="0" borderId="0" xfId="0" applyNumberFormat="1"/>
    <xf numFmtId="0" fontId="4" fillId="3" borderId="1" xfId="0" applyFont="1" applyFill="1" applyBorder="1" applyAlignment="1">
      <alignment vertical="center" wrapText="1"/>
    </xf>
    <xf numFmtId="0" fontId="4" fillId="4" borderId="1" xfId="0" applyFont="1" applyFill="1" applyBorder="1" applyAlignment="1">
      <alignment vertical="center" wrapText="1"/>
    </xf>
    <xf numFmtId="0" fontId="5" fillId="5" borderId="1" xfId="0" applyFont="1" applyFill="1" applyBorder="1" applyAlignment="1">
      <alignment vertical="center" wrapText="1"/>
    </xf>
    <xf numFmtId="43" fontId="5" fillId="6" borderId="1" xfId="1" applyFont="1" applyFill="1" applyBorder="1"/>
    <xf numFmtId="0" fontId="4" fillId="8" borderId="1" xfId="0" applyFont="1" applyFill="1" applyBorder="1" applyAlignment="1">
      <alignment vertical="center" wrapText="1"/>
    </xf>
    <xf numFmtId="0" fontId="5" fillId="8" borderId="1" xfId="0" applyFont="1" applyFill="1" applyBorder="1" applyAlignment="1">
      <alignment vertical="center" wrapText="1"/>
    </xf>
    <xf numFmtId="43" fontId="0" fillId="0" borderId="1" xfId="1" applyFont="1" applyFill="1" applyBorder="1"/>
    <xf numFmtId="14" fontId="0" fillId="0" borderId="1" xfId="0" applyNumberFormat="1" applyBorder="1"/>
    <xf numFmtId="164" fontId="0" fillId="0" borderId="1" xfId="1" applyNumberFormat="1" applyFont="1" applyFill="1" applyBorder="1"/>
    <xf numFmtId="164" fontId="3" fillId="0" borderId="1" xfId="0" applyNumberFormat="1" applyFont="1" applyBorder="1"/>
    <xf numFmtId="0" fontId="3" fillId="0" borderId="1" xfId="0" applyFont="1" applyBorder="1"/>
    <xf numFmtId="43" fontId="5" fillId="0" borderId="1" xfId="1" applyFont="1" applyFill="1" applyBorder="1"/>
    <xf numFmtId="0" fontId="5" fillId="0" borderId="1" xfId="0" applyFont="1" applyBorder="1"/>
    <xf numFmtId="43" fontId="0" fillId="0" borderId="1" xfId="1" applyFont="1" applyBorder="1"/>
    <xf numFmtId="0" fontId="4" fillId="53" borderId="1" xfId="0" applyFont="1" applyFill="1" applyBorder="1"/>
    <xf numFmtId="0" fontId="4" fillId="53" borderId="1" xfId="0" applyFont="1" applyFill="1" applyBorder="1" applyAlignment="1">
      <alignment horizontal="center" vertical="top"/>
    </xf>
    <xf numFmtId="43" fontId="4" fillId="53" borderId="1" xfId="1" applyFont="1" applyFill="1" applyBorder="1" applyAlignment="1">
      <alignment horizontal="center" vertical="top"/>
    </xf>
    <xf numFmtId="4" fontId="0" fillId="0" borderId="1" xfId="0" applyNumberFormat="1" applyBorder="1"/>
    <xf numFmtId="0" fontId="4" fillId="5" borderId="1" xfId="0" applyFont="1" applyFill="1" applyBorder="1"/>
    <xf numFmtId="43" fontId="5" fillId="5" borderId="0" xfId="1" applyFont="1" applyFill="1" applyBorder="1"/>
    <xf numFmtId="0" fontId="27" fillId="0" borderId="0" xfId="0" applyFont="1" applyAlignment="1">
      <alignment horizontal="right" vertical="center" wrapText="1" indent="1"/>
    </xf>
    <xf numFmtId="164" fontId="5" fillId="5" borderId="0" xfId="1" applyNumberFormat="1" applyFont="1" applyFill="1"/>
    <xf numFmtId="0" fontId="3" fillId="5" borderId="0" xfId="0" applyFont="1" applyFill="1" applyAlignment="1">
      <alignment horizontal="center"/>
    </xf>
    <xf numFmtId="165" fontId="3" fillId="5" borderId="0" xfId="0" applyNumberFormat="1" applyFont="1" applyFill="1" applyAlignment="1">
      <alignment horizontal="center"/>
    </xf>
    <xf numFmtId="164" fontId="3" fillId="5" borderId="0" xfId="1" applyNumberFormat="1" applyFont="1" applyFill="1" applyBorder="1"/>
    <xf numFmtId="0" fontId="0" fillId="0" borderId="0" xfId="0" applyAlignment="1">
      <alignment wrapText="1"/>
    </xf>
    <xf numFmtId="0" fontId="4" fillId="54" borderId="1" xfId="0" applyFont="1" applyFill="1" applyBorder="1" applyAlignment="1">
      <alignment horizontal="left" wrapText="1"/>
    </xf>
    <xf numFmtId="0" fontId="49" fillId="56" borderId="1" xfId="6" applyFont="1" applyFill="1" applyBorder="1" applyAlignment="1">
      <alignment horizontal="center" vertical="center"/>
    </xf>
    <xf numFmtId="0" fontId="54" fillId="54" borderId="1" xfId="6" applyFont="1" applyFill="1" applyBorder="1" applyAlignment="1">
      <alignment vertical="center" wrapText="1"/>
    </xf>
    <xf numFmtId="0" fontId="54" fillId="54" borderId="1" xfId="6" applyFont="1" applyFill="1" applyBorder="1" applyAlignment="1">
      <alignment horizontal="center" vertical="center" wrapText="1"/>
    </xf>
    <xf numFmtId="0" fontId="54" fillId="5" borderId="1" xfId="6" applyFont="1" applyFill="1" applyBorder="1" applyAlignment="1">
      <alignment horizontal="center" vertical="center" wrapText="1"/>
    </xf>
    <xf numFmtId="0" fontId="49" fillId="56" borderId="1" xfId="6" applyFont="1" applyFill="1" applyBorder="1" applyAlignment="1">
      <alignment vertical="center"/>
    </xf>
    <xf numFmtId="0" fontId="49" fillId="56" borderId="1" xfId="6" applyFont="1" applyFill="1" applyBorder="1" applyAlignment="1">
      <alignment horizontal="right" vertical="center"/>
    </xf>
    <xf numFmtId="164" fontId="49" fillId="56" borderId="1" xfId="1" applyNumberFormat="1" applyFont="1" applyFill="1" applyBorder="1" applyAlignment="1">
      <alignment horizontal="right" vertical="center"/>
    </xf>
    <xf numFmtId="0" fontId="49" fillId="56" borderId="32" xfId="6" applyFont="1" applyFill="1" applyBorder="1" applyAlignment="1">
      <alignment horizontal="center" vertical="center"/>
    </xf>
    <xf numFmtId="3" fontId="49" fillId="56" borderId="1" xfId="6" applyNumberFormat="1" applyFont="1" applyFill="1" applyBorder="1" applyAlignment="1">
      <alignment horizontal="right" vertical="center"/>
    </xf>
    <xf numFmtId="0" fontId="4" fillId="5" borderId="0" xfId="0" applyFont="1" applyFill="1" applyAlignment="1">
      <alignment wrapText="1"/>
    </xf>
    <xf numFmtId="41" fontId="0" fillId="0" borderId="0" xfId="549" applyFont="1"/>
    <xf numFmtId="0" fontId="0" fillId="5" borderId="0" xfId="0" applyFill="1"/>
    <xf numFmtId="43" fontId="4" fillId="0" borderId="0" xfId="1" applyFont="1" applyFill="1" applyBorder="1"/>
    <xf numFmtId="164" fontId="4" fillId="0" borderId="0" xfId="1" applyNumberFormat="1" applyFont="1" applyFill="1" applyBorder="1"/>
    <xf numFmtId="0" fontId="0" fillId="5" borderId="1" xfId="0" applyFill="1" applyBorder="1"/>
    <xf numFmtId="0" fontId="5" fillId="5" borderId="1" xfId="0" applyFont="1" applyFill="1" applyBorder="1"/>
    <xf numFmtId="0" fontId="4" fillId="53" borderId="1" xfId="0" applyFont="1" applyFill="1" applyBorder="1" applyAlignment="1">
      <alignment horizontal="left" vertical="top"/>
    </xf>
    <xf numFmtId="0" fontId="0" fillId="0" borderId="1" xfId="0" quotePrefix="1" applyBorder="1"/>
    <xf numFmtId="14" fontId="0" fillId="0" borderId="0" xfId="0" applyNumberFormat="1" applyAlignment="1">
      <alignment horizontal="center"/>
    </xf>
    <xf numFmtId="0" fontId="54" fillId="0" borderId="0" xfId="6" applyFont="1" applyAlignment="1">
      <alignment horizontal="center" vertical="center" wrapText="1"/>
    </xf>
    <xf numFmtId="14" fontId="49" fillId="56" borderId="1" xfId="6" applyNumberFormat="1" applyFont="1" applyFill="1" applyBorder="1" applyAlignment="1">
      <alignment horizontal="right" vertical="center"/>
    </xf>
    <xf numFmtId="164" fontId="49" fillId="56" borderId="1" xfId="6" applyNumberFormat="1" applyFont="1" applyFill="1" applyBorder="1" applyAlignment="1">
      <alignment horizontal="right" vertical="center"/>
    </xf>
    <xf numFmtId="14" fontId="3" fillId="5" borderId="0" xfId="0" applyNumberFormat="1" applyFont="1" applyFill="1"/>
    <xf numFmtId="164" fontId="3" fillId="5" borderId="0" xfId="1" applyNumberFormat="1" applyFont="1" applyFill="1"/>
    <xf numFmtId="43" fontId="3" fillId="5" borderId="0" xfId="1" applyFont="1" applyFill="1"/>
    <xf numFmtId="43" fontId="5" fillId="5" borderId="0" xfId="1" applyFont="1" applyFill="1"/>
    <xf numFmtId="43" fontId="0" fillId="0" borderId="1" xfId="0" applyNumberFormat="1" applyBorder="1"/>
    <xf numFmtId="0" fontId="1" fillId="0" borderId="0" xfId="74" applyFont="1"/>
    <xf numFmtId="0" fontId="183" fillId="56" borderId="1" xfId="6" applyFont="1" applyFill="1" applyBorder="1" applyAlignment="1">
      <alignment horizontal="center" vertical="center"/>
    </xf>
    <xf numFmtId="4" fontId="0" fillId="5" borderId="1" xfId="0" applyNumberFormat="1" applyFill="1" applyBorder="1"/>
    <xf numFmtId="43" fontId="0" fillId="0" borderId="0" xfId="1" applyFont="1" applyBorder="1"/>
    <xf numFmtId="0" fontId="54" fillId="54" borderId="0" xfId="6" applyFont="1" applyFill="1" applyAlignment="1">
      <alignment horizontal="center" vertical="center" wrapText="1"/>
    </xf>
    <xf numFmtId="164" fontId="0" fillId="0" borderId="0" xfId="0" applyNumberFormat="1"/>
    <xf numFmtId="41" fontId="0" fillId="0" borderId="0" xfId="549" applyFont="1" applyBorder="1"/>
    <xf numFmtId="4" fontId="0" fillId="0" borderId="0" xfId="0" applyNumberFormat="1"/>
    <xf numFmtId="0" fontId="4" fillId="53" borderId="0" xfId="0" applyFont="1" applyFill="1" applyAlignment="1">
      <alignment horizontal="center" vertical="top"/>
    </xf>
    <xf numFmtId="43" fontId="0" fillId="0" borderId="0" xfId="1" applyFont="1" applyBorder="1" applyAlignment="1">
      <alignment horizontal="left"/>
    </xf>
    <xf numFmtId="43" fontId="5" fillId="15" borderId="0" xfId="1" applyFont="1" applyFill="1" applyBorder="1" applyAlignment="1">
      <alignment horizontal="left"/>
    </xf>
    <xf numFmtId="43" fontId="19" fillId="54" borderId="0" xfId="1" applyFont="1" applyFill="1" applyBorder="1" applyAlignment="1">
      <alignment horizontal="left"/>
    </xf>
    <xf numFmtId="0" fontId="24" fillId="15" borderId="0" xfId="0" applyFont="1" applyFill="1" applyAlignment="1">
      <alignment horizontal="left"/>
    </xf>
    <xf numFmtId="41" fontId="7" fillId="0" borderId="57" xfId="0" applyNumberFormat="1" applyFont="1" applyBorder="1" applyAlignment="1">
      <alignment vertical="center"/>
    </xf>
    <xf numFmtId="41" fontId="1" fillId="0" borderId="0" xfId="2" applyFont="1" applyFill="1" applyAlignment="1">
      <alignment vertical="center"/>
    </xf>
    <xf numFmtId="164" fontId="3" fillId="0" borderId="0" xfId="2" applyNumberFormat="1" applyFont="1" applyFill="1" applyAlignment="1">
      <alignment vertical="center"/>
    </xf>
    <xf numFmtId="0" fontId="0" fillId="0" borderId="59" xfId="0" applyBorder="1" applyAlignment="1">
      <alignment horizontal="left" vertical="center"/>
    </xf>
    <xf numFmtId="43" fontId="1" fillId="0" borderId="60" xfId="1" applyFont="1" applyFill="1" applyBorder="1" applyAlignment="1">
      <alignment horizontal="center" vertical="center"/>
    </xf>
    <xf numFmtId="43" fontId="0" fillId="0" borderId="60" xfId="0" applyNumberFormat="1" applyBorder="1" applyAlignment="1">
      <alignment horizontal="center" vertical="center"/>
    </xf>
    <xf numFmtId="10" fontId="184" fillId="0" borderId="60" xfId="0" applyNumberFormat="1" applyFont="1" applyBorder="1" applyAlignment="1">
      <alignment horizontal="center" vertical="center"/>
    </xf>
    <xf numFmtId="0" fontId="19" fillId="180" borderId="0" xfId="0" applyFont="1" applyFill="1"/>
    <xf numFmtId="0" fontId="6" fillId="4" borderId="0" xfId="0" applyFont="1" applyFill="1"/>
    <xf numFmtId="10" fontId="7" fillId="4" borderId="0" xfId="0" applyNumberFormat="1" applyFont="1" applyFill="1"/>
    <xf numFmtId="10" fontId="6" fillId="0" borderId="60" xfId="0" applyNumberFormat="1" applyFont="1" applyBorder="1" applyAlignment="1">
      <alignment horizontal="center" vertical="center"/>
    </xf>
    <xf numFmtId="164" fontId="7" fillId="0" borderId="16" xfId="1" applyNumberFormat="1" applyFont="1" applyBorder="1" applyAlignment="1">
      <alignment horizontal="center" vertical="center"/>
    </xf>
    <xf numFmtId="164" fontId="7" fillId="0" borderId="58" xfId="1" applyNumberFormat="1" applyFont="1" applyBorder="1" applyAlignment="1">
      <alignment horizontal="center" vertical="center"/>
    </xf>
    <xf numFmtId="10" fontId="6" fillId="0" borderId="61" xfId="0" applyNumberFormat="1" applyFont="1" applyBorder="1" applyAlignment="1">
      <alignment horizontal="center" vertical="center"/>
    </xf>
    <xf numFmtId="164" fontId="1" fillId="0" borderId="60" xfId="1" applyNumberFormat="1" applyFont="1" applyFill="1" applyBorder="1" applyAlignment="1">
      <alignment horizontal="center" vertical="center"/>
    </xf>
    <xf numFmtId="0" fontId="2" fillId="182" borderId="18" xfId="0" applyFont="1" applyFill="1" applyBorder="1" applyAlignment="1">
      <alignment horizontal="center" vertical="center" wrapText="1"/>
    </xf>
    <xf numFmtId="164" fontId="2" fillId="182" borderId="18" xfId="0" applyNumberFormat="1" applyFont="1" applyFill="1" applyBorder="1" applyAlignment="1">
      <alignment horizontal="center" vertical="center" wrapText="1"/>
    </xf>
    <xf numFmtId="0" fontId="2" fillId="183" borderId="18" xfId="0" applyFont="1" applyFill="1" applyBorder="1" applyAlignment="1">
      <alignment horizontal="center" vertical="center"/>
    </xf>
    <xf numFmtId="0" fontId="2" fillId="183" borderId="18" xfId="0" applyFont="1" applyFill="1" applyBorder="1" applyAlignment="1">
      <alignment horizontal="center" vertical="center" wrapText="1"/>
    </xf>
    <xf numFmtId="0" fontId="5" fillId="0" borderId="1" xfId="0" applyFont="1" applyBorder="1" applyAlignment="1">
      <alignment vertical="center"/>
    </xf>
    <xf numFmtId="164" fontId="0" fillId="0" borderId="0" xfId="1" applyNumberFormat="1" applyFont="1" applyFill="1"/>
    <xf numFmtId="43" fontId="4" fillId="0" borderId="0" xfId="1" applyFont="1" applyFill="1"/>
    <xf numFmtId="43" fontId="0" fillId="0" borderId="0" xfId="1" applyFont="1" applyFill="1"/>
    <xf numFmtId="10" fontId="0" fillId="0" borderId="0" xfId="3" applyNumberFormat="1" applyFont="1" applyFill="1"/>
    <xf numFmtId="43" fontId="5" fillId="0" borderId="0" xfId="1" applyFont="1" applyFill="1"/>
    <xf numFmtId="0" fontId="6" fillId="9" borderId="11" xfId="4" applyFont="1" applyFill="1" applyBorder="1" applyAlignment="1">
      <alignment horizontal="left" vertical="center"/>
    </xf>
    <xf numFmtId="43" fontId="5" fillId="15" borderId="0" xfId="1" applyFont="1" applyFill="1" applyAlignment="1">
      <alignment horizontal="left"/>
    </xf>
    <xf numFmtId="164" fontId="2" fillId="183" borderId="18" xfId="0" applyNumberFormat="1" applyFont="1" applyFill="1" applyBorder="1" applyAlignment="1">
      <alignment horizontal="center" vertical="center" wrapText="1"/>
    </xf>
    <xf numFmtId="164" fontId="2" fillId="181" borderId="18" xfId="0" applyNumberFormat="1" applyFont="1" applyFill="1" applyBorder="1" applyAlignment="1">
      <alignment horizontal="center" vertical="center" wrapText="1"/>
    </xf>
    <xf numFmtId="164" fontId="2" fillId="183" borderId="18" xfId="0" applyNumberFormat="1" applyFont="1" applyFill="1" applyBorder="1" applyAlignment="1">
      <alignment horizontal="center" vertical="center"/>
    </xf>
    <xf numFmtId="43" fontId="0" fillId="178" borderId="0" xfId="1" applyFont="1" applyFill="1" applyBorder="1" applyAlignment="1">
      <alignment horizontal="left"/>
    </xf>
    <xf numFmtId="0" fontId="0" fillId="178" borderId="0" xfId="0" applyFill="1" applyAlignment="1">
      <alignment horizontal="center"/>
    </xf>
    <xf numFmtId="0" fontId="0" fillId="178" borderId="0" xfId="0" applyFill="1"/>
    <xf numFmtId="0" fontId="0" fillId="178" borderId="0" xfId="0" applyFill="1" applyAlignment="1">
      <alignment horizontal="left"/>
    </xf>
    <xf numFmtId="164" fontId="0" fillId="178" borderId="0" xfId="1" applyNumberFormat="1" applyFont="1" applyFill="1" applyBorder="1"/>
    <xf numFmtId="164" fontId="0" fillId="178" borderId="0" xfId="1" applyNumberFormat="1" applyFont="1" applyFill="1" applyBorder="1" applyAlignment="1">
      <alignment horizontal="left"/>
    </xf>
    <xf numFmtId="43" fontId="5" fillId="178" borderId="0" xfId="1" applyFont="1" applyFill="1" applyBorder="1" applyAlignment="1">
      <alignment horizontal="left"/>
    </xf>
    <xf numFmtId="43" fontId="0" fillId="178" borderId="0" xfId="1" applyFont="1" applyFill="1" applyBorder="1"/>
    <xf numFmtId="43" fontId="0" fillId="178" borderId="0" xfId="1" applyFont="1" applyFill="1"/>
    <xf numFmtId="43" fontId="5" fillId="178" borderId="0" xfId="1" applyFont="1" applyFill="1" applyAlignment="1">
      <alignment horizontal="left"/>
    </xf>
    <xf numFmtId="164" fontId="3" fillId="0" borderId="0" xfId="1" applyNumberFormat="1" applyFont="1" applyFill="1" applyBorder="1"/>
    <xf numFmtId="0" fontId="5" fillId="178" borderId="1" xfId="0" applyFont="1" applyFill="1" applyBorder="1"/>
    <xf numFmtId="0" fontId="0" fillId="178" borderId="1" xfId="0" applyFill="1" applyBorder="1"/>
    <xf numFmtId="43" fontId="0" fillId="178" borderId="1" xfId="1" applyFont="1" applyFill="1" applyBorder="1"/>
    <xf numFmtId="164" fontId="0" fillId="178" borderId="1" xfId="1" applyNumberFormat="1" applyFont="1" applyFill="1" applyBorder="1"/>
    <xf numFmtId="0" fontId="3" fillId="178" borderId="0" xfId="0" applyFont="1" applyFill="1"/>
    <xf numFmtId="164" fontId="0" fillId="0" borderId="60" xfId="1" applyNumberFormat="1" applyFont="1" applyBorder="1" applyAlignment="1">
      <alignment horizontal="center" vertical="center"/>
    </xf>
    <xf numFmtId="2" fontId="0" fillId="0" borderId="0" xfId="0" applyNumberFormat="1"/>
    <xf numFmtId="2" fontId="5" fillId="0" borderId="0" xfId="0" applyNumberFormat="1" applyFont="1"/>
    <xf numFmtId="0" fontId="4" fillId="4" borderId="1" xfId="0" applyFont="1" applyFill="1" applyBorder="1" applyAlignment="1">
      <alignment horizontal="left" vertical="center" wrapText="1"/>
    </xf>
    <xf numFmtId="0" fontId="5" fillId="0" borderId="1" xfId="0" applyFont="1" applyBorder="1" applyAlignment="1">
      <alignment horizontal="center"/>
    </xf>
    <xf numFmtId="9" fontId="0" fillId="0" borderId="0" xfId="3" applyFont="1" applyFill="1" applyBorder="1"/>
    <xf numFmtId="43" fontId="5" fillId="0" borderId="1" xfId="1" applyFont="1" applyFill="1" applyBorder="1" applyAlignment="1">
      <alignment horizontal="center"/>
    </xf>
    <xf numFmtId="43" fontId="0" fillId="0" borderId="0" xfId="1" applyFont="1" applyAlignment="1">
      <alignment horizontal="left"/>
    </xf>
    <xf numFmtId="164" fontId="0" fillId="17" borderId="0" xfId="1" applyNumberFormat="1" applyFont="1" applyFill="1"/>
    <xf numFmtId="164" fontId="0" fillId="16" borderId="0" xfId="1" applyNumberFormat="1" applyFont="1" applyFill="1" applyAlignment="1">
      <alignment horizontal="left"/>
    </xf>
    <xf numFmtId="164" fontId="0" fillId="16" borderId="0" xfId="1" applyNumberFormat="1" applyFont="1" applyFill="1"/>
    <xf numFmtId="0" fontId="0" fillId="0" borderId="62" xfId="0" applyBorder="1"/>
    <xf numFmtId="0" fontId="0" fillId="0" borderId="1" xfId="0" applyBorder="1" applyAlignment="1">
      <alignment horizontal="right"/>
    </xf>
    <xf numFmtId="164" fontId="6" fillId="0" borderId="60" xfId="1" applyNumberFormat="1" applyFont="1" applyBorder="1" applyAlignment="1">
      <alignment horizontal="center" vertical="center"/>
    </xf>
    <xf numFmtId="43" fontId="5" fillId="5" borderId="1" xfId="1" applyFont="1" applyFill="1" applyBorder="1"/>
    <xf numFmtId="0" fontId="19" fillId="54" borderId="0" xfId="0" applyFont="1" applyFill="1"/>
    <xf numFmtId="43" fontId="7" fillId="0" borderId="0" xfId="1" applyFont="1"/>
    <xf numFmtId="43" fontId="4" fillId="4" borderId="1" xfId="1" applyFont="1" applyFill="1" applyBorder="1" applyAlignment="1">
      <alignment vertical="center" wrapText="1"/>
    </xf>
    <xf numFmtId="0" fontId="0" fillId="0" borderId="63" xfId="0" applyBorder="1"/>
    <xf numFmtId="14" fontId="0" fillId="0" borderId="1" xfId="1" applyNumberFormat="1" applyFont="1" applyBorder="1"/>
    <xf numFmtId="0" fontId="0" fillId="0" borderId="64" xfId="0" applyBorder="1" applyAlignment="1">
      <alignment horizontal="left" vertical="center"/>
    </xf>
    <xf numFmtId="164" fontId="1" fillId="0" borderId="1" xfId="1" applyNumberFormat="1" applyFont="1" applyFill="1" applyBorder="1" applyAlignment="1">
      <alignment horizontal="center" vertical="center"/>
    </xf>
    <xf numFmtId="164" fontId="0" fillId="0" borderId="1" xfId="1" applyNumberFormat="1" applyFont="1" applyBorder="1" applyAlignment="1">
      <alignment horizontal="center" vertical="center"/>
    </xf>
    <xf numFmtId="9" fontId="1" fillId="0" borderId="1" xfId="1" applyNumberFormat="1" applyFont="1" applyFill="1" applyBorder="1" applyAlignment="1">
      <alignment horizontal="center" vertical="center"/>
    </xf>
    <xf numFmtId="0" fontId="2" fillId="183" borderId="65" xfId="0" applyFont="1" applyFill="1" applyBorder="1" applyAlignment="1">
      <alignment horizontal="center" vertical="center"/>
    </xf>
    <xf numFmtId="0" fontId="2" fillId="18" borderId="66" xfId="0" applyFont="1" applyFill="1" applyBorder="1" applyAlignment="1">
      <alignment horizontal="center" vertical="center"/>
    </xf>
    <xf numFmtId="0" fontId="2" fillId="183" borderId="66" xfId="0" applyFont="1" applyFill="1" applyBorder="1" applyAlignment="1">
      <alignment horizontal="center" vertical="center" wrapText="1"/>
    </xf>
    <xf numFmtId="0" fontId="2" fillId="182" borderId="66" xfId="0" applyFont="1" applyFill="1" applyBorder="1" applyAlignment="1">
      <alignment horizontal="center" vertical="center" wrapText="1"/>
    </xf>
    <xf numFmtId="164" fontId="2" fillId="182" borderId="66" xfId="0" applyNumberFormat="1" applyFont="1" applyFill="1" applyBorder="1" applyAlignment="1">
      <alignment horizontal="center" vertical="center" wrapText="1"/>
    </xf>
    <xf numFmtId="164" fontId="4" fillId="184" borderId="66" xfId="1" applyNumberFormat="1" applyFont="1" applyFill="1" applyBorder="1"/>
    <xf numFmtId="164" fontId="4" fillId="184" borderId="67" xfId="1" applyNumberFormat="1" applyFont="1" applyFill="1" applyBorder="1"/>
    <xf numFmtId="164" fontId="0" fillId="0" borderId="68" xfId="1" applyNumberFormat="1" applyFont="1" applyFill="1" applyBorder="1"/>
    <xf numFmtId="41" fontId="7" fillId="0" borderId="69" xfId="0" applyNumberFormat="1" applyFont="1" applyBorder="1" applyAlignment="1">
      <alignment vertical="center"/>
    </xf>
    <xf numFmtId="164" fontId="1" fillId="0" borderId="70" xfId="1" applyNumberFormat="1" applyFont="1" applyFill="1" applyBorder="1" applyAlignment="1">
      <alignment horizontal="center" vertical="center"/>
    </xf>
    <xf numFmtId="164" fontId="0" fillId="0" borderId="70" xfId="1" applyNumberFormat="1" applyFont="1" applyBorder="1" applyAlignment="1">
      <alignment horizontal="center" vertical="center"/>
    </xf>
    <xf numFmtId="9" fontId="1" fillId="0" borderId="70" xfId="1" applyNumberFormat="1" applyFont="1" applyFill="1" applyBorder="1" applyAlignment="1">
      <alignment horizontal="center" vertical="center"/>
    </xf>
    <xf numFmtId="164" fontId="0" fillId="0" borderId="70" xfId="1" applyNumberFormat="1" applyFont="1" applyFill="1" applyBorder="1"/>
    <xf numFmtId="164" fontId="0" fillId="0" borderId="71" xfId="1" applyNumberFormat="1" applyFont="1" applyFill="1" applyBorder="1"/>
    <xf numFmtId="0" fontId="4" fillId="59" borderId="1" xfId="0" applyFont="1" applyFill="1" applyBorder="1" applyAlignment="1">
      <alignment horizontal="center" vertical="top"/>
    </xf>
    <xf numFmtId="0" fontId="4" fillId="53" borderId="1" xfId="0" applyFont="1" applyFill="1" applyBorder="1" applyAlignment="1">
      <alignment horizontal="right" vertical="top"/>
    </xf>
    <xf numFmtId="0" fontId="5" fillId="5" borderId="1" xfId="0" applyFont="1" applyFill="1" applyBorder="1" applyAlignment="1">
      <alignment wrapText="1"/>
    </xf>
    <xf numFmtId="49" fontId="181" fillId="54"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7" borderId="1" xfId="0" applyFont="1" applyFill="1" applyBorder="1" applyAlignment="1">
      <alignment vertical="center" wrapText="1"/>
    </xf>
    <xf numFmtId="0" fontId="5" fillId="6" borderId="1" xfId="0" applyFont="1" applyFill="1" applyBorder="1" applyAlignment="1">
      <alignment vertical="center" wrapText="1"/>
    </xf>
    <xf numFmtId="0" fontId="4" fillId="6" borderId="1" xfId="0" applyFont="1" applyFill="1" applyBorder="1" applyAlignment="1">
      <alignment vertical="center" wrapText="1"/>
    </xf>
    <xf numFmtId="0" fontId="5" fillId="0" borderId="1" xfId="0" applyFont="1" applyBorder="1" applyAlignment="1">
      <alignment wrapText="1"/>
    </xf>
    <xf numFmtId="0" fontId="182" fillId="9" borderId="1" xfId="0" applyFont="1" applyFill="1" applyBorder="1" applyAlignment="1">
      <alignment vertical="center" wrapText="1"/>
    </xf>
    <xf numFmtId="0" fontId="0" fillId="0" borderId="1" xfId="0" applyBorder="1" applyAlignment="1">
      <alignment wrapText="1"/>
    </xf>
    <xf numFmtId="14" fontId="0" fillId="0" borderId="1" xfId="0" applyNumberFormat="1" applyBorder="1" applyAlignment="1">
      <alignment wrapText="1"/>
    </xf>
    <xf numFmtId="0" fontId="0" fillId="0" borderId="1" xfId="0" applyBorder="1" applyAlignment="1">
      <alignment horizontal="center" wrapText="1"/>
    </xf>
    <xf numFmtId="43" fontId="0" fillId="0" borderId="1" xfId="0" applyNumberFormat="1" applyBorder="1" applyAlignment="1">
      <alignment wrapText="1"/>
    </xf>
    <xf numFmtId="43" fontId="3" fillId="0" borderId="1" xfId="0" applyNumberFormat="1" applyFont="1" applyBorder="1" applyAlignment="1">
      <alignment wrapText="1"/>
    </xf>
    <xf numFmtId="0" fontId="3" fillId="0" borderId="1" xfId="0" applyFont="1" applyBorder="1" applyAlignment="1">
      <alignment wrapText="1"/>
    </xf>
    <xf numFmtId="49" fontId="182" fillId="9" borderId="1" xfId="0" applyNumberFormat="1" applyFont="1" applyFill="1" applyBorder="1" applyAlignment="1">
      <alignment vertical="center" wrapText="1"/>
    </xf>
    <xf numFmtId="0" fontId="16" fillId="0" borderId="1" xfId="59" applyFont="1" applyBorder="1" applyAlignment="1">
      <alignment horizontal="center"/>
    </xf>
    <xf numFmtId="0" fontId="5" fillId="5" borderId="1" xfId="74" applyFont="1" applyFill="1" applyBorder="1"/>
    <xf numFmtId="0" fontId="4" fillId="179" borderId="1" xfId="0" applyFont="1" applyFill="1" applyBorder="1"/>
    <xf numFmtId="0" fontId="4" fillId="179" borderId="1" xfId="0" applyFont="1" applyFill="1" applyBorder="1" applyAlignment="1">
      <alignment horizontal="left"/>
    </xf>
    <xf numFmtId="164" fontId="4" fillId="179" borderId="1" xfId="32292" applyNumberFormat="1" applyFont="1" applyFill="1" applyBorder="1"/>
    <xf numFmtId="14" fontId="4" fillId="179" borderId="1" xfId="0" applyNumberFormat="1" applyFont="1" applyFill="1" applyBorder="1"/>
    <xf numFmtId="14" fontId="4" fillId="5" borderId="1" xfId="0" applyNumberFormat="1" applyFont="1" applyFill="1" applyBorder="1"/>
    <xf numFmtId="43" fontId="4" fillId="11" borderId="1" xfId="1" quotePrefix="1" applyFont="1" applyFill="1" applyBorder="1" applyAlignment="1">
      <alignment horizontal="left"/>
    </xf>
    <xf numFmtId="14" fontId="4" fillId="11" borderId="1" xfId="14" quotePrefix="1" applyNumberFormat="1" applyFont="1" applyFill="1" applyBorder="1" applyAlignment="1">
      <alignment horizontal="left"/>
    </xf>
    <xf numFmtId="0" fontId="4" fillId="2" borderId="1" xfId="0" applyFont="1" applyFill="1" applyBorder="1" applyAlignment="1">
      <alignment horizontal="center" vertical="center" wrapText="1"/>
    </xf>
    <xf numFmtId="0" fontId="4" fillId="2" borderId="1" xfId="0" applyFont="1" applyFill="1" applyBorder="1" applyAlignment="1">
      <alignment vertical="center" wrapText="1"/>
    </xf>
    <xf numFmtId="14" fontId="4" fillId="2" borderId="1" xfId="0" applyNumberFormat="1" applyFont="1" applyFill="1" applyBorder="1" applyAlignment="1">
      <alignment vertical="center" wrapText="1"/>
    </xf>
    <xf numFmtId="2" fontId="5" fillId="2" borderId="1" xfId="0" applyNumberFormat="1" applyFont="1" applyFill="1" applyBorder="1" applyAlignment="1">
      <alignment vertical="center" wrapText="1"/>
    </xf>
    <xf numFmtId="0" fontId="5" fillId="2" borderId="1" xfId="0" applyFont="1" applyFill="1" applyBorder="1" applyAlignment="1">
      <alignment vertical="center" wrapText="1"/>
    </xf>
    <xf numFmtId="164" fontId="0" fillId="0" borderId="1" xfId="32292" applyNumberFormat="1" applyFont="1" applyFill="1" applyBorder="1"/>
    <xf numFmtId="164" fontId="1" fillId="0" borderId="1" xfId="1" applyNumberFormat="1" applyFont="1" applyFill="1" applyBorder="1" applyAlignment="1">
      <alignment horizontal="right"/>
    </xf>
    <xf numFmtId="14" fontId="0" fillId="0" borderId="1" xfId="1" applyNumberFormat="1" applyFont="1" applyFill="1" applyBorder="1"/>
    <xf numFmtId="14" fontId="0" fillId="0" borderId="1" xfId="32292" applyNumberFormat="1" applyFont="1" applyFill="1" applyBorder="1"/>
    <xf numFmtId="43" fontId="0" fillId="5" borderId="1" xfId="1" applyFont="1" applyFill="1" applyBorder="1"/>
    <xf numFmtId="164" fontId="4" fillId="53" borderId="1" xfId="1" applyNumberFormat="1" applyFont="1" applyFill="1" applyBorder="1" applyAlignment="1">
      <alignment horizontal="center" vertical="top"/>
    </xf>
    <xf numFmtId="43" fontId="4" fillId="5" borderId="1" xfId="1" quotePrefix="1" applyFont="1" applyFill="1" applyBorder="1" applyAlignment="1">
      <alignment horizontal="left"/>
    </xf>
    <xf numFmtId="14" fontId="4" fillId="5" borderId="1" xfId="14" quotePrefix="1" applyNumberFormat="1" applyFont="1" applyFill="1" applyBorder="1" applyAlignment="1">
      <alignment horizontal="left"/>
    </xf>
    <xf numFmtId="14" fontId="4" fillId="178" borderId="1" xfId="14" quotePrefix="1" applyNumberFormat="1" applyFont="1" applyFill="1" applyBorder="1" applyAlignment="1">
      <alignment horizontal="left"/>
    </xf>
    <xf numFmtId="164" fontId="0" fillId="178" borderId="1" xfId="0" applyNumberFormat="1" applyFill="1" applyBorder="1"/>
    <xf numFmtId="164" fontId="4" fillId="178" borderId="1" xfId="1" quotePrefix="1" applyNumberFormat="1" applyFont="1" applyFill="1" applyBorder="1" applyAlignment="1">
      <alignment horizontal="left"/>
    </xf>
    <xf numFmtId="43" fontId="0" fillId="5" borderId="1" xfId="0" applyNumberFormat="1" applyFill="1" applyBorder="1"/>
    <xf numFmtId="3" fontId="0" fillId="0" borderId="1" xfId="0" applyNumberFormat="1" applyBorder="1"/>
    <xf numFmtId="9" fontId="0" fillId="0" borderId="0" xfId="3" applyFont="1"/>
    <xf numFmtId="0" fontId="4" fillId="0" borderId="1" xfId="0" applyFont="1" applyBorder="1"/>
    <xf numFmtId="0" fontId="0" fillId="0" borderId="0" xfId="0" applyAlignment="1">
      <alignment horizontal="right"/>
    </xf>
    <xf numFmtId="164" fontId="0" fillId="0" borderId="1" xfId="32292" applyNumberFormat="1" applyFont="1" applyFill="1" applyBorder="1" applyAlignment="1">
      <alignment horizontal="right"/>
    </xf>
    <xf numFmtId="0" fontId="4" fillId="2" borderId="1" xfId="0" applyFont="1" applyFill="1" applyBorder="1" applyAlignment="1">
      <alignment horizontal="left" vertical="center" wrapText="1"/>
    </xf>
    <xf numFmtId="43" fontId="4" fillId="0" borderId="1" xfId="1" applyFont="1" applyFill="1" applyBorder="1"/>
    <xf numFmtId="10" fontId="0" fillId="0" borderId="0" xfId="0" applyNumberFormat="1"/>
    <xf numFmtId="43" fontId="7" fillId="4" borderId="0" xfId="1" applyFont="1" applyFill="1"/>
    <xf numFmtId="0" fontId="0" fillId="0" borderId="0" xfId="0" applyFill="1"/>
    <xf numFmtId="0" fontId="5" fillId="0" borderId="1" xfId="74" applyFont="1" applyFill="1" applyBorder="1"/>
    <xf numFmtId="0" fontId="0" fillId="0" borderId="1" xfId="0" applyFill="1" applyBorder="1"/>
    <xf numFmtId="0" fontId="0" fillId="0" borderId="1" xfId="0" applyFill="1" applyBorder="1" applyAlignment="1">
      <alignment horizontal="left"/>
    </xf>
    <xf numFmtId="14" fontId="0" fillId="0" borderId="1" xfId="0" applyNumberFormat="1" applyFill="1" applyBorder="1"/>
    <xf numFmtId="0" fontId="16" fillId="0" borderId="1" xfId="59" applyFont="1" applyFill="1" applyBorder="1" applyAlignment="1">
      <alignment horizontal="center"/>
    </xf>
    <xf numFmtId="0" fontId="0" fillId="0" borderId="1" xfId="0" applyFill="1" applyBorder="1" applyAlignment="1">
      <alignment horizontal="right"/>
    </xf>
    <xf numFmtId="43" fontId="0" fillId="0" borderId="1" xfId="0" applyNumberFormat="1" applyFill="1" applyBorder="1" applyAlignment="1">
      <alignment horizontal="right"/>
    </xf>
    <xf numFmtId="164" fontId="0" fillId="0" borderId="1" xfId="0" applyNumberFormat="1" applyFill="1" applyBorder="1"/>
    <xf numFmtId="0" fontId="5" fillId="0" borderId="1" xfId="0" applyFont="1" applyFill="1" applyBorder="1" applyAlignment="1">
      <alignment horizontal="right"/>
    </xf>
    <xf numFmtId="2" fontId="5" fillId="0" borderId="1" xfId="0" applyNumberFormat="1" applyFont="1" applyFill="1" applyBorder="1"/>
    <xf numFmtId="14" fontId="5" fillId="0" borderId="0" xfId="0" applyNumberFormat="1" applyFont="1" applyFill="1"/>
    <xf numFmtId="0" fontId="5" fillId="0" borderId="0" xfId="0" applyFont="1" applyFill="1"/>
    <xf numFmtId="43" fontId="0" fillId="0" borderId="1" xfId="0" applyNumberFormat="1" applyFill="1" applyBorder="1"/>
    <xf numFmtId="164" fontId="0" fillId="0" borderId="1" xfId="0" applyNumberFormat="1" applyFill="1" applyBorder="1" applyAlignment="1">
      <alignment horizontal="right"/>
    </xf>
    <xf numFmtId="14" fontId="0" fillId="0" borderId="0" xfId="0" applyNumberFormat="1" applyFill="1"/>
    <xf numFmtId="14" fontId="0" fillId="0" borderId="1" xfId="0" applyNumberFormat="1" applyFill="1" applyBorder="1" applyAlignment="1">
      <alignment horizontal="right"/>
    </xf>
    <xf numFmtId="0" fontId="16" fillId="0" borderId="1" xfId="0" applyFont="1" applyFill="1" applyBorder="1"/>
    <xf numFmtId="0" fontId="16" fillId="0" borderId="1" xfId="0" applyFont="1" applyFill="1" applyBorder="1" applyAlignment="1">
      <alignment horizontal="left"/>
    </xf>
    <xf numFmtId="0" fontId="0" fillId="0" borderId="1" xfId="0" quotePrefix="1" applyFill="1" applyBorder="1"/>
    <xf numFmtId="0" fontId="5" fillId="0" borderId="1" xfId="0" applyFont="1" applyFill="1" applyBorder="1"/>
    <xf numFmtId="0" fontId="3" fillId="0" borderId="1" xfId="0" applyFont="1" applyFill="1" applyBorder="1"/>
    <xf numFmtId="0" fontId="0" fillId="0" borderId="0" xfId="0" applyFill="1" applyAlignment="1">
      <alignment horizontal="center"/>
    </xf>
    <xf numFmtId="0" fontId="4" fillId="0" borderId="0" xfId="0" applyFont="1" applyFill="1"/>
    <xf numFmtId="0" fontId="0" fillId="0" borderId="0" xfId="0" applyFill="1" applyAlignment="1">
      <alignment horizontal="right"/>
    </xf>
    <xf numFmtId="2" fontId="0" fillId="0" borderId="0" xfId="0" applyNumberFormat="1" applyFill="1"/>
    <xf numFmtId="0" fontId="3" fillId="0" borderId="1" xfId="0" applyFont="1" applyFill="1" applyBorder="1" applyAlignment="1">
      <alignment horizontal="right"/>
    </xf>
    <xf numFmtId="0" fontId="5" fillId="0" borderId="0" xfId="0" applyFont="1" applyAlignment="1">
      <alignment horizontal="right"/>
    </xf>
    <xf numFmtId="0" fontId="5" fillId="0" borderId="0" xfId="0" applyFont="1" applyFill="1" applyAlignment="1">
      <alignment horizontal="right"/>
    </xf>
    <xf numFmtId="0" fontId="5" fillId="2" borderId="1" xfId="0" applyFont="1" applyFill="1" applyBorder="1" applyAlignment="1">
      <alignment horizontal="left" vertical="center" wrapText="1"/>
    </xf>
    <xf numFmtId="0" fontId="5" fillId="0" borderId="0" xfId="0" applyFont="1" applyBorder="1"/>
    <xf numFmtId="0" fontId="0" fillId="0" borderId="0" xfId="0" applyBorder="1"/>
    <xf numFmtId="0" fontId="5" fillId="2" borderId="1" xfId="0" applyFont="1" applyFill="1" applyBorder="1" applyAlignment="1">
      <alignment horizontal="center" vertical="center" wrapText="1"/>
    </xf>
    <xf numFmtId="0" fontId="0" fillId="0" borderId="1" xfId="0" applyFill="1" applyBorder="1" applyAlignment="1">
      <alignment horizontal="center"/>
    </xf>
    <xf numFmtId="0" fontId="3" fillId="0" borderId="1" xfId="0" applyFont="1" applyFill="1" applyBorder="1" applyAlignment="1">
      <alignment horizontal="center"/>
    </xf>
    <xf numFmtId="0" fontId="3" fillId="0" borderId="0" xfId="0" applyFont="1" applyFill="1" applyAlignment="1">
      <alignment horizontal="center"/>
    </xf>
    <xf numFmtId="0" fontId="0" fillId="0" borderId="72" xfId="0" applyBorder="1"/>
    <xf numFmtId="14" fontId="0" fillId="0" borderId="72" xfId="0" applyNumberFormat="1" applyBorder="1"/>
    <xf numFmtId="0" fontId="5" fillId="8" borderId="1" xfId="0" applyFont="1" applyFill="1" applyBorder="1" applyAlignment="1">
      <alignment horizontal="center" vertical="center" wrapText="1"/>
    </xf>
    <xf numFmtId="0" fontId="6" fillId="0" borderId="0" xfId="0" applyFont="1"/>
    <xf numFmtId="0" fontId="6" fillId="89" borderId="1" xfId="0" applyFont="1" applyFill="1" applyBorder="1" applyAlignment="1">
      <alignment vertical="center" wrapText="1"/>
    </xf>
    <xf numFmtId="0" fontId="6" fillId="0" borderId="1" xfId="0" applyFont="1" applyBorder="1"/>
    <xf numFmtId="0" fontId="6" fillId="0" borderId="1" xfId="0" quotePrefix="1" applyFont="1" applyBorder="1"/>
    <xf numFmtId="43" fontId="5" fillId="0" borderId="0" xfId="1" applyFont="1"/>
    <xf numFmtId="0" fontId="5" fillId="0" borderId="32" xfId="0" applyFont="1" applyBorder="1"/>
    <xf numFmtId="0" fontId="0" fillId="0" borderId="32" xfId="0" applyBorder="1"/>
    <xf numFmtId="0" fontId="0" fillId="5" borderId="32" xfId="0" applyFill="1" applyBorder="1"/>
    <xf numFmtId="0" fontId="7" fillId="0" borderId="1" xfId="0" applyFont="1" applyFill="1" applyBorder="1"/>
    <xf numFmtId="14" fontId="5" fillId="0" borderId="1" xfId="0" applyNumberFormat="1" applyFont="1" applyFill="1" applyBorder="1"/>
    <xf numFmtId="14" fontId="0" fillId="0" borderId="1" xfId="0" applyNumberFormat="1" applyFill="1" applyBorder="1" applyAlignment="1">
      <alignment horizontal="center"/>
    </xf>
    <xf numFmtId="0" fontId="4" fillId="0" borderId="1" xfId="0" applyFont="1" applyFill="1" applyBorder="1" applyAlignment="1">
      <alignment horizontal="center" vertical="top"/>
    </xf>
    <xf numFmtId="0" fontId="0" fillId="0" borderId="0" xfId="0" applyFill="1" applyAlignment="1">
      <alignment horizontal="left"/>
    </xf>
    <xf numFmtId="0" fontId="5" fillId="8" borderId="32" xfId="0" applyFont="1" applyFill="1" applyBorder="1" applyAlignment="1">
      <alignment vertical="center" wrapText="1"/>
    </xf>
    <xf numFmtId="0" fontId="3" fillId="0" borderId="32" xfId="0" applyFont="1" applyBorder="1"/>
    <xf numFmtId="0" fontId="0" fillId="0" borderId="73" xfId="0" applyBorder="1"/>
    <xf numFmtId="0" fontId="11" fillId="9" borderId="0" xfId="4" applyFont="1" applyFill="1" applyAlignment="1">
      <alignment horizontal="center" vertical="center"/>
    </xf>
    <xf numFmtId="0" fontId="20" fillId="10" borderId="0" xfId="0" applyFont="1" applyFill="1" applyAlignment="1">
      <alignment horizontal="center"/>
    </xf>
  </cellXfs>
  <cellStyles count="32311">
    <cellStyle name="]_x000d__x000a_Zoomed=1_x000d__x000a_Row=0_x000d__x000a_Column=0_x000d__x000a_Height=0_x000d__x000a_Width=0_x000d__x000a_FontName=FoxFont_x000d__x000a_FontStyle=0_x000d__x000a_FontSize=9_x000d__x000a_PrtFontName=FoxPrin" xfId="851" xr:uid="{A9A2D4CF-C06F-4EF3-AC70-E5DF4D91C305}"/>
    <cellStyle name="20% - Accent1 1" xfId="29024" xr:uid="{A42E8F33-A6EA-4193-BF57-6642BA632AD1}"/>
    <cellStyle name="20% - Accent1 1 2" xfId="29021" xr:uid="{D5A92B91-DBF6-4325-BFD5-F1E714D9165E}"/>
    <cellStyle name="20% - Accent1 1 2 2" xfId="29015" xr:uid="{53480DCA-EE87-476C-AC25-EBF382CD79B2}"/>
    <cellStyle name="20% - Accent1 1 3" xfId="29178" xr:uid="{93AB310A-0B89-4949-AFA0-92F2568D7FB9}"/>
    <cellStyle name="20% - Accent1 10" xfId="2793" xr:uid="{1D6E6369-49E4-4BDD-BDF0-9025154B32B6}"/>
    <cellStyle name="20% - Accent1 10 2" xfId="6446" xr:uid="{624E42C1-0C4C-4F1D-B436-31F415D3619A}"/>
    <cellStyle name="20% - Accent1 10 2 2" xfId="12697" xr:uid="{E3341377-B829-4949-9D7C-AE4F1AD18493}"/>
    <cellStyle name="20% - Accent1 10 2 2 2" xfId="26930" xr:uid="{D207CA50-647C-4DAD-A392-9CDF2631C6B1}"/>
    <cellStyle name="20% - Accent1 10 2 3" xfId="18757" xr:uid="{BB4F78B8-944D-4655-BFFB-55FD30D62154}"/>
    <cellStyle name="20% - Accent1 10 2 4" xfId="29040" xr:uid="{61F4889B-9F4E-4005-8832-A4B1F4B299CF}"/>
    <cellStyle name="20% - Accent1 10 3" xfId="9777" xr:uid="{A55FD9E5-96D4-4832-9E15-742A85B8C39E}"/>
    <cellStyle name="20% - Accent1 10 3 2" xfId="24017" xr:uid="{B946079F-206C-4741-8F56-89D1A07CAAA1}"/>
    <cellStyle name="20% - Accent1 10 4" xfId="15810" xr:uid="{402F1331-112D-4B13-A358-83502A5384D3}"/>
    <cellStyle name="20% - Accent1 10 5" xfId="28983" xr:uid="{92952B49-AE89-4E67-87E4-9809732FE017}"/>
    <cellStyle name="20% - Accent1 100" xfId="28341" xr:uid="{00567F55-29EA-45D2-9919-D99A48B4EF14}"/>
    <cellStyle name="20% - Accent1 100 2" xfId="29191" xr:uid="{4081A601-8912-4613-AC54-3812FC4A8145}"/>
    <cellStyle name="20% - Accent1 11" xfId="2813" xr:uid="{48470815-9FAF-40A3-A944-7E5D6C416F5A}"/>
    <cellStyle name="20% - Accent1 11 2" xfId="6463" xr:uid="{A9501461-4EE0-4E9D-B3D8-454C79ED4E13}"/>
    <cellStyle name="20% - Accent1 11 2 2" xfId="12713" xr:uid="{8B1998A4-7CAA-448C-AAB3-A743034A1FA0}"/>
    <cellStyle name="20% - Accent1 11 2 2 2" xfId="26946" xr:uid="{12D5EC58-7A15-4AC1-A01F-CA64353BDE2C}"/>
    <cellStyle name="20% - Accent1 11 2 3" xfId="18773" xr:uid="{C1A7656A-458A-4CB3-A3B9-19AEE7DA926C}"/>
    <cellStyle name="20% - Accent1 11 2 4" xfId="28776" xr:uid="{A54FA110-AC60-4775-BBA9-A3739F6C18F9}"/>
    <cellStyle name="20% - Accent1 11 3" xfId="9794" xr:uid="{1842D75B-7C23-47AD-8D64-D2F2E154620D}"/>
    <cellStyle name="20% - Accent1 11 3 2" xfId="24034" xr:uid="{ABC76D8E-5672-43D0-B628-7414345DAA76}"/>
    <cellStyle name="20% - Accent1 11 4" xfId="15827" xr:uid="{748D5C57-2418-47E5-82E4-1D55E69A3991}"/>
    <cellStyle name="20% - Accent1 11 5" xfId="28751" xr:uid="{32FF78DD-7B1E-4089-B4A4-5A61C6CC4C09}"/>
    <cellStyle name="20% - Accent1 12" xfId="3058" xr:uid="{CDDCE213-43B6-4E2E-B557-6A10E4A875BA}"/>
    <cellStyle name="20% - Accent1 12 2" xfId="6708" xr:uid="{303F85E3-2508-4142-932A-4D1BC12D3483}"/>
    <cellStyle name="20% - Accent1 12 2 2" xfId="12958" xr:uid="{6D6D4591-3370-447B-9575-5A79C065E2DF}"/>
    <cellStyle name="20% - Accent1 12 2 2 2" xfId="27191" xr:uid="{E3055F6E-7DEB-48E9-84BE-9109D9D2AEEB}"/>
    <cellStyle name="20% - Accent1 12 2 3" xfId="19018" xr:uid="{B88DE3E4-8B4A-43C9-AE78-C0EC3EF49D78}"/>
    <cellStyle name="20% - Accent1 12 2 4" xfId="28683" xr:uid="{43E53523-8084-4356-8F26-FD4256ECADBA}"/>
    <cellStyle name="20% - Accent1 12 3" xfId="10039" xr:uid="{FD849A47-C2E4-451A-BF22-02787EF25EEA}"/>
    <cellStyle name="20% - Accent1 12 3 2" xfId="24279" xr:uid="{EFC51CB7-F577-41D6-8063-B3860D28AA11}"/>
    <cellStyle name="20% - Accent1 12 4" xfId="16072" xr:uid="{7F726E06-D1CD-4559-8154-19C15840EABC}"/>
    <cellStyle name="20% - Accent1 12 5" xfId="28953" xr:uid="{D1DA5D99-1B22-4583-951E-16EC0E9E72B4}"/>
    <cellStyle name="20% - Accent1 13" xfId="5244" xr:uid="{0C85C589-9B1D-4FF6-9167-4967C628B014}"/>
    <cellStyle name="20% - Accent1 13 2" xfId="12118" xr:uid="{12011B06-36E0-4F34-AADE-22C5CEB09B2E}"/>
    <cellStyle name="20% - Accent1 13 2 2" xfId="26351" xr:uid="{F3AF68A9-EFFF-472D-98DB-EB0464B4698F}"/>
    <cellStyle name="20% - Accent1 13 2 3" xfId="28439" xr:uid="{D33A2BE6-1596-4888-A113-9D6C2F39425E}"/>
    <cellStyle name="20% - Accent1 13 3" xfId="18172" xr:uid="{CD2CA4C3-68E3-4425-9A95-251671A5F880}"/>
    <cellStyle name="20% - Accent1 13 4" xfId="29150" xr:uid="{FC20A043-1EBC-413F-9C98-A90F3BFE0240}"/>
    <cellStyle name="20% - Accent1 14" xfId="8697" xr:uid="{D7C908C2-6C62-4230-9775-6EE3F816BDBC}"/>
    <cellStyle name="20% - Accent1 14 2" xfId="22941" xr:uid="{F3908066-F472-44E6-AAF9-E18BB0CEFC2D}"/>
    <cellStyle name="20% - Accent1 14 2 2" xfId="28717" xr:uid="{C58AA1BA-6D06-4AFE-AEBB-61A8E9112AFA}"/>
    <cellStyle name="20% - Accent1 14 3" xfId="28905" xr:uid="{DE95CC83-4AD3-41F2-B8DA-9456382815A6}"/>
    <cellStyle name="20% - Accent1 15" xfId="14722" xr:uid="{F38B30D0-14E5-4562-88D5-DAAEEA73A918}"/>
    <cellStyle name="20% - Accent1 15 2" xfId="28358" xr:uid="{B64E8E03-AB1E-4534-BFA3-1E7035FE08FF}"/>
    <cellStyle name="20% - Accent1 15 3" xfId="28443" xr:uid="{6C9B7406-F1FF-4293-BDE8-8D23D9EB384D}"/>
    <cellStyle name="20% - Accent1 16" xfId="29092" xr:uid="{761A1993-6A86-4C6D-A184-DE59085237CC}"/>
    <cellStyle name="20% - Accent1 16 2" xfId="28507" xr:uid="{2E368EDE-346D-43FC-AEDB-292ABEED5D64}"/>
    <cellStyle name="20% - Accent1 17" xfId="28488" xr:uid="{A1D24306-099D-42A3-8BB9-AE82BF3D6880}"/>
    <cellStyle name="20% - Accent1 17 2" xfId="28810" xr:uid="{43F18665-4916-471A-8581-6394A6A4A72D}"/>
    <cellStyle name="20% - Accent1 18" xfId="28938" xr:uid="{1A9266A6-CD8B-4B00-9573-56774375C961}"/>
    <cellStyle name="20% - Accent1 18 2" xfId="28682" xr:uid="{86739434-778A-4A7D-AB71-66BB34ACDA0C}"/>
    <cellStyle name="20% - Accent1 19" xfId="28351" xr:uid="{E5EC4E3D-49FD-4DCB-B361-327B6D1D4D23}"/>
    <cellStyle name="20% - Accent1 19 2" xfId="28330" xr:uid="{34FDB543-99AA-4A6E-974A-25E5BB5B2E92}"/>
    <cellStyle name="20% - Accent1 2" xfId="180" xr:uid="{821A3436-7484-4E93-86FE-69E7CECF3DFA}"/>
    <cellStyle name="20% - Accent1 2 2" xfId="481" xr:uid="{E651A4EE-3B75-4AFF-9A1C-8399EB234816}"/>
    <cellStyle name="20% - Accent1 2 2 10" xfId="4665" xr:uid="{F1849C16-028D-4FC0-8D61-44848C27F721}"/>
    <cellStyle name="20% - Accent1 2 2 10 2" xfId="11547" xr:uid="{D2E2FF05-5345-4C96-94D5-D3B9A1498E1B}"/>
    <cellStyle name="20% - Accent1 2 2 10 2 2" xfId="25780" xr:uid="{26C3CC05-B389-426F-A93C-BC3331D56CF1}"/>
    <cellStyle name="20% - Accent1 2 2 10 3" xfId="17593" xr:uid="{FD958739-CE9F-4F55-B238-96EBAA4441FA}"/>
    <cellStyle name="20% - Accent1 2 2 11" xfId="8170" xr:uid="{E6E262CB-BD63-485C-A7E0-8B291C8F4702}"/>
    <cellStyle name="20% - Accent1 2 2 11 2" xfId="22441" xr:uid="{D8B3C73A-4E9D-4423-9725-A65F98318665}"/>
    <cellStyle name="20% - Accent1 2 2 12" xfId="1594" xr:uid="{9F470A78-A398-4840-9047-489F7EECF2E8}"/>
    <cellStyle name="20% - Accent1 2 2 12 2" xfId="20343" xr:uid="{276A7A9A-2F49-4203-AA1E-40E9574457BF}"/>
    <cellStyle name="20% - Accent1 2 2 12 3" xfId="14221" xr:uid="{671CA583-33FD-41FE-A5CD-052DB4C70C05}"/>
    <cellStyle name="20% - Accent1 2 2 2" xfId="1907" xr:uid="{7F9B0D17-81DF-4149-9817-8417E8570A9F}"/>
    <cellStyle name="20% - Accent1 2 2 2 2" xfId="5667" xr:uid="{B8E9FEF3-7AB7-4C67-A458-30F551720E48}"/>
    <cellStyle name="20% - Accent1 2 2 2 2 2" xfId="12218" xr:uid="{D99021F9-4B83-4464-AD97-EDEC054A32D4}"/>
    <cellStyle name="20% - Accent1 2 2 2 2 2 2" xfId="26451" xr:uid="{EA77E3DB-81AD-4490-97B7-B249FC3A8CD3}"/>
    <cellStyle name="20% - Accent1 2 2 2 2 3" xfId="18273" xr:uid="{F4CE700C-890E-4086-AB19-EAFF0919A2AD}"/>
    <cellStyle name="20% - Accent1 2 2 2 3" xfId="9028" xr:uid="{F94F21D1-6D06-4295-BC44-B64164484A2F}"/>
    <cellStyle name="20% - Accent1 2 2 2 3 2" xfId="23272" xr:uid="{AD087391-8FDF-45FD-8105-C1FDD99CE875}"/>
    <cellStyle name="20% - Accent1 2 2 2 4" xfId="15043" xr:uid="{B17335F3-1624-4676-9E31-ECEE94FD38A3}"/>
    <cellStyle name="20% - Accent1 2 2 2 5" xfId="28338" xr:uid="{03FD71A8-A54C-4689-9950-A7F3B7DD3221}"/>
    <cellStyle name="20% - Accent1 2 2 3" xfId="2174" xr:uid="{0280A07C-D354-4B59-B931-8D5A64F55935}"/>
    <cellStyle name="20% - Accent1 2 2 3 2" xfId="5859" xr:uid="{91F54FBD-1A34-43B1-86CB-5AEC82602561}"/>
    <cellStyle name="20% - Accent1 2 2 3 2 2" xfId="12366" xr:uid="{B83B1BC1-DAF1-4EAF-9404-6EB325D86E55}"/>
    <cellStyle name="20% - Accent1 2 2 3 2 2 2" xfId="26599" xr:uid="{12700734-55DE-4555-844F-54CF84567C9A}"/>
    <cellStyle name="20% - Accent1 2 2 3 2 3" xfId="18424" xr:uid="{DE144393-F92C-41B1-AAAE-F1989C6F605C}"/>
    <cellStyle name="20% - Accent1 2 2 3 3" xfId="9197" xr:uid="{25E4BDC5-8B39-4668-9FEF-26791AE49C87}"/>
    <cellStyle name="20% - Accent1 2 2 3 3 2" xfId="23438" xr:uid="{358CCF4C-C8AC-4CFE-988E-388EAD035AD9}"/>
    <cellStyle name="20% - Accent1 2 2 3 4" xfId="15209" xr:uid="{FC7163B7-96C7-4954-A357-55DC6EA40601}"/>
    <cellStyle name="20% - Accent1 2 2 3 5" xfId="28527" xr:uid="{E65D97CF-1DAE-48BB-B93C-F1E90617388F}"/>
    <cellStyle name="20% - Accent1 2 2 4" xfId="2674" xr:uid="{DC7AB068-742F-4DC5-85DC-BF3AAE3969C9}"/>
    <cellStyle name="20% - Accent1 2 2 4 2" xfId="6334" xr:uid="{A2D897DF-27D7-4B8D-ADFA-8349B35B0287}"/>
    <cellStyle name="20% - Accent1 2 2 4 2 2" xfId="12586" xr:uid="{A87B08C5-6CFA-4658-A4A2-3E241E78CFDE}"/>
    <cellStyle name="20% - Accent1 2 2 4 2 2 2" xfId="26819" xr:uid="{91F66F26-1EF1-4B8D-8472-232FA3407ABA}"/>
    <cellStyle name="20% - Accent1 2 2 4 2 3" xfId="18646" xr:uid="{867C5D2C-BC81-4B72-8451-427328FAC2AC}"/>
    <cellStyle name="20% - Accent1 2 2 4 3" xfId="9665" xr:uid="{D496E0CE-E9C6-4AF5-B164-C86B58BF6053}"/>
    <cellStyle name="20% - Accent1 2 2 4 3 2" xfId="23905" xr:uid="{4304A0AA-DF70-4FE6-9F0C-43FCFC081DA0}"/>
    <cellStyle name="20% - Accent1 2 2 4 4" xfId="15698" xr:uid="{1BFEE0BD-8653-4458-9CD8-E188DB7EBF36}"/>
    <cellStyle name="20% - Accent1 2 2 4 5" xfId="28503" xr:uid="{D9C5134A-FD1F-4F30-AA27-5354773AF000}"/>
    <cellStyle name="20% - Accent1 2 2 5" xfId="2944" xr:uid="{09074ACA-7F70-4948-B739-4910F2822C8C}"/>
    <cellStyle name="20% - Accent1 2 2 5 2" xfId="6594" xr:uid="{529AC831-044B-4C69-B233-CEB183D8C6CC}"/>
    <cellStyle name="20% - Accent1 2 2 5 2 2" xfId="12844" xr:uid="{5D03A600-D1E9-4E87-AE85-E9B01E5EFE0B}"/>
    <cellStyle name="20% - Accent1 2 2 5 2 2 2" xfId="27077" xr:uid="{D1F95A26-D60D-4FC7-91DD-403F0645CB08}"/>
    <cellStyle name="20% - Accent1 2 2 5 2 3" xfId="18904" xr:uid="{DC18AC7E-9689-4EE7-8E97-E888F21BEAC0}"/>
    <cellStyle name="20% - Accent1 2 2 5 3" xfId="9925" xr:uid="{95603039-CB84-4DD4-BA72-84D563EDBA82}"/>
    <cellStyle name="20% - Accent1 2 2 5 3 2" xfId="24165" xr:uid="{216071CD-361A-4A12-8BD5-230A78031D9B}"/>
    <cellStyle name="20% - Accent1 2 2 5 4" xfId="15958" xr:uid="{6BAFA20C-883D-4F40-B0BB-5C562CC656AB}"/>
    <cellStyle name="20% - Accent1 2 2 6" xfId="3189" xr:uid="{001D6358-E039-46A7-9DCC-A7CD3E2AEBDD}"/>
    <cellStyle name="20% - Accent1 2 2 6 2" xfId="6839" xr:uid="{E5E78CA9-A3C8-492F-A2C6-6663DAD32306}"/>
    <cellStyle name="20% - Accent1 2 2 6 2 2" xfId="13089" xr:uid="{1FA88AA9-6EB0-4248-B493-DB0D2F67C164}"/>
    <cellStyle name="20% - Accent1 2 2 6 2 2 2" xfId="27322" xr:uid="{5974378C-6FDC-4A88-BEE6-8168585D4CDE}"/>
    <cellStyle name="20% - Accent1 2 2 6 2 3" xfId="19149" xr:uid="{C9B788AE-A751-4D47-9636-3B24C07109B3}"/>
    <cellStyle name="20% - Accent1 2 2 6 3" xfId="10170" xr:uid="{4829A67F-68E8-450E-941A-1DAAB0634A26}"/>
    <cellStyle name="20% - Accent1 2 2 6 3 2" xfId="24410" xr:uid="{C9408475-DBFD-430A-A632-F3591B8DE308}"/>
    <cellStyle name="20% - Accent1 2 2 6 4" xfId="16203" xr:uid="{42976B4D-E2F9-45E8-8730-D5B71FAFF3C4}"/>
    <cellStyle name="20% - Accent1 2 2 7" xfId="3416" xr:uid="{9C351AD3-79A2-4174-9F22-EFCEA70E8B8D}"/>
    <cellStyle name="20% - Accent1 2 2 7 2" xfId="7050" xr:uid="{D4E20330-7656-4F8A-AF24-C53FC9900369}"/>
    <cellStyle name="20% - Accent1 2 2 7 2 2" xfId="13300" xr:uid="{6F8C6DAE-1DBA-4C15-B1D0-717E61BD02D8}"/>
    <cellStyle name="20% - Accent1 2 2 7 2 2 2" xfId="27533" xr:uid="{170AC034-B0A2-4956-B38B-BAE9C92FE212}"/>
    <cellStyle name="20% - Accent1 2 2 7 2 3" xfId="19360" xr:uid="{51659DE0-75E7-40F7-8AE4-ECE6B13BA4B6}"/>
    <cellStyle name="20% - Accent1 2 2 7 3" xfId="10382" xr:uid="{FCAB7006-1D7A-43FA-8E0C-E04C5FAF01DD}"/>
    <cellStyle name="20% - Accent1 2 2 7 3 2" xfId="24621" xr:uid="{EBEC3076-3067-4AC9-B9B8-7D5396A995A0}"/>
    <cellStyle name="20% - Accent1 2 2 7 4" xfId="16413" xr:uid="{3F23CB53-789D-49F4-B90D-D43672C567B2}"/>
    <cellStyle name="20% - Accent1 2 2 8" xfId="4026" xr:uid="{BDB1745A-EA9D-40E0-8CB2-E75A0456EF7C}"/>
    <cellStyle name="20% - Accent1 2 2 8 2" xfId="7596" xr:uid="{4F7414AA-AB3A-44D8-B253-E7D8EEC20D87}"/>
    <cellStyle name="20% - Accent1 2 2 8 2 2" xfId="13846" xr:uid="{14243111-049A-4003-A9A5-956ED2519185}"/>
    <cellStyle name="20% - Accent1 2 2 8 2 2 2" xfId="28079" xr:uid="{C2BDCBED-424F-46CB-9DB7-A66C427611D6}"/>
    <cellStyle name="20% - Accent1 2 2 8 2 3" xfId="19906" xr:uid="{9112AB37-F99F-4138-AB92-44CD84E57187}"/>
    <cellStyle name="20% - Accent1 2 2 8 3" xfId="10927" xr:uid="{9CDE9B6A-CB7B-4006-8C10-85A4740C9F4E}"/>
    <cellStyle name="20% - Accent1 2 2 8 3 2" xfId="25162" xr:uid="{118B24DD-93CC-476B-807F-F8E69B3AB7F2}"/>
    <cellStyle name="20% - Accent1 2 2 8 4" xfId="16954" xr:uid="{5F1B1E1B-B531-4694-A325-44DBC11611CA}"/>
    <cellStyle name="20% - Accent1 2 2 9" xfId="5385" xr:uid="{55FC7526-14A5-4364-9390-733DADDC7A28}"/>
    <cellStyle name="20% - Accent1 2 2 9 2" xfId="8775" xr:uid="{8DE12945-DCBB-4C21-9ADF-3EAAB54E404A}"/>
    <cellStyle name="20% - Accent1 2 2 9 2 2" xfId="23019" xr:uid="{384CE449-EBF6-44D3-ADD0-80699F885A75}"/>
    <cellStyle name="20% - Accent1 2 2 9 3" xfId="14800" xr:uid="{A2F35584-31A4-4289-9DDF-2A01B0DF0212}"/>
    <cellStyle name="20% - Accent1 2 3" xfId="1792" xr:uid="{CF124361-A3DA-4715-A48A-A651E0FE2CC3}"/>
    <cellStyle name="20% - Accent1 2 3 2" xfId="5570" xr:uid="{71D811B8-2AA6-45A4-ABEF-CD44142BF833}"/>
    <cellStyle name="20% - Accent1 2 3 2 2" xfId="12154" xr:uid="{7CECE364-62EF-4899-BF04-63496E95F7FF}"/>
    <cellStyle name="20% - Accent1 2 3 2 2 2" xfId="26387" xr:uid="{66C553A2-5B84-4FDF-B3FF-3055A5D0D6A0}"/>
    <cellStyle name="20% - Accent1 2 3 2 3" xfId="18208" xr:uid="{7147447A-13B2-4EB6-9FB8-4FB5C52228EE}"/>
    <cellStyle name="20% - Accent1 2 3 3" xfId="8937" xr:uid="{BFDFC941-D495-49CF-BCC2-7974B3F57F82}"/>
    <cellStyle name="20% - Accent1 2 3 3 2" xfId="23181" xr:uid="{B3078772-40A0-4D52-8FC2-5362B9D5FDF9}"/>
    <cellStyle name="20% - Accent1 2 3 4" xfId="14954" xr:uid="{C9031022-3E5F-4696-8BBF-1687DBC7D6EE}"/>
    <cellStyle name="20% - Accent1 2 3 5" xfId="29134" xr:uid="{A2D81E06-7DB4-4872-8755-E9CFEB2369B4}"/>
    <cellStyle name="20% - Accent1 2 4" xfId="2121" xr:uid="{F508B987-8918-4208-9F30-9BECFA418DF7}"/>
    <cellStyle name="20% - Accent1 2 5" xfId="2585" xr:uid="{03AA2063-903F-4EFF-8300-5EC2660D20B3}"/>
    <cellStyle name="20% - Accent1 2 5 2" xfId="6246" xr:uid="{F5D7107F-A1C2-49CB-BEB0-BD6A51054AFA}"/>
    <cellStyle name="20% - Accent1 2 5 2 2" xfId="12499" xr:uid="{3A5F45CA-C21C-48B5-97FA-5387FA11CBA2}"/>
    <cellStyle name="20% - Accent1 2 5 2 2 2" xfId="26732" xr:uid="{422EED2D-A630-4A6A-BF47-7D3B4068CF42}"/>
    <cellStyle name="20% - Accent1 2 5 2 3" xfId="18559" xr:uid="{00C4B308-8067-4E67-8323-55400DDF57C0}"/>
    <cellStyle name="20% - Accent1 2 5 3" xfId="9577" xr:uid="{9B0B663B-B7CF-4C3B-AD39-B45B53810F00}"/>
    <cellStyle name="20% - Accent1 2 5 3 2" xfId="23817" xr:uid="{358863ED-7DCE-4852-BD99-8FE3B0AD1A5B}"/>
    <cellStyle name="20% - Accent1 2 5 4" xfId="15611" xr:uid="{0C680377-0440-4362-981D-4C9C57C7A031}"/>
    <cellStyle name="20% - Accent1 2 5 5" xfId="28595" xr:uid="{3AA19272-0178-4E8F-9B5A-B745889C5C15}"/>
    <cellStyle name="20% - Accent1 2 6" xfId="2856" xr:uid="{6C3FB53C-2A99-49B7-A244-3FCC99D13570}"/>
    <cellStyle name="20% - Accent1 2 6 2" xfId="6506" xr:uid="{3B690024-942E-4B5A-B4FD-FAFF43A89E60}"/>
    <cellStyle name="20% - Accent1 2 6 2 2" xfId="12756" xr:uid="{75F0D36A-1D68-45FA-8DC1-3E4C584AADDD}"/>
    <cellStyle name="20% - Accent1 2 6 2 2 2" xfId="26989" xr:uid="{D4971553-A4F4-4BCB-9E6B-FF354A5E3565}"/>
    <cellStyle name="20% - Accent1 2 6 2 3" xfId="18816" xr:uid="{4F83B13D-D19F-4E08-912F-3AB05966180C}"/>
    <cellStyle name="20% - Accent1 2 6 3" xfId="9837" xr:uid="{1A5F7C94-6D1E-4A58-9486-37A638E41AD4}"/>
    <cellStyle name="20% - Accent1 2 6 3 2" xfId="24077" xr:uid="{C0CA920C-C303-4E46-9F15-18CC9E49B65B}"/>
    <cellStyle name="20% - Accent1 2 6 4" xfId="15870" xr:uid="{CCF949D8-5DDB-43B6-A00F-345D13048632}"/>
    <cellStyle name="20% - Accent1 2 6 5" xfId="28896" xr:uid="{5309FE34-D21C-4314-A243-1EE9AB149D7C}"/>
    <cellStyle name="20% - Accent1 2 7" xfId="3101" xr:uid="{F9FE642C-55E2-41EF-A94A-35699ED26B63}"/>
    <cellStyle name="20% - Accent1 2 7 2" xfId="6751" xr:uid="{11BF4732-7A8F-427C-A9FC-92D70EDABD93}"/>
    <cellStyle name="20% - Accent1 2 7 2 2" xfId="13001" xr:uid="{B93277E0-895A-4134-8F95-F9662EBCA9EE}"/>
    <cellStyle name="20% - Accent1 2 7 2 2 2" xfId="27234" xr:uid="{73EE75BC-A5A8-4FDE-9875-D96A3FEEC386}"/>
    <cellStyle name="20% - Accent1 2 7 2 3" xfId="19061" xr:uid="{E8A9153B-0F91-4A62-A8EE-C3B2A1B114F0}"/>
    <cellStyle name="20% - Accent1 2 7 3" xfId="10082" xr:uid="{83CF9A99-854A-4155-B665-8341416EDB31}"/>
    <cellStyle name="20% - Accent1 2 7 3 2" xfId="24322" xr:uid="{7D872F1E-5C73-42FA-9BA2-AE82B73D5A93}"/>
    <cellStyle name="20% - Accent1 2 7 4" xfId="16115" xr:uid="{1595206A-3120-4157-AD7B-589358E8759C}"/>
    <cellStyle name="20% - Accent1 2 8" xfId="5277" xr:uid="{3847F94F-EE01-49A4-B32E-891CC783F6CC}"/>
    <cellStyle name="20% - Accent1 2 8 2" xfId="8718" xr:uid="{07267DE0-7719-4806-874B-DB8642AAA2B4}"/>
    <cellStyle name="20% - Accent1 2 8 2 2" xfId="22962" xr:uid="{D8CA3966-87A9-4AE5-A430-E128D9FB5D39}"/>
    <cellStyle name="20% - Accent1 2 8 3" xfId="14743" xr:uid="{FFE5D3C5-65AE-4DF2-9817-7660A779C13F}"/>
    <cellStyle name="20% - Accent1 2 9" xfId="1485" xr:uid="{3676C1CC-53F2-4251-A7DD-CBED3C9C2D8E}"/>
    <cellStyle name="20% - Accent1 20" xfId="28648" xr:uid="{C1AB5FC6-A1B4-4DB6-B251-68F1325FD711}"/>
    <cellStyle name="20% - Accent1 20 2" xfId="28787" xr:uid="{3A88C0D2-9AFE-4C80-BD55-E86B1C4ABEFF}"/>
    <cellStyle name="20% - Accent1 21" xfId="29005" xr:uid="{B5F6ED73-1D48-4B91-B14E-EBAB0C74F937}"/>
    <cellStyle name="20% - Accent1 21 2" xfId="28817" xr:uid="{4C452FCD-DB3B-4D5A-8BE7-A60F34C3BFCB}"/>
    <cellStyle name="20% - Accent1 22" xfId="28620" xr:uid="{38C48695-CE1F-4B6A-BBF6-45F488FA68EA}"/>
    <cellStyle name="20% - Accent1 23" xfId="28453" xr:uid="{9C71C1F5-ACEF-40D8-8E0E-92A0C2FCC8FB}"/>
    <cellStyle name="20% - Accent1 24" xfId="28546" xr:uid="{E71063C8-3E73-4466-A30D-F44F7CC8F604}"/>
    <cellStyle name="20% - Accent1 25" xfId="28422" xr:uid="{EF412A98-EC4F-42DD-AB71-880BDEDF9903}"/>
    <cellStyle name="20% - Accent1 26" xfId="29039" xr:uid="{10158670-1B34-4D99-BC41-1CD0A2B171B1}"/>
    <cellStyle name="20% - Accent1 27" xfId="29122" xr:uid="{2AAC9A63-76A7-4FB7-8F8E-A7E702D8DAEA}"/>
    <cellStyle name="20% - Accent1 28" xfId="28342" xr:uid="{103FE2E4-6115-4F3B-AF05-344A6173F488}"/>
    <cellStyle name="20% - Accent1 29" xfId="28715" xr:uid="{9F671B62-9F91-4134-9C26-40365B850859}"/>
    <cellStyle name="20% - Accent1 3" xfId="346" xr:uid="{1E9DD3E9-78B8-4ABD-A8BE-31FC39C83338}"/>
    <cellStyle name="20% - Accent1 3 10" xfId="14167" xr:uid="{CD8EEC85-F978-4DB7-9F5D-58D4589A67B1}"/>
    <cellStyle name="20% - Accent1 3 2" xfId="983" xr:uid="{E876C586-8BB9-49EE-B390-7D29B96106A8}"/>
    <cellStyle name="20% - Accent1 3 2 2" xfId="2330" xr:uid="{01E6912F-2CB4-484F-B096-FD30584941B2}"/>
    <cellStyle name="20% - Accent1 3 2 2 2" xfId="29155" xr:uid="{97636E91-9EBD-4CB1-9CD6-61DDCFEF8246}"/>
    <cellStyle name="20% - Accent1 3 2 3" xfId="5624" xr:uid="{EB40836F-08B2-47DC-B3CA-EDAE5FBB4C26}"/>
    <cellStyle name="20% - Accent1 3 2 3 2" xfId="8986" xr:uid="{7254A1E8-3758-4F1A-9780-1A2626CB8D0A}"/>
    <cellStyle name="20% - Accent1 3 2 3 2 2" xfId="23230" xr:uid="{C2E9BF7D-F145-460E-A92C-F5CF0987B5CE}"/>
    <cellStyle name="20% - Accent1 3 2 3 3" xfId="15001" xr:uid="{2A84F29B-3063-43A5-8927-8E6670333DFA}"/>
    <cellStyle name="20% - Accent1 3 2 4" xfId="1861" xr:uid="{C73D0130-934A-4B7F-B048-2BCC7FC8A42A}"/>
    <cellStyle name="20% - Accent1 3 2 5" xfId="28629" xr:uid="{AE79C7E2-5210-48AD-B6C4-03B9F86A52E3}"/>
    <cellStyle name="20% - Accent1 3 3" xfId="2631" xr:uid="{F19CDD39-37C6-4327-89D1-DFB62C4D8D2F}"/>
    <cellStyle name="20% - Accent1 3 3 2" xfId="6291" xr:uid="{608F69E5-0382-4668-9AE1-8EBFB88EC21C}"/>
    <cellStyle name="20% - Accent1 3 3 2 2" xfId="12543" xr:uid="{D37C592D-B04C-4493-A33C-E05D0B4C022E}"/>
    <cellStyle name="20% - Accent1 3 3 2 2 2" xfId="26776" xr:uid="{00585819-049A-4979-A7F4-7373814A4C26}"/>
    <cellStyle name="20% - Accent1 3 3 2 3" xfId="18603" xr:uid="{AE1957D3-2F43-49F4-A501-D689F3DAF687}"/>
    <cellStyle name="20% - Accent1 3 3 3" xfId="9622" xr:uid="{519FCD6E-6FF3-4F33-8A8C-3EBECDA3315C}"/>
    <cellStyle name="20% - Accent1 3 3 3 2" xfId="23862" xr:uid="{818AA0EF-C918-4F0B-87E0-829A0BD88C3F}"/>
    <cellStyle name="20% - Accent1 3 3 4" xfId="15655" xr:uid="{224C1450-74AF-4ACB-B264-020E39171946}"/>
    <cellStyle name="20% - Accent1 3 3 5" xfId="28331" xr:uid="{2D6F7DE2-10C5-4C02-BEB8-7F92103FA2E4}"/>
    <cellStyle name="20% - Accent1 3 4" xfId="2901" xr:uid="{D43B540A-2550-40D6-9ED6-248537898DDB}"/>
    <cellStyle name="20% - Accent1 3 4 2" xfId="6551" xr:uid="{756E0B8B-CE4E-4AA1-A4AE-501DFB62F305}"/>
    <cellStyle name="20% - Accent1 3 4 2 2" xfId="12801" xr:uid="{2DCBD286-2560-4F4A-BE65-4E4763AB0C3F}"/>
    <cellStyle name="20% - Accent1 3 4 2 2 2" xfId="27034" xr:uid="{66A99715-17C2-45B3-AB7F-C841D32E5931}"/>
    <cellStyle name="20% - Accent1 3 4 2 3" xfId="18861" xr:uid="{9D38CF93-D490-4E6D-9406-994B6D04403B}"/>
    <cellStyle name="20% - Accent1 3 4 3" xfId="9882" xr:uid="{609B66D8-C0D0-471F-851E-296CF6F24D7C}"/>
    <cellStyle name="20% - Accent1 3 4 3 2" xfId="24122" xr:uid="{10E14BF0-851E-4CD6-A9AA-96DA107C5D30}"/>
    <cellStyle name="20% - Accent1 3 4 4" xfId="15915" xr:uid="{258E0286-34E8-4607-82A4-7C85BDB74A89}"/>
    <cellStyle name="20% - Accent1 3 5" xfId="3146" xr:uid="{AF20AA57-E81E-4F6A-BBF5-E0BD40BE1A49}"/>
    <cellStyle name="20% - Accent1 3 5 2" xfId="6796" xr:uid="{35FC96C3-3168-40A8-AFF5-6ECD4342088F}"/>
    <cellStyle name="20% - Accent1 3 5 2 2" xfId="13046" xr:uid="{AC23EE85-A626-4DF4-B978-D8D3857A9918}"/>
    <cellStyle name="20% - Accent1 3 5 2 2 2" xfId="27279" xr:uid="{EFEDE663-1BDF-414A-A47E-6967EEA237D1}"/>
    <cellStyle name="20% - Accent1 3 5 2 3" xfId="19106" xr:uid="{5C15E589-A46D-44AB-A27E-99ABD3CCDFD5}"/>
    <cellStyle name="20% - Accent1 3 5 3" xfId="10127" xr:uid="{CBD389FC-32EA-44D2-A7CA-58D9E78BE6D0}"/>
    <cellStyle name="20% - Accent1 3 5 3 2" xfId="24367" xr:uid="{4E57CD9C-5342-4F04-8C59-2639E0811339}"/>
    <cellStyle name="20% - Accent1 3 5 4" xfId="16160" xr:uid="{784B7D4F-B32F-4F73-90E5-D759A3581031}"/>
    <cellStyle name="20% - Accent1 3 6" xfId="3364" xr:uid="{4D036F2C-7E21-4F88-9C9A-E291BD3EE12C}"/>
    <cellStyle name="20% - Accent1 3 6 2" xfId="6999" xr:uid="{2D8198F9-1989-46A0-8EB2-32E008AFC7FB}"/>
    <cellStyle name="20% - Accent1 3 6 2 2" xfId="13249" xr:uid="{B41A8E46-F9FF-42C4-845D-63EBBB833C45}"/>
    <cellStyle name="20% - Accent1 3 6 2 2 2" xfId="27482" xr:uid="{73463885-E6A8-49A7-9391-CD874B5AC55A}"/>
    <cellStyle name="20% - Accent1 3 6 2 3" xfId="19309" xr:uid="{5E614DB9-870C-4F66-973D-B149C7487E0A}"/>
    <cellStyle name="20% - Accent1 3 6 3" xfId="10331" xr:uid="{68BB7FBE-D973-4E48-BD79-C05FD5F1175B}"/>
    <cellStyle name="20% - Accent1 3 6 3 2" xfId="24570" xr:uid="{307E62AE-AA5D-46E5-A06B-A5BD2FE43B95}"/>
    <cellStyle name="20% - Accent1 3 6 4" xfId="16362" xr:uid="{61D8AF69-9138-4B2F-BDE3-1E4C9AFD1E8B}"/>
    <cellStyle name="20% - Accent1 3 7" xfId="3975" xr:uid="{0EE05D1A-05C8-4397-9813-D0320F95DFBF}"/>
    <cellStyle name="20% - Accent1 3 7 2" xfId="7545" xr:uid="{941F1FD2-558F-431D-A296-79B8EBA40054}"/>
    <cellStyle name="20% - Accent1 3 7 2 2" xfId="13795" xr:uid="{189E3282-79BC-431D-9FB7-E428E61BBC91}"/>
    <cellStyle name="20% - Accent1 3 7 2 2 2" xfId="28028" xr:uid="{0F041595-6848-4347-9068-569003BA9010}"/>
    <cellStyle name="20% - Accent1 3 7 2 3" xfId="19855" xr:uid="{6B2C21A1-B3D1-4261-B311-50AF996DB151}"/>
    <cellStyle name="20% - Accent1 3 7 3" xfId="10876" xr:uid="{4C0E8BF4-11B0-4DD0-AF30-205F59C792E2}"/>
    <cellStyle name="20% - Accent1 3 7 3 2" xfId="25111" xr:uid="{F3C17880-DAAA-4240-B486-0A0780F24AEC}"/>
    <cellStyle name="20% - Accent1 3 7 4" xfId="16903" xr:uid="{0857D06E-DE2B-4D6A-B22D-FD8E03B714AB}"/>
    <cellStyle name="20% - Accent1 3 8" xfId="4589" xr:uid="{EFD55DEA-9C6F-41B0-A844-994BF690AB1C}"/>
    <cellStyle name="20% - Accent1 3 8 2" xfId="11476" xr:uid="{40DFC832-6437-4ACC-924B-C833ECE02166}"/>
    <cellStyle name="20% - Accent1 3 8 2 2" xfId="25709" xr:uid="{340382B7-A361-41F7-9D22-C0FB39C450D6}"/>
    <cellStyle name="20% - Accent1 3 8 3" xfId="17517" xr:uid="{F574B63B-8D18-459C-B69F-9F28D086D6F8}"/>
    <cellStyle name="20% - Accent1 3 9" xfId="8102" xr:uid="{E8E71D15-C7FE-4849-B3E7-F51AEBF55DB1}"/>
    <cellStyle name="20% - Accent1 3 9 2" xfId="22375" xr:uid="{E703F602-B039-4DAF-BCA4-989E944DDA6F}"/>
    <cellStyle name="20% - Accent1 30" xfId="28735" xr:uid="{59353669-2CC6-4724-8D0F-B63384E6AF80}"/>
    <cellStyle name="20% - Accent1 31" xfId="28906" xr:uid="{48665F52-2DAA-4BED-94FF-1CBBB6FADF04}"/>
    <cellStyle name="20% - Accent1 32" xfId="28844" xr:uid="{C28173DC-19B6-42C8-BA4B-5963A0E30025}"/>
    <cellStyle name="20% - Accent1 33" xfId="28334" xr:uid="{99462E46-A2F1-45F2-9F81-01CF42373FE2}"/>
    <cellStyle name="20% - Accent1 34" xfId="28653" xr:uid="{21197C26-6802-47C1-96AF-35D93002D22C}"/>
    <cellStyle name="20% - Accent1 35" xfId="28581" xr:uid="{55A7DB6A-4284-4E3D-A721-B4B9CF695315}"/>
    <cellStyle name="20% - Accent1 36" xfId="28587" xr:uid="{C4B42E32-8FCC-4CD5-A3FE-382EA8592606}"/>
    <cellStyle name="20% - Accent1 37" xfId="3314" xr:uid="{FE401F31-B90A-4B11-87FD-B217690C3484}"/>
    <cellStyle name="20% - Accent1 37 2" xfId="28367" xr:uid="{3CC7E136-6235-449E-A6AA-32E484D3EA75}"/>
    <cellStyle name="20% - Accent1 37 3" xfId="28904" xr:uid="{AD7B54DC-7252-43DB-BEFB-854F57325BCC}"/>
    <cellStyle name="20% - Accent1 38" xfId="3316" xr:uid="{52628758-5877-4766-9177-D2D895CB82A8}"/>
    <cellStyle name="20% - Accent1 39" xfId="29091" xr:uid="{B1ED3751-8F6C-4CB8-AC78-80FFEF4C3402}"/>
    <cellStyle name="20% - Accent1 4" xfId="625" xr:uid="{73F2C15F-5787-4D93-A5F0-03731BFE0027}"/>
    <cellStyle name="20% - Accent1 4 2" xfId="1823" xr:uid="{6F206271-D7C1-4558-877D-8E535FAAB29D}"/>
    <cellStyle name="20% - Accent1 4 2 2" xfId="5597" xr:uid="{832F0120-359E-4049-9360-0F302EF1CCA8}"/>
    <cellStyle name="20% - Accent1 4 2 2 2" xfId="12175" xr:uid="{1D3F0B2D-DEDB-4047-B9C1-C817F59D2DDF}"/>
    <cellStyle name="20% - Accent1 4 2 2 2 2" xfId="26408" xr:uid="{00B07833-9CFA-4EF7-9DE7-22AC99F2EEBC}"/>
    <cellStyle name="20% - Accent1 4 2 2 3" xfId="18229" xr:uid="{40D3A0A0-1B44-4CBF-9ACB-5BE6F5D36316}"/>
    <cellStyle name="20% - Accent1 4 2 3" xfId="8963" xr:uid="{6FC7B46D-A9BD-4141-AFA9-1681F738BB8A}"/>
    <cellStyle name="20% - Accent1 4 2 3 2" xfId="23207" xr:uid="{C8AECAF8-339C-4C7A-96F5-96199DACCB35}"/>
    <cellStyle name="20% - Accent1 4 2 4" xfId="14978" xr:uid="{36E385C4-1796-490D-8164-6C21CF8E707F}"/>
    <cellStyle name="20% - Accent1 4 2 5" xfId="28363" xr:uid="{A59125E9-4032-4CF2-B676-41F53797AF2F}"/>
    <cellStyle name="20% - Accent1 4 3" xfId="2228" xr:uid="{4E4F3AE8-EEA1-4C7A-8104-7D1A298838D9}"/>
    <cellStyle name="20% - Accent1 4 3 2" xfId="28559" xr:uid="{F8A8BD8C-9082-4F04-8B3E-E0AD8C1D3078}"/>
    <cellStyle name="20% - Accent1 4 4" xfId="2613" xr:uid="{EBCFAB79-1A97-4F79-98FA-4F65440AF9CF}"/>
    <cellStyle name="20% - Accent1 4 4 2" xfId="6274" xr:uid="{A5476609-E1CF-4983-9AD3-1A7072356FA3}"/>
    <cellStyle name="20% - Accent1 4 4 2 2" xfId="12526" xr:uid="{ECB188DA-A2DC-4480-B5BD-D0EDFE39446C}"/>
    <cellStyle name="20% - Accent1 4 4 2 2 2" xfId="26759" xr:uid="{0228D4D3-4942-4658-9D92-6FF479B715BE}"/>
    <cellStyle name="20% - Accent1 4 4 2 3" xfId="18586" xr:uid="{DF85130F-7C1E-4AE1-BAAB-A18413354B03}"/>
    <cellStyle name="20% - Accent1 4 4 3" xfId="9605" xr:uid="{C20C7436-B32E-4BA8-80AE-0FCCCAB82C56}"/>
    <cellStyle name="20% - Accent1 4 4 3 2" xfId="23845" xr:uid="{23716DF2-7A5A-4A02-8303-54FE1929AA57}"/>
    <cellStyle name="20% - Accent1 4 4 4" xfId="15639" xr:uid="{48297279-25AC-43DC-9110-950F1D238A21}"/>
    <cellStyle name="20% - Accent1 4 5" xfId="2884" xr:uid="{91FD5573-AFEC-4A6E-B214-DF47BCD97D11}"/>
    <cellStyle name="20% - Accent1 4 5 2" xfId="6534" xr:uid="{1D48E197-2D7D-40A0-9FA9-3138524CECC5}"/>
    <cellStyle name="20% - Accent1 4 5 2 2" xfId="12784" xr:uid="{EA6B95EC-CFC1-4366-90E4-CAE4BFE16C6C}"/>
    <cellStyle name="20% - Accent1 4 5 2 2 2" xfId="27017" xr:uid="{30C62AE9-32A1-42D9-8027-2E1534326D40}"/>
    <cellStyle name="20% - Accent1 4 5 2 3" xfId="18844" xr:uid="{E39F9BB8-EE48-4228-81DB-F9CE267DFE37}"/>
    <cellStyle name="20% - Accent1 4 5 3" xfId="9865" xr:uid="{D8321414-2F80-44DE-B7BF-A70764CC984E}"/>
    <cellStyle name="20% - Accent1 4 5 3 2" xfId="24105" xr:uid="{29FD3975-BA51-44DE-9181-F1ABCE49225F}"/>
    <cellStyle name="20% - Accent1 4 5 4" xfId="15898" xr:uid="{22665965-9B64-467D-901F-F1352EEA80AC}"/>
    <cellStyle name="20% - Accent1 4 6" xfId="3129" xr:uid="{8F02987E-7C4F-4D08-BFF8-EDE408AEB54C}"/>
    <cellStyle name="20% - Accent1 4 6 2" xfId="6779" xr:uid="{C0F1C646-C39E-4712-BC59-E1D6166C3F87}"/>
    <cellStyle name="20% - Accent1 4 6 2 2" xfId="13029" xr:uid="{F23E3765-0A6B-4CDC-AF2B-B23B489964C8}"/>
    <cellStyle name="20% - Accent1 4 6 2 2 2" xfId="27262" xr:uid="{0CB61B0B-A660-4D98-A37B-4E303CCCF96B}"/>
    <cellStyle name="20% - Accent1 4 6 2 3" xfId="19089" xr:uid="{96604EE3-4BD7-4E1F-B3CD-B67389FA8B86}"/>
    <cellStyle name="20% - Accent1 4 6 3" xfId="10110" xr:uid="{69A12E7A-FF51-4380-80F2-07C7EE7101A5}"/>
    <cellStyle name="20% - Accent1 4 6 3 2" xfId="24350" xr:uid="{D244A998-3A15-4D0A-ADBF-7BF26EFE6B93}"/>
    <cellStyle name="20% - Accent1 4 6 4" xfId="16143" xr:uid="{874CC54F-617D-4A6F-B6C4-DB27F934CF40}"/>
    <cellStyle name="20% - Accent1 4 7" xfId="5305" xr:uid="{58F39E43-137A-4607-A2D5-2CE5CB47D361}"/>
    <cellStyle name="20% - Accent1 4 7 2" xfId="8737" xr:uid="{B2DF83C9-E77D-45FD-A1BC-CEF6FED9E626}"/>
    <cellStyle name="20% - Accent1 4 7 2 2" xfId="22981" xr:uid="{3767A57E-A6E5-48D1-A003-AF300381D1CE}"/>
    <cellStyle name="20% - Accent1 4 7 3" xfId="14759" xr:uid="{9C91AF0A-D34A-4433-8B89-42FCF054BC80}"/>
    <cellStyle name="20% - Accent1 4 8" xfId="1513" xr:uid="{2F8DC51F-EFF3-4DFB-BCCF-F715E1B4C1DA}"/>
    <cellStyle name="20% - Accent1 40" xfId="28898" xr:uid="{9A4A32C0-7636-48C8-B7DF-28853A9A7128}"/>
    <cellStyle name="20% - Accent1 41" xfId="28387" xr:uid="{F7315ED6-CDD6-4B87-967C-C9403379601A}"/>
    <cellStyle name="20% - Accent1 42" xfId="29099" xr:uid="{05C08CF7-7C1B-43BE-A9FF-474F55276017}"/>
    <cellStyle name="20% - Accent1 43" xfId="28701" xr:uid="{233BD4D9-F67A-456D-8AE8-197E46476C5E}"/>
    <cellStyle name="20% - Accent1 44" xfId="28441" xr:uid="{9292A6FE-896F-4F16-B743-BE61D41BF109}"/>
    <cellStyle name="20% - Accent1 45" xfId="28992" xr:uid="{56460CD0-44F7-427B-B23E-02BD5E546163}"/>
    <cellStyle name="20% - Accent1 46" xfId="28728" xr:uid="{49FDA22C-C127-4C8C-8201-D212329B4CBF}"/>
    <cellStyle name="20% - Accent1 47" xfId="28755" xr:uid="{EF864A5D-6615-402B-8EE7-643B2D348FBA}"/>
    <cellStyle name="20% - Accent1 48" xfId="28816" xr:uid="{27D281AC-8E5E-42B2-A102-BB5D2B771CA9}"/>
    <cellStyle name="20% - Accent1 49" xfId="29006" xr:uid="{2344CE9D-422D-4186-AD60-AECDBE0B9CA3}"/>
    <cellStyle name="20% - Accent1 5" xfId="749" xr:uid="{652EFB08-5CC7-4CA7-93D4-CC96791DAF32}"/>
    <cellStyle name="20% - Accent1 5 2" xfId="2280" xr:uid="{2EAAD259-45C6-4E91-B8DB-3D332AC89457}"/>
    <cellStyle name="20% - Accent1 5 2 2" xfId="28408" xr:uid="{CC46BD88-6EB9-407D-9311-812957A57398}"/>
    <cellStyle name="20% - Accent1 5 3" xfId="5530" xr:uid="{0E92F193-E113-4771-B4B2-269D5012EF09}"/>
    <cellStyle name="20% - Accent1 5 3 2" xfId="8897" xr:uid="{07055884-FA22-46D5-8490-A751C4572BE4}"/>
    <cellStyle name="20% - Accent1 5 3 2 2" xfId="23141" xr:uid="{83A3B546-8FB6-4D73-AD17-F7793A3422A1}"/>
    <cellStyle name="20% - Accent1 5 3 3" xfId="14916" xr:uid="{E32E807D-8A0C-46B7-8FD4-3C946F0A12F7}"/>
    <cellStyle name="20% - Accent1 5 3 4" xfId="28699" xr:uid="{AFEAD8AC-32CB-4365-8E2B-8211CAFBA824}"/>
    <cellStyle name="20% - Accent1 5 4" xfId="1750" xr:uid="{1B622D8B-E78A-4293-AFB4-A9A48C207175}"/>
    <cellStyle name="20% - Accent1 50" xfId="29171" xr:uid="{DD397A0D-3D1C-48FA-8A7A-892C0E66BE1D}"/>
    <cellStyle name="20% - Accent1 51" xfId="28805" xr:uid="{292F4DAD-0CA4-413B-9981-60BE4C4736A1}"/>
    <cellStyle name="20% - Accent1 52" xfId="28456" xr:uid="{06B38BEA-FF22-4E42-AC42-C504BC896641}"/>
    <cellStyle name="20% - Accent1 53" xfId="29036" xr:uid="{9994C771-0BDC-4648-94BD-396F20991349}"/>
    <cellStyle name="20% - Accent1 54" xfId="28984" xr:uid="{C7D9CB10-2C93-408F-938B-3DF1BA94D445}"/>
    <cellStyle name="20% - Accent1 55" xfId="28877" xr:uid="{9FE31133-5F21-421B-8001-D1690EAED2E3}"/>
    <cellStyle name="20% - Accent1 56" xfId="28591" xr:uid="{6E89D781-8A91-4718-9F5D-D340738DF812}"/>
    <cellStyle name="20% - Accent1 57" xfId="29033" xr:uid="{BC7CA1C6-DBAC-4EC3-B841-5A0E9E9BC6AB}"/>
    <cellStyle name="20% - Accent1 58" xfId="28501" xr:uid="{D1D2F7BB-E6BE-4D70-A34E-0D8877A9232C}"/>
    <cellStyle name="20% - Accent1 59" xfId="28819" xr:uid="{3CDC4640-1848-4118-93A1-52B1F7F154BA}"/>
    <cellStyle name="20% - Accent1 6" xfId="805" xr:uid="{F24DDE2B-D72D-42C5-A9D1-3E8DFF1ED31C}"/>
    <cellStyle name="20% - Accent1 6 2" xfId="28353" xr:uid="{45BB6DCB-8F76-4669-A3ED-E7B873E68C4E}"/>
    <cellStyle name="20% - Accent1 6 3" xfId="29128" xr:uid="{11F7EB20-305B-47F3-89A0-3D5E030F2AE6}"/>
    <cellStyle name="20% - Accent1 60" xfId="28588" xr:uid="{66657A67-70DB-4BF5-A371-B54169469991}"/>
    <cellStyle name="20% - Accent1 61" xfId="28481" xr:uid="{DA445E01-1DB7-4FFB-8E41-93EA12A4C482}"/>
    <cellStyle name="20% - Accent1 61 2" xfId="29022" xr:uid="{6E6D85AB-7BF2-4C43-AB14-D5DD56790587}"/>
    <cellStyle name="20% - Accent1 61 2 2" xfId="28633" xr:uid="{3BB0FAF1-11AE-46A4-BBB8-F4C14C76492F}"/>
    <cellStyle name="20% - Accent1 61 2 3" xfId="28343" xr:uid="{F80C9092-9AF1-49BD-9AB1-402024BEAE4A}"/>
    <cellStyle name="20% - Accent1 61 2 4" xfId="28594" xr:uid="{CFDB9334-D849-4A27-94BB-22762B85DEAF}"/>
    <cellStyle name="20% - Accent1 61 2 5" xfId="28451" xr:uid="{AA16CB67-D9B5-460B-B78F-4DB12C683AC2}"/>
    <cellStyle name="20% - Accent1 61 2 6" xfId="28654" xr:uid="{77DE935E-F6BA-494F-98BE-2980005DC586}"/>
    <cellStyle name="20% - Accent1 61 3" xfId="28432" xr:uid="{EFD12BAD-4B85-4322-BE8F-DCF8281A84AB}"/>
    <cellStyle name="20% - Accent1 61 4" xfId="28996" xr:uid="{1E3B6674-518A-450B-B772-B06C972BB0A5}"/>
    <cellStyle name="20% - Accent1 61 5" xfId="28319" xr:uid="{9634C712-244E-4168-A0C8-17D70B656D59}"/>
    <cellStyle name="20% - Accent1 61 6" xfId="28360" xr:uid="{AB269395-DDB1-4976-8A57-BC526C97670A}"/>
    <cellStyle name="20% - Accent1 61 7" xfId="29194" xr:uid="{5018E371-FB52-473A-996C-441303F112D3}"/>
    <cellStyle name="20% - Accent1 61 8" xfId="28553" xr:uid="{8F298530-C2A9-4EF6-9F89-1B0C199D825E}"/>
    <cellStyle name="20% - Accent1 61 9" xfId="28389" xr:uid="{34E848DC-8DD0-4A8E-84E3-D8259417F87D}"/>
    <cellStyle name="20% - Accent1 62" xfId="28825" xr:uid="{B0CCC58D-8FFA-4D11-B469-C0DC663A7B20}"/>
    <cellStyle name="20% - Accent1 63" xfId="29189" xr:uid="{A54CE8DE-8C12-407E-83B9-54FF43226D4D}"/>
    <cellStyle name="20% - Accent1 63 2" xfId="28357" xr:uid="{B1D50943-8653-493D-93B1-152D9FA3CFF6}"/>
    <cellStyle name="20% - Accent1 63 3" xfId="28771" xr:uid="{1EA7ED0A-786D-44CA-A231-BEA2A0DEED54}"/>
    <cellStyle name="20% - Accent1 63 4" xfId="28356" xr:uid="{C1D3A7AB-E29A-4B51-A6BD-D6C57BFE3137}"/>
    <cellStyle name="20% - Accent1 63 5" xfId="28697" xr:uid="{7A50663C-E4F5-4D4E-BDDF-B49D5B08630E}"/>
    <cellStyle name="20% - Accent1 63 6" xfId="29146" xr:uid="{4A812959-B0E0-42B7-B1FA-A59AF800EF0D}"/>
    <cellStyle name="20% - Accent1 64" xfId="28311" xr:uid="{AFEBA756-801E-4A6C-8969-772AE6754958}"/>
    <cellStyle name="20% - Accent1 65" xfId="28989" xr:uid="{31E2DF8D-B5F3-4AA3-AEC1-DC71F03DA798}"/>
    <cellStyle name="20% - Accent1 66" xfId="28302" xr:uid="{DCFE114F-0532-4342-844D-51C64EA88D86}"/>
    <cellStyle name="20% - Accent1 67" xfId="28800" xr:uid="{075CC337-90DE-4BB3-996A-1B66C0CB528A}"/>
    <cellStyle name="20% - Accent1 68" xfId="28917" xr:uid="{3D060570-1975-4DFF-B402-185C528AF095}"/>
    <cellStyle name="20% - Accent1 69" xfId="28963" xr:uid="{AC70BC1C-B668-4230-AF01-249A0FEB724E}"/>
    <cellStyle name="20% - Accent1 7" xfId="153" xr:uid="{33EFAF4D-7E06-47FD-86B4-B2ECBC99ED2B}"/>
    <cellStyle name="20% - Accent1 7 2" xfId="28656" xr:uid="{0EA29E68-5630-4F4D-AE91-D976BE4B493F}"/>
    <cellStyle name="20% - Accent1 7 3" xfId="28866" xr:uid="{8664F4B5-0D47-4D8E-861D-75D2AA777B4B}"/>
    <cellStyle name="20% - Accent1 70" xfId="28910" xr:uid="{5B513C5D-A286-47D7-BD46-C8970823C161}"/>
    <cellStyle name="20% - Accent1 71" xfId="28668" xr:uid="{94DA1DE0-36B6-47F5-A017-CAA7C7D62980}"/>
    <cellStyle name="20% - Accent1 72" xfId="1231" xr:uid="{36B16926-6087-4D62-A7BB-463015910C54}"/>
    <cellStyle name="20% - Accent1 8" xfId="2513" xr:uid="{C7706E2C-6205-4860-B64B-003D17A72845}"/>
    <cellStyle name="20% - Accent1 8 2" xfId="6175" xr:uid="{B025555D-A5F1-4CC2-9D70-7CB31D2C0878}"/>
    <cellStyle name="20% - Accent1 8 2 2" xfId="12429" xr:uid="{2B54444B-A156-444B-A7CF-BCBF83980617}"/>
    <cellStyle name="20% - Accent1 8 2 2 2" xfId="26662" xr:uid="{17BA942D-AE32-4E7C-A2A5-E027F8B82C6D}"/>
    <cellStyle name="20% - Accent1 8 2 3" xfId="18489" xr:uid="{A6DA4D92-DFA0-407E-B487-B04FFBF6D961}"/>
    <cellStyle name="20% - Accent1 8 2 4" xfId="29177" xr:uid="{0CA28AF5-6D42-4363-A3B0-39E2096329DA}"/>
    <cellStyle name="20% - Accent1 8 3" xfId="9506" xr:uid="{1B15BC5B-0CA5-4904-8853-64CF45174190}"/>
    <cellStyle name="20% - Accent1 8 3 2" xfId="23746" xr:uid="{AA2E515C-4219-46D0-892B-B4B493440660}"/>
    <cellStyle name="20% - Accent1 8 4" xfId="15541" xr:uid="{2DFA9E7E-DE31-4477-9585-8466CE1C7F18}"/>
    <cellStyle name="20% - Accent1 8 5" xfId="29041" xr:uid="{88E8484A-9C20-41C0-BFC9-4BF576B0B18D}"/>
    <cellStyle name="20% - Accent1 9" xfId="2533" xr:uid="{5AAAED1A-9E1A-48F1-A453-81F7A163666E}"/>
    <cellStyle name="20% - Accent1 9 2" xfId="6195" xr:uid="{E0420BAE-754A-4441-812C-E39006AFB340}"/>
    <cellStyle name="20% - Accent1 9 2 2" xfId="12449" xr:uid="{54DB0DE4-84B1-4B96-BA27-19A3F8E7C25C}"/>
    <cellStyle name="20% - Accent1 9 2 2 2" xfId="26682" xr:uid="{E1C491DE-5AB7-498D-AF8E-87089172C8F8}"/>
    <cellStyle name="20% - Accent1 9 2 3" xfId="18509" xr:uid="{662C8153-2E97-4EAE-B010-C37E84ABAD9E}"/>
    <cellStyle name="20% - Accent1 9 2 4" xfId="28305" xr:uid="{399BE578-5F60-4F67-A801-DA21DD55F32D}"/>
    <cellStyle name="20% - Accent1 9 3" xfId="9526" xr:uid="{FFF07D9B-FB61-48AB-A07E-EED857E50858}"/>
    <cellStyle name="20% - Accent1 9 3 2" xfId="23766" xr:uid="{48E392DD-F606-485D-8C88-7175EA1446B1}"/>
    <cellStyle name="20% - Accent1 9 4" xfId="15561" xr:uid="{0D26D107-A649-4715-9969-C07961699BCA}"/>
    <cellStyle name="20% - Accent1 9 5" xfId="28862" xr:uid="{60EF4621-8B26-494C-8796-6625E3307E2E}"/>
    <cellStyle name="20% - Accent2 1" xfId="28557" xr:uid="{E6A4B3B3-8794-4C7A-B655-3F4487B6B70F}"/>
    <cellStyle name="20% - Accent2 1 2" xfId="28369" xr:uid="{6C04E60E-5D53-49B6-9CE8-BCFB5F930BD3}"/>
    <cellStyle name="20% - Accent2 1 2 2" xfId="29010" xr:uid="{67937A45-10A8-48AE-97E7-92945447C180}"/>
    <cellStyle name="20% - Accent2 1 3" xfId="28847" xr:uid="{69C59991-BD72-4F3C-9EE7-734789C7DA36}"/>
    <cellStyle name="20% - Accent2 10" xfId="2794" xr:uid="{B3B22D53-07D4-4F92-AB26-8DE4524A8E2A}"/>
    <cellStyle name="20% - Accent2 10 2" xfId="6447" xr:uid="{E5C49404-6382-4360-A9BD-F827D0B5CC35}"/>
    <cellStyle name="20% - Accent2 10 2 2" xfId="12698" xr:uid="{BEAEADB4-6D1C-41D6-9711-E39E3386911F}"/>
    <cellStyle name="20% - Accent2 10 2 2 2" xfId="26931" xr:uid="{40DA8339-A7D7-4A9C-A887-B01AFD161651}"/>
    <cellStyle name="20% - Accent2 10 2 3" xfId="18758" xr:uid="{79FFE76A-1336-4081-AA57-AE6B3AE1244E}"/>
    <cellStyle name="20% - Accent2 10 2 4" xfId="28636" xr:uid="{3D3E8EC6-04F7-4D00-A552-0A5F01E42AD2}"/>
    <cellStyle name="20% - Accent2 10 3" xfId="9778" xr:uid="{6F9D507A-CA5B-4C30-9DA8-98DC85A273A8}"/>
    <cellStyle name="20% - Accent2 10 3 2" xfId="24018" xr:uid="{AAA2F134-37A6-4720-A380-F3ECA279770F}"/>
    <cellStyle name="20% - Accent2 10 4" xfId="15811" xr:uid="{0D101A27-3521-4745-A32A-B690D87498FC}"/>
    <cellStyle name="20% - Accent2 10 5" xfId="28397" xr:uid="{52392136-3304-4CB2-95BD-6A85B3285AE9}"/>
    <cellStyle name="20% - Accent2 11" xfId="2815" xr:uid="{6AC66B3A-D7AF-44D3-8A01-5B2AC4260BF5}"/>
    <cellStyle name="20% - Accent2 11 2" xfId="6465" xr:uid="{B197830C-DA1D-4212-BD5A-9BFCD3205752}"/>
    <cellStyle name="20% - Accent2 11 2 2" xfId="12715" xr:uid="{8D7466A2-9585-4FC4-A38D-1F6A160C9914}"/>
    <cellStyle name="20% - Accent2 11 2 2 2" xfId="26948" xr:uid="{179FE6B5-3DC8-478E-8CBB-FCC6B0AE4132}"/>
    <cellStyle name="20% - Accent2 11 2 3" xfId="18775" xr:uid="{5A5729FC-797D-413D-B288-B58508E0EBA5}"/>
    <cellStyle name="20% - Accent2 11 2 4" xfId="28670" xr:uid="{F40C27D8-F951-429E-B07F-E2A502A2B04F}"/>
    <cellStyle name="20% - Accent2 11 3" xfId="9796" xr:uid="{FC907B41-536E-45F4-BDB2-59CBFA067DD3}"/>
    <cellStyle name="20% - Accent2 11 3 2" xfId="24036" xr:uid="{C061DE33-F4A0-4189-B1C8-D3D2E788A38C}"/>
    <cellStyle name="20% - Accent2 11 4" xfId="15829" xr:uid="{21BB92F0-B321-4339-95EF-BB9C299DA634}"/>
    <cellStyle name="20% - Accent2 11 5" xfId="28995" xr:uid="{409983E8-3BFB-4A3C-A2A7-FF32B02E0672}"/>
    <cellStyle name="20% - Accent2 12" xfId="3060" xr:uid="{DA5C7729-E931-4EC7-A4CB-1978232096BA}"/>
    <cellStyle name="20% - Accent2 12 2" xfId="6710" xr:uid="{5B1D59F0-D409-4231-9830-3FD3D8186795}"/>
    <cellStyle name="20% - Accent2 12 2 2" xfId="12960" xr:uid="{8CF19D56-C797-4BD6-9443-1DE1E2641133}"/>
    <cellStyle name="20% - Accent2 12 2 2 2" xfId="27193" xr:uid="{F30F3273-4211-4CDA-AA50-FF5CBAB769E9}"/>
    <cellStyle name="20% - Accent2 12 2 3" xfId="19020" xr:uid="{7BEA08FA-1C1F-42AC-A157-4E264AFF99E2}"/>
    <cellStyle name="20% - Accent2 12 2 4" xfId="28705" xr:uid="{5A89439C-01DB-4DB0-91D3-DF096B76152F}"/>
    <cellStyle name="20% - Accent2 12 3" xfId="10041" xr:uid="{C0691F40-734B-49A9-A3E2-7C9B88EB126C}"/>
    <cellStyle name="20% - Accent2 12 3 2" xfId="24281" xr:uid="{D85EAA6C-8CE4-4956-A6F4-1AD7F05B7663}"/>
    <cellStyle name="20% - Accent2 12 4" xfId="16074" xr:uid="{A0D76EE9-3268-4621-8BF1-76AD8D5AF9FD}"/>
    <cellStyle name="20% - Accent2 12 5" xfId="28747" xr:uid="{FD7A92C4-6A64-468A-8B26-B0FF4047D3D3}"/>
    <cellStyle name="20% - Accent2 13" xfId="5247" xr:uid="{D490B5C9-6322-417C-BD55-0D1B1849B9D6}"/>
    <cellStyle name="20% - Accent2 13 2" xfId="12121" xr:uid="{9A8B2AC0-AFFD-4D93-8067-BCC5FBCF4A5B}"/>
    <cellStyle name="20% - Accent2 13 2 2" xfId="26354" xr:uid="{C1084569-854D-4299-9E8F-5C05EFF0B1DB}"/>
    <cellStyle name="20% - Accent2 13 2 3" xfId="28552" xr:uid="{83B993FA-9229-4BAD-B4CD-FB611F85CA32}"/>
    <cellStyle name="20% - Accent2 13 3" xfId="18175" xr:uid="{32113688-0B46-4864-AC6B-6625AA385F71}"/>
    <cellStyle name="20% - Accent2 13 4" xfId="28869" xr:uid="{CA2E213E-1008-448F-814A-91A94F465872}"/>
    <cellStyle name="20% - Accent2 14" xfId="8699" xr:uid="{24F26583-CEC1-48BA-BAB9-9498BC2A9DF3}"/>
    <cellStyle name="20% - Accent2 14 2" xfId="22943" xr:uid="{93CA27AD-6151-47A6-A7D3-2E74F34365E0}"/>
    <cellStyle name="20% - Accent2 14 2 2" xfId="28736" xr:uid="{CECB5500-7CAD-4A7B-BAA9-15E3208813C3}"/>
    <cellStyle name="20% - Accent2 14 3" xfId="28461" xr:uid="{D6344B53-C668-4B3C-B00F-A90B01B017C7}"/>
    <cellStyle name="20% - Accent2 15" xfId="14724" xr:uid="{4EA55396-C81E-46AD-B07A-F17BFA969D3F}"/>
    <cellStyle name="20% - Accent2 15 2" xfId="29109" xr:uid="{E6300968-DB78-4CD5-9FDE-5BA9923AD7DC}"/>
    <cellStyle name="20% - Accent2 15 3" xfId="28475" xr:uid="{C2F93727-9B2D-4E39-B25E-91F5120DB776}"/>
    <cellStyle name="20% - Accent2 16" xfId="28447" xr:uid="{9DFA744F-A460-412B-9C0F-99DACEC47AFC}"/>
    <cellStyle name="20% - Accent2 16 2" xfId="28980" xr:uid="{AA1D0F77-1B4F-4955-85C0-57860BA514DA}"/>
    <cellStyle name="20% - Accent2 17" xfId="28726" xr:uid="{B7802314-32F8-49FB-B55B-01D590B31C94}"/>
    <cellStyle name="20% - Accent2 17 2" xfId="28514" xr:uid="{D6C5D1D7-B76A-4468-AB87-3C350C4102A6}"/>
    <cellStyle name="20% - Accent2 18" xfId="28499" xr:uid="{873B7A91-7A98-4F79-A7C2-1C03AB554FB4}"/>
    <cellStyle name="20% - Accent2 18 2" xfId="28942" xr:uid="{34F89F48-38ED-4C6F-9472-A4C2486D9900}"/>
    <cellStyle name="20% - Accent2 19" xfId="28571" xr:uid="{2E3723D4-0588-4F6D-931B-0D9071AC0D3D}"/>
    <cellStyle name="20% - Accent2 19 2" xfId="28315" xr:uid="{1236557D-D557-4202-9FD1-D78FF489C242}"/>
    <cellStyle name="20% - Accent2 2" xfId="181" xr:uid="{1170A844-F528-421C-843D-F6A736AB9B9A}"/>
    <cellStyle name="20% - Accent2 2 2" xfId="482" xr:uid="{6C981EC5-59D5-4AFA-BDA0-9C874AFDD932}"/>
    <cellStyle name="20% - Accent2 2 2 10" xfId="4666" xr:uid="{302FD3BA-8722-4E87-B6AA-C17AEBBB0827}"/>
    <cellStyle name="20% - Accent2 2 2 10 2" xfId="11548" xr:uid="{5DE41B57-E13F-4000-8FDB-66D00E2FAC11}"/>
    <cellStyle name="20% - Accent2 2 2 10 2 2" xfId="25781" xr:uid="{30217021-C008-4340-BEFC-BE4A9089F72B}"/>
    <cellStyle name="20% - Accent2 2 2 10 3" xfId="17594" xr:uid="{47B1ED5E-51D9-4AD0-B698-3116C2D74029}"/>
    <cellStyle name="20% - Accent2 2 2 11" xfId="8171" xr:uid="{E0018635-63EA-41F6-98E3-0B0A805ECE1A}"/>
    <cellStyle name="20% - Accent2 2 2 11 2" xfId="22442" xr:uid="{11D2ECA8-318F-4114-BBA8-C4C30BED6625}"/>
    <cellStyle name="20% - Accent2 2 2 12" xfId="1596" xr:uid="{60D801D2-F177-49BA-8D33-4738588DA471}"/>
    <cellStyle name="20% - Accent2 2 2 12 2" xfId="20345" xr:uid="{908796F7-C70A-475A-B70A-150294C7A635}"/>
    <cellStyle name="20% - Accent2 2 2 12 3" xfId="14222" xr:uid="{A2CEA1D0-A7E5-4BA6-9965-BA6E6EDEC338}"/>
    <cellStyle name="20% - Accent2 2 2 2" xfId="1909" xr:uid="{7CE2253C-1C52-48F8-A385-F9D7E8B07C22}"/>
    <cellStyle name="20% - Accent2 2 2 2 2" xfId="5669" xr:uid="{9EEEEF0C-6B20-4D57-9135-7C15BB54AF49}"/>
    <cellStyle name="20% - Accent2 2 2 2 2 2" xfId="12220" xr:uid="{4D5A855B-6BD7-408D-B835-46C845CF2535}"/>
    <cellStyle name="20% - Accent2 2 2 2 2 2 2" xfId="26453" xr:uid="{800582D9-DC9E-4373-9879-356BB1C6D4FF}"/>
    <cellStyle name="20% - Accent2 2 2 2 2 3" xfId="18275" xr:uid="{55133025-57BE-4375-BC74-E2DCC6AB1AC2}"/>
    <cellStyle name="20% - Accent2 2 2 2 3" xfId="9030" xr:uid="{F26073DA-353D-4310-975C-A1C9EF57ABE4}"/>
    <cellStyle name="20% - Accent2 2 2 2 3 2" xfId="23274" xr:uid="{B3532E4F-D559-4E22-A5C6-A26B246BC66F}"/>
    <cellStyle name="20% - Accent2 2 2 2 4" xfId="15045" xr:uid="{F8588266-D003-4DA6-8179-88EF5186F166}"/>
    <cellStyle name="20% - Accent2 2 2 2 5" xfId="28889" xr:uid="{A43A654A-4D0E-462B-9818-A4AEA750BC40}"/>
    <cellStyle name="20% - Accent2 2 2 3" xfId="2175" xr:uid="{7B872A99-5A09-40C4-A673-87E42FCFC622}"/>
    <cellStyle name="20% - Accent2 2 2 3 2" xfId="5860" xr:uid="{525AB93D-F87F-46B7-85D4-E76B69B9297D}"/>
    <cellStyle name="20% - Accent2 2 2 3 2 2" xfId="12367" xr:uid="{23E35DCC-8E98-49AC-A33D-90A4295692C7}"/>
    <cellStyle name="20% - Accent2 2 2 3 2 2 2" xfId="26600" xr:uid="{DAFAF072-10FA-4CFE-B558-3FEE3DAF98A9}"/>
    <cellStyle name="20% - Accent2 2 2 3 2 3" xfId="18425" xr:uid="{DBA0C093-3AA9-458C-9507-E69B83D20B58}"/>
    <cellStyle name="20% - Accent2 2 2 3 3" xfId="9198" xr:uid="{F6777869-1DC2-4E6F-A0E7-F3B619A16096}"/>
    <cellStyle name="20% - Accent2 2 2 3 3 2" xfId="23439" xr:uid="{5D4EEFD1-AE9C-4985-BF0B-4E4366C78CF5}"/>
    <cellStyle name="20% - Accent2 2 2 3 4" xfId="15210" xr:uid="{751F7C17-5460-4DD4-B8C5-F940B3647A03}"/>
    <cellStyle name="20% - Accent2 2 2 3 5" xfId="28727" xr:uid="{496836F9-6BF3-42BD-A66B-11A65F9AEDE6}"/>
    <cellStyle name="20% - Accent2 2 2 4" xfId="2676" xr:uid="{5032E5AC-B8FF-47E7-9655-33DB3420DAAA}"/>
    <cellStyle name="20% - Accent2 2 2 4 2" xfId="6336" xr:uid="{9A91A05D-F77B-41F4-8E6D-F5F95B2FC426}"/>
    <cellStyle name="20% - Accent2 2 2 4 2 2" xfId="12588" xr:uid="{6BE2C352-B3E3-441F-9CED-98896D85E0EF}"/>
    <cellStyle name="20% - Accent2 2 2 4 2 2 2" xfId="26821" xr:uid="{2A609943-FCBE-4A4C-A5A8-7364EE45A72E}"/>
    <cellStyle name="20% - Accent2 2 2 4 2 3" xfId="18648" xr:uid="{1E393C52-1CB0-4F4F-9830-92CF67036311}"/>
    <cellStyle name="20% - Accent2 2 2 4 3" xfId="9667" xr:uid="{FF8276DF-F7E6-429A-AA85-0DDE7C40A309}"/>
    <cellStyle name="20% - Accent2 2 2 4 3 2" xfId="23907" xr:uid="{D58CD695-C9FB-4448-8F81-92E6E99B5BD4}"/>
    <cellStyle name="20% - Accent2 2 2 4 4" xfId="15700" xr:uid="{9174DB9F-122C-4DB4-930E-7398BBA0426B}"/>
    <cellStyle name="20% - Accent2 2 2 5" xfId="2946" xr:uid="{7B223536-EA75-43DD-99A7-2A4E65752474}"/>
    <cellStyle name="20% - Accent2 2 2 5 2" xfId="6596" xr:uid="{B9F5F19B-1649-42DB-9F72-0109C12F41C7}"/>
    <cellStyle name="20% - Accent2 2 2 5 2 2" xfId="12846" xr:uid="{438F51C6-F494-4F05-A9DD-84DE2FC31F00}"/>
    <cellStyle name="20% - Accent2 2 2 5 2 2 2" xfId="27079" xr:uid="{433C5849-1457-49C3-8B7F-C7E44F605EA0}"/>
    <cellStyle name="20% - Accent2 2 2 5 2 3" xfId="18906" xr:uid="{5D9DE661-D0CA-4890-AB33-3954A16788C4}"/>
    <cellStyle name="20% - Accent2 2 2 5 3" xfId="9927" xr:uid="{C4145FE4-A657-4428-8B82-4F04270C5AE0}"/>
    <cellStyle name="20% - Accent2 2 2 5 3 2" xfId="24167" xr:uid="{A9C88AEF-3979-47EC-A170-EC8787CE165E}"/>
    <cellStyle name="20% - Accent2 2 2 5 4" xfId="15960" xr:uid="{4664DB1F-FAC5-485F-901A-9C8404448B95}"/>
    <cellStyle name="20% - Accent2 2 2 6" xfId="3191" xr:uid="{467BD370-4991-465D-B4F6-024E103F99D4}"/>
    <cellStyle name="20% - Accent2 2 2 6 2" xfId="6841" xr:uid="{3B115F48-8F2B-4061-82E4-576F1A90876E}"/>
    <cellStyle name="20% - Accent2 2 2 6 2 2" xfId="13091" xr:uid="{3B002047-0B65-44FE-803E-4E64F830F73F}"/>
    <cellStyle name="20% - Accent2 2 2 6 2 2 2" xfId="27324" xr:uid="{D168B2CD-C488-49CB-91AE-A56ED1E6318B}"/>
    <cellStyle name="20% - Accent2 2 2 6 2 3" xfId="19151" xr:uid="{BD559D0C-B5FC-4F88-A97E-1EB013CD9FD3}"/>
    <cellStyle name="20% - Accent2 2 2 6 3" xfId="10172" xr:uid="{1BA5A426-8198-4588-B60D-185FF450BD41}"/>
    <cellStyle name="20% - Accent2 2 2 6 3 2" xfId="24412" xr:uid="{F81DB4F1-BF25-4FD0-8797-5058AA17A780}"/>
    <cellStyle name="20% - Accent2 2 2 6 4" xfId="16205" xr:uid="{6A35E145-0ABF-4BFE-A27E-ED30891207B9}"/>
    <cellStyle name="20% - Accent2 2 2 7" xfId="3417" xr:uid="{7BA90630-8150-4353-8E09-F8C58C06313C}"/>
    <cellStyle name="20% - Accent2 2 2 7 2" xfId="7051" xr:uid="{B0FC2EE9-0B15-426C-A201-8BC70AC34271}"/>
    <cellStyle name="20% - Accent2 2 2 7 2 2" xfId="13301" xr:uid="{87BAFA2D-6E73-45C3-8E5B-F8B404E08769}"/>
    <cellStyle name="20% - Accent2 2 2 7 2 2 2" xfId="27534" xr:uid="{3026E8A5-D73D-4BFF-BAEA-AAFE2729F629}"/>
    <cellStyle name="20% - Accent2 2 2 7 2 3" xfId="19361" xr:uid="{8A316E37-3A54-444C-A8A7-F4D045F6349A}"/>
    <cellStyle name="20% - Accent2 2 2 7 3" xfId="10383" xr:uid="{FDCF00C5-17EF-40DE-85DC-3376168A56AF}"/>
    <cellStyle name="20% - Accent2 2 2 7 3 2" xfId="24622" xr:uid="{4C1BB72B-C1FD-42F4-8771-84605B69412A}"/>
    <cellStyle name="20% - Accent2 2 2 7 4" xfId="16414" xr:uid="{126CD280-BB62-41E9-87BC-F4DBEB38FE88}"/>
    <cellStyle name="20% - Accent2 2 2 8" xfId="4027" xr:uid="{965CE125-3B2E-47B1-93E2-C9BABCE452AF}"/>
    <cellStyle name="20% - Accent2 2 2 8 2" xfId="7597" xr:uid="{A0CD79CB-F3F3-43DF-86DF-F906909FE941}"/>
    <cellStyle name="20% - Accent2 2 2 8 2 2" xfId="13847" xr:uid="{B4397F4B-B9B1-4A7B-9B27-F62DB8697974}"/>
    <cellStyle name="20% - Accent2 2 2 8 2 2 2" xfId="28080" xr:uid="{0D2F29CD-9E8F-453E-922C-8DDAD57F95A2}"/>
    <cellStyle name="20% - Accent2 2 2 8 2 3" xfId="19907" xr:uid="{79829433-18C0-4F53-A197-24F2CA3B14C2}"/>
    <cellStyle name="20% - Accent2 2 2 8 3" xfId="10928" xr:uid="{E662294D-C533-4F67-B0CA-E2EF60AC15FE}"/>
    <cellStyle name="20% - Accent2 2 2 8 3 2" xfId="25163" xr:uid="{541FBE27-9B82-4DB4-ADA1-55E1FF550764}"/>
    <cellStyle name="20% - Accent2 2 2 8 4" xfId="16955" xr:uid="{416696E4-27B3-46CF-B419-C4A811324182}"/>
    <cellStyle name="20% - Accent2 2 2 9" xfId="5387" xr:uid="{8CBEDEB3-C077-4DA1-8E17-A803E1BD9DD5}"/>
    <cellStyle name="20% - Accent2 2 2 9 2" xfId="8777" xr:uid="{359FB707-B1A1-4718-94B0-E58BA1F984D0}"/>
    <cellStyle name="20% - Accent2 2 2 9 2 2" xfId="23021" xr:uid="{8DA6D0B3-328F-4476-8CEC-B9D494F7D537}"/>
    <cellStyle name="20% - Accent2 2 2 9 3" xfId="14802" xr:uid="{6C575767-0846-44B3-BA31-C14D9A73A177}"/>
    <cellStyle name="20% - Accent2 2 3" xfId="1794" xr:uid="{4BCE137A-5F7F-4167-84D2-2B9BEE2E5F24}"/>
    <cellStyle name="20% - Accent2 2 3 2" xfId="5572" xr:uid="{ADCF4F00-553F-44B1-8DEF-C14EC7050A06}"/>
    <cellStyle name="20% - Accent2 2 3 2 2" xfId="12156" xr:uid="{A6C15624-BCBF-4335-811E-582F0B6F45B0}"/>
    <cellStyle name="20% - Accent2 2 3 2 2 2" xfId="26389" xr:uid="{BE9D4416-26D0-49BE-A1D3-F47F06B54E0D}"/>
    <cellStyle name="20% - Accent2 2 3 2 3" xfId="18210" xr:uid="{A9C599E0-2E90-4699-A242-0BD3054FB3D1}"/>
    <cellStyle name="20% - Accent2 2 3 3" xfId="8939" xr:uid="{DD650192-0AC4-4050-BF3B-456C64F9B644}"/>
    <cellStyle name="20% - Accent2 2 3 3 2" xfId="23183" xr:uid="{E8832955-DB2E-43E3-BE03-C4CD25C8E4D0}"/>
    <cellStyle name="20% - Accent2 2 3 4" xfId="14956" xr:uid="{DD6C9E95-4004-4B35-96C0-4E00871DA433}"/>
    <cellStyle name="20% - Accent2 2 3 5" xfId="28345" xr:uid="{D4B35FAA-F404-4447-BB50-2BA3E89C68D5}"/>
    <cellStyle name="20% - Accent2 2 4" xfId="2120" xr:uid="{ED802C80-D7A0-4E6E-B651-0AD0E87AAD49}"/>
    <cellStyle name="20% - Accent2 2 5" xfId="2587" xr:uid="{6F02170C-63A2-4E0E-8B1B-20D54FB59BA3}"/>
    <cellStyle name="20% - Accent2 2 5 2" xfId="6248" xr:uid="{9574DCBA-DA5A-4121-A2E6-FD56E65C9C78}"/>
    <cellStyle name="20% - Accent2 2 5 2 2" xfId="12501" xr:uid="{588EAAFD-9B29-4C6F-B5BA-922AB98F8409}"/>
    <cellStyle name="20% - Accent2 2 5 2 2 2" xfId="26734" xr:uid="{7CA2FD58-BFF3-4261-BEC1-5CAB83989B7D}"/>
    <cellStyle name="20% - Accent2 2 5 2 3" xfId="18561" xr:uid="{88FF90A6-CFFB-4C69-86F2-88BA793B4362}"/>
    <cellStyle name="20% - Accent2 2 5 3" xfId="9579" xr:uid="{3DC19803-823C-472A-8961-BDEF04E6FD3F}"/>
    <cellStyle name="20% - Accent2 2 5 3 2" xfId="23819" xr:uid="{A595CFCC-F5B6-4C32-9F0F-56BBDAFD984A}"/>
    <cellStyle name="20% - Accent2 2 5 4" xfId="15613" xr:uid="{97279995-3720-44A2-8E4F-A96A48F1BF89}"/>
    <cellStyle name="20% - Accent2 2 5 5" xfId="28852" xr:uid="{5EAC1095-C9C4-4B9A-B8C5-0CD4F41EE82B}"/>
    <cellStyle name="20% - Accent2 2 6" xfId="2858" xr:uid="{4ED0547C-7570-48E9-BEF2-F03334BF678B}"/>
    <cellStyle name="20% - Accent2 2 6 2" xfId="6508" xr:uid="{042FD39D-E08B-4EDF-AFE4-AC9C5777838A}"/>
    <cellStyle name="20% - Accent2 2 6 2 2" xfId="12758" xr:uid="{FBD37453-ECD2-459D-832A-656F310249EB}"/>
    <cellStyle name="20% - Accent2 2 6 2 2 2" xfId="26991" xr:uid="{665E4FFD-68F9-42AC-81DB-ED12B839E511}"/>
    <cellStyle name="20% - Accent2 2 6 2 3" xfId="18818" xr:uid="{26B863AA-BB51-434A-A8BA-3F9A68C8ECE6}"/>
    <cellStyle name="20% - Accent2 2 6 3" xfId="9839" xr:uid="{1DE76AB6-8A11-4F77-97E3-43EDB2FC58A8}"/>
    <cellStyle name="20% - Accent2 2 6 3 2" xfId="24079" xr:uid="{F25A7421-9CF8-4D97-B17E-CF0CB9D8C437}"/>
    <cellStyle name="20% - Accent2 2 6 4" xfId="15872" xr:uid="{9A017434-6746-4848-8173-AFCB2BB1EDF6}"/>
    <cellStyle name="20% - Accent2 2 6 5" xfId="28753" xr:uid="{B3167A5C-31B5-4D45-B053-00455A078301}"/>
    <cellStyle name="20% - Accent2 2 7" xfId="3103" xr:uid="{F475136F-11A7-40C0-95FA-4B469CAAD9BE}"/>
    <cellStyle name="20% - Accent2 2 7 2" xfId="6753" xr:uid="{85907AD2-961A-43FB-9A4D-E174FB510981}"/>
    <cellStyle name="20% - Accent2 2 7 2 2" xfId="13003" xr:uid="{BB487CA7-749B-4A1C-A994-865D2AEBA51E}"/>
    <cellStyle name="20% - Accent2 2 7 2 2 2" xfId="27236" xr:uid="{90693104-992E-41D6-94C4-BADFA67B71F9}"/>
    <cellStyle name="20% - Accent2 2 7 2 3" xfId="19063" xr:uid="{FF8EE259-6150-4BD3-BA0E-FCD7E6548EF5}"/>
    <cellStyle name="20% - Accent2 2 7 3" xfId="10084" xr:uid="{80F947A5-A30A-43DB-ACDD-D493ACF08049}"/>
    <cellStyle name="20% - Accent2 2 7 3 2" xfId="24324" xr:uid="{1C07945A-2A6B-4B2F-BD91-4F79E97FEABC}"/>
    <cellStyle name="20% - Accent2 2 7 4" xfId="16117" xr:uid="{2F5C0746-7EFA-49A3-8038-2DD2A2D4ECA0}"/>
    <cellStyle name="20% - Accent2 2 8" xfId="5279" xr:uid="{C24A4DDB-1C39-4A6C-A971-EB634CE8ABEA}"/>
    <cellStyle name="20% - Accent2 2 8 2" xfId="8720" xr:uid="{54D63C07-B2AB-499F-A506-E88D95C51A3E}"/>
    <cellStyle name="20% - Accent2 2 8 2 2" xfId="22964" xr:uid="{F44BF33F-4AD7-4581-AA9B-311A7490E56E}"/>
    <cellStyle name="20% - Accent2 2 8 3" xfId="14745" xr:uid="{4186C471-5621-45E7-A50F-D774FF73FE90}"/>
    <cellStyle name="20% - Accent2 2 9" xfId="1487" xr:uid="{A2900A38-6A86-4946-BDDA-986B71550BA4}"/>
    <cellStyle name="20% - Accent2 20" xfId="28610" xr:uid="{AF71677C-CB1E-48A2-9443-FE22BBE93E0C}"/>
    <cellStyle name="20% - Accent2 21" xfId="28578" xr:uid="{872DA985-E078-4CC9-8122-31518E5DD91A}"/>
    <cellStyle name="20% - Accent2 21 2" xfId="28793" xr:uid="{968F93B4-0303-4D29-9E6D-DCCCD1225363}"/>
    <cellStyle name="20% - Accent2 22" xfId="28834" xr:uid="{F1A3B919-41B5-40B7-9045-7C414E0DA709}"/>
    <cellStyle name="20% - Accent2 23" xfId="28695" xr:uid="{9F785302-6C4E-45CE-98D8-DFAFE8440545}"/>
    <cellStyle name="20% - Accent2 24" xfId="29083" xr:uid="{9AB07389-9611-4648-B241-48943A8D2C1C}"/>
    <cellStyle name="20% - Accent2 25" xfId="29168" xr:uid="{F2AAABBC-C16E-432E-BEC3-4804B2DD98FC}"/>
    <cellStyle name="20% - Accent2 26" xfId="28868" xr:uid="{8CAF75B0-1AED-4718-AD70-16D31AEEF4C9}"/>
    <cellStyle name="20% - Accent2 27" xfId="29093" xr:uid="{8D8A611E-2CFF-4FE0-AA46-D856C9C4B773}"/>
    <cellStyle name="20% - Accent2 28" xfId="28373" xr:uid="{7855F51D-9D11-4035-8573-74621F9DD72B}"/>
    <cellStyle name="20% - Accent2 29" xfId="28437" xr:uid="{D7B8543A-1EA0-47A9-8B51-97073CDB0D98}"/>
    <cellStyle name="20% - Accent2 3" xfId="356" xr:uid="{03B24338-4897-43A4-963B-4C710BF37651}"/>
    <cellStyle name="20% - Accent2 3 10" xfId="14174" xr:uid="{A5B8C95C-563B-46E2-AFF0-AED70DEF41E4}"/>
    <cellStyle name="20% - Accent2 3 2" xfId="987" xr:uid="{8FED4210-1B4F-492D-8329-DDD7C8CDFEC7}"/>
    <cellStyle name="20% - Accent2 3 2 2" xfId="2332" xr:uid="{FA5F1BF1-F7EB-476E-83B4-4B09308158A8}"/>
    <cellStyle name="20% - Accent2 3 2 2 2" xfId="28589" xr:uid="{8F2A346A-5707-43CE-9F0F-FA89F7F94E11}"/>
    <cellStyle name="20% - Accent2 3 2 3" xfId="5627" xr:uid="{474C719A-D5A4-4833-8A33-97A936E0520C}"/>
    <cellStyle name="20% - Accent2 3 2 3 2" xfId="8988" xr:uid="{3BB030FA-6F0E-44EB-B72E-B92C2FF61786}"/>
    <cellStyle name="20% - Accent2 3 2 3 2 2" xfId="23232" xr:uid="{19DDCAEB-78CA-4A86-87CC-BEF2E795BAB5}"/>
    <cellStyle name="20% - Accent2 3 2 3 3" xfId="15003" xr:uid="{5E03C1FA-E9B1-4C16-AD5A-A3D57637A305}"/>
    <cellStyle name="20% - Accent2 3 2 4" xfId="1865" xr:uid="{35EF55D6-A939-4DCF-87B8-12CBA24BCCD8}"/>
    <cellStyle name="20% - Accent2 3 2 5" xfId="28807" xr:uid="{1D364D2E-FF9A-41D7-BFD3-8D36041B7319}"/>
    <cellStyle name="20% - Accent2 3 3" xfId="2633" xr:uid="{B84AB2B7-B465-4355-9881-83A3CE10EB57}"/>
    <cellStyle name="20% - Accent2 3 3 2" xfId="6293" xr:uid="{AF624EAD-7A12-47CC-9E42-0450271D5FA0}"/>
    <cellStyle name="20% - Accent2 3 3 2 2" xfId="12545" xr:uid="{D9FD389C-6386-4736-AFAF-ECCCABDC5E39}"/>
    <cellStyle name="20% - Accent2 3 3 2 2 2" xfId="26778" xr:uid="{CE43D9C2-347C-4416-8086-9424F74486AF}"/>
    <cellStyle name="20% - Accent2 3 3 2 3" xfId="18605" xr:uid="{FD41582B-0803-4CA5-BF7D-84F8F37C4D4F}"/>
    <cellStyle name="20% - Accent2 3 3 3" xfId="9624" xr:uid="{578B0C54-5C4E-475B-8186-96B82A2A3B0D}"/>
    <cellStyle name="20% - Accent2 3 3 3 2" xfId="23864" xr:uid="{572B5CA2-FE6B-4290-A750-E5B783D3D6AE}"/>
    <cellStyle name="20% - Accent2 3 3 4" xfId="15657" xr:uid="{95281838-FFCD-482C-AC15-156F78957B4B}"/>
    <cellStyle name="20% - Accent2 3 3 5" xfId="29064" xr:uid="{A4D8B198-A431-4A4E-BFA1-45D15CB11C10}"/>
    <cellStyle name="20% - Accent2 3 4" xfId="2903" xr:uid="{03084300-7AB2-4B8D-9A01-A355EF659031}"/>
    <cellStyle name="20% - Accent2 3 4 2" xfId="6553" xr:uid="{A619281F-4A2D-4138-8592-FEE577CD12B7}"/>
    <cellStyle name="20% - Accent2 3 4 2 2" xfId="12803" xr:uid="{F98E1DB9-DFD6-4411-B2D0-9B7E7FCDF18C}"/>
    <cellStyle name="20% - Accent2 3 4 2 2 2" xfId="27036" xr:uid="{8DAB6479-143E-40C4-AA0D-9AB06112ADFD}"/>
    <cellStyle name="20% - Accent2 3 4 2 3" xfId="18863" xr:uid="{AE0364D2-D860-40A9-A8BA-A15EFE414ECE}"/>
    <cellStyle name="20% - Accent2 3 4 3" xfId="9884" xr:uid="{4FD249E0-C951-4A24-9156-EFE6B18DB231}"/>
    <cellStyle name="20% - Accent2 3 4 3 2" xfId="24124" xr:uid="{CDFCCDA2-96AA-4535-838A-3C6BC2E477C9}"/>
    <cellStyle name="20% - Accent2 3 4 4" xfId="15917" xr:uid="{FE966C9F-3AA9-4240-9235-9018349A6AF5}"/>
    <cellStyle name="20% - Accent2 3 5" xfId="3148" xr:uid="{EC0A289A-A2DF-4463-A59D-C105496142D9}"/>
    <cellStyle name="20% - Accent2 3 5 2" xfId="6798" xr:uid="{A1C0D412-9A4C-4C64-9BC4-A4E6A760C553}"/>
    <cellStyle name="20% - Accent2 3 5 2 2" xfId="13048" xr:uid="{BC6F2450-A387-4E60-B278-A29497B83B30}"/>
    <cellStyle name="20% - Accent2 3 5 2 2 2" xfId="27281" xr:uid="{C80FE5F7-D514-430E-81DD-91D3E65A6936}"/>
    <cellStyle name="20% - Accent2 3 5 2 3" xfId="19108" xr:uid="{0C91BBC0-767F-4EBF-90F3-4C7D10B111B0}"/>
    <cellStyle name="20% - Accent2 3 5 3" xfId="10129" xr:uid="{9D6B654E-7BCD-4C38-B638-D1B82B26A8C7}"/>
    <cellStyle name="20% - Accent2 3 5 3 2" xfId="24369" xr:uid="{49E246C1-CCC1-4C68-A75B-F8130E067A29}"/>
    <cellStyle name="20% - Accent2 3 5 4" xfId="16162" xr:uid="{1494685D-96C8-44DB-B56A-6D7FCB7FD179}"/>
    <cellStyle name="20% - Accent2 3 6" xfId="3370" xr:uid="{BA131694-D45D-4734-AEEF-8A8ACFE885FB}"/>
    <cellStyle name="20% - Accent2 3 6 2" xfId="7005" xr:uid="{749368AD-64EF-4998-9BF1-28CE020D2A74}"/>
    <cellStyle name="20% - Accent2 3 6 2 2" xfId="13255" xr:uid="{38DBC4FD-5922-46DB-A654-5C5CB600A39A}"/>
    <cellStyle name="20% - Accent2 3 6 2 2 2" xfId="27488" xr:uid="{4B26A10B-ECE3-4306-92FE-3A3743C9C554}"/>
    <cellStyle name="20% - Accent2 3 6 2 3" xfId="19315" xr:uid="{15928F5B-FEF6-4A45-AA6D-D3667C6023FD}"/>
    <cellStyle name="20% - Accent2 3 6 3" xfId="10337" xr:uid="{FF78D381-7FF2-4BC4-80F3-76460F548279}"/>
    <cellStyle name="20% - Accent2 3 6 3 2" xfId="24576" xr:uid="{BBB36D60-23FC-41B8-A8B6-9246267BA85E}"/>
    <cellStyle name="20% - Accent2 3 6 4" xfId="16368" xr:uid="{B33E2CEB-08B7-49D4-B025-8131A3F82490}"/>
    <cellStyle name="20% - Accent2 3 7" xfId="3981" xr:uid="{F1A5B832-E39B-49DD-8396-E978DBD0C014}"/>
    <cellStyle name="20% - Accent2 3 7 2" xfId="7551" xr:uid="{B8247BE9-EEFA-4D0F-87CA-BABE610B37EB}"/>
    <cellStyle name="20% - Accent2 3 7 2 2" xfId="13801" xr:uid="{7D83E156-B705-47C4-B8E5-1F6625F90F12}"/>
    <cellStyle name="20% - Accent2 3 7 2 2 2" xfId="28034" xr:uid="{59E24B0F-EA79-48D0-A611-CA05E87533E7}"/>
    <cellStyle name="20% - Accent2 3 7 2 3" xfId="19861" xr:uid="{7D94AC39-64AA-4520-BB8C-BA0CAFB0C3AA}"/>
    <cellStyle name="20% - Accent2 3 7 3" xfId="10882" xr:uid="{93EC4AA4-2C3F-4BC8-B4DE-E7D36EAB9DF7}"/>
    <cellStyle name="20% - Accent2 3 7 3 2" xfId="25117" xr:uid="{9EF34BB7-C4AB-4337-A98D-B1D52022E191}"/>
    <cellStyle name="20% - Accent2 3 7 4" xfId="16909" xr:uid="{DB8F43A0-4B1B-4556-9DFE-FE09C2FB4350}"/>
    <cellStyle name="20% - Accent2 3 8" xfId="4597" xr:uid="{3083F414-BAB0-4B50-B4C6-A8899719D7D8}"/>
    <cellStyle name="20% - Accent2 3 8 2" xfId="11484" xr:uid="{657792B3-1BCD-4FC4-B051-9F70EB7BC892}"/>
    <cellStyle name="20% - Accent2 3 8 2 2" xfId="25717" xr:uid="{C3CD38B0-B741-426D-A557-5727BF44C40F}"/>
    <cellStyle name="20% - Accent2 3 8 3" xfId="17525" xr:uid="{D10F46E4-616D-4252-871D-5BFF724AB228}"/>
    <cellStyle name="20% - Accent2 3 9" xfId="8108" xr:uid="{1DFCE7BE-AD51-479B-9BB8-1085BA5F8B4B}"/>
    <cellStyle name="20% - Accent2 3 9 2" xfId="22381" xr:uid="{40C4F706-A137-40DA-ACEF-73443E8347F9}"/>
    <cellStyle name="20% - Accent2 30" xfId="28489" xr:uid="{A77B48AA-9481-43A4-B2A3-10F4E2401211}"/>
    <cellStyle name="20% - Accent2 31" xfId="29183" xr:uid="{DECECBD2-C6E8-4360-9C5E-B8DF04A6FCBC}"/>
    <cellStyle name="20% - Accent2 32" xfId="28645" xr:uid="{4765556C-EC4D-4E83-8267-C13FF5C3189E}"/>
    <cellStyle name="20% - Accent2 33" xfId="29001" xr:uid="{DB0E71A3-8CDD-4829-8BF9-DA0EDCCF98BB}"/>
    <cellStyle name="20% - Accent2 34" xfId="28444" xr:uid="{E9A1924D-B97E-4A81-965B-3E3FE049F27E}"/>
    <cellStyle name="20% - Accent2 35" xfId="28712" xr:uid="{638D336D-8E9F-40DD-A90E-F3076620F798}"/>
    <cellStyle name="20% - Accent2 36" xfId="28955" xr:uid="{D7B0F915-00C8-41F1-8982-E87F0DEA5349}"/>
    <cellStyle name="20% - Accent2 37" xfId="28450" xr:uid="{8473569D-129D-48BF-BB02-CD39DB62AB34}"/>
    <cellStyle name="20% - Accent2 38" xfId="28675" xr:uid="{C6C84063-632F-4FB7-87DD-41707E57DEC0}"/>
    <cellStyle name="20% - Accent2 39" xfId="28950" xr:uid="{63456555-8E64-4D11-AF8B-507F0EB8D552}"/>
    <cellStyle name="20% - Accent2 4" xfId="628" xr:uid="{2DF04FD8-CCD1-4C33-8B74-DCA484686AF1}"/>
    <cellStyle name="20% - Accent2 4 2" xfId="1824" xr:uid="{87FE869D-F230-48E6-BBBB-CB15A919A7BE}"/>
    <cellStyle name="20% - Accent2 4 2 2" xfId="5598" xr:uid="{334CC7D4-1922-4D97-8F8A-580BAE9CCF52}"/>
    <cellStyle name="20% - Accent2 4 2 2 2" xfId="12176" xr:uid="{D9B805E7-43B4-472C-B818-AADEC268D18D}"/>
    <cellStyle name="20% - Accent2 4 2 2 2 2" xfId="26409" xr:uid="{75EB2D55-BAEF-4399-A3AC-7D0E61586B8E}"/>
    <cellStyle name="20% - Accent2 4 2 2 3" xfId="18230" xr:uid="{7FBC0AB9-1322-466E-99D5-511829B8EBE3}"/>
    <cellStyle name="20% - Accent2 4 2 3" xfId="8964" xr:uid="{806C910D-8965-4199-AF3D-D3FB1B180D68}"/>
    <cellStyle name="20% - Accent2 4 2 3 2" xfId="23208" xr:uid="{FA3AC2E8-5263-415A-A29B-B622A39A2D4F}"/>
    <cellStyle name="20% - Accent2 4 2 4" xfId="14979" xr:uid="{C65D83E1-7A0E-45E0-B921-99CFD56D7494}"/>
    <cellStyle name="20% - Accent2 4 2 5" xfId="29112" xr:uid="{560B3E05-3655-463D-A0FA-89916A82D9E2}"/>
    <cellStyle name="20% - Accent2 4 3" xfId="2230" xr:uid="{F9003A93-851B-4703-A3BE-B2A3B6DC4824}"/>
    <cellStyle name="20% - Accent2 4 3 2" xfId="28531" xr:uid="{5CAB5F44-F3BD-45FC-9F5E-DF4A86970906}"/>
    <cellStyle name="20% - Accent2 4 4" xfId="2614" xr:uid="{B4F8A3DF-B70C-43FC-AE5A-3222E7B6404D}"/>
    <cellStyle name="20% - Accent2 4 4 2" xfId="6275" xr:uid="{55F02C14-0069-41C4-8A17-2C531EB7E70C}"/>
    <cellStyle name="20% - Accent2 4 4 2 2" xfId="12527" xr:uid="{6A738827-C987-434D-A425-D2AF12DFBBF5}"/>
    <cellStyle name="20% - Accent2 4 4 2 2 2" xfId="26760" xr:uid="{1A3B3FFC-1992-4C09-874F-2DABFC650C9B}"/>
    <cellStyle name="20% - Accent2 4 4 2 3" xfId="18587" xr:uid="{995F9711-E16C-499A-AD0A-B05CFE497C3F}"/>
    <cellStyle name="20% - Accent2 4 4 3" xfId="9606" xr:uid="{5F45C782-DE99-4AC5-964C-7FA5B5211CB6}"/>
    <cellStyle name="20% - Accent2 4 4 3 2" xfId="23846" xr:uid="{C6146EC3-A4C4-401B-950C-C5DB1D744D31}"/>
    <cellStyle name="20% - Accent2 4 4 4" xfId="15640" xr:uid="{45111DF5-1E52-412E-8026-30DA9FAB1BF4}"/>
    <cellStyle name="20% - Accent2 4 5" xfId="2885" xr:uid="{8FCF6B1F-ACD2-49FB-B5C4-C9B4C806949D}"/>
    <cellStyle name="20% - Accent2 4 5 2" xfId="6535" xr:uid="{4FECB6F4-99F8-4B8A-87E8-8247401F3F72}"/>
    <cellStyle name="20% - Accent2 4 5 2 2" xfId="12785" xr:uid="{469A1D45-DD25-4F52-9C79-52036B1A47F5}"/>
    <cellStyle name="20% - Accent2 4 5 2 2 2" xfId="27018" xr:uid="{989C50F4-C952-4E11-A313-EE61DEB1C85C}"/>
    <cellStyle name="20% - Accent2 4 5 2 3" xfId="18845" xr:uid="{1A0A3880-AFA4-4CD6-BE73-3276E7C401E5}"/>
    <cellStyle name="20% - Accent2 4 5 3" xfId="9866" xr:uid="{E1CD12E8-4C6D-42E2-887F-26A91D20095F}"/>
    <cellStyle name="20% - Accent2 4 5 3 2" xfId="24106" xr:uid="{79B329E4-0982-4B59-A94D-E98434253E55}"/>
    <cellStyle name="20% - Accent2 4 5 4" xfId="15899" xr:uid="{808A483D-B600-4BE8-A01B-EE3DD9C743A9}"/>
    <cellStyle name="20% - Accent2 4 6" xfId="3130" xr:uid="{26586D00-690E-41F2-8247-8161D56E8B30}"/>
    <cellStyle name="20% - Accent2 4 6 2" xfId="6780" xr:uid="{287AC68A-892E-4D92-9DD4-96B8B50C5FD6}"/>
    <cellStyle name="20% - Accent2 4 6 2 2" xfId="13030" xr:uid="{ABED5996-4454-4C5F-8EF0-184ABBA61B90}"/>
    <cellStyle name="20% - Accent2 4 6 2 2 2" xfId="27263" xr:uid="{1279474A-9280-427C-8CA0-B8FC858F8F8D}"/>
    <cellStyle name="20% - Accent2 4 6 2 3" xfId="19090" xr:uid="{91333ABA-7AB4-4202-971D-0E82AE5C107C}"/>
    <cellStyle name="20% - Accent2 4 6 3" xfId="10111" xr:uid="{5D21E468-3D75-4045-9469-9D1C75668A6D}"/>
    <cellStyle name="20% - Accent2 4 6 3 2" xfId="24351" xr:uid="{E0201480-A6D8-4AC4-B6DD-153811EC967F}"/>
    <cellStyle name="20% - Accent2 4 6 4" xfId="16144" xr:uid="{954BA0AF-9B43-46D9-8790-8CDA24D77A55}"/>
    <cellStyle name="20% - Accent2 4 7" xfId="5306" xr:uid="{6C8C9BE9-D7F3-4008-8ABF-E711BA737A66}"/>
    <cellStyle name="20% - Accent2 4 7 2" xfId="8738" xr:uid="{D3FE7987-E978-4DA6-AF63-8F7CB6A9DC56}"/>
    <cellStyle name="20% - Accent2 4 7 2 2" xfId="22982" xr:uid="{D323C78A-E65A-4616-BA0F-E5349C618510}"/>
    <cellStyle name="20% - Accent2 4 7 3" xfId="14760" xr:uid="{AF725EB7-3D14-40AA-9040-2E857A1D774E}"/>
    <cellStyle name="20% - Accent2 4 8" xfId="1514" xr:uid="{7829D0A7-B79C-427C-ADAC-1BEC244FC0B2}"/>
    <cellStyle name="20% - Accent2 40" xfId="28892" xr:uid="{56C023E2-15C1-4A94-B450-F9951F3CBD5E}"/>
    <cellStyle name="20% - Accent2 41" xfId="29118" xr:uid="{8D9AF9F1-A615-4583-A38B-A839AAACDAB3}"/>
    <cellStyle name="20% - Accent2 42" xfId="28628" xr:uid="{1BF6DB20-0364-4CF1-B3FD-1D676C3BEE46}"/>
    <cellStyle name="20% - Accent2 43" xfId="28474" xr:uid="{2D3ADBA1-2864-4C1E-A538-4EC45840BA4F}"/>
    <cellStyle name="20% - Accent2 44" xfId="28395" xr:uid="{3BBD8A6D-BE11-4E64-B277-5E72144FCBE0}"/>
    <cellStyle name="20% - Accent2 45" xfId="28837" xr:uid="{CE1A266C-811E-4A6A-A9B8-02363AD82FE4}"/>
    <cellStyle name="20% - Accent2 46" xfId="29192" xr:uid="{D637F404-BCC6-45E2-B86B-D3FC38B77484}"/>
    <cellStyle name="20% - Accent2 47" xfId="28926" xr:uid="{0FEE6225-11F1-4BDD-92DE-916EA33942FF}"/>
    <cellStyle name="20% - Accent2 48" xfId="29088" xr:uid="{4C233B68-78FE-4749-9DA4-08D12832A5C3}"/>
    <cellStyle name="20% - Accent2 49" xfId="28585" xr:uid="{5040841A-6143-4E04-8BE2-13817C40D2BA}"/>
    <cellStyle name="20% - Accent2 5" xfId="752" xr:uid="{E95FC7DE-9DAE-46F0-BF34-2EA18D103188}"/>
    <cellStyle name="20% - Accent2 5 2" xfId="2282" xr:uid="{293424FA-AE57-4B28-9F31-854FB404D5AB}"/>
    <cellStyle name="20% - Accent2 5 2 2" xfId="29094" xr:uid="{B096E87A-810E-48D5-890C-2D13D6ED22A8}"/>
    <cellStyle name="20% - Accent2 5 3" xfId="5527" xr:uid="{7B47DCAA-5044-42E8-81F3-A23BB16DE45C}"/>
    <cellStyle name="20% - Accent2 5 3 2" xfId="8894" xr:uid="{395AA171-8B77-4F7E-99D6-800805C57939}"/>
    <cellStyle name="20% - Accent2 5 3 2 2" xfId="23138" xr:uid="{7C062264-0289-44C6-92A8-7C9CDFF11CB5}"/>
    <cellStyle name="20% - Accent2 5 3 3" xfId="14913" xr:uid="{5F050F6C-AAB0-4EF7-88EB-ADAC61A88B62}"/>
    <cellStyle name="20% - Accent2 5 3 4" xfId="28582" xr:uid="{4738AEE3-163E-4D41-B077-93EE7DDEA3FB}"/>
    <cellStyle name="20% - Accent2 5 4" xfId="1747" xr:uid="{DAA4FB83-B85F-4652-B4A4-2BBFD5B6EEC1}"/>
    <cellStyle name="20% - Accent2 50" xfId="28895" xr:uid="{90CA3C0D-043C-40DB-98A5-8BDD4ABA507A}"/>
    <cellStyle name="20% - Accent2 51" xfId="28510" xr:uid="{C52F565B-9D09-4E75-B3EC-C28B7F4642CA}"/>
    <cellStyle name="20% - Accent2 52" xfId="28476" xr:uid="{ED61407C-CBD8-4B0E-83AE-ADCACB6F4078}"/>
    <cellStyle name="20% - Accent2 53" xfId="28768" xr:uid="{CE160E1B-3F56-4287-9ED8-089145E9F476}"/>
    <cellStyle name="20% - Accent2 54" xfId="28700" xr:uid="{E2283433-E54F-4D7C-9687-C0907EF41971}"/>
    <cellStyle name="20% - Accent2 55" xfId="28544" xr:uid="{A1593D31-FF49-4AD6-A86C-78C0F738F1EF}"/>
    <cellStyle name="20% - Accent2 56" xfId="29164" xr:uid="{17A8F675-2750-42CC-8764-9EEC9F69B5D3}"/>
    <cellStyle name="20% - Accent2 57" xfId="29047" xr:uid="{4295BB71-E951-4189-944C-979E728E03E6}"/>
    <cellStyle name="20% - Accent2 58" xfId="28778" xr:uid="{E1FB7986-57BE-45BA-ACCB-988ACCFFBB1C}"/>
    <cellStyle name="20% - Accent2 59" xfId="28540" xr:uid="{D2FACC52-206D-4FCD-855A-E9EE230EFFB5}"/>
    <cellStyle name="20% - Accent2 6" xfId="808" xr:uid="{B9315784-1D98-4CD4-BDFC-73A8210345C5}"/>
    <cellStyle name="20% - Accent2 6 2" xfId="28511" xr:uid="{E454B43B-2B20-4C11-88F1-2598E43AB0CF}"/>
    <cellStyle name="20% - Accent2 6 3" xfId="28383" xr:uid="{F329B9E2-2DE6-4ECF-BD83-2C7C18444244}"/>
    <cellStyle name="20% - Accent2 60" xfId="28857" xr:uid="{B0C5C662-EEE0-4191-A4EE-C6B33830F9CA}"/>
    <cellStyle name="20% - Accent2 61" xfId="29126" xr:uid="{5ECB59F6-8C5F-4270-8AE1-E24968195499}"/>
    <cellStyle name="20% - Accent2 61 2" xfId="28681" xr:uid="{AF0518B9-25DE-41A2-8B8A-770EDED48B2D}"/>
    <cellStyle name="20% - Accent2 61 2 2" xfId="28659" xr:uid="{99DC6D41-F642-46FC-BBAD-26999F00F943}"/>
    <cellStyle name="20% - Accent2 61 2 3" xfId="28635" xr:uid="{7BD5549E-06DF-4927-BC4F-7F14D7FE7982}"/>
    <cellStyle name="20% - Accent2 61 2 4" xfId="28860" xr:uid="{7D8CF121-5D06-4637-803D-DB671EBEEDF5}"/>
    <cellStyle name="20% - Accent2 61 2 5" xfId="28517" xr:uid="{09D54CD0-90FD-4BD9-A602-5267EF7FA6C4}"/>
    <cellStyle name="20% - Accent2 61 2 6" xfId="28970" xr:uid="{45AAA867-0043-4B78-BD09-38A9A4E78B49}"/>
    <cellStyle name="20% - Accent2 61 3" xfId="28486" xr:uid="{A82E7BBF-383E-43FC-BEE2-9AAFF5F3F738}"/>
    <cellStyle name="20% - Accent2 61 4" xfId="28959" xr:uid="{365D73B9-395D-4494-8DBF-3586483686DC}"/>
    <cellStyle name="20% - Accent2 61 5" xfId="29045" xr:uid="{4B7164ED-DD19-447F-8325-DEA890574F08}"/>
    <cellStyle name="20% - Accent2 61 6" xfId="28769" xr:uid="{D4D675F8-4A33-4E67-A868-1B91F203C098}"/>
    <cellStyle name="20% - Accent2 61 7" xfId="28639" xr:uid="{ED17079D-D549-40CE-A3E2-994E21DF7256}"/>
    <cellStyle name="20% - Accent2 61 8" xfId="28502" xr:uid="{1CF59F60-7C23-449C-8FC0-DF3937BF4ABF}"/>
    <cellStyle name="20% - Accent2 61 9" xfId="28483" xr:uid="{B748C401-2CFB-4CCA-BFCB-E608F46171BC}"/>
    <cellStyle name="20% - Accent2 62" xfId="28304" xr:uid="{A33A721A-38AD-4C51-948B-E262A33698BB}"/>
    <cellStyle name="20% - Accent2 63" xfId="29097" xr:uid="{0F69A86D-417B-414A-AC40-78A1CE10C515}"/>
    <cellStyle name="20% - Accent2 63 2" xfId="28329" xr:uid="{3CE8805B-110E-4FBC-89AA-52035EB66356}"/>
    <cellStyle name="20% - Accent2 63 3" xfId="28785" xr:uid="{C2DDA2A1-40CF-4347-939B-58DB34895552}"/>
    <cellStyle name="20% - Accent2 63 4" xfId="28429" xr:uid="{4556057F-2692-4160-96D9-2F071E633474}"/>
    <cellStyle name="20% - Accent2 63 5" xfId="28667" xr:uid="{55C5E7A3-B683-4522-A018-D236D72D9C76}"/>
    <cellStyle name="20% - Accent2 63 6" xfId="29185" xr:uid="{93A69C28-5F04-4F6F-868E-489857EF9240}"/>
    <cellStyle name="20% - Accent2 64" xfId="28495" xr:uid="{E850018E-1935-4414-A026-A679694DD54C}"/>
    <cellStyle name="20% - Accent2 65" xfId="28859" xr:uid="{8720455B-A0B2-4657-85AF-5BDE7DABA4DC}"/>
    <cellStyle name="20% - Accent2 66" xfId="28599" xr:uid="{1E83BA38-8F8E-4B3A-8AB5-80702AEE6C16}"/>
    <cellStyle name="20% - Accent2 67" xfId="28569" xr:uid="{743919B5-8293-46A3-83EC-CF68333D6404}"/>
    <cellStyle name="20% - Accent2 68" xfId="28777" xr:uid="{65DF81B5-9104-4C93-939A-56D1979C7D24}"/>
    <cellStyle name="20% - Accent2 69" xfId="28561" xr:uid="{9BD8296D-7F9D-4E5F-BAA5-119869700BDA}"/>
    <cellStyle name="20% - Accent2 7" xfId="157" xr:uid="{F44EBE4E-A65A-4486-B8F1-8450C954F815}"/>
    <cellStyle name="20% - Accent2 7 2" xfId="28696" xr:uid="{B3D5F3B8-5F43-4FFC-BE8A-9D80E09353CA}"/>
    <cellStyle name="20% - Accent2 7 3" xfId="28605" xr:uid="{32A54887-67CF-4E40-9F17-1D0041487275}"/>
    <cellStyle name="20% - Accent2 70" xfId="28409" xr:uid="{737489A0-4A77-45D2-8E3F-D9A3725A88A2}"/>
    <cellStyle name="20% - Accent2 71" xfId="28446" xr:uid="{70ACAB97-A908-4CB2-A051-E0237F2582EB}"/>
    <cellStyle name="20% - Accent2 72" xfId="29013" xr:uid="{3A611997-675D-429C-9053-68EC3BF08AB3}"/>
    <cellStyle name="20% - Accent2 73" xfId="1235" xr:uid="{0701A840-133E-443C-9C21-2CC65DD67958}"/>
    <cellStyle name="20% - Accent2 8" xfId="2516" xr:uid="{231D034C-B2A0-4E5E-BF82-F50E743378D5}"/>
    <cellStyle name="20% - Accent2 8 2" xfId="6178" xr:uid="{7776DB48-2192-4946-8B7F-1B2E35B7D22B}"/>
    <cellStyle name="20% - Accent2 8 2 2" xfId="12432" xr:uid="{C6EC6861-5122-4A22-8448-2E5BCECC176B}"/>
    <cellStyle name="20% - Accent2 8 2 2 2" xfId="26665" xr:uid="{0B81C212-61DF-4CE4-BE8D-0435FCAE2068}"/>
    <cellStyle name="20% - Accent2 8 2 3" xfId="18492" xr:uid="{62D9AFD6-A348-49D6-8B85-BEEFAC3BB83F}"/>
    <cellStyle name="20% - Accent2 8 2 4" xfId="28815" xr:uid="{35B5D7F5-EFCA-4747-AA9A-38825632E05D}"/>
    <cellStyle name="20% - Accent2 8 3" xfId="9509" xr:uid="{286F4B1C-36BF-4547-91B9-76B1F4A326ED}"/>
    <cellStyle name="20% - Accent2 8 3 2" xfId="23749" xr:uid="{F5C22047-E812-4776-AD42-8524E122EBB8}"/>
    <cellStyle name="20% - Accent2 8 4" xfId="15544" xr:uid="{3712DA43-132D-4583-801D-24F9BFB048BC}"/>
    <cellStyle name="20% - Accent2 8 5" xfId="28612" xr:uid="{12C74321-D3EE-4B1F-A4DF-7DF12A6B2A2C}"/>
    <cellStyle name="20% - Accent2 9" xfId="2536" xr:uid="{CD0FE4C8-D191-4539-8173-AD78ADA3F614}"/>
    <cellStyle name="20% - Accent2 9 2" xfId="6198" xr:uid="{1151AD8E-BC14-4301-BE82-25682881C681}"/>
    <cellStyle name="20% - Accent2 9 2 2" xfId="12452" xr:uid="{3D33B8F0-68B5-44E0-8752-CF0AA1234CC4}"/>
    <cellStyle name="20% - Accent2 9 2 2 2" xfId="26685" xr:uid="{B651A625-A4E8-44D0-80AA-C0699DE71AA0}"/>
    <cellStyle name="20% - Accent2 9 2 3" xfId="18512" xr:uid="{DBC9375E-562D-4FB9-8A73-0CAEF279F44F}"/>
    <cellStyle name="20% - Accent2 9 2 4" xfId="28978" xr:uid="{DB6A8AE4-3A87-4A27-9104-DC094CA95D28}"/>
    <cellStyle name="20% - Accent2 9 3" xfId="9529" xr:uid="{E0CCF152-3C5F-462E-A67B-19513B27D6D1}"/>
    <cellStyle name="20% - Accent2 9 3 2" xfId="23769" xr:uid="{8BAFEB7C-D0E9-405B-A5A4-8D0FE551EC44}"/>
    <cellStyle name="20% - Accent2 9 4" xfId="15564" xr:uid="{69DE2167-7D02-440B-9DC3-AEBBE1833052}"/>
    <cellStyle name="20% - Accent2 9 5" xfId="28941" xr:uid="{BB7BE78F-B69B-449E-8DB0-95BADC92A266}"/>
    <cellStyle name="20% - Accent3 1" xfId="28604" xr:uid="{3010FB93-E7AE-4656-97F0-94F86428C481}"/>
    <cellStyle name="20% - Accent3 1 2" xfId="29124" xr:uid="{E7A185B6-B82E-4376-A58F-86FE695A6C85}"/>
    <cellStyle name="20% - Accent3 1 2 2" xfId="28752" xr:uid="{019EFDB7-944B-48EA-8825-9DCA08199D31}"/>
    <cellStyle name="20% - Accent3 1 3" xfId="28914" xr:uid="{70929E22-51D0-46FA-BE61-45A91159409C}"/>
    <cellStyle name="20% - Accent3 10" xfId="2795" xr:uid="{8CC42A20-7E6F-42AF-BB93-C33392231120}"/>
    <cellStyle name="20% - Accent3 10 2" xfId="6448" xr:uid="{8568E83B-86ED-468A-B151-8AA89BA70D40}"/>
    <cellStyle name="20% - Accent3 10 2 2" xfId="12699" xr:uid="{1E38D48C-DB85-435B-8DE3-7A5B30D07FC6}"/>
    <cellStyle name="20% - Accent3 10 2 2 2" xfId="26932" xr:uid="{11EA9E5A-FF9A-41B5-A8D7-2B885017F7B6}"/>
    <cellStyle name="20% - Accent3 10 2 3" xfId="18759" xr:uid="{9DA16104-55AA-4336-A9BC-6938ECCB4195}"/>
    <cellStyle name="20% - Accent3 10 2 4" xfId="28759" xr:uid="{611A07B2-EA08-47FA-9D7C-1DF3C4B5C2F1}"/>
    <cellStyle name="20% - Accent3 10 3" xfId="9779" xr:uid="{04031A0C-0E2B-498E-8720-43FB6DD4A307}"/>
    <cellStyle name="20% - Accent3 10 3 2" xfId="24019" xr:uid="{9CED3666-0F15-4EDA-A32D-26BC23AC62E9}"/>
    <cellStyle name="20% - Accent3 10 4" xfId="15812" xr:uid="{35B82999-4D66-478D-8BC6-647BA7AEBF9A}"/>
    <cellStyle name="20% - Accent3 10 5" xfId="28703" xr:uid="{4F44BBE1-6868-4D96-9688-DF6D4F47611E}"/>
    <cellStyle name="20% - Accent3 11" xfId="2817" xr:uid="{9E097F02-DF58-4B81-A906-61D71ABBB922}"/>
    <cellStyle name="20% - Accent3 11 2" xfId="6467" xr:uid="{D9BE5A11-633F-419A-9C89-0DFC171FA488}"/>
    <cellStyle name="20% - Accent3 11 2 2" xfId="12717" xr:uid="{228D2313-69F0-4ED4-BAE3-6C4A28F97A6A}"/>
    <cellStyle name="20% - Accent3 11 2 2 2" xfId="26950" xr:uid="{0FDADFF8-4D97-47D1-9EF0-B971377C797B}"/>
    <cellStyle name="20% - Accent3 11 2 3" xfId="18777" xr:uid="{42B98C30-DC1F-4DC6-A754-442060E376E8}"/>
    <cellStyle name="20% - Accent3 11 2 4" xfId="28734" xr:uid="{58AA4ABD-EB28-4222-91F5-5E07266BC637}"/>
    <cellStyle name="20% - Accent3 11 3" xfId="9798" xr:uid="{1A059075-B641-4E66-9C8B-7021E6B3B5BD}"/>
    <cellStyle name="20% - Accent3 11 3 2" xfId="24038" xr:uid="{D3897904-443A-4C2E-8406-9D5E043377C4}"/>
    <cellStyle name="20% - Accent3 11 4" xfId="15831" xr:uid="{453A4BE1-9A05-4C70-AE45-1DBC9390CA76}"/>
    <cellStyle name="20% - Accent3 11 5" xfId="28706" xr:uid="{1212303F-4F0E-471E-B547-442BB7759FE5}"/>
    <cellStyle name="20% - Accent3 12" xfId="3062" xr:uid="{D2B77C9E-5237-4307-96C3-C917FFF291BE}"/>
    <cellStyle name="20% - Accent3 12 2" xfId="6712" xr:uid="{30B59D07-9665-4557-BBD1-8B10E7FF5775}"/>
    <cellStyle name="20% - Accent3 12 2 2" xfId="12962" xr:uid="{3AB859B6-7E6B-4416-86E2-F34A9E340EC6}"/>
    <cellStyle name="20% - Accent3 12 2 2 2" xfId="27195" xr:uid="{C7BB87EB-9F37-4FFF-9A7A-1AC40510B0B5}"/>
    <cellStyle name="20% - Accent3 12 2 3" xfId="19022" xr:uid="{4D728B96-88AB-4087-83E5-18EB55FEC7A1}"/>
    <cellStyle name="20% - Accent3 12 2 4" xfId="29027" xr:uid="{6DF8959D-9386-4705-B5D8-28000DEA9799}"/>
    <cellStyle name="20% - Accent3 12 3" xfId="10043" xr:uid="{7476F723-F326-47DF-B26E-D4D68C8B2BF4}"/>
    <cellStyle name="20% - Accent3 12 3 2" xfId="24283" xr:uid="{2DE8ADD2-5519-4C54-89F1-68271A91928D}"/>
    <cellStyle name="20% - Accent3 12 4" xfId="16076" xr:uid="{02CB83C5-71C0-43D1-BD24-6072D6EC4B6B}"/>
    <cellStyle name="20% - Accent3 12 5" xfId="28381" xr:uid="{937EF253-6C53-4FF5-BA0F-AC66EB670D74}"/>
    <cellStyle name="20% - Accent3 13" xfId="5250" xr:uid="{DD0E468F-9FC9-40FA-91BB-349ED7150D31}"/>
    <cellStyle name="20% - Accent3 13 2" xfId="12124" xr:uid="{266DFF4B-E9DE-4877-9C23-254F2311E9FE}"/>
    <cellStyle name="20% - Accent3 13 2 2" xfId="26357" xr:uid="{708849FA-84FC-44D4-A4F5-558DD6D9E7CD}"/>
    <cellStyle name="20% - Accent3 13 2 3" xfId="28664" xr:uid="{436C5AAC-DEBC-45FD-994E-400E056DA5D9}"/>
    <cellStyle name="20% - Accent3 13 3" xfId="18178" xr:uid="{02BF7BA4-1703-470B-A63E-05CB23C46D8B}"/>
    <cellStyle name="20% - Accent3 13 4" xfId="28362" xr:uid="{FB39B4C0-F57B-4E01-BB24-F15D28394FC6}"/>
    <cellStyle name="20% - Accent3 14" xfId="8701" xr:uid="{1F73EF53-6006-48DC-A538-5811D45CDDE1}"/>
    <cellStyle name="20% - Accent3 14 2" xfId="22945" xr:uid="{64716B59-D3CD-4C48-9F18-25136BD295B9}"/>
    <cellStyle name="20% - Accent3 14 2 2" xfId="28410" xr:uid="{DEDDA5B6-03B3-4C96-A077-4CCA49D11409}"/>
    <cellStyle name="20% - Accent3 14 3" xfId="28958" xr:uid="{916355B7-31AC-4617-8FD3-7EC0202B875A}"/>
    <cellStyle name="20% - Accent3 15" xfId="14727" xr:uid="{8D32D354-ACC7-4C04-B0F4-841773D9ADC5}"/>
    <cellStyle name="20% - Accent3 15 2" xfId="28332" xr:uid="{4BAAD05F-DC85-40F1-8BC3-95F1F3DB31FB}"/>
    <cellStyle name="20% - Accent3 15 3" xfId="28692" xr:uid="{D4D001E4-72C9-446C-AB36-63A0BD09891C}"/>
    <cellStyle name="20% - Accent3 16" xfId="29042" xr:uid="{32C73DBF-0423-4733-96F9-FCD29DEA6701}"/>
    <cellStyle name="20% - Accent3 16 2" xfId="28419" xr:uid="{465586CF-41BC-43AA-80D8-580B483371EE}"/>
    <cellStyle name="20% - Accent3 17" xfId="28925" xr:uid="{1FCFB065-31F2-4209-9085-2DAB9A842359}"/>
    <cellStyle name="20% - Accent3 17 2" xfId="29051" xr:uid="{6D62D906-73DE-4D65-9B6F-9B47668E3B4D}"/>
    <cellStyle name="20% - Accent3 18" xfId="29053" xr:uid="{C5BCDDEF-247A-4EC1-A3ED-1F647500AB48}"/>
    <cellStyle name="20% - Accent3 18 2" xfId="28863" xr:uid="{4F8289D8-F66D-442D-8B1D-731769808FDB}"/>
    <cellStyle name="20% - Accent3 19" xfId="29106" xr:uid="{23A7FE7B-42A3-444A-88D6-8EBBB402FA54}"/>
    <cellStyle name="20% - Accent3 19 2" xfId="29100" xr:uid="{29F589C4-14F4-4C1F-9A24-9EB50F085D48}"/>
    <cellStyle name="20% - Accent3 2" xfId="182" xr:uid="{CCC8474A-9574-4C9F-BF9A-E7D64D7A6D7B}"/>
    <cellStyle name="20% - Accent3 2 2" xfId="483" xr:uid="{97240474-690F-485B-B972-8B424FD3DA95}"/>
    <cellStyle name="20% - Accent3 2 2 10" xfId="4667" xr:uid="{D0625697-F09E-443C-B85D-2BA174A65B31}"/>
    <cellStyle name="20% - Accent3 2 2 10 2" xfId="11549" xr:uid="{4CC22EBF-C8D3-419D-9AA6-3207D322B343}"/>
    <cellStyle name="20% - Accent3 2 2 10 2 2" xfId="25782" xr:uid="{BB639E95-F6C3-42B7-ADA1-F0AAA1624FC3}"/>
    <cellStyle name="20% - Accent3 2 2 10 3" xfId="17595" xr:uid="{91A36770-6FFC-4785-8126-06C83B3C663D}"/>
    <cellStyle name="20% - Accent3 2 2 11" xfId="8172" xr:uid="{CD62C301-E192-435B-8AB8-DAA273170DD3}"/>
    <cellStyle name="20% - Accent3 2 2 11 2" xfId="22443" xr:uid="{8C952CB9-3957-42B8-AA58-9B978CB38A47}"/>
    <cellStyle name="20% - Accent3 2 2 12" xfId="1598" xr:uid="{EE321025-C18C-4D5E-8463-FF3A12707B3B}"/>
    <cellStyle name="20% - Accent3 2 2 12 2" xfId="20347" xr:uid="{9BD605F9-DA66-4FE0-950D-CC12D5E25ECC}"/>
    <cellStyle name="20% - Accent3 2 2 12 3" xfId="14223" xr:uid="{D9050E41-B63D-41C4-AA45-E118DA16F726}"/>
    <cellStyle name="20% - Accent3 2 2 2" xfId="1911" xr:uid="{FF43493C-7674-4F5B-93C2-C5CCCD90027F}"/>
    <cellStyle name="20% - Accent3 2 2 2 2" xfId="5671" xr:uid="{F88D9A9D-8196-42DB-A83E-08C68426E258}"/>
    <cellStyle name="20% - Accent3 2 2 2 2 2" xfId="12222" xr:uid="{41091F8E-9C4F-41CB-9662-4AFAA4D51778}"/>
    <cellStyle name="20% - Accent3 2 2 2 2 2 2" xfId="26455" xr:uid="{3684A94C-AC6F-4EAC-9E1D-18FA9D0DB468}"/>
    <cellStyle name="20% - Accent3 2 2 2 2 3" xfId="18277" xr:uid="{A3863B78-5274-4FF2-97B9-B3D839842702}"/>
    <cellStyle name="20% - Accent3 2 2 2 3" xfId="9032" xr:uid="{56102A62-BD45-45A7-8E0F-DB1A8BC48BFB}"/>
    <cellStyle name="20% - Accent3 2 2 2 3 2" xfId="23276" xr:uid="{D9B5DED7-A11F-440E-95FF-55D61A3521FC}"/>
    <cellStyle name="20% - Accent3 2 2 2 4" xfId="15047" xr:uid="{E8576AC8-0647-4CF2-B71D-099D9248B40D}"/>
    <cellStyle name="20% - Accent3 2 2 2 5" xfId="28789" xr:uid="{A0959269-AA12-4C5C-981E-E4D2E7E5D76A}"/>
    <cellStyle name="20% - Accent3 2 2 3" xfId="2176" xr:uid="{FC8C6721-BF12-4297-9387-A1E8EB239BCD}"/>
    <cellStyle name="20% - Accent3 2 2 3 2" xfId="5861" xr:uid="{5AB00D74-1D3C-4C66-9A52-DB8BCC126221}"/>
    <cellStyle name="20% - Accent3 2 2 3 2 2" xfId="12368" xr:uid="{D2CADE14-B128-4837-BA74-76DA8A4E8E6E}"/>
    <cellStyle name="20% - Accent3 2 2 3 2 2 2" xfId="26601" xr:uid="{D0B3A299-EE03-4A13-9026-1A6DD1493B82}"/>
    <cellStyle name="20% - Accent3 2 2 3 2 3" xfId="18426" xr:uid="{4084626E-E1C5-49D6-990D-0C0AE1327020}"/>
    <cellStyle name="20% - Accent3 2 2 3 3" xfId="9199" xr:uid="{A58764B7-0A8F-4808-9BC1-FE2BD5641834}"/>
    <cellStyle name="20% - Accent3 2 2 3 3 2" xfId="23440" xr:uid="{69E3CBB1-4D4F-4D59-90F5-9417FF35D77C}"/>
    <cellStyle name="20% - Accent3 2 2 3 4" xfId="15211" xr:uid="{221E7F05-D23B-46C2-B80E-4FC89DB96002}"/>
    <cellStyle name="20% - Accent3 2 2 3 5" xfId="28669" xr:uid="{EB2B27EE-2794-4E0A-B677-680F8FA8CA7F}"/>
    <cellStyle name="20% - Accent3 2 2 4" xfId="2678" xr:uid="{32D5614A-E863-4C9C-80D3-F6A22CD472FA}"/>
    <cellStyle name="20% - Accent3 2 2 4 2" xfId="6338" xr:uid="{1BD34452-DE7D-41BB-855F-D28DF680CE4A}"/>
    <cellStyle name="20% - Accent3 2 2 4 2 2" xfId="12590" xr:uid="{7BBF88E3-E367-407B-A59A-855B366F87D2}"/>
    <cellStyle name="20% - Accent3 2 2 4 2 2 2" xfId="26823" xr:uid="{DA1D0B02-56C7-4C47-9AA3-95A546F044B1}"/>
    <cellStyle name="20% - Accent3 2 2 4 2 3" xfId="18650" xr:uid="{0397F7B6-3ED7-4C36-AFF1-8D77EA1F1F06}"/>
    <cellStyle name="20% - Accent3 2 2 4 3" xfId="9669" xr:uid="{388BEADA-B3AA-416B-8416-3343DE4D54BA}"/>
    <cellStyle name="20% - Accent3 2 2 4 3 2" xfId="23909" xr:uid="{ED651439-5452-489E-B6A0-A69C1FEBF0D9}"/>
    <cellStyle name="20% - Accent3 2 2 4 4" xfId="15702" xr:uid="{B51474A6-F85B-40C7-BB36-156FD5320845}"/>
    <cellStyle name="20% - Accent3 2 2 4 5" xfId="29095" xr:uid="{DA9FEA78-23C9-41CB-A2D5-0A00682900D0}"/>
    <cellStyle name="20% - Accent3 2 2 5" xfId="2948" xr:uid="{C26F100E-5F01-453E-B19E-AD7BA3773C03}"/>
    <cellStyle name="20% - Accent3 2 2 5 2" xfId="6598" xr:uid="{13695C38-4D9F-4261-86AB-3542E2C426CA}"/>
    <cellStyle name="20% - Accent3 2 2 5 2 2" xfId="12848" xr:uid="{2B80B396-E9C1-4B6D-821A-87B07DA9E12D}"/>
    <cellStyle name="20% - Accent3 2 2 5 2 2 2" xfId="27081" xr:uid="{DEDDEC11-6607-4729-9265-9BA659154711}"/>
    <cellStyle name="20% - Accent3 2 2 5 2 3" xfId="18908" xr:uid="{1B653320-45ED-47A9-8BD5-5E3A44784D8F}"/>
    <cellStyle name="20% - Accent3 2 2 5 3" xfId="9929" xr:uid="{593C59FA-E6C5-44E0-BA58-6F16BC73468E}"/>
    <cellStyle name="20% - Accent3 2 2 5 3 2" xfId="24169" xr:uid="{0B8204F4-18B6-463A-A0A4-A43F8EEA3001}"/>
    <cellStyle name="20% - Accent3 2 2 5 4" xfId="15962" xr:uid="{BBB3ECA0-315E-4B82-A846-B175DE316788}"/>
    <cellStyle name="20% - Accent3 2 2 6" xfId="3193" xr:uid="{BB8B8777-9A55-41A0-9AE6-1120B0C9C17B}"/>
    <cellStyle name="20% - Accent3 2 2 6 2" xfId="6843" xr:uid="{CF53F353-9DF0-4B67-BB34-9016C837EB38}"/>
    <cellStyle name="20% - Accent3 2 2 6 2 2" xfId="13093" xr:uid="{99159890-C108-47A2-BF71-2F2697353D99}"/>
    <cellStyle name="20% - Accent3 2 2 6 2 2 2" xfId="27326" xr:uid="{08C9E5BB-97F4-4A51-90A4-73E37DE9F0D0}"/>
    <cellStyle name="20% - Accent3 2 2 6 2 3" xfId="19153" xr:uid="{3B835F68-D331-41A5-B240-63C22C786536}"/>
    <cellStyle name="20% - Accent3 2 2 6 3" xfId="10174" xr:uid="{60C20AF8-9A18-4F2F-8D7D-C3A3DE83730C}"/>
    <cellStyle name="20% - Accent3 2 2 6 3 2" xfId="24414" xr:uid="{1282CE31-368B-4C90-B664-26CE2AA21DC2}"/>
    <cellStyle name="20% - Accent3 2 2 6 4" xfId="16207" xr:uid="{7ED0AF5B-3264-40C2-B15D-92C0EACCA198}"/>
    <cellStyle name="20% - Accent3 2 2 7" xfId="3418" xr:uid="{0FDE9BB9-D43F-4EF9-A02D-338855CE49F8}"/>
    <cellStyle name="20% - Accent3 2 2 7 2" xfId="7052" xr:uid="{7B9F6CA1-8740-4501-83CA-AEC86E344792}"/>
    <cellStyle name="20% - Accent3 2 2 7 2 2" xfId="13302" xr:uid="{8CE084BC-3D9F-40AF-A2A9-975373338B0B}"/>
    <cellStyle name="20% - Accent3 2 2 7 2 2 2" xfId="27535" xr:uid="{39CA27B5-E132-444C-8C4D-1B4275B8A8CA}"/>
    <cellStyle name="20% - Accent3 2 2 7 2 3" xfId="19362" xr:uid="{28C6D3E9-29BE-4AE0-ABD2-9985CF8024DF}"/>
    <cellStyle name="20% - Accent3 2 2 7 3" xfId="10384" xr:uid="{186B310C-6982-4AD2-B713-AD67041FC00C}"/>
    <cellStyle name="20% - Accent3 2 2 7 3 2" xfId="24623" xr:uid="{3444C248-5EFD-49B3-8289-7ACA892FD35D}"/>
    <cellStyle name="20% - Accent3 2 2 7 4" xfId="16415" xr:uid="{E2935469-F912-4291-9340-D17108B4660F}"/>
    <cellStyle name="20% - Accent3 2 2 8" xfId="4028" xr:uid="{99D2A8D4-E54A-4FF3-87D4-EAB009CBA738}"/>
    <cellStyle name="20% - Accent3 2 2 8 2" xfId="7598" xr:uid="{D6FB38DE-81AB-4CB0-B464-A0A8AB8447E5}"/>
    <cellStyle name="20% - Accent3 2 2 8 2 2" xfId="13848" xr:uid="{5A328799-DBB9-4A3A-9144-8D928B12F4CE}"/>
    <cellStyle name="20% - Accent3 2 2 8 2 2 2" xfId="28081" xr:uid="{9FD58CF6-91E0-4A4D-BD62-DF13E64102FB}"/>
    <cellStyle name="20% - Accent3 2 2 8 2 3" xfId="19908" xr:uid="{0FBD311D-C535-4A93-BFFA-F7D0FF393878}"/>
    <cellStyle name="20% - Accent3 2 2 8 3" xfId="10929" xr:uid="{81C02063-905C-4B11-AEAA-7314C415DF1C}"/>
    <cellStyle name="20% - Accent3 2 2 8 3 2" xfId="25164" xr:uid="{B73B97F6-0E0F-41A2-B1CF-EFAAFDBBFEE8}"/>
    <cellStyle name="20% - Accent3 2 2 8 4" xfId="16956" xr:uid="{CA51E7E7-9623-4435-AFBC-FEF85FBC32F4}"/>
    <cellStyle name="20% - Accent3 2 2 9" xfId="5389" xr:uid="{19E2A535-40C1-48DF-8DF4-646F76E89E41}"/>
    <cellStyle name="20% - Accent3 2 2 9 2" xfId="8779" xr:uid="{DDAECD2E-14C6-49ED-8707-90444E0493A1}"/>
    <cellStyle name="20% - Accent3 2 2 9 2 2" xfId="23023" xr:uid="{440A82D4-8FBC-4DAC-AF61-8DB196CB59E4}"/>
    <cellStyle name="20% - Accent3 2 2 9 3" xfId="14804" xr:uid="{4D7A9F88-7FC1-450D-B179-3EBC3C7339CA}"/>
    <cellStyle name="20% - Accent3 2 3" xfId="1796" xr:uid="{7A430A83-2F5B-4FC3-AC96-7F6E4F725332}"/>
    <cellStyle name="20% - Accent3 2 3 2" xfId="5574" xr:uid="{BF05148A-03DC-45A5-B5E5-0E083258A904}"/>
    <cellStyle name="20% - Accent3 2 3 2 2" xfId="12158" xr:uid="{0BC15F02-6AF5-40BF-ADD1-B48A54A53D89}"/>
    <cellStyle name="20% - Accent3 2 3 2 2 2" xfId="26391" xr:uid="{70BF644A-7EBA-463E-89BA-666AADB3759A}"/>
    <cellStyle name="20% - Accent3 2 3 2 3" xfId="18212" xr:uid="{66B562D9-D767-4171-A95A-51E4CB1052AF}"/>
    <cellStyle name="20% - Accent3 2 3 3" xfId="8941" xr:uid="{76C754A7-7C28-4608-BEE7-5BB98DD4DE0A}"/>
    <cellStyle name="20% - Accent3 2 3 3 2" xfId="23185" xr:uid="{0E5B96C1-B3CA-4A49-A129-D28E619A418A}"/>
    <cellStyle name="20% - Accent3 2 3 4" xfId="14958" xr:uid="{E09B6D5B-E10A-4D5E-9BEB-DD272C9A861B}"/>
    <cellStyle name="20% - Accent3 2 3 5" xfId="28764" xr:uid="{C01945A2-B7D2-4C1E-A6C9-2CC7710244F1}"/>
    <cellStyle name="20% - Accent3 2 4" xfId="2119" xr:uid="{F2307777-C8F9-4B78-A663-F587A86DC399}"/>
    <cellStyle name="20% - Accent3 2 5" xfId="2589" xr:uid="{2356D5F5-DDB9-4B8D-B125-87F4406CAFD8}"/>
    <cellStyle name="20% - Accent3 2 5 2" xfId="6250" xr:uid="{A67D37E2-6328-49AC-9DFB-F5B908FF6D3B}"/>
    <cellStyle name="20% - Accent3 2 5 2 2" xfId="12503" xr:uid="{EBD7C29A-35DC-4FDD-8649-A7F1A77B1BFA}"/>
    <cellStyle name="20% - Accent3 2 5 2 2 2" xfId="26736" xr:uid="{F6E187E1-30E4-4DDD-9D4D-09ED368E1333}"/>
    <cellStyle name="20% - Accent3 2 5 2 3" xfId="18563" xr:uid="{1A56390E-B3C0-451A-B226-6CF0D7B22282}"/>
    <cellStyle name="20% - Accent3 2 5 3" xfId="9581" xr:uid="{A5E24B98-361E-402A-90E8-5365F9CB9D7B}"/>
    <cellStyle name="20% - Accent3 2 5 3 2" xfId="23821" xr:uid="{A1B63AA4-7E86-4559-9C54-9D2CACE6AAFE}"/>
    <cellStyle name="20% - Accent3 2 5 4" xfId="15615" xr:uid="{577EB27B-F5DA-42EB-931E-BE92306F77A4}"/>
    <cellStyle name="20% - Accent3 2 5 5" xfId="28562" xr:uid="{80D47038-AEC4-4B81-9910-7A525FDD6C07}"/>
    <cellStyle name="20% - Accent3 2 6" xfId="2860" xr:uid="{B3B91D6A-9CDF-4F91-9334-A6543D90EEE2}"/>
    <cellStyle name="20% - Accent3 2 6 2" xfId="6510" xr:uid="{AEA72040-56DF-4823-BC8E-23CD3A7023C5}"/>
    <cellStyle name="20% - Accent3 2 6 2 2" xfId="12760" xr:uid="{651DF6F0-91F2-49EA-8426-23145AB0EE15}"/>
    <cellStyle name="20% - Accent3 2 6 2 2 2" xfId="26993" xr:uid="{8EB0903A-DF99-43D6-83F1-59F81600526C}"/>
    <cellStyle name="20% - Accent3 2 6 2 3" xfId="18820" xr:uid="{1A480269-D3BF-45DA-9FCA-C917755A71A1}"/>
    <cellStyle name="20% - Accent3 2 6 3" xfId="9841" xr:uid="{28AF3C86-4650-472F-B051-4C620853866E}"/>
    <cellStyle name="20% - Accent3 2 6 3 2" xfId="24081" xr:uid="{3813690F-5730-45D8-9C07-B022FF2CBA4E}"/>
    <cellStyle name="20% - Accent3 2 6 4" xfId="15874" xr:uid="{886824D3-C4B1-4A1F-8A10-8AC136182F41}"/>
    <cellStyle name="20% - Accent3 2 6 5" xfId="28702" xr:uid="{977D4668-97AD-40C9-85FA-9726B144117B}"/>
    <cellStyle name="20% - Accent3 2 7" xfId="3105" xr:uid="{BAD21129-685F-4D60-81BB-1F3E9F9661EA}"/>
    <cellStyle name="20% - Accent3 2 7 2" xfId="6755" xr:uid="{334035BB-1EDB-4D47-92E8-F0610E848883}"/>
    <cellStyle name="20% - Accent3 2 7 2 2" xfId="13005" xr:uid="{4F77A854-3E48-4604-BDDA-C1193658A511}"/>
    <cellStyle name="20% - Accent3 2 7 2 2 2" xfId="27238" xr:uid="{7F7A9D45-8EE1-4932-8D80-6873741585B3}"/>
    <cellStyle name="20% - Accent3 2 7 2 3" xfId="19065" xr:uid="{50FB8F72-1629-4ED2-B426-E8CAA142CDCA}"/>
    <cellStyle name="20% - Accent3 2 7 3" xfId="10086" xr:uid="{BA80411A-F6B4-4748-B2FE-0D3DDFFC57C8}"/>
    <cellStyle name="20% - Accent3 2 7 3 2" xfId="24326" xr:uid="{BB775438-9E8A-47F5-980D-99C81B943181}"/>
    <cellStyle name="20% - Accent3 2 7 4" xfId="16119" xr:uid="{76189304-2DC7-4C93-AB4D-0A189E5F47A6}"/>
    <cellStyle name="20% - Accent3 2 8" xfId="5281" xr:uid="{2759C1D6-BE54-4D6D-8D9B-426FF24D460B}"/>
    <cellStyle name="20% - Accent3 2 8 2" xfId="8722" xr:uid="{4E25C3B7-0B34-4791-910C-789BBAC74445}"/>
    <cellStyle name="20% - Accent3 2 8 2 2" xfId="22966" xr:uid="{1465A41D-BCDE-44D5-99F6-6FF6EA7A3358}"/>
    <cellStyle name="20% - Accent3 2 8 3" xfId="14747" xr:uid="{48C7C844-E1A5-49F3-ACC4-FDCD87D1172F}"/>
    <cellStyle name="20% - Accent3 2 9" xfId="1489" xr:uid="{11052748-694D-42B0-AC87-DA2E04E8404A}"/>
    <cellStyle name="20% - Accent3 20" xfId="28519" xr:uid="{8864C8F8-8729-4429-A9B6-817EDF31377C}"/>
    <cellStyle name="20% - Accent3 20 2" xfId="28954" xr:uid="{033CBD58-4CC1-4227-89E0-87FF57999D5E}"/>
    <cellStyle name="20% - Accent3 21" xfId="28781" xr:uid="{61FCAFDD-9C45-4DEF-B71D-BFDA08920443}"/>
    <cellStyle name="20% - Accent3 22" xfId="28937" xr:uid="{1F908627-2527-44C0-B1F0-6094204085E6}"/>
    <cellStyle name="20% - Accent3 23" xfId="28745" xr:uid="{D4B1BACF-5954-4E3E-AD2F-D9631A88B278}"/>
    <cellStyle name="20% - Accent3 24" xfId="28623" xr:uid="{8ED1E81B-854B-4C0E-A1D2-5E925C608E6A}"/>
    <cellStyle name="20% - Accent3 25" xfId="28677" xr:uid="{9576C01D-7505-4280-B948-3C28FE86FCF3}"/>
    <cellStyle name="20% - Accent3 26" xfId="28746" xr:uid="{371A3E49-B164-40F5-AB7C-AD39D09F2BAA}"/>
    <cellStyle name="20% - Accent3 27" xfId="28741" xr:uid="{46AE14FC-B304-47F2-8716-E10AF2AC6F43}"/>
    <cellStyle name="20% - Accent3 28" xfId="28814" xr:uid="{079319BB-316D-42E9-8123-7101E02E4C86}"/>
    <cellStyle name="20% - Accent3 29" xfId="29004" xr:uid="{F277C1BF-80E7-4A22-9C13-5B3698EF8DFF}"/>
    <cellStyle name="20% - Accent3 3" xfId="364" xr:uid="{82D23E6A-A58C-4FBF-9F1B-10ABDBC112EE}"/>
    <cellStyle name="20% - Accent3 3 10" xfId="14178" xr:uid="{4A312651-4340-46A3-AC9B-6E60010F8900}"/>
    <cellStyle name="20% - Accent3 3 2" xfId="991" xr:uid="{C55DE394-B714-48FF-94F5-964B2D41F9D5}"/>
    <cellStyle name="20% - Accent3 3 2 2" xfId="2334" xr:uid="{7D5C0C87-B4B2-453E-8FC7-593857C3CBB2}"/>
    <cellStyle name="20% - Accent3 3 2 2 2" xfId="29054" xr:uid="{AE4FD1B4-1BAE-4BBF-80C5-A1DE0916E920}"/>
    <cellStyle name="20% - Accent3 3 2 3" xfId="5629" xr:uid="{80CF56A7-343D-476A-A250-A83E5EAC6840}"/>
    <cellStyle name="20% - Accent3 3 2 3 2" xfId="8990" xr:uid="{A545CD57-3003-404F-92F4-433F7784240A}"/>
    <cellStyle name="20% - Accent3 3 2 3 2 2" xfId="23234" xr:uid="{AB7458E3-4A92-42F2-A815-E6F410E66A04}"/>
    <cellStyle name="20% - Accent3 3 2 3 3" xfId="15005" xr:uid="{F506A08D-1E39-4B33-84F5-8D7CF83D1026}"/>
    <cellStyle name="20% - Accent3 3 2 4" xfId="1868" xr:uid="{28300E25-9FC3-4794-94AE-0DE2DD4F3B05}"/>
    <cellStyle name="20% - Accent3 3 2 5" xfId="29087" xr:uid="{68332AB6-3903-46FF-96CE-99C78BEC652D}"/>
    <cellStyle name="20% - Accent3 3 3" xfId="2635" xr:uid="{9FE4CE27-E1E4-4102-9DCC-77DABC78CFED}"/>
    <cellStyle name="20% - Accent3 3 3 2" xfId="6295" xr:uid="{60AEAA58-D81F-4E81-916E-57AD3545DCF4}"/>
    <cellStyle name="20% - Accent3 3 3 2 2" xfId="12547" xr:uid="{DD6A6DB5-23E8-4FE5-8DDF-7233E7C569F5}"/>
    <cellStyle name="20% - Accent3 3 3 2 2 2" xfId="26780" xr:uid="{B107D69F-6C50-45D1-B972-C4AC62B1DDB5}"/>
    <cellStyle name="20% - Accent3 3 3 2 3" xfId="18607" xr:uid="{C5BF742F-650F-4021-99BC-37863AC735F5}"/>
    <cellStyle name="20% - Accent3 3 3 3" xfId="9626" xr:uid="{80119155-D3D0-4227-97FE-7FE16CB879F0}"/>
    <cellStyle name="20% - Accent3 3 3 3 2" xfId="23866" xr:uid="{7DFFAF33-9D96-4471-8B38-D9FA9A8634CA}"/>
    <cellStyle name="20% - Accent3 3 3 4" xfId="15659" xr:uid="{F9973B59-8531-4858-9D14-7E681FEF19A4}"/>
    <cellStyle name="20% - Accent3 3 3 5" xfId="28601" xr:uid="{FC67F702-6334-4703-BC99-0F66FDF47BAD}"/>
    <cellStyle name="20% - Accent3 3 4" xfId="2905" xr:uid="{551C0668-7331-489A-8D0B-135C0E1B92D0}"/>
    <cellStyle name="20% - Accent3 3 4 2" xfId="6555" xr:uid="{07112681-6301-4983-85FD-1F2966437BA7}"/>
    <cellStyle name="20% - Accent3 3 4 2 2" xfId="12805" xr:uid="{4868222A-7618-48F7-8A7D-8C6B792D3045}"/>
    <cellStyle name="20% - Accent3 3 4 2 2 2" xfId="27038" xr:uid="{BE968A8E-3C84-4C4A-81DA-86FC9249596B}"/>
    <cellStyle name="20% - Accent3 3 4 2 3" xfId="18865" xr:uid="{5C8697C9-EF69-4923-BF2B-44FBE589942A}"/>
    <cellStyle name="20% - Accent3 3 4 3" xfId="9886" xr:uid="{5D1CE327-EDE0-4E51-8FDD-EF3531B15144}"/>
    <cellStyle name="20% - Accent3 3 4 3 2" xfId="24126" xr:uid="{8CF52283-57F1-4496-9715-002D770F203A}"/>
    <cellStyle name="20% - Accent3 3 4 4" xfId="15919" xr:uid="{09D1549B-29BA-4CFF-94EB-68146209CF91}"/>
    <cellStyle name="20% - Accent3 3 5" xfId="3150" xr:uid="{213CE9BE-A284-43FA-9697-39F8428230CB}"/>
    <cellStyle name="20% - Accent3 3 5 2" xfId="6800" xr:uid="{ACBF022F-386E-4D89-B286-B15568272DD6}"/>
    <cellStyle name="20% - Accent3 3 5 2 2" xfId="13050" xr:uid="{FF034D5D-1C92-4853-9D1E-8C031D585EA6}"/>
    <cellStyle name="20% - Accent3 3 5 2 2 2" xfId="27283" xr:uid="{84823872-C10A-4767-BEE8-EDC49FC1CE79}"/>
    <cellStyle name="20% - Accent3 3 5 2 3" xfId="19110" xr:uid="{20B5B35A-86FC-4431-88F8-B0D96212A37C}"/>
    <cellStyle name="20% - Accent3 3 5 3" xfId="10131" xr:uid="{F6D513CC-400E-44B8-8201-F02774D6C4B0}"/>
    <cellStyle name="20% - Accent3 3 5 3 2" xfId="24371" xr:uid="{954BCCC8-E0D6-4741-A201-1553C013CA45}"/>
    <cellStyle name="20% - Accent3 3 5 4" xfId="16164" xr:uid="{E2ECB70F-D2CB-402B-9A4C-0941EF3C4C79}"/>
    <cellStyle name="20% - Accent3 3 6" xfId="3374" xr:uid="{1FACD9B7-3D42-447C-A285-2A02589EC567}"/>
    <cellStyle name="20% - Accent3 3 6 2" xfId="7009" xr:uid="{4F67251F-A4F4-46B8-8C7D-E2197375E74A}"/>
    <cellStyle name="20% - Accent3 3 6 2 2" xfId="13259" xr:uid="{52011900-D4C3-4CEE-8FE7-2EF0DBE28B03}"/>
    <cellStyle name="20% - Accent3 3 6 2 2 2" xfId="27492" xr:uid="{985462DE-40AE-4FC7-953A-0C9D475D4DE1}"/>
    <cellStyle name="20% - Accent3 3 6 2 3" xfId="19319" xr:uid="{11881E19-1F56-4004-ACA1-6912FB38DECD}"/>
    <cellStyle name="20% - Accent3 3 6 3" xfId="10341" xr:uid="{E6D7ABA7-7A30-4A57-AF99-417047C93F23}"/>
    <cellStyle name="20% - Accent3 3 6 3 2" xfId="24580" xr:uid="{411BEA23-D220-4B5F-BD55-E346DC1CD9FE}"/>
    <cellStyle name="20% - Accent3 3 6 4" xfId="16372" xr:uid="{4CE0F41B-F675-4050-ABFE-57F76042AB67}"/>
    <cellStyle name="20% - Accent3 3 7" xfId="3985" xr:uid="{A0DC77A8-FDB8-4485-B183-E7383753C892}"/>
    <cellStyle name="20% - Accent3 3 7 2" xfId="7555" xr:uid="{F0B8C5D4-ADB2-4122-B7B0-83855116A919}"/>
    <cellStyle name="20% - Accent3 3 7 2 2" xfId="13805" xr:uid="{BA41A765-7650-4948-950E-FB9249CA3FB3}"/>
    <cellStyle name="20% - Accent3 3 7 2 2 2" xfId="28038" xr:uid="{42182ECF-96E2-4B65-AF41-1C1EEB32F748}"/>
    <cellStyle name="20% - Accent3 3 7 2 3" xfId="19865" xr:uid="{42646529-A30C-46EA-9C75-7D069EC7DE58}"/>
    <cellStyle name="20% - Accent3 3 7 3" xfId="10886" xr:uid="{50837F9E-D81D-4A00-95F5-FC235DE95E59}"/>
    <cellStyle name="20% - Accent3 3 7 3 2" xfId="25121" xr:uid="{46A5CD97-3886-4894-BF05-06042390E2A7}"/>
    <cellStyle name="20% - Accent3 3 7 4" xfId="16913" xr:uid="{0B16AB28-ED56-49EC-89AE-A05CBC5B334C}"/>
    <cellStyle name="20% - Accent3 3 8" xfId="4603" xr:uid="{0CC6D4D9-A076-4217-AEB1-62FACA71673D}"/>
    <cellStyle name="20% - Accent3 3 8 2" xfId="11490" xr:uid="{794B7416-077F-46FF-B229-7D3A77474FE9}"/>
    <cellStyle name="20% - Accent3 3 8 2 2" xfId="25723" xr:uid="{2D93B49A-0DC5-40F1-AAD9-7A5D30FD2085}"/>
    <cellStyle name="20% - Accent3 3 8 3" xfId="17531" xr:uid="{29821317-5394-421B-8AD5-1B3E29814F09}"/>
    <cellStyle name="20% - Accent3 3 9" xfId="8114" xr:uid="{8CA34B61-4147-44C1-AE92-8233512A10D3}"/>
    <cellStyle name="20% - Accent3 3 9 2" xfId="22386" xr:uid="{57D08B39-185E-41F6-9075-0A0BD1ECE110}"/>
    <cellStyle name="20% - Accent3 30" xfId="29037" xr:uid="{00E8CA4D-F847-4F9E-9A36-BE5851081CD8}"/>
    <cellStyle name="20% - Accent3 31" xfId="28738" xr:uid="{4D5CD6F3-20D9-4730-A25A-44551B9A22F5}"/>
    <cellStyle name="20% - Accent3 32" xfId="28577" xr:uid="{81333694-45EA-4DE2-9A00-D8E05A38E31B}"/>
    <cellStyle name="20% - Accent3 33" xfId="28520" xr:uid="{54D341AD-9BB3-4C22-8F1B-6827E434265A}"/>
    <cellStyle name="20% - Accent3 34" xfId="28485" xr:uid="{74A83181-8375-4F2E-942D-96C48ED06314}"/>
    <cellStyle name="20% - Accent3 35" xfId="28494" xr:uid="{984BCA22-2642-4655-AA51-89E5FA339042}"/>
    <cellStyle name="20% - Accent3 36" xfId="28902" xr:uid="{81BD9FDC-66A3-47D5-A15F-52AD0D1D0DFD}"/>
    <cellStyle name="20% - Accent3 37" xfId="28523" xr:uid="{3D2B5054-CF86-45CE-82F8-1E11304A9439}"/>
    <cellStyle name="20% - Accent3 38" xfId="28891" xr:uid="{4EE8073A-825B-44C5-A139-E57AC49B690E}"/>
    <cellStyle name="20% - Accent3 39" xfId="28939" xr:uid="{B3469983-DE03-45EB-A2FC-0652AA694A8E}"/>
    <cellStyle name="20% - Accent3 4" xfId="631" xr:uid="{93015256-E796-4437-A9B3-BAAA13DEB266}"/>
    <cellStyle name="20% - Accent3 4 2" xfId="1825" xr:uid="{9F8B590F-0AE5-45AD-B7E5-A8248D4E8719}"/>
    <cellStyle name="20% - Accent3 4 2 2" xfId="5599" xr:uid="{14E86BD9-A66F-44F0-9C3B-ECCD61E5DDB7}"/>
    <cellStyle name="20% - Accent3 4 2 2 2" xfId="12177" xr:uid="{0CD84A77-5464-4737-8C4E-99D6BBE3B5B1}"/>
    <cellStyle name="20% - Accent3 4 2 2 2 2" xfId="26410" xr:uid="{5A5F130A-FCC7-4EE1-82B8-0FE887AF32E6}"/>
    <cellStyle name="20% - Accent3 4 2 2 3" xfId="18231" xr:uid="{CDDEF4ED-17DF-4C68-B820-8129765891C4}"/>
    <cellStyle name="20% - Accent3 4 2 3" xfId="8965" xr:uid="{A4053D0F-620A-4AD4-B556-6AC3920BD571}"/>
    <cellStyle name="20% - Accent3 4 2 3 2" xfId="23209" xr:uid="{DCC46A55-7C60-4CB2-8892-C6F2CE742D98}"/>
    <cellStyle name="20% - Accent3 4 2 4" xfId="14980" xr:uid="{27030F2C-C8D6-44BF-9B6A-411EB999A24D}"/>
    <cellStyle name="20% - Accent3 4 2 5" xfId="28530" xr:uid="{C737FD3A-CC1F-4316-A33E-6EF06553FD69}"/>
    <cellStyle name="20% - Accent3 4 3" xfId="2232" xr:uid="{FB6A6AFD-8A34-48B5-B92E-448A5CCB321C}"/>
    <cellStyle name="20% - Accent3 4 3 2" xfId="28803" xr:uid="{27BA255E-6DDA-4369-A224-11C08AB959FC}"/>
    <cellStyle name="20% - Accent3 4 4" xfId="2615" xr:uid="{68851859-5489-40CB-9213-F6FEE69CA935}"/>
    <cellStyle name="20% - Accent3 4 4 2" xfId="6276" xr:uid="{1D0499D0-3580-4508-9C04-A52BB45AE89E}"/>
    <cellStyle name="20% - Accent3 4 4 2 2" xfId="12528" xr:uid="{05BA4588-25B4-4DFF-94F1-CF186CB08011}"/>
    <cellStyle name="20% - Accent3 4 4 2 2 2" xfId="26761" xr:uid="{6EC61B84-9F74-4C9B-AEC5-8DA263A8CFC1}"/>
    <cellStyle name="20% - Accent3 4 4 2 3" xfId="18588" xr:uid="{57B8522F-74B2-4E51-8948-74AA5E069A9D}"/>
    <cellStyle name="20% - Accent3 4 4 3" xfId="9607" xr:uid="{CFCE447E-EC59-4C24-B818-C611169AF6C8}"/>
    <cellStyle name="20% - Accent3 4 4 3 2" xfId="23847" xr:uid="{37FCF734-86DB-4A43-8AEB-C3D9B171A356}"/>
    <cellStyle name="20% - Accent3 4 4 4" xfId="15641" xr:uid="{1BD0A7AB-4AFF-4981-A81F-811D6FB7EBC8}"/>
    <cellStyle name="20% - Accent3 4 5" xfId="2886" xr:uid="{EB706235-BDC8-43AA-9CE3-D0463A931561}"/>
    <cellStyle name="20% - Accent3 4 5 2" xfId="6536" xr:uid="{6E1D662A-4EED-457B-8F4D-1C90CF783249}"/>
    <cellStyle name="20% - Accent3 4 5 2 2" xfId="12786" xr:uid="{D072B676-DC07-4E36-9994-A08118FD621C}"/>
    <cellStyle name="20% - Accent3 4 5 2 2 2" xfId="27019" xr:uid="{838820BA-AAE2-4029-948A-BCED61742793}"/>
    <cellStyle name="20% - Accent3 4 5 2 3" xfId="18846" xr:uid="{95B983CA-E315-4317-BDE3-A41E033BF862}"/>
    <cellStyle name="20% - Accent3 4 5 3" xfId="9867" xr:uid="{54CAF819-4883-4E65-BCF3-5DDECDF5E72F}"/>
    <cellStyle name="20% - Accent3 4 5 3 2" xfId="24107" xr:uid="{EC833F4B-A400-45FA-9134-C338456BBEAA}"/>
    <cellStyle name="20% - Accent3 4 5 4" xfId="15900" xr:uid="{BD775B6A-A577-40CD-81D2-8758BCAC8B24}"/>
    <cellStyle name="20% - Accent3 4 6" xfId="3131" xr:uid="{11986C16-3647-456C-A7F5-0C037F9C186E}"/>
    <cellStyle name="20% - Accent3 4 6 2" xfId="6781" xr:uid="{08EC0280-817C-4E18-ACDF-F9A26F1371F9}"/>
    <cellStyle name="20% - Accent3 4 6 2 2" xfId="13031" xr:uid="{9BEA9B0F-C0FF-40D7-8649-FA536DC1E43A}"/>
    <cellStyle name="20% - Accent3 4 6 2 2 2" xfId="27264" xr:uid="{7F073D00-4F53-408E-9FFE-9579C2ACC6CB}"/>
    <cellStyle name="20% - Accent3 4 6 2 3" xfId="19091" xr:uid="{8A09A1D4-69D6-48D0-937B-575878DF88EB}"/>
    <cellStyle name="20% - Accent3 4 6 3" xfId="10112" xr:uid="{6B349609-707C-40D0-9269-EF59B3114755}"/>
    <cellStyle name="20% - Accent3 4 6 3 2" xfId="24352" xr:uid="{D6649C1A-6F98-45FB-A946-80E3793429C8}"/>
    <cellStyle name="20% - Accent3 4 6 4" xfId="16145" xr:uid="{8D999242-BDC4-4319-8D6F-C6F0F6627624}"/>
    <cellStyle name="20% - Accent3 4 7" xfId="5307" xr:uid="{4734C964-BA12-4FE9-AE59-91A9A24C5451}"/>
    <cellStyle name="20% - Accent3 4 7 2" xfId="8739" xr:uid="{1BCB7F10-EBA1-4554-B001-D93155C9C3F1}"/>
    <cellStyle name="20% - Accent3 4 7 2 2" xfId="22983" xr:uid="{B43F7E13-99C3-4E00-84BC-BD335DEA799E}"/>
    <cellStyle name="20% - Accent3 4 7 3" xfId="14761" xr:uid="{39A67447-C6BD-4B12-AFFD-AEB2901901A1}"/>
    <cellStyle name="20% - Accent3 4 8" xfId="1515" xr:uid="{591FA9BB-9802-4711-BF31-FC97BAE6FE71}"/>
    <cellStyle name="20% - Accent3 40" xfId="28325" xr:uid="{1C7F5D71-4C0B-442D-A30A-A274E3A33E07}"/>
    <cellStyle name="20% - Accent3 41" xfId="28457" xr:uid="{61D843D7-7F6A-436E-8A12-5947C6606D44}"/>
    <cellStyle name="20% - Accent3 42" xfId="28538" xr:uid="{2F1C6CB3-67EC-4E33-AB21-3889CFDC3CE5}"/>
    <cellStyle name="20% - Accent3 43" xfId="29153" xr:uid="{9D506F4E-EDFD-41D8-B4E9-F43A57306FCE}"/>
    <cellStyle name="20% - Accent3 44" xfId="29123" xr:uid="{949FE0F4-6711-4641-AB37-2F3D666B4EAB}"/>
    <cellStyle name="20% - Accent3 45" xfId="28720" xr:uid="{2B37EE31-0440-47C3-817E-2A7E16B04AAC}"/>
    <cellStyle name="20% - Accent3 46" xfId="28713" xr:uid="{D9137880-71E7-4D4A-BE8B-D1D9E1644272}"/>
    <cellStyle name="20% - Accent3 47" xfId="28894" xr:uid="{034E5944-C7DC-44F7-88B8-18037AD67458}"/>
    <cellStyle name="20% - Accent3 48" xfId="28573" xr:uid="{80A65DDF-9057-49DD-AE29-12BA53FD2D45}"/>
    <cellStyle name="20% - Accent3 49" xfId="28568" xr:uid="{E850784D-EE62-4B1D-B5CA-5D0240C17AEF}"/>
    <cellStyle name="20% - Accent3 5" xfId="755" xr:uid="{516A8EA4-EDC0-44E8-BE96-15DA6F1EE5FD}"/>
    <cellStyle name="20% - Accent3 5 2" xfId="2284" xr:uid="{2690B2D2-95E6-4265-8D94-99B4D91F81E6}"/>
    <cellStyle name="20% - Accent3 5 2 2" xfId="28312" xr:uid="{EAA88729-FC28-4741-9906-0747656D5A56}"/>
    <cellStyle name="20% - Accent3 5 3" xfId="5532" xr:uid="{BA2636F4-27C2-41CE-BABC-57B836D67F1A}"/>
    <cellStyle name="20% - Accent3 5 3 2" xfId="8899" xr:uid="{AE1A3A78-FC10-4CCE-8B86-7E30499B2BE4}"/>
    <cellStyle name="20% - Accent3 5 3 2 2" xfId="23143" xr:uid="{BAC16E3F-4F56-4A58-ABB9-D37FCB750FC4}"/>
    <cellStyle name="20% - Accent3 5 3 3" xfId="14918" xr:uid="{FDFDF060-BBBD-4F6B-BAE9-D809F1049207}"/>
    <cellStyle name="20% - Accent3 5 3 4" xfId="28886" xr:uid="{3D0BDB5B-0B28-49E5-B9A1-84A051A54F52}"/>
    <cellStyle name="20% - Accent3 5 4" xfId="1753" xr:uid="{02D4983C-4BDF-4B52-98A5-935C99DFC0BC}"/>
    <cellStyle name="20% - Accent3 50" xfId="28775" xr:uid="{2DFD31FD-A064-4619-80B4-5346524559AC}"/>
    <cellStyle name="20% - Accent3 51" xfId="28657" xr:uid="{3D853938-491B-4DC0-9201-E93DFA0AD3FC}"/>
    <cellStyle name="20% - Accent3 52" xfId="29107" xr:uid="{277A7136-F96A-4309-B024-A7EF12CD0047}"/>
    <cellStyle name="20% - Accent3 53" xfId="28982" xr:uid="{5E2FE9FC-12E9-4B6D-9674-0035551F06E1}"/>
    <cellStyle name="20% - Accent3 54" xfId="29186" xr:uid="{12E11E81-11C2-4B35-B1B1-6409E457AC20}"/>
    <cellStyle name="20% - Accent3 55" xfId="28376" xr:uid="{975A830E-6C91-4BF0-A9C1-7D52F41DC2A4}"/>
    <cellStyle name="20% - Accent3 56" xfId="28792" xr:uid="{154C7066-DA1E-4924-9F23-A9A9C51B8179}"/>
    <cellStyle name="20% - Accent3 57" xfId="28707" xr:uid="{C8DA28D1-88B2-4D89-809F-93AFE26D184E}"/>
    <cellStyle name="20% - Accent3 58" xfId="28856" xr:uid="{0E35369D-1BFE-464E-9BF3-F64089850AD0}"/>
    <cellStyle name="20% - Accent3 59" xfId="29030" xr:uid="{71BBBCB5-647B-4373-B221-4B85AAC8864C}"/>
    <cellStyle name="20% - Accent3 6" xfId="811" xr:uid="{DFA63947-087C-4F29-9BCC-B752132F7399}"/>
    <cellStyle name="20% - Accent3 6 2" xfId="28718" xr:uid="{7D059E94-5826-4107-B10F-4B9A90154D52}"/>
    <cellStyle name="20% - Accent3 6 3" xfId="29173" xr:uid="{7B29A8E6-B8B9-49FE-A117-F93D0D479B25}"/>
    <cellStyle name="20% - Accent3 60" xfId="28721" xr:uid="{BC125A04-272C-4891-93C0-F5471D3CF3B4}"/>
    <cellStyle name="20% - Accent3 61" xfId="28708" xr:uid="{88E60CCB-C9E8-4339-B178-2772CE173714}"/>
    <cellStyle name="20% - Accent3 61 2" xfId="29121" xr:uid="{A56F2051-7A62-4F85-A798-A0FF0F6D2C60}"/>
    <cellStyle name="20% - Accent3 61 2 2" xfId="28660" xr:uid="{3B3ECEFC-ECC3-4C57-A0C3-7F38A37BF83F}"/>
    <cellStyle name="20% - Accent3 61 2 3" xfId="28346" xr:uid="{61D3E294-C513-4C55-B6F1-9E6BDDEB96C4}"/>
    <cellStyle name="20% - Accent3 61 2 4" xfId="29180" xr:uid="{E4BD092A-1BA0-4DF0-BC6F-BA1F4ECA2F50}"/>
    <cellStyle name="20% - Accent3 61 2 5" xfId="28903" xr:uid="{9E244DE5-668C-40A6-8FA6-B391F7CA7F98}"/>
    <cellStyle name="20% - Accent3 61 2 6" xfId="29002" xr:uid="{89A779E2-FAFD-4DE2-A11D-01E373D249B7}"/>
    <cellStyle name="20% - Accent3 61 3" xfId="29026" xr:uid="{A57AA1A3-DDA3-47C2-B730-855A58A31883}"/>
    <cellStyle name="20% - Accent3 61 4" xfId="28797" xr:uid="{EE1D6842-FF20-47EF-A0E3-DF6BCC8F8851}"/>
    <cellStyle name="20% - Accent3 61 5" xfId="28649" xr:uid="{34B03C49-5B99-45B0-A923-87F9D0F61A1D}"/>
    <cellStyle name="20% - Accent3 61 6" xfId="28550" xr:uid="{61F75EC9-3384-44F1-94C2-EB19D4232F7D}"/>
    <cellStyle name="20% - Accent3 61 7" xfId="28799" xr:uid="{5E5CFA5A-8026-4193-898F-548B5BA70E6E}"/>
    <cellStyle name="20% - Accent3 61 8" xfId="28637" xr:uid="{F0840C76-ED1D-4883-A9AF-FEF8EDAA28B9}"/>
    <cellStyle name="20% - Accent3 61 9" xfId="28300" xr:uid="{F357ED62-8C41-4A18-8FDA-EF6087CD9772}"/>
    <cellStyle name="20% - Accent3 62" xfId="28729" xr:uid="{40FC3DD2-13C6-4814-A73D-2EE2A9382488}"/>
    <cellStyle name="20% - Accent3 63" xfId="28820" xr:uid="{497C4FC6-F42D-44B7-87A0-9F363902781D}"/>
    <cellStyle name="20% - Accent3 63 2" xfId="28986" xr:uid="{2854562D-95EE-49BA-A13E-3A8FD6DC6642}"/>
    <cellStyle name="20% - Accent3 63 3" xfId="28515" xr:uid="{BD500E8D-EC32-4BD0-88BD-9BFE68817131}"/>
    <cellStyle name="20% - Accent3 63 4" xfId="28742" xr:uid="{98F2CE98-725A-474B-9FB5-7C989237698A}"/>
    <cellStyle name="20% - Accent3 63 5" xfId="28566" xr:uid="{EC195871-BD44-4065-A58C-AFA333CB1BBF}"/>
    <cellStyle name="20% - Accent3 63 6" xfId="28597" xr:uid="{ABF9C862-57F7-42D8-BF86-C929C567884E}"/>
    <cellStyle name="20% - Accent3 64" xfId="28749" xr:uid="{141C7AE4-C9CB-4439-B5C2-5EAA4DBA720A}"/>
    <cellStyle name="20% - Accent3 65" xfId="28487" xr:uid="{0A49F30F-EA43-4D8B-9779-26AA3D95DD36}"/>
    <cellStyle name="20% - Accent3 66" xfId="28508" xr:uid="{D5CA4D79-623D-4101-9B3B-00A7A0B3DF20}"/>
    <cellStyle name="20% - Accent3 67" xfId="28861" xr:uid="{5B7EF1AC-2BF2-4D85-B432-F9C6B5AC3ED3}"/>
    <cellStyle name="20% - Accent3 68" xfId="28711" xr:uid="{DB0DF61A-B7CE-41BB-92B9-D81006B06E24}"/>
    <cellStyle name="20% - Accent3 69" xfId="28491" xr:uid="{B9F95871-7B7C-45C6-9B56-2BF4606FC5C6}"/>
    <cellStyle name="20% - Accent3 7" xfId="161" xr:uid="{A8C51294-1B7E-4EBB-BDF6-8C3BF69639F7}"/>
    <cellStyle name="20% - Accent3 7 2" xfId="28710" xr:uid="{2F6E1FB7-8CA3-4B8B-82A6-1F0E929DAF84}"/>
    <cellStyle name="20% - Accent3 7 3" xfId="29061" xr:uid="{E7687922-C20C-430E-A1AF-828E6C9CEE3F}"/>
    <cellStyle name="20% - Accent3 70" xfId="28831" xr:uid="{D86F608F-780D-492E-B5F9-5F9527172B6D}"/>
    <cellStyle name="20% - Accent3 71" xfId="29017" xr:uid="{03897BE4-9895-44DC-B435-4A7DF4EE6B6B}"/>
    <cellStyle name="20% - Accent3 72" xfId="28406" xr:uid="{B02DB957-2A4B-4807-A161-421152DA5CD1}"/>
    <cellStyle name="20% - Accent3 73" xfId="1239" xr:uid="{F5C1DD0A-1CFA-4131-A135-494148063D9A}"/>
    <cellStyle name="20% - Accent3 8" xfId="2519" xr:uid="{998D3DAF-D65D-4CEC-B0CD-5F3511EE0AFB}"/>
    <cellStyle name="20% - Accent3 8 2" xfId="6181" xr:uid="{FB2CF9A4-4A37-43E9-9B99-4FBB1C215DCB}"/>
    <cellStyle name="20% - Accent3 8 2 2" xfId="12435" xr:uid="{035608FB-0CB1-43F0-9326-E92107DA5BD8}"/>
    <cellStyle name="20% - Accent3 8 2 2 2" xfId="26668" xr:uid="{6DCCB19B-490E-446D-AF29-D2BBF9CDC47B}"/>
    <cellStyle name="20% - Accent3 8 2 3" xfId="18495" xr:uid="{A4780AD0-C44A-4D3E-A83D-CC1A92BA252C}"/>
    <cellStyle name="20% - Accent3 8 2 4" xfId="28525" xr:uid="{E18DBC7E-6A8A-4DDD-846E-E62E86F32167}"/>
    <cellStyle name="20% - Accent3 8 3" xfId="9512" xr:uid="{8C0618B9-A0B3-469B-AC74-AB92DE758316}"/>
    <cellStyle name="20% - Accent3 8 3 2" xfId="23752" xr:uid="{0B878293-32C9-45ED-9CB5-C8C59FF9B1FA}"/>
    <cellStyle name="20% - Accent3 8 4" xfId="15547" xr:uid="{21FE389F-65B2-4019-AA2B-82745BD69E0E}"/>
    <cellStyle name="20% - Accent3 8 5" xfId="28448" xr:uid="{3ABA7659-116F-40ED-B0D8-FCD44CBF73E8}"/>
    <cellStyle name="20% - Accent3 9" xfId="2539" xr:uid="{8BC11DF3-A02B-46DC-9D0B-666893A47A02}"/>
    <cellStyle name="20% - Accent3 9 2" xfId="6201" xr:uid="{9B8804DA-BAC7-4822-B910-D8D0FF3DC0C9}"/>
    <cellStyle name="20% - Accent3 9 2 2" xfId="12455" xr:uid="{E15824F3-8B6D-4622-9BB6-73D04DBB8F09}"/>
    <cellStyle name="20% - Accent3 9 2 2 2" xfId="26688" xr:uid="{9C9085D3-FCAE-40E1-BC63-40AC02294879}"/>
    <cellStyle name="20% - Accent3 9 2 3" xfId="18515" xr:uid="{6CE1352D-804C-4DBE-A62A-4E2FBC3CC526}"/>
    <cellStyle name="20% - Accent3 9 2 4" xfId="29143" xr:uid="{287509F7-C99E-4092-A592-23FD1B7554C5}"/>
    <cellStyle name="20% - Accent3 9 3" xfId="9532" xr:uid="{3BB78D38-4162-4847-B615-1FFC87ED5DA2}"/>
    <cellStyle name="20% - Accent3 9 3 2" xfId="23772" xr:uid="{3FAF5F74-9E00-4CA5-A7D1-979F734FA0F7}"/>
    <cellStyle name="20% - Accent3 9 4" xfId="15567" xr:uid="{A174CA2C-1650-4233-B78A-9F3F52BCF105}"/>
    <cellStyle name="20% - Accent3 9 5" xfId="29161" xr:uid="{7DB73C28-205E-43E0-B08D-AADE110E371A}"/>
    <cellStyle name="20% - Accent4 1" xfId="28310" xr:uid="{534F6E6C-660A-47CD-B0F3-D2B536775A16}"/>
    <cellStyle name="20% - Accent4 1 2" xfId="28449" xr:uid="{19F8F7DB-831D-420E-86E6-735F4AB059F7}"/>
    <cellStyle name="20% - Accent4 1 2 2" xfId="28731" xr:uid="{35405617-6D51-425B-8D2E-BF0425FA0858}"/>
    <cellStyle name="20% - Accent4 1 3" xfId="28790" xr:uid="{16B3FDA0-7329-462F-A9E3-696531787CF9}"/>
    <cellStyle name="20% - Accent4 10" xfId="2796" xr:uid="{0E2299A8-4383-4049-85F2-5A0D199E7F5C}"/>
    <cellStyle name="20% - Accent4 10 2" xfId="6449" xr:uid="{157431C2-01C6-403B-9A0B-66E43B9544A0}"/>
    <cellStyle name="20% - Accent4 10 2 2" xfId="12700" xr:uid="{CD9CCAB0-CDBE-474C-8474-49F7C9F1A4AD}"/>
    <cellStyle name="20% - Accent4 10 2 2 2" xfId="26933" xr:uid="{4AABE254-095C-4C52-9CF7-16EC1BD29B0C}"/>
    <cellStyle name="20% - Accent4 10 2 3" xfId="18760" xr:uid="{4E86337E-253D-4625-A645-924525CC36CC}"/>
    <cellStyle name="20% - Accent4 10 2 4" xfId="28786" xr:uid="{F600E4E4-4353-4140-A075-348B9149D879}"/>
    <cellStyle name="20% - Accent4 10 3" xfId="9780" xr:uid="{1D280117-9680-4CDA-BABF-6E063CAB80A3}"/>
    <cellStyle name="20% - Accent4 10 3 2" xfId="24020" xr:uid="{6200AB13-3CB0-4939-8B20-57D5F6683777}"/>
    <cellStyle name="20% - Accent4 10 4" xfId="15813" xr:uid="{F7291741-36CF-4E79-A0D4-803413535DD7}"/>
    <cellStyle name="20% - Accent4 10 5" xfId="29068" xr:uid="{D0FE8444-EE92-4A1D-9F34-075FC9AC850B}"/>
    <cellStyle name="20% - Accent4 11" xfId="2819" xr:uid="{1489AD58-20C6-4D19-8D4B-7ADCBC09638E}"/>
    <cellStyle name="20% - Accent4 11 2" xfId="6469" xr:uid="{5FD86BBF-D781-44BF-8968-27CAF4237B53}"/>
    <cellStyle name="20% - Accent4 11 2 2" xfId="12719" xr:uid="{B0B971DA-E45A-4FC9-A651-A4AEF2392974}"/>
    <cellStyle name="20% - Accent4 11 2 2 2" xfId="26952" xr:uid="{E25D79C3-E9E4-4C45-9484-611ADBC2B53A}"/>
    <cellStyle name="20% - Accent4 11 2 3" xfId="18779" xr:uid="{F2D32EFB-C332-45A4-BCD5-03C8F773C847}"/>
    <cellStyle name="20% - Accent4 11 2 4" xfId="28642" xr:uid="{9E0C6435-DADA-4A1D-A727-1886E99CC387}"/>
    <cellStyle name="20% - Accent4 11 3" xfId="9800" xr:uid="{57902523-8289-468E-941E-F7A4682A46C5}"/>
    <cellStyle name="20% - Accent4 11 3 2" xfId="24040" xr:uid="{79770BC5-B07A-41C1-BA87-963B1DF19DF0}"/>
    <cellStyle name="20% - Accent4 11 4" xfId="15833" xr:uid="{1B345CA5-BC20-4AF1-AB46-D3C47750D834}"/>
    <cellStyle name="20% - Accent4 11 5" xfId="28976" xr:uid="{CA2E819E-80B6-4E73-92A3-BC6C81785A04}"/>
    <cellStyle name="20% - Accent4 12" xfId="3064" xr:uid="{76BEB74D-8677-446D-AEFB-55BF8CBEC374}"/>
    <cellStyle name="20% - Accent4 12 2" xfId="6714" xr:uid="{0AB4D079-E826-4ED4-B493-8F678E5A2405}"/>
    <cellStyle name="20% - Accent4 12 2 2" xfId="12964" xr:uid="{2F614438-E9C1-4A61-B3DF-7B9CC3E25741}"/>
    <cellStyle name="20% - Accent4 12 2 2 2" xfId="27197" xr:uid="{2A32D4C6-8765-4A0C-90EE-23DAA619B792}"/>
    <cellStyle name="20% - Accent4 12 2 3" xfId="19024" xr:uid="{37533A21-482B-4598-A114-14B1E5D4E522}"/>
    <cellStyle name="20% - Accent4 12 2 4" xfId="28921" xr:uid="{EEE49C1B-FA08-42C4-9589-FF0EEFB582C6}"/>
    <cellStyle name="20% - Accent4 12 3" xfId="10045" xr:uid="{4A507D62-6FCF-4A3D-BE61-3CEDA55A2FDF}"/>
    <cellStyle name="20% - Accent4 12 3 2" xfId="24285" xr:uid="{F89E64D8-70AF-4AD5-8DAF-5C1C094BC562}"/>
    <cellStyle name="20% - Accent4 12 4" xfId="16078" xr:uid="{84D9C5A9-60E4-4E46-A57B-3D7BDAF1206F}"/>
    <cellStyle name="20% - Accent4 12 5" xfId="28496" xr:uid="{75950543-5B76-4B1F-8A27-6A40A5AD37B2}"/>
    <cellStyle name="20% - Accent4 13" xfId="5253" xr:uid="{90B6C4BA-2F60-4F57-8371-D091F3B1F063}"/>
    <cellStyle name="20% - Accent4 13 2" xfId="12127" xr:uid="{0F0B59EC-F29B-4926-9B86-3155AB53FF52}"/>
    <cellStyle name="20% - Accent4 13 2 2" xfId="26360" xr:uid="{AFF1CF9C-BB01-46A5-967D-937E01F3F67F}"/>
    <cellStyle name="20% - Accent4 13 2 3" xfId="28947" xr:uid="{3AA038C6-6AF1-43A1-BC47-32C91FAFB466}"/>
    <cellStyle name="20% - Accent4 13 3" xfId="18181" xr:uid="{28B20C2C-5DD0-447F-8B83-CF8177E032A5}"/>
    <cellStyle name="20% - Accent4 13 4" xfId="28643" xr:uid="{2FA9536D-8953-4772-9585-B3E77FDCC227}"/>
    <cellStyle name="20% - Accent4 14" xfId="8703" xr:uid="{55A8EC0E-14F5-4CFC-B5B3-E35DA62DF3A6}"/>
    <cellStyle name="20% - Accent4 14 2" xfId="22947" xr:uid="{9EFA9A33-B9A2-4E10-B49F-0D2073051996}"/>
    <cellStyle name="20% - Accent4 14 2 2" xfId="28404" xr:uid="{68D2B49C-8BF8-4843-983F-BA58B0B42116}"/>
    <cellStyle name="20% - Accent4 14 3" xfId="29055" xr:uid="{6F937CED-042C-4AE2-9B7A-F1735FB35AE5}"/>
    <cellStyle name="20% - Accent4 15" xfId="14730" xr:uid="{4B50FB89-2D44-4D44-8E8F-183991D178DF}"/>
    <cellStyle name="20% - Accent4 15 2" xfId="28542" xr:uid="{31B22D3F-D497-4CB7-A530-2FB83F4BD45F}"/>
    <cellStyle name="20% - Accent4 15 3" xfId="28518" xr:uid="{9DCD0675-DAE1-46A1-BDC9-DB0AAE19C55C}"/>
    <cellStyle name="20% - Accent4 16" xfId="28396" xr:uid="{86A47AF5-DFA0-46B0-8872-F4C0220B9429}"/>
    <cellStyle name="20% - Accent4 16 2" xfId="28944" xr:uid="{B2905476-82BE-4F05-9EE7-AD09EA2684AA}"/>
    <cellStyle name="20% - Accent4 17" xfId="28961" xr:uid="{E945D4D5-38C4-4F05-837A-12FA40956B62}"/>
    <cellStyle name="20% - Accent4 17 2" xfId="29029" xr:uid="{573F9D42-B6D9-432C-A4EE-BFC5DFAC297F}"/>
    <cellStyle name="20% - Accent4 18" xfId="28424" xr:uid="{BECD7FBB-54BE-4830-8BCC-EBBC77F03440}"/>
    <cellStyle name="20% - Accent4 18 2" xfId="28644" xr:uid="{57ED4FF4-85CE-424F-AE7C-4A9F7AC6FCA7}"/>
    <cellStyle name="20% - Accent4 19" xfId="28596" xr:uid="{39702100-0816-4DAE-9227-AA851F0BB730}"/>
    <cellStyle name="20% - Accent4 19 2" xfId="28415" xr:uid="{64C7FC38-5BE0-4437-BC57-CC912477D5F6}"/>
    <cellStyle name="20% - Accent4 2" xfId="183" xr:uid="{8961CEE2-C81A-4F9A-9862-1E3B98911DAF}"/>
    <cellStyle name="20% - Accent4 2 2" xfId="484" xr:uid="{3601F2A0-B7E7-418B-B865-6CE36E4696B2}"/>
    <cellStyle name="20% - Accent4 2 2 10" xfId="4668" xr:uid="{0A0FA0F1-0B5C-42E1-B680-36090A8D011F}"/>
    <cellStyle name="20% - Accent4 2 2 10 2" xfId="11550" xr:uid="{D786A25A-F476-40BB-B8D0-BA4DB1773D88}"/>
    <cellStyle name="20% - Accent4 2 2 10 2 2" xfId="25783" xr:uid="{77A935D1-E614-4BAC-B093-CE31BE1ED399}"/>
    <cellStyle name="20% - Accent4 2 2 10 3" xfId="17596" xr:uid="{93FFBDCE-BA9F-48F1-AAFF-82BBDE0AD4CF}"/>
    <cellStyle name="20% - Accent4 2 2 11" xfId="8173" xr:uid="{2AA4A2A2-7A5B-4481-B1DA-FE8AF65CC983}"/>
    <cellStyle name="20% - Accent4 2 2 11 2" xfId="22444" xr:uid="{4843DEFB-B118-4DE4-8527-5F866756AB85}"/>
    <cellStyle name="20% - Accent4 2 2 12" xfId="1600" xr:uid="{B5CEEB01-6D52-4F67-9CD4-45C2C8855A3B}"/>
    <cellStyle name="20% - Accent4 2 2 12 2" xfId="20349" xr:uid="{BF920FD6-FA9F-4C15-BEB2-481A652C5F54}"/>
    <cellStyle name="20% - Accent4 2 2 12 3" xfId="14224" xr:uid="{F003CDDE-C205-4F43-809B-4918E36EC512}"/>
    <cellStyle name="20% - Accent4 2 2 2" xfId="1913" xr:uid="{D88CE357-AD57-4471-90A3-140683D9F42A}"/>
    <cellStyle name="20% - Accent4 2 2 2 2" xfId="5673" xr:uid="{B89EA919-4A5B-4CD0-B964-B613371ADA25}"/>
    <cellStyle name="20% - Accent4 2 2 2 2 2" xfId="12224" xr:uid="{3E3C8CF8-1357-4C27-B640-ABDF0F2F778E}"/>
    <cellStyle name="20% - Accent4 2 2 2 2 2 2" xfId="26457" xr:uid="{0EDD0498-5FB6-4A5F-9AC8-6DDFB33C41E8}"/>
    <cellStyle name="20% - Accent4 2 2 2 2 3" xfId="18279" xr:uid="{3864E773-0022-4DC3-8319-6FC4D3A9552D}"/>
    <cellStyle name="20% - Accent4 2 2 2 3" xfId="9034" xr:uid="{31FF999B-9D54-4447-AAEA-613443947149}"/>
    <cellStyle name="20% - Accent4 2 2 2 3 2" xfId="23278" xr:uid="{F8E23190-353A-45C6-A82C-431D3D8E89BC}"/>
    <cellStyle name="20% - Accent4 2 2 2 4" xfId="15049" xr:uid="{9D8A9F73-2C72-4A21-9870-2168016881AC}"/>
    <cellStyle name="20% - Accent4 2 2 2 5" xfId="28509" xr:uid="{E43EF939-3475-4137-9656-C6958A596777}"/>
    <cellStyle name="20% - Accent4 2 2 3" xfId="2177" xr:uid="{F06A3EA6-F31F-4A74-97B9-45CF4F4AD690}"/>
    <cellStyle name="20% - Accent4 2 2 3 2" xfId="5862" xr:uid="{F570A56D-4C71-43C9-A5D5-88BB89C4AFDF}"/>
    <cellStyle name="20% - Accent4 2 2 3 2 2" xfId="12369" xr:uid="{C672C8FC-27E5-4D4A-BADE-42397A06F946}"/>
    <cellStyle name="20% - Accent4 2 2 3 2 2 2" xfId="26602" xr:uid="{EC3C03F2-2171-41BF-AAE4-BF47D7A395F6}"/>
    <cellStyle name="20% - Accent4 2 2 3 2 3" xfId="18427" xr:uid="{2F507080-3279-4729-81A6-278DB7D489B1}"/>
    <cellStyle name="20% - Accent4 2 2 3 3" xfId="9200" xr:uid="{33909F9C-ABDF-4EAA-9909-58A081F69428}"/>
    <cellStyle name="20% - Accent4 2 2 3 3 2" xfId="23441" xr:uid="{315E0FB4-F84C-4CD8-B29F-4433ACD7D934}"/>
    <cellStyle name="20% - Accent4 2 2 3 4" xfId="15212" xr:uid="{B8E2E531-E74C-4005-8568-8DC12F6C062B}"/>
    <cellStyle name="20% - Accent4 2 2 3 5" xfId="28730" xr:uid="{EFA0BAD0-4ACE-4455-8289-656DCFC8B8FB}"/>
    <cellStyle name="20% - Accent4 2 2 4" xfId="2680" xr:uid="{E35D6411-A2E3-4C8F-98CC-C9D6EFC8D831}"/>
    <cellStyle name="20% - Accent4 2 2 4 2" xfId="6340" xr:uid="{EA8C4558-AE63-4728-ACE7-D97054BD88BA}"/>
    <cellStyle name="20% - Accent4 2 2 4 2 2" xfId="12592" xr:uid="{30832B24-B293-492C-B6EE-DF7B8F2473DE}"/>
    <cellStyle name="20% - Accent4 2 2 4 2 2 2" xfId="26825" xr:uid="{CD99C019-E1F3-46C3-89E2-2605EE1B19BD}"/>
    <cellStyle name="20% - Accent4 2 2 4 2 3" xfId="18652" xr:uid="{7D0C329A-F943-4157-BEF7-38E64A01D37B}"/>
    <cellStyle name="20% - Accent4 2 2 4 3" xfId="9671" xr:uid="{796FB9D8-D4A9-4602-BE1C-0296240ACC17}"/>
    <cellStyle name="20% - Accent4 2 2 4 3 2" xfId="23911" xr:uid="{8AAB7BD3-326C-4CC3-A891-EDA2B209C094}"/>
    <cellStyle name="20% - Accent4 2 2 4 4" xfId="15704" xr:uid="{BF27AFED-168D-426E-9FD4-32AD238BF434}"/>
    <cellStyle name="20% - Accent4 2 2 4 5" xfId="28466" xr:uid="{18E95FDC-710F-4E25-8FA6-8DB437F8FE2E}"/>
    <cellStyle name="20% - Accent4 2 2 5" xfId="2950" xr:uid="{5C7335AC-8E51-445B-A8EC-6CEC5E32613D}"/>
    <cellStyle name="20% - Accent4 2 2 5 2" xfId="6600" xr:uid="{D6FD225F-BAA8-406F-ACC6-EFB86B4ED62B}"/>
    <cellStyle name="20% - Accent4 2 2 5 2 2" xfId="12850" xr:uid="{8CAC0190-6E15-4DAA-91B2-2765D02DB97E}"/>
    <cellStyle name="20% - Accent4 2 2 5 2 2 2" xfId="27083" xr:uid="{C620FBDD-2D28-4656-B574-19EDCD1803EE}"/>
    <cellStyle name="20% - Accent4 2 2 5 2 3" xfId="18910" xr:uid="{2ED77CCA-1364-4571-BCBC-593CE8BBC323}"/>
    <cellStyle name="20% - Accent4 2 2 5 3" xfId="9931" xr:uid="{85279B77-CDF0-4677-BB1F-9B8CDCE275B5}"/>
    <cellStyle name="20% - Accent4 2 2 5 3 2" xfId="24171" xr:uid="{96E4A364-A58C-48F9-9883-3FCD6EA4A46B}"/>
    <cellStyle name="20% - Accent4 2 2 5 4" xfId="15964" xr:uid="{84F3012C-6EB9-4A33-B021-E46398B1B941}"/>
    <cellStyle name="20% - Accent4 2 2 6" xfId="3195" xr:uid="{E6BBD08F-174A-459C-A312-75786684ED16}"/>
    <cellStyle name="20% - Accent4 2 2 6 2" xfId="6845" xr:uid="{F9D54EAD-3536-4CCB-89A0-8BA687F4C85C}"/>
    <cellStyle name="20% - Accent4 2 2 6 2 2" xfId="13095" xr:uid="{0760195F-F043-4FFB-8399-A2108F06A385}"/>
    <cellStyle name="20% - Accent4 2 2 6 2 2 2" xfId="27328" xr:uid="{D2326C0D-CF0C-42E3-B0B8-434CDA4B1D30}"/>
    <cellStyle name="20% - Accent4 2 2 6 2 3" xfId="19155" xr:uid="{A6E13052-61F6-4C94-972C-6AF8012FC22A}"/>
    <cellStyle name="20% - Accent4 2 2 6 3" xfId="10176" xr:uid="{0EDDF42D-846C-4F05-BFF6-E7F8D0ECF7F3}"/>
    <cellStyle name="20% - Accent4 2 2 6 3 2" xfId="24416" xr:uid="{D469703B-066A-4D12-8F78-8325AD7B081A}"/>
    <cellStyle name="20% - Accent4 2 2 6 4" xfId="16209" xr:uid="{CB95C094-A448-47F4-A83D-231CA8610487}"/>
    <cellStyle name="20% - Accent4 2 2 7" xfId="3419" xr:uid="{8CE180BE-B5BD-4F9C-89BD-5F8A5A8453D3}"/>
    <cellStyle name="20% - Accent4 2 2 7 2" xfId="7053" xr:uid="{0CDA65BB-82FA-4B57-9ACB-7DDB90A084D7}"/>
    <cellStyle name="20% - Accent4 2 2 7 2 2" xfId="13303" xr:uid="{0133E999-D85C-459A-8E18-E0162C1AEA90}"/>
    <cellStyle name="20% - Accent4 2 2 7 2 2 2" xfId="27536" xr:uid="{4830C777-B03A-4E8A-BBEB-027957A39370}"/>
    <cellStyle name="20% - Accent4 2 2 7 2 3" xfId="19363" xr:uid="{3873DDF2-E297-4281-8D38-E75E8132BBED}"/>
    <cellStyle name="20% - Accent4 2 2 7 3" xfId="10385" xr:uid="{AC14E249-AF79-47FB-8F31-E4E27B3D08A6}"/>
    <cellStyle name="20% - Accent4 2 2 7 3 2" xfId="24624" xr:uid="{9D399A1B-C042-416E-8612-B94240FBE69F}"/>
    <cellStyle name="20% - Accent4 2 2 7 4" xfId="16416" xr:uid="{5CD98DA8-F7EF-4378-B299-AC05202F73FA}"/>
    <cellStyle name="20% - Accent4 2 2 8" xfId="4029" xr:uid="{8B75B9A3-B6E1-4D35-91B1-710624F91A6A}"/>
    <cellStyle name="20% - Accent4 2 2 8 2" xfId="7599" xr:uid="{8CC2A4FE-A821-4031-B5DE-6A1FB15E4009}"/>
    <cellStyle name="20% - Accent4 2 2 8 2 2" xfId="13849" xr:uid="{E7D1E951-F479-40B3-9959-A66ABF3549E0}"/>
    <cellStyle name="20% - Accent4 2 2 8 2 2 2" xfId="28082" xr:uid="{129C3884-493D-4118-BD26-849337DDAB41}"/>
    <cellStyle name="20% - Accent4 2 2 8 2 3" xfId="19909" xr:uid="{649C38D2-2CE5-4214-AAA3-43F2864CE676}"/>
    <cellStyle name="20% - Accent4 2 2 8 3" xfId="10930" xr:uid="{A7FC562E-8CCF-4FC5-A0DD-41A1DCB02B85}"/>
    <cellStyle name="20% - Accent4 2 2 8 3 2" xfId="25165" xr:uid="{1F236D9D-926D-4148-9D99-DF6B6471877D}"/>
    <cellStyle name="20% - Accent4 2 2 8 4" xfId="16957" xr:uid="{1DE182B7-2D53-4A1F-97F7-ECF4BA8E3DE2}"/>
    <cellStyle name="20% - Accent4 2 2 9" xfId="5391" xr:uid="{3CC57FA9-F904-44C6-9C7F-3370C123AB4E}"/>
    <cellStyle name="20% - Accent4 2 2 9 2" xfId="8781" xr:uid="{F7825F90-B1B1-4A1F-9E94-FFA8012E3000}"/>
    <cellStyle name="20% - Accent4 2 2 9 2 2" xfId="23025" xr:uid="{E1300346-188C-4287-BE15-FAAA4FDFD7B6}"/>
    <cellStyle name="20% - Accent4 2 2 9 3" xfId="14806" xr:uid="{F50A3BA4-F146-4FBF-B746-367DCE51C133}"/>
    <cellStyle name="20% - Accent4 2 3" xfId="1798" xr:uid="{65E7E5C0-25CF-4066-9D02-826F3C425C79}"/>
    <cellStyle name="20% - Accent4 2 3 2" xfId="5576" xr:uid="{32B8CB21-724E-4AB3-8265-C8C4828D4936}"/>
    <cellStyle name="20% - Accent4 2 3 2 2" xfId="12160" xr:uid="{88B1EA97-FE07-4E80-937A-6C1587A62D85}"/>
    <cellStyle name="20% - Accent4 2 3 2 2 2" xfId="26393" xr:uid="{1909BEBC-D0CA-4827-A01C-086025763199}"/>
    <cellStyle name="20% - Accent4 2 3 2 3" xfId="18214" xr:uid="{9435DD12-62C8-4166-8986-9A1AB3C9D338}"/>
    <cellStyle name="20% - Accent4 2 3 3" xfId="8943" xr:uid="{4AC78CE4-02BF-4B29-82DC-EC067E01DF58}"/>
    <cellStyle name="20% - Accent4 2 3 3 2" xfId="23187" xr:uid="{C913C60E-6D05-45F1-ACF1-1487C25189FF}"/>
    <cellStyle name="20% - Accent4 2 3 4" xfId="14960" xr:uid="{9B71FD97-C4CB-48F9-A23C-BF26887EE97B}"/>
    <cellStyle name="20% - Accent4 2 3 5" xfId="28606" xr:uid="{768F6BEE-C29C-4DC3-A8E8-F0CDB8E33032}"/>
    <cellStyle name="20% - Accent4 2 4" xfId="2118" xr:uid="{392B5527-7BB4-4171-B6BD-E67909DCC8BC}"/>
    <cellStyle name="20% - Accent4 2 5" xfId="2591" xr:uid="{9C805086-B3F3-47C4-89D8-A73D7E693753}"/>
    <cellStyle name="20% - Accent4 2 5 2" xfId="6252" xr:uid="{0400D826-C4D4-4667-9980-46D7A1246791}"/>
    <cellStyle name="20% - Accent4 2 5 2 2" xfId="12505" xr:uid="{A40FA1AB-B110-4932-A71F-1585AFEE8ED1}"/>
    <cellStyle name="20% - Accent4 2 5 2 2 2" xfId="26738" xr:uid="{2C6336DC-62D3-4D76-9D0D-5796F3782BFA}"/>
    <cellStyle name="20% - Accent4 2 5 2 3" xfId="18565" xr:uid="{25DF7F4D-141E-49F0-B0FC-FD77E0A6AE30}"/>
    <cellStyle name="20% - Accent4 2 5 3" xfId="9583" xr:uid="{48346197-A7D5-478C-A300-F6FDA9752852}"/>
    <cellStyle name="20% - Accent4 2 5 3 2" xfId="23823" xr:uid="{AF4507D9-5A9C-4D72-B015-4674F57E3D04}"/>
    <cellStyle name="20% - Accent4 2 5 4" xfId="15617" xr:uid="{16B9ED30-099E-4FE3-8986-3C7649BAD4B7}"/>
    <cellStyle name="20% - Accent4 2 5 5" xfId="28994" xr:uid="{16D11CB5-D105-4C2C-9E94-62520A6CEA79}"/>
    <cellStyle name="20% - Accent4 2 6" xfId="2862" xr:uid="{19D4DBCE-487E-4829-9F65-5FEFA500712D}"/>
    <cellStyle name="20% - Accent4 2 6 2" xfId="6512" xr:uid="{049D5C46-35A1-4931-9293-B7924DF739CA}"/>
    <cellStyle name="20% - Accent4 2 6 2 2" xfId="12762" xr:uid="{7DD70F25-3C30-48F3-925E-0F019DEE5673}"/>
    <cellStyle name="20% - Accent4 2 6 2 2 2" xfId="26995" xr:uid="{6D51AC20-65FE-4146-8775-1F80AD2393CA}"/>
    <cellStyle name="20% - Accent4 2 6 2 3" xfId="18822" xr:uid="{94F54395-8568-48EA-9E38-92C80B04EFAC}"/>
    <cellStyle name="20% - Accent4 2 6 3" xfId="9843" xr:uid="{6119878C-B21D-4BC9-8FBB-562389E9F3E3}"/>
    <cellStyle name="20% - Accent4 2 6 3 2" xfId="24083" xr:uid="{4E9B5AB9-7658-4866-9564-9867A0E05A17}"/>
    <cellStyle name="20% - Accent4 2 6 4" xfId="15876" xr:uid="{C92F2818-8E20-405D-B26E-6BC513AA118F}"/>
    <cellStyle name="20% - Accent4 2 6 5" xfId="28586" xr:uid="{DB16F1E9-094D-409A-A4D1-E07AE85EA74F}"/>
    <cellStyle name="20% - Accent4 2 7" xfId="3107" xr:uid="{4E803640-190F-46BE-AE38-B15EB5BF445B}"/>
    <cellStyle name="20% - Accent4 2 7 2" xfId="6757" xr:uid="{7FCB58D9-3C3B-4DBC-8A41-28E8329590EB}"/>
    <cellStyle name="20% - Accent4 2 7 2 2" xfId="13007" xr:uid="{B9447759-4402-4078-A615-3603DF0BB134}"/>
    <cellStyle name="20% - Accent4 2 7 2 2 2" xfId="27240" xr:uid="{80E2AA90-299F-4F0D-A3A7-60F0AF78617D}"/>
    <cellStyle name="20% - Accent4 2 7 2 3" xfId="19067" xr:uid="{6CAC3D75-2A60-40BA-8537-CE20AD8EBD82}"/>
    <cellStyle name="20% - Accent4 2 7 3" xfId="10088" xr:uid="{D7F4436C-1759-4FC5-A635-177DC2DE9844}"/>
    <cellStyle name="20% - Accent4 2 7 3 2" xfId="24328" xr:uid="{EC80AF59-BCCD-437A-9226-81345C0D37F7}"/>
    <cellStyle name="20% - Accent4 2 7 4" xfId="16121" xr:uid="{65E30622-9281-4849-ABA5-F56073BF0099}"/>
    <cellStyle name="20% - Accent4 2 8" xfId="5283" xr:uid="{8F586BCA-40A7-4889-A069-C64A119CB006}"/>
    <cellStyle name="20% - Accent4 2 8 2" xfId="8724" xr:uid="{D5919984-702D-46E3-B8DC-58F598318A83}"/>
    <cellStyle name="20% - Accent4 2 8 2 2" xfId="22968" xr:uid="{3E583BB6-E21F-4A9F-8995-A5248E9BA459}"/>
    <cellStyle name="20% - Accent4 2 8 3" xfId="14749" xr:uid="{8EB22D5A-7877-4EC6-8BBF-1954810A3EDD}"/>
    <cellStyle name="20% - Accent4 2 9" xfId="1491" xr:uid="{4B3E3180-939C-4523-8771-08F551EF5463}"/>
    <cellStyle name="20% - Accent4 20" xfId="28403" xr:uid="{95730913-18FF-4098-B409-97325325CE12}"/>
    <cellStyle name="20% - Accent4 20 2" xfId="28650" xr:uid="{EB4E0E36-1516-425C-92B1-7F4ABC10E440}"/>
    <cellStyle name="20% - Accent4 21" xfId="28344" xr:uid="{CD520A2E-D1F2-41BF-9870-620DD87069F3}"/>
    <cellStyle name="20% - Accent4 21 2" xfId="28418" xr:uid="{C73540AA-E5FD-42F9-9B8D-174CD2DAD5C9}"/>
    <cellStyle name="20% - Accent4 22" xfId="28572" xr:uid="{B35B87C2-6C1B-4DAF-A783-25C8BE3DEE6B}"/>
    <cellStyle name="20% - Accent4 23" xfId="29032" xr:uid="{F080A275-F889-4628-8FC1-2B844546D578}"/>
    <cellStyle name="20% - Accent4 24" xfId="28822" xr:uid="{8E5EE2CA-CB3E-403A-9C2A-B80A2681D470}"/>
    <cellStyle name="20% - Accent4 25" xfId="28923" xr:uid="{9743F147-7D79-4B3A-A905-0C739646F2F5}"/>
    <cellStyle name="20% - Accent4 26" xfId="28685" xr:uid="{8431071E-A5AC-415F-BD9F-4C3AFF93B0BC}"/>
    <cellStyle name="20% - Accent4 27" xfId="28991" xr:uid="{3796C1F8-AFFF-434F-A4FF-371E488C2D8C}"/>
    <cellStyle name="20% - Accent4 28" xfId="28671" xr:uid="{559D133E-F000-4127-9378-037405184992}"/>
    <cellStyle name="20% - Accent4 29" xfId="28627" xr:uid="{7FCBDFCE-05BC-4422-A7AC-4253DB04F483}"/>
    <cellStyle name="20% - Accent4 3" xfId="348" xr:uid="{F75AAC26-1B5C-49C8-A766-8F2D0E57A7BD}"/>
    <cellStyle name="20% - Accent4 3 10" xfId="14168" xr:uid="{C180ECBD-EC69-4FEC-9992-8E747B083A0A}"/>
    <cellStyle name="20% - Accent4 3 2" xfId="995" xr:uid="{808E8841-C448-45B7-A102-93CB1693D5A5}"/>
    <cellStyle name="20% - Accent4 3 2 2" xfId="2336" xr:uid="{E0ACD1FC-3A17-43D8-A21C-D5E867628E5F}"/>
    <cellStyle name="20% - Accent4 3 2 2 2" xfId="28916" xr:uid="{6C6A224F-A353-4FFE-B9BF-BA1B0B65F990}"/>
    <cellStyle name="20% - Accent4 3 2 3" xfId="5631" xr:uid="{1D19FD6F-8B1E-4098-B467-D8614292114B}"/>
    <cellStyle name="20% - Accent4 3 2 3 2" xfId="8992" xr:uid="{58B507FD-5A75-42A8-A238-4B7D47B1DF08}"/>
    <cellStyle name="20% - Accent4 3 2 3 2 2" xfId="23236" xr:uid="{17369EB2-B8A7-4CB7-B3CC-CB5EFD557723}"/>
    <cellStyle name="20% - Accent4 3 2 3 3" xfId="15007" xr:uid="{403E8B5C-5A52-4B1D-967C-0AEB5B6A6D09}"/>
    <cellStyle name="20% - Accent4 3 2 4" xfId="1871" xr:uid="{D036EE5B-1F02-4A11-89C0-4B70B8757861}"/>
    <cellStyle name="20% - Accent4 3 2 5" xfId="28433" xr:uid="{2027D26D-27C6-45C1-940D-C2B1969418F7}"/>
    <cellStyle name="20% - Accent4 3 3" xfId="2637" xr:uid="{E520C8B1-0856-4C6A-AAC0-B51954D3C5FF}"/>
    <cellStyle name="20% - Accent4 3 3 2" xfId="6297" xr:uid="{DFFCB9CD-4EBB-4644-9A6A-0D109D891CAE}"/>
    <cellStyle name="20% - Accent4 3 3 2 2" xfId="12549" xr:uid="{0D66CBD7-7B9B-425E-A705-823770024A28}"/>
    <cellStyle name="20% - Accent4 3 3 2 2 2" xfId="26782" xr:uid="{90178962-91BF-47DA-BBF2-B854ADEFD4DE}"/>
    <cellStyle name="20% - Accent4 3 3 2 3" xfId="18609" xr:uid="{25ED93DA-CDD9-4EE0-92EC-9F0CA6232864}"/>
    <cellStyle name="20% - Accent4 3 3 3" xfId="9628" xr:uid="{D77D9165-E5D0-4A9F-84BA-052BCFA134DD}"/>
    <cellStyle name="20% - Accent4 3 3 3 2" xfId="23868" xr:uid="{8B49C402-DDF2-461B-9572-93526B80408F}"/>
    <cellStyle name="20% - Accent4 3 3 4" xfId="15661" xr:uid="{2946B73B-B26B-4635-8759-076C28A355A7}"/>
    <cellStyle name="20% - Accent4 3 3 5" xfId="28455" xr:uid="{89236E51-BAFF-467F-BAA2-84E1F839F93A}"/>
    <cellStyle name="20% - Accent4 3 4" xfId="2907" xr:uid="{0C360C89-ECE6-48BD-91BA-A63888AF9DD9}"/>
    <cellStyle name="20% - Accent4 3 4 2" xfId="6557" xr:uid="{C1569363-549B-4C22-B42A-78057EF04AEF}"/>
    <cellStyle name="20% - Accent4 3 4 2 2" xfId="12807" xr:uid="{90A8E0DB-90C1-4CBC-9734-E349230B05FC}"/>
    <cellStyle name="20% - Accent4 3 4 2 2 2" xfId="27040" xr:uid="{55541088-CBA4-4180-B80E-DF5DE1F37AF8}"/>
    <cellStyle name="20% - Accent4 3 4 2 3" xfId="18867" xr:uid="{F77DCBF6-D683-45F6-80B6-C261822806ED}"/>
    <cellStyle name="20% - Accent4 3 4 3" xfId="9888" xr:uid="{78F14F66-FA95-4BD2-9E83-78C8BBE1BF8C}"/>
    <cellStyle name="20% - Accent4 3 4 3 2" xfId="24128" xr:uid="{D63433BC-F340-4759-A31A-30E4E332C1DC}"/>
    <cellStyle name="20% - Accent4 3 4 4" xfId="15921" xr:uid="{F7238D55-45A1-4586-8E82-DBC7099A1538}"/>
    <cellStyle name="20% - Accent4 3 5" xfId="3152" xr:uid="{52768919-EC96-4B17-A3E3-153EDFF2F38B}"/>
    <cellStyle name="20% - Accent4 3 5 2" xfId="6802" xr:uid="{760EA3DF-2FF7-4CA7-9961-0BF1FCAFEB83}"/>
    <cellStyle name="20% - Accent4 3 5 2 2" xfId="13052" xr:uid="{71F0190C-060A-43DD-BE39-572F22681D64}"/>
    <cellStyle name="20% - Accent4 3 5 2 2 2" xfId="27285" xr:uid="{C5B3A6A6-8851-4DDE-8057-752D061970E9}"/>
    <cellStyle name="20% - Accent4 3 5 2 3" xfId="19112" xr:uid="{836B1158-4925-4ADC-B2D7-A3E2E72EEEB0}"/>
    <cellStyle name="20% - Accent4 3 5 3" xfId="10133" xr:uid="{E021A761-0544-412B-8D77-366A01E91035}"/>
    <cellStyle name="20% - Accent4 3 5 3 2" xfId="24373" xr:uid="{5796BFA9-9963-436E-9F02-51F005EDF3E7}"/>
    <cellStyle name="20% - Accent4 3 5 4" xfId="16166" xr:uid="{6F081266-1390-4BA0-98FE-87916BFB496D}"/>
    <cellStyle name="20% - Accent4 3 6" xfId="3365" xr:uid="{8147AB6D-67FD-497C-A842-7D5702348CCC}"/>
    <cellStyle name="20% - Accent4 3 6 2" xfId="7000" xr:uid="{99750293-A781-4931-BCAA-1B8FA1DF135F}"/>
    <cellStyle name="20% - Accent4 3 6 2 2" xfId="13250" xr:uid="{AF1851FD-BDA7-4F87-9F7D-BA969505808B}"/>
    <cellStyle name="20% - Accent4 3 6 2 2 2" xfId="27483" xr:uid="{05F25C3F-15BF-4154-863D-FF50CDDD602D}"/>
    <cellStyle name="20% - Accent4 3 6 2 3" xfId="19310" xr:uid="{F2CF8414-04B0-4ABF-89AA-7878CDF81B23}"/>
    <cellStyle name="20% - Accent4 3 6 3" xfId="10332" xr:uid="{210DC56A-436C-414E-822A-3A881F756FF4}"/>
    <cellStyle name="20% - Accent4 3 6 3 2" xfId="24571" xr:uid="{A08C8206-4468-4D7E-A55B-D155DA8552E2}"/>
    <cellStyle name="20% - Accent4 3 6 4" xfId="16363" xr:uid="{2D47750A-1619-4362-BFAA-F87EBB0ADF95}"/>
    <cellStyle name="20% - Accent4 3 7" xfId="3976" xr:uid="{A6F3894A-45A3-44BF-ADF1-AB8D2246DFB4}"/>
    <cellStyle name="20% - Accent4 3 7 2" xfId="7546" xr:uid="{544A3A78-8909-4712-89B7-59F90248407C}"/>
    <cellStyle name="20% - Accent4 3 7 2 2" xfId="13796" xr:uid="{15801979-E227-4171-A4CC-A698D83B0DCA}"/>
    <cellStyle name="20% - Accent4 3 7 2 2 2" xfId="28029" xr:uid="{6694583A-D048-4462-81FD-A2B20EDE0328}"/>
    <cellStyle name="20% - Accent4 3 7 2 3" xfId="19856" xr:uid="{596FB997-4D57-461C-8FFA-F44F62C4B441}"/>
    <cellStyle name="20% - Accent4 3 7 3" xfId="10877" xr:uid="{596D89BF-C553-4C09-B5CF-B692FFA91902}"/>
    <cellStyle name="20% - Accent4 3 7 3 2" xfId="25112" xr:uid="{3904F3DA-3E83-491B-84F4-D99FD2AD0763}"/>
    <cellStyle name="20% - Accent4 3 7 4" xfId="16904" xr:uid="{ACD1FE0D-AEBA-4942-9F77-35CE45117644}"/>
    <cellStyle name="20% - Accent4 3 8" xfId="4591" xr:uid="{C40BDB9A-500F-4BF6-A8C5-9CD0BBCB1F66}"/>
    <cellStyle name="20% - Accent4 3 8 2" xfId="11478" xr:uid="{1F1A45DC-CC57-43EE-B75C-7CDEE5F39625}"/>
    <cellStyle name="20% - Accent4 3 8 2 2" xfId="25711" xr:uid="{6B55C8C6-EEDE-4E30-842D-C54A5CA51297}"/>
    <cellStyle name="20% - Accent4 3 8 3" xfId="17519" xr:uid="{E9EADEBC-3452-4BB3-B693-2201106CC23D}"/>
    <cellStyle name="20% - Accent4 3 9" xfId="8103" xr:uid="{B01A0893-F3DA-4675-BB60-2F209ACAC499}"/>
    <cellStyle name="20% - Accent4 3 9 2" xfId="22376" xr:uid="{6DD4CFC3-E6D4-47B7-84F9-83B824A8E013}"/>
    <cellStyle name="20% - Accent4 30" xfId="28739" xr:uid="{6BD2F3E0-5523-4101-882A-4FE7AF439D10}"/>
    <cellStyle name="20% - Accent4 31" xfId="28932" xr:uid="{B0130A34-B3B1-45F2-A7C9-59E72A13E756}"/>
    <cellStyle name="20% - Accent4 32" xfId="28719" xr:uid="{C19D3236-5892-4E39-8151-1BC6BE3FB457}"/>
    <cellStyle name="20% - Accent4 33" xfId="28915" xr:uid="{EF921C62-B709-4D00-A50C-53587845E7A8}"/>
    <cellStyle name="20% - Accent4 34" xfId="29049" xr:uid="{38671393-470D-4A22-B9B8-892AD7FFAF6F}"/>
    <cellStyle name="20% - Accent4 35" xfId="29070" xr:uid="{7FA5A98A-81BA-4F92-8723-3E8156C42203}"/>
    <cellStyle name="20% - Accent4 36" xfId="28652" xr:uid="{64654777-D815-4B51-B71D-195B44E34EC8}"/>
    <cellStyle name="20% - Accent4 37" xfId="28428" xr:uid="{C2419ED1-B45F-42C5-A93F-DC1170840066}"/>
    <cellStyle name="20% - Accent4 38" xfId="28981" xr:uid="{540F2CE5-9B0C-4412-92A0-2823DF6E59C0}"/>
    <cellStyle name="20% - Accent4 39" xfId="28704" xr:uid="{72E7C16D-69CF-4D24-947F-7F8B483E5EE7}"/>
    <cellStyle name="20% - Accent4 4" xfId="634" xr:uid="{0D22F95C-A8FB-4B9F-980E-88CB02CACD85}"/>
    <cellStyle name="20% - Accent4 4 2" xfId="1826" xr:uid="{9CD5B5A8-8B48-4D79-9403-64CE9141AD7F}"/>
    <cellStyle name="20% - Accent4 4 2 2" xfId="5600" xr:uid="{B94077C1-0ADA-4276-BD9D-139956236508}"/>
    <cellStyle name="20% - Accent4 4 2 2 2" xfId="12178" xr:uid="{76CDF49F-5997-4957-858C-5898A1646B8B}"/>
    <cellStyle name="20% - Accent4 4 2 2 2 2" xfId="26411" xr:uid="{FD890226-256A-4EB0-9146-D94035E1E97A}"/>
    <cellStyle name="20% - Accent4 4 2 2 3" xfId="18232" xr:uid="{EA6C6CFD-165C-4050-92A4-68D29EDB55BB}"/>
    <cellStyle name="20% - Accent4 4 2 3" xfId="8966" xr:uid="{DD849BB1-D2E0-4179-B454-75400D0C0A2F}"/>
    <cellStyle name="20% - Accent4 4 2 3 2" xfId="23210" xr:uid="{107D94BF-E073-48BF-816A-692709275BFB}"/>
    <cellStyle name="20% - Accent4 4 2 4" xfId="14981" xr:uid="{5DBB2361-6034-4CF3-9639-22F1E38D573C}"/>
    <cellStyle name="20% - Accent4 4 2 5" xfId="28392" xr:uid="{3A147344-83DA-4541-9D65-DF6DB8E9EECD}"/>
    <cellStyle name="20% - Accent4 4 3" xfId="2234" xr:uid="{425DACA7-A3E6-446C-865B-47F9DBBF3746}"/>
    <cellStyle name="20% - Accent4 4 3 2" xfId="28772" xr:uid="{1B1953B4-D9CC-4D13-AE8E-94836D9FF24E}"/>
    <cellStyle name="20% - Accent4 4 4" xfId="2616" xr:uid="{06883A95-25BA-4EAC-B46C-EB413C6B6651}"/>
    <cellStyle name="20% - Accent4 4 4 2" xfId="6277" xr:uid="{4AEC1362-616B-4072-AE4D-92DAB35D4B6A}"/>
    <cellStyle name="20% - Accent4 4 4 2 2" xfId="12529" xr:uid="{F8E92336-29C2-43E0-9703-B50B696C4B9C}"/>
    <cellStyle name="20% - Accent4 4 4 2 2 2" xfId="26762" xr:uid="{57778517-C390-4BBA-8969-B14800844667}"/>
    <cellStyle name="20% - Accent4 4 4 2 3" xfId="18589" xr:uid="{17153322-8591-4027-87D3-D4566D4C9813}"/>
    <cellStyle name="20% - Accent4 4 4 3" xfId="9608" xr:uid="{902012B5-655A-4DD8-A567-7260403E4CC4}"/>
    <cellStyle name="20% - Accent4 4 4 3 2" xfId="23848" xr:uid="{A145A5B8-A263-4034-898C-8CE5B7F08DF9}"/>
    <cellStyle name="20% - Accent4 4 4 4" xfId="15642" xr:uid="{6B4922CF-2CF9-4212-905C-2A3D1A279D24}"/>
    <cellStyle name="20% - Accent4 4 5" xfId="2887" xr:uid="{AE155819-9AC1-4B80-835E-1ABA40F8B298}"/>
    <cellStyle name="20% - Accent4 4 5 2" xfId="6537" xr:uid="{2883E6EB-8419-4810-92A7-052C976CDF4A}"/>
    <cellStyle name="20% - Accent4 4 5 2 2" xfId="12787" xr:uid="{9DA25CB1-D7D7-4B87-9000-3732E78202F2}"/>
    <cellStyle name="20% - Accent4 4 5 2 2 2" xfId="27020" xr:uid="{721C3418-4C79-4C65-9948-AB32D888D904}"/>
    <cellStyle name="20% - Accent4 4 5 2 3" xfId="18847" xr:uid="{113856C4-3FB5-4207-BC56-B83549E5102C}"/>
    <cellStyle name="20% - Accent4 4 5 3" xfId="9868" xr:uid="{00641AFA-FBA2-4E3F-916B-EFB25D5B9755}"/>
    <cellStyle name="20% - Accent4 4 5 3 2" xfId="24108" xr:uid="{AB0A1CF3-62FF-49D6-B0EB-B28B549D7AA3}"/>
    <cellStyle name="20% - Accent4 4 5 4" xfId="15901" xr:uid="{2B395432-C26C-4585-8444-2B7BBD06F02C}"/>
    <cellStyle name="20% - Accent4 4 6" xfId="3132" xr:uid="{781DC5FF-0C19-4650-AC1C-34A233880445}"/>
    <cellStyle name="20% - Accent4 4 6 2" xfId="6782" xr:uid="{BA9679AC-7A12-4B1E-ACD5-A881D26D08BE}"/>
    <cellStyle name="20% - Accent4 4 6 2 2" xfId="13032" xr:uid="{A941DA47-AD19-4FAD-9029-7D9BDA685EDB}"/>
    <cellStyle name="20% - Accent4 4 6 2 2 2" xfId="27265" xr:uid="{A70E9C2D-0318-4DBF-817D-A35E0ADA67DD}"/>
    <cellStyle name="20% - Accent4 4 6 2 3" xfId="19092" xr:uid="{2CB24A4E-54AA-4D9B-ADAB-EBC7E7927C2A}"/>
    <cellStyle name="20% - Accent4 4 6 3" xfId="10113" xr:uid="{CD1BC3C2-0341-40D6-AD8B-B4A76199A170}"/>
    <cellStyle name="20% - Accent4 4 6 3 2" xfId="24353" xr:uid="{1AF5E450-793F-48F7-A3B5-46661A9EA316}"/>
    <cellStyle name="20% - Accent4 4 6 4" xfId="16146" xr:uid="{4BBA7370-21BF-4C63-B112-FDF5F4B8E9FA}"/>
    <cellStyle name="20% - Accent4 4 7" xfId="5308" xr:uid="{5DDABFB8-DCA5-4034-97A2-150CCA3D9813}"/>
    <cellStyle name="20% - Accent4 4 7 2" xfId="8740" xr:uid="{5801842A-8A09-43FB-B016-B350E4DB5D50}"/>
    <cellStyle name="20% - Accent4 4 7 2 2" xfId="22984" xr:uid="{BAD9DECB-0411-4097-9D02-1F79D84644D3}"/>
    <cellStyle name="20% - Accent4 4 7 3" xfId="14762" xr:uid="{084ACA57-7DFD-499A-A2E1-18E155E4D655}"/>
    <cellStyle name="20% - Accent4 4 8" xfId="1516" xr:uid="{3802450C-5DF4-4B37-901A-3521A47C90B9}"/>
    <cellStyle name="20% - Accent4 40" xfId="29050" xr:uid="{7FC80FDB-7805-452E-8D4B-7DA15692403E}"/>
    <cellStyle name="20% - Accent4 41" xfId="28414" xr:uid="{C44C472C-478E-4358-BE6A-90E275C08EA1}"/>
    <cellStyle name="20% - Accent4 42" xfId="29136" xr:uid="{6185B6B9-8F83-49D6-A6E1-EA4E366DE098}"/>
    <cellStyle name="20% - Accent4 43" xfId="28390" xr:uid="{3C2A8691-2FD8-400A-83B9-E84F30834F19}"/>
    <cellStyle name="20% - Accent4 44" xfId="28590" xr:uid="{8AE91341-6C97-4C8B-ABD7-231697E47F24}"/>
    <cellStyle name="20% - Accent4 45" xfId="28833" xr:uid="{72CC6C0E-6DC4-45B8-BC98-0CD9AA4B006E}"/>
    <cellStyle name="20% - Accent4 46" xfId="28618" xr:uid="{D02F93B3-0B98-4AA2-A118-24D9F4B289B4}"/>
    <cellStyle name="20% - Accent4 47" xfId="28842" xr:uid="{6E6FD09A-ECD7-4C76-832F-19184955F16F}"/>
    <cellStyle name="20% - Accent4 48" xfId="29009" xr:uid="{2BD329F7-67D9-4619-9512-BED90323DA2B}"/>
    <cellStyle name="20% - Accent4 49" xfId="29175" xr:uid="{4F6EDECB-C6B6-4D3C-B5F3-BAE97DEFCD86}"/>
    <cellStyle name="20% - Accent4 5" xfId="759" xr:uid="{5072DD80-1CA6-4D1C-A4C0-F863E7406F67}"/>
    <cellStyle name="20% - Accent4 5 2" xfId="2286" xr:uid="{373282DD-6E63-4539-9636-143A8D69D728}"/>
    <cellStyle name="20% - Accent4 5 2 2" xfId="28336" xr:uid="{021CEE3A-5054-4FE7-BA35-03C29A03DF08}"/>
    <cellStyle name="20% - Accent4 5 3" xfId="5533" xr:uid="{08ABD085-6B80-4057-AB9C-462BD94A1C12}"/>
    <cellStyle name="20% - Accent4 5 3 2" xfId="8900" xr:uid="{D1372930-3027-4B42-A6E7-BF4FD5658FC8}"/>
    <cellStyle name="20% - Accent4 5 3 2 2" xfId="23144" xr:uid="{07A9F17F-EF8D-4578-BE7F-8167842E9558}"/>
    <cellStyle name="20% - Accent4 5 3 3" xfId="14919" xr:uid="{F6F4F23E-F4E4-429D-9BD5-679231BE2327}"/>
    <cellStyle name="20% - Accent4 5 3 4" xfId="28512" xr:uid="{B2B8315D-8892-49CA-BE61-E23F38F713F0}"/>
    <cellStyle name="20% - Accent4 5 4" xfId="1754" xr:uid="{9409C600-84AC-467A-B846-0C58F06CC0E2}"/>
    <cellStyle name="20% - Accent4 50" xfId="28399" xr:uid="{DC693140-249D-482A-9722-6A0C2DBCF358}"/>
    <cellStyle name="20% - Accent4 51" xfId="29137" xr:uid="{955C5CF3-35ED-430F-8E98-2C76339D84BB}"/>
    <cellStyle name="20% - Accent4 52" xfId="28907" xr:uid="{9560D082-5811-4EB8-9C52-9B21536AC060}"/>
    <cellStyle name="20% - Accent4 53" xfId="28930" xr:uid="{AD6559CE-E95D-449D-8E36-050A00F25234}"/>
    <cellStyle name="20% - Accent4 54" xfId="28480" xr:uid="{FDB1EC28-D42F-406E-BA2F-DBBEA583D6C8}"/>
    <cellStyle name="20% - Accent4 55" xfId="28934" xr:uid="{1273387B-C270-4459-8545-23FD214D8E73}"/>
    <cellStyle name="20% - Accent4 56" xfId="28722" xr:uid="{0E2AA83C-A69B-4C8F-B40B-617B5A21B0F0}"/>
    <cellStyle name="20% - Accent4 57" xfId="28760" xr:uid="{E9BCC253-52DA-41F8-BEE2-244B17D3F8DB}"/>
    <cellStyle name="20% - Accent4 58" xfId="29060" xr:uid="{17DD4126-5701-4727-B9F9-E40A195AB0C7}"/>
    <cellStyle name="20% - Accent4 59" xfId="28365" xr:uid="{65A884D1-093F-4E38-BA1E-D3A24CD37561}"/>
    <cellStyle name="20% - Accent4 6" xfId="814" xr:uid="{2CEB7600-5719-4690-A204-FBC980CD4DD5}"/>
    <cellStyle name="20% - Accent4 6 2" xfId="28796" xr:uid="{17307E82-0C11-4BDA-8B4B-A69B9233D435}"/>
    <cellStyle name="20% - Accent4 6 3" xfId="29034" xr:uid="{7C82A466-A244-4D14-8B19-79F53ED050DC}"/>
    <cellStyle name="20% - Accent4 60" xfId="28985" xr:uid="{3DF193F3-C3E6-4046-B259-375EEA43FC6B}"/>
    <cellStyle name="20% - Accent4 61" xfId="29110" xr:uid="{3AABB36B-4A49-4883-8430-9263CEDF58BF}"/>
    <cellStyle name="20% - Accent4 61 2" xfId="28626" xr:uid="{782B5B87-0C17-4D0F-A3E5-D0687116A22A}"/>
    <cellStyle name="20% - Accent4 61 2 2" xfId="28386" xr:uid="{0A98728B-160A-4DCE-AE16-337FF5B243AB}"/>
    <cellStyle name="20% - Accent4 61 2 3" xfId="28658" xr:uid="{61B6363A-CB1F-41D5-9BFE-98D5D69F48EB}"/>
    <cellStyle name="20% - Accent4 61 2 4" xfId="28391" xr:uid="{A646C82D-61AB-4DC2-AD0A-00B237757643}"/>
    <cellStyle name="20% - Accent4 61 2 5" xfId="28536" xr:uid="{4E5CBC1E-D143-44BE-9D91-FCE554100195}"/>
    <cellStyle name="20% - Accent4 61 2 6" xfId="29016" xr:uid="{4B4E7BB5-4CF6-4DA3-98D3-C09BCAB8AA33}"/>
    <cellStyle name="20% - Accent4 61 3" xfId="28714" xr:uid="{D4820F07-B7E4-4FBF-ACFB-80A3727A7ECF}"/>
    <cellStyle name="20% - Accent4 61 4" xfId="28900" xr:uid="{EE118D9C-B233-4D1A-8D5A-B1F6FE84DE24}"/>
    <cellStyle name="20% - Accent4 61 5" xfId="28617" xr:uid="{A40E5CC1-F075-4359-B8A3-39571A14D9D5}"/>
    <cellStyle name="20% - Accent4 61 6" xfId="28674" xr:uid="{7381F29C-EFA1-44E6-9004-2E84FDD65AC6}"/>
    <cellStyle name="20% - Accent4 61 7" xfId="28812" xr:uid="{5DC94651-924A-494F-A7F8-27394E7F4B76}"/>
    <cellStyle name="20% - Accent4 61 8" xfId="28388" xr:uid="{7AB4164D-9E2A-4641-AA82-754385AB89B9}"/>
    <cellStyle name="20% - Accent4 61 9" xfId="28850" xr:uid="{1AD81A27-587A-4150-A5A6-13AE75B4AE6C}"/>
    <cellStyle name="20% - Accent4 62" xfId="28646" xr:uid="{26B728EE-0242-4553-8BF3-6B86A8DAA669}"/>
    <cellStyle name="20% - Accent4 63" xfId="29139" xr:uid="{EC3EE4FD-E00A-4A2F-A3E8-46808663B2FF}"/>
    <cellStyle name="20% - Accent4 63 2" xfId="28442" xr:uid="{4E8030E8-DADD-405F-903D-99E123DA060F}"/>
    <cellStyle name="20% - Accent4 63 3" xfId="28402" xr:uid="{743485CE-B552-454B-91A3-6B3E77789FF6}"/>
    <cellStyle name="20% - Accent4 63 4" xfId="28709" xr:uid="{2CF4C2D6-0ECC-47B0-88B9-716265F07021}"/>
    <cellStyle name="20% - Accent4 63 5" xfId="28452" xr:uid="{B551B040-F613-4030-9E75-0560F6803215}"/>
    <cellStyle name="20% - Accent4 63 6" xfId="28459" xr:uid="{35B05C13-B880-40E7-AFF9-C04B1DD5E446}"/>
    <cellStyle name="20% - Accent4 64" xfId="28767" xr:uid="{41759166-C814-4088-88BF-90D3FD07016A}"/>
    <cellStyle name="20% - Accent4 65" xfId="29141" xr:uid="{BD2BAF59-0DFB-4D68-8707-5BAB1201BF51}"/>
    <cellStyle name="20% - Accent4 66" xfId="28560" xr:uid="{C70D5EE5-0288-4080-A0B9-0ACFADF99DEE}"/>
    <cellStyle name="20% - Accent4 67" xfId="28534" xr:uid="{8CE49B9D-1379-449D-93ED-B98A3C2B00A1}"/>
    <cellStyle name="20% - Accent4 68" xfId="28974" xr:uid="{AB5B96AF-BC3D-44AC-9D0D-160EF2961E93}"/>
    <cellStyle name="20% - Accent4 69" xfId="28838" xr:uid="{1242E3C0-B94C-462B-A196-F275DEDE901A}"/>
    <cellStyle name="20% - Accent4 7" xfId="165" xr:uid="{F5D981A4-4315-4871-9D4F-B5FC780D11D5}"/>
    <cellStyle name="20% - Accent4 7 2" xfId="28973" xr:uid="{92DE7622-18C5-45B9-A0F8-B48777B4CC7F}"/>
    <cellStyle name="20% - Accent4 7 3" xfId="28384" xr:uid="{DE2BBA3E-74EF-451C-B978-9BC0BA1E265F}"/>
    <cellStyle name="20% - Accent4 70" xfId="29102" xr:uid="{A8CD01F4-F5C1-4AC2-B44B-D32889BF6B18}"/>
    <cellStyle name="20% - Accent4 71" xfId="28440" xr:uid="{828C9E6C-0BAB-4DBF-B01B-2ADCF43E2142}"/>
    <cellStyle name="20% - Accent4 72" xfId="1243" xr:uid="{9AFF3C31-FA96-49C5-AD06-7DBEF373042A}"/>
    <cellStyle name="20% - Accent4 8" xfId="2522" xr:uid="{46F34A27-E979-48CB-BCD1-3C730EC5C008}"/>
    <cellStyle name="20% - Accent4 8 2" xfId="6184" xr:uid="{5265A112-B4B1-45CD-A029-214107D8AEDE}"/>
    <cellStyle name="20% - Accent4 8 2 2" xfId="12438" xr:uid="{857DCD08-73D6-463C-AF0D-692512B3FAD7}"/>
    <cellStyle name="20% - Accent4 8 2 2 2" xfId="26671" xr:uid="{556C154D-901C-40AA-92A7-AA3FA1A34C1D}"/>
    <cellStyle name="20% - Accent4 8 2 3" xfId="18498" xr:uid="{F6CB1555-54F3-4320-865B-3E1B212B38E8}"/>
    <cellStyle name="20% - Accent4 8 2 4" xfId="28968" xr:uid="{1D4C153D-E54D-45D4-848D-2ABD1D606A0B}"/>
    <cellStyle name="20% - Accent4 8 3" xfId="9515" xr:uid="{A29B0C19-0200-49E7-B6C0-BFB897527191}"/>
    <cellStyle name="20% - Accent4 8 3 2" xfId="23755" xr:uid="{F70E06A0-BD53-4A48-BD58-921BE5BD6CE6}"/>
    <cellStyle name="20% - Accent4 8 4" xfId="15550" xr:uid="{AF5D4101-7DEC-4AA8-9CCC-704A3B9BC9E0}"/>
    <cellStyle name="20% - Accent4 8 5" xfId="28830" xr:uid="{73015672-49AC-4B30-BBAE-6C3EB4003E89}"/>
    <cellStyle name="20% - Accent4 9" xfId="2542" xr:uid="{AFC272BD-7DF3-476A-AC19-D0D35873B77A}"/>
    <cellStyle name="20% - Accent4 9 2" xfId="6204" xr:uid="{B913EBBA-D81A-4655-9048-EE10EBF8C0A9}"/>
    <cellStyle name="20% - Accent4 9 2 2" xfId="12458" xr:uid="{EF09A983-D1DF-4F27-A4CD-E02A18D61272}"/>
    <cellStyle name="20% - Accent4 9 2 2 2" xfId="26691" xr:uid="{CA2588BA-C85B-480C-BE4E-1990608B6DA2}"/>
    <cellStyle name="20% - Accent4 9 2 3" xfId="18518" xr:uid="{28D57B21-D855-4B31-86E3-F079586D2655}"/>
    <cellStyle name="20% - Accent4 9 2 4" xfId="28931" xr:uid="{5433F944-FF4D-488C-9A31-63274F904DF7}"/>
    <cellStyle name="20% - Accent4 9 3" xfId="9535" xr:uid="{05C0FF00-3DA4-4AD3-AB72-7988BF07C5A5}"/>
    <cellStyle name="20% - Accent4 9 3 2" xfId="23775" xr:uid="{083C7241-DD2A-49C9-9535-276BCC3637B2}"/>
    <cellStyle name="20% - Accent4 9 4" xfId="15570" xr:uid="{84271D1B-3B42-4451-8218-59F69EACA818}"/>
    <cellStyle name="20% - Accent4 9 5" xfId="28788" xr:uid="{7447C995-641A-4C44-9CB9-0F6657EB6C24}"/>
    <cellStyle name="20% - Accent5 1" xfId="29111" xr:uid="{A93A6E7C-EE79-4EDC-BB7E-CB80756B2724}"/>
    <cellStyle name="20% - Accent5 1 2" xfId="28619" xr:uid="{4AA991AC-6FEA-4116-A7C2-74846F4006B0}"/>
    <cellStyle name="20% - Accent5 1 2 2" xfId="28463" xr:uid="{C5608091-96D0-4D45-B423-BE60D311829F}"/>
    <cellStyle name="20% - Accent5 1 3" xfId="29131" xr:uid="{7074C54A-97BA-449A-84FD-7191F8C98F46}"/>
    <cellStyle name="20% - Accent5 10" xfId="2797" xr:uid="{1D1E3ED5-9719-4A5C-AD92-7674D0BEE0E4}"/>
    <cellStyle name="20% - Accent5 10 2" xfId="6450" xr:uid="{3F6E13EC-FF25-4CDA-8520-DC9F025EF484}"/>
    <cellStyle name="20% - Accent5 10 2 2" xfId="12701" xr:uid="{9B242071-27C5-47A8-A80E-EC166CBC97EC}"/>
    <cellStyle name="20% - Accent5 10 2 2 2" xfId="26934" xr:uid="{630C55BE-F742-4651-A3C7-F313CED34682}"/>
    <cellStyle name="20% - Accent5 10 2 3" xfId="18761" xr:uid="{74B39DFC-F901-4C51-AC44-EF35A15AC3D0}"/>
    <cellStyle name="20% - Accent5 10 2 4" xfId="28537" xr:uid="{855214C5-F35B-4F62-86D5-5812FEE1D4FE}"/>
    <cellStyle name="20% - Accent5 10 3" xfId="9781" xr:uid="{2881766A-6DC0-4C05-AA73-6791C1875A33}"/>
    <cellStyle name="20% - Accent5 10 3 2" xfId="24021" xr:uid="{3156958B-2296-4CEE-B05B-A80BA6CF2949}"/>
    <cellStyle name="20% - Accent5 10 4" xfId="15814" xr:uid="{9F542A01-C1F2-4DE6-AE5A-9C2072A3F4DA}"/>
    <cellStyle name="20% - Accent5 10 5" xfId="28478" xr:uid="{14F0B657-FE51-42C6-8955-03B0E6A1B3F4}"/>
    <cellStyle name="20% - Accent5 11" xfId="2821" xr:uid="{59C4A4BB-FAF1-463B-B02C-C1EA4D81AE44}"/>
    <cellStyle name="20% - Accent5 11 2" xfId="6471" xr:uid="{DE5720B8-912A-44EE-A5BD-7C48348C9C3E}"/>
    <cellStyle name="20% - Accent5 11 2 2" xfId="12721" xr:uid="{1078442A-A6E3-4782-8D74-8CF947B87AAA}"/>
    <cellStyle name="20% - Accent5 11 2 2 2" xfId="26954" xr:uid="{1995AA50-D3F4-4C71-A02D-0C2C21A65373}"/>
    <cellStyle name="20% - Accent5 11 2 3" xfId="18781" xr:uid="{6D37DE1A-9467-45A7-9CF5-AC4A0E14374C}"/>
    <cellStyle name="20% - Accent5 11 2 4" xfId="28460" xr:uid="{AA1514C5-CCD6-48B5-8D76-9A1809EFCA8E}"/>
    <cellStyle name="20% - Accent5 11 3" xfId="9802" xr:uid="{7BF53050-08C1-4C51-A11A-B1D164E23B35}"/>
    <cellStyle name="20% - Accent5 11 3 2" xfId="24042" xr:uid="{79EA7764-F2D1-4F28-ABCE-1550FC96CA66}"/>
    <cellStyle name="20% - Accent5 11 4" xfId="15835" xr:uid="{62E00269-B891-4A50-8003-6040B07E1DF6}"/>
    <cellStyle name="20% - Accent5 11 5" xfId="28600" xr:uid="{1A13786D-1B8D-4E2F-A820-E1894CBD3D64}"/>
    <cellStyle name="20% - Accent5 12" xfId="3066" xr:uid="{97A98B2D-39DE-4A9A-A963-ABA7E25814A4}"/>
    <cellStyle name="20% - Accent5 12 2" xfId="6716" xr:uid="{7A244F9B-FE8B-4A48-88C7-EB72CA3AF8D2}"/>
    <cellStyle name="20% - Accent5 12 2 2" xfId="12966" xr:uid="{138E334F-F4E9-46A7-BE4D-A3F312E4FD0A}"/>
    <cellStyle name="20% - Accent5 12 2 2 2" xfId="27199" xr:uid="{133D32B9-FA99-490D-9BC3-65189EACA1C8}"/>
    <cellStyle name="20% - Accent5 12 2 3" xfId="19026" xr:uid="{802D08AA-01BF-4088-97AB-6F2D9E5DC519}"/>
    <cellStyle name="20% - Accent5 12 2 4" xfId="29025" xr:uid="{58FFBBDF-B10B-4A35-A7E8-41EEBB9C4656}"/>
    <cellStyle name="20% - Accent5 12 3" xfId="10047" xr:uid="{697E6368-B46F-4F14-A89B-C96DD9A9F3F5}"/>
    <cellStyle name="20% - Accent5 12 3 2" xfId="24287" xr:uid="{1A975387-DA38-4A89-80E8-5D468DBF636C}"/>
    <cellStyle name="20% - Accent5 12 4" xfId="16080" xr:uid="{AF4DB53D-30DE-4BE0-886A-33D2B310F315}"/>
    <cellStyle name="20% - Accent5 12 5" xfId="28543" xr:uid="{2BC0C6C4-AB4B-451A-AFAA-86B4C2F7FA0E}"/>
    <cellStyle name="20% - Accent5 13" xfId="5256" xr:uid="{AA27B1BB-670E-4ECE-9BEF-B9751E3F457F}"/>
    <cellStyle name="20% - Accent5 13 2" xfId="12130" xr:uid="{13EEAC61-F1A0-45F7-A96E-CB0C32ED7290}"/>
    <cellStyle name="20% - Accent5 13 2 2" xfId="26363" xr:uid="{DA2AF8FF-772F-409F-8C2D-B0E3A3E53E08}"/>
    <cellStyle name="20% - Accent5 13 2 3" xfId="28933" xr:uid="{764F4CA8-768C-4196-8746-59E5D7016D19}"/>
    <cellStyle name="20% - Accent5 13 3" xfId="18184" xr:uid="{1DEB0424-14FE-4E6D-A425-BDF7DACA1361}"/>
    <cellStyle name="20% - Accent5 13 4" xfId="29152" xr:uid="{FC2F6E5F-51C7-4399-AF31-6430D5F1E600}"/>
    <cellStyle name="20% - Accent5 14" xfId="8705" xr:uid="{3BEBA7F3-2D26-4355-BCD1-DBBD340F20E4}"/>
    <cellStyle name="20% - Accent5 14 2" xfId="22949" xr:uid="{51427888-B75D-4996-89DC-189485F5FBDC}"/>
    <cellStyle name="20% - Accent5 14 2 2" xfId="29096" xr:uid="{CA43D25A-2BD1-43EB-97B5-5422A8A70A13}"/>
    <cellStyle name="20% - Accent5 14 3" xfId="28493" xr:uid="{23123E06-A2C6-48E7-BE48-683C03CD329C}"/>
    <cellStyle name="20% - Accent5 15" xfId="14732" xr:uid="{99F6060F-E6D3-41C2-9643-A08431E6F1B8}"/>
    <cellStyle name="20% - Accent5 15 2" xfId="28784" xr:uid="{4696FE0A-7DEE-42ED-92DD-06DFCA831C43}"/>
    <cellStyle name="20% - Accent5 15 3" xfId="28413" xr:uid="{82F5B460-8962-4FAE-8461-8659D0156C4A}"/>
    <cellStyle name="20% - Accent5 16" xfId="28813" xr:uid="{1765D8A5-F1AF-4C73-A5CE-6AE71655178E}"/>
    <cellStyle name="20% - Accent5 16 2" xfId="28899" xr:uid="{2107146D-D73F-4DA0-9585-7009979C66C2}"/>
    <cellStyle name="20% - Accent5 17" xfId="28679" xr:uid="{F3E39DE9-05C3-493A-8685-F3DF42F844C4}"/>
    <cellStyle name="20% - Accent5 17 2" xfId="29184" xr:uid="{12EB1A3C-CB83-4627-8F90-F7E1B8564108}"/>
    <cellStyle name="20% - Accent5 18" xfId="28694" xr:uid="{CCC5B820-CE14-4A03-8170-B3AF2DDD2FFE}"/>
    <cellStyle name="20% - Accent5 18 2" xfId="29120" xr:uid="{2BA502F7-010E-4212-B4B9-C61876F32C91}"/>
    <cellStyle name="20% - Accent5 19" xfId="28661" xr:uid="{A6414AE0-75FF-4DF9-BEFA-3F2D68978A08}"/>
    <cellStyle name="20% - Accent5 19 2" xfId="28613" xr:uid="{BE91315C-E3B8-44BC-A04D-45E9F0C715C8}"/>
    <cellStyle name="20% - Accent5 2" xfId="184" xr:uid="{B5BCCE12-7F3D-4A31-B2CB-FAF71BB4BB6C}"/>
    <cellStyle name="20% - Accent5 2 2" xfId="485" xr:uid="{F20D4A80-31B3-4AA2-813E-CD278DA6AD29}"/>
    <cellStyle name="20% - Accent5 2 2 10" xfId="4669" xr:uid="{48C77975-B01D-49E5-BCE4-17D55E0CBF4D}"/>
    <cellStyle name="20% - Accent5 2 2 10 2" xfId="11551" xr:uid="{323537EE-D485-4581-8E78-79FE319F0C33}"/>
    <cellStyle name="20% - Accent5 2 2 10 2 2" xfId="25784" xr:uid="{3D010143-7383-4E60-A749-E95DAE4F5F7C}"/>
    <cellStyle name="20% - Accent5 2 2 10 3" xfId="17597" xr:uid="{7850317A-F328-473C-94AF-4E45263624E9}"/>
    <cellStyle name="20% - Accent5 2 2 11" xfId="8174" xr:uid="{0AA07582-672B-418F-88B2-E4D01E14CB78}"/>
    <cellStyle name="20% - Accent5 2 2 11 2" xfId="22445" xr:uid="{3B7F702B-BBC9-42F9-836E-19C41AB0A090}"/>
    <cellStyle name="20% - Accent5 2 2 12" xfId="1602" xr:uid="{9FB27475-B298-45D1-B5F0-9F9B72ECA774}"/>
    <cellStyle name="20% - Accent5 2 2 12 2" xfId="20351" xr:uid="{B44D3E47-E9B1-4586-AF0A-8677C2798B67}"/>
    <cellStyle name="20% - Accent5 2 2 12 3" xfId="14225" xr:uid="{29245BC9-B31A-4B20-8536-CE11CDECA60C}"/>
    <cellStyle name="20% - Accent5 2 2 2" xfId="1915" xr:uid="{02CA3725-9CD6-4F03-B453-3D4AE5B957DC}"/>
    <cellStyle name="20% - Accent5 2 2 2 2" xfId="5675" xr:uid="{ED4C40BA-7E5C-4BE0-B8F1-42A3EDE86473}"/>
    <cellStyle name="20% - Accent5 2 2 2 2 2" xfId="12226" xr:uid="{91A98F66-2FCA-40B3-99BA-4F22DC9A0C5E}"/>
    <cellStyle name="20% - Accent5 2 2 2 2 2 2" xfId="26459" xr:uid="{955B8152-131D-4A17-9CA9-2C5C316F92F9}"/>
    <cellStyle name="20% - Accent5 2 2 2 2 3" xfId="18281" xr:uid="{58B7C64E-5B97-47EE-A8DF-6D0A57436392}"/>
    <cellStyle name="20% - Accent5 2 2 2 3" xfId="9036" xr:uid="{6081D350-2F1D-4614-8DF9-2D415A135DD4}"/>
    <cellStyle name="20% - Accent5 2 2 2 3 2" xfId="23280" xr:uid="{46A2A722-4E4D-44F8-AEBE-037C1A439683}"/>
    <cellStyle name="20% - Accent5 2 2 2 4" xfId="15051" xr:uid="{83304269-A200-4B9A-A10F-50DAE35CCFB4}"/>
    <cellStyle name="20% - Accent5 2 2 2 5" xfId="28979" xr:uid="{D7D15DF1-A5B1-4E1D-9A7B-00430E601CED}"/>
    <cellStyle name="20% - Accent5 2 2 3" xfId="2178" xr:uid="{9981D423-E16A-422D-87F4-A7BC4B534723}"/>
    <cellStyle name="20% - Accent5 2 2 3 2" xfId="5863" xr:uid="{13500E99-CD46-40DE-A8B1-7C2EEA2FF104}"/>
    <cellStyle name="20% - Accent5 2 2 3 2 2" xfId="12370" xr:uid="{E29E5E35-84C8-4CBA-A200-A9A577B8E774}"/>
    <cellStyle name="20% - Accent5 2 2 3 2 2 2" xfId="26603" xr:uid="{030A0F62-8B80-4D6B-ABF3-442F7E632C4E}"/>
    <cellStyle name="20% - Accent5 2 2 3 2 3" xfId="18428" xr:uid="{4E889762-7CBA-4605-9F83-A92262FEE9D6}"/>
    <cellStyle name="20% - Accent5 2 2 3 3" xfId="9201" xr:uid="{5029F055-41CC-46A1-AAA1-4398C85F9123}"/>
    <cellStyle name="20% - Accent5 2 2 3 3 2" xfId="23442" xr:uid="{A7868571-31F6-4A90-815E-83E0151F3E33}"/>
    <cellStyle name="20% - Accent5 2 2 3 4" xfId="15213" xr:uid="{C19E32F6-62E5-41C5-A2B1-CA6F8D98FD8B}"/>
    <cellStyle name="20% - Accent5 2 2 3 5" xfId="29048" xr:uid="{6A512A81-C983-40AA-8F9E-2ABF45562DF4}"/>
    <cellStyle name="20% - Accent5 2 2 4" xfId="2682" xr:uid="{D1AAB775-C891-4AA3-A740-7082C6D88DA9}"/>
    <cellStyle name="20% - Accent5 2 2 4 2" xfId="6342" xr:uid="{AB273A6C-E5F7-440B-A1E4-6EEBD51457AD}"/>
    <cellStyle name="20% - Accent5 2 2 4 2 2" xfId="12594" xr:uid="{2D277114-B8CD-46E3-B72A-8015E9A65875}"/>
    <cellStyle name="20% - Accent5 2 2 4 2 2 2" xfId="26827" xr:uid="{1AAC18EE-658F-493D-88D9-34EA8B7AEE3E}"/>
    <cellStyle name="20% - Accent5 2 2 4 2 3" xfId="18654" xr:uid="{14684E41-F6C5-479F-9E93-FD7CD9D8AED0}"/>
    <cellStyle name="20% - Accent5 2 2 4 3" xfId="9673" xr:uid="{F910F9F9-A3DF-4084-B977-2A10B3803E2A}"/>
    <cellStyle name="20% - Accent5 2 2 4 3 2" xfId="23913" xr:uid="{371157EB-0447-43C8-BAFA-7736D858BC6E}"/>
    <cellStyle name="20% - Accent5 2 2 4 4" xfId="15706" xr:uid="{20944E45-38F3-42DE-97A0-D50EE5F18823}"/>
    <cellStyle name="20% - Accent5 2 2 4 5" xfId="28640" xr:uid="{42E41BB4-97A0-4638-B3BC-41D4F2752B8D}"/>
    <cellStyle name="20% - Accent5 2 2 5" xfId="2952" xr:uid="{6E8D344F-5870-4BDC-A6F4-96FB5633CF03}"/>
    <cellStyle name="20% - Accent5 2 2 5 2" xfId="6602" xr:uid="{64AB2380-FB04-4809-9542-F94072148CF7}"/>
    <cellStyle name="20% - Accent5 2 2 5 2 2" xfId="12852" xr:uid="{52FC87E0-6011-45CB-91A4-CC5F70683413}"/>
    <cellStyle name="20% - Accent5 2 2 5 2 2 2" xfId="27085" xr:uid="{EF0E2D87-2D01-4E7E-9859-BC403778C544}"/>
    <cellStyle name="20% - Accent5 2 2 5 2 3" xfId="18912" xr:uid="{98EDA840-21E9-42CD-815E-8FDC6BBB9CAA}"/>
    <cellStyle name="20% - Accent5 2 2 5 3" xfId="9933" xr:uid="{15C8C79A-220C-4BED-805C-DDF01F34AC89}"/>
    <cellStyle name="20% - Accent5 2 2 5 3 2" xfId="24173" xr:uid="{9988E257-D192-4234-96E0-4C3C24315CF5}"/>
    <cellStyle name="20% - Accent5 2 2 5 4" xfId="15966" xr:uid="{778951FB-BA81-445D-AF53-594F7743BB55}"/>
    <cellStyle name="20% - Accent5 2 2 6" xfId="3197" xr:uid="{AEFA16D1-9889-4E25-A923-51923D4D0A86}"/>
    <cellStyle name="20% - Accent5 2 2 6 2" xfId="6847" xr:uid="{5DBD6F83-3422-4697-90A4-33E3D5E3E982}"/>
    <cellStyle name="20% - Accent5 2 2 6 2 2" xfId="13097" xr:uid="{11E73BAD-3E87-4000-B876-34F6381CBA24}"/>
    <cellStyle name="20% - Accent5 2 2 6 2 2 2" xfId="27330" xr:uid="{C85D1AE6-09A7-4C7A-B3E2-F008E456BFB1}"/>
    <cellStyle name="20% - Accent5 2 2 6 2 3" xfId="19157" xr:uid="{01E4BA1D-16E7-4C1A-A58E-70056912EA79}"/>
    <cellStyle name="20% - Accent5 2 2 6 3" xfId="10178" xr:uid="{F9D07C18-47E7-4669-B4BB-74F60756AD96}"/>
    <cellStyle name="20% - Accent5 2 2 6 3 2" xfId="24418" xr:uid="{B27DDBEE-F1AE-426B-B74D-03A9A92D9B1E}"/>
    <cellStyle name="20% - Accent5 2 2 6 4" xfId="16211" xr:uid="{25E61111-4C6C-48B4-BA66-3384C9F915A3}"/>
    <cellStyle name="20% - Accent5 2 2 7" xfId="3420" xr:uid="{473C64A0-C073-406C-8CCD-BEF014145350}"/>
    <cellStyle name="20% - Accent5 2 2 7 2" xfId="7054" xr:uid="{0006E7E4-5430-4093-BB88-FC3696C34E8F}"/>
    <cellStyle name="20% - Accent5 2 2 7 2 2" xfId="13304" xr:uid="{6E7B69B2-326D-4C55-A43D-309417D3336E}"/>
    <cellStyle name="20% - Accent5 2 2 7 2 2 2" xfId="27537" xr:uid="{694101C9-6668-4004-8C10-7EFF4C476DE3}"/>
    <cellStyle name="20% - Accent5 2 2 7 2 3" xfId="19364" xr:uid="{9CBB7939-1334-40A1-A591-12A1B8A80D1B}"/>
    <cellStyle name="20% - Accent5 2 2 7 3" xfId="10386" xr:uid="{9930354F-58AA-47FC-92B2-575B7B1005E8}"/>
    <cellStyle name="20% - Accent5 2 2 7 3 2" xfId="24625" xr:uid="{AE4467FB-BB50-4B22-9FB3-F98B55DB48A4}"/>
    <cellStyle name="20% - Accent5 2 2 7 4" xfId="16417" xr:uid="{F761FE0D-FB00-4006-840F-E10D461D22AB}"/>
    <cellStyle name="20% - Accent5 2 2 8" xfId="4030" xr:uid="{0E060B33-3BC0-4668-BAC1-FA1D60FA0722}"/>
    <cellStyle name="20% - Accent5 2 2 8 2" xfId="7600" xr:uid="{57D3D4B1-802B-4EE9-AE26-AFFE7F55A9DC}"/>
    <cellStyle name="20% - Accent5 2 2 8 2 2" xfId="13850" xr:uid="{FDABA992-DB08-460F-A0A2-C5A2659A031C}"/>
    <cellStyle name="20% - Accent5 2 2 8 2 2 2" xfId="28083" xr:uid="{C1513156-543A-43E7-B2B3-1A49738590ED}"/>
    <cellStyle name="20% - Accent5 2 2 8 2 3" xfId="19910" xr:uid="{ACACE902-D695-4F90-88AB-3F30EA114610}"/>
    <cellStyle name="20% - Accent5 2 2 8 3" xfId="10931" xr:uid="{73DD3C64-87FB-4EC7-AFC6-B2D01300893E}"/>
    <cellStyle name="20% - Accent5 2 2 8 3 2" xfId="25166" xr:uid="{B4DC2009-6F19-4060-AE54-55C744B4133F}"/>
    <cellStyle name="20% - Accent5 2 2 8 4" xfId="16958" xr:uid="{8355F858-F010-4585-BE74-893C791364AE}"/>
    <cellStyle name="20% - Accent5 2 2 9" xfId="5393" xr:uid="{CF530B2D-F292-4A9D-ABD4-309BACE1C1C1}"/>
    <cellStyle name="20% - Accent5 2 2 9 2" xfId="8783" xr:uid="{2DCED6A9-7417-47E5-9335-F7CF095C24E6}"/>
    <cellStyle name="20% - Accent5 2 2 9 2 2" xfId="23027" xr:uid="{6A16D865-00C9-4E6B-B0D6-AFE976301627}"/>
    <cellStyle name="20% - Accent5 2 2 9 3" xfId="14808" xr:uid="{B3AEA80C-4B29-4329-91CB-D0B576A79E6D}"/>
    <cellStyle name="20% - Accent5 2 3" xfId="1800" xr:uid="{9628D070-B7D2-4C83-B714-54A16F562F07}"/>
    <cellStyle name="20% - Accent5 2 3 2" xfId="5578" xr:uid="{ECFC330E-67D7-4B92-BDDB-4AEFDDFD57A1}"/>
    <cellStyle name="20% - Accent5 2 3 2 2" xfId="12162" xr:uid="{C3B49960-E0CB-4135-885A-5232C0C80855}"/>
    <cellStyle name="20% - Accent5 2 3 2 2 2" xfId="26395" xr:uid="{B33AC71D-00DC-437F-8639-52927FE59865}"/>
    <cellStyle name="20% - Accent5 2 3 2 3" xfId="18216" xr:uid="{A38EB0C7-10DA-4EB1-9656-59B67517201B}"/>
    <cellStyle name="20% - Accent5 2 3 3" xfId="8945" xr:uid="{F4BBE40F-A66D-4A61-AF11-137AF6B95AF7}"/>
    <cellStyle name="20% - Accent5 2 3 3 2" xfId="23189" xr:uid="{4D40ECCB-1623-41D6-81BD-F8E30C4BCFAA}"/>
    <cellStyle name="20% - Accent5 2 3 4" xfId="14962" xr:uid="{BFEA57AE-A377-4157-ABBF-3C129898C25F}"/>
    <cellStyle name="20% - Accent5 2 3 5" xfId="28666" xr:uid="{AB5D1E62-D2AB-4331-B7DB-432BC6E369BF}"/>
    <cellStyle name="20% - Accent5 2 4" xfId="2117" xr:uid="{33DF6864-5148-4E50-82B8-6F074EDA5450}"/>
    <cellStyle name="20% - Accent5 2 5" xfId="2593" xr:uid="{EF26F284-5ACF-45D7-8FD8-C9F2377C10EB}"/>
    <cellStyle name="20% - Accent5 2 5 2" xfId="6254" xr:uid="{640FD612-25A9-4DC0-AF87-D25352EC7E86}"/>
    <cellStyle name="20% - Accent5 2 5 2 2" xfId="12507" xr:uid="{20780EC1-EB91-4D2B-A4A0-8C01CDB03216}"/>
    <cellStyle name="20% - Accent5 2 5 2 2 2" xfId="26740" xr:uid="{0F5B29F3-9BE8-478E-90EF-C507F5E285D6}"/>
    <cellStyle name="20% - Accent5 2 5 2 3" xfId="18567" xr:uid="{5F182275-4B22-4042-89C2-0EEC642845AE}"/>
    <cellStyle name="20% - Accent5 2 5 3" xfId="9585" xr:uid="{169D3EBA-23B4-46E0-8E23-969709DA6AE1}"/>
    <cellStyle name="20% - Accent5 2 5 3 2" xfId="23825" xr:uid="{E3E24EF9-B95F-44EF-AE49-D8B41D259407}"/>
    <cellStyle name="20% - Accent5 2 5 4" xfId="15619" xr:uid="{948AB3F2-4D12-40B5-B0B4-E827654ACA39}"/>
    <cellStyle name="20% - Accent5 2 5 5" xfId="28470" xr:uid="{8F0C7B5D-02C0-47F3-8AFD-6C1FD0513ECB}"/>
    <cellStyle name="20% - Accent5 2 6" xfId="2864" xr:uid="{67532F93-4D6D-4A4F-8D49-69E37B3EA2F9}"/>
    <cellStyle name="20% - Accent5 2 6 2" xfId="6514" xr:uid="{DCBA2438-1EBB-413D-9BA7-10AB78D6C298}"/>
    <cellStyle name="20% - Accent5 2 6 2 2" xfId="12764" xr:uid="{15DB2C91-4AC7-42DE-9979-B4A90AF1BC59}"/>
    <cellStyle name="20% - Accent5 2 6 2 2 2" xfId="26997" xr:uid="{6B4FBC74-E057-4EB3-B5E0-B9C7D18DF260}"/>
    <cellStyle name="20% - Accent5 2 6 2 3" xfId="18824" xr:uid="{5D9B39DB-C9EF-44CE-B9D2-9866EB871EB5}"/>
    <cellStyle name="20% - Accent5 2 6 3" xfId="9845" xr:uid="{1AD8794B-F515-4FBE-9B59-1B47E12C205D}"/>
    <cellStyle name="20% - Accent5 2 6 3 2" xfId="24085" xr:uid="{79CD0880-2350-4FAA-AD6B-88A277599F18}"/>
    <cellStyle name="20% - Accent5 2 6 4" xfId="15878" xr:uid="{636270C0-396B-4841-932A-8169910FA576}"/>
    <cellStyle name="20% - Accent5 2 6 5" xfId="28818" xr:uid="{DAEF9B12-9588-4B56-8456-FDDF1CCF55D2}"/>
    <cellStyle name="20% - Accent5 2 7" xfId="3109" xr:uid="{7703A849-658A-4B25-8AE4-163B5AE182F7}"/>
    <cellStyle name="20% - Accent5 2 7 2" xfId="6759" xr:uid="{241D78F1-90B0-4ECF-A746-CB01E954BCF6}"/>
    <cellStyle name="20% - Accent5 2 7 2 2" xfId="13009" xr:uid="{6F9E3D5E-2995-48EF-AE0B-FF32078BD432}"/>
    <cellStyle name="20% - Accent5 2 7 2 2 2" xfId="27242" xr:uid="{15616AA8-0B15-4A8E-A68E-57EC2D570C97}"/>
    <cellStyle name="20% - Accent5 2 7 2 3" xfId="19069" xr:uid="{9F783943-3559-42A1-936B-20828BBD4959}"/>
    <cellStyle name="20% - Accent5 2 7 3" xfId="10090" xr:uid="{9285B4CE-C68C-43D3-A4D5-E11A7FD08587}"/>
    <cellStyle name="20% - Accent5 2 7 3 2" xfId="24330" xr:uid="{FE1CD47C-6AF3-415C-A5C9-72E34710FE1E}"/>
    <cellStyle name="20% - Accent5 2 7 4" xfId="16123" xr:uid="{77CCE1F3-0545-45E4-BE14-24B52827F2F4}"/>
    <cellStyle name="20% - Accent5 2 8" xfId="5285" xr:uid="{0692EB19-F74E-41DB-9448-0A7AC0CB1436}"/>
    <cellStyle name="20% - Accent5 2 8 2" xfId="8726" xr:uid="{176E96FD-866D-4851-A547-BBD3D2BBB93F}"/>
    <cellStyle name="20% - Accent5 2 8 2 2" xfId="22970" xr:uid="{C9EEF8F8-ABF5-4D76-A8A8-567ACF8DE143}"/>
    <cellStyle name="20% - Accent5 2 8 3" xfId="14751" xr:uid="{CF063CF4-BF7E-4A10-B833-3E610331B169}"/>
    <cellStyle name="20% - Accent5 2 9" xfId="1493" xr:uid="{0F600934-9E0F-4D37-B965-84126315CCCD}"/>
    <cellStyle name="20% - Accent5 20" xfId="28479" xr:uid="{CFA4C492-2917-456F-9749-C62B05DD890E}"/>
    <cellStyle name="20% - Accent5 20 2" xfId="29114" xr:uid="{D6C8F4AD-92E7-4B8C-8FD9-104CC56EE0A1}"/>
    <cellStyle name="20% - Accent5 21" xfId="28884" xr:uid="{2109D7C4-52F6-4D77-A832-F3388C56C859}"/>
    <cellStyle name="20% - Accent5 22" xfId="29074" xr:uid="{65B7D285-A8E1-47FC-BEF4-E6ABF741E60E}"/>
    <cellStyle name="20% - Accent5 23" xfId="29078" xr:uid="{6B80ADF4-8D58-4BE4-99EF-C50558D4B67E}"/>
    <cellStyle name="20% - Accent5 24" xfId="29082" xr:uid="{F04E5A84-9C08-447F-9815-FC8DEE3336E7}"/>
    <cellStyle name="20% - Accent5 25" xfId="28870" xr:uid="{8BEC6D8D-519F-4FB1-A7E1-6D6B47012A75}"/>
    <cellStyle name="20% - Accent5 26" xfId="29129" xr:uid="{A37BC0B8-6BC0-4203-89BA-645F8AF98A3F}"/>
    <cellStyle name="20% - Accent5 27" xfId="28691" xr:uid="{525B441D-0AF7-4452-93CF-F565871F192F}"/>
    <cellStyle name="20% - Accent5 28" xfId="28323" xr:uid="{FA43D785-69BE-48CF-8115-CEFDDBC97263}"/>
    <cellStyle name="20% - Accent5 29" xfId="28804" xr:uid="{5D9B46ED-A615-4CFF-B4C3-A3337ED26F9C}"/>
    <cellStyle name="20% - Accent5 3" xfId="422" xr:uid="{A4C97CD3-BAD2-42AC-B763-06D646EA30B1}"/>
    <cellStyle name="20% - Accent5 3 10" xfId="14198" xr:uid="{43679F94-6DC6-497A-850C-4FCCFAC410B1}"/>
    <cellStyle name="20% - Accent5 3 2" xfId="999" xr:uid="{303FE09A-1A38-435D-B7E7-BFC82DC087DD}"/>
    <cellStyle name="20% - Accent5 3 2 2" xfId="2338" xr:uid="{D6EFB192-DE40-4E5D-8365-8A986D35BF07}"/>
    <cellStyle name="20% - Accent5 3 2 3" xfId="5633" xr:uid="{2AD62D68-4CB5-4430-B82A-C2CC61C406DF}"/>
    <cellStyle name="20% - Accent5 3 2 3 2" xfId="8994" xr:uid="{F13E6C21-29AF-4376-8492-08B9678AEF75}"/>
    <cellStyle name="20% - Accent5 3 2 3 2 2" xfId="23238" xr:uid="{208255D9-0B4D-4BED-8940-0616442D0DC1}"/>
    <cellStyle name="20% - Accent5 3 2 3 3" xfId="15009" xr:uid="{89F73E7B-03B4-4A2F-994A-F2A567DE71F3}"/>
    <cellStyle name="20% - Accent5 3 2 4" xfId="1873" xr:uid="{308DB393-6EEE-4B8F-A6B6-DB0F079FCE2D}"/>
    <cellStyle name="20% - Accent5 3 2 5" xfId="28279" xr:uid="{03DC26AC-5273-4920-8769-CDFE74A72171}"/>
    <cellStyle name="20% - Accent5 3 3" xfId="2639" xr:uid="{A478FAE3-16C2-480F-8989-6B8BD32610A3}"/>
    <cellStyle name="20% - Accent5 3 3 2" xfId="6299" xr:uid="{FE6D0E6D-9985-4727-ADD2-A01C5AF37CB0}"/>
    <cellStyle name="20% - Accent5 3 3 2 2" xfId="12551" xr:uid="{E9C7212E-D436-495C-872D-A1076550BDCF}"/>
    <cellStyle name="20% - Accent5 3 3 2 2 2" xfId="26784" xr:uid="{5ECEA696-FEDD-4A40-BFA8-27A3CC32487A}"/>
    <cellStyle name="20% - Accent5 3 3 2 3" xfId="18611" xr:uid="{B59B0D35-D3E1-4728-B3A4-6B82D5036C86}"/>
    <cellStyle name="20% - Accent5 3 3 2 4" xfId="28555" xr:uid="{27CD4863-D19C-4BB4-9FA4-F9797C5D7C65}"/>
    <cellStyle name="20% - Accent5 3 3 3" xfId="9630" xr:uid="{8915FC91-AD6D-4A73-83C4-BCC4AA2B5AD4}"/>
    <cellStyle name="20% - Accent5 3 3 3 2" xfId="23870" xr:uid="{78E8A34C-74A1-478E-8567-89C9607DEEE3}"/>
    <cellStyle name="20% - Accent5 3 3 4" xfId="15663" xr:uid="{34B0EC7E-A79C-477C-8BCA-BAAC5048A3EB}"/>
    <cellStyle name="20% - Accent5 3 3 5" xfId="28808" xr:uid="{577E524C-45A1-4BB1-A356-E3284F046570}"/>
    <cellStyle name="20% - Accent5 3 4" xfId="2909" xr:uid="{E6C02424-45F0-4BB7-A8AE-D2F593368117}"/>
    <cellStyle name="20% - Accent5 3 4 2" xfId="6559" xr:uid="{F1B3E5E7-8C8A-41CF-B5E8-6B0AB0B136FA}"/>
    <cellStyle name="20% - Accent5 3 4 2 2" xfId="12809" xr:uid="{B22E4FAA-FB3C-4DE4-A95D-2CC193FAA6FA}"/>
    <cellStyle name="20% - Accent5 3 4 2 2 2" xfId="27042" xr:uid="{CF795000-C1A4-4AAA-B12F-AE219E1F13CD}"/>
    <cellStyle name="20% - Accent5 3 4 2 3" xfId="18869" xr:uid="{160D0B5F-D18F-4A85-8A07-33DF3AF84A20}"/>
    <cellStyle name="20% - Accent5 3 4 3" xfId="9890" xr:uid="{4EC2AED0-1C1B-479B-A74F-D321F76DD189}"/>
    <cellStyle name="20% - Accent5 3 4 3 2" xfId="24130" xr:uid="{8E9B67BC-F784-4E4C-B2EC-47A9462980C5}"/>
    <cellStyle name="20% - Accent5 3 4 4" xfId="15923" xr:uid="{E45C189F-A2E3-45E9-B531-6DCCD3FE697C}"/>
    <cellStyle name="20% - Accent5 3 4 5" xfId="28368" xr:uid="{9478BCCB-0271-4E0E-964C-91819AFBC704}"/>
    <cellStyle name="20% - Accent5 3 5" xfId="3154" xr:uid="{23DC701B-2AE6-48FA-AD55-2A8AB53C5FB2}"/>
    <cellStyle name="20% - Accent5 3 5 2" xfId="6804" xr:uid="{3C977913-C339-44FC-9B70-EDA2164DC629}"/>
    <cellStyle name="20% - Accent5 3 5 2 2" xfId="13054" xr:uid="{C673C30E-CAD2-45C6-AFA5-BCDDFFA9ED56}"/>
    <cellStyle name="20% - Accent5 3 5 2 2 2" xfId="27287" xr:uid="{247D4982-389A-464E-AB6F-2DC4ACDD40D9}"/>
    <cellStyle name="20% - Accent5 3 5 2 3" xfId="19114" xr:uid="{0C27901C-553B-4BD5-AE11-077D70968868}"/>
    <cellStyle name="20% - Accent5 3 5 3" xfId="10135" xr:uid="{A030D090-35D9-4173-B02E-1186941ED50E}"/>
    <cellStyle name="20% - Accent5 3 5 3 2" xfId="24375" xr:uid="{5F607C5F-4255-426C-981D-3303C7B47FB0}"/>
    <cellStyle name="20% - Accent5 3 5 4" xfId="16168" xr:uid="{9575815D-848B-44BD-B281-7607EC279E42}"/>
    <cellStyle name="20% - Accent5 3 6" xfId="3394" xr:uid="{169AA400-3138-4E39-8E84-308BC06547A9}"/>
    <cellStyle name="20% - Accent5 3 6 2" xfId="7029" xr:uid="{F0D6C3E5-3EEA-4DE2-8502-53609F1BFBC6}"/>
    <cellStyle name="20% - Accent5 3 6 2 2" xfId="13279" xr:uid="{983C79BA-DEF4-4225-9D2E-02526CEC00C3}"/>
    <cellStyle name="20% - Accent5 3 6 2 2 2" xfId="27512" xr:uid="{D483ECC9-0D0B-4328-A79A-C41D78BBE83B}"/>
    <cellStyle name="20% - Accent5 3 6 2 3" xfId="19339" xr:uid="{0BBCDBBB-BBA1-41FC-BB0D-6A9EABDCBEC5}"/>
    <cellStyle name="20% - Accent5 3 6 3" xfId="10361" xr:uid="{FF943E3C-EE56-4540-9ADA-7F1E67B811DF}"/>
    <cellStyle name="20% - Accent5 3 6 3 2" xfId="24600" xr:uid="{601BE1C4-BD8B-4BE2-AB43-578B751A871D}"/>
    <cellStyle name="20% - Accent5 3 6 4" xfId="16392" xr:uid="{8F5C1CB7-F0AC-41ED-A78C-D71959B18E14}"/>
    <cellStyle name="20% - Accent5 3 7" xfId="4005" xr:uid="{8DD32DE3-4E1F-4B3E-B7C7-FF44065300AE}"/>
    <cellStyle name="20% - Accent5 3 7 2" xfId="7575" xr:uid="{78134EDC-8485-4AE4-BBA6-0763A14A068D}"/>
    <cellStyle name="20% - Accent5 3 7 2 2" xfId="13825" xr:uid="{03C3E378-50F5-4225-AC0C-816D47D5B6CB}"/>
    <cellStyle name="20% - Accent5 3 7 2 2 2" xfId="28058" xr:uid="{9659B6B0-31C1-4214-8B78-614A9D68ED58}"/>
    <cellStyle name="20% - Accent5 3 7 2 3" xfId="19885" xr:uid="{DD05EE7B-2A36-4EBE-88E0-D26F82C1C0AB}"/>
    <cellStyle name="20% - Accent5 3 7 3" xfId="10906" xr:uid="{AFA8C30D-188A-4896-9B9F-FC0097EAE788}"/>
    <cellStyle name="20% - Accent5 3 7 3 2" xfId="25141" xr:uid="{CB6AE826-AE92-4EF9-B669-D3A38D6943D3}"/>
    <cellStyle name="20% - Accent5 3 7 4" xfId="16933" xr:uid="{9F7E887A-76E3-4587-8CC4-8B5F44EBBC1D}"/>
    <cellStyle name="20% - Accent5 3 8" xfId="4633" xr:uid="{5A8B0136-39C1-45C1-A92E-2D408538C4C7}"/>
    <cellStyle name="20% - Accent5 3 8 2" xfId="11517" xr:uid="{1285808B-99D0-4429-B4EB-578710F872BD}"/>
    <cellStyle name="20% - Accent5 3 8 2 2" xfId="25750" xr:uid="{B66D0A66-8062-4B76-84F9-38D533C73B83}"/>
    <cellStyle name="20% - Accent5 3 8 3" xfId="17561" xr:uid="{B8BDC672-2A29-4EE6-BFD0-E96B65E34EF4}"/>
    <cellStyle name="20% - Accent5 3 9" xfId="8141" xr:uid="{BEA15BD0-CD92-4552-AE06-6ABFD0F240FE}"/>
    <cellStyle name="20% - Accent5 3 9 2" xfId="22412" xr:uid="{17A8AF0F-800E-4926-BB35-C8EE673AFF77}"/>
    <cellStyle name="20% - Accent5 30" xfId="29043" xr:uid="{3AC709B4-97DC-4BF3-B199-0625A1287240}"/>
    <cellStyle name="20% - Accent5 31" xfId="29071" xr:uid="{6AB60709-6874-44D6-A6F8-51CBD9FF996B}"/>
    <cellStyle name="20% - Accent5 32" xfId="28774" xr:uid="{FCCD3BD0-7A03-43DE-85F8-2394A165D401}"/>
    <cellStyle name="20% - Accent5 33" xfId="29182" xr:uid="{35A6A3A8-D90C-4029-A145-1B13E2BF7AA1}"/>
    <cellStyle name="20% - Accent5 34" xfId="29056" xr:uid="{A6410F82-166A-4C03-AB4A-96F873BBFCBE}"/>
    <cellStyle name="20% - Accent5 35" xfId="28806" xr:uid="{3FAEBD4B-8858-41D4-9EFF-A1819D9B0BB5}"/>
    <cellStyle name="20% - Accent5 36" xfId="28430" xr:uid="{0BD6D658-9D7B-4C15-8167-80378C807904}"/>
    <cellStyle name="20% - Accent5 37" xfId="28625" xr:uid="{91D1D492-5A43-4BA6-9160-22B58D927BE6}"/>
    <cellStyle name="20% - Accent5 38" xfId="28565" xr:uid="{58D69F98-76E1-465A-8498-F42F0F19C65B}"/>
    <cellStyle name="20% - Accent5 39" xfId="28882" xr:uid="{7F2B86FE-8748-4445-BA7E-D793AB70A40B}"/>
    <cellStyle name="20% - Accent5 4" xfId="637" xr:uid="{DF6D7494-50D5-44AF-8550-AF8B574909D4}"/>
    <cellStyle name="20% - Accent5 4 2" xfId="1827" xr:uid="{ACFA80CA-134B-4A6C-B5DC-5946EA010A40}"/>
    <cellStyle name="20% - Accent5 4 2 2" xfId="5601" xr:uid="{43C9EE9D-DE3D-4820-A99C-BFF23B64A30E}"/>
    <cellStyle name="20% - Accent5 4 2 2 2" xfId="12179" xr:uid="{39B35587-A007-464E-96B4-48008184F769}"/>
    <cellStyle name="20% - Accent5 4 2 2 2 2" xfId="26412" xr:uid="{9BFFCD34-CFDE-44AF-A7E5-425BB65015F0}"/>
    <cellStyle name="20% - Accent5 4 2 2 3" xfId="18233" xr:uid="{051FF1FD-ADB2-4D77-A9E2-C4BE33832026}"/>
    <cellStyle name="20% - Accent5 4 2 3" xfId="8967" xr:uid="{E2733894-B8C1-4AB7-BC5A-144C74D87E83}"/>
    <cellStyle name="20% - Accent5 4 2 3 2" xfId="23211" xr:uid="{969F45C8-AAC6-44E9-B550-12019C14A8C5}"/>
    <cellStyle name="20% - Accent5 4 2 4" xfId="14982" xr:uid="{1E674A88-88E2-4273-8C95-5588C32CA799}"/>
    <cellStyle name="20% - Accent5 4 2 5" xfId="28513" xr:uid="{B1F51C3D-1794-4E8F-B7BE-B380CB118D92}"/>
    <cellStyle name="20% - Accent5 4 3" xfId="2236" xr:uid="{4B1ED895-CB2B-4DE7-B576-366790096E66}"/>
    <cellStyle name="20% - Accent5 4 3 2" xfId="28957" xr:uid="{27683813-F841-425F-8BE0-43A4EFAA1BD9}"/>
    <cellStyle name="20% - Accent5 4 4" xfId="2617" xr:uid="{06642A83-0F81-453A-A967-6CC703816FB1}"/>
    <cellStyle name="20% - Accent5 4 4 2" xfId="6278" xr:uid="{11B13B1D-6627-4CAB-95DD-31C3AFCD9CDA}"/>
    <cellStyle name="20% - Accent5 4 4 2 2" xfId="12530" xr:uid="{0397D2B5-6914-4EEC-8403-0176332E5180}"/>
    <cellStyle name="20% - Accent5 4 4 2 2 2" xfId="26763" xr:uid="{F62194C1-2DFE-4190-9888-E823A5937150}"/>
    <cellStyle name="20% - Accent5 4 4 2 3" xfId="18590" xr:uid="{702BF1C1-3F83-44AB-B873-7EEC8E9930E1}"/>
    <cellStyle name="20% - Accent5 4 4 3" xfId="9609" xr:uid="{19CDB7E7-07DD-4C8F-9C67-84CB40715150}"/>
    <cellStyle name="20% - Accent5 4 4 3 2" xfId="23849" xr:uid="{6D699946-3F35-48B6-93CC-DF07CCB17979}"/>
    <cellStyle name="20% - Accent5 4 4 4" xfId="15643" xr:uid="{1CCF9EAF-6E74-498A-84EB-D519B7A3B6B6}"/>
    <cellStyle name="20% - Accent5 4 5" xfId="2888" xr:uid="{596B0B2C-6B9F-4781-BB9A-82FD6D840D97}"/>
    <cellStyle name="20% - Accent5 4 5 2" xfId="6538" xr:uid="{AE8AB937-C42B-4A71-83F6-E30FD284DC52}"/>
    <cellStyle name="20% - Accent5 4 5 2 2" xfId="12788" xr:uid="{BC78FB34-1AA5-4CD9-93F1-F50CDB403D08}"/>
    <cellStyle name="20% - Accent5 4 5 2 2 2" xfId="27021" xr:uid="{32DE7576-D67B-482E-B01D-3EE7F5250CA1}"/>
    <cellStyle name="20% - Accent5 4 5 2 3" xfId="18848" xr:uid="{E25E54F5-F3A8-428C-9666-834C276EBF4E}"/>
    <cellStyle name="20% - Accent5 4 5 3" xfId="9869" xr:uid="{AD0692CA-346C-4276-9C97-B9A0B7633D32}"/>
    <cellStyle name="20% - Accent5 4 5 3 2" xfId="24109" xr:uid="{B4847A07-3131-4E18-BD77-85D7D1C7250D}"/>
    <cellStyle name="20% - Accent5 4 5 4" xfId="15902" xr:uid="{20DDD257-5D1A-4A23-BD8C-11E3F55713A2}"/>
    <cellStyle name="20% - Accent5 4 6" xfId="3133" xr:uid="{72765163-0BA5-4D9A-9C84-9F82277FC98A}"/>
    <cellStyle name="20% - Accent5 4 6 2" xfId="6783" xr:uid="{7E09DF93-E940-4D80-A785-F21DD91406C4}"/>
    <cellStyle name="20% - Accent5 4 6 2 2" xfId="13033" xr:uid="{CE2F7BB7-D6BC-403D-8060-052F8DB3FAB2}"/>
    <cellStyle name="20% - Accent5 4 6 2 2 2" xfId="27266" xr:uid="{8B2469D6-48C0-48F0-BE53-2DA1047FF256}"/>
    <cellStyle name="20% - Accent5 4 6 2 3" xfId="19093" xr:uid="{0DB8B734-F304-458C-813D-DDF0273CEA83}"/>
    <cellStyle name="20% - Accent5 4 6 3" xfId="10114" xr:uid="{AA0C02C5-DCED-437F-ADE1-D0F0B7A67F65}"/>
    <cellStyle name="20% - Accent5 4 6 3 2" xfId="24354" xr:uid="{7A3E874D-7CDE-4052-B90A-A9E696FBDD9C}"/>
    <cellStyle name="20% - Accent5 4 6 4" xfId="16147" xr:uid="{08226135-F66E-414F-A49B-C8329B4088C9}"/>
    <cellStyle name="20% - Accent5 4 7" xfId="5309" xr:uid="{3CEC34A9-055F-4449-A82F-767695034FC2}"/>
    <cellStyle name="20% - Accent5 4 7 2" xfId="8741" xr:uid="{3EF7519E-6608-4E8C-98A2-2A4BF4361B7C}"/>
    <cellStyle name="20% - Accent5 4 7 2 2" xfId="22985" xr:uid="{63A1D96A-4124-4848-87F5-205920D601B8}"/>
    <cellStyle name="20% - Accent5 4 7 3" xfId="14763" xr:uid="{07A49560-4FAF-4F8E-B1C2-97FE835934C3}"/>
    <cellStyle name="20% - Accent5 4 8" xfId="1517" xr:uid="{BE289AF8-7ADF-41DF-92DF-F42DDB7C2D71}"/>
    <cellStyle name="20% - Accent5 40" xfId="28539" xr:uid="{2AE8B76E-72F3-4C1A-A58F-191F4A65DF4F}"/>
    <cellStyle name="20% - Accent5 41" xfId="28647" xr:uid="{02090B4D-3FF0-4040-8524-0527C31C1D60}"/>
    <cellStyle name="20% - Accent5 42" xfId="28327" xr:uid="{7EB05ED7-F6FC-4DF7-BC0E-843797898D65}"/>
    <cellStyle name="20% - Accent5 43" xfId="29023" xr:uid="{05843EF8-53EB-4D7B-94E2-4DB6EB260387}"/>
    <cellStyle name="20% - Accent5 44" xfId="28737" xr:uid="{1AEF6153-6CFA-4D10-8909-99EBC4FD7DAA}"/>
    <cellStyle name="20% - Accent5 45" xfId="28843" xr:uid="{8EB61E93-F82C-4ECD-9A4E-70A6EB266670}"/>
    <cellStyle name="20% - Accent5 46" xfId="28355" xr:uid="{98A0875A-B824-4EF5-9823-D7A1BF14A41E}"/>
    <cellStyle name="20% - Accent5 47" xfId="28468" xr:uid="{F394BB7E-C976-4486-90DD-1425BECB60D9}"/>
    <cellStyle name="20% - Accent5 48" xfId="28824" xr:uid="{46796307-9B4C-4F4B-AE4F-4AABFCA6D411}"/>
    <cellStyle name="20% - Accent5 49" xfId="28940" xr:uid="{AFA37EE2-AAF1-4254-A7B1-8A84D782FFC8}"/>
    <cellStyle name="20% - Accent5 5" xfId="762" xr:uid="{342B97B2-9DF2-4997-985D-C30F682F2528}"/>
    <cellStyle name="20% - Accent5 5 2" xfId="2288" xr:uid="{7449CD7E-FD1E-4343-9723-ACF48A97D3AD}"/>
    <cellStyle name="20% - Accent5 5 2 2" xfId="29075" xr:uid="{6AFB899E-17B9-4FEB-92DA-90548A7288A0}"/>
    <cellStyle name="20% - Accent5 5 3" xfId="5536" xr:uid="{4DDFF784-B8DF-4539-ABE8-40A01AAE5D65}"/>
    <cellStyle name="20% - Accent5 5 3 2" xfId="8903" xr:uid="{2A63E031-979B-40B8-8CD6-3A191F045D13}"/>
    <cellStyle name="20% - Accent5 5 3 2 2" xfId="23147" xr:uid="{AAB06E83-BF60-4719-98D8-A3EF02A594A3}"/>
    <cellStyle name="20% - Accent5 5 3 3" xfId="14922" xr:uid="{5AC8AB1C-243F-418E-BF7D-9811FA9810B2}"/>
    <cellStyle name="20% - Accent5 5 3 4" xfId="29159" xr:uid="{FDCBDFB5-DB52-458A-BAF8-8A977FBD2A6B}"/>
    <cellStyle name="20% - Accent5 5 4" xfId="1756" xr:uid="{FC67B2FD-2CA6-49EB-B4C0-9330C9B9E3AE}"/>
    <cellStyle name="20% - Accent5 50" xfId="28791" xr:uid="{156025E1-09FB-434F-AE45-5FD52B82B6E6}"/>
    <cellStyle name="20% - Accent5 51" xfId="28901" xr:uid="{B4B287D1-596B-47BE-AD76-FD69D8195C83}"/>
    <cellStyle name="20% - Accent5 52" xfId="29156" xr:uid="{C6B16278-5F27-468C-9A8B-8692122E7A12}"/>
    <cellStyle name="20% - Accent5 53" xfId="28324" xr:uid="{B20D51AF-17A1-4225-8659-C7979B502C00}"/>
    <cellStyle name="20% - Accent5 54" xfId="28743" xr:uid="{D8D328D2-2A2C-4087-85FB-1E966FD94DFE}"/>
    <cellStyle name="20% - Accent5 55" xfId="28795" xr:uid="{5498BFC0-C795-43F8-BCDD-CDFA8600BCCE}"/>
    <cellStyle name="20% - Accent5 56" xfId="28575" xr:uid="{0ABB7A9B-E7E7-4E3D-B58F-F227F4634FE0}"/>
    <cellStyle name="20% - Accent5 57" xfId="28851" xr:uid="{D61687D5-5636-4F2E-8062-6554AE6EEF85}"/>
    <cellStyle name="20% - Accent5 58" xfId="28988" xr:uid="{EA4727A3-0367-4B2A-8465-FFBED1E7FB0E}"/>
    <cellStyle name="20% - Accent5 59" xfId="28848" xr:uid="{44DF50D0-48DB-471D-8F8A-1930D83DB4DB}"/>
    <cellStyle name="20% - Accent5 6" xfId="817" xr:uid="{CF075A0D-7141-4B26-8BC6-706E0B944B42}"/>
    <cellStyle name="20% - Accent5 6 2" xfId="28545" xr:uid="{3B4BD711-1EE5-4CFB-A4CE-DE2B85E0F25D}"/>
    <cellStyle name="20% - Accent5 6 3" xfId="29158" xr:uid="{57F67905-F006-406B-B5DE-106E1A96035B}"/>
    <cellStyle name="20% - Accent5 60" xfId="28393" xr:uid="{A362F76E-D436-4DE7-B31B-54BF06E67D2A}"/>
    <cellStyle name="20% - Accent5 61" xfId="28506" xr:uid="{B906EEA4-C7B8-4B73-A7C9-00DF8E219593}"/>
    <cellStyle name="20% - Accent5 61 2" xfId="28609" xr:uid="{E42AF68A-706F-4E71-9DE1-B60ABB093A0B}"/>
    <cellStyle name="20% - Accent5 61 2 2" xfId="29179" xr:uid="{0C3A706C-7A48-460C-A543-D384685829A1}"/>
    <cellStyle name="20% - Accent5 61 2 3" xfId="28371" xr:uid="{858F7B24-8252-4F87-A7D8-1BF334925C54}"/>
    <cellStyle name="20% - Accent5 61 3" xfId="28615" xr:uid="{1904D4C1-73EA-4CFE-961D-FA6221ACFA8D}"/>
    <cellStyle name="20% - Accent5 61 4" xfId="28471" xr:uid="{167B1848-7EDF-45EC-A1B8-64F0FB295640}"/>
    <cellStyle name="20% - Accent5 61 5" xfId="28757" xr:uid="{EF5C814C-DEF8-422C-A4E6-9C6133E3C6C3}"/>
    <cellStyle name="20% - Accent5 61 6" xfId="29108" xr:uid="{35120F57-294E-448A-90DC-759CE3C4C811}"/>
    <cellStyle name="20% - Accent5 62" xfId="28874" xr:uid="{09220CF0-FFA2-4E9F-B569-DE3C7F44D785}"/>
    <cellStyle name="20% - Accent5 63" xfId="29011" xr:uid="{C0A28B33-9355-4258-B1F9-9825EF0590DA}"/>
    <cellStyle name="20% - Accent5 63 2" xfId="28398" xr:uid="{857637A4-FA6F-4EE6-9C15-37CEFEAE4EA0}"/>
    <cellStyle name="20% - Accent5 63 3" xfId="29031" xr:uid="{BA0049A4-83CD-4F84-BEA4-FB8DD7A36F19}"/>
    <cellStyle name="20% - Accent5 64" xfId="28400" xr:uid="{2AF50525-C035-4C75-A9B5-07D4CD25E1CF}"/>
    <cellStyle name="20% - Accent5 65" xfId="29046" xr:uid="{A65340C0-0879-4E80-ACF3-66E727263EDA}"/>
    <cellStyle name="20% - Accent5 66" xfId="29170" xr:uid="{4FDA889F-7E22-4E8D-97A1-C557F5E2F816}"/>
    <cellStyle name="20% - Accent5 67" xfId="28867" xr:uid="{6B5DD333-A296-4E36-9C1F-4B04CDEB7901}"/>
    <cellStyle name="20% - Accent5 68" xfId="28809" xr:uid="{5BE2243C-5931-48DB-A844-DC016F809F09}"/>
    <cellStyle name="20% - Accent5 69" xfId="1247" xr:uid="{C9A7BA32-2B09-49D1-8CD8-352EC4DA295F}"/>
    <cellStyle name="20% - Accent5 7" xfId="169" xr:uid="{8CEA0E54-053E-4820-9BCF-CF7F630EE971}"/>
    <cellStyle name="20% - Accent5 7 2" xfId="29116" xr:uid="{13BA1A57-5893-42E3-BFFA-C23F7D618918}"/>
    <cellStyle name="20% - Accent5 7 3" xfId="29160" xr:uid="{A8F854DD-2CCE-476B-AAC6-B92AAF9BEB3E}"/>
    <cellStyle name="20% - Accent5 8" xfId="2525" xr:uid="{C5940DFC-64CF-4CB1-A7C1-A2EA9970E9E0}"/>
    <cellStyle name="20% - Accent5 8 2" xfId="6187" xr:uid="{FA1A9E49-6561-4724-8530-7759D4071C0A}"/>
    <cellStyle name="20% - Accent5 8 2 2" xfId="12441" xr:uid="{51BAF75F-9B9E-4EE0-AC62-53F451ECED51}"/>
    <cellStyle name="20% - Accent5 8 2 2 2" xfId="26674" xr:uid="{FDA08CCE-59AF-450C-8649-2A4D208A5B7A}"/>
    <cellStyle name="20% - Accent5 8 2 3" xfId="18501" xr:uid="{9B286D0F-86E3-4BA2-8F40-4F282186415C}"/>
    <cellStyle name="20% - Accent5 8 2 4" xfId="28378" xr:uid="{F71CE2F1-084A-4334-84DA-71216F43F33C}"/>
    <cellStyle name="20% - Accent5 8 3" xfId="9518" xr:uid="{4D898947-E557-46FB-BDF6-BAB65B07B495}"/>
    <cellStyle name="20% - Accent5 8 3 2" xfId="23758" xr:uid="{5A64046D-9062-4862-AA2F-6F1CFD396410}"/>
    <cellStyle name="20% - Accent5 8 4" xfId="15553" xr:uid="{964DDC81-B923-4787-874A-DB9105D9DA4A}"/>
    <cellStyle name="20% - Accent5 8 5" xfId="28864" xr:uid="{0A9E2A38-3D2A-4881-825D-995828586083}"/>
    <cellStyle name="20% - Accent5 9" xfId="2545" xr:uid="{BCC8F072-A742-4B74-B1C4-A867545CED47}"/>
    <cellStyle name="20% - Accent5 9 2" xfId="6207" xr:uid="{3DDBEA7F-9D38-485D-A402-6DD2CDDD1BE8}"/>
    <cellStyle name="20% - Accent5 9 2 2" xfId="12461" xr:uid="{19266FFF-79D1-4E4B-8CAE-9B26A37B5575}"/>
    <cellStyle name="20% - Accent5 9 2 2 2" xfId="26694" xr:uid="{0E748C10-6A2E-486C-9A3C-99F5ECE88C68}"/>
    <cellStyle name="20% - Accent5 9 2 3" xfId="18521" xr:uid="{B02B08F9-891E-41DC-83F6-40F8D713BC02}"/>
    <cellStyle name="20% - Accent5 9 2 4" xfId="28301" xr:uid="{3AD861B9-45CE-4A51-B8B9-0F4339CB4F8F}"/>
    <cellStyle name="20% - Accent5 9 3" xfId="9538" xr:uid="{21C849B6-0419-476E-806C-02F4F305298B}"/>
    <cellStyle name="20% - Accent5 9 3 2" xfId="23778" xr:uid="{019DF75C-6E23-4A60-8E8F-28A2DF35B217}"/>
    <cellStyle name="20% - Accent5 9 4" xfId="15573" xr:uid="{82DFDDA1-F8F2-45E3-ADD5-723056C6D92F}"/>
    <cellStyle name="20% - Accent5 9 5" xfId="28766" xr:uid="{CD353DFF-D589-424D-95F2-57640BFB0D92}"/>
    <cellStyle name="20% - Accent6 1" xfId="28522" xr:uid="{7868B580-C385-419C-BE43-6F639733CD77}"/>
    <cellStyle name="20% - Accent6 1 2" xfId="28698" xr:uid="{76F8DE41-E1A8-477F-9E0C-1C6460BE4934}"/>
    <cellStyle name="20% - Accent6 1 2 2" xfId="28524" xr:uid="{87519BC4-A09A-4468-9849-61653D3CC37F}"/>
    <cellStyle name="20% - Accent6 1 3" xfId="28773" xr:uid="{D14281FC-0AC4-4153-B68A-1B94A5399BCB}"/>
    <cellStyle name="20% - Accent6 10" xfId="2798" xr:uid="{77D438FE-9FCF-4B91-B6DA-78863E222D13}"/>
    <cellStyle name="20% - Accent6 10 2" xfId="6451" xr:uid="{F18965F0-5CC5-4C2D-9DFF-E7761F2F5E67}"/>
    <cellStyle name="20% - Accent6 10 2 2" xfId="12702" xr:uid="{1D23ADCC-4849-4E8C-B1EE-8E48E291E546}"/>
    <cellStyle name="20% - Accent6 10 2 2 2" xfId="26935" xr:uid="{CCC0D22A-AAFE-4120-8028-45D9C5C83777}"/>
    <cellStyle name="20% - Accent6 10 2 3" xfId="18762" xr:uid="{0F19CDB6-BD53-413C-9349-B87DDBD0BC2E}"/>
    <cellStyle name="20% - Accent6 10 2 4" xfId="29086" xr:uid="{704DBBA4-679B-49EB-8820-57F08BC756E8}"/>
    <cellStyle name="20% - Accent6 10 3" xfId="9782" xr:uid="{D58D388E-47E7-44A2-8618-B002F7C01EB8}"/>
    <cellStyle name="20% - Accent6 10 3 2" xfId="24022" xr:uid="{7CD52C70-1355-47FB-B542-A6E081CE49FC}"/>
    <cellStyle name="20% - Accent6 10 4" xfId="15815" xr:uid="{A73CC278-C60C-4434-A6A4-1F28AE837513}"/>
    <cellStyle name="20% - Accent6 10 5" xfId="28529" xr:uid="{0CCF70CF-C533-4F68-959A-06216AC6A22C}"/>
    <cellStyle name="20% - Accent6 11" xfId="2823" xr:uid="{FC705CB4-4101-4549-99B4-6D6399DF8C6E}"/>
    <cellStyle name="20% - Accent6 11 2" xfId="6473" xr:uid="{E4352706-F519-4F3A-9180-164403FF5E36}"/>
    <cellStyle name="20% - Accent6 11 2 2" xfId="12723" xr:uid="{4D11E95A-EDD9-404A-A985-C05CBAB6D952}"/>
    <cellStyle name="20% - Accent6 11 2 2 2" xfId="26956" xr:uid="{2C17D424-5AB7-4821-8957-65827DBAEE15}"/>
    <cellStyle name="20% - Accent6 11 2 3" xfId="18783" xr:uid="{9CE3F040-BEA5-45DD-A282-04456BC470BB}"/>
    <cellStyle name="20% - Accent6 11 2 4" xfId="28554" xr:uid="{247CE374-D137-4471-BA9A-485BC6C9FD70}"/>
    <cellStyle name="20% - Accent6 11 3" xfId="9804" xr:uid="{D11F0998-4E95-454C-B4A3-39C98369787D}"/>
    <cellStyle name="20% - Accent6 11 3 2" xfId="24044" xr:uid="{1B2AE255-1622-489C-805C-40D7F2AE0ABF}"/>
    <cellStyle name="20% - Accent6 11 4" xfId="15837" xr:uid="{58243098-A40B-42A2-B2A7-E2F745C29B73}"/>
    <cellStyle name="20% - Accent6 11 5" xfId="29163" xr:uid="{6D3F4FAD-984E-404C-BC52-74E1318980CE}"/>
    <cellStyle name="20% - Accent6 12" xfId="3068" xr:uid="{C5824B30-332A-4303-8640-0E133167BFF6}"/>
    <cellStyle name="20% - Accent6 12 2" xfId="6718" xr:uid="{56AE106E-C260-4F3D-855F-B64A7A988D10}"/>
    <cellStyle name="20% - Accent6 12 2 2" xfId="12968" xr:uid="{4EECD31F-98D4-4E87-AE6E-A08EB41D7935}"/>
    <cellStyle name="20% - Accent6 12 2 2 2" xfId="27201" xr:uid="{29D1483B-F4D7-4A9D-9815-78DD8D78741B}"/>
    <cellStyle name="20% - Accent6 12 2 3" xfId="19028" xr:uid="{2FB40908-6B64-42E4-A866-8711C1D642E6}"/>
    <cellStyle name="20% - Accent6 12 2 4" xfId="28570" xr:uid="{98DAA2A9-BC87-442F-8382-2674C1F33E1A}"/>
    <cellStyle name="20% - Accent6 12 3" xfId="10049" xr:uid="{48C801E5-60DC-4443-BFF2-1705732DABF5}"/>
    <cellStyle name="20% - Accent6 12 3 2" xfId="24289" xr:uid="{F6327951-545B-46E1-B36B-BC518E4FB248}"/>
    <cellStyle name="20% - Accent6 12 4" xfId="16082" xr:uid="{D7E45A30-AE47-4C74-A3FB-1BA3BB7A5CCC}"/>
    <cellStyle name="20% - Accent6 12 5" xfId="28779" xr:uid="{54411DAD-51B9-4AD6-8630-D6C1A7EA2403}"/>
    <cellStyle name="20% - Accent6 13" xfId="5259" xr:uid="{E5F8781F-9B29-44E5-BBBF-862B1E02684C}"/>
    <cellStyle name="20% - Accent6 13 2" xfId="12133" xr:uid="{4CD5759E-02E1-4426-8838-860E3C199792}"/>
    <cellStyle name="20% - Accent6 13 2 2" xfId="26366" xr:uid="{1A1D8434-42FC-416C-BD6D-2C5F5B1E1AD2}"/>
    <cellStyle name="20% - Accent6 13 2 3" xfId="28423" xr:uid="{37F7DE7C-A497-49DB-AB4B-1220588096F8}"/>
    <cellStyle name="20% - Accent6 13 3" xfId="18187" xr:uid="{C46F4201-3147-445F-A8F8-F156BF2A71C4}"/>
    <cellStyle name="20% - Accent6 13 4" xfId="29052" xr:uid="{104D2852-11F0-4144-94B8-985CDA521306}"/>
    <cellStyle name="20% - Accent6 14" xfId="8707" xr:uid="{A4A85BCB-CE30-499F-87F9-CC09167662A5}"/>
    <cellStyle name="20% - Accent6 14 2" xfId="22951" xr:uid="{148688FF-7E70-4B16-BB52-48008C97B96D}"/>
    <cellStyle name="20% - Accent6 14 2 2" xfId="28688" xr:uid="{FA347A14-BE7D-4651-A509-E5696FF4A6DC}"/>
    <cellStyle name="20% - Accent6 14 3" xfId="28322" xr:uid="{3F336C53-4F70-4AC3-927D-26D46AD321A9}"/>
    <cellStyle name="20% - Accent6 15" xfId="14734" xr:uid="{2FE9BC85-8115-4940-9FD5-832288B8F2B6}"/>
    <cellStyle name="20% - Accent6 15 2" xfId="28840" xr:uid="{CEC1EF44-4EA1-4088-A8BE-A76E98F99841}"/>
    <cellStyle name="20% - Accent6 15 3" xfId="28676" xr:uid="{3C1A7A37-0AFD-47F3-BF60-9978A6F1DA0A}"/>
    <cellStyle name="20% - Accent6 16" xfId="28662" xr:uid="{6AC2A09C-BAC9-4F4E-B9FA-4883FE1E20F9}"/>
    <cellStyle name="20% - Accent6 16 2" xfId="28416" xr:uid="{0DC72EDE-CB91-41BB-ACFF-5BC756F29105}"/>
    <cellStyle name="20% - Accent6 17" xfId="28347" xr:uid="{B6114F9E-B64C-45B1-BACA-5242F4C929D1}"/>
    <cellStyle name="20% - Accent6 17 2" xfId="29073" xr:uid="{0767D5CE-7E33-4BB0-B19B-CE460CF1C71F}"/>
    <cellStyle name="20% - Accent6 18" xfId="28846" xr:uid="{1936B9FA-C49C-4784-A3C9-7819E9968DE3}"/>
    <cellStyle name="20% - Accent6 18 2" xfId="29138" xr:uid="{F5DB1B3D-5AE3-41C9-B8A7-4E0E32CD768A}"/>
    <cellStyle name="20% - Accent6 19" xfId="28725" xr:uid="{21941D02-DB75-4EB1-A473-7BBBFC87BA92}"/>
    <cellStyle name="20% - Accent6 19 2" xfId="28405" xr:uid="{3B0948BA-9114-4E42-8EB7-5EE0622C7D08}"/>
    <cellStyle name="20% - Accent6 2" xfId="185" xr:uid="{3C5457B0-C5E7-4E81-BA71-7A7D8CCFD4FF}"/>
    <cellStyle name="20% - Accent6 2 2" xfId="486" xr:uid="{C77BCD2A-4A96-4033-8025-D908AD84BF4D}"/>
    <cellStyle name="20% - Accent6 2 2 10" xfId="4670" xr:uid="{526D8CAE-4E38-430B-927E-7F6EFC51EBD5}"/>
    <cellStyle name="20% - Accent6 2 2 10 2" xfId="11552" xr:uid="{24BFED29-3916-44F1-891C-4E59C8A1C87B}"/>
    <cellStyle name="20% - Accent6 2 2 10 2 2" xfId="25785" xr:uid="{0E7AE373-5435-428F-91A6-BC7C2A16735B}"/>
    <cellStyle name="20% - Accent6 2 2 10 3" xfId="17598" xr:uid="{BABA8D35-8179-4F0E-8A14-47F965698F90}"/>
    <cellStyle name="20% - Accent6 2 2 11" xfId="8175" xr:uid="{8E4B7F24-E351-41AA-BB16-4170072845BB}"/>
    <cellStyle name="20% - Accent6 2 2 11 2" xfId="22446" xr:uid="{285A9958-CA68-4806-BA06-0C392C595B60}"/>
    <cellStyle name="20% - Accent6 2 2 12" xfId="1604" xr:uid="{D344A7B0-1001-43A3-A7FD-54C60D3C2342}"/>
    <cellStyle name="20% - Accent6 2 2 12 2" xfId="20353" xr:uid="{E7350462-BE12-40C9-B8FF-03E31955E8E4}"/>
    <cellStyle name="20% - Accent6 2 2 12 3" xfId="14226" xr:uid="{7B90E9F7-7B5D-493E-945E-B2605C55AADB}"/>
    <cellStyle name="20% - Accent6 2 2 2" xfId="1918" xr:uid="{A1508281-4BEB-4D12-A828-C0DD1893BB22}"/>
    <cellStyle name="20% - Accent6 2 2 2 2" xfId="5678" xr:uid="{1D3526B1-CDBC-43E5-B303-7697E336CCA4}"/>
    <cellStyle name="20% - Accent6 2 2 2 2 2" xfId="12229" xr:uid="{3D0377BF-8AFA-4AF3-93BB-0D47CDD8A42C}"/>
    <cellStyle name="20% - Accent6 2 2 2 2 2 2" xfId="26462" xr:uid="{02ADD5F9-2A00-4EBC-A00D-A373750E71A2}"/>
    <cellStyle name="20% - Accent6 2 2 2 2 3" xfId="18284" xr:uid="{59C230F3-C8CD-4D32-ABB7-55BD02431425}"/>
    <cellStyle name="20% - Accent6 2 2 2 3" xfId="9039" xr:uid="{A011279F-6EDC-459F-8FAD-520B7316C617}"/>
    <cellStyle name="20% - Accent6 2 2 2 3 2" xfId="23283" xr:uid="{45C6A2BA-BB03-4EC4-AE53-BEC804CBD96C}"/>
    <cellStyle name="20% - Accent6 2 2 2 4" xfId="15054" xr:uid="{090CC15D-FC53-4344-8B67-64FA74801223}"/>
    <cellStyle name="20% - Accent6 2 2 2 5" xfId="29069" xr:uid="{30368749-7EEA-4F98-A2E9-102F3480CF5D}"/>
    <cellStyle name="20% - Accent6 2 2 3" xfId="2179" xr:uid="{17E21C99-686A-4917-A146-CB8CB40B67FE}"/>
    <cellStyle name="20% - Accent6 2 2 3 2" xfId="5864" xr:uid="{853D5632-9932-41A2-B327-1C14094356F9}"/>
    <cellStyle name="20% - Accent6 2 2 3 2 2" xfId="12371" xr:uid="{D097E1BC-B487-4AB0-8D32-019527D2E38F}"/>
    <cellStyle name="20% - Accent6 2 2 3 2 2 2" xfId="26604" xr:uid="{445DBD6B-952D-464F-AC90-9F939B41FCBB}"/>
    <cellStyle name="20% - Accent6 2 2 3 2 3" xfId="18429" xr:uid="{302222B1-1FA7-4AD7-A8A0-A988EE248828}"/>
    <cellStyle name="20% - Accent6 2 2 3 3" xfId="9202" xr:uid="{18FE1AD9-BE15-4772-BA8E-B509BB41A37B}"/>
    <cellStyle name="20% - Accent6 2 2 3 3 2" xfId="23443" xr:uid="{E32AE493-054B-402E-AE5F-9D497B1D66C0}"/>
    <cellStyle name="20% - Accent6 2 2 3 4" xfId="15214" xr:uid="{76DE290B-CB1A-4FB1-8EC7-519D1E34352E}"/>
    <cellStyle name="20% - Accent6 2 2 3 5" xfId="28871" xr:uid="{3C73E68A-EAFB-4838-A40C-076E3740A959}"/>
    <cellStyle name="20% - Accent6 2 2 4" xfId="2685" xr:uid="{1B8C060A-CD51-4827-B505-1D24A2458327}"/>
    <cellStyle name="20% - Accent6 2 2 4 2" xfId="6345" xr:uid="{FBD8F7CC-631E-4A39-9B23-D8CAACF95F58}"/>
    <cellStyle name="20% - Accent6 2 2 4 2 2" xfId="12597" xr:uid="{4600EA28-0814-4688-9E04-6644F0363DF6}"/>
    <cellStyle name="20% - Accent6 2 2 4 2 2 2" xfId="26830" xr:uid="{1DEDCCD7-CF9D-426C-B0F5-ABF7BB954F20}"/>
    <cellStyle name="20% - Accent6 2 2 4 2 3" xfId="18657" xr:uid="{4BB13B21-CDB3-4D2E-886A-0344E86F689F}"/>
    <cellStyle name="20% - Accent6 2 2 4 3" xfId="9676" xr:uid="{D869BAB6-FED7-4EE6-A6D3-3D84BF29B94B}"/>
    <cellStyle name="20% - Accent6 2 2 4 3 2" xfId="23916" xr:uid="{4B35FFA6-9A2B-41D0-BE91-1002DF94DC8E}"/>
    <cellStyle name="20% - Accent6 2 2 4 4" xfId="15709" xr:uid="{E644975C-3210-481F-8E48-544E487833F3}"/>
    <cellStyle name="20% - Accent6 2 2 4 5" xfId="28680" xr:uid="{AAE082F3-EF7B-4B09-B4EE-DCB93E5E733A}"/>
    <cellStyle name="20% - Accent6 2 2 5" xfId="2955" xr:uid="{7B4E7584-18B5-4F61-943F-07CB7C702937}"/>
    <cellStyle name="20% - Accent6 2 2 5 2" xfId="6605" xr:uid="{12F9C01F-D507-4879-B800-FB2818DDDF47}"/>
    <cellStyle name="20% - Accent6 2 2 5 2 2" xfId="12855" xr:uid="{3CB5AEB7-3EE7-4345-9A9A-B97CD25B21FF}"/>
    <cellStyle name="20% - Accent6 2 2 5 2 2 2" xfId="27088" xr:uid="{F3F94B4B-A6CA-4313-B25B-E5E5A9F0FF42}"/>
    <cellStyle name="20% - Accent6 2 2 5 2 3" xfId="18915" xr:uid="{D9AA71C7-EABD-4FC0-9594-534847482D0B}"/>
    <cellStyle name="20% - Accent6 2 2 5 3" xfId="9936" xr:uid="{CB1E90D1-D8B5-4992-B1D0-378D8F73968B}"/>
    <cellStyle name="20% - Accent6 2 2 5 3 2" xfId="24176" xr:uid="{5A54279B-8A9A-4491-B209-CFFA9B21F846}"/>
    <cellStyle name="20% - Accent6 2 2 5 4" xfId="15969" xr:uid="{774E8F24-5C38-4CCC-A7DF-AF872DC99D82}"/>
    <cellStyle name="20% - Accent6 2 2 6" xfId="3200" xr:uid="{EEE88A5B-BD79-4F98-87D9-F1403F80BA61}"/>
    <cellStyle name="20% - Accent6 2 2 6 2" xfId="6850" xr:uid="{18693F60-CC36-40BA-8AE5-4E1332D8FE8A}"/>
    <cellStyle name="20% - Accent6 2 2 6 2 2" xfId="13100" xr:uid="{430C1E2C-7F13-489B-971A-EDC6B3FB5509}"/>
    <cellStyle name="20% - Accent6 2 2 6 2 2 2" xfId="27333" xr:uid="{3BF2DBA6-6C17-4E15-B68A-FDDB256580E8}"/>
    <cellStyle name="20% - Accent6 2 2 6 2 3" xfId="19160" xr:uid="{E071E35C-0C93-48B8-9FAC-FCFBE9CEF9EE}"/>
    <cellStyle name="20% - Accent6 2 2 6 3" xfId="10181" xr:uid="{393BD1AC-6DDC-4A47-8285-57C237B8ED39}"/>
    <cellStyle name="20% - Accent6 2 2 6 3 2" xfId="24421" xr:uid="{FA30ABB1-FD8F-4DDB-820C-92493B495C41}"/>
    <cellStyle name="20% - Accent6 2 2 6 4" xfId="16214" xr:uid="{A5211434-C199-4F48-B400-9B0804BE7DC1}"/>
    <cellStyle name="20% - Accent6 2 2 7" xfId="3421" xr:uid="{85CDCED4-B95A-4677-AEF0-274940BD6FA8}"/>
    <cellStyle name="20% - Accent6 2 2 7 2" xfId="7055" xr:uid="{8EE504F4-F7DF-4E0C-927D-10FB4D914E15}"/>
    <cellStyle name="20% - Accent6 2 2 7 2 2" xfId="13305" xr:uid="{7E04AAE4-EE3E-4CBF-A9FB-C89062B7B15E}"/>
    <cellStyle name="20% - Accent6 2 2 7 2 2 2" xfId="27538" xr:uid="{FCBDDC0D-84AF-4A1D-9286-EA7EC32899FA}"/>
    <cellStyle name="20% - Accent6 2 2 7 2 3" xfId="19365" xr:uid="{86919C09-AA8D-478E-9300-3209A120CD7F}"/>
    <cellStyle name="20% - Accent6 2 2 7 3" xfId="10387" xr:uid="{2079AE90-2D99-4A55-BFB3-6B0BE4AC007A}"/>
    <cellStyle name="20% - Accent6 2 2 7 3 2" xfId="24626" xr:uid="{E2E0E22C-8B1F-405A-986A-4F93E6B387C7}"/>
    <cellStyle name="20% - Accent6 2 2 7 4" xfId="16418" xr:uid="{12FD388D-A5AB-460C-85FB-727848851D25}"/>
    <cellStyle name="20% - Accent6 2 2 8" xfId="4031" xr:uid="{53D97C34-822E-4B99-964D-F7C0E79207A8}"/>
    <cellStyle name="20% - Accent6 2 2 8 2" xfId="7601" xr:uid="{354B55A5-078D-44A4-99D3-039D22B70379}"/>
    <cellStyle name="20% - Accent6 2 2 8 2 2" xfId="13851" xr:uid="{FD662C81-DB92-4DA6-9A51-F9BDB28FDCA2}"/>
    <cellStyle name="20% - Accent6 2 2 8 2 2 2" xfId="28084" xr:uid="{7248DBA9-718A-4C59-B37C-3E6348930E2C}"/>
    <cellStyle name="20% - Accent6 2 2 8 2 3" xfId="19911" xr:uid="{73DCA0FA-CFC5-40F0-8580-9C595A13ADA0}"/>
    <cellStyle name="20% - Accent6 2 2 8 3" xfId="10932" xr:uid="{6456F45F-82C6-4784-9964-BF0FF2663B25}"/>
    <cellStyle name="20% - Accent6 2 2 8 3 2" xfId="25167" xr:uid="{1BCDF89D-2BBB-44A8-87D1-0E87381371E8}"/>
    <cellStyle name="20% - Accent6 2 2 8 4" xfId="16959" xr:uid="{DFFE9691-2B76-4B65-8EF0-1E53FCF84E13}"/>
    <cellStyle name="20% - Accent6 2 2 9" xfId="5395" xr:uid="{9BB20330-F9B3-408C-BBCC-4D259CC77994}"/>
    <cellStyle name="20% - Accent6 2 2 9 2" xfId="8785" xr:uid="{962BDAD0-0631-4CB1-826C-19DA321C9F97}"/>
    <cellStyle name="20% - Accent6 2 2 9 2 2" xfId="23029" xr:uid="{A38CA8B5-37E6-4002-98A3-8146005D7E9A}"/>
    <cellStyle name="20% - Accent6 2 2 9 3" xfId="14810" xr:uid="{A20CD9A0-CDD9-4007-9DE4-F3B1B1EDAD63}"/>
    <cellStyle name="20% - Accent6 2 3" xfId="1803" xr:uid="{80CFD620-A75E-47D0-975A-20C5081D75C2}"/>
    <cellStyle name="20% - Accent6 2 3 2" xfId="5581" xr:uid="{DEBB983F-67F0-4D51-AA00-A39CF63478E6}"/>
    <cellStyle name="20% - Accent6 2 3 2 2" xfId="12164" xr:uid="{12A609DD-EB8A-414F-A546-9D44877FD3BD}"/>
    <cellStyle name="20% - Accent6 2 3 2 2 2" xfId="26397" xr:uid="{13CEC6E8-176E-4D36-B3AF-D64F1DBF1A3E}"/>
    <cellStyle name="20% - Accent6 2 3 2 3" xfId="18218" xr:uid="{8653341B-924B-414C-8B47-E8F21A8F6A67}"/>
    <cellStyle name="20% - Accent6 2 3 3" xfId="8948" xr:uid="{F4245563-D7DE-4F00-86CB-059CFD4EF525}"/>
    <cellStyle name="20% - Accent6 2 3 3 2" xfId="23192" xr:uid="{141DE089-188F-4210-914C-530037DD6E5A}"/>
    <cellStyle name="20% - Accent6 2 3 4" xfId="14965" xr:uid="{66998231-D45C-4581-9B17-FC79006CA206}"/>
    <cellStyle name="20% - Accent6 2 3 5" xfId="28952" xr:uid="{AA0E3EE8-03CD-4F13-AF5E-9298EED2EAE8}"/>
    <cellStyle name="20% - Accent6 2 4" xfId="2116" xr:uid="{2E4FB17A-5DAC-4B20-AEAC-C294A29A529A}"/>
    <cellStyle name="20% - Accent6 2 5" xfId="2596" xr:uid="{A538CD82-4E4C-40F9-9A50-8F291441609B}"/>
    <cellStyle name="20% - Accent6 2 5 2" xfId="6257" xr:uid="{748A4D72-D526-41D5-8B0D-83AA19C8B8BD}"/>
    <cellStyle name="20% - Accent6 2 5 2 2" xfId="12510" xr:uid="{AFE726A3-15F0-4C4B-8244-DAC25EADEF37}"/>
    <cellStyle name="20% - Accent6 2 5 2 2 2" xfId="26743" xr:uid="{7829F506-2281-4D8F-B913-CD55CD750BEC}"/>
    <cellStyle name="20% - Accent6 2 5 2 3" xfId="18570" xr:uid="{BB14E67E-3751-4C8F-BF9A-B26E02E30606}"/>
    <cellStyle name="20% - Accent6 2 5 3" xfId="9588" xr:uid="{9C6085DF-CA8B-493D-8720-6304C339870A}"/>
    <cellStyle name="20% - Accent6 2 5 3 2" xfId="23828" xr:uid="{A8E92CE9-F23F-405E-9FB8-BBB9CCD7B51D}"/>
    <cellStyle name="20% - Accent6 2 5 4" xfId="15622" xr:uid="{3E821BB2-A8D8-4E33-A7A3-30511F9F479B}"/>
    <cellStyle name="20% - Accent6 2 5 5" xfId="29103" xr:uid="{EF78EC29-6CA6-425D-BA64-F27685ECADD0}"/>
    <cellStyle name="20% - Accent6 2 6" xfId="2867" xr:uid="{833230A3-B671-45FD-B074-4C744CEB3AA5}"/>
    <cellStyle name="20% - Accent6 2 6 2" xfId="6517" xr:uid="{F6408730-5DAE-4296-A6CA-B1374ED755FE}"/>
    <cellStyle name="20% - Accent6 2 6 2 2" xfId="12767" xr:uid="{19E24C80-CD9B-497A-9414-B55D1372A4C1}"/>
    <cellStyle name="20% - Accent6 2 6 2 2 2" xfId="27000" xr:uid="{24A83544-6C7E-42CF-818E-A94D6C11B1B2}"/>
    <cellStyle name="20% - Accent6 2 6 2 3" xfId="18827" xr:uid="{CDCA0F40-8731-4876-B706-DEE73642FDEA}"/>
    <cellStyle name="20% - Accent6 2 6 3" xfId="9848" xr:uid="{AC2A92B6-2E35-473E-B45D-12BAC1F98865}"/>
    <cellStyle name="20% - Accent6 2 6 3 2" xfId="24088" xr:uid="{00393454-A079-41DE-AFD0-7683ABF8223C}"/>
    <cellStyle name="20% - Accent6 2 6 4" xfId="15881" xr:uid="{0ADE294D-9C14-411A-BD87-3A2DACA77430}"/>
    <cellStyle name="20% - Accent6 2 6 5" xfId="28337" xr:uid="{16387B40-67CF-4A30-9F0F-7D726E0D42C9}"/>
    <cellStyle name="20% - Accent6 2 7" xfId="3112" xr:uid="{20B44590-59C1-4195-9004-681366D1B1F7}"/>
    <cellStyle name="20% - Accent6 2 7 2" xfId="6762" xr:uid="{571C2087-23C7-45AE-89DA-D175CCF7DD44}"/>
    <cellStyle name="20% - Accent6 2 7 2 2" xfId="13012" xr:uid="{D9793F4F-AB3D-497D-B6FE-1CDFA58DE4A6}"/>
    <cellStyle name="20% - Accent6 2 7 2 2 2" xfId="27245" xr:uid="{88C9A142-EB4C-4F67-B18F-0E23C18CD6D7}"/>
    <cellStyle name="20% - Accent6 2 7 2 3" xfId="19072" xr:uid="{C46258DA-EC76-4F94-9735-C5B3C2B9703E}"/>
    <cellStyle name="20% - Accent6 2 7 3" xfId="10093" xr:uid="{4E4B40B0-FB45-43C7-88C8-9E4A05CF151F}"/>
    <cellStyle name="20% - Accent6 2 7 3 2" xfId="24333" xr:uid="{24FC0EE6-3AAC-49C5-9226-92D6784DB393}"/>
    <cellStyle name="20% - Accent6 2 7 4" xfId="16126" xr:uid="{5E2B2DD0-2991-41B7-BA1C-EF0EA8E6EBAE}"/>
    <cellStyle name="20% - Accent6 2 8" xfId="5287" xr:uid="{3CAEF9BA-179C-40FF-A988-733D555BBF67}"/>
    <cellStyle name="20% - Accent6 2 8 2" xfId="8728" xr:uid="{C23DACA3-C337-4F4F-98BB-EAD5593B35BC}"/>
    <cellStyle name="20% - Accent6 2 8 2 2" xfId="22972" xr:uid="{D757A886-3369-48B7-BA1E-C5CA6BDFE539}"/>
    <cellStyle name="20% - Accent6 2 8 3" xfId="14753" xr:uid="{FE664552-A866-4085-B85F-C9DF765FEBFE}"/>
    <cellStyle name="20% - Accent6 2 9" xfId="1495" xr:uid="{3321130F-88A9-49AE-B148-2FCA71379A29}"/>
    <cellStyle name="20% - Accent6 20" xfId="28998" xr:uid="{D27DAE69-CF89-4714-AA31-0A6673BCD023}"/>
    <cellStyle name="20% - Accent6 20 2" xfId="29077" xr:uid="{1399AE13-1646-4903-B9E6-5AA0F4D911D8}"/>
    <cellStyle name="20% - Accent6 21" xfId="28865" xr:uid="{36629752-96BD-46D1-8F6A-865DD4BAEAB1}"/>
    <cellStyle name="20% - Accent6 22" xfId="28651" xr:uid="{922D6D56-C013-446C-8C76-DB68DC5E0EA8}"/>
    <cellStyle name="20% - Accent6 23" xfId="29144" xr:uid="{8273F53E-B143-4B6E-BC9D-D4C77191CC9D}"/>
    <cellStyle name="20% - Accent6 24" xfId="28875" xr:uid="{9AADB03A-3D0A-4AB3-9EC3-7D53C2C9F7EC}"/>
    <cellStyle name="20% - Accent6 25" xfId="29174" xr:uid="{2FBF9DE2-46AE-4D60-ACF7-9450F67FA93F}"/>
    <cellStyle name="20% - Accent6 26" xfId="28716" xr:uid="{1A5C2EB7-76B8-40F1-82BA-54DE7303670C}"/>
    <cellStyle name="20% - Accent6 27" xfId="29148" xr:uid="{33A938CB-BF75-45B1-927F-1D770C40A4B0}"/>
    <cellStyle name="20% - Accent6 28" xfId="29115" xr:uid="{9C65E289-FA52-48F8-A790-1C10B9FFD723}"/>
    <cellStyle name="20% - Accent6 29" xfId="28872" xr:uid="{E82BBBA9-4E37-4218-9E02-82D4FFB0DBD4}"/>
    <cellStyle name="20% - Accent6 3" xfId="426" xr:uid="{60E51F6B-8F9A-4FFC-B47C-468B5343B013}"/>
    <cellStyle name="20% - Accent6 3 10" xfId="14201" xr:uid="{748F4281-1613-4082-B390-C799D64F81B8}"/>
    <cellStyle name="20% - Accent6 3 2" xfId="1003" xr:uid="{B692D305-EFC3-4655-BAAF-8284E644E787}"/>
    <cellStyle name="20% - Accent6 3 2 2" xfId="2340" xr:uid="{31843875-DD22-4F7F-B537-BC0871455BF0}"/>
    <cellStyle name="20% - Accent6 3 2 2 2" xfId="29038" xr:uid="{31782C7F-B82E-4103-86E3-AD260D9DA445}"/>
    <cellStyle name="20% - Accent6 3 2 3" xfId="5635" xr:uid="{EBAC6100-FD58-43CB-AB99-794355D28233}"/>
    <cellStyle name="20% - Accent6 3 2 3 2" xfId="8996" xr:uid="{40CF6A9D-BB5D-46E7-A973-BDA7FD525FED}"/>
    <cellStyle name="20% - Accent6 3 2 3 2 2" xfId="23240" xr:uid="{242A06E5-1922-4903-B611-B039ABEAC180}"/>
    <cellStyle name="20% - Accent6 3 2 3 3" xfId="15011" xr:uid="{5D38C619-8C67-4E35-ADCA-DBF2927B7E68}"/>
    <cellStyle name="20% - Accent6 3 2 4" xfId="1875" xr:uid="{20895470-E20E-42FB-8922-75E106FAFF61}"/>
    <cellStyle name="20% - Accent6 3 2 5" xfId="28361" xr:uid="{462F59B7-98BF-4651-A25A-CADA2399AE16}"/>
    <cellStyle name="20% - Accent6 3 3" xfId="2641" xr:uid="{2FF1FF9B-346A-40AF-9806-DC1752D1B519}"/>
    <cellStyle name="20% - Accent6 3 3 2" xfId="6301" xr:uid="{517C4371-E8AF-4834-9A0F-CAFD4F887F49}"/>
    <cellStyle name="20% - Accent6 3 3 2 2" xfId="12553" xr:uid="{AA505DDE-BC9B-4325-9145-058F88DBEC0E}"/>
    <cellStyle name="20% - Accent6 3 3 2 2 2" xfId="26786" xr:uid="{C8544273-C1D8-43E5-9B71-F5A9D994CC9E}"/>
    <cellStyle name="20% - Accent6 3 3 2 3" xfId="18613" xr:uid="{9E3DC18C-E48F-40C0-9CFC-E4696537A800}"/>
    <cellStyle name="20% - Accent6 3 3 3" xfId="9632" xr:uid="{1C8E559B-A7D4-43A3-B06D-D2E40E4F045C}"/>
    <cellStyle name="20% - Accent6 3 3 3 2" xfId="23872" xr:uid="{65C1E33D-34D7-401A-898B-82C3FA253580}"/>
    <cellStyle name="20% - Accent6 3 3 4" xfId="15665" xr:uid="{F143C973-1BF4-42E9-B1E3-248E292DA844}"/>
    <cellStyle name="20% - Accent6 3 3 5" xfId="29063" xr:uid="{1029155A-36D4-4921-B2C0-A70A812459BF}"/>
    <cellStyle name="20% - Accent6 3 4" xfId="2911" xr:uid="{EE195037-8CC5-4A84-A277-724183D359B2}"/>
    <cellStyle name="20% - Accent6 3 4 2" xfId="6561" xr:uid="{AEA27B1F-6B3C-4C71-BF40-E6723E7963C8}"/>
    <cellStyle name="20% - Accent6 3 4 2 2" xfId="12811" xr:uid="{3B9CD14D-04C2-4E26-A536-64BE7A65AD38}"/>
    <cellStyle name="20% - Accent6 3 4 2 2 2" xfId="27044" xr:uid="{59D5F13C-2B4C-4A87-AE41-86A1587071E3}"/>
    <cellStyle name="20% - Accent6 3 4 2 3" xfId="18871" xr:uid="{FD366DCA-76C9-40AC-9349-90A68579121A}"/>
    <cellStyle name="20% - Accent6 3 4 3" xfId="9892" xr:uid="{8DB0754D-D29E-44B6-BA9B-9E043A3157AC}"/>
    <cellStyle name="20% - Accent6 3 4 3 2" xfId="24132" xr:uid="{358E0242-7EFA-49A5-BC71-5A82574FC3FA}"/>
    <cellStyle name="20% - Accent6 3 4 4" xfId="15925" xr:uid="{86A641BE-72BF-4EC5-B2F0-1253CAD59D93}"/>
    <cellStyle name="20% - Accent6 3 5" xfId="3156" xr:uid="{61E41D2C-C2C6-4706-8473-CF9F0022CEA7}"/>
    <cellStyle name="20% - Accent6 3 5 2" xfId="6806" xr:uid="{92B79227-F2E0-4EDE-8FF4-A4CFF34239E9}"/>
    <cellStyle name="20% - Accent6 3 5 2 2" xfId="13056" xr:uid="{184E6DE8-A8FE-4050-A005-2A4A6792635C}"/>
    <cellStyle name="20% - Accent6 3 5 2 2 2" xfId="27289" xr:uid="{46D2AD32-1639-4725-9AB7-F1CFCA0AF481}"/>
    <cellStyle name="20% - Accent6 3 5 2 3" xfId="19116" xr:uid="{EE24BDAB-AD78-4A6E-997C-2E728B36086A}"/>
    <cellStyle name="20% - Accent6 3 5 3" xfId="10137" xr:uid="{7147F6C3-BD9C-4D42-9D4B-B98428345779}"/>
    <cellStyle name="20% - Accent6 3 5 3 2" xfId="24377" xr:uid="{A750AC0E-4030-46D2-BB76-5CA91F71AA8D}"/>
    <cellStyle name="20% - Accent6 3 5 4" xfId="16170" xr:uid="{98002A9B-D943-459F-A39E-B9ABF2AEF03A}"/>
    <cellStyle name="20% - Accent6 3 6" xfId="3397" xr:uid="{B742431F-14F9-4F1D-9AFB-B4D63B78BE7B}"/>
    <cellStyle name="20% - Accent6 3 6 2" xfId="7032" xr:uid="{F6A18CA4-223F-4550-8BAE-E0AD39C85823}"/>
    <cellStyle name="20% - Accent6 3 6 2 2" xfId="13282" xr:uid="{652E63B4-1BE4-4C12-B041-2D111FE67ED1}"/>
    <cellStyle name="20% - Accent6 3 6 2 2 2" xfId="27515" xr:uid="{289BBADE-1A15-4067-BB26-48228AF9DE2A}"/>
    <cellStyle name="20% - Accent6 3 6 2 3" xfId="19342" xr:uid="{C3BCBC68-D1A3-4A37-812B-C70C088F55E2}"/>
    <cellStyle name="20% - Accent6 3 6 3" xfId="10364" xr:uid="{4BCB328A-F1FB-47A9-9C81-D871B6E6EE20}"/>
    <cellStyle name="20% - Accent6 3 6 3 2" xfId="24603" xr:uid="{00490B51-B83F-42CD-9EDF-69A575D776B2}"/>
    <cellStyle name="20% - Accent6 3 6 4" xfId="16395" xr:uid="{145FD76D-24C7-425E-8635-5ED23795D049}"/>
    <cellStyle name="20% - Accent6 3 7" xfId="4008" xr:uid="{519FB4EB-9F4A-42C2-82CF-0F044DA329D8}"/>
    <cellStyle name="20% - Accent6 3 7 2" xfId="7578" xr:uid="{0EC7CDCE-A951-4F62-BEE5-BDF800F3D457}"/>
    <cellStyle name="20% - Accent6 3 7 2 2" xfId="13828" xr:uid="{5EA9A533-B531-4F67-95A6-1DEDB4F7E375}"/>
    <cellStyle name="20% - Accent6 3 7 2 2 2" xfId="28061" xr:uid="{7DA83894-6859-4263-BB32-3EE035E4A76F}"/>
    <cellStyle name="20% - Accent6 3 7 2 3" xfId="19888" xr:uid="{A3125FAD-0B76-4D94-BA30-B4DE643D8062}"/>
    <cellStyle name="20% - Accent6 3 7 3" xfId="10909" xr:uid="{8A3A1182-96ED-4127-A166-6B5FCF1546F2}"/>
    <cellStyle name="20% - Accent6 3 7 3 2" xfId="25144" xr:uid="{E5C96B63-698E-4779-8AFD-C5E2D7FD7E35}"/>
    <cellStyle name="20% - Accent6 3 7 4" xfId="16936" xr:uid="{61188227-0EF6-41EE-8578-022561AD3BC3}"/>
    <cellStyle name="20% - Accent6 3 8" xfId="4637" xr:uid="{CD26FC15-2CF8-47A0-A259-61C7744FA6AA}"/>
    <cellStyle name="20% - Accent6 3 8 2" xfId="11521" xr:uid="{17E81D1A-6C34-453C-B443-E3A329282FE2}"/>
    <cellStyle name="20% - Accent6 3 8 2 2" xfId="25754" xr:uid="{AF5DBE3C-1072-43A0-BCB9-77430B2E6862}"/>
    <cellStyle name="20% - Accent6 3 8 3" xfId="17565" xr:uid="{BF737D97-BCA9-4C1E-98A8-128838C3FBF3}"/>
    <cellStyle name="20% - Accent6 3 9" xfId="8144" xr:uid="{F1F8711C-E95E-4138-8B73-75AD733EB781}"/>
    <cellStyle name="20% - Accent6 3 9 2" xfId="22415" xr:uid="{15B16E8C-E922-4816-AF93-D11E313CF2A2}"/>
    <cellStyle name="20% - Accent6 30" xfId="28951" xr:uid="{ACAB5E8A-B11D-44C8-8F53-F245C8D320DC}"/>
    <cellStyle name="20% - Accent6 31" xfId="29080" xr:uid="{36A973F9-FE7E-4BAE-B41B-1949AC827BB8}"/>
    <cellStyle name="20% - Accent6 32" xfId="28967" xr:uid="{95E82CD6-A543-48A7-9BB0-B03C8D1EA7FB}"/>
    <cellStyle name="20% - Accent6 33" xfId="28935" xr:uid="{BB4E65F7-0F2B-421F-B893-D760F0DA8A1C}"/>
    <cellStyle name="20% - Accent6 34" xfId="28943" xr:uid="{C00B1BD3-A048-46E2-9DE0-F07706D99500}"/>
    <cellStyle name="20% - Accent6 35" xfId="28551" xr:uid="{053EBDE1-89A6-4BB7-839D-1A6A9164ACAA}"/>
    <cellStyle name="20% - Accent6 35 2" xfId="28426" xr:uid="{163D0879-F7D1-43F0-AC3F-C92B535B5330}"/>
    <cellStyle name="20% - Accent6 36" xfId="28352" xr:uid="{437671CC-BC41-4279-ABD6-D7E515D9B44E}"/>
    <cellStyle name="20% - Accent6 37" xfId="28370" xr:uid="{7DE92767-2DAD-4BEA-B078-64DB4B61A7FB}"/>
    <cellStyle name="20% - Accent6 38" xfId="28563" xr:uid="{F5186F89-420B-4678-BA69-0635A5942E62}"/>
    <cellStyle name="20% - Accent6 39" xfId="28965" xr:uid="{A540C7B9-DDFA-4E72-B4EF-EEE826BB7EEF}"/>
    <cellStyle name="20% - Accent6 4" xfId="640" xr:uid="{06EAAF82-27AE-4A96-8814-E2418462808B}"/>
    <cellStyle name="20% - Accent6 4 2" xfId="1828" xr:uid="{E74603B6-38BA-4006-86F5-DC62F4883766}"/>
    <cellStyle name="20% - Accent6 4 2 2" xfId="5602" xr:uid="{79D1DA3A-CC0F-42FE-B898-B4DFC0378B55}"/>
    <cellStyle name="20% - Accent6 4 2 2 2" xfId="12180" xr:uid="{21EF7B0A-5966-4BF4-98C3-BEBA542CBF76}"/>
    <cellStyle name="20% - Accent6 4 2 2 2 2" xfId="26413" xr:uid="{B2783D92-3EF0-4D35-8D96-CAC5B4BE3340}"/>
    <cellStyle name="20% - Accent6 4 2 2 3" xfId="18234" xr:uid="{D3591C0E-E349-4EDD-814B-2033138A30F9}"/>
    <cellStyle name="20% - Accent6 4 2 3" xfId="8968" xr:uid="{7B69584A-065A-4296-9E5D-47E7DFF85CDE}"/>
    <cellStyle name="20% - Accent6 4 2 3 2" xfId="23212" xr:uid="{E1B59DAB-4792-483A-A492-966CCC1C6774}"/>
    <cellStyle name="20% - Accent6 4 2 4" xfId="14983" xr:uid="{B01BB6C6-B829-4A3F-911D-AD195CEEAEAE}"/>
    <cellStyle name="20% - Accent6 4 2 5" xfId="28631" xr:uid="{4982F06D-4432-465D-984D-16123002AADB}"/>
    <cellStyle name="20% - Accent6 4 3" xfId="2238" xr:uid="{5CCC3692-8DF6-4B78-8E32-C619763CCD2D}"/>
    <cellStyle name="20% - Accent6 4 3 2" xfId="28987" xr:uid="{37420F71-146A-4FDD-BB46-24BF6C5772D4}"/>
    <cellStyle name="20% - Accent6 4 4" xfId="2618" xr:uid="{43CB2686-A252-4953-B704-C7AA0384ADDB}"/>
    <cellStyle name="20% - Accent6 4 4 2" xfId="6279" xr:uid="{01F0C9C7-00FD-46CC-ABAA-3F8FEAE79D08}"/>
    <cellStyle name="20% - Accent6 4 4 2 2" xfId="12531" xr:uid="{6C4521C2-E179-4A35-A1D9-DCD8CFD4AF05}"/>
    <cellStyle name="20% - Accent6 4 4 2 2 2" xfId="26764" xr:uid="{26608603-705D-41FB-B82E-4D450F9B1019}"/>
    <cellStyle name="20% - Accent6 4 4 2 3" xfId="18591" xr:uid="{97B0A5F6-34BB-4963-91F8-539F4458FA76}"/>
    <cellStyle name="20% - Accent6 4 4 3" xfId="9610" xr:uid="{554D5731-9A8D-4D34-B91F-99C7BAAF7740}"/>
    <cellStyle name="20% - Accent6 4 4 3 2" xfId="23850" xr:uid="{0CCF512A-E4E1-4E03-93A8-29F878344CD4}"/>
    <cellStyle name="20% - Accent6 4 4 4" xfId="15644" xr:uid="{5034C485-6CF5-4EA3-B572-F7300930817E}"/>
    <cellStyle name="20% - Accent6 4 5" xfId="2889" xr:uid="{064F1BCD-C72B-4E6C-844B-7865AA218BCB}"/>
    <cellStyle name="20% - Accent6 4 5 2" xfId="6539" xr:uid="{A530D9E9-11E3-4615-A683-D8062402985C}"/>
    <cellStyle name="20% - Accent6 4 5 2 2" xfId="12789" xr:uid="{6E979AA1-F6D0-44EC-8D9A-26F7A680266B}"/>
    <cellStyle name="20% - Accent6 4 5 2 2 2" xfId="27022" xr:uid="{7F7FD8C9-0FF6-442A-8ADE-49DD017223CB}"/>
    <cellStyle name="20% - Accent6 4 5 2 3" xfId="18849" xr:uid="{E6D843A2-6CF3-4954-A131-2C2150CABCCE}"/>
    <cellStyle name="20% - Accent6 4 5 3" xfId="9870" xr:uid="{C068B069-ADAA-4DE7-AEEA-C7BF128A7B50}"/>
    <cellStyle name="20% - Accent6 4 5 3 2" xfId="24110" xr:uid="{06CE9DED-17A7-4051-9117-7A4F25FDE24B}"/>
    <cellStyle name="20% - Accent6 4 5 4" xfId="15903" xr:uid="{627CC3FA-9D94-4B6B-B3F4-42B7F2F7B33F}"/>
    <cellStyle name="20% - Accent6 4 6" xfId="3134" xr:uid="{0312F901-7E6B-4479-9D0B-6AAB51021195}"/>
    <cellStyle name="20% - Accent6 4 6 2" xfId="6784" xr:uid="{FD109B1A-CD99-4846-ACC5-F4BEC6694CEF}"/>
    <cellStyle name="20% - Accent6 4 6 2 2" xfId="13034" xr:uid="{625934B3-F9C6-4F9A-BB27-B8C9B679F0BA}"/>
    <cellStyle name="20% - Accent6 4 6 2 2 2" xfId="27267" xr:uid="{9CE173B9-B367-450F-8BCF-CF5C55D5EE39}"/>
    <cellStyle name="20% - Accent6 4 6 2 3" xfId="19094" xr:uid="{16357465-E84B-4F07-A076-DF371636D705}"/>
    <cellStyle name="20% - Accent6 4 6 3" xfId="10115" xr:uid="{51FD69AF-0E98-4E53-809B-A3D8AC958ACF}"/>
    <cellStyle name="20% - Accent6 4 6 3 2" xfId="24355" xr:uid="{501782A9-B248-4151-BB6D-0F262E8CBEF8}"/>
    <cellStyle name="20% - Accent6 4 6 4" xfId="16148" xr:uid="{8056D0F0-6CC2-4FE4-BF0B-53CB61A56C80}"/>
    <cellStyle name="20% - Accent6 4 7" xfId="5310" xr:uid="{4D0E0738-CA0E-4926-A2B7-2F3C1051E0E5}"/>
    <cellStyle name="20% - Accent6 4 7 2" xfId="8742" xr:uid="{AAEFD1D4-A5B9-4717-BF03-98E8DA01F94A}"/>
    <cellStyle name="20% - Accent6 4 7 2 2" xfId="22986" xr:uid="{443343CD-78F7-48FC-B35A-F4167A64CDBF}"/>
    <cellStyle name="20% - Accent6 4 7 3" xfId="14764" xr:uid="{4884E8B7-7805-4944-9E3F-013E90CCDCF2}"/>
    <cellStyle name="20% - Accent6 4 8" xfId="1518" xr:uid="{6F0D5249-A1DD-4A59-8BC1-9E564CF18C40}"/>
    <cellStyle name="20% - Accent6 40" xfId="28920" xr:uid="{35D70101-E97B-4657-9FD9-5E42F81E3259}"/>
    <cellStyle name="20% - Accent6 41" xfId="28576" xr:uid="{D3F94DF7-B552-42F6-B2DD-BDD51B4F1D5F}"/>
    <cellStyle name="20% - Accent6 42" xfId="29127" xr:uid="{11AD65B2-278F-478E-9F50-E1ACFE79D83C}"/>
    <cellStyle name="20% - Accent6 43" xfId="28878" xr:uid="{EBEF1390-9008-4923-8226-0643D43A1546}"/>
    <cellStyle name="20% - Accent6 44" xfId="28750" xr:uid="{C3CCE21B-F4C5-43DA-9B8B-CD72994F38DD}"/>
    <cellStyle name="20% - Accent6 45" xfId="28420" xr:uid="{90A209AA-EB41-454C-894F-604471AE13D3}"/>
    <cellStyle name="20% - Accent6 46" xfId="28841" xr:uid="{E5766C8C-2043-4477-A32F-4CAB47975DCB}"/>
    <cellStyle name="20% - Accent6 47" xfId="28971" xr:uid="{6A3D9A23-9980-4DEE-AC50-0EE9DE836D35}"/>
    <cellStyle name="20% - Accent6 48" xfId="28684" xr:uid="{76536D87-6778-4B25-BD8E-7BBAA81E9A26}"/>
    <cellStyle name="20% - Accent6 49" xfId="28832" xr:uid="{E91B90CA-CA49-4D7B-9EBD-07E9C4F4BA56}"/>
    <cellStyle name="20% - Accent6 5" xfId="765" xr:uid="{38CAA171-8086-4683-BFE1-BDA7554A8A63}"/>
    <cellStyle name="20% - Accent6 5 2" xfId="2290" xr:uid="{BED93C93-E35B-40D3-ABAE-8FFB330E8391}"/>
    <cellStyle name="20% - Accent6 5 2 2" xfId="28564" xr:uid="{3A829718-5380-48A3-9FA7-8F545CF3C502}"/>
    <cellStyle name="20% - Accent6 5 3" xfId="5538" xr:uid="{69CD4E30-4D44-435B-BA5B-0058656B5447}"/>
    <cellStyle name="20% - Accent6 5 3 2" xfId="8906" xr:uid="{DEF371CB-0486-4526-84DD-1F05ECC99EBF}"/>
    <cellStyle name="20% - Accent6 5 3 2 2" xfId="23150" xr:uid="{275FC9DD-551F-4BA7-9F1F-96AE0904B456}"/>
    <cellStyle name="20% - Accent6 5 3 3" xfId="14924" xr:uid="{86B99402-6E68-4383-8AEC-3D3C35382EE0}"/>
    <cellStyle name="20% - Accent6 5 3 4" xfId="28498" xr:uid="{90B58494-6346-4626-8856-3F1CD9457786}"/>
    <cellStyle name="20% - Accent6 5 4" xfId="1760" xr:uid="{9203D638-FCCC-41A8-9774-825896414466}"/>
    <cellStyle name="20% - Accent6 50" xfId="28382" xr:uid="{953E95DC-9844-4CE2-BC8D-1431556E6569}"/>
    <cellStyle name="20% - Accent6 51" xfId="29085" xr:uid="{B03266DA-4EB9-4912-9076-691D59A13CCF}"/>
    <cellStyle name="20% - Accent6 52" xfId="28689" xr:uid="{D613F344-3244-4788-BE39-DF6BA560491D}"/>
    <cellStyle name="20% - Accent6 53" xfId="28458" xr:uid="{27D29282-0D0E-4893-8727-DB64A46EFC1D}"/>
    <cellStyle name="20% - Accent6 54" xfId="29176" xr:uid="{915ADBF5-4A8C-41D9-85F9-E340F0CAF814}"/>
    <cellStyle name="20% - Accent6 55" xfId="29079" xr:uid="{ADE5AE4C-FD1E-4192-892B-B72CD3558225}"/>
    <cellStyle name="20% - Accent6 56" xfId="29151" xr:uid="{52EAF5A2-EEF6-443C-9EDA-BC8C983D4F44}"/>
    <cellStyle name="20% - Accent6 57" xfId="28340" xr:uid="{8D9A7024-C589-4E8C-8D98-E833B0C95C75}"/>
    <cellStyle name="20% - Accent6 58" xfId="28634" xr:uid="{B2AD8F4F-5A0A-47F6-B34F-8E1CC51D11C3}"/>
    <cellStyle name="20% - Accent6 59" xfId="28909" xr:uid="{0C45C267-8DEC-456C-966C-08AB46F24E3E}"/>
    <cellStyle name="20% - Accent6 6" xfId="820" xr:uid="{6537FAE5-C3D3-4B80-94EA-D66CB4F75667}"/>
    <cellStyle name="20% - Accent6 6 2" xfId="28765" xr:uid="{605FFA41-9F66-416C-99BB-1B37DA10E1EA}"/>
    <cellStyle name="20% - Accent6 6 3" xfId="29142" xr:uid="{774BB6D2-7DE6-4F57-B1BB-DFD18BA9EB20}"/>
    <cellStyle name="20% - Accent6 60" xfId="28379" xr:uid="{508E4E0E-6F23-4679-930F-01884E9F5D21}"/>
    <cellStyle name="20% - Accent6 61" xfId="29157" xr:uid="{B7EEC48E-4959-461C-A01C-715464117154}"/>
    <cellStyle name="20% - Accent6 61 2" xfId="28672" xr:uid="{A9DAA145-983A-4E82-8E76-0E6D64EA3FA0}"/>
    <cellStyle name="20% - Accent6 61 2 2" xfId="29188" xr:uid="{32EF6C24-0BA0-40CF-9618-7F735D3D2E32}"/>
    <cellStyle name="20% - Accent6 61 2 3" xfId="28928" xr:uid="{AA817580-2574-40C7-8079-1A1222914C4E}"/>
    <cellStyle name="20% - Accent6 61 3" xfId="29090" xr:uid="{90F67E92-CE69-4075-9471-39FBDBA28497}"/>
    <cellStyle name="20% - Accent6 61 4" xfId="28532" xr:uid="{3D971C7D-73CE-43F2-8C1C-7286C22F7DE9}"/>
    <cellStyle name="20% - Accent6 61 5" xfId="28911" xr:uid="{E33899F0-29A1-4A17-8FCF-F4F380008392}"/>
    <cellStyle name="20% - Accent6 61 6" xfId="28802" xr:uid="{56802AF7-DA0A-42B4-8121-6D4FF73B6189}"/>
    <cellStyle name="20% - Accent6 62" xfId="28385" xr:uid="{E6533F3A-B8B2-4EAC-90BD-BF279ED99BAA}"/>
    <cellStyle name="20% - Accent6 63" xfId="28335" xr:uid="{C1815D89-F874-4811-ACC2-BB10065DE59C}"/>
    <cellStyle name="20% - Accent6 63 2" xfId="28473" xr:uid="{8E172622-DE07-4B10-AE20-22879983AEBF}"/>
    <cellStyle name="20% - Accent6 63 3" xfId="28427" xr:uid="{48A6CC5A-7664-4528-834E-6B08FDE9FDB9}"/>
    <cellStyle name="20% - Accent6 64" xfId="28754" xr:uid="{587B8835-805B-42B7-A23C-3B71A2C2A981}"/>
    <cellStyle name="20% - Accent6 65" xfId="28598" xr:uid="{97D5E8FF-BBD1-4BAC-B0FF-31B987DABB2E}"/>
    <cellStyle name="20% - Accent6 66" xfId="28333" xr:uid="{A88F4DF5-FFAB-4988-BEB8-B9A3A0A829CD}"/>
    <cellStyle name="20% - Accent6 67" xfId="28969" xr:uid="{B18BDEC9-1FE0-412E-9F00-A2A63E2CAB2D}"/>
    <cellStyle name="20% - Accent6 68" xfId="28678" xr:uid="{2FF342D6-E9E5-4517-B348-C4D510261F94}"/>
    <cellStyle name="20% - Accent6 69" xfId="1251" xr:uid="{91B9F50D-6078-4611-B768-8E5D655976F8}"/>
    <cellStyle name="20% - Accent6 7" xfId="173" xr:uid="{1E028901-239B-4458-A31F-483C5260DAFA}"/>
    <cellStyle name="20% - Accent6 7 2" xfId="28417" xr:uid="{B3FD456C-D0CB-450D-945F-79A66D72D2AC}"/>
    <cellStyle name="20% - Accent6 7 3" xfId="28924" xr:uid="{78767889-9E45-428E-AF5F-D80A0809DFAF}"/>
    <cellStyle name="20% - Accent6 8" xfId="2528" xr:uid="{1B6DE898-A387-4BEA-B4B1-F330AB4364F7}"/>
    <cellStyle name="20% - Accent6 8 2" xfId="6190" xr:uid="{B302A654-BCF3-4C0E-9889-78AAA1515EF0}"/>
    <cellStyle name="20% - Accent6 8 2 2" xfId="12444" xr:uid="{F6B2D9B4-F189-4A9F-89A3-43907C28140D}"/>
    <cellStyle name="20% - Accent6 8 2 2 2" xfId="26677" xr:uid="{B83C34E8-22C1-4C78-B394-BFA78D1A5EC0}"/>
    <cellStyle name="20% - Accent6 8 2 3" xfId="18504" xr:uid="{CA6E2AFF-935C-4B77-B9FD-950E946D493F}"/>
    <cellStyle name="20% - Accent6 8 2 4" xfId="29003" xr:uid="{7AF03C61-3A75-4489-BE01-6562174A2C5C}"/>
    <cellStyle name="20% - Accent6 8 3" xfId="9521" xr:uid="{4062C387-904A-4FB8-A0ED-2E316F902BE3}"/>
    <cellStyle name="20% - Accent6 8 3 2" xfId="23761" xr:uid="{6612873B-3128-4F26-8A06-A54572D5ADB3}"/>
    <cellStyle name="20% - Accent6 8 4" xfId="15556" xr:uid="{A7BE35BF-84B9-4D19-9D18-1230AD1F90D6}"/>
    <cellStyle name="20% - Accent6 8 5" xfId="28464" xr:uid="{91957B12-D46B-4BBA-BC6C-AE32F1892831}"/>
    <cellStyle name="20% - Accent6 9" xfId="2548" xr:uid="{8B0B218F-6198-4D3F-9554-ECA52418FC43}"/>
    <cellStyle name="20% - Accent6 9 2" xfId="6210" xr:uid="{7F68B102-0FD1-4EAE-9523-80A22359CF61}"/>
    <cellStyle name="20% - Accent6 9 2 2" xfId="12464" xr:uid="{7B89791B-77BE-4747-AA0E-06E8DB3F0C52}"/>
    <cellStyle name="20% - Accent6 9 2 2 2" xfId="26697" xr:uid="{CD72E547-4E48-4E95-8AD8-E31F9CC47EE1}"/>
    <cellStyle name="20% - Accent6 9 2 3" xfId="18524" xr:uid="{2A3257B0-E797-4DA1-853B-F602113D4830}"/>
    <cellStyle name="20% - Accent6 9 2 4" xfId="28686" xr:uid="{B3072CC0-47C2-4617-86F4-AEB905AC9744}"/>
    <cellStyle name="20% - Accent6 9 3" xfId="9541" xr:uid="{EF8E8458-A2C9-4486-9AF6-929C7E3D7617}"/>
    <cellStyle name="20% - Accent6 9 3 2" xfId="23781" xr:uid="{63EF2700-0F09-4B05-A2FD-16CE8CA25BBB}"/>
    <cellStyle name="20% - Accent6 9 4" xfId="15576" xr:uid="{845F45D3-FD88-465F-A399-5D80286FFE94}"/>
    <cellStyle name="20% - Accent6 9 5" xfId="29084" xr:uid="{8448335C-7EF1-4929-8BD1-0AC65B5A7264}"/>
    <cellStyle name="40% - Accent1 1" xfId="28665" xr:uid="{FADAC842-142F-4DD6-B313-6D92960CF8D6}"/>
    <cellStyle name="40% - Accent1 1 2" xfId="29172" xr:uid="{10C0F302-01EF-4538-B432-ECAC373B6C86}"/>
    <cellStyle name="40% - Accent1 1 2 2" xfId="28748" xr:uid="{A6A28886-75E8-45B2-B4B9-575ABE5091CA}"/>
    <cellStyle name="40% - Accent1 1 3" xfId="28690" xr:uid="{66C30E4B-8EE6-455C-A7C3-82A43C2B8315}"/>
    <cellStyle name="40% - Accent1 10" xfId="2799" xr:uid="{97776FFD-42D9-4C5E-9C12-D1B9BA1135F4}"/>
    <cellStyle name="40% - Accent1 10 2" xfId="6452" xr:uid="{14FED648-8821-4BCD-9514-FF4074D6E14C}"/>
    <cellStyle name="40% - Accent1 10 2 2" xfId="12703" xr:uid="{C8939DB3-A4DC-434D-9153-9EE6BAF0071D}"/>
    <cellStyle name="40% - Accent1 10 2 2 2" xfId="26936" xr:uid="{F3C3A9CB-E525-4C7F-8D1C-3BB31B54A9E2}"/>
    <cellStyle name="40% - Accent1 10 2 3" xfId="18763" xr:uid="{353BE9E2-EA74-4E81-968E-5CF8EBBF8D57}"/>
    <cellStyle name="40% - Accent1 10 2 4" xfId="28990" xr:uid="{FF7E72BF-EDF5-4A60-AE02-F46D6116BB06}"/>
    <cellStyle name="40% - Accent1 10 3" xfId="9783" xr:uid="{BFCB07F6-B0AC-49F1-8EA6-71D5B0568109}"/>
    <cellStyle name="40% - Accent1 10 3 2" xfId="24023" xr:uid="{3DC7F3EF-ECD9-4571-8EA1-6BC5F9DD92B2}"/>
    <cellStyle name="40% - Accent1 10 4" xfId="15816" xr:uid="{AB40FAF7-F753-4104-A433-3C2E65E67FD8}"/>
    <cellStyle name="40% - Accent1 10 5" xfId="28567" xr:uid="{6B6435F9-E4A2-46F7-8989-3001FD5A3ABB}"/>
    <cellStyle name="40% - Accent1 11" xfId="2814" xr:uid="{A0995B65-FA90-468A-ADD3-91A9D5558173}"/>
    <cellStyle name="40% - Accent1 11 2" xfId="6464" xr:uid="{DA18A106-F370-4699-8D85-5CB645321C06}"/>
    <cellStyle name="40% - Accent1 11 2 2" xfId="12714" xr:uid="{9BE5E68D-B19D-4237-A963-E6B79DBD43B2}"/>
    <cellStyle name="40% - Accent1 11 2 2 2" xfId="26947" xr:uid="{E8A495E5-6BD9-44DD-87C3-C20EF7628179}"/>
    <cellStyle name="40% - Accent1 11 2 3" xfId="18774" xr:uid="{A2C8B177-15CE-4AAF-BF6D-297243575E82}"/>
    <cellStyle name="40% - Accent1 11 2 4" xfId="28350" xr:uid="{09C209AE-94A5-4C68-AF70-DECE241038B0}"/>
    <cellStyle name="40% - Accent1 11 3" xfId="9795" xr:uid="{47B5D954-67FA-4D93-B01F-83CC3C03986A}"/>
    <cellStyle name="40% - Accent1 11 3 2" xfId="24035" xr:uid="{138CDFA2-BA62-4083-8DA8-1BAC0725F614}"/>
    <cellStyle name="40% - Accent1 11 4" xfId="15828" xr:uid="{673894A4-1DAC-44B6-87B0-D5AAF83D8490}"/>
    <cellStyle name="40% - Accent1 11 5" xfId="28811" xr:uid="{E319DFCB-C936-43E2-B66C-83FF04EB09E8}"/>
    <cellStyle name="40% - Accent1 12" xfId="3059" xr:uid="{A45B00A2-6EC0-4477-848E-23B9912CDC26}"/>
    <cellStyle name="40% - Accent1 12 2" xfId="6709" xr:uid="{6B2E85BD-DBA9-460C-AAEC-036312D9707D}"/>
    <cellStyle name="40% - Accent1 12 2 2" xfId="12959" xr:uid="{30D01851-4208-42F5-A792-89F329C340B2}"/>
    <cellStyle name="40% - Accent1 12 2 2 2" xfId="27192" xr:uid="{DE3A4F26-AF45-4CFB-939C-1760B2F97238}"/>
    <cellStyle name="40% - Accent1 12 2 3" xfId="19019" xr:uid="{707B4CB3-7783-4945-AF8E-E6090808BEBB}"/>
    <cellStyle name="40% - Accent1 12 2 4" xfId="28919" xr:uid="{F33ACB16-2493-4FB5-B856-B23053AA5644}"/>
    <cellStyle name="40% - Accent1 12 3" xfId="10040" xr:uid="{DF2C26EC-2A63-4805-B802-2B179D9AAF2B}"/>
    <cellStyle name="40% - Accent1 12 3 2" xfId="24280" xr:uid="{96D10D4D-5032-4D2C-8C3C-BB7DBC4E0F0F}"/>
    <cellStyle name="40% - Accent1 12 4" xfId="16073" xr:uid="{E63602B1-BEB7-44B7-AED8-D9E28D23552D}"/>
    <cellStyle name="40% - Accent1 12 5" xfId="28339" xr:uid="{521BD3EB-2ACA-4703-9E4F-7A1C63311FCD}"/>
    <cellStyle name="40% - Accent1 13" xfId="5245" xr:uid="{35AD5D0F-B0D3-4DEC-8C36-4B6ACD947F9E}"/>
    <cellStyle name="40% - Accent1 13 2" xfId="12119" xr:uid="{FFFA3C58-16E6-4FC9-AC1B-BAE81831AD57}"/>
    <cellStyle name="40% - Accent1 13 2 2" xfId="26352" xr:uid="{ECB5AD68-F221-45E2-91CF-26A52245FE3C}"/>
    <cellStyle name="40% - Accent1 13 2 3" xfId="28607" xr:uid="{EC63383A-3323-45EE-9009-F8E613496559}"/>
    <cellStyle name="40% - Accent1 13 3" xfId="18173" xr:uid="{FD339E8B-C6DA-4929-986C-7C3BA1AB3D9F}"/>
    <cellStyle name="40% - Accent1 13 4" xfId="28999" xr:uid="{A5FD68EB-EC0A-416F-B807-8511D7E9B263}"/>
    <cellStyle name="40% - Accent1 14" xfId="8698" xr:uid="{49EC9B5B-4786-4F2C-98A6-02937C7D2AAA}"/>
    <cellStyle name="40% - Accent1 14 2" xfId="22942" xr:uid="{CB62A81E-9FDD-48F4-A1F8-4F3FCCE3F062}"/>
    <cellStyle name="40% - Accent1 14 2 2" xfId="29133" xr:uid="{16633E54-6E56-4881-8B6E-7735D8D3628E}"/>
    <cellStyle name="40% - Accent1 14 3" xfId="28421" xr:uid="{42BAFC53-F199-4315-BAEE-DE4C8AD601BC}"/>
    <cellStyle name="40% - Accent1 15" xfId="14723" xr:uid="{AF43BCBC-018E-4F9F-8A6E-08C8A884443E}"/>
    <cellStyle name="40% - Accent1 15 2" xfId="28574" xr:uid="{B9710CC2-6117-46D1-8161-5567F557DFBE}"/>
    <cellStyle name="40% - Accent1 15 3" xfId="28465" xr:uid="{E817AE45-9ABE-4035-964B-9AED960785B4}"/>
    <cellStyle name="40% - Accent1 16" xfId="28632" xr:uid="{65CC08D0-586B-4B24-9E85-60A2E58A6617}"/>
    <cellStyle name="40% - Accent1 16 2" xfId="28308" xr:uid="{98B06B49-D09A-449B-BE61-92FCD37C8C0C}"/>
    <cellStyle name="40% - Accent1 17" xfId="28320" xr:uid="{49C1D925-E33D-46B8-B6EA-177C315643F6}"/>
    <cellStyle name="40% - Accent1 17 2" xfId="28885" xr:uid="{BA8B7669-80FF-4842-AE4E-1CCE62DA34E9}"/>
    <cellStyle name="40% - Accent1 18" xfId="28556" xr:uid="{29D6DB08-A0A5-49FC-9F17-32B2F88A9D54}"/>
    <cellStyle name="40% - Accent1 18 2" xfId="28964" xr:uid="{B4408E67-52B0-40B8-B7FB-91ED6C76C8B8}"/>
    <cellStyle name="40% - Accent1 19" xfId="29028" xr:uid="{0B32A175-06DF-4537-A78A-2081349B48D9}"/>
    <cellStyle name="40% - Accent1 19 2" xfId="28548" xr:uid="{230B447F-301B-4B95-8593-22CE3F43E010}"/>
    <cellStyle name="40% - Accent1 2" xfId="186" xr:uid="{2DFB7FB1-51EE-4F94-BE4F-C8A88E0C0C5D}"/>
    <cellStyle name="40% - Accent1 2 2" xfId="487" xr:uid="{DAD5169B-1E82-47ED-856D-78FBE1F99170}"/>
    <cellStyle name="40% - Accent1 2 2 10" xfId="4671" xr:uid="{BACBD7D4-3A0D-4D19-A5C8-6601CF446F1E}"/>
    <cellStyle name="40% - Accent1 2 2 10 2" xfId="11553" xr:uid="{A57E3AE3-88A1-4EAD-BE1B-2947A58076ED}"/>
    <cellStyle name="40% - Accent1 2 2 10 2 2" xfId="25786" xr:uid="{2E0AB129-5936-4FF8-A0E5-41C447F06BF0}"/>
    <cellStyle name="40% - Accent1 2 2 10 3" xfId="17599" xr:uid="{EC84A1C3-5351-484F-B31E-AFDC31CE9A42}"/>
    <cellStyle name="40% - Accent1 2 2 11" xfId="8176" xr:uid="{E2166B80-AF30-421A-BF14-4EEAB9C262B6}"/>
    <cellStyle name="40% - Accent1 2 2 11 2" xfId="22447" xr:uid="{F9B055C3-28F4-4CDC-837D-06F84E209343}"/>
    <cellStyle name="40% - Accent1 2 2 12" xfId="1595" xr:uid="{C38E3281-ED81-4EF0-8E7B-91B41C41744C}"/>
    <cellStyle name="40% - Accent1 2 2 12 2" xfId="20344" xr:uid="{286446E0-DCCD-49A8-91EC-D82C3F0F2035}"/>
    <cellStyle name="40% - Accent1 2 2 12 3" xfId="14227" xr:uid="{92E5D10B-00D9-4DE1-B542-BAE3879D24EE}"/>
    <cellStyle name="40% - Accent1 2 2 2" xfId="1908" xr:uid="{DF2F5A70-8BBF-4B2A-835C-00208976B8B7}"/>
    <cellStyle name="40% - Accent1 2 2 2 2" xfId="5668" xr:uid="{F7042523-1CC5-4A6D-A039-B87883A674A2}"/>
    <cellStyle name="40% - Accent1 2 2 2 2 2" xfId="12219" xr:uid="{AF772818-53CD-4EFD-BE8B-BD9AA9A8B405}"/>
    <cellStyle name="40% - Accent1 2 2 2 2 2 2" xfId="26452" xr:uid="{51570651-13AF-442E-8D00-0BE3CD20E04B}"/>
    <cellStyle name="40% - Accent1 2 2 2 2 3" xfId="18274" xr:uid="{2C3040EB-0159-4A0C-B685-E6BE21C8B74A}"/>
    <cellStyle name="40% - Accent1 2 2 2 3" xfId="9029" xr:uid="{49D45AC6-F37F-42A2-8A4D-970F2B4AA61B}"/>
    <cellStyle name="40% - Accent1 2 2 2 3 2" xfId="23273" xr:uid="{C3D9E28C-A7AA-4E67-A3D6-53C8C0152B07}"/>
    <cellStyle name="40% - Accent1 2 2 2 4" xfId="15044" xr:uid="{2ACB4406-4D07-4FBD-9506-74729FD45D4F}"/>
    <cellStyle name="40% - Accent1 2 2 2 5" xfId="28541" xr:uid="{389C3645-1511-4B07-8CEA-A72B44015BD9}"/>
    <cellStyle name="40% - Accent1 2 2 3" xfId="2180" xr:uid="{477A580A-0E7D-49BF-8560-16575A97F0CF}"/>
    <cellStyle name="40% - Accent1 2 2 3 2" xfId="5865" xr:uid="{27710B19-479E-445F-8C5E-E5A2F50A8193}"/>
    <cellStyle name="40% - Accent1 2 2 3 2 2" xfId="12372" xr:uid="{EFB16C9D-02ED-4F34-BBD3-52616EC90999}"/>
    <cellStyle name="40% - Accent1 2 2 3 2 2 2" xfId="26605" xr:uid="{CD5F0F75-1C05-43D4-9517-66D65F1C2A4A}"/>
    <cellStyle name="40% - Accent1 2 2 3 2 3" xfId="18430" xr:uid="{CD3DF294-D452-43DA-A0C4-AF9363572F3E}"/>
    <cellStyle name="40% - Accent1 2 2 3 3" xfId="9203" xr:uid="{A97A3448-7506-44CE-AA27-DA91A8883E13}"/>
    <cellStyle name="40% - Accent1 2 2 3 3 2" xfId="23444" xr:uid="{6BBD9CBC-8795-43EC-9501-F52A694D59F0}"/>
    <cellStyle name="40% - Accent1 2 2 3 4" xfId="15215" xr:uid="{8260B30F-589F-4652-A250-78C7BD724802}"/>
    <cellStyle name="40% - Accent1 2 2 3 5" xfId="28756" xr:uid="{D879D76D-4258-4529-A4DA-6BC6919CB399}"/>
    <cellStyle name="40% - Accent1 2 2 4" xfId="2675" xr:uid="{FCB02ABA-4C06-4E46-A736-1C61467BB406}"/>
    <cellStyle name="40% - Accent1 2 2 4 2" xfId="6335" xr:uid="{1F9E887A-BF9A-4913-A5EB-72A68FD93AA2}"/>
    <cellStyle name="40% - Accent1 2 2 4 2 2" xfId="12587" xr:uid="{980D547F-45D4-4914-B41A-908384500FA0}"/>
    <cellStyle name="40% - Accent1 2 2 4 2 2 2" xfId="26820" xr:uid="{292AD11D-A297-448E-9832-9AC1DC656BF5}"/>
    <cellStyle name="40% - Accent1 2 2 4 2 3" xfId="18647" xr:uid="{D19E4B5E-E1D0-40ED-8D57-A780775D6B3E}"/>
    <cellStyle name="40% - Accent1 2 2 4 3" xfId="9666" xr:uid="{3808C56F-05E8-4B1F-A5FC-B0BAE7EA487F}"/>
    <cellStyle name="40% - Accent1 2 2 4 3 2" xfId="23906" xr:uid="{9D284C47-34A9-44AE-96B5-9E6A819C0C1E}"/>
    <cellStyle name="40% - Accent1 2 2 4 4" xfId="15699" xr:uid="{CF3AED28-5A31-4E34-A319-6538AC5DF941}"/>
    <cellStyle name="40% - Accent1 2 2 4 5" xfId="29135" xr:uid="{EE12DA1F-F939-417B-B706-23A46FC3E795}"/>
    <cellStyle name="40% - Accent1 2 2 5" xfId="2945" xr:uid="{DA732E84-B6AE-45E5-A3C1-E9EC2AF4EE3D}"/>
    <cellStyle name="40% - Accent1 2 2 5 2" xfId="6595" xr:uid="{85D3BD8E-9903-4F74-90FE-8479651C2BB3}"/>
    <cellStyle name="40% - Accent1 2 2 5 2 2" xfId="12845" xr:uid="{262FAB9A-FF1D-4232-B31B-1C0FBCBF62BE}"/>
    <cellStyle name="40% - Accent1 2 2 5 2 2 2" xfId="27078" xr:uid="{DACD7AC5-22F4-452E-B1DE-B02BA33058E5}"/>
    <cellStyle name="40% - Accent1 2 2 5 2 3" xfId="18905" xr:uid="{5B3B7AC2-ED99-46DE-A128-ABBA85047B36}"/>
    <cellStyle name="40% - Accent1 2 2 5 3" xfId="9926" xr:uid="{A9BE4C3D-62DE-47E0-9A1F-7962EA394EC3}"/>
    <cellStyle name="40% - Accent1 2 2 5 3 2" xfId="24166" xr:uid="{FE1B4C33-286D-4881-8906-08474BCCE903}"/>
    <cellStyle name="40% - Accent1 2 2 5 4" xfId="15959" xr:uid="{72B73053-033F-4D6F-B84E-69C4CC3C2D7C}"/>
    <cellStyle name="40% - Accent1 2 2 6" xfId="3190" xr:uid="{59CC6A9E-CC16-43B9-98ED-DB1581079A36}"/>
    <cellStyle name="40% - Accent1 2 2 6 2" xfId="6840" xr:uid="{F866B9FC-ECB8-4BB7-AB18-5BBA7E32F011}"/>
    <cellStyle name="40% - Accent1 2 2 6 2 2" xfId="13090" xr:uid="{72BC8F40-2AB3-4D9D-BAE1-21DFEFFFC2E9}"/>
    <cellStyle name="40% - Accent1 2 2 6 2 2 2" xfId="27323" xr:uid="{10C6CD14-B8B8-4CFE-8918-9D5CA7CA53DA}"/>
    <cellStyle name="40% - Accent1 2 2 6 2 3" xfId="19150" xr:uid="{C9B63028-0A2D-4150-80C2-794B7794FC5F}"/>
    <cellStyle name="40% - Accent1 2 2 6 3" xfId="10171" xr:uid="{DC6E4142-4E1E-42CE-A8FA-72A9E038CBC9}"/>
    <cellStyle name="40% - Accent1 2 2 6 3 2" xfId="24411" xr:uid="{F72BF600-D0FE-4D3C-B049-DB8315412581}"/>
    <cellStyle name="40% - Accent1 2 2 6 4" xfId="16204" xr:uid="{12E50EE9-1528-45D3-9ED4-4F3D0D34CF61}"/>
    <cellStyle name="40% - Accent1 2 2 7" xfId="3422" xr:uid="{A17ED211-469E-4647-8131-5754A1E45B6A}"/>
    <cellStyle name="40% - Accent1 2 2 7 2" xfId="7056" xr:uid="{21993BDC-64CF-40E0-BF64-854E392E822F}"/>
    <cellStyle name="40% - Accent1 2 2 7 2 2" xfId="13306" xr:uid="{78FE93CB-E5D3-4F83-AF85-EF5411A3746F}"/>
    <cellStyle name="40% - Accent1 2 2 7 2 2 2" xfId="27539" xr:uid="{8D109C3A-4F96-4B3E-BA20-B4A37B3EDF85}"/>
    <cellStyle name="40% - Accent1 2 2 7 2 3" xfId="19366" xr:uid="{6817C311-29BB-4D02-9098-2B54AE0A156B}"/>
    <cellStyle name="40% - Accent1 2 2 7 3" xfId="10388" xr:uid="{58D5E756-EB8B-4815-835A-A50CE331F76B}"/>
    <cellStyle name="40% - Accent1 2 2 7 3 2" xfId="24627" xr:uid="{9139E885-CA6C-47CA-9494-40D1EF4698C1}"/>
    <cellStyle name="40% - Accent1 2 2 7 4" xfId="16419" xr:uid="{9964F2D6-ED6A-4A98-959A-6B15A673C1B7}"/>
    <cellStyle name="40% - Accent1 2 2 8" xfId="4032" xr:uid="{580B8EFC-6539-4116-91CD-42E2F080937B}"/>
    <cellStyle name="40% - Accent1 2 2 8 2" xfId="7602" xr:uid="{185EAEBE-D533-4C8D-BDCA-64BB492F6EA7}"/>
    <cellStyle name="40% - Accent1 2 2 8 2 2" xfId="13852" xr:uid="{2E883B32-532E-40E2-929D-48FDE4B2CCED}"/>
    <cellStyle name="40% - Accent1 2 2 8 2 2 2" xfId="28085" xr:uid="{07161BC5-DD52-45B6-A125-595F8D85287B}"/>
    <cellStyle name="40% - Accent1 2 2 8 2 3" xfId="19912" xr:uid="{EA76FFDB-4CD8-402C-BD9D-A6AFFD58E900}"/>
    <cellStyle name="40% - Accent1 2 2 8 3" xfId="10933" xr:uid="{2B8463AF-9C2D-4987-84AA-DA39DC6E0502}"/>
    <cellStyle name="40% - Accent1 2 2 8 3 2" xfId="25168" xr:uid="{F8F4AE23-8024-4635-89B1-5A8D413298D3}"/>
    <cellStyle name="40% - Accent1 2 2 8 4" xfId="16960" xr:uid="{F915EE1D-FFD5-4557-9D76-104642FD2360}"/>
    <cellStyle name="40% - Accent1 2 2 9" xfId="5386" xr:uid="{43F5793F-B582-4A65-8BC5-2E5EDCC2D874}"/>
    <cellStyle name="40% - Accent1 2 2 9 2" xfId="8776" xr:uid="{9BE0075F-C36C-4830-9EB4-01F642E7276B}"/>
    <cellStyle name="40% - Accent1 2 2 9 2 2" xfId="23020" xr:uid="{4E386DFB-7C4C-410A-8B6A-F1F964B093D7}"/>
    <cellStyle name="40% - Accent1 2 2 9 3" xfId="14801" xr:uid="{DDC5AA34-EB9B-4310-A797-9D98A505EBA9}"/>
    <cellStyle name="40% - Accent1 2 3" xfId="1793" xr:uid="{40F0BEC9-6DD8-4EE4-8987-9F6DD6369FB1}"/>
    <cellStyle name="40% - Accent1 2 3 2" xfId="5571" xr:uid="{E8264D33-39B0-422C-9310-E5F7B3639EBA}"/>
    <cellStyle name="40% - Accent1 2 3 2 2" xfId="12155" xr:uid="{66191499-85A5-4E5B-81D2-D3A5D1301EEF}"/>
    <cellStyle name="40% - Accent1 2 3 2 2 2" xfId="26388" xr:uid="{F4D6C91A-EDD5-4B97-AF7F-1D2012FB87DC}"/>
    <cellStyle name="40% - Accent1 2 3 2 3" xfId="18209" xr:uid="{536C0A56-2446-4F9B-914C-A134050A1930}"/>
    <cellStyle name="40% - Accent1 2 3 3" xfId="8938" xr:uid="{94821AC2-325C-49A3-B489-964178F75CB3}"/>
    <cellStyle name="40% - Accent1 2 3 3 2" xfId="23182" xr:uid="{953F269C-8722-4905-A31A-74A54108603B}"/>
    <cellStyle name="40% - Accent1 2 3 4" xfId="14955" xr:uid="{41FC5FA6-9348-48B1-BB17-BA8FDFE1DC7B}"/>
    <cellStyle name="40% - Accent1 2 3 5" xfId="28547" xr:uid="{FCF62068-6C8E-4266-9069-4AD2A9E99AF9}"/>
    <cellStyle name="40% - Accent1 2 4" xfId="2101" xr:uid="{2FC77FB2-C512-4F02-BE10-A4EE09D621ED}"/>
    <cellStyle name="40% - Accent1 2 5" xfId="2586" xr:uid="{A5C359AA-8466-4230-95B5-6B03B41F1344}"/>
    <cellStyle name="40% - Accent1 2 5 2" xfId="6247" xr:uid="{884D1AFF-4722-4A5B-8007-559D63EDD12B}"/>
    <cellStyle name="40% - Accent1 2 5 2 2" xfId="12500" xr:uid="{999925BC-D21A-43C5-84DC-5B77A6881B7C}"/>
    <cellStyle name="40% - Accent1 2 5 2 2 2" xfId="26733" xr:uid="{1BE80072-ADB6-4922-A2AB-BBCB41EA6C42}"/>
    <cellStyle name="40% - Accent1 2 5 2 3" xfId="18560" xr:uid="{DF6C5A5E-7DE1-44BE-A247-8DBBE88C964F}"/>
    <cellStyle name="40% - Accent1 2 5 3" xfId="9578" xr:uid="{12E1E593-688F-4F77-B782-7DB235CFE3F0}"/>
    <cellStyle name="40% - Accent1 2 5 3 2" xfId="23818" xr:uid="{76DFB83B-794D-497F-A764-A2C69F038869}"/>
    <cellStyle name="40% - Accent1 2 5 4" xfId="15612" xr:uid="{178CC39E-F38E-43D0-B9B8-AFA6A468179B}"/>
    <cellStyle name="40% - Accent1 2 5 5" xfId="28758" xr:uid="{B6BC6F5E-95BB-4F32-9B38-5CC9F8DAE1EC}"/>
    <cellStyle name="40% - Accent1 2 6" xfId="2857" xr:uid="{639CD76B-5C53-4364-A481-F2CC7F82C2B7}"/>
    <cellStyle name="40% - Accent1 2 6 2" xfId="6507" xr:uid="{68464671-8ED8-4A6A-A628-81A376546EE2}"/>
    <cellStyle name="40% - Accent1 2 6 2 2" xfId="12757" xr:uid="{B4ED55A3-F5DE-446A-8941-51FEABFD1783}"/>
    <cellStyle name="40% - Accent1 2 6 2 2 2" xfId="26990" xr:uid="{37B15E1C-31AE-479A-BFDA-436FD4BEF3C0}"/>
    <cellStyle name="40% - Accent1 2 6 2 3" xfId="18817" xr:uid="{89694E37-1636-4357-94B8-8E83F72D99F0}"/>
    <cellStyle name="40% - Accent1 2 6 3" xfId="9838" xr:uid="{BAF602E0-C210-43C9-96E3-5F6B33AED153}"/>
    <cellStyle name="40% - Accent1 2 6 3 2" xfId="24078" xr:uid="{DFF522DA-2CA3-4E29-9377-E135F645F0A8}"/>
    <cellStyle name="40% - Accent1 2 6 4" xfId="15871" xr:uid="{286E1087-E734-41E8-B787-5C6A7E1E7403}"/>
    <cellStyle name="40% - Accent1 2 6 5" xfId="28740" xr:uid="{A31C6424-53F6-4E24-9CD0-924CFFB77309}"/>
    <cellStyle name="40% - Accent1 2 7" xfId="3102" xr:uid="{5CE3C46C-05D8-4F28-A4FD-7D7894AFE30B}"/>
    <cellStyle name="40% - Accent1 2 7 2" xfId="6752" xr:uid="{F923F225-5A43-4C1E-B579-ACCED60686D7}"/>
    <cellStyle name="40% - Accent1 2 7 2 2" xfId="13002" xr:uid="{5CC79A14-3EE7-4AFF-8A65-677CADE7EF7E}"/>
    <cellStyle name="40% - Accent1 2 7 2 2 2" xfId="27235" xr:uid="{FB63E1B9-45BF-41F8-BBF3-62D14CAC21EB}"/>
    <cellStyle name="40% - Accent1 2 7 2 3" xfId="19062" xr:uid="{AFCD9EC8-4D6A-4536-B828-46827F3F1BF5}"/>
    <cellStyle name="40% - Accent1 2 7 3" xfId="10083" xr:uid="{B60042C5-8DEF-4486-A6B6-014D7DC84B47}"/>
    <cellStyle name="40% - Accent1 2 7 3 2" xfId="24323" xr:uid="{740A41D4-4C5F-4356-AAE6-3E30AE9A6C13}"/>
    <cellStyle name="40% - Accent1 2 7 4" xfId="16116" xr:uid="{24320ECD-8C0B-466F-B23B-4371CCBB3416}"/>
    <cellStyle name="40% - Accent1 2 8" xfId="5278" xr:uid="{01F36502-232B-4626-826F-2E07265BCE08}"/>
    <cellStyle name="40% - Accent1 2 8 2" xfId="8719" xr:uid="{61285696-5BCB-4024-A1D6-8AFC973A0C32}"/>
    <cellStyle name="40% - Accent1 2 8 2 2" xfId="22963" xr:uid="{7B9269C7-1FC1-4743-81B3-E24A95A2E427}"/>
    <cellStyle name="40% - Accent1 2 8 3" xfId="14744" xr:uid="{48646CCD-21C3-49FC-86E5-EF2A7D05F2EE}"/>
    <cellStyle name="40% - Accent1 2 9" xfId="1486" xr:uid="{EB2DF456-590E-4ECD-8E5D-D826F7FB715A}"/>
    <cellStyle name="40% - Accent1 20" xfId="28946" xr:uid="{87C79E63-6630-4B77-94AA-56C41F24A855}"/>
    <cellStyle name="40% - Accent1 20 2" xfId="28309" xr:uid="{6F6F54A0-65AE-404C-B15C-735452D6403C}"/>
    <cellStyle name="40% - Accent1 21" xfId="28314" xr:uid="{8B51AB1B-A4F3-4EAB-AC9B-76069F7F8D08}"/>
    <cellStyle name="40% - Accent1 21 2" xfId="29166" xr:uid="{5D413B72-0D35-4E40-A9B2-437D7211A94A}"/>
    <cellStyle name="40% - Accent1 22" xfId="28887" xr:uid="{176D0BAF-F58D-4C6E-A57B-BF65A3CD4020}"/>
    <cellStyle name="40% - Accent1 23" xfId="28504" xr:uid="{A05D734F-9399-44E9-B209-E058AC8C31A6}"/>
    <cellStyle name="40% - Accent1 24" xfId="28922" xr:uid="{C280A57D-A677-41B3-9D4B-480A756C28D2}"/>
    <cellStyle name="40% - Accent1 25" xfId="28611" xr:uid="{89F4FEFA-708A-4F3D-81D6-BE380FCF5B23}"/>
    <cellStyle name="40% - Accent1 26" xfId="28533" xr:uid="{F09E2895-7F4C-4BC9-BFCE-34A405321681}"/>
    <cellStyle name="40% - Accent1 27" xfId="28407" xr:uid="{9B52052E-8A77-4275-8621-5EB4477785FC}"/>
    <cellStyle name="40% - Accent1 28" xfId="28975" xr:uid="{B8A8EA22-2CFC-4761-99A1-F6422E9B3BE9}"/>
    <cellStyle name="40% - Accent1 29" xfId="29167" xr:uid="{54F8FDE1-F115-4790-92E4-9311C3FF35CF}"/>
    <cellStyle name="40% - Accent1 3" xfId="376" xr:uid="{285E6994-F4DC-4D1E-9210-ED1CCFCF18A6}"/>
    <cellStyle name="40% - Accent1 3 10" xfId="14184" xr:uid="{221E6E9C-297E-4EFE-A3FC-720982E345B2}"/>
    <cellStyle name="40% - Accent1 3 2" xfId="984" xr:uid="{A2593B73-0ACC-4E4B-BC57-CFB7C829D398}"/>
    <cellStyle name="40% - Accent1 3 2 2" xfId="2331" xr:uid="{68A1E803-CBE9-4217-B107-015884A28735}"/>
    <cellStyle name="40% - Accent1 3 2 2 2" xfId="28497" xr:uid="{23D97B8E-50CA-43C6-991B-1FD05F2A5F9F}"/>
    <cellStyle name="40% - Accent1 3 2 3" xfId="5625" xr:uid="{C41A1AE7-1BA8-41FF-A6C3-20B4F7879560}"/>
    <cellStyle name="40% - Accent1 3 2 3 2" xfId="8987" xr:uid="{FDFDBA31-C869-4FB2-8B32-C5241E1B1056}"/>
    <cellStyle name="40% - Accent1 3 2 3 2 2" xfId="23231" xr:uid="{C2DC556B-EA94-4C88-B8F0-B49203EE5D6B}"/>
    <cellStyle name="40% - Accent1 3 2 3 3" xfId="15002" xr:uid="{AF5D6384-87F5-415C-896D-E62E337A3DBD}"/>
    <cellStyle name="40% - Accent1 3 2 4" xfId="1862" xr:uid="{76D23347-2042-4352-99CD-D31037AF0DFD}"/>
    <cellStyle name="40% - Accent1 3 2 5" xfId="28377" xr:uid="{BBD2B924-D989-4FEF-86C1-BC97CD6E5676}"/>
    <cellStyle name="40% - Accent1 3 3" xfId="2632" xr:uid="{95DC4B77-72BE-428D-8867-73205ACCA7D9}"/>
    <cellStyle name="40% - Accent1 3 3 2" xfId="6292" xr:uid="{37E318A6-B2ED-46BD-92EC-59B1226F40FA}"/>
    <cellStyle name="40% - Accent1 3 3 2 2" xfId="12544" xr:uid="{04714764-53DA-471C-B965-DC45ACBCA787}"/>
    <cellStyle name="40% - Accent1 3 3 2 2 2" xfId="26777" xr:uid="{5B16DB79-37A4-4BAE-A0DE-EB80DA15FA9B}"/>
    <cellStyle name="40% - Accent1 3 3 2 3" xfId="18604" xr:uid="{6A6120BE-4138-4E2D-90BC-6BF7FBAB1D2A}"/>
    <cellStyle name="40% - Accent1 3 3 3" xfId="9623" xr:uid="{D393775F-6845-45C7-93C0-954A97172E66}"/>
    <cellStyle name="40% - Accent1 3 3 3 2" xfId="23863" xr:uid="{5E4A82BD-9EEB-4DA3-B7AF-D438A4BE60D7}"/>
    <cellStyle name="40% - Accent1 3 3 4" xfId="15656" xr:uid="{D2D09B47-4674-43DA-A33F-3A16141CD9A4}"/>
    <cellStyle name="40% - Accent1 3 3 5" xfId="29187" xr:uid="{BA27B0DB-842D-40B2-9F49-45074FC8EA97}"/>
    <cellStyle name="40% - Accent1 3 4" xfId="2902" xr:uid="{FBFBE8EA-69A9-42B6-A758-DE36C9ACBFDD}"/>
    <cellStyle name="40% - Accent1 3 4 2" xfId="6552" xr:uid="{FB5073E2-6B33-475B-B6A3-7C59A391750D}"/>
    <cellStyle name="40% - Accent1 3 4 2 2" xfId="12802" xr:uid="{C99EA5D7-D3D2-4A50-B847-8287FD5EBBBF}"/>
    <cellStyle name="40% - Accent1 3 4 2 2 2" xfId="27035" xr:uid="{853EB77C-D750-42EF-99CF-287125CF6E40}"/>
    <cellStyle name="40% - Accent1 3 4 2 3" xfId="18862" xr:uid="{3D005F55-0E34-40AE-B23B-CC9E5E2E3C45}"/>
    <cellStyle name="40% - Accent1 3 4 3" xfId="9883" xr:uid="{BE9CD373-98A2-462F-AD9A-4515A679776A}"/>
    <cellStyle name="40% - Accent1 3 4 3 2" xfId="24123" xr:uid="{C63FE76C-0328-4BA5-B7EA-1D14C29F65BB}"/>
    <cellStyle name="40% - Accent1 3 4 4" xfId="15916" xr:uid="{4EFC25F9-8474-4E42-96C0-613E4AFEB00A}"/>
    <cellStyle name="40% - Accent1 3 5" xfId="3147" xr:uid="{B243CC94-61E3-42B5-B718-0ADB794A1939}"/>
    <cellStyle name="40% - Accent1 3 5 2" xfId="6797" xr:uid="{4AEC5ABD-1545-44E9-9DE2-C01CCDE43854}"/>
    <cellStyle name="40% - Accent1 3 5 2 2" xfId="13047" xr:uid="{8D72F3DD-BD0F-4A33-8E5B-76CAC3A5C293}"/>
    <cellStyle name="40% - Accent1 3 5 2 2 2" xfId="27280" xr:uid="{B003F73E-7D6E-4A2A-9433-B20FE8D1D5DB}"/>
    <cellStyle name="40% - Accent1 3 5 2 3" xfId="19107" xr:uid="{B81FE77A-0F35-4754-A6C6-4AC9B3A90EB4}"/>
    <cellStyle name="40% - Accent1 3 5 3" xfId="10128" xr:uid="{92434E67-22A7-4488-AD8B-D7061D2B581B}"/>
    <cellStyle name="40% - Accent1 3 5 3 2" xfId="24368" xr:uid="{AAA9C8E5-0321-4772-9476-B4CC9C690CB2}"/>
    <cellStyle name="40% - Accent1 3 5 4" xfId="16161" xr:uid="{328429C1-F69E-437C-9D5A-6477D4DAEA97}"/>
    <cellStyle name="40% - Accent1 3 6" xfId="3380" xr:uid="{F70F05E8-1206-4E8D-B9FF-A8687BA1D37E}"/>
    <cellStyle name="40% - Accent1 3 6 2" xfId="7015" xr:uid="{3F02708F-A28E-4900-B693-49A7E235A22D}"/>
    <cellStyle name="40% - Accent1 3 6 2 2" xfId="13265" xr:uid="{3AFF2462-5DFB-4EA2-8EF3-920990452065}"/>
    <cellStyle name="40% - Accent1 3 6 2 2 2" xfId="27498" xr:uid="{C161446E-7D13-4D9E-B4A8-581C9C99E7CD}"/>
    <cellStyle name="40% - Accent1 3 6 2 3" xfId="19325" xr:uid="{1EE928A4-8DC3-44D2-8C32-6EEAA09F287A}"/>
    <cellStyle name="40% - Accent1 3 6 3" xfId="10347" xr:uid="{BAADCF3C-29C6-4C7E-A0EE-0F8ADA1B48E3}"/>
    <cellStyle name="40% - Accent1 3 6 3 2" xfId="24586" xr:uid="{2DADFA32-1998-4A89-98EE-C700463FB11C}"/>
    <cellStyle name="40% - Accent1 3 6 4" xfId="16378" xr:uid="{80967D26-C0AB-4F88-A7A3-D65777FD8DAE}"/>
    <cellStyle name="40% - Accent1 3 7" xfId="3991" xr:uid="{9A8A1005-0CDC-4A10-9F6D-950A276A29B5}"/>
    <cellStyle name="40% - Accent1 3 7 2" xfId="7561" xr:uid="{87AA5119-C6CF-43CA-8400-A4090BB550FD}"/>
    <cellStyle name="40% - Accent1 3 7 2 2" xfId="13811" xr:uid="{F57708E2-0140-4661-A247-1A623C65F3A6}"/>
    <cellStyle name="40% - Accent1 3 7 2 2 2" xfId="28044" xr:uid="{5F0F0F7F-99CD-4EFE-B2EF-B7FFA058F2B2}"/>
    <cellStyle name="40% - Accent1 3 7 2 3" xfId="19871" xr:uid="{2299D106-3FC4-4E36-9D80-EA3B8058D4AB}"/>
    <cellStyle name="40% - Accent1 3 7 3" xfId="10892" xr:uid="{33E92EC2-DE7A-4255-B9A9-E306CA2F6502}"/>
    <cellStyle name="40% - Accent1 3 7 3 2" xfId="25127" xr:uid="{2B8E2EAE-F43F-4E62-931B-A47A744DD0D6}"/>
    <cellStyle name="40% - Accent1 3 7 4" xfId="16919" xr:uid="{6E99B5AF-0181-466D-AB8D-294DD0BB811F}"/>
    <cellStyle name="40% - Accent1 3 8" xfId="4611" xr:uid="{44D2021D-B5B0-4320-9659-9FC1ECF53755}"/>
    <cellStyle name="40% - Accent1 3 8 2" xfId="11498" xr:uid="{0EA2F254-EAA7-46FD-8C5D-E3EA7A3D1B8D}"/>
    <cellStyle name="40% - Accent1 3 8 2 2" xfId="25731" xr:uid="{A1E987D3-660D-49E4-91D3-37145A3E4ACF}"/>
    <cellStyle name="40% - Accent1 3 8 3" xfId="17539" xr:uid="{1C334198-ED45-49B1-8396-8C05E4C6615B}"/>
    <cellStyle name="40% - Accent1 3 9" xfId="8121" xr:uid="{1026A7F9-D9FF-4514-AE52-E7AE8170F39C}"/>
    <cellStyle name="40% - Accent1 3 9 2" xfId="22393" xr:uid="{F62E0228-C6E4-46CB-89D3-C47E93A613E4}"/>
    <cellStyle name="40% - Accent1 30" xfId="28641" xr:uid="{BCEBABD0-6E4A-4C8A-B133-6827753B8128}"/>
    <cellStyle name="40% - Accent1 31" xfId="28858" xr:uid="{83C9938E-E0CD-4C44-A8ED-88504F8E9BD5}"/>
    <cellStyle name="40% - Accent1 32" xfId="28472" xr:uid="{6394D9AD-C76F-40F5-AF20-E8DAAEA149FE}"/>
    <cellStyle name="40% - Accent1 33" xfId="29067" xr:uid="{FFB81610-C37E-4E40-8F42-FF0E1D077FD0}"/>
    <cellStyle name="40% - Accent1 34" xfId="28782" xr:uid="{F0FBDC0F-4824-40D7-9C58-84B15FDE72C1}"/>
    <cellStyle name="40% - Accent1 35" xfId="29018" xr:uid="{D3181027-1505-494B-B7AB-EAB08861558F}"/>
    <cellStyle name="40% - Accent1 36" xfId="28826" xr:uid="{BB40DC40-85B4-40D8-A83A-350F0565BB82}"/>
    <cellStyle name="40% - Accent1 37" xfId="28855" xr:uid="{C4A98AB4-98C3-49F3-8201-F493983CFDA0}"/>
    <cellStyle name="40% - Accent1 38" xfId="28438" xr:uid="{1CD231E3-8A52-4C21-8755-D7BB1FB24C07}"/>
    <cellStyle name="40% - Accent1 39" xfId="28638" xr:uid="{8A24E88F-C66F-4201-A8FF-E79273975829}"/>
    <cellStyle name="40% - Accent1 4" xfId="626" xr:uid="{CA1C3067-59FB-40D7-86CE-4C73B5AF6907}"/>
    <cellStyle name="40% - Accent1 4 2" xfId="1829" xr:uid="{FD4780B2-6325-4224-8ED9-B511FEB055EF}"/>
    <cellStyle name="40% - Accent1 4 2 2" xfId="5603" xr:uid="{54DC3250-A4C9-4E9A-8568-C83890BD8170}"/>
    <cellStyle name="40% - Accent1 4 2 2 2" xfId="12181" xr:uid="{2BBAA0E5-F228-41FD-A8D9-F070A1BAF80E}"/>
    <cellStyle name="40% - Accent1 4 2 2 2 2" xfId="26414" xr:uid="{0EB2641A-AD13-4568-98FF-004124B07328}"/>
    <cellStyle name="40% - Accent1 4 2 2 3" xfId="18235" xr:uid="{BB13C79E-6E22-4FB3-9793-113994E9F1D6}"/>
    <cellStyle name="40% - Accent1 4 2 3" xfId="8969" xr:uid="{2A69A629-CAC2-4DDF-A22E-C5D8224335DE}"/>
    <cellStyle name="40% - Accent1 4 2 3 2" xfId="23213" xr:uid="{757E80B6-3897-4238-8B5E-59F277B8E69E}"/>
    <cellStyle name="40% - Accent1 4 2 4" xfId="14984" xr:uid="{306E1EB4-E2D6-4221-A2A2-803205A4008B}"/>
    <cellStyle name="40% - Accent1 4 2 5" xfId="29140" xr:uid="{5FFFBEBF-E62B-4A70-B41E-B963FD0456B5}"/>
    <cellStyle name="40% - Accent1 4 3" xfId="2229" xr:uid="{C7EB8881-5F8A-4C42-BD6B-4E2297A65653}"/>
    <cellStyle name="40% - Accent1 4 3 2" xfId="29062" xr:uid="{CC7D66E1-6329-4FC1-B5E6-3387731EEF79}"/>
    <cellStyle name="40% - Accent1 4 4" xfId="2619" xr:uid="{35708D25-4238-4506-96A2-4963CDF9250B}"/>
    <cellStyle name="40% - Accent1 4 4 2" xfId="6280" xr:uid="{5E6B711E-85B5-4018-9778-5E0D4F11A6BF}"/>
    <cellStyle name="40% - Accent1 4 4 2 2" xfId="12532" xr:uid="{04554A2E-4A3B-45E9-98E0-4895EA4C222D}"/>
    <cellStyle name="40% - Accent1 4 4 2 2 2" xfId="26765" xr:uid="{F63D8150-6E5D-4662-9422-C39930792D34}"/>
    <cellStyle name="40% - Accent1 4 4 2 3" xfId="18592" xr:uid="{DA67A9EE-6A60-44F8-9CAC-F476971F9F43}"/>
    <cellStyle name="40% - Accent1 4 4 3" xfId="9611" xr:uid="{0BC9CCDC-5209-400F-BC3B-D3BFED188879}"/>
    <cellStyle name="40% - Accent1 4 4 3 2" xfId="23851" xr:uid="{9896895B-0891-47FC-B740-27E49F58810B}"/>
    <cellStyle name="40% - Accent1 4 4 4" xfId="15645" xr:uid="{10730F6A-58F9-4D01-B0E3-CD91AC3E4E8C}"/>
    <cellStyle name="40% - Accent1 4 5" xfId="2890" xr:uid="{0437DED8-AE95-4A76-A656-2909F198D13F}"/>
    <cellStyle name="40% - Accent1 4 5 2" xfId="6540" xr:uid="{2E00A6ED-4BE5-41E7-8AEC-7D184DF13B9F}"/>
    <cellStyle name="40% - Accent1 4 5 2 2" xfId="12790" xr:uid="{CB9A4784-B1FB-437F-B98C-8BE65D64B69B}"/>
    <cellStyle name="40% - Accent1 4 5 2 2 2" xfId="27023" xr:uid="{6F4E40DD-0118-4DC4-9F4F-912F09184220}"/>
    <cellStyle name="40% - Accent1 4 5 2 3" xfId="18850" xr:uid="{18E24A23-183B-4ED7-8B50-BFA7C690302D}"/>
    <cellStyle name="40% - Accent1 4 5 3" xfId="9871" xr:uid="{D006D214-6B6D-478C-A8F3-3C030A800341}"/>
    <cellStyle name="40% - Accent1 4 5 3 2" xfId="24111" xr:uid="{7CA1E761-F2E2-4F23-80D9-F75269D3F703}"/>
    <cellStyle name="40% - Accent1 4 5 4" xfId="15904" xr:uid="{A7D7ED1B-2279-4677-818A-BB54F72D3917}"/>
    <cellStyle name="40% - Accent1 4 6" xfId="3135" xr:uid="{6C62621A-7E74-40EC-9A59-65ED86BB349C}"/>
    <cellStyle name="40% - Accent1 4 6 2" xfId="6785" xr:uid="{B1D94A12-C5B9-4717-9F43-AF5825F3ECC7}"/>
    <cellStyle name="40% - Accent1 4 6 2 2" xfId="13035" xr:uid="{6DA8A900-826B-4E71-B2BC-15977AE6F990}"/>
    <cellStyle name="40% - Accent1 4 6 2 2 2" xfId="27268" xr:uid="{60F2D3FF-1F9B-4B6F-930F-23E3FD690D30}"/>
    <cellStyle name="40% - Accent1 4 6 2 3" xfId="19095" xr:uid="{4FC49D0C-355A-42CC-95E2-C7995120F873}"/>
    <cellStyle name="40% - Accent1 4 6 3" xfId="10116" xr:uid="{896D19E2-FE87-4600-B6E2-CDEF26777A8C}"/>
    <cellStyle name="40% - Accent1 4 6 3 2" xfId="24356" xr:uid="{8B3E7C5F-BD49-4A93-AE32-ABB55EA62964}"/>
    <cellStyle name="40% - Accent1 4 6 4" xfId="16149" xr:uid="{C2C76AC5-C22F-42E1-AF07-0905E8979B5D}"/>
    <cellStyle name="40% - Accent1 4 7" xfId="5311" xr:uid="{E76A5918-8CBD-4B66-B4D6-7CAD71010E21}"/>
    <cellStyle name="40% - Accent1 4 7 2" xfId="8743" xr:uid="{9E8CD89B-A22E-4838-A83C-86F7E9C55709}"/>
    <cellStyle name="40% - Accent1 4 7 2 2" xfId="22987" xr:uid="{5A51D77F-100A-475A-8F24-77EA3AB79CDD}"/>
    <cellStyle name="40% - Accent1 4 7 3" xfId="14765" xr:uid="{728A74DC-A099-4407-95C1-049BB3E4B484}"/>
    <cellStyle name="40% - Accent1 4 8" xfId="1519" xr:uid="{4B2BA867-B9F7-49F2-9244-6D4FD3B09A31}"/>
    <cellStyle name="40% - Accent1 40" xfId="28484" xr:uid="{0620EB9F-CD9B-4CD5-970F-47204AF89479}"/>
    <cellStyle name="40% - Accent1 41" xfId="28893" xr:uid="{BC1D36B0-A9B6-47F0-8CBA-BC8C6810F54D}"/>
    <cellStyle name="40% - Accent1 42" xfId="28490" xr:uid="{8E3E6600-D446-4385-AF2A-CFB1FF6DA400}"/>
    <cellStyle name="40% - Accent1 43" xfId="28401" xr:uid="{57DEE111-7907-4E37-9C80-261869447384}"/>
    <cellStyle name="40% - Accent1 44" xfId="28876" xr:uid="{22E457F5-0923-4C2B-A2DE-756C22B24D97}"/>
    <cellStyle name="40% - Accent1 45" xfId="28883" xr:uid="{8AEAD913-0019-46BB-9DA6-7307CD6D4FFE}"/>
    <cellStyle name="40% - Accent1 46" xfId="29020" xr:uid="{5AC2141F-A88A-4020-A6E9-59A5A88185B2}"/>
    <cellStyle name="40% - Accent1 47" xfId="29035" xr:uid="{436A4DE3-33F2-4E79-BE9B-830F04B9BE1A}"/>
    <cellStyle name="40% - Accent1 48" xfId="29059" xr:uid="{98BB9A1A-197E-4C2D-A1C5-265C11FED141}"/>
    <cellStyle name="40% - Accent1 49" xfId="28394" xr:uid="{7D405F98-D33B-447B-81DF-3847CE2D3FCE}"/>
    <cellStyle name="40% - Accent1 5" xfId="750" xr:uid="{AFEA2B4C-683A-414B-830A-93C10E26DCD9}"/>
    <cellStyle name="40% - Accent1 5 2" xfId="2281" xr:uid="{70EF94AE-47BE-4925-9A7A-362ED87FD9C4}"/>
    <cellStyle name="40% - Accent1 5 2 2" xfId="28380" xr:uid="{ACD91C1F-B13F-4931-8BD3-9B815D2DB127}"/>
    <cellStyle name="40% - Accent1 5 3" xfId="5529" xr:uid="{7301F143-5FF7-40AB-ABF4-B62354565CE0}"/>
    <cellStyle name="40% - Accent1 5 3 2" xfId="8896" xr:uid="{4DC5BC8C-221A-492D-A32B-0B9B4B38FA2B}"/>
    <cellStyle name="40% - Accent1 5 3 2 2" xfId="23140" xr:uid="{11B465D9-F844-4098-B910-75FE0AF6DDAA}"/>
    <cellStyle name="40% - Accent1 5 3 3" xfId="14915" xr:uid="{85AE215D-C6BB-404F-AA6E-1D149ED75CD0}"/>
    <cellStyle name="40% - Accent1 5 3 4" xfId="28744" xr:uid="{8611A387-33DB-4AB5-B7DB-CB1F0B836399}"/>
    <cellStyle name="40% - Accent1 5 4" xfId="1749" xr:uid="{B2D71FFF-B04E-454E-BD3A-84734A4D562A}"/>
    <cellStyle name="40% - Accent1 50" xfId="28693" xr:uid="{CFEEF3CA-9251-4D42-8119-B1F5BD4C1B4C}"/>
    <cellStyle name="40% - Accent1 51" xfId="28724" xr:uid="{9FCFC25E-FE88-4B6A-80FE-9CFDA1ACB0C4}"/>
    <cellStyle name="40% - Accent1 52" xfId="28993" xr:uid="{763D59FE-E0CC-4B83-956F-84B22EF19E06}"/>
    <cellStyle name="40% - Accent1 53" xfId="28918" xr:uid="{93A5BC59-A3BD-491E-AFBF-A9013733A3D8}"/>
    <cellStyle name="40% - Accent1 54" xfId="29119" xr:uid="{24A14024-7663-44DE-8D61-7E63A041F682}"/>
    <cellStyle name="40% - Accent1 55" xfId="29057" xr:uid="{CDD53B75-D664-4E95-801B-2EA829E281FF}"/>
    <cellStyle name="40% - Accent1 56" xfId="29007" xr:uid="{F5687E5A-8908-4E73-B2B5-C647E5C07ADE}"/>
    <cellStyle name="40% - Accent1 57" xfId="29105" xr:uid="{3C20FB40-C844-4617-8FB9-98DA0001F48C}"/>
    <cellStyle name="40% - Accent1 58" xfId="29117" xr:uid="{B7C4E51F-9988-45B3-8F59-53B70BB8BCB4}"/>
    <cellStyle name="40% - Accent1 59" xfId="28823" xr:uid="{0FB5B173-543F-432D-B561-0F69D31157D3}"/>
    <cellStyle name="40% - Accent1 6" xfId="806" xr:uid="{D71907AE-7F88-479F-9DAA-AAB97802A4C4}"/>
    <cellStyle name="40% - Accent1 6 2" xfId="28849" xr:uid="{E7790643-707D-4FAA-9FAB-4CED1CD94DA8}"/>
    <cellStyle name="40% - Accent1 6 3" xfId="29008" xr:uid="{8531785D-6266-4882-B8BC-C5CE53FB8E56}"/>
    <cellStyle name="40% - Accent1 60" xfId="28723" xr:uid="{6100AA4C-0AAE-4284-84B3-7BE47BE780BC}"/>
    <cellStyle name="40% - Accent1 61" xfId="29000" xr:uid="{27DABE1A-204A-4282-89BC-123C3B55F2AD}"/>
    <cellStyle name="40% - Accent1 61 2" xfId="28521" xr:uid="{C8E3EA80-4C28-4E0E-A777-12C3A97F56A6}"/>
    <cellStyle name="40% - Accent1 61 2 2" xfId="28913" xr:uid="{EAC23DDA-3161-4D45-A3BF-F1E2AAF0BDF3}"/>
    <cellStyle name="40% - Accent1 61 2 3" xfId="28425" xr:uid="{DC564A02-C74A-4AEC-97F6-57E79C1B9AB8}"/>
    <cellStyle name="40% - Accent1 61 3" xfId="29065" xr:uid="{67C4F66E-2D1E-480D-8F13-B03F733C9C4A}"/>
    <cellStyle name="40% - Accent1 61 4" xfId="28317" xr:uid="{B53E5EC1-37E5-4A6B-AD36-390F2F0A7801}"/>
    <cellStyle name="40% - Accent1 61 5" xfId="29145" xr:uid="{B59DBCB1-8425-44AC-A4F0-27863DB44386}"/>
    <cellStyle name="40% - Accent1 61 6" xfId="28375" xr:uid="{22D825DC-49F7-4000-BBF9-365D18576A61}"/>
    <cellStyle name="40% - Accent1 62" xfId="28794" xr:uid="{95CB6BEA-8147-47B9-9FA1-45968038A1E2}"/>
    <cellStyle name="40% - Accent1 63" xfId="28673" xr:uid="{FD5A1ADE-FCBD-4B28-8C78-7C9B5CE7AF2C}"/>
    <cellStyle name="40% - Accent1 63 2" xfId="28621" xr:uid="{CBB3D235-F915-42A1-94EB-46ADA6886425}"/>
    <cellStyle name="40% - Accent1 63 3" xfId="28608" xr:uid="{06DEF41B-6F5D-4623-A962-32E6C0A83539}"/>
    <cellStyle name="40% - Accent1 64" xfId="29098" xr:uid="{DA26AAE7-9CC4-48A1-A202-ED7BA4740633}"/>
    <cellStyle name="40% - Accent1 65" xfId="29169" xr:uid="{73C26935-AFC0-4E4E-8E1F-A39FB4281DB6}"/>
    <cellStyle name="40% - Accent1 66" xfId="28307" xr:uid="{6AD1A332-D03D-4922-B484-20FB960DDE55}"/>
    <cellStyle name="40% - Accent1 67" xfId="28434" xr:uid="{79A83E52-1D2D-43EA-B059-4DE2222B8BC7}"/>
    <cellStyle name="40% - Accent1 68" xfId="1232" xr:uid="{A0D9A55F-3C76-473F-94F4-3BE0D5E7D3C0}"/>
    <cellStyle name="40% - Accent1 7" xfId="154" xr:uid="{4EE18396-484B-47BF-B47B-80914BB1C626}"/>
    <cellStyle name="40% - Accent1 7 2" xfId="28956" xr:uid="{9818211B-CB85-44BC-ACE2-CB9C715384F7}"/>
    <cellStyle name="40% - Accent1 7 3" xfId="28798" xr:uid="{3183E51C-4082-4B4E-8536-1374FC24187A}"/>
    <cellStyle name="40% - Accent1 8" xfId="2514" xr:uid="{89D808C9-3058-4484-BAF3-DA875D9578E1}"/>
    <cellStyle name="40% - Accent1 8 2" xfId="6176" xr:uid="{2B415E22-94A0-4354-BAA2-099F59E8BAFF}"/>
    <cellStyle name="40% - Accent1 8 2 2" xfId="12430" xr:uid="{439581CB-F35F-48D7-92A2-C12516741020}"/>
    <cellStyle name="40% - Accent1 8 2 2 2" xfId="26663" xr:uid="{8E366D82-FD1D-427C-9DD4-92E736155A13}"/>
    <cellStyle name="40% - Accent1 8 2 3" xfId="18490" xr:uid="{E5B6D8C4-71BE-4E83-BB89-EFD0796AAB3D}"/>
    <cellStyle name="40% - Accent1 8 2 4" xfId="29104" xr:uid="{6E69754D-FD5E-4C13-8E16-DAB76C38BE40}"/>
    <cellStyle name="40% - Accent1 8 3" xfId="9507" xr:uid="{DAF56CBE-5D5B-46F8-8D6B-EFE7029ACD5D}"/>
    <cellStyle name="40% - Accent1 8 3 2" xfId="23747" xr:uid="{1AF73847-C2A6-4D15-A80B-FA4A7C92E813}"/>
    <cellStyle name="40% - Accent1 8 4" xfId="15542" xr:uid="{9B585132-8DF1-4604-9848-A534596B14BD}"/>
    <cellStyle name="40% - Accent1 8 5" xfId="28873" xr:uid="{CC77EBA0-43F8-4B57-849E-DB4F90BC0ED4}"/>
    <cellStyle name="40% - Accent1 9" xfId="2534" xr:uid="{98503DAE-EB42-4F49-9958-34633631B8B6}"/>
    <cellStyle name="40% - Accent1 9 2" xfId="6196" xr:uid="{50EE4914-AD75-4BBD-99C9-D021E8FBDF3E}"/>
    <cellStyle name="40% - Accent1 9 2 2" xfId="12450" xr:uid="{698FB3E8-80AC-43CF-B804-4530CC2167DA}"/>
    <cellStyle name="40% - Accent1 9 2 2 2" xfId="26683" xr:uid="{5D88D9F3-A4BC-4828-AB2E-57B4AF3665D4}"/>
    <cellStyle name="40% - Accent1 9 2 3" xfId="18510" xr:uid="{CF8E81F4-39A6-4759-899B-AA590CF7B991}"/>
    <cellStyle name="40% - Accent1 9 2 4" xfId="28829" xr:uid="{8F8653B7-FF4F-403A-B9E4-CCA202C1514E}"/>
    <cellStyle name="40% - Accent1 9 3" xfId="9527" xr:uid="{8691D729-865A-4E31-9FE9-9F29EFA1D108}"/>
    <cellStyle name="40% - Accent1 9 3 2" xfId="23767" xr:uid="{965A95AA-DDDB-47A3-A748-1AF5C2E0A2C9}"/>
    <cellStyle name="40% - Accent1 9 4" xfId="15562" xr:uid="{1D73994A-79B1-4565-9819-0F8BF723AE87}"/>
    <cellStyle name="40% - Accent1 9 5" xfId="29147" xr:uid="{E26249C0-8A9B-470F-834B-CA7906C7DBB8}"/>
    <cellStyle name="40% - Accent2 1" xfId="28583" xr:uid="{71B358C2-FE8D-404B-890E-6FFE257685D2}"/>
    <cellStyle name="40% - Accent2 1 2" xfId="28354" xr:uid="{F1F6EB52-2605-4114-81A9-E96FBB2FEE3A}"/>
    <cellStyle name="40% - Accent2 1 2 2" xfId="29162" xr:uid="{7F9E3464-2C42-4447-A294-CB7972F2C7E1}"/>
    <cellStyle name="40% - Accent2 1 3" xfId="28908" xr:uid="{7059BBCF-B386-4057-A4D4-859A18DD3A82}"/>
    <cellStyle name="40% - Accent2 10" xfId="2800" xr:uid="{53B4A645-CEE1-4662-A095-942EC9F1CE99}"/>
    <cellStyle name="40% - Accent2 10 2" xfId="6453" xr:uid="{9C72451E-41C9-4A71-9F2B-989B20113DD5}"/>
    <cellStyle name="40% - Accent2 10 2 2" xfId="12704" xr:uid="{0CC9E364-C437-4B25-B5B9-4D74BA7771E0}"/>
    <cellStyle name="40% - Accent2 10 2 2 2" xfId="26937" xr:uid="{F09BBB5B-92C3-4AAD-B207-D4FF2F36EC5D}"/>
    <cellStyle name="40% - Accent2 10 2 3" xfId="18764" xr:uid="{47170407-6281-4668-8C96-A25A1C005113}"/>
    <cellStyle name="40% - Accent2 10 2 4" xfId="29089" xr:uid="{C13C42D0-72E3-440A-9E9A-C032D058DF5B}"/>
    <cellStyle name="40% - Accent2 10 3" xfId="9784" xr:uid="{34AACC6B-EB8E-4C24-A5CF-426C9FF899A6}"/>
    <cellStyle name="40% - Accent2 10 3 2" xfId="24024" xr:uid="{4C6B2C36-E315-4700-BB35-4616178C6A2B}"/>
    <cellStyle name="40% - Accent2 10 4" xfId="15817" xr:uid="{AB68105E-C23E-4439-9142-C086DC4B137B}"/>
    <cellStyle name="40% - Accent2 10 5" xfId="28558" xr:uid="{07A4E5C8-D3B1-4A8D-B0BA-BD2F942C0D77}"/>
    <cellStyle name="40% - Accent2 11" xfId="2816" xr:uid="{6A9C1F83-DE9F-40E3-896D-078DD035D048}"/>
    <cellStyle name="40% - Accent2 11 2" xfId="6466" xr:uid="{0F09B83D-FFD0-4CC2-821A-59FC5E7CD1EA}"/>
    <cellStyle name="40% - Accent2 11 2 2" xfId="12716" xr:uid="{EC1ADB99-44A3-4933-A1F4-A07591D6539B}"/>
    <cellStyle name="40% - Accent2 11 2 2 2" xfId="26949" xr:uid="{B6B450E7-FDC6-4151-AAAC-9F641562330F}"/>
    <cellStyle name="40% - Accent2 11 2 3" xfId="18776" xr:uid="{C70F7B6D-5E25-45C7-AA97-7E37D92F81DB}"/>
    <cellStyle name="40% - Accent2 11 2 4" xfId="28500" xr:uid="{B4D9D552-1B9D-4B3B-B95F-B2707EA71251}"/>
    <cellStyle name="40% - Accent2 11 3" xfId="9797" xr:uid="{69425C0A-8D95-4BC3-8F20-FD9B3F4FE716}"/>
    <cellStyle name="40% - Accent2 11 3 2" xfId="24037" xr:uid="{3749E402-8BF3-45FB-B633-3BE7A882E0E8}"/>
    <cellStyle name="40% - Accent2 11 4" xfId="15830" xr:uid="{5D01C591-A132-4A1D-B247-DBB65189B57C}"/>
    <cellStyle name="40% - Accent2 11 5" xfId="28374" xr:uid="{756859C0-1001-4003-91CC-E348793762B2}"/>
    <cellStyle name="40% - Accent2 12" xfId="3061" xr:uid="{22CE4EBE-4601-4941-A2CB-8D6DE65FB158}"/>
    <cellStyle name="40% - Accent2 12 2" xfId="6711" xr:uid="{4C304A84-CFA5-4C7B-BFBD-9946D2A0F84E}"/>
    <cellStyle name="40% - Accent2 12 2 2" xfId="12961" xr:uid="{6097FBC5-8A15-4615-95DC-6599E95E012C}"/>
    <cellStyle name="40% - Accent2 12 2 2 2" xfId="27194" xr:uid="{234B33DA-DC2F-48E2-9732-81B07A671184}"/>
    <cellStyle name="40% - Accent2 12 2 3" xfId="19021" xr:uid="{E55E05E8-F9A0-4483-8EDF-D26998B5E13D}"/>
    <cellStyle name="40% - Accent2 12 2 4" xfId="28622" xr:uid="{A2740EEB-7D6D-48B1-AD50-50F305177E78}"/>
    <cellStyle name="40% - Accent2 12 3" xfId="10042" xr:uid="{B325A6D7-6722-4703-9E49-EA184F1311F8}"/>
    <cellStyle name="40% - Accent2 12 3 2" xfId="24282" xr:uid="{55334904-BDEF-4BE3-9BB0-94CD12CB9F58}"/>
    <cellStyle name="40% - Accent2 12 4" xfId="16075" xr:uid="{EE50E754-A263-4C39-AF67-5BFB2E477442}"/>
    <cellStyle name="40% - Accent2 12 5" xfId="29113" xr:uid="{F44E4539-7FD3-4BB8-AEE2-56EEB583C334}"/>
    <cellStyle name="40% - Accent2 13" xfId="5248" xr:uid="{C95C42F8-6FA2-4926-8C5A-D2C648700969}"/>
    <cellStyle name="40% - Accent2 13 2" xfId="12122" xr:uid="{B73B5024-5F99-4CB6-8302-AF1C62A07BB9}"/>
    <cellStyle name="40% - Accent2 13 2 2" xfId="26355" xr:uid="{B88265AB-EED4-47B2-BBC8-0F70B988F1B3}"/>
    <cellStyle name="40% - Accent2 13 2 3" xfId="28936" xr:uid="{D22611D3-4A4E-4C98-BEB1-913B825869AA}"/>
    <cellStyle name="40% - Accent2 13 3" xfId="18176" xr:uid="{850E624B-205F-415F-A772-AEE9D8B269F2}"/>
    <cellStyle name="40% - Accent2 13 4" xfId="28454" xr:uid="{2BA26658-34FC-47F2-9C7B-35E689748FF4}"/>
    <cellStyle name="40% - Accent2 14" xfId="8700" xr:uid="{3919EC40-FF82-475C-86D9-A9D3656464F0}"/>
    <cellStyle name="40% - Accent2 14 2" xfId="22944" xr:uid="{7CE5A42E-EF93-4190-BCF7-B4FF8DD10183}"/>
    <cellStyle name="40% - Accent2 14 2 2" xfId="28549" xr:uid="{32C1C48A-6E83-429F-8833-98AB0BDBE815}"/>
    <cellStyle name="40% - Accent2 14 3" xfId="28827" xr:uid="{277A8AFC-F3B5-4E0F-8CB4-A003C93D36C6}"/>
    <cellStyle name="40% - Accent2 15" xfId="14725" xr:uid="{A912E0A0-0732-4E30-870F-816AB4481E84}"/>
    <cellStyle name="40% - Accent2 15 2" xfId="28505" xr:uid="{F3A870CE-F99E-4AF5-8F83-17A3482C384F}"/>
    <cellStyle name="40% - Accent2 15 3" xfId="28879" xr:uid="{AB92BA8D-0F22-4BFB-B24E-30AF1261AA27}"/>
    <cellStyle name="40% - Accent2 16" xfId="28445" xr:uid="{1FDB1BC7-39DD-4270-8774-83D841989710}"/>
    <cellStyle name="40% - Accent2 16 2" xfId="28962" xr:uid="{CEFA9C4E-3718-486C-B6D2-DF28754E3D89}"/>
    <cellStyle name="40% - Accent2 17" xfId="28948" xr:uid="{37243A0D-F27B-4928-9569-0CAE38B7F33C}"/>
    <cellStyle name="40% - Accent2 17 2" xfId="28770" xr:uid="{D44D731C-E1E1-4680-8E81-6C6B20A20253}"/>
    <cellStyle name="40% - Accent2 18" xfId="29058" xr:uid="{5FF75DB1-EF3D-4F39-B958-9BFD979CD1E2}"/>
    <cellStyle name="40% - Accent2 18 2" xfId="28630" xr:uid="{E9AD0779-0FA4-4BFB-BFB8-5D8C3415117C}"/>
    <cellStyle name="40% - Accent2 19" xfId="28411" xr:uid="{7713E3D1-8819-468E-A590-89E594FADC07}"/>
    <cellStyle name="40% - Accent2 19 2" xfId="28977" xr:uid="{4B18A75D-4E35-4BCD-9399-77DA17BF2C24}"/>
    <cellStyle name="40% - Accent2 2" xfId="187" xr:uid="{C924B10D-72F6-404A-8B8A-3A5CC378FB50}"/>
    <cellStyle name="40% - Accent2 2 2" xfId="488" xr:uid="{52618E93-3E8F-4000-84F2-8DD2F118C913}"/>
    <cellStyle name="40% - Accent2 2 2 10" xfId="4672" xr:uid="{22B60B98-656E-49B2-A43C-9034AA08C763}"/>
    <cellStyle name="40% - Accent2 2 2 10 2" xfId="11554" xr:uid="{F8447735-F8E0-4438-9345-E4FDF33E1F5F}"/>
    <cellStyle name="40% - Accent2 2 2 10 2 2" xfId="25787" xr:uid="{7B208261-4C92-4B22-8C3D-4E0D9AFD68C2}"/>
    <cellStyle name="40% - Accent2 2 2 10 3" xfId="17600" xr:uid="{4C2AC3A5-0ADF-47EF-B505-E22439995D3C}"/>
    <cellStyle name="40% - Accent2 2 2 11" xfId="8177" xr:uid="{9E82CF9F-32DC-4AF2-BDD2-B9352987C3ED}"/>
    <cellStyle name="40% - Accent2 2 2 11 2" xfId="22448" xr:uid="{EAFA80FD-3DA6-4F11-A265-336F9244C399}"/>
    <cellStyle name="40% - Accent2 2 2 12" xfId="1597" xr:uid="{E0EB374C-496A-487C-A5F1-0A66F4F34410}"/>
    <cellStyle name="40% - Accent2 2 2 12 2" xfId="20346" xr:uid="{088A82B9-056B-4394-BBD3-9155654C9BD1}"/>
    <cellStyle name="40% - Accent2 2 2 12 3" xfId="14228" xr:uid="{499A355F-78C5-4C4B-9B7E-36B878ADE04E}"/>
    <cellStyle name="40% - Accent2 2 2 2" xfId="1910" xr:uid="{6F266946-BE01-41C7-A8AA-912EBE6700E8}"/>
    <cellStyle name="40% - Accent2 2 2 2 2" xfId="5670" xr:uid="{0EA42F1C-10A1-48DC-A30A-14A339F98F64}"/>
    <cellStyle name="40% - Accent2 2 2 2 2 2" xfId="12221" xr:uid="{BCC8B651-0CCC-4843-B75C-E18A145572E8}"/>
    <cellStyle name="40% - Accent2 2 2 2 2 2 2" xfId="26454" xr:uid="{4CDD2A4C-4A34-4881-A9D7-BC57BD31D85C}"/>
    <cellStyle name="40% - Accent2 2 2 2 2 3" xfId="18276" xr:uid="{34611AC5-4DC9-4975-8065-1F2943F1B42D}"/>
    <cellStyle name="40% - Accent2 2 2 2 3" xfId="9031" xr:uid="{E5C5ADDE-D0D5-43A7-B4C9-AE578237CD8E}"/>
    <cellStyle name="40% - Accent2 2 2 2 3 2" xfId="23275" xr:uid="{812B5692-65B5-4E58-BFDC-2330A6B4AFCE}"/>
    <cellStyle name="40% - Accent2 2 2 2 4" xfId="15046" xr:uid="{8C185E91-09D0-4045-9B1D-FC303CF375C0}"/>
    <cellStyle name="40% - Accent2 2 2 2 5" xfId="28603" xr:uid="{F15E9F3D-E324-44AD-B083-C18436C68C20}"/>
    <cellStyle name="40% - Accent2 2 2 3" xfId="2181" xr:uid="{F53548F4-A48E-4723-972F-6BE4DA527C65}"/>
    <cellStyle name="40% - Accent2 2 2 3 2" xfId="5866" xr:uid="{57F6D0D9-5E7E-46F0-9264-949E8F27B446}"/>
    <cellStyle name="40% - Accent2 2 2 3 2 2" xfId="12373" xr:uid="{F35141E0-71CF-49A8-A269-7DA03DC8520F}"/>
    <cellStyle name="40% - Accent2 2 2 3 2 2 2" xfId="26606" xr:uid="{68E3F885-2B78-4512-8D9C-895D9EEEA621}"/>
    <cellStyle name="40% - Accent2 2 2 3 2 3" xfId="18431" xr:uid="{417106E9-6FB7-46CD-B1F1-2C8B7D31D8E8}"/>
    <cellStyle name="40% - Accent2 2 2 3 3" xfId="9204" xr:uid="{7679B3F2-BF01-4357-BEAA-2A98BE1F3C22}"/>
    <cellStyle name="40% - Accent2 2 2 3 3 2" xfId="23445" xr:uid="{ACBEEE88-C20C-47E2-92FC-EBE96EAC60D9}"/>
    <cellStyle name="40% - Accent2 2 2 3 4" xfId="15216" xr:uid="{9DE50A6F-A285-4674-A1CD-293BF43B27F4}"/>
    <cellStyle name="40% - Accent2 2 2 3 5" xfId="29165" xr:uid="{FFBF0967-5CCA-4778-AE21-A3520629AC61}"/>
    <cellStyle name="40% - Accent2 2 2 4" xfId="2677" xr:uid="{B377777E-68E1-4E28-8B20-BFD0AC3B93AD}"/>
    <cellStyle name="40% - Accent2 2 2 4 2" xfId="6337" xr:uid="{3339F742-7A1E-492A-B914-39895219E57C}"/>
    <cellStyle name="40% - Accent2 2 2 4 2 2" xfId="12589" xr:uid="{E21EF31C-B890-4AD0-AD6B-EB4AB210E0C7}"/>
    <cellStyle name="40% - Accent2 2 2 4 2 2 2" xfId="26822" xr:uid="{2F51F771-AACA-4F82-83AF-9246888A460F}"/>
    <cellStyle name="40% - Accent2 2 2 4 2 3" xfId="18649" xr:uid="{FFD2DA00-C221-486C-9BCD-02AC7898BE28}"/>
    <cellStyle name="40% - Accent2 2 2 4 3" xfId="9668" xr:uid="{77105B1E-5950-4347-AE25-B37D0A3F43E0}"/>
    <cellStyle name="40% - Accent2 2 2 4 3 2" xfId="23908" xr:uid="{6DF06A04-C8ED-4F74-B0AB-344AB810A770}"/>
    <cellStyle name="40% - Accent2 2 2 4 4" xfId="15701" xr:uid="{41A2F03A-71BF-465B-A533-BE875C6EEB95}"/>
    <cellStyle name="40% - Accent2 2 2 5" xfId="2947" xr:uid="{33463B62-E58E-45AA-BF53-FD5C404C4BBB}"/>
    <cellStyle name="40% - Accent2 2 2 5 2" xfId="6597" xr:uid="{0F0B0F0C-DF10-4194-9E2C-23591E27E5F0}"/>
    <cellStyle name="40% - Accent2 2 2 5 2 2" xfId="12847" xr:uid="{B0EB58DB-FC65-4132-9955-FD0E173B98B7}"/>
    <cellStyle name="40% - Accent2 2 2 5 2 2 2" xfId="27080" xr:uid="{D75CAC2F-01AC-4ED8-A280-16844617F8CC}"/>
    <cellStyle name="40% - Accent2 2 2 5 2 3" xfId="18907" xr:uid="{29F71AD5-EB3C-4759-8FAE-D7874340A1C2}"/>
    <cellStyle name="40% - Accent2 2 2 5 3" xfId="9928" xr:uid="{1829DA00-903D-42AF-BDFB-364DD5D7BC95}"/>
    <cellStyle name="40% - Accent2 2 2 5 3 2" xfId="24168" xr:uid="{BE94E5F7-CE79-49A4-9AB7-F2971F56F97F}"/>
    <cellStyle name="40% - Accent2 2 2 5 4" xfId="15961" xr:uid="{05D97DA7-9269-4A24-A655-620A0E65117A}"/>
    <cellStyle name="40% - Accent2 2 2 6" xfId="3192" xr:uid="{9C2C48F6-B52B-4D5A-AB6D-F93D9A055939}"/>
    <cellStyle name="40% - Accent2 2 2 6 2" xfId="6842" xr:uid="{7C792037-7252-4316-8F9E-31ACBF7AE76D}"/>
    <cellStyle name="40% - Accent2 2 2 6 2 2" xfId="13092" xr:uid="{77BFD5BB-1345-4B4A-B207-D74D84F9AEF3}"/>
    <cellStyle name="40% - Accent2 2 2 6 2 2 2" xfId="27325" xr:uid="{4E492A0C-6916-44D0-B19E-C6856D2028A1}"/>
    <cellStyle name="40% - Accent2 2 2 6 2 3" xfId="19152" xr:uid="{33B26F3E-480C-437F-BF0E-508CB9444707}"/>
    <cellStyle name="40% - Accent2 2 2 6 3" xfId="10173" xr:uid="{439D7445-BDD2-4940-9C14-0C0C4D624146}"/>
    <cellStyle name="40% - Accent2 2 2 6 3 2" xfId="24413" xr:uid="{BC2DE42B-9C10-4746-8B5B-399135F17512}"/>
    <cellStyle name="40% - Accent2 2 2 6 4" xfId="16206" xr:uid="{69950B5C-6B63-4522-8E05-90ACE8E02303}"/>
    <cellStyle name="40% - Accent2 2 2 7" xfId="3423" xr:uid="{F25F090E-1223-4AC9-B791-BD7D089D80BA}"/>
    <cellStyle name="40% - Accent2 2 2 7 2" xfId="7057" xr:uid="{7A5DAB89-3234-4F7D-BBA8-B9E57E107A30}"/>
    <cellStyle name="40% - Accent2 2 2 7 2 2" xfId="13307" xr:uid="{665B1DF6-C081-4AEB-B24C-9A8E2CB9861C}"/>
    <cellStyle name="40% - Accent2 2 2 7 2 2 2" xfId="27540" xr:uid="{E81F2E89-C33F-4327-8431-0CE3D643AF6D}"/>
    <cellStyle name="40% - Accent2 2 2 7 2 3" xfId="19367" xr:uid="{6422F58E-8648-4D2B-A163-3A5290213972}"/>
    <cellStyle name="40% - Accent2 2 2 7 3" xfId="10389" xr:uid="{76385DF9-49DB-4C60-A24C-6D89A309056A}"/>
    <cellStyle name="40% - Accent2 2 2 7 3 2" xfId="24628" xr:uid="{466E4F3C-0A3B-4C21-B2FC-CA7E06A370E1}"/>
    <cellStyle name="40% - Accent2 2 2 7 4" xfId="16420" xr:uid="{47CA8DC3-C714-4022-B122-C42E8595D1BE}"/>
    <cellStyle name="40% - Accent2 2 2 8" xfId="4033" xr:uid="{EFD545CA-323D-461C-A5BE-771D8CDADE09}"/>
    <cellStyle name="40% - Accent2 2 2 8 2" xfId="7603" xr:uid="{3D59FD15-D687-48DC-ABAA-542BD745921A}"/>
    <cellStyle name="40% - Accent2 2 2 8 2 2" xfId="13853" xr:uid="{5EEBF23C-CFB5-4968-BDD7-F2F3C1AC210A}"/>
    <cellStyle name="40% - Accent2 2 2 8 2 2 2" xfId="28086" xr:uid="{C6363339-8382-4A37-B653-90D939432BBE}"/>
    <cellStyle name="40% - Accent2 2 2 8 2 3" xfId="19913" xr:uid="{0D5072D9-F2B1-4989-AFB4-FDB1F403F851}"/>
    <cellStyle name="40% - Accent2 2 2 8 3" xfId="10934" xr:uid="{68DF77D7-B170-4679-9061-194CA80BEB17}"/>
    <cellStyle name="40% - Accent2 2 2 8 3 2" xfId="25169" xr:uid="{2C7DCCFC-20DA-4E3E-A4C3-3A31B9E95207}"/>
    <cellStyle name="40% - Accent2 2 2 8 4" xfId="16961" xr:uid="{A7128BC7-EF75-4A65-A132-BE5592416B9A}"/>
    <cellStyle name="40% - Accent2 2 2 9" xfId="5388" xr:uid="{4DBCED10-E551-47A8-B47C-BEE94008E68E}"/>
    <cellStyle name="40% - Accent2 2 2 9 2" xfId="8778" xr:uid="{A8995D19-3732-4B55-9AD7-00A7C459213D}"/>
    <cellStyle name="40% - Accent2 2 2 9 2 2" xfId="23022" xr:uid="{9E59E4E3-0B1B-4E44-B0C2-6C7CB4131E5B}"/>
    <cellStyle name="40% - Accent2 2 2 9 3" xfId="14803" xr:uid="{3F69F991-F65A-46BB-A5A7-FD73EFFEBA8D}"/>
    <cellStyle name="40% - Accent2 2 3" xfId="1795" xr:uid="{C8C837D9-3EBA-45A9-AAD6-96C7605DEFB2}"/>
    <cellStyle name="40% - Accent2 2 3 2" xfId="5573" xr:uid="{59124E1D-DCFD-4CB2-8B9A-75BC88A2B48B}"/>
    <cellStyle name="40% - Accent2 2 3 2 2" xfId="12157" xr:uid="{8D3A8058-230B-4C71-B639-BE8FB2BCCFBF}"/>
    <cellStyle name="40% - Accent2 2 3 2 2 2" xfId="26390" xr:uid="{65CBC583-ACC3-4005-8331-D1DA02DE7A05}"/>
    <cellStyle name="40% - Accent2 2 3 2 3" xfId="18211" xr:uid="{96ED42D1-9F03-4D09-A4FF-2438A1A5AD25}"/>
    <cellStyle name="40% - Accent2 2 3 3" xfId="8940" xr:uid="{7B13ABED-28C6-429E-8B67-98E256AE83D0}"/>
    <cellStyle name="40% - Accent2 2 3 3 2" xfId="23184" xr:uid="{B2863E52-A7BC-4A49-B62E-329EB5225135}"/>
    <cellStyle name="40% - Accent2 2 3 4" xfId="14957" xr:uid="{0F82A334-4C98-4ACD-819E-178DDDECE40A}"/>
    <cellStyle name="40% - Accent2 2 3 5" xfId="28624" xr:uid="{B818E2B9-DD96-468B-832E-F998F7038F03}"/>
    <cellStyle name="40% - Accent2 2 4" xfId="2043" xr:uid="{80E8990C-0753-49A9-943D-3EDA49102CFC}"/>
    <cellStyle name="40% - Accent2 2 4 2" xfId="28435" xr:uid="{C61DB5CA-5CE2-4919-8BF8-3559E539E0C7}"/>
    <cellStyle name="40% - Accent2 2 5" xfId="2588" xr:uid="{6B8EC75B-909F-48F7-8BB0-615615794CE2}"/>
    <cellStyle name="40% - Accent2 2 5 2" xfId="6249" xr:uid="{6EAB9AB8-F68C-4B73-949A-327F835359CC}"/>
    <cellStyle name="40% - Accent2 2 5 2 2" xfId="12502" xr:uid="{168F5BFC-4FB0-4426-B6DD-EF5481483111}"/>
    <cellStyle name="40% - Accent2 2 5 2 2 2" xfId="26735" xr:uid="{06330FB7-F406-4C98-8FEF-078C5721D53A}"/>
    <cellStyle name="40% - Accent2 2 5 2 3" xfId="18562" xr:uid="{F2568F51-4A70-4E22-A3FD-ACCCE022F502}"/>
    <cellStyle name="40% - Accent2 2 5 3" xfId="9580" xr:uid="{B8024B75-53DB-439A-A333-716E74022E4A}"/>
    <cellStyle name="40% - Accent2 2 5 3 2" xfId="23820" xr:uid="{31B6E5D9-346F-460B-8DA5-37DFE2F94602}"/>
    <cellStyle name="40% - Accent2 2 5 4" xfId="15614" xr:uid="{729B4B66-E583-482C-9E2B-27D4B4C637D4}"/>
    <cellStyle name="40% - Accent2 2 5 5" xfId="28316" xr:uid="{0D1B09F6-7D0E-4D06-AE19-F96B70169932}"/>
    <cellStyle name="40% - Accent2 2 6" xfId="2859" xr:uid="{8154586B-ABE9-47B6-AD8B-205F8A366503}"/>
    <cellStyle name="40% - Accent2 2 6 2" xfId="6509" xr:uid="{45A9E2DC-6B61-41E9-BDA2-908307C73D11}"/>
    <cellStyle name="40% - Accent2 2 6 2 2" xfId="12759" xr:uid="{0E8C8BDE-73A0-4927-8DC0-C1D26E6E2978}"/>
    <cellStyle name="40% - Accent2 2 6 2 2 2" xfId="26992" xr:uid="{34AC425D-A54A-4910-8C42-8F48DB1EFB61}"/>
    <cellStyle name="40% - Accent2 2 6 2 3" xfId="18819" xr:uid="{33BE555E-320A-4FE0-825A-FFABF2D26D23}"/>
    <cellStyle name="40% - Accent2 2 6 3" xfId="9840" xr:uid="{5FE27CE5-5E62-45FC-AA47-CCE29FC469FD}"/>
    <cellStyle name="40% - Accent2 2 6 3 2" xfId="24080" xr:uid="{41C88139-1762-465B-83F7-E18B49DFE8CC}"/>
    <cellStyle name="40% - Accent2 2 6 4" xfId="15873" xr:uid="{7B627EDE-FF9D-46BA-B0F8-369255AD82AF}"/>
    <cellStyle name="40% - Accent2 2 7" xfId="3104" xr:uid="{0F3F1094-8495-4512-9656-DBD617F6D39E}"/>
    <cellStyle name="40% - Accent2 2 7 2" xfId="6754" xr:uid="{23936788-69EE-4C94-98B4-042E277C1010}"/>
    <cellStyle name="40% - Accent2 2 7 2 2" xfId="13004" xr:uid="{6A02BE1C-ACED-4E52-ADD5-68A8F63E0185}"/>
    <cellStyle name="40% - Accent2 2 7 2 2 2" xfId="27237" xr:uid="{CB19C2A6-F063-4759-9416-CEA01344301E}"/>
    <cellStyle name="40% - Accent2 2 7 2 3" xfId="19064" xr:uid="{E7B6CA6C-BA21-49C3-9698-CCA183F13AE0}"/>
    <cellStyle name="40% - Accent2 2 7 3" xfId="10085" xr:uid="{D08FE9E3-1294-4313-8046-036BA7E06EEB}"/>
    <cellStyle name="40% - Accent2 2 7 3 2" xfId="24325" xr:uid="{4546537C-931D-4FAF-AC52-AD59B22BBA6F}"/>
    <cellStyle name="40% - Accent2 2 7 4" xfId="16118" xr:uid="{AD65491C-30C3-4326-AD76-69CF5E0FB01C}"/>
    <cellStyle name="40% - Accent2 2 8" xfId="5280" xr:uid="{D0E71EF6-0097-4DB6-8E58-3F19E07DB8E9}"/>
    <cellStyle name="40% - Accent2 2 8 2" xfId="8721" xr:uid="{A1E0305D-D82F-4716-9F4B-7EB994DF3913}"/>
    <cellStyle name="40% - Accent2 2 8 2 2" xfId="22965" xr:uid="{E4BEE233-9C74-4541-A958-3B1D0E817B35}"/>
    <cellStyle name="40% - Accent2 2 8 3" xfId="14746" xr:uid="{4D9665BC-E3FE-4F71-95B8-721F8EDAB664}"/>
    <cellStyle name="40% - Accent2 2 9" xfId="1488" xr:uid="{AAE4D7ED-603D-4B9F-9F9B-1EB44D108F35}"/>
    <cellStyle name="40% - Accent2 20" xfId="29014" xr:uid="{7992D5B9-C2A2-4F5C-BAD1-404E95E6E07D}"/>
    <cellStyle name="40% - Accent2 20 2" xfId="28516" xr:uid="{C927571F-DA7B-416D-9308-DA7170C121BA}"/>
    <cellStyle name="40% - Accent2 21" xfId="28526" xr:uid="{83077E2A-A1E2-4324-B9F5-15E69B91C606}"/>
    <cellStyle name="40% - Accent2 22" xfId="28348" xr:uid="{19D37F16-A2EF-41A6-BFFF-DC81628E7D29}"/>
    <cellStyle name="40% - Accent2 23" xfId="28835" xr:uid="{704DE363-EB71-4985-94E1-6137BB4C21EF}"/>
    <cellStyle name="40% - Accent2 24" xfId="28845" xr:uid="{C785AC8F-A629-4584-84E3-8E8C022FDD67}"/>
    <cellStyle name="40% - Accent2 25" xfId="28783" xr:uid="{C765D711-9554-4042-BA2F-7428F54CCC3D}"/>
    <cellStyle name="40% - Accent2 26" xfId="28584" xr:uid="{7030CA5E-A966-4D77-AC5E-AEF7514434E7}"/>
    <cellStyle name="40% - Accent2 27" xfId="28839" xr:uid="{73F1D629-7163-4184-B669-E9212C3B4156}"/>
    <cellStyle name="40% - Accent2 28" xfId="28853" xr:uid="{19470690-FB6C-43FE-BDF4-8753B88A5C12}"/>
    <cellStyle name="40% - Accent2 29" xfId="28436" xr:uid="{752BEC5A-3B70-4468-945D-05C836814727}"/>
    <cellStyle name="40% - Accent2 3" xfId="374" xr:uid="{B1210A50-8EE9-4CE4-BE34-369D89264AB3}"/>
    <cellStyle name="40% - Accent2 3 10" xfId="14183" xr:uid="{63C1A218-AFE1-4071-B4B6-C7BC132C5D26}"/>
    <cellStyle name="40% - Accent2 3 2" xfId="988" xr:uid="{F39952D3-B6DE-42E2-A05C-13B6997E1AA9}"/>
    <cellStyle name="40% - Accent2 3 2 2" xfId="2333" xr:uid="{61511A59-C44C-49E2-A572-049B0F6E4D86}"/>
    <cellStyle name="40% - Accent2 3 2 2 2" xfId="29190" xr:uid="{E105ABC4-EE3E-41C7-A01F-BCF5C60B35A5}"/>
    <cellStyle name="40% - Accent2 3 2 3" xfId="5628" xr:uid="{8D19BD87-9D45-4AE3-BA7F-76FB86D93276}"/>
    <cellStyle name="40% - Accent2 3 2 3 2" xfId="8989" xr:uid="{6251040C-9CB6-482A-A02C-6D5178EA6F37}"/>
    <cellStyle name="40% - Accent2 3 2 3 2 2" xfId="23233" xr:uid="{CE11F7E9-E24F-4733-9A55-B6FDF0821A87}"/>
    <cellStyle name="40% - Accent2 3 2 3 3" xfId="15004" xr:uid="{D9F7E3F0-49D4-4343-B2CB-1438BF08E12B}"/>
    <cellStyle name="40% - Accent2 3 2 4" xfId="1866" xr:uid="{BA7F1E1D-63A6-480C-817C-A808CD6AFC6A}"/>
    <cellStyle name="40% - Accent2 3 2 5" xfId="28880" xr:uid="{11BEA2E7-40C0-4DE2-A5E2-150A75554B80}"/>
    <cellStyle name="40% - Accent2 3 3" xfId="2634" xr:uid="{6050CE1A-DAC6-44F7-A46E-625BA1198F3C}"/>
    <cellStyle name="40% - Accent2 3 3 2" xfId="6294" xr:uid="{D3985BC9-128D-4775-B2E7-0BE8A3059DDF}"/>
    <cellStyle name="40% - Accent2 3 3 2 2" xfId="12546" xr:uid="{9214A5A2-3520-42B6-BB46-4F9785CF1F02}"/>
    <cellStyle name="40% - Accent2 3 3 2 2 2" xfId="26779" xr:uid="{2C18AA06-ED78-4ADE-A1A0-ED405740C150}"/>
    <cellStyle name="40% - Accent2 3 3 2 3" xfId="18606" xr:uid="{14C14EE5-682C-4E28-82B1-AB5598F89469}"/>
    <cellStyle name="40% - Accent2 3 3 3" xfId="9625" xr:uid="{8D938C01-2F0A-4F0C-B339-D710157F6DDB}"/>
    <cellStyle name="40% - Accent2 3 3 3 2" xfId="23865" xr:uid="{A627EA0B-434E-402A-A74E-72A67E90309C}"/>
    <cellStyle name="40% - Accent2 3 3 4" xfId="15658" xr:uid="{78592764-48B9-41D1-AF36-D05A65799292}"/>
    <cellStyle name="40% - Accent2 3 3 5" xfId="28828" xr:uid="{372EC009-4C31-4441-B69A-8C853AB6AC8A}"/>
    <cellStyle name="40% - Accent2 3 4" xfId="2904" xr:uid="{F2CFD686-3256-46CC-B8A8-A6BFC1BC4AAD}"/>
    <cellStyle name="40% - Accent2 3 4 2" xfId="6554" xr:uid="{CA8DFE75-BC64-47E4-BFF3-2E618D956301}"/>
    <cellStyle name="40% - Accent2 3 4 2 2" xfId="12804" xr:uid="{DC165594-4117-46DF-BBBD-FF0FB6C7D036}"/>
    <cellStyle name="40% - Accent2 3 4 2 2 2" xfId="27037" xr:uid="{DC001B52-8C30-4825-B195-CF4573833145}"/>
    <cellStyle name="40% - Accent2 3 4 2 3" xfId="18864" xr:uid="{2886A4EE-CDDC-4A29-AFF1-A42495225A0B}"/>
    <cellStyle name="40% - Accent2 3 4 3" xfId="9885" xr:uid="{E521008B-B0F5-4FB7-80FF-126C062F8CE9}"/>
    <cellStyle name="40% - Accent2 3 4 3 2" xfId="24125" xr:uid="{83F6E152-7055-415E-991B-C8BBC9EFE507}"/>
    <cellStyle name="40% - Accent2 3 4 4" xfId="15918" xr:uid="{D0CE6571-D730-4A50-8B75-B08C254BAB7A}"/>
    <cellStyle name="40% - Accent2 3 5" xfId="3149" xr:uid="{19C08C26-B45F-4925-9718-E88EF2923CA8}"/>
    <cellStyle name="40% - Accent2 3 5 2" xfId="6799" xr:uid="{B62EDECC-E6B9-4B98-B7BA-CCD8E9E68F05}"/>
    <cellStyle name="40% - Accent2 3 5 2 2" xfId="13049" xr:uid="{B9002849-1C4F-4D0B-BBF8-872413498A8A}"/>
    <cellStyle name="40% - Accent2 3 5 2 2 2" xfId="27282" xr:uid="{6B068A5E-57DE-4E3E-A011-3F0BE6B7F49D}"/>
    <cellStyle name="40% - Accent2 3 5 2 3" xfId="19109" xr:uid="{C5768D9A-2AAD-4EB9-BAA8-69713113EF99}"/>
    <cellStyle name="40% - Accent2 3 5 3" xfId="10130" xr:uid="{77541C16-56AE-4BE8-AF5A-C07A9C8998B2}"/>
    <cellStyle name="40% - Accent2 3 5 3 2" xfId="24370" xr:uid="{28945BB8-9FD1-4767-BF1E-2DDDAE6FE14F}"/>
    <cellStyle name="40% - Accent2 3 5 4" xfId="16163" xr:uid="{B9E51277-8B5F-442F-9101-537BE08935F9}"/>
    <cellStyle name="40% - Accent2 3 6" xfId="3379" xr:uid="{F0EE2ACF-5569-48E3-A489-2B6EC0A5F494}"/>
    <cellStyle name="40% - Accent2 3 6 2" xfId="7014" xr:uid="{DE904E5E-0193-4413-BC5A-C968F1D96797}"/>
    <cellStyle name="40% - Accent2 3 6 2 2" xfId="13264" xr:uid="{C12BF90D-3781-46E9-8C07-C93B30A1F589}"/>
    <cellStyle name="40% - Accent2 3 6 2 2 2" xfId="27497" xr:uid="{F07B5D4A-7F04-4C60-98FB-3830740F9C6D}"/>
    <cellStyle name="40% - Accent2 3 6 2 3" xfId="19324" xr:uid="{B5929492-9EFA-4780-A103-D013D6295177}"/>
    <cellStyle name="40% - Accent2 3 6 3" xfId="10346" xr:uid="{D0D80AD4-517F-426E-BE7F-5B02EE70AB3F}"/>
    <cellStyle name="40% - Accent2 3 6 3 2" xfId="24585" xr:uid="{FB11A714-5405-4ABE-AA1D-BB080AF3399B}"/>
    <cellStyle name="40% - Accent2 3 6 4" xfId="16377" xr:uid="{A1FA4E65-8B74-4838-9EC7-BF757C92E9A5}"/>
    <cellStyle name="40% - Accent2 3 7" xfId="3990" xr:uid="{395CA82F-435A-4F02-8E68-F51C36252CE7}"/>
    <cellStyle name="40% - Accent2 3 7 2" xfId="7560" xr:uid="{909C1B75-D2A7-4C04-A901-E61914517F07}"/>
    <cellStyle name="40% - Accent2 3 7 2 2" xfId="13810" xr:uid="{ADAE61A4-6B11-4185-85BB-07E19DF383E0}"/>
    <cellStyle name="40% - Accent2 3 7 2 2 2" xfId="28043" xr:uid="{D9DCC6F9-62E4-4018-BBD7-6D6626DD4154}"/>
    <cellStyle name="40% - Accent2 3 7 2 3" xfId="19870" xr:uid="{2F6B2FE8-5593-4D49-A259-2B708BCEA693}"/>
    <cellStyle name="40% - Accent2 3 7 3" xfId="10891" xr:uid="{4D063CD5-3650-4B40-9B03-E28D927E571B}"/>
    <cellStyle name="40% - Accent2 3 7 3 2" xfId="25126" xr:uid="{0B870054-A2C6-470D-93CE-DA74CB9E57F4}"/>
    <cellStyle name="40% - Accent2 3 7 4" xfId="16918" xr:uid="{C105A3C4-782E-4057-88F4-49D64F9EEC6D}"/>
    <cellStyle name="40% - Accent2 3 8" xfId="4610" xr:uid="{78763EE1-289B-4809-8533-CAD8790E6BD6}"/>
    <cellStyle name="40% - Accent2 3 8 2" xfId="11497" xr:uid="{E1B9918D-4587-4168-B9E3-F50FB62E3F4E}"/>
    <cellStyle name="40% - Accent2 3 8 2 2" xfId="25730" xr:uid="{98B1EE35-39ED-42FA-9A11-341F4BF91FDA}"/>
    <cellStyle name="40% - Accent2 3 8 3" xfId="17538" xr:uid="{375337EE-3D30-49A6-9901-AE27161C4B46}"/>
    <cellStyle name="40% - Accent2 3 9" xfId="8120" xr:uid="{BEDFEECC-9B71-45E0-91BF-71DA9EC897D3}"/>
    <cellStyle name="40% - Accent2 3 9 2" xfId="22392" xr:uid="{43AD276C-18A1-4379-B9C8-2B60F251FB94}"/>
    <cellStyle name="40% - Accent2 30" xfId="28477" xr:uid="{D3F49A26-F533-4E03-9710-6A7EC27A2DBD}"/>
    <cellStyle name="40% - Accent2 31" xfId="28593" xr:uid="{A5975216-C85A-4D51-AA80-3C47D5C620F2}"/>
    <cellStyle name="40% - Accent2 32" xfId="28614" xr:uid="{F0DB6117-5D10-4D73-AF89-5AECA0364EB9}"/>
    <cellStyle name="40% - Accent2 33" xfId="28945" xr:uid="{0834A58A-92C1-4670-8E89-6AA5FA0EE862}"/>
    <cellStyle name="40% - Accent2 34" xfId="28364" xr:uid="{23319219-830C-4E35-8E2E-A1B79134FA53}"/>
    <cellStyle name="40% - Accent2 35" xfId="28897" xr:uid="{74EE7F85-D1AA-49DA-BA29-8D91F7C93D73}"/>
    <cellStyle name="40% - Accent2 36" xfId="28972" xr:uid="{345485DE-5209-42A3-B537-16BE3E7D2E24}"/>
    <cellStyle name="40% - Accent2 37" xfId="29066" xr:uid="{7F2F929E-E540-499E-80CD-42C56C4A786F}"/>
    <cellStyle name="40% - Accent2 38" xfId="28535" xr:uid="{5401F66E-2EF5-4548-A9C3-9A59FD6A60A4}"/>
    <cellStyle name="40% - Accent2 39" xfId="28763" xr:uid="{3256A364-16DF-415E-96F1-D4D9706A0082}"/>
    <cellStyle name="40% - Accent2 4" xfId="629" xr:uid="{961CC871-02E9-4602-8A6D-55F850C71C09}"/>
    <cellStyle name="40% - Accent2 4 2" xfId="1830" xr:uid="{73402D7E-5ED0-441C-95C2-8EDC0F20EADC}"/>
    <cellStyle name="40% - Accent2 4 2 2" xfId="5604" xr:uid="{5BFB94C9-52C1-4F0C-8BBA-68807B158C7D}"/>
    <cellStyle name="40% - Accent2 4 2 2 2" xfId="12182" xr:uid="{B2600846-25F5-461E-9CA4-AFD41CE94629}"/>
    <cellStyle name="40% - Accent2 4 2 2 2 2" xfId="26415" xr:uid="{2CECD622-AE8D-4C81-A0D4-443F859616C1}"/>
    <cellStyle name="40% - Accent2 4 2 2 3" xfId="18236" xr:uid="{AB78B7BE-E08B-4737-AC73-636B2B9160B0}"/>
    <cellStyle name="40% - Accent2 4 2 3" xfId="8970" xr:uid="{2F092932-646B-4633-B003-C0BB2162CDB3}"/>
    <cellStyle name="40% - Accent2 4 2 3 2" xfId="23214" xr:uid="{48E5F38C-B52E-4164-AC64-15F844FDCBBD}"/>
    <cellStyle name="40% - Accent2 4 2 4" xfId="14985" xr:uid="{05305063-F6B3-4EFD-AEC5-D7A3A49EF6FA}"/>
    <cellStyle name="40% - Accent2 4 2 5" xfId="28412" xr:uid="{90C1151A-0533-4658-808F-9CFD4AEDF56B}"/>
    <cellStyle name="40% - Accent2 4 3" xfId="2231" xr:uid="{7CE4A78D-46CD-4657-AAF4-881857BB76C6}"/>
    <cellStyle name="40% - Accent2 4 3 2" xfId="29154" xr:uid="{5C5E7BB0-D11B-4D46-A770-F7A458076C32}"/>
    <cellStyle name="40% - Accent2 4 4" xfId="2620" xr:uid="{0A7101AE-965D-4DEF-BFCE-898692774BE5}"/>
    <cellStyle name="40% - Accent2 4 4 2" xfId="6281" xr:uid="{F75F7E2C-4650-4F94-8381-A94A4CDC33FA}"/>
    <cellStyle name="40% - Accent2 4 4 2 2" xfId="12533" xr:uid="{D6B270CD-85AE-4F74-896F-7B2688D6C4B2}"/>
    <cellStyle name="40% - Accent2 4 4 2 2 2" xfId="26766" xr:uid="{C563C998-E349-4C16-B649-BDDB459DCD0D}"/>
    <cellStyle name="40% - Accent2 4 4 2 3" xfId="18593" xr:uid="{BFE4D99E-61BC-4463-88F0-5A5B01B7A42B}"/>
    <cellStyle name="40% - Accent2 4 4 3" xfId="9612" xr:uid="{41D4E916-D1C8-41D0-93F7-097F09888FC3}"/>
    <cellStyle name="40% - Accent2 4 4 3 2" xfId="23852" xr:uid="{E3EC605C-BD77-442C-B807-62C0EAE74BE8}"/>
    <cellStyle name="40% - Accent2 4 4 4" xfId="15646" xr:uid="{81E9EC3A-0881-4717-B33C-C80EFA136405}"/>
    <cellStyle name="40% - Accent2 4 5" xfId="2891" xr:uid="{ACE629DB-DB2C-4099-BF74-488F085461D9}"/>
    <cellStyle name="40% - Accent2 4 5 2" xfId="6541" xr:uid="{92DF3288-E8CC-4DC4-9BF0-313E212215A2}"/>
    <cellStyle name="40% - Accent2 4 5 2 2" xfId="12791" xr:uid="{148A6DED-E81E-4CC9-9DF7-A94EA9FA1120}"/>
    <cellStyle name="40% - Accent2 4 5 2 2 2" xfId="27024" xr:uid="{4D7AEA2A-BE74-431F-998C-980887E59828}"/>
    <cellStyle name="40% - Accent2 4 5 2 3" xfId="18851" xr:uid="{0822B60C-BBA5-4FD2-A266-972C313BB63C}"/>
    <cellStyle name="40% - Accent2 4 5 3" xfId="9872" xr:uid="{6E8D1A84-F842-4848-9410-222AD37FFED0}"/>
    <cellStyle name="40% - Accent2 4 5 3 2" xfId="24112" xr:uid="{22B96173-CEC5-4102-AEF9-FAC103B898D7}"/>
    <cellStyle name="40% - Accent2 4 5 4" xfId="15905" xr:uid="{B0C3D1D2-5287-4BAC-A205-B066296E4EF0}"/>
    <cellStyle name="40% - Accent2 4 6" xfId="3136" xr:uid="{BB1E15BD-EE74-48A9-8F38-EBCEF1B519A7}"/>
    <cellStyle name="40% - Accent2 4 6 2" xfId="6786" xr:uid="{5953F987-876C-4144-8F85-B542909AD06C}"/>
    <cellStyle name="40% - Accent2 4 6 2 2" xfId="13036" xr:uid="{FFE2B19A-2E8C-4AEE-818A-C7C7F8156C1F}"/>
    <cellStyle name="40% - Accent2 4 6 2 2 2" xfId="27269" xr:uid="{B66C8114-8DB1-44AC-B83C-0CD5C10ED9F6}"/>
    <cellStyle name="40% - Accent2 4 6 2 3" xfId="19096" xr:uid="{A11B6A45-12E8-4584-A9D8-7085A290AF78}"/>
    <cellStyle name="40% - Accent2 4 6 3" xfId="10117" xr:uid="{D892882C-4398-4B21-BA33-241F546690AC}"/>
    <cellStyle name="40% - Accent2 4 6 3 2" xfId="24357" xr:uid="{CF45CD31-E611-4D65-BA0A-C29AB4B08857}"/>
    <cellStyle name="40% - Accent2 4 6 4" xfId="16150" xr:uid="{43CADC7C-743D-45B8-A5F4-ECB22580EAD2}"/>
    <cellStyle name="40% - Accent2 4 7" xfId="5312" xr:uid="{CE6D7926-2569-48CE-9751-CD77940799BE}"/>
    <cellStyle name="40% - Accent2 4 7 2" xfId="8744" xr:uid="{5BA6FACE-7927-4D20-838A-042867FB6176}"/>
    <cellStyle name="40% - Accent2 4 7 2 2" xfId="22988" xr:uid="{4AD56CF8-0690-4925-977F-F75F4D74BAC1}"/>
    <cellStyle name="40% - Accent2 4 7 3" xfId="14766" xr:uid="{1F3E6B55-CD46-41E3-8E26-F43C3BC833FB}"/>
    <cellStyle name="40% - Accent2 4 8" xfId="1520" xr:uid="{863F1135-364E-46A4-9B6F-FE1D6D91C28F}"/>
    <cellStyle name="40% - Accent2 40" xfId="28929" xr:uid="{100D3427-4268-4FE6-82C4-877B21709C0D}"/>
    <cellStyle name="40% - Accent2 41" xfId="29130" xr:uid="{7E43705A-9EF8-454C-9979-1C86CAEB51CE}"/>
    <cellStyle name="40% - Accent2 42" xfId="28687" xr:uid="{E1C51925-D7A4-4CF9-83CA-C86E52458EF2}"/>
    <cellStyle name="40% - Accent2 43" xfId="28836" xr:uid="{DB62C52E-0FE5-412B-985F-5B17AB9221FD}"/>
    <cellStyle name="40% - Accent2 44" xfId="28431" xr:uid="{30162AC0-1AD9-4ECC-B24B-AE3C8C2166AD}"/>
    <cellStyle name="40% - Accent2 45" xfId="28854" xr:uid="{BAABAD2D-03AB-4272-AFE2-7030D08A7F3D}"/>
    <cellStyle name="40% - Accent2 46" xfId="28732" xr:uid="{C3F02AA7-58A6-4594-B56C-E0F891F2691F}"/>
    <cellStyle name="40% - Accent2 47" xfId="28927" xr:uid="{F719016D-E053-434B-8F49-8D5313379D92}"/>
    <cellStyle name="40% - Accent2 48" xfId="28890" xr:uid="{755B832A-8B5D-485B-B8B6-6B5463AF0B62}"/>
    <cellStyle name="40% - Accent2 49" xfId="28321" xr:uid="{469924F6-3F34-49B1-B378-2C72DA08EEB2}"/>
    <cellStyle name="40% - Accent2 5" xfId="753" xr:uid="{F88E2BB0-7994-4072-BDEF-1C88007323C5}"/>
    <cellStyle name="40% - Accent2 5 2" xfId="2283" xr:uid="{18015B3A-4700-4C1F-A890-49BB24E2A9CB}"/>
    <cellStyle name="40% - Accent2 5 2 2" xfId="28801" xr:uid="{AFD64166-92E8-4EBA-B73D-21DAC1112E43}"/>
    <cellStyle name="40% - Accent2 5 3" xfId="5531" xr:uid="{3A8EEF82-D570-49CC-963C-7CEB83A82F81}"/>
    <cellStyle name="40% - Accent2 5 3 2" xfId="8898" xr:uid="{E009B9A0-4048-47C7-8E12-6386C5BE2BF5}"/>
    <cellStyle name="40% - Accent2 5 3 2 2" xfId="23142" xr:uid="{87D74975-3369-4C55-BD88-0B57F7DD2E4B}"/>
    <cellStyle name="40% - Accent2 5 3 3" xfId="14917" xr:uid="{A9BD2B79-86DB-45B9-BFCE-8F2C7BB01156}"/>
    <cellStyle name="40% - Accent2 5 3 4" xfId="28359" xr:uid="{9CB0BC24-AE1C-48F0-9FD6-27599DBA2926}"/>
    <cellStyle name="40% - Accent2 5 4" xfId="1752" xr:uid="{92330C7F-5781-4691-B119-ADB3C18E4D33}"/>
    <cellStyle name="40% - Accent2 50" xfId="28949" xr:uid="{F92541AC-1C91-414A-8836-F449AFF0D14A}"/>
    <cellStyle name="40% - Accent2 51" xfId="28482" xr:uid="{E06160CF-50E0-46ED-9595-34F4EE8699A4}"/>
    <cellStyle name="40% - Accent2 52" xfId="28616" xr:uid="{46036B5C-7CF6-44E9-8488-558C3872EB81}"/>
    <cellStyle name="40% - Accent2 53" xfId="29149" xr:uid="{FE58FB63-AB3B-4D6D-A8C0-9D25C73424D2}"/>
    <cellStyle name="40% - Accent2 54" xfId="29076" xr:uid="{91455234-FB13-490A-B6EB-89F554903935}"/>
    <cellStyle name="40% - Accent2 55" xfId="28306" xr:uid="{79CBA32F-7570-4541-979B-25EC19F01B82}"/>
    <cellStyle name="40% - Accent2 56" xfId="29132" xr:uid="{04155DC6-998A-40C3-950B-CFFFE1F24C46}"/>
    <cellStyle name="40% - Accent2 57" xfId="28328" xr:uid="{90F53A10-CBC7-4121-80CA-61D16DEDE40E}"/>
    <cellStyle name="40% - Accent2 58" xfId="28881" xr:uid="{855EAEAB-E59B-4024-84B6-A2248472C2F6}"/>
    <cellStyle name="40% - Accent2 59" xfId="28349" xr:uid="{5B1D096D-1F24-45F4-8795-D825C9104D47}"/>
    <cellStyle name="40% - Accent2 6" xfId="809" xr:uid="{E95B1A97-1FD6-4011-99E6-1996D9D82A79}"/>
    <cellStyle name="40% - Accent2 6 2" xfId="28960" xr:uid="{65F8FC65-224C-4E9C-8BFF-139D8257E7D1}"/>
    <cellStyle name="40% - Accent2 6 3" xfId="29101" xr:uid="{D93AC47B-ECFB-48D4-9102-587F27FF8F41}"/>
    <cellStyle name="40% - Accent2 60" xfId="29012" xr:uid="{B3D202A4-3146-49CF-9F85-D01CBAE91CEC}"/>
    <cellStyle name="40% - Accent2 61" xfId="28372" xr:uid="{DCD108C5-2A4B-44BE-8A53-EBD47E786F8B}"/>
    <cellStyle name="40% - Accent2 61 2" xfId="28326" xr:uid="{885B71B9-D3DE-4E99-97EC-9379D0D947CF}"/>
    <cellStyle name="40% - Accent2 61 2 2" xfId="28912" xr:uid="{89EC63B8-4F99-4508-8A9F-4DB464022BEF}"/>
    <cellStyle name="40% - Accent2 61 2 3" xfId="29044" xr:uid="{8B559779-DDDA-4B0E-BBA3-A8BFC9263519}"/>
    <cellStyle name="40% - Accent2 61 3" xfId="28528" xr:uid="{9D5F0598-613B-4F4E-AEC3-4BB4EB83BBCE}"/>
    <cellStyle name="40% - Accent2 61 4" xfId="28469" xr:uid="{B826198F-A89D-4430-862B-9000D9F3B1CF}"/>
    <cellStyle name="40% - Accent2 61 5" xfId="29081" xr:uid="{566E9C41-52FC-4029-A947-2C102B2F7B5E}"/>
    <cellStyle name="40% - Accent2 61 6" xfId="28580" xr:uid="{F2A80A81-B776-4FD2-A267-EB6877F2E33B}"/>
    <cellStyle name="40% - Accent2 62" xfId="29125" xr:uid="{49027B9C-6CB3-4BE6-9779-DE91E147701F}"/>
    <cellStyle name="40% - Accent2 63" xfId="28592" xr:uid="{28E02BFB-804B-495C-BDDF-4368A0D62188}"/>
    <cellStyle name="40% - Accent2 63 2" xfId="28821" xr:uid="{038F1963-6262-48DB-8B9C-CDF9C3BE24E7}"/>
    <cellStyle name="40% - Accent2 63 3" xfId="28762" xr:uid="{B5F30A9B-3187-43D7-8E5C-61CE196DFDEE}"/>
    <cellStyle name="40% - Accent2 64" xfId="28313" xr:uid="{4E814923-AC34-4227-9D42-7275F5F88C04}"/>
    <cellStyle name="40% - Accent2 65" xfId="29019" xr:uid="{7D765275-4871-4029-B36E-2311343B46AC}"/>
    <cellStyle name="40% - Accent2 66" xfId="29072" xr:uid="{C999B10E-F47F-43AC-B180-C2F7F3113103}"/>
    <cellStyle name="40% - Accent2 67" xfId="28318" xr:uid="{16CB9B95-F882-4F3F-B1B6-E66D372FBC86}"/>
    <cellStyle name="40% - Accent2 68" xfId="28492" xr:uid="{3217318F-0CF6-4820-B14D-DDD938B7B93A}"/>
    <cellStyle name="40% - Accent2 69" xfId="1236" xr:uid="{77D5EEA9-A703-45BA-AD3C-050E8ED9923F}"/>
    <cellStyle name="40% - Accent2 7" xfId="158" xr:uid="{0817CADC-84E1-4BE6-AEEC-38F5F042846D}"/>
    <cellStyle name="40% - Accent2 7 2" xfId="28467" xr:uid="{EB499EC8-D09C-4351-90CE-A1735F4F3EA2}"/>
    <cellStyle name="40% - Accent2 7 3" xfId="28462" xr:uid="{54B2EBFC-CE29-4CCD-8F3F-1E379250B656}"/>
    <cellStyle name="40% - Accent2 8" xfId="2517" xr:uid="{8B6A2DDE-A8B3-4F61-88C8-5235B52A0B47}"/>
    <cellStyle name="40% - Accent2 8 2" xfId="6179" xr:uid="{7CBADE91-D64E-4E86-A8AE-EF319C35B7B7}"/>
    <cellStyle name="40% - Accent2 8 2 2" xfId="12433" xr:uid="{C73C8169-6413-478A-B01E-99AC180905D7}"/>
    <cellStyle name="40% - Accent2 8 2 2 2" xfId="26666" xr:uid="{0B36970A-1B61-444A-847D-4F20DC58CEF3}"/>
    <cellStyle name="40% - Accent2 8 2 3" xfId="18493" xr:uid="{ED28AE17-D47C-44DA-BF23-F4D464A307C9}"/>
    <cellStyle name="40% - Accent2 8 2 4" xfId="28579" xr:uid="{645F59F2-46EC-48E8-B145-8B8DDBBBD4FC}"/>
    <cellStyle name="40% - Accent2 8 3" xfId="9510" xr:uid="{7A3ABF03-7D69-428D-93FA-921CF82C12F8}"/>
    <cellStyle name="40% - Accent2 8 3 2" xfId="23750" xr:uid="{005BAC57-00AF-4DEA-AB8A-7EE4AD45C3EB}"/>
    <cellStyle name="40% - Accent2 8 4" xfId="15545" xr:uid="{7A1E157F-4290-4AA3-96D2-CBAE522387A4}"/>
    <cellStyle name="40% - Accent2 8 5" xfId="28761" xr:uid="{C9692F4C-20AB-4E59-956C-EA32814CCE3C}"/>
    <cellStyle name="40% - Accent2 9" xfId="2537" xr:uid="{707283E7-2663-4D3A-8C34-A69D841A60C7}"/>
    <cellStyle name="40% - Accent2 9 2" xfId="6199" xr:uid="{0B3991AD-B5FE-4669-B232-2E7335381861}"/>
    <cellStyle name="40% - Accent2 9 2 2" xfId="12453" xr:uid="{A79CF3AB-4A1B-467E-999E-5E973B44B321}"/>
    <cellStyle name="40% - Accent2 9 2 2 2" xfId="26686" xr:uid="{48B46799-BF04-48F5-928C-49684062510B}"/>
    <cellStyle name="40% - Accent2 9 2 3" xfId="18513" xr:uid="{AD6D8507-C501-48FE-B834-B01F1E58F5C7}"/>
    <cellStyle name="40% - Accent2 9 2 4" xfId="29193" xr:uid="{BA1FD9F1-E347-4A2E-9EE1-CF2B9AA21EFE}"/>
    <cellStyle name="40% - Accent2 9 3" xfId="9530" xr:uid="{EC808F15-E6EA-4FF9-AC47-A2FC05EBF16B}"/>
    <cellStyle name="40% - Accent2 9 3 2" xfId="23770" xr:uid="{80E3EDAE-E06C-4B6A-B495-77F031289688}"/>
    <cellStyle name="40% - Accent2 9 4" xfId="15565" xr:uid="{3E557C64-82F0-4E33-BC2A-8B2D4D4950D2}"/>
    <cellStyle name="40% - Accent2 9 5" xfId="28997" xr:uid="{A20B2A12-1CD2-4D7F-90C4-7A92161EB68E}"/>
    <cellStyle name="40% - Accent3 1" xfId="29181" xr:uid="{65B6EF88-E04A-48E0-B21F-55F1A811DCFD}"/>
    <cellStyle name="40% - Accent3 1 2" xfId="28366" xr:uid="{B887A472-F876-4C5E-9072-19373A880837}"/>
    <cellStyle name="40% - Accent3 1 2 2" xfId="28655" xr:uid="{B74C06C7-2847-423B-B804-74CE346F8BC7}"/>
    <cellStyle name="40% - Accent3 1 3" xfId="28780" xr:uid="{77A00AD4-8379-4A18-977E-743884798656}"/>
    <cellStyle name="40% - Accent3 10" xfId="2801" xr:uid="{DA30AF7E-3013-4BF1-9900-B20C8EFE512B}"/>
    <cellStyle name="40% - Accent3 10 2" xfId="6454" xr:uid="{3A0A98D0-06A7-432D-A223-DF95852F5104}"/>
    <cellStyle name="40% - Accent3 10 2 2" xfId="12705" xr:uid="{EB70FD52-972D-4E01-A4C4-0B6F30FB30AC}"/>
    <cellStyle name="40% - Accent3 10 2 2 2" xfId="26938" xr:uid="{42635AA1-AE0F-460B-86FD-8202E6D44DBB}"/>
    <cellStyle name="40% - Accent3 10 2 3" xfId="18765" xr:uid="{2A2E6545-8239-422C-A069-8915EB9A0F98}"/>
    <cellStyle name="40% - Accent3 10 2 4" xfId="28966" xr:uid="{F54CA0AC-7149-47EB-A87E-1359B56D1353}"/>
    <cellStyle name="40% - Accent3 10 3" xfId="9785" xr:uid="{1A306729-D9E1-49C7-B979-3DD6D11D2995}"/>
    <cellStyle name="40% - Accent3 10 3 2" xfId="24025" xr:uid="{19A1611F-9A36-4FE7-8786-D7AC746F34FE}"/>
    <cellStyle name="40% - Accent3 10 4" xfId="15818" xr:uid="{CF01A73B-53E3-4320-AF6A-92943E5C571E}"/>
    <cellStyle name="40% - Accent3 10 5" xfId="28602" xr:uid="{E6077448-248F-452F-8CAE-4B8695ED32FE}"/>
    <cellStyle name="40% - Accent3 11" xfId="2818" xr:uid="{F67B774F-36EE-4E5D-A724-22256642EC23}"/>
    <cellStyle name="40% - Accent3 11 2" xfId="6468" xr:uid="{0F3196D5-678F-4CDB-8B6C-2D618D6AF8A6}"/>
    <cellStyle name="40% - Accent3 11 2 2" xfId="12718" xr:uid="{80711763-9977-4208-B9AC-14E9D8A2ED4E}"/>
    <cellStyle name="40% - Accent3 11 2 2 2" xfId="26951" xr:uid="{CBE5372D-429F-440C-A3DE-1DA0C1466B67}"/>
    <cellStyle name="40% - Accent3 11 2 3" xfId="18778" xr:uid="{0D8F1748-E1AF-4A31-99B5-714F931D4C9B}"/>
    <cellStyle name="40% - Accent3 11 2 4" xfId="28733" xr:uid="{31AB26B0-F4BE-4542-8707-8A9BC941552F}"/>
    <cellStyle name="40% - Accent3 11 3" xfId="9799" xr:uid="{C11F0CAE-3A74-4064-8CD6-251931EE1157}"/>
    <cellStyle name="40% - Accent3 11 3 2" xfId="24039" xr:uid="{ABAE9C36-5EC9-4275-A74B-F8E686460ADA}"/>
    <cellStyle name="40% - Accent3 11 4" xfId="15832" xr:uid="{1474F12E-FE2E-4024-8E2B-91E49A1B26C1}"/>
    <cellStyle name="40% - Accent3 11 5" xfId="28663" xr:uid="{7D58C416-BECD-4F93-A6EF-C3E0E0FFC6CA}"/>
    <cellStyle name="40% - Accent3 12" xfId="3063" xr:uid="{0AD83E94-BFE7-4DC5-B9D6-81E4154BC9EB}"/>
    <cellStyle name="40% - Accent3 12 2" xfId="6713" xr:uid="{D9319AA4-65B2-4D58-B2C2-C7B40BA87A23}"/>
    <cellStyle name="40% - Accent3 12 2 2" xfId="12963" xr:uid="{8D03B66F-9044-4535-AA4C-96D4B0829BB4}"/>
    <cellStyle name="40% - Accent3 12 2 2 2" xfId="27196" xr:uid="{2A187CA8-52DD-4594-BFED-893D88FB8111}"/>
    <cellStyle name="40% - Accent3 12 2 3" xfId="19023" xr:uid="{B3EFBCE9-7F79-4F5E-85BA-73B05A66B48E}"/>
    <cellStyle name="40% - Accent3 12 2 4" xfId="29196" xr:uid="{D2C2F289-CB31-444D-89DF-CFA40EFC5C5D}"/>
    <cellStyle name="40% - Accent3 12 3" xfId="10044" xr:uid="{5943D9C6-0435-4A47-A6EB-B9D4F2ACE5BE}"/>
    <cellStyle name="40% - Accent3 12 3 2" xfId="24284" xr:uid="{78199619-5A0A-47FC-8715-07D202E555F0}"/>
    <cellStyle name="40% - Accent3 12 4" xfId="16077" xr:uid="{00F185DC-2907-4EDD-9FD2-40FF71973EC5}"/>
    <cellStyle name="40% - Accent3 12 5" xfId="29195" xr:uid="{E19DA20E-A9D2-4F2E-85B6-BD0A39F212FF}"/>
    <cellStyle name="40% - Accent3 13" xfId="5251" xr:uid="{9CA93529-005D-4473-9181-E695FD61DB43}"/>
    <cellStyle name="40% - Accent3 13 2" xfId="12125" xr:uid="{D63622BB-C33D-4E63-98C7-C3EC96F66D92}"/>
    <cellStyle name="40% - Accent3 13 2 2" xfId="26358" xr:uid="{EBFAD5FD-0D2B-4256-BF51-051919D3D23C}"/>
    <cellStyle name="40% - Accent3 13 2 3" xfId="29198" xr:uid="{7D47317A-BD3E-4CD4-8990-8A419B2E0764}"/>
    <cellStyle name="40% - Accent3 13 3" xfId="18179" xr:uid="{B76FBD9C-B95E-492B-AFCD-793DB6DB06E4}"/>
    <cellStyle name="40% - Accent3 13 4" xfId="29197" xr:uid="{6A691220-9578-4BE9-A673-D1F602713D5C}"/>
    <cellStyle name="40% - Accent3 14" xfId="8702" xr:uid="{CC8432FF-67AC-4FF9-B858-A1BA06B32BE3}"/>
    <cellStyle name="40% - Accent3 14 2" xfId="22946" xr:uid="{E4276C19-2209-4AD3-B45C-29641E7F91F1}"/>
    <cellStyle name="40% - Accent3 14 2 2" xfId="29200" xr:uid="{7FA34B05-D855-41C9-A416-5441F985BF07}"/>
    <cellStyle name="40% - Accent3 14 3" xfId="29199" xr:uid="{9313747C-F848-4CE1-999A-FC28D14BDC4E}"/>
    <cellStyle name="40% - Accent3 15" xfId="14728" xr:uid="{EE93F8EC-C36A-4DBD-A1CB-6345BED1B21B}"/>
    <cellStyle name="40% - Accent3 15 2" xfId="29202" xr:uid="{58DFACA2-C6C4-4B21-8D94-538919323C8D}"/>
    <cellStyle name="40% - Accent3 15 3" xfId="29201" xr:uid="{C6CC37FC-6E87-4DC3-8688-2A533E26B860}"/>
    <cellStyle name="40% - Accent3 16" xfId="29203" xr:uid="{6E23E4A1-444F-4E17-905D-617336DBDC6C}"/>
    <cellStyle name="40% - Accent3 16 2" xfId="29204" xr:uid="{8421E8F9-D29A-4469-A468-FAEE1E5A6F27}"/>
    <cellStyle name="40% - Accent3 17" xfId="29205" xr:uid="{A3B2B8B7-FA95-42B4-982F-0D13BA84E69B}"/>
    <cellStyle name="40% - Accent3 17 2" xfId="29206" xr:uid="{C3FD08FC-0A49-48BB-BAD8-7D1722C9C9FB}"/>
    <cellStyle name="40% - Accent3 18" xfId="29207" xr:uid="{8D7E547B-71FB-4949-AEF1-A7AEDD600C60}"/>
    <cellStyle name="40% - Accent3 18 2" xfId="29208" xr:uid="{A8E8BB21-A2C0-4CE7-952A-9AED03D63EB1}"/>
    <cellStyle name="40% - Accent3 19" xfId="29209" xr:uid="{ACF9144E-C557-4031-A32D-372DE97C4CE0}"/>
    <cellStyle name="40% - Accent3 19 2" xfId="29210" xr:uid="{9374B071-BE9A-4D7F-B041-1391645AC3AC}"/>
    <cellStyle name="40% - Accent3 2" xfId="188" xr:uid="{C4679EB3-4A7E-4F25-A7DF-2EDF4C4F574C}"/>
    <cellStyle name="40% - Accent3 2 2" xfId="489" xr:uid="{FF7A64A3-D0E9-48C5-9892-55C0864D148F}"/>
    <cellStyle name="40% - Accent3 2 2 10" xfId="4673" xr:uid="{BF34A6F1-B902-432B-9D3F-78CF31E2083A}"/>
    <cellStyle name="40% - Accent3 2 2 10 2" xfId="11555" xr:uid="{57242010-2C91-4EA2-AEBC-D3FDCDFDCC66}"/>
    <cellStyle name="40% - Accent3 2 2 10 2 2" xfId="25788" xr:uid="{72F1102B-A433-4AF4-8877-5CA6966E6CB8}"/>
    <cellStyle name="40% - Accent3 2 2 10 3" xfId="17601" xr:uid="{546766B9-C191-4C7C-867F-76885A0CCBAA}"/>
    <cellStyle name="40% - Accent3 2 2 11" xfId="8178" xr:uid="{C6ABA01A-5DDB-4ED1-9310-8D67FA4933C9}"/>
    <cellStyle name="40% - Accent3 2 2 11 2" xfId="22449" xr:uid="{0B50D808-7A65-4FC9-8BAA-E38C690F6C4D}"/>
    <cellStyle name="40% - Accent3 2 2 12" xfId="1599" xr:uid="{6832AD69-6C45-4E97-BF6C-2E4A48C99583}"/>
    <cellStyle name="40% - Accent3 2 2 12 2" xfId="20348" xr:uid="{7AE438F5-2FA8-4783-AB2F-FB734BFE66DF}"/>
    <cellStyle name="40% - Accent3 2 2 12 3" xfId="14229" xr:uid="{0BB4862A-4B63-46F6-98A5-4AB6C57504EA}"/>
    <cellStyle name="40% - Accent3 2 2 2" xfId="1912" xr:uid="{9C9E8AF6-0E88-4093-B570-B8E322626D32}"/>
    <cellStyle name="40% - Accent3 2 2 2 2" xfId="5672" xr:uid="{E3B16344-E1F1-4731-82A5-4CDB5D44D6FB}"/>
    <cellStyle name="40% - Accent3 2 2 2 2 2" xfId="12223" xr:uid="{B8297301-8CF2-40F9-9AB0-C24010B8BC81}"/>
    <cellStyle name="40% - Accent3 2 2 2 2 2 2" xfId="26456" xr:uid="{24D930DD-E3D2-4DCA-A21D-6511A67A4BE9}"/>
    <cellStyle name="40% - Accent3 2 2 2 2 3" xfId="18278" xr:uid="{B0A4F871-02C4-4CC9-B52B-39CBADD39481}"/>
    <cellStyle name="40% - Accent3 2 2 2 3" xfId="9033" xr:uid="{8D7296EC-1386-4B64-9411-BBEBD9BFC3CF}"/>
    <cellStyle name="40% - Accent3 2 2 2 3 2" xfId="23277" xr:uid="{216E3E02-FCCB-4A00-8142-8FF6D191F2E7}"/>
    <cellStyle name="40% - Accent3 2 2 2 4" xfId="15048" xr:uid="{92CAF3BC-C366-4ABA-BB43-02EB3D7CD7B7}"/>
    <cellStyle name="40% - Accent3 2 2 2 5" xfId="29213" xr:uid="{6A7B26D4-0784-4F38-91A0-476BE5187207}"/>
    <cellStyle name="40% - Accent3 2 2 3" xfId="2182" xr:uid="{88A092C5-7B3C-4EB0-A318-83BD9B67DD04}"/>
    <cellStyle name="40% - Accent3 2 2 3 2" xfId="5867" xr:uid="{B5A4871C-1646-4D79-AB25-29D44A1FA446}"/>
    <cellStyle name="40% - Accent3 2 2 3 2 2" xfId="12374" xr:uid="{3A20D932-E48F-4EAC-9475-D49CE1B9AEB4}"/>
    <cellStyle name="40% - Accent3 2 2 3 2 2 2" xfId="26607" xr:uid="{3748BF80-9DE9-49F0-A263-00506DF70EDF}"/>
    <cellStyle name="40% - Accent3 2 2 3 2 3" xfId="18432" xr:uid="{30CB9FC7-B827-4864-8157-968ADD2D1F13}"/>
    <cellStyle name="40% - Accent3 2 2 3 3" xfId="9205" xr:uid="{8CFC167F-85C1-4C49-A690-32C5BD8F7331}"/>
    <cellStyle name="40% - Accent3 2 2 3 3 2" xfId="23446" xr:uid="{5A9D7F9D-86F9-4EE4-9DF7-4AA307D3045E}"/>
    <cellStyle name="40% - Accent3 2 2 3 4" xfId="15217" xr:uid="{8FBF9CFF-966D-4FFF-ADD8-34B6C171ED90}"/>
    <cellStyle name="40% - Accent3 2 2 3 5" xfId="29212" xr:uid="{CECFEA34-9403-4EE7-B306-A5D263A50406}"/>
    <cellStyle name="40% - Accent3 2 2 4" xfId="2679" xr:uid="{FB6B0050-C04A-44BA-8FF1-13650B207891}"/>
    <cellStyle name="40% - Accent3 2 2 4 2" xfId="6339" xr:uid="{B9EFE84C-AEBA-41B3-80E5-BCC259921679}"/>
    <cellStyle name="40% - Accent3 2 2 4 2 2" xfId="12591" xr:uid="{6EAAB915-7DBC-4F00-B16F-AA425DDC5AAE}"/>
    <cellStyle name="40% - Accent3 2 2 4 2 2 2" xfId="26824" xr:uid="{8E1A70E6-0AA0-451B-B361-D53A8471D2CB}"/>
    <cellStyle name="40% - Accent3 2 2 4 2 3" xfId="18651" xr:uid="{9A5C9C60-4300-4DD1-AAA4-A5E8C845B9C5}"/>
    <cellStyle name="40% - Accent3 2 2 4 3" xfId="9670" xr:uid="{9FE1DC35-E664-43CF-A232-9014CCCE15F6}"/>
    <cellStyle name="40% - Accent3 2 2 4 3 2" xfId="23910" xr:uid="{7684CD58-26C7-4D06-9EEC-C9EED7377F46}"/>
    <cellStyle name="40% - Accent3 2 2 4 4" xfId="15703" xr:uid="{ECF45AB2-7D1B-459A-960A-DB93A1070459}"/>
    <cellStyle name="40% - Accent3 2 2 5" xfId="2949" xr:uid="{249DC962-CA37-412B-91F9-22B644B6B990}"/>
    <cellStyle name="40% - Accent3 2 2 5 2" xfId="6599" xr:uid="{ABE441FF-7EAE-4132-B2DA-11B674F13E1F}"/>
    <cellStyle name="40% - Accent3 2 2 5 2 2" xfId="12849" xr:uid="{1A853AF6-1BD3-43E1-8696-F07322504ADA}"/>
    <cellStyle name="40% - Accent3 2 2 5 2 2 2" xfId="27082" xr:uid="{EE5BA605-A171-4A03-9901-6BD94FBFE138}"/>
    <cellStyle name="40% - Accent3 2 2 5 2 3" xfId="18909" xr:uid="{24529EB0-D434-4B68-A11B-7EB420E6AEE0}"/>
    <cellStyle name="40% - Accent3 2 2 5 3" xfId="9930" xr:uid="{A33AEE29-2B22-4D02-A32F-A68BF5489BA7}"/>
    <cellStyle name="40% - Accent3 2 2 5 3 2" xfId="24170" xr:uid="{B4BBB91C-D6A1-4B1B-ABF6-5C01E448C191}"/>
    <cellStyle name="40% - Accent3 2 2 5 4" xfId="15963" xr:uid="{BCC3E1C4-12DA-4FA5-B16B-B8E531491FC9}"/>
    <cellStyle name="40% - Accent3 2 2 6" xfId="3194" xr:uid="{68830640-0EF7-4970-A687-FE9D8ED8E419}"/>
    <cellStyle name="40% - Accent3 2 2 6 2" xfId="6844" xr:uid="{E10FCAE1-4981-42E0-A27E-1BD1A7ECBC95}"/>
    <cellStyle name="40% - Accent3 2 2 6 2 2" xfId="13094" xr:uid="{567F1D22-C1EF-40A8-B2F7-75317D35FAE0}"/>
    <cellStyle name="40% - Accent3 2 2 6 2 2 2" xfId="27327" xr:uid="{346FBECD-6043-439E-AB5D-61F744FF7AFF}"/>
    <cellStyle name="40% - Accent3 2 2 6 2 3" xfId="19154" xr:uid="{86D1A89B-F6B7-4B3F-9393-AB58CF37E253}"/>
    <cellStyle name="40% - Accent3 2 2 6 3" xfId="10175" xr:uid="{831309ED-2440-4ACC-ADF1-BB7017E76C54}"/>
    <cellStyle name="40% - Accent3 2 2 6 3 2" xfId="24415" xr:uid="{ACBCBE8A-DC45-447E-80C7-928BE37231EC}"/>
    <cellStyle name="40% - Accent3 2 2 6 4" xfId="16208" xr:uid="{192D7F68-30AD-4EA9-B873-10F01D7E3074}"/>
    <cellStyle name="40% - Accent3 2 2 7" xfId="3424" xr:uid="{D67DEA8F-B221-4598-8596-2B6A06AF6E50}"/>
    <cellStyle name="40% - Accent3 2 2 7 2" xfId="7058" xr:uid="{EB85AB22-1C32-45C6-9EF4-E61657244A25}"/>
    <cellStyle name="40% - Accent3 2 2 7 2 2" xfId="13308" xr:uid="{37906B22-8BEA-4237-9413-F9675B947CB6}"/>
    <cellStyle name="40% - Accent3 2 2 7 2 2 2" xfId="27541" xr:uid="{4C3663E4-4A32-47F1-8712-DF6E7B65AC24}"/>
    <cellStyle name="40% - Accent3 2 2 7 2 3" xfId="19368" xr:uid="{F10D69C3-BEE1-4117-A505-A8347A20E2E4}"/>
    <cellStyle name="40% - Accent3 2 2 7 3" xfId="10390" xr:uid="{0AF889B3-F204-42F9-A804-3DD515F19259}"/>
    <cellStyle name="40% - Accent3 2 2 7 3 2" xfId="24629" xr:uid="{F2A91A1B-B19C-417E-9C14-196259E1A602}"/>
    <cellStyle name="40% - Accent3 2 2 7 4" xfId="16421" xr:uid="{39DEF6E3-7A55-442F-8DC3-2C3326CB6F01}"/>
    <cellStyle name="40% - Accent3 2 2 8" xfId="4034" xr:uid="{1BBE9C02-F152-46E5-B16F-6BFA1F20DA45}"/>
    <cellStyle name="40% - Accent3 2 2 8 2" xfId="7604" xr:uid="{DD87C973-37B7-475C-B0C2-BF2C961CCAB8}"/>
    <cellStyle name="40% - Accent3 2 2 8 2 2" xfId="13854" xr:uid="{2477FD5F-89BE-4130-B2A5-3AD0E670DAC9}"/>
    <cellStyle name="40% - Accent3 2 2 8 2 2 2" xfId="28087" xr:uid="{342490B9-7341-422A-ADF9-89D349846061}"/>
    <cellStyle name="40% - Accent3 2 2 8 2 3" xfId="19914" xr:uid="{1200FB29-65F0-4D55-B726-640817EC561B}"/>
    <cellStyle name="40% - Accent3 2 2 8 3" xfId="10935" xr:uid="{C480F055-83E8-486D-922A-C44667F524EB}"/>
    <cellStyle name="40% - Accent3 2 2 8 3 2" xfId="25170" xr:uid="{023C4FCD-685F-48D9-8E31-18BA63CE1C02}"/>
    <cellStyle name="40% - Accent3 2 2 8 4" xfId="16962" xr:uid="{B7C25A6D-F794-47AD-AD72-EEA3B3B96CB8}"/>
    <cellStyle name="40% - Accent3 2 2 9" xfId="5390" xr:uid="{F1F8E148-94D8-48F2-B70D-6BBB0E06876C}"/>
    <cellStyle name="40% - Accent3 2 2 9 2" xfId="8780" xr:uid="{9105FC11-968B-4CCF-89F3-5E695D507E1C}"/>
    <cellStyle name="40% - Accent3 2 2 9 2 2" xfId="23024" xr:uid="{FA337F4D-7DD1-4219-A683-EBFB2820C663}"/>
    <cellStyle name="40% - Accent3 2 2 9 3" xfId="14805" xr:uid="{37F16066-5458-47B7-BCE0-27EDFC9BD840}"/>
    <cellStyle name="40% - Accent3 2 3" xfId="1797" xr:uid="{E3F754D7-35E4-4359-B4E2-D8E803B7F095}"/>
    <cellStyle name="40% - Accent3 2 3 2" xfId="5575" xr:uid="{9A62E74C-8771-471E-95B2-C5851738A1B4}"/>
    <cellStyle name="40% - Accent3 2 3 2 2" xfId="12159" xr:uid="{5D99F342-F233-40D3-90B8-514B7D43F2A1}"/>
    <cellStyle name="40% - Accent3 2 3 2 2 2" xfId="26392" xr:uid="{FF4F5F6E-9B0B-4684-A244-CE2AD306C2C7}"/>
    <cellStyle name="40% - Accent3 2 3 2 3" xfId="18213" xr:uid="{8876A129-9D3E-4757-A714-02F65E7E9E6C}"/>
    <cellStyle name="40% - Accent3 2 3 3" xfId="8942" xr:uid="{3E01D3BA-1C09-43B0-92AC-0C2304B4761C}"/>
    <cellStyle name="40% - Accent3 2 3 3 2" xfId="23186" xr:uid="{9E5FBFCA-1F0F-4D60-8921-316A094750B0}"/>
    <cellStyle name="40% - Accent3 2 3 4" xfId="14959" xr:uid="{47B27EFF-7495-4F7D-8A1A-7521FB3AA334}"/>
    <cellStyle name="40% - Accent3 2 3 5" xfId="29214" xr:uid="{EF71A87C-3CF3-4CB7-86E6-01269AF126D3}"/>
    <cellStyle name="40% - Accent3 2 4" xfId="2088" xr:uid="{E49D5D48-668B-4DC2-BE3E-879B16A137E9}"/>
    <cellStyle name="40% - Accent3 2 5" xfId="2590" xr:uid="{40D59E6A-1F38-4951-BF62-5EB475BCB781}"/>
    <cellStyle name="40% - Accent3 2 5 2" xfId="6251" xr:uid="{3CC8D494-EA19-4879-A749-FA331F7BA419}"/>
    <cellStyle name="40% - Accent3 2 5 2 2" xfId="12504" xr:uid="{BC5C225E-E8F0-4369-9630-7D55DA07B84F}"/>
    <cellStyle name="40% - Accent3 2 5 2 2 2" xfId="26737" xr:uid="{4BDD1158-F1FA-47A9-B51D-3915FC05E605}"/>
    <cellStyle name="40% - Accent3 2 5 2 3" xfId="18564" xr:uid="{36B66FCD-EA42-43BB-9732-00248A28CAB1}"/>
    <cellStyle name="40% - Accent3 2 5 3" xfId="9582" xr:uid="{2036C3A3-E0AF-4B14-A000-C1E8E3056C6D}"/>
    <cellStyle name="40% - Accent3 2 5 3 2" xfId="23822" xr:uid="{F4AC2582-11C4-4854-96BE-04BD61E527DA}"/>
    <cellStyle name="40% - Accent3 2 5 4" xfId="15616" xr:uid="{2B7CB6F6-1E30-405F-973E-25B35CE1CAB2}"/>
    <cellStyle name="40% - Accent3 2 5 5" xfId="29216" xr:uid="{1AAAD5BE-2BF2-4435-AE11-762B10487D6A}"/>
    <cellStyle name="40% - Accent3 2 6" xfId="2861" xr:uid="{692CC44B-B3AD-4C56-BE53-45ADE0A73A14}"/>
    <cellStyle name="40% - Accent3 2 6 2" xfId="6511" xr:uid="{1ADFC84B-215E-4C1E-9398-F6F051277E26}"/>
    <cellStyle name="40% - Accent3 2 6 2 2" xfId="12761" xr:uid="{0BF71362-31E9-48F0-B0D8-DB29DBEFBAFD}"/>
    <cellStyle name="40% - Accent3 2 6 2 2 2" xfId="26994" xr:uid="{3ECA4AB9-6EBF-4E3F-B785-BB7D7072AAA9}"/>
    <cellStyle name="40% - Accent3 2 6 2 3" xfId="18821" xr:uid="{B22CBEE2-3700-4154-9093-22BD43605A6C}"/>
    <cellStyle name="40% - Accent3 2 6 3" xfId="9842" xr:uid="{53139BE2-AB96-4789-8E08-219C59371719}"/>
    <cellStyle name="40% - Accent3 2 6 3 2" xfId="24082" xr:uid="{B7318267-06AF-4646-9326-A98276F3A03C}"/>
    <cellStyle name="40% - Accent3 2 6 4" xfId="15875" xr:uid="{C7E83191-627D-46B5-A9DE-FB8C668E077D}"/>
    <cellStyle name="40% - Accent3 2 6 5" xfId="29211" xr:uid="{C18239C6-E9F8-4FA0-8AAE-548B672265A0}"/>
    <cellStyle name="40% - Accent3 2 7" xfId="3106" xr:uid="{78ACECC5-BF0B-4499-A516-DC090E17AB21}"/>
    <cellStyle name="40% - Accent3 2 7 2" xfId="6756" xr:uid="{8AAA3F70-0F19-45CF-A381-7B38546C6CEB}"/>
    <cellStyle name="40% - Accent3 2 7 2 2" xfId="13006" xr:uid="{B3859FE8-0D1C-464F-ABF6-198660B3077D}"/>
    <cellStyle name="40% - Accent3 2 7 2 2 2" xfId="27239" xr:uid="{9FECAD7C-2EB1-40A5-91C1-8D9558C069F5}"/>
    <cellStyle name="40% - Accent3 2 7 2 3" xfId="19066" xr:uid="{54806EBC-798E-4CC3-A110-26E5D32E7560}"/>
    <cellStyle name="40% - Accent3 2 7 3" xfId="10087" xr:uid="{9B330BA7-3A2C-4250-88C6-ADD0A72B37E6}"/>
    <cellStyle name="40% - Accent3 2 7 3 2" xfId="24327" xr:uid="{D2110881-697E-4F20-BE83-B2143E3F3E42}"/>
    <cellStyle name="40% - Accent3 2 7 4" xfId="16120" xr:uid="{E48F12B7-89CA-439C-B426-32D94CF85680}"/>
    <cellStyle name="40% - Accent3 2 8" xfId="5282" xr:uid="{8546B745-E659-46FC-B497-4D6496B758F2}"/>
    <cellStyle name="40% - Accent3 2 8 2" xfId="8723" xr:uid="{080546DB-4382-4F58-92AC-FCB0CB66154F}"/>
    <cellStyle name="40% - Accent3 2 8 2 2" xfId="22967" xr:uid="{882DE47C-3EF6-4B6E-B93E-36E8534BA30C}"/>
    <cellStyle name="40% - Accent3 2 8 3" xfId="14748" xr:uid="{2BC44A47-CFF8-4AA1-AA68-D7B4EC9C86E3}"/>
    <cellStyle name="40% - Accent3 2 9" xfId="1490" xr:uid="{72BECDFC-DC4D-4B99-A53B-B1799DFAEF7D}"/>
    <cellStyle name="40% - Accent3 20" xfId="29217" xr:uid="{E595B1AD-7B26-4A79-BC04-98747D848FA2}"/>
    <cellStyle name="40% - Accent3 21" xfId="29218" xr:uid="{6B36CFA3-2C18-461E-9301-3F031CAE52A3}"/>
    <cellStyle name="40% - Accent3 22" xfId="29219" xr:uid="{9D48A38B-C603-42AE-821C-0E200EF38702}"/>
    <cellStyle name="40% - Accent3 23" xfId="29220" xr:uid="{66995BDF-BA22-45B8-9774-2FCBDD7CB6A8}"/>
    <cellStyle name="40% - Accent3 24" xfId="29221" xr:uid="{92F898F9-265A-4DEA-8907-BE6A7D9ED86B}"/>
    <cellStyle name="40% - Accent3 25" xfId="29222" xr:uid="{C7BF225E-AC72-4C96-A69F-14C32500806B}"/>
    <cellStyle name="40% - Accent3 26" xfId="29223" xr:uid="{345AFF0C-40A1-4FF0-AB59-7558449BF5D8}"/>
    <cellStyle name="40% - Accent3 27" xfId="29224" xr:uid="{DADD1789-1841-4B5E-901F-F9BE9F3B6C32}"/>
    <cellStyle name="40% - Accent3 28" xfId="29225" xr:uid="{0902CD41-CE65-47E7-8DD2-333DAD3C9183}"/>
    <cellStyle name="40% - Accent3 29" xfId="29226" xr:uid="{AA8F61E3-1C1F-4C41-AB2B-DAB11AA21877}"/>
    <cellStyle name="40% - Accent3 3" xfId="359" xr:uid="{313C2C67-F985-40D8-87A2-015BCFF5D223}"/>
    <cellStyle name="40% - Accent3 3 10" xfId="14176" xr:uid="{D418F25C-7B5F-454B-A184-782AC33A5DA8}"/>
    <cellStyle name="40% - Accent3 3 2" xfId="992" xr:uid="{6B825BAF-124E-420A-A4F8-BD23E0D511F2}"/>
    <cellStyle name="40% - Accent3 3 2 2" xfId="2335" xr:uid="{495F6312-977A-4926-AD66-676C3DA976D8}"/>
    <cellStyle name="40% - Accent3 3 2 2 2" xfId="29229" xr:uid="{710EA491-3E77-4ECD-89DA-31522F633389}"/>
    <cellStyle name="40% - Accent3 3 2 3" xfId="5630" xr:uid="{E05642E2-88E3-40B7-9782-548AA5B26E48}"/>
    <cellStyle name="40% - Accent3 3 2 3 2" xfId="8991" xr:uid="{24085494-2088-406F-8BA2-EC2365AC5625}"/>
    <cellStyle name="40% - Accent3 3 2 3 2 2" xfId="23235" xr:uid="{CAF0E6D4-FC3B-41FC-81BE-B0456650BB7A}"/>
    <cellStyle name="40% - Accent3 3 2 3 3" xfId="15006" xr:uid="{B8642881-6465-4B5F-A3B8-46D2C2D965BD}"/>
    <cellStyle name="40% - Accent3 3 2 4" xfId="1869" xr:uid="{497AD3C1-CC1C-483D-B219-33EDDBB64C96}"/>
    <cellStyle name="40% - Accent3 3 2 5" xfId="29228" xr:uid="{4AEFFEA7-B3B0-4963-999F-E1B6B6926A73}"/>
    <cellStyle name="40% - Accent3 3 3" xfId="2636" xr:uid="{B7DCBA52-9651-4AEB-893F-3E97D31367C9}"/>
    <cellStyle name="40% - Accent3 3 3 2" xfId="6296" xr:uid="{77AF288C-2E5E-4743-937D-C23516FCC2BE}"/>
    <cellStyle name="40% - Accent3 3 3 2 2" xfId="12548" xr:uid="{F13DEC1C-BE26-43B6-BD7E-09BFCFFAE5C6}"/>
    <cellStyle name="40% - Accent3 3 3 2 2 2" xfId="26781" xr:uid="{F0648798-EEBD-4C0F-9FE7-133D0EBC7121}"/>
    <cellStyle name="40% - Accent3 3 3 2 3" xfId="18608" xr:uid="{7EDC61C8-7EF1-4629-8B36-DFA540D226FA}"/>
    <cellStyle name="40% - Accent3 3 3 3" xfId="9627" xr:uid="{A4EE948C-9CEC-4974-A1C5-C25D1E120AE1}"/>
    <cellStyle name="40% - Accent3 3 3 3 2" xfId="23867" xr:uid="{EF07ABF5-918B-4BD3-BB42-47A59F032E68}"/>
    <cellStyle name="40% - Accent3 3 3 4" xfId="15660" xr:uid="{80EEBA30-8E07-4F2C-A3F2-FEEF0343A650}"/>
    <cellStyle name="40% - Accent3 3 3 5" xfId="29227" xr:uid="{B80715BE-D700-47D9-ACD4-FE538F02BC86}"/>
    <cellStyle name="40% - Accent3 3 4" xfId="2906" xr:uid="{4ABC363C-A3A0-4765-814C-A384B4CA85E5}"/>
    <cellStyle name="40% - Accent3 3 4 2" xfId="6556" xr:uid="{0B9D66F9-EAAD-4191-A868-67D54C4C6026}"/>
    <cellStyle name="40% - Accent3 3 4 2 2" xfId="12806" xr:uid="{7C55B380-67AF-4BF0-BD30-2F5E9EA7529F}"/>
    <cellStyle name="40% - Accent3 3 4 2 2 2" xfId="27039" xr:uid="{CD0A7874-D0B9-4D41-9B71-F2A1EBB7D714}"/>
    <cellStyle name="40% - Accent3 3 4 2 3" xfId="18866" xr:uid="{5306DC06-AE3C-4530-943A-F64DB7A27C64}"/>
    <cellStyle name="40% - Accent3 3 4 3" xfId="9887" xr:uid="{AD277948-9A27-40E6-8772-2DEC46B38F16}"/>
    <cellStyle name="40% - Accent3 3 4 3 2" xfId="24127" xr:uid="{19E7808E-98AB-4388-A12A-C2AF4F12A23D}"/>
    <cellStyle name="40% - Accent3 3 4 4" xfId="15920" xr:uid="{E8695C20-B05D-43B9-9CAA-9F48DB897209}"/>
    <cellStyle name="40% - Accent3 3 5" xfId="3151" xr:uid="{85360EFC-FFA3-4662-89E0-E2B76604DCB3}"/>
    <cellStyle name="40% - Accent3 3 5 2" xfId="6801" xr:uid="{FF5CBEFF-0A94-40C8-A649-5DE9B28C3A6A}"/>
    <cellStyle name="40% - Accent3 3 5 2 2" xfId="13051" xr:uid="{AF19A968-EDAB-40E9-B593-6005984E003F}"/>
    <cellStyle name="40% - Accent3 3 5 2 2 2" xfId="27284" xr:uid="{22DCB45D-5098-408C-B96C-EF83F3F3A149}"/>
    <cellStyle name="40% - Accent3 3 5 2 3" xfId="19111" xr:uid="{2E9CCC5D-D827-4273-9866-D366B489F9DA}"/>
    <cellStyle name="40% - Accent3 3 5 3" xfId="10132" xr:uid="{B31E6EED-1EBE-462C-B52E-E43C2D0F7660}"/>
    <cellStyle name="40% - Accent3 3 5 3 2" xfId="24372" xr:uid="{D17FAFEA-8085-478A-9B8F-4E2321607AE9}"/>
    <cellStyle name="40% - Accent3 3 5 4" xfId="16165" xr:uid="{A28AA212-263A-4986-A912-4B09A6C7C72B}"/>
    <cellStyle name="40% - Accent3 3 6" xfId="3372" xr:uid="{B0D15878-3E78-4BAF-91AD-58C28DD8B9BF}"/>
    <cellStyle name="40% - Accent3 3 6 2" xfId="7007" xr:uid="{41AD8C0B-A715-4454-AED9-998A95D51831}"/>
    <cellStyle name="40% - Accent3 3 6 2 2" xfId="13257" xr:uid="{D008E671-B6B1-4629-B70B-53056EDF08AE}"/>
    <cellStyle name="40% - Accent3 3 6 2 2 2" xfId="27490" xr:uid="{8E7E1E57-9FCB-44B3-BFDE-23D3ED88F213}"/>
    <cellStyle name="40% - Accent3 3 6 2 3" xfId="19317" xr:uid="{FD90335C-0E3E-4FC2-BF26-0FA7F8143368}"/>
    <cellStyle name="40% - Accent3 3 6 3" xfId="10339" xr:uid="{43F449E5-2C3E-4109-AF96-4863185D4C15}"/>
    <cellStyle name="40% - Accent3 3 6 3 2" xfId="24578" xr:uid="{CBCAB2EF-4934-47E5-B835-23A02B3E16BF}"/>
    <cellStyle name="40% - Accent3 3 6 4" xfId="16370" xr:uid="{A7FF7A88-9FBD-4AEF-821F-9DE0982647A5}"/>
    <cellStyle name="40% - Accent3 3 7" xfId="3983" xr:uid="{0969D5C0-6A60-474B-998A-F6DD04DD088A}"/>
    <cellStyle name="40% - Accent3 3 7 2" xfId="7553" xr:uid="{B59682E0-CEDF-44F6-8C59-D232E8DFA903}"/>
    <cellStyle name="40% - Accent3 3 7 2 2" xfId="13803" xr:uid="{9FDA5CD3-335C-451E-9C05-2C106D9885BB}"/>
    <cellStyle name="40% - Accent3 3 7 2 2 2" xfId="28036" xr:uid="{3C5091E8-40E9-4042-876B-8E360DAC5784}"/>
    <cellStyle name="40% - Accent3 3 7 2 3" xfId="19863" xr:uid="{7D1D3DEE-21DC-4CAB-8229-AE6DD1955FC0}"/>
    <cellStyle name="40% - Accent3 3 7 3" xfId="10884" xr:uid="{DF5D4B51-62FD-4FEE-9058-E3BF95A0B6CD}"/>
    <cellStyle name="40% - Accent3 3 7 3 2" xfId="25119" xr:uid="{C72D67F3-3A9E-4347-ADDC-FA8BE4A7FA78}"/>
    <cellStyle name="40% - Accent3 3 7 4" xfId="16911" xr:uid="{C1E30949-9C09-4E46-BFF7-664C9DAF6869}"/>
    <cellStyle name="40% - Accent3 3 8" xfId="4599" xr:uid="{800AB16A-9E25-48DD-B966-C503E89CB495}"/>
    <cellStyle name="40% - Accent3 3 8 2" xfId="11486" xr:uid="{ECF97B07-3533-4640-A888-BEB068F5ECA1}"/>
    <cellStyle name="40% - Accent3 3 8 2 2" xfId="25719" xr:uid="{73095B71-0DE1-4620-B581-AD0A4919B912}"/>
    <cellStyle name="40% - Accent3 3 8 3" xfId="17527" xr:uid="{40CE12DB-09CD-4F23-873E-14CBF7F87DEF}"/>
    <cellStyle name="40% - Accent3 3 9" xfId="8110" xr:uid="{F1A837D1-5C69-4834-B507-025A2EF6EFB7}"/>
    <cellStyle name="40% - Accent3 3 9 2" xfId="22383" xr:uid="{6975B9A8-4EB9-45C9-9747-F2CC0D795805}"/>
    <cellStyle name="40% - Accent3 30" xfId="29230" xr:uid="{0D13D7AC-9362-4CC2-A0B4-238A43CE7F79}"/>
    <cellStyle name="40% - Accent3 31" xfId="29231" xr:uid="{862C92C1-149D-43B6-BBED-845116F277AA}"/>
    <cellStyle name="40% - Accent3 32" xfId="29232" xr:uid="{A3781D6F-A3CC-413F-AA71-A21504257537}"/>
    <cellStyle name="40% - Accent3 33" xfId="29233" xr:uid="{3F6DE454-4B43-44DB-8730-E5228E77AD89}"/>
    <cellStyle name="40% - Accent3 34" xfId="29234" xr:uid="{DC92C349-B63D-44D7-83B6-8F4FD30FB1AB}"/>
    <cellStyle name="40% - Accent3 35" xfId="29235" xr:uid="{190290F0-273B-44E2-B11F-DAF1960BEE90}"/>
    <cellStyle name="40% - Accent3 36" xfId="29236" xr:uid="{3EEF3834-38E5-477A-B02C-B396073F3DD1}"/>
    <cellStyle name="40% - Accent3 37" xfId="29237" xr:uid="{5FBB4684-BBEA-4E8C-999D-3EA7F2AD52E8}"/>
    <cellStyle name="40% - Accent3 38" xfId="29238" xr:uid="{6E5A4A08-9F12-4C50-9B79-6A2329CF3651}"/>
    <cellStyle name="40% - Accent3 39" xfId="29239" xr:uid="{C7AA06DE-EE37-4634-82DB-688E8D6656CD}"/>
    <cellStyle name="40% - Accent3 4" xfId="632" xr:uid="{0ED3A317-1AC7-4C5F-A2DF-6D5646862A74}"/>
    <cellStyle name="40% - Accent3 4 2" xfId="1831" xr:uid="{22046B60-AE34-41FF-94F7-324F126FF7F0}"/>
    <cellStyle name="40% - Accent3 4 2 2" xfId="5605" xr:uid="{F965B8C3-D204-422B-8E5F-832E807425BD}"/>
    <cellStyle name="40% - Accent3 4 2 2 2" xfId="12183" xr:uid="{56F10D1D-4252-4CA1-8370-FCBD07743028}"/>
    <cellStyle name="40% - Accent3 4 2 2 2 2" xfId="26416" xr:uid="{59B15E6C-E0D5-40BD-A6FF-6A28820B61E8}"/>
    <cellStyle name="40% - Accent3 4 2 2 3" xfId="18237" xr:uid="{9D84B9AF-E139-423F-A503-F62FAE541E69}"/>
    <cellStyle name="40% - Accent3 4 2 3" xfId="8971" xr:uid="{5E1EAAA1-9A3F-4E7A-A9F9-A059834ADC1F}"/>
    <cellStyle name="40% - Accent3 4 2 3 2" xfId="23215" xr:uid="{858C5434-4C96-4FEE-9AA9-D097DDEC2859}"/>
    <cellStyle name="40% - Accent3 4 2 4" xfId="14986" xr:uid="{8D51B53B-FB0D-49F3-B9D9-06CDCA83B26D}"/>
    <cellStyle name="40% - Accent3 4 2 5" xfId="29241" xr:uid="{6B80DE2A-EC83-48A0-9050-39540E46FEDB}"/>
    <cellStyle name="40% - Accent3 4 3" xfId="2233" xr:uid="{8D21E1CE-E9EB-492B-8A05-A6A151F87574}"/>
    <cellStyle name="40% - Accent3 4 3 2" xfId="29240" xr:uid="{7DC2C413-099D-4B40-B03C-D3FBDBC1069E}"/>
    <cellStyle name="40% - Accent3 4 4" xfId="2621" xr:uid="{D5852839-65F7-44D5-A541-6C897AFE053A}"/>
    <cellStyle name="40% - Accent3 4 4 2" xfId="6282" xr:uid="{2000F304-5EA3-49CD-BBCF-54D12148D882}"/>
    <cellStyle name="40% - Accent3 4 4 2 2" xfId="12534" xr:uid="{C5E945AA-A6F7-4BB0-9E8E-EB71B1F8B9A8}"/>
    <cellStyle name="40% - Accent3 4 4 2 2 2" xfId="26767" xr:uid="{69875AAC-AF60-471C-81F2-1C41B1F65023}"/>
    <cellStyle name="40% - Accent3 4 4 2 3" xfId="18594" xr:uid="{717A8E40-0605-4D39-AF89-732B83C2CC68}"/>
    <cellStyle name="40% - Accent3 4 4 3" xfId="9613" xr:uid="{AFD64C05-027C-444B-8088-DEE19F8E1E46}"/>
    <cellStyle name="40% - Accent3 4 4 3 2" xfId="23853" xr:uid="{D588EEA0-9C05-4584-BBE3-232CC72D2EDD}"/>
    <cellStyle name="40% - Accent3 4 4 4" xfId="15647" xr:uid="{BDAF67B9-7837-4519-871E-F2817161A827}"/>
    <cellStyle name="40% - Accent3 4 5" xfId="2892" xr:uid="{DBFD7B1D-D953-4B5D-BDF1-89D721DE662C}"/>
    <cellStyle name="40% - Accent3 4 5 2" xfId="6542" xr:uid="{918247C3-AB2F-464A-81BF-EF8DE792CA81}"/>
    <cellStyle name="40% - Accent3 4 5 2 2" xfId="12792" xr:uid="{832C8A49-52F2-4786-B34A-7AE0609F0C57}"/>
    <cellStyle name="40% - Accent3 4 5 2 2 2" xfId="27025" xr:uid="{E4ACE439-7744-415D-A283-698E629B209E}"/>
    <cellStyle name="40% - Accent3 4 5 2 3" xfId="18852" xr:uid="{504C8949-AD95-44FC-A8D0-26F88062DEF5}"/>
    <cellStyle name="40% - Accent3 4 5 3" xfId="9873" xr:uid="{C4CB3959-D0E7-43F3-8BD7-9AF5D211564D}"/>
    <cellStyle name="40% - Accent3 4 5 3 2" xfId="24113" xr:uid="{9747C8F9-697D-41B7-B1FA-B7A6BD616057}"/>
    <cellStyle name="40% - Accent3 4 5 4" xfId="15906" xr:uid="{87D17153-7F27-492F-98A4-84ECC4DE8528}"/>
    <cellStyle name="40% - Accent3 4 6" xfId="3137" xr:uid="{6F199121-D189-42BD-88E8-DD701F9A9E55}"/>
    <cellStyle name="40% - Accent3 4 6 2" xfId="6787" xr:uid="{113A8285-3082-4F37-80D0-1667ED67FE7B}"/>
    <cellStyle name="40% - Accent3 4 6 2 2" xfId="13037" xr:uid="{400937B6-7462-4607-9BB4-79A4BB222BCA}"/>
    <cellStyle name="40% - Accent3 4 6 2 2 2" xfId="27270" xr:uid="{96EB0F65-1B3A-4905-9BEA-6EE95777B85C}"/>
    <cellStyle name="40% - Accent3 4 6 2 3" xfId="19097" xr:uid="{FA8C1FA4-E4FE-40C8-B349-9C3F4D7E652A}"/>
    <cellStyle name="40% - Accent3 4 6 3" xfId="10118" xr:uid="{7576CA17-8E72-432E-85AE-8ACC22658921}"/>
    <cellStyle name="40% - Accent3 4 6 3 2" xfId="24358" xr:uid="{BF187E5C-E217-4D49-87EA-004FD2FFB417}"/>
    <cellStyle name="40% - Accent3 4 6 4" xfId="16151" xr:uid="{F8DACE0D-C0F6-4A03-AE50-273680ECD96F}"/>
    <cellStyle name="40% - Accent3 4 7" xfId="5313" xr:uid="{E2780146-ACB1-46A1-A7FB-1BB249968D53}"/>
    <cellStyle name="40% - Accent3 4 7 2" xfId="8745" xr:uid="{C3A1BA37-30F4-4887-B79D-23B63B63F913}"/>
    <cellStyle name="40% - Accent3 4 7 2 2" xfId="22989" xr:uid="{DD264CB4-E780-4789-8727-6EAA1AB92645}"/>
    <cellStyle name="40% - Accent3 4 7 3" xfId="14767" xr:uid="{401E1B0F-C0AA-4AE7-AE9D-966619960835}"/>
    <cellStyle name="40% - Accent3 4 8" xfId="1521" xr:uid="{7CA40A9E-5C50-4CC4-8751-2EF7DADB78DB}"/>
    <cellStyle name="40% - Accent3 40" xfId="29242" xr:uid="{237EBDFF-AB64-431F-B120-3BFF80FBF91F}"/>
    <cellStyle name="40% - Accent3 41" xfId="29243" xr:uid="{798D26B9-E047-46A9-8ED3-86F08D27D793}"/>
    <cellStyle name="40% - Accent3 42" xfId="29244" xr:uid="{1E73CB45-0F93-4BA9-89D6-104C1EB2DA40}"/>
    <cellStyle name="40% - Accent3 43" xfId="29245" xr:uid="{7C6D6AE6-9988-42D3-9CDA-BB3865CE673B}"/>
    <cellStyle name="40% - Accent3 44" xfId="29246" xr:uid="{3AABD00B-045B-4017-89A9-1D4EB133DAF3}"/>
    <cellStyle name="40% - Accent3 45" xfId="29247" xr:uid="{EA692AB5-AE6D-419A-9D98-D9D277D8B32B}"/>
    <cellStyle name="40% - Accent3 46" xfId="29248" xr:uid="{B5B7DCD5-36AB-46F2-9165-580BAA9A6846}"/>
    <cellStyle name="40% - Accent3 47" xfId="29249" xr:uid="{7B8F9921-E9B8-489C-BA68-5A71ED69E31D}"/>
    <cellStyle name="40% - Accent3 48" xfId="29250" xr:uid="{57EC1FFF-D554-495A-80A2-944B79E55454}"/>
    <cellStyle name="40% - Accent3 49" xfId="29251" xr:uid="{2A5AA24D-5BF9-4431-B0C2-38DEBF463488}"/>
    <cellStyle name="40% - Accent3 5" xfId="756" xr:uid="{BAE9BCF3-6C07-40D0-8A5F-3D7A1ECC230B}"/>
    <cellStyle name="40% - Accent3 5 2" xfId="2285" xr:uid="{23B6154D-0138-4B98-AC06-A4DA4F169945}"/>
    <cellStyle name="40% - Accent3 5 2 2" xfId="29253" xr:uid="{8DCC41E6-2AAE-4261-974F-ED1F636C315D}"/>
    <cellStyle name="40% - Accent3 5 3" xfId="5486" xr:uid="{5B64CAC8-EE29-403D-AB4A-61B75F9D090C}"/>
    <cellStyle name="40% - Accent3 5 3 2" xfId="8865" xr:uid="{FF43995E-52B8-41FE-BF91-7105F42D3BA4}"/>
    <cellStyle name="40% - Accent3 5 3 2 2" xfId="23109" xr:uid="{E534DFDA-1DB7-4490-80FB-DDFE2BDFEA3B}"/>
    <cellStyle name="40% - Accent3 5 3 3" xfId="14887" xr:uid="{E2875813-C424-4DCE-AA9B-65418678F2F6}"/>
    <cellStyle name="40% - Accent3 5 3 4" xfId="29252" xr:uid="{6D98D992-4E6D-40DD-8084-0ECB2177CCE7}"/>
    <cellStyle name="40% - Accent3 5 4" xfId="1700" xr:uid="{96391361-88E1-4170-98A9-DA2B2BDC00B0}"/>
    <cellStyle name="40% - Accent3 50" xfId="29254" xr:uid="{1004C05C-B7DF-4E4E-96A7-BD1B297AF045}"/>
    <cellStyle name="40% - Accent3 51" xfId="29255" xr:uid="{D40DF86F-4B5A-4512-91A1-6BD35D5BF563}"/>
    <cellStyle name="40% - Accent3 52" xfId="29256" xr:uid="{652BADE0-1EF8-4F5B-B669-FEA502ABA2FD}"/>
    <cellStyle name="40% - Accent3 53" xfId="29257" xr:uid="{973262F3-4EFC-439F-8011-A143EB7C1A34}"/>
    <cellStyle name="40% - Accent3 54" xfId="29258" xr:uid="{FBEDBC2C-13DF-4BF5-95BA-8EA35FA811CF}"/>
    <cellStyle name="40% - Accent3 55" xfId="29259" xr:uid="{3B56D47B-C0B1-46F2-97E6-1213FC615758}"/>
    <cellStyle name="40% - Accent3 56" xfId="29260" xr:uid="{03C3359A-84F9-4655-9850-7BA9414EAEB8}"/>
    <cellStyle name="40% - Accent3 57" xfId="29261" xr:uid="{FA030BB2-46CE-4C9E-8A05-4F69B8E68105}"/>
    <cellStyle name="40% - Accent3 58" xfId="29262" xr:uid="{20DE6A7F-4FC9-4299-974B-E25603D73D56}"/>
    <cellStyle name="40% - Accent3 59" xfId="29263" xr:uid="{C8478184-FB5D-421E-ACCE-1D33E00089E2}"/>
    <cellStyle name="40% - Accent3 6" xfId="812" xr:uid="{7E6C663B-C7BC-4B1C-9A1E-85E64A295B2C}"/>
    <cellStyle name="40% - Accent3 6 2" xfId="29265" xr:uid="{F3EF5D24-68BB-43F4-9786-F73E50EF3D58}"/>
    <cellStyle name="40% - Accent3 6 3" xfId="29264" xr:uid="{2A9A957E-07E1-412A-9A03-7090E653B700}"/>
    <cellStyle name="40% - Accent3 60" xfId="29266" xr:uid="{FFB512A3-3393-47F5-AE97-E85E64C42A9E}"/>
    <cellStyle name="40% - Accent3 61" xfId="29267" xr:uid="{2D44491E-88EF-4F2E-9312-818CD7BB6E76}"/>
    <cellStyle name="40% - Accent3 61 2" xfId="29268" xr:uid="{173A333B-B786-4499-8F88-73C3C80F5306}"/>
    <cellStyle name="40% - Accent3 61 2 2" xfId="29269" xr:uid="{AE06438B-0192-4746-901B-78953DECCCFD}"/>
    <cellStyle name="40% - Accent3 61 2 3" xfId="29270" xr:uid="{EE58FFCD-7A9D-48C9-A58A-8F2EEBDBFEE1}"/>
    <cellStyle name="40% - Accent3 61 2 4" xfId="29271" xr:uid="{59E5EAE7-7BCC-48B0-ABE1-A27DF36020F2}"/>
    <cellStyle name="40% - Accent3 61 2 5" xfId="29272" xr:uid="{B9F435A5-138E-4EA2-82AD-8B63332A1166}"/>
    <cellStyle name="40% - Accent3 61 2 6" xfId="29273" xr:uid="{7393A316-8CDD-42C3-B189-C0E26E87BC4D}"/>
    <cellStyle name="40% - Accent3 61 3" xfId="29274" xr:uid="{A938A73A-D30A-4205-A0F7-687A3D9AA93A}"/>
    <cellStyle name="40% - Accent3 61 4" xfId="29275" xr:uid="{A55034A3-E07D-4451-996F-5809687C2982}"/>
    <cellStyle name="40% - Accent3 61 5" xfId="29276" xr:uid="{4389267A-9D04-4393-859E-96D8222EA280}"/>
    <cellStyle name="40% - Accent3 61 6" xfId="29277" xr:uid="{5E151626-0723-42B5-8D44-691ADF4F83BD}"/>
    <cellStyle name="40% - Accent3 61 7" xfId="29278" xr:uid="{26150E84-0F58-4A65-AC53-E934C9E350B3}"/>
    <cellStyle name="40% - Accent3 61 8" xfId="29279" xr:uid="{1E21758D-4F27-42A8-B3FF-60B1B25CD45A}"/>
    <cellStyle name="40% - Accent3 61 9" xfId="29280" xr:uid="{5952830A-0571-4E43-BC66-4753CFFCEC95}"/>
    <cellStyle name="40% - Accent3 62" xfId="29281" xr:uid="{6410E80A-A54B-4910-AB4D-74C8F075C723}"/>
    <cellStyle name="40% - Accent3 63" xfId="29282" xr:uid="{BACFA2A8-0EC6-4816-BCB6-AD284E4CC617}"/>
    <cellStyle name="40% - Accent3 63 2" xfId="29283" xr:uid="{731C18DA-C373-4E58-A4D9-EAEF82AA9FB8}"/>
    <cellStyle name="40% - Accent3 63 3" xfId="29284" xr:uid="{E7533F90-613D-4E44-83F8-AD2CCEE1733C}"/>
    <cellStyle name="40% - Accent3 63 4" xfId="29285" xr:uid="{26C76708-E672-4D17-B73C-7350ABF47E7E}"/>
    <cellStyle name="40% - Accent3 63 5" xfId="29286" xr:uid="{E762B1B8-E6A5-4819-BFA3-0E15D38FEE3D}"/>
    <cellStyle name="40% - Accent3 63 6" xfId="29287" xr:uid="{D7BF189F-40DE-4CDF-9466-B561F7490474}"/>
    <cellStyle name="40% - Accent3 64" xfId="29288" xr:uid="{A670D76D-9D5C-44E2-9F63-CDB9338A1D74}"/>
    <cellStyle name="40% - Accent3 65" xfId="29289" xr:uid="{440DB725-6DAD-4235-995E-DAF50614C8F3}"/>
    <cellStyle name="40% - Accent3 66" xfId="29290" xr:uid="{63C4FF59-2A37-4509-A364-B7759A987083}"/>
    <cellStyle name="40% - Accent3 67" xfId="29291" xr:uid="{E91F853D-267B-42B9-8E9C-6DD9BD76FE28}"/>
    <cellStyle name="40% - Accent3 68" xfId="29292" xr:uid="{8313BC48-6A25-4F8C-A065-F2CB4B1C6299}"/>
    <cellStyle name="40% - Accent3 69" xfId="29293" xr:uid="{509464C1-942B-4FC5-87AC-A2B8B0D4AFD4}"/>
    <cellStyle name="40% - Accent3 7" xfId="162" xr:uid="{C5FFF66E-B1D9-4509-AACB-C2BC9A1A7FAD}"/>
    <cellStyle name="40% - Accent3 7 2" xfId="29295" xr:uid="{E703333D-9D3C-408D-A0B1-0F5545563365}"/>
    <cellStyle name="40% - Accent3 7 3" xfId="29294" xr:uid="{8175B3A2-0446-43AD-B139-2F9B341A713B}"/>
    <cellStyle name="40% - Accent3 70" xfId="29296" xr:uid="{B148CE4E-1AC3-4839-B48C-7B782AA014DF}"/>
    <cellStyle name="40% - Accent3 71" xfId="29297" xr:uid="{00E46FD5-9C2B-45D6-832D-BB9B38670782}"/>
    <cellStyle name="40% - Accent3 72" xfId="1240" xr:uid="{E53617E7-F7CC-45CB-8C0C-906E8902EA86}"/>
    <cellStyle name="40% - Accent3 8" xfId="2520" xr:uid="{FC4331AD-60A7-4181-B97C-22862103D476}"/>
    <cellStyle name="40% - Accent3 8 2" xfId="6182" xr:uid="{28397855-8180-4D41-9F3F-3AC7DCB7F229}"/>
    <cellStyle name="40% - Accent3 8 2 2" xfId="12436" xr:uid="{2EB56721-B3C4-4CA1-9D08-517E428B5690}"/>
    <cellStyle name="40% - Accent3 8 2 2 2" xfId="26669" xr:uid="{16A8E04A-D942-4028-9F42-D0021CABA54A}"/>
    <cellStyle name="40% - Accent3 8 2 3" xfId="18496" xr:uid="{87E1C096-9E58-4135-80B7-E84B96B02B5E}"/>
    <cellStyle name="40% - Accent3 8 2 4" xfId="29299" xr:uid="{5D91683A-4A93-4888-8BF8-05BF0CC2D2B0}"/>
    <cellStyle name="40% - Accent3 8 3" xfId="9513" xr:uid="{260C2B24-6DEC-4D60-8201-EF8F8CF12D38}"/>
    <cellStyle name="40% - Accent3 8 3 2" xfId="23753" xr:uid="{FEC0823C-1A5D-4C70-8F89-0845472B09F6}"/>
    <cellStyle name="40% - Accent3 8 4" xfId="15548" xr:uid="{CFC67EEF-91E3-46FA-BCB8-9BEC481E0551}"/>
    <cellStyle name="40% - Accent3 8 5" xfId="29298" xr:uid="{3CE046A5-72D0-4126-93A6-6DED058CAA40}"/>
    <cellStyle name="40% - Accent3 9" xfId="2540" xr:uid="{B0C6A649-3552-4D41-84E9-CB164372CCB2}"/>
    <cellStyle name="40% - Accent3 9 2" xfId="6202" xr:uid="{221337C6-050E-4CD9-B1E0-F16A2AD3A162}"/>
    <cellStyle name="40% - Accent3 9 2 2" xfId="12456" xr:uid="{8D7DF082-E53E-4A0D-9915-385A4C3F6051}"/>
    <cellStyle name="40% - Accent3 9 2 2 2" xfId="26689" xr:uid="{DC2814FC-0BE6-4220-8D16-F786F6298674}"/>
    <cellStyle name="40% - Accent3 9 2 3" xfId="18516" xr:uid="{7F4750A7-052F-4D04-82E2-B88F77981068}"/>
    <cellStyle name="40% - Accent3 9 2 4" xfId="29301" xr:uid="{5171824D-51D8-49F7-8D29-3473F2CAD290}"/>
    <cellStyle name="40% - Accent3 9 3" xfId="9533" xr:uid="{3C870C8F-65B1-4506-ABE9-99250EB5C6CF}"/>
    <cellStyle name="40% - Accent3 9 3 2" xfId="23773" xr:uid="{F729A44B-7B64-4514-A0AC-ADE9CA38EE5C}"/>
    <cellStyle name="40% - Accent3 9 4" xfId="15568" xr:uid="{7322C9B3-09D4-432A-A15A-EAB3A90F4854}"/>
    <cellStyle name="40% - Accent3 9 5" xfId="29300" xr:uid="{591AB449-A982-4E77-8027-D495DDFD76D7}"/>
    <cellStyle name="40% - Accent4 1" xfId="29302" xr:uid="{1DEA2960-A368-406C-9365-03DAE29AA5CB}"/>
    <cellStyle name="40% - Accent4 1 2" xfId="29303" xr:uid="{BF918C29-7C47-4A12-A12F-8CF06A8DBC55}"/>
    <cellStyle name="40% - Accent4 1 2 2" xfId="29304" xr:uid="{A9033965-11A5-4A1E-ABBF-8B15079FE841}"/>
    <cellStyle name="40% - Accent4 1 3" xfId="29305" xr:uid="{05B47290-22DC-43F0-8DA6-DB016AECBA6A}"/>
    <cellStyle name="40% - Accent4 10" xfId="2802" xr:uid="{CA0E13F6-D3D7-46E6-BF8E-260A2C199A90}"/>
    <cellStyle name="40% - Accent4 10 2" xfId="6455" xr:uid="{796CCC1D-7810-4411-B7EB-5E092D647486}"/>
    <cellStyle name="40% - Accent4 10 2 2" xfId="12706" xr:uid="{7CEFE0D6-2D3F-492E-8EF3-E56E3A000F87}"/>
    <cellStyle name="40% - Accent4 10 2 2 2" xfId="26939" xr:uid="{305AD673-C917-4555-9B87-8C99FC8EAE26}"/>
    <cellStyle name="40% - Accent4 10 2 3" xfId="18766" xr:uid="{1A242879-E631-4225-8AA1-0A51B159CE10}"/>
    <cellStyle name="40% - Accent4 10 2 4" xfId="29307" xr:uid="{FAB06464-85E4-4249-82C3-9AA756A6DFB9}"/>
    <cellStyle name="40% - Accent4 10 3" xfId="9786" xr:uid="{3D02ED5B-F689-4634-ADA2-F2D40CE887CF}"/>
    <cellStyle name="40% - Accent4 10 3 2" xfId="24026" xr:uid="{9423E11E-15E2-49CB-A6C2-3A173AF8295D}"/>
    <cellStyle name="40% - Accent4 10 4" xfId="15819" xr:uid="{A6D887DC-9A19-4C73-9656-B1A4D1768286}"/>
    <cellStyle name="40% - Accent4 10 5" xfId="29306" xr:uid="{5DD29AD2-4603-4628-BE8D-8E7C062B305A}"/>
    <cellStyle name="40% - Accent4 11" xfId="2820" xr:uid="{2DFC7DF2-2DA8-46E4-90B6-0BB7AF535DA9}"/>
    <cellStyle name="40% - Accent4 11 2" xfId="6470" xr:uid="{7CAFADD9-624D-4360-9487-2F39214B8AD4}"/>
    <cellStyle name="40% - Accent4 11 2 2" xfId="12720" xr:uid="{61F16D17-8F93-4508-9C4D-55C147DB7016}"/>
    <cellStyle name="40% - Accent4 11 2 2 2" xfId="26953" xr:uid="{C5FD334B-CAE3-4C62-B389-A35959233429}"/>
    <cellStyle name="40% - Accent4 11 2 3" xfId="18780" xr:uid="{AAF371AB-AACC-4F87-93AB-8F296C10A9E7}"/>
    <cellStyle name="40% - Accent4 11 2 4" xfId="29309" xr:uid="{37159BA6-B535-4CD9-94D9-B449C83B0C53}"/>
    <cellStyle name="40% - Accent4 11 3" xfId="9801" xr:uid="{8FCBBC14-8DD5-419D-9F83-A4F7DF486655}"/>
    <cellStyle name="40% - Accent4 11 3 2" xfId="24041" xr:uid="{48EF00C7-7FBC-482B-9387-418F3B3B7DB2}"/>
    <cellStyle name="40% - Accent4 11 4" xfId="15834" xr:uid="{01731D92-FB1B-447D-ABDD-0DD502D1F030}"/>
    <cellStyle name="40% - Accent4 11 5" xfId="29308" xr:uid="{618A9FBA-A841-469F-9023-09188CFEB9B9}"/>
    <cellStyle name="40% - Accent4 12" xfId="3065" xr:uid="{C664F6EF-5423-4833-9CC4-835FF5639A51}"/>
    <cellStyle name="40% - Accent4 12 2" xfId="6715" xr:uid="{D7B1C006-5AC0-4D41-AF92-350FDEE9569F}"/>
    <cellStyle name="40% - Accent4 12 2 2" xfId="12965" xr:uid="{A724E42A-574F-4752-82FC-3B612CEEF31E}"/>
    <cellStyle name="40% - Accent4 12 2 2 2" xfId="27198" xr:uid="{5C0677B2-646C-407E-AD70-5E94ADBF93FD}"/>
    <cellStyle name="40% - Accent4 12 2 3" xfId="19025" xr:uid="{504BAAA4-6016-4645-B61B-7B2B2A0BA958}"/>
    <cellStyle name="40% - Accent4 12 2 4" xfId="29311" xr:uid="{65B563C6-05B7-49CB-A1B1-D422DB16B4B6}"/>
    <cellStyle name="40% - Accent4 12 3" xfId="10046" xr:uid="{C0A9E4FE-E094-41CE-BEA6-60A8078AF815}"/>
    <cellStyle name="40% - Accent4 12 3 2" xfId="24286" xr:uid="{429E1F52-BDB6-41D2-B829-D079995F20E3}"/>
    <cellStyle name="40% - Accent4 12 4" xfId="16079" xr:uid="{14646708-082F-480A-B990-76B759BFC22C}"/>
    <cellStyle name="40% - Accent4 12 5" xfId="29310" xr:uid="{588E641F-B502-4F27-BBBF-3EBB57D55CB2}"/>
    <cellStyle name="40% - Accent4 13" xfId="5254" xr:uid="{9C9E2F90-0583-47FB-8A52-845FC06AEA79}"/>
    <cellStyle name="40% - Accent4 13 2" xfId="12128" xr:uid="{2FBA0942-24C8-422D-A034-8A2B7009DEB0}"/>
    <cellStyle name="40% - Accent4 13 2 2" xfId="26361" xr:uid="{CE44FE06-AF0E-40FF-9602-4C8E872DEB4A}"/>
    <cellStyle name="40% - Accent4 13 2 3" xfId="29313" xr:uid="{3C933763-54F5-482D-82CC-2E7E83118EF1}"/>
    <cellStyle name="40% - Accent4 13 3" xfId="18182" xr:uid="{91B0C2A1-D7A4-4D8C-884C-121297A5CC68}"/>
    <cellStyle name="40% - Accent4 13 4" xfId="29312" xr:uid="{1B25BAD2-BFEF-4FCF-BDE5-A9C74B6F190F}"/>
    <cellStyle name="40% - Accent4 14" xfId="8704" xr:uid="{75475B36-CDE8-4CAB-A437-34D314F9CE2E}"/>
    <cellStyle name="40% - Accent4 14 2" xfId="22948" xr:uid="{7166D99F-081C-4793-AF5F-691281F3F879}"/>
    <cellStyle name="40% - Accent4 14 2 2" xfId="29315" xr:uid="{D99D25B5-B755-4F8B-854A-3591D46FC8C9}"/>
    <cellStyle name="40% - Accent4 14 3" xfId="29314" xr:uid="{3C3FFC84-3079-48CB-9D0B-210C535224BD}"/>
    <cellStyle name="40% - Accent4 15" xfId="14731" xr:uid="{2E070AFE-0D03-4ABF-AEB4-EE33663E2334}"/>
    <cellStyle name="40% - Accent4 15 2" xfId="29317" xr:uid="{C69089BE-3BA1-40FC-9A93-6E06E5D7BED0}"/>
    <cellStyle name="40% - Accent4 15 3" xfId="29316" xr:uid="{F1FE0511-CF73-411C-85CD-7EDFCE657F1E}"/>
    <cellStyle name="40% - Accent4 16" xfId="29318" xr:uid="{59A3084C-CC10-48BF-A829-9AD9585FF20B}"/>
    <cellStyle name="40% - Accent4 16 2" xfId="29319" xr:uid="{EDFC5846-EC18-4B57-AF3F-7ACE636DA880}"/>
    <cellStyle name="40% - Accent4 17" xfId="29320" xr:uid="{23ED35CB-1A46-4A3E-A52D-6A6A1E7D3854}"/>
    <cellStyle name="40% - Accent4 17 2" xfId="29321" xr:uid="{C58E4DB6-FC58-4D55-8E63-20089394FC45}"/>
    <cellStyle name="40% - Accent4 18" xfId="29322" xr:uid="{D3AABA62-7E53-49A2-B52A-996F452EF0A9}"/>
    <cellStyle name="40% - Accent4 18 2" xfId="29323" xr:uid="{AAF87B2B-2D18-466B-8C25-D61B514AB662}"/>
    <cellStyle name="40% - Accent4 19" xfId="29324" xr:uid="{22530C5F-08C3-474A-8DDD-A236D6EDEDFB}"/>
    <cellStyle name="40% - Accent4 19 2" xfId="29325" xr:uid="{F3DFC774-32C6-4D67-B4CE-32C979265A34}"/>
    <cellStyle name="40% - Accent4 2" xfId="189" xr:uid="{D7000B5B-3CD5-4FD8-83B4-ABD6E34EAD5C}"/>
    <cellStyle name="40% - Accent4 2 2" xfId="490" xr:uid="{2385913F-0727-40C4-92BF-0549BF3B9C4C}"/>
    <cellStyle name="40% - Accent4 2 2 10" xfId="4674" xr:uid="{71E408F2-FB4F-4958-A2B9-F834850E28D9}"/>
    <cellStyle name="40% - Accent4 2 2 10 2" xfId="11556" xr:uid="{A1A3E339-9B71-4DFB-B9CD-37301104B266}"/>
    <cellStyle name="40% - Accent4 2 2 10 2 2" xfId="25789" xr:uid="{92872A15-FE95-4865-B094-DCF363331FA9}"/>
    <cellStyle name="40% - Accent4 2 2 10 3" xfId="17602" xr:uid="{12335B84-1E94-4DBB-BEED-A5CAB4396A44}"/>
    <cellStyle name="40% - Accent4 2 2 11" xfId="8179" xr:uid="{938290DC-3497-4AE4-9F34-F9F8EB4AE59D}"/>
    <cellStyle name="40% - Accent4 2 2 11 2" xfId="22450" xr:uid="{D015C05D-E8A1-404F-8B8A-55364ADB8414}"/>
    <cellStyle name="40% - Accent4 2 2 12" xfId="1601" xr:uid="{7380537B-C04F-4024-AE88-C2409282C56F}"/>
    <cellStyle name="40% - Accent4 2 2 12 2" xfId="20350" xr:uid="{99A09987-065D-4802-B8FC-7117A79B89C7}"/>
    <cellStyle name="40% - Accent4 2 2 12 3" xfId="14230" xr:uid="{134ABCC6-A731-4DF7-82C7-44918E966CED}"/>
    <cellStyle name="40% - Accent4 2 2 2" xfId="1914" xr:uid="{EFD2B8C0-957D-4810-B7C4-B3FF70E825E0}"/>
    <cellStyle name="40% - Accent4 2 2 2 2" xfId="5674" xr:uid="{7C26777E-17C8-4745-8548-B5C9DB51554A}"/>
    <cellStyle name="40% - Accent4 2 2 2 2 2" xfId="12225" xr:uid="{1B86A974-251A-43C5-9943-5230EA63D916}"/>
    <cellStyle name="40% - Accent4 2 2 2 2 2 2" xfId="26458" xr:uid="{FA2C5E45-7899-4FBB-860E-DD59D0D06BC7}"/>
    <cellStyle name="40% - Accent4 2 2 2 2 3" xfId="18280" xr:uid="{376FAA2F-8327-4C22-BD59-E329828AD73D}"/>
    <cellStyle name="40% - Accent4 2 2 2 3" xfId="9035" xr:uid="{71CC129B-B745-4F79-8934-F6214A883805}"/>
    <cellStyle name="40% - Accent4 2 2 2 3 2" xfId="23279" xr:uid="{3E9A49AF-BFD5-4BB3-BEE2-3B258E4B654C}"/>
    <cellStyle name="40% - Accent4 2 2 2 4" xfId="15050" xr:uid="{B4BAE1C1-9CB8-4AC4-83D7-3B72864826C5}"/>
    <cellStyle name="40% - Accent4 2 2 2 5" xfId="29328" xr:uid="{45D98621-2B16-4A90-A869-2D61037E18E6}"/>
    <cellStyle name="40% - Accent4 2 2 3" xfId="2183" xr:uid="{EFC2FF06-54D8-43BF-9219-D38DB52F7729}"/>
    <cellStyle name="40% - Accent4 2 2 3 2" xfId="5868" xr:uid="{2D1A61EA-2854-4E66-A38F-759558022C9D}"/>
    <cellStyle name="40% - Accent4 2 2 3 2 2" xfId="12375" xr:uid="{75D8AA07-72C7-4969-BA81-39BA4B95AF2F}"/>
    <cellStyle name="40% - Accent4 2 2 3 2 2 2" xfId="26608" xr:uid="{3A65767A-6A4C-460F-8FB4-EA3338398F20}"/>
    <cellStyle name="40% - Accent4 2 2 3 2 3" xfId="18433" xr:uid="{7F40E713-65E6-4499-91D9-FC813457DADD}"/>
    <cellStyle name="40% - Accent4 2 2 3 3" xfId="9206" xr:uid="{B0E19FC9-1D12-4484-AB39-485C4FC85E77}"/>
    <cellStyle name="40% - Accent4 2 2 3 3 2" xfId="23447" xr:uid="{280B2D1C-4AFE-4170-A867-AC02231A3D97}"/>
    <cellStyle name="40% - Accent4 2 2 3 4" xfId="15218" xr:uid="{1508B9E2-41EF-4F2D-B798-BE562918438F}"/>
    <cellStyle name="40% - Accent4 2 2 3 5" xfId="29329" xr:uid="{5568D75D-3B42-4078-8B7C-D0F13D6925FC}"/>
    <cellStyle name="40% - Accent4 2 2 4" xfId="2681" xr:uid="{C4D9B08D-8108-49F0-8E80-AA3D6C60FD1B}"/>
    <cellStyle name="40% - Accent4 2 2 4 2" xfId="6341" xr:uid="{927E0666-73CE-43E2-BBDA-D673E1317033}"/>
    <cellStyle name="40% - Accent4 2 2 4 2 2" xfId="12593" xr:uid="{DFC6A3A6-5781-46B1-9150-4E70FD0322C6}"/>
    <cellStyle name="40% - Accent4 2 2 4 2 2 2" xfId="26826" xr:uid="{00F6E5E1-E62D-46EE-8756-0324D530B6F5}"/>
    <cellStyle name="40% - Accent4 2 2 4 2 3" xfId="18653" xr:uid="{9E08AB86-F39E-4CCA-B92C-B5B1E8409B84}"/>
    <cellStyle name="40% - Accent4 2 2 4 3" xfId="9672" xr:uid="{86ABB69F-55CF-45FF-82E8-1B05F8952032}"/>
    <cellStyle name="40% - Accent4 2 2 4 3 2" xfId="23912" xr:uid="{A3912F56-1EEB-4FAA-A7FB-1A6259415855}"/>
    <cellStyle name="40% - Accent4 2 2 4 4" xfId="15705" xr:uid="{927FE6C1-43C9-4095-A688-00A94FEEF30D}"/>
    <cellStyle name="40% - Accent4 2 2 4 5" xfId="29327" xr:uid="{B9072B5F-9549-40EA-9516-03B6A6311ED9}"/>
    <cellStyle name="40% - Accent4 2 2 5" xfId="2951" xr:uid="{6371E6AF-A5AD-433F-8493-D0CFDD920914}"/>
    <cellStyle name="40% - Accent4 2 2 5 2" xfId="6601" xr:uid="{580BCB89-DE15-42AF-B259-E6B144346E2B}"/>
    <cellStyle name="40% - Accent4 2 2 5 2 2" xfId="12851" xr:uid="{13E3904C-9819-4810-9064-4FCB2CC8F04C}"/>
    <cellStyle name="40% - Accent4 2 2 5 2 2 2" xfId="27084" xr:uid="{E3AFFC6C-F541-41BC-B3C3-0E733F037231}"/>
    <cellStyle name="40% - Accent4 2 2 5 2 3" xfId="18911" xr:uid="{64981EA6-8DD9-4AFB-AA12-B0DDD5AAAA77}"/>
    <cellStyle name="40% - Accent4 2 2 5 3" xfId="9932" xr:uid="{7DEE370D-8CD1-43B0-9DDC-22F33F32D1CC}"/>
    <cellStyle name="40% - Accent4 2 2 5 3 2" xfId="24172" xr:uid="{D32A3147-C047-40DB-B3F6-497E941A966E}"/>
    <cellStyle name="40% - Accent4 2 2 5 4" xfId="15965" xr:uid="{473762B9-4355-4F96-97C1-78008F40D9E4}"/>
    <cellStyle name="40% - Accent4 2 2 6" xfId="3196" xr:uid="{40747EB6-71C8-4EA9-A7C9-97A5AA819665}"/>
    <cellStyle name="40% - Accent4 2 2 6 2" xfId="6846" xr:uid="{1974025F-B4FB-4FA4-ABF0-4FCDB8DCCE49}"/>
    <cellStyle name="40% - Accent4 2 2 6 2 2" xfId="13096" xr:uid="{739AA96A-7344-4A9A-9EA6-A17A2FD7E781}"/>
    <cellStyle name="40% - Accent4 2 2 6 2 2 2" xfId="27329" xr:uid="{B2943BF6-F1E2-4A99-8268-009CC9019541}"/>
    <cellStyle name="40% - Accent4 2 2 6 2 3" xfId="19156" xr:uid="{A19C4CB3-2889-4D14-BE6E-45F208E83CBB}"/>
    <cellStyle name="40% - Accent4 2 2 6 3" xfId="10177" xr:uid="{70C04753-2D94-4EA8-BA40-C4B9D8B085E2}"/>
    <cellStyle name="40% - Accent4 2 2 6 3 2" xfId="24417" xr:uid="{999B31BB-5006-4424-9464-3AA2D310FCF2}"/>
    <cellStyle name="40% - Accent4 2 2 6 4" xfId="16210" xr:uid="{54BB83A0-2025-481E-94E1-06FC6D755142}"/>
    <cellStyle name="40% - Accent4 2 2 7" xfId="3425" xr:uid="{7F0148EC-5E3A-4E58-8F15-8AD844107347}"/>
    <cellStyle name="40% - Accent4 2 2 7 2" xfId="7059" xr:uid="{319AE36B-3877-45BD-BC8E-11A59281BE4A}"/>
    <cellStyle name="40% - Accent4 2 2 7 2 2" xfId="13309" xr:uid="{59AC8843-6251-4AFF-87FA-5604A4072D7E}"/>
    <cellStyle name="40% - Accent4 2 2 7 2 2 2" xfId="27542" xr:uid="{33AAD8FC-587B-4338-A13B-4A8A1D8B5D4D}"/>
    <cellStyle name="40% - Accent4 2 2 7 2 3" xfId="19369" xr:uid="{1D343B9D-0C7F-4E03-9B0C-41EEE6AB8575}"/>
    <cellStyle name="40% - Accent4 2 2 7 3" xfId="10391" xr:uid="{6EFAAED9-A30F-42E6-8B3B-26F1265E9E93}"/>
    <cellStyle name="40% - Accent4 2 2 7 3 2" xfId="24630" xr:uid="{41531B4D-6AF4-4FCE-A53A-44A28D935440}"/>
    <cellStyle name="40% - Accent4 2 2 7 4" xfId="16422" xr:uid="{BA2F0598-48A3-403D-9D96-88D0F925562F}"/>
    <cellStyle name="40% - Accent4 2 2 8" xfId="4035" xr:uid="{80CC5CD4-2CD3-48A3-A445-15877D92A2DC}"/>
    <cellStyle name="40% - Accent4 2 2 8 2" xfId="7605" xr:uid="{AD3F1EC3-2B7F-4C8D-9731-341E7D2F084A}"/>
    <cellStyle name="40% - Accent4 2 2 8 2 2" xfId="13855" xr:uid="{75876AC3-3BB6-4AD7-9EFE-E85982CE6DD1}"/>
    <cellStyle name="40% - Accent4 2 2 8 2 2 2" xfId="28088" xr:uid="{B19B5108-46DC-4FFE-B743-427FF73630E1}"/>
    <cellStyle name="40% - Accent4 2 2 8 2 3" xfId="19915" xr:uid="{4B055FB5-7B38-46A3-867E-E0EDF59167FB}"/>
    <cellStyle name="40% - Accent4 2 2 8 3" xfId="10936" xr:uid="{18A0B943-2ED1-4E91-B9A7-668525E4D26E}"/>
    <cellStyle name="40% - Accent4 2 2 8 3 2" xfId="25171" xr:uid="{8815ECD0-7896-413E-9539-0AFEB8E2A05B}"/>
    <cellStyle name="40% - Accent4 2 2 8 4" xfId="16963" xr:uid="{7112A560-E6AE-4591-B71C-E5A3682675F3}"/>
    <cellStyle name="40% - Accent4 2 2 9" xfId="5392" xr:uid="{117BAF29-B8CC-42B0-A621-A309A8218EF1}"/>
    <cellStyle name="40% - Accent4 2 2 9 2" xfId="8782" xr:uid="{BA5EB9A5-E60F-47FC-8C01-8CD6D52A80D7}"/>
    <cellStyle name="40% - Accent4 2 2 9 2 2" xfId="23026" xr:uid="{EF54B910-2FF0-447D-8CC4-C5146798017B}"/>
    <cellStyle name="40% - Accent4 2 2 9 3" xfId="14807" xr:uid="{D05E1D43-F85E-49D0-B02A-35EC32AD8AA5}"/>
    <cellStyle name="40% - Accent4 2 3" xfId="1799" xr:uid="{58EA556C-8EAB-4529-8925-2749039EE14A}"/>
    <cellStyle name="40% - Accent4 2 3 2" xfId="5577" xr:uid="{58912DAE-D5C6-4C9E-BB43-9241053CC067}"/>
    <cellStyle name="40% - Accent4 2 3 2 2" xfId="12161" xr:uid="{D94E75AF-FC07-42B3-A83E-13BA85AE71C7}"/>
    <cellStyle name="40% - Accent4 2 3 2 2 2" xfId="26394" xr:uid="{FA844BD1-16A7-477C-BFD5-1F6C7E78512E}"/>
    <cellStyle name="40% - Accent4 2 3 2 3" xfId="18215" xr:uid="{85033F17-D816-4A73-866C-2C4309A86689}"/>
    <cellStyle name="40% - Accent4 2 3 3" xfId="8944" xr:uid="{BB5CAC04-2D38-4EB4-AF6B-928B341DD896}"/>
    <cellStyle name="40% - Accent4 2 3 3 2" xfId="23188" xr:uid="{05AD7575-8DB5-4C6F-BE3B-CC69350013D8}"/>
    <cellStyle name="40% - Accent4 2 3 4" xfId="14961" xr:uid="{5E81CAA6-3729-4045-A2C7-02BF10C8A41D}"/>
    <cellStyle name="40% - Accent4 2 3 5" xfId="29330" xr:uid="{40FECA93-1365-423B-971C-B27080B6F409}"/>
    <cellStyle name="40% - Accent4 2 4" xfId="2024" xr:uid="{FD06CD71-D0B8-4AFD-AEC1-F293C95C8D17}"/>
    <cellStyle name="40% - Accent4 2 5" xfId="2592" xr:uid="{6D80A03B-7696-498E-BE07-F9854361D2C0}"/>
    <cellStyle name="40% - Accent4 2 5 2" xfId="6253" xr:uid="{3D9135EA-B0A5-4A41-B488-43F03FA64650}"/>
    <cellStyle name="40% - Accent4 2 5 2 2" xfId="12506" xr:uid="{F1B3C8F1-6444-4AD8-B387-8C372EE482BA}"/>
    <cellStyle name="40% - Accent4 2 5 2 2 2" xfId="26739" xr:uid="{3AA82419-556E-4CE2-B233-9F0BCA2AC55D}"/>
    <cellStyle name="40% - Accent4 2 5 2 3" xfId="18566" xr:uid="{08D11A23-4C4D-49E1-85E9-D47EFCEE9007}"/>
    <cellStyle name="40% - Accent4 2 5 3" xfId="9584" xr:uid="{204EB71B-38FA-4ADE-8816-FD22BF10468D}"/>
    <cellStyle name="40% - Accent4 2 5 3 2" xfId="23824" xr:uid="{0788996A-D037-47D8-AFB0-6A8A59D3CCA4}"/>
    <cellStyle name="40% - Accent4 2 5 4" xfId="15618" xr:uid="{8DFFA726-E0B2-40F4-8066-AEB3C7A9919C}"/>
    <cellStyle name="40% - Accent4 2 5 5" xfId="29332" xr:uid="{45597102-5D22-4D18-A925-145DFADAD567}"/>
    <cellStyle name="40% - Accent4 2 6" xfId="2863" xr:uid="{D6895997-6965-4CD3-AB3D-FD921EEAEACB}"/>
    <cellStyle name="40% - Accent4 2 6 2" xfId="6513" xr:uid="{28CF6DBE-3ACB-4384-8696-85D673284115}"/>
    <cellStyle name="40% - Accent4 2 6 2 2" xfId="12763" xr:uid="{D6226A9C-F5DF-4CF3-AF5D-7E3B128082C5}"/>
    <cellStyle name="40% - Accent4 2 6 2 2 2" xfId="26996" xr:uid="{BADC814F-F373-4D6B-84F8-8E6088B9FFC8}"/>
    <cellStyle name="40% - Accent4 2 6 2 3" xfId="18823" xr:uid="{E856F941-CA5B-4BB1-BAD8-B2F5828AFD5E}"/>
    <cellStyle name="40% - Accent4 2 6 3" xfId="9844" xr:uid="{4C5E8140-ABD0-4582-815E-D219A9B48B57}"/>
    <cellStyle name="40% - Accent4 2 6 3 2" xfId="24084" xr:uid="{7D4BE263-33DF-438D-B6AC-998F6E8ED4F6}"/>
    <cellStyle name="40% - Accent4 2 6 4" xfId="15877" xr:uid="{607A8C2F-0D66-465A-9577-2F1E06D45347}"/>
    <cellStyle name="40% - Accent4 2 6 5" xfId="29326" xr:uid="{442CD79E-5632-4A2A-A64A-F7EECE53C9BA}"/>
    <cellStyle name="40% - Accent4 2 7" xfId="3108" xr:uid="{2929BE18-A935-4502-A7CB-5E5D30DDC77A}"/>
    <cellStyle name="40% - Accent4 2 7 2" xfId="6758" xr:uid="{CA399B6D-1330-473D-846F-113143CE6B91}"/>
    <cellStyle name="40% - Accent4 2 7 2 2" xfId="13008" xr:uid="{F21D62B0-0DE4-41EA-993F-C2D004F029DB}"/>
    <cellStyle name="40% - Accent4 2 7 2 2 2" xfId="27241" xr:uid="{4B3F8165-DD1A-40FF-9E5A-9EF3AFDEC36A}"/>
    <cellStyle name="40% - Accent4 2 7 2 3" xfId="19068" xr:uid="{9F77CEBE-7B41-46DD-B607-C99592DC8B97}"/>
    <cellStyle name="40% - Accent4 2 7 3" xfId="10089" xr:uid="{8FD2834B-C7FC-4B94-A72C-35419D8C0A33}"/>
    <cellStyle name="40% - Accent4 2 7 3 2" xfId="24329" xr:uid="{D3F1D2E8-7218-4239-A65D-FE7673CA4D81}"/>
    <cellStyle name="40% - Accent4 2 7 4" xfId="16122" xr:uid="{F8B27A2B-24E6-45E0-A303-F821883BCFAC}"/>
    <cellStyle name="40% - Accent4 2 8" xfId="5284" xr:uid="{25D84927-FF19-4619-A468-1692FE73DCE9}"/>
    <cellStyle name="40% - Accent4 2 8 2" xfId="8725" xr:uid="{DEF948B4-E619-4DDD-9B51-7DB0C8A7677E}"/>
    <cellStyle name="40% - Accent4 2 8 2 2" xfId="22969" xr:uid="{C64D1B49-80CD-4F69-AC44-9A17DD9A3DB5}"/>
    <cellStyle name="40% - Accent4 2 8 3" xfId="14750" xr:uid="{A51D194C-5536-442A-BBCD-C9974AC89D4B}"/>
    <cellStyle name="40% - Accent4 2 9" xfId="1492" xr:uid="{0F1BB84C-5A99-4F8E-BF96-A0C15075CC64}"/>
    <cellStyle name="40% - Accent4 20" xfId="29333" xr:uid="{1A28AB6D-32F3-4D7E-842C-E8E93F1C09FA}"/>
    <cellStyle name="40% - Accent4 20 2" xfId="29334" xr:uid="{F1E47C90-1EDC-4C03-8B5C-A835D4260994}"/>
    <cellStyle name="40% - Accent4 21" xfId="29335" xr:uid="{C8B73F80-B35D-42D8-B8EA-B3839BB57EEB}"/>
    <cellStyle name="40% - Accent4 21 2" xfId="29336" xr:uid="{928AFA53-81D3-400A-8662-441592A8FCE7}"/>
    <cellStyle name="40% - Accent4 22" xfId="29337" xr:uid="{C05DAEAC-3A50-4C91-BB33-E6CEC054170F}"/>
    <cellStyle name="40% - Accent4 23" xfId="29338" xr:uid="{42FDB93D-D9B4-4F38-8C7D-14D73EC60A40}"/>
    <cellStyle name="40% - Accent4 24" xfId="29339" xr:uid="{A041ACF3-0764-43DF-97B7-D536F7C7104B}"/>
    <cellStyle name="40% - Accent4 25" xfId="29340" xr:uid="{FC858B4E-FF35-469D-90CA-FBBF46672729}"/>
    <cellStyle name="40% - Accent4 26" xfId="29341" xr:uid="{767E6AB0-5880-44CD-9940-7E33BD4F3933}"/>
    <cellStyle name="40% - Accent4 27" xfId="29342" xr:uid="{47A723C6-3625-4064-933D-7870A6371B9D}"/>
    <cellStyle name="40% - Accent4 28" xfId="29343" xr:uid="{778F5DDB-3100-4695-A63F-9BC0064F9728}"/>
    <cellStyle name="40% - Accent4 29" xfId="29344" xr:uid="{8D27007F-8E0E-4B9E-AAB9-ECF13D662AAA}"/>
    <cellStyle name="40% - Accent4 3" xfId="345" xr:uid="{56B97CB6-E2AB-4A86-9B84-74A7236CEBE7}"/>
    <cellStyle name="40% - Accent4 3 10" xfId="14166" xr:uid="{080505BA-F54A-4A58-8822-2B7A46AB7DE2}"/>
    <cellStyle name="40% - Accent4 3 2" xfId="996" xr:uid="{C7F9A4AA-C64D-441C-936D-40FE5A9744FC}"/>
    <cellStyle name="40% - Accent4 3 2 2" xfId="2337" xr:uid="{EDBBFAAB-1181-4B9D-A546-3E796E191284}"/>
    <cellStyle name="40% - Accent4 3 2 2 2" xfId="29347" xr:uid="{5BFCF774-DAEA-441B-ADE2-7593F139279A}"/>
    <cellStyle name="40% - Accent4 3 2 3" xfId="5632" xr:uid="{6D1DE4E0-6B0E-4400-903A-769A11DFC0DC}"/>
    <cellStyle name="40% - Accent4 3 2 3 2" xfId="8993" xr:uid="{D3B2E63A-1158-4972-8F69-B554A2546B79}"/>
    <cellStyle name="40% - Accent4 3 2 3 2 2" xfId="23237" xr:uid="{77E96238-6B84-4D0D-9A63-6CA9F90BA5A5}"/>
    <cellStyle name="40% - Accent4 3 2 3 3" xfId="15008" xr:uid="{6F46CF50-E140-42D1-85A2-9B83EE38D1E9}"/>
    <cellStyle name="40% - Accent4 3 2 4" xfId="1872" xr:uid="{C551EDAF-EE12-460D-9CE0-A440C0CA9F8F}"/>
    <cellStyle name="40% - Accent4 3 2 5" xfId="29346" xr:uid="{99F6B0A0-B04B-46C2-95D7-F2449624F106}"/>
    <cellStyle name="40% - Accent4 3 3" xfId="2638" xr:uid="{52BE8068-798B-4ED7-8C18-8ED5BDDFE4FA}"/>
    <cellStyle name="40% - Accent4 3 3 2" xfId="6298" xr:uid="{A8ABB2A0-7C62-4386-9982-E3AAFCE33FCA}"/>
    <cellStyle name="40% - Accent4 3 3 2 2" xfId="12550" xr:uid="{B9AC9ADC-2F74-407A-95CA-F612FAAD4CFA}"/>
    <cellStyle name="40% - Accent4 3 3 2 2 2" xfId="26783" xr:uid="{560E1B0F-D24B-4883-BAFD-D2084762178E}"/>
    <cellStyle name="40% - Accent4 3 3 2 3" xfId="18610" xr:uid="{45AC2978-687C-4E03-90C2-C5C3C52F609E}"/>
    <cellStyle name="40% - Accent4 3 3 3" xfId="9629" xr:uid="{C324B9E0-A982-41B8-AD2D-33FEDF4AC256}"/>
    <cellStyle name="40% - Accent4 3 3 3 2" xfId="23869" xr:uid="{E75EBCE4-C5EA-4505-B21E-4B0BF55C08CF}"/>
    <cellStyle name="40% - Accent4 3 3 4" xfId="15662" xr:uid="{F87BA8D2-6DCA-487E-A8BE-78B6E932A50E}"/>
    <cellStyle name="40% - Accent4 3 3 5" xfId="29345" xr:uid="{0D3682F3-C112-40EE-B4CB-8BAB4DFF29F2}"/>
    <cellStyle name="40% - Accent4 3 4" xfId="2908" xr:uid="{0EB78238-2066-4DD6-8A99-48DF8EDDF1D7}"/>
    <cellStyle name="40% - Accent4 3 4 2" xfId="6558" xr:uid="{CC344141-B8C7-41F4-A57C-02F3B4719B9E}"/>
    <cellStyle name="40% - Accent4 3 4 2 2" xfId="12808" xr:uid="{165412CB-6CBA-4008-A8E7-2ACE1AD78595}"/>
    <cellStyle name="40% - Accent4 3 4 2 2 2" xfId="27041" xr:uid="{E9DADBF7-6350-4562-81E1-735BAC45322C}"/>
    <cellStyle name="40% - Accent4 3 4 2 3" xfId="18868" xr:uid="{322183AB-F6FE-406E-8146-06C885FE2348}"/>
    <cellStyle name="40% - Accent4 3 4 3" xfId="9889" xr:uid="{1823BAD6-3C10-4D0F-98F8-A472FCECD282}"/>
    <cellStyle name="40% - Accent4 3 4 3 2" xfId="24129" xr:uid="{D29A0E3E-3578-4D4D-AD76-DF3446A3DC5E}"/>
    <cellStyle name="40% - Accent4 3 4 4" xfId="15922" xr:uid="{2E8B0334-6B1A-45B6-8BA8-E411B1E68F07}"/>
    <cellStyle name="40% - Accent4 3 5" xfId="3153" xr:uid="{A1B21648-2961-4AA0-B8AE-CD169D63C82E}"/>
    <cellStyle name="40% - Accent4 3 5 2" xfId="6803" xr:uid="{C889A105-C214-4613-808E-B0DD9CC9BF7D}"/>
    <cellStyle name="40% - Accent4 3 5 2 2" xfId="13053" xr:uid="{989F51A6-6B60-4A33-93D8-504130235A5D}"/>
    <cellStyle name="40% - Accent4 3 5 2 2 2" xfId="27286" xr:uid="{8005934C-DD3D-4F31-B79D-1987CA6FAE44}"/>
    <cellStyle name="40% - Accent4 3 5 2 3" xfId="19113" xr:uid="{A69C1EC7-452D-4654-A07C-AA1C0FDE418C}"/>
    <cellStyle name="40% - Accent4 3 5 3" xfId="10134" xr:uid="{B8E7A14C-3AB4-4DD5-BE2D-A11E53D4F394}"/>
    <cellStyle name="40% - Accent4 3 5 3 2" xfId="24374" xr:uid="{5707B279-AD8E-4146-9300-2D11C62A1DBE}"/>
    <cellStyle name="40% - Accent4 3 5 4" xfId="16167" xr:uid="{DB6EB943-D5A4-4266-BA6D-C43D0931AB7E}"/>
    <cellStyle name="40% - Accent4 3 6" xfId="3363" xr:uid="{5EBBA317-5466-4C5B-88AE-EAFB9AB5250A}"/>
    <cellStyle name="40% - Accent4 3 6 2" xfId="6998" xr:uid="{753E55F0-686B-4593-9EC9-407473C87B66}"/>
    <cellStyle name="40% - Accent4 3 6 2 2" xfId="13248" xr:uid="{C0F3660A-3C8C-42D0-97A1-933F6E392404}"/>
    <cellStyle name="40% - Accent4 3 6 2 2 2" xfId="27481" xr:uid="{0EE300F0-ED10-4513-B02A-29138E83A00B}"/>
    <cellStyle name="40% - Accent4 3 6 2 3" xfId="19308" xr:uid="{6C8D4819-8989-4555-B4AB-734AE6617E5B}"/>
    <cellStyle name="40% - Accent4 3 6 3" xfId="10330" xr:uid="{655537E9-7EC6-43F8-B46E-65278290F0BE}"/>
    <cellStyle name="40% - Accent4 3 6 3 2" xfId="24569" xr:uid="{ABDE5A13-2DD9-4651-9024-2D357A1B6720}"/>
    <cellStyle name="40% - Accent4 3 6 4" xfId="16361" xr:uid="{AD92F15A-F6E8-4C09-B495-5B3B0C11C67B}"/>
    <cellStyle name="40% - Accent4 3 7" xfId="3974" xr:uid="{B104415A-5893-411A-8BD2-B5FFEA53721C}"/>
    <cellStyle name="40% - Accent4 3 7 2" xfId="7544" xr:uid="{18E674E9-1A7A-443B-BCF9-8DF7AD4D415E}"/>
    <cellStyle name="40% - Accent4 3 7 2 2" xfId="13794" xr:uid="{7A68FD50-325F-41EC-AACD-E58101441B5E}"/>
    <cellStyle name="40% - Accent4 3 7 2 2 2" xfId="28027" xr:uid="{C14BB0AE-21FE-46BD-A80B-980DDD9EEDAB}"/>
    <cellStyle name="40% - Accent4 3 7 2 3" xfId="19854" xr:uid="{C82E0F29-2F35-49D1-AEAC-EB67D00A1F2D}"/>
    <cellStyle name="40% - Accent4 3 7 3" xfId="10875" xr:uid="{B84EFD2D-C3AF-4A95-ABBB-D40A147ACB0E}"/>
    <cellStyle name="40% - Accent4 3 7 3 2" xfId="25110" xr:uid="{E334E557-9593-48B7-950F-EB392F8CF835}"/>
    <cellStyle name="40% - Accent4 3 7 4" xfId="16902" xr:uid="{C9E04BE5-2C66-43F3-85AC-42821115C53E}"/>
    <cellStyle name="40% - Accent4 3 8" xfId="4588" xr:uid="{31F9DB4A-01DD-469C-ADA3-6EFD98C29458}"/>
    <cellStyle name="40% - Accent4 3 8 2" xfId="11475" xr:uid="{99E4997F-78A4-4821-9BF3-EA7B594CEA14}"/>
    <cellStyle name="40% - Accent4 3 8 2 2" xfId="25708" xr:uid="{3EB1CB06-6630-4142-9AF0-0C39DF6FE2AE}"/>
    <cellStyle name="40% - Accent4 3 8 3" xfId="17516" xr:uid="{996363D5-6577-41A6-B147-6EFB107E6CAA}"/>
    <cellStyle name="40% - Accent4 3 9" xfId="8101" xr:uid="{297ED73B-D5D8-46E7-A234-590EE086F85A}"/>
    <cellStyle name="40% - Accent4 3 9 2" xfId="22374" xr:uid="{D4C96612-9F58-4400-AB1C-51E13DA973B0}"/>
    <cellStyle name="40% - Accent4 30" xfId="29348" xr:uid="{2AD3609B-9181-4A99-8BA0-3FF2C4021EEB}"/>
    <cellStyle name="40% - Accent4 31" xfId="29349" xr:uid="{E376B74F-D392-40C0-9749-6B10C8D21001}"/>
    <cellStyle name="40% - Accent4 32" xfId="29350" xr:uid="{F075979A-DAF7-4A1F-A505-AF3CFDE77B28}"/>
    <cellStyle name="40% - Accent4 33" xfId="29351" xr:uid="{0E105ABB-6BB8-4FB0-93E0-24F1242DDBB6}"/>
    <cellStyle name="40% - Accent4 34" xfId="29352" xr:uid="{DB113918-27EF-4221-9CB5-78BA3BD309BA}"/>
    <cellStyle name="40% - Accent4 35" xfId="29353" xr:uid="{7EC55F76-42A2-4998-BA38-C97E1090F575}"/>
    <cellStyle name="40% - Accent4 36" xfId="29354" xr:uid="{6D7D33BA-3529-47FD-9178-C090DDD8DBFA}"/>
    <cellStyle name="40% - Accent4 37" xfId="29355" xr:uid="{2DA3A162-2D43-4D88-8DB4-AC94CF35140B}"/>
    <cellStyle name="40% - Accent4 38" xfId="29356" xr:uid="{951B9409-8A72-4CC1-BFCF-5563325D4567}"/>
    <cellStyle name="40% - Accent4 39" xfId="29357" xr:uid="{B37B3E5A-9BE1-44C4-B0DD-6BA5AF144B21}"/>
    <cellStyle name="40% - Accent4 4" xfId="635" xr:uid="{C76A4E44-C1F3-4848-BE35-DAABCE0ECE18}"/>
    <cellStyle name="40% - Accent4 4 2" xfId="1832" xr:uid="{9853D10E-1D90-40C1-AEEC-1EA5E8EB3695}"/>
    <cellStyle name="40% - Accent4 4 2 2" xfId="5606" xr:uid="{BCD017E0-0376-47F4-BE79-F43808087313}"/>
    <cellStyle name="40% - Accent4 4 2 2 2" xfId="12184" xr:uid="{CDD16BC5-B27F-4A8B-BBA5-4F39298A5CAB}"/>
    <cellStyle name="40% - Accent4 4 2 2 2 2" xfId="26417" xr:uid="{504DF55F-0CDB-4C68-9757-A00577F25A29}"/>
    <cellStyle name="40% - Accent4 4 2 2 3" xfId="18238" xr:uid="{0DEC2FDF-D68C-42BB-AEFC-20F470E82046}"/>
    <cellStyle name="40% - Accent4 4 2 3" xfId="8972" xr:uid="{C23522F4-1B4C-4E5D-8A4F-91F3C6088BF8}"/>
    <cellStyle name="40% - Accent4 4 2 3 2" xfId="23216" xr:uid="{CEB88C09-6BB8-456B-A524-D62F1ED00AEE}"/>
    <cellStyle name="40% - Accent4 4 2 4" xfId="14987" xr:uid="{AC7DABFD-D1C6-4D81-A632-67EF62C13D7C}"/>
    <cellStyle name="40% - Accent4 4 2 5" xfId="29359" xr:uid="{101DFF16-D5DE-4C11-B838-51B05DA7552A}"/>
    <cellStyle name="40% - Accent4 4 3" xfId="2235" xr:uid="{6288B0DF-9003-46E2-942B-0939B551EBAB}"/>
    <cellStyle name="40% - Accent4 4 3 2" xfId="29358" xr:uid="{DE4E5FC8-B0B7-4C3C-B99C-985E8C12824F}"/>
    <cellStyle name="40% - Accent4 4 4" xfId="2622" xr:uid="{3B75133C-8AC2-47C3-B5BB-BF9252E577A8}"/>
    <cellStyle name="40% - Accent4 4 4 2" xfId="6283" xr:uid="{CB2FA040-7D57-4704-914B-EC8663E4200E}"/>
    <cellStyle name="40% - Accent4 4 4 2 2" xfId="12535" xr:uid="{F4D1F638-C0EC-41A5-A6B5-C399F5A376F8}"/>
    <cellStyle name="40% - Accent4 4 4 2 2 2" xfId="26768" xr:uid="{2D8A5850-B089-43A6-A047-16BA80F394C4}"/>
    <cellStyle name="40% - Accent4 4 4 2 3" xfId="18595" xr:uid="{0093EDC7-6A8F-4326-8EB9-A018487A1036}"/>
    <cellStyle name="40% - Accent4 4 4 3" xfId="9614" xr:uid="{B66400A9-2B79-49F8-AEE7-7A87AA3BE4E1}"/>
    <cellStyle name="40% - Accent4 4 4 3 2" xfId="23854" xr:uid="{F8B30460-690E-43D5-9681-250AAE72E0FE}"/>
    <cellStyle name="40% - Accent4 4 4 4" xfId="15648" xr:uid="{D3F3453A-E02B-4753-B18D-5652E8B8AD90}"/>
    <cellStyle name="40% - Accent4 4 5" xfId="2893" xr:uid="{119EBB69-BD7B-410C-8741-E63602CEF174}"/>
    <cellStyle name="40% - Accent4 4 5 2" xfId="6543" xr:uid="{800E6546-8992-425C-9CB7-7E4530F5308C}"/>
    <cellStyle name="40% - Accent4 4 5 2 2" xfId="12793" xr:uid="{1BF9D383-2766-45DA-8C61-0B080C3853B0}"/>
    <cellStyle name="40% - Accent4 4 5 2 2 2" xfId="27026" xr:uid="{61A57C84-FC68-4B61-9ADB-294EA3A8AF75}"/>
    <cellStyle name="40% - Accent4 4 5 2 3" xfId="18853" xr:uid="{72F7493C-E1EC-4360-857A-C5B647CBD93B}"/>
    <cellStyle name="40% - Accent4 4 5 3" xfId="9874" xr:uid="{D7F6B655-98AC-4F98-9274-74F9FBB606D6}"/>
    <cellStyle name="40% - Accent4 4 5 3 2" xfId="24114" xr:uid="{00580E94-932A-410F-B511-ABFBAE66F567}"/>
    <cellStyle name="40% - Accent4 4 5 4" xfId="15907" xr:uid="{37BF2292-AEF1-4CB3-B8E1-BFE4C1926FEA}"/>
    <cellStyle name="40% - Accent4 4 6" xfId="3138" xr:uid="{763E7CB1-E334-4D55-B29B-B5D9C2512DBD}"/>
    <cellStyle name="40% - Accent4 4 6 2" xfId="6788" xr:uid="{EFEF8788-502F-4972-846D-23CE7263DC04}"/>
    <cellStyle name="40% - Accent4 4 6 2 2" xfId="13038" xr:uid="{2588B08E-A48E-4175-AC80-643E0968CB93}"/>
    <cellStyle name="40% - Accent4 4 6 2 2 2" xfId="27271" xr:uid="{1620F535-CD1D-4F2F-A8BC-EFEE22691149}"/>
    <cellStyle name="40% - Accent4 4 6 2 3" xfId="19098" xr:uid="{3B6A2349-A6E4-4162-BAD2-B40E0F0AE8F2}"/>
    <cellStyle name="40% - Accent4 4 6 3" xfId="10119" xr:uid="{2D77D7A3-2C26-437E-A8FC-C89514C1EBD2}"/>
    <cellStyle name="40% - Accent4 4 6 3 2" xfId="24359" xr:uid="{BBD9EA65-A4D2-40F7-B35E-10EC9F009903}"/>
    <cellStyle name="40% - Accent4 4 6 4" xfId="16152" xr:uid="{0E55B362-67A4-48DB-9D00-C03AC19CEBBC}"/>
    <cellStyle name="40% - Accent4 4 7" xfId="5314" xr:uid="{2687441E-0E8B-4A30-A03D-0212167FB4B0}"/>
    <cellStyle name="40% - Accent4 4 7 2" xfId="8746" xr:uid="{11FAEC00-5B89-47B9-8F65-4DA302D7E039}"/>
    <cellStyle name="40% - Accent4 4 7 2 2" xfId="22990" xr:uid="{0B9E9D8F-3B1F-4309-97B7-F2976A27190F}"/>
    <cellStyle name="40% - Accent4 4 7 3" xfId="14768" xr:uid="{00C4CD33-BAF8-46C1-983D-4ECE04A167C7}"/>
    <cellStyle name="40% - Accent4 4 8" xfId="1522" xr:uid="{1C3684D5-94DE-4235-AD6D-D6137DC5346C}"/>
    <cellStyle name="40% - Accent4 40" xfId="29360" xr:uid="{0C777E3B-0F8F-46B5-9CF1-3B64DA37338E}"/>
    <cellStyle name="40% - Accent4 41" xfId="29361" xr:uid="{A17C82AC-2538-4F7A-814A-D68AA4D35735}"/>
    <cellStyle name="40% - Accent4 42" xfId="29362" xr:uid="{EEE52222-7EC9-4757-9594-08CAAA4DF781}"/>
    <cellStyle name="40% - Accent4 43" xfId="29363" xr:uid="{601AD57E-E1AD-4126-8FB1-9BBC9CE3F812}"/>
    <cellStyle name="40% - Accent4 44" xfId="29364" xr:uid="{DBD0BC8D-B251-4C1D-AF74-1FAE6BADC95B}"/>
    <cellStyle name="40% - Accent4 45" xfId="29365" xr:uid="{F6A578A1-D80D-4DAB-8CB7-A9DA8DDED26C}"/>
    <cellStyle name="40% - Accent4 46" xfId="29366" xr:uid="{CBF9C969-0E6F-4856-86C3-6FE90259A52B}"/>
    <cellStyle name="40% - Accent4 47" xfId="29367" xr:uid="{0891EE30-6B5D-4CC6-BB2C-4ECF6B55C3E7}"/>
    <cellStyle name="40% - Accent4 48" xfId="29368" xr:uid="{CACFC8CC-11C3-4F7F-9F47-FC210ED9BCBC}"/>
    <cellStyle name="40% - Accent4 49" xfId="29369" xr:uid="{1D2EECF3-81A6-4934-8A7B-D84A84F5F745}"/>
    <cellStyle name="40% - Accent4 5" xfId="760" xr:uid="{4698D162-60BF-49D6-96AF-C4C573A25E7A}"/>
    <cellStyle name="40% - Accent4 5 2" xfId="2287" xr:uid="{0DD9A521-F0A2-45FE-A7D0-6F490FD8FE87}"/>
    <cellStyle name="40% - Accent4 5 2 2" xfId="29371" xr:uid="{FD8F46AB-60B1-49AC-AC2E-9EB6D618ACC2}"/>
    <cellStyle name="40% - Accent4 5 3" xfId="5534" xr:uid="{25AD3FC7-60DA-4974-B59C-DED0061A9048}"/>
    <cellStyle name="40% - Accent4 5 3 2" xfId="8901" xr:uid="{61B39B47-84AD-4BDD-A32C-0A7E5F3A4D4C}"/>
    <cellStyle name="40% - Accent4 5 3 2 2" xfId="23145" xr:uid="{2DF34943-3D35-4139-8EE5-C05C53080690}"/>
    <cellStyle name="40% - Accent4 5 3 3" xfId="14920" xr:uid="{7CED9DB1-1298-437F-85CD-00B262A12A73}"/>
    <cellStyle name="40% - Accent4 5 3 4" xfId="29370" xr:uid="{8BC20752-453D-47D8-8D9E-5A2A7EF45871}"/>
    <cellStyle name="40% - Accent4 5 4" xfId="1755" xr:uid="{B9F70529-0A3B-4E04-AD7A-D0DCBCFB4D28}"/>
    <cellStyle name="40% - Accent4 50" xfId="29372" xr:uid="{0282C996-EDE1-4A71-8B52-D81F9A6F989D}"/>
    <cellStyle name="40% - Accent4 51" xfId="29373" xr:uid="{DDD3CE17-A2DA-4840-AA8B-BBC89B69568B}"/>
    <cellStyle name="40% - Accent4 52" xfId="29374" xr:uid="{26C4FF78-B697-410F-B766-C9A7A70460DB}"/>
    <cellStyle name="40% - Accent4 53" xfId="29375" xr:uid="{EA98EE8E-4A64-4B72-809C-9BF486460A13}"/>
    <cellStyle name="40% - Accent4 54" xfId="29376" xr:uid="{B9BF3D99-70EB-4A64-8A1B-47C551255B0D}"/>
    <cellStyle name="40% - Accent4 55" xfId="29377" xr:uid="{E519E5F6-D7C6-46C6-8ECD-2B0F3AD8C087}"/>
    <cellStyle name="40% - Accent4 56" xfId="29378" xr:uid="{A77DC6B5-3DA4-466D-A503-63430E2FCE97}"/>
    <cellStyle name="40% - Accent4 57" xfId="29379" xr:uid="{46179838-3705-477F-B35E-778CC561B3F5}"/>
    <cellStyle name="40% - Accent4 58" xfId="29380" xr:uid="{9462CB76-6AAA-440B-B235-5E462FC591D4}"/>
    <cellStyle name="40% - Accent4 59" xfId="29381" xr:uid="{C5CE9280-BE2E-4468-88EE-0FD44F046736}"/>
    <cellStyle name="40% - Accent4 6" xfId="815" xr:uid="{E10F53EA-1263-49B5-870E-6E1154D32C17}"/>
    <cellStyle name="40% - Accent4 6 2" xfId="29383" xr:uid="{900D6098-1430-4823-9E76-A3607D607F80}"/>
    <cellStyle name="40% - Accent4 6 3" xfId="29382" xr:uid="{88105382-3A94-49D2-81DC-6C3A84326A14}"/>
    <cellStyle name="40% - Accent4 60" xfId="29384" xr:uid="{F5B879FF-9B31-43B1-9192-E66A318E5B7D}"/>
    <cellStyle name="40% - Accent4 61" xfId="29385" xr:uid="{207DE960-6B83-43C4-9FF4-6AA6CC983DF3}"/>
    <cellStyle name="40% - Accent4 61 2" xfId="29386" xr:uid="{E1F7E9C2-937A-4545-962F-BE921DF83327}"/>
    <cellStyle name="40% - Accent4 61 2 2" xfId="29387" xr:uid="{92779100-C583-4228-ADD7-2EA8AD0BAE08}"/>
    <cellStyle name="40% - Accent4 61 2 3" xfId="29388" xr:uid="{24315754-9A95-42A8-A9F9-3DDF358671BE}"/>
    <cellStyle name="40% - Accent4 61 2 4" xfId="29389" xr:uid="{8BACFAB8-2431-4855-BD04-50650842FCFC}"/>
    <cellStyle name="40% - Accent4 61 2 5" xfId="29390" xr:uid="{F195275C-AA4B-4F39-9B3F-72412B688E95}"/>
    <cellStyle name="40% - Accent4 61 2 6" xfId="29391" xr:uid="{F8041C74-849F-4583-ADA7-87797FB5EE98}"/>
    <cellStyle name="40% - Accent4 61 3" xfId="29392" xr:uid="{FC59F075-4122-4723-B423-63E230A5411A}"/>
    <cellStyle name="40% - Accent4 61 4" xfId="29393" xr:uid="{9EE306C3-D402-408D-B7CA-AFDBB8EBABCB}"/>
    <cellStyle name="40% - Accent4 61 5" xfId="29394" xr:uid="{B04FEC88-74E6-467A-B699-93E6D251721F}"/>
    <cellStyle name="40% - Accent4 61 6" xfId="29395" xr:uid="{45B76451-9032-4221-AC48-51C244AB1AFE}"/>
    <cellStyle name="40% - Accent4 61 7" xfId="29396" xr:uid="{569EC25D-BF70-4FB6-B166-87CD88815904}"/>
    <cellStyle name="40% - Accent4 61 8" xfId="29397" xr:uid="{3084CB47-3B59-44DB-B37E-5E1A26B87C1E}"/>
    <cellStyle name="40% - Accent4 61 9" xfId="29398" xr:uid="{9189A706-F638-4291-BD5F-F4F910090DC9}"/>
    <cellStyle name="40% - Accent4 62" xfId="29399" xr:uid="{4E454D0D-8219-42A4-AAD5-4BD641E84995}"/>
    <cellStyle name="40% - Accent4 63" xfId="29400" xr:uid="{92888396-1C6B-4D41-81E6-DB16E8F7AEC7}"/>
    <cellStyle name="40% - Accent4 63 2" xfId="29401" xr:uid="{C46B7599-4B9C-463C-B612-88FBE7E82A84}"/>
    <cellStyle name="40% - Accent4 63 3" xfId="29402" xr:uid="{8A79E1B1-11FB-4F4D-9358-4C3664C5D853}"/>
    <cellStyle name="40% - Accent4 63 4" xfId="29403" xr:uid="{5716749F-27D8-4D99-B11C-59B4B04E9040}"/>
    <cellStyle name="40% - Accent4 63 5" xfId="29404" xr:uid="{98FE732B-F6EA-44F5-847A-7FE07F61F710}"/>
    <cellStyle name="40% - Accent4 63 6" xfId="29405" xr:uid="{89312ADA-D383-418E-BF0D-88273B563BC3}"/>
    <cellStyle name="40% - Accent4 64" xfId="29406" xr:uid="{8CE46C0E-2230-4D9C-986D-EF68335B9686}"/>
    <cellStyle name="40% - Accent4 65" xfId="29407" xr:uid="{3AABC327-D064-42F7-BFB6-F0774FB80077}"/>
    <cellStyle name="40% - Accent4 66" xfId="29408" xr:uid="{289B642C-2AF3-4A54-8C3C-106A07D9F40C}"/>
    <cellStyle name="40% - Accent4 67" xfId="29409" xr:uid="{8865E89C-D1C7-49F5-A22D-D0701661F56F}"/>
    <cellStyle name="40% - Accent4 68" xfId="29410" xr:uid="{CB5136F1-86DE-4B71-93E6-9C0F733D966C}"/>
    <cellStyle name="40% - Accent4 69" xfId="29411" xr:uid="{49A40371-08EF-4427-8558-861A5ABCBCEF}"/>
    <cellStyle name="40% - Accent4 7" xfId="166" xr:uid="{5609682A-4E2C-4E6C-8D2A-8A78F5636AE3}"/>
    <cellStyle name="40% - Accent4 7 2" xfId="29413" xr:uid="{883D1260-1E26-48C6-92EC-AC83150EBEB5}"/>
    <cellStyle name="40% - Accent4 7 3" xfId="29412" xr:uid="{8270BC21-BAB3-4FC5-804A-ADC306162BE4}"/>
    <cellStyle name="40% - Accent4 70" xfId="29414" xr:uid="{A5C831D6-2F03-43A5-801E-92DC26E735FE}"/>
    <cellStyle name="40% - Accent4 71" xfId="29415" xr:uid="{1B6E043F-51C2-4869-97AA-8E6C34B1F745}"/>
    <cellStyle name="40% - Accent4 72" xfId="29416" xr:uid="{849A9C05-2D2C-486F-A8C9-05803BB8D4EA}"/>
    <cellStyle name="40% - Accent4 73" xfId="1244" xr:uid="{49903DE6-F6CC-4D1B-8B29-090BDC200FF3}"/>
    <cellStyle name="40% - Accent4 8" xfId="2523" xr:uid="{6FA22AF0-B012-4F75-9BEA-D925BBC54486}"/>
    <cellStyle name="40% - Accent4 8 2" xfId="6185" xr:uid="{FCE2313F-7B50-419B-8316-5E11AA9E3EC5}"/>
    <cellStyle name="40% - Accent4 8 2 2" xfId="12439" xr:uid="{2637E58D-F9F7-4200-B3C6-E927A42A62B2}"/>
    <cellStyle name="40% - Accent4 8 2 2 2" xfId="26672" xr:uid="{386219DA-A642-4C7D-A805-0188569B91D8}"/>
    <cellStyle name="40% - Accent4 8 2 3" xfId="18499" xr:uid="{8362F9A1-DC16-4645-8EB8-59AFF86356E1}"/>
    <cellStyle name="40% - Accent4 8 2 4" xfId="29418" xr:uid="{40631362-C938-477A-A09E-E8F1EBED9E30}"/>
    <cellStyle name="40% - Accent4 8 3" xfId="9516" xr:uid="{F6847783-4024-405B-8F42-EA2F98E1503D}"/>
    <cellStyle name="40% - Accent4 8 3 2" xfId="23756" xr:uid="{4320208E-EC1E-49AB-8882-C312C958AD08}"/>
    <cellStyle name="40% - Accent4 8 4" xfId="15551" xr:uid="{9A495CCD-7D90-406B-A7CA-92168B196A60}"/>
    <cellStyle name="40% - Accent4 8 5" xfId="29417" xr:uid="{E3FF9D24-8121-4031-86C3-4BA1A723F928}"/>
    <cellStyle name="40% - Accent4 9" xfId="2543" xr:uid="{91B10520-CD62-4A48-B2CD-D890987C797C}"/>
    <cellStyle name="40% - Accent4 9 2" xfId="6205" xr:uid="{11A77C15-C6B5-4CFC-940D-E27510FB23C8}"/>
    <cellStyle name="40% - Accent4 9 2 2" xfId="12459" xr:uid="{56321616-3AAA-42CC-A1DF-EC95212D3293}"/>
    <cellStyle name="40% - Accent4 9 2 2 2" xfId="26692" xr:uid="{FEA3BDCB-1E41-453B-8550-BE97306D24BA}"/>
    <cellStyle name="40% - Accent4 9 2 3" xfId="18519" xr:uid="{A38816ED-559D-41CA-ADA0-9AD5C56A8175}"/>
    <cellStyle name="40% - Accent4 9 2 4" xfId="29420" xr:uid="{1C6D0DF3-CC33-413A-AEB5-DD9DD7BB69FB}"/>
    <cellStyle name="40% - Accent4 9 3" xfId="9536" xr:uid="{AC1086A5-FFA5-45D0-98EE-DFFA7D7A1B5C}"/>
    <cellStyle name="40% - Accent4 9 3 2" xfId="23776" xr:uid="{48C98C64-0951-49CC-B37B-12FF5ACF2B52}"/>
    <cellStyle name="40% - Accent4 9 4" xfId="15571" xr:uid="{2AD3C4D0-F2D4-42CF-AF69-66C30C2DC8DB}"/>
    <cellStyle name="40% - Accent4 9 5" xfId="29419" xr:uid="{9D6F96A4-A214-4045-86C4-166586EC3848}"/>
    <cellStyle name="40% - Accent5 1" xfId="29421" xr:uid="{ACEE295E-8EF3-4D9E-87D1-FA390C43704A}"/>
    <cellStyle name="40% - Accent5 1 2" xfId="29422" xr:uid="{B77CFB64-6207-42CD-8FE8-51F4A4571E9D}"/>
    <cellStyle name="40% - Accent5 1 2 2" xfId="29423" xr:uid="{72DCDCC3-5C0F-465B-9AB8-A3570DB9D312}"/>
    <cellStyle name="40% - Accent5 1 3" xfId="29424" xr:uid="{5346EF2A-B024-4595-88E4-2E6F270D1053}"/>
    <cellStyle name="40% - Accent5 10" xfId="2803" xr:uid="{98649C8D-009D-44D2-8C65-79C4F452163F}"/>
    <cellStyle name="40% - Accent5 10 2" xfId="6456" xr:uid="{ECE21821-DC9E-422C-8F0A-D0755289180A}"/>
    <cellStyle name="40% - Accent5 10 2 2" xfId="12707" xr:uid="{DA10A66A-0832-474B-A8DF-B49EBC882975}"/>
    <cellStyle name="40% - Accent5 10 2 2 2" xfId="26940" xr:uid="{068AD8A6-619A-45F3-AF6F-EE9276248500}"/>
    <cellStyle name="40% - Accent5 10 2 3" xfId="18767" xr:uid="{E869C547-1471-40CC-8C05-D6BF96DE78E2}"/>
    <cellStyle name="40% - Accent5 10 2 4" xfId="29426" xr:uid="{3022ED1C-F37B-4AAC-B589-14C3DD299C59}"/>
    <cellStyle name="40% - Accent5 10 3" xfId="9787" xr:uid="{293329A8-BB4E-4A75-8529-D4C521C1A39E}"/>
    <cellStyle name="40% - Accent5 10 3 2" xfId="24027" xr:uid="{05AA4E34-AFFE-4A91-9023-61B732B09833}"/>
    <cellStyle name="40% - Accent5 10 4" xfId="15820" xr:uid="{1C1A3A2B-184B-40BA-85EE-413BAEC8B608}"/>
    <cellStyle name="40% - Accent5 10 5" xfId="29425" xr:uid="{C2FEBBCA-92D6-47DA-844B-26247CA14AE9}"/>
    <cellStyle name="40% - Accent5 11" xfId="2822" xr:uid="{04725788-24F9-44FD-A810-E1D9CE5A4219}"/>
    <cellStyle name="40% - Accent5 11 2" xfId="6472" xr:uid="{06653593-1AB9-4324-95BC-87870FFCC579}"/>
    <cellStyle name="40% - Accent5 11 2 2" xfId="12722" xr:uid="{FBB8B5F5-D148-4024-9C54-C964E4DE859F}"/>
    <cellStyle name="40% - Accent5 11 2 2 2" xfId="26955" xr:uid="{5293A336-1AA4-4E78-B627-0B6B4AD33679}"/>
    <cellStyle name="40% - Accent5 11 2 3" xfId="18782" xr:uid="{5311DCF0-C017-4A6F-A48B-57F4DA407CF2}"/>
    <cellStyle name="40% - Accent5 11 2 4" xfId="29428" xr:uid="{AC66C7F3-B16B-4C62-BA69-7376475EEAC0}"/>
    <cellStyle name="40% - Accent5 11 3" xfId="9803" xr:uid="{95423F5E-7007-44A8-8F85-3D6B10E85E12}"/>
    <cellStyle name="40% - Accent5 11 3 2" xfId="24043" xr:uid="{BB7E74A4-2E5A-48F8-888E-00B66EC2C8FD}"/>
    <cellStyle name="40% - Accent5 11 4" xfId="15836" xr:uid="{1383F236-60E3-4AA6-8592-80E0AE310C9A}"/>
    <cellStyle name="40% - Accent5 11 5" xfId="29427" xr:uid="{400F5145-2521-49B8-A92B-726E33FAEF88}"/>
    <cellStyle name="40% - Accent5 12" xfId="3067" xr:uid="{8825C9ED-C44B-4FED-8810-1D86B4F2A03A}"/>
    <cellStyle name="40% - Accent5 12 2" xfId="6717" xr:uid="{08310E44-B71F-4B41-8900-0D3BAD651905}"/>
    <cellStyle name="40% - Accent5 12 2 2" xfId="12967" xr:uid="{CF2FFECA-64BB-4E49-8C69-D9AC9971E4F3}"/>
    <cellStyle name="40% - Accent5 12 2 2 2" xfId="27200" xr:uid="{DD5AA075-26CE-4926-9B25-527144EEF1A1}"/>
    <cellStyle name="40% - Accent5 12 2 3" xfId="19027" xr:uid="{8F0A55AC-5448-45A8-B065-3240E8DFC890}"/>
    <cellStyle name="40% - Accent5 12 2 4" xfId="29430" xr:uid="{09BF9F6D-0A3E-4860-B29C-04A55A33C08E}"/>
    <cellStyle name="40% - Accent5 12 3" xfId="10048" xr:uid="{89B54860-1FAD-4A53-BDAF-1D17C8DF83CE}"/>
    <cellStyle name="40% - Accent5 12 3 2" xfId="24288" xr:uid="{28C1DCDD-F72D-4909-9A60-A387EAE6FB44}"/>
    <cellStyle name="40% - Accent5 12 4" xfId="16081" xr:uid="{E0BC65B2-09D8-4698-869E-641CCFB87E33}"/>
    <cellStyle name="40% - Accent5 12 5" xfId="29429" xr:uid="{04162294-4B99-4B9F-8A9E-05F6B30DE7D3}"/>
    <cellStyle name="40% - Accent5 13" xfId="5257" xr:uid="{E5E13D78-6CD1-4B1D-AF9D-95A29AC1F20B}"/>
    <cellStyle name="40% - Accent5 13 2" xfId="12131" xr:uid="{28DC21A7-3F9F-4A7F-9730-45E084DD3E9C}"/>
    <cellStyle name="40% - Accent5 13 2 2" xfId="26364" xr:uid="{B7FCBD4E-78FC-4585-BECC-E2BDFC706078}"/>
    <cellStyle name="40% - Accent5 13 2 3" xfId="29432" xr:uid="{FB7AE05E-113E-402F-9F07-7255CFFCBC76}"/>
    <cellStyle name="40% - Accent5 13 3" xfId="18185" xr:uid="{D5EE0665-1032-4FF9-B23E-75545C45D749}"/>
    <cellStyle name="40% - Accent5 13 4" xfId="29431" xr:uid="{A1FF0821-CDF1-411F-A4A8-461396278295}"/>
    <cellStyle name="40% - Accent5 14" xfId="8706" xr:uid="{EB231D78-1B9A-44BC-A102-6F3BA9859C89}"/>
    <cellStyle name="40% - Accent5 14 2" xfId="22950" xr:uid="{EF9F1612-9705-4A3F-A194-E52D28B76570}"/>
    <cellStyle name="40% - Accent5 14 2 2" xfId="29434" xr:uid="{48AD3694-0604-4B49-A8C6-A1B83ECE24CE}"/>
    <cellStyle name="40% - Accent5 14 3" xfId="29433" xr:uid="{143C796E-1A6C-4C17-AC3A-B7AEF6F2A378}"/>
    <cellStyle name="40% - Accent5 15" xfId="14733" xr:uid="{C854DCA2-EE77-4B94-B6BF-4DF741795396}"/>
    <cellStyle name="40% - Accent5 15 2" xfId="29436" xr:uid="{80FE0B97-4419-45DF-9564-4671BF47FA13}"/>
    <cellStyle name="40% - Accent5 15 3" xfId="29435" xr:uid="{C7315542-072C-44A2-85E8-A2F505C82F56}"/>
    <cellStyle name="40% - Accent5 16" xfId="29437" xr:uid="{4092FF55-5329-4462-927F-64EA2DB09308}"/>
    <cellStyle name="40% - Accent5 16 2" xfId="29438" xr:uid="{3585D339-ABB1-4B95-A5E7-1A804336489E}"/>
    <cellStyle name="40% - Accent5 17" xfId="29439" xr:uid="{AB3EB0DA-520D-45E2-A9DF-E996FA44EEE4}"/>
    <cellStyle name="40% - Accent5 17 2" xfId="29440" xr:uid="{75DB030A-C07E-40DF-8AF4-5DDC297E5E74}"/>
    <cellStyle name="40% - Accent5 18" xfId="29441" xr:uid="{257FD41C-5FE4-43FF-BB53-3AD85492D0B0}"/>
    <cellStyle name="40% - Accent5 18 2" xfId="29442" xr:uid="{0C75CE06-12FB-4F58-B34A-261B1A407EE1}"/>
    <cellStyle name="40% - Accent5 19" xfId="29443" xr:uid="{498FF82E-F93E-410B-9497-0EFF433DBF6C}"/>
    <cellStyle name="40% - Accent5 19 2" xfId="29444" xr:uid="{0E46638A-6E8B-44B7-AAF7-4C5B6BE969A4}"/>
    <cellStyle name="40% - Accent5 2" xfId="190" xr:uid="{C495ECA7-F383-4763-AE25-0971083DFC7E}"/>
    <cellStyle name="40% - Accent5 2 2" xfId="491" xr:uid="{4FB5146E-055A-4D8A-AF8D-002214C00EBA}"/>
    <cellStyle name="40% - Accent5 2 2 10" xfId="4675" xr:uid="{AFD9300B-3772-42BB-872B-0D3342934ABF}"/>
    <cellStyle name="40% - Accent5 2 2 10 2" xfId="11557" xr:uid="{64B864F2-3715-4AD9-BC33-8ACBBF23A1CC}"/>
    <cellStyle name="40% - Accent5 2 2 10 2 2" xfId="25790" xr:uid="{238E0127-4163-4FBC-A978-C2D68870CDF0}"/>
    <cellStyle name="40% - Accent5 2 2 10 3" xfId="17603" xr:uid="{C31FDDBF-BF3E-415B-BE14-AE5F962A28DF}"/>
    <cellStyle name="40% - Accent5 2 2 11" xfId="8180" xr:uid="{2446233C-CF7E-498C-B5DD-C9FA5B87E76E}"/>
    <cellStyle name="40% - Accent5 2 2 11 2" xfId="22451" xr:uid="{B39F6A3F-85C7-41CB-93B6-339C82022448}"/>
    <cellStyle name="40% - Accent5 2 2 12" xfId="1603" xr:uid="{D4C3D303-BEF5-4272-8924-F9836A6FBB59}"/>
    <cellStyle name="40% - Accent5 2 2 12 2" xfId="20352" xr:uid="{4FF82B77-272E-484A-8532-617CA2D1758B}"/>
    <cellStyle name="40% - Accent5 2 2 12 3" xfId="14231" xr:uid="{37BA1720-C28F-44BC-A357-D3722BECA9A5}"/>
    <cellStyle name="40% - Accent5 2 2 2" xfId="1916" xr:uid="{90FC924B-707C-4498-8660-94B412C327F7}"/>
    <cellStyle name="40% - Accent5 2 2 2 2" xfId="5676" xr:uid="{0EFEFD8D-9DC7-4992-8485-2C19D6B4D177}"/>
    <cellStyle name="40% - Accent5 2 2 2 2 2" xfId="12227" xr:uid="{C3F04B71-7D50-4BF9-9F13-9AFFEC3DF725}"/>
    <cellStyle name="40% - Accent5 2 2 2 2 2 2" xfId="26460" xr:uid="{853E8968-1E7C-4E89-939D-16496243E75B}"/>
    <cellStyle name="40% - Accent5 2 2 2 2 3" xfId="18282" xr:uid="{30307C53-7624-4FB6-8BB7-58EF70C21EDD}"/>
    <cellStyle name="40% - Accent5 2 2 2 3" xfId="9037" xr:uid="{C60DFF47-C9C7-4828-8852-DF7D7FFCF9C7}"/>
    <cellStyle name="40% - Accent5 2 2 2 3 2" xfId="23281" xr:uid="{138535EF-2DA4-4FBE-8FD3-2DD1211F63B7}"/>
    <cellStyle name="40% - Accent5 2 2 2 4" xfId="15052" xr:uid="{6345464A-224B-4115-8C47-C059F6483B77}"/>
    <cellStyle name="40% - Accent5 2 2 2 5" xfId="29447" xr:uid="{E836D488-29DF-4C9C-A43A-451CCCE5586F}"/>
    <cellStyle name="40% - Accent5 2 2 3" xfId="2184" xr:uid="{A9DED711-EF1B-4A9A-9B1D-7341019A89B1}"/>
    <cellStyle name="40% - Accent5 2 2 3 2" xfId="5869" xr:uid="{579E1749-90B2-4954-ACD2-C16A2BE5909A}"/>
    <cellStyle name="40% - Accent5 2 2 3 2 2" xfId="12376" xr:uid="{37E56C51-2D00-4B8F-A886-45E4E7686363}"/>
    <cellStyle name="40% - Accent5 2 2 3 2 2 2" xfId="26609" xr:uid="{ABBADBA9-4F6C-471C-8273-9992C8F22856}"/>
    <cellStyle name="40% - Accent5 2 2 3 2 3" xfId="18434" xr:uid="{2557E453-B254-4D7C-B899-A81A9749FEDA}"/>
    <cellStyle name="40% - Accent5 2 2 3 3" xfId="9207" xr:uid="{8BEAAAEC-00DC-4C46-ABB6-96057E36EF5E}"/>
    <cellStyle name="40% - Accent5 2 2 3 3 2" xfId="23448" xr:uid="{61AE7DF5-4F5A-45F9-AE60-2CE1CE81239F}"/>
    <cellStyle name="40% - Accent5 2 2 3 4" xfId="15219" xr:uid="{2B7F4377-1C02-4CFC-A6FA-A88E2B4E41AB}"/>
    <cellStyle name="40% - Accent5 2 2 3 5" xfId="29448" xr:uid="{E12782A0-E815-4B42-B0A1-E9C95D3C799D}"/>
    <cellStyle name="40% - Accent5 2 2 4" xfId="2683" xr:uid="{3AA211C3-7DA3-4482-9181-21CB55F40152}"/>
    <cellStyle name="40% - Accent5 2 2 4 2" xfId="6343" xr:uid="{7C7E7E96-431F-4213-9283-3AA9CC7D5D0D}"/>
    <cellStyle name="40% - Accent5 2 2 4 2 2" xfId="12595" xr:uid="{4AE86910-1918-4C13-9D31-6149B48DE958}"/>
    <cellStyle name="40% - Accent5 2 2 4 2 2 2" xfId="26828" xr:uid="{5FFC20B3-ED03-4212-8B3E-E1DBF0757562}"/>
    <cellStyle name="40% - Accent5 2 2 4 2 3" xfId="18655" xr:uid="{7DC3D0D1-5B3E-4B97-ADD3-B0FEE72B42E4}"/>
    <cellStyle name="40% - Accent5 2 2 4 3" xfId="9674" xr:uid="{5F582693-FA71-4148-A504-43BF964D33F8}"/>
    <cellStyle name="40% - Accent5 2 2 4 3 2" xfId="23914" xr:uid="{23DE2AB2-2F17-4C2C-9439-97EC014DFB5B}"/>
    <cellStyle name="40% - Accent5 2 2 4 4" xfId="15707" xr:uid="{FCDF0D7A-60B9-4194-B354-663392362BCD}"/>
    <cellStyle name="40% - Accent5 2 2 4 5" xfId="29446" xr:uid="{EA046AAA-002A-432F-96AF-66F338D9FBC6}"/>
    <cellStyle name="40% - Accent5 2 2 5" xfId="2953" xr:uid="{C2ECFB8D-7B1A-48ED-9E52-BEE451B50FDC}"/>
    <cellStyle name="40% - Accent5 2 2 5 2" xfId="6603" xr:uid="{C14EB9AD-3DC8-47E9-BEF3-534A2C87D813}"/>
    <cellStyle name="40% - Accent5 2 2 5 2 2" xfId="12853" xr:uid="{C29EEEB8-E195-47B0-A6A7-18AA96E529E9}"/>
    <cellStyle name="40% - Accent5 2 2 5 2 2 2" xfId="27086" xr:uid="{BC9DA70D-9E9C-4248-8672-6CC3335908E3}"/>
    <cellStyle name="40% - Accent5 2 2 5 2 3" xfId="18913" xr:uid="{2D41FF12-04E6-4A3C-ACA7-D3E95314E84D}"/>
    <cellStyle name="40% - Accent5 2 2 5 3" xfId="9934" xr:uid="{1350B74E-0064-41D7-9324-13D126F4EA7F}"/>
    <cellStyle name="40% - Accent5 2 2 5 3 2" xfId="24174" xr:uid="{45EA13CD-2573-451E-968F-49CFF937ADA1}"/>
    <cellStyle name="40% - Accent5 2 2 5 4" xfId="15967" xr:uid="{21C165B4-8D4D-4C54-8C62-D7C049D19484}"/>
    <cellStyle name="40% - Accent5 2 2 6" xfId="3198" xr:uid="{540744F1-4F36-4A7F-94A2-92A839EFAB23}"/>
    <cellStyle name="40% - Accent5 2 2 6 2" xfId="6848" xr:uid="{178C71C1-B88C-4E54-8E4F-17BFEF306204}"/>
    <cellStyle name="40% - Accent5 2 2 6 2 2" xfId="13098" xr:uid="{A4A4030F-84D7-49AB-84E2-4A0C694C2384}"/>
    <cellStyle name="40% - Accent5 2 2 6 2 2 2" xfId="27331" xr:uid="{DD5570E8-C5E5-4DD5-8BD0-5715106232B6}"/>
    <cellStyle name="40% - Accent5 2 2 6 2 3" xfId="19158" xr:uid="{86745661-18EF-444C-8252-5964AAFDCDF3}"/>
    <cellStyle name="40% - Accent5 2 2 6 3" xfId="10179" xr:uid="{B1D80CB5-F458-4E6C-AEE1-0C4700E0568B}"/>
    <cellStyle name="40% - Accent5 2 2 6 3 2" xfId="24419" xr:uid="{65BD11FE-58C8-4932-88E7-4C97BE588ADD}"/>
    <cellStyle name="40% - Accent5 2 2 6 4" xfId="16212" xr:uid="{99AB4D0A-6E56-4FC2-A250-74184BF59EEC}"/>
    <cellStyle name="40% - Accent5 2 2 7" xfId="3426" xr:uid="{96FA7392-124D-4804-9790-BEEDCD844D57}"/>
    <cellStyle name="40% - Accent5 2 2 7 2" xfId="7060" xr:uid="{03BE80FF-D41A-4407-87BD-34F5E0BDBE0E}"/>
    <cellStyle name="40% - Accent5 2 2 7 2 2" xfId="13310" xr:uid="{D019659E-786A-424D-AF93-785B50AA5421}"/>
    <cellStyle name="40% - Accent5 2 2 7 2 2 2" xfId="27543" xr:uid="{909B77DF-982C-43F3-B95B-59BE9B04C1E4}"/>
    <cellStyle name="40% - Accent5 2 2 7 2 3" xfId="19370" xr:uid="{64F4A46E-5CF9-4D1B-BB00-68114F42D5F3}"/>
    <cellStyle name="40% - Accent5 2 2 7 3" xfId="10392" xr:uid="{8DFAC8C3-CA42-4D22-B448-95D4B4B889B3}"/>
    <cellStyle name="40% - Accent5 2 2 7 3 2" xfId="24631" xr:uid="{DBA59A9D-3659-4CB4-98C5-804B92DE5248}"/>
    <cellStyle name="40% - Accent5 2 2 7 4" xfId="16423" xr:uid="{050AA75E-D803-4525-A67C-36C7959F8975}"/>
    <cellStyle name="40% - Accent5 2 2 8" xfId="4036" xr:uid="{62E47C55-2F5F-47EC-88C7-E149BD785814}"/>
    <cellStyle name="40% - Accent5 2 2 8 2" xfId="7606" xr:uid="{0CCF9598-7D63-4A03-990B-9EAF6759F4F6}"/>
    <cellStyle name="40% - Accent5 2 2 8 2 2" xfId="13856" xr:uid="{EAFA83DB-A08E-457E-B9A2-CF19FF716123}"/>
    <cellStyle name="40% - Accent5 2 2 8 2 2 2" xfId="28089" xr:uid="{D9434798-6D4A-4A88-B24A-1B175D183357}"/>
    <cellStyle name="40% - Accent5 2 2 8 2 3" xfId="19916" xr:uid="{0DA8EFDD-AE54-4366-96DF-7824705A8ECF}"/>
    <cellStyle name="40% - Accent5 2 2 8 3" xfId="10937" xr:uid="{8E1D0C10-083A-462A-9D06-C52B6A4A81E0}"/>
    <cellStyle name="40% - Accent5 2 2 8 3 2" xfId="25172" xr:uid="{D75A7AE6-82E0-4C8C-90DA-7B9DAEC9F8EF}"/>
    <cellStyle name="40% - Accent5 2 2 8 4" xfId="16964" xr:uid="{428E4A20-DF1A-4656-AB0B-CCDBFA8E2FC6}"/>
    <cellStyle name="40% - Accent5 2 2 9" xfId="5394" xr:uid="{0B7D79CF-C2F1-4FEC-8638-D1CE671AFFC4}"/>
    <cellStyle name="40% - Accent5 2 2 9 2" xfId="8784" xr:uid="{F4FB9833-9A3E-48B7-80C3-9BC2ED0A3B84}"/>
    <cellStyle name="40% - Accent5 2 2 9 2 2" xfId="23028" xr:uid="{CFA7F54C-7C0C-4E95-9B00-842BF9240D16}"/>
    <cellStyle name="40% - Accent5 2 2 9 3" xfId="14809" xr:uid="{A0576189-5788-42D6-B93A-93F735D1C493}"/>
    <cellStyle name="40% - Accent5 2 3" xfId="1801" xr:uid="{A7666D2E-A9F6-4E28-83F6-5544A19A932B}"/>
    <cellStyle name="40% - Accent5 2 3 2" xfId="5579" xr:uid="{BA16E931-0D45-4EF9-A889-B510D585CE67}"/>
    <cellStyle name="40% - Accent5 2 3 2 2" xfId="12163" xr:uid="{27790339-E550-4900-9EF8-7528E7CFA32F}"/>
    <cellStyle name="40% - Accent5 2 3 2 2 2" xfId="26396" xr:uid="{06C0F64E-52A9-4D3A-9FB4-9532AFF96F0F}"/>
    <cellStyle name="40% - Accent5 2 3 2 3" xfId="18217" xr:uid="{86E36EF9-A3B2-4D8F-82DF-2E8C8018AD96}"/>
    <cellStyle name="40% - Accent5 2 3 3" xfId="8946" xr:uid="{3CA2ED31-F074-49CB-9E92-C9593E7B1E55}"/>
    <cellStyle name="40% - Accent5 2 3 3 2" xfId="23190" xr:uid="{F54FD6E1-A90B-4CB6-A113-940128203CBA}"/>
    <cellStyle name="40% - Accent5 2 3 4" xfId="14963" xr:uid="{6E1B44CE-C3CD-487C-A705-6FF383500EE3}"/>
    <cellStyle name="40% - Accent5 2 3 5" xfId="29449" xr:uid="{71F062BD-15F6-4CE4-8E44-6C669A0C2818}"/>
    <cellStyle name="40% - Accent5 2 4" xfId="2019" xr:uid="{78030A21-D8BE-4399-A741-DBCCB8AF41AE}"/>
    <cellStyle name="40% - Accent5 2 5" xfId="2594" xr:uid="{C18F55FD-4BB6-4038-A69B-EC3DF2FDAD92}"/>
    <cellStyle name="40% - Accent5 2 5 2" xfId="6255" xr:uid="{323B0AEE-DD98-4A57-B7AC-75D2A6940708}"/>
    <cellStyle name="40% - Accent5 2 5 2 2" xfId="12508" xr:uid="{F7DF0ADD-7E98-4236-A51D-3A7C92615996}"/>
    <cellStyle name="40% - Accent5 2 5 2 2 2" xfId="26741" xr:uid="{37062B82-8E54-44D4-8012-98EB6ED96FBE}"/>
    <cellStyle name="40% - Accent5 2 5 2 3" xfId="18568" xr:uid="{C5FC299C-20CC-4D57-850C-FB1D96131794}"/>
    <cellStyle name="40% - Accent5 2 5 3" xfId="9586" xr:uid="{B55DA1D8-5BBF-48CF-A3D9-D914E5D0CEA4}"/>
    <cellStyle name="40% - Accent5 2 5 3 2" xfId="23826" xr:uid="{341C7F87-EA0E-4C13-8D65-664F59171B6F}"/>
    <cellStyle name="40% - Accent5 2 5 4" xfId="15620" xr:uid="{D38A8759-A44D-4C17-9623-0BB5591A0D32}"/>
    <cellStyle name="40% - Accent5 2 5 5" xfId="29450" xr:uid="{9375B74E-88A4-4EB9-B014-7E96B637485F}"/>
    <cellStyle name="40% - Accent5 2 6" xfId="2865" xr:uid="{B505C271-4595-421E-A597-BD5EEF8658F4}"/>
    <cellStyle name="40% - Accent5 2 6 2" xfId="6515" xr:uid="{D84DDAA2-FB01-4077-8A5A-39AAB2EC9C75}"/>
    <cellStyle name="40% - Accent5 2 6 2 2" xfId="12765" xr:uid="{96AD05EF-9BF4-4045-BF85-D53C4CA83A26}"/>
    <cellStyle name="40% - Accent5 2 6 2 2 2" xfId="26998" xr:uid="{7DC354F6-B8D3-4A7E-9C78-36FF441CA0F1}"/>
    <cellStyle name="40% - Accent5 2 6 2 3" xfId="18825" xr:uid="{6ACCEDCC-C86E-4F7E-984D-988484C75CAD}"/>
    <cellStyle name="40% - Accent5 2 6 3" xfId="9846" xr:uid="{94BB6FEB-D58E-4B4A-9FDA-00AC82759BC4}"/>
    <cellStyle name="40% - Accent5 2 6 3 2" xfId="24086" xr:uid="{042649B3-6650-4305-8A43-2F700B5BF8BC}"/>
    <cellStyle name="40% - Accent5 2 6 4" xfId="15879" xr:uid="{DDEE438C-28D3-4036-850E-3247E39FA222}"/>
    <cellStyle name="40% - Accent5 2 6 5" xfId="29445" xr:uid="{1F14768D-96B2-4D4A-AAEE-6AE8C0426F6F}"/>
    <cellStyle name="40% - Accent5 2 7" xfId="3110" xr:uid="{55720EA5-6CC2-46F5-8194-C1A81AF2D7EA}"/>
    <cellStyle name="40% - Accent5 2 7 2" xfId="6760" xr:uid="{B27199D3-69C8-4366-8F9F-3D9D37532B06}"/>
    <cellStyle name="40% - Accent5 2 7 2 2" xfId="13010" xr:uid="{F78122E2-2096-48DE-9DF3-791E8F0B89C6}"/>
    <cellStyle name="40% - Accent5 2 7 2 2 2" xfId="27243" xr:uid="{ADCCAF1A-EF81-4F4B-8410-9DBCC0329A7A}"/>
    <cellStyle name="40% - Accent5 2 7 2 3" xfId="19070" xr:uid="{0612732E-C09E-4799-93F2-CF3E4B1F23C5}"/>
    <cellStyle name="40% - Accent5 2 7 3" xfId="10091" xr:uid="{609482B8-5EB2-42C7-A0A4-776D147D4745}"/>
    <cellStyle name="40% - Accent5 2 7 3 2" xfId="24331" xr:uid="{F5446CE1-EDE6-46B6-9537-FA5F47E23545}"/>
    <cellStyle name="40% - Accent5 2 7 4" xfId="16124" xr:uid="{1FC5539D-F182-42A7-A6E7-DC709ADA3740}"/>
    <cellStyle name="40% - Accent5 2 8" xfId="5286" xr:uid="{1B51E530-EAD8-4DD5-827B-D0D4CBDFDDED}"/>
    <cellStyle name="40% - Accent5 2 8 2" xfId="8727" xr:uid="{79E31657-A9A0-40FA-83A9-75469B5CEBF2}"/>
    <cellStyle name="40% - Accent5 2 8 2 2" xfId="22971" xr:uid="{E2A6C733-D1A9-4B1E-BDDA-332450909B89}"/>
    <cellStyle name="40% - Accent5 2 8 3" xfId="14752" xr:uid="{560FE81A-B8E1-48F4-B33A-1EF2BFDD754F}"/>
    <cellStyle name="40% - Accent5 2 9" xfId="1494" xr:uid="{0B8EE3AE-7FF6-48B2-8586-2B341F554024}"/>
    <cellStyle name="40% - Accent5 20" xfId="29451" xr:uid="{0C97DC0A-5640-4C90-9574-9038F39184F0}"/>
    <cellStyle name="40% - Accent5 20 2" xfId="29452" xr:uid="{DE207326-F7CF-494E-81D7-059305AE9E13}"/>
    <cellStyle name="40% - Accent5 21" xfId="29453" xr:uid="{E9D2B648-DF0B-47A3-84A1-BEAB0DE51757}"/>
    <cellStyle name="40% - Accent5 21 2" xfId="29454" xr:uid="{38DF3BD8-2964-485A-85B7-6C0110907D46}"/>
    <cellStyle name="40% - Accent5 22" xfId="29455" xr:uid="{EDEC9C4B-0F94-476F-9CDF-A1AF960F3B57}"/>
    <cellStyle name="40% - Accent5 23" xfId="29456" xr:uid="{7E4FDAED-A7CF-49F2-B148-C12EE42D50AA}"/>
    <cellStyle name="40% - Accent5 24" xfId="29457" xr:uid="{A7B4A297-45B3-4840-8B0F-E75ACDA81C66}"/>
    <cellStyle name="40% - Accent5 25" xfId="29458" xr:uid="{1788D954-B7E8-4738-9238-0BC2468EC56A}"/>
    <cellStyle name="40% - Accent5 26" xfId="29459" xr:uid="{BD0E45AD-8EE4-4B02-90E6-6E33D7DB6649}"/>
    <cellStyle name="40% - Accent5 27" xfId="29460" xr:uid="{CF29C92F-1C5E-4A62-B3E9-52582198CDFD}"/>
    <cellStyle name="40% - Accent5 28" xfId="29461" xr:uid="{6EFABA92-D075-4065-8823-BFB5B7B3378E}"/>
    <cellStyle name="40% - Accent5 29" xfId="29462" xr:uid="{2D9BA2AF-B91B-4354-A08C-B27B317EE902}"/>
    <cellStyle name="40% - Accent5 3" xfId="423" xr:uid="{392D6833-ABF8-4E50-8EAB-CD7DE2E5D943}"/>
    <cellStyle name="40% - Accent5 3 10" xfId="14199" xr:uid="{7860B37A-5EA0-40D1-83D7-5A6C34781734}"/>
    <cellStyle name="40% - Accent5 3 2" xfId="1000" xr:uid="{E76285EB-303E-402D-B68A-C44EA0EBED42}"/>
    <cellStyle name="40% - Accent5 3 2 2" xfId="2339" xr:uid="{9043543B-4699-4C6C-92C6-2EF9D06ED0D7}"/>
    <cellStyle name="40% - Accent5 3 2 2 2" xfId="29465" xr:uid="{23EB185E-ABA0-4614-8E20-8970334A7745}"/>
    <cellStyle name="40% - Accent5 3 2 3" xfId="5634" xr:uid="{61D86988-D87B-4394-8C52-4CCE5B2E87CD}"/>
    <cellStyle name="40% - Accent5 3 2 3 2" xfId="8995" xr:uid="{1F1E807C-D3BE-4157-A70E-10A3A53C6FBA}"/>
    <cellStyle name="40% - Accent5 3 2 3 2 2" xfId="23239" xr:uid="{DE28B831-2BAC-4120-9F7E-9C81E4498EFE}"/>
    <cellStyle name="40% - Accent5 3 2 3 3" xfId="15010" xr:uid="{995D001B-AA9D-4940-A89B-56BFB133AD87}"/>
    <cellStyle name="40% - Accent5 3 2 4" xfId="1874" xr:uid="{092F5A60-1E53-4F3D-9695-EF5053951FDF}"/>
    <cellStyle name="40% - Accent5 3 2 5" xfId="29464" xr:uid="{A3537096-310E-4DF3-99B1-290B99DD1F65}"/>
    <cellStyle name="40% - Accent5 3 3" xfId="2640" xr:uid="{16A95AA8-4465-46FD-9699-85DD59B1654F}"/>
    <cellStyle name="40% - Accent5 3 3 2" xfId="6300" xr:uid="{C030F92F-165A-41C5-8FDB-48A7FB588862}"/>
    <cellStyle name="40% - Accent5 3 3 2 2" xfId="12552" xr:uid="{5329BA00-29B9-4573-9C33-07B84322149A}"/>
    <cellStyle name="40% - Accent5 3 3 2 2 2" xfId="26785" xr:uid="{2AA30748-DFB4-47B4-91A4-90DCDA1DB2AF}"/>
    <cellStyle name="40% - Accent5 3 3 2 3" xfId="18612" xr:uid="{0BBFBCEE-4198-4897-B115-5E3CF1F6EE55}"/>
    <cellStyle name="40% - Accent5 3 3 3" xfId="9631" xr:uid="{E3088395-BCFE-49D7-8CDB-D401A71B4672}"/>
    <cellStyle name="40% - Accent5 3 3 3 2" xfId="23871" xr:uid="{950F74A5-9141-448A-8CEE-1D8A7C2CA637}"/>
    <cellStyle name="40% - Accent5 3 3 4" xfId="15664" xr:uid="{66EA03C5-7A6D-4E46-A076-050C802148E3}"/>
    <cellStyle name="40% - Accent5 3 3 5" xfId="29463" xr:uid="{5F6A88E8-0B79-401F-9533-5973B1359CCE}"/>
    <cellStyle name="40% - Accent5 3 4" xfId="2910" xr:uid="{149D59CF-89B4-4BA3-A9FD-42AB2BA4044F}"/>
    <cellStyle name="40% - Accent5 3 4 2" xfId="6560" xr:uid="{6B08C9C5-971D-4A99-A710-9D4822C1E232}"/>
    <cellStyle name="40% - Accent5 3 4 2 2" xfId="12810" xr:uid="{D726C0B9-C6DE-4F03-BEA2-EF0975A8C692}"/>
    <cellStyle name="40% - Accent5 3 4 2 2 2" xfId="27043" xr:uid="{188A47C0-28C1-42BC-8C99-EE8D9EF911BD}"/>
    <cellStyle name="40% - Accent5 3 4 2 3" xfId="18870" xr:uid="{32E4384E-CAAF-4D0D-88E9-BABBB3278AEA}"/>
    <cellStyle name="40% - Accent5 3 4 3" xfId="9891" xr:uid="{A28A2525-F78D-4CFB-AFEB-A673B2A8F2E6}"/>
    <cellStyle name="40% - Accent5 3 4 3 2" xfId="24131" xr:uid="{3C51AAF2-4827-40D0-AD46-F599D5FEFFBC}"/>
    <cellStyle name="40% - Accent5 3 4 4" xfId="15924" xr:uid="{2F01AEED-8E2D-4DFE-8690-26BC6E685582}"/>
    <cellStyle name="40% - Accent5 3 5" xfId="3155" xr:uid="{7EA0DB36-0509-46C4-B9DA-148D5B28C0EB}"/>
    <cellStyle name="40% - Accent5 3 5 2" xfId="6805" xr:uid="{412DB168-1D58-4AA4-B816-728AB53F7911}"/>
    <cellStyle name="40% - Accent5 3 5 2 2" xfId="13055" xr:uid="{2330E7B1-2B1F-4054-A656-E59B86B180D7}"/>
    <cellStyle name="40% - Accent5 3 5 2 2 2" xfId="27288" xr:uid="{3BE409C3-9A87-432B-9066-CF3C1A14F134}"/>
    <cellStyle name="40% - Accent5 3 5 2 3" xfId="19115" xr:uid="{D09C71AF-DD3C-44CC-999E-CD76A252569B}"/>
    <cellStyle name="40% - Accent5 3 5 3" xfId="10136" xr:uid="{3EC67F3C-59B2-4D9F-8AC7-A227CD3CB6FC}"/>
    <cellStyle name="40% - Accent5 3 5 3 2" xfId="24376" xr:uid="{CE87B50D-8D99-45EB-8AC0-BBC273FE2C29}"/>
    <cellStyle name="40% - Accent5 3 5 4" xfId="16169" xr:uid="{F0B4B2C3-D13D-4B6B-93F2-5C7BD9720479}"/>
    <cellStyle name="40% - Accent5 3 6" xfId="3395" xr:uid="{1C402963-DBD7-4083-9B30-CD21F64F8E6D}"/>
    <cellStyle name="40% - Accent5 3 6 2" xfId="7030" xr:uid="{C91F5EEE-6BE0-445A-AB3A-4933422A44D3}"/>
    <cellStyle name="40% - Accent5 3 6 2 2" xfId="13280" xr:uid="{30ACA697-0914-4B40-84AD-7945E3BCDE9B}"/>
    <cellStyle name="40% - Accent5 3 6 2 2 2" xfId="27513" xr:uid="{5598CAC6-5E60-4149-9879-469F2A8E508D}"/>
    <cellStyle name="40% - Accent5 3 6 2 3" xfId="19340" xr:uid="{E652438E-1EB0-41F4-BE6E-10D4D10B6EA5}"/>
    <cellStyle name="40% - Accent5 3 6 3" xfId="10362" xr:uid="{E1856193-02F4-4340-94A7-86A59E88A5E4}"/>
    <cellStyle name="40% - Accent5 3 6 3 2" xfId="24601" xr:uid="{765855BD-AFD0-45E4-BC73-E8FFC8E0E90D}"/>
    <cellStyle name="40% - Accent5 3 6 4" xfId="16393" xr:uid="{A54A2482-C3CD-47B8-B55A-61AE7575C6A5}"/>
    <cellStyle name="40% - Accent5 3 7" xfId="4006" xr:uid="{D3C8649B-B8C9-4277-B332-61AE8F95FAA1}"/>
    <cellStyle name="40% - Accent5 3 7 2" xfId="7576" xr:uid="{BE868BB1-3CA6-48A9-92C6-1D793E378C92}"/>
    <cellStyle name="40% - Accent5 3 7 2 2" xfId="13826" xr:uid="{2094B91E-183E-4275-BBEF-EEEFE80A26B0}"/>
    <cellStyle name="40% - Accent5 3 7 2 2 2" xfId="28059" xr:uid="{BD553B36-82E7-4AEB-ABA3-9A1385A3D4DD}"/>
    <cellStyle name="40% - Accent5 3 7 2 3" xfId="19886" xr:uid="{87186659-DB59-4A43-8C76-D41710D24C7D}"/>
    <cellStyle name="40% - Accent5 3 7 3" xfId="10907" xr:uid="{E9AF5242-7A69-4C8C-907F-2C073828B361}"/>
    <cellStyle name="40% - Accent5 3 7 3 2" xfId="25142" xr:uid="{C5E37F3D-5EDB-427D-80BE-88BED4652C16}"/>
    <cellStyle name="40% - Accent5 3 7 4" xfId="16934" xr:uid="{001F4A28-A3D9-4D73-B3AA-F5949853E740}"/>
    <cellStyle name="40% - Accent5 3 8" xfId="4634" xr:uid="{F8EECF2A-E572-498D-9C10-82783896ECE0}"/>
    <cellStyle name="40% - Accent5 3 8 2" xfId="11518" xr:uid="{87317896-DF41-4A33-B15E-2E0CD5FE3820}"/>
    <cellStyle name="40% - Accent5 3 8 2 2" xfId="25751" xr:uid="{650044C1-7723-465F-A7E9-36B17891D3DA}"/>
    <cellStyle name="40% - Accent5 3 8 3" xfId="17562" xr:uid="{B348226D-0F9A-44A6-8B49-81604A41E837}"/>
    <cellStyle name="40% - Accent5 3 9" xfId="8142" xr:uid="{CEE1A632-DC0A-4424-8CEC-6DE508048F54}"/>
    <cellStyle name="40% - Accent5 3 9 2" xfId="22413" xr:uid="{1EDAAC65-EC00-4892-AD88-01C4B0ED741F}"/>
    <cellStyle name="40% - Accent5 30" xfId="29466" xr:uid="{EC24757C-AD5D-4B70-97F8-38940D2F43B4}"/>
    <cellStyle name="40% - Accent5 31" xfId="29467" xr:uid="{65124D12-7C8B-4AD5-83B7-1B36CBB7C2E7}"/>
    <cellStyle name="40% - Accent5 32" xfId="29468" xr:uid="{C27B0614-AD4A-43DB-A091-78C15C91748D}"/>
    <cellStyle name="40% - Accent5 33" xfId="29469" xr:uid="{7A500652-3C1A-4F76-A5DD-5EC8CEC32DA3}"/>
    <cellStyle name="40% - Accent5 34" xfId="29470" xr:uid="{A390D372-0036-4D16-A48B-08225B1A3ADF}"/>
    <cellStyle name="40% - Accent5 35" xfId="29471" xr:uid="{C7A73688-878C-423F-916E-F0AF3D613945}"/>
    <cellStyle name="40% - Accent5 36" xfId="29472" xr:uid="{37DFC545-B32C-4B47-826B-4C1EDFAAD839}"/>
    <cellStyle name="40% - Accent5 37" xfId="29473" xr:uid="{F5106395-D8FE-4AF7-96DD-C29E1CA71C24}"/>
    <cellStyle name="40% - Accent5 38" xfId="29474" xr:uid="{15487728-ABC9-479C-8163-D74D2C49CB63}"/>
    <cellStyle name="40% - Accent5 39" xfId="29475" xr:uid="{E23DFBF2-F95B-41A9-9B70-C5495B53C947}"/>
    <cellStyle name="40% - Accent5 4" xfId="638" xr:uid="{279E9A1D-6CB2-4537-8272-7B33CFD91BE7}"/>
    <cellStyle name="40% - Accent5 4 2" xfId="1833" xr:uid="{DB4C3DD6-6874-4C97-9B0D-6FF83071A985}"/>
    <cellStyle name="40% - Accent5 4 2 2" xfId="5607" xr:uid="{1372F57D-9382-4683-9C37-BEA5B55CBB54}"/>
    <cellStyle name="40% - Accent5 4 2 2 2" xfId="12185" xr:uid="{41DB7E02-69CA-4EA8-B512-08ED0EDCC5D0}"/>
    <cellStyle name="40% - Accent5 4 2 2 2 2" xfId="26418" xr:uid="{A06D064C-66E8-4B06-A84E-83C858254AC6}"/>
    <cellStyle name="40% - Accent5 4 2 2 3" xfId="18239" xr:uid="{7D150B6A-E1CE-4D1C-83A8-749203141815}"/>
    <cellStyle name="40% - Accent5 4 2 3" xfId="8973" xr:uid="{508D63BC-6E7C-46A2-85B1-3955D3005F13}"/>
    <cellStyle name="40% - Accent5 4 2 3 2" xfId="23217" xr:uid="{E0A34677-3293-484D-BB6C-E8BB9C1D1394}"/>
    <cellStyle name="40% - Accent5 4 2 4" xfId="14988" xr:uid="{8CDC2187-AB70-4B07-8DC7-2797D6E3BAF9}"/>
    <cellStyle name="40% - Accent5 4 2 5" xfId="29477" xr:uid="{00D9DAE2-9E11-40AD-8F08-514ACB2D2C07}"/>
    <cellStyle name="40% - Accent5 4 3" xfId="2237" xr:uid="{AC238325-C67A-4487-88C8-5AD305CF1A3A}"/>
    <cellStyle name="40% - Accent5 4 3 2" xfId="29476" xr:uid="{2CC1DA3D-F1AE-49B9-9DE2-9BDB589E35B2}"/>
    <cellStyle name="40% - Accent5 4 4" xfId="2623" xr:uid="{33D3B8CB-5AEA-454B-9783-5A3602321770}"/>
    <cellStyle name="40% - Accent5 4 4 2" xfId="6284" xr:uid="{69EF72DE-7FEF-4845-9A1B-1B94FE4420CD}"/>
    <cellStyle name="40% - Accent5 4 4 2 2" xfId="12536" xr:uid="{CFDCF975-A85E-4C6C-9675-D2B1D75E0878}"/>
    <cellStyle name="40% - Accent5 4 4 2 2 2" xfId="26769" xr:uid="{D6776AAE-9E7C-49FC-B3A9-E5315C0AD7BD}"/>
    <cellStyle name="40% - Accent5 4 4 2 3" xfId="18596" xr:uid="{7E63D8A0-E7F9-427F-AE1C-6BAE9791AB8E}"/>
    <cellStyle name="40% - Accent5 4 4 3" xfId="9615" xr:uid="{DDD440B2-ED22-4195-9F07-5CC5D1A9728C}"/>
    <cellStyle name="40% - Accent5 4 4 3 2" xfId="23855" xr:uid="{C564C5A6-FD0D-4B3A-B2CF-68A01158B4A7}"/>
    <cellStyle name="40% - Accent5 4 4 4" xfId="15649" xr:uid="{72DFB530-D574-402F-AD3C-2723E14EF676}"/>
    <cellStyle name="40% - Accent5 4 5" xfId="2894" xr:uid="{A95B81B3-7682-41E8-B462-8E1CA8E28509}"/>
    <cellStyle name="40% - Accent5 4 5 2" xfId="6544" xr:uid="{9E0DB2D4-E8C5-49D5-A04A-5B73E0C6BD73}"/>
    <cellStyle name="40% - Accent5 4 5 2 2" xfId="12794" xr:uid="{EF4FF113-D967-4178-963F-6BDD2ADFF4D7}"/>
    <cellStyle name="40% - Accent5 4 5 2 2 2" xfId="27027" xr:uid="{3C1C55DC-8481-4831-AFC6-FECD903E0461}"/>
    <cellStyle name="40% - Accent5 4 5 2 3" xfId="18854" xr:uid="{FFF675D3-2686-44BF-99FA-0304C1A29849}"/>
    <cellStyle name="40% - Accent5 4 5 3" xfId="9875" xr:uid="{56EC7991-E1CD-45B4-AA5E-B27A4A947B00}"/>
    <cellStyle name="40% - Accent5 4 5 3 2" xfId="24115" xr:uid="{7C764536-DE06-4CA9-B541-218BB811BCA1}"/>
    <cellStyle name="40% - Accent5 4 5 4" xfId="15908" xr:uid="{8390E83F-A87A-4C4B-B648-8CC1A93B86AE}"/>
    <cellStyle name="40% - Accent5 4 6" xfId="3139" xr:uid="{A33D0FEC-791E-4B46-AD5C-9650387C2336}"/>
    <cellStyle name="40% - Accent5 4 6 2" xfId="6789" xr:uid="{F6380CEB-3827-4CB8-BDF8-5B9B208F7A3B}"/>
    <cellStyle name="40% - Accent5 4 6 2 2" xfId="13039" xr:uid="{C72DBB62-C745-4DB1-9C39-AB703956B542}"/>
    <cellStyle name="40% - Accent5 4 6 2 2 2" xfId="27272" xr:uid="{46DA5688-BE9C-4532-B6CF-13204A8C9325}"/>
    <cellStyle name="40% - Accent5 4 6 2 3" xfId="19099" xr:uid="{512F216C-348F-4FA1-B1DB-3549E2C5BD8B}"/>
    <cellStyle name="40% - Accent5 4 6 3" xfId="10120" xr:uid="{34D3F459-7D17-47F5-8268-1AF446EA9ADD}"/>
    <cellStyle name="40% - Accent5 4 6 3 2" xfId="24360" xr:uid="{8FA8985D-EEA9-48BC-AD5D-2F2BAA6540F5}"/>
    <cellStyle name="40% - Accent5 4 6 4" xfId="16153" xr:uid="{81D10EFE-ED48-45F4-AAB0-385DA09638A0}"/>
    <cellStyle name="40% - Accent5 4 7" xfId="5315" xr:uid="{3B264A1E-46AE-4B9C-BE7D-094DE985FE20}"/>
    <cellStyle name="40% - Accent5 4 7 2" xfId="8747" xr:uid="{1E671E74-57C5-4F33-88AA-FDD9F9393186}"/>
    <cellStyle name="40% - Accent5 4 7 2 2" xfId="22991" xr:uid="{9C3C2EE4-DF38-433E-BC39-07E8E9477441}"/>
    <cellStyle name="40% - Accent5 4 7 3" xfId="14769" xr:uid="{61137207-0668-42BC-94AB-88D4BC84ACA4}"/>
    <cellStyle name="40% - Accent5 4 8" xfId="1523" xr:uid="{C618141E-5E8C-47D0-BEE2-40624D0DB2EE}"/>
    <cellStyle name="40% - Accent5 40" xfId="29478" xr:uid="{071C8A95-3783-416A-8D80-4AD31634D949}"/>
    <cellStyle name="40% - Accent5 41" xfId="29479" xr:uid="{98623DA1-012D-43B4-AC46-4CF5BE4F16B8}"/>
    <cellStyle name="40% - Accent5 42" xfId="29480" xr:uid="{7405F85C-61A3-4FA8-AD05-BEB88D20B000}"/>
    <cellStyle name="40% - Accent5 43" xfId="29481" xr:uid="{749D3C88-0B52-413F-9D8B-A37EEBEF1A3F}"/>
    <cellStyle name="40% - Accent5 44" xfId="29482" xr:uid="{F6A07220-AB8A-4CA6-9301-214B560A89FB}"/>
    <cellStyle name="40% - Accent5 45" xfId="29483" xr:uid="{36F86C7B-54FF-43D6-9CF9-4828CD6F1F78}"/>
    <cellStyle name="40% - Accent5 46" xfId="29484" xr:uid="{A0D66018-F8A4-46B4-B415-E784BCDAB318}"/>
    <cellStyle name="40% - Accent5 47" xfId="29485" xr:uid="{E3C869B0-9CE2-4C62-9C79-D8975E61A61F}"/>
    <cellStyle name="40% - Accent5 48" xfId="29486" xr:uid="{07085194-E648-4B7B-A7F6-64EA06B5098F}"/>
    <cellStyle name="40% - Accent5 49" xfId="29487" xr:uid="{867362E2-E28C-4E88-8771-5B8C77595707}"/>
    <cellStyle name="40% - Accent5 5" xfId="763" xr:uid="{5134DC36-CF95-4EC3-B0F9-82A1ADDED580}"/>
    <cellStyle name="40% - Accent5 5 2" xfId="2289" xr:uid="{8A07345D-F026-4744-A058-2198C3AFB350}"/>
    <cellStyle name="40% - Accent5 5 2 2" xfId="29489" xr:uid="{C79B2A39-987F-4782-B598-7B9CE6B6D5F3}"/>
    <cellStyle name="40% - Accent5 5 3" xfId="5537" xr:uid="{0029CEEE-DE36-477C-9123-7F461646DF0F}"/>
    <cellStyle name="40% - Accent5 5 3 2" xfId="8904" xr:uid="{5DBC650E-86C7-49C0-B8E0-EE06A0F25C27}"/>
    <cellStyle name="40% - Accent5 5 3 2 2" xfId="23148" xr:uid="{4E3BEE7E-1C92-478F-982F-21FF21D15009}"/>
    <cellStyle name="40% - Accent5 5 3 3" xfId="14923" xr:uid="{447C6E39-DE59-4AD1-B0F7-4607C38F8632}"/>
    <cellStyle name="40% - Accent5 5 3 4" xfId="29488" xr:uid="{0F08BADF-EC98-4BF1-BA19-29633623846F}"/>
    <cellStyle name="40% - Accent5 5 4" xfId="1757" xr:uid="{79C93833-7434-4AB3-8074-51D2FAD93A44}"/>
    <cellStyle name="40% - Accent5 50" xfId="29490" xr:uid="{295FB7A9-26C5-4CBA-9DE1-3A0786853074}"/>
    <cellStyle name="40% - Accent5 51" xfId="29491" xr:uid="{89DF744D-04FA-4BB7-B418-B17AAB5B308B}"/>
    <cellStyle name="40% - Accent5 52" xfId="29492" xr:uid="{A1191D91-6352-4391-9311-EA2C315A788A}"/>
    <cellStyle name="40% - Accent5 53" xfId="29493" xr:uid="{1784A1E7-343D-4DDB-B6F4-E3280F1CB54A}"/>
    <cellStyle name="40% - Accent5 54" xfId="29494" xr:uid="{3BC5AC8B-A90F-4F72-899F-584797B13B7E}"/>
    <cellStyle name="40% - Accent5 55" xfId="29495" xr:uid="{06102CDC-20EC-427B-B29A-F99E84AFF5AF}"/>
    <cellStyle name="40% - Accent5 56" xfId="29496" xr:uid="{866FF266-052C-4C38-8B58-CD444DC46B8B}"/>
    <cellStyle name="40% - Accent5 57" xfId="29497" xr:uid="{60ADD59C-679C-48F0-A5CE-DF04F8B50DEA}"/>
    <cellStyle name="40% - Accent5 58" xfId="29498" xr:uid="{96B1E2EC-462E-4F90-BC6B-69F14863DB5C}"/>
    <cellStyle name="40% - Accent5 59" xfId="29499" xr:uid="{6EE5BFCA-E320-45A9-8314-B8F9786C6970}"/>
    <cellStyle name="40% - Accent5 6" xfId="818" xr:uid="{C3C2D7A9-290A-4102-9112-4D2575E4097F}"/>
    <cellStyle name="40% - Accent5 6 2" xfId="29501" xr:uid="{00A769E1-EEE9-4F4B-8615-FF448A3DB544}"/>
    <cellStyle name="40% - Accent5 6 3" xfId="29500" xr:uid="{636C6AF3-54D4-461D-ABB0-6CFBD479FE3A}"/>
    <cellStyle name="40% - Accent5 60" xfId="29502" xr:uid="{B4ED9799-CF28-48B2-9B59-4413E3AAB5D0}"/>
    <cellStyle name="40% - Accent5 61" xfId="29503" xr:uid="{A5C1B58A-BAF7-4CF1-B65E-C1F44A061A76}"/>
    <cellStyle name="40% - Accent5 61 2" xfId="29504" xr:uid="{5CFD198C-CF93-4ED2-BBB0-F04C38489061}"/>
    <cellStyle name="40% - Accent5 61 2 2" xfId="29505" xr:uid="{DFBA33AD-1031-42E3-A058-16688E42F3FB}"/>
    <cellStyle name="40% - Accent5 61 2 3" xfId="29506" xr:uid="{E6DD3132-EBF6-4107-A7A3-C9C1D9B80D75}"/>
    <cellStyle name="40% - Accent5 61 2 4" xfId="29507" xr:uid="{C0C73D77-9803-4AC9-B019-E08D7958BA97}"/>
    <cellStyle name="40% - Accent5 61 2 5" xfId="29508" xr:uid="{E0CC4ED7-B6B4-48F5-B283-3AFEFCD388F0}"/>
    <cellStyle name="40% - Accent5 61 2 6" xfId="29509" xr:uid="{AC55667C-B65D-48FE-92AF-A968DD85B1B3}"/>
    <cellStyle name="40% - Accent5 61 3" xfId="29510" xr:uid="{1B7E0D24-3740-4970-9EEF-BEE6131C3702}"/>
    <cellStyle name="40% - Accent5 61 4" xfId="29511" xr:uid="{3F3A2BC6-8EFD-4A13-9D33-AEFF82BDCF7D}"/>
    <cellStyle name="40% - Accent5 61 5" xfId="29512" xr:uid="{3CEC0311-8516-437F-A0D1-A70C9CA5F88A}"/>
    <cellStyle name="40% - Accent5 61 6" xfId="29513" xr:uid="{151B8378-47FD-4685-A410-51BBA093E646}"/>
    <cellStyle name="40% - Accent5 61 7" xfId="29514" xr:uid="{A164C2EE-D52A-492C-ABA4-58DDB7F5503D}"/>
    <cellStyle name="40% - Accent5 61 8" xfId="29515" xr:uid="{AA113CDC-A85C-44CE-BD18-19C5CA2C82E8}"/>
    <cellStyle name="40% - Accent5 61 9" xfId="29516" xr:uid="{2B421004-5D44-40DE-85C8-B07284E885DC}"/>
    <cellStyle name="40% - Accent5 62" xfId="29517" xr:uid="{9A90B07A-BFC4-4D23-AE02-41769E9D684E}"/>
    <cellStyle name="40% - Accent5 63" xfId="29518" xr:uid="{75145F28-50F4-4886-A193-BADF295BF506}"/>
    <cellStyle name="40% - Accent5 63 2" xfId="29519" xr:uid="{2443B36E-3E08-476D-816E-49987324F8AF}"/>
    <cellStyle name="40% - Accent5 63 3" xfId="29520" xr:uid="{E4127378-C7A4-4301-B430-49CCA987B314}"/>
    <cellStyle name="40% - Accent5 63 4" xfId="29521" xr:uid="{AB5055ED-B729-4E7A-9246-AC79A872F656}"/>
    <cellStyle name="40% - Accent5 63 5" xfId="29522" xr:uid="{48D5B343-81D8-4295-8B9A-B55AC667B7DD}"/>
    <cellStyle name="40% - Accent5 63 6" xfId="29523" xr:uid="{483AF4D3-D356-4B71-AE57-D617BC7DF66D}"/>
    <cellStyle name="40% - Accent5 64" xfId="29524" xr:uid="{AF21D267-24F2-4515-A79B-88B51A1D5CA9}"/>
    <cellStyle name="40% - Accent5 65" xfId="29525" xr:uid="{E2B52C9C-50FE-43C0-8296-BCDFE7BB6CEE}"/>
    <cellStyle name="40% - Accent5 66" xfId="29526" xr:uid="{21D737C6-98B5-4964-B6CB-9B0C79D01014}"/>
    <cellStyle name="40% - Accent5 67" xfId="29527" xr:uid="{E421CEAF-C839-4BD0-8D7F-B9F49B17182A}"/>
    <cellStyle name="40% - Accent5 68" xfId="29528" xr:uid="{CAB73698-1CDB-4E35-AB72-ACD8BD7052E6}"/>
    <cellStyle name="40% - Accent5 69" xfId="29529" xr:uid="{7894C9D8-DA1B-46AE-9EB3-472BBAEEA89D}"/>
    <cellStyle name="40% - Accent5 7" xfId="170" xr:uid="{0432DEC1-1B0D-4215-918A-90571D8920B4}"/>
    <cellStyle name="40% - Accent5 7 2" xfId="29531" xr:uid="{6DD0E930-2DA7-4A06-9433-B3842BEAE4B9}"/>
    <cellStyle name="40% - Accent5 7 3" xfId="29530" xr:uid="{E8140D16-6C7E-4516-9702-A1016819EDDD}"/>
    <cellStyle name="40% - Accent5 70" xfId="29532" xr:uid="{B66ECB9C-C1DC-46B4-86BB-8CB1D3298AEB}"/>
    <cellStyle name="40% - Accent5 71" xfId="29533" xr:uid="{80068B72-9BA8-451E-937F-DF08511ECD73}"/>
    <cellStyle name="40% - Accent5 72" xfId="1248" xr:uid="{0D1AEA44-AB5D-4512-A7AB-1C9B6F6B6354}"/>
    <cellStyle name="40% - Accent5 8" xfId="2526" xr:uid="{D7FA5C62-1611-444D-BDE2-955E42D150E7}"/>
    <cellStyle name="40% - Accent5 8 2" xfId="6188" xr:uid="{A40AED27-29AB-4D34-8131-8777825720AD}"/>
    <cellStyle name="40% - Accent5 8 2 2" xfId="12442" xr:uid="{74889C40-D8B4-4E85-9E59-090F6F20525C}"/>
    <cellStyle name="40% - Accent5 8 2 2 2" xfId="26675" xr:uid="{F0D1784E-5A62-4EFD-9F89-2122394E963C}"/>
    <cellStyle name="40% - Accent5 8 2 3" xfId="18502" xr:uid="{445CC644-7F92-457F-B496-405E27B6784F}"/>
    <cellStyle name="40% - Accent5 8 2 4" xfId="29535" xr:uid="{9B391747-9CE0-4E47-9DA7-15840F93127C}"/>
    <cellStyle name="40% - Accent5 8 3" xfId="9519" xr:uid="{4FF2DB2B-23B6-493B-88D0-0ADF1F19198F}"/>
    <cellStyle name="40% - Accent5 8 3 2" xfId="23759" xr:uid="{89DBB13F-3203-4BDD-ADF9-370B46EB6910}"/>
    <cellStyle name="40% - Accent5 8 4" xfId="15554" xr:uid="{F4D888B4-2DF2-4A1D-80F1-D383D79DEA49}"/>
    <cellStyle name="40% - Accent5 8 5" xfId="29534" xr:uid="{C0192C90-51F1-477D-82AC-14CE7CCA75F7}"/>
    <cellStyle name="40% - Accent5 9" xfId="2546" xr:uid="{30458BE2-10C3-4620-9D4F-31AF78B7E560}"/>
    <cellStyle name="40% - Accent5 9 2" xfId="6208" xr:uid="{7D9506C4-C98B-4EFF-ABF5-00A8102081C7}"/>
    <cellStyle name="40% - Accent5 9 2 2" xfId="12462" xr:uid="{372370F4-1E68-4BF5-999E-A6874F96154C}"/>
    <cellStyle name="40% - Accent5 9 2 2 2" xfId="26695" xr:uid="{A62E8E94-1E98-44C6-941B-B23AD5F432FE}"/>
    <cellStyle name="40% - Accent5 9 2 3" xfId="18522" xr:uid="{405A0A5C-46CA-47FF-B82B-E02167BA7F0F}"/>
    <cellStyle name="40% - Accent5 9 2 4" xfId="29537" xr:uid="{76E09FAE-8B40-479F-8BCE-A5E57D88CD2C}"/>
    <cellStyle name="40% - Accent5 9 3" xfId="9539" xr:uid="{AAB15F59-A7DB-464C-888B-ED5421424997}"/>
    <cellStyle name="40% - Accent5 9 3 2" xfId="23779" xr:uid="{1E8435C0-BE71-4F9F-8707-F412079536DE}"/>
    <cellStyle name="40% - Accent5 9 4" xfId="15574" xr:uid="{3E136A46-E142-4602-8CED-EE94F8C2EACA}"/>
    <cellStyle name="40% - Accent5 9 5" xfId="29536" xr:uid="{A28A176B-5AB6-4C27-B1DE-256008DD3666}"/>
    <cellStyle name="40% - Accent6 1" xfId="29538" xr:uid="{C78A1F13-C53D-4C49-ABE8-548DEA85511F}"/>
    <cellStyle name="40% - Accent6 1 2" xfId="29539" xr:uid="{CE62B5B2-3115-417D-A93D-5C9B1C2D3B75}"/>
    <cellStyle name="40% - Accent6 1 2 2" xfId="29540" xr:uid="{03A9CABC-3D6B-4A98-A36A-89A7D1AE5FAC}"/>
    <cellStyle name="40% - Accent6 1 3" xfId="29541" xr:uid="{2B178178-C0F0-4C6E-A630-250DCDFEE07A}"/>
    <cellStyle name="40% - Accent6 10" xfId="2804" xr:uid="{710C2583-5131-4F1D-B9C2-0850CB0A7017}"/>
    <cellStyle name="40% - Accent6 10 2" xfId="6457" xr:uid="{316BB53F-9340-4F23-9F1F-97C49090C1AC}"/>
    <cellStyle name="40% - Accent6 10 2 2" xfId="12708" xr:uid="{7C0B45FE-ACE6-44E0-9471-07FD2FAA75BD}"/>
    <cellStyle name="40% - Accent6 10 2 2 2" xfId="26941" xr:uid="{A0B1E80C-0C3F-47E4-A4CD-F7ED1927F88B}"/>
    <cellStyle name="40% - Accent6 10 2 3" xfId="18768" xr:uid="{2340D4E4-6C40-4D88-BDAC-601BB619AD77}"/>
    <cellStyle name="40% - Accent6 10 2 4" xfId="29543" xr:uid="{D18399B0-9C67-4F17-810E-B7740223B7F1}"/>
    <cellStyle name="40% - Accent6 10 3" xfId="9788" xr:uid="{BA0C8FF1-9794-4432-8DC9-C9B734149481}"/>
    <cellStyle name="40% - Accent6 10 3 2" xfId="24028" xr:uid="{6E77F358-B304-482E-AE1A-66D6C9B2A334}"/>
    <cellStyle name="40% - Accent6 10 4" xfId="15821" xr:uid="{7ACF0CC3-5CE2-4BD4-ABBB-4A8A34CE0DBA}"/>
    <cellStyle name="40% - Accent6 10 5" xfId="29542" xr:uid="{B96B12F8-B3C9-4A00-9370-88863E793485}"/>
    <cellStyle name="40% - Accent6 11" xfId="2824" xr:uid="{6921C603-F1AD-426E-B520-E075EC549F2C}"/>
    <cellStyle name="40% - Accent6 11 2" xfId="6474" xr:uid="{0E1B1C72-2F00-4991-8AB4-38489B4BAD96}"/>
    <cellStyle name="40% - Accent6 11 2 2" xfId="12724" xr:uid="{143100DD-2F4D-44E2-9DBE-61EF4C0402D0}"/>
    <cellStyle name="40% - Accent6 11 2 2 2" xfId="26957" xr:uid="{23891455-C888-4BF9-BB4C-982F083D8354}"/>
    <cellStyle name="40% - Accent6 11 2 3" xfId="18784" xr:uid="{A228B2B1-8086-458D-B1F3-15B28AE12CAE}"/>
    <cellStyle name="40% - Accent6 11 2 4" xfId="29545" xr:uid="{691462B1-8A81-471B-AF32-28299F8B9E1E}"/>
    <cellStyle name="40% - Accent6 11 3" xfId="9805" xr:uid="{F8FE68B5-D1BD-46BB-8153-4A6529D84383}"/>
    <cellStyle name="40% - Accent6 11 3 2" xfId="24045" xr:uid="{D49372E0-AFE8-4509-8B8B-60851B22FEEC}"/>
    <cellStyle name="40% - Accent6 11 4" xfId="15838" xr:uid="{A5BD6B1F-D18E-4889-9CB6-7653F9E31D3F}"/>
    <cellStyle name="40% - Accent6 11 5" xfId="29544" xr:uid="{FADEAD4C-4205-478B-8CE8-3AC72FCF7B1B}"/>
    <cellStyle name="40% - Accent6 12" xfId="3069" xr:uid="{1F8FF536-CFA3-4122-8CD4-EABE4A8AA0EF}"/>
    <cellStyle name="40% - Accent6 12 2" xfId="6719" xr:uid="{6C0CF049-B079-4596-B6A2-3942316F699B}"/>
    <cellStyle name="40% - Accent6 12 2 2" xfId="12969" xr:uid="{19F8F17A-DA0B-410B-B7EC-0E200944AD84}"/>
    <cellStyle name="40% - Accent6 12 2 2 2" xfId="27202" xr:uid="{DCE8CA65-E58B-4599-A534-382A234AE952}"/>
    <cellStyle name="40% - Accent6 12 2 3" xfId="19029" xr:uid="{84D7BDB1-3A02-4AED-8E02-6BE35240028A}"/>
    <cellStyle name="40% - Accent6 12 2 4" xfId="29547" xr:uid="{76401F67-0BA7-454B-9442-E924CCD1514E}"/>
    <cellStyle name="40% - Accent6 12 3" xfId="10050" xr:uid="{89476AE3-C7E1-4A41-BDBD-7E0C7C2281B2}"/>
    <cellStyle name="40% - Accent6 12 3 2" xfId="24290" xr:uid="{6009DACD-F728-4B3A-B5A1-C1C427B97658}"/>
    <cellStyle name="40% - Accent6 12 4" xfId="16083" xr:uid="{A98131CB-00F7-4B7B-9847-6DE879069378}"/>
    <cellStyle name="40% - Accent6 12 5" xfId="29546" xr:uid="{C22770FE-D409-43DC-ABBA-6BDB67FD2D10}"/>
    <cellStyle name="40% - Accent6 13" xfId="5260" xr:uid="{7271B372-778F-4EBB-B993-BA73733D5B21}"/>
    <cellStyle name="40% - Accent6 13 2" xfId="12134" xr:uid="{35E2FD95-E519-4BF8-881F-E9AF23BD1608}"/>
    <cellStyle name="40% - Accent6 13 2 2" xfId="26367" xr:uid="{CA182745-57FF-4B6C-829C-5EFCE605EF29}"/>
    <cellStyle name="40% - Accent6 13 2 3" xfId="29549" xr:uid="{56D1D815-B11C-48DE-A774-9DBE4282EE17}"/>
    <cellStyle name="40% - Accent6 13 3" xfId="18188" xr:uid="{910F3AF6-A909-4021-B065-9592D652B076}"/>
    <cellStyle name="40% - Accent6 13 4" xfId="29548" xr:uid="{89CFF149-D134-4675-A9C3-2FF673A41570}"/>
    <cellStyle name="40% - Accent6 14" xfId="8708" xr:uid="{E7965D3C-0F58-4CAE-99DC-640D9C9C4594}"/>
    <cellStyle name="40% - Accent6 14 2" xfId="22952" xr:uid="{53DA0265-3093-4DDF-8EDC-503D1DF7833B}"/>
    <cellStyle name="40% - Accent6 14 2 2" xfId="29551" xr:uid="{266AB525-55EA-4ABE-BBD9-AD67C4A790C3}"/>
    <cellStyle name="40% - Accent6 14 3" xfId="29550" xr:uid="{706B2C15-D9D7-41A7-A61E-549AFBE33C9B}"/>
    <cellStyle name="40% - Accent6 15" xfId="14735" xr:uid="{4E81870C-8646-4823-8E8B-E137A08B2638}"/>
    <cellStyle name="40% - Accent6 15 2" xfId="29553" xr:uid="{D26BA3E1-182C-41E9-8F61-239D2037F328}"/>
    <cellStyle name="40% - Accent6 15 3" xfId="29552" xr:uid="{351DA647-CEC0-4193-B335-46E55E161A1D}"/>
    <cellStyle name="40% - Accent6 16" xfId="29554" xr:uid="{CB36B271-AF5C-4ADE-8120-7C031569148B}"/>
    <cellStyle name="40% - Accent6 16 2" xfId="29555" xr:uid="{839BE78E-6EFD-4601-83E0-EC1FFA448316}"/>
    <cellStyle name="40% - Accent6 17" xfId="29556" xr:uid="{83D40C4D-15BA-447E-BE82-83419BC3B889}"/>
    <cellStyle name="40% - Accent6 17 2" xfId="29557" xr:uid="{69B6FC3E-F381-4586-8BAE-F9381552A527}"/>
    <cellStyle name="40% - Accent6 18" xfId="29558" xr:uid="{81FE7247-C0BE-43F3-AF4D-ED0E76453238}"/>
    <cellStyle name="40% - Accent6 18 2" xfId="29559" xr:uid="{58C2EA7D-63D3-42C5-AEF9-E6A9F197967D}"/>
    <cellStyle name="40% - Accent6 19" xfId="29560" xr:uid="{9E2EC9E3-B4E7-476F-A1DA-7B856258177E}"/>
    <cellStyle name="40% - Accent6 19 2" xfId="29561" xr:uid="{ABF001A3-A320-4A77-BAB4-FD8ED8504514}"/>
    <cellStyle name="40% - Accent6 2" xfId="191" xr:uid="{0806F0AF-EFB3-4250-A993-37BED5D59620}"/>
    <cellStyle name="40% - Accent6 2 2" xfId="492" xr:uid="{22CFBC05-4688-4C4E-B4A4-56829BE5D9A5}"/>
    <cellStyle name="40% - Accent6 2 2 10" xfId="4676" xr:uid="{18F5F5D8-DD04-4316-BACE-5A056D61DE20}"/>
    <cellStyle name="40% - Accent6 2 2 10 2" xfId="11558" xr:uid="{D372A934-6F45-49DA-84ED-E9405F3AF322}"/>
    <cellStyle name="40% - Accent6 2 2 10 2 2" xfId="25791" xr:uid="{8F775E98-3663-40B5-B2B4-86797AAF4360}"/>
    <cellStyle name="40% - Accent6 2 2 10 3" xfId="17604" xr:uid="{019C570E-2B0B-4406-AB0A-F73562F26900}"/>
    <cellStyle name="40% - Accent6 2 2 11" xfId="8181" xr:uid="{5CD529CA-E875-48E4-8EE7-1B56148EF7B7}"/>
    <cellStyle name="40% - Accent6 2 2 11 2" xfId="22452" xr:uid="{45E7520A-657F-4BB2-B9D2-2254ED51028E}"/>
    <cellStyle name="40% - Accent6 2 2 12" xfId="1605" xr:uid="{FE264E70-F66E-445E-B112-1EC24BDBF6FE}"/>
    <cellStyle name="40% - Accent6 2 2 12 2" xfId="20354" xr:uid="{47717A31-C256-4ABE-9F20-FB72029C0BA5}"/>
    <cellStyle name="40% - Accent6 2 2 12 3" xfId="14232" xr:uid="{DEFB4C9C-7684-4216-83EC-B678187260EE}"/>
    <cellStyle name="40% - Accent6 2 2 2" xfId="1919" xr:uid="{C769CB6F-85BA-41A2-97E9-DD9E2738CB09}"/>
    <cellStyle name="40% - Accent6 2 2 2 2" xfId="5679" xr:uid="{CB6AE568-8184-4666-86B1-92178C38C1DA}"/>
    <cellStyle name="40% - Accent6 2 2 2 2 2" xfId="12230" xr:uid="{639512EE-BE33-489E-92BD-3BB5D9234267}"/>
    <cellStyle name="40% - Accent6 2 2 2 2 2 2" xfId="26463" xr:uid="{F45C25C3-78D2-4EA4-AEFD-F03F1BB48199}"/>
    <cellStyle name="40% - Accent6 2 2 2 2 3" xfId="18285" xr:uid="{30C37206-E14F-4E25-8F7C-1F0DEEF31C12}"/>
    <cellStyle name="40% - Accent6 2 2 2 3" xfId="9040" xr:uid="{29F6EE02-5EE2-469A-A558-94AB499E6A99}"/>
    <cellStyle name="40% - Accent6 2 2 2 3 2" xfId="23284" xr:uid="{95C219E6-1685-4B4F-986A-6CCA5CA1016A}"/>
    <cellStyle name="40% - Accent6 2 2 2 4" xfId="15055" xr:uid="{D4A61C46-8CF0-4B5E-A6F6-331CDB837984}"/>
    <cellStyle name="40% - Accent6 2 2 2 5" xfId="29564" xr:uid="{AD1DBC66-C2FF-430F-831C-FD8D23507FC2}"/>
    <cellStyle name="40% - Accent6 2 2 3" xfId="2185" xr:uid="{BEAAAF09-CFBF-4C34-8569-6E2EB8493D90}"/>
    <cellStyle name="40% - Accent6 2 2 3 2" xfId="5870" xr:uid="{BC1C5491-5267-4C22-8AA6-A3C3603E1F52}"/>
    <cellStyle name="40% - Accent6 2 2 3 2 2" xfId="12377" xr:uid="{597B3BD3-9BE6-48A6-A970-724389B43214}"/>
    <cellStyle name="40% - Accent6 2 2 3 2 2 2" xfId="26610" xr:uid="{1662ED46-B888-4DDC-B2ED-698E5CCD38C1}"/>
    <cellStyle name="40% - Accent6 2 2 3 2 3" xfId="18435" xr:uid="{BE688528-3E84-4253-9A6D-033BC2120783}"/>
    <cellStyle name="40% - Accent6 2 2 3 3" xfId="9208" xr:uid="{1601D169-8AC5-491D-B2CD-33CC7BD5AD45}"/>
    <cellStyle name="40% - Accent6 2 2 3 3 2" xfId="23449" xr:uid="{4642ECC6-258A-446A-AD51-A03238786CC1}"/>
    <cellStyle name="40% - Accent6 2 2 3 4" xfId="15220" xr:uid="{0E01CD92-05C3-401A-8422-F48C24051919}"/>
    <cellStyle name="40% - Accent6 2 2 3 5" xfId="29565" xr:uid="{A19B6FAC-846C-4620-AF68-0A3D6FFC305B}"/>
    <cellStyle name="40% - Accent6 2 2 4" xfId="2686" xr:uid="{C8CA2F52-7B71-49DE-B322-79E74ABBFA1D}"/>
    <cellStyle name="40% - Accent6 2 2 4 2" xfId="6346" xr:uid="{5300D915-9433-4AC6-8E62-96207FCED418}"/>
    <cellStyle name="40% - Accent6 2 2 4 2 2" xfId="12598" xr:uid="{2DABE346-C624-4BBE-8C5E-6BF355B98B3E}"/>
    <cellStyle name="40% - Accent6 2 2 4 2 2 2" xfId="26831" xr:uid="{9F8B7A78-BCB5-4B74-A910-7000BDB01046}"/>
    <cellStyle name="40% - Accent6 2 2 4 2 3" xfId="18658" xr:uid="{A92FB72B-E976-4972-ADE2-F525B7E356CE}"/>
    <cellStyle name="40% - Accent6 2 2 4 3" xfId="9677" xr:uid="{4BE54BA8-901A-4BF3-AC23-D399D424C69C}"/>
    <cellStyle name="40% - Accent6 2 2 4 3 2" xfId="23917" xr:uid="{27C69BC6-CD7A-471D-B860-E9C78A05FE9F}"/>
    <cellStyle name="40% - Accent6 2 2 4 4" xfId="15710" xr:uid="{4763FDCF-BDBD-45B8-8EA6-0149F0F73036}"/>
    <cellStyle name="40% - Accent6 2 2 4 5" xfId="29563" xr:uid="{BDB8655D-B5D5-442A-A95E-D076AB96816D}"/>
    <cellStyle name="40% - Accent6 2 2 5" xfId="2956" xr:uid="{D5BDA14F-8CC8-4B31-BAD8-74CFD8954183}"/>
    <cellStyle name="40% - Accent6 2 2 5 2" xfId="6606" xr:uid="{4A631302-3074-439F-803E-9AAC35D46F25}"/>
    <cellStyle name="40% - Accent6 2 2 5 2 2" xfId="12856" xr:uid="{D15ABA88-9440-48D6-875B-54F2999BCBD0}"/>
    <cellStyle name="40% - Accent6 2 2 5 2 2 2" xfId="27089" xr:uid="{C1DB0D30-17DC-47B8-A495-F3F2E5FFE08C}"/>
    <cellStyle name="40% - Accent6 2 2 5 2 3" xfId="18916" xr:uid="{DF890D55-C047-4E00-99A1-58A69DD1338D}"/>
    <cellStyle name="40% - Accent6 2 2 5 3" xfId="9937" xr:uid="{B384A385-8AEA-4E8A-A5A0-B478AAB0EAAB}"/>
    <cellStyle name="40% - Accent6 2 2 5 3 2" xfId="24177" xr:uid="{70FAD825-6C58-4C4B-B5EC-992C0F94480F}"/>
    <cellStyle name="40% - Accent6 2 2 5 4" xfId="15970" xr:uid="{5B5ACBFE-E23C-4EC6-9B25-2418166D1A63}"/>
    <cellStyle name="40% - Accent6 2 2 6" xfId="3201" xr:uid="{93489723-FB89-40B5-A441-CDC414E0C992}"/>
    <cellStyle name="40% - Accent6 2 2 6 2" xfId="6851" xr:uid="{6F3BEFFF-57D7-4722-8822-B815F91896CF}"/>
    <cellStyle name="40% - Accent6 2 2 6 2 2" xfId="13101" xr:uid="{532C344C-3B44-43B6-83CB-4C70FB853E5F}"/>
    <cellStyle name="40% - Accent6 2 2 6 2 2 2" xfId="27334" xr:uid="{2ECA109F-C34B-4F2E-9723-3AFB1AF171DC}"/>
    <cellStyle name="40% - Accent6 2 2 6 2 3" xfId="19161" xr:uid="{E8E15E7E-4D4F-494E-B740-03B187AF4C53}"/>
    <cellStyle name="40% - Accent6 2 2 6 3" xfId="10182" xr:uid="{A23BA609-72FB-442E-AA42-C7986CEE7CF3}"/>
    <cellStyle name="40% - Accent6 2 2 6 3 2" xfId="24422" xr:uid="{8802910C-14D1-4F15-9E2B-65E0E93F54BF}"/>
    <cellStyle name="40% - Accent6 2 2 6 4" xfId="16215" xr:uid="{5F6D6470-20B3-4369-B10A-1134FCAFCC4A}"/>
    <cellStyle name="40% - Accent6 2 2 7" xfId="3427" xr:uid="{D6B3432C-B5C7-4E98-B029-C7354853B9F7}"/>
    <cellStyle name="40% - Accent6 2 2 7 2" xfId="7061" xr:uid="{2F55D75A-AAB3-4EFF-B091-25E577783B0D}"/>
    <cellStyle name="40% - Accent6 2 2 7 2 2" xfId="13311" xr:uid="{BEF18D52-DFCA-47F8-9DC8-F9B7DA5AAAE9}"/>
    <cellStyle name="40% - Accent6 2 2 7 2 2 2" xfId="27544" xr:uid="{F2F121E2-9BCE-4296-A749-214DEA746D41}"/>
    <cellStyle name="40% - Accent6 2 2 7 2 3" xfId="19371" xr:uid="{98E0DDB2-383C-4681-8622-0C2AF2CE1DA4}"/>
    <cellStyle name="40% - Accent6 2 2 7 3" xfId="10393" xr:uid="{65FF6193-4708-4229-9E38-35AC98221914}"/>
    <cellStyle name="40% - Accent6 2 2 7 3 2" xfId="24632" xr:uid="{F4FBF724-544F-43F6-A6DF-04B39D597BAC}"/>
    <cellStyle name="40% - Accent6 2 2 7 4" xfId="16424" xr:uid="{955AAE07-0702-4D3C-9981-C1AE67EAA97C}"/>
    <cellStyle name="40% - Accent6 2 2 8" xfId="4037" xr:uid="{3E902B0D-EEE4-44FD-82E6-3C3B2CA13681}"/>
    <cellStyle name="40% - Accent6 2 2 8 2" xfId="7607" xr:uid="{5125220C-BB13-49D4-9A33-D03679A61493}"/>
    <cellStyle name="40% - Accent6 2 2 8 2 2" xfId="13857" xr:uid="{13078859-D329-47C6-A70C-A89B3D6E349F}"/>
    <cellStyle name="40% - Accent6 2 2 8 2 2 2" xfId="28090" xr:uid="{E6BCAF6A-59CF-41C2-9AEE-67ACB8D57FDA}"/>
    <cellStyle name="40% - Accent6 2 2 8 2 3" xfId="19917" xr:uid="{4542ACDA-4ED2-4B05-BA08-B8001E2C9738}"/>
    <cellStyle name="40% - Accent6 2 2 8 3" xfId="10938" xr:uid="{5F6E3B4D-6755-40FB-BD17-C45D1F955429}"/>
    <cellStyle name="40% - Accent6 2 2 8 3 2" xfId="25173" xr:uid="{B1A7FB2C-D9D7-4554-A32B-6FB473D7C1EE}"/>
    <cellStyle name="40% - Accent6 2 2 8 4" xfId="16965" xr:uid="{69D78549-8A12-4A10-A07F-C5807C2C6579}"/>
    <cellStyle name="40% - Accent6 2 2 9" xfId="5396" xr:uid="{6812B61D-6FBC-40F3-B860-12DF550E8553}"/>
    <cellStyle name="40% - Accent6 2 2 9 2" xfId="8786" xr:uid="{D3D012FF-6EFD-4E3E-8B58-39311D3BAAE8}"/>
    <cellStyle name="40% - Accent6 2 2 9 2 2" xfId="23030" xr:uid="{9CFE9BA1-E6D4-4E20-B112-C5CC76CB5B71}"/>
    <cellStyle name="40% - Accent6 2 2 9 3" xfId="14811" xr:uid="{43DA4966-BB17-4B94-A302-5CE9E8191C41}"/>
    <cellStyle name="40% - Accent6 2 3" xfId="1804" xr:uid="{315BAAEB-CFC4-4EE4-8AA9-192CA1421682}"/>
    <cellStyle name="40% - Accent6 2 3 2" xfId="5582" xr:uid="{EBD3505F-10A6-4963-A973-6E6186F21A44}"/>
    <cellStyle name="40% - Accent6 2 3 2 2" xfId="12165" xr:uid="{AD9370DA-5F72-47C2-BDA7-0F6311F925BA}"/>
    <cellStyle name="40% - Accent6 2 3 2 2 2" xfId="26398" xr:uid="{0A35261A-E45E-4280-88EB-19A01D0A4935}"/>
    <cellStyle name="40% - Accent6 2 3 2 3" xfId="18219" xr:uid="{6106420D-089F-418E-80EB-1EFCFE39D921}"/>
    <cellStyle name="40% - Accent6 2 3 3" xfId="8949" xr:uid="{536F3EDC-5547-4895-B1C0-BC030DD7D2E7}"/>
    <cellStyle name="40% - Accent6 2 3 3 2" xfId="23193" xr:uid="{1A1A507F-4469-446D-8EF8-8D4B7A4CA63F}"/>
    <cellStyle name="40% - Accent6 2 3 4" xfId="14966" xr:uid="{BB2812C6-5DDE-4620-8226-7839405A5DF2}"/>
    <cellStyle name="40% - Accent6 2 3 5" xfId="29566" xr:uid="{04B9B391-B906-482E-ABE0-38839B2D1DEC}"/>
    <cellStyle name="40% - Accent6 2 4" xfId="2034" xr:uid="{798BCE91-B1CA-4804-B0F9-97E4BCA2A34F}"/>
    <cellStyle name="40% - Accent6 2 5" xfId="2597" xr:uid="{D45E7206-A3AE-4BD4-8930-3E1C5CE5AAF8}"/>
    <cellStyle name="40% - Accent6 2 5 2" xfId="6258" xr:uid="{676D4E9B-E902-41F2-BBA9-26FF2F279B4A}"/>
    <cellStyle name="40% - Accent6 2 5 2 2" xfId="12511" xr:uid="{B2E07C03-DD6B-4394-B846-D415B3AE16A5}"/>
    <cellStyle name="40% - Accent6 2 5 2 2 2" xfId="26744" xr:uid="{994D496D-23A8-4ACC-AAB5-CD63B0F7E5B1}"/>
    <cellStyle name="40% - Accent6 2 5 2 3" xfId="18571" xr:uid="{C280ADB5-DCA0-4DFE-AD53-2F19A8A62A49}"/>
    <cellStyle name="40% - Accent6 2 5 3" xfId="9589" xr:uid="{0A3AECC9-5FC4-4072-8BB2-4E3C636610AD}"/>
    <cellStyle name="40% - Accent6 2 5 3 2" xfId="23829" xr:uid="{5A07E500-0A91-4A82-8EB2-F9E3CB9B2317}"/>
    <cellStyle name="40% - Accent6 2 5 4" xfId="15623" xr:uid="{3FAF0203-EDA1-4A06-AFCA-54A85EF089D3}"/>
    <cellStyle name="40% - Accent6 2 5 5" xfId="29567" xr:uid="{F36F78CB-8479-4D90-AD39-025D8BE8E0E3}"/>
    <cellStyle name="40% - Accent6 2 6" xfId="2868" xr:uid="{587B49AA-97AD-4C98-9E8B-47EFB06D5944}"/>
    <cellStyle name="40% - Accent6 2 6 2" xfId="6518" xr:uid="{A4B849AC-6B5E-4D9E-82D2-3C9DEB928F95}"/>
    <cellStyle name="40% - Accent6 2 6 2 2" xfId="12768" xr:uid="{2F0EFEBC-5C4A-43F4-A32B-6CC489E16949}"/>
    <cellStyle name="40% - Accent6 2 6 2 2 2" xfId="27001" xr:uid="{23168F06-E423-4A64-A9E4-35DCC47DF8F6}"/>
    <cellStyle name="40% - Accent6 2 6 2 3" xfId="18828" xr:uid="{72473CDB-EBB5-47EC-9AF4-2D6279D5AD3D}"/>
    <cellStyle name="40% - Accent6 2 6 3" xfId="9849" xr:uid="{6DF26803-7EC2-48F9-921B-4017E92DC455}"/>
    <cellStyle name="40% - Accent6 2 6 3 2" xfId="24089" xr:uid="{2E45293E-80B4-4526-9CF4-C7AEA1D04937}"/>
    <cellStyle name="40% - Accent6 2 6 4" xfId="15882" xr:uid="{6A7BADFC-2A81-484D-9557-BB77F3775C6D}"/>
    <cellStyle name="40% - Accent6 2 6 5" xfId="29562" xr:uid="{1D03838D-CABB-465B-8BE0-13091E8FD007}"/>
    <cellStyle name="40% - Accent6 2 7" xfId="3113" xr:uid="{F92BA90E-C065-4BDD-A3B6-9823A5E35E2C}"/>
    <cellStyle name="40% - Accent6 2 7 2" xfId="6763" xr:uid="{1803F2FA-069D-4AC0-B3D8-C7D87FB8388B}"/>
    <cellStyle name="40% - Accent6 2 7 2 2" xfId="13013" xr:uid="{0F3038C6-E226-49EB-83E0-725027AB9D0A}"/>
    <cellStyle name="40% - Accent6 2 7 2 2 2" xfId="27246" xr:uid="{A2EDB50F-43FB-4187-9DD9-2C6CA5D6C75F}"/>
    <cellStyle name="40% - Accent6 2 7 2 3" xfId="19073" xr:uid="{C126F2F5-3C92-4DD0-9488-6F897CF77990}"/>
    <cellStyle name="40% - Accent6 2 7 3" xfId="10094" xr:uid="{9A164BEC-2578-406B-87A3-597AC19D89C9}"/>
    <cellStyle name="40% - Accent6 2 7 3 2" xfId="24334" xr:uid="{B1C8BAFD-51E1-4AC3-A33E-2FF045C31851}"/>
    <cellStyle name="40% - Accent6 2 7 4" xfId="16127" xr:uid="{DDC79FE7-A239-4DAE-A19E-DEDF0707EB95}"/>
    <cellStyle name="40% - Accent6 2 8" xfId="5288" xr:uid="{BAA3A421-1AF2-45B1-AB52-648E8424E49C}"/>
    <cellStyle name="40% - Accent6 2 8 2" xfId="8729" xr:uid="{521A4366-5BA8-4AFE-89AE-80AA65E4AD7E}"/>
    <cellStyle name="40% - Accent6 2 8 2 2" xfId="22973" xr:uid="{4FCCCF64-2FFD-433B-94AB-06FABB9AA1B7}"/>
    <cellStyle name="40% - Accent6 2 8 3" xfId="14754" xr:uid="{1D82897C-77C8-4E48-B084-594E3CA1103A}"/>
    <cellStyle name="40% - Accent6 2 9" xfId="1496" xr:uid="{E433BDBD-545E-4F87-89B6-0D2742B87975}"/>
    <cellStyle name="40% - Accent6 20" xfId="29568" xr:uid="{9DFC4FAD-618E-4776-935A-734A7F4DA108}"/>
    <cellStyle name="40% - Accent6 20 2" xfId="29569" xr:uid="{489C8663-4FFE-4AEC-A600-164DF0E05774}"/>
    <cellStyle name="40% - Accent6 21" xfId="29570" xr:uid="{BD854993-CAE8-4DD3-B58A-0E6D8ADF9825}"/>
    <cellStyle name="40% - Accent6 21 2" xfId="29571" xr:uid="{C559EA66-96CE-45D0-894C-C3E77B0284FB}"/>
    <cellStyle name="40% - Accent6 22" xfId="29572" xr:uid="{4664C2C1-83DE-49F5-A3B6-539E2636C846}"/>
    <cellStyle name="40% - Accent6 23" xfId="29573" xr:uid="{96067E3E-CBB8-4A01-9C24-ADD7BD763AF8}"/>
    <cellStyle name="40% - Accent6 24" xfId="29574" xr:uid="{E39BF210-2330-4691-BEB6-E2749B94D881}"/>
    <cellStyle name="40% - Accent6 25" xfId="29575" xr:uid="{198251CE-02D4-44B2-BF66-5F7498C9B8D7}"/>
    <cellStyle name="40% - Accent6 26" xfId="29576" xr:uid="{8BB8D956-55A4-48C4-941C-CC99C247B1E8}"/>
    <cellStyle name="40% - Accent6 27" xfId="29577" xr:uid="{1A73ADC7-1401-4369-870B-6BC420317FFE}"/>
    <cellStyle name="40% - Accent6 28" xfId="29578" xr:uid="{24C320FE-FBDB-41C2-844C-19CD16C729CE}"/>
    <cellStyle name="40% - Accent6 29" xfId="29579" xr:uid="{370BE13B-15B9-485E-95DB-6DFE66F99639}"/>
    <cellStyle name="40% - Accent6 3" xfId="427" xr:uid="{E2713AB4-9022-427C-846F-64812863708A}"/>
    <cellStyle name="40% - Accent6 3 10" xfId="14202" xr:uid="{BA654C03-0CDE-4A39-9752-270CEFC202D1}"/>
    <cellStyle name="40% - Accent6 3 2" xfId="1004" xr:uid="{DA81D2DE-3CF3-4D4A-80C0-5EBE47A2FA20}"/>
    <cellStyle name="40% - Accent6 3 2 2" xfId="2341" xr:uid="{58690DAE-7866-41FA-BE96-6DA9DA5C9631}"/>
    <cellStyle name="40% - Accent6 3 2 2 2" xfId="29582" xr:uid="{C5E640FC-53DF-4B93-B39E-3EA20A190E73}"/>
    <cellStyle name="40% - Accent6 3 2 3" xfId="5636" xr:uid="{C6FF2DEA-530B-4A74-AA37-B28922B3C58C}"/>
    <cellStyle name="40% - Accent6 3 2 3 2" xfId="8997" xr:uid="{731E90EE-DCCB-4061-B94F-278C6984E490}"/>
    <cellStyle name="40% - Accent6 3 2 3 2 2" xfId="23241" xr:uid="{6BD5D150-CF11-4E06-8E94-6BC2CE9C8DD7}"/>
    <cellStyle name="40% - Accent6 3 2 3 3" xfId="15012" xr:uid="{66D4264A-A1F6-4887-B943-408A13F84FDD}"/>
    <cellStyle name="40% - Accent6 3 2 4" xfId="1876" xr:uid="{00C8BCE0-2EA6-4EF3-9E5D-60E760DED70A}"/>
    <cellStyle name="40% - Accent6 3 2 5" xfId="29581" xr:uid="{C9E2C872-5BD0-44A0-9FDB-5ACFE942FC5B}"/>
    <cellStyle name="40% - Accent6 3 3" xfId="2642" xr:uid="{5DB8381B-9B7A-4278-8FA0-98167C552E70}"/>
    <cellStyle name="40% - Accent6 3 3 2" xfId="6302" xr:uid="{87C02F1D-847E-4D1A-8D17-D9F1E8982661}"/>
    <cellStyle name="40% - Accent6 3 3 2 2" xfId="12554" xr:uid="{639D5572-AF82-4636-9103-327E10970E7B}"/>
    <cellStyle name="40% - Accent6 3 3 2 2 2" xfId="26787" xr:uid="{9391282C-28BB-476E-AD42-12AA0820CBB6}"/>
    <cellStyle name="40% - Accent6 3 3 2 3" xfId="18614" xr:uid="{767912B1-4481-45A8-87CF-F66C65A1404C}"/>
    <cellStyle name="40% - Accent6 3 3 3" xfId="9633" xr:uid="{286E1162-1B6A-4166-BBD1-D8801D507820}"/>
    <cellStyle name="40% - Accent6 3 3 3 2" xfId="23873" xr:uid="{3E771900-E056-485D-90C8-8ADD1DE58FB2}"/>
    <cellStyle name="40% - Accent6 3 3 4" xfId="15666" xr:uid="{0211B390-7B8B-4163-A7FE-8C076C8CA276}"/>
    <cellStyle name="40% - Accent6 3 3 5" xfId="29580" xr:uid="{6A6DDD5C-673F-4FD4-881F-92951338B89C}"/>
    <cellStyle name="40% - Accent6 3 4" xfId="2912" xr:uid="{5819F41E-DC16-463E-A393-27252175C083}"/>
    <cellStyle name="40% - Accent6 3 4 2" xfId="6562" xr:uid="{F981931A-B510-49E5-8693-7B88DD60D038}"/>
    <cellStyle name="40% - Accent6 3 4 2 2" xfId="12812" xr:uid="{73135BB0-FD86-4C09-9B43-DF2EE29B5F19}"/>
    <cellStyle name="40% - Accent6 3 4 2 2 2" xfId="27045" xr:uid="{DC5F5A09-5103-434D-AFA4-D8A5E86B4278}"/>
    <cellStyle name="40% - Accent6 3 4 2 3" xfId="18872" xr:uid="{8F98FACF-22B7-4490-B17B-AA30ACA9FD5C}"/>
    <cellStyle name="40% - Accent6 3 4 3" xfId="9893" xr:uid="{99F95D36-A1C0-41AC-8864-28E95533DC01}"/>
    <cellStyle name="40% - Accent6 3 4 3 2" xfId="24133" xr:uid="{CB3BB008-95D1-4CD5-B895-CEE02DFF1CE0}"/>
    <cellStyle name="40% - Accent6 3 4 4" xfId="15926" xr:uid="{4912B57A-F35B-4752-96BD-E0E623DD4C9F}"/>
    <cellStyle name="40% - Accent6 3 5" xfId="3157" xr:uid="{3677912E-A425-4FE0-8DCD-8B1C86CC578E}"/>
    <cellStyle name="40% - Accent6 3 5 2" xfId="6807" xr:uid="{20D88E5C-EAA8-4A9B-98A1-6E542825BC27}"/>
    <cellStyle name="40% - Accent6 3 5 2 2" xfId="13057" xr:uid="{89C62583-939F-4121-A2D2-A01B0EA7668F}"/>
    <cellStyle name="40% - Accent6 3 5 2 2 2" xfId="27290" xr:uid="{DE7FF6FB-9E33-4168-9A64-5F78A03C88D7}"/>
    <cellStyle name="40% - Accent6 3 5 2 3" xfId="19117" xr:uid="{C374F690-DBC2-4D35-978E-74C24E4A8CC0}"/>
    <cellStyle name="40% - Accent6 3 5 3" xfId="10138" xr:uid="{FF2948E2-B3A1-4B02-88FB-1D704E1C707B}"/>
    <cellStyle name="40% - Accent6 3 5 3 2" xfId="24378" xr:uid="{06F39D57-C397-4A31-8992-53296D96A8AF}"/>
    <cellStyle name="40% - Accent6 3 5 4" xfId="16171" xr:uid="{497E79F2-97CD-4454-A084-A41B4E29AC23}"/>
    <cellStyle name="40% - Accent6 3 6" xfId="3398" xr:uid="{C3123D93-5449-4E49-B66E-88D42826CEB1}"/>
    <cellStyle name="40% - Accent6 3 6 2" xfId="7033" xr:uid="{97348E49-2035-4A47-B0AA-23797D5F4B10}"/>
    <cellStyle name="40% - Accent6 3 6 2 2" xfId="13283" xr:uid="{D25D8E4F-96AF-415E-85DD-72F8523B5699}"/>
    <cellStyle name="40% - Accent6 3 6 2 2 2" xfId="27516" xr:uid="{9541A94F-2B9E-4EF4-974E-B62BE23D08A6}"/>
    <cellStyle name="40% - Accent6 3 6 2 3" xfId="19343" xr:uid="{F6D8CF8F-E577-4F79-85F9-1270030FC1A2}"/>
    <cellStyle name="40% - Accent6 3 6 3" xfId="10365" xr:uid="{7F255016-F9C7-44AC-87DB-9D14BC16B9E2}"/>
    <cellStyle name="40% - Accent6 3 6 3 2" xfId="24604" xr:uid="{586F2C4B-8952-49FF-8E32-E524BFEB2B52}"/>
    <cellStyle name="40% - Accent6 3 6 4" xfId="16396" xr:uid="{2892C500-9A8D-4623-9B71-FEC6C14FB4AE}"/>
    <cellStyle name="40% - Accent6 3 7" xfId="4009" xr:uid="{C34AA000-9DD2-44D0-8157-958A04C5246C}"/>
    <cellStyle name="40% - Accent6 3 7 2" xfId="7579" xr:uid="{94F0153B-39D7-4578-B772-1AAF8F0C30EC}"/>
    <cellStyle name="40% - Accent6 3 7 2 2" xfId="13829" xr:uid="{7FB80C78-7F7F-46B7-A459-FFB9BFFED02A}"/>
    <cellStyle name="40% - Accent6 3 7 2 2 2" xfId="28062" xr:uid="{DF849591-2D3C-484F-A4F1-7EC2A28107FF}"/>
    <cellStyle name="40% - Accent6 3 7 2 3" xfId="19889" xr:uid="{C2C26531-83EA-4EA9-AE8A-A36ADEE205D3}"/>
    <cellStyle name="40% - Accent6 3 7 3" xfId="10910" xr:uid="{8AE69A71-B630-464D-B106-C5FF0C8FC50D}"/>
    <cellStyle name="40% - Accent6 3 7 3 2" xfId="25145" xr:uid="{3F47DE24-045B-4C2D-B79F-9EA5BC9692B6}"/>
    <cellStyle name="40% - Accent6 3 7 4" xfId="16937" xr:uid="{292528CF-ABC8-4105-A1D3-9E8A4002DFAB}"/>
    <cellStyle name="40% - Accent6 3 8" xfId="4638" xr:uid="{637F0F29-B4C2-4351-9B10-1CB141D55E09}"/>
    <cellStyle name="40% - Accent6 3 8 2" xfId="11522" xr:uid="{7822CECF-AA84-443C-9C2A-1C6CDA75D659}"/>
    <cellStyle name="40% - Accent6 3 8 2 2" xfId="25755" xr:uid="{C1C2A04C-D3C1-4E17-A57E-F0E1AAA6CC50}"/>
    <cellStyle name="40% - Accent6 3 8 3" xfId="17566" xr:uid="{5BFEF15A-83AA-4C38-9093-B73CD20F0FFF}"/>
    <cellStyle name="40% - Accent6 3 9" xfId="8145" xr:uid="{F4837F64-39E7-4E42-B050-3431E808FDEC}"/>
    <cellStyle name="40% - Accent6 3 9 2" xfId="22416" xr:uid="{736D2B5C-8D16-44AC-BC24-9BE94C66D8C3}"/>
    <cellStyle name="40% - Accent6 30" xfId="29583" xr:uid="{5459F01E-442A-4AD4-9484-774F0A2ECEAE}"/>
    <cellStyle name="40% - Accent6 31" xfId="29584" xr:uid="{1F5ED855-6D73-4409-8A99-0513A714F905}"/>
    <cellStyle name="40% - Accent6 32" xfId="29585" xr:uid="{77C1CDDB-0834-4C1C-9F6E-6E6337F58F61}"/>
    <cellStyle name="40% - Accent6 33" xfId="29586" xr:uid="{7264001F-3B73-43F5-9A95-018866DAFE1C}"/>
    <cellStyle name="40% - Accent6 34" xfId="29587" xr:uid="{EE67D2C0-6FB0-45CB-8C9B-2B2AD62D25D3}"/>
    <cellStyle name="40% - Accent6 35" xfId="29588" xr:uid="{CCFF6872-E0C0-4030-875B-2C20D81A3678}"/>
    <cellStyle name="40% - Accent6 36" xfId="29589" xr:uid="{F53780E4-C84E-489A-A771-ED81BD2213B4}"/>
    <cellStyle name="40% - Accent6 37" xfId="29590" xr:uid="{553FD1DF-3518-4698-9592-4418762585FF}"/>
    <cellStyle name="40% - Accent6 38" xfId="29591" xr:uid="{DD1B3F2D-7DFA-41F8-B8E0-02E4926F5FDD}"/>
    <cellStyle name="40% - Accent6 39" xfId="29592" xr:uid="{50E437BE-81A9-49D2-87F5-D19116A664DD}"/>
    <cellStyle name="40% - Accent6 4" xfId="641" xr:uid="{AFFA363D-61D9-49CB-AACD-85BDB4DD93DE}"/>
    <cellStyle name="40% - Accent6 4 2" xfId="1834" xr:uid="{7F1BC4A2-0F91-4394-909F-E9610E6E216D}"/>
    <cellStyle name="40% - Accent6 4 2 2" xfId="5608" xr:uid="{27355A57-90DA-4627-BBB9-2C62A07BDF1A}"/>
    <cellStyle name="40% - Accent6 4 2 2 2" xfId="12186" xr:uid="{08409FFF-AD5E-4B0D-99B6-508A08FCBD27}"/>
    <cellStyle name="40% - Accent6 4 2 2 2 2" xfId="26419" xr:uid="{9B3EFC97-DF95-4AAD-8E1C-043223CE9A96}"/>
    <cellStyle name="40% - Accent6 4 2 2 3" xfId="18240" xr:uid="{01CF617E-A4A3-4138-AB86-CE41FEA347A3}"/>
    <cellStyle name="40% - Accent6 4 2 3" xfId="8974" xr:uid="{525F25E2-A343-423B-AFCC-FC586179A373}"/>
    <cellStyle name="40% - Accent6 4 2 3 2" xfId="23218" xr:uid="{79375D17-ADEA-45D1-972A-C1C624E9D0AB}"/>
    <cellStyle name="40% - Accent6 4 2 4" xfId="14989" xr:uid="{98E13A69-6DB2-4884-94FA-08174F0D247D}"/>
    <cellStyle name="40% - Accent6 4 2 5" xfId="29594" xr:uid="{60309BA9-A198-40B6-B407-60F71C6FAB4F}"/>
    <cellStyle name="40% - Accent6 4 3" xfId="2239" xr:uid="{A339D0CD-E015-44A0-8F0B-6999A31242AB}"/>
    <cellStyle name="40% - Accent6 4 3 2" xfId="29593" xr:uid="{143D0421-4D0C-4997-9EDE-D360D0C9002A}"/>
    <cellStyle name="40% - Accent6 4 4" xfId="2624" xr:uid="{3A71AE26-AF58-4648-95A2-8CAE3EAE5B4A}"/>
    <cellStyle name="40% - Accent6 4 4 2" xfId="6285" xr:uid="{AF1568F6-EE2E-4C32-ACA7-9093A3F29D10}"/>
    <cellStyle name="40% - Accent6 4 4 2 2" xfId="12537" xr:uid="{F1FC5F5E-3863-44F0-AF67-B3030130E356}"/>
    <cellStyle name="40% - Accent6 4 4 2 2 2" xfId="26770" xr:uid="{861216C7-AB48-4D83-9B50-536971A9772C}"/>
    <cellStyle name="40% - Accent6 4 4 2 3" xfId="18597" xr:uid="{9A013F14-022D-4F53-A64B-26FE9AE1C158}"/>
    <cellStyle name="40% - Accent6 4 4 3" xfId="9616" xr:uid="{5F77E60F-AA16-41D1-B629-58E0EE24CC57}"/>
    <cellStyle name="40% - Accent6 4 4 3 2" xfId="23856" xr:uid="{DB2431E7-8F28-4301-9CCF-A1DCD37CE3BB}"/>
    <cellStyle name="40% - Accent6 4 4 4" xfId="15650" xr:uid="{C1C92AF8-4B72-4EB0-AD19-0165D03B9E4F}"/>
    <cellStyle name="40% - Accent6 4 5" xfId="2895" xr:uid="{CA1F6213-C02A-4F6B-BABC-09DE3B8EBD8F}"/>
    <cellStyle name="40% - Accent6 4 5 2" xfId="6545" xr:uid="{7E9A169A-78B7-4424-96D1-D6B54E2893DD}"/>
    <cellStyle name="40% - Accent6 4 5 2 2" xfId="12795" xr:uid="{A651497C-5DEF-4127-8884-CEFC9CD286DB}"/>
    <cellStyle name="40% - Accent6 4 5 2 2 2" xfId="27028" xr:uid="{F42EBC37-083B-47CC-A672-DCB4BFA0A969}"/>
    <cellStyle name="40% - Accent6 4 5 2 3" xfId="18855" xr:uid="{95F35C8D-7BB1-4946-8CD1-8E75EEB7E8D5}"/>
    <cellStyle name="40% - Accent6 4 5 3" xfId="9876" xr:uid="{34475230-3431-4EF4-8258-FEBC57C4BAC4}"/>
    <cellStyle name="40% - Accent6 4 5 3 2" xfId="24116" xr:uid="{3C5CD716-A00D-46A8-90AB-5CA6288B829F}"/>
    <cellStyle name="40% - Accent6 4 5 4" xfId="15909" xr:uid="{D1781F20-62F9-4BF9-82B7-4C1461C0CDFF}"/>
    <cellStyle name="40% - Accent6 4 6" xfId="3140" xr:uid="{FC6573AB-A29A-4B88-A110-5B550BAF4D81}"/>
    <cellStyle name="40% - Accent6 4 6 2" xfId="6790" xr:uid="{6D688D5D-08BE-44F5-9D30-925D1311FA12}"/>
    <cellStyle name="40% - Accent6 4 6 2 2" xfId="13040" xr:uid="{C8108B2E-2B46-41CF-868F-DF9D575BD981}"/>
    <cellStyle name="40% - Accent6 4 6 2 2 2" xfId="27273" xr:uid="{6043D85B-94AB-4E3F-89A1-213B5406F393}"/>
    <cellStyle name="40% - Accent6 4 6 2 3" xfId="19100" xr:uid="{7DBD12B4-A6F0-477D-920A-49BB6066D970}"/>
    <cellStyle name="40% - Accent6 4 6 3" xfId="10121" xr:uid="{D786C79E-BB2D-4907-8365-59471C9D568C}"/>
    <cellStyle name="40% - Accent6 4 6 3 2" xfId="24361" xr:uid="{DCC3D412-350C-4FA2-9FF6-F8E56ED50A47}"/>
    <cellStyle name="40% - Accent6 4 6 4" xfId="16154" xr:uid="{09DC6B17-2E14-404C-B86F-6BCCB843EA7D}"/>
    <cellStyle name="40% - Accent6 4 7" xfId="5316" xr:uid="{2664B51E-8FF7-4208-AA50-EE4D4CB8BEB3}"/>
    <cellStyle name="40% - Accent6 4 7 2" xfId="8748" xr:uid="{BC5FBCF2-764E-429B-AC0E-EB159F69571A}"/>
    <cellStyle name="40% - Accent6 4 7 2 2" xfId="22992" xr:uid="{9029E61D-FB11-4280-82DF-65ED048DC305}"/>
    <cellStyle name="40% - Accent6 4 7 3" xfId="14770" xr:uid="{5E22E884-3910-40F1-B21E-D611937A4419}"/>
    <cellStyle name="40% - Accent6 4 8" xfId="1524" xr:uid="{41A05B35-3D95-434D-8FC9-38EC9BC013C8}"/>
    <cellStyle name="40% - Accent6 40" xfId="29595" xr:uid="{6ADB9898-0C55-4F2E-81F9-9A1E8E43AFD4}"/>
    <cellStyle name="40% - Accent6 41" xfId="29596" xr:uid="{724A85A9-099B-4D6E-A29D-3F766600B654}"/>
    <cellStyle name="40% - Accent6 42" xfId="29597" xr:uid="{22149CF4-9311-48B7-9872-F897A57D9DE0}"/>
    <cellStyle name="40% - Accent6 43" xfId="29598" xr:uid="{C6B0DD66-87F0-4F15-8A65-A58414C245AA}"/>
    <cellStyle name="40% - Accent6 44" xfId="29599" xr:uid="{065F569D-D26A-41D5-8EEC-F5728B57B60E}"/>
    <cellStyle name="40% - Accent6 45" xfId="29600" xr:uid="{2F32223B-87E8-4BBB-8CF9-DB870A77883D}"/>
    <cellStyle name="40% - Accent6 46" xfId="29601" xr:uid="{312D87DA-AB4C-4F37-B072-B36D9E583BA3}"/>
    <cellStyle name="40% - Accent6 47" xfId="29602" xr:uid="{DCC42AD1-0F27-4E6B-A919-2F1BB7DB1A23}"/>
    <cellStyle name="40% - Accent6 48" xfId="29603" xr:uid="{A28CD229-66EA-49E5-9171-C36B6E5DCBDA}"/>
    <cellStyle name="40% - Accent6 49" xfId="29604" xr:uid="{DB777DF3-8F62-4A98-912D-5D7BA205967B}"/>
    <cellStyle name="40% - Accent6 5" xfId="766" xr:uid="{0C7C5689-FE48-4F14-8A77-BB04AD9733FE}"/>
    <cellStyle name="40% - Accent6 5 2" xfId="2291" xr:uid="{CFB18CBC-C483-4B10-AD69-D7023191DA68}"/>
    <cellStyle name="40% - Accent6 5 2 2" xfId="29606" xr:uid="{E426966E-6C5C-4232-A952-6A616AA019D7}"/>
    <cellStyle name="40% - Accent6 5 3" xfId="5539" xr:uid="{9D32473A-B312-42AD-80D1-634F32DF2E73}"/>
    <cellStyle name="40% - Accent6 5 3 2" xfId="8907" xr:uid="{640A8612-2889-402F-B02E-64C9B4981CE4}"/>
    <cellStyle name="40% - Accent6 5 3 2 2" xfId="23151" xr:uid="{1A11365B-8E25-4489-B50F-FCE39FFC0F9A}"/>
    <cellStyle name="40% - Accent6 5 3 3" xfId="14925" xr:uid="{CDF683D4-11AE-4983-890A-8F06DB43F292}"/>
    <cellStyle name="40% - Accent6 5 3 4" xfId="29605" xr:uid="{EA7A4F9E-997E-41E6-8AC8-C879C190FBB7}"/>
    <cellStyle name="40% - Accent6 5 4" xfId="1761" xr:uid="{7C35F2F1-4E28-4216-A7DA-812816D5266B}"/>
    <cellStyle name="40% - Accent6 50" xfId="29607" xr:uid="{E232C25E-CA72-47B7-91A1-46CB82442FFF}"/>
    <cellStyle name="40% - Accent6 51" xfId="29608" xr:uid="{995221B1-E890-43B5-BCE4-671491ABEA15}"/>
    <cellStyle name="40% - Accent6 52" xfId="29609" xr:uid="{EFF08274-47F7-463A-A91D-9A84FF758857}"/>
    <cellStyle name="40% - Accent6 53" xfId="29610" xr:uid="{1D675908-227C-4A09-9510-348189A213B5}"/>
    <cellStyle name="40% - Accent6 54" xfId="29611" xr:uid="{5BA6A792-1B93-4074-B334-CCB04F6B7003}"/>
    <cellStyle name="40% - Accent6 55" xfId="29612" xr:uid="{C937E7A5-5A4F-4901-A746-00BF3A97201B}"/>
    <cellStyle name="40% - Accent6 56" xfId="29613" xr:uid="{320C0F30-B2D7-47AA-BABB-4B9CA4C3347B}"/>
    <cellStyle name="40% - Accent6 57" xfId="29614" xr:uid="{D5BAAF4E-ADD1-491D-AE3E-8FA279781A43}"/>
    <cellStyle name="40% - Accent6 58" xfId="29615" xr:uid="{CD043F3B-18BF-4625-8D05-E0105A726871}"/>
    <cellStyle name="40% - Accent6 59" xfId="29616" xr:uid="{55B75AA4-0159-42E1-9A63-2ACD5C9E2E7C}"/>
    <cellStyle name="40% - Accent6 6" xfId="821" xr:uid="{1B14C2CC-EDA1-4CF7-A85C-876731FA98A5}"/>
    <cellStyle name="40% - Accent6 6 2" xfId="29618" xr:uid="{E49C832A-AD6B-4300-BC28-B5DEC13BA975}"/>
    <cellStyle name="40% - Accent6 6 3" xfId="29617" xr:uid="{EF191409-51D6-443B-9B7A-A0C9289820AD}"/>
    <cellStyle name="40% - Accent6 60" xfId="29619" xr:uid="{B2E359D0-BA90-4B49-BAEC-CBBF01DE50CB}"/>
    <cellStyle name="40% - Accent6 61" xfId="29620" xr:uid="{2A1D3A5A-7201-4981-B696-89812A703394}"/>
    <cellStyle name="40% - Accent6 61 2" xfId="29621" xr:uid="{A161143B-7614-43DA-83CD-292A8A148ECF}"/>
    <cellStyle name="40% - Accent6 61 2 2" xfId="29622" xr:uid="{4BBA8BB4-B473-458C-9ADB-6208CE60A91D}"/>
    <cellStyle name="40% - Accent6 61 2 3" xfId="29623" xr:uid="{E5F61BEF-D56F-441E-BF87-D6D143DE8FA5}"/>
    <cellStyle name="40% - Accent6 61 2 4" xfId="29624" xr:uid="{9B08F6A1-20E7-4FBE-9F12-91C583D501C8}"/>
    <cellStyle name="40% - Accent6 61 2 5" xfId="29625" xr:uid="{53A4ED35-08EA-4987-812E-C8E74B8A24C7}"/>
    <cellStyle name="40% - Accent6 61 2 6" xfId="29626" xr:uid="{ABFFFCA9-83A8-469D-9159-3F27E7B709CD}"/>
    <cellStyle name="40% - Accent6 61 3" xfId="29627" xr:uid="{4BB845C9-5F42-4898-91F1-65EEC3CAC7C2}"/>
    <cellStyle name="40% - Accent6 61 4" xfId="29628" xr:uid="{A93B23A0-6383-4C6C-828B-DD0BEACAA4EE}"/>
    <cellStyle name="40% - Accent6 61 5" xfId="29629" xr:uid="{A29D1039-C28A-4178-ACAB-D3C0D3B26601}"/>
    <cellStyle name="40% - Accent6 61 6" xfId="29630" xr:uid="{F34ECE1E-723F-4F3C-B8E3-1AEFA5B09F3E}"/>
    <cellStyle name="40% - Accent6 61 7" xfId="29631" xr:uid="{02910748-71E3-4F67-8992-949114E57F09}"/>
    <cellStyle name="40% - Accent6 61 8" xfId="29632" xr:uid="{40A0A24E-AC77-4B4C-A24F-864453662C4B}"/>
    <cellStyle name="40% - Accent6 61 9" xfId="29633" xr:uid="{7A473FFA-2B6E-46FA-909A-9560DD92ECD1}"/>
    <cellStyle name="40% - Accent6 62" xfId="29634" xr:uid="{C0D7D83A-BECB-483E-B083-ED10AFBC4A42}"/>
    <cellStyle name="40% - Accent6 63" xfId="29635" xr:uid="{93CCE548-67B0-42C0-80F3-9C974FB470B1}"/>
    <cellStyle name="40% - Accent6 63 2" xfId="29636" xr:uid="{39C6DF58-BD0F-4E71-A853-16BC7DF3CE23}"/>
    <cellStyle name="40% - Accent6 63 3" xfId="29637" xr:uid="{63A0AF7F-CD3A-46C7-B678-DF7D05903E99}"/>
    <cellStyle name="40% - Accent6 63 4" xfId="29638" xr:uid="{BCB489BA-FD85-44DF-B5C4-AD04B8EC4E21}"/>
    <cellStyle name="40% - Accent6 63 5" xfId="29639" xr:uid="{57FCCBF9-6EF0-4E63-9B0E-F392DF238276}"/>
    <cellStyle name="40% - Accent6 63 6" xfId="29640" xr:uid="{A73DD119-9184-4377-B898-A23579E34CA1}"/>
    <cellStyle name="40% - Accent6 64" xfId="29641" xr:uid="{004D45CC-1470-4170-B3BA-C9A8CD6156B2}"/>
    <cellStyle name="40% - Accent6 65" xfId="29642" xr:uid="{1D0B6D8D-D7D1-4C57-8DC1-B19DCA4033FE}"/>
    <cellStyle name="40% - Accent6 66" xfId="29643" xr:uid="{DC01DFA6-204A-4023-8A4C-F3C62AF3EEDD}"/>
    <cellStyle name="40% - Accent6 67" xfId="29644" xr:uid="{063D9F46-6784-41BD-BD06-FF94FA393B69}"/>
    <cellStyle name="40% - Accent6 68" xfId="29645" xr:uid="{C4E2EA98-8221-4F04-B75E-139B244E71EA}"/>
    <cellStyle name="40% - Accent6 69" xfId="29646" xr:uid="{9F74E660-532C-4F2E-A81E-EE7F9898E1C2}"/>
    <cellStyle name="40% - Accent6 7" xfId="174" xr:uid="{2666DD39-7A7A-4863-AFD1-0A4747C1DF8F}"/>
    <cellStyle name="40% - Accent6 7 2" xfId="29648" xr:uid="{771BBCF5-D005-4D1A-958E-33671BC66B28}"/>
    <cellStyle name="40% - Accent6 7 3" xfId="29647" xr:uid="{E822720B-4526-4E4F-8FF0-FA8806FEB2F7}"/>
    <cellStyle name="40% - Accent6 70" xfId="29649" xr:uid="{6A9D1876-40B1-468F-B6D6-7E1A90380850}"/>
    <cellStyle name="40% - Accent6 71" xfId="29650" xr:uid="{E7607B3B-88E7-4B63-80FF-C609B7130B61}"/>
    <cellStyle name="40% - Accent6 72" xfId="1252" xr:uid="{45E4DBA4-B38F-4D46-B993-57D9ABC71EC3}"/>
    <cellStyle name="40% - Accent6 8" xfId="2529" xr:uid="{12CDD91D-3C1F-42D6-B75D-AD25D517AFED}"/>
    <cellStyle name="40% - Accent6 8 2" xfId="6191" xr:uid="{81A7A365-1119-4217-B2E0-BB4059E7414A}"/>
    <cellStyle name="40% - Accent6 8 2 2" xfId="12445" xr:uid="{0275D55F-A857-44D2-B4BB-758177D7584B}"/>
    <cellStyle name="40% - Accent6 8 2 2 2" xfId="26678" xr:uid="{0A7BC1A4-8CAE-46EA-9F91-B309B78EE0D4}"/>
    <cellStyle name="40% - Accent6 8 2 3" xfId="18505" xr:uid="{FC16892C-3AC4-4027-80B6-69CC05CC83E9}"/>
    <cellStyle name="40% - Accent6 8 2 4" xfId="29652" xr:uid="{0A54D858-11C2-43D5-AE90-679FA571A5FE}"/>
    <cellStyle name="40% - Accent6 8 3" xfId="9522" xr:uid="{973ABB08-4209-4CA8-A8BD-FD72590BA76B}"/>
    <cellStyle name="40% - Accent6 8 3 2" xfId="23762" xr:uid="{E9262D0C-0F0D-49F2-955E-6B01A660BD1F}"/>
    <cellStyle name="40% - Accent6 8 4" xfId="15557" xr:uid="{08A63FE7-676E-4FD4-976B-2242BED483A2}"/>
    <cellStyle name="40% - Accent6 8 5" xfId="29651" xr:uid="{00544AD7-948E-4441-9EEF-D7EE079EF7A4}"/>
    <cellStyle name="40% - Accent6 9" xfId="2549" xr:uid="{E82C9142-F963-4B9F-9C92-465F65E36315}"/>
    <cellStyle name="40% - Accent6 9 2" xfId="6211" xr:uid="{8AFCEF26-DC59-46B9-8A38-E4FDC415951C}"/>
    <cellStyle name="40% - Accent6 9 2 2" xfId="12465" xr:uid="{B6DA0BC8-6270-4EAB-8222-676FAC4A423E}"/>
    <cellStyle name="40% - Accent6 9 2 2 2" xfId="26698" xr:uid="{5927E6F6-6219-48C4-AA04-D830F88DA9F2}"/>
    <cellStyle name="40% - Accent6 9 2 3" xfId="18525" xr:uid="{D619FB7D-9272-4F33-95C0-5DCEA495DEEC}"/>
    <cellStyle name="40% - Accent6 9 2 4" xfId="29654" xr:uid="{3379595B-D7A2-4E13-B7D0-620607F279B1}"/>
    <cellStyle name="40% - Accent6 9 3" xfId="9542" xr:uid="{66BAE7E2-03FA-4E46-99FE-62596998EE9F}"/>
    <cellStyle name="40% - Accent6 9 3 2" xfId="23782" xr:uid="{DE9805AF-5376-409C-BE8A-4AF464E6B17B}"/>
    <cellStyle name="40% - Accent6 9 4" xfId="15577" xr:uid="{43EFED63-6F72-465B-925F-BBA2C4B8C7A1}"/>
    <cellStyle name="40% - Accent6 9 5" xfId="29653" xr:uid="{E6BEB5B7-C745-47A2-96F1-B416D3C0C6E4}"/>
    <cellStyle name="60% - Accent1 1" xfId="29655" xr:uid="{04C8F566-0BE2-4469-AA3B-FDA68841539D}"/>
    <cellStyle name="60% - Accent1 1 2" xfId="29656" xr:uid="{08AAE752-7E85-430D-B165-797BDAE792DC}"/>
    <cellStyle name="60% - Accent1 1 2 2" xfId="29657" xr:uid="{E26FC058-0958-4FAC-B35A-8F4EBD3D05F4}"/>
    <cellStyle name="60% - Accent1 1 3" xfId="29658" xr:uid="{EA93DA3A-2F14-4FBC-82E6-361F4EC4E006}"/>
    <cellStyle name="60% - Accent1 10" xfId="2535" xr:uid="{8DFE4B9D-27F4-48F8-BBCA-EBF20D01BD0A}"/>
    <cellStyle name="60% - Accent1 10 2" xfId="6197" xr:uid="{CD93D680-9436-4B3D-BE08-75EBDA5DC6FE}"/>
    <cellStyle name="60% - Accent1 10 2 2" xfId="12451" xr:uid="{CF02F306-3645-4820-BA72-F30600B6050B}"/>
    <cellStyle name="60% - Accent1 10 2 2 2" xfId="26684" xr:uid="{E4148E64-5534-4C0E-814D-EA1BC29C54E6}"/>
    <cellStyle name="60% - Accent1 10 2 3" xfId="18511" xr:uid="{AFD9B61E-B344-4C80-B72F-FC0ACAB900F1}"/>
    <cellStyle name="60% - Accent1 10 2 4" xfId="29660" xr:uid="{04F3E741-7EE6-41C7-95C7-29E87DE1F3B8}"/>
    <cellStyle name="60% - Accent1 10 3" xfId="9528" xr:uid="{8C6E3ED2-2A0C-485A-AED6-8A8579D0EAF8}"/>
    <cellStyle name="60% - Accent1 10 3 2" xfId="23768" xr:uid="{F83429B5-512D-4ED4-850C-6A62000F691A}"/>
    <cellStyle name="60% - Accent1 10 4" xfId="15563" xr:uid="{9922FA19-5103-4ABE-8901-E1ED002FBFB8}"/>
    <cellStyle name="60% - Accent1 10 5" xfId="29659" xr:uid="{7CDC50AF-F97F-4341-B35C-D965F4C56E4E}"/>
    <cellStyle name="60% - Accent1 11" xfId="29661" xr:uid="{CC4684F6-5BD5-4F93-80BA-911FAB10D547}"/>
    <cellStyle name="60% - Accent1 11 2" xfId="29662" xr:uid="{BF578206-BB79-4CC0-A1A6-8F6DF0284C45}"/>
    <cellStyle name="60% - Accent1 12" xfId="29663" xr:uid="{DFC58F23-B770-4AA1-950C-D8861A4DA1A1}"/>
    <cellStyle name="60% - Accent1 12 2" xfId="29664" xr:uid="{108085C3-D05B-4ECB-9EE1-BFE498B22B08}"/>
    <cellStyle name="60% - Accent1 13" xfId="29665" xr:uid="{5C6A2C22-00FD-4001-9D66-C49B24903559}"/>
    <cellStyle name="60% - Accent1 13 2" xfId="29666" xr:uid="{6190B7D2-A5BF-40C7-B9D4-536E5B4234B3}"/>
    <cellStyle name="60% - Accent1 14" xfId="29667" xr:uid="{7597AFDA-443B-414E-9202-3138A3EF36B2}"/>
    <cellStyle name="60% - Accent1 14 2" xfId="29668" xr:uid="{0CD31BA9-3D57-4763-8A93-FF091BFA6348}"/>
    <cellStyle name="60% - Accent1 15" xfId="29669" xr:uid="{38383C5F-6996-4B95-842B-1A133DBB754B}"/>
    <cellStyle name="60% - Accent1 15 2" xfId="29670" xr:uid="{AB6B0499-60D3-46EE-A998-C152CF10372E}"/>
    <cellStyle name="60% - Accent1 16" xfId="29671" xr:uid="{3F54F685-2E92-443E-B196-0DDF362E4C14}"/>
    <cellStyle name="60% - Accent1 16 2" xfId="29672" xr:uid="{1000A0FF-54AE-468F-A692-5EEFCB5D3C49}"/>
    <cellStyle name="60% - Accent1 17" xfId="29673" xr:uid="{B9BA15DE-7F82-45CE-BF11-C38515040D57}"/>
    <cellStyle name="60% - Accent1 17 2" xfId="29674" xr:uid="{99C32BC4-5227-4D31-B8C5-DA448AE02E92}"/>
    <cellStyle name="60% - Accent1 18" xfId="29675" xr:uid="{7FDD4680-6ADE-4D50-A554-A55C31F703E8}"/>
    <cellStyle name="60% - Accent1 18 2" xfId="29676" xr:uid="{B85C7482-4BBD-40CF-8EB0-8C2713152665}"/>
    <cellStyle name="60% - Accent1 19" xfId="29677" xr:uid="{1B0C2AF7-7134-43CC-8042-C3952C00C4A4}"/>
    <cellStyle name="60% - Accent1 19 2" xfId="29678" xr:uid="{0D165DBF-796F-4D49-869D-AB7FF65CDA07}"/>
    <cellStyle name="60% - Accent1 2" xfId="192" xr:uid="{8CAA600F-6485-4F0E-BEAA-29494C2FDE78}"/>
    <cellStyle name="60% - Accent1 2 2" xfId="493" xr:uid="{D7D28706-DC99-4E2D-B7F8-F3D6E2210A32}"/>
    <cellStyle name="60% - Accent1 2 2 2" xfId="29681" xr:uid="{ACC197C7-79BF-479A-8D1A-5779CBB6EF1A}"/>
    <cellStyle name="60% - Accent1 2 2 3" xfId="29682" xr:uid="{460D0482-7D62-4EB1-866E-D1866A43C4F2}"/>
    <cellStyle name="60% - Accent1 2 2 4" xfId="29680" xr:uid="{D9D9CB8F-92A8-4409-B266-86E1DE596843}"/>
    <cellStyle name="60% - Accent1 2 3" xfId="2115" xr:uid="{B4BF8E30-4018-4D3F-8FF7-B9B4DBA29A73}"/>
    <cellStyle name="60% - Accent1 2 3 2" xfId="32191" xr:uid="{9093252A-B338-48E2-B01D-2C43DB7AF22D}"/>
    <cellStyle name="60% - Accent1 2 3 3" xfId="29683" xr:uid="{D502881D-9917-466E-9763-2BE47A93F9B2}"/>
    <cellStyle name="60% - Accent1 2 4" xfId="5356" xr:uid="{F64837B5-CBB5-4EB7-89AD-1B6C41F7A9C6}"/>
    <cellStyle name="60% - Accent1 2 4 2" xfId="29684" xr:uid="{25D7A71C-29FF-4BAD-AB5F-3407DEC4835F}"/>
    <cellStyle name="60% - Accent1 2 5" xfId="1565" xr:uid="{2FA510BB-C7B1-441D-8570-6457A694CF85}"/>
    <cellStyle name="60% - Accent1 2 5 2" xfId="29685" xr:uid="{199D1AAC-360B-4999-AE29-6C7BEF657671}"/>
    <cellStyle name="60% - Accent1 2 6" xfId="29679" xr:uid="{10A74A4C-A92B-4584-836B-AB26FB67FE93}"/>
    <cellStyle name="60% - Accent1 20" xfId="29686" xr:uid="{2B995233-9F64-4584-A0F5-C9AFD96FFC95}"/>
    <cellStyle name="60% - Accent1 20 2" xfId="29687" xr:uid="{A8D80CC6-AB25-40D9-AF42-FE2D20780E5B}"/>
    <cellStyle name="60% - Accent1 21" xfId="29688" xr:uid="{59EC74DF-9CCC-448A-85F8-5EDAA31904C7}"/>
    <cellStyle name="60% - Accent1 22" xfId="29689" xr:uid="{D6506E20-A6DA-429F-BC99-DCC4AAFF1ED8}"/>
    <cellStyle name="60% - Accent1 23" xfId="29690" xr:uid="{3A37440B-42EC-40F1-9ECD-0B66F758158E}"/>
    <cellStyle name="60% - Accent1 24" xfId="29691" xr:uid="{AD80E8CA-44D6-4928-A9C4-7B25C5EB9757}"/>
    <cellStyle name="60% - Accent1 25" xfId="29692" xr:uid="{67B7C031-0C1A-4A79-B407-EF029C1ED1E2}"/>
    <cellStyle name="60% - Accent1 26" xfId="29693" xr:uid="{D3692002-51CC-4B57-B6F1-F565294A1040}"/>
    <cellStyle name="60% - Accent1 27" xfId="29694" xr:uid="{123A66CF-6627-422B-8A0F-2FB8323D0009}"/>
    <cellStyle name="60% - Accent1 28" xfId="29695" xr:uid="{E0289A37-6DB6-4C26-B0F1-571BF6AA1A8A}"/>
    <cellStyle name="60% - Accent1 29" xfId="29696" xr:uid="{997B06E8-30A4-4E48-BFDE-FFF3B2D3BA72}"/>
    <cellStyle name="60% - Accent1 3" xfId="355" xr:uid="{514123F2-9B83-45B9-AB9E-A6D4F0D13AEF}"/>
    <cellStyle name="60% - Accent1 3 2" xfId="985" xr:uid="{35ED2342-52AD-4C64-B481-DFFB711DC32C}"/>
    <cellStyle name="60% - Accent1 3 2 2" xfId="29699" xr:uid="{7D363F1E-DC80-4CE4-98C3-D0D805460A59}"/>
    <cellStyle name="60% - Accent1 3 2 3" xfId="29698" xr:uid="{0C4A83A3-0A11-4FFA-9BB8-DC18E4D8B95E}"/>
    <cellStyle name="60% - Accent1 3 3" xfId="2093" xr:uid="{DB90462A-7CE5-46AC-B4B1-4070FC56CD11}"/>
    <cellStyle name="60% - Accent1 3 3 2" xfId="5813" xr:uid="{83059DF6-A1EA-436F-BC9F-2ABF2DC75A52}"/>
    <cellStyle name="60% - Accent1 3 3 2 2" xfId="12336" xr:uid="{7B6F7943-272B-4069-BD7B-F84F7B204FAA}"/>
    <cellStyle name="60% - Accent1 3 3 2 2 2" xfId="26569" xr:uid="{A6DA1D8A-1F7E-4B02-BB7B-0364BCEC655A}"/>
    <cellStyle name="60% - Accent1 3 3 2 3" xfId="18392" xr:uid="{25493418-E5E4-4160-9544-A668677E783E}"/>
    <cellStyle name="60% - Accent1 3 3 3" xfId="9163" xr:uid="{1212DE98-4353-4F75-B478-89E73B932FFE}"/>
    <cellStyle name="60% - Accent1 3 3 3 2" xfId="23405" xr:uid="{C94B4FC9-1D2D-4AC4-A52B-30C6ABE453DA}"/>
    <cellStyle name="60% - Accent1 3 3 4" xfId="15171" xr:uid="{9670C1BC-4F5A-4914-A316-E29256D59942}"/>
    <cellStyle name="60% - Accent1 3 3 5" xfId="29697" xr:uid="{1EF1D999-FF4B-4BC8-9201-28268CB257F8}"/>
    <cellStyle name="60% - Accent1 3 4" xfId="3369" xr:uid="{087D7040-E953-4EE3-A20D-CA659A870A3A}"/>
    <cellStyle name="60% - Accent1 3 4 2" xfId="7004" xr:uid="{10716ACE-3516-48AD-8B1F-99F0231A3ECA}"/>
    <cellStyle name="60% - Accent1 3 4 2 2" xfId="13254" xr:uid="{F0F87E02-D5CB-4CD2-9345-01AA454A2A71}"/>
    <cellStyle name="60% - Accent1 3 4 2 2 2" xfId="27487" xr:uid="{DDBB3C46-FB21-4BC2-BFC9-133033B1C43A}"/>
    <cellStyle name="60% - Accent1 3 4 2 3" xfId="19314" xr:uid="{3061FC23-1846-471E-B4C2-03E97EA711A9}"/>
    <cellStyle name="60% - Accent1 3 4 3" xfId="10336" xr:uid="{14F19D9C-EFA2-4035-83F7-99B0237262ED}"/>
    <cellStyle name="60% - Accent1 3 4 3 2" xfId="24575" xr:uid="{7BAE3823-85DE-42DE-838B-DBE53E18A5F2}"/>
    <cellStyle name="60% - Accent1 3 4 4" xfId="16367" xr:uid="{8F2C5215-95A2-44D0-A088-1C156C3DA9F5}"/>
    <cellStyle name="60% - Accent1 3 5" xfId="3980" xr:uid="{F9C8881C-0299-4FF3-82A5-0F734E9D6559}"/>
    <cellStyle name="60% - Accent1 3 5 2" xfId="7550" xr:uid="{C7A4BEF2-1FEB-441E-A224-7594FEB1021F}"/>
    <cellStyle name="60% - Accent1 3 5 2 2" xfId="13800" xr:uid="{B0F66E47-0E76-45C4-811C-8F0477879983}"/>
    <cellStyle name="60% - Accent1 3 5 2 2 2" xfId="28033" xr:uid="{D578C989-E5F1-4C95-8244-091B3C06A8FA}"/>
    <cellStyle name="60% - Accent1 3 5 2 3" xfId="19860" xr:uid="{874DADBC-A92B-4C13-856C-FDAC1C7C0D98}"/>
    <cellStyle name="60% - Accent1 3 5 3" xfId="10881" xr:uid="{CD0ECAEA-7EE5-4F4C-913C-D0109551D016}"/>
    <cellStyle name="60% - Accent1 3 5 3 2" xfId="25116" xr:uid="{0B9BCC6D-4D43-49B8-A21B-8491A62BC5C6}"/>
    <cellStyle name="60% - Accent1 3 5 4" xfId="16908" xr:uid="{CEEB321C-1A9A-4C15-B125-D7CD8D42856F}"/>
    <cellStyle name="60% - Accent1 3 6" xfId="5317" xr:uid="{3305A34D-B4BE-4595-979A-EF5CEE8E66BC}"/>
    <cellStyle name="60% - Accent1 3 7" xfId="4596" xr:uid="{27AF7E2F-659A-4A55-8FAA-B241CB153C38}"/>
    <cellStyle name="60% - Accent1 3 7 2" xfId="11483" xr:uid="{FF8069DE-03ED-4FD7-AA90-28D9A8C63286}"/>
    <cellStyle name="60% - Accent1 3 7 2 2" xfId="25716" xr:uid="{4A793F8F-7F49-4621-8960-5EC8ED48BA76}"/>
    <cellStyle name="60% - Accent1 3 7 3" xfId="17524" xr:uid="{78A7A55E-F1D6-49F1-BE26-D89D08EFD8F5}"/>
    <cellStyle name="60% - Accent1 3 8" xfId="8107" xr:uid="{7CD1E45B-4053-4685-91E9-060D76406A0E}"/>
    <cellStyle name="60% - Accent1 3 8 2" xfId="22380" xr:uid="{210BEF65-A0A1-4698-9FA2-0F350D55C42D}"/>
    <cellStyle name="60% - Accent1 3 9" xfId="1525" xr:uid="{404A05BA-6A1C-4DA8-9D4C-EDE63653AD96}"/>
    <cellStyle name="60% - Accent1 3 9 2" xfId="20330" xr:uid="{3E14D67B-180F-4DB9-BA98-601C4EEC1822}"/>
    <cellStyle name="60% - Accent1 3 9 3" xfId="14173" xr:uid="{A1C14C29-8BC6-4A3E-8AD4-93733DE08BB8}"/>
    <cellStyle name="60% - Accent1 30" xfId="29700" xr:uid="{A057F0E6-BD56-47E8-A7E3-4FB098F19AAC}"/>
    <cellStyle name="60% - Accent1 31" xfId="29701" xr:uid="{02ABCA1B-CB82-404C-A414-33B9095CBB44}"/>
    <cellStyle name="60% - Accent1 32" xfId="29702" xr:uid="{5850109D-BA0D-412E-9F2D-EE000AD81FD5}"/>
    <cellStyle name="60% - Accent1 33" xfId="29703" xr:uid="{72397826-81CB-47B3-B23A-6B7F15B570CC}"/>
    <cellStyle name="60% - Accent1 34" xfId="29704" xr:uid="{EA0FC599-2945-4ED6-9027-EC3FCB5E5DB0}"/>
    <cellStyle name="60% - Accent1 35" xfId="29705" xr:uid="{54237756-DABD-41DD-8A8B-457D02536CF7}"/>
    <cellStyle name="60% - Accent1 36" xfId="29706" xr:uid="{33C6D576-1B00-4F7B-83EE-526E1F289E3C}"/>
    <cellStyle name="60% - Accent1 37" xfId="29707" xr:uid="{520A3395-E1E9-4657-9E4B-A0315403A7D2}"/>
    <cellStyle name="60% - Accent1 38" xfId="29708" xr:uid="{32667C4D-E8F9-4B62-875E-65774FD235C9}"/>
    <cellStyle name="60% - Accent1 39" xfId="29709" xr:uid="{1E950E66-5B4A-46EC-AD2A-6FAAA63C7C86}"/>
    <cellStyle name="60% - Accent1 4" xfId="627" xr:uid="{94B4B071-2089-4D20-ABB2-7DA8D9C1FF37}"/>
    <cellStyle name="60% - Accent1 4 2" xfId="29711" xr:uid="{6612E22F-46FF-45A5-8637-190C13DFF51B}"/>
    <cellStyle name="60% - Accent1 4 3" xfId="29710" xr:uid="{4BDA8242-7239-4F1C-9ABC-5E1B55B4CC6E}"/>
    <cellStyle name="60% - Accent1 40" xfId="29712" xr:uid="{9F12D81A-1C51-4123-8635-303EBC1272E7}"/>
    <cellStyle name="60% - Accent1 41" xfId="29713" xr:uid="{FB49F1E4-FC1A-4ECF-81FE-C20C779E650A}"/>
    <cellStyle name="60% - Accent1 42" xfId="29714" xr:uid="{337B730C-CC96-4926-8078-74AB27C81EAF}"/>
    <cellStyle name="60% - Accent1 43" xfId="29715" xr:uid="{E85A5628-F8EE-4388-A19C-BF029810DF17}"/>
    <cellStyle name="60% - Accent1 44" xfId="29716" xr:uid="{09EC312C-5EE6-4CF8-80F8-08A1B57BBA97}"/>
    <cellStyle name="60% - Accent1 45" xfId="29717" xr:uid="{64E9A092-2298-4F45-9207-A360F84D999F}"/>
    <cellStyle name="60% - Accent1 46" xfId="29718" xr:uid="{7A6ADB02-1A58-4CAD-BD78-2C3D1F3DDAFC}"/>
    <cellStyle name="60% - Accent1 47" xfId="29719" xr:uid="{20CE08BE-1C1C-48E4-B989-575F8167FB79}"/>
    <cellStyle name="60% - Accent1 48" xfId="29720" xr:uid="{24EB7E19-3E48-4A77-B61A-9A3DE8997629}"/>
    <cellStyle name="60% - Accent1 49" xfId="29721" xr:uid="{735BBB94-900A-424B-A9BC-362B83D464EA}"/>
    <cellStyle name="60% - Accent1 5" xfId="751" xr:uid="{44AC640E-AF5F-453E-817B-289F33A74560}"/>
    <cellStyle name="60% - Accent1 5 2" xfId="29723" xr:uid="{AB9EA8CA-AA37-4389-8ECB-F120B1EEAEB8}"/>
    <cellStyle name="60% - Accent1 5 3" xfId="29722" xr:uid="{9EB8D6DE-1D42-4696-BD12-FDAB7AEF6E4F}"/>
    <cellStyle name="60% - Accent1 50" xfId="29724" xr:uid="{388901A6-0144-4CCD-822A-F32B14262605}"/>
    <cellStyle name="60% - Accent1 51" xfId="29725" xr:uid="{2F4F4153-EB3F-4F3E-A4B6-715E711C557C}"/>
    <cellStyle name="60% - Accent1 52" xfId="29726" xr:uid="{712F08C1-85F0-4C58-8081-C0DE2DAA884E}"/>
    <cellStyle name="60% - Accent1 53" xfId="29727" xr:uid="{C6AFBFAF-098F-439A-9354-ED5055574921}"/>
    <cellStyle name="60% - Accent1 54" xfId="29728" xr:uid="{71208BFF-22DF-4063-8CCB-BA14892493E9}"/>
    <cellStyle name="60% - Accent1 55" xfId="29729" xr:uid="{51B97661-93F2-4F0E-AA9E-11797E8F35C1}"/>
    <cellStyle name="60% - Accent1 56" xfId="29730" xr:uid="{5B4F972E-2586-48C0-AB51-04E0542E4C71}"/>
    <cellStyle name="60% - Accent1 57" xfId="29731" xr:uid="{5B562FB8-2BE6-4D15-A523-9DDD89D5E378}"/>
    <cellStyle name="60% - Accent1 58" xfId="29732" xr:uid="{37930CF8-1B82-4D95-BE89-F13437B7BFFA}"/>
    <cellStyle name="60% - Accent1 59" xfId="29733" xr:uid="{FC2C6423-3C08-48C6-8C50-140B4E56FF4A}"/>
    <cellStyle name="60% - Accent1 6" xfId="807" xr:uid="{4A881593-35DB-4435-BA2B-15B49177DAF5}"/>
    <cellStyle name="60% - Accent1 6 2" xfId="29735" xr:uid="{07D6B3CC-C956-4AD7-8192-68631C939539}"/>
    <cellStyle name="60% - Accent1 6 3" xfId="29734" xr:uid="{DAA59302-1FA3-485E-993A-915BAD14E323}"/>
    <cellStyle name="60% - Accent1 60" xfId="29736" xr:uid="{0AD58D18-6008-45DF-A055-8863B05F6542}"/>
    <cellStyle name="60% - Accent1 61" xfId="29737" xr:uid="{443EEAAF-36BD-41FC-911B-7BE8BF306643}"/>
    <cellStyle name="60% - Accent1 61 2" xfId="29738" xr:uid="{0FAFE39C-25F1-43D5-AE86-483E176FDDAA}"/>
    <cellStyle name="60% - Accent1 61 3" xfId="29739" xr:uid="{6F311EC6-34A0-405D-987C-2429C756A1FE}"/>
    <cellStyle name="60% - Accent1 61 4" xfId="29740" xr:uid="{BB999927-299A-41BB-9CBA-86370D8CEB6C}"/>
    <cellStyle name="60% - Accent1 61 5" xfId="29741" xr:uid="{ACA90167-C59B-4E60-9BCD-677ED7B322BD}"/>
    <cellStyle name="60% - Accent1 62" xfId="29742" xr:uid="{E556049F-D4DD-436C-8DF1-0585982FCF9E}"/>
    <cellStyle name="60% - Accent1 63" xfId="29743" xr:uid="{4A07BB2C-D301-41D1-8907-4A17B3935F39}"/>
    <cellStyle name="60% - Accent1 64" xfId="29744" xr:uid="{4D89BA04-ECCC-466E-A483-137DE429F074}"/>
    <cellStyle name="60% - Accent1 65" xfId="29745" xr:uid="{6FB95A50-8A9D-4D86-992A-6823E19586B2}"/>
    <cellStyle name="60% - Accent1 66" xfId="29746" xr:uid="{5E8AC7C3-E9A9-441A-ACA5-245FBFD914E2}"/>
    <cellStyle name="60% - Accent1 67" xfId="29747" xr:uid="{592662F6-CD43-4C93-AEB2-1D4A80F99F66}"/>
    <cellStyle name="60% - Accent1 68" xfId="29748" xr:uid="{B34FEEC4-A3A0-4E3A-8502-29A8E7030C52}"/>
    <cellStyle name="60% - Accent1 69" xfId="1233" xr:uid="{E5CD9A57-AB7C-4128-9010-9541C95F22DD}"/>
    <cellStyle name="60% - Accent1 7" xfId="852" xr:uid="{97481D97-306E-416E-83EE-27432651026A}"/>
    <cellStyle name="60% - Accent1 7 2" xfId="29750" xr:uid="{3910EDAE-A875-47C3-8A47-5C3D14CB0CAE}"/>
    <cellStyle name="60% - Accent1 7 3" xfId="29749" xr:uid="{A4C956FC-B1F8-4038-A6B9-F4B092708D76}"/>
    <cellStyle name="60% - Accent1 8" xfId="155" xr:uid="{519E26E0-2FD1-47AB-9E8F-76E0FD08ADCA}"/>
    <cellStyle name="60% - Accent1 8 2" xfId="29752" xr:uid="{95B11727-1BE4-4FC0-910A-B5C7B617F5FF}"/>
    <cellStyle name="60% - Accent1 8 3" xfId="29751" xr:uid="{FA481171-8280-47AF-B23B-C966327741DA}"/>
    <cellStyle name="60% - Accent1 9" xfId="2515" xr:uid="{3E67F94B-C6DF-4934-B979-C355623765E6}"/>
    <cellStyle name="60% - Accent1 9 2" xfId="6177" xr:uid="{35145612-415C-4F79-884B-3B076F593FDA}"/>
    <cellStyle name="60% - Accent1 9 2 2" xfId="12431" xr:uid="{147F8E90-A88D-4EBC-9359-65FB4E1070BA}"/>
    <cellStyle name="60% - Accent1 9 2 2 2" xfId="26664" xr:uid="{13C22486-E7E1-42DB-B3EB-89FBC59DA67A}"/>
    <cellStyle name="60% - Accent1 9 2 3" xfId="18491" xr:uid="{1D096381-B280-464D-A516-B411FA230C85}"/>
    <cellStyle name="60% - Accent1 9 2 4" xfId="29754" xr:uid="{D1BA4DE8-B2C3-476B-932E-B6F3CC8FAE21}"/>
    <cellStyle name="60% - Accent1 9 3" xfId="9508" xr:uid="{2D020BF8-E478-49DC-807F-1F2A6D389FEE}"/>
    <cellStyle name="60% - Accent1 9 3 2" xfId="23748" xr:uid="{58F6BDC7-9235-41D5-9F57-35662A1EA72D}"/>
    <cellStyle name="60% - Accent1 9 4" xfId="15543" xr:uid="{4D200814-D72D-4293-AAFE-D14E44A805A4}"/>
    <cellStyle name="60% - Accent1 9 5" xfId="29753" xr:uid="{B070D0D1-CEC6-4814-BEF3-31AD54E5D65A}"/>
    <cellStyle name="60% - Accent2 1" xfId="29756" xr:uid="{1D69383D-8846-4535-BA43-F0D9BF037D00}"/>
    <cellStyle name="60% - Accent2 1 2" xfId="29757" xr:uid="{D9F77431-C5DC-4E91-BA9A-2C0F98289E4D}"/>
    <cellStyle name="60% - Accent2 1 2 2" xfId="29758" xr:uid="{3398082E-90BB-4813-B4C8-0471C1EFF6A1}"/>
    <cellStyle name="60% - Accent2 1 3" xfId="29759" xr:uid="{B6A6624D-464D-4368-B5C5-3FD0F26A5E36}"/>
    <cellStyle name="60% - Accent2 10" xfId="2538" xr:uid="{5EE39062-A156-4B31-814E-7638CEDB4A34}"/>
    <cellStyle name="60% - Accent2 10 2" xfId="6200" xr:uid="{DCD0FC17-5A34-40A6-86EB-6FB202E367A4}"/>
    <cellStyle name="60% - Accent2 10 2 2" xfId="12454" xr:uid="{B0ED8D8D-4BBE-4A81-BDE9-CDAC805A7E7C}"/>
    <cellStyle name="60% - Accent2 10 2 2 2" xfId="26687" xr:uid="{AE59F28F-C083-4C61-9E81-85EA522D624D}"/>
    <cellStyle name="60% - Accent2 10 2 3" xfId="18514" xr:uid="{A6367DB3-513E-4AAE-9124-D5257D2ECACC}"/>
    <cellStyle name="60% - Accent2 10 2 4" xfId="29761" xr:uid="{86ED2300-3EE9-4E7A-AF9C-93C69CD5EBD2}"/>
    <cellStyle name="60% - Accent2 10 3" xfId="9531" xr:uid="{64F9D0E6-B5D1-49AA-9B8B-389F5747464E}"/>
    <cellStyle name="60% - Accent2 10 3 2" xfId="23771" xr:uid="{DC6B7CE2-2BDA-4C03-A71E-C64265F21E86}"/>
    <cellStyle name="60% - Accent2 10 4" xfId="15566" xr:uid="{45E4FDF1-303A-4390-888F-C75C066DDCAB}"/>
    <cellStyle name="60% - Accent2 10 5" xfId="29760" xr:uid="{2B7DF704-731B-44E3-A6DF-6412626BF79F}"/>
    <cellStyle name="60% - Accent2 11" xfId="29762" xr:uid="{24A8FD85-ED7B-46F6-8FF9-8EC885A3B4EE}"/>
    <cellStyle name="60% - Accent2 11 2" xfId="29763" xr:uid="{9FE8A3AA-00D1-433D-B122-667E1EF23FD2}"/>
    <cellStyle name="60% - Accent2 12" xfId="29764" xr:uid="{65A5FF6B-E792-45AC-BEDF-ED577E4DACEA}"/>
    <cellStyle name="60% - Accent2 12 2" xfId="29765" xr:uid="{6BE0F8F4-D47D-4A17-ADF9-B5DE6D512E87}"/>
    <cellStyle name="60% - Accent2 13" xfId="29766" xr:uid="{5B3A769F-B98A-48B4-8CB1-DDF8CC3F7283}"/>
    <cellStyle name="60% - Accent2 13 2" xfId="29767" xr:uid="{DFF6AB06-6005-4BB4-A7BE-C8901DEC72C1}"/>
    <cellStyle name="60% - Accent2 14" xfId="29768" xr:uid="{82E00855-72D6-415C-8323-F784F685C98E}"/>
    <cellStyle name="60% - Accent2 14 2" xfId="29769" xr:uid="{2285A452-6C6B-4B22-ACED-57416E4E00FC}"/>
    <cellStyle name="60% - Accent2 15" xfId="29770" xr:uid="{5C1128EE-ACC5-4CB2-92F3-A98CB8FFB009}"/>
    <cellStyle name="60% - Accent2 15 2" xfId="29771" xr:uid="{EB28D6BE-CD9F-4198-80D5-4683AC8820CF}"/>
    <cellStyle name="60% - Accent2 16" xfId="29772" xr:uid="{208C67DB-6B19-4F85-A114-D900038B2BB1}"/>
    <cellStyle name="60% - Accent2 16 2" xfId="29773" xr:uid="{1D13E8EF-F00F-468D-86C3-223C96327303}"/>
    <cellStyle name="60% - Accent2 17" xfId="29774" xr:uid="{C85BF6A1-9828-4D6C-BCCE-669E1E92EEC9}"/>
    <cellStyle name="60% - Accent2 17 2" xfId="29775" xr:uid="{3F110619-39BF-4BA9-83AA-6B2D30785BB1}"/>
    <cellStyle name="60% - Accent2 18" xfId="29776" xr:uid="{20C3168E-AB6A-4016-8475-D220E24AA8AB}"/>
    <cellStyle name="60% - Accent2 18 2" xfId="29777" xr:uid="{43E93ED7-488C-41A2-8C64-019A88782FBD}"/>
    <cellStyle name="60% - Accent2 19" xfId="29778" xr:uid="{BA2746F9-DC08-471A-B0FB-AC6B1005FE22}"/>
    <cellStyle name="60% - Accent2 19 2" xfId="29779" xr:uid="{61BC10DE-54FC-4DF7-B2B9-C7A0FFB7401C}"/>
    <cellStyle name="60% - Accent2 2" xfId="193" xr:uid="{94AEC484-723C-4466-BC41-AC5D5A8141BE}"/>
    <cellStyle name="60% - Accent2 2 2" xfId="494" xr:uid="{E169078F-F6A4-46A8-8FA9-3512B67C12A6}"/>
    <cellStyle name="60% - Accent2 2 2 2" xfId="29782" xr:uid="{B221B712-D724-4677-B4CB-25CA22F8AE60}"/>
    <cellStyle name="60% - Accent2 2 2 3" xfId="29783" xr:uid="{A6045502-13C8-4289-9431-BA9971E1E7E2}"/>
    <cellStyle name="60% - Accent2 2 2 4" xfId="29781" xr:uid="{38252AAD-13C4-49E1-A488-5C81A8B7E0A3}"/>
    <cellStyle name="60% - Accent2 2 3" xfId="2114" xr:uid="{1EBC614B-B29C-47D0-B77F-EA39D35F9CAB}"/>
    <cellStyle name="60% - Accent2 2 3 2" xfId="32193" xr:uid="{865C0679-072F-422D-87AA-E419296881DC}"/>
    <cellStyle name="60% - Accent2 2 4" xfId="5358" xr:uid="{60C3A336-060F-4684-8759-7A92EC43E837}"/>
    <cellStyle name="60% - Accent2 2 4 2" xfId="29784" xr:uid="{5CCC9E39-525D-461D-B6D4-D7FA2D7A5908}"/>
    <cellStyle name="60% - Accent2 2 5" xfId="1567" xr:uid="{E257D5BD-191D-4F59-9CA6-D0C8EAC1C69E}"/>
    <cellStyle name="60% - Accent2 2 5 2" xfId="29780" xr:uid="{4C808753-6FA8-4BDD-8F09-14E28801AB27}"/>
    <cellStyle name="60% - Accent2 20" xfId="29785" xr:uid="{2F11465E-73A0-44EB-958C-7FE58CE20DE8}"/>
    <cellStyle name="60% - Accent2 20 2" xfId="29786" xr:uid="{BB483B81-E7B3-46E2-A104-EBF063C7ED30}"/>
    <cellStyle name="60% - Accent2 21" xfId="29787" xr:uid="{BDC088CC-94FC-43B7-BB8A-C53A762E2564}"/>
    <cellStyle name="60% - Accent2 22" xfId="29788" xr:uid="{5D575A5A-47FD-4783-AEBF-8208F7D248B3}"/>
    <cellStyle name="60% - Accent2 23" xfId="29789" xr:uid="{F0D904AB-57E4-4CD2-8FE7-89EDAEDC3112}"/>
    <cellStyle name="60% - Accent2 24" xfId="29790" xr:uid="{AD3D0484-9EEE-4F40-A3D6-FA2D22E35094}"/>
    <cellStyle name="60% - Accent2 25" xfId="29791" xr:uid="{7F80306E-06F1-455E-A522-CBCC9FEC079F}"/>
    <cellStyle name="60% - Accent2 26" xfId="29792" xr:uid="{76A6E156-B20D-45DC-9300-160087A7A70B}"/>
    <cellStyle name="60% - Accent2 27" xfId="29793" xr:uid="{D231D497-8572-49BF-8DBB-59A80DAA1E78}"/>
    <cellStyle name="60% - Accent2 28" xfId="29794" xr:uid="{D26DD71C-D5D9-446C-BA84-3E7F84303A7D}"/>
    <cellStyle name="60% - Accent2 29" xfId="29795" xr:uid="{D33896E1-90F1-412E-8CE2-6DC910685FBA}"/>
    <cellStyle name="60% - Accent2 3" xfId="342" xr:uid="{5CD19876-07CF-4F1F-8E35-D2AB042614B4}"/>
    <cellStyle name="60% - Accent2 3 2" xfId="989" xr:uid="{0BFE2B09-75AF-409F-A985-229C19CDB33B}"/>
    <cellStyle name="60% - Accent2 3 2 2" xfId="29798" xr:uid="{10E53B59-7ED0-4989-9781-7B5137AE82BB}"/>
    <cellStyle name="60% - Accent2 3 2 3" xfId="29797" xr:uid="{1FE406B4-61F0-4881-94F4-CD910E4326D9}"/>
    <cellStyle name="60% - Accent2 3 3" xfId="1835" xr:uid="{BE5023CB-37D5-45A8-940F-F97AABEB5BAD}"/>
    <cellStyle name="60% - Accent2 3 3 2" xfId="5609" xr:uid="{5AFACA84-9DAC-4F10-966B-E6A7C96C441F}"/>
    <cellStyle name="60% - Accent2 3 3 2 2" xfId="12187" xr:uid="{F95DEC2E-F746-48C0-A137-5C8FEDA8C778}"/>
    <cellStyle name="60% - Accent2 3 3 2 2 2" xfId="26420" xr:uid="{449267C1-8C6D-4EFC-8349-E49B7C967A32}"/>
    <cellStyle name="60% - Accent2 3 3 2 3" xfId="18241" xr:uid="{2003D2FD-4FC6-4C2D-BEA0-FCE13D9E9B22}"/>
    <cellStyle name="60% - Accent2 3 3 3" xfId="8975" xr:uid="{40D3FD4D-C47B-490D-8876-968F9E384C0F}"/>
    <cellStyle name="60% - Accent2 3 3 3 2" xfId="23219" xr:uid="{02811DB0-5553-4910-9C78-F2692EA6EC14}"/>
    <cellStyle name="60% - Accent2 3 3 4" xfId="14990" xr:uid="{E116B522-F1B7-4C4C-9CD9-EC424D3554F9}"/>
    <cellStyle name="60% - Accent2 3 3 5" xfId="29796" xr:uid="{F9E09E83-AF6C-4339-A0B8-E18BF910F702}"/>
    <cellStyle name="60% - Accent2 3 4" xfId="3361" xr:uid="{A14AE60F-4213-4B2A-8BB9-10822944F770}"/>
    <cellStyle name="60% - Accent2 3 4 2" xfId="6996" xr:uid="{2AEE3B35-C999-473E-A1AE-5BF87F398CBF}"/>
    <cellStyle name="60% - Accent2 3 4 2 2" xfId="13246" xr:uid="{44F7FC7B-310B-474A-AAA8-3806C929CACE}"/>
    <cellStyle name="60% - Accent2 3 4 2 2 2" xfId="27479" xr:uid="{BDC771ED-F40D-4620-90DA-E3511F6E7B8C}"/>
    <cellStyle name="60% - Accent2 3 4 2 3" xfId="19306" xr:uid="{8D2C159B-BA99-48AA-9133-14E4315989EA}"/>
    <cellStyle name="60% - Accent2 3 4 3" xfId="10328" xr:uid="{3F21D046-5FA3-41A9-8FDA-6B3664CA3AEB}"/>
    <cellStyle name="60% - Accent2 3 4 3 2" xfId="24567" xr:uid="{A223CEF4-CF00-4570-AC1B-4337AB0D7543}"/>
    <cellStyle name="60% - Accent2 3 4 4" xfId="16359" xr:uid="{62E7D688-1204-4385-B83D-FBB5D2060E01}"/>
    <cellStyle name="60% - Accent2 3 5" xfId="3972" xr:uid="{042EF04D-F446-4DB0-B3B1-74558315680E}"/>
    <cellStyle name="60% - Accent2 3 5 2" xfId="7542" xr:uid="{EE1A2EAC-7935-4F95-A84E-4D7A15992929}"/>
    <cellStyle name="60% - Accent2 3 5 2 2" xfId="13792" xr:uid="{4C7F2932-C16F-453C-8E07-898F3CB15C05}"/>
    <cellStyle name="60% - Accent2 3 5 2 2 2" xfId="28025" xr:uid="{8BE2C57E-381A-4DC8-A8A5-599F6D2DB7C9}"/>
    <cellStyle name="60% - Accent2 3 5 2 3" xfId="19852" xr:uid="{9BF93209-7EEA-4C86-A793-5626141840A2}"/>
    <cellStyle name="60% - Accent2 3 5 3" xfId="10873" xr:uid="{F3441833-909E-472E-AA5F-C35EDDDB836A}"/>
    <cellStyle name="60% - Accent2 3 5 3 2" xfId="25108" xr:uid="{6083E190-00DB-4ECC-AF7A-65D890AAE50E}"/>
    <cellStyle name="60% - Accent2 3 5 4" xfId="16900" xr:uid="{A674A22A-6620-4391-B32A-69AB69CF55B6}"/>
    <cellStyle name="60% - Accent2 3 6" xfId="5318" xr:uid="{AAC8FC3C-F621-49C3-AD3D-294368F159EA}"/>
    <cellStyle name="60% - Accent2 3 7" xfId="4585" xr:uid="{0662A4C3-4EF5-4974-BA6F-1DC5E700E211}"/>
    <cellStyle name="60% - Accent2 3 7 2" xfId="11472" xr:uid="{DCDF70C0-09B9-45E9-8C4E-C641309F736F}"/>
    <cellStyle name="60% - Accent2 3 7 2 2" xfId="25705" xr:uid="{0B66E9BD-8BC8-4071-96D1-EB15BAF02C07}"/>
    <cellStyle name="60% - Accent2 3 7 3" xfId="17513" xr:uid="{021A6A12-5F09-4DB4-8904-2AF91A8437B3}"/>
    <cellStyle name="60% - Accent2 3 8" xfId="8099" xr:uid="{32F30EB2-BAA5-47DD-86D0-A30EBE7C8F98}"/>
    <cellStyle name="60% - Accent2 3 8 2" xfId="22372" xr:uid="{ADA6FCBD-B767-45BC-8A62-5543C9D89E2E}"/>
    <cellStyle name="60% - Accent2 3 9" xfId="1526" xr:uid="{03D63324-00C0-4A38-B3FF-5578B1D939B4}"/>
    <cellStyle name="60% - Accent2 3 9 2" xfId="20331" xr:uid="{53038873-858E-47A1-82A3-31764BDD9171}"/>
    <cellStyle name="60% - Accent2 3 9 3" xfId="14164" xr:uid="{E9072BD8-C7B5-4AC2-B246-859540CD471E}"/>
    <cellStyle name="60% - Accent2 30" xfId="29799" xr:uid="{527E83D9-0DDD-4E16-BF58-40FC771DB186}"/>
    <cellStyle name="60% - Accent2 31" xfId="29800" xr:uid="{F096CA8D-6811-4276-BFDD-D05E66EB7E65}"/>
    <cellStyle name="60% - Accent2 32" xfId="29801" xr:uid="{D84D1529-66AE-4917-B1E4-D90464A001EB}"/>
    <cellStyle name="60% - Accent2 33" xfId="29802" xr:uid="{AE3860D1-9D6D-45A6-9354-FC46F7918A89}"/>
    <cellStyle name="60% - Accent2 34" xfId="29803" xr:uid="{1C93EA30-1133-4B21-8CBB-63E2E7EE42C2}"/>
    <cellStyle name="60% - Accent2 35" xfId="29804" xr:uid="{BC62C650-E2DF-4489-85CD-7BDA6D0D73E1}"/>
    <cellStyle name="60% - Accent2 36" xfId="29805" xr:uid="{1556F498-890D-4220-B7AC-4592B4E06A3C}"/>
    <cellStyle name="60% - Accent2 37" xfId="29806" xr:uid="{B9FD47DC-C4DA-442A-9907-883EB3400A6A}"/>
    <cellStyle name="60% - Accent2 38" xfId="29807" xr:uid="{BAB2A497-4E22-4333-B8B5-D3D7F537A4A2}"/>
    <cellStyle name="60% - Accent2 39" xfId="29808" xr:uid="{4F741230-6AA4-421F-B7FC-4A7CBDA12245}"/>
    <cellStyle name="60% - Accent2 4" xfId="630" xr:uid="{C1B48549-7909-4AC3-88FA-73EFCB304668}"/>
    <cellStyle name="60% - Accent2 4 2" xfId="29810" xr:uid="{BB5DFC6D-3461-42B1-A504-EFF8FAD8374B}"/>
    <cellStyle name="60% - Accent2 4 3" xfId="29809" xr:uid="{777F9636-2557-4594-A756-DEBB1F58A375}"/>
    <cellStyle name="60% - Accent2 40" xfId="29811" xr:uid="{549416E0-1F97-464E-BCC2-BE901C4395E5}"/>
    <cellStyle name="60% - Accent2 41" xfId="29812" xr:uid="{2921ECA3-73DF-44CB-A856-E29F5FB12164}"/>
    <cellStyle name="60% - Accent2 42" xfId="29813" xr:uid="{543C38FE-2DE5-42F0-B191-B8939EB58AA7}"/>
    <cellStyle name="60% - Accent2 43" xfId="29814" xr:uid="{F0555C37-72E1-4FD9-B1C2-1BCDFEC7985F}"/>
    <cellStyle name="60% - Accent2 44" xfId="29815" xr:uid="{460CAE91-2BA1-4FCE-A55F-57162B0D60C8}"/>
    <cellStyle name="60% - Accent2 45" xfId="29816" xr:uid="{75DBC92B-8573-4F97-882B-114F8EEEDB05}"/>
    <cellStyle name="60% - Accent2 46" xfId="29817" xr:uid="{44323EBD-68D8-4DD2-A0A0-4D6026BE1353}"/>
    <cellStyle name="60% - Accent2 47" xfId="29818" xr:uid="{FFC19997-66B6-4991-9806-816789ECF979}"/>
    <cellStyle name="60% - Accent2 48" xfId="29819" xr:uid="{C86D19DC-10AE-450E-93BA-170F9DB624B6}"/>
    <cellStyle name="60% - Accent2 49" xfId="29820" xr:uid="{6C3F3ED7-9779-4B45-A60B-988E3ACE4B3F}"/>
    <cellStyle name="60% - Accent2 5" xfId="754" xr:uid="{B46BEFA2-D3F3-435F-A11A-08BC6EAC5D24}"/>
    <cellStyle name="60% - Accent2 5 2" xfId="29822" xr:uid="{B9A1E57E-8DA5-4761-A71C-0759639E1ADB}"/>
    <cellStyle name="60% - Accent2 5 3" xfId="29821" xr:uid="{7A10F1AF-E0B1-45AD-856F-B6AFFF995D73}"/>
    <cellStyle name="60% - Accent2 50" xfId="29823" xr:uid="{B31B0E85-29FA-443B-A80A-47D10D57EA27}"/>
    <cellStyle name="60% - Accent2 51" xfId="29824" xr:uid="{0B578E73-DCC2-4E63-9F10-5B82E026B63B}"/>
    <cellStyle name="60% - Accent2 52" xfId="29825" xr:uid="{3BBFDA62-A32C-4FA1-AF65-E97D5EDCD24E}"/>
    <cellStyle name="60% - Accent2 53" xfId="29826" xr:uid="{4A1C777E-9E90-4A9E-972A-B02107382CBE}"/>
    <cellStyle name="60% - Accent2 54" xfId="29827" xr:uid="{26DC6BA4-2C6A-4600-ABB8-4A61EF0829D8}"/>
    <cellStyle name="60% - Accent2 55" xfId="29828" xr:uid="{05FA8F99-C45F-4198-A56D-E2FEF0D09F74}"/>
    <cellStyle name="60% - Accent2 56" xfId="29829" xr:uid="{5E356A76-C951-44E0-96A1-AF64F8918D33}"/>
    <cellStyle name="60% - Accent2 57" xfId="29830" xr:uid="{F0FB46D1-509F-47CE-9A92-1E1D1D2C1E1A}"/>
    <cellStyle name="60% - Accent2 58" xfId="29831" xr:uid="{761B3C01-F23A-40EE-816E-2F168C25C929}"/>
    <cellStyle name="60% - Accent2 59" xfId="29832" xr:uid="{6595BBD8-9C71-410A-936C-0EDC558DD6E8}"/>
    <cellStyle name="60% - Accent2 6" xfId="810" xr:uid="{AB265785-BC8B-4D64-9533-8CA79EADED97}"/>
    <cellStyle name="60% - Accent2 6 2" xfId="29834" xr:uid="{6C0343AE-7038-4CB2-8BF6-7EE5364A3E3B}"/>
    <cellStyle name="60% - Accent2 6 3" xfId="29833" xr:uid="{113C07B7-A9B6-4E8A-B4FF-4C1AB692495E}"/>
    <cellStyle name="60% - Accent2 60" xfId="29835" xr:uid="{04A4C142-121F-4B81-A689-12AFE95306F2}"/>
    <cellStyle name="60% - Accent2 61" xfId="29836" xr:uid="{3BC695D2-5A56-49A8-A09E-242D1D51C6D0}"/>
    <cellStyle name="60% - Accent2 61 2" xfId="29837" xr:uid="{EE85735E-CE91-4F47-8717-1E1E784AAE68}"/>
    <cellStyle name="60% - Accent2 62" xfId="29838" xr:uid="{D9965F51-3FD9-46A0-A0DB-78B685C13A1E}"/>
    <cellStyle name="60% - Accent2 63" xfId="29839" xr:uid="{3FDE49B2-299B-4DF4-80CC-6CEBE1B99193}"/>
    <cellStyle name="60% - Accent2 64" xfId="29840" xr:uid="{728B0D53-BA40-4FAE-AA19-AED9A92DAF78}"/>
    <cellStyle name="60% - Accent2 65" xfId="29755" xr:uid="{F012EB52-BFE1-4CAA-A5D8-B539B47F5532}"/>
    <cellStyle name="60% - Accent2 66" xfId="1237" xr:uid="{026F8229-5478-4E77-9D83-557B2346E67B}"/>
    <cellStyle name="60% - Accent2 7" xfId="850" xr:uid="{DF765744-7016-445D-97C9-91EDEBF7DC74}"/>
    <cellStyle name="60% - Accent2 7 2" xfId="29842" xr:uid="{B7C286DA-012D-4A73-8552-491D66E14960}"/>
    <cellStyle name="60% - Accent2 7 3" xfId="29841" xr:uid="{E63021A0-FED4-4FBD-85BB-D9D7EDF45B88}"/>
    <cellStyle name="60% - Accent2 8" xfId="159" xr:uid="{9A655D2C-2E2F-494A-AB40-F7F48FC39C86}"/>
    <cellStyle name="60% - Accent2 8 2" xfId="29844" xr:uid="{B51FFB98-C9A4-4D95-B98A-8F6729ED474B}"/>
    <cellStyle name="60% - Accent2 8 3" xfId="29843" xr:uid="{7B3AF60B-8F5E-4A00-BFE3-DF0E9E4DA9D2}"/>
    <cellStyle name="60% - Accent2 9" xfId="2518" xr:uid="{59DCD1D0-ECF1-4064-AAA5-CD54CF04BA0C}"/>
    <cellStyle name="60% - Accent2 9 2" xfId="6180" xr:uid="{1DEB11ED-0041-4D03-80D7-803CE5E45D9C}"/>
    <cellStyle name="60% - Accent2 9 2 2" xfId="12434" xr:uid="{C663F2D5-4DC2-453B-AE36-5A1D44409C0D}"/>
    <cellStyle name="60% - Accent2 9 2 2 2" xfId="26667" xr:uid="{1B8EE19A-95D9-42C5-B91C-C2B412AB9641}"/>
    <cellStyle name="60% - Accent2 9 2 3" xfId="18494" xr:uid="{D796BBD0-B7D9-4438-B26B-A142C8F900D2}"/>
    <cellStyle name="60% - Accent2 9 2 4" xfId="29846" xr:uid="{7B9BD715-C78F-47E0-84A6-DE0C0BB3B17F}"/>
    <cellStyle name="60% - Accent2 9 3" xfId="9511" xr:uid="{E3371EDF-2995-4DE9-9B1D-73EEC438A1B0}"/>
    <cellStyle name="60% - Accent2 9 3 2" xfId="23751" xr:uid="{C06CD083-7967-459A-84D1-2330352DF4EE}"/>
    <cellStyle name="60% - Accent2 9 4" xfId="15546" xr:uid="{EBA5BD93-29D2-4205-B687-4774F97470E2}"/>
    <cellStyle name="60% - Accent2 9 5" xfId="29845" xr:uid="{D597CDF6-A101-4E3C-9792-957B08F3A6D9}"/>
    <cellStyle name="60% - Accent3 1" xfId="29847" xr:uid="{78F6EDCF-02ED-4C86-89B6-E19851FD8783}"/>
    <cellStyle name="60% - Accent3 1 2" xfId="29848" xr:uid="{938A3F4B-871C-4F13-A6EF-3FF38B3A09AE}"/>
    <cellStyle name="60% - Accent3 1 2 2" xfId="29849" xr:uid="{9FE05FA5-884D-43B8-83D4-7F6874840AA6}"/>
    <cellStyle name="60% - Accent3 1 3" xfId="29850" xr:uid="{617C4784-EB6C-45AB-942C-13F3F00F0093}"/>
    <cellStyle name="60% - Accent3 10" xfId="2541" xr:uid="{BFC69AE9-C394-437D-AB4C-1F632BC5B8AB}"/>
    <cellStyle name="60% - Accent3 10 2" xfId="6203" xr:uid="{C00FD4FF-0D7F-45E5-96B3-FC325427DBF6}"/>
    <cellStyle name="60% - Accent3 10 2 2" xfId="12457" xr:uid="{82ABD507-8B64-41DE-B539-67E90BA71F0B}"/>
    <cellStyle name="60% - Accent3 10 2 2 2" xfId="26690" xr:uid="{629A2ED4-38F4-4A52-B00E-32A12919CF68}"/>
    <cellStyle name="60% - Accent3 10 2 3" xfId="18517" xr:uid="{360420AA-0805-47A3-9DD6-015130DB655F}"/>
    <cellStyle name="60% - Accent3 10 2 4" xfId="29852" xr:uid="{10BD8347-4162-4A1B-9AB5-D22165A49872}"/>
    <cellStyle name="60% - Accent3 10 3" xfId="9534" xr:uid="{B1CBC0F7-E471-468B-9399-EC988C626699}"/>
    <cellStyle name="60% - Accent3 10 3 2" xfId="23774" xr:uid="{DCCA3FFF-34C7-45F7-9330-BB6CEE9BE213}"/>
    <cellStyle name="60% - Accent3 10 4" xfId="15569" xr:uid="{7DACEF28-0872-4480-BDEF-4625834EC840}"/>
    <cellStyle name="60% - Accent3 10 5" xfId="29851" xr:uid="{342314A3-B069-4870-BA40-97068EFB0F92}"/>
    <cellStyle name="60% - Accent3 11" xfId="29853" xr:uid="{6287E597-BE31-41E7-84A6-9422D90EE3D0}"/>
    <cellStyle name="60% - Accent3 11 2" xfId="29854" xr:uid="{DE322530-0149-4382-B976-7C3249E7AF09}"/>
    <cellStyle name="60% - Accent3 12" xfId="29855" xr:uid="{ED0D08F7-518A-4663-9923-D8CA7F6E8FDC}"/>
    <cellStyle name="60% - Accent3 12 2" xfId="29856" xr:uid="{8D9C89E2-94EE-4AC8-8CF5-169905FD386E}"/>
    <cellStyle name="60% - Accent3 13" xfId="29857" xr:uid="{0BFAA6CA-5C87-46EE-A443-1B1D8E41EC17}"/>
    <cellStyle name="60% - Accent3 13 2" xfId="29858" xr:uid="{F274BB97-4C77-49A7-AA96-2647585E1E57}"/>
    <cellStyle name="60% - Accent3 14" xfId="29859" xr:uid="{B9C3F3A5-9F81-4C48-A2D0-257091EBF104}"/>
    <cellStyle name="60% - Accent3 14 2" xfId="29860" xr:uid="{742E7603-5D7B-4BE0-9687-385147008E48}"/>
    <cellStyle name="60% - Accent3 15" xfId="29861" xr:uid="{ADD9051B-EE9F-4937-8D02-0E42DAF8976D}"/>
    <cellStyle name="60% - Accent3 15 2" xfId="29862" xr:uid="{FFB7ADAF-5037-4219-B2A4-F868F5EC617F}"/>
    <cellStyle name="60% - Accent3 16" xfId="29863" xr:uid="{6726EB48-988E-463A-B81D-F052F7C6CC23}"/>
    <cellStyle name="60% - Accent3 16 2" xfId="29864" xr:uid="{1B11B081-6EEF-4E62-AD29-88516621E517}"/>
    <cellStyle name="60% - Accent3 17" xfId="29865" xr:uid="{E93F8653-D2D0-478C-97C3-8B8021FD7386}"/>
    <cellStyle name="60% - Accent3 17 2" xfId="29866" xr:uid="{E75F865C-FBAD-4522-8C88-C4C033EC56F8}"/>
    <cellStyle name="60% - Accent3 18" xfId="29867" xr:uid="{D3D0CCD7-29E5-4C54-A967-48EF8D9853CB}"/>
    <cellStyle name="60% - Accent3 18 2" xfId="29868" xr:uid="{767F5C83-AA7C-4DD7-B9F2-D23124D9F2DC}"/>
    <cellStyle name="60% - Accent3 19" xfId="29869" xr:uid="{7532128A-BEDD-43C3-A856-A58595EB6CF0}"/>
    <cellStyle name="60% - Accent3 19 2" xfId="29870" xr:uid="{48EC79A9-A506-40DF-84FD-4223F45BAE0F}"/>
    <cellStyle name="60% - Accent3 2" xfId="194" xr:uid="{0B46DBBF-0746-41D2-B7E5-275D26F8D8C4}"/>
    <cellStyle name="60% - Accent3 2 2" xfId="495" xr:uid="{911F7526-AFAF-4B99-9381-6D8A20D225E1}"/>
    <cellStyle name="60% - Accent3 2 2 2" xfId="29873" xr:uid="{3D159490-1B65-4BAF-8DCF-87F19B4E120F}"/>
    <cellStyle name="60% - Accent3 2 2 3" xfId="29874" xr:uid="{10C20C1A-79D2-4FBC-86F9-19B04D999D09}"/>
    <cellStyle name="60% - Accent3 2 2 4" xfId="29872" xr:uid="{03EE4D94-AEC4-4645-8F36-A6C592D576F2}"/>
    <cellStyle name="60% - Accent3 2 3" xfId="2107" xr:uid="{C43A68F4-578C-4AE3-8F5E-2BC4784E0AE2}"/>
    <cellStyle name="60% - Accent3 2 3 2" xfId="32196" xr:uid="{541C8D58-D2F4-4620-A2B4-018F6D67A78B}"/>
    <cellStyle name="60% - Accent3 2 3 3" xfId="29875" xr:uid="{5353AA08-ACD5-4B06-A063-CDC2E09FE199}"/>
    <cellStyle name="60% - Accent3 2 4" xfId="5360" xr:uid="{4DE8DA74-F69B-430D-8211-7434C4917C52}"/>
    <cellStyle name="60% - Accent3 2 4 2" xfId="29876" xr:uid="{9FBB4092-C952-4F5F-8EDB-2BFD130850AA}"/>
    <cellStyle name="60% - Accent3 2 5" xfId="1569" xr:uid="{0CCFC10B-2DE7-4A49-8ADE-284124AD2772}"/>
    <cellStyle name="60% - Accent3 2 5 2" xfId="29877" xr:uid="{40582BB7-BFA3-41BF-8430-F2A1B072CDFB}"/>
    <cellStyle name="60% - Accent3 2 6" xfId="29871" xr:uid="{AD9105A7-C218-4CBF-B580-80FC9BC52651}"/>
    <cellStyle name="60% - Accent3 20" xfId="29878" xr:uid="{FE52CAB8-FA4C-42FF-A526-9FC1F94EA70F}"/>
    <cellStyle name="60% - Accent3 20 2" xfId="29879" xr:uid="{C1A58133-3BAF-474B-8E08-710C5244DE4B}"/>
    <cellStyle name="60% - Accent3 21" xfId="29880" xr:uid="{61217C5D-49FD-4704-AB28-4F1B1D172838}"/>
    <cellStyle name="60% - Accent3 22" xfId="29881" xr:uid="{6FE6E653-B8D9-44FE-8A9D-2D000363BAF0}"/>
    <cellStyle name="60% - Accent3 23" xfId="29882" xr:uid="{026B0F65-A398-4713-A92E-C49F5B4CF252}"/>
    <cellStyle name="60% - Accent3 24" xfId="29883" xr:uid="{26A515B9-5190-4090-BC3F-16912E76F8A1}"/>
    <cellStyle name="60% - Accent3 25" xfId="29884" xr:uid="{659938C7-5228-4470-9A02-25A6034B7C6A}"/>
    <cellStyle name="60% - Accent3 26" xfId="29885" xr:uid="{95BE484E-8A57-46E3-A962-16F5C4CF20E0}"/>
    <cellStyle name="60% - Accent3 27" xfId="29886" xr:uid="{112FEE8D-42FD-4632-BAB3-1F05BB645DF9}"/>
    <cellStyle name="60% - Accent3 28" xfId="29887" xr:uid="{CD1C1CFB-2D80-4AD9-912F-E7DEDFDD0170}"/>
    <cellStyle name="60% - Accent3 29" xfId="29888" xr:uid="{BE0540B1-40E6-41C1-998F-994E090F11F8}"/>
    <cellStyle name="60% - Accent3 3" xfId="367" xr:uid="{B7BAF671-8D68-4C1D-B98F-76AF553129E9}"/>
    <cellStyle name="60% - Accent3 3 2" xfId="993" xr:uid="{01AC1B4F-3916-4B8E-B9FB-7FBF798F8A35}"/>
    <cellStyle name="60% - Accent3 3 2 2" xfId="29891" xr:uid="{2FC40F30-33D2-4FE3-B2F7-947DBE9C9DD1}"/>
    <cellStyle name="60% - Accent3 3 2 3" xfId="29890" xr:uid="{0DCBB752-C488-4FE7-AF98-39C23A34D248}"/>
    <cellStyle name="60% - Accent3 3 3" xfId="2127" xr:uid="{85473C32-BDD2-48DC-882F-9BF1F9414364}"/>
    <cellStyle name="60% - Accent3 3 3 2" xfId="5831" xr:uid="{863D7ECB-5C0C-4E09-96DC-4415E0544AD0}"/>
    <cellStyle name="60% - Accent3 3 3 2 2" xfId="12346" xr:uid="{3D55E95A-C19F-456E-97BA-DC08B0391662}"/>
    <cellStyle name="60% - Accent3 3 3 2 2 2" xfId="26579" xr:uid="{46E0C8AC-3FAA-4694-B97D-3BD274956178}"/>
    <cellStyle name="60% - Accent3 3 3 2 3" xfId="18402" xr:uid="{D16187AB-7B40-41FC-A8AB-65BDD9136E97}"/>
    <cellStyle name="60% - Accent3 3 3 3" xfId="9174" xr:uid="{0CB32B04-93A4-4A38-946C-3E8D45EFF32D}"/>
    <cellStyle name="60% - Accent3 3 3 3 2" xfId="23416" xr:uid="{F0FD6498-7ED3-4B05-BD5C-F67CA1B61815}"/>
    <cellStyle name="60% - Accent3 3 3 4" xfId="15190" xr:uid="{95F99A87-AF5F-4AEB-8B0F-C8664532115A}"/>
    <cellStyle name="60% - Accent3 3 3 5" xfId="29889" xr:uid="{AD3EDE8E-D5AC-4EB3-91CA-A68192941F34}"/>
    <cellStyle name="60% - Accent3 3 4" xfId="3376" xr:uid="{5D73AD62-100A-4965-981A-B7D33620CDE0}"/>
    <cellStyle name="60% - Accent3 3 4 2" xfId="7011" xr:uid="{7CF0822F-9251-487A-8292-2BD771F1A49A}"/>
    <cellStyle name="60% - Accent3 3 4 2 2" xfId="13261" xr:uid="{B92DE42B-10BC-4926-A6F2-5AF38A94263B}"/>
    <cellStyle name="60% - Accent3 3 4 2 2 2" xfId="27494" xr:uid="{3DCC3DC0-A4D7-45FC-B9A5-F14D79DD3BDD}"/>
    <cellStyle name="60% - Accent3 3 4 2 3" xfId="19321" xr:uid="{2ADE4FF2-4D5D-42D6-B485-F19D911BC7F8}"/>
    <cellStyle name="60% - Accent3 3 4 3" xfId="10343" xr:uid="{7B718E01-1B05-41C2-91A8-842515A76A65}"/>
    <cellStyle name="60% - Accent3 3 4 3 2" xfId="24582" xr:uid="{27B5FF18-F927-4E90-B1A3-03D65E80FDB9}"/>
    <cellStyle name="60% - Accent3 3 4 4" xfId="16374" xr:uid="{2B42864D-98D9-4248-A4E7-2133FC5E69AE}"/>
    <cellStyle name="60% - Accent3 3 5" xfId="3987" xr:uid="{C46CE1D2-F138-424C-8421-5617E9422A35}"/>
    <cellStyle name="60% - Accent3 3 5 2" xfId="7557" xr:uid="{7CD24755-B4B5-4842-B263-49C0F69C044D}"/>
    <cellStyle name="60% - Accent3 3 5 2 2" xfId="13807" xr:uid="{B7A1ECC5-054C-4F55-ABA2-77C1380A8060}"/>
    <cellStyle name="60% - Accent3 3 5 2 2 2" xfId="28040" xr:uid="{A426CFD2-DA38-41C3-BCC4-95E54CA4C086}"/>
    <cellStyle name="60% - Accent3 3 5 2 3" xfId="19867" xr:uid="{8697AE2B-1A28-411A-BC4E-54C5FB9FBC8A}"/>
    <cellStyle name="60% - Accent3 3 5 3" xfId="10888" xr:uid="{08213157-EC65-4AFE-964C-E61A24B2CEAB}"/>
    <cellStyle name="60% - Accent3 3 5 3 2" xfId="25123" xr:uid="{0554AB4E-5F64-4E20-BFDB-A762F1BB3D22}"/>
    <cellStyle name="60% - Accent3 3 5 4" xfId="16915" xr:uid="{403489B7-C1B0-426E-8D55-916FD2A869C2}"/>
    <cellStyle name="60% - Accent3 3 6" xfId="5319" xr:uid="{24730D43-4E3E-4A35-94D1-AEA3BFADCEB7}"/>
    <cellStyle name="60% - Accent3 3 7" xfId="4606" xr:uid="{535E2FFF-E1ED-4F7F-BE5A-F17BD48277A7}"/>
    <cellStyle name="60% - Accent3 3 7 2" xfId="11493" xr:uid="{909454BC-8D8B-4366-B58F-2D9266A4B6AE}"/>
    <cellStyle name="60% - Accent3 3 7 2 2" xfId="25726" xr:uid="{64C78F7E-36F2-4C37-ADB6-E40DD77E7785}"/>
    <cellStyle name="60% - Accent3 3 7 3" xfId="17534" xr:uid="{D4F08266-A7BB-4F38-9B05-827BAC378BAA}"/>
    <cellStyle name="60% - Accent3 3 8" xfId="8116" xr:uid="{5FA67F6D-ACBA-4277-B1D1-C934905E13F0}"/>
    <cellStyle name="60% - Accent3 3 8 2" xfId="22388" xr:uid="{A461D09C-291D-4ADC-B885-0B882E937B73}"/>
    <cellStyle name="60% - Accent3 3 9" xfId="1527" xr:uid="{B92ABA54-07FA-49B0-AE05-71A1CB468044}"/>
    <cellStyle name="60% - Accent3 3 9 2" xfId="20332" xr:uid="{C2481EA9-2EA9-41ED-BF7F-DBB1FF9E1819}"/>
    <cellStyle name="60% - Accent3 3 9 3" xfId="14180" xr:uid="{C04AA0A6-7EF5-4A21-8E8C-BD60F0EC63A0}"/>
    <cellStyle name="60% - Accent3 30" xfId="29892" xr:uid="{E49C06B0-9B5B-41F7-8BB0-9D7C06192312}"/>
    <cellStyle name="60% - Accent3 31" xfId="29893" xr:uid="{750FF925-E7EF-48F0-8309-64CE2E8EC0F6}"/>
    <cellStyle name="60% - Accent3 32" xfId="29894" xr:uid="{2C3C3CD0-1020-4FF9-A90B-9F3275B36F18}"/>
    <cellStyle name="60% - Accent3 33" xfId="29895" xr:uid="{4BB73B46-64DB-4983-B68E-8B96CCB98BC8}"/>
    <cellStyle name="60% - Accent3 34" xfId="29896" xr:uid="{EBA1859B-524D-463C-9B8F-E4CB0099B9E9}"/>
    <cellStyle name="60% - Accent3 35" xfId="29897" xr:uid="{AC99FAB6-6A4E-4F6A-B66F-4C62E88A7895}"/>
    <cellStyle name="60% - Accent3 36" xfId="29898" xr:uid="{DC5286A0-6B96-48D4-B8CC-318303E611DA}"/>
    <cellStyle name="60% - Accent3 37" xfId="29899" xr:uid="{2F5A3CB4-6776-427F-947A-1A2B6F3384C5}"/>
    <cellStyle name="60% - Accent3 38" xfId="29900" xr:uid="{D168A70F-B11A-4209-9C33-920B012160E5}"/>
    <cellStyle name="60% - Accent3 39" xfId="29901" xr:uid="{8C32C6A0-C1CB-4412-B5F0-3D4120463B4E}"/>
    <cellStyle name="60% - Accent3 4" xfId="633" xr:uid="{0E78B249-4E70-435A-A004-7A32A89840C5}"/>
    <cellStyle name="60% - Accent3 4 2" xfId="29903" xr:uid="{7360F0AF-FA1C-4B35-8524-A0A1509D8CB5}"/>
    <cellStyle name="60% - Accent3 4 3" xfId="29902" xr:uid="{A484B9B7-5114-42B0-8EA5-36D9C3CC9BAA}"/>
    <cellStyle name="60% - Accent3 40" xfId="29904" xr:uid="{5CD24E02-3ABB-4691-8FE6-59F9D1C56298}"/>
    <cellStyle name="60% - Accent3 41" xfId="29905" xr:uid="{86E0ACB8-496C-4D17-912C-9E5EC6DDC534}"/>
    <cellStyle name="60% - Accent3 42" xfId="29906" xr:uid="{4EEB1F2F-7A36-44C6-B319-FCB07D7148E1}"/>
    <cellStyle name="60% - Accent3 43" xfId="29907" xr:uid="{BC9BB7E3-89DB-431C-B32C-9F147B9BF232}"/>
    <cellStyle name="60% - Accent3 44" xfId="29908" xr:uid="{6A1192A2-531C-402E-8553-F5F94C804F42}"/>
    <cellStyle name="60% - Accent3 45" xfId="29909" xr:uid="{8DE7D462-8110-4444-A1BB-5B356357C38F}"/>
    <cellStyle name="60% - Accent3 46" xfId="29910" xr:uid="{1208C020-8CAD-46C6-A378-C71C07A90407}"/>
    <cellStyle name="60% - Accent3 47" xfId="29911" xr:uid="{7E121E6B-ACF5-4A79-9B89-99A445EB58B5}"/>
    <cellStyle name="60% - Accent3 48" xfId="29912" xr:uid="{DBCCF5A8-5EFA-4475-8614-7E230BD4D26C}"/>
    <cellStyle name="60% - Accent3 49" xfId="29913" xr:uid="{B1C00027-0F68-481B-B0C2-E8E38D9FF86F}"/>
    <cellStyle name="60% - Accent3 5" xfId="757" xr:uid="{B8FDED14-785E-4F20-BD28-735CDFD62088}"/>
    <cellStyle name="60% - Accent3 5 2" xfId="29915" xr:uid="{EA50310A-3AB2-44BF-9A65-3843B2345406}"/>
    <cellStyle name="60% - Accent3 5 3" xfId="29914" xr:uid="{37929B3E-53BA-4E41-90B8-6A73DEA7A3C2}"/>
    <cellStyle name="60% - Accent3 50" xfId="29916" xr:uid="{974E04BE-8554-495E-AE27-65FEC4079B76}"/>
    <cellStyle name="60% - Accent3 51" xfId="29917" xr:uid="{449D94AB-B1DD-4C36-94A9-048290F4EA95}"/>
    <cellStyle name="60% - Accent3 52" xfId="29918" xr:uid="{5FD47A04-0DF2-48AD-AB15-F81010C90266}"/>
    <cellStyle name="60% - Accent3 53" xfId="29919" xr:uid="{DEAEB17A-03BD-4F35-A266-746216C828E9}"/>
    <cellStyle name="60% - Accent3 54" xfId="29920" xr:uid="{BE790334-4F63-4055-9B23-73D0839DBDCB}"/>
    <cellStyle name="60% - Accent3 55" xfId="29921" xr:uid="{12E8EF75-6C6F-43B1-8CC4-3C7F08917841}"/>
    <cellStyle name="60% - Accent3 56" xfId="29922" xr:uid="{822A31E4-239F-46BE-B72F-DFD938B59E27}"/>
    <cellStyle name="60% - Accent3 57" xfId="29923" xr:uid="{D99D2832-CE58-4DF1-914E-0966F124D77D}"/>
    <cellStyle name="60% - Accent3 58" xfId="29924" xr:uid="{08E6F3F7-2E6A-4078-B002-CE12753CE97E}"/>
    <cellStyle name="60% - Accent3 59" xfId="29925" xr:uid="{B216D02D-A714-435C-9AA4-18D8D800B655}"/>
    <cellStyle name="60% - Accent3 6" xfId="813" xr:uid="{31DCEFD4-664D-4C11-B01D-5BCDA0286612}"/>
    <cellStyle name="60% - Accent3 6 2" xfId="29927" xr:uid="{D55AAC31-C79D-475D-9B84-1FDF1BED6796}"/>
    <cellStyle name="60% - Accent3 6 3" xfId="29926" xr:uid="{883F6331-1C0E-4B62-AF62-9E74DDA63FA2}"/>
    <cellStyle name="60% - Accent3 60" xfId="29928" xr:uid="{238F9E0D-89C0-4FA7-9D07-52B107551ACD}"/>
    <cellStyle name="60% - Accent3 61" xfId="29929" xr:uid="{C7A12B7E-4B82-4710-881D-F6E1363B9D80}"/>
    <cellStyle name="60% - Accent3 61 2" xfId="29930" xr:uid="{A0FC4A4D-4C99-4362-8D27-B50CB92B4C17}"/>
    <cellStyle name="60% - Accent3 61 3" xfId="29931" xr:uid="{20E19798-3D28-4998-9FE5-FC576B85A8FF}"/>
    <cellStyle name="60% - Accent3 61 4" xfId="29932" xr:uid="{1F255C40-D5E2-45DC-9180-AAE866D28649}"/>
    <cellStyle name="60% - Accent3 61 5" xfId="29933" xr:uid="{B378A3BC-2D10-43F9-BC55-E56DF1B37B63}"/>
    <cellStyle name="60% - Accent3 62" xfId="29934" xr:uid="{988788CC-3D20-4E06-A505-1D769F46BAAF}"/>
    <cellStyle name="60% - Accent3 63" xfId="29935" xr:uid="{B66E4054-D24D-40EA-8441-A315D9C36AD7}"/>
    <cellStyle name="60% - Accent3 64" xfId="29936" xr:uid="{771C338E-8C31-407F-88CD-4259D2A966A3}"/>
    <cellStyle name="60% - Accent3 65" xfId="29937" xr:uid="{614D16D6-76DD-434B-BE4C-9422EBD28E4E}"/>
    <cellStyle name="60% - Accent3 66" xfId="29938" xr:uid="{400EC476-D5F9-4C43-BB63-B60F8E591005}"/>
    <cellStyle name="60% - Accent3 67" xfId="29939" xr:uid="{6A8A44BC-3141-43C4-BEEA-C0C350CC9D35}"/>
    <cellStyle name="60% - Accent3 68" xfId="29940" xr:uid="{2E4AF56A-BBC3-469B-953C-72E148E31B31}"/>
    <cellStyle name="60% - Accent3 69" xfId="1241" xr:uid="{B928C8DD-C01C-44E1-9F6C-AE0D1FCBCE84}"/>
    <cellStyle name="60% - Accent3 7" xfId="858" xr:uid="{E506ECA5-CF85-4FEA-B6F7-D2931956A535}"/>
    <cellStyle name="60% - Accent3 7 2" xfId="29942" xr:uid="{B5C138CA-014C-44BD-B35D-975C14807D0C}"/>
    <cellStyle name="60% - Accent3 7 3" xfId="29941" xr:uid="{1B72F68B-663B-47EC-80E0-0511818D76B5}"/>
    <cellStyle name="60% - Accent3 8" xfId="163" xr:uid="{CF251CB9-8B37-46D1-B81B-E93A2636AFEC}"/>
    <cellStyle name="60% - Accent3 8 2" xfId="29944" xr:uid="{E23572AB-F453-45EE-890E-3363A4DBB7CD}"/>
    <cellStyle name="60% - Accent3 8 3" xfId="29943" xr:uid="{B8DB4FF1-0E29-45C5-B5AE-C49F3425627B}"/>
    <cellStyle name="60% - Accent3 9" xfId="2521" xr:uid="{2F75A34C-8AAD-4ACC-8D9A-549BDD55C3CD}"/>
    <cellStyle name="60% - Accent3 9 2" xfId="6183" xr:uid="{80EC61FD-C74B-42FE-9CE7-807CD220BC1D}"/>
    <cellStyle name="60% - Accent3 9 2 2" xfId="12437" xr:uid="{94210441-43E7-4BAD-B42F-8F0AF4D39F0B}"/>
    <cellStyle name="60% - Accent3 9 2 2 2" xfId="26670" xr:uid="{54E1349C-EBCD-4275-A397-CD62EC7F63AA}"/>
    <cellStyle name="60% - Accent3 9 2 3" xfId="18497" xr:uid="{3A3B98C0-19E6-4560-9895-CCE19567216F}"/>
    <cellStyle name="60% - Accent3 9 2 4" xfId="29946" xr:uid="{692E0878-8754-4276-A98F-37E92A1ED75D}"/>
    <cellStyle name="60% - Accent3 9 3" xfId="9514" xr:uid="{0739967E-A847-4A92-8E6B-C71C12FEFD39}"/>
    <cellStyle name="60% - Accent3 9 3 2" xfId="23754" xr:uid="{09ECED63-3F56-4252-9E1E-698404247793}"/>
    <cellStyle name="60% - Accent3 9 4" xfId="15549" xr:uid="{72C7EFED-1687-49F4-BAF3-63BF06B36F52}"/>
    <cellStyle name="60% - Accent3 9 5" xfId="29945" xr:uid="{45AFB84B-2592-430B-A6F6-64B34537603F}"/>
    <cellStyle name="60% - Accent4 1" xfId="29947" xr:uid="{CD120552-5175-4EEC-8A6E-18FD5310CB98}"/>
    <cellStyle name="60% - Accent4 1 2" xfId="29948" xr:uid="{E631AF01-F319-4C48-A093-8A44681D7FE7}"/>
    <cellStyle name="60% - Accent4 1 2 2" xfId="29949" xr:uid="{82B92B9B-EC6A-402A-8C69-B246E7F35F1A}"/>
    <cellStyle name="60% - Accent4 1 3" xfId="29950" xr:uid="{84FDACFE-0CA0-4D43-B9E7-A15697BA3C6D}"/>
    <cellStyle name="60% - Accent4 10" xfId="2544" xr:uid="{D79971D7-FBC8-49D0-BA7E-D071AF0597B5}"/>
    <cellStyle name="60% - Accent4 10 2" xfId="6206" xr:uid="{553D29EE-98F8-4661-8668-943DF5EF98D9}"/>
    <cellStyle name="60% - Accent4 10 2 2" xfId="12460" xr:uid="{4BF28345-B9A8-4E7C-9085-C94FEB3FEBB7}"/>
    <cellStyle name="60% - Accent4 10 2 2 2" xfId="26693" xr:uid="{020C87E4-60C8-4C85-A344-03B1CF65BEDC}"/>
    <cellStyle name="60% - Accent4 10 2 3" xfId="18520" xr:uid="{B8FBC442-2DCC-4D50-949B-72DE04C3DB66}"/>
    <cellStyle name="60% - Accent4 10 2 4" xfId="29952" xr:uid="{A2D1E453-7440-41BB-A9AC-8536392BC70F}"/>
    <cellStyle name="60% - Accent4 10 3" xfId="9537" xr:uid="{3FFA272F-5CCC-4DB5-B5F1-115AAA906E10}"/>
    <cellStyle name="60% - Accent4 10 3 2" xfId="23777" xr:uid="{7FA7D279-7F47-4EB5-8C57-0B6CEB3D2F25}"/>
    <cellStyle name="60% - Accent4 10 4" xfId="15572" xr:uid="{6B33956A-57A9-44F5-A652-D2492DD66D8E}"/>
    <cellStyle name="60% - Accent4 10 5" xfId="29951" xr:uid="{14576F98-1E6B-430C-A2AB-C0002414690A}"/>
    <cellStyle name="60% - Accent4 11" xfId="29953" xr:uid="{5213EAC2-0304-460A-8C70-2240F0A1C662}"/>
    <cellStyle name="60% - Accent4 11 2" xfId="29954" xr:uid="{CF68EF25-A397-43AE-BFC4-2371BC1CC48A}"/>
    <cellStyle name="60% - Accent4 12" xfId="29955" xr:uid="{BD2848AB-B87F-4CA0-ADF1-99C1D7A5DE8E}"/>
    <cellStyle name="60% - Accent4 12 2" xfId="29956" xr:uid="{ADBF8BF6-E257-4998-A473-A365ABF4460A}"/>
    <cellStyle name="60% - Accent4 13" xfId="29957" xr:uid="{03FC9608-C289-4AC0-A47B-2C1373C7D593}"/>
    <cellStyle name="60% - Accent4 13 2" xfId="29958" xr:uid="{26265FCA-56FC-4519-A7B8-F0646D664658}"/>
    <cellStyle name="60% - Accent4 14" xfId="29959" xr:uid="{D5DD6344-6790-4D47-AEA2-8A782F8C1F52}"/>
    <cellStyle name="60% - Accent4 14 2" xfId="29960" xr:uid="{7425273F-C936-46CA-83AE-A86D7EF57C0C}"/>
    <cellStyle name="60% - Accent4 15" xfId="29961" xr:uid="{43CF5BBF-C691-4B25-B8D2-287E80EDD5D8}"/>
    <cellStyle name="60% - Accent4 15 2" xfId="29962" xr:uid="{E7B46326-F53A-4386-BAEB-7D729F752598}"/>
    <cellStyle name="60% - Accent4 16" xfId="29963" xr:uid="{2A446603-80A5-4CB0-BC89-E3BAE358A202}"/>
    <cellStyle name="60% - Accent4 16 2" xfId="29964" xr:uid="{1754438C-12F3-4362-BA9F-857D9B41EB73}"/>
    <cellStyle name="60% - Accent4 17" xfId="29965" xr:uid="{AA144039-5411-4F53-ABFD-09A592FA2DA4}"/>
    <cellStyle name="60% - Accent4 17 2" xfId="29966" xr:uid="{0C20BC52-2D82-4EBD-A97C-CA344529A329}"/>
    <cellStyle name="60% - Accent4 18" xfId="29967" xr:uid="{572C9FFB-C03D-4DE5-894B-8B5828140DD5}"/>
    <cellStyle name="60% - Accent4 18 2" xfId="29968" xr:uid="{C1193F0A-29C0-49BC-9FC7-EC88FEF03435}"/>
    <cellStyle name="60% - Accent4 19" xfId="29969" xr:uid="{A3CB9DF9-B967-4E24-8B7E-E2DF281B216F}"/>
    <cellStyle name="60% - Accent4 19 2" xfId="29970" xr:uid="{F0B0209B-4F38-4898-B58C-835CAF489DAE}"/>
    <cellStyle name="60% - Accent4 2" xfId="195" xr:uid="{D1ECB393-66B8-416E-86CA-EC0DF54EE6B2}"/>
    <cellStyle name="60% - Accent4 2 2" xfId="496" xr:uid="{18997982-F568-43E1-9C03-8068210EB827}"/>
    <cellStyle name="60% - Accent4 2 2 2" xfId="29973" xr:uid="{A081EE0B-4398-4497-B6DF-6771AC4A6363}"/>
    <cellStyle name="60% - Accent4 2 2 3" xfId="29974" xr:uid="{EE31BF1D-8E08-48F3-B696-D58CB847C79F}"/>
    <cellStyle name="60% - Accent4 2 2 4" xfId="29972" xr:uid="{5E5E6713-1311-4901-BC92-FC2E89F0E745}"/>
    <cellStyle name="60% - Accent4 2 3" xfId="2099" xr:uid="{CB2B2397-89B9-4FBC-BAE4-CD7990DAD504}"/>
    <cellStyle name="60% - Accent4 2 3 2" xfId="32199" xr:uid="{0B40AD69-7B41-41DF-8F23-E7F68F2E5F65}"/>
    <cellStyle name="60% - Accent4 2 3 3" xfId="29975" xr:uid="{63B6428C-B4B3-486B-B713-1CFB9EBF2888}"/>
    <cellStyle name="60% - Accent4 2 4" xfId="5362" xr:uid="{6864755D-2C4E-4D59-8F41-B0206C4F8A57}"/>
    <cellStyle name="60% - Accent4 2 4 2" xfId="29976" xr:uid="{9D095145-EF86-4D03-A7FF-55204719CD2C}"/>
    <cellStyle name="60% - Accent4 2 5" xfId="1571" xr:uid="{D1A18319-1AC2-4813-94EC-E40F0006F5A3}"/>
    <cellStyle name="60% - Accent4 2 5 2" xfId="29977" xr:uid="{4D3D520A-CFAB-4720-B36E-F84AD8271906}"/>
    <cellStyle name="60% - Accent4 2 6" xfId="29971" xr:uid="{50CDB400-F95A-407A-9960-176B010634BC}"/>
    <cellStyle name="60% - Accent4 20" xfId="29978" xr:uid="{F589625D-EF70-4404-B7CC-44B343ADCA29}"/>
    <cellStyle name="60% - Accent4 20 2" xfId="29979" xr:uid="{EB410764-C893-46AD-9466-2290D5DB1AF5}"/>
    <cellStyle name="60% - Accent4 21" xfId="29980" xr:uid="{8AB876CB-BA77-490A-ACC9-CDA69DE03402}"/>
    <cellStyle name="60% - Accent4 21 2" xfId="29981" xr:uid="{2BD388B4-FA2F-4F3F-9635-68C734A3632F}"/>
    <cellStyle name="60% - Accent4 22" xfId="29982" xr:uid="{78332F47-08EE-47A5-94C4-0545CFB3F832}"/>
    <cellStyle name="60% - Accent4 23" xfId="29983" xr:uid="{8471633B-815C-426E-B400-C3702106E925}"/>
    <cellStyle name="60% - Accent4 24" xfId="29984" xr:uid="{BDA214F1-E1CD-4E8D-8EBF-2B0694A8FDF5}"/>
    <cellStyle name="60% - Accent4 25" xfId="29985" xr:uid="{AF9AAC4D-71B3-4C3B-B0B2-BEA46E61BBB9}"/>
    <cellStyle name="60% - Accent4 26" xfId="29986" xr:uid="{1FC3DB79-4388-4365-91B7-4F2A12C8D388}"/>
    <cellStyle name="60% - Accent4 27" xfId="29987" xr:uid="{C2E26374-3A18-4618-AEBE-1FF9AEE598A0}"/>
    <cellStyle name="60% - Accent4 28" xfId="29988" xr:uid="{D16FBEBF-899D-4D60-9F93-B71092C7A8A9}"/>
    <cellStyle name="60% - Accent4 29" xfId="29989" xr:uid="{F2D07EA3-244C-4BFC-9DB1-E49B6F1E3E67}"/>
    <cellStyle name="60% - Accent4 3" xfId="420" xr:uid="{D63F2389-BFB3-45C5-9A90-0F50CE708004}"/>
    <cellStyle name="60% - Accent4 3 2" xfId="997" xr:uid="{C7C9C4CB-209E-43D5-91B4-852AFBDDAC4A}"/>
    <cellStyle name="60% - Accent4 3 2 2" xfId="29992" xr:uid="{6120A08A-4882-49A6-B926-A4D687EFE4E7}"/>
    <cellStyle name="60% - Accent4 3 2 3" xfId="29991" xr:uid="{996F75C0-7EA7-4F84-A73F-932EA14644F8}"/>
    <cellStyle name="60% - Accent4 3 3" xfId="2150" xr:uid="{270D191A-9448-4570-98F8-CDA353A5EE5F}"/>
    <cellStyle name="60% - Accent4 3 3 2" xfId="5841" xr:uid="{EC65A1CC-A1A0-40CC-A7B5-5BFDBD77B706}"/>
    <cellStyle name="60% - Accent4 3 3 2 2" xfId="12353" xr:uid="{6FD48A8F-F022-4382-A9A2-09E6964EE45C}"/>
    <cellStyle name="60% - Accent4 3 3 2 2 2" xfId="26586" xr:uid="{057F720D-150A-434C-B071-8B376497C397}"/>
    <cellStyle name="60% - Accent4 3 3 2 3" xfId="18411" xr:uid="{8C1CBE27-BF86-4424-8975-F6B4AF73824C}"/>
    <cellStyle name="60% - Accent4 3 3 3" xfId="9182" xr:uid="{340B210B-78B0-422E-9986-36ACF0825163}"/>
    <cellStyle name="60% - Accent4 3 3 3 2" xfId="23423" xr:uid="{896C720B-E3D9-495C-AE26-4794E05836D5}"/>
    <cellStyle name="60% - Accent4 3 3 4" xfId="15196" xr:uid="{189878EC-FFF9-457A-A532-98F36F6ED483}"/>
    <cellStyle name="60% - Accent4 3 3 5" xfId="29990" xr:uid="{7228BD8B-EADB-4C64-A8B9-4187F672C0C3}"/>
    <cellStyle name="60% - Accent4 3 4" xfId="3393" xr:uid="{3EE4AEC1-3D43-4A9E-8A15-7858AB0AEE93}"/>
    <cellStyle name="60% - Accent4 3 4 2" xfId="7028" xr:uid="{0261BE3E-4A16-4BE0-9781-2950D127902F}"/>
    <cellStyle name="60% - Accent4 3 4 2 2" xfId="13278" xr:uid="{F4A1154D-D693-476B-93B1-6D722A7D9A82}"/>
    <cellStyle name="60% - Accent4 3 4 2 2 2" xfId="27511" xr:uid="{77BF9CD7-0579-438C-BBC3-F85ACE4FD56A}"/>
    <cellStyle name="60% - Accent4 3 4 2 3" xfId="19338" xr:uid="{FC1CA5F9-279D-4323-9F59-676C1EBF301A}"/>
    <cellStyle name="60% - Accent4 3 4 3" xfId="10360" xr:uid="{5CF3D344-E72B-49EB-984F-6A7F070407F9}"/>
    <cellStyle name="60% - Accent4 3 4 3 2" xfId="24599" xr:uid="{6EF93D79-C83B-4ACC-9B5A-CBCD95AD3C0F}"/>
    <cellStyle name="60% - Accent4 3 4 4" xfId="16391" xr:uid="{0AED0DE9-3FCB-414C-9462-BFE9C9AAF27B}"/>
    <cellStyle name="60% - Accent4 3 5" xfId="4004" xr:uid="{9D76DCFA-7686-424C-8047-8041747F184A}"/>
    <cellStyle name="60% - Accent4 3 5 2" xfId="7574" xr:uid="{5C1124FB-42F6-4046-95E8-B95987FF5C28}"/>
    <cellStyle name="60% - Accent4 3 5 2 2" xfId="13824" xr:uid="{87FF08ED-DFE6-4DAD-8D71-396C62CD886E}"/>
    <cellStyle name="60% - Accent4 3 5 2 2 2" xfId="28057" xr:uid="{82C03C14-40F3-41BE-AB85-7D59352D6622}"/>
    <cellStyle name="60% - Accent4 3 5 2 3" xfId="19884" xr:uid="{066B3CB1-1505-44D5-994C-842E2D754655}"/>
    <cellStyle name="60% - Accent4 3 5 3" xfId="10905" xr:uid="{C38E26B0-E6A7-494D-83B7-9800F3A0B10F}"/>
    <cellStyle name="60% - Accent4 3 5 3 2" xfId="25140" xr:uid="{F58C3199-5171-4B65-BF3B-4E61A9765097}"/>
    <cellStyle name="60% - Accent4 3 5 4" xfId="16932" xr:uid="{88476C3F-356E-4FE0-92A9-68BF288BC3CE}"/>
    <cellStyle name="60% - Accent4 3 6" xfId="5320" xr:uid="{E5171279-0DF4-4AB2-986A-2AF517F61355}"/>
    <cellStyle name="60% - Accent4 3 7" xfId="4631" xr:uid="{FAD96FDA-38A2-433E-A0EC-85CCDC946B45}"/>
    <cellStyle name="60% - Accent4 3 7 2" xfId="11515" xr:uid="{4D7944E0-D240-44F2-835A-5AECBCDBEC9B}"/>
    <cellStyle name="60% - Accent4 3 7 2 2" xfId="25748" xr:uid="{CBDB6391-04E9-4983-965A-DBB214DF9864}"/>
    <cellStyle name="60% - Accent4 3 7 3" xfId="17559" xr:uid="{54CD3267-2A11-462B-AC07-E30555BC87A0}"/>
    <cellStyle name="60% - Accent4 3 8" xfId="8140" xr:uid="{10A55C6B-2203-476D-9A0B-2846E4441EDA}"/>
    <cellStyle name="60% - Accent4 3 8 2" xfId="22411" xr:uid="{CAA29E0D-B5FC-480E-9705-F3516AB05E32}"/>
    <cellStyle name="60% - Accent4 3 9" xfId="1528" xr:uid="{C5ABAA55-E97B-48BB-B360-74DC7E8E448C}"/>
    <cellStyle name="60% - Accent4 3 9 2" xfId="20333" xr:uid="{C330BC34-963A-4A71-A54F-D833E78358D6}"/>
    <cellStyle name="60% - Accent4 3 9 3" xfId="14197" xr:uid="{0B560A94-B2E0-4108-ABCF-3E39DF8A25F6}"/>
    <cellStyle name="60% - Accent4 30" xfId="29993" xr:uid="{2E4991B8-CC94-4314-BD8C-80BE15295303}"/>
    <cellStyle name="60% - Accent4 31" xfId="29994" xr:uid="{EC82B654-7048-4CAC-B154-FB046A1892B6}"/>
    <cellStyle name="60% - Accent4 32" xfId="29995" xr:uid="{A98439A9-61C1-4125-A2D0-37722EDB3D79}"/>
    <cellStyle name="60% - Accent4 33" xfId="29996" xr:uid="{20EA9736-291E-4B4C-BA3D-7BF6E2D2C1F6}"/>
    <cellStyle name="60% - Accent4 34" xfId="29997" xr:uid="{D052C0B8-1BF7-4EB5-A37C-D35328DCBA48}"/>
    <cellStyle name="60% - Accent4 35" xfId="29998" xr:uid="{84846BFF-3E71-4CFD-9D0F-8F5CF0553333}"/>
    <cellStyle name="60% - Accent4 36" xfId="29999" xr:uid="{9BB50455-D3D9-40DE-B5FA-C747216D2B6B}"/>
    <cellStyle name="60% - Accent4 37" xfId="30000" xr:uid="{79B6CE2F-7A25-402C-A603-ED1B5603DE54}"/>
    <cellStyle name="60% - Accent4 38" xfId="30001" xr:uid="{4E394E89-408B-40C1-A801-1F02FECAC1C1}"/>
    <cellStyle name="60% - Accent4 39" xfId="30002" xr:uid="{FB0030A7-ABE9-4402-BD52-D303D1DF28D5}"/>
    <cellStyle name="60% - Accent4 4" xfId="636" xr:uid="{F3B0943A-0B3D-4B18-800C-C026F5612A04}"/>
    <cellStyle name="60% - Accent4 4 2" xfId="30004" xr:uid="{D050BC9F-0171-41A9-9F13-115BCE313958}"/>
    <cellStyle name="60% - Accent4 4 3" xfId="30003" xr:uid="{D6DA2270-93CB-477D-9F96-19B8A3B49A79}"/>
    <cellStyle name="60% - Accent4 40" xfId="30005" xr:uid="{C3AE210B-7D91-4AA7-B896-B80C0FB6A729}"/>
    <cellStyle name="60% - Accent4 41" xfId="30006" xr:uid="{4E58DE7B-67E6-49C3-9E88-5F2289F4E0EA}"/>
    <cellStyle name="60% - Accent4 42" xfId="30007" xr:uid="{52DAA4FB-AB95-421E-8201-4693948FDF35}"/>
    <cellStyle name="60% - Accent4 43" xfId="30008" xr:uid="{ECDA3207-722E-4D25-A42F-129A929B785C}"/>
    <cellStyle name="60% - Accent4 44" xfId="30009" xr:uid="{8B8D6109-9189-498F-9D45-1C89B59638F9}"/>
    <cellStyle name="60% - Accent4 45" xfId="30010" xr:uid="{BEEA1E4A-652C-481B-8A09-115EDE48A929}"/>
    <cellStyle name="60% - Accent4 46" xfId="30011" xr:uid="{29058A6D-0197-4D55-9DE8-A28C8E815E21}"/>
    <cellStyle name="60% - Accent4 47" xfId="30012" xr:uid="{E868765A-4369-4531-AB85-C3F743367DC9}"/>
    <cellStyle name="60% - Accent4 48" xfId="30013" xr:uid="{97B3E9E1-34CF-4455-9F29-0E7AEDE685D0}"/>
    <cellStyle name="60% - Accent4 49" xfId="30014" xr:uid="{8740038A-CD74-426A-AFB8-66BFF4085C36}"/>
    <cellStyle name="60% - Accent4 5" xfId="761" xr:uid="{D35204F1-37A1-4CD3-85A4-DBFE58E0DFB4}"/>
    <cellStyle name="60% - Accent4 5 2" xfId="30016" xr:uid="{F61CF50E-81A3-48BD-A333-D6BCA5D005E4}"/>
    <cellStyle name="60% - Accent4 5 3" xfId="30015" xr:uid="{86F5F717-26E8-4A48-98FB-604651689147}"/>
    <cellStyle name="60% - Accent4 50" xfId="30017" xr:uid="{6510B1E5-B0A3-4320-8DCC-A813B10ABC77}"/>
    <cellStyle name="60% - Accent4 51" xfId="30018" xr:uid="{1521E01C-A788-41C2-A919-C3861351E295}"/>
    <cellStyle name="60% - Accent4 52" xfId="30019" xr:uid="{B882B56E-E287-4D06-B39C-DD0FA18AC37E}"/>
    <cellStyle name="60% - Accent4 53" xfId="30020" xr:uid="{CB3F7DBF-97B4-4F22-A3A6-81EA75BC5C68}"/>
    <cellStyle name="60% - Accent4 54" xfId="30021" xr:uid="{290ADEC4-1C27-48D9-B21E-AD70B2E31388}"/>
    <cellStyle name="60% - Accent4 55" xfId="30022" xr:uid="{9B07EE64-235B-4BE1-9E63-C3C76F2058B5}"/>
    <cellStyle name="60% - Accent4 56" xfId="30023" xr:uid="{5EC5C2E3-37AD-405C-AA7E-524E431655C2}"/>
    <cellStyle name="60% - Accent4 57" xfId="30024" xr:uid="{28A2A1D9-E8A3-4539-A7AD-286C03C4D5FA}"/>
    <cellStyle name="60% - Accent4 58" xfId="30025" xr:uid="{4F55A525-199F-47DC-AB02-7655F18B9C89}"/>
    <cellStyle name="60% - Accent4 59" xfId="30026" xr:uid="{89852464-F309-4193-A44D-11A40DDA02D5}"/>
    <cellStyle name="60% - Accent4 6" xfId="816" xr:uid="{822C1F28-E877-44D0-AD34-1A42015573B2}"/>
    <cellStyle name="60% - Accent4 6 2" xfId="30028" xr:uid="{3B56095E-8C13-4F1F-9C9B-390535145766}"/>
    <cellStyle name="60% - Accent4 6 3" xfId="30027" xr:uid="{40629C6B-7F98-430D-AE34-A19F72DC1B21}"/>
    <cellStyle name="60% - Accent4 60" xfId="30029" xr:uid="{4568353B-24F9-48D2-A72C-83F113FE76C4}"/>
    <cellStyle name="60% - Accent4 61" xfId="30030" xr:uid="{F2BD4DD9-AAED-41CE-A677-EDA41215DE33}"/>
    <cellStyle name="60% - Accent4 61 2" xfId="30031" xr:uid="{061A3C3C-75F1-4B34-A9B7-8EE7CECA1A13}"/>
    <cellStyle name="60% - Accent4 61 3" xfId="30032" xr:uid="{82FAE21A-AA45-4D44-BB59-D7EB13A8A8B7}"/>
    <cellStyle name="60% - Accent4 61 4" xfId="30033" xr:uid="{00F6C49E-9660-42A5-BE74-F177ECBF9795}"/>
    <cellStyle name="60% - Accent4 61 5" xfId="30034" xr:uid="{DBC9C5F4-3183-4680-8A14-ADBBE29D9573}"/>
    <cellStyle name="60% - Accent4 62" xfId="30035" xr:uid="{1C94C788-BF6A-4463-8C4E-28E03181380F}"/>
    <cellStyle name="60% - Accent4 63" xfId="30036" xr:uid="{715EEF86-1800-41B8-8ABB-B297A53FA08D}"/>
    <cellStyle name="60% - Accent4 64" xfId="30037" xr:uid="{B7212038-89FD-4405-AAEC-061383EFBE38}"/>
    <cellStyle name="60% - Accent4 65" xfId="30038" xr:uid="{89B622BE-460B-4B15-8F5E-EC7745BCAEDC}"/>
    <cellStyle name="60% - Accent4 66" xfId="30039" xr:uid="{C6899505-17B9-4EE8-95D0-4A38485ACECE}"/>
    <cellStyle name="60% - Accent4 67" xfId="30040" xr:uid="{1869F8B1-F6F0-4890-AC06-E7942F520479}"/>
    <cellStyle name="60% - Accent4 68" xfId="30041" xr:uid="{17E8C863-8FC5-442C-B36A-FAA7B5131419}"/>
    <cellStyle name="60% - Accent4 69" xfId="1245" xr:uid="{B1682930-F56D-492B-997B-015F116836BC}"/>
    <cellStyle name="60% - Accent4 7" xfId="859" xr:uid="{A76FAE63-BA86-4589-801D-7F3DF8BAFF16}"/>
    <cellStyle name="60% - Accent4 7 2" xfId="30043" xr:uid="{72D96A5F-1FD1-4BD9-890C-7BE5458F9A02}"/>
    <cellStyle name="60% - Accent4 7 3" xfId="30042" xr:uid="{4977D786-EA74-4042-9CAC-57009EDDBF1C}"/>
    <cellStyle name="60% - Accent4 8" xfId="167" xr:uid="{1B817F25-C555-48E7-972D-AE0AF748179D}"/>
    <cellStyle name="60% - Accent4 8 2" xfId="30045" xr:uid="{B2F61902-1EB7-4275-BF71-6D2C770B90B3}"/>
    <cellStyle name="60% - Accent4 8 3" xfId="30044" xr:uid="{128777E7-C7C7-45B0-9B71-D61F5C7BF65D}"/>
    <cellStyle name="60% - Accent4 9" xfId="2524" xr:uid="{109C1819-1A25-41DD-83CC-1170053AB646}"/>
    <cellStyle name="60% - Accent4 9 2" xfId="6186" xr:uid="{F90E3D6E-BCB0-4E0F-9748-7F7E2D209390}"/>
    <cellStyle name="60% - Accent4 9 2 2" xfId="12440" xr:uid="{EA3BEEA3-1DE0-4891-A1F8-11A1FD566DFB}"/>
    <cellStyle name="60% - Accent4 9 2 2 2" xfId="26673" xr:uid="{E38BDC9E-3617-40CD-BBA8-C68EEA410B33}"/>
    <cellStyle name="60% - Accent4 9 2 3" xfId="18500" xr:uid="{1D64C54E-F7D0-442E-B4E4-E731110473B1}"/>
    <cellStyle name="60% - Accent4 9 2 4" xfId="30047" xr:uid="{13B97731-F444-4F2A-9DE8-88364C3F296C}"/>
    <cellStyle name="60% - Accent4 9 3" xfId="9517" xr:uid="{093708F6-E95A-4D5E-A64A-2212A47C2285}"/>
    <cellStyle name="60% - Accent4 9 3 2" xfId="23757" xr:uid="{A4E90940-E9E0-486C-81C0-F634D5A608E6}"/>
    <cellStyle name="60% - Accent4 9 4" xfId="15552" xr:uid="{0553958A-5AE9-439C-A59F-E403F1FE3E97}"/>
    <cellStyle name="60% - Accent4 9 5" xfId="30046" xr:uid="{AD3624BC-45D0-40DE-97CC-6B3D193084AB}"/>
    <cellStyle name="60% - Accent5 1" xfId="30049" xr:uid="{C4FF8A89-D2D0-4520-8AA0-8037283442BF}"/>
    <cellStyle name="60% - Accent5 1 2" xfId="30050" xr:uid="{36DAC315-7D88-4BA2-8DE1-2B8C6FC43C11}"/>
    <cellStyle name="60% - Accent5 1 2 2" xfId="30051" xr:uid="{1B2C6174-9F5F-4380-864B-285676FA75D1}"/>
    <cellStyle name="60% - Accent5 1 3" xfId="30052" xr:uid="{17F3ABE2-8FCF-4785-AB98-128DEC2375DD}"/>
    <cellStyle name="60% - Accent5 10" xfId="2547" xr:uid="{F43B0A90-03A9-4C1F-A9E3-19B404FFECEF}"/>
    <cellStyle name="60% - Accent5 10 2" xfId="6209" xr:uid="{EC37B453-E451-44E2-B069-3479282F7CCD}"/>
    <cellStyle name="60% - Accent5 10 2 2" xfId="12463" xr:uid="{76AD26FD-B8CF-4CA8-81C7-8EE86195C26A}"/>
    <cellStyle name="60% - Accent5 10 2 2 2" xfId="26696" xr:uid="{84E5DEA3-1745-458D-AD8D-346BE28E4FBD}"/>
    <cellStyle name="60% - Accent5 10 2 3" xfId="18523" xr:uid="{F1867886-F217-4171-AB7C-D161786FC7EB}"/>
    <cellStyle name="60% - Accent5 10 2 4" xfId="30054" xr:uid="{CDBF116F-98C6-43B4-A480-E239CFFF04F1}"/>
    <cellStyle name="60% - Accent5 10 3" xfId="9540" xr:uid="{2BB8B67E-301C-4D34-9C06-DFAD1A963D7F}"/>
    <cellStyle name="60% - Accent5 10 3 2" xfId="23780" xr:uid="{771E4C5B-6AE6-4AE0-9D67-03B3467125C2}"/>
    <cellStyle name="60% - Accent5 10 4" xfId="15575" xr:uid="{54F9C7C0-8BB7-45BB-BA24-8B14B49F821F}"/>
    <cellStyle name="60% - Accent5 10 5" xfId="30053" xr:uid="{FC7667A2-1369-4DA4-A7DB-B3691E8F9C33}"/>
    <cellStyle name="60% - Accent5 11" xfId="30055" xr:uid="{4517B8BA-8AD0-4F4D-8D5F-B9C6DFA63935}"/>
    <cellStyle name="60% - Accent5 11 2" xfId="30056" xr:uid="{703384E4-BAF6-43A8-B10B-AF80A49789AD}"/>
    <cellStyle name="60% - Accent5 12" xfId="30057" xr:uid="{76EED3EF-04E7-4818-8336-E978BA4C1DE6}"/>
    <cellStyle name="60% - Accent5 12 2" xfId="30058" xr:uid="{7C7569EE-085D-4885-8FA0-F0826E92F55E}"/>
    <cellStyle name="60% - Accent5 13" xfId="30059" xr:uid="{C226ABBC-0679-4DFD-A1A7-C3C9C4EBB3AC}"/>
    <cellStyle name="60% - Accent5 13 2" xfId="30060" xr:uid="{EC20B7C6-8343-416B-8B5D-3A62DC058DE0}"/>
    <cellStyle name="60% - Accent5 14" xfId="30061" xr:uid="{8BB4AA6E-DD0D-4002-8A8F-6A02F8B2137C}"/>
    <cellStyle name="60% - Accent5 14 2" xfId="30062" xr:uid="{4261F2EE-6F91-4489-B0F6-B48A455786E7}"/>
    <cellStyle name="60% - Accent5 15" xfId="30063" xr:uid="{B815F6F0-247B-4FFF-A918-7180CCAAAA88}"/>
    <cellStyle name="60% - Accent5 15 2" xfId="30064" xr:uid="{3561A4F6-4E24-4381-98F6-9B7D8CD5DD16}"/>
    <cellStyle name="60% - Accent5 16" xfId="30065" xr:uid="{56443070-DCA2-4B04-B985-46A142AD9B4C}"/>
    <cellStyle name="60% - Accent5 16 2" xfId="30066" xr:uid="{88A8F65C-8D4B-4FFC-8D3B-C06DC0FCB8DE}"/>
    <cellStyle name="60% - Accent5 17" xfId="30067" xr:uid="{AF38594E-5A7A-4313-BD49-A63464A5202E}"/>
    <cellStyle name="60% - Accent5 17 2" xfId="30068" xr:uid="{1B6FDD99-D658-479E-80EA-F48DF0E47415}"/>
    <cellStyle name="60% - Accent5 18" xfId="30069" xr:uid="{BE079ADD-FAE2-4240-BEFF-407432068300}"/>
    <cellStyle name="60% - Accent5 18 2" xfId="30070" xr:uid="{8571088B-5C0E-427B-B889-C5AE3115D07D}"/>
    <cellStyle name="60% - Accent5 19" xfId="30071" xr:uid="{46B0D689-E801-45DD-B00F-1715226A669F}"/>
    <cellStyle name="60% - Accent5 19 2" xfId="30072" xr:uid="{E86DE057-FCE1-4362-B164-131AA6B40B4F}"/>
    <cellStyle name="60% - Accent5 2" xfId="196" xr:uid="{C0709127-C3F5-4336-BC37-67A779D2A444}"/>
    <cellStyle name="60% - Accent5 2 2" xfId="497" xr:uid="{433230E2-6143-4A3C-90A8-9D90996518A8}"/>
    <cellStyle name="60% - Accent5 2 2 2" xfId="30075" xr:uid="{12E51F7D-35F7-42AB-86C2-B011BE73BE5C}"/>
    <cellStyle name="60% - Accent5 2 2 3" xfId="30076" xr:uid="{4826D828-4967-4CA9-BF14-728C9C1E31B7}"/>
    <cellStyle name="60% - Accent5 2 2 4" xfId="30074" xr:uid="{AA0BC92B-7C3A-49B2-96BC-2BFC9ECC50F4}"/>
    <cellStyle name="60% - Accent5 2 3" xfId="1840" xr:uid="{D2DEAA91-2462-4BE5-8396-C34E274F7ED5}"/>
    <cellStyle name="60% - Accent5 2 3 2" xfId="32201" xr:uid="{E3901813-CFEE-4A1C-A0FA-BCFA4C3C41ED}"/>
    <cellStyle name="60% - Accent5 2 3 3" xfId="30077" xr:uid="{9BEC98CF-217D-4A79-8E2F-173AE44D72BA}"/>
    <cellStyle name="60% - Accent5 2 4" xfId="5364" xr:uid="{243BF1B8-2E86-43CF-92F1-88927814234F}"/>
    <cellStyle name="60% - Accent5 2 4 2" xfId="30078" xr:uid="{0F1C52DF-36AA-400A-AF90-FA3AF4E731AA}"/>
    <cellStyle name="60% - Accent5 2 5" xfId="1573" xr:uid="{7A19CDFE-A344-418C-90BA-7F18E088F23F}"/>
    <cellStyle name="60% - Accent5 2 5 2" xfId="30079" xr:uid="{055297C0-1DD5-4609-A320-6C56E142E723}"/>
    <cellStyle name="60% - Accent5 2 6" xfId="30073" xr:uid="{A336E8C8-E958-442D-946C-2350E54A9965}"/>
    <cellStyle name="60% - Accent5 20" xfId="30080" xr:uid="{228017ED-A35B-4B7A-820C-CC62543DCA23}"/>
    <cellStyle name="60% - Accent5 20 2" xfId="30081" xr:uid="{6CB968DA-B204-4218-827A-4719C062E849}"/>
    <cellStyle name="60% - Accent5 21" xfId="30082" xr:uid="{16E7C1BE-768A-44B1-90D5-247EF321B744}"/>
    <cellStyle name="60% - Accent5 22" xfId="30083" xr:uid="{9BC81944-7DA7-4738-B6A9-235150286564}"/>
    <cellStyle name="60% - Accent5 23" xfId="30084" xr:uid="{758DAE45-A6FD-4A66-8255-5792365BFE64}"/>
    <cellStyle name="60% - Accent5 24" xfId="30085" xr:uid="{EBF348D2-B4A0-4B2A-BE0E-408BE04DC84D}"/>
    <cellStyle name="60% - Accent5 25" xfId="30086" xr:uid="{5450EB80-65BB-47D2-8E5F-B5C9F0EBC0FA}"/>
    <cellStyle name="60% - Accent5 26" xfId="30087" xr:uid="{AA0D211F-035D-4C27-9F5D-2F4C3FA8D695}"/>
    <cellStyle name="60% - Accent5 27" xfId="30088" xr:uid="{225C0DDB-F816-4651-908F-D9321AD8DC3C}"/>
    <cellStyle name="60% - Accent5 28" xfId="30089" xr:uid="{33D9E427-79AA-46F3-A682-FF6555B0A587}"/>
    <cellStyle name="60% - Accent5 29" xfId="30090" xr:uid="{95050C85-59D9-421D-837F-7F9E87E9D8E2}"/>
    <cellStyle name="60% - Accent5 3" xfId="424" xr:uid="{FE7C3F71-88FB-403E-AAA4-82ACC2E756D6}"/>
    <cellStyle name="60% - Accent5 3 2" xfId="1001" xr:uid="{074F18C2-C76D-410D-82F7-87AC2C33DDCC}"/>
    <cellStyle name="60% - Accent5 3 2 2" xfId="30093" xr:uid="{49E27257-250A-43DE-9F2A-BD7BD0731A39}"/>
    <cellStyle name="60% - Accent5 3 2 3" xfId="30092" xr:uid="{D2F1996D-4E29-4E8E-914F-F99EA64F0B38}"/>
    <cellStyle name="60% - Accent5 3 3" xfId="2153" xr:uid="{FC59FC6A-4EB7-484D-B6F3-25082F726ED0}"/>
    <cellStyle name="60% - Accent5 3 3 2" xfId="5844" xr:uid="{6F03498B-EDD3-4DB0-8A47-6E5F325969F8}"/>
    <cellStyle name="60% - Accent5 3 3 2 2" xfId="12355" xr:uid="{10ED9917-6A2D-4A04-BB13-654836225932}"/>
    <cellStyle name="60% - Accent5 3 3 2 2 2" xfId="26588" xr:uid="{175F2B9F-D64A-4521-A851-090FDA521661}"/>
    <cellStyle name="60% - Accent5 3 3 2 3" xfId="18413" xr:uid="{D115A49D-F6FB-4CEE-8573-72381133DF1F}"/>
    <cellStyle name="60% - Accent5 3 3 3" xfId="9184" xr:uid="{C5CDF04E-AFD2-4A2C-8DBF-A19F944FFCE1}"/>
    <cellStyle name="60% - Accent5 3 3 3 2" xfId="23425" xr:uid="{40D3B537-551F-4141-AE90-209C33634F6D}"/>
    <cellStyle name="60% - Accent5 3 3 4" xfId="15198" xr:uid="{059911C3-A6C5-4914-8FB4-B40E3901D6A5}"/>
    <cellStyle name="60% - Accent5 3 3 5" xfId="30091" xr:uid="{7DE217BB-E0DF-4891-B3AD-7D8C4867DBDB}"/>
    <cellStyle name="60% - Accent5 3 4" xfId="3396" xr:uid="{54D49EDF-33C9-4FC3-AF7C-1BAB51C2B7B2}"/>
    <cellStyle name="60% - Accent5 3 4 2" xfId="7031" xr:uid="{002F25CC-C979-472F-AED8-881C54A96B5B}"/>
    <cellStyle name="60% - Accent5 3 4 2 2" xfId="13281" xr:uid="{45DE2EB2-7963-4876-8D80-63CA5DB99A7C}"/>
    <cellStyle name="60% - Accent5 3 4 2 2 2" xfId="27514" xr:uid="{0BCB5961-A2C6-483F-A29B-C06982C815F0}"/>
    <cellStyle name="60% - Accent5 3 4 2 3" xfId="19341" xr:uid="{623562E8-9959-486F-924C-6E56BDE56934}"/>
    <cellStyle name="60% - Accent5 3 4 3" xfId="10363" xr:uid="{D3633A97-013D-444E-96F3-95DDCF30DAB6}"/>
    <cellStyle name="60% - Accent5 3 4 3 2" xfId="24602" xr:uid="{55715D1B-460B-40DC-8DD2-A91830C79015}"/>
    <cellStyle name="60% - Accent5 3 4 4" xfId="16394" xr:uid="{77EF7DAC-83E2-48F4-B6C3-9920638EC8B9}"/>
    <cellStyle name="60% - Accent5 3 5" xfId="4007" xr:uid="{25EC4123-0DCE-4F39-BBF3-12676CB107ED}"/>
    <cellStyle name="60% - Accent5 3 5 2" xfId="7577" xr:uid="{8FDD27A7-6311-4D86-8A30-8B54D33BD735}"/>
    <cellStyle name="60% - Accent5 3 5 2 2" xfId="13827" xr:uid="{AAD01DB3-4524-44D8-9EC9-69461C8D7E27}"/>
    <cellStyle name="60% - Accent5 3 5 2 2 2" xfId="28060" xr:uid="{14F31C73-BC49-4FDE-BB34-D56A2A468C1C}"/>
    <cellStyle name="60% - Accent5 3 5 2 3" xfId="19887" xr:uid="{0321D0DD-2A4E-4284-AC56-8805568D9224}"/>
    <cellStyle name="60% - Accent5 3 5 3" xfId="10908" xr:uid="{E35E56A7-2669-4248-98C6-32F29C8560D2}"/>
    <cellStyle name="60% - Accent5 3 5 3 2" xfId="25143" xr:uid="{06797C43-04B5-463F-A1D4-0B6694D9B524}"/>
    <cellStyle name="60% - Accent5 3 5 4" xfId="16935" xr:uid="{37A85946-C861-4B00-A97F-145E6CF3A317}"/>
    <cellStyle name="60% - Accent5 3 6" xfId="5321" xr:uid="{77DD9BAA-9738-452C-B9E6-8957BA62A94B}"/>
    <cellStyle name="60% - Accent5 3 7" xfId="4635" xr:uid="{C342054F-AD07-4551-A482-355A428D2AB2}"/>
    <cellStyle name="60% - Accent5 3 7 2" xfId="11519" xr:uid="{5AD8134D-A51F-46CA-B218-CCE6F259122C}"/>
    <cellStyle name="60% - Accent5 3 7 2 2" xfId="25752" xr:uid="{8B8D8440-094D-4819-90DD-FB5B360532C8}"/>
    <cellStyle name="60% - Accent5 3 7 3" xfId="17563" xr:uid="{04110115-9C00-4E29-AF6C-6851D2A9438D}"/>
    <cellStyle name="60% - Accent5 3 8" xfId="8143" xr:uid="{6A5F9AE3-8F18-4485-AFE6-6DE63362817E}"/>
    <cellStyle name="60% - Accent5 3 8 2" xfId="22414" xr:uid="{A7B0E9F7-10FB-4704-A33F-07CEAE58BFA1}"/>
    <cellStyle name="60% - Accent5 3 9" xfId="1529" xr:uid="{DDD153CF-D2C4-43E0-B0C2-9A36B1507383}"/>
    <cellStyle name="60% - Accent5 3 9 2" xfId="20334" xr:uid="{B6548404-F40F-43C3-BD10-6672B6AD3ED2}"/>
    <cellStyle name="60% - Accent5 3 9 3" xfId="14200" xr:uid="{4FA16D44-7218-4A71-A134-20D560F5E4DC}"/>
    <cellStyle name="60% - Accent5 30" xfId="30094" xr:uid="{CD21AC21-2854-41A3-AF6A-61D9D4F104D3}"/>
    <cellStyle name="60% - Accent5 31" xfId="30095" xr:uid="{12CFD7A4-FB9E-4152-84C7-C4D50BBF0FB7}"/>
    <cellStyle name="60% - Accent5 32" xfId="30096" xr:uid="{5C36515E-417F-4507-8925-965EA04A3436}"/>
    <cellStyle name="60% - Accent5 33" xfId="30097" xr:uid="{0FBFE695-EE54-409E-8CFF-0EDE5436715F}"/>
    <cellStyle name="60% - Accent5 34" xfId="30098" xr:uid="{23E91843-E892-462F-A710-6251CB65BF6B}"/>
    <cellStyle name="60% - Accent5 35" xfId="30099" xr:uid="{322B9B4E-9235-4E19-9762-D5BFD55B8F25}"/>
    <cellStyle name="60% - Accent5 36" xfId="30100" xr:uid="{ABB61600-4D5A-47DF-B8ED-C8A7469DBC55}"/>
    <cellStyle name="60% - Accent5 37" xfId="30101" xr:uid="{F453268B-7D83-4758-924C-F05A3B18FE5A}"/>
    <cellStyle name="60% - Accent5 38" xfId="30102" xr:uid="{019C983D-15EC-4693-AB18-C35E2438107D}"/>
    <cellStyle name="60% - Accent5 39" xfId="30103" xr:uid="{EA9FB391-4BF2-4280-8766-CD0BEC2CFF82}"/>
    <cellStyle name="60% - Accent5 4" xfId="639" xr:uid="{A9CB08D5-0054-47C0-9F61-2515D4E28201}"/>
    <cellStyle name="60% - Accent5 4 2" xfId="30105" xr:uid="{51D19983-14C5-4FA6-B361-56ECE670F4BB}"/>
    <cellStyle name="60% - Accent5 4 3" xfId="30104" xr:uid="{C4A526BB-EF44-4445-AEE8-1A9E7A006D67}"/>
    <cellStyle name="60% - Accent5 40" xfId="30106" xr:uid="{3CF17578-B0AC-4C2A-B41A-14AAD0D381E2}"/>
    <cellStyle name="60% - Accent5 41" xfId="30107" xr:uid="{2B519475-EDD6-43BC-A716-CC232AB808EE}"/>
    <cellStyle name="60% - Accent5 42" xfId="30108" xr:uid="{7A80BBFB-A6B5-4C11-86E3-29642EBB2CA9}"/>
    <cellStyle name="60% - Accent5 43" xfId="30109" xr:uid="{38278E0B-8E16-4A0E-B1BF-07687B0880B2}"/>
    <cellStyle name="60% - Accent5 44" xfId="30110" xr:uid="{48008CD5-5340-487E-85B8-64061AD8EC3A}"/>
    <cellStyle name="60% - Accent5 45" xfId="30111" xr:uid="{78645D1F-3255-419D-9222-FBD7309C5ED3}"/>
    <cellStyle name="60% - Accent5 46" xfId="30112" xr:uid="{06834745-DDB4-464B-86CC-52D19B85FB22}"/>
    <cellStyle name="60% - Accent5 47" xfId="30113" xr:uid="{40F9369A-270E-4206-9284-07D20ABA4607}"/>
    <cellStyle name="60% - Accent5 48" xfId="30114" xr:uid="{039F5BEC-8658-4F7B-818E-055E92AAC4F6}"/>
    <cellStyle name="60% - Accent5 49" xfId="30115" xr:uid="{276371BA-0570-4710-9660-988EE85F4EEF}"/>
    <cellStyle name="60% - Accent5 5" xfId="764" xr:uid="{74617D5E-B29F-4F8F-91DB-8152117230B1}"/>
    <cellStyle name="60% - Accent5 5 2" xfId="30117" xr:uid="{2B66DC31-2C37-4D7A-A754-C956A0F02097}"/>
    <cellStyle name="60% - Accent5 5 3" xfId="30116" xr:uid="{5D408F55-DCD6-44B0-BFB8-BF83457F96D5}"/>
    <cellStyle name="60% - Accent5 50" xfId="30118" xr:uid="{5D9D11E5-D806-44F0-A727-48ACF3ED1D1A}"/>
    <cellStyle name="60% - Accent5 51" xfId="30119" xr:uid="{391160DF-8E74-4D7A-B3B4-3BB7EC621A35}"/>
    <cellStyle name="60% - Accent5 52" xfId="30120" xr:uid="{2A4F7E01-BD2A-4705-8285-E8523D89631A}"/>
    <cellStyle name="60% - Accent5 53" xfId="30121" xr:uid="{9D60A3D9-0EE5-40D6-B6C9-F9A375DDBED4}"/>
    <cellStyle name="60% - Accent5 54" xfId="30122" xr:uid="{43649AA0-E062-420E-8FE7-A7272BBC1AD7}"/>
    <cellStyle name="60% - Accent5 55" xfId="30123" xr:uid="{452DCB30-B9A9-4622-B337-3419E5C1F629}"/>
    <cellStyle name="60% - Accent5 56" xfId="30124" xr:uid="{14041B0C-E9B0-4C32-BCB0-47579FC668EF}"/>
    <cellStyle name="60% - Accent5 57" xfId="30125" xr:uid="{E11B53E9-ED7A-447C-90DC-4DE04B85AC87}"/>
    <cellStyle name="60% - Accent5 58" xfId="30126" xr:uid="{4B568D5B-23E4-4396-8B6A-F02FDE4D3859}"/>
    <cellStyle name="60% - Accent5 59" xfId="30127" xr:uid="{A6FC727F-0789-46AD-A314-DDA89E41680D}"/>
    <cellStyle name="60% - Accent5 6" xfId="819" xr:uid="{D0ADBA9D-1154-495B-B9BA-4D940F033060}"/>
    <cellStyle name="60% - Accent5 6 2" xfId="30129" xr:uid="{00E50A73-AC76-48E4-A832-3518853885FB}"/>
    <cellStyle name="60% - Accent5 6 3" xfId="30128" xr:uid="{44AC6637-982E-49DB-A507-588A914E9125}"/>
    <cellStyle name="60% - Accent5 60" xfId="30130" xr:uid="{F8047282-345A-48C9-BF6C-E288F97C2277}"/>
    <cellStyle name="60% - Accent5 61" xfId="30131" xr:uid="{9C93479F-8857-473A-B5C4-40EE041339DB}"/>
    <cellStyle name="60% - Accent5 61 2" xfId="30132" xr:uid="{1711879F-8039-4891-A368-BEF8A37A1C0B}"/>
    <cellStyle name="60% - Accent5 62" xfId="30133" xr:uid="{C3593156-EF70-4F62-BB1F-E59815802724}"/>
    <cellStyle name="60% - Accent5 63" xfId="30134" xr:uid="{B373F4EA-6D8C-41F6-9E70-25893A4CD4CE}"/>
    <cellStyle name="60% - Accent5 64" xfId="30135" xr:uid="{64D83AC6-0F76-42A3-9618-793B44112DD3}"/>
    <cellStyle name="60% - Accent5 65" xfId="30048" xr:uid="{D38DFAA4-50B8-48A0-90B7-0BAB0AF5E804}"/>
    <cellStyle name="60% - Accent5 66" xfId="1249" xr:uid="{46BAD855-DFA4-4BD7-80CD-F84F0B1A4F68}"/>
    <cellStyle name="60% - Accent5 7" xfId="843" xr:uid="{9248FE4D-C6C8-4F28-A0AE-403544A4EAD3}"/>
    <cellStyle name="60% - Accent5 7 2" xfId="30137" xr:uid="{D869E9EB-F382-4BFA-9584-909DC589D9CA}"/>
    <cellStyle name="60% - Accent5 7 3" xfId="30136" xr:uid="{60A32894-B71E-4703-AB63-31488BA81061}"/>
    <cellStyle name="60% - Accent5 8" xfId="171" xr:uid="{6A6484A7-0808-4277-B9C6-F343DFDD30D8}"/>
    <cellStyle name="60% - Accent5 8 2" xfId="30139" xr:uid="{2202DDC8-C61B-422A-99F3-2A387CC4BB45}"/>
    <cellStyle name="60% - Accent5 8 3" xfId="30138" xr:uid="{03B54774-50E1-46A1-B6D7-06118D19AF16}"/>
    <cellStyle name="60% - Accent5 9" xfId="2527" xr:uid="{166B6004-A143-46C6-9DFE-73FCA15FC205}"/>
    <cellStyle name="60% - Accent5 9 2" xfId="6189" xr:uid="{18D6B028-E9DF-4443-BD1E-2BF8FE6B7DC2}"/>
    <cellStyle name="60% - Accent5 9 2 2" xfId="12443" xr:uid="{2647C61F-98FC-4E48-B7F7-9FF3AED9C883}"/>
    <cellStyle name="60% - Accent5 9 2 2 2" xfId="26676" xr:uid="{EC95C9B4-6E29-4039-AA4F-16FA7AE7EA8E}"/>
    <cellStyle name="60% - Accent5 9 2 3" xfId="18503" xr:uid="{1571C669-250D-40F3-B165-6AA495BC6BF3}"/>
    <cellStyle name="60% - Accent5 9 2 4" xfId="30141" xr:uid="{92432A10-66E5-49C8-9B89-93B85FE88BB5}"/>
    <cellStyle name="60% - Accent5 9 3" xfId="9520" xr:uid="{02EA62FF-00AB-4048-8815-280FF22A0C10}"/>
    <cellStyle name="60% - Accent5 9 3 2" xfId="23760" xr:uid="{830132BF-CA7D-44A0-8BD5-23B9DDED94C9}"/>
    <cellStyle name="60% - Accent5 9 4" xfId="15555" xr:uid="{579398D1-14C9-44E5-A7CC-31CF70E390C9}"/>
    <cellStyle name="60% - Accent5 9 5" xfId="30140" xr:uid="{A1B0ECFD-9152-4487-BCD3-B50A7B36332F}"/>
    <cellStyle name="60% - Accent6 1" xfId="30142" xr:uid="{F31E733E-B47C-4BCC-8175-7911646E8FF0}"/>
    <cellStyle name="60% - Accent6 1 2" xfId="30143" xr:uid="{9835ACE1-18BE-42D1-827F-0C4E40B65F66}"/>
    <cellStyle name="60% - Accent6 1 2 2" xfId="30144" xr:uid="{E4A6B97A-038A-4AF6-9FBC-CFA29F808F36}"/>
    <cellStyle name="60% - Accent6 1 3" xfId="30145" xr:uid="{678E9457-A6EC-4ACB-8F01-F120F87695FB}"/>
    <cellStyle name="60% - Accent6 10" xfId="2550" xr:uid="{0199FD7A-052F-4ED9-ADDF-0ACFE3930048}"/>
    <cellStyle name="60% - Accent6 10 2" xfId="6212" xr:uid="{3E0D0A56-4100-42D2-875C-FCD3F77944BB}"/>
    <cellStyle name="60% - Accent6 10 2 2" xfId="12466" xr:uid="{142B0F4D-1A3C-436B-A758-89532D64CF55}"/>
    <cellStyle name="60% - Accent6 10 2 2 2" xfId="26699" xr:uid="{4E1AC561-D328-4F98-8331-A7D5AF2EA67B}"/>
    <cellStyle name="60% - Accent6 10 2 3" xfId="18526" xr:uid="{C341C150-E8F2-4ADC-B95F-49E200BF1FFF}"/>
    <cellStyle name="60% - Accent6 10 2 4" xfId="30147" xr:uid="{F0F779C1-0988-49C8-B3F3-5BA33B3D955F}"/>
    <cellStyle name="60% - Accent6 10 3" xfId="9543" xr:uid="{B6D07CA7-A45E-46DB-BD94-185D69BE0915}"/>
    <cellStyle name="60% - Accent6 10 3 2" xfId="23783" xr:uid="{8CA6C3C6-0C11-421C-B0B7-A045809F1577}"/>
    <cellStyle name="60% - Accent6 10 4" xfId="15578" xr:uid="{10317C41-99AB-4548-BF3B-98F291A18142}"/>
    <cellStyle name="60% - Accent6 10 5" xfId="30146" xr:uid="{3DD790FA-F58D-40E9-B4D4-B8F6D49B359E}"/>
    <cellStyle name="60% - Accent6 11" xfId="30148" xr:uid="{837F1A8A-9891-4EF0-9D40-602BFD9A10C8}"/>
    <cellStyle name="60% - Accent6 11 2" xfId="30149" xr:uid="{24C9ADA9-DB04-48E5-AC1D-3F1E41CB20E6}"/>
    <cellStyle name="60% - Accent6 12" xfId="30150" xr:uid="{16C128E2-C14D-4A58-BCF3-67BA6825F417}"/>
    <cellStyle name="60% - Accent6 12 2" xfId="30151" xr:uid="{3859E2B5-6788-4401-92A3-AC4A58BAB017}"/>
    <cellStyle name="60% - Accent6 13" xfId="30152" xr:uid="{2402D6AE-2CB8-4953-853F-DA25E5D0920A}"/>
    <cellStyle name="60% - Accent6 13 2" xfId="30153" xr:uid="{ABCB380D-F947-463C-BEAA-EEB153868D1F}"/>
    <cellStyle name="60% - Accent6 14" xfId="30154" xr:uid="{A73E04E5-A98C-4F66-8B86-7E5DA6C0F901}"/>
    <cellStyle name="60% - Accent6 14 2" xfId="30155" xr:uid="{C8312737-0D40-4361-AE13-637D81BAEDAB}"/>
    <cellStyle name="60% - Accent6 15" xfId="30156" xr:uid="{388BABF2-67D9-46BA-B50C-1461F3E18126}"/>
    <cellStyle name="60% - Accent6 15 2" xfId="30157" xr:uid="{25C1C590-552E-404A-BA59-A0591052233D}"/>
    <cellStyle name="60% - Accent6 16" xfId="30158" xr:uid="{DFF28091-A6FB-49A2-A746-1A649DF6E8E9}"/>
    <cellStyle name="60% - Accent6 16 2" xfId="30159" xr:uid="{60235679-1DED-4D52-9363-FED194668DD9}"/>
    <cellStyle name="60% - Accent6 17" xfId="30160" xr:uid="{9DDEA7C9-811E-46CC-B7D5-63EF5EE4268D}"/>
    <cellStyle name="60% - Accent6 17 2" xfId="30161" xr:uid="{99B49706-B358-4B62-8834-20A2E619134C}"/>
    <cellStyle name="60% - Accent6 18" xfId="30162" xr:uid="{A710F906-559F-434B-B750-957021BD6DD4}"/>
    <cellStyle name="60% - Accent6 18 2" xfId="30163" xr:uid="{9E470D26-5F98-4BAE-A8B6-1C0FA5CE9481}"/>
    <cellStyle name="60% - Accent6 19" xfId="30164" xr:uid="{F567AF92-DE67-4BB0-8945-A60817209F7A}"/>
    <cellStyle name="60% - Accent6 19 2" xfId="30165" xr:uid="{08A1DFE7-6B20-4022-93DF-2A0B6DB01B2E}"/>
    <cellStyle name="60% - Accent6 2" xfId="197" xr:uid="{C2D37FC8-3334-4EE6-9401-D0647144BD92}"/>
    <cellStyle name="60% - Accent6 2 2" xfId="498" xr:uid="{A06396CB-F3D4-453E-A435-94E00AFC3E18}"/>
    <cellStyle name="60% - Accent6 2 2 2" xfId="30168" xr:uid="{4E0D19E8-7606-4D9E-9F2F-1E957DAC4112}"/>
    <cellStyle name="60% - Accent6 2 2 3" xfId="30167" xr:uid="{2A5C99DF-C24D-48D4-8D4C-A657A5989617}"/>
    <cellStyle name="60% - Accent6 2 3" xfId="2020" xr:uid="{F7F27355-C43F-4DF2-8DCC-C08047E4F95F}"/>
    <cellStyle name="60% - Accent6 2 3 2" xfId="32203" xr:uid="{A7F25DA7-F600-4044-AA42-4B288EE51B81}"/>
    <cellStyle name="60% - Accent6 2 3 3" xfId="30169" xr:uid="{99BC0A1B-A575-49E3-BAE1-38E124985639}"/>
    <cellStyle name="60% - Accent6 2 4" xfId="5366" xr:uid="{B400527C-63DD-4DD1-9EBF-0818750F9EF5}"/>
    <cellStyle name="60% - Accent6 2 4 2" xfId="30170" xr:uid="{DAE8DD51-85C8-407A-AD84-6BDC85203B03}"/>
    <cellStyle name="60% - Accent6 2 5" xfId="1575" xr:uid="{BA102209-E614-47F5-9A25-621D5630FC62}"/>
    <cellStyle name="60% - Accent6 2 5 2" xfId="30171" xr:uid="{B9AEE3FA-D590-4E34-9B8B-D8AB410FD218}"/>
    <cellStyle name="60% - Accent6 2 6" xfId="30166" xr:uid="{E90005B9-3C94-4CB8-BCE0-82B54D2BAE18}"/>
    <cellStyle name="60% - Accent6 20" xfId="30172" xr:uid="{ECEFACB5-02DC-4158-8D54-CB2B7C2BFB66}"/>
    <cellStyle name="60% - Accent6 21" xfId="30173" xr:uid="{6B6413E3-BAD6-4A91-9B8F-16073CEA5400}"/>
    <cellStyle name="60% - Accent6 21 2" xfId="30174" xr:uid="{10235E88-A8C0-4AEE-9F5A-07534D4B1912}"/>
    <cellStyle name="60% - Accent6 22" xfId="30175" xr:uid="{4AE09E20-14BB-43F6-BE5C-4075AF2AA3F6}"/>
    <cellStyle name="60% - Accent6 23" xfId="30176" xr:uid="{36433B3C-0A7C-40FD-B6C5-CDE30668C130}"/>
    <cellStyle name="60% - Accent6 24" xfId="30177" xr:uid="{4FD12CDD-429F-4273-ADB4-A570E450602A}"/>
    <cellStyle name="60% - Accent6 25" xfId="30178" xr:uid="{9D600107-8123-4708-ADE1-921652FFF6E3}"/>
    <cellStyle name="60% - Accent6 26" xfId="30179" xr:uid="{96167C33-2994-4A4C-9B09-1D9CA3D8BB66}"/>
    <cellStyle name="60% - Accent6 27" xfId="30180" xr:uid="{A0B61F58-0B85-4CE3-ABE2-E74C067286B5}"/>
    <cellStyle name="60% - Accent6 28" xfId="30181" xr:uid="{3CAA9BC1-E314-408E-BF2A-3A0C006BC8EA}"/>
    <cellStyle name="60% - Accent6 29" xfId="30182" xr:uid="{5337D3E5-640F-4B98-B1FA-EB28D18E7CF3}"/>
    <cellStyle name="60% - Accent6 3" xfId="428" xr:uid="{924A50F9-8342-461C-B1DB-32BA436BC72B}"/>
    <cellStyle name="60% - Accent6 3 2" xfId="1005" xr:uid="{2BEE64BF-FE6D-4011-8159-E2EE88B26EB9}"/>
    <cellStyle name="60% - Accent6 3 2 2" xfId="30185" xr:uid="{0C49CFDF-6527-49BA-A528-EC4B5F34F0CF}"/>
    <cellStyle name="60% - Accent6 3 2 3" xfId="30184" xr:uid="{0123AF95-7FB3-407E-AA31-B41219507EF0}"/>
    <cellStyle name="60% - Accent6 3 3" xfId="2156" xr:uid="{F97D55D7-CAFC-42F0-8159-30585476AC21}"/>
    <cellStyle name="60% - Accent6 3 3 2" xfId="5848" xr:uid="{C29D65D4-3D54-484D-920F-0F2F948B475D}"/>
    <cellStyle name="60% - Accent6 3 3 2 2" xfId="12358" xr:uid="{3F4840CF-4A33-4527-9F9F-60320AFCFF7C}"/>
    <cellStyle name="60% - Accent6 3 3 2 2 2" xfId="26591" xr:uid="{896F1B15-3ED4-4C7E-BFCA-2C8564CE9BA2}"/>
    <cellStyle name="60% - Accent6 3 3 2 3" xfId="18416" xr:uid="{C24FA02C-034A-4ECB-91AA-1D5D4C0EEA92}"/>
    <cellStyle name="60% - Accent6 3 3 3" xfId="9187" xr:uid="{C75308E9-B498-49C2-945A-43637EC04B5D}"/>
    <cellStyle name="60% - Accent6 3 3 3 2" xfId="23428" xr:uid="{2F7DD23A-3CE9-481C-AF5D-5250C4278196}"/>
    <cellStyle name="60% - Accent6 3 3 4" xfId="15201" xr:uid="{6836C9D1-80F0-43A8-B5D5-A4E79093BD92}"/>
    <cellStyle name="60% - Accent6 3 3 5" xfId="30183" xr:uid="{A3C68223-1F94-4F0D-A9B8-CA0A282927C0}"/>
    <cellStyle name="60% - Accent6 3 4" xfId="3399" xr:uid="{6C84AC0A-1767-44C0-B176-79CC518C7C33}"/>
    <cellStyle name="60% - Accent6 3 4 2" xfId="7034" xr:uid="{9F355C8C-938B-4AA6-AA51-1B3147974C95}"/>
    <cellStyle name="60% - Accent6 3 4 2 2" xfId="13284" xr:uid="{E93A7CE8-D6AF-4B60-BABE-8E5CC8CC6301}"/>
    <cellStyle name="60% - Accent6 3 4 2 2 2" xfId="27517" xr:uid="{15982231-F43B-4175-8EE5-5B9BA9CDB46A}"/>
    <cellStyle name="60% - Accent6 3 4 2 3" xfId="19344" xr:uid="{189DF1CB-54F1-4758-B71B-D6926E7F4BF0}"/>
    <cellStyle name="60% - Accent6 3 4 3" xfId="10366" xr:uid="{F1D1ACF1-DF53-4816-AEE0-92343EFD0963}"/>
    <cellStyle name="60% - Accent6 3 4 3 2" xfId="24605" xr:uid="{5CAEE69A-36F8-4526-8A5A-6F7421359E84}"/>
    <cellStyle name="60% - Accent6 3 4 4" xfId="16397" xr:uid="{E65B7502-AF12-464F-A996-B7AF9FA855FB}"/>
    <cellStyle name="60% - Accent6 3 5" xfId="4010" xr:uid="{299B7EAA-7343-4AB8-81AF-976909F06341}"/>
    <cellStyle name="60% - Accent6 3 5 2" xfId="7580" xr:uid="{DBBE08F7-62F7-4FF3-B698-4095D532FB7A}"/>
    <cellStyle name="60% - Accent6 3 5 2 2" xfId="13830" xr:uid="{757459BB-61E2-42B3-B693-E9A81C75C7C5}"/>
    <cellStyle name="60% - Accent6 3 5 2 2 2" xfId="28063" xr:uid="{AB219658-4B11-4683-BD50-5C0C20DA9D2C}"/>
    <cellStyle name="60% - Accent6 3 5 2 3" xfId="19890" xr:uid="{7FA52978-6F8F-4A20-80D1-347F49C247B7}"/>
    <cellStyle name="60% - Accent6 3 5 3" xfId="10911" xr:uid="{B45C77D2-D555-4255-9054-14ABA608EB88}"/>
    <cellStyle name="60% - Accent6 3 5 3 2" xfId="25146" xr:uid="{D431A9B8-5A77-4146-B874-C01A5A0FDD56}"/>
    <cellStyle name="60% - Accent6 3 5 4" xfId="16938" xr:uid="{63A521F7-327C-45C8-9960-3B0B896BAFB3}"/>
    <cellStyle name="60% - Accent6 3 6" xfId="5322" xr:uid="{CAF582F0-9638-4343-B9D3-FE376672E97B}"/>
    <cellStyle name="60% - Accent6 3 7" xfId="4639" xr:uid="{6B84F24D-AC04-4BEE-9415-19681118F466}"/>
    <cellStyle name="60% - Accent6 3 7 2" xfId="11523" xr:uid="{035E6027-9C7A-4283-876D-09414A1C848B}"/>
    <cellStyle name="60% - Accent6 3 7 2 2" xfId="25756" xr:uid="{96945F03-FEDE-4114-9DDF-639C7CBACA2C}"/>
    <cellStyle name="60% - Accent6 3 7 3" xfId="17567" xr:uid="{71C8C2E6-0FB2-4F4B-85E4-6ED52FA6299B}"/>
    <cellStyle name="60% - Accent6 3 8" xfId="8146" xr:uid="{8F2152D3-1C4B-45CA-8F81-646ED4A0579A}"/>
    <cellStyle name="60% - Accent6 3 8 2" xfId="22417" xr:uid="{8D338315-D074-46B1-9BDB-750B95C79BEF}"/>
    <cellStyle name="60% - Accent6 3 9" xfId="1530" xr:uid="{EC7A25AE-D1FB-4192-A497-2C54B5A4C6D4}"/>
    <cellStyle name="60% - Accent6 3 9 2" xfId="20335" xr:uid="{094F5CAE-832B-4D5A-84BB-44EF2361D433}"/>
    <cellStyle name="60% - Accent6 3 9 3" xfId="14203" xr:uid="{25A3DA93-0F0C-4FD3-922D-A8BB2E689903}"/>
    <cellStyle name="60% - Accent6 30" xfId="30186" xr:uid="{B6F08C26-A8C2-4B31-BAEA-027A11612EC0}"/>
    <cellStyle name="60% - Accent6 31" xfId="30187" xr:uid="{69EC6C6C-5935-4EFE-AF19-FF325C348BFA}"/>
    <cellStyle name="60% - Accent6 32" xfId="30188" xr:uid="{59ABD2C8-E27B-4C10-B3C8-3FEAC81989BF}"/>
    <cellStyle name="60% - Accent6 33" xfId="30189" xr:uid="{4AB8EF24-7D6C-4473-89DC-11691ED2AB69}"/>
    <cellStyle name="60% - Accent6 34" xfId="30190" xr:uid="{581207DA-C399-4FA8-94D6-5F5EC2F776FC}"/>
    <cellStyle name="60% - Accent6 35" xfId="30191" xr:uid="{67E560AF-9FDA-461B-9F6D-E84222994006}"/>
    <cellStyle name="60% - Accent6 36" xfId="30192" xr:uid="{A5AC1524-4B02-4BE0-B7CA-20523A3BDAF5}"/>
    <cellStyle name="60% - Accent6 37" xfId="30193" xr:uid="{A254D0EB-84D0-4C45-8698-593ACDB42492}"/>
    <cellStyle name="60% - Accent6 38" xfId="30194" xr:uid="{DABBA620-BA3F-4E6D-B8F2-CF8F08EFB327}"/>
    <cellStyle name="60% - Accent6 39" xfId="30195" xr:uid="{6CB81E07-5FCA-46CC-8587-61567B82E650}"/>
    <cellStyle name="60% - Accent6 4" xfId="642" xr:uid="{9D77F932-C018-4ACF-A2BB-F02D4DD6C4C6}"/>
    <cellStyle name="60% - Accent6 4 2" xfId="30197" xr:uid="{5A10B0C2-D609-4FCF-9883-F03BA3FEFEDA}"/>
    <cellStyle name="60% - Accent6 4 3" xfId="30196" xr:uid="{566BE58C-5BDE-4D36-BB7C-18EC1C043822}"/>
    <cellStyle name="60% - Accent6 40" xfId="30198" xr:uid="{E1F358D5-E6D2-4A76-A224-62A49922F89F}"/>
    <cellStyle name="60% - Accent6 41" xfId="30199" xr:uid="{96C63ABF-19D4-4C75-9138-1EBF74639096}"/>
    <cellStyle name="60% - Accent6 42" xfId="30200" xr:uid="{A92EA9C2-7E92-4466-9FCA-D35B530749DE}"/>
    <cellStyle name="60% - Accent6 43" xfId="30201" xr:uid="{C7E86D79-0035-49CB-9C07-AA565C2EE92B}"/>
    <cellStyle name="60% - Accent6 44" xfId="30202" xr:uid="{E1ABA466-135A-482C-8441-923DD23570EB}"/>
    <cellStyle name="60% - Accent6 45" xfId="30203" xr:uid="{F2F229BD-00A9-464D-9F69-E4E0684D5C42}"/>
    <cellStyle name="60% - Accent6 46" xfId="30204" xr:uid="{3D367DE6-D68F-46C9-80B4-991D4D89DFF4}"/>
    <cellStyle name="60% - Accent6 47" xfId="30205" xr:uid="{49CA13F2-380E-436A-A254-24BDA2456150}"/>
    <cellStyle name="60% - Accent6 48" xfId="30206" xr:uid="{A1ACF9AD-98DC-40C9-99E9-35B6234EA85C}"/>
    <cellStyle name="60% - Accent6 49" xfId="30207" xr:uid="{EFD7417C-CA39-49D9-9670-954002374E1C}"/>
    <cellStyle name="60% - Accent6 5" xfId="767" xr:uid="{1D45AC61-9CBB-4DA9-A14A-9D4FCD2CAEDD}"/>
    <cellStyle name="60% - Accent6 5 2" xfId="30209" xr:uid="{F8909B70-54CA-4696-B5CD-3DAE21956D3A}"/>
    <cellStyle name="60% - Accent6 5 3" xfId="30208" xr:uid="{0F893546-283C-454A-9EB0-88C4155CAA8A}"/>
    <cellStyle name="60% - Accent6 50" xfId="30210" xr:uid="{DBB3774A-0B8E-4F3F-AF1E-CB06DDE94BFF}"/>
    <cellStyle name="60% - Accent6 51" xfId="30211" xr:uid="{5AEB65E3-CA2B-4035-9884-0A5400CFA407}"/>
    <cellStyle name="60% - Accent6 52" xfId="30212" xr:uid="{32630E38-9D28-4FBB-B87E-80846B5E72CD}"/>
    <cellStyle name="60% - Accent6 53" xfId="30213" xr:uid="{DBA6E255-E02C-4019-8D3D-6445E341337A}"/>
    <cellStyle name="60% - Accent6 54" xfId="30214" xr:uid="{23309634-8152-41D3-95E8-EE13FBC8747F}"/>
    <cellStyle name="60% - Accent6 55" xfId="30215" xr:uid="{203F3E4F-E97E-4F22-930A-8E2D8F3C0777}"/>
    <cellStyle name="60% - Accent6 56" xfId="30216" xr:uid="{997CBB14-5E78-4379-96BA-BC20DEC0D705}"/>
    <cellStyle name="60% - Accent6 57" xfId="30217" xr:uid="{3AF764D0-1C0F-4C0B-A552-E99F9E86D1AA}"/>
    <cellStyle name="60% - Accent6 58" xfId="30218" xr:uid="{D762D626-42F6-4834-A2F8-860D11BE4293}"/>
    <cellStyle name="60% - Accent6 59" xfId="30219" xr:uid="{90A4B459-82C2-4F71-B3FD-E3D5270970A9}"/>
    <cellStyle name="60% - Accent6 6" xfId="822" xr:uid="{29643ADC-5222-489C-BF8E-8B93E7BB2F53}"/>
    <cellStyle name="60% - Accent6 6 2" xfId="30221" xr:uid="{522FBAAF-7992-4C4E-824A-68ABFE940364}"/>
    <cellStyle name="60% - Accent6 6 3" xfId="30220" xr:uid="{0C16B0CD-6406-4514-9C47-DDB5B1929799}"/>
    <cellStyle name="60% - Accent6 60" xfId="30222" xr:uid="{9EB2DE11-EB24-4040-96D6-31592511F2A8}"/>
    <cellStyle name="60% - Accent6 61" xfId="30223" xr:uid="{51A883BE-B4E9-43FA-AF1B-0DAB452EBD18}"/>
    <cellStyle name="60% - Accent6 61 2" xfId="30224" xr:uid="{E39DC8C3-5F7B-438F-82F3-2E35816217B4}"/>
    <cellStyle name="60% - Accent6 61 3" xfId="30225" xr:uid="{049118F4-585A-4210-8189-B45ACE5D6382}"/>
    <cellStyle name="60% - Accent6 61 4" xfId="30226" xr:uid="{6FD4A815-1A56-404B-8A7A-20798E0AABF3}"/>
    <cellStyle name="60% - Accent6 61 5" xfId="30227" xr:uid="{55814130-08EF-4A1A-81FB-4CA4532C0FC4}"/>
    <cellStyle name="60% - Accent6 62" xfId="30228" xr:uid="{543E7397-5E75-403D-8EB0-14F43B7988FA}"/>
    <cellStyle name="60% - Accent6 63" xfId="30229" xr:uid="{566A4046-06AF-42E0-BCEA-4399C02FD1AE}"/>
    <cellStyle name="60% - Accent6 64" xfId="30230" xr:uid="{733AD27A-6012-469A-B5D3-50CDF8A2A42A}"/>
    <cellStyle name="60% - Accent6 65" xfId="30231" xr:uid="{44C89FAA-D1C6-4F60-AFDC-4F253B7BE7F5}"/>
    <cellStyle name="60% - Accent6 66" xfId="30232" xr:uid="{95D4CE64-8DAA-4806-8D59-58F283AF5D44}"/>
    <cellStyle name="60% - Accent6 67" xfId="30233" xr:uid="{873E1DBB-7C8F-4580-A75F-747D9404CC3F}"/>
    <cellStyle name="60% - Accent6 68" xfId="30234" xr:uid="{167BF38F-56A3-4DCC-8F53-4DF7B1072F44}"/>
    <cellStyle name="60% - Accent6 69" xfId="1253" xr:uid="{E2E746E0-2C76-4B7F-BB93-4EBF626EB846}"/>
    <cellStyle name="60% - Accent6 7" xfId="857" xr:uid="{ACCA89D9-1F07-4C58-A541-1C08F3A24C91}"/>
    <cellStyle name="60% - Accent6 7 2" xfId="30236" xr:uid="{F9C6A472-B1BC-455E-8075-C34BAE4EFA15}"/>
    <cellStyle name="60% - Accent6 7 3" xfId="30235" xr:uid="{7F6FCDA9-47CC-4820-BEE9-4103DAA80582}"/>
    <cellStyle name="60% - Accent6 8" xfId="175" xr:uid="{B346ED78-CFFF-4D6B-8E36-EF65F167360C}"/>
    <cellStyle name="60% - Accent6 8 2" xfId="30238" xr:uid="{AF6DA9EE-9B52-4D3B-8D1B-B4CE0ECE026E}"/>
    <cellStyle name="60% - Accent6 8 3" xfId="30237" xr:uid="{ECD8A934-F0DB-4056-B548-DBD92AB4EA25}"/>
    <cellStyle name="60% - Accent6 9" xfId="2530" xr:uid="{F096436A-17C6-42AA-8511-AC5EA710A2F3}"/>
    <cellStyle name="60% - Accent6 9 2" xfId="6192" xr:uid="{78E4AD0C-0D22-4111-8A55-7CFF5A6F23DD}"/>
    <cellStyle name="60% - Accent6 9 2 2" xfId="12446" xr:uid="{C61EF06F-BC87-4C03-A62F-B5479FA30594}"/>
    <cellStyle name="60% - Accent6 9 2 2 2" xfId="26679" xr:uid="{85285595-45AE-46A3-A7CC-BD2B118FB5FE}"/>
    <cellStyle name="60% - Accent6 9 2 3" xfId="18506" xr:uid="{72E5D778-0EA1-47CA-915D-55247A071CB5}"/>
    <cellStyle name="60% - Accent6 9 2 4" xfId="30240" xr:uid="{7746968A-CD60-48BB-AD7B-932D5B1AAB5D}"/>
    <cellStyle name="60% - Accent6 9 3" xfId="9523" xr:uid="{A65CE8FF-9E82-47C1-941B-6FC89F824B7C}"/>
    <cellStyle name="60% - Accent6 9 3 2" xfId="23763" xr:uid="{684F583C-1F01-4699-A179-DCBEEF500E9B}"/>
    <cellStyle name="60% - Accent6 9 4" xfId="15558" xr:uid="{88FF7289-2D33-4431-A21F-5521516A3E57}"/>
    <cellStyle name="60% - Accent6 9 5" xfId="30239" xr:uid="{9E3DCCD9-5221-4AD7-BBD1-43CA356C799A}"/>
    <cellStyle name="Accent1 1" xfId="30241" xr:uid="{53E5C5B0-F734-49E0-9758-65E9C0B8D252}"/>
    <cellStyle name="Accent1 1 2" xfId="30242" xr:uid="{C5013ECA-FC1C-41A6-B725-CA219653D019}"/>
    <cellStyle name="Accent1 1 2 2" xfId="30243" xr:uid="{2C14BA39-E595-47A6-B11C-FBF4EACA418C}"/>
    <cellStyle name="Accent1 1 3" xfId="30244" xr:uid="{397CB194-B303-46AC-BEAB-6082EF8D2D48}"/>
    <cellStyle name="Accent1 10" xfId="30245" xr:uid="{16FEBD6D-EB11-45BC-A92B-5B53DA20D3D8}"/>
    <cellStyle name="Accent1 10 2" xfId="30246" xr:uid="{AC322817-B96D-4D42-A99B-D1AB612A1BEF}"/>
    <cellStyle name="Accent1 11" xfId="30247" xr:uid="{E5DB20E5-DA9A-45AB-818D-AABE36C591E3}"/>
    <cellStyle name="Accent1 11 2" xfId="30248" xr:uid="{A4D36BE3-B736-412F-9821-84D93352E1E1}"/>
    <cellStyle name="Accent1 12" xfId="30249" xr:uid="{E18A4A5D-6FF1-4330-B1D9-505EF5115344}"/>
    <cellStyle name="Accent1 12 2" xfId="30250" xr:uid="{106194F0-34EA-4417-BD17-90DAE987A4FA}"/>
    <cellStyle name="Accent1 13" xfId="30251" xr:uid="{92767AAB-3CBF-46EB-A009-BCBB579EC63C}"/>
    <cellStyle name="Accent1 13 2" xfId="30252" xr:uid="{78EE757E-E499-425A-B32A-BA0B1550D2A0}"/>
    <cellStyle name="Accent1 14" xfId="30253" xr:uid="{9B3E4E34-9E61-404D-9DAB-7BA055CA2061}"/>
    <cellStyle name="Accent1 14 2" xfId="30254" xr:uid="{CE564527-2A1B-48EF-AC42-F789EB18055C}"/>
    <cellStyle name="Accent1 15" xfId="30255" xr:uid="{2658E33D-E137-47B0-9143-F4EB67806530}"/>
    <cellStyle name="Accent1 15 2" xfId="30256" xr:uid="{E182CCBE-7C07-4886-8905-231803F26953}"/>
    <cellStyle name="Accent1 16" xfId="30257" xr:uid="{A897FE71-1723-4AE8-8CAE-F5409BDAF48E}"/>
    <cellStyle name="Accent1 16 2" xfId="30258" xr:uid="{F4471AC4-ACFA-4DDD-B72E-9327CE0B6718}"/>
    <cellStyle name="Accent1 17" xfId="30259" xr:uid="{E54ED079-07DE-4D93-BDD4-4BF06F823216}"/>
    <cellStyle name="Accent1 17 2" xfId="30260" xr:uid="{60582A16-09CC-4FF8-B9B6-C35F1FA78D1C}"/>
    <cellStyle name="Accent1 18" xfId="30261" xr:uid="{47A3235E-F9D7-4224-8E13-68FFC171C1B0}"/>
    <cellStyle name="Accent1 18 2" xfId="30262" xr:uid="{7FB27CAD-E4A4-4F97-B499-A1D382C75642}"/>
    <cellStyle name="Accent1 19" xfId="30263" xr:uid="{25DD0CF3-2679-48EB-8FDF-DD2DD83BCD38}"/>
    <cellStyle name="Accent1 19 2" xfId="30264" xr:uid="{4694BDE4-9017-4F12-BBD0-33C1998DF01B}"/>
    <cellStyle name="Accent1 2" xfId="198" xr:uid="{1E00D122-8637-456C-A4D9-25CA118A4852}"/>
    <cellStyle name="Accent1 2 2" xfId="499" xr:uid="{6ECD14E4-8E3A-4730-9962-A3FE22CBDAEA}"/>
    <cellStyle name="Accent1 2 2 2" xfId="30267" xr:uid="{3F6EF0DB-811D-4CA0-A7CD-B58E05265DB0}"/>
    <cellStyle name="Accent1 2 2 3" xfId="30268" xr:uid="{F86DBFAC-28E1-4C91-89CF-35231DE5963B}"/>
    <cellStyle name="Accent1 2 2 4" xfId="30266" xr:uid="{952549F6-A908-42EA-86C3-2D65C19A9D16}"/>
    <cellStyle name="Accent1 2 3" xfId="1856" xr:uid="{978994EE-F8A7-4751-88E5-19332A4E38DB}"/>
    <cellStyle name="Accent1 2 3 2" xfId="32190" xr:uid="{E938BBB7-47E2-45F2-B948-D8E7518CB9FE}"/>
    <cellStyle name="Accent1 2 4" xfId="5355" xr:uid="{AF908FFB-AC18-4103-A2F3-F10F5812EB1A}"/>
    <cellStyle name="Accent1 2 4 2" xfId="30269" xr:uid="{EA4F1F21-DCAB-46CD-BCCA-185B939CD799}"/>
    <cellStyle name="Accent1 2 5" xfId="1564" xr:uid="{4FF9C34B-6B49-45D5-BE45-FFFDA6C8FDC7}"/>
    <cellStyle name="Accent1 2 5 2" xfId="30265" xr:uid="{EC57016D-373D-45C5-8D54-AF42CE041DCC}"/>
    <cellStyle name="Accent1 20" xfId="30270" xr:uid="{608ED32E-B389-46A7-AA63-0302954C60BE}"/>
    <cellStyle name="Accent1 20 2" xfId="30271" xr:uid="{FA7F3599-9F47-4D67-BC21-9FD68F2DEF2B}"/>
    <cellStyle name="Accent1 21" xfId="30272" xr:uid="{4D26A6C8-C8EE-47AB-B859-65B3920EDEC4}"/>
    <cellStyle name="Accent1 22" xfId="30273" xr:uid="{A609EBC4-D921-4B74-AEBE-75989C5118B2}"/>
    <cellStyle name="Accent1 23" xfId="30274" xr:uid="{EE4E9244-9FAE-4297-B955-28B85BE95591}"/>
    <cellStyle name="Accent1 24" xfId="30275" xr:uid="{A7D4C8BC-2FB6-476F-9F57-9A28E3F7B1E6}"/>
    <cellStyle name="Accent1 25" xfId="30276" xr:uid="{AEB96DC7-3CBF-456E-AC89-F4E35C837F96}"/>
    <cellStyle name="Accent1 26" xfId="30277" xr:uid="{8EBADA07-BFAF-4752-BD18-802E3218E178}"/>
    <cellStyle name="Accent1 27" xfId="30278" xr:uid="{A1087BD4-7C31-4283-AFC2-4674D2E1B594}"/>
    <cellStyle name="Accent1 28" xfId="30279" xr:uid="{1C72DD06-A7F1-469B-9975-CAD325FC6EF5}"/>
    <cellStyle name="Accent1 29" xfId="30280" xr:uid="{B0BF82C6-A19E-4432-896D-21C0A4717576}"/>
    <cellStyle name="Accent1 3" xfId="354" xr:uid="{D1F959F7-964A-4AC8-9B28-B62C9E92DF1C}"/>
    <cellStyle name="Accent1 3 2" xfId="982" xr:uid="{795A946C-C5F0-432C-B07D-121D2CEF03AE}"/>
    <cellStyle name="Accent1 3 2 2" xfId="30283" xr:uid="{1E941276-F0EE-4E37-A5DD-97E82788F4F2}"/>
    <cellStyle name="Accent1 3 2 3" xfId="30282" xr:uid="{C1D22059-46BA-46B8-8796-D4E166C4824F}"/>
    <cellStyle name="Accent1 3 3" xfId="1744" xr:uid="{EFFDA78A-C30B-4876-AAE9-1E4B6B17888C}"/>
    <cellStyle name="Accent1 3 3 2" xfId="30281" xr:uid="{C715388B-3B0E-4AC3-9247-CCE84D69092B}"/>
    <cellStyle name="Accent1 3 4" xfId="5323" xr:uid="{50F8E7C5-04BD-4D75-BADD-57D5752945D3}"/>
    <cellStyle name="Accent1 3 5" xfId="1531" xr:uid="{028E26F7-39C4-4AD3-9C7D-6942C7BF14E5}"/>
    <cellStyle name="Accent1 30" xfId="30284" xr:uid="{B3CFC22E-356D-4A10-A9B0-945F79114999}"/>
    <cellStyle name="Accent1 31" xfId="30285" xr:uid="{DBD62A9B-4E42-4F12-8304-859616082DDC}"/>
    <cellStyle name="Accent1 32" xfId="30286" xr:uid="{65B9E7A2-9670-4D65-BA66-255D422839D9}"/>
    <cellStyle name="Accent1 33" xfId="30287" xr:uid="{64872ABA-092D-4EE5-8A7B-1B29BE353641}"/>
    <cellStyle name="Accent1 34" xfId="30288" xr:uid="{4F9322A5-ABDD-469D-8199-DB47B020625B}"/>
    <cellStyle name="Accent1 35" xfId="30289" xr:uid="{2AAB1187-329A-4A67-9158-691D907A6446}"/>
    <cellStyle name="Accent1 36" xfId="30290" xr:uid="{FF6B8F98-16A1-4BB3-B63D-A7D0975B2E37}"/>
    <cellStyle name="Accent1 37" xfId="30291" xr:uid="{656A5F6C-773F-4311-BFD5-A12597411FD8}"/>
    <cellStyle name="Accent1 38" xfId="30292" xr:uid="{09E06F44-335D-44DA-AD7E-5675609AC6B7}"/>
    <cellStyle name="Accent1 39" xfId="30293" xr:uid="{6D21C55A-0858-446E-9930-FF7CD07FDD9F}"/>
    <cellStyle name="Accent1 4" xfId="152" xr:uid="{5D9B2B1D-046B-4201-BC8B-3984D8CA117C}"/>
    <cellStyle name="Accent1 4 2" xfId="30295" xr:uid="{28F309F8-ADDD-4EBB-870B-A4E0D231A1CB}"/>
    <cellStyle name="Accent1 4 3" xfId="30294" xr:uid="{EDCF47F7-1A46-4E54-B9D5-831EDB069189}"/>
    <cellStyle name="Accent1 40" xfId="30296" xr:uid="{85A3A482-AB79-418F-B1E4-393F679924B6}"/>
    <cellStyle name="Accent1 41" xfId="30297" xr:uid="{CEC53B2C-C917-4349-9BF3-743A1B0CF286}"/>
    <cellStyle name="Accent1 42" xfId="30298" xr:uid="{90C2BA66-976B-4C53-B5EE-8B802BCF9C07}"/>
    <cellStyle name="Accent1 43" xfId="30299" xr:uid="{5FAEE8F0-5E9E-4FE7-BD3B-58E33DFB1F11}"/>
    <cellStyle name="Accent1 44" xfId="30300" xr:uid="{8A2D533B-06F3-402B-8B0A-454B8E94BAA8}"/>
    <cellStyle name="Accent1 45" xfId="30301" xr:uid="{7379688D-16B8-4481-9405-90DA757E30CD}"/>
    <cellStyle name="Accent1 46" xfId="30302" xr:uid="{AFC7A3CB-DBE2-4EE2-B382-69D6EB250D38}"/>
    <cellStyle name="Accent1 47" xfId="30303" xr:uid="{27475353-47DC-4327-8100-BF2FC7C62310}"/>
    <cellStyle name="Accent1 48" xfId="30304" xr:uid="{5D157290-9907-4C97-ABCC-9C92CE37159F}"/>
    <cellStyle name="Accent1 49" xfId="30305" xr:uid="{F0A58D39-0955-4B11-B4F4-203E68A9ADC0}"/>
    <cellStyle name="Accent1 5" xfId="30306" xr:uid="{13B30BD8-FF41-4B36-8FCF-03FDCF1B7E17}"/>
    <cellStyle name="Accent1 5 2" xfId="30307" xr:uid="{379F7C4B-A849-4F79-A3E9-1908A8978A7E}"/>
    <cellStyle name="Accent1 50" xfId="30308" xr:uid="{D5DCB299-1149-4DEB-854B-282AEA1B770D}"/>
    <cellStyle name="Accent1 51" xfId="30309" xr:uid="{79219A4E-E155-4952-8E38-15EE91C0A2D0}"/>
    <cellStyle name="Accent1 52" xfId="30310" xr:uid="{7DED25C5-3BF4-4EF1-83F7-1C79DC479EC2}"/>
    <cellStyle name="Accent1 53" xfId="30311" xr:uid="{DA1ED2BD-9451-4605-937E-125FE801B4EF}"/>
    <cellStyle name="Accent1 54" xfId="30312" xr:uid="{CC7A315D-E8D3-482A-9B1A-4D82CC8C2637}"/>
    <cellStyle name="Accent1 55" xfId="30313" xr:uid="{FABDF9CF-DBE6-4FC6-9F34-1516EC8777E3}"/>
    <cellStyle name="Accent1 56" xfId="30314" xr:uid="{73799670-3B8E-4414-823D-95E74A4C7BB9}"/>
    <cellStyle name="Accent1 57" xfId="30315" xr:uid="{54632E02-A0D7-40E0-9D1B-E1840F7613B4}"/>
    <cellStyle name="Accent1 58" xfId="30316" xr:uid="{29B452C3-BA19-4870-A903-2CA9B731EAF0}"/>
    <cellStyle name="Accent1 59" xfId="30317" xr:uid="{7B156B34-DDCE-4034-837A-959430A5A92D}"/>
    <cellStyle name="Accent1 6" xfId="30318" xr:uid="{8A9AC1C2-A4FE-48E6-8637-B40D4FE5787D}"/>
    <cellStyle name="Accent1 6 2" xfId="30319" xr:uid="{C89A23FC-37BA-4DB4-991C-1B15EA8AF289}"/>
    <cellStyle name="Accent1 60" xfId="30320" xr:uid="{D62FA1ED-4E98-41D4-B372-D0733F97E071}"/>
    <cellStyle name="Accent1 60 2" xfId="30321" xr:uid="{9102B19C-01AB-43B3-9098-8C08C51080B8}"/>
    <cellStyle name="Accent1 60 3" xfId="30322" xr:uid="{7B41F97A-7ABF-41A7-86EA-5796EDC12ABA}"/>
    <cellStyle name="Accent1 60 4" xfId="30323" xr:uid="{911B22A9-8B3F-4019-8AEA-9290A54F58F3}"/>
    <cellStyle name="Accent1 60 5" xfId="30324" xr:uid="{30EF51AE-C297-49DB-AD41-D317A7B7A109}"/>
    <cellStyle name="Accent1 61" xfId="30325" xr:uid="{614B7017-5CE4-4172-B5FD-91EB02709D1D}"/>
    <cellStyle name="Accent1 62" xfId="30326" xr:uid="{794FE729-2613-4160-8077-FF98BC94C386}"/>
    <cellStyle name="Accent1 63" xfId="30327" xr:uid="{3F9B6E2E-BDF0-495A-820E-DA738E47E8A1}"/>
    <cellStyle name="Accent1 64" xfId="30328" xr:uid="{A4BC97F1-1A86-492D-A1CC-7037BE98EF58}"/>
    <cellStyle name="Accent1 65" xfId="30329" xr:uid="{15C087A9-30B0-4370-B8A6-B4CA589354C6}"/>
    <cellStyle name="Accent1 66" xfId="30330" xr:uid="{A721D066-00B4-4D83-8FBB-BC9FA2A05F4C}"/>
    <cellStyle name="Accent1 67" xfId="30331" xr:uid="{DB82928D-662D-4BA2-A773-D8C5F6299355}"/>
    <cellStyle name="Accent1 68" xfId="1230" xr:uid="{6BA4E209-C351-4BCA-8C3C-6873A1FD8AD9}"/>
    <cellStyle name="Accent1 7" xfId="30332" xr:uid="{03B29EDE-D1F6-417C-9D3D-5253881F33EA}"/>
    <cellStyle name="Accent1 7 2" xfId="30333" xr:uid="{FC1465D1-30A3-4014-AAE5-2D8FE9D80768}"/>
    <cellStyle name="Accent1 8" xfId="30334" xr:uid="{8487A369-0F29-4E3B-A5A8-6B86660DEE67}"/>
    <cellStyle name="Accent1 8 2" xfId="30335" xr:uid="{859D7275-819A-4BB8-BF33-336411F2603A}"/>
    <cellStyle name="Accent1 9" xfId="30336" xr:uid="{42EEC194-6E9B-4AB2-A313-2393D43BC8C6}"/>
    <cellStyle name="Accent1 9 2" xfId="30337" xr:uid="{2359B6D3-D220-4307-8B15-632E143D2322}"/>
    <cellStyle name="Accent2 1" xfId="30339" xr:uid="{9D390453-C3ED-4B8C-8B03-A023FBFB023E}"/>
    <cellStyle name="Accent2 1 2" xfId="30340" xr:uid="{B6227CBA-7E1E-4B83-8D2F-8B4689EA6FE5}"/>
    <cellStyle name="Accent2 1 2 2" xfId="30341" xr:uid="{6016FE4E-107E-4C8D-953D-DF55D2F511A4}"/>
    <cellStyle name="Accent2 1 3" xfId="30342" xr:uid="{0CFFE634-80DA-4144-A4C1-E497D95977E6}"/>
    <cellStyle name="Accent2 10" xfId="30343" xr:uid="{BCDE5A62-FC13-49C1-A6B8-01791E5DD0D4}"/>
    <cellStyle name="Accent2 10 2" xfId="30344" xr:uid="{7A9324C2-BE65-4520-B073-AED8FDCD7ADE}"/>
    <cellStyle name="Accent2 11" xfId="30345" xr:uid="{AB3E29E2-53EB-480C-8A57-8E3FBFB06FCC}"/>
    <cellStyle name="Accent2 11 2" xfId="30346" xr:uid="{913B55B4-B9ED-4950-A92A-DA81A6C80218}"/>
    <cellStyle name="Accent2 12" xfId="30347" xr:uid="{7D543739-579C-4842-A215-B86BF94709C1}"/>
    <cellStyle name="Accent2 12 2" xfId="30348" xr:uid="{3DC802CF-D643-4AF5-91DC-A3EC7A60AD3D}"/>
    <cellStyle name="Accent2 13" xfId="30349" xr:uid="{EDD8CD1D-FE26-427E-B59C-F3A215AF928E}"/>
    <cellStyle name="Accent2 13 2" xfId="30350" xr:uid="{69FC2F6B-B682-4E16-A528-BAB461770471}"/>
    <cellStyle name="Accent2 14" xfId="30351" xr:uid="{0B3BCD13-6558-4FEC-B46F-727DBE79626C}"/>
    <cellStyle name="Accent2 14 2" xfId="30352" xr:uid="{02CAFF41-442E-4154-A7AE-05AD55ED4BA9}"/>
    <cellStyle name="Accent2 15" xfId="30353" xr:uid="{8F7A51F9-CEAF-4608-8DAC-1FE5C9ACBC54}"/>
    <cellStyle name="Accent2 15 2" xfId="30354" xr:uid="{82477D89-31C3-4287-8B33-322041F37808}"/>
    <cellStyle name="Accent2 16" xfId="30355" xr:uid="{C7FB0643-A1EB-431A-9CC3-C70BB185655C}"/>
    <cellStyle name="Accent2 16 2" xfId="30356" xr:uid="{6B9CCD22-A42D-4A4B-BE8C-1FA31D570707}"/>
    <cellStyle name="Accent2 17" xfId="30357" xr:uid="{0AE415E8-E4B0-471B-9C4D-2AEDEE2D4827}"/>
    <cellStyle name="Accent2 17 2" xfId="30358" xr:uid="{56F73515-E40F-4417-89F2-B777F01D6152}"/>
    <cellStyle name="Accent2 18" xfId="30359" xr:uid="{05DA2A3F-1F30-4019-A981-CCD41DC877BB}"/>
    <cellStyle name="Accent2 18 2" xfId="30360" xr:uid="{3F48C7CB-5202-474A-9E1C-A78BD31E2FB4}"/>
    <cellStyle name="Accent2 19" xfId="30361" xr:uid="{50942256-8C93-4FE9-8331-57D66AE31B9A}"/>
    <cellStyle name="Accent2 19 2" xfId="30362" xr:uid="{536D34B5-BA19-46E0-915D-325782DDDEC8}"/>
    <cellStyle name="Accent2 2" xfId="199" xr:uid="{D624E479-AF7D-4204-8BD7-80AAFEF69119}"/>
    <cellStyle name="Accent2 2 2" xfId="500" xr:uid="{4F6EA144-D232-4B45-B173-9CA35146A662}"/>
    <cellStyle name="Accent2 2 2 2" xfId="30365" xr:uid="{7D319876-FF70-459B-BE6C-581AC1155EE5}"/>
    <cellStyle name="Accent2 2 2 3" xfId="30366" xr:uid="{B4988405-DD0E-4152-B22A-3895425AD1F3}"/>
    <cellStyle name="Accent2 2 2 4" xfId="30364" xr:uid="{431A0E64-F437-4996-B09F-372C9E7B2075}"/>
    <cellStyle name="Accent2 2 3" xfId="2021" xr:uid="{D86C42E2-6C32-40E1-9896-0EB0E51CC21A}"/>
    <cellStyle name="Accent2 2 3 2" xfId="32192" xr:uid="{1571CA2E-782B-4A27-B846-25346D5613EB}"/>
    <cellStyle name="Accent2 2 3 3" xfId="30367" xr:uid="{D73D1451-E60C-4C9F-AD57-697E3D3FD9FF}"/>
    <cellStyle name="Accent2 2 4" xfId="5357" xr:uid="{BC833F6A-5E7B-4BEA-A44D-5DFFCD27C06D}"/>
    <cellStyle name="Accent2 2 4 2" xfId="30368" xr:uid="{D9FDEC80-5BCC-42D0-88C2-99D85A618C41}"/>
    <cellStyle name="Accent2 2 5" xfId="1566" xr:uid="{BE064A19-5FA1-4571-BF84-D75493322B4D}"/>
    <cellStyle name="Accent2 2 5 2" xfId="30369" xr:uid="{1411A5D7-DB2B-4615-88C2-0401069B8CC7}"/>
    <cellStyle name="Accent2 2 6" xfId="30363" xr:uid="{2493A72A-41B3-43F8-BED1-F86EFA1FB790}"/>
    <cellStyle name="Accent2 20" xfId="30370" xr:uid="{074CBA79-F09C-4A68-B253-87C1CD744D58}"/>
    <cellStyle name="Accent2 20 2" xfId="30371" xr:uid="{5A58D747-147A-47F0-A75C-6641BE578168}"/>
    <cellStyle name="Accent2 21" xfId="30372" xr:uid="{6017AA86-7592-4861-B1AA-7E3E0E4A4A0A}"/>
    <cellStyle name="Accent2 21 2" xfId="30373" xr:uid="{8E89C782-CDC2-496D-849D-9E02BEFC734D}"/>
    <cellStyle name="Accent2 22" xfId="30374" xr:uid="{477FF60B-5BD1-48CD-B500-3A06378E3845}"/>
    <cellStyle name="Accent2 23" xfId="30375" xr:uid="{BEE2477C-F917-4A24-9B00-D05577081614}"/>
    <cellStyle name="Accent2 24" xfId="30376" xr:uid="{AC8524CE-2F44-475D-9DA0-530C6D3C74E3}"/>
    <cellStyle name="Accent2 25" xfId="30377" xr:uid="{BB1A1A65-4B49-44D1-B036-4CCAD1BD557B}"/>
    <cellStyle name="Accent2 26" xfId="30378" xr:uid="{21CE3F78-6939-42D1-A940-186A211AD19C}"/>
    <cellStyle name="Accent2 27" xfId="30379" xr:uid="{496D6F09-4943-46C0-BD20-3FF8C54AE03B}"/>
    <cellStyle name="Accent2 28" xfId="30380" xr:uid="{F9F102CF-B458-4A03-81AD-4329DB2375E3}"/>
    <cellStyle name="Accent2 29" xfId="30381" xr:uid="{6FB88631-D18B-4A0E-B14A-3A26B49CD707}"/>
    <cellStyle name="Accent2 3" xfId="366" xr:uid="{6DE25D1D-58B2-4F78-8E52-6083D327F1F7}"/>
    <cellStyle name="Accent2 3 2" xfId="986" xr:uid="{03CC6033-DA6A-4EA8-8902-7237980EF253}"/>
    <cellStyle name="Accent2 3 2 2" xfId="30384" xr:uid="{E943E92B-018B-4425-8CC1-E665653209DB}"/>
    <cellStyle name="Accent2 3 2 3" xfId="30383" xr:uid="{63F3ABAE-9AB6-42FE-A13A-C71E560665AA}"/>
    <cellStyle name="Accent2 3 3" xfId="2126" xr:uid="{BC886714-ED71-4188-9A13-37E99F6A1A73}"/>
    <cellStyle name="Accent2 3 3 2" xfId="30382" xr:uid="{C0DEA533-33AB-4345-B06A-FF147924E3E3}"/>
    <cellStyle name="Accent2 3 4" xfId="5324" xr:uid="{AA453DB2-2373-454F-924C-D8669E98E2EE}"/>
    <cellStyle name="Accent2 3 5" xfId="1532" xr:uid="{C0CADDA3-A1E7-4778-858D-F81A39827DA8}"/>
    <cellStyle name="Accent2 30" xfId="30385" xr:uid="{92D5711E-EBED-4529-ADB0-C20E4417E545}"/>
    <cellStyle name="Accent2 31" xfId="30386" xr:uid="{4449726A-3F3D-4671-8394-1560B7C75E0B}"/>
    <cellStyle name="Accent2 32" xfId="30387" xr:uid="{70C399A3-3A2D-4C56-9B48-56BD00176483}"/>
    <cellStyle name="Accent2 33" xfId="30388" xr:uid="{B37300C3-BFDA-49EB-9675-5D4C21092C3D}"/>
    <cellStyle name="Accent2 34" xfId="30389" xr:uid="{7675E772-911C-4D28-8BBA-6831A650B18C}"/>
    <cellStyle name="Accent2 35" xfId="30390" xr:uid="{66C39359-D1D4-460C-91F1-B1C49D487303}"/>
    <cellStyle name="Accent2 36" xfId="30391" xr:uid="{224DC72C-8FB1-4F03-8F6D-5B7202CF9C28}"/>
    <cellStyle name="Accent2 37" xfId="30392" xr:uid="{B6356CB5-2C8C-4454-A3DF-8DF13071ECF6}"/>
    <cellStyle name="Accent2 38" xfId="30393" xr:uid="{CC2F60D2-6ADA-4FCF-9231-9DD680363DEE}"/>
    <cellStyle name="Accent2 39" xfId="30394" xr:uid="{0267E6CF-4463-40A8-BEB8-BCE208988352}"/>
    <cellStyle name="Accent2 4" xfId="156" xr:uid="{78A6B47A-80E9-475C-A7AC-833E7166E996}"/>
    <cellStyle name="Accent2 4 2" xfId="30396" xr:uid="{0B627F86-2D99-458D-8100-D2F60FDFCE40}"/>
    <cellStyle name="Accent2 4 3" xfId="30395" xr:uid="{812F9716-A24B-41FA-8852-32F229FBA5A0}"/>
    <cellStyle name="Accent2 40" xfId="30397" xr:uid="{3F26A27F-B684-4E1E-8BD0-F94B5241EAE2}"/>
    <cellStyle name="Accent2 41" xfId="30398" xr:uid="{8D7D7FF5-8CBD-4C24-AD18-F21F57574F79}"/>
    <cellStyle name="Accent2 42" xfId="30399" xr:uid="{9A5031A7-98BF-41C7-BE77-9AB47E6026DF}"/>
    <cellStyle name="Accent2 43" xfId="30400" xr:uid="{1B515769-F7E2-4723-82DA-9E00298EFCA8}"/>
    <cellStyle name="Accent2 44" xfId="30401" xr:uid="{125C49DB-8FB4-4A5C-A1E2-2D6132741BC8}"/>
    <cellStyle name="Accent2 45" xfId="30402" xr:uid="{8DC20BC4-0385-445B-BD1A-8421CBB934F1}"/>
    <cellStyle name="Accent2 46" xfId="30403" xr:uid="{F4EECFC0-8E37-4919-9E90-B1EFCAD39B4A}"/>
    <cellStyle name="Accent2 47" xfId="30404" xr:uid="{331DB774-4A67-44F2-AA81-5EA93E9FA10E}"/>
    <cellStyle name="Accent2 48" xfId="30405" xr:uid="{04FF13E2-C3AA-4C40-8435-2B2C9595BEB5}"/>
    <cellStyle name="Accent2 49" xfId="30406" xr:uid="{8EF8A313-996C-4C1B-BAA3-918856050A39}"/>
    <cellStyle name="Accent2 5" xfId="30407" xr:uid="{50CA3207-73E2-42FE-BED8-38ED5C7BF2EB}"/>
    <cellStyle name="Accent2 5 2" xfId="30408" xr:uid="{2CE4E4F3-41AA-4BA5-A5F7-3BE20A9A8B3E}"/>
    <cellStyle name="Accent2 50" xfId="30409" xr:uid="{D9A6434E-DFFE-45CC-A160-C8C433562422}"/>
    <cellStyle name="Accent2 51" xfId="30410" xr:uid="{4F40B791-7292-422B-A726-0AB6A729F064}"/>
    <cellStyle name="Accent2 52" xfId="30411" xr:uid="{8457F06D-FBED-4D34-87F0-50827C7B7AC3}"/>
    <cellStyle name="Accent2 53" xfId="30412" xr:uid="{3E72F09F-2492-450D-B1A0-36078E638C04}"/>
    <cellStyle name="Accent2 54" xfId="30413" xr:uid="{3C9DCE03-47A9-4EAD-8D28-21BF30452679}"/>
    <cellStyle name="Accent2 55" xfId="30414" xr:uid="{D4D55D2B-36FE-49FF-8C88-DF62C0D2558C}"/>
    <cellStyle name="Accent2 56" xfId="30415" xr:uid="{E8BEF8ED-983D-4AE7-8BB7-5B92D96E51F7}"/>
    <cellStyle name="Accent2 57" xfId="30416" xr:uid="{AF1B9A86-E8F0-4C7D-B7E0-3C32CDD6B3A8}"/>
    <cellStyle name="Accent2 58" xfId="30417" xr:uid="{7BA5FCCC-FB8E-4203-B41D-435EAE2B0021}"/>
    <cellStyle name="Accent2 59" xfId="30418" xr:uid="{3899CE19-7806-4B0A-A6E2-71A0949DCE1F}"/>
    <cellStyle name="Accent2 6" xfId="30419" xr:uid="{21BB703C-F506-4BBA-A930-9D6647616145}"/>
    <cellStyle name="Accent2 6 2" xfId="30420" xr:uid="{4A4E7526-0B87-4530-9B1B-FD4A6CF7C405}"/>
    <cellStyle name="Accent2 60" xfId="30421" xr:uid="{B9B83440-3D10-4F83-858E-D518A4EDF5F9}"/>
    <cellStyle name="Accent2 60 2" xfId="30422" xr:uid="{29685F30-AB8D-4C35-B0D8-1B9812D8CD8C}"/>
    <cellStyle name="Accent2 61" xfId="30423" xr:uid="{1124CC91-2F83-4C91-9A05-9528D6103EEA}"/>
    <cellStyle name="Accent2 62" xfId="30424" xr:uid="{5E2D08B6-1523-48AC-AC3B-7FC99B2201F8}"/>
    <cellStyle name="Accent2 63" xfId="30425" xr:uid="{BA3549C7-4D9D-4390-AEEC-1B4C7E16D9DD}"/>
    <cellStyle name="Accent2 64" xfId="30338" xr:uid="{FFE20045-BD43-4C99-9D2D-DEFF30F2C4C9}"/>
    <cellStyle name="Accent2 65" xfId="1234" xr:uid="{E945EA30-C038-4710-AE36-198C78F2AAFA}"/>
    <cellStyle name="Accent2 7" xfId="30426" xr:uid="{0C27E443-8F32-44C4-A93E-A3A66CE4243D}"/>
    <cellStyle name="Accent2 7 2" xfId="30427" xr:uid="{94440AEF-528E-4820-AC24-4D17EDC9FEEB}"/>
    <cellStyle name="Accent2 8" xfId="30428" xr:uid="{8D3F9DCA-3523-4974-9563-62991D51618A}"/>
    <cellStyle name="Accent2 8 2" xfId="30429" xr:uid="{ABDC72F7-F709-475E-AC85-2E160D6AD99C}"/>
    <cellStyle name="Accent2 9" xfId="30430" xr:uid="{0209F997-53CA-418E-97CE-D1DF099B9AD9}"/>
    <cellStyle name="Accent2 9 2" xfId="30431" xr:uid="{9F45AAC7-06C0-4A84-9881-9C65450D062B}"/>
    <cellStyle name="Accent3 1" xfId="30433" xr:uid="{BB748990-2393-4A69-B3FA-5A8F31F01963}"/>
    <cellStyle name="Accent3 1 2" xfId="30434" xr:uid="{D030CC84-D585-4D78-A4DC-42E5FCBEF6FD}"/>
    <cellStyle name="Accent3 1 2 2" xfId="30435" xr:uid="{E211E376-2F54-495C-BCAE-1585E608FA94}"/>
    <cellStyle name="Accent3 1 3" xfId="30436" xr:uid="{0E040F2D-DC43-4F8D-8E5B-954016B184DA}"/>
    <cellStyle name="Accent3 10" xfId="30437" xr:uid="{293DA205-71D9-44B3-9757-0D2960840C67}"/>
    <cellStyle name="Accent3 10 2" xfId="30438" xr:uid="{7FBDAC6A-2156-4B13-A71B-9EDC8D083E0C}"/>
    <cellStyle name="Accent3 11" xfId="30439" xr:uid="{7697E480-79B7-472C-9109-091556246B9B}"/>
    <cellStyle name="Accent3 11 2" xfId="30440" xr:uid="{E3702F49-9DBE-4728-8BEF-8AADE3F7CADB}"/>
    <cellStyle name="Accent3 12" xfId="30441" xr:uid="{25BD7B46-B779-4767-99B7-111FE507F0F2}"/>
    <cellStyle name="Accent3 12 2" xfId="30442" xr:uid="{6926C29A-C539-4971-9B91-1291C91A5512}"/>
    <cellStyle name="Accent3 13" xfId="30443" xr:uid="{DFADA05E-FFF4-41A4-AB85-C053A0EF1603}"/>
    <cellStyle name="Accent3 13 2" xfId="30444" xr:uid="{22BFA65B-38C5-4F7B-85EB-B507B4A8094B}"/>
    <cellStyle name="Accent3 14" xfId="30445" xr:uid="{5E0A836B-8403-47A0-A3CE-D48F6CAA12C0}"/>
    <cellStyle name="Accent3 14 2" xfId="30446" xr:uid="{1517A0FA-5165-466A-AD88-A863F48574E4}"/>
    <cellStyle name="Accent3 15" xfId="30447" xr:uid="{17C1BB46-497C-4A94-A5C1-4A3788E61990}"/>
    <cellStyle name="Accent3 15 2" xfId="30448" xr:uid="{01324603-1130-479E-9DD0-B7B5B8532073}"/>
    <cellStyle name="Accent3 16" xfId="30449" xr:uid="{5397A427-2289-4715-B07C-8AE2CC2625EC}"/>
    <cellStyle name="Accent3 16 2" xfId="30450" xr:uid="{0A0B12CF-1507-4E44-A994-364C01265BD2}"/>
    <cellStyle name="Accent3 17" xfId="30451" xr:uid="{BF948BDB-80AC-45AE-9B65-586D43514E6F}"/>
    <cellStyle name="Accent3 17 2" xfId="30452" xr:uid="{C619ED83-E601-4BEF-9B8C-D4CBD3DF8CA7}"/>
    <cellStyle name="Accent3 18" xfId="30453" xr:uid="{13ECF4F8-604F-4CE1-848C-90B1EE026E8D}"/>
    <cellStyle name="Accent3 18 2" xfId="30454" xr:uid="{C8BC7509-CA46-4F75-8C18-D10E086F4B3C}"/>
    <cellStyle name="Accent3 19" xfId="30455" xr:uid="{406A8F47-AD2D-49BA-BC1B-E8AF01C29B96}"/>
    <cellStyle name="Accent3 19 2" xfId="30456" xr:uid="{98F75874-5210-43A4-8478-E6B0461F1C9F}"/>
    <cellStyle name="Accent3 2" xfId="200" xr:uid="{D1E7210C-F395-4FF1-BAB5-B1FC32159BB5}"/>
    <cellStyle name="Accent3 2 2" xfId="501" xr:uid="{9D830D3F-81AF-4368-8FE5-D1A416E26206}"/>
    <cellStyle name="Accent3 2 2 2" xfId="30459" xr:uid="{CDFF21D6-EDE8-48CA-8F6E-3B65322E9343}"/>
    <cellStyle name="Accent3 2 2 3" xfId="30460" xr:uid="{6E5FC8A7-311D-4515-8375-47AF9E1D4542}"/>
    <cellStyle name="Accent3 2 2 4" xfId="30458" xr:uid="{1881CD21-5BED-4141-B5A0-9297E27BA5EA}"/>
    <cellStyle name="Accent3 2 3" xfId="1821" xr:uid="{5B8DFF96-9D8A-4E00-BD13-4B7CBD293741}"/>
    <cellStyle name="Accent3 2 3 2" xfId="32194" xr:uid="{50BABCD4-0BDC-4CD9-B48E-4EF59680FA4C}"/>
    <cellStyle name="Accent3 2 3 3" xfId="30461" xr:uid="{33781838-3CD8-42E4-A53F-7A8CDC628A0E}"/>
    <cellStyle name="Accent3 2 4" xfId="5359" xr:uid="{8388177C-89A2-49EE-A899-2BD28A39C884}"/>
    <cellStyle name="Accent3 2 4 2" xfId="30462" xr:uid="{212798DC-BE97-411E-9585-407359DE8605}"/>
    <cellStyle name="Accent3 2 5" xfId="1568" xr:uid="{A1504649-730E-45BF-8BBF-C3A77D587375}"/>
    <cellStyle name="Accent3 2 5 2" xfId="30463" xr:uid="{A99495D8-0B34-4D94-80EA-371518F83295}"/>
    <cellStyle name="Accent3 2 6" xfId="30457" xr:uid="{6BB63636-0F15-4637-9F91-818AD2721558}"/>
    <cellStyle name="Accent3 20" xfId="30464" xr:uid="{0D78AA09-7B2D-4560-8A90-7ADBD3A8DB87}"/>
    <cellStyle name="Accent3 20 2" xfId="30465" xr:uid="{0F20E012-AEB8-402A-BF5A-4900BEA3875B}"/>
    <cellStyle name="Accent3 21" xfId="30466" xr:uid="{38DF79FE-7374-4236-A04D-A316D149849B}"/>
    <cellStyle name="Accent3 22" xfId="30467" xr:uid="{48091FB4-73E6-4259-8523-24D9ADA51715}"/>
    <cellStyle name="Accent3 23" xfId="30468" xr:uid="{F7920C58-BA36-4C38-ABB9-B54E702B786B}"/>
    <cellStyle name="Accent3 24" xfId="30469" xr:uid="{2CE2A9B7-EA08-484B-A28C-4B978971FD7B}"/>
    <cellStyle name="Accent3 25" xfId="30470" xr:uid="{EE6FDEFD-5FF7-4BEA-8F4D-0C6F67616FE5}"/>
    <cellStyle name="Accent3 26" xfId="30471" xr:uid="{70F482A9-3661-4B24-9C49-0959C2BCE3E6}"/>
    <cellStyle name="Accent3 27" xfId="30472" xr:uid="{79998C70-757F-40F3-8544-1A5471419569}"/>
    <cellStyle name="Accent3 28" xfId="30473" xr:uid="{FA47A0E8-7DF4-41C1-A2C8-5BC84A112718}"/>
    <cellStyle name="Accent3 29" xfId="30474" xr:uid="{6E2A53E3-1D64-45AB-8885-A239765D9654}"/>
    <cellStyle name="Accent3 3" xfId="343" xr:uid="{0095440E-9B9E-4EA2-BCEC-DBE25E1E0D01}"/>
    <cellStyle name="Accent3 3 2" xfId="990" xr:uid="{E9F35CFF-758A-4EF3-BCA8-836CF6D5D7A9}"/>
    <cellStyle name="Accent3 3 2 2" xfId="30477" xr:uid="{CA68FA23-B2C1-475C-805B-C774F82F6DED}"/>
    <cellStyle name="Accent3 3 2 3" xfId="30476" xr:uid="{E538B910-5548-44F1-873B-BCD4774C852E}"/>
    <cellStyle name="Accent3 3 3" xfId="1847" xr:uid="{1D5313FB-E58B-4859-87D4-ED8FD86BE5B1}"/>
    <cellStyle name="Accent3 3 3 2" xfId="30475" xr:uid="{3ED05AD2-15FA-41C6-AB3E-739A22C47C0F}"/>
    <cellStyle name="Accent3 3 4" xfId="5325" xr:uid="{C098609D-35C6-4ADB-BD24-BCECEC8E965F}"/>
    <cellStyle name="Accent3 3 5" xfId="1533" xr:uid="{7BE51810-832A-451F-8CAA-8047847E4029}"/>
    <cellStyle name="Accent3 30" xfId="30478" xr:uid="{9BD50A6E-4FBE-40CA-95C4-65A3AC34D215}"/>
    <cellStyle name="Accent3 31" xfId="30479" xr:uid="{130228D0-2348-4C6F-A1DF-7BDF18DD0F26}"/>
    <cellStyle name="Accent3 32" xfId="30480" xr:uid="{E5A9822B-6165-4256-BD25-86CEC433FF9C}"/>
    <cellStyle name="Accent3 33" xfId="30481" xr:uid="{B2404BD9-84F8-47A6-827F-08E6EB90B04D}"/>
    <cellStyle name="Accent3 34" xfId="30482" xr:uid="{7AFA91F8-CBDD-4973-B8EA-AD9224D3175B}"/>
    <cellStyle name="Accent3 35" xfId="30483" xr:uid="{23F54728-47B4-4267-8F29-D5434FF7EA90}"/>
    <cellStyle name="Accent3 36" xfId="30484" xr:uid="{8F865AFD-84EF-455B-8297-25BCD90B2C7A}"/>
    <cellStyle name="Accent3 37" xfId="30485" xr:uid="{6ED9ECFC-C9D6-4B7D-9599-5C41799547A1}"/>
    <cellStyle name="Accent3 38" xfId="30486" xr:uid="{18131A1A-5C2D-430D-AA11-DEC7AAE30DC1}"/>
    <cellStyle name="Accent3 39" xfId="30487" xr:uid="{612F6A9D-2DB3-4674-93E2-04CF8545A06E}"/>
    <cellStyle name="Accent3 4" xfId="160" xr:uid="{FC3FA0B5-0C78-46E8-B100-56D60CA07062}"/>
    <cellStyle name="Accent3 4 2" xfId="30489" xr:uid="{5501D4CD-7C22-4843-A598-26FEEAE2935B}"/>
    <cellStyle name="Accent3 4 3" xfId="30488" xr:uid="{2E8DDA89-6905-4152-BBDB-F1C38F1FB499}"/>
    <cellStyle name="Accent3 40" xfId="30490" xr:uid="{2C307506-E1FB-415F-B498-821BA35D98AE}"/>
    <cellStyle name="Accent3 41" xfId="30491" xr:uid="{44C9586D-46E6-4A72-86CF-1027BCC7FDF1}"/>
    <cellStyle name="Accent3 42" xfId="30492" xr:uid="{2672FAEB-9F23-4B7F-B3DC-7726703AD7B2}"/>
    <cellStyle name="Accent3 43" xfId="30493" xr:uid="{206F866B-F1C3-4BB9-8082-BF8E488DE622}"/>
    <cellStyle name="Accent3 44" xfId="30494" xr:uid="{D14DD03D-E8BC-46FC-9C56-680719ECDC7C}"/>
    <cellStyle name="Accent3 45" xfId="30495" xr:uid="{C33584AE-8494-4A03-8274-276F6B11669F}"/>
    <cellStyle name="Accent3 46" xfId="30496" xr:uid="{025DFC24-D4B8-4B17-9F68-6F00F7CCA799}"/>
    <cellStyle name="Accent3 47" xfId="30497" xr:uid="{B270EC73-D6B0-4D84-BC13-190F3BE7052D}"/>
    <cellStyle name="Accent3 48" xfId="30498" xr:uid="{CCB718A2-4AD2-48EE-8D7E-C39E96E69653}"/>
    <cellStyle name="Accent3 49" xfId="30499" xr:uid="{2D1E0707-5FF5-40C4-BEEC-43B065684A95}"/>
    <cellStyle name="Accent3 5" xfId="30500" xr:uid="{484E2685-65B3-4989-97E0-D83D9D977C30}"/>
    <cellStyle name="Accent3 5 2" xfId="30501" xr:uid="{E83EAD05-CB97-47E7-9582-0DFCFFDBCD18}"/>
    <cellStyle name="Accent3 50" xfId="30502" xr:uid="{B961693E-530A-44BB-B8C4-CAFDD3213D29}"/>
    <cellStyle name="Accent3 51" xfId="30503" xr:uid="{757155BE-AE8C-44DA-9186-6D1607C63848}"/>
    <cellStyle name="Accent3 52" xfId="30504" xr:uid="{1EA033A4-B4FF-48A1-A415-5C3913E0B574}"/>
    <cellStyle name="Accent3 53" xfId="30505" xr:uid="{8A1B0A4B-59DC-4C49-AB1B-13683825F66A}"/>
    <cellStyle name="Accent3 54" xfId="30506" xr:uid="{4EB72DF0-9527-47EA-9FEF-C76B2C25F09E}"/>
    <cellStyle name="Accent3 55" xfId="30507" xr:uid="{B2691CD4-200B-4D9A-8B36-928431A298D5}"/>
    <cellStyle name="Accent3 56" xfId="30508" xr:uid="{8DA5942D-4618-4E63-AFD2-0E5E0E21B69D}"/>
    <cellStyle name="Accent3 57" xfId="30509" xr:uid="{B93433D0-70AF-4017-953C-A09998B5BE29}"/>
    <cellStyle name="Accent3 58" xfId="30510" xr:uid="{D31120DB-62FD-4B0D-A262-9963FBD6CEFE}"/>
    <cellStyle name="Accent3 59" xfId="30511" xr:uid="{A9113741-51A5-4B6B-A92F-56D0D7BE1D4D}"/>
    <cellStyle name="Accent3 6" xfId="30512" xr:uid="{73B091F4-1BC9-44A6-93A4-90AD2B008779}"/>
    <cellStyle name="Accent3 6 2" xfId="30513" xr:uid="{CB7F52F4-8062-4D72-A3D6-16AB4D5257E4}"/>
    <cellStyle name="Accent3 60" xfId="30514" xr:uid="{A987ABD8-6520-4DCA-A26B-7B8A27EDC531}"/>
    <cellStyle name="Accent3 60 2" xfId="30515" xr:uid="{8C3BE7C4-7A4D-40BD-BE35-A00FC507E8D0}"/>
    <cellStyle name="Accent3 61" xfId="30516" xr:uid="{D4984B6B-0F9F-4FC3-AAC8-8E38ACB6CE12}"/>
    <cellStyle name="Accent3 62" xfId="30517" xr:uid="{5609084A-C841-4B19-98E2-C86AE0DBC077}"/>
    <cellStyle name="Accent3 63" xfId="30518" xr:uid="{35086521-6D3B-4DF6-967B-2D585F5F465B}"/>
    <cellStyle name="Accent3 64" xfId="30432" xr:uid="{9D14BC48-37E7-4308-B0E4-534C18E68B88}"/>
    <cellStyle name="Accent3 65" xfId="1238" xr:uid="{348C0E64-9237-48DA-9C16-4C1A414F4853}"/>
    <cellStyle name="Accent3 7" xfId="30519" xr:uid="{D1581180-B0A1-418C-A9A1-DAEB48A067F8}"/>
    <cellStyle name="Accent3 7 2" xfId="30520" xr:uid="{37267996-DE59-4FD3-A202-D0E87BC1BA96}"/>
    <cellStyle name="Accent3 8" xfId="30521" xr:uid="{AFC70B4C-7ECE-46BF-B691-48F80D82C1D2}"/>
    <cellStyle name="Accent3 8 2" xfId="30522" xr:uid="{8E93E934-F9C8-45F4-A64D-1EAA30DC7521}"/>
    <cellStyle name="Accent3 9" xfId="30523" xr:uid="{85DF207F-CDA1-4B52-AEC6-C233021C9BD1}"/>
    <cellStyle name="Accent3 9 2" xfId="30524" xr:uid="{F559EFD0-83BC-46A0-99BB-4F1725DC498C}"/>
    <cellStyle name="Accent4 1" xfId="30525" xr:uid="{4B53C6E8-43B8-48CF-ABBC-FADCF0554ADB}"/>
    <cellStyle name="Accent4 1 2" xfId="30526" xr:uid="{162F2C8A-0ACD-46D4-A5B9-8D8557A7BDF1}"/>
    <cellStyle name="Accent4 1 2 2" xfId="30527" xr:uid="{AAF0108A-8A6A-4C51-8D3C-60AE0B77F5C7}"/>
    <cellStyle name="Accent4 1 3" xfId="30528" xr:uid="{336190A4-D0AE-43C2-B3A1-1792A53B68BC}"/>
    <cellStyle name="Accent4 10" xfId="30529" xr:uid="{E5F05566-EF28-4A2B-B9CA-6A58AD0AE05B}"/>
    <cellStyle name="Accent4 10 2" xfId="30530" xr:uid="{DF518ED3-3F66-4496-AEB3-195713032BDB}"/>
    <cellStyle name="Accent4 11" xfId="30531" xr:uid="{61B6E46E-1EC0-44BB-B5A8-881CFBA762CC}"/>
    <cellStyle name="Accent4 11 2" xfId="30532" xr:uid="{76D92BC6-5E3E-494D-95CF-9DF75183DC97}"/>
    <cellStyle name="Accent4 12" xfId="30533" xr:uid="{ED23AF88-EE37-4E99-B9D3-6F599A7CC62D}"/>
    <cellStyle name="Accent4 12 2" xfId="30534" xr:uid="{744C554B-536F-44D9-B211-04634BC2E4D5}"/>
    <cellStyle name="Accent4 13" xfId="30535" xr:uid="{6371E431-388F-4DFE-B65A-6BDCB0837037}"/>
    <cellStyle name="Accent4 13 2" xfId="30536" xr:uid="{B6CCCDE5-2FD9-46DC-980B-8253A0A8CDD9}"/>
    <cellStyle name="Accent4 14" xfId="30537" xr:uid="{2A500736-9741-4858-9532-B6F2EFA284BB}"/>
    <cellStyle name="Accent4 14 2" xfId="30538" xr:uid="{C22ACA92-7A88-4F0C-8CBE-0AA322630A16}"/>
    <cellStyle name="Accent4 15" xfId="30539" xr:uid="{8C6C60B9-EBD7-476B-B011-EB8C21AEFE2D}"/>
    <cellStyle name="Accent4 15 2" xfId="30540" xr:uid="{8517267A-6836-4C3B-AAE8-0A41C43B31D6}"/>
    <cellStyle name="Accent4 16" xfId="30541" xr:uid="{5680921A-4A95-4602-AD10-6C9997A9B0EC}"/>
    <cellStyle name="Accent4 16 2" xfId="30542" xr:uid="{B03D0B02-4960-4F97-87CF-A941069FA92D}"/>
    <cellStyle name="Accent4 17" xfId="30543" xr:uid="{DB5C4B0B-A483-46E7-8529-040344C50BE0}"/>
    <cellStyle name="Accent4 17 2" xfId="30544" xr:uid="{2515CB6B-2285-47E1-818A-43747C0BEEF7}"/>
    <cellStyle name="Accent4 18" xfId="30545" xr:uid="{E62D6AF9-A5DF-4D24-A878-F460D5F3545D}"/>
    <cellStyle name="Accent4 18 2" xfId="30546" xr:uid="{444DEA31-2C47-45CA-93CA-766608903051}"/>
    <cellStyle name="Accent4 19" xfId="30547" xr:uid="{30C1A8FB-09F1-445F-9D18-AAB5CA121F97}"/>
    <cellStyle name="Accent4 19 2" xfId="30548" xr:uid="{2271D24B-AA3D-4CDF-BD57-F1EF328A5AAE}"/>
    <cellStyle name="Accent4 2" xfId="201" xr:uid="{B83244FA-12CB-4D1A-883C-E3834DFDE014}"/>
    <cellStyle name="Accent4 2 2" xfId="502" xr:uid="{1DCF8E28-CE42-47B5-9AEF-6CC1E9E10109}"/>
    <cellStyle name="Accent4 2 2 2" xfId="30551" xr:uid="{A1B44806-4223-4868-8A50-6122A0DCC936}"/>
    <cellStyle name="Accent4 2 2 3" xfId="30550" xr:uid="{4FFF792C-0DE1-4F0F-86A2-639C8E5F2443}"/>
    <cellStyle name="Accent4 2 3" xfId="2083" xr:uid="{6B0B0E2D-6E4B-4135-A921-3C4716C9931A}"/>
    <cellStyle name="Accent4 2 3 2" xfId="32197" xr:uid="{22DA9808-4F4F-4FA4-8B40-38003DBBBFBE}"/>
    <cellStyle name="Accent4 2 4" xfId="5361" xr:uid="{3AC6DD75-A434-498C-88CD-68D656D54842}"/>
    <cellStyle name="Accent4 2 4 2" xfId="30552" xr:uid="{61C358A0-D814-449E-9BD2-83582B2ECD9B}"/>
    <cellStyle name="Accent4 2 5" xfId="1570" xr:uid="{4EA4A559-BC25-423D-AE4E-204F3BEBB98E}"/>
    <cellStyle name="Accent4 2 5 2" xfId="30549" xr:uid="{1D2FD8C7-8251-43E3-8FD1-14156FD3BC40}"/>
    <cellStyle name="Accent4 20" xfId="30553" xr:uid="{597E7DE8-F435-4623-AF9B-A141F79C0D1F}"/>
    <cellStyle name="Accent4 20 2" xfId="30554" xr:uid="{ECD27E65-0803-42AA-9BC2-02D6664F527C}"/>
    <cellStyle name="Accent4 21" xfId="30555" xr:uid="{41CF92BF-D28B-402A-951A-55EBD7470B17}"/>
    <cellStyle name="Accent4 22" xfId="30556" xr:uid="{0F72AFC2-3606-45EE-A6D2-B6A6E194FCEF}"/>
    <cellStyle name="Accent4 23" xfId="30557" xr:uid="{97A6E453-9B59-4F8E-8AA0-96FED65F093F}"/>
    <cellStyle name="Accent4 24" xfId="30558" xr:uid="{5D7C64E2-6CD4-47E4-994D-37ADB631B108}"/>
    <cellStyle name="Accent4 25" xfId="30559" xr:uid="{DF8EE20D-EB13-407D-9E3F-41C4746327D9}"/>
    <cellStyle name="Accent4 26" xfId="30560" xr:uid="{EBB8DF4B-7104-4C22-B450-680BAA9F0FDF}"/>
    <cellStyle name="Accent4 27" xfId="30561" xr:uid="{CC72A3A1-5257-40CA-A073-C2734A5DD98F}"/>
    <cellStyle name="Accent4 28" xfId="30562" xr:uid="{6DCB5A1B-8286-425F-A695-9CAA357F4063}"/>
    <cellStyle name="Accent4 29" xfId="30563" xr:uid="{8650092D-5AF6-4B83-B9B3-CC52022F66C5}"/>
    <cellStyle name="Accent4 3" xfId="347" xr:uid="{97F7A852-1084-4289-86C0-325E30684154}"/>
    <cellStyle name="Accent4 3 2" xfId="994" xr:uid="{5308B0E2-EBEF-46EB-8D35-090BA9C5855A}"/>
    <cellStyle name="Accent4 3 2 2" xfId="30566" xr:uid="{0CB40DCD-5F75-48D2-8D12-0F0303192F26}"/>
    <cellStyle name="Accent4 3 2 3" xfId="30565" xr:uid="{D428E83D-3811-4CF4-8B83-69BA158FF84B}"/>
    <cellStyle name="Accent4 3 3" xfId="1863" xr:uid="{4AD1AFD6-D5B8-4495-9428-0500F65FDA70}"/>
    <cellStyle name="Accent4 3 3 2" xfId="30564" xr:uid="{3E54640F-05CD-45F1-ABB0-C7CB95DD7B77}"/>
    <cellStyle name="Accent4 3 4" xfId="5326" xr:uid="{333DD08D-4BA9-4615-BC99-9091F76AC900}"/>
    <cellStyle name="Accent4 3 5" xfId="1534" xr:uid="{6F189203-A6E9-4A82-947B-558A76B6B2D3}"/>
    <cellStyle name="Accent4 30" xfId="30567" xr:uid="{39372D01-FED9-492B-A77B-21D90A06D6E3}"/>
    <cellStyle name="Accent4 31" xfId="30568" xr:uid="{A6EAC791-1142-4F0D-B9C2-681B11FF0DC1}"/>
    <cellStyle name="Accent4 32" xfId="30569" xr:uid="{B5FD3633-35C0-4A48-844E-AC3E02D6D83D}"/>
    <cellStyle name="Accent4 33" xfId="30570" xr:uid="{034ADDF9-6D25-45C3-8E10-B73311714FA6}"/>
    <cellStyle name="Accent4 34" xfId="30571" xr:uid="{EC4BE54F-9811-4DCC-B60C-B8212D5040E2}"/>
    <cellStyle name="Accent4 35" xfId="30572" xr:uid="{967660D3-F373-4665-8436-339B7EC89456}"/>
    <cellStyle name="Accent4 36" xfId="30573" xr:uid="{348CBF4F-F5DF-4D67-B3D8-2154FBF631F0}"/>
    <cellStyle name="Accent4 37" xfId="30574" xr:uid="{9E9A04DF-1E00-496D-BD6D-0A120EB873F5}"/>
    <cellStyle name="Accent4 38" xfId="30575" xr:uid="{6DB6242B-CDA7-4029-A67D-151D84B5C8B1}"/>
    <cellStyle name="Accent4 39" xfId="30576" xr:uid="{33FCDD43-AA31-41A2-94B9-CAE4DA488AC2}"/>
    <cellStyle name="Accent4 4" xfId="164" xr:uid="{712AB847-1636-4EFC-92D1-4F03CCACC979}"/>
    <cellStyle name="Accent4 4 2" xfId="30578" xr:uid="{9357AECB-4223-40B7-9F8B-C870B833A22D}"/>
    <cellStyle name="Accent4 4 3" xfId="30577" xr:uid="{017B31F7-C4AB-4B6F-A0AE-4D19B4FAC9F4}"/>
    <cellStyle name="Accent4 40" xfId="30579" xr:uid="{4F2DA435-AA6C-4F6B-8359-F99CE07B48CC}"/>
    <cellStyle name="Accent4 41" xfId="30580" xr:uid="{C20258E0-B2F5-4F81-BA92-69732C5BF57A}"/>
    <cellStyle name="Accent4 42" xfId="30581" xr:uid="{6B024E52-3494-439E-9BAC-CED9658BE012}"/>
    <cellStyle name="Accent4 43" xfId="30582" xr:uid="{8370DFCD-82B4-48AA-8FC8-6CBC60BD2EE9}"/>
    <cellStyle name="Accent4 44" xfId="30583" xr:uid="{C8CCF7A6-85F6-4B0F-A0C9-04538AC43E80}"/>
    <cellStyle name="Accent4 45" xfId="30584" xr:uid="{244989E6-0F41-44C3-B382-1B1B24E7B322}"/>
    <cellStyle name="Accent4 46" xfId="30585" xr:uid="{BCC62D68-897C-4980-8D48-4680BBB2F4FC}"/>
    <cellStyle name="Accent4 47" xfId="30586" xr:uid="{46F1927F-E194-4ADE-916B-7DB00B7A3FDA}"/>
    <cellStyle name="Accent4 48" xfId="30587" xr:uid="{89489271-4155-49CB-A75E-EF13B98318DD}"/>
    <cellStyle name="Accent4 49" xfId="30588" xr:uid="{76035D96-1DCA-4CFA-BC0C-E00889109900}"/>
    <cellStyle name="Accent4 5" xfId="30589" xr:uid="{EAD87403-CA32-48EB-A676-4AFAD37D8FA4}"/>
    <cellStyle name="Accent4 5 2" xfId="30590" xr:uid="{91BEB041-252A-4D9F-9C98-45173ABC2960}"/>
    <cellStyle name="Accent4 50" xfId="30591" xr:uid="{81C404AA-2276-4601-8D4D-95E2F6615D21}"/>
    <cellStyle name="Accent4 51" xfId="30592" xr:uid="{2CAE7AE6-7267-4950-AAF7-2ADC2F13E4F2}"/>
    <cellStyle name="Accent4 52" xfId="30593" xr:uid="{CFCA15A2-F3BA-4184-94F0-69E1FF80C070}"/>
    <cellStyle name="Accent4 53" xfId="30594" xr:uid="{455DF4A7-455C-4F8B-94F8-533B99C3119C}"/>
    <cellStyle name="Accent4 54" xfId="30595" xr:uid="{B53EA0E2-9052-4B34-9DA9-6B19032445D7}"/>
    <cellStyle name="Accent4 55" xfId="30596" xr:uid="{66C64880-BDD2-4639-8222-2568AFDC86E7}"/>
    <cellStyle name="Accent4 56" xfId="30597" xr:uid="{299F044A-4976-4B5B-B4AC-65A5FA1839F8}"/>
    <cellStyle name="Accent4 57" xfId="30598" xr:uid="{6F57F632-AF7C-4110-9620-7776EF00190F}"/>
    <cellStyle name="Accent4 58" xfId="30599" xr:uid="{AF2265E6-DC90-48D9-8950-8F6CD2289C44}"/>
    <cellStyle name="Accent4 59" xfId="30600" xr:uid="{F5F9235F-3E76-4CE3-AD2F-D13AE70A7B80}"/>
    <cellStyle name="Accent4 6" xfId="30601" xr:uid="{CD68E838-E335-4AB5-BDDE-C1B9B8F427C2}"/>
    <cellStyle name="Accent4 6 2" xfId="30602" xr:uid="{B0B3DE2E-BA5C-48C2-BD31-A275FC0F50CA}"/>
    <cellStyle name="Accent4 60" xfId="30603" xr:uid="{5AFBBE94-99F9-45DC-BD94-72C107BA7ADC}"/>
    <cellStyle name="Accent4 60 2" xfId="30604" xr:uid="{910C8015-6306-4F52-953F-31370BAFC5A9}"/>
    <cellStyle name="Accent4 60 3" xfId="30605" xr:uid="{09E33F27-66B3-4A43-BCB5-F81D4FE9FC58}"/>
    <cellStyle name="Accent4 60 4" xfId="30606" xr:uid="{372C1B44-FBF1-4E67-93EB-1048AD104F95}"/>
    <cellStyle name="Accent4 60 5" xfId="30607" xr:uid="{D81BD0E5-C4FD-46D3-B69D-BBBDF1312063}"/>
    <cellStyle name="Accent4 61" xfId="30608" xr:uid="{F8C04E29-701B-433B-AF72-B4CE66B8FF8A}"/>
    <cellStyle name="Accent4 62" xfId="30609" xr:uid="{80D3386B-5A0A-4362-9367-48AECBA33AB2}"/>
    <cellStyle name="Accent4 63" xfId="30610" xr:uid="{739B3E0B-7C16-4C64-B6C7-8B2520BB392F}"/>
    <cellStyle name="Accent4 64" xfId="30611" xr:uid="{65946740-B1A7-4906-BDC6-912ACACBBD15}"/>
    <cellStyle name="Accent4 65" xfId="30612" xr:uid="{008A2736-8847-419C-AE97-ECD8641AA40B}"/>
    <cellStyle name="Accent4 66" xfId="30613" xr:uid="{08FE2B62-B031-4A3B-A84D-C56884CFF92D}"/>
    <cellStyle name="Accent4 67" xfId="30614" xr:uid="{2628EC27-D1F8-4795-8732-D84EEFDC4D2C}"/>
    <cellStyle name="Accent4 68" xfId="30615" xr:uid="{F9685AE4-7CD6-4CBF-9FA8-E805195A3B9D}"/>
    <cellStyle name="Accent4 69" xfId="1242" xr:uid="{97508131-6AD2-42C1-A562-B3E7CCAB8626}"/>
    <cellStyle name="Accent4 7" xfId="30616" xr:uid="{931E0A7F-B275-4055-925A-33D1AED7BCC1}"/>
    <cellStyle name="Accent4 7 2" xfId="30617" xr:uid="{7ACF3321-3F05-4DD5-AA00-2D9637E67DD5}"/>
    <cellStyle name="Accent4 8" xfId="30618" xr:uid="{4BD3EE51-D868-4E0F-877C-B4ADB74FED83}"/>
    <cellStyle name="Accent4 8 2" xfId="30619" xr:uid="{A6954B79-75E3-4F11-BC85-5AC26E035AB6}"/>
    <cellStyle name="Accent4 9" xfId="30620" xr:uid="{B01674DF-910F-4584-A7A7-1E3432128510}"/>
    <cellStyle name="Accent4 9 2" xfId="30621" xr:uid="{D597162B-0AE2-4CFC-B48C-0FD45DDE9667}"/>
    <cellStyle name="Accent5 1" xfId="30623" xr:uid="{A6221C79-C171-4B56-ABCB-A5CE066292A3}"/>
    <cellStyle name="Accent5 1 2" xfId="30624" xr:uid="{27DBE814-60DF-44A1-82A1-6BFECADEC26D}"/>
    <cellStyle name="Accent5 1 2 2" xfId="30625" xr:uid="{497920CB-1F18-47DB-870B-2F165E729D8F}"/>
    <cellStyle name="Accent5 1 3" xfId="30626" xr:uid="{6C908E13-7115-4FB2-A613-DF951A638D72}"/>
    <cellStyle name="Accent5 10" xfId="30627" xr:uid="{9890676E-8ED1-4C3F-81A0-65AE254FED0E}"/>
    <cellStyle name="Accent5 10 2" xfId="30628" xr:uid="{D4A67EF5-1CEB-470C-98AF-E7017D90DB75}"/>
    <cellStyle name="Accent5 11" xfId="30629" xr:uid="{6B2B3321-AFAD-4573-8E3D-8FAFBAE7EF3B}"/>
    <cellStyle name="Accent5 11 2" xfId="30630" xr:uid="{90BBB6B7-CCFE-4299-B217-5B2C007F1AE8}"/>
    <cellStyle name="Accent5 12" xfId="30631" xr:uid="{E436E098-0431-459E-BD0D-14F290835C2A}"/>
    <cellStyle name="Accent5 12 2" xfId="30632" xr:uid="{9D6CCEAE-E155-4A45-8047-54C6F9F18130}"/>
    <cellStyle name="Accent5 13" xfId="30633" xr:uid="{8F081153-06C7-4A1A-BF90-2E8C105001AA}"/>
    <cellStyle name="Accent5 13 2" xfId="30634" xr:uid="{B38FB554-FDCB-46A8-82FB-4323CA4590BB}"/>
    <cellStyle name="Accent5 14" xfId="30635" xr:uid="{921972E5-F9AD-4F6C-A9C1-F50A49AF1E09}"/>
    <cellStyle name="Accent5 14 2" xfId="30636" xr:uid="{D12B60EC-63C3-40C4-A743-F7B73967F8F6}"/>
    <cellStyle name="Accent5 15" xfId="30637" xr:uid="{9FF1A2C1-4223-451D-A779-91BB2BF42E07}"/>
    <cellStyle name="Accent5 15 2" xfId="30638" xr:uid="{20E8DB18-AFFC-4501-B650-C51332509DA0}"/>
    <cellStyle name="Accent5 16" xfId="30639" xr:uid="{B6C0639A-52EB-4AE5-8904-0981D18E1DFD}"/>
    <cellStyle name="Accent5 16 2" xfId="30640" xr:uid="{75DE0A24-A900-43E7-A4C1-FB24D84E3D3F}"/>
    <cellStyle name="Accent5 17" xfId="30641" xr:uid="{C2830195-766D-416F-B2F8-BA2394CA8671}"/>
    <cellStyle name="Accent5 17 2" xfId="30642" xr:uid="{AE4E695D-6D7B-4000-A779-39C7FF053107}"/>
    <cellStyle name="Accent5 18" xfId="30643" xr:uid="{600CEB39-5983-478C-83F9-6A1342C1CDBA}"/>
    <cellStyle name="Accent5 18 2" xfId="30644" xr:uid="{79A9C7F4-4300-41E9-B363-0279FD78CA58}"/>
    <cellStyle name="Accent5 19" xfId="30645" xr:uid="{94192CF4-F115-4118-ADC2-BC9C5C5C20AE}"/>
    <cellStyle name="Accent5 19 2" xfId="30646" xr:uid="{3A8C1FF5-273E-4754-B8C3-7B2617C397E0}"/>
    <cellStyle name="Accent5 2" xfId="202" xr:uid="{0D18F890-635B-44EC-B0BB-769E763442A6}"/>
    <cellStyle name="Accent5 2 2" xfId="503" xr:uid="{1329BDB7-3BD8-41D8-A688-2E480EA4CC0F}"/>
    <cellStyle name="Accent5 2 2 2" xfId="30649" xr:uid="{076BBA16-AA32-4E20-9FE5-1F68BD6118B1}"/>
    <cellStyle name="Accent5 2 2 3" xfId="30648" xr:uid="{A6B8F1B4-D40B-4CBB-886D-4E774D62892E}"/>
    <cellStyle name="Accent5 2 3" xfId="2102" xr:uid="{65C1FD97-6470-4EA8-95BC-DDF57747AED9}"/>
    <cellStyle name="Accent5 2 3 2" xfId="32200" xr:uid="{937436AB-54F1-4CF2-9A11-28945A797E3C}"/>
    <cellStyle name="Accent5 2 4" xfId="5363" xr:uid="{55E51936-89E5-4B7F-83B9-6DCF80011011}"/>
    <cellStyle name="Accent5 2 4 2" xfId="30647" xr:uid="{16FE654F-EBBB-4A12-A754-F370933C1ACD}"/>
    <cellStyle name="Accent5 2 5" xfId="1572" xr:uid="{8B5CACA7-ADAF-4C9C-8D01-90BABBF4C658}"/>
    <cellStyle name="Accent5 20" xfId="30650" xr:uid="{101AB7A3-8FDA-4CF4-9271-BA9FEFDAF900}"/>
    <cellStyle name="Accent5 21" xfId="30651" xr:uid="{80206682-EA70-4F36-99F6-891A71A5469E}"/>
    <cellStyle name="Accent5 22" xfId="30652" xr:uid="{7705C5AD-D751-459C-8CBC-1B5B046F8FDD}"/>
    <cellStyle name="Accent5 23" xfId="30653" xr:uid="{6285A9FA-E2E5-447A-8A96-0627AFF24FF0}"/>
    <cellStyle name="Accent5 24" xfId="30654" xr:uid="{827C649E-FD26-4A56-AD2F-7649ED900F24}"/>
    <cellStyle name="Accent5 25" xfId="30655" xr:uid="{ACF56B8D-608B-4BE1-A355-0520F0130499}"/>
    <cellStyle name="Accent5 26" xfId="30656" xr:uid="{C0CA15F9-8A35-4EAC-86D3-6A9F0FE85BBB}"/>
    <cellStyle name="Accent5 27" xfId="30657" xr:uid="{CE756923-23EC-4F08-9517-57B8431E76BC}"/>
    <cellStyle name="Accent5 28" xfId="30658" xr:uid="{C8E28988-F3A9-4E50-8F07-33DED01DA461}"/>
    <cellStyle name="Accent5 29" xfId="30659" xr:uid="{C94A3683-51BB-491A-8544-A880543808E9}"/>
    <cellStyle name="Accent5 3" xfId="421" xr:uid="{215EA970-6EB5-49E2-9230-525ADDC9C73E}"/>
    <cellStyle name="Accent5 3 2" xfId="998" xr:uid="{3489D9E8-0570-43F7-90F5-D56C85136FD7}"/>
    <cellStyle name="Accent5 3 2 2" xfId="30661" xr:uid="{57E98EF1-E539-4A0B-9081-83ADD86B6680}"/>
    <cellStyle name="Accent5 3 3" xfId="2151" xr:uid="{EE9A9465-2A43-4024-9DD0-84576764A9CD}"/>
    <cellStyle name="Accent5 3 3 2" xfId="30660" xr:uid="{E23DF94D-C11A-444C-B37C-B4AF64593673}"/>
    <cellStyle name="Accent5 3 4" xfId="5327" xr:uid="{C41CC849-61FA-46C8-980B-50A0E28DA2C9}"/>
    <cellStyle name="Accent5 3 5" xfId="1535" xr:uid="{37C2C275-5570-4FB3-96EA-4A01D3B2E370}"/>
    <cellStyle name="Accent5 30" xfId="30662" xr:uid="{E46B852A-0799-4C8B-8698-CFC91BF9B499}"/>
    <cellStyle name="Accent5 31" xfId="30663" xr:uid="{473F803D-EEA7-4DE3-B3B0-6D26DD2F83B0}"/>
    <cellStyle name="Accent5 32" xfId="30664" xr:uid="{09FA9307-A88A-4F2F-83FA-943360991081}"/>
    <cellStyle name="Accent5 33" xfId="30665" xr:uid="{5CEDDD9B-E19C-413E-AAA6-0CC78D030602}"/>
    <cellStyle name="Accent5 34" xfId="30666" xr:uid="{F78149DA-269F-43F9-99C5-A633BDFB0E4D}"/>
    <cellStyle name="Accent5 35" xfId="30667" xr:uid="{E40ABFE6-6D3A-49B3-B39B-B6FC938C2479}"/>
    <cellStyle name="Accent5 36" xfId="30668" xr:uid="{9681400B-C74D-488A-864D-BB34EA25F1ED}"/>
    <cellStyle name="Accent5 37" xfId="30669" xr:uid="{211AD6E1-2114-4003-B46E-137157C50EE0}"/>
    <cellStyle name="Accent5 38" xfId="30670" xr:uid="{3EC6E514-B7A8-45CD-A068-D7F48E70D3A5}"/>
    <cellStyle name="Accent5 39" xfId="30671" xr:uid="{BC3D5C77-4D41-4EC6-923D-D6047E03D97E}"/>
    <cellStyle name="Accent5 4" xfId="168" xr:uid="{29135435-C570-48C5-827A-6FA42561FD1C}"/>
    <cellStyle name="Accent5 4 2" xfId="30673" xr:uid="{4C30B42B-9FD6-4F7D-806B-4DD36C4DAD4B}"/>
    <cellStyle name="Accent5 4 3" xfId="30672" xr:uid="{E1AB2B85-A197-4213-8D70-5D0A040FE101}"/>
    <cellStyle name="Accent5 40" xfId="30674" xr:uid="{41C093D5-835B-4F48-9CA2-5CF6BED54EE9}"/>
    <cellStyle name="Accent5 41" xfId="30675" xr:uid="{91F175A8-36D7-4518-B767-8812223B2EA7}"/>
    <cellStyle name="Accent5 42" xfId="30676" xr:uid="{C5780018-A6D5-4297-A670-E64B84EB188D}"/>
    <cellStyle name="Accent5 43" xfId="30677" xr:uid="{CB046B4C-6451-489B-AAF6-8B10262C75B2}"/>
    <cellStyle name="Accent5 44" xfId="30678" xr:uid="{A2486B60-F24E-43DD-99BC-C8FEF47DBE60}"/>
    <cellStyle name="Accent5 45" xfId="30679" xr:uid="{8D9BE8FD-0CCE-4A12-B804-BE4BBBC5F223}"/>
    <cellStyle name="Accent5 46" xfId="30680" xr:uid="{F087E55A-6CA9-4C16-9EDE-71245FA11F45}"/>
    <cellStyle name="Accent5 47" xfId="30681" xr:uid="{60B728CC-8FC3-43F6-B40A-0ECE2B2933BF}"/>
    <cellStyle name="Accent5 48" xfId="30682" xr:uid="{FE3F80D6-B43C-4458-ADD6-056AE61775F5}"/>
    <cellStyle name="Accent5 49" xfId="30683" xr:uid="{42D297F9-6B98-4C8F-B1D6-2AD5E62ED855}"/>
    <cellStyle name="Accent5 5" xfId="30684" xr:uid="{51BBFD72-9F2F-41A2-AD8D-AEA3539871A9}"/>
    <cellStyle name="Accent5 5 2" xfId="30685" xr:uid="{CF689209-CE22-4B7D-98D6-3C5208B055A0}"/>
    <cellStyle name="Accent5 50" xfId="30686" xr:uid="{3981283F-1F75-4135-87F9-2E50A87FD565}"/>
    <cellStyle name="Accent5 51" xfId="30687" xr:uid="{31A96DEC-4495-4BC9-844B-2AF75B6AFD84}"/>
    <cellStyle name="Accent5 52" xfId="30688" xr:uid="{B5F98217-5CF3-42CD-A70A-C9280FCE1493}"/>
    <cellStyle name="Accent5 53" xfId="30689" xr:uid="{31C2C428-3F1D-451F-ABAB-C0934ECF50BC}"/>
    <cellStyle name="Accent5 54" xfId="30690" xr:uid="{34289DAC-29F9-468E-92E5-C1B38C00314C}"/>
    <cellStyle name="Accent5 55" xfId="30691" xr:uid="{D662D399-02A0-43E8-BD28-6B84D25CE1C2}"/>
    <cellStyle name="Accent5 56" xfId="30692" xr:uid="{C72E5ED5-B2B2-44C8-84D1-386E0AB6D33B}"/>
    <cellStyle name="Accent5 57" xfId="30693" xr:uid="{FCC22C30-7947-479C-887E-954D166A8507}"/>
    <cellStyle name="Accent5 58" xfId="30694" xr:uid="{9B41335C-A07F-4139-86A0-2D5C5814E10F}"/>
    <cellStyle name="Accent5 59" xfId="30695" xr:uid="{7F78CB62-4286-4DD2-98D1-69D6FE52DD28}"/>
    <cellStyle name="Accent5 6" xfId="30696" xr:uid="{7DBF0BB2-7372-44E7-B92A-58BD0386CD42}"/>
    <cellStyle name="Accent5 6 2" xfId="30697" xr:uid="{80A6269D-6CF9-4AFF-B63D-C43F39D4C8FC}"/>
    <cellStyle name="Accent5 60" xfId="30698" xr:uid="{B391C7DC-4B5D-46AA-95C6-C64B2031126C}"/>
    <cellStyle name="Accent5 60 2" xfId="30699" xr:uid="{FB0C7D8E-D2E4-421A-AC0E-0B0DE2EDE602}"/>
    <cellStyle name="Accent5 61" xfId="30700" xr:uid="{D8D92146-5396-4BFD-819E-3A53E801FDCC}"/>
    <cellStyle name="Accent5 62" xfId="30701" xr:uid="{3CDED4F9-9473-4D58-97E6-D12831960809}"/>
    <cellStyle name="Accent5 63" xfId="30702" xr:uid="{F5A4CB93-FEF2-49E6-8F54-D3C48E5BDDD1}"/>
    <cellStyle name="Accent5 64" xfId="30622" xr:uid="{096FB95C-2782-4410-B587-176CABC97C0E}"/>
    <cellStyle name="Accent5 65" xfId="1246" xr:uid="{884348FB-C94F-4C51-9810-9DF9F665DA0A}"/>
    <cellStyle name="Accent5 7" xfId="30703" xr:uid="{57A726F4-94C1-41AD-AC72-40F5002DD0CB}"/>
    <cellStyle name="Accent5 7 2" xfId="30704" xr:uid="{84A96BEF-D904-49DB-AC79-62087A4F30D7}"/>
    <cellStyle name="Accent5 8" xfId="30705" xr:uid="{77D84046-3CD3-422A-ACBC-AEF4EF90DB99}"/>
    <cellStyle name="Accent5 8 2" xfId="30706" xr:uid="{FDFC6261-A81A-454B-991D-2467490DB79C}"/>
    <cellStyle name="Accent5 9" xfId="30707" xr:uid="{6A10295E-EEAF-4AAC-99F5-8FF86B0E59FF}"/>
    <cellStyle name="Accent5 9 2" xfId="30708" xr:uid="{D1E647C6-C88D-4B2D-AA2A-236404FA338A}"/>
    <cellStyle name="Accent6 1" xfId="30709" xr:uid="{0EA8BE2A-FD62-47AB-A25C-886101A5F677}"/>
    <cellStyle name="Accent6 1 2" xfId="30710" xr:uid="{DE496334-2D46-4723-B1B1-DE5A8B80B960}"/>
    <cellStyle name="Accent6 1 2 2" xfId="30711" xr:uid="{65E05D75-8B88-4B3D-98E5-C805A4BEB2DF}"/>
    <cellStyle name="Accent6 1 3" xfId="30712" xr:uid="{B184FCDD-B17F-441F-8C1F-F685520D58C5}"/>
    <cellStyle name="Accent6 10" xfId="30713" xr:uid="{1592A0B2-E69F-453B-B88A-1A8E58E9E2F7}"/>
    <cellStyle name="Accent6 10 2" xfId="30714" xr:uid="{1B361B8B-9CD3-4228-A3C1-919C0E98C8B3}"/>
    <cellStyle name="Accent6 11" xfId="30715" xr:uid="{28E778CD-1DBE-4BF3-9641-A290678191D2}"/>
    <cellStyle name="Accent6 11 2" xfId="30716" xr:uid="{73AFB5EB-86A2-45C4-A7E6-4CA3AF5DA47E}"/>
    <cellStyle name="Accent6 12" xfId="30717" xr:uid="{41DA0082-D982-4AC8-95C7-9CB06A1CB0E4}"/>
    <cellStyle name="Accent6 12 2" xfId="30718" xr:uid="{904DAA19-6117-4A23-860E-CA4187CF9A39}"/>
    <cellStyle name="Accent6 13" xfId="30719" xr:uid="{98FD5926-5FC8-4426-9DB5-FE95A5617081}"/>
    <cellStyle name="Accent6 13 2" xfId="30720" xr:uid="{5250F7D5-E865-4EED-A147-DEFB21B69D37}"/>
    <cellStyle name="Accent6 14" xfId="30721" xr:uid="{A5608084-00E3-4120-92B1-6DA5A6DA8677}"/>
    <cellStyle name="Accent6 14 2" xfId="30722" xr:uid="{2E6D20AF-CC27-404E-BCF1-B2FF3771FDA6}"/>
    <cellStyle name="Accent6 15" xfId="30723" xr:uid="{82A85A68-E91E-45A3-8609-6769A1185A39}"/>
    <cellStyle name="Accent6 15 2" xfId="30724" xr:uid="{72AD75A1-E0FE-4589-AB03-1BFCF32EAC0A}"/>
    <cellStyle name="Accent6 16" xfId="30725" xr:uid="{73CB1821-F350-434E-9DC3-44269825FBED}"/>
    <cellStyle name="Accent6 16 2" xfId="30726" xr:uid="{6C440FA9-36A9-4895-9C35-E2DA00E2BB55}"/>
    <cellStyle name="Accent6 17" xfId="30727" xr:uid="{A073FBD0-1467-4096-AB42-D479379162A2}"/>
    <cellStyle name="Accent6 17 2" xfId="30728" xr:uid="{45A712E5-C5C4-4B4E-B651-E516CA819EF9}"/>
    <cellStyle name="Accent6 18" xfId="30729" xr:uid="{1EA508FE-63C6-48FF-B9FD-458D4084C298}"/>
    <cellStyle name="Accent6 18 2" xfId="30730" xr:uid="{A68EF683-1F52-41D5-BFCF-A80DF5E5519B}"/>
    <cellStyle name="Accent6 19" xfId="30731" xr:uid="{701ABE66-A135-4D85-8413-9CE2445751FB}"/>
    <cellStyle name="Accent6 19 2" xfId="30732" xr:uid="{77581BF8-DC51-46AC-8250-5690EA9FE93A}"/>
    <cellStyle name="Accent6 2" xfId="203" xr:uid="{5F8C0269-E74D-4FEF-9C00-029F45ABACB6}"/>
    <cellStyle name="Accent6 2 2" xfId="504" xr:uid="{2C26C110-4FCF-4C6E-9181-0FB4AB06881A}"/>
    <cellStyle name="Accent6 2 2 2" xfId="30735" xr:uid="{903DBF46-1C40-4A15-A471-D082F4F52487}"/>
    <cellStyle name="Accent6 2 2 3" xfId="30736" xr:uid="{5EE458DF-DE9B-41F8-916F-285C5CE5ED37}"/>
    <cellStyle name="Accent6 2 2 4" xfId="30734" xr:uid="{57E1A31E-D1BC-4094-B9F0-AD12A1C5C884}"/>
    <cellStyle name="Accent6 2 3" xfId="2087" xr:uid="{4C2A8EA4-03B0-4359-9468-9D9C762325C6}"/>
    <cellStyle name="Accent6 2 3 2" xfId="32202" xr:uid="{B4B20CCE-B65F-433E-9797-DC3531380DFB}"/>
    <cellStyle name="Accent6 2 3 3" xfId="30737" xr:uid="{34FF4A04-027E-41E0-8A85-01B04ACBB371}"/>
    <cellStyle name="Accent6 2 4" xfId="5365" xr:uid="{C6C10D88-1690-482D-81C9-081A07D49311}"/>
    <cellStyle name="Accent6 2 4 2" xfId="30738" xr:uid="{18743B50-526C-42CF-AFD0-A2FC051FD93A}"/>
    <cellStyle name="Accent6 2 5" xfId="1574" xr:uid="{E7CF7F05-4C83-4582-A298-3AAF016B7E37}"/>
    <cellStyle name="Accent6 2 5 2" xfId="30739" xr:uid="{26DFA413-8F43-4088-9DB8-834F616A3879}"/>
    <cellStyle name="Accent6 2 6" xfId="30733" xr:uid="{C5579899-48F5-4D3E-A04F-F6090ADFAD46}"/>
    <cellStyle name="Accent6 20" xfId="30740" xr:uid="{24B90340-7965-4F71-8FE9-61F46E279529}"/>
    <cellStyle name="Accent6 20 2" xfId="30741" xr:uid="{4C48E38C-104A-49EA-B3F6-EE43A7DD6C02}"/>
    <cellStyle name="Accent6 21" xfId="30742" xr:uid="{63CDEFA6-7747-449A-A2A4-C80A6D54EB4F}"/>
    <cellStyle name="Accent6 21 2" xfId="30743" xr:uid="{791EA60B-9063-40D1-9BD4-8B61045B6E70}"/>
    <cellStyle name="Accent6 22" xfId="30744" xr:uid="{9FE37970-EB62-4C57-B128-64F691EF6B08}"/>
    <cellStyle name="Accent6 23" xfId="30745" xr:uid="{D7AE5767-6617-4998-8913-9EE93286BD60}"/>
    <cellStyle name="Accent6 24" xfId="30746" xr:uid="{73387727-3BE6-4D3A-BBD2-85CF92EFC8D0}"/>
    <cellStyle name="Accent6 25" xfId="30747" xr:uid="{3729ECD6-DDC3-47E3-B706-C81A77DA3280}"/>
    <cellStyle name="Accent6 26" xfId="30748" xr:uid="{82C8A7D9-FC1C-434C-A0E7-F265793471E3}"/>
    <cellStyle name="Accent6 27" xfId="30749" xr:uid="{93D6F935-9E2E-4D8F-92C8-65A848F2D1A5}"/>
    <cellStyle name="Accent6 28" xfId="30750" xr:uid="{A5B6B66F-BD52-4946-88D8-969BF9F6F651}"/>
    <cellStyle name="Accent6 29" xfId="30751" xr:uid="{15117670-3571-4F15-8623-1228BC220997}"/>
    <cellStyle name="Accent6 3" xfId="425" xr:uid="{A4DB9F70-55E9-43D3-AEB0-5ABA3EE3CC44}"/>
    <cellStyle name="Accent6 3 2" xfId="1002" xr:uid="{9DB99954-D2F1-4CB5-837D-8103AD0423C4}"/>
    <cellStyle name="Accent6 3 2 2" xfId="30754" xr:uid="{D97A66E2-F80B-4FFC-929A-BB4EB4DE20E8}"/>
    <cellStyle name="Accent6 3 2 3" xfId="30753" xr:uid="{703C4E34-C672-4C37-AF88-ADDCF6D7FFD9}"/>
    <cellStyle name="Accent6 3 3" xfId="2154" xr:uid="{C09C956E-3036-41F8-869B-8574804CFF80}"/>
    <cellStyle name="Accent6 3 3 2" xfId="30752" xr:uid="{D7B35DB2-4E6E-4313-969A-0A2C5D63D8A2}"/>
    <cellStyle name="Accent6 3 4" xfId="5328" xr:uid="{CD1A9BDC-B16B-45C0-AD13-586847F4004B}"/>
    <cellStyle name="Accent6 3 5" xfId="1536" xr:uid="{2CAD204F-20CA-45C9-8DF8-DADA92C44837}"/>
    <cellStyle name="Accent6 30" xfId="30755" xr:uid="{B98951E8-22FC-440C-9FE5-0BE9632BDE14}"/>
    <cellStyle name="Accent6 31" xfId="30756" xr:uid="{013ACD18-29F7-4313-B3E5-A742118387F7}"/>
    <cellStyle name="Accent6 32" xfId="30757" xr:uid="{6E159A71-DFDF-4720-867F-BACBCDFFBDBF}"/>
    <cellStyle name="Accent6 33" xfId="30758" xr:uid="{7391E866-5F3A-4ACF-9362-4709BDFECAD2}"/>
    <cellStyle name="Accent6 34" xfId="30759" xr:uid="{9780D466-EB54-4BAC-9F04-97A5719AD10F}"/>
    <cellStyle name="Accent6 35" xfId="30760" xr:uid="{379263D4-FFA5-481E-8438-F1379A912A26}"/>
    <cellStyle name="Accent6 36" xfId="30761" xr:uid="{D693F5DE-E8A7-4799-94AF-824D14A419C1}"/>
    <cellStyle name="Accent6 37" xfId="30762" xr:uid="{7C35ECA3-A26C-411F-BFE9-8D779DF7DE8E}"/>
    <cellStyle name="Accent6 38" xfId="30763" xr:uid="{8545BFE3-4E4D-430C-91E0-6EF99C7FE321}"/>
    <cellStyle name="Accent6 39" xfId="30764" xr:uid="{5370BF2A-A9C9-4FD1-A187-8D7369C64556}"/>
    <cellStyle name="Accent6 4" xfId="172" xr:uid="{B05950F6-64B7-455E-861D-20EB8F18A222}"/>
    <cellStyle name="Accent6 4 2" xfId="30766" xr:uid="{A0D82109-F5F8-4CC4-98F3-5B5E4B8F69BE}"/>
    <cellStyle name="Accent6 4 3" xfId="30765" xr:uid="{4C0FFD2B-241F-4583-ABEE-121BB229CA7E}"/>
    <cellStyle name="Accent6 40" xfId="30767" xr:uid="{53762E7C-67EA-4EDD-9EDC-A49F732AD8DA}"/>
    <cellStyle name="Accent6 41" xfId="30768" xr:uid="{181B4939-3067-44DB-AA00-93E26C8A5E39}"/>
    <cellStyle name="Accent6 42" xfId="30769" xr:uid="{179952A0-829E-47E9-BF6B-CF9E22DF2C6D}"/>
    <cellStyle name="Accent6 43" xfId="30770" xr:uid="{1A448BA9-E101-44AB-97BA-4BCB72654327}"/>
    <cellStyle name="Accent6 44" xfId="30771" xr:uid="{ECC6A804-FC4D-4817-AFA3-8634ADA58C5E}"/>
    <cellStyle name="Accent6 45" xfId="30772" xr:uid="{D22C1322-A267-4E9F-80D2-43FF021BBCB5}"/>
    <cellStyle name="Accent6 46" xfId="30773" xr:uid="{FD7F8DDE-6B62-4A06-90A9-64BA22B49087}"/>
    <cellStyle name="Accent6 47" xfId="30774" xr:uid="{B41F5E6A-C8CA-4F48-B043-F4A7D3849D96}"/>
    <cellStyle name="Accent6 48" xfId="30775" xr:uid="{B2934DEA-E027-4109-9FB3-EE277556D420}"/>
    <cellStyle name="Accent6 49" xfId="30776" xr:uid="{9294F74F-1F62-4383-A1E7-518EC73D9B97}"/>
    <cellStyle name="Accent6 5" xfId="30777" xr:uid="{36CD340D-EFB8-4B9F-95EE-C1D0505B24C3}"/>
    <cellStyle name="Accent6 5 2" xfId="30778" xr:uid="{449C7F65-DE1B-4906-904D-BA17069CEFB3}"/>
    <cellStyle name="Accent6 50" xfId="30779" xr:uid="{698B67C8-91BC-4FBE-A343-5BD70A9607FB}"/>
    <cellStyle name="Accent6 51" xfId="30780" xr:uid="{43038AA4-6E90-40EB-87BC-8ABF441B2A34}"/>
    <cellStyle name="Accent6 52" xfId="30781" xr:uid="{9BD151C9-3AFB-428A-B298-92CD0B78883A}"/>
    <cellStyle name="Accent6 53" xfId="30782" xr:uid="{A3112772-CA4D-4407-81CA-3548AFB11AA7}"/>
    <cellStyle name="Accent6 54" xfId="30783" xr:uid="{512286E9-9DF5-4A16-8CAD-08C9A1350A18}"/>
    <cellStyle name="Accent6 55" xfId="30784" xr:uid="{44A85F55-A9FD-4A89-AEA6-886616C920C2}"/>
    <cellStyle name="Accent6 56" xfId="30785" xr:uid="{038EBF11-E86E-401A-891A-A58802C73C11}"/>
    <cellStyle name="Accent6 57" xfId="30786" xr:uid="{87808043-22BC-4173-AC29-887639979472}"/>
    <cellStyle name="Accent6 58" xfId="30787" xr:uid="{07E0048D-C91C-4365-898C-6F28A19448A0}"/>
    <cellStyle name="Accent6 59" xfId="30788" xr:uid="{EE52D47A-00E2-4385-BDE9-8127739C71CA}"/>
    <cellStyle name="Accent6 6" xfId="30789" xr:uid="{C4595C34-8876-44AC-9781-625D7FB490FC}"/>
    <cellStyle name="Accent6 6 2" xfId="30790" xr:uid="{4AB1A679-5956-4D58-A229-FABDD6D3BEAD}"/>
    <cellStyle name="Accent6 60" xfId="30791" xr:uid="{BD1D8E65-F1C5-4636-A599-31C7CEACB5D6}"/>
    <cellStyle name="Accent6 60 2" xfId="30792" xr:uid="{2D24D437-4DAC-4D62-84F1-0A72A9DB6E18}"/>
    <cellStyle name="Accent6 60 3" xfId="30793" xr:uid="{59D06AD8-F99D-4FFD-96F0-E33BE52DE11E}"/>
    <cellStyle name="Accent6 60 4" xfId="30794" xr:uid="{49167F32-2FD3-4A14-8F7B-3E74016919FE}"/>
    <cellStyle name="Accent6 60 5" xfId="30795" xr:uid="{53A83BED-8AAA-48F4-9F88-CCE0C14023AE}"/>
    <cellStyle name="Accent6 61" xfId="30796" xr:uid="{6ACCF10F-DAEF-4EEC-B1B8-2EA08EA6628E}"/>
    <cellStyle name="Accent6 62" xfId="30797" xr:uid="{541B2537-34C3-4C3C-B22D-16A26555B4ED}"/>
    <cellStyle name="Accent6 63" xfId="30798" xr:uid="{17550B66-0208-42A5-B4AA-A266AC64F427}"/>
    <cellStyle name="Accent6 64" xfId="30799" xr:uid="{0720F454-475F-455F-8F15-C22633D91BCE}"/>
    <cellStyle name="Accent6 65" xfId="30800" xr:uid="{174F3DEC-1E87-4A36-ACA7-7DEBFA0BFABC}"/>
    <cellStyle name="Accent6 66" xfId="30801" xr:uid="{977FB2C3-947D-4C9F-B411-F2108938BE4B}"/>
    <cellStyle name="Accent6 67" xfId="30802" xr:uid="{FA02F2BF-5667-426A-AC9C-8C9F524CB154}"/>
    <cellStyle name="Accent6 68" xfId="1250" xr:uid="{8AFE7CC4-2D60-4FF8-8953-3C80A870ADF0}"/>
    <cellStyle name="Accent6 7" xfId="30803" xr:uid="{263B11CB-336D-4381-B7B6-F51C33F8C03D}"/>
    <cellStyle name="Accent6 7 2" xfId="30804" xr:uid="{310AF56A-4E06-411A-B5A2-0AC88EF6087A}"/>
    <cellStyle name="Accent6 8" xfId="30805" xr:uid="{1B3C0700-9960-46C7-AD5B-06DBF14952F8}"/>
    <cellStyle name="Accent6 8 2" xfId="30806" xr:uid="{A8047FD7-8B9E-4B72-8781-90D80EDD4B68}"/>
    <cellStyle name="Accent6 9" xfId="30807" xr:uid="{B8CBCAA7-0C7B-47EE-BD6A-B05F369F4A5B}"/>
    <cellStyle name="Accent6 9 2" xfId="30808" xr:uid="{DD70F4F3-62E6-4717-B44B-7AD5D52C503B}"/>
    <cellStyle name="Bad 1" xfId="30810" xr:uid="{E8ABDA0C-B65B-46DE-92E9-F5B5945C8731}"/>
    <cellStyle name="Bad 1 2" xfId="30811" xr:uid="{C68E9E45-4001-4C0F-A90C-90F18AC6A87B}"/>
    <cellStyle name="Bad 1 2 2" xfId="30812" xr:uid="{FC3BA3BA-FFBA-4E54-85DB-BBA3CB3847D6}"/>
    <cellStyle name="Bad 1 3" xfId="30813" xr:uid="{1FB6EC50-9842-4180-9D13-E35671B3E148}"/>
    <cellStyle name="Bad 10" xfId="30814" xr:uid="{ABE88772-A4A1-4D66-8804-DD44C49A8C6B}"/>
    <cellStyle name="Bad 10 2" xfId="30815" xr:uid="{6E36307D-8406-4BAB-BD94-B9C13D475A62}"/>
    <cellStyle name="Bad 11" xfId="30816" xr:uid="{80967CF8-389C-4707-AD13-CC6AFE28C76D}"/>
    <cellStyle name="Bad 11 2" xfId="30817" xr:uid="{98D856C3-5865-4AAF-B308-33DF529228A8}"/>
    <cellStyle name="Bad 12" xfId="30818" xr:uid="{0A8997BE-176E-4B66-ABD8-9372020ED7BE}"/>
    <cellStyle name="Bad 12 2" xfId="30819" xr:uid="{A909B376-3BB2-4617-9DCA-FCA4250CC8B0}"/>
    <cellStyle name="Bad 13" xfId="30820" xr:uid="{7770C71F-B166-4750-900D-55C4462B18C8}"/>
    <cellStyle name="Bad 13 2" xfId="30821" xr:uid="{ACF025DE-C10A-4E95-9FE4-BF2F1C42D8C1}"/>
    <cellStyle name="Bad 14" xfId="30822" xr:uid="{364BC64D-389C-4C81-A32B-394D6C0171BF}"/>
    <cellStyle name="Bad 14 2" xfId="30823" xr:uid="{F3767DC2-11DB-4F18-AFAB-B0E4E8154C03}"/>
    <cellStyle name="Bad 15" xfId="30824" xr:uid="{25AE9956-5AD8-4DD1-A872-C49B994A5788}"/>
    <cellStyle name="Bad 15 2" xfId="30825" xr:uid="{B3BC725D-C34A-441F-8189-97C928EF2524}"/>
    <cellStyle name="Bad 16" xfId="30826" xr:uid="{2670CCA3-F594-43AD-B102-462814F2E8A2}"/>
    <cellStyle name="Bad 16 2" xfId="30827" xr:uid="{13AF71EB-A001-4033-B8C1-716671CCBEF3}"/>
    <cellStyle name="Bad 17" xfId="30828" xr:uid="{10A52580-3320-496A-A04A-134B5332AA38}"/>
    <cellStyle name="Bad 17 2" xfId="30829" xr:uid="{78AFEB41-26C1-444C-A39F-B0AC5D0AF7E4}"/>
    <cellStyle name="Bad 18" xfId="30830" xr:uid="{A3819EA6-7C9B-4C56-ABBE-7F692AEDF407}"/>
    <cellStyle name="Bad 18 2" xfId="30831" xr:uid="{8EF4152C-FE7D-49DD-9678-CA86DB8D5B56}"/>
    <cellStyle name="Bad 19" xfId="30832" xr:uid="{215F2504-AE2E-4E7E-8BEA-DA7757F023FE}"/>
    <cellStyle name="Bad 19 2" xfId="30833" xr:uid="{0A379640-91A3-409F-8988-30143DC61FCA}"/>
    <cellStyle name="Bad 2" xfId="204" xr:uid="{01684034-EDA1-4214-A8D1-5D76F8E53542}"/>
    <cellStyle name="Bad 2 2" xfId="505" xr:uid="{1BAD6424-9CF2-4BC9-99F2-5D94382DE1CC}"/>
    <cellStyle name="Bad 2 2 2" xfId="30836" xr:uid="{6A987A3A-4AAF-42AB-9C08-403111AF05AF}"/>
    <cellStyle name="Bad 2 2 3" xfId="30837" xr:uid="{83302AF6-65DD-4ACC-8C02-732964551852}"/>
    <cellStyle name="Bad 2 2 4" xfId="30835" xr:uid="{16449BB6-F33F-4A3A-A213-F6114FDE3354}"/>
    <cellStyle name="Bad 2 3" xfId="1080" xr:uid="{78886127-E687-418E-8978-893718348F1B}"/>
    <cellStyle name="Bad 2 3 2" xfId="32184" xr:uid="{AA255729-36C7-4BCE-949A-8D0D36A43FEB}"/>
    <cellStyle name="Bad 2 3 3" xfId="30838" xr:uid="{2567E6E5-B20F-4B6B-9D58-27A476368999}"/>
    <cellStyle name="Bad 2 4" xfId="2072" xr:uid="{7F1CB0E4-9501-41B5-9B05-4A13D4A4A84A}"/>
    <cellStyle name="Bad 2 5" xfId="5349" xr:uid="{B7A1B36A-A011-4B37-84C9-C7086CD7DB20}"/>
    <cellStyle name="Bad 2 5 2" xfId="30839" xr:uid="{ED72CACC-AE87-41CE-8CE1-21ED551822B0}"/>
    <cellStyle name="Bad 2 6" xfId="1558" xr:uid="{3D5FD431-53A9-4963-9A89-77710C596249}"/>
    <cellStyle name="Bad 2 6 2" xfId="30834" xr:uid="{6DB0642A-10A4-4203-B7B2-CCB626ED4E7F}"/>
    <cellStyle name="Bad 20" xfId="30840" xr:uid="{7ED9087E-585D-4857-9BC3-E81882EB9B54}"/>
    <cellStyle name="Bad 20 2" xfId="30841" xr:uid="{70274A13-E278-4C80-A190-CC3B4243318F}"/>
    <cellStyle name="Bad 21" xfId="30842" xr:uid="{5F2947E3-85BE-48A7-9889-71287886B968}"/>
    <cellStyle name="Bad 21 2" xfId="30843" xr:uid="{7044633A-42F9-4530-B5C3-F9CC45740AC5}"/>
    <cellStyle name="Bad 22" xfId="30844" xr:uid="{75F0FA7D-951B-4586-AD38-6E3D50F3F5F3}"/>
    <cellStyle name="Bad 23" xfId="30845" xr:uid="{C4CBC7B2-A303-45A9-A827-F8C14C5C9A3C}"/>
    <cellStyle name="Bad 24" xfId="30846" xr:uid="{EAC815E3-CA49-43F4-9D2C-B4D245303E74}"/>
    <cellStyle name="Bad 25" xfId="30847" xr:uid="{13778504-E4A5-426D-81BC-D809A88A03C2}"/>
    <cellStyle name="Bad 26" xfId="30848" xr:uid="{D39520D5-9CA9-426D-B7B5-B2FF7E2F7CCC}"/>
    <cellStyle name="Bad 27" xfId="30849" xr:uid="{32401150-E292-42D2-B815-D83D34178D78}"/>
    <cellStyle name="Bad 28" xfId="30850" xr:uid="{01E0C51B-8F9E-4232-90FA-AFC627B34888}"/>
    <cellStyle name="Bad 29" xfId="30851" xr:uid="{A4FB7FE8-24A6-4FB0-920E-B44E8930F3A6}"/>
    <cellStyle name="Bad 3" xfId="378" xr:uid="{9799ADE1-CC33-459E-9F43-0E105607E572}"/>
    <cellStyle name="Bad 3 2" xfId="971" xr:uid="{FAC607AA-1CF8-4C3D-BF5B-1ABCD2DD2BAA}"/>
    <cellStyle name="Bad 3 2 2" xfId="30854" xr:uid="{5AFA6533-718D-46A0-B668-FF58A5DD75A5}"/>
    <cellStyle name="Bad 3 2 3" xfId="30853" xr:uid="{4221A2B2-18D8-4E3B-BB12-49A7C9172882}"/>
    <cellStyle name="Bad 3 3" xfId="2134" xr:uid="{533B04DA-F0F3-4FAA-815E-98C99ADF183A}"/>
    <cellStyle name="Bad 3 3 2" xfId="30852" xr:uid="{56215A74-FDE7-4ABA-97CF-7A526B9F9F5E}"/>
    <cellStyle name="Bad 3 4" xfId="5329" xr:uid="{9796EEFC-3370-4E7F-B69B-FDF64449764F}"/>
    <cellStyle name="Bad 3 5" xfId="1537" xr:uid="{6F795A06-DAFC-4B9D-AB67-D84C25E0A589}"/>
    <cellStyle name="Bad 30" xfId="30855" xr:uid="{FAE09CCD-DA79-4341-B6A5-A4B881368564}"/>
    <cellStyle name="Bad 31" xfId="30856" xr:uid="{A89D7E4C-B520-4F37-9680-F6E4ACFCCE6E}"/>
    <cellStyle name="Bad 32" xfId="30857" xr:uid="{5D6E19A2-8D93-4E92-8AE6-82B9BE805B8F}"/>
    <cellStyle name="Bad 33" xfId="30858" xr:uid="{1FF4430F-BC95-41EA-8F32-F4AE6A7B1024}"/>
    <cellStyle name="Bad 34" xfId="30859" xr:uid="{BC9EFD9A-5A4A-4C4A-B4ED-BF8F1A109BAD}"/>
    <cellStyle name="Bad 35" xfId="30860" xr:uid="{F7A5B8FE-2925-4E74-AE6A-ECA22689EBED}"/>
    <cellStyle name="Bad 36" xfId="30861" xr:uid="{16360940-C0A1-4BE5-B03A-40F50E16E13F}"/>
    <cellStyle name="Bad 37" xfId="30862" xr:uid="{88ABA1D3-D832-4B5E-9F6E-6124A886D0EA}"/>
    <cellStyle name="Bad 38" xfId="30863" xr:uid="{5064F2A7-8CB2-43E0-B6F9-42DF8EB16FFA}"/>
    <cellStyle name="Bad 39" xfId="30864" xr:uid="{BA1FF52A-EEF6-4369-9DBD-B616992E74AB}"/>
    <cellStyle name="Bad 4" xfId="1112" xr:uid="{A04ABE29-22D1-46E3-95D1-2C1DD6C84536}"/>
    <cellStyle name="Bad 4 2" xfId="30866" xr:uid="{F40C902D-67E4-409E-B4CE-5CB27B5D0B55}"/>
    <cellStyle name="Bad 4 3" xfId="30865" xr:uid="{CD602496-4435-4D45-BC88-2676DD7108EA}"/>
    <cellStyle name="Bad 40" xfId="30867" xr:uid="{793CE855-51A2-49BD-9555-314835ABF923}"/>
    <cellStyle name="Bad 41" xfId="30868" xr:uid="{BD9BF894-99EF-4CA2-8D01-953356039311}"/>
    <cellStyle name="Bad 42" xfId="30869" xr:uid="{599489B3-64E8-43A2-A2AA-7E0FED84CC81}"/>
    <cellStyle name="Bad 43" xfId="30870" xr:uid="{58130E54-1394-49BA-A21B-368399A3062D}"/>
    <cellStyle name="Bad 44" xfId="30871" xr:uid="{4F27B17B-7051-41F2-9852-2EF50D614253}"/>
    <cellStyle name="Bad 45" xfId="30872" xr:uid="{3D386661-F470-49CB-B766-69BBF751A328}"/>
    <cellStyle name="Bad 46" xfId="30873" xr:uid="{F970AB39-DFFA-4286-A7F7-33823CCE340C}"/>
    <cellStyle name="Bad 47" xfId="30874" xr:uid="{58293475-B50E-4831-B889-A0E7D2EEBB8B}"/>
    <cellStyle name="Bad 48" xfId="30875" xr:uid="{66044CC5-2866-4295-9690-7EC800161CD8}"/>
    <cellStyle name="Bad 49" xfId="30876" xr:uid="{D145EAB9-9D9D-49C3-AE01-A6BB9FF9B513}"/>
    <cellStyle name="Bad 5" xfId="1263" xr:uid="{F8840644-9E9D-446C-B0FC-490EB82398A0}"/>
    <cellStyle name="Bad 5 2" xfId="30878" xr:uid="{7FD33B5B-B29F-4FA1-AF25-022A285F6F1E}"/>
    <cellStyle name="Bad 5 3" xfId="30877" xr:uid="{92BC48B9-1E7C-4936-89FC-604C26A6884E}"/>
    <cellStyle name="Bad 50" xfId="30879" xr:uid="{1F89F222-6337-4018-96D2-ADAC93AB5359}"/>
    <cellStyle name="Bad 51" xfId="30880" xr:uid="{D5B454B7-5103-4512-95CA-FD087C4F9F84}"/>
    <cellStyle name="Bad 52" xfId="30881" xr:uid="{7402B4E4-626D-4BC4-86B9-10D9F75D6638}"/>
    <cellStyle name="Bad 53" xfId="30882" xr:uid="{6F831C9C-27D1-4B14-A5BF-2DD7A7668DF0}"/>
    <cellStyle name="Bad 54" xfId="30883" xr:uid="{7B708F40-8406-4A76-BB61-0AC153E5A50B}"/>
    <cellStyle name="Bad 55" xfId="30884" xr:uid="{5E2B93D8-732F-49F7-BCCD-FA930A63682C}"/>
    <cellStyle name="Bad 56" xfId="30885" xr:uid="{648AAC4D-7D9E-4925-8644-41EEB4C28F79}"/>
    <cellStyle name="Bad 57" xfId="30886" xr:uid="{46CCD7BA-5C14-4AD0-8B51-DABDA5A4A719}"/>
    <cellStyle name="Bad 58" xfId="30887" xr:uid="{8CBF79F3-8347-4EF0-AF42-358465A0BD88}"/>
    <cellStyle name="Bad 59" xfId="30888" xr:uid="{EA244CB8-2B99-4B48-AD43-B4B1272B159C}"/>
    <cellStyle name="Bad 6" xfId="30889" xr:uid="{791A1793-3819-4683-838D-5D63674FA741}"/>
    <cellStyle name="Bad 6 2" xfId="30890" xr:uid="{AA4AD02E-9A97-4EF0-B046-8F59CF851CDF}"/>
    <cellStyle name="Bad 60" xfId="30891" xr:uid="{0F641FBC-68F4-4D68-8C4B-D7452703F680}"/>
    <cellStyle name="Bad 60 2" xfId="30892" xr:uid="{E4630788-84EA-43B4-803A-BE238942D6C3}"/>
    <cellStyle name="Bad 61" xfId="30893" xr:uid="{A806313E-4F27-49A1-BABA-7CCE556A03B5}"/>
    <cellStyle name="Bad 62" xfId="30894" xr:uid="{C2D183CB-BDBF-4EA7-A5DD-755D98BA20A3}"/>
    <cellStyle name="Bad 63" xfId="30895" xr:uid="{92893B92-AB25-44A1-9177-2F5EE13C0951}"/>
    <cellStyle name="Bad 64" xfId="30809" xr:uid="{67105358-15DC-49F5-A697-2AC9F5D65B1E}"/>
    <cellStyle name="Bad 65" xfId="109" xr:uid="{708DEA9C-E7FC-4B42-9453-FC684F097451}"/>
    <cellStyle name="Bad 7" xfId="30896" xr:uid="{2F77F251-A5A6-47D1-9853-F9E38013D04A}"/>
    <cellStyle name="Bad 7 2" xfId="30897" xr:uid="{B723F0DD-9288-407E-ACCC-027CA27B8FF5}"/>
    <cellStyle name="Bad 8" xfId="30898" xr:uid="{6CBFD8B4-CE84-4732-8273-0102CB7ADEA0}"/>
    <cellStyle name="Bad 8 2" xfId="30899" xr:uid="{5B63FD9B-8820-4668-8B0A-FC8AD8BCE583}"/>
    <cellStyle name="Bad 9" xfId="30900" xr:uid="{A42E24B2-C3D6-4273-9543-A4E3C39F37B6}"/>
    <cellStyle name="Bad 9 2" xfId="30901" xr:uid="{3A9AC79A-1CD8-4D55-86B8-59230F969C63}"/>
    <cellStyle name="Calculation 1" xfId="30902" xr:uid="{49A8929F-8647-454D-BA7A-EF14742FAB63}"/>
    <cellStyle name="Calculation 1 2" xfId="30903" xr:uid="{1CF4CC7F-C380-4B03-8AF1-146B15BCB44F}"/>
    <cellStyle name="Calculation 1 2 2" xfId="30904" xr:uid="{66911F74-DF44-4ACE-923C-CFC6B165FCF7}"/>
    <cellStyle name="Calculation 1 3" xfId="30905" xr:uid="{8C24EB94-B29A-419E-ACD7-3E9BF9A1A78C}"/>
    <cellStyle name="Calculation 10" xfId="30906" xr:uid="{5E671FFF-02E2-4AED-AB81-178166A30C6C}"/>
    <cellStyle name="Calculation 10 2" xfId="30907" xr:uid="{0A2F885D-05CF-4061-9521-8F298BA6973A}"/>
    <cellStyle name="Calculation 11" xfId="30908" xr:uid="{3D3EF537-480E-459B-9170-CE423B24D2F9}"/>
    <cellStyle name="Calculation 11 2" xfId="30909" xr:uid="{5D4491D8-A692-4E23-9A31-FDFD6A5B2E48}"/>
    <cellStyle name="Calculation 12" xfId="30910" xr:uid="{4CF82BF2-C1D4-42AE-8FE9-C34DBCDEA296}"/>
    <cellStyle name="Calculation 12 2" xfId="30911" xr:uid="{76093A56-825E-4737-AD68-7F49C210DF28}"/>
    <cellStyle name="Calculation 13" xfId="30912" xr:uid="{B44D9467-50D2-4F3F-A706-D6E062E96322}"/>
    <cellStyle name="Calculation 13 2" xfId="30913" xr:uid="{5976A232-26D3-49BA-8A38-B63090CF2B5A}"/>
    <cellStyle name="Calculation 14" xfId="30914" xr:uid="{04C78567-435B-47D9-ADF8-4C941C030854}"/>
    <cellStyle name="Calculation 14 2" xfId="30915" xr:uid="{0FB53564-07A9-4F3B-9AF1-3727C9A46854}"/>
    <cellStyle name="Calculation 15" xfId="30916" xr:uid="{1D086AAD-3AB7-4377-9D9B-46931A1FCCB1}"/>
    <cellStyle name="Calculation 15 2" xfId="30917" xr:uid="{5B235253-6986-48B2-868B-066BD9AE5EE2}"/>
    <cellStyle name="Calculation 16" xfId="30918" xr:uid="{643F14BC-2C65-462A-AE83-DB7CE2FACFAD}"/>
    <cellStyle name="Calculation 16 2" xfId="30919" xr:uid="{ECD82F27-44FA-4A06-BB17-C9BE32D74026}"/>
    <cellStyle name="Calculation 17" xfId="30920" xr:uid="{1B651243-A214-41FC-9AEB-756A5C532B62}"/>
    <cellStyle name="Calculation 17 2" xfId="30921" xr:uid="{4989DB2D-94F7-4936-A3B0-BEAF8C9D8C68}"/>
    <cellStyle name="Calculation 18" xfId="30922" xr:uid="{703C06B4-D19B-4672-A18C-773911F44CA1}"/>
    <cellStyle name="Calculation 18 2" xfId="30923" xr:uid="{127B5545-50FC-4588-979B-66ADCDB93849}"/>
    <cellStyle name="Calculation 19" xfId="30924" xr:uid="{5624EC84-0D5E-4C63-87EC-3369FC268762}"/>
    <cellStyle name="Calculation 19 2" xfId="30925" xr:uid="{73D3D45B-E1C6-431F-8D50-BE34D1723E32}"/>
    <cellStyle name="Calculation 2" xfId="205" xr:uid="{F43C050D-1009-41E8-B6AC-6A05D9088FA8}"/>
    <cellStyle name="Calculation 2 10" xfId="32257" xr:uid="{9EE7147D-6275-4FF3-B970-F53758DC960E}"/>
    <cellStyle name="Calculation 2 2" xfId="363" xr:uid="{F1DFD1A3-964B-4E2F-BFDA-57B8FF791355}"/>
    <cellStyle name="Calculation 2 2 2" xfId="1047" xr:uid="{F7E20248-05AC-4C6D-BE40-53D8E30FBCDD}"/>
    <cellStyle name="Calculation 2 2 2 2" xfId="1361" xr:uid="{2E3E473A-7BB3-4C54-AAC5-ADCB37FE4FF1}"/>
    <cellStyle name="Calculation 2 2 2 2 2" xfId="8319" xr:uid="{D6995C3F-88A0-4E75-8A85-B309089B68E3}"/>
    <cellStyle name="Calculation 2 2 2 3" xfId="1274" xr:uid="{FB22EFCA-2AAD-4F1F-ACB1-E7FABC852960}"/>
    <cellStyle name="Calculation 2 2 2 3 2" xfId="8085" xr:uid="{EECE8DE1-1FCE-49F6-9317-91059AA3BDAF}"/>
    <cellStyle name="Calculation 2 2 2 4" xfId="2350" xr:uid="{C7E57886-354F-49CC-BBFE-89B488A08E0B}"/>
    <cellStyle name="Calculation 2 2 2 5" xfId="30928" xr:uid="{B0031C8E-A71C-450C-902F-3997531A7983}"/>
    <cellStyle name="Calculation 2 2 3" xfId="1279" xr:uid="{0F3DDD53-A33E-470F-A3D0-0DC76AF32524}"/>
    <cellStyle name="Calculation 2 2 3 2" xfId="8066" xr:uid="{B09AC70A-F66D-4A96-A4F6-9040D11A3BE0}"/>
    <cellStyle name="Calculation 2 2 3 3" xfId="30929" xr:uid="{74B8806B-7101-4A48-B347-D9DE89FBEDB2}"/>
    <cellStyle name="Calculation 2 2 4" xfId="1261" xr:uid="{70D6B25F-841B-44D5-A914-6A64252F7305}"/>
    <cellStyle name="Calculation 2 2 4 2" xfId="8053" xr:uid="{43642EA4-3D9D-4294-8341-C995849BF6BE}"/>
    <cellStyle name="Calculation 2 2 4 3" xfId="30927" xr:uid="{709EA371-F4BE-4B1A-872B-7748A6269527}"/>
    <cellStyle name="Calculation 2 2 5" xfId="2124" xr:uid="{00DB00D9-1021-4C88-879F-626A6864B7A6}"/>
    <cellStyle name="Calculation 2 2 6" xfId="32241" xr:uid="{1DD89719-A13D-496A-84CE-B3C52B5AC2C9}"/>
    <cellStyle name="Calculation 2 2 7" xfId="32258" xr:uid="{8D1CE92D-795B-4153-9294-8A8154DA2331}"/>
    <cellStyle name="Calculation 2 3" xfId="506" xr:uid="{AC279015-516F-4AB7-88A5-8D7A85F45192}"/>
    <cellStyle name="Calculation 2 3 2" xfId="30930" xr:uid="{A742E45A-1C47-4326-9DAB-B691E722FC7A}"/>
    <cellStyle name="Calculation 2 4" xfId="862" xr:uid="{DB7677E0-6048-4042-95BB-A6D21E65F410}"/>
    <cellStyle name="Calculation 2 4 2" xfId="1056" xr:uid="{513597B3-5B00-4670-AED8-CD319331FF11}"/>
    <cellStyle name="Calculation 2 4 2 2" xfId="1369" xr:uid="{30E032ED-B233-43F2-B777-3983A6756C61}"/>
    <cellStyle name="Calculation 2 4 2 2 2" xfId="8322" xr:uid="{1C102AFA-8285-4101-9F59-F065F8E714C9}"/>
    <cellStyle name="Calculation 2 4 2 3" xfId="1297" xr:uid="{4E8929E8-C1BF-45DD-B2BA-B34F07EB55A5}"/>
    <cellStyle name="Calculation 2 4 2 3 2" xfId="8691" xr:uid="{14AB3AC7-2C97-4831-9524-2250EA158F0D}"/>
    <cellStyle name="Calculation 2 4 2 4" xfId="2355" xr:uid="{3A3EE681-DA18-4314-81DC-CE0D9FF1FEA3}"/>
    <cellStyle name="Calculation 2 4 3" xfId="1320" xr:uid="{AED008D7-8D4B-42CD-ACA4-809EA3E2FE68}"/>
    <cellStyle name="Calculation 2 4 3 2" xfId="10612" xr:uid="{C31C8CA5-CC12-4A09-8A90-A76F441C7007}"/>
    <cellStyle name="Calculation 2 4 4" xfId="1276" xr:uid="{96720289-F1FB-4CC8-A08E-A7399A07F82F}"/>
    <cellStyle name="Calculation 2 4 4 2" xfId="8069" xr:uid="{497DB4AC-C5A8-48AB-B1CE-A35BE35944CC}"/>
    <cellStyle name="Calculation 2 4 5" xfId="2295" xr:uid="{EA88EFBF-4F07-4CC0-B9B1-DEC1345A7F67}"/>
    <cellStyle name="Calculation 2 4 6" xfId="32242" xr:uid="{7148CEEE-4BD3-4D15-8250-7F00AEDA6FE5}"/>
    <cellStyle name="Calculation 2 4 7" xfId="32259" xr:uid="{E579EF00-2A30-4FB7-AC06-705EDEA2012B}"/>
    <cellStyle name="Calculation 2 5" xfId="1042" xr:uid="{3AAD3FFA-C537-4BC6-BA59-49C19C45B4A4}"/>
    <cellStyle name="Calculation 2 5 2" xfId="1356" xr:uid="{0E4819CE-423C-4CAC-A14A-269739F612FF}"/>
    <cellStyle name="Calculation 2 5 2 2" xfId="8345" xr:uid="{05F6D48F-F673-4132-A062-ADD237581023}"/>
    <cellStyle name="Calculation 2 5 2 3" xfId="32188" xr:uid="{7F8B98F8-3D5D-4ACC-9559-63A4EDA3EE2C}"/>
    <cellStyle name="Calculation 2 5 3" xfId="1284" xr:uid="{6F3006EF-09AE-485A-890D-0C40FA00CDD7}"/>
    <cellStyle name="Calculation 2 5 3 2" xfId="8089" xr:uid="{1059EEF7-240F-4908-8485-4C62A5413677}"/>
    <cellStyle name="Calculation 2 5 4" xfId="2345" xr:uid="{950D3F8B-1CFA-454C-AAFE-E2EB63C73B3B}"/>
    <cellStyle name="Calculation 2 5 5" xfId="30931" xr:uid="{D90CDBCC-935D-4CFD-8E24-6EB99CCBECDE}"/>
    <cellStyle name="Calculation 2 6" xfId="1262" xr:uid="{6A4A2ABC-4F8A-4F0A-93B9-99F95C8110C6}"/>
    <cellStyle name="Calculation 2 6 2" xfId="2055" xr:uid="{AE4D4D3E-7382-4167-B5E0-B97FD7C4B77B}"/>
    <cellStyle name="Calculation 2 6 3" xfId="30926" xr:uid="{EAB1466F-A9C4-4DD2-9D2B-15992A822A99}"/>
    <cellStyle name="Calculation 2 7" xfId="1322" xr:uid="{1135DCCD-E834-431A-BE9C-4CC31C96BB7F}"/>
    <cellStyle name="Calculation 2 7 2" xfId="10596" xr:uid="{4C0624A8-8B4D-4ACE-A3D5-7280840262D2}"/>
    <cellStyle name="Calculation 2 7 3" xfId="5353" xr:uid="{3C76CC91-A9AC-476D-9215-7DD9B4C92543}"/>
    <cellStyle name="Calculation 2 8" xfId="1562" xr:uid="{F01AAC0D-568F-4CB4-861C-A8D1548A59EC}"/>
    <cellStyle name="Calculation 2 9" xfId="32243" xr:uid="{25F10B89-6484-4DF8-A9CF-6879B36C2B55}"/>
    <cellStyle name="Calculation 20" xfId="30932" xr:uid="{4C1DCBD2-D752-4A26-8529-98922959ACEF}"/>
    <cellStyle name="Calculation 20 2" xfId="30933" xr:uid="{59A902A4-721E-490F-B233-F9FD43661B0A}"/>
    <cellStyle name="Calculation 21" xfId="30934" xr:uid="{06E536FE-E49D-45CF-BF4D-1151B7984017}"/>
    <cellStyle name="Calculation 21 2" xfId="30935" xr:uid="{F8E57890-912F-48E0-83A3-208D4DB6995B}"/>
    <cellStyle name="Calculation 22" xfId="30936" xr:uid="{0DF2218F-95F2-43DD-8824-1AB5524898F0}"/>
    <cellStyle name="Calculation 23" xfId="30937" xr:uid="{96EA7C0F-66CD-4254-88F8-C2989A96D49B}"/>
    <cellStyle name="Calculation 24" xfId="30938" xr:uid="{B3362EB1-3730-4A10-8CA0-C45723EF2073}"/>
    <cellStyle name="Calculation 25" xfId="30939" xr:uid="{3972FDE4-E3D5-4DA6-A049-E13608962ACD}"/>
    <cellStyle name="Calculation 26" xfId="30940" xr:uid="{A9B2D8FE-5A6A-4AED-9BB9-545941EFE554}"/>
    <cellStyle name="Calculation 27" xfId="30941" xr:uid="{CABD29E8-1152-49E5-BB54-11997A31C39C}"/>
    <cellStyle name="Calculation 28" xfId="30942" xr:uid="{3F9AFD33-90A7-49E7-BDDF-F137C61EF2C2}"/>
    <cellStyle name="Calculation 29" xfId="30943" xr:uid="{4197CE69-E8C5-4BBF-A050-BF3A86BB7D23}"/>
    <cellStyle name="Calculation 3" xfId="373" xr:uid="{B3B9727B-1FC4-4116-818E-594C51C7BAA9}"/>
    <cellStyle name="Calculation 3 2" xfId="975" xr:uid="{0B5FC460-D141-408F-913D-057276E48B2C}"/>
    <cellStyle name="Calculation 3 2 2" xfId="30946" xr:uid="{C996CB0C-5D83-49C4-BF4E-1A96BAC3E155}"/>
    <cellStyle name="Calculation 3 2 3" xfId="30945" xr:uid="{1CA482E2-218F-4B3B-8ED3-9960631CEB6A}"/>
    <cellStyle name="Calculation 3 3" xfId="2132" xr:uid="{1BF35A7D-9CE7-4C69-A763-DB45A7EAF1C7}"/>
    <cellStyle name="Calculation 3 3 2" xfId="30944" xr:uid="{FE66180D-CCE1-4853-B501-8164375EB348}"/>
    <cellStyle name="Calculation 3 4" xfId="5330" xr:uid="{5E5D37BC-8D92-49E1-A896-B69F026B566F}"/>
    <cellStyle name="Calculation 3 5" xfId="1538" xr:uid="{4A5DC1B0-D767-475B-BFFB-0183DC45C90E}"/>
    <cellStyle name="Calculation 30" xfId="30947" xr:uid="{DE9D3BA2-AD21-4D67-9DBD-DE923BB36206}"/>
    <cellStyle name="Calculation 31" xfId="30948" xr:uid="{6D6E54DD-F2DB-49F8-B467-695BA7276D99}"/>
    <cellStyle name="Calculation 32" xfId="30949" xr:uid="{91424AE6-509E-4258-BCAE-EF32A3656E1D}"/>
    <cellStyle name="Calculation 33" xfId="30950" xr:uid="{0D5DF696-CC01-49C7-A7CA-885C07BC18F0}"/>
    <cellStyle name="Calculation 34" xfId="30951" xr:uid="{014A1FEA-245B-4DD9-821B-DA07484ED7C0}"/>
    <cellStyle name="Calculation 35" xfId="30952" xr:uid="{91CBD7E4-7B01-4C67-95CD-28FA7DEBAC49}"/>
    <cellStyle name="Calculation 36" xfId="30953" xr:uid="{87E9CA8A-45DC-40EB-AC62-BCC0C503CDE9}"/>
    <cellStyle name="Calculation 37" xfId="30954" xr:uid="{E081E3C8-C74B-4849-84CB-F38617200F01}"/>
    <cellStyle name="Calculation 38" xfId="30955" xr:uid="{975FD025-7810-4144-BE1E-2F4A83F598C9}"/>
    <cellStyle name="Calculation 39" xfId="30956" xr:uid="{7A7EABC4-51D4-458F-8F5E-890DE59AA8AC}"/>
    <cellStyle name="Calculation 4" xfId="146" xr:uid="{A5EB18F8-5D7B-4176-86B9-9308564170C9}"/>
    <cellStyle name="Calculation 4 2" xfId="30958" xr:uid="{E1C91E05-AE1F-44A8-8A54-4EE8683FC7D1}"/>
    <cellStyle name="Calculation 4 3" xfId="30957" xr:uid="{BFD26781-465B-492E-8960-D977A803F591}"/>
    <cellStyle name="Calculation 40" xfId="30959" xr:uid="{CC553F8A-2D8D-497A-9966-19A00166265B}"/>
    <cellStyle name="Calculation 41" xfId="30960" xr:uid="{19336A56-5C7C-459E-9352-D61D2D334336}"/>
    <cellStyle name="Calculation 42" xfId="30961" xr:uid="{B5904574-A12E-4B0E-BD47-00D8A50FF8B2}"/>
    <cellStyle name="Calculation 43" xfId="30962" xr:uid="{A37EEC70-D882-4395-87CA-62BA38608589}"/>
    <cellStyle name="Calculation 44" xfId="30963" xr:uid="{D085CF11-72F5-4D8D-B49B-E8A16846A73D}"/>
    <cellStyle name="Calculation 45" xfId="30964" xr:uid="{3DE840DA-F3B3-45BF-8BD3-ABD38EB2E794}"/>
    <cellStyle name="Calculation 46" xfId="30965" xr:uid="{2ADCB198-4E16-49A1-A5A5-C1C44D0C9FCF}"/>
    <cellStyle name="Calculation 47" xfId="30966" xr:uid="{97EE2EBF-DC7F-4A10-8377-5A0E571C9746}"/>
    <cellStyle name="Calculation 48" xfId="30967" xr:uid="{B855DADF-7D01-4F51-BF5B-F16D5E7042DF}"/>
    <cellStyle name="Calculation 49" xfId="30968" xr:uid="{9A37AB40-8BE8-4458-A342-6AB07860E4CE}"/>
    <cellStyle name="Calculation 5" xfId="30969" xr:uid="{BC256668-97BF-460E-963A-6CE45EBCAF44}"/>
    <cellStyle name="Calculation 5 2" xfId="30970" xr:uid="{2F4A3A6B-1E69-4A34-B6AF-6299AF033DAC}"/>
    <cellStyle name="Calculation 50" xfId="30971" xr:uid="{09C1723B-4FFA-4262-9588-C0D6CC541574}"/>
    <cellStyle name="Calculation 51" xfId="30972" xr:uid="{341C53C3-518E-4FE8-8FDB-DB4ADA915AAB}"/>
    <cellStyle name="Calculation 52" xfId="30973" xr:uid="{4EAEDF6E-80E9-4C60-A797-A467053F2478}"/>
    <cellStyle name="Calculation 53" xfId="30974" xr:uid="{01C407F6-2C6E-4D0A-BDA8-8CFC64CB59EA}"/>
    <cellStyle name="Calculation 54" xfId="30975" xr:uid="{201D93DA-B497-4B9E-9ED1-067E28A3E71A}"/>
    <cellStyle name="Calculation 55" xfId="30976" xr:uid="{AFEFF510-D47A-4B65-BDFE-B116B670E312}"/>
    <cellStyle name="Calculation 56" xfId="30977" xr:uid="{A1819FE5-0FC4-4120-875F-63B06463BB13}"/>
    <cellStyle name="Calculation 57" xfId="30978" xr:uid="{29DF5FEB-5B59-48D5-AB12-A473B3DA0837}"/>
    <cellStyle name="Calculation 58" xfId="30979" xr:uid="{29A68AF6-7A29-4918-9E57-F28BED010FE0}"/>
    <cellStyle name="Calculation 59" xfId="30980" xr:uid="{9844E16F-AD98-459D-9ADD-476FD27F0014}"/>
    <cellStyle name="Calculation 6" xfId="30981" xr:uid="{E05260D2-5A09-444E-9F25-4CCA13D0608E}"/>
    <cellStyle name="Calculation 6 2" xfId="30982" xr:uid="{4BCF44CC-2818-4321-90CA-606C1F6A2E7D}"/>
    <cellStyle name="Calculation 60" xfId="30983" xr:uid="{8CBA5AD6-3591-47C8-892B-C433819A4B14}"/>
    <cellStyle name="Calculation 60 2" xfId="30984" xr:uid="{E0E0DB7C-AAD4-4216-890E-1D667AE6C401}"/>
    <cellStyle name="Calculation 60 3" xfId="30985" xr:uid="{F5129B66-68A5-4A2C-AC19-8CBE3A36C19A}"/>
    <cellStyle name="Calculation 60 4" xfId="30986" xr:uid="{D0D59679-03DF-4051-A6C0-FCC3EE465F86}"/>
    <cellStyle name="Calculation 60 5" xfId="30987" xr:uid="{552CA890-75A2-44A6-AC11-5526A0931B6D}"/>
    <cellStyle name="Calculation 61" xfId="30988" xr:uid="{874672D8-B73C-4804-8C85-A840807BE594}"/>
    <cellStyle name="Calculation 62" xfId="30989" xr:uid="{E0A24C5C-93F6-4F22-8464-F8C3C6C5535A}"/>
    <cellStyle name="Calculation 63" xfId="30990" xr:uid="{9E6DDBE1-518A-4B24-A0DD-00B1E20F73D2}"/>
    <cellStyle name="Calculation 64" xfId="30991" xr:uid="{83401848-53C6-4B01-B925-D51B45D120B5}"/>
    <cellStyle name="Calculation 65" xfId="30992" xr:uid="{AE12F248-FE20-4E09-84FC-64D6A0D7F345}"/>
    <cellStyle name="Calculation 66" xfId="30993" xr:uid="{502BA529-4CDA-408E-991C-234646FDD5E2}"/>
    <cellStyle name="Calculation 67" xfId="30994" xr:uid="{64979559-3A0C-4A65-ADC2-144F51CAE912}"/>
    <cellStyle name="Calculation 68" xfId="1223" xr:uid="{4BA8968B-C000-4C0B-9258-0F543FB38AAE}"/>
    <cellStyle name="Calculation 7" xfId="30995" xr:uid="{47A7F6E8-6CDB-4DC3-B5D8-2398FCC56A6B}"/>
    <cellStyle name="Calculation 7 2" xfId="30996" xr:uid="{9DDC9A42-2467-4C86-B022-69ADE0DF6A34}"/>
    <cellStyle name="Calculation 8" xfId="30997" xr:uid="{EF4F083E-CC8B-4940-9295-18C4061839A5}"/>
    <cellStyle name="Calculation 8 2" xfId="30998" xr:uid="{3C4F912B-0E5A-47FB-AC3B-61FF8D865982}"/>
    <cellStyle name="Calculation 9" xfId="30999" xr:uid="{AF0D6D52-BE83-4950-97DE-CA46DFDC9410}"/>
    <cellStyle name="Calculation 9 2" xfId="31000" xr:uid="{0A46B5F3-6387-4123-B9FF-12CD1874733E}"/>
    <cellStyle name="Check Cell 1" xfId="31002" xr:uid="{1F690032-6D57-4E20-BA82-F35315020000}"/>
    <cellStyle name="Check Cell 1 2" xfId="31003" xr:uid="{994B44C4-1233-4ACE-AADA-C45BBDFCCFF7}"/>
    <cellStyle name="Check Cell 1 2 2" xfId="31004" xr:uid="{9AC505CC-24AB-4FD2-AA7C-95EAA7763CC0}"/>
    <cellStyle name="Check Cell 1 3" xfId="31005" xr:uid="{4F94933B-96F9-4EFF-A10B-444309090D5E}"/>
    <cellStyle name="Check Cell 10" xfId="31006" xr:uid="{3979888F-4F31-4241-8CE1-B629A54358E3}"/>
    <cellStyle name="Check Cell 10 2" xfId="31007" xr:uid="{D5ED5370-8E7A-448B-8C9E-D9790BD57A8E}"/>
    <cellStyle name="Check Cell 11" xfId="31008" xr:uid="{F55381C0-A43D-414E-BABB-11716B3B8EFB}"/>
    <cellStyle name="Check Cell 11 2" xfId="31009" xr:uid="{D7B433CE-C92F-4B1B-BA78-AC0E3C76ABF1}"/>
    <cellStyle name="Check Cell 12" xfId="31010" xr:uid="{4F199920-BEDB-4FA3-8BDF-015765FDC96B}"/>
    <cellStyle name="Check Cell 12 2" xfId="31011" xr:uid="{DA20AA70-7BAC-477F-93A2-CD6B04108BA9}"/>
    <cellStyle name="Check Cell 13" xfId="31012" xr:uid="{D2B15AD2-1F64-4D0F-948C-36138D880C21}"/>
    <cellStyle name="Check Cell 13 2" xfId="31013" xr:uid="{1CE6799E-0B6C-4F5F-AFC1-6E2BF3721ABC}"/>
    <cellStyle name="Check Cell 14" xfId="31014" xr:uid="{B48C09B5-F412-47A5-8E74-06C752B70272}"/>
    <cellStyle name="Check Cell 14 2" xfId="31015" xr:uid="{E050E42D-2C08-4DC5-8636-BD1E27EBD10F}"/>
    <cellStyle name="Check Cell 15" xfId="31016" xr:uid="{475E1755-25BE-4226-9218-D8E1F939B8C2}"/>
    <cellStyle name="Check Cell 15 2" xfId="31017" xr:uid="{19A4F624-D64A-4459-AD09-91E587C57454}"/>
    <cellStyle name="Check Cell 16" xfId="31018" xr:uid="{10712C90-ED2B-473F-BA77-6A65536B860E}"/>
    <cellStyle name="Check Cell 16 2" xfId="31019" xr:uid="{F3D4C614-EEC7-4E61-A82A-59F836118B60}"/>
    <cellStyle name="Check Cell 17" xfId="31020" xr:uid="{B4EA1068-802B-42A0-AE43-53BC6BA52FE8}"/>
    <cellStyle name="Check Cell 17 2" xfId="31021" xr:uid="{6B2AC257-9AB3-451F-9B28-59A978389BDC}"/>
    <cellStyle name="Check Cell 18" xfId="31022" xr:uid="{1A12C7FD-041E-4E12-BE7B-747D04F6FC10}"/>
    <cellStyle name="Check Cell 18 2" xfId="31023" xr:uid="{9AA0454D-7B03-4491-A535-C7E162353175}"/>
    <cellStyle name="Check Cell 19" xfId="31024" xr:uid="{10CA24C9-1911-456D-BEEE-4166326B9D63}"/>
    <cellStyle name="Check Cell 19 2" xfId="31025" xr:uid="{7587A995-E670-42C2-A418-C9CC8FF5BA51}"/>
    <cellStyle name="Check Cell 2" xfId="206" xr:uid="{3F717731-A992-4920-B7D0-1EB787DCBA35}"/>
    <cellStyle name="Check Cell 2 2" xfId="508" xr:uid="{ACEE0E80-8F8D-44AF-B37F-828D9EDAECC4}"/>
    <cellStyle name="Check Cell 2 2 2" xfId="31028" xr:uid="{549658D3-0130-43B8-8D08-FF654F978709}"/>
    <cellStyle name="Check Cell 2 2 3" xfId="31027" xr:uid="{E49EB133-3292-4598-9184-F93FCE5E70CE}"/>
    <cellStyle name="Check Cell 2 3" xfId="2074" xr:uid="{98823B4E-AD68-4DC2-BC4E-2201F7861E57}"/>
    <cellStyle name="Check Cell 2 3 2" xfId="32189" xr:uid="{C1D326B8-54D7-4D5F-9B45-FAB3086D93CC}"/>
    <cellStyle name="Check Cell 2 3 3" xfId="31029" xr:uid="{590AC29C-E3A8-4945-8A35-52B29D02879F}"/>
    <cellStyle name="Check Cell 2 4" xfId="5354" xr:uid="{D6586B11-D719-4C49-8832-1AE6AD2A55C9}"/>
    <cellStyle name="Check Cell 2 4 2" xfId="31030" xr:uid="{12C61BB1-4D83-48B3-96A0-F08ADBF1385A}"/>
    <cellStyle name="Check Cell 2 5" xfId="1563" xr:uid="{E360B174-D84B-4557-BDBD-5215C1B71A84}"/>
    <cellStyle name="Check Cell 2 5 2" xfId="31031" xr:uid="{3F830813-02BA-4153-B612-A38A860B6F01}"/>
    <cellStyle name="Check Cell 2 6" xfId="31026" xr:uid="{0086B871-A00A-4691-89A5-0FA5562B80A2}"/>
    <cellStyle name="Check Cell 20" xfId="31032" xr:uid="{B197DBDC-B401-45D4-B79E-EF0E37F62791}"/>
    <cellStyle name="Check Cell 21" xfId="31033" xr:uid="{A32C9DFD-0BBD-4B58-B6CD-DDE8CAA6F626}"/>
    <cellStyle name="Check Cell 21 2" xfId="31034" xr:uid="{6EDF5101-72AE-468D-B406-D1E361588576}"/>
    <cellStyle name="Check Cell 22" xfId="31035" xr:uid="{1428E500-52EF-4D70-B8BC-424902AF9BAA}"/>
    <cellStyle name="Check Cell 23" xfId="31036" xr:uid="{6E1435BA-13A9-478B-ABDA-1C8BFA99C992}"/>
    <cellStyle name="Check Cell 24" xfId="31037" xr:uid="{956495FE-62E8-49E4-A5D6-EBF287E6B665}"/>
    <cellStyle name="Check Cell 25" xfId="31038" xr:uid="{C5EC4E20-1608-4A29-AA70-DF5B1BC39B5F}"/>
    <cellStyle name="Check Cell 26" xfId="31039" xr:uid="{CFBCBEA4-91F8-40F1-8B07-8CA34C7824F7}"/>
    <cellStyle name="Check Cell 27" xfId="31040" xr:uid="{3927ACE7-2419-4D5C-AECF-FB664CFDE8D5}"/>
    <cellStyle name="Check Cell 28" xfId="31041" xr:uid="{51B780D3-4F22-4DA7-8983-AAF9EA74C2A5}"/>
    <cellStyle name="Check Cell 29" xfId="31042" xr:uid="{81C07CB6-82BA-459B-8964-66A87B8A1B05}"/>
    <cellStyle name="Check Cell 3" xfId="362" xr:uid="{3D2D0ED9-4FDC-488B-BC77-74E90166D1ED}"/>
    <cellStyle name="Check Cell 3 2" xfId="977" xr:uid="{45865EBC-7AA9-4444-BB42-8EC3CF2E94B2}"/>
    <cellStyle name="Check Cell 3 2 2" xfId="31045" xr:uid="{F1BFD822-A730-4FB5-9884-384B31196ECB}"/>
    <cellStyle name="Check Cell 3 2 3" xfId="31044" xr:uid="{187E4809-2B12-430F-852A-2933805C4C20}"/>
    <cellStyle name="Check Cell 3 3" xfId="2123" xr:uid="{FE02A21A-791D-484C-99E4-DAD23CBE06C7}"/>
    <cellStyle name="Check Cell 3 3 2" xfId="31043" xr:uid="{B8BA7497-0212-4CE8-94D1-3B0D4CA49ACB}"/>
    <cellStyle name="Check Cell 3 4" xfId="5332" xr:uid="{DE1C63EB-4E6E-4A9D-B51F-AEDD95C33CE4}"/>
    <cellStyle name="Check Cell 3 5" xfId="1540" xr:uid="{7ED4F840-7BC6-49B6-811B-FFEBDFC030BF}"/>
    <cellStyle name="Check Cell 30" xfId="31046" xr:uid="{EAA7B62F-CBA9-4F12-9E10-FB4458C59A21}"/>
    <cellStyle name="Check Cell 31" xfId="31047" xr:uid="{28716F27-D85F-4D23-A9F3-14F748E3A826}"/>
    <cellStyle name="Check Cell 32" xfId="31048" xr:uid="{FB4E28EA-D957-4192-9651-993CFE8C2E3B}"/>
    <cellStyle name="Check Cell 33" xfId="31049" xr:uid="{0732D89E-ED9B-4AF3-895F-5C7D1D054D31}"/>
    <cellStyle name="Check Cell 34" xfId="31050" xr:uid="{06080742-6C35-45C1-B739-689382BBE2D1}"/>
    <cellStyle name="Check Cell 35" xfId="31051" xr:uid="{5CA82597-4088-4063-BB94-F16C27ECC74A}"/>
    <cellStyle name="Check Cell 36" xfId="31052" xr:uid="{8F4217A0-C4B4-4225-8788-2CB5BA1F4D23}"/>
    <cellStyle name="Check Cell 37" xfId="31053" xr:uid="{53E73C7F-B3EC-49C3-BDEC-82177BFF3FEA}"/>
    <cellStyle name="Check Cell 38" xfId="31054" xr:uid="{4B044744-2645-4516-9789-61D4D8F70CBB}"/>
    <cellStyle name="Check Cell 39" xfId="31055" xr:uid="{3B5483B7-E38E-4417-8BF9-49348D92A630}"/>
    <cellStyle name="Check Cell 4" xfId="148" xr:uid="{682D9ADB-2A33-4C92-9A65-F312F4AE8E6B}"/>
    <cellStyle name="Check Cell 4 2" xfId="31057" xr:uid="{112AF655-8180-40B5-9F11-32B34549F1DF}"/>
    <cellStyle name="Check Cell 4 3" xfId="31056" xr:uid="{27FC3351-B993-405B-9DD5-5FBB215D1663}"/>
    <cellStyle name="Check Cell 40" xfId="31058" xr:uid="{D5FA59AC-C3AA-449E-8B13-D2F5B63857B7}"/>
    <cellStyle name="Check Cell 41" xfId="31059" xr:uid="{00809A70-AF56-41BF-B181-633B46921763}"/>
    <cellStyle name="Check Cell 42" xfId="31060" xr:uid="{404254BF-A167-4C28-AE07-E30813074E5E}"/>
    <cellStyle name="Check Cell 43" xfId="31061" xr:uid="{F97FC770-8D61-47C9-B917-0DDDD961A63C}"/>
    <cellStyle name="Check Cell 44" xfId="31062" xr:uid="{C2979695-50C0-43FA-B7BD-2C3E69A4786C}"/>
    <cellStyle name="Check Cell 45" xfId="31063" xr:uid="{48B10992-5543-4584-9CD6-3B04A35F6132}"/>
    <cellStyle name="Check Cell 46" xfId="31064" xr:uid="{4D97B764-E776-4D72-8954-AD32A6DAC14F}"/>
    <cellStyle name="Check Cell 47" xfId="31065" xr:uid="{DBF8450A-A1AF-44DD-8456-2FE4EACA2814}"/>
    <cellStyle name="Check Cell 48" xfId="31066" xr:uid="{4B3A3AFD-46DB-4E39-A79C-B8615A5E2272}"/>
    <cellStyle name="Check Cell 49" xfId="31067" xr:uid="{47FCE30F-BB34-4CC1-8619-DC12FED3AB82}"/>
    <cellStyle name="Check Cell 5" xfId="31068" xr:uid="{6C19028E-A1EB-4DC0-90DC-6DBA7E093832}"/>
    <cellStyle name="Check Cell 5 2" xfId="31069" xr:uid="{E1B67EE6-4D86-41D6-A5F5-4E2834FF8075}"/>
    <cellStyle name="Check Cell 50" xfId="31070" xr:uid="{AB904DBC-764E-4409-916D-13F3E7819A13}"/>
    <cellStyle name="Check Cell 51" xfId="31071" xr:uid="{68566EB0-15F9-4AE3-BF36-112F2E2522AC}"/>
    <cellStyle name="Check Cell 52" xfId="31072" xr:uid="{7B2D64EB-D6A9-4BC0-81A5-556AEDCD82A6}"/>
    <cellStyle name="Check Cell 53" xfId="31073" xr:uid="{5A3221B7-F9DD-4907-9815-873B81ABF22F}"/>
    <cellStyle name="Check Cell 54" xfId="31074" xr:uid="{2DBB3BE7-FDC4-4A4D-A165-F5B40EDC7130}"/>
    <cellStyle name="Check Cell 55" xfId="31075" xr:uid="{A04E9234-946F-47BA-A7B7-A0BE252CF577}"/>
    <cellStyle name="Check Cell 56" xfId="31076" xr:uid="{58FB2101-C137-4060-ABBE-4AAE5899268D}"/>
    <cellStyle name="Check Cell 57" xfId="31077" xr:uid="{EE4BA833-BD45-4FAF-BF3E-F7F42D15FDE1}"/>
    <cellStyle name="Check Cell 58" xfId="31078" xr:uid="{FF9310FE-1E28-4435-AAE2-E6832A0AB7AD}"/>
    <cellStyle name="Check Cell 59" xfId="31079" xr:uid="{6F5B22EE-45BB-4637-80C7-1A78565EADB3}"/>
    <cellStyle name="Check Cell 6" xfId="31080" xr:uid="{485BEF5B-B0E6-4CCD-BF0A-879DCC052C52}"/>
    <cellStyle name="Check Cell 6 2" xfId="31081" xr:uid="{F6EB6898-9A33-42A3-AF25-4A3838485FD8}"/>
    <cellStyle name="Check Cell 60" xfId="31082" xr:uid="{AD92780D-17C6-4CCC-87EA-A3088FD6BDAB}"/>
    <cellStyle name="Check Cell 60 2" xfId="31083" xr:uid="{C44B3535-BBB1-4EFC-BD40-41ED379925B0}"/>
    <cellStyle name="Check Cell 61" xfId="31084" xr:uid="{DABEE54D-245A-433A-85E8-0446B6E5CEC4}"/>
    <cellStyle name="Check Cell 62" xfId="31085" xr:uid="{129D7502-56E4-4DD8-AA1B-64F55983FD44}"/>
    <cellStyle name="Check Cell 63" xfId="31086" xr:uid="{9CDD0936-7706-4965-BDB7-7653FC711BA5}"/>
    <cellStyle name="Check Cell 64" xfId="31001" xr:uid="{DD702477-7014-4802-95A3-F72591DB22FC}"/>
    <cellStyle name="Check Cell 65" xfId="1225" xr:uid="{BF3F3FD8-BE79-4A41-BBAA-1628C5AB15BA}"/>
    <cellStyle name="Check Cell 7" xfId="31087" xr:uid="{21E67CC6-BC96-4391-9455-662C6CCD0429}"/>
    <cellStyle name="Check Cell 7 2" xfId="31088" xr:uid="{F8760582-93BD-43A8-9447-37546FF0138B}"/>
    <cellStyle name="Check Cell 8" xfId="31089" xr:uid="{1B163CD4-9428-4644-8200-83EA7DE4B58E}"/>
    <cellStyle name="Check Cell 8 2" xfId="31090" xr:uid="{D17DEB30-53BB-4E90-A4D7-D2343D7DA836}"/>
    <cellStyle name="Check Cell 9" xfId="31091" xr:uid="{4ABB4DBE-09AB-4944-9264-6630277E6DFB}"/>
    <cellStyle name="Check Cell 9 2" xfId="31092" xr:uid="{EEDBB48F-14D7-44AA-83A7-A00B69FC3600}"/>
    <cellStyle name="CHUONG" xfId="432" xr:uid="{4F9B9D33-B688-4558-B986-C3D668BB1FDB}"/>
    <cellStyle name="CHUONG 2" xfId="539" xr:uid="{60B2F6D6-0A72-4E0E-BAF4-A82D4A80BC15}"/>
    <cellStyle name="CHUONG 3" xfId="551" xr:uid="{C0FF69D8-C446-4B4E-8CE7-2C331EB6A384}"/>
    <cellStyle name="Comma" xfId="1" builtinId="3"/>
    <cellStyle name="Comma [0]" xfId="2" builtinId="6"/>
    <cellStyle name="Comma [0] 10" xfId="8025" xr:uid="{6BA407F4-DE3D-4E16-8284-0D8A4CBEFBA7}"/>
    <cellStyle name="Comma [0] 10 2" xfId="22314" xr:uid="{44E12097-D728-41E8-B990-604C7341E1B8}"/>
    <cellStyle name="Comma [0] 11" xfId="14107" xr:uid="{93496E37-2ACE-4618-BD71-E2FCF032EC26}"/>
    <cellStyle name="Comma [0] 12" xfId="108" xr:uid="{5F7F47D6-9957-4255-AE40-B49F1A0258D7}"/>
    <cellStyle name="Comma [0] 13" xfId="32300" xr:uid="{03A8ABE4-FFF0-42A4-9844-10FDD792147B}"/>
    <cellStyle name="Comma [0] 2" xfId="25" xr:uid="{D6E68698-3B27-4429-9D72-F0416E771FA9}"/>
    <cellStyle name="Comma [0] 2 10" xfId="2558" xr:uid="{55B6E411-3F87-4F3F-9290-D7634EFAB6BC}"/>
    <cellStyle name="Comma [0] 2 10 2" xfId="6219" xr:uid="{49159DC9-D39E-4B15-BCE4-AD5D014BF225}"/>
    <cellStyle name="Comma [0] 2 10 2 2" xfId="12472" xr:uid="{00F75989-C1AD-4B90-B1DA-EE5CB49B7392}"/>
    <cellStyle name="Comma [0] 2 10 2 2 2" xfId="26705" xr:uid="{FB220B88-7BC3-4207-BF58-D154C4C20B03}"/>
    <cellStyle name="Comma [0] 2 10 2 3" xfId="18532" xr:uid="{028D929D-E54D-400F-A41A-ED4F3FB5B91B}"/>
    <cellStyle name="Comma [0] 2 10 3" xfId="9550" xr:uid="{4CDE9F58-4D2B-4D8F-8CFE-C4B4A89BD681}"/>
    <cellStyle name="Comma [0] 2 10 3 2" xfId="23790" xr:uid="{E6E46C2C-8A05-4F6F-8912-9C2A59280926}"/>
    <cellStyle name="Comma [0] 2 10 4" xfId="15584" xr:uid="{DAA2D3AB-5A5A-48F0-B8FB-684CB5064DA3}"/>
    <cellStyle name="Comma [0] 2 11" xfId="2829" xr:uid="{B616EF83-DBFE-4368-9926-21C1C96521A3}"/>
    <cellStyle name="Comma [0] 2 11 2" xfId="6479" xr:uid="{3A1B80A5-97EA-4030-87B7-2ED28BD66066}"/>
    <cellStyle name="Comma [0] 2 11 2 2" xfId="12729" xr:uid="{9124DA45-9317-4F3C-8C05-EFF2C9ABA92C}"/>
    <cellStyle name="Comma [0] 2 11 2 2 2" xfId="26962" xr:uid="{D977270A-60C1-44FB-9188-E82C2991786E}"/>
    <cellStyle name="Comma [0] 2 11 2 3" xfId="18789" xr:uid="{CD9D03BE-5D74-4E1C-BE4B-7324F19295EE}"/>
    <cellStyle name="Comma [0] 2 11 3" xfId="9810" xr:uid="{885F784D-1D7E-4AB8-8CB0-7260BC3907CA}"/>
    <cellStyle name="Comma [0] 2 11 3 2" xfId="24050" xr:uid="{028586D2-AC95-4A63-932A-679E72ACB44A}"/>
    <cellStyle name="Comma [0] 2 11 4" xfId="15843" xr:uid="{FDF77830-C131-481A-8C8E-E9A138696421}"/>
    <cellStyle name="Comma [0] 2 12" xfId="3074" xr:uid="{7DD33C82-35A6-4AB1-9AA9-573BC4F0073C}"/>
    <cellStyle name="Comma [0] 2 12 2" xfId="6724" xr:uid="{7C251BC2-2E54-4B3B-B7E0-7C2DDA59B69D}"/>
    <cellStyle name="Comma [0] 2 12 2 2" xfId="12974" xr:uid="{760F7CCB-3ED0-4C5B-9B4F-C5EBDA287A1B}"/>
    <cellStyle name="Comma [0] 2 12 2 2 2" xfId="27207" xr:uid="{2E97544D-FC30-4BAE-B0FD-08B271BE730E}"/>
    <cellStyle name="Comma [0] 2 12 2 3" xfId="19034" xr:uid="{933DDF1D-E9D7-4DDB-91E2-BC5BD799D2E3}"/>
    <cellStyle name="Comma [0] 2 12 3" xfId="10055" xr:uid="{79928473-B5BC-4FD2-A094-5D2099A82429}"/>
    <cellStyle name="Comma [0] 2 12 3 2" xfId="24295" xr:uid="{FB502D52-7F76-4B3F-911A-D57FACDA9339}"/>
    <cellStyle name="Comma [0] 2 12 4" xfId="16088" xr:uid="{E72E1E41-4A5C-40B3-A5BE-987905FE9AF5}"/>
    <cellStyle name="Comma [0] 2 2" xfId="34" xr:uid="{6230C24D-13B2-469A-8300-1EC48D3CE392}"/>
    <cellStyle name="Comma [0] 2 2 2" xfId="1696" xr:uid="{636AA13F-C3F3-42EE-BB1D-D3692EB75F73}"/>
    <cellStyle name="Comma [0] 2 2 3" xfId="1880" xr:uid="{ACAF8082-B010-4C28-AF98-89A2C4B2FA0A}"/>
    <cellStyle name="Comma [0] 2 2 3 2" xfId="5640" xr:uid="{59390FF9-057E-4509-A68A-FCA16B5DE69B}"/>
    <cellStyle name="Comma [0] 2 2 3 2 2" xfId="12201" xr:uid="{37B76B5A-6848-49C4-8DC2-371370CB7E1B}"/>
    <cellStyle name="Comma [0] 2 2 3 2 2 2" xfId="26434" xr:uid="{EFFD92F4-53F9-424D-9F54-70B3A39B2B8D}"/>
    <cellStyle name="Comma [0] 2 2 3 2 3" xfId="18256" xr:uid="{EB56A61F-354C-4FAE-B093-4692B6A104DC}"/>
    <cellStyle name="Comma [0] 2 2 3 3" xfId="9001" xr:uid="{C4CD034D-8CB2-4CA2-995B-7F60D250E3E4}"/>
    <cellStyle name="Comma [0] 2 2 3 3 2" xfId="23245" xr:uid="{77794E81-1C75-4A8D-8409-E97E441D0B3A}"/>
    <cellStyle name="Comma [0] 2 2 3 4" xfId="15016" xr:uid="{F075A8DD-74EA-4818-B860-0D6F4CD61318}"/>
    <cellStyle name="Comma [0] 2 2 4" xfId="2647" xr:uid="{36D8143A-B9C0-4524-8FD5-6BA2708BB6E2}"/>
    <cellStyle name="Comma [0] 2 2 4 2" xfId="6307" xr:uid="{ACF1D512-4C40-4C80-B783-BCF86024EE70}"/>
    <cellStyle name="Comma [0] 2 2 4 2 2" xfId="12559" xr:uid="{F9A70FD8-AF6D-4963-A494-74AF57AE1C6D}"/>
    <cellStyle name="Comma [0] 2 2 4 2 2 2" xfId="26792" xr:uid="{A4277849-8910-4221-8D13-17635BD303E9}"/>
    <cellStyle name="Comma [0] 2 2 4 2 3" xfId="18619" xr:uid="{A59DCD83-C855-4971-8053-FACD29D6B44D}"/>
    <cellStyle name="Comma [0] 2 2 4 3" xfId="9638" xr:uid="{15DB1F1B-AAFB-4A5F-944A-BE09B5044033}"/>
    <cellStyle name="Comma [0] 2 2 4 3 2" xfId="23878" xr:uid="{B2506EA3-3943-41E2-8D05-D912A94BF052}"/>
    <cellStyle name="Comma [0] 2 2 4 4" xfId="15671" xr:uid="{FCF7721E-3201-4316-AED5-64D141052DD7}"/>
    <cellStyle name="Comma [0] 2 2 5" xfId="2917" xr:uid="{62398138-91B1-401B-8457-000042145D20}"/>
    <cellStyle name="Comma [0] 2 2 5 2" xfId="6567" xr:uid="{19FB3A4D-46D5-48DC-8B44-6218F4A4172F}"/>
    <cellStyle name="Comma [0] 2 2 5 2 2" xfId="12817" xr:uid="{7D9D847A-945F-471C-9FE6-A53D39CE14DD}"/>
    <cellStyle name="Comma [0] 2 2 5 2 2 2" xfId="27050" xr:uid="{41521672-E67D-4F01-B2D3-C17851BEE008}"/>
    <cellStyle name="Comma [0] 2 2 5 2 3" xfId="18877" xr:uid="{5E4753E0-0F8B-40CA-8441-9855AB91B876}"/>
    <cellStyle name="Comma [0] 2 2 5 3" xfId="9898" xr:uid="{BD55A53B-603B-473B-BD47-81D4D736744E}"/>
    <cellStyle name="Comma [0] 2 2 5 3 2" xfId="24138" xr:uid="{94610A8B-EA2E-4605-8E18-CA9F5AEB3AE2}"/>
    <cellStyle name="Comma [0] 2 2 5 4" xfId="15931" xr:uid="{24D08399-7D5A-4B5E-94F4-CCB23C3FE685}"/>
    <cellStyle name="Comma [0] 2 2 6" xfId="3162" xr:uid="{77A5FA93-20DA-4393-A3A0-6DA4E4B6EB48}"/>
    <cellStyle name="Comma [0] 2 2 6 2" xfId="6812" xr:uid="{372624EC-3304-4E52-BC1C-8A60B961523C}"/>
    <cellStyle name="Comma [0] 2 2 6 2 2" xfId="13062" xr:uid="{A467A4EF-15DB-425C-AF48-793BA24AA263}"/>
    <cellStyle name="Comma [0] 2 2 6 2 2 2" xfId="27295" xr:uid="{0195F961-865D-47F0-8E97-D3770D4A5747}"/>
    <cellStyle name="Comma [0] 2 2 6 2 3" xfId="19122" xr:uid="{64BC7DC5-4CA9-4896-A4E3-5FF12AC9E455}"/>
    <cellStyle name="Comma [0] 2 2 6 3" xfId="10143" xr:uid="{79821A06-7704-4592-9A85-BD2323584EF5}"/>
    <cellStyle name="Comma [0] 2 2 6 3 2" xfId="24383" xr:uid="{FAE85BC3-1856-4307-A8F4-B6986EA630D1}"/>
    <cellStyle name="Comma [0] 2 2 6 4" xfId="16176" xr:uid="{7B2D8050-C32E-4D7F-89A5-9295E61B57E3}"/>
    <cellStyle name="Comma [0] 2 2 7" xfId="5370" xr:uid="{390B201E-E520-4DFB-B916-2CD547A8EF50}"/>
    <cellStyle name="Comma [0] 2 2 7 2" xfId="8760" xr:uid="{04A6338C-863D-4F65-9E9C-D6EFFDCE9185}"/>
    <cellStyle name="Comma [0] 2 2 7 2 2" xfId="23004" xr:uid="{4AFB58E1-D949-40B7-AA0E-6B8EE05D811C}"/>
    <cellStyle name="Comma [0] 2 2 7 3" xfId="14785" xr:uid="{7DB521DD-8D2D-418E-86A9-1F8C9C0AAFBD}"/>
    <cellStyle name="Comma [0] 2 2 8" xfId="1579" xr:uid="{14AF3C8D-414E-4FE1-BBF7-817A1D49670F}"/>
    <cellStyle name="Comma [0] 2 3" xfId="549" xr:uid="{7C4E9077-641C-4D28-910F-19FEE5FD6E25}"/>
    <cellStyle name="Comma [0] 2 3 2" xfId="614" xr:uid="{CEE9E871-3CA5-4701-AEE4-927EA37F8143}"/>
    <cellStyle name="Comma [0] 2 3 2 2" xfId="694" xr:uid="{6FDA515F-7CAA-4B96-9988-51B2D4A3AD78}"/>
    <cellStyle name="Comma [0] 2 3 3" xfId="673" xr:uid="{8467C9E3-674F-4749-843A-44281C26C9BC}"/>
    <cellStyle name="Comma [0] 2 3 4" xfId="829" xr:uid="{92A78E37-3BB0-4B47-9666-56B68B49730A}"/>
    <cellStyle name="Comma [0] 2 3 5" xfId="2196" xr:uid="{F313988F-199F-47F7-8BB7-151ACE976160}"/>
    <cellStyle name="Comma [0] 2 3 6" xfId="5424" xr:uid="{2A7F75E6-B625-4D39-B838-E5D31A851ED0}"/>
    <cellStyle name="Comma [0] 2 3 7" xfId="1634" xr:uid="{648546D9-F1BB-4124-A933-87B0361DD661}"/>
    <cellStyle name="Comma [0] 2 4" xfId="607" xr:uid="{2FE3167C-AE00-405B-BFC2-25D3007A789D}"/>
    <cellStyle name="Comma [0] 2 4 2" xfId="687" xr:uid="{22B00BE3-8CF2-48E1-9DE8-EC10E3A470DF}"/>
    <cellStyle name="Comma [0] 2 4 3" xfId="2222" xr:uid="{F1F7290B-8769-486F-B621-EAC8B661B1E5}"/>
    <cellStyle name="Comma [0] 2 4 4" xfId="5543" xr:uid="{2384ADCA-3552-4E39-93FB-CB7CE30037B6}"/>
    <cellStyle name="Comma [0] 2 4 4 2" xfId="8911" xr:uid="{649C63B2-BDE3-499F-AD99-9FF6381E2DD8}"/>
    <cellStyle name="Comma [0] 2 4 4 2 2" xfId="23155" xr:uid="{F56C40D7-DDCD-4D0E-9609-62AB4D5CC2D8}"/>
    <cellStyle name="Comma [0] 2 4 4 3" xfId="14928" xr:uid="{EA0700D9-3457-4F06-BC3B-E369EF998BE0}"/>
    <cellStyle name="Comma [0] 2 4 5" xfId="1765" xr:uid="{28A66D7D-EDD7-4C87-A7B0-DBB39A9E491C}"/>
    <cellStyle name="Comma [0] 2 5" xfId="659" xr:uid="{1E6F6D7F-678A-4F1C-8E53-77D8B3666C52}"/>
    <cellStyle name="Comma [0] 2 6" xfId="651" xr:uid="{2F16B105-987E-4603-86B0-0DFCC8987C9E}"/>
    <cellStyle name="Comma [0] 2 6 2" xfId="3480" xr:uid="{1141A50A-8492-47BA-AD55-F88A53BFC31C}"/>
    <cellStyle name="Comma [0] 2 6 2 2" xfId="7114" xr:uid="{FED35E60-CF9A-4205-9955-94E90131E77B}"/>
    <cellStyle name="Comma [0] 2 6 2 2 2" xfId="13364" xr:uid="{5AF6DF7E-8568-49B5-96B0-B9532C3689D4}"/>
    <cellStyle name="Comma [0] 2 6 2 2 2 2" xfId="27597" xr:uid="{0A3216DD-2393-41EB-997D-A41610CD7FB9}"/>
    <cellStyle name="Comma [0] 2 6 2 2 3" xfId="19424" xr:uid="{CD1D405A-876E-4063-B312-89696A03276B}"/>
    <cellStyle name="Comma [0] 2 6 2 3" xfId="10446" xr:uid="{5FE4FC86-F11C-493B-9574-50E54D4F1520}"/>
    <cellStyle name="Comma [0] 2 6 2 3 2" xfId="24685" xr:uid="{B04CBF2B-A474-4117-9CE6-13B172A2E3CC}"/>
    <cellStyle name="Comma [0] 2 6 2 4" xfId="16477" xr:uid="{9EDB338A-DF4D-4B13-BFF9-75B49D26EFF0}"/>
    <cellStyle name="Comma [0] 2 6 3" xfId="4090" xr:uid="{BB2700CA-C4FB-4B60-A223-6581BDBB8520}"/>
    <cellStyle name="Comma [0] 2 6 3 2" xfId="7660" xr:uid="{5D2E3FD5-E21F-4DA2-BE1B-3F6A6FA82945}"/>
    <cellStyle name="Comma [0] 2 6 3 2 2" xfId="13910" xr:uid="{E83EFC8B-1118-44CE-A737-D788CD9A9E39}"/>
    <cellStyle name="Comma [0] 2 6 3 2 2 2" xfId="28143" xr:uid="{2652816C-D1C9-47CE-BEF2-623829545745}"/>
    <cellStyle name="Comma [0] 2 6 3 2 3" xfId="19970" xr:uid="{E515EDCB-7B1D-499D-9A6D-84527CB8A5C1}"/>
    <cellStyle name="Comma [0] 2 6 3 3" xfId="10991" xr:uid="{F670B32A-BB97-42FE-A855-18952BF554DC}"/>
    <cellStyle name="Comma [0] 2 6 3 3 2" xfId="25226" xr:uid="{F7DFD4BC-5E18-484A-ADA9-7077065E82D6}"/>
    <cellStyle name="Comma [0] 2 6 3 4" xfId="17018" xr:uid="{C74638B5-D7A4-40BC-9E07-B589BE704E85}"/>
    <cellStyle name="Comma [0] 2 6 4" xfId="4763" xr:uid="{9ABC5ADD-ADFB-4245-89B8-0F41AE2172B0}"/>
    <cellStyle name="Comma [0] 2 6 4 2" xfId="11642" xr:uid="{6D89A964-5F58-4754-BDE1-BC67A18B9AEA}"/>
    <cellStyle name="Comma [0] 2 6 4 2 2" xfId="25875" xr:uid="{3D983183-39DE-4CBF-A513-A9E8D01CC21B}"/>
    <cellStyle name="Comma [0] 2 6 4 3" xfId="17691" xr:uid="{9E951027-012E-41AD-8155-117D5B5A4923}"/>
    <cellStyle name="Comma [0] 2 6 5" xfId="8248" xr:uid="{2A092005-EC8A-4FBA-9CA4-98CF16F55A3A}"/>
    <cellStyle name="Comma [0] 2 6 5 2" xfId="22516" xr:uid="{748D69AF-BCB8-4D27-B0F4-F261CAD55C3B}"/>
    <cellStyle name="Comma [0] 2 6 6" xfId="14302" xr:uid="{FF184044-818C-4983-A4C1-4836A489B67F}"/>
    <cellStyle name="Comma [0] 2 7" xfId="823" xr:uid="{A8BE263D-769F-4A0E-8770-D391A600AA37}"/>
    <cellStyle name="Comma [0] 2 8" xfId="398" xr:uid="{4D19DB15-0703-4E8A-9818-FCD77092162C}"/>
    <cellStyle name="Comma [0] 2 9" xfId="119" xr:uid="{F6BC26F6-D2B9-4F4B-807E-9D9822C6CB9C}"/>
    <cellStyle name="Comma [0] 2 9 2" xfId="32175" xr:uid="{F3CD4B88-812E-4C62-964D-99C245004D84}"/>
    <cellStyle name="Comma [0] 3" xfId="21" xr:uid="{1664544C-E26B-49C5-8721-B0F6A546683F}"/>
    <cellStyle name="Comma [0] 3 2" xfId="473" xr:uid="{62DB509E-AD49-472C-AA27-DE623FB74BDC}"/>
    <cellStyle name="Comma [0] 3 2 2" xfId="3413" xr:uid="{93A76B30-077C-4640-862A-56E0951AA93E}"/>
    <cellStyle name="Comma [0] 3 2 2 2" xfId="7047" xr:uid="{7C899A5A-037F-4526-8EE5-D52A52401BB3}"/>
    <cellStyle name="Comma [0] 3 2 2 2 2" xfId="13297" xr:uid="{46EECF1B-33E4-4A21-8B7A-D27DB0A3828C}"/>
    <cellStyle name="Comma [0] 3 2 2 2 2 2" xfId="27530" xr:uid="{7C04F365-2E92-4071-88AB-E30CDF62DDD2}"/>
    <cellStyle name="Comma [0] 3 2 2 2 3" xfId="19357" xr:uid="{34F331E4-36B5-493C-BF29-35B6447C40AC}"/>
    <cellStyle name="Comma [0] 3 2 2 3" xfId="10379" xr:uid="{BE0B3AE7-3B23-4843-90A9-892626C20976}"/>
    <cellStyle name="Comma [0] 3 2 2 3 2" xfId="24618" xr:uid="{E2641E58-7C57-4C8B-92BC-4CD39CC39E67}"/>
    <cellStyle name="Comma [0] 3 2 2 4" xfId="16410" xr:uid="{5C2E63C5-C0DC-422C-8D3F-22014C5851C0}"/>
    <cellStyle name="Comma [0] 3 2 3" xfId="4023" xr:uid="{8660067C-92A2-4251-A7B7-295EC1268A77}"/>
    <cellStyle name="Comma [0] 3 2 3 2" xfId="7593" xr:uid="{6A27DB7C-889B-4993-B88D-31BF72CC26D9}"/>
    <cellStyle name="Comma [0] 3 2 3 2 2" xfId="13843" xr:uid="{835196B6-71AF-48DE-8D89-5080679F574A}"/>
    <cellStyle name="Comma [0] 3 2 3 2 2 2" xfId="28076" xr:uid="{E5B50194-241A-4086-BF48-26FB13F98504}"/>
    <cellStyle name="Comma [0] 3 2 3 2 3" xfId="19903" xr:uid="{53157C4D-E904-45D9-91E0-1FB753DC77DC}"/>
    <cellStyle name="Comma [0] 3 2 3 3" xfId="10924" xr:uid="{DDBC03A6-5538-4F0E-AB8C-30E002FBD5B3}"/>
    <cellStyle name="Comma [0] 3 2 3 3 2" xfId="25159" xr:uid="{6590759C-BDE2-4EA2-9DC4-E2A40FBBD7EE}"/>
    <cellStyle name="Comma [0] 3 2 3 4" xfId="16951" xr:uid="{FA5F2036-8892-481A-B96D-01FFA3EC71AF}"/>
    <cellStyle name="Comma [0] 3 2 4" xfId="4659" xr:uid="{ACD6659A-BC79-46E1-861A-216667F08691}"/>
    <cellStyle name="Comma [0] 3 2 4 2" xfId="11542" xr:uid="{E5F8B6FD-DE77-40FF-858E-7B07E8A78F7D}"/>
    <cellStyle name="Comma [0] 3 2 4 2 2" xfId="25775" xr:uid="{E2043A2C-7536-4C53-8C9F-895022CF031E}"/>
    <cellStyle name="Comma [0] 3 2 4 3" xfId="17587" xr:uid="{86BDFD53-1D0E-4CC0-B55E-D94AE0A414C6}"/>
    <cellStyle name="Comma [0] 3 2 5" xfId="8165" xr:uid="{B3EDF689-42F4-4EF4-B954-0DBE21830157}"/>
    <cellStyle name="Comma [0] 3 2 5 2" xfId="22436" xr:uid="{7052B723-4530-4118-9F56-A32A6E994B53}"/>
    <cellStyle name="Comma [0] 3 2 6" xfId="14218" xr:uid="{0D58E9A4-79F0-40B8-BA7F-AA3CF1948151}"/>
    <cellStyle name="Comma [0] 3 3" xfId="2075" xr:uid="{CF55BDE3-0B5B-42B9-9D09-FA161E1084F9}"/>
    <cellStyle name="Comma [0] 3 4" xfId="5304" xr:uid="{671A30B6-AA3A-4AF1-A9DD-C27507B8FBBD}"/>
    <cellStyle name="Comma [0] 3 5" xfId="1512" xr:uid="{A5EEDE5E-B2D7-48AD-A5E9-C7C88C7BF27C}"/>
    <cellStyle name="Comma [0] 3 6" xfId="260" xr:uid="{22751438-D54E-4090-ABE0-2965A930AE16}"/>
    <cellStyle name="Comma [0] 4" xfId="247" xr:uid="{D9BF3F93-9DA4-4973-90DF-A3C709376181}"/>
    <cellStyle name="Comma [0] 4 2" xfId="1952" xr:uid="{0E9E034F-EF63-46D4-AD31-D8D7760E5D61}"/>
    <cellStyle name="Comma [0] 4 2 2" xfId="246" xr:uid="{98815E50-3381-41E0-B5E5-012919BFC4A4}"/>
    <cellStyle name="Comma [0] 4 2 3" xfId="5711" xr:uid="{4EB5F04E-2963-42EA-A14E-0A80E78C0347}"/>
    <cellStyle name="Comma [0] 4 2 3 2" xfId="12256" xr:uid="{38C6BE1F-301A-435E-A8CC-5D3D6C1A0890}"/>
    <cellStyle name="Comma [0] 4 2 3 2 2" xfId="26489" xr:uid="{F4888491-3FF3-4320-B48A-9D0574C58E79}"/>
    <cellStyle name="Comma [0] 4 2 3 3" xfId="18311" xr:uid="{FF8FF87B-DCE7-4B12-B4FB-7E58C53C94B0}"/>
    <cellStyle name="Comma [0] 4 2 4" xfId="9072" xr:uid="{E6118334-6EB7-4F26-91A0-7C990ABFDD01}"/>
    <cellStyle name="Comma [0] 4 2 4 2" xfId="23316" xr:uid="{72D7A3F8-007F-4162-BF84-8BBBC81FC42C}"/>
    <cellStyle name="Comma [0] 4 2 5" xfId="15086" xr:uid="{30092359-9097-4AD2-AF8B-A743FF70FDF1}"/>
    <cellStyle name="Comma [0] 4 3" xfId="2025" xr:uid="{FA640F3A-A925-45C2-A15A-64C3026BC38D}"/>
    <cellStyle name="Comma [0] 4 4" xfId="2719" xr:uid="{D506CB5E-D308-4052-8FC8-586D99162446}"/>
    <cellStyle name="Comma [0] 4 4 2" xfId="6379" xr:uid="{93E8D974-0D43-42FE-BB1C-3EB9FE331391}"/>
    <cellStyle name="Comma [0] 4 4 2 2" xfId="12631" xr:uid="{6334F49B-21E3-4238-B6FE-F6BF642D4496}"/>
    <cellStyle name="Comma [0] 4 4 2 2 2" xfId="26864" xr:uid="{DC072C15-BF28-4EC6-BC06-664D7BB1358C}"/>
    <cellStyle name="Comma [0] 4 4 2 3" xfId="18691" xr:uid="{7EF61345-DCE8-47C0-90B1-6AAFC7D4BB1A}"/>
    <cellStyle name="Comma [0] 4 4 3" xfId="9710" xr:uid="{DF53E7E1-5CA3-43AC-B5E3-5B00C9545F46}"/>
    <cellStyle name="Comma [0] 4 4 3 2" xfId="23950" xr:uid="{33AB542D-F48C-400D-9FAA-937B47A04833}"/>
    <cellStyle name="Comma [0] 4 4 4" xfId="15743" xr:uid="{F92DDB67-A3D8-4426-9D0C-E29A53ECC642}"/>
    <cellStyle name="Comma [0] 4 5" xfId="2989" xr:uid="{03A9FF30-F9EC-4DF5-9C9F-0EBED435251E}"/>
    <cellStyle name="Comma [0] 4 5 2" xfId="6639" xr:uid="{4AE982A0-0E28-4D5D-8DB1-45A153713072}"/>
    <cellStyle name="Comma [0] 4 5 2 2" xfId="12889" xr:uid="{AFAFE074-0CCE-4EC4-8A76-CC0C4D88378F}"/>
    <cellStyle name="Comma [0] 4 5 2 2 2" xfId="27122" xr:uid="{F8535C9F-87DD-4387-8713-53AC8A818A9B}"/>
    <cellStyle name="Comma [0] 4 5 2 3" xfId="18949" xr:uid="{9BCB1085-CA44-4B1B-B137-DC00E0DCF77A}"/>
    <cellStyle name="Comma [0] 4 5 3" xfId="9970" xr:uid="{BC2E79A4-D219-4ABF-B434-B07B6FC1F182}"/>
    <cellStyle name="Comma [0] 4 5 3 2" xfId="24210" xr:uid="{59FA0409-270D-4F44-8583-6A1DDE5577AB}"/>
    <cellStyle name="Comma [0] 4 5 4" xfId="16003" xr:uid="{FD2DA8AA-8D1B-4069-A273-26C323FEBF87}"/>
    <cellStyle name="Comma [0] 4 6" xfId="3234" xr:uid="{9821BCFA-7740-4870-98F9-B775E9649A6F}"/>
    <cellStyle name="Comma [0] 4 6 2" xfId="6884" xr:uid="{9D49B58E-AD89-42E3-947B-0535C61A0324}"/>
    <cellStyle name="Comma [0] 4 6 2 2" xfId="13134" xr:uid="{1ED8FDAC-29B2-42AE-B056-51A50C95FA9A}"/>
    <cellStyle name="Comma [0] 4 6 2 2 2" xfId="27367" xr:uid="{56EA8C19-DA9A-47FB-B4C0-19C4541BB37F}"/>
    <cellStyle name="Comma [0] 4 6 2 3" xfId="19194" xr:uid="{61F5028B-CDFA-49C2-AA90-8B8BBF053768}"/>
    <cellStyle name="Comma [0] 4 6 3" xfId="10215" xr:uid="{4818C8F8-FB15-4EAD-A209-5B109234195A}"/>
    <cellStyle name="Comma [0] 4 6 3 2" xfId="24455" xr:uid="{0F0A5F82-B9C2-46FB-8C44-BFBA539A0130}"/>
    <cellStyle name="Comma [0] 4 6 4" xfId="16248" xr:uid="{B0E4E1C0-08AD-49CD-B2C2-9D85CF563838}"/>
    <cellStyle name="Comma [0] 4 7" xfId="5421" xr:uid="{C758C362-F66B-40B5-B1AA-4AD9F0E7715C}"/>
    <cellStyle name="Comma [0] 4 7 2" xfId="8807" xr:uid="{F68AE10D-FEB5-4DD0-9636-2671BC182C3F}"/>
    <cellStyle name="Comma [0] 4 7 2 2" xfId="23051" xr:uid="{B3D4AB77-B430-409A-93B7-71CF32AB3BEE}"/>
    <cellStyle name="Comma [0] 4 7 3" xfId="14832" xr:uid="{1D455401-A93F-49B9-AE51-C3C41486924B}"/>
    <cellStyle name="Comma [0] 4 8" xfId="1630" xr:uid="{7745F7E9-FBE3-4873-938E-DB6B5CE5E09F}"/>
    <cellStyle name="Comma [0] 5" xfId="258" xr:uid="{5A94E1D0-FE2B-4506-ABC5-940178EA8FB8}"/>
    <cellStyle name="Comma [0] 5 2" xfId="3344" xr:uid="{D6E9DF1E-6EA0-4272-827A-E46E70A76712}"/>
    <cellStyle name="Comma [0] 5 2 2" xfId="6979" xr:uid="{251D34B9-7D0B-4F65-AD18-EA8C895D121F}"/>
    <cellStyle name="Comma [0] 5 2 2 2" xfId="13229" xr:uid="{B8EAC5B9-F9E6-49F5-AE0C-57D11F80E7DF}"/>
    <cellStyle name="Comma [0] 5 2 2 2 2" xfId="27462" xr:uid="{0714DB68-FCEC-4526-A5C1-B91229DC9D10}"/>
    <cellStyle name="Comma [0] 5 2 2 3" xfId="19289" xr:uid="{F9AE010B-5054-4632-AED1-FE4C40C638B9}"/>
    <cellStyle name="Comma [0] 5 2 3" xfId="10311" xr:uid="{1EFEFB25-0710-4513-AAE4-A47CF54B333A}"/>
    <cellStyle name="Comma [0] 5 2 3 2" xfId="24550" xr:uid="{49DF9EBB-D1CD-4624-B0DE-AF3969AC0E0B}"/>
    <cellStyle name="Comma [0] 5 2 4" xfId="16342" xr:uid="{0382FA27-8A38-44B4-9564-7F4A8246D07F}"/>
    <cellStyle name="Comma [0] 5 3" xfId="3955" xr:uid="{42615EF6-4AC8-4C34-B4B9-C37EF1A1A7EE}"/>
    <cellStyle name="Comma [0] 5 3 2" xfId="7525" xr:uid="{EC251CBB-8964-445D-B3BB-227423CC7EAE}"/>
    <cellStyle name="Comma [0] 5 3 2 2" xfId="13775" xr:uid="{B9924AB0-B373-4612-B1AB-F5C3AB05CDF2}"/>
    <cellStyle name="Comma [0] 5 3 2 2 2" xfId="28008" xr:uid="{D6D4B3B0-A0F2-4080-80E7-5D2BA5CD9345}"/>
    <cellStyle name="Comma [0] 5 3 2 3" xfId="19835" xr:uid="{9FE7567D-6430-4C89-9A83-8B52B9E8427E}"/>
    <cellStyle name="Comma [0] 5 3 3" xfId="10856" xr:uid="{ECA563D5-E114-45D4-9122-A2686B5EA718}"/>
    <cellStyle name="Comma [0] 5 3 3 2" xfId="25091" xr:uid="{98B58B5F-118A-4453-A971-3D1BDAF75C7B}"/>
    <cellStyle name="Comma [0] 5 3 4" xfId="16883" xr:uid="{9C22AB09-B7B6-44F4-816B-17D84AD8F149}"/>
    <cellStyle name="Comma [0] 5 4" xfId="4552" xr:uid="{DC55F3D9-F644-4429-A806-1C04EE90F1B6}"/>
    <cellStyle name="Comma [0] 5 4 2" xfId="11446" xr:uid="{0C994BF6-3F11-4215-9D43-9C346CC1B374}"/>
    <cellStyle name="Comma [0] 5 4 2 2" xfId="25679" xr:uid="{B859A4A1-D93B-41BE-B3FE-79B54F8EAE23}"/>
    <cellStyle name="Comma [0] 5 4 3" xfId="17480" xr:uid="{622CF819-6072-43C2-9CAF-D414708398C9}"/>
    <cellStyle name="Comma [0] 5 5" xfId="8067" xr:uid="{7322C746-B720-432A-AD8D-3BA6B9C635C6}"/>
    <cellStyle name="Comma [0] 5 5 2" xfId="22345" xr:uid="{02E33B71-8B4B-4032-B4BD-23D12EAAADBE}"/>
    <cellStyle name="Comma [0] 5 6" xfId="14147" xr:uid="{3A7EBBAD-1FF5-474C-8A02-41FC83328A41}"/>
    <cellStyle name="Comma [0] 6" xfId="380" xr:uid="{C3C552FB-E2FB-425C-8117-B24CF806A455}"/>
    <cellStyle name="Comma [0] 7" xfId="3320" xr:uid="{FAF157F2-D12C-43C2-8657-F6BA31D8F128}"/>
    <cellStyle name="Comma [0] 7 2" xfId="6964" xr:uid="{65753C35-1492-4784-A0EF-3DA5C83FD8D5}"/>
    <cellStyle name="Comma [0] 7 2 2" xfId="13214" xr:uid="{DFF15B0C-6860-4449-8AAB-58BB9B391B54}"/>
    <cellStyle name="Comma [0] 7 2 2 2" xfId="27447" xr:uid="{8C39CC62-5633-412E-B340-2CBA68C06C3B}"/>
    <cellStyle name="Comma [0] 7 2 3" xfId="19274" xr:uid="{CB7E963B-7854-4124-AE5B-EFFB99550016}"/>
    <cellStyle name="Comma [0] 7 3" xfId="10295" xr:uid="{C0D8CC7A-8723-4D55-872C-BFF1A1D0FCAF}"/>
    <cellStyle name="Comma [0] 7 3 2" xfId="24535" xr:uid="{E70BD372-1BEA-4FAF-ABC7-05FFEDA7C347}"/>
    <cellStyle name="Comma [0] 7 4" xfId="16327" xr:uid="{671DA59D-D9F7-424C-972A-7C4B0939D10D}"/>
    <cellStyle name="Comma [0] 8" xfId="3939" xr:uid="{646BAEE6-3C96-4B4A-8395-EAAAB6B8BF69}"/>
    <cellStyle name="Comma [0] 8 2" xfId="7509" xr:uid="{A7AD3232-43A3-4A89-BE45-EB8530D58B8C}"/>
    <cellStyle name="Comma [0] 8 2 2" xfId="13759" xr:uid="{DF49469A-ED45-4717-BDE7-81BF1F8CCE37}"/>
    <cellStyle name="Comma [0] 8 2 2 2" xfId="27992" xr:uid="{6ECEDCB5-2D9B-47CE-AEF8-EB193684DC42}"/>
    <cellStyle name="Comma [0] 8 2 3" xfId="19819" xr:uid="{517E617C-AE25-4CC5-9462-C2266FBD9CAE}"/>
    <cellStyle name="Comma [0] 8 3" xfId="10840" xr:uid="{463CE9BC-5A58-4375-A1BE-BBB02BC181D0}"/>
    <cellStyle name="Comma [0] 8 3 2" xfId="25075" xr:uid="{3B4E59C9-520E-47FA-BC95-B8B82E63F08F}"/>
    <cellStyle name="Comma [0] 8 4" xfId="16867" xr:uid="{DF74CF4D-3008-4EBB-8C3C-798C2D622E3D}"/>
    <cellStyle name="Comma [0] 9" xfId="4490" xr:uid="{A1537A2C-01A5-4447-A96E-FB4CDDB07675}"/>
    <cellStyle name="Comma [0] 9 2" xfId="11390" xr:uid="{5DE95C1A-C23B-4FBF-8870-2AA35C7900B1}"/>
    <cellStyle name="Comma [0] 9 2 2" xfId="25623" xr:uid="{5ADCA6F6-DF50-4CB3-9271-95C0889197BE}"/>
    <cellStyle name="Comma [0] 9 3" xfId="17418" xr:uid="{EBB1B872-C60D-41FD-8FD7-41E74D3F5703}"/>
    <cellStyle name="Comma 10" xfId="67" xr:uid="{99B3F24D-9517-4D95-ACBF-F28915FE1A8A}"/>
    <cellStyle name="Comma 10 2" xfId="72" xr:uid="{0A6586DB-0A5C-461E-A4F2-E4FBB209F986}"/>
    <cellStyle name="Comma 10 2 2" xfId="23" xr:uid="{459B7E58-1E74-4D3A-8BF8-404A0F19A30B}"/>
    <cellStyle name="Comma 10 2 2 2" xfId="63" xr:uid="{2894400E-DCEC-4EBB-A150-EC4C98E7C4AB}"/>
    <cellStyle name="Comma 10 2 2 2 2" xfId="2171" xr:uid="{FB3558F6-7CC4-4472-9BCC-7C77D78B71A3}"/>
    <cellStyle name="Comma 10 2 2 2 3" xfId="5504" xr:uid="{98BE1F93-F298-4C7C-ACF9-7521F621A8FC}"/>
    <cellStyle name="Comma 10 2 2 2 4" xfId="1719" xr:uid="{BEA04EC2-9ED4-4485-937E-49304504497A}"/>
    <cellStyle name="Comma 10 2 2 2 5" xfId="472" xr:uid="{99659AC1-DBC2-4C5D-B211-F80F5E8138B6}"/>
    <cellStyle name="Comma 10 2 2 3" xfId="5422" xr:uid="{7FFC074F-0838-4478-B907-52F795E1C4A5}"/>
    <cellStyle name="Comma 10 2 2 3 2" xfId="32167" xr:uid="{8983A445-9B6F-4CC3-9BD9-8D73FA47F543}"/>
    <cellStyle name="Comma 10 2 2 4" xfId="1632" xr:uid="{5929E22D-F45F-426B-B003-9D77111B9D1F}"/>
    <cellStyle name="Comma 10 2 2 5" xfId="32292" xr:uid="{CEDD9406-AD75-4438-BCE2-7850F4F44EC3}"/>
    <cellStyle name="Comma 10 2 3" xfId="468" xr:uid="{78C0BB41-7DFC-4ADA-8B53-8D0202B8ECA8}"/>
    <cellStyle name="Comma 10 2 4" xfId="1083" xr:uid="{B1FAC275-C720-4F89-9578-7F9535DE6743}"/>
    <cellStyle name="Comma 10 2 4 2" xfId="51" xr:uid="{5563C6F1-911C-40CA-8F70-9C1961FB3A20}"/>
    <cellStyle name="Comma 10 2 4 2 2" xfId="1100" xr:uid="{9D01E347-4D11-4BB3-8713-F850EFD97224}"/>
    <cellStyle name="Comma 10 2 4 2 2 2" xfId="3582" xr:uid="{C10C3541-04B0-4314-B8CC-B06E79306249}"/>
    <cellStyle name="Comma 10 2 4 2 2 2 2" xfId="7215" xr:uid="{A5863E72-17E8-4EDB-81F4-C06D9D9319DC}"/>
    <cellStyle name="Comma 10 2 4 2 2 2 2 2" xfId="13465" xr:uid="{CF299A6C-16C7-470F-B072-DBE6A91D705F}"/>
    <cellStyle name="Comma 10 2 4 2 2 2 2 2 2" xfId="27698" xr:uid="{93C41CAA-112B-4DEC-BCAA-92DD272067C4}"/>
    <cellStyle name="Comma 10 2 4 2 2 2 2 3" xfId="19525" xr:uid="{8063EEF9-9053-4936-9430-3ABBB6457945}"/>
    <cellStyle name="Comma 10 2 4 2 2 2 3" xfId="10547" xr:uid="{EB70512A-14BB-4D33-9B8E-D9B75B3F45CD}"/>
    <cellStyle name="Comma 10 2 4 2 2 2 3 2" xfId="24786" xr:uid="{A6741D6E-32F1-4417-A9D1-C3B0D14C7E47}"/>
    <cellStyle name="Comma 10 2 4 2 2 2 4" xfId="16578" xr:uid="{20F8BB6B-E6E3-45B9-8B40-DE28E4774128}"/>
    <cellStyle name="Comma 10 2 4 2 2 3" xfId="4191" xr:uid="{53F5EE92-DA3D-40D1-B938-6DB391E43D7B}"/>
    <cellStyle name="Comma 10 2 4 2 2 3 2" xfId="7761" xr:uid="{C1027240-BA8E-4CD8-A547-30D6BD9C742E}"/>
    <cellStyle name="Comma 10 2 4 2 2 3 2 2" xfId="14011" xr:uid="{C9FF0B4A-7A71-442B-987E-172AC5FD744A}"/>
    <cellStyle name="Comma 10 2 4 2 2 3 2 2 2" xfId="28244" xr:uid="{B181C73E-8F08-486A-B690-58779BBDE37E}"/>
    <cellStyle name="Comma 10 2 4 2 2 3 2 3" xfId="20071" xr:uid="{C30FE8EC-38FF-4856-9192-B2F5E20AEA38}"/>
    <cellStyle name="Comma 10 2 4 2 2 3 3" xfId="11092" xr:uid="{22438646-3DF2-40EE-8A73-992F9726DA81}"/>
    <cellStyle name="Comma 10 2 4 2 2 3 3 2" xfId="25327" xr:uid="{1A80212C-48C1-4AB1-AE8F-74582401182C}"/>
    <cellStyle name="Comma 10 2 4 2 2 3 4" xfId="17119" xr:uid="{2DA11246-8A7D-4E2A-884C-79ED156D13B7}"/>
    <cellStyle name="Comma 10 2 4 2 2 4" xfId="4947" xr:uid="{B799A473-4FF5-4127-91DE-6D578A9F6F07}"/>
    <cellStyle name="Comma 10 2 4 2 2 4 2" xfId="11823" xr:uid="{52506F43-48B0-48A1-909C-F36A6739DC1C}"/>
    <cellStyle name="Comma 10 2 4 2 2 4 2 2" xfId="26056" xr:uid="{E8FAA15E-3120-4423-8E42-3BC9E30E40B0}"/>
    <cellStyle name="Comma 10 2 4 2 2 4 3" xfId="17875" xr:uid="{4F5C6D33-4196-40B2-A875-AB88B3DEC858}"/>
    <cellStyle name="Comma 10 2 4 2 2 5" xfId="8400" xr:uid="{EC129C8B-8FD6-4277-BC6D-C983E6F759D3}"/>
    <cellStyle name="Comma 10 2 4 2 2 5 2" xfId="22653" xr:uid="{60F0D242-C3AF-4D25-B3B9-548E1529E778}"/>
    <cellStyle name="Comma 10 2 4 2 2 6" xfId="14444" xr:uid="{6A2C8A1E-CC99-430F-98CD-1F846E10CE5B}"/>
    <cellStyle name="Comma 10 2 4 2 3" xfId="1106" xr:uid="{22C9BC0F-72AF-4240-B552-A2359EBD57C1}"/>
    <cellStyle name="Comma 10 2 4 2 3 2" xfId="3584" xr:uid="{08ABE015-2AD6-4D91-8D97-720958B91ECD}"/>
    <cellStyle name="Comma 10 2 4 2 3 2 2" xfId="7217" xr:uid="{77C6F49B-D7D1-478B-B667-0A93B9C6F66F}"/>
    <cellStyle name="Comma 10 2 4 2 3 2 2 2" xfId="13467" xr:uid="{85E5CC56-38C9-42B8-8BE6-3527246652E0}"/>
    <cellStyle name="Comma 10 2 4 2 3 2 2 2 2" xfId="27700" xr:uid="{26625EF4-F88B-45C4-882D-52A835F5DE2E}"/>
    <cellStyle name="Comma 10 2 4 2 3 2 2 3" xfId="19527" xr:uid="{3C5B6AAF-97D8-4B67-9C97-DE8F30BBE756}"/>
    <cellStyle name="Comma 10 2 4 2 3 2 3" xfId="10549" xr:uid="{93F817AC-EDA1-492E-A157-675BA8218272}"/>
    <cellStyle name="Comma 10 2 4 2 3 2 3 2" xfId="24788" xr:uid="{E2C961D4-7F7A-4B0F-A0F8-B00E00A97B4F}"/>
    <cellStyle name="Comma 10 2 4 2 3 2 4" xfId="16580" xr:uid="{24E769AC-522F-4717-B691-75C0431606A1}"/>
    <cellStyle name="Comma 10 2 4 2 3 3" xfId="4193" xr:uid="{8BC9064B-E646-4114-A1A1-D37295D8D503}"/>
    <cellStyle name="Comma 10 2 4 2 3 3 2" xfId="7763" xr:uid="{E1625962-BAF2-4737-AFB2-532E0AAF95FE}"/>
    <cellStyle name="Comma 10 2 4 2 3 3 2 2" xfId="14013" xr:uid="{0674D330-C766-4DAF-850C-D33131F8DB6A}"/>
    <cellStyle name="Comma 10 2 4 2 3 3 2 2 2" xfId="28246" xr:uid="{2CF2C6AD-341E-41A4-84FD-B9DF42082683}"/>
    <cellStyle name="Comma 10 2 4 2 3 3 2 3" xfId="20073" xr:uid="{D2C91A8B-DC45-4E40-9471-E45F9FB2F6C6}"/>
    <cellStyle name="Comma 10 2 4 2 3 3 3" xfId="11094" xr:uid="{9054AAA1-64A7-4AC2-B85D-63C8BA9BA59E}"/>
    <cellStyle name="Comma 10 2 4 2 3 3 3 2" xfId="25329" xr:uid="{1A6F7C7F-4CF7-4380-9EF6-54077A633AFE}"/>
    <cellStyle name="Comma 10 2 4 2 3 3 4" xfId="17121" xr:uid="{A196919B-5C2D-4520-9C2E-6CFFB8399D5E}"/>
    <cellStyle name="Comma 10 2 4 2 3 4" xfId="4949" xr:uid="{F27D6FE9-8B31-4417-BDCC-162B75343507}"/>
    <cellStyle name="Comma 10 2 4 2 3 4 2" xfId="11825" xr:uid="{38855272-9E74-4509-B081-1DEBDEF6FC9C}"/>
    <cellStyle name="Comma 10 2 4 2 3 4 2 2" xfId="26058" xr:uid="{118A4195-B283-460B-9F27-19CB5A1CF045}"/>
    <cellStyle name="Comma 10 2 4 2 3 4 3" xfId="17877" xr:uid="{A13FF3B8-48C4-4CBC-89B3-B5E0BCB0340B}"/>
    <cellStyle name="Comma 10 2 4 2 3 5" xfId="8403" xr:uid="{9469374C-85F2-4228-905E-86D642908526}"/>
    <cellStyle name="Comma 10 2 4 2 3 5 2" xfId="22656" xr:uid="{7D76FDBE-D053-4B14-B939-341C3834777A}"/>
    <cellStyle name="Comma 10 2 4 2 3 6" xfId="14446" xr:uid="{7E603A4D-D0A5-4D26-B457-ADD57BFD9E31}"/>
    <cellStyle name="Comma 10 2 4 2 4" xfId="3581" xr:uid="{E2491862-4F17-4D4E-9430-882335B74B3D}"/>
    <cellStyle name="Comma 10 2 4 2 4 2" xfId="7214" xr:uid="{845BA3C1-F149-4EE4-B33A-7D14B4B73064}"/>
    <cellStyle name="Comma 10 2 4 2 4 2 2" xfId="13464" xr:uid="{7FDB00AE-FA6B-4DC1-85D2-6D25D14F550F}"/>
    <cellStyle name="Comma 10 2 4 2 4 2 2 2" xfId="27697" xr:uid="{6AA6345B-FB38-48FB-B905-E6FC985EDADC}"/>
    <cellStyle name="Comma 10 2 4 2 4 2 3" xfId="19524" xr:uid="{FE8AB4E8-B428-4AC6-B0A9-395E5F8BFF2C}"/>
    <cellStyle name="Comma 10 2 4 2 4 3" xfId="10546" xr:uid="{3A5F28B3-DFCA-4738-99D2-2BAEDF9C50C6}"/>
    <cellStyle name="Comma 10 2 4 2 4 3 2" xfId="24785" xr:uid="{00CD16A5-859D-4DF5-B031-6A5F09F7297E}"/>
    <cellStyle name="Comma 10 2 4 2 4 4" xfId="16577" xr:uid="{A8C2EBAB-F42C-474F-8331-46A1DE68225D}"/>
    <cellStyle name="Comma 10 2 4 2 5" xfId="4190" xr:uid="{F862DDCD-E5A2-44FE-AFFC-5223F563601C}"/>
    <cellStyle name="Comma 10 2 4 2 5 2" xfId="7760" xr:uid="{A20F05D0-1071-4C98-B4B9-680F8C7A4817}"/>
    <cellStyle name="Comma 10 2 4 2 5 2 2" xfId="14010" xr:uid="{498C5B4A-0E06-45CF-97EB-DDB2EAC2B5C8}"/>
    <cellStyle name="Comma 10 2 4 2 5 2 2 2" xfId="28243" xr:uid="{F02BB5AB-748B-411A-8674-38C5F5BACE87}"/>
    <cellStyle name="Comma 10 2 4 2 5 2 3" xfId="20070" xr:uid="{7DA0C54E-6937-4642-AF5A-139161850C64}"/>
    <cellStyle name="Comma 10 2 4 2 5 3" xfId="11091" xr:uid="{FCE299A5-825D-4AD2-9ADF-539F06D7CF15}"/>
    <cellStyle name="Comma 10 2 4 2 5 3 2" xfId="25326" xr:uid="{41EE9CEC-820F-43BE-9C59-820D7A50515B}"/>
    <cellStyle name="Comma 10 2 4 2 5 4" xfId="17118" xr:uid="{04DB37CD-45CC-4B6B-A646-0E8BABF9B6C1}"/>
    <cellStyle name="Comma 10 2 4 2 6" xfId="4943" xr:uid="{6B10F377-3773-4F09-ABFD-11DDC37FE789}"/>
    <cellStyle name="Comma 10 2 4 2 6 2" xfId="11819" xr:uid="{CD3AA9BF-99E2-4FA8-A8AA-5BE2427473A5}"/>
    <cellStyle name="Comma 10 2 4 2 6 2 2" xfId="26052" xr:uid="{F39AE346-8690-4091-8AEC-F7E63BF39891}"/>
    <cellStyle name="Comma 10 2 4 2 6 3" xfId="17871" xr:uid="{6292CF87-C961-4466-AA24-198C0AB52CC3}"/>
    <cellStyle name="Comma 10 2 4 2 7" xfId="8396" xr:uid="{0C943A18-219F-4FD1-ACD5-42B4B1DA43F5}"/>
    <cellStyle name="Comma 10 2 4 2 7 2" xfId="22649" xr:uid="{1F3CC97E-D2D5-4154-BE99-E6CF2EFEF707}"/>
    <cellStyle name="Comma 10 2 4 2 8" xfId="14443" xr:uid="{B71AF0F2-F67B-4ED4-BF71-26AA8C41A008}"/>
    <cellStyle name="Comma 10 2 4 3" xfId="3576" xr:uid="{3BA70559-3EC5-45E2-9B64-197341CE2053}"/>
    <cellStyle name="Comma 10 2 4 3 2" xfId="7209" xr:uid="{CA7BBA24-C60D-4542-ACBD-CAEF227868A7}"/>
    <cellStyle name="Comma 10 2 4 3 2 2" xfId="13459" xr:uid="{4F0B2994-1ED6-473B-B03A-858AF49F93D5}"/>
    <cellStyle name="Comma 10 2 4 3 2 2 2" xfId="27692" xr:uid="{16CE2712-1824-4C65-BD92-C6CBBFA388A5}"/>
    <cellStyle name="Comma 10 2 4 3 2 3" xfId="19519" xr:uid="{444B9063-F189-4C41-90CD-B52D099E25DD}"/>
    <cellStyle name="Comma 10 2 4 3 3" xfId="10541" xr:uid="{6C75D1D4-85A3-4E16-9A48-0FDBDA857849}"/>
    <cellStyle name="Comma 10 2 4 3 3 2" xfId="24780" xr:uid="{8EC06596-E4D5-4835-BF8C-EB3F29441495}"/>
    <cellStyle name="Comma 10 2 4 3 4" xfId="16572" xr:uid="{BA200BE4-0432-4AA1-B1C0-7F85416A87A0}"/>
    <cellStyle name="Comma 10 2 4 3 5" xfId="32136" xr:uid="{6B3111C3-2F2B-4EFA-805F-C0D8BFA362F9}"/>
    <cellStyle name="Comma 10 2 4 4" xfId="4185" xr:uid="{5B31E9D6-52B0-4B37-B85F-97B34A0A823A}"/>
    <cellStyle name="Comma 10 2 4 4 2" xfId="7755" xr:uid="{249BEC8B-3E95-4DF9-B314-55D648C533CA}"/>
    <cellStyle name="Comma 10 2 4 4 2 2" xfId="14005" xr:uid="{36DB273A-C090-4D04-97A2-3C41BE5CA001}"/>
    <cellStyle name="Comma 10 2 4 4 2 2 2" xfId="28238" xr:uid="{53375143-B03D-48AB-934E-FAE9033CC66D}"/>
    <cellStyle name="Comma 10 2 4 4 2 3" xfId="20065" xr:uid="{A467EA73-DF01-4751-8493-1132F4ABC5C9}"/>
    <cellStyle name="Comma 10 2 4 4 3" xfId="11086" xr:uid="{8FDD4605-CF51-4DD6-B226-372E354D5EE2}"/>
    <cellStyle name="Comma 10 2 4 4 3 2" xfId="25321" xr:uid="{F6CD0943-C2AD-486B-8593-413E8824EF49}"/>
    <cellStyle name="Comma 10 2 4 4 4" xfId="17113" xr:uid="{57474793-C203-4394-B412-425CED0A2C8D}"/>
    <cellStyle name="Comma 10 2 4 5" xfId="4938" xr:uid="{5650A404-FB77-4030-B55D-A908FCED97DA}"/>
    <cellStyle name="Comma 10 2 4 5 2" xfId="11814" xr:uid="{0FC31762-083E-4604-B8EA-AFDB0F803C78}"/>
    <cellStyle name="Comma 10 2 4 5 2 2" xfId="26047" xr:uid="{ACFE498D-20E9-453A-A98E-52558EA6C65A}"/>
    <cellStyle name="Comma 10 2 4 5 3" xfId="17866" xr:uid="{02BFE216-7642-4150-B5C1-38F43E39C154}"/>
    <cellStyle name="Comma 10 2 4 6" xfId="8391" xr:uid="{173326CC-0708-449B-B84E-E996B0A1731B}"/>
    <cellStyle name="Comma 10 2 4 6 2" xfId="22644" xr:uid="{381C9FAC-CC40-4AEA-9B29-B0AB143CF89A}"/>
    <cellStyle name="Comma 10 2 4 7" xfId="14438" xr:uid="{8F67EA18-10D1-48DB-B23A-AF8C9543672E}"/>
    <cellStyle name="Comma 10 2 4 8" xfId="31095" xr:uid="{972ADB3E-8838-4F2C-9B7C-DAFBF0481D7C}"/>
    <cellStyle name="Comma 10 2 5" xfId="2071" xr:uid="{C137CEEE-0F65-4075-B4B4-A2254A1B0410}"/>
    <cellStyle name="Comma 10 2 6" xfId="5263" xr:uid="{D08685ED-3EAC-4914-AAAE-90786D100002}"/>
    <cellStyle name="Comma 10 2 7" xfId="1470" xr:uid="{C65A1234-C581-404D-A847-72CBB0CC0D69}"/>
    <cellStyle name="Comma 10 2 8" xfId="317" xr:uid="{B3A6ACA5-EA7D-4DCC-B9F0-D1A24AEFB7A9}"/>
    <cellStyle name="Comma 10 3" xfId="289" xr:uid="{D767DCC8-6C92-4EF5-A098-3650A5D5B415}"/>
    <cellStyle name="Comma 10 3 2" xfId="544" xr:uid="{2FCD8AC1-AC5E-4874-83B0-49F073154972}"/>
    <cellStyle name="Comma 10 4" xfId="381" xr:uid="{61FCFC23-3677-4119-8F17-E5F649FEC8A1}"/>
    <cellStyle name="Comma 10 5" xfId="461" xr:uid="{3C3779B1-913B-4105-92D4-6D7262F17E10}"/>
    <cellStyle name="Comma 10 5 2" xfId="3409" xr:uid="{65B3B869-81BA-4DFD-9AFD-E07E7D521E60}"/>
    <cellStyle name="Comma 10 5 2 2" xfId="7043" xr:uid="{E58A7736-2421-4DAA-A3E5-0F06A15EEF45}"/>
    <cellStyle name="Comma 10 5 2 2 2" xfId="13293" xr:uid="{20EA75F6-DFAF-46B6-823F-35E601D69FD0}"/>
    <cellStyle name="Comma 10 5 2 2 2 2" xfId="27526" xr:uid="{779C3821-0CC3-47BB-8BAF-0FA7C889EC20}"/>
    <cellStyle name="Comma 10 5 2 2 3" xfId="19353" xr:uid="{729A6173-36A2-4FAC-BE21-42721E08D113}"/>
    <cellStyle name="Comma 10 5 2 3" xfId="10375" xr:uid="{E27EDCEF-F9C2-437E-B518-EFB842FF28DC}"/>
    <cellStyle name="Comma 10 5 2 3 2" xfId="24614" xr:uid="{57CFF1D3-28A6-497F-A31F-89E10CA35012}"/>
    <cellStyle name="Comma 10 5 2 4" xfId="16406" xr:uid="{5B135E8A-924A-4949-83B5-8F11E5608DDC}"/>
    <cellStyle name="Comma 10 5 3" xfId="4019" xr:uid="{36674346-088B-43E1-9A33-10468EB43EC1}"/>
    <cellStyle name="Comma 10 5 3 2" xfId="7589" xr:uid="{5E3921E9-6797-4B13-BECF-C4BAB11DB17B}"/>
    <cellStyle name="Comma 10 5 3 2 2" xfId="13839" xr:uid="{80A3F073-2488-4558-BFEE-92C52772DAAD}"/>
    <cellStyle name="Comma 10 5 3 2 2 2" xfId="28072" xr:uid="{3FE6A6BB-5426-46DE-8D3F-ABE87377333E}"/>
    <cellStyle name="Comma 10 5 3 2 3" xfId="19899" xr:uid="{53EC066B-5273-4847-9FB1-B82E3CD8DCE8}"/>
    <cellStyle name="Comma 10 5 3 3" xfId="10920" xr:uid="{8C189295-8D79-4AFB-8F61-88E4938654C0}"/>
    <cellStyle name="Comma 10 5 3 3 2" xfId="25155" xr:uid="{D66DA656-FF6E-46FA-AA09-6298A560690A}"/>
    <cellStyle name="Comma 10 5 3 4" xfId="16947" xr:uid="{D70235DF-DB5D-4B86-A605-FF47D69C0A90}"/>
    <cellStyle name="Comma 10 5 4" xfId="4653" xr:uid="{C7DD07D3-0DC2-488F-88DD-42FFFDE53B53}"/>
    <cellStyle name="Comma 10 5 4 2" xfId="11536" xr:uid="{97700899-5BC3-4BD4-83EE-177F416A2966}"/>
    <cellStyle name="Comma 10 5 4 2 2" xfId="25769" xr:uid="{9C317142-2318-496C-9005-2F05331963B8}"/>
    <cellStyle name="Comma 10 5 4 3" xfId="17581" xr:uid="{DFD25232-034D-419C-B1AB-4B3CE266CAAF}"/>
    <cellStyle name="Comma 10 5 5" xfId="8158" xr:uid="{060AB539-D633-4E6F-AD72-3AB77DA7F18D}"/>
    <cellStyle name="Comma 10 5 5 2" xfId="22429" xr:uid="{A47A69A1-FC88-4A52-9E47-CBD1F9DD77FC}"/>
    <cellStyle name="Comma 10 5 6" xfId="14214" xr:uid="{D7F30FEE-7C7C-46E3-8976-74617BADB484}"/>
    <cellStyle name="Comma 10 6" xfId="864" xr:uid="{58BF72D6-3958-4A33-96DA-62E2987876B6}"/>
    <cellStyle name="Comma 10 7" xfId="254" xr:uid="{08A08796-529F-45F7-A7DB-040157ADDC3B}"/>
    <cellStyle name="Comma 10 8" xfId="1072" xr:uid="{70260009-A9F4-4592-BDBF-EC65D170A5CE}"/>
    <cellStyle name="Comma 10 8 2" xfId="3575" xr:uid="{6BEA3526-7643-41C9-A043-FA64E65DF332}"/>
    <cellStyle name="Comma 10 8 2 2" xfId="7208" xr:uid="{0FFF15FB-7614-4E99-8813-5BBFDA0B068D}"/>
    <cellStyle name="Comma 10 8 2 2 2" xfId="13458" xr:uid="{1161B1D5-B84A-424E-9AED-371A88A84249}"/>
    <cellStyle name="Comma 10 8 2 2 2 2" xfId="27691" xr:uid="{E8C90DB6-FEC3-4642-AF4B-D8F69B956B5C}"/>
    <cellStyle name="Comma 10 8 2 2 3" xfId="19518" xr:uid="{4983D02F-997B-465C-B569-16CC18D7E81E}"/>
    <cellStyle name="Comma 10 8 2 3" xfId="10540" xr:uid="{9731F87D-DD44-4551-9203-C0ECA76D25AA}"/>
    <cellStyle name="Comma 10 8 2 3 2" xfId="24779" xr:uid="{B4D9237C-7D35-4DE0-AC71-EB6C3FDC22BA}"/>
    <cellStyle name="Comma 10 8 2 4" xfId="16571" xr:uid="{4DF57396-3595-48D0-A538-5504C6B287E6}"/>
    <cellStyle name="Comma 10 8 2 5" xfId="32134" xr:uid="{1AA1A3A9-24BF-4B53-A73F-538A1F420D55}"/>
    <cellStyle name="Comma 10 8 3" xfId="4184" xr:uid="{3AC873D5-19CD-40A4-A46A-8A55E00B4EC1}"/>
    <cellStyle name="Comma 10 8 3 2" xfId="7754" xr:uid="{06FA2846-9448-459D-A6F3-E77C0A3B7A59}"/>
    <cellStyle name="Comma 10 8 3 2 2" xfId="14004" xr:uid="{83002B1D-CAB2-4FB8-B172-5256EAF04D65}"/>
    <cellStyle name="Comma 10 8 3 2 2 2" xfId="28237" xr:uid="{E779037B-C495-402A-AAAB-991673E0F925}"/>
    <cellStyle name="Comma 10 8 3 2 3" xfId="20064" xr:uid="{17E4A996-B12C-4418-BD1B-B0F0E0FBCC89}"/>
    <cellStyle name="Comma 10 8 3 3" xfId="11085" xr:uid="{02AA4C9F-D625-4834-A4F5-5FBEC04D7F46}"/>
    <cellStyle name="Comma 10 8 3 3 2" xfId="25320" xr:uid="{AEE83E63-D021-46CB-AABB-556F0E9349DE}"/>
    <cellStyle name="Comma 10 8 3 4" xfId="17112" xr:uid="{F8751B26-E9BC-4C55-82E8-5F4B491077B6}"/>
    <cellStyle name="Comma 10 8 4" xfId="4936" xr:uid="{612B1BDE-565E-4D1C-8A97-5833E8CD2683}"/>
    <cellStyle name="Comma 10 8 4 2" xfId="11812" xr:uid="{BD73FE78-02AD-482E-BE42-E6F60720C882}"/>
    <cellStyle name="Comma 10 8 4 2 2" xfId="26045" xr:uid="{681F49C2-BF87-4E41-8BED-3BF813C89103}"/>
    <cellStyle name="Comma 10 8 4 3" xfId="17864" xr:uid="{42979F1E-9A55-4BB0-8A25-FDB10D71A8C9}"/>
    <cellStyle name="Comma 10 8 5" xfId="8389" xr:uid="{F6C96521-88A4-4248-A98D-5E0D99A344E9}"/>
    <cellStyle name="Comma 10 8 5 2" xfId="22643" xr:uid="{CEAC0514-BB33-457D-AD97-3E8E6C1D8C5A}"/>
    <cellStyle name="Comma 10 8 6" xfId="14437" xr:uid="{8DD588E5-6089-42A9-AFDE-FD8DC77D513B}"/>
    <cellStyle name="Comma 10 8 7" xfId="31094" xr:uid="{E61BFAF4-7A34-4D57-8172-9804AE19076E}"/>
    <cellStyle name="Comma 100" xfId="774" xr:uid="{14383C7F-09EF-44C1-86A9-2904E7A4B889}"/>
    <cellStyle name="Comma 101" xfId="779" xr:uid="{2287C3F4-8A20-41A2-BCE8-54F9BC7F81D0}"/>
    <cellStyle name="Comma 102" xfId="780" xr:uid="{F6C61175-2022-43C2-964C-3B5F42521845}"/>
    <cellStyle name="Comma 103" xfId="789" xr:uid="{FDF6EB7A-3137-4632-B403-99E928FA2837}"/>
    <cellStyle name="Comma 104" xfId="783" xr:uid="{C42B61BF-A3F2-4C31-B4DB-3C73F726D2AD}"/>
    <cellStyle name="Comma 105" xfId="782" xr:uid="{B9771FC0-8CB5-4B59-B9E8-78E52685F9B1}"/>
    <cellStyle name="Comma 106" xfId="785" xr:uid="{B4C62955-334F-4C63-809B-A1D3066779C9}"/>
    <cellStyle name="Comma 106 2" xfId="1097" xr:uid="{8A0ED200-6DE9-421F-AE68-59CA72F05B79}"/>
    <cellStyle name="Comma 107" xfId="781" xr:uid="{2B16D80C-E865-41C1-B8DA-8D9739BB0F3B}"/>
    <cellStyle name="Comma 107 2" xfId="1113" xr:uid="{A725D265-BB06-4780-9B5C-11608284A301}"/>
    <cellStyle name="Comma 107 2 2" xfId="3588" xr:uid="{F9D7978E-CF03-4026-BC2A-6A527E4A215B}"/>
    <cellStyle name="Comma 107 2 2 2" xfId="7221" xr:uid="{07CBD1DD-CD90-40B4-9E15-E30D20A88D07}"/>
    <cellStyle name="Comma 107 2 2 2 2" xfId="13471" xr:uid="{E07ED212-1BB5-4229-A6D3-F83AD5F121D7}"/>
    <cellStyle name="Comma 107 2 2 2 2 2" xfId="27704" xr:uid="{E64F08CD-D888-41FE-907D-639ACB104AB6}"/>
    <cellStyle name="Comma 107 2 2 2 3" xfId="19531" xr:uid="{8D5BB72E-C7D6-4D45-86B5-77234C537FDE}"/>
    <cellStyle name="Comma 107 2 2 3" xfId="10553" xr:uid="{856FEE1C-B3D0-42C5-B6FA-DF2F7B824A56}"/>
    <cellStyle name="Comma 107 2 2 3 2" xfId="24792" xr:uid="{3CF7F28E-EFD5-49A2-A98B-365E002520ED}"/>
    <cellStyle name="Comma 107 2 2 4" xfId="16584" xr:uid="{74840BCC-B078-4046-9908-B48EE994DE97}"/>
    <cellStyle name="Comma 107 2 3" xfId="4197" xr:uid="{E53B8B40-A290-4F36-BD45-F30968B7E646}"/>
    <cellStyle name="Comma 107 2 3 2" xfId="7767" xr:uid="{BBC80E98-574D-407E-AEA6-D7DDF8D267AA}"/>
    <cellStyle name="Comma 107 2 3 2 2" xfId="14017" xr:uid="{7B689DA2-49BE-4DFB-8A19-E66FF2152596}"/>
    <cellStyle name="Comma 107 2 3 2 2 2" xfId="28250" xr:uid="{8D0D6329-EE8C-4481-9E41-892F4F2DF3DB}"/>
    <cellStyle name="Comma 107 2 3 2 3" xfId="20077" xr:uid="{2F3E1C89-1BE0-4C7E-8778-C739C546B6CA}"/>
    <cellStyle name="Comma 107 2 3 3" xfId="11098" xr:uid="{51970DF7-99A3-4CAA-9088-4B0A2A0390F1}"/>
    <cellStyle name="Comma 107 2 3 3 2" xfId="25333" xr:uid="{257A66CD-7E13-47E9-AE00-DB8BAC4D2D7F}"/>
    <cellStyle name="Comma 107 2 3 4" xfId="17125" xr:uid="{A238C2B9-9A74-4CB5-8D70-171DFE4E79AB}"/>
    <cellStyle name="Comma 107 2 4" xfId="4954" xr:uid="{8C6242E0-49F9-4451-AAC8-1306ECFB0E4C}"/>
    <cellStyle name="Comma 107 2 4 2" xfId="11830" xr:uid="{7D68901A-CDB3-4E8E-965F-E82D343FB373}"/>
    <cellStyle name="Comma 107 2 4 2 2" xfId="26063" xr:uid="{18C9F3C1-75ED-41A3-8A65-69081B0AA2D8}"/>
    <cellStyle name="Comma 107 2 4 3" xfId="17882" xr:uid="{0F8A1DF7-C88D-41B9-B5D0-059A5482ABFD}"/>
    <cellStyle name="Comma 107 2 5" xfId="8407" xr:uid="{AD4CE3DE-E615-4626-8604-E42B2C93C517}"/>
    <cellStyle name="Comma 107 2 5 2" xfId="22660" xr:uid="{33EA78F8-84AF-4EF8-AC24-184C4ED348CD}"/>
    <cellStyle name="Comma 107 2 6" xfId="14450" xr:uid="{5E892C89-98AB-462C-8D61-2B31115F518B}"/>
    <cellStyle name="Comma 108" xfId="788" xr:uid="{0BB4C19A-6036-463D-AC1C-CDBD180464B0}"/>
    <cellStyle name="Comma 108 2" xfId="1099" xr:uid="{5F3FC7E8-049F-432A-810A-00410926971B}"/>
    <cellStyle name="Comma 109" xfId="784" xr:uid="{93A225F5-83F9-44E7-99F5-A1ECE99348F2}"/>
    <cellStyle name="Comma 109 2" xfId="1101" xr:uid="{AB78A2D7-8138-45C4-BA6D-5EB2E2BE9B29}"/>
    <cellStyle name="Comma 109 3" xfId="1096" xr:uid="{8318693F-8051-4884-A479-00E0D2CCAB07}"/>
    <cellStyle name="Comma 11" xfId="68" xr:uid="{69B149C4-56CC-4A04-911F-8360C22D078C}"/>
    <cellStyle name="Comma 11 10" xfId="4501" xr:uid="{4BD029AA-3850-4B49-A2A2-961AE3555421}"/>
    <cellStyle name="Comma 11 10 2" xfId="11399" xr:uid="{9C16E679-E928-4601-8178-2C99037A4ACE}"/>
    <cellStyle name="Comma 11 10 2 2" xfId="25632" xr:uid="{1FDAC011-3D0A-4D37-8B30-CEBC1938711F}"/>
    <cellStyle name="Comma 11 10 3" xfId="17429" xr:uid="{E245F407-0F63-4F4B-B4DD-1E9439160D45}"/>
    <cellStyle name="Comma 11 11" xfId="8035" xr:uid="{D2E9918D-B8F0-410A-BD92-37F10244FD53}"/>
    <cellStyle name="Comma 11 11 2" xfId="22323" xr:uid="{A9857B9B-CAD9-43E3-B4C7-A233A4DD1BB0}"/>
    <cellStyle name="Comma 11 12" xfId="14116" xr:uid="{5C1B8955-71A1-4BDF-A31A-716EBD813ED8}"/>
    <cellStyle name="Comma 11 13" xfId="103" xr:uid="{EBCD8274-7207-417F-8C74-F1CAB5C4D4F6}"/>
    <cellStyle name="Comma 11 2" xfId="543" xr:uid="{917F254C-B45D-4F6F-9CDA-C7B33682F139}"/>
    <cellStyle name="Comma 11 2 2" xfId="1482" xr:uid="{8F104094-E2ED-453E-88A0-1EA3701146FB}"/>
    <cellStyle name="Comma 11 2 2 2" xfId="3881" xr:uid="{A2845302-D9C4-43A8-AFBF-71683CD0A562}"/>
    <cellStyle name="Comma 11 2 3" xfId="1888" xr:uid="{BE3B82F2-3485-48CD-BD6A-4EE840FD2394}"/>
    <cellStyle name="Comma 11 2 3 2" xfId="5648" xr:uid="{E18122C3-3CFD-4215-B1C3-D85B833C4846}"/>
    <cellStyle name="Comma 11 2 3 2 2" xfId="12203" xr:uid="{D01DE279-DA38-4D29-A429-D10C3E66D06A}"/>
    <cellStyle name="Comma 11 2 3 2 2 2" xfId="26436" xr:uid="{BE0B08B8-7478-40B3-B5C2-3FBECAD7672A}"/>
    <cellStyle name="Comma 11 2 3 2 3" xfId="18258" xr:uid="{4D6A3101-56E2-46A4-8BA0-E280EE0699A4}"/>
    <cellStyle name="Comma 11 2 3 3" xfId="9009" xr:uid="{2180DFB1-FEE6-4630-B77E-DA016D1AB6D8}"/>
    <cellStyle name="Comma 11 2 3 3 2" xfId="23253" xr:uid="{D534B2A2-FF89-49A2-BFEC-760A04BA6058}"/>
    <cellStyle name="Comma 11 2 3 4" xfId="15024" xr:uid="{29AE2842-7BE4-436C-AC82-5D64E0547921}"/>
    <cellStyle name="Comma 11 2 4" xfId="2193" xr:uid="{D6E74EB9-A9C2-4154-8208-BF45DDB14BCE}"/>
    <cellStyle name="Comma 11 2 5" xfId="2655" xr:uid="{8D7182CA-9DF7-4912-93CF-C4935E166154}"/>
    <cellStyle name="Comma 11 2 5 2" xfId="6315" xr:uid="{5528DB02-F351-4AB4-856D-B837B3D925EB}"/>
    <cellStyle name="Comma 11 2 5 2 2" xfId="12567" xr:uid="{5F7DB19E-02D9-4DF8-81FF-2E582B05C669}"/>
    <cellStyle name="Comma 11 2 5 2 2 2" xfId="26800" xr:uid="{CB04A6BE-3210-4EF1-B563-02ADC0ECAE59}"/>
    <cellStyle name="Comma 11 2 5 2 3" xfId="18627" xr:uid="{2F10CD51-81C3-46B0-B638-C33DA051B473}"/>
    <cellStyle name="Comma 11 2 5 3" xfId="9646" xr:uid="{8A1B3B3D-EBF8-41EE-9320-8AC4DB2D73A5}"/>
    <cellStyle name="Comma 11 2 5 3 2" xfId="23886" xr:uid="{88D424A8-3A2C-41CF-8DDA-61E4E1644976}"/>
    <cellStyle name="Comma 11 2 5 4" xfId="15679" xr:uid="{FF6F75E0-69DE-4F6C-8DCC-29A5EAC5C6BD}"/>
    <cellStyle name="Comma 11 2 6" xfId="2925" xr:uid="{7B3D817F-46D3-4831-B8A9-000AAC2831E3}"/>
    <cellStyle name="Comma 11 2 6 2" xfId="6575" xr:uid="{74510C7F-A1B3-4528-9884-8DF94DB430C0}"/>
    <cellStyle name="Comma 11 2 6 2 2" xfId="12825" xr:uid="{4541755D-98C1-4E44-AA61-4E12F9A5BDB4}"/>
    <cellStyle name="Comma 11 2 6 2 2 2" xfId="27058" xr:uid="{B0C172D9-D6DA-40D0-840A-FC63AC16B7C2}"/>
    <cellStyle name="Comma 11 2 6 2 3" xfId="18885" xr:uid="{88A5C0A4-CA5A-4C49-AA54-EADACDB52AED}"/>
    <cellStyle name="Comma 11 2 6 3" xfId="9906" xr:uid="{C9E13B28-2698-4878-BD19-CDCCD117CC50}"/>
    <cellStyle name="Comma 11 2 6 3 2" xfId="24146" xr:uid="{484A7BDA-2343-42CF-BA5A-A9852D69A167}"/>
    <cellStyle name="Comma 11 2 6 4" xfId="15939" xr:uid="{8CF959EE-3854-402C-94A6-A19D78466F1C}"/>
    <cellStyle name="Comma 11 2 7" xfId="3170" xr:uid="{7D9F790B-8A01-4198-8BEB-5F3F0B7C611C}"/>
    <cellStyle name="Comma 11 2 7 2" xfId="6820" xr:uid="{1623CF4E-12CC-46DF-8ACA-9723FEA27336}"/>
    <cellStyle name="Comma 11 2 7 2 2" xfId="13070" xr:uid="{1C9F52B0-BE6E-411E-BF87-0D80E28DB262}"/>
    <cellStyle name="Comma 11 2 7 2 2 2" xfId="27303" xr:uid="{09A3B8C6-B9A0-438C-9315-9D6470B6CBD9}"/>
    <cellStyle name="Comma 11 2 7 2 3" xfId="19130" xr:uid="{0CD60311-6A9C-459C-ABD5-0B79A35A380C}"/>
    <cellStyle name="Comma 11 2 7 3" xfId="10151" xr:uid="{13673C4E-4B06-4950-B53A-E88E048F791B}"/>
    <cellStyle name="Comma 11 2 7 3 2" xfId="24391" xr:uid="{83BB40D1-DF02-4B80-8DEF-26B65296EFB0}"/>
    <cellStyle name="Comma 11 2 7 4" xfId="16184" xr:uid="{57D5985B-D843-40D8-80BE-DCFD08724EA8}"/>
    <cellStyle name="Comma 11 2 8" xfId="5377" xr:uid="{6C29EE53-93DF-48F9-BEA0-348EF215623D}"/>
    <cellStyle name="Comma 11 2 8 2" xfId="8767" xr:uid="{E4A073C2-4509-48E1-8938-62BA381F7615}"/>
    <cellStyle name="Comma 11 2 8 2 2" xfId="23011" xr:uid="{B35F63FB-3939-4FC6-BBA1-346A2605AD36}"/>
    <cellStyle name="Comma 11 2 8 3" xfId="14792" xr:uid="{E1A8806C-9845-4F2D-A0C1-26E71D895054}"/>
    <cellStyle name="Comma 11 2 9" xfId="1586" xr:uid="{9C9AE458-37AE-4B3B-9778-65D7BEEA776B}"/>
    <cellStyle name="Comma 11 3" xfId="459" xr:uid="{3837E88E-4701-46FF-88D5-76F901A3AACF}"/>
    <cellStyle name="Comma 11 3 2" xfId="2164" xr:uid="{05C9CFB6-F436-4239-A035-076790C43B9F}"/>
    <cellStyle name="Comma 11 3 2 2" xfId="5853" xr:uid="{371D27F9-9AB9-4D03-ADD6-8D46D9980590}"/>
    <cellStyle name="Comma 11 3 2 2 2" xfId="12360" xr:uid="{380796F7-809C-4389-8044-1857FA4FCA7F}"/>
    <cellStyle name="Comma 11 3 2 2 2 2" xfId="26593" xr:uid="{CA46115C-1F71-40B5-9698-C5F998C9CD86}"/>
    <cellStyle name="Comma 11 3 2 2 3" xfId="18418" xr:uid="{99ECDE4C-E1E3-4E87-A273-EFA6C02FC571}"/>
    <cellStyle name="Comma 11 3 2 3" xfId="9190" xr:uid="{90C9DDA6-4F87-457C-B958-5B0CE93C3FAB}"/>
    <cellStyle name="Comma 11 3 2 3 2" xfId="23431" xr:uid="{53F3A28B-4923-4A78-9780-C70E394E3855}"/>
    <cellStyle name="Comma 11 3 2 4" xfId="15204" xr:uid="{3878A6D1-AD00-483D-98A8-210C4B7144C7}"/>
    <cellStyle name="Comma 11 3 3" xfId="3407" xr:uid="{0C407D92-F8D7-45ED-AF67-50E0FC8CD925}"/>
    <cellStyle name="Comma 11 3 3 2" xfId="7041" xr:uid="{ABC27F2B-6D6C-4598-968D-D1226D6089AA}"/>
    <cellStyle name="Comma 11 3 3 2 2" xfId="13291" xr:uid="{41D0C103-9671-4D28-A3F8-A923BA2F3392}"/>
    <cellStyle name="Comma 11 3 3 2 2 2" xfId="27524" xr:uid="{A056D66F-8DB7-476E-B07F-A541749A7EC4}"/>
    <cellStyle name="Comma 11 3 3 2 3" xfId="19351" xr:uid="{6F393FFF-84F3-449B-B23B-9153C9754773}"/>
    <cellStyle name="Comma 11 3 3 3" xfId="10373" xr:uid="{97BB8CAD-3076-4D6C-A4C6-F1889E55747B}"/>
    <cellStyle name="Comma 11 3 3 3 2" xfId="24612" xr:uid="{1D8BC5AE-E1E1-4A29-8079-45A558AE440E}"/>
    <cellStyle name="Comma 11 3 3 4" xfId="16404" xr:uid="{B3875071-FFA2-4EDA-A0D5-D79B7960CF90}"/>
    <cellStyle name="Comma 11 3 4" xfId="4017" xr:uid="{9F60704C-3EA9-4BCD-8329-B76499819AAB}"/>
    <cellStyle name="Comma 11 3 4 2" xfId="7587" xr:uid="{D0638659-90D0-41C2-808F-0223BDCA43FC}"/>
    <cellStyle name="Comma 11 3 4 2 2" xfId="13837" xr:uid="{D25DDA94-D9D3-439A-A446-C9BDAA2499BE}"/>
    <cellStyle name="Comma 11 3 4 2 2 2" xfId="28070" xr:uid="{2ECBCDA3-A519-43B4-B6C9-C6389CA5E06A}"/>
    <cellStyle name="Comma 11 3 4 2 3" xfId="19897" xr:uid="{C1D32E0A-2F4F-4466-AD75-D4D032FFF7A2}"/>
    <cellStyle name="Comma 11 3 4 3" xfId="10918" xr:uid="{C7D3D836-2750-4AB1-BF9C-E904E911E445}"/>
    <cellStyle name="Comma 11 3 4 3 2" xfId="25153" xr:uid="{1D86C891-3A9B-4FE9-8A9A-6C48409BC874}"/>
    <cellStyle name="Comma 11 3 4 4" xfId="16945" xr:uid="{68C6079B-DF44-44FC-80BB-06D234B589CF}"/>
    <cellStyle name="Comma 11 3 5" xfId="5551" xr:uid="{77445F39-9E67-4E6D-A1F1-C216158619B1}"/>
    <cellStyle name="Comma 11 3 5 2" xfId="8919" xr:uid="{363D6EEB-C9F1-4305-9FA6-BA23B5E8010A}"/>
    <cellStyle name="Comma 11 3 5 2 2" xfId="23163" xr:uid="{896579DE-C330-4847-A55E-8C5CB957F038}"/>
    <cellStyle name="Comma 11 3 5 3" xfId="14936" xr:uid="{403E014F-061A-4012-9BB7-DB865182899B}"/>
    <cellStyle name="Comma 11 3 6" xfId="4651" xr:uid="{8EF8E3A4-B57C-43F8-9B26-ABDE4318782D}"/>
    <cellStyle name="Comma 11 3 6 2" xfId="11534" xr:uid="{064E2FAA-9576-4DBA-8ED6-929C3C61F90B}"/>
    <cellStyle name="Comma 11 3 6 2 2" xfId="25767" xr:uid="{AB0FD3FB-AA1F-491C-A219-572A3F49FC3F}"/>
    <cellStyle name="Comma 11 3 6 3" xfId="17579" xr:uid="{E93C7739-BDB4-4E96-923B-E3343E1B1F80}"/>
    <cellStyle name="Comma 11 3 7" xfId="8156" xr:uid="{33C18BFD-F9A3-4614-BCE8-464F7BBED8F8}"/>
    <cellStyle name="Comma 11 3 7 2" xfId="22427" xr:uid="{98B6862C-B6C6-40DD-A0B2-91FD8E47BB2F}"/>
    <cellStyle name="Comma 11 3 8" xfId="1773" xr:uid="{7AB70563-F80A-4BC3-A37F-C3D7D05DA013}"/>
    <cellStyle name="Comma 11 3 8 2" xfId="20389" xr:uid="{6D704F51-B614-4056-B14F-91A0141F5DE4}"/>
    <cellStyle name="Comma 11 3 8 3" xfId="14212" xr:uid="{217E72B9-B972-48AA-A01D-6133C99198EC}"/>
    <cellStyle name="Comma 11 4" xfId="865" xr:uid="{D537545B-C066-487E-9031-0B39EEBF2F30}"/>
    <cellStyle name="Comma 11 4 2" xfId="3545" xr:uid="{B45BC3C1-2583-4F36-88C7-FEE9D80EB38B}"/>
    <cellStyle name="Comma 11 4 3" xfId="3794" xr:uid="{6C2D806B-DFBC-4637-A9B8-F4EDCD8F3A48}"/>
    <cellStyle name="Comma 11 4 4" xfId="3310" xr:uid="{8B63DF65-609A-4C4F-A26B-95E0C0C9FE97}"/>
    <cellStyle name="Comma 11 5" xfId="2566" xr:uid="{0C4DFA90-90B9-4C78-843E-6D8CBDFAC6E6}"/>
    <cellStyle name="Comma 11 5 2" xfId="6227" xr:uid="{116BB877-55C4-42FE-B70B-3AF43FE60974}"/>
    <cellStyle name="Comma 11 5 2 2" xfId="12480" xr:uid="{A308B9F7-4691-49D9-BA0F-2ABC9EE0D33D}"/>
    <cellStyle name="Comma 11 5 2 2 2" xfId="26713" xr:uid="{520EC95D-BB97-48E5-8F34-4B40B1778207}"/>
    <cellStyle name="Comma 11 5 2 3" xfId="18540" xr:uid="{35A4984C-E4C7-4573-B7D9-A7EDA1FFE2BF}"/>
    <cellStyle name="Comma 11 5 2 4" xfId="32174" xr:uid="{151A4AA3-3CAB-40FF-B56C-6347671CE132}"/>
    <cellStyle name="Comma 11 5 3" xfId="9558" xr:uid="{0489F018-B527-4C08-BF19-43780E4EF2F7}"/>
    <cellStyle name="Comma 11 5 3 2" xfId="23798" xr:uid="{FF915992-9B0E-4751-9EA2-550876029B0E}"/>
    <cellStyle name="Comma 11 5 4" xfId="15592" xr:uid="{E93D1A17-81BE-44DC-A74C-207FE2CFBF1F}"/>
    <cellStyle name="Comma 11 5 5" xfId="31096" xr:uid="{D21F2910-E7B3-40FD-A14B-B3989A54CF7A}"/>
    <cellStyle name="Comma 11 6" xfId="2837" xr:uid="{6494A76E-7B9E-43B4-A423-F0DE92165EF7}"/>
    <cellStyle name="Comma 11 6 2" xfId="6487" xr:uid="{D1FB8975-2C1D-4DCC-8B8E-E8E1188E3C7D}"/>
    <cellStyle name="Comma 11 6 2 2" xfId="12737" xr:uid="{34914648-5A92-40BF-ACFD-EB9AC6C356DB}"/>
    <cellStyle name="Comma 11 6 2 2 2" xfId="26970" xr:uid="{26378ED6-1685-4355-8DCA-EF566959D308}"/>
    <cellStyle name="Comma 11 6 2 3" xfId="18797" xr:uid="{01384A58-975D-4DD2-AC07-BBAB4D3F2BDF}"/>
    <cellStyle name="Comma 11 6 3" xfId="9818" xr:uid="{D3696339-1D7C-44B6-8A9C-116654092C5A}"/>
    <cellStyle name="Comma 11 6 3 2" xfId="24058" xr:uid="{8CCDA375-158E-49FF-8B4F-77E71DAB93E7}"/>
    <cellStyle name="Comma 11 6 4" xfId="15851" xr:uid="{DE8CDF2D-6FF6-4BA6-8CA2-C1D96F44C1B0}"/>
    <cellStyle name="Comma 11 7" xfId="3082" xr:uid="{BAC1D3B9-A530-4817-BB5D-C01B9AAFC6D8}"/>
    <cellStyle name="Comma 11 7 2" xfId="6732" xr:uid="{74F3A8B8-E4F5-4817-AC2E-708F18B03356}"/>
    <cellStyle name="Comma 11 7 2 2" xfId="12982" xr:uid="{03B7DF90-3603-4025-B23A-3E23CB05559B}"/>
    <cellStyle name="Comma 11 7 2 2 2" xfId="27215" xr:uid="{F144BB81-A5B2-42E3-BFBF-8BE2B8C4F095}"/>
    <cellStyle name="Comma 11 7 2 3" xfId="19042" xr:uid="{070B2E46-A08A-403F-AF85-B8B24597DB63}"/>
    <cellStyle name="Comma 11 7 3" xfId="10063" xr:uid="{14C0A025-97A5-456D-8D46-6712338CAEF4}"/>
    <cellStyle name="Comma 11 7 3 2" xfId="24303" xr:uid="{F44105A9-1D5A-45FE-8833-BF77A19FFFDD}"/>
    <cellStyle name="Comma 11 7 4" xfId="16096" xr:uid="{484AAE88-24C0-4BC6-AAD7-31C718AB9FCD}"/>
    <cellStyle name="Comma 11 8" xfId="3337" xr:uid="{6E8B7F97-5012-4D71-AC0D-070B21A08806}"/>
    <cellStyle name="Comma 11 8 2" xfId="6972" xr:uid="{96A7B963-8C33-4BF1-9479-F042982007C0}"/>
    <cellStyle name="Comma 11 8 2 2" xfId="13222" xr:uid="{465B487B-B2A0-457C-B9E8-C5B14BC38C03}"/>
    <cellStyle name="Comma 11 8 2 2 2" xfId="27455" xr:uid="{CD103D16-AD52-4F14-BA71-CD151C40E8AA}"/>
    <cellStyle name="Comma 11 8 2 3" xfId="19282" xr:uid="{7B2589C4-4F63-474E-AB78-B36E4A8348EE}"/>
    <cellStyle name="Comma 11 8 3" xfId="10304" xr:uid="{C915C179-5B9A-4AFE-A424-D134BB022517}"/>
    <cellStyle name="Comma 11 8 3 2" xfId="24543" xr:uid="{C64501C6-50B5-4804-BFF1-CEE2A3206FAB}"/>
    <cellStyle name="Comma 11 8 4" xfId="16335" xr:uid="{63C40C86-1285-4453-B553-1C7DEFA05435}"/>
    <cellStyle name="Comma 11 9" xfId="3948" xr:uid="{BDC1711C-DA65-48E2-B0E8-5B05261B3874}"/>
    <cellStyle name="Comma 11 9 2" xfId="7518" xr:uid="{5BC51E10-EBCD-4104-A9F1-1A98CDB32332}"/>
    <cellStyle name="Comma 11 9 2 2" xfId="13768" xr:uid="{6CED7E5C-04EF-4E45-8BA8-C8DF3A963A06}"/>
    <cellStyle name="Comma 11 9 2 2 2" xfId="28001" xr:uid="{7DD4587C-00ED-489F-AE9A-9C4B189CA470}"/>
    <cellStyle name="Comma 11 9 2 3" xfId="19828" xr:uid="{807CEF04-FBCD-48ED-B2FD-0967470F05C4}"/>
    <cellStyle name="Comma 11 9 3" xfId="10849" xr:uid="{BFD4FC53-AB1D-4A34-B03A-03E1CBFFD196}"/>
    <cellStyle name="Comma 11 9 3 2" xfId="25084" xr:uid="{17F32C1B-467D-40B4-84AB-F5A6B3719D1A}"/>
    <cellStyle name="Comma 11 9 4" xfId="16876" xr:uid="{7A570C1C-5242-4AC5-9E36-7FA53D090A9C}"/>
    <cellStyle name="Comma 110" xfId="776" xr:uid="{7B6812A3-9FFF-4509-B2A3-37B6444101A1}"/>
    <cellStyle name="Comma 111" xfId="790" xr:uid="{9B164711-51F2-4B18-B7CD-49798CA13C41}"/>
    <cellStyle name="Comma 112" xfId="798" xr:uid="{626A7F61-3E98-4D96-9657-A1F1D343F8B7}"/>
    <cellStyle name="Comma 113" xfId="795" xr:uid="{9AF09C61-158B-4A08-8CB1-1DCC074D848E}"/>
    <cellStyle name="Comma 114" xfId="791" xr:uid="{85065C77-545B-4010-ADF8-83B686274F7F}"/>
    <cellStyle name="Comma 115" xfId="796" xr:uid="{33E43ACF-FB6F-4878-AFA2-5EB17D46682F}"/>
    <cellStyle name="Comma 116" xfId="793" xr:uid="{9BB5BD3D-2746-47C7-9D98-44A4363E1148}"/>
    <cellStyle name="Comma 117" xfId="787" xr:uid="{4E9A7E82-C8F9-4CA5-90E8-681FF6E99EF5}"/>
    <cellStyle name="Comma 118" xfId="786" xr:uid="{975762C9-64AA-417A-9142-77E21612CEC9}"/>
    <cellStyle name="Comma 119" xfId="801" xr:uid="{EF23A8BF-C0D1-49A2-9D2E-F0CCA9C65962}"/>
    <cellStyle name="Comma 12" xfId="71" xr:uid="{07E95592-3A7A-4AC2-966A-576F2F94EF37}"/>
    <cellStyle name="Comma 12 10" xfId="4559" xr:uid="{E0A2E009-96EE-45DC-8FC0-C72C962D5502}"/>
    <cellStyle name="Comma 12 10 2" xfId="11449" xr:uid="{AACB4616-62AE-4397-AF77-D719161246F1}"/>
    <cellStyle name="Comma 12 10 2 2" xfId="25682" xr:uid="{0E6C1052-96A1-4361-A11A-DBFB82D26EB5}"/>
    <cellStyle name="Comma 12 10 3" xfId="17487" xr:uid="{3556354E-16C5-4501-9E21-64DCC6C9803C}"/>
    <cellStyle name="Comma 12 11" xfId="8071" xr:uid="{79377493-422A-4443-B5DE-1BA7E7722639}"/>
    <cellStyle name="Comma 12 11 2" xfId="22348" xr:uid="{3D05F452-88C5-4B50-8BB0-FFD88FCD1863}"/>
    <cellStyle name="Comma 12 12" xfId="14149" xr:uid="{0AD494BA-D332-49A6-8A8A-4C592D580C9E}"/>
    <cellStyle name="Comma 12 13" xfId="268" xr:uid="{D43990A5-C346-4BCF-A23A-EB36C3F2AA7A}"/>
    <cellStyle name="Comma 12 2" xfId="555" xr:uid="{E551DCFE-286A-4F44-AAC9-3B1A713BB8C3}"/>
    <cellStyle name="Comma 12 2 10" xfId="14257" xr:uid="{4CE4665E-CA07-4D32-900F-CD9F8CB269C5}"/>
    <cellStyle name="Comma 12 2 2" xfId="1890" xr:uid="{8B37D3B1-21A3-4E93-857F-3201BE084AB8}"/>
    <cellStyle name="Comma 12 2 2 2" xfId="5650" xr:uid="{3C06D61E-D8EC-405A-ADBA-1CF5E4B17550}"/>
    <cellStyle name="Comma 12 2 2 2 2" xfId="12204" xr:uid="{C4C2809F-FCA2-4EDE-A787-AB9F59F939CD}"/>
    <cellStyle name="Comma 12 2 2 2 2 2" xfId="26437" xr:uid="{7E6E50EA-CC44-4225-81DB-E95F9BBC979F}"/>
    <cellStyle name="Comma 12 2 2 2 3" xfId="18259" xr:uid="{75AA0DC3-2637-4CB5-8868-50C55A5D30C3}"/>
    <cellStyle name="Comma 12 2 2 3" xfId="9011" xr:uid="{00999EE7-DF02-42CC-98DC-74A31D98825D}"/>
    <cellStyle name="Comma 12 2 2 3 2" xfId="23255" xr:uid="{D0B3FE8C-2BCF-4993-BD84-B1258083BE32}"/>
    <cellStyle name="Comma 12 2 2 4" xfId="15026" xr:uid="{76E953D8-8635-48B1-A275-7431A7532692}"/>
    <cellStyle name="Comma 12 2 2 5" xfId="31098" xr:uid="{3A0B7683-AD0A-4189-AB0E-27C48A8ED7AA}"/>
    <cellStyle name="Comma 12 2 3" xfId="2657" xr:uid="{19183C69-D584-48C5-BC90-8B257D61E54D}"/>
    <cellStyle name="Comma 12 2 3 2" xfId="6317" xr:uid="{FC1580C1-C133-4446-B5F7-213A84E17495}"/>
    <cellStyle name="Comma 12 2 3 2 2" xfId="12569" xr:uid="{317D9BE5-FFBA-4C22-B5AC-322478EADB16}"/>
    <cellStyle name="Comma 12 2 3 2 2 2" xfId="26802" xr:uid="{CE026287-1954-4647-A07E-4D0E78A0A205}"/>
    <cellStyle name="Comma 12 2 3 2 3" xfId="18629" xr:uid="{914C1705-7477-4F8C-ACFF-8E3A531B34B3}"/>
    <cellStyle name="Comma 12 2 3 3" xfId="9648" xr:uid="{D3719F57-A1FB-40D6-92A3-46A967385B95}"/>
    <cellStyle name="Comma 12 2 3 3 2" xfId="23888" xr:uid="{600FFFB7-ED4D-4169-86FC-262649A69C9A}"/>
    <cellStyle name="Comma 12 2 3 4" xfId="15681" xr:uid="{B8C60181-DD73-423F-85EE-9F68C0F4C86D}"/>
    <cellStyle name="Comma 12 2 4" xfId="2927" xr:uid="{D5DC399F-CD91-4188-BF19-D975D6D7610B}"/>
    <cellStyle name="Comma 12 2 4 2" xfId="6577" xr:uid="{996D9179-3BD5-4546-B254-594DC62A06D8}"/>
    <cellStyle name="Comma 12 2 4 2 2" xfId="12827" xr:uid="{7C8D09E4-03B7-4E4C-9E99-25D4CF9BF39D}"/>
    <cellStyle name="Comma 12 2 4 2 2 2" xfId="27060" xr:uid="{BD66A62E-1F84-4F86-990D-AE1100DC3C55}"/>
    <cellStyle name="Comma 12 2 4 2 3" xfId="18887" xr:uid="{61E2C330-5734-4688-A9E9-79082DADF4D7}"/>
    <cellStyle name="Comma 12 2 4 3" xfId="9908" xr:uid="{736369D6-2503-4B67-BAFB-DD15755FF3D2}"/>
    <cellStyle name="Comma 12 2 4 3 2" xfId="24148" xr:uid="{F28A0917-A419-4317-93D4-828310D48743}"/>
    <cellStyle name="Comma 12 2 4 4" xfId="15941" xr:uid="{EE7295EE-9ECE-47C4-BB96-B2B975AFC250}"/>
    <cellStyle name="Comma 12 2 5" xfId="3172" xr:uid="{75E095BD-B2E2-4A0B-A556-FE9EE9C254D1}"/>
    <cellStyle name="Comma 12 2 5 2" xfId="6822" xr:uid="{517A1FF6-4A11-4FB0-9162-DDA2FB644705}"/>
    <cellStyle name="Comma 12 2 5 2 2" xfId="13072" xr:uid="{0CFC9F34-3135-47E2-952E-6CAECE12E4B5}"/>
    <cellStyle name="Comma 12 2 5 2 2 2" xfId="27305" xr:uid="{8492D162-586E-4999-95E6-09DBE914946E}"/>
    <cellStyle name="Comma 12 2 5 2 3" xfId="19132" xr:uid="{57A54D74-C963-4442-B4EE-8973F182CDE4}"/>
    <cellStyle name="Comma 12 2 5 3" xfId="10153" xr:uid="{1387DC38-12CB-4773-BBCE-902B25E6A118}"/>
    <cellStyle name="Comma 12 2 5 3 2" xfId="24393" xr:uid="{2535AC3D-B32B-493E-8127-0A4BF165A165}"/>
    <cellStyle name="Comma 12 2 5 4" xfId="16186" xr:uid="{D8B369EA-EB7C-4A4B-9770-88923B3A3DFE}"/>
    <cellStyle name="Comma 12 2 6" xfId="3448" xr:uid="{5307BE4B-BFBD-4CC4-8FC5-6083CD6D8BD0}"/>
    <cellStyle name="Comma 12 2 6 2" xfId="7082" xr:uid="{400A1DB2-B557-44CE-AC01-99C98AA18674}"/>
    <cellStyle name="Comma 12 2 6 2 2" xfId="13332" xr:uid="{C29AB021-5019-4321-8C24-2B1647742842}"/>
    <cellStyle name="Comma 12 2 6 2 2 2" xfId="27565" xr:uid="{6278E8A2-6A8B-4111-9678-542D0C846391}"/>
    <cellStyle name="Comma 12 2 6 2 3" xfId="19392" xr:uid="{5DB9121E-3E19-4B5C-9A21-AFDAC8959B03}"/>
    <cellStyle name="Comma 12 2 6 3" xfId="10414" xr:uid="{23B7AED2-FE40-4396-9B95-2039F5949AA6}"/>
    <cellStyle name="Comma 12 2 6 3 2" xfId="24653" xr:uid="{CEAAEE8F-99FD-4D91-8FAE-BF02086CBA71}"/>
    <cellStyle name="Comma 12 2 6 4" xfId="16445" xr:uid="{8C12FCB0-0FA1-4A56-AA13-176A4FFA9182}"/>
    <cellStyle name="Comma 12 2 7" xfId="4058" xr:uid="{20BF5C87-78C7-4329-819B-64F561A482CD}"/>
    <cellStyle name="Comma 12 2 7 2" xfId="7628" xr:uid="{8293C73F-B262-465B-A82D-45B17B4E3E85}"/>
    <cellStyle name="Comma 12 2 7 2 2" xfId="13878" xr:uid="{E1FA1AF1-EDFA-4BC7-9E1A-31DF734CBDCB}"/>
    <cellStyle name="Comma 12 2 7 2 2 2" xfId="28111" xr:uid="{E9A51831-91A1-44AC-A5FF-E3C2681380B3}"/>
    <cellStyle name="Comma 12 2 7 2 3" xfId="19938" xr:uid="{DD2C698B-89F0-43BF-92BD-58E038CC880B}"/>
    <cellStyle name="Comma 12 2 7 3" xfId="10959" xr:uid="{7AB3A4CE-070B-49B7-AE19-EA935A5C8998}"/>
    <cellStyle name="Comma 12 2 7 3 2" xfId="25194" xr:uid="{7F3B3BB8-7B98-4E33-A8DC-358935BA4EB4}"/>
    <cellStyle name="Comma 12 2 7 4" xfId="16986" xr:uid="{EA30F94A-C738-4DF0-88BD-70C9219C28F1}"/>
    <cellStyle name="Comma 12 2 8" xfId="4719" xr:uid="{33C43388-C46A-4B76-BF61-B5372A7C0C06}"/>
    <cellStyle name="Comma 12 2 8 2" xfId="11600" xr:uid="{B0015701-8F28-4021-89EA-B03DAB169384}"/>
    <cellStyle name="Comma 12 2 8 2 2" xfId="25833" xr:uid="{61827E18-8537-4DE9-AF80-F183F296E3DC}"/>
    <cellStyle name="Comma 12 2 8 3" xfId="17647" xr:uid="{0AF32BDE-5751-4635-A96A-6D8B2A113375}"/>
    <cellStyle name="Comma 12 2 9" xfId="8211" xr:uid="{E7979B37-EB44-4AAD-8E89-E24202374146}"/>
    <cellStyle name="Comma 12 2 9 2" xfId="22481" xr:uid="{9EA14B32-F72C-45EB-B397-9F2277C7CCD4}"/>
    <cellStyle name="Comma 12 3" xfId="462" xr:uid="{476C0EB6-9202-4689-9BF4-02D19FCEAAE2}"/>
    <cellStyle name="Comma 12 3 2" xfId="2166" xr:uid="{EBE8B088-435D-480A-A4DB-D3638819D4C3}"/>
    <cellStyle name="Comma 12 3 2 2" xfId="5855" xr:uid="{990C6A7B-E345-46E5-AEB0-4B96159A5213}"/>
    <cellStyle name="Comma 12 3 2 2 2" xfId="12362" xr:uid="{3ACC859A-93FE-4781-80D5-9336242167FF}"/>
    <cellStyle name="Comma 12 3 2 2 2 2" xfId="26595" xr:uid="{3296F659-DBF3-40CA-8724-E921D4F0FCE3}"/>
    <cellStyle name="Comma 12 3 2 2 3" xfId="18420" xr:uid="{7967A010-8D66-4B56-B36B-72CDEF6C81F9}"/>
    <cellStyle name="Comma 12 3 2 3" xfId="9192" xr:uid="{6D2171D9-CB49-4827-A600-7DC457B4E194}"/>
    <cellStyle name="Comma 12 3 2 3 2" xfId="23433" xr:uid="{214BBD9C-75CE-4F55-A705-B202B0693817}"/>
    <cellStyle name="Comma 12 3 2 4" xfId="15206" xr:uid="{4F8AB240-AEED-4FBB-9B4F-705C43C86FD9}"/>
    <cellStyle name="Comma 12 3 3" xfId="3410" xr:uid="{B360937E-6A4E-4D2F-909D-47C8FE1B966A}"/>
    <cellStyle name="Comma 12 3 3 2" xfId="7044" xr:uid="{2FEEA285-04A0-4817-93C9-D466A90F391F}"/>
    <cellStyle name="Comma 12 3 3 2 2" xfId="13294" xr:uid="{60FAA516-5326-464A-872E-5FFFD814D48F}"/>
    <cellStyle name="Comma 12 3 3 2 2 2" xfId="27527" xr:uid="{6E4D87B8-EC6A-4AD7-8E81-88D529FD6A83}"/>
    <cellStyle name="Comma 12 3 3 2 3" xfId="19354" xr:uid="{0996226E-5B27-4F43-A5B2-A8FC7599D446}"/>
    <cellStyle name="Comma 12 3 3 3" xfId="10376" xr:uid="{09D43E2F-786F-405E-BF04-C5E128636C31}"/>
    <cellStyle name="Comma 12 3 3 3 2" xfId="24615" xr:uid="{1A26C74C-7CA6-4EA7-B976-F9560566667B}"/>
    <cellStyle name="Comma 12 3 3 4" xfId="16407" xr:uid="{D8F6E433-2A4B-4FB9-8259-D5583EE56503}"/>
    <cellStyle name="Comma 12 3 4" xfId="4020" xr:uid="{2D664388-7D43-4F1A-B737-563FFC646706}"/>
    <cellStyle name="Comma 12 3 4 2" xfId="7590" xr:uid="{BF91D045-53A1-45C9-9589-950F85DD7D52}"/>
    <cellStyle name="Comma 12 3 4 2 2" xfId="13840" xr:uid="{3B58C6C7-5F6F-49C6-8058-9E78C56E30E5}"/>
    <cellStyle name="Comma 12 3 4 2 2 2" xfId="28073" xr:uid="{7837DBE7-993B-4678-9E41-5D8BA4E39989}"/>
    <cellStyle name="Comma 12 3 4 2 3" xfId="19900" xr:uid="{F2B3827F-9E2F-4E23-96D7-1C02438A7797}"/>
    <cellStyle name="Comma 12 3 4 3" xfId="10921" xr:uid="{146354E9-38BB-4D88-A6EE-5250ADDD15F7}"/>
    <cellStyle name="Comma 12 3 4 3 2" xfId="25156" xr:uid="{DD15AC86-635D-4044-A41B-412FE350D2E4}"/>
    <cellStyle name="Comma 12 3 4 4" xfId="16948" xr:uid="{A28065FD-24B3-4778-A142-2DC890C43092}"/>
    <cellStyle name="Comma 12 3 5" xfId="5553" xr:uid="{7E2DD881-F0DD-49E5-9F8E-22E07921F480}"/>
    <cellStyle name="Comma 12 3 5 2" xfId="8921" xr:uid="{9D44CD1C-73EA-4830-983E-854E03D84804}"/>
    <cellStyle name="Comma 12 3 5 2 2" xfId="23165" xr:uid="{38971808-9D83-4F28-8C62-36731F9C450D}"/>
    <cellStyle name="Comma 12 3 5 3" xfId="14938" xr:uid="{F158C07C-48E5-4B3A-83DA-72803928AF34}"/>
    <cellStyle name="Comma 12 3 6" xfId="4654" xr:uid="{2562D199-97C6-4577-A501-42DB01969EED}"/>
    <cellStyle name="Comma 12 3 6 2" xfId="11537" xr:uid="{2A11F5CA-40F5-4F0B-AA19-9B455FB7CCAD}"/>
    <cellStyle name="Comma 12 3 6 2 2" xfId="25770" xr:uid="{07D7DF29-251A-4382-8F4B-218400406320}"/>
    <cellStyle name="Comma 12 3 6 3" xfId="17582" xr:uid="{B7F7FD74-0F62-46DC-AC5A-B593AD74B4FB}"/>
    <cellStyle name="Comma 12 3 7" xfId="8159" xr:uid="{8A4C57C4-DB2F-4599-A19F-E4E9BA8A62BA}"/>
    <cellStyle name="Comma 12 3 7 2" xfId="22430" xr:uid="{445F48CF-5DF9-4817-9A4D-DDBEAEE0A492}"/>
    <cellStyle name="Comma 12 3 8" xfId="1775" xr:uid="{2E8BD011-8980-4FDD-A2CA-0958822CA8B4}"/>
    <cellStyle name="Comma 12 3 8 2" xfId="20390" xr:uid="{D0FFFF4E-743C-4599-B308-DFE7B79B4CB7}"/>
    <cellStyle name="Comma 12 3 8 3" xfId="14215" xr:uid="{9DAFFB18-E604-48C9-9921-5C4F6306DD2C}"/>
    <cellStyle name="Comma 12 4" xfId="2084" xr:uid="{EB2C6102-27A9-4291-87F9-28F56587C109}"/>
    <cellStyle name="Comma 12 4 2" xfId="5806" xr:uid="{B5E47F17-6DB2-4C5E-9C0B-67879A96871A}"/>
    <cellStyle name="Comma 12 4 2 2" xfId="12333" xr:uid="{A8E0FA9B-44E5-46D1-961F-31F61C2512BB}"/>
    <cellStyle name="Comma 12 4 2 2 2" xfId="26566" xr:uid="{784D06D5-AE2D-4CD1-910F-BABF31DE5E80}"/>
    <cellStyle name="Comma 12 4 2 3" xfId="18388" xr:uid="{760F0D59-AC80-441E-9C48-9DEE9869130B}"/>
    <cellStyle name="Comma 12 4 2 4" xfId="32181" xr:uid="{ECBA5BEA-875D-4D53-8DC8-48D1079DE6FB}"/>
    <cellStyle name="Comma 12 4 3" xfId="9158" xr:uid="{35A1E2CD-F192-494D-AC0A-BC1709FF3112}"/>
    <cellStyle name="Comma 12 4 3 2" xfId="23401" xr:uid="{7B89DA13-BD2B-4038-AF79-244231C6BEBB}"/>
    <cellStyle name="Comma 12 4 4" xfId="15166" xr:uid="{62ECFB6C-CB9D-4941-90DA-D40CF360C1D7}"/>
    <cellStyle name="Comma 12 4 5" xfId="31097" xr:uid="{AABC7C76-1815-4AD6-B652-82A8C7516439}"/>
    <cellStyle name="Comma 12 5" xfId="2568" xr:uid="{5C9DF422-D430-48B7-945E-D4EEB2271665}"/>
    <cellStyle name="Comma 12 5 2" xfId="6229" xr:uid="{33483925-E3A0-4292-A351-7E8A4BAA488E}"/>
    <cellStyle name="Comma 12 5 2 2" xfId="12482" xr:uid="{12BC297C-3E2C-479E-AB3B-00BBF6ED2A9B}"/>
    <cellStyle name="Comma 12 5 2 2 2" xfId="26715" xr:uid="{EEB23FCB-FB59-43AB-8BB4-E47D5CC5CF79}"/>
    <cellStyle name="Comma 12 5 2 3" xfId="18542" xr:uid="{C6DA6323-5E09-43AD-9B1D-C5FBE43E4447}"/>
    <cellStyle name="Comma 12 5 3" xfId="9560" xr:uid="{36C8604E-7F34-4B20-8F91-0F6A4CE460B1}"/>
    <cellStyle name="Comma 12 5 3 2" xfId="23800" xr:uid="{76ABAA33-C190-43D7-83C8-AD8F324AB1E4}"/>
    <cellStyle name="Comma 12 5 4" xfId="15594" xr:uid="{23163B42-FB35-41EF-91E4-B0A225B98205}"/>
    <cellStyle name="Comma 12 6" xfId="2839" xr:uid="{41E54E02-BCA3-46F6-9FAB-76C9D94AF51E}"/>
    <cellStyle name="Comma 12 6 2" xfId="6489" xr:uid="{0BFF47F3-F8A9-444D-BEEF-E24BB86AD937}"/>
    <cellStyle name="Comma 12 6 2 2" xfId="12739" xr:uid="{2CDAE876-CDC7-4F99-9177-F6ED1F82B118}"/>
    <cellStyle name="Comma 12 6 2 2 2" xfId="26972" xr:uid="{81D31333-591E-4A07-A38C-8A69C9478618}"/>
    <cellStyle name="Comma 12 6 2 3" xfId="18799" xr:uid="{693300E0-54DA-4D3B-B137-EDBD27CC0511}"/>
    <cellStyle name="Comma 12 6 3" xfId="9820" xr:uid="{FCA96252-E999-4D23-872A-83ED62A6F585}"/>
    <cellStyle name="Comma 12 6 3 2" xfId="24060" xr:uid="{6C151D1D-9543-4E6D-8045-E6B3ACFE23D9}"/>
    <cellStyle name="Comma 12 6 4" xfId="15853" xr:uid="{8B888027-FF7A-4B30-B701-F4897B53E6FE}"/>
    <cellStyle name="Comma 12 7" xfId="3084" xr:uid="{CCEE8348-8303-4B2D-AB54-47104915F316}"/>
    <cellStyle name="Comma 12 7 2" xfId="6734" xr:uid="{CCAEA153-7EE0-4905-A232-4061C1984D9A}"/>
    <cellStyle name="Comma 12 7 2 2" xfId="12984" xr:uid="{2D590AAF-7F37-4781-AE53-8546E81A5C73}"/>
    <cellStyle name="Comma 12 7 2 2 2" xfId="27217" xr:uid="{EE527DD6-C30D-43C6-A4B7-8101DBA435BE}"/>
    <cellStyle name="Comma 12 7 2 3" xfId="19044" xr:uid="{D57CE982-1748-47DD-822B-953B4261ACBC}"/>
    <cellStyle name="Comma 12 7 3" xfId="10065" xr:uid="{0E259E82-D110-4708-B01A-CCF22FFFAA2F}"/>
    <cellStyle name="Comma 12 7 3 2" xfId="24305" xr:uid="{A5A947AE-C771-49D5-8A33-F53149A4188B}"/>
    <cellStyle name="Comma 12 7 4" xfId="16098" xr:uid="{DBC8F7BF-9AB7-4555-AA85-7E3C29343E7E}"/>
    <cellStyle name="Comma 12 8" xfId="3346" xr:uid="{140650DF-E5F0-4E5D-9B8E-AD326D76BF64}"/>
    <cellStyle name="Comma 12 8 2" xfId="6981" xr:uid="{3216B8F8-E736-49D6-AAA9-2E51617E3A43}"/>
    <cellStyle name="Comma 12 8 2 2" xfId="13231" xr:uid="{6ACFA809-B25A-456E-A688-BCD529AA9E81}"/>
    <cellStyle name="Comma 12 8 2 2 2" xfId="27464" xr:uid="{8BE26364-CF20-463C-B6E4-578C00E651AE}"/>
    <cellStyle name="Comma 12 8 2 3" xfId="19291" xr:uid="{6B4214E5-2E7B-416C-9E49-B03CBB332C6B}"/>
    <cellStyle name="Comma 12 8 3" xfId="10313" xr:uid="{64B892A2-BB3C-4548-B6A1-8CD37ED903DA}"/>
    <cellStyle name="Comma 12 8 3 2" xfId="24552" xr:uid="{BB599D09-83E4-464F-AADB-B6A666722CAE}"/>
    <cellStyle name="Comma 12 8 4" xfId="16344" xr:uid="{E15B9F92-39EA-45D2-A510-1CC65B2AD002}"/>
    <cellStyle name="Comma 12 9" xfId="3957" xr:uid="{752781BD-58A4-43BD-AC72-58D873B474EF}"/>
    <cellStyle name="Comma 12 9 2" xfId="7527" xr:uid="{23E560EB-1ADC-412E-80FD-2D870DCFA206}"/>
    <cellStyle name="Comma 12 9 2 2" xfId="13777" xr:uid="{B9B28ED9-20A1-47D7-96FD-525FEF8AD443}"/>
    <cellStyle name="Comma 12 9 2 2 2" xfId="28010" xr:uid="{37F30FF6-4614-4F90-8E8F-9832751B0629}"/>
    <cellStyle name="Comma 12 9 2 3" xfId="19837" xr:uid="{59E834DB-7138-4008-90EB-5DAD992944DA}"/>
    <cellStyle name="Comma 12 9 3" xfId="10858" xr:uid="{A3EDD943-877C-4D39-9961-7BF27E0C5F44}"/>
    <cellStyle name="Comma 12 9 3 2" xfId="25093" xr:uid="{188D0FC9-DF16-4BDD-9198-6D1599A02C93}"/>
    <cellStyle name="Comma 12 9 4" xfId="16885" xr:uid="{34303D8F-8C25-48BF-9583-41CACC92753B}"/>
    <cellStyle name="Comma 120" xfId="797" xr:uid="{8197C5C3-26D2-440C-AA28-21C29F62728D}"/>
    <cellStyle name="Comma 121" xfId="794" xr:uid="{023B18A8-9DDF-4C52-8FBC-4F1A0242B689}"/>
    <cellStyle name="Comma 122" xfId="799" xr:uid="{B2190371-0B88-4BF1-87BE-84198256096B}"/>
    <cellStyle name="Comma 123" xfId="792" xr:uid="{77B46CAA-6855-45EE-9865-B3A2BD45A07E}"/>
    <cellStyle name="Comma 124" xfId="800" xr:uid="{37929A42-C0CB-4661-AF10-FEF6926311B8}"/>
    <cellStyle name="Comma 125" xfId="803" xr:uid="{B67C949B-A8E3-43FF-938C-DCEB98E74055}"/>
    <cellStyle name="Comma 126" xfId="840" xr:uid="{1B19E952-B746-481F-A616-4C87AEE49F4E}"/>
    <cellStyle name="Comma 126 2" xfId="3532" xr:uid="{E07FE5F7-9977-4939-935D-D1F0813A8EBE}"/>
    <cellStyle name="Comma 126 2 2" xfId="7166" xr:uid="{D04EE444-5EC1-4171-895C-01C4D8FAF8EC}"/>
    <cellStyle name="Comma 126 2 2 2" xfId="13416" xr:uid="{8EA448D2-AD2F-4AE1-BB9D-5639E5D47BC6}"/>
    <cellStyle name="Comma 126 2 2 2 2" xfId="27649" xr:uid="{80FE4929-92B4-4201-99AE-4263998558E3}"/>
    <cellStyle name="Comma 126 2 2 3" xfId="19476" xr:uid="{6BB2C254-C247-4843-BF17-C1AF7AD3298E}"/>
    <cellStyle name="Comma 126 2 3" xfId="10498" xr:uid="{AE839D81-8D42-4C28-A4B4-2EBA1B9D6E0B}"/>
    <cellStyle name="Comma 126 2 3 2" xfId="24737" xr:uid="{CF7C3B79-9044-44C4-A478-68B9B31D3FF8}"/>
    <cellStyle name="Comma 126 2 4" xfId="16529" xr:uid="{A21E2592-848F-4E9E-BD6D-D97403E9C941}"/>
    <cellStyle name="Comma 126 3" xfId="4142" xr:uid="{A179FB39-8913-4BD8-8F8A-45712DBC19AA}"/>
    <cellStyle name="Comma 126 3 2" xfId="7712" xr:uid="{DF086B88-B301-48B7-95B6-C37920AE0F97}"/>
    <cellStyle name="Comma 126 3 2 2" xfId="13962" xr:uid="{F8E34C97-8F45-4E32-BE79-E66D75CA3F1E}"/>
    <cellStyle name="Comma 126 3 2 2 2" xfId="28195" xr:uid="{BBB989DB-7740-4B91-9BE5-E6AF9435CE67}"/>
    <cellStyle name="Comma 126 3 2 3" xfId="20022" xr:uid="{72240E2F-25D3-4EED-913A-2BCFBEF31D38}"/>
    <cellStyle name="Comma 126 3 3" xfId="11043" xr:uid="{96D1F03C-B42A-4704-9A14-7BAFFBBA0E38}"/>
    <cellStyle name="Comma 126 3 3 2" xfId="25278" xr:uid="{51040DCA-97FD-4BDA-8FA2-D317ED531CF5}"/>
    <cellStyle name="Comma 126 3 4" xfId="17070" xr:uid="{60FE406D-C371-418F-891F-61B33BF861F5}"/>
    <cellStyle name="Comma 126 4" xfId="4858" xr:uid="{C80F9F14-719D-4910-863F-0670A99229AF}"/>
    <cellStyle name="Comma 126 4 2" xfId="11736" xr:uid="{98DB4F50-7385-43C8-976E-3FE6A83A6273}"/>
    <cellStyle name="Comma 126 4 2 2" xfId="25969" xr:uid="{2957EF54-13B2-43BF-AE5C-182F35880A19}"/>
    <cellStyle name="Comma 126 4 3" xfId="17786" xr:uid="{9BF4E06C-658D-470F-BDF2-B351B9ABDB7F}"/>
    <cellStyle name="Comma 126 5" xfId="8331" xr:uid="{7EB2203D-6C7D-4633-AA9C-C39359201D34}"/>
    <cellStyle name="Comma 126 5 2" xfId="22587" xr:uid="{13CB52AD-2568-46FA-9331-B48C42EBE5BE}"/>
    <cellStyle name="Comma 126 6" xfId="14376" xr:uid="{A2D9FEC4-FFBE-4E8E-AE9C-4E5C82B5992C}"/>
    <cellStyle name="Comma 127" xfId="841" xr:uid="{40AD013C-FC0A-4AA1-AD3D-25AB8A2C80DD}"/>
    <cellStyle name="Comma 127 2" xfId="3533" xr:uid="{73AAA40C-FF63-429B-B86F-5FF8F735BABB}"/>
    <cellStyle name="Comma 127 2 2" xfId="7167" xr:uid="{167BD93F-DE91-4D19-8AF1-B827F1542E0A}"/>
    <cellStyle name="Comma 127 2 2 2" xfId="13417" xr:uid="{C50E4E1C-0E0B-47BA-82CE-8858405B8FD8}"/>
    <cellStyle name="Comma 127 2 2 2 2" xfId="27650" xr:uid="{F6E3CC0E-8571-488D-A2FA-4C867DA61804}"/>
    <cellStyle name="Comma 127 2 2 3" xfId="19477" xr:uid="{4B2E92C5-90EC-4C45-849E-D4AEED4DBCBF}"/>
    <cellStyle name="Comma 127 2 3" xfId="10499" xr:uid="{BA3E8BB3-E06F-4784-B365-28CB17283F04}"/>
    <cellStyle name="Comma 127 2 3 2" xfId="24738" xr:uid="{EC108E7A-63CA-467D-9D23-471CCA8FED8E}"/>
    <cellStyle name="Comma 127 2 4" xfId="16530" xr:uid="{8B2A683F-BF8D-442E-A0B2-35B528A480CA}"/>
    <cellStyle name="Comma 127 3" xfId="4143" xr:uid="{DBD87B27-0F07-40B9-8D90-A6DC47B22C81}"/>
    <cellStyle name="Comma 127 3 2" xfId="7713" xr:uid="{46055564-489A-49F9-9AD4-EED5292B0142}"/>
    <cellStyle name="Comma 127 3 2 2" xfId="13963" xr:uid="{E39BA90F-25A3-4221-AD31-54CB4093682A}"/>
    <cellStyle name="Comma 127 3 2 2 2" xfId="28196" xr:uid="{EAB453F5-4FE6-4F1F-B3F5-F2DABEDE9C39}"/>
    <cellStyle name="Comma 127 3 2 3" xfId="20023" xr:uid="{14337225-5F11-4905-B1BB-F6E7DB63C45D}"/>
    <cellStyle name="Comma 127 3 3" xfId="11044" xr:uid="{F661DFB5-6C92-4804-929F-85E644D84E65}"/>
    <cellStyle name="Comma 127 3 3 2" xfId="25279" xr:uid="{1B35EFF1-238E-4939-8775-9B2AC6BF44B8}"/>
    <cellStyle name="Comma 127 3 4" xfId="17071" xr:uid="{719469A4-B826-465B-9D37-D1740BBC6B75}"/>
    <cellStyle name="Comma 127 4" xfId="4859" xr:uid="{C6CBF2C1-BF97-4D94-9434-1F1DB50E7E3C}"/>
    <cellStyle name="Comma 127 4 2" xfId="11737" xr:uid="{F5B35C9E-6D1C-437E-B2E8-233C5F3420E5}"/>
    <cellStyle name="Comma 127 4 2 2" xfId="25970" xr:uid="{03AACE6F-C2CC-4989-8700-020358AFF1BA}"/>
    <cellStyle name="Comma 127 4 3" xfId="17787" xr:uid="{7F82D3EC-B2FD-4FD3-A673-3AEBA1E05633}"/>
    <cellStyle name="Comma 127 5" xfId="8332" xr:uid="{4F792B0F-C28B-4698-9D17-79B29B452790}"/>
    <cellStyle name="Comma 127 5 2" xfId="22588" xr:uid="{16854C34-9628-4166-951B-F1F14313A286}"/>
    <cellStyle name="Comma 127 6" xfId="14377" xr:uid="{929ED998-8C47-4E87-B79D-6682D65CFCD0}"/>
    <cellStyle name="Comma 128" xfId="417" xr:uid="{1A8ECD51-FC6D-45AD-86D0-5BBBE339D50F}"/>
    <cellStyle name="Comma 128 2" xfId="3391" xr:uid="{1F0CAC5F-681E-4902-9792-27C525A644D1}"/>
    <cellStyle name="Comma 128 2 2" xfId="7026" xr:uid="{F48FB8E5-E123-4CA5-B141-5C25DC88D41F}"/>
    <cellStyle name="Comma 128 2 2 2" xfId="13276" xr:uid="{ABFEE4D4-ECC2-4AA9-BF8A-7382FD023AE1}"/>
    <cellStyle name="Comma 128 2 2 2 2" xfId="27509" xr:uid="{8F227099-CBFD-468A-96B1-C111266280BE}"/>
    <cellStyle name="Comma 128 2 2 3" xfId="19336" xr:uid="{4BE814C2-EA92-45E9-8FA0-3F74C29891D8}"/>
    <cellStyle name="Comma 128 2 3" xfId="10358" xr:uid="{03695C72-CBE6-4713-83C7-8E9E4366B917}"/>
    <cellStyle name="Comma 128 2 3 2" xfId="24597" xr:uid="{40BE5ABD-1E53-4231-93EB-E7A333A4F414}"/>
    <cellStyle name="Comma 128 2 4" xfId="16389" xr:uid="{250636FA-A948-4E1C-A278-4063E6854FF7}"/>
    <cellStyle name="Comma 128 3" xfId="4002" xr:uid="{D3C90DA7-4F5F-46D8-8BE8-3FA9E53C6547}"/>
    <cellStyle name="Comma 128 3 2" xfId="7572" xr:uid="{DAAA31EB-3D6F-4DB7-9381-EBA7E6EB746D}"/>
    <cellStyle name="Comma 128 3 2 2" xfId="13822" xr:uid="{71AD8EFC-E2DF-48A7-9C57-1E997360D234}"/>
    <cellStyle name="Comma 128 3 2 2 2" xfId="28055" xr:uid="{B899007C-2820-4ED6-89B7-F7C17D04B985}"/>
    <cellStyle name="Comma 128 3 2 3" xfId="19882" xr:uid="{6B16960E-7F0E-424F-8DE1-777BEB3751B5}"/>
    <cellStyle name="Comma 128 3 3" xfId="10903" xr:uid="{8AB0E83E-8C2D-43D7-8470-B2AD256A752E}"/>
    <cellStyle name="Comma 128 3 3 2" xfId="25138" xr:uid="{67E21FAF-2C5D-4D3C-BF38-BD28DB5D8056}"/>
    <cellStyle name="Comma 128 3 4" xfId="16930" xr:uid="{5964FD9D-330F-4821-BCE7-AC6B4C0E6D51}"/>
    <cellStyle name="Comma 128 4" xfId="4629" xr:uid="{1E4EDAF1-F2D2-45FB-9C2E-D391C2BD1AE8}"/>
    <cellStyle name="Comma 128 4 2" xfId="11513" xr:uid="{66CFF58A-815D-41EC-B3EF-C075C2F82D0A}"/>
    <cellStyle name="Comma 128 4 2 2" xfId="25746" xr:uid="{7A3BB8E1-B232-4E63-9C40-BC3E83FCD0AE}"/>
    <cellStyle name="Comma 128 4 3" xfId="17557" xr:uid="{6F068EF6-3A70-4D51-A640-830F8532B2BF}"/>
    <cellStyle name="Comma 128 5" xfId="8138" xr:uid="{2BD1C7B4-BB63-4FF9-BCE4-CA90CB328A99}"/>
    <cellStyle name="Comma 128 5 2" xfId="22409" xr:uid="{517EB5DE-9B5A-40C1-9663-C95B84C4A6BB}"/>
    <cellStyle name="Comma 128 6" xfId="14195" xr:uid="{ABAD3FAB-F141-47E7-BE71-7C4A9FB0CD2B}"/>
    <cellStyle name="Comma 129" xfId="595" xr:uid="{ECEF7AC0-9401-4D2D-8083-9A17C1CB2DA7}"/>
    <cellStyle name="Comma 129 2" xfId="3469" xr:uid="{E394BD02-6BE1-407F-AC7E-853C4D7795B3}"/>
    <cellStyle name="Comma 129 2 2" xfId="7103" xr:uid="{4F2118F1-7BB9-4E06-8422-5BBC9F0B5855}"/>
    <cellStyle name="Comma 129 2 2 2" xfId="13353" xr:uid="{D6E27460-CCD4-40C8-9D36-29A4B91415C1}"/>
    <cellStyle name="Comma 129 2 2 2 2" xfId="27586" xr:uid="{D5B91BFF-6E7E-425C-8C1A-72E906462AE5}"/>
    <cellStyle name="Comma 129 2 2 3" xfId="19413" xr:uid="{D403A8BC-ECEB-4B49-A351-EE0B323CDE5D}"/>
    <cellStyle name="Comma 129 2 3" xfId="10435" xr:uid="{507A7DDF-4247-4F68-B4AF-97D470D30649}"/>
    <cellStyle name="Comma 129 2 3 2" xfId="24674" xr:uid="{83C37F64-7C11-4E10-B813-E8FE3620D47E}"/>
    <cellStyle name="Comma 129 2 4" xfId="16466" xr:uid="{EE65B3E6-A0B7-40DC-98CD-D29387ACF94E}"/>
    <cellStyle name="Comma 129 3" xfId="4079" xr:uid="{AFA18819-7FAE-4F5C-B3EC-79B0EF6157AE}"/>
    <cellStyle name="Comma 129 3 2" xfId="7649" xr:uid="{1DE0D542-1553-429C-B4E9-DB033C4F9795}"/>
    <cellStyle name="Comma 129 3 2 2" xfId="13899" xr:uid="{1044CAB8-C478-4017-B0EA-24CA4D4F2A72}"/>
    <cellStyle name="Comma 129 3 2 2 2" xfId="28132" xr:uid="{FBDDFCD0-79F6-4D89-90B0-54F4B739A7C5}"/>
    <cellStyle name="Comma 129 3 2 3" xfId="19959" xr:uid="{92DBD217-7234-4A80-A35F-A74DD25DCBB9}"/>
    <cellStyle name="Comma 129 3 3" xfId="10980" xr:uid="{5EFF9EBC-DD51-4157-8C01-C3BD3907DDDA}"/>
    <cellStyle name="Comma 129 3 3 2" xfId="25215" xr:uid="{91F25460-A39D-4641-A1D1-3593675ADF3C}"/>
    <cellStyle name="Comma 129 3 4" xfId="17007" xr:uid="{4A66A699-0688-4267-A13C-9CA41CA6FB8C}"/>
    <cellStyle name="Comma 129 4" xfId="4740" xr:uid="{D2ADC0B3-61EA-45AB-9C0E-BA087C58CAAB}"/>
    <cellStyle name="Comma 129 4 2" xfId="11621" xr:uid="{A0E08723-EC1F-42E9-9556-A2CE76E589EE}"/>
    <cellStyle name="Comma 129 4 2 2" xfId="25854" xr:uid="{C891E202-70D5-4E3D-8541-9201CC7993CD}"/>
    <cellStyle name="Comma 129 4 3" xfId="17668" xr:uid="{6D5C9285-A896-4084-99AC-717CB43F5D51}"/>
    <cellStyle name="Comma 129 5" xfId="8233" xr:uid="{990A6884-2D56-4664-B63A-5E7495D1D23D}"/>
    <cellStyle name="Comma 129 5 2" xfId="22502" xr:uid="{A2974893-E8DD-489F-99D8-817F9C799584}"/>
    <cellStyle name="Comma 129 6" xfId="14278" xr:uid="{8D3E634E-299C-4B52-AEC8-CB78D82440E9}"/>
    <cellStyle name="Comma 13" xfId="302" xr:uid="{A88E4724-0615-46F8-AD9F-9564DE58EC27}"/>
    <cellStyle name="Comma 13 2" xfId="558" xr:uid="{31ED41CC-439D-4EE9-9B61-58073108EBD2}"/>
    <cellStyle name="Comma 13 2 10" xfId="14258" xr:uid="{281796B8-3F61-43C1-8B81-784853ADED22}"/>
    <cellStyle name="Comma 13 2 2" xfId="1892" xr:uid="{61C520DD-1B6E-4B35-B4DC-1C434FD4D9C9}"/>
    <cellStyle name="Comma 13 2 2 2" xfId="5652" xr:uid="{196823C1-A2E1-4202-BFC0-064142549D06}"/>
    <cellStyle name="Comma 13 2 2 2 2" xfId="12205" xr:uid="{CFE0C8A6-8EF8-42C4-9087-7B97653E7063}"/>
    <cellStyle name="Comma 13 2 2 2 2 2" xfId="26438" xr:uid="{56F69276-2D4D-4E05-94E1-3DBBAA559C33}"/>
    <cellStyle name="Comma 13 2 2 2 3" xfId="18260" xr:uid="{DCE40935-F3FE-4403-90FE-3B569EEBE8C8}"/>
    <cellStyle name="Comma 13 2 2 3" xfId="9013" xr:uid="{0159B462-6F02-4B5E-B80D-99707D20E32B}"/>
    <cellStyle name="Comma 13 2 2 3 2" xfId="23257" xr:uid="{EF800426-5C19-44FB-970F-E64D5B9BB069}"/>
    <cellStyle name="Comma 13 2 2 4" xfId="15028" xr:uid="{72E3AE3C-3267-4F70-9CBC-D9BA3908BE84}"/>
    <cellStyle name="Comma 13 2 3" xfId="2659" xr:uid="{BEEF82A7-DB57-4560-9506-3A6122B2CE04}"/>
    <cellStyle name="Comma 13 2 3 2" xfId="6319" xr:uid="{884DB67A-AB80-40C7-8FB8-6C7720045D64}"/>
    <cellStyle name="Comma 13 2 3 2 2" xfId="12571" xr:uid="{162AF1AA-1B2A-4C1F-9BD6-0A1C5F9C0529}"/>
    <cellStyle name="Comma 13 2 3 2 2 2" xfId="26804" xr:uid="{A7419063-D5AD-48DE-9F60-ED90F35F879E}"/>
    <cellStyle name="Comma 13 2 3 2 3" xfId="18631" xr:uid="{8DDB0C5D-D241-48C9-B72B-C5A4BD40D36A}"/>
    <cellStyle name="Comma 13 2 3 3" xfId="9650" xr:uid="{FF3B45DD-926D-4308-909F-CA8378FE9774}"/>
    <cellStyle name="Comma 13 2 3 3 2" xfId="23890" xr:uid="{DE6D78CA-B718-4618-9F00-1BEDE535DCAD}"/>
    <cellStyle name="Comma 13 2 3 4" xfId="15683" xr:uid="{00608586-71DA-4B6B-AC97-8D02767F6955}"/>
    <cellStyle name="Comma 13 2 4" xfId="2929" xr:uid="{2897150B-4719-4C2E-8551-E815E5E684D8}"/>
    <cellStyle name="Comma 13 2 4 2" xfId="6579" xr:uid="{4C10D6B5-F5B2-4272-A67E-D4E67F61B5C6}"/>
    <cellStyle name="Comma 13 2 4 2 2" xfId="12829" xr:uid="{9DB57E32-53E7-4FB7-A14E-A606B77CF5AE}"/>
    <cellStyle name="Comma 13 2 4 2 2 2" xfId="27062" xr:uid="{DC995B99-B12A-47BF-8821-F3CEF0A897E8}"/>
    <cellStyle name="Comma 13 2 4 2 3" xfId="18889" xr:uid="{8D0E8E24-B17A-41C1-B60F-44D0021FA998}"/>
    <cellStyle name="Comma 13 2 4 3" xfId="9910" xr:uid="{EBE19B5E-EF6E-4CDF-B017-B648D25D67DF}"/>
    <cellStyle name="Comma 13 2 4 3 2" xfId="24150" xr:uid="{ADA11439-FF7F-437C-8DDB-809A74CAF672}"/>
    <cellStyle name="Comma 13 2 4 4" xfId="15943" xr:uid="{13836274-7F1A-4875-BB7A-AEF7E0787CAD}"/>
    <cellStyle name="Comma 13 2 5" xfId="3174" xr:uid="{50753B67-C7D9-44E1-9D65-9C335BD424F5}"/>
    <cellStyle name="Comma 13 2 5 2" xfId="6824" xr:uid="{4EB30BC2-052F-489D-A0A0-E86B43DC8CDF}"/>
    <cellStyle name="Comma 13 2 5 2 2" xfId="13074" xr:uid="{F8C38199-6208-4999-86D7-2AABF3655C1C}"/>
    <cellStyle name="Comma 13 2 5 2 2 2" xfId="27307" xr:uid="{7D0B9EDF-F7D6-4794-9B0E-3B8606534EEA}"/>
    <cellStyle name="Comma 13 2 5 2 3" xfId="19134" xr:uid="{BD059D21-D86A-420F-A924-0E79B6A619AB}"/>
    <cellStyle name="Comma 13 2 5 3" xfId="10155" xr:uid="{EDC799A9-E786-425B-ACAB-9F573A273003}"/>
    <cellStyle name="Comma 13 2 5 3 2" xfId="24395" xr:uid="{ADC334BE-6688-4B70-8A6A-E2FA0EA1BD32}"/>
    <cellStyle name="Comma 13 2 5 4" xfId="16188" xr:uid="{F068FDBF-995B-4A40-BF06-D9B8042764C1}"/>
    <cellStyle name="Comma 13 2 6" xfId="3449" xr:uid="{77D671ED-E03B-4383-AD66-A61258676AE3}"/>
    <cellStyle name="Comma 13 2 6 2" xfId="7083" xr:uid="{2D62357D-E7DA-4DFF-89B5-81F7B7369A41}"/>
    <cellStyle name="Comma 13 2 6 2 2" xfId="13333" xr:uid="{D6A5A482-F508-452B-B3A2-6E257D392C42}"/>
    <cellStyle name="Comma 13 2 6 2 2 2" xfId="27566" xr:uid="{D4063BF2-5487-4130-BDCB-DC90CD63E762}"/>
    <cellStyle name="Comma 13 2 6 2 3" xfId="19393" xr:uid="{FA833DB6-E2DB-4D6B-AAFD-40DFF41047EA}"/>
    <cellStyle name="Comma 13 2 6 3" xfId="10415" xr:uid="{88D92B11-97FC-4171-9BED-1CA5E9A84600}"/>
    <cellStyle name="Comma 13 2 6 3 2" xfId="24654" xr:uid="{C10181E9-32C7-4386-82CD-D82C9696A732}"/>
    <cellStyle name="Comma 13 2 6 4" xfId="16446" xr:uid="{727512FC-263D-43FF-B5E1-7E949596AF92}"/>
    <cellStyle name="Comma 13 2 7" xfId="4059" xr:uid="{5B8F2735-81CD-488C-B2A4-34DACD2B7088}"/>
    <cellStyle name="Comma 13 2 7 2" xfId="7629" xr:uid="{EF1E0111-291D-42D3-9A0B-0636860397F5}"/>
    <cellStyle name="Comma 13 2 7 2 2" xfId="13879" xr:uid="{58E4F9FB-94AB-4FDB-8D58-EA8ABDC38DB2}"/>
    <cellStyle name="Comma 13 2 7 2 2 2" xfId="28112" xr:uid="{091B9F78-CB4B-4A02-A664-83C5982E16A2}"/>
    <cellStyle name="Comma 13 2 7 2 3" xfId="19939" xr:uid="{2D33F204-0055-40CC-A4E9-B8F230C09C14}"/>
    <cellStyle name="Comma 13 2 7 3" xfId="10960" xr:uid="{FF9EE2D6-272B-47CD-A732-C1BE08BEB83B}"/>
    <cellStyle name="Comma 13 2 7 3 2" xfId="25195" xr:uid="{DF27E716-7DD4-4AF5-8508-C10B84140AC0}"/>
    <cellStyle name="Comma 13 2 7 4" xfId="16987" xr:uid="{31854E82-6F52-493B-AE50-115397A3A362}"/>
    <cellStyle name="Comma 13 2 8" xfId="4720" xr:uid="{31F98BC8-F73E-47DA-AC05-5B0937C57986}"/>
    <cellStyle name="Comma 13 2 8 2" xfId="11601" xr:uid="{EB4BD239-A62C-4B12-AC22-FDBA9FA612E7}"/>
    <cellStyle name="Comma 13 2 8 2 2" xfId="25834" xr:uid="{EC535069-3D11-442E-96EC-083F4BCEAA8D}"/>
    <cellStyle name="Comma 13 2 8 3" xfId="17648" xr:uid="{128F651D-F2C3-4E99-993C-14A7A1E2D581}"/>
    <cellStyle name="Comma 13 2 9" xfId="8212" xr:uid="{40EADABB-7623-4FAB-A1B1-818958961DDF}"/>
    <cellStyle name="Comma 13 2 9 2" xfId="22482" xr:uid="{E39D9345-DE3E-48AC-A791-79E7581CC057}"/>
    <cellStyle name="Comma 13 3" xfId="464" xr:uid="{F9D2EE63-7BA8-489E-A8F6-77E30D22928F}"/>
    <cellStyle name="Comma 13 3 2" xfId="2168" xr:uid="{5CD97826-2026-4BBA-8292-42CCA4F4F1EF}"/>
    <cellStyle name="Comma 13 3 2 2" xfId="5856" xr:uid="{56F72D00-4033-4983-91DD-9976969E96FA}"/>
    <cellStyle name="Comma 13 3 2 2 2" xfId="12363" xr:uid="{AD346C37-5991-4FD8-9AAC-BA2E111B8130}"/>
    <cellStyle name="Comma 13 3 2 2 2 2" xfId="26596" xr:uid="{645E6DA7-B7FC-4DB5-8883-17C344C43C51}"/>
    <cellStyle name="Comma 13 3 2 2 3" xfId="18421" xr:uid="{0531AF91-B906-43BD-B873-F51D9A17BC54}"/>
    <cellStyle name="Comma 13 3 2 3" xfId="9194" xr:uid="{46A9EEC6-83C3-4A28-8A80-47BCBE1F0B66}"/>
    <cellStyle name="Comma 13 3 2 3 2" xfId="23435" xr:uid="{6582FD7B-415B-4F3A-BBC9-98C3141AD714}"/>
    <cellStyle name="Comma 13 3 2 4" xfId="15207" xr:uid="{7C19B64D-961B-4A4E-8E53-566964CED9F1}"/>
    <cellStyle name="Comma 13 3 3" xfId="3411" xr:uid="{9919FE5F-CBBC-450C-949E-767EDAFB21DF}"/>
    <cellStyle name="Comma 13 3 3 2" xfId="7045" xr:uid="{899EC69C-5C06-4298-B68E-8FAFCA528779}"/>
    <cellStyle name="Comma 13 3 3 2 2" xfId="13295" xr:uid="{3ADC9CA6-7E6F-445B-A71E-909636647F98}"/>
    <cellStyle name="Comma 13 3 3 2 2 2" xfId="27528" xr:uid="{7B3035CF-EDA3-4662-AB0C-9D92FD39189B}"/>
    <cellStyle name="Comma 13 3 3 2 3" xfId="19355" xr:uid="{C2300E8E-229A-4C38-B7B9-2A54EB92D829}"/>
    <cellStyle name="Comma 13 3 3 3" xfId="10377" xr:uid="{2872AF81-87A9-4433-B333-132D2A828F53}"/>
    <cellStyle name="Comma 13 3 3 3 2" xfId="24616" xr:uid="{3B6B9E2D-FCB4-41D3-9A04-09ED07F4FC56}"/>
    <cellStyle name="Comma 13 3 3 4" xfId="16408" xr:uid="{A119316E-E80A-46D7-8BFD-1B5AC5F9732A}"/>
    <cellStyle name="Comma 13 3 4" xfId="4021" xr:uid="{14AB2DFB-56E0-47FA-8CC4-25693C6314D3}"/>
    <cellStyle name="Comma 13 3 4 2" xfId="7591" xr:uid="{A6087076-C052-48AE-A76C-364AB9A4D477}"/>
    <cellStyle name="Comma 13 3 4 2 2" xfId="13841" xr:uid="{317630DE-6312-4E82-B005-AB773D5CCE0D}"/>
    <cellStyle name="Comma 13 3 4 2 2 2" xfId="28074" xr:uid="{A5F0F390-33A1-4367-BD5F-362DA368B357}"/>
    <cellStyle name="Comma 13 3 4 2 3" xfId="19901" xr:uid="{DAC495D8-16B7-4C7E-AC9D-DD11E55BB51A}"/>
    <cellStyle name="Comma 13 3 4 3" xfId="10922" xr:uid="{F60279FE-265A-4B48-BBDE-AAC25E30A151}"/>
    <cellStyle name="Comma 13 3 4 3 2" xfId="25157" xr:uid="{60133028-8286-4BD4-8641-09CDEAD73C32}"/>
    <cellStyle name="Comma 13 3 4 4" xfId="16949" xr:uid="{5E4B5242-5265-4E3D-80B7-DA5CA1C14A13}"/>
    <cellStyle name="Comma 13 3 5" xfId="5555" xr:uid="{26F5A322-340A-457F-8A20-C391653918A9}"/>
    <cellStyle name="Comma 13 3 5 2" xfId="8923" xr:uid="{5CC778E4-BCAF-429D-9AA8-A4F7876F4045}"/>
    <cellStyle name="Comma 13 3 5 2 2" xfId="23167" xr:uid="{3AC003B9-9CB9-4177-B791-2CFDC29A364B}"/>
    <cellStyle name="Comma 13 3 5 3" xfId="14940" xr:uid="{DB0846E8-17EE-44F5-A1D9-C35E36A3C7A3}"/>
    <cellStyle name="Comma 13 3 6" xfId="4655" xr:uid="{451F216E-6D52-4F21-A4CF-87933159DCB6}"/>
    <cellStyle name="Comma 13 3 6 2" xfId="11538" xr:uid="{FEBEFA4E-7A94-4036-AF91-7F7712FB1F64}"/>
    <cellStyle name="Comma 13 3 6 2 2" xfId="25771" xr:uid="{8C097617-5AB9-4492-8086-47926D1D9315}"/>
    <cellStyle name="Comma 13 3 6 3" xfId="17583" xr:uid="{A0AB0E00-74CF-46C8-AAE6-2B55E6CF773E}"/>
    <cellStyle name="Comma 13 3 7" xfId="8161" xr:uid="{47D07268-6F78-46D7-9613-FBA84CB39B37}"/>
    <cellStyle name="Comma 13 3 7 2" xfId="22432" xr:uid="{F7B48CE8-E7FE-4125-AE9C-807A195AF681}"/>
    <cellStyle name="Comma 13 3 8" xfId="1777" xr:uid="{ED188429-8FC5-4CAF-88C1-34546171119E}"/>
    <cellStyle name="Comma 13 3 8 2" xfId="20391" xr:uid="{89C3AD77-E565-489C-8EF6-FF8F4FD4D931}"/>
    <cellStyle name="Comma 13 3 8 3" xfId="14216" xr:uid="{67C2B123-A38B-458A-9B8C-4DC4D2931E72}"/>
    <cellStyle name="Comma 13 4" xfId="2056" xr:uid="{A18CA0EF-184F-4492-8D2B-903DE8BB26C1}"/>
    <cellStyle name="Comma 13 4 2" xfId="31099" xr:uid="{579A8EBF-E75B-4BF2-9CAA-580D79D22B2E}"/>
    <cellStyle name="Comma 13 5" xfId="2570" xr:uid="{B980221E-45EA-4F43-BF11-2E0D5BA5E853}"/>
    <cellStyle name="Comma 13 5 2" xfId="6231" xr:uid="{5EAB9D4B-4B7E-4C7D-886A-6122BBCEBA22}"/>
    <cellStyle name="Comma 13 5 2 2" xfId="12484" xr:uid="{E7A1CE85-5200-4D32-B638-29B2BAB6E5DF}"/>
    <cellStyle name="Comma 13 5 2 2 2" xfId="26717" xr:uid="{8AFD61C1-E647-438C-9CEC-9C28BEDDE623}"/>
    <cellStyle name="Comma 13 5 2 3" xfId="18544" xr:uid="{0C3E8976-35A1-4BE5-8EC2-A5BFA4F885FB}"/>
    <cellStyle name="Comma 13 5 3" xfId="9562" xr:uid="{E87688B0-7D3A-42CB-AB3E-FED2C7D4C646}"/>
    <cellStyle name="Comma 13 5 3 2" xfId="23802" xr:uid="{E4B72619-2DFF-4450-8ECD-C62AF0E6D62A}"/>
    <cellStyle name="Comma 13 5 4" xfId="15596" xr:uid="{13F2095B-DB6E-4ED6-9B9D-139E5B38570E}"/>
    <cellStyle name="Comma 13 6" xfId="2841" xr:uid="{A8CA0B6E-2868-4280-9899-9D1A13A65A02}"/>
    <cellStyle name="Comma 13 6 2" xfId="6491" xr:uid="{20F5DDA7-446D-477D-BC28-05CF7A39A425}"/>
    <cellStyle name="Comma 13 6 2 2" xfId="12741" xr:uid="{527D560D-5A18-4B86-922B-31C2292759EA}"/>
    <cellStyle name="Comma 13 6 2 2 2" xfId="26974" xr:uid="{B1204EC6-246E-4C57-B7BC-1877F81BB463}"/>
    <cellStyle name="Comma 13 6 2 3" xfId="18801" xr:uid="{88BA20D4-24F2-403E-8CE0-3782BE1D0EDB}"/>
    <cellStyle name="Comma 13 6 3" xfId="9822" xr:uid="{DE1E8CAB-4F9D-461E-8A0D-B363B7858CFB}"/>
    <cellStyle name="Comma 13 6 3 2" xfId="24062" xr:uid="{EE38A566-947A-4389-8753-F32BE2A4C03D}"/>
    <cellStyle name="Comma 13 6 4" xfId="15855" xr:uid="{E2B2D06A-DABB-4EA4-A0EF-D9B2DC17A6B8}"/>
    <cellStyle name="Comma 13 7" xfId="3086" xr:uid="{0EAB1C90-8727-4417-A6FB-2D1FBEAF81AD}"/>
    <cellStyle name="Comma 13 7 2" xfId="6736" xr:uid="{534EBA0E-239F-4CB7-B309-6DC69559C7AB}"/>
    <cellStyle name="Comma 13 7 2 2" xfId="12986" xr:uid="{33CD3346-6A01-46DB-9DE8-E41201E0916A}"/>
    <cellStyle name="Comma 13 7 2 2 2" xfId="27219" xr:uid="{061ADE8F-4CE8-47EF-B617-F7139F8FA45D}"/>
    <cellStyle name="Comma 13 7 2 3" xfId="19046" xr:uid="{4EB2491A-5260-4A2B-AB8F-7552CB924F0F}"/>
    <cellStyle name="Comma 13 7 3" xfId="10067" xr:uid="{6E9AFE78-AAD1-4E4A-B40E-ADC5DB44AF8B}"/>
    <cellStyle name="Comma 13 7 3 2" xfId="24307" xr:uid="{66250DE6-5711-45F5-B627-26C3B072154C}"/>
    <cellStyle name="Comma 13 7 4" xfId="16100" xr:uid="{972F1CC0-CD1A-4516-9B18-2B1880E60944}"/>
    <cellStyle name="Comma 130" xfId="855" xr:uid="{AF264DC3-6045-44CA-9F6A-D066D5233616}"/>
    <cellStyle name="Comma 130 2" xfId="3541" xr:uid="{7BBCCE05-EC1B-4796-927C-793E152479EF}"/>
    <cellStyle name="Comma 130 2 2" xfId="7175" xr:uid="{058D1305-1CEE-4CB3-BEDB-CC3D193B90FC}"/>
    <cellStyle name="Comma 130 2 2 2" xfId="13425" xr:uid="{F813CAF5-7E21-4DE7-8400-A99FF01F9A38}"/>
    <cellStyle name="Comma 130 2 2 2 2" xfId="27658" xr:uid="{6BF543FA-E11C-414C-98CF-640E18083052}"/>
    <cellStyle name="Comma 130 2 2 3" xfId="19485" xr:uid="{0AEBAD42-2C50-4A90-B2E1-EAF4077B01F6}"/>
    <cellStyle name="Comma 130 2 3" xfId="10507" xr:uid="{061B8E29-1D94-4605-BF98-868B9B736A6D}"/>
    <cellStyle name="Comma 130 2 3 2" xfId="24746" xr:uid="{4160022E-931D-4AED-8BD0-926C04490143}"/>
    <cellStyle name="Comma 130 2 4" xfId="16538" xr:uid="{521784D4-216B-4525-8F6E-3AD5907310A2}"/>
    <cellStyle name="Comma 130 3" xfId="4151" xr:uid="{CE7FF3AB-898A-4190-9267-33DABA7EA2D7}"/>
    <cellStyle name="Comma 130 3 2" xfId="7721" xr:uid="{27BB5BDB-3EF3-4927-A023-7B22C57C4074}"/>
    <cellStyle name="Comma 130 3 2 2" xfId="13971" xr:uid="{10EC28AE-FABD-4F5F-BB12-D0CB6747B169}"/>
    <cellStyle name="Comma 130 3 2 2 2" xfId="28204" xr:uid="{847B9570-3E5C-4E0B-87A7-60299D9E85C8}"/>
    <cellStyle name="Comma 130 3 2 3" xfId="20031" xr:uid="{90074D6D-0051-4A6D-8612-12503FF3108B}"/>
    <cellStyle name="Comma 130 3 3" xfId="11052" xr:uid="{332C07A0-D02D-4BE5-BDEC-77BD2AC8502C}"/>
    <cellStyle name="Comma 130 3 3 2" xfId="25287" xr:uid="{57654EB8-888B-4262-B6F0-5A45F3C404B9}"/>
    <cellStyle name="Comma 130 3 4" xfId="17079" xr:uid="{3CCB1E0C-2A50-4CA6-91A1-D5E65488FC14}"/>
    <cellStyle name="Comma 130 4" xfId="4870" xr:uid="{DA77ACE5-C6CF-4AD4-97C3-84645B03A52B}"/>
    <cellStyle name="Comma 130 4 2" xfId="11748" xr:uid="{82D82416-53B3-4A2E-B66E-AB1D8A3F66D7}"/>
    <cellStyle name="Comma 130 4 2 2" xfId="25981" xr:uid="{E7F0D052-3859-489E-B04A-68C3AFD2D3F3}"/>
    <cellStyle name="Comma 130 4 3" xfId="17798" xr:uid="{F9D15B07-EA0E-4DE4-8B8E-56C63833095C}"/>
    <cellStyle name="Comma 130 5" xfId="8340" xr:uid="{57DEDFC5-D046-40DC-916A-D4610138A6FF}"/>
    <cellStyle name="Comma 130 5 2" xfId="22596" xr:uid="{3D1B2413-0960-4D86-8BBD-BBB7FE90AD49}"/>
    <cellStyle name="Comma 130 6" xfId="14388" xr:uid="{21D8307F-A59A-4D4A-815F-73889CB7D7ED}"/>
    <cellStyle name="Comma 131" xfId="845" xr:uid="{67519A55-E093-486B-9690-7BA9D273CE17}"/>
    <cellStyle name="Comma 131 2" xfId="3536" xr:uid="{B263CDBD-BBA6-4421-9DEE-C40448BB2261}"/>
    <cellStyle name="Comma 131 2 2" xfId="7170" xr:uid="{F0431B17-9CF4-40C3-94F1-A190AB8E0B61}"/>
    <cellStyle name="Comma 131 2 2 2" xfId="13420" xr:uid="{EF8A8288-0E15-4245-9F24-CABAF86829E0}"/>
    <cellStyle name="Comma 131 2 2 2 2" xfId="27653" xr:uid="{1F771D43-D9E3-4D12-B171-3E67D5C63DF2}"/>
    <cellStyle name="Comma 131 2 2 3" xfId="19480" xr:uid="{4E400201-9C8C-4463-B297-8BA949FF1011}"/>
    <cellStyle name="Comma 131 2 3" xfId="10502" xr:uid="{5921D51B-9412-463D-BEB5-EB9304DB3440}"/>
    <cellStyle name="Comma 131 2 3 2" xfId="24741" xr:uid="{7EC5679B-E19E-40BC-9F1A-7EED94D9ACCE}"/>
    <cellStyle name="Comma 131 2 4" xfId="16533" xr:uid="{ACE47111-4153-4C63-A884-E23B549EA145}"/>
    <cellStyle name="Comma 131 3" xfId="4146" xr:uid="{8147C965-665B-48E9-B6CB-4A866193785E}"/>
    <cellStyle name="Comma 131 3 2" xfId="7716" xr:uid="{619BDA0B-BC15-4B96-B07B-9D0D37A4A52F}"/>
    <cellStyle name="Comma 131 3 2 2" xfId="13966" xr:uid="{B0A9CB48-3625-4843-81AE-59BBA4F7AEBB}"/>
    <cellStyle name="Comma 131 3 2 2 2" xfId="28199" xr:uid="{8C6BB5F7-D19E-4536-8291-F38B393F2845}"/>
    <cellStyle name="Comma 131 3 2 3" xfId="20026" xr:uid="{C6CBC30C-EC72-47D7-81C7-356B1BB98D30}"/>
    <cellStyle name="Comma 131 3 3" xfId="11047" xr:uid="{5DFA28C0-09AF-466E-8B67-3BDC280AE932}"/>
    <cellStyle name="Comma 131 3 3 2" xfId="25282" xr:uid="{6109B25A-EB49-4144-B684-4B71BA0A8726}"/>
    <cellStyle name="Comma 131 3 4" xfId="17074" xr:uid="{C0B21214-0828-47FF-B441-5E36E1CC1950}"/>
    <cellStyle name="Comma 131 4" xfId="4863" xr:uid="{E070728B-03B5-40E5-B4D9-638398721BC3}"/>
    <cellStyle name="Comma 131 4 2" xfId="11741" xr:uid="{F69141BD-3D45-4416-AF59-05DC51FE5EB7}"/>
    <cellStyle name="Comma 131 4 2 2" xfId="25974" xr:uid="{CCFE3C2B-593C-43A7-A823-E13EB0634E81}"/>
    <cellStyle name="Comma 131 4 3" xfId="17791" xr:uid="{55C48135-90A7-4E75-BCD4-6C1663024B6D}"/>
    <cellStyle name="Comma 131 5" xfId="8335" xr:uid="{F550E1FA-B31D-4F7F-AFED-DBE979A71690}"/>
    <cellStyle name="Comma 131 5 2" xfId="22591" xr:uid="{F1139219-C800-440D-AEC4-3A3B5634CAEC}"/>
    <cellStyle name="Comma 131 6" xfId="14381" xr:uid="{406649D4-9A35-4D88-B2E7-B4483D5B7097}"/>
    <cellStyle name="Comma 132" xfId="860" xr:uid="{73D0D577-7C73-4B4B-A224-D5F49C8598BA}"/>
    <cellStyle name="Comma 132 2" xfId="3543" xr:uid="{ADE27D72-DC31-4D14-9828-CEB77C176EB0}"/>
    <cellStyle name="Comma 132 2 2" xfId="7177" xr:uid="{9E45453A-EB02-41D1-9FF1-69316BE42BB9}"/>
    <cellStyle name="Comma 132 2 2 2" xfId="13427" xr:uid="{1EC60EFF-57A6-4A77-BF67-EB9AB1FD758E}"/>
    <cellStyle name="Comma 132 2 2 2 2" xfId="27660" xr:uid="{501458E6-09B3-4A45-9295-26E2F8E3B50A}"/>
    <cellStyle name="Comma 132 2 2 3" xfId="19487" xr:uid="{97487E4D-8167-48BD-A0AA-F4FCC2AB7778}"/>
    <cellStyle name="Comma 132 2 3" xfId="10509" xr:uid="{93364613-4F0D-4D50-936D-47727755C1F7}"/>
    <cellStyle name="Comma 132 2 3 2" xfId="24748" xr:uid="{D4BBA13C-1031-48CB-A0C0-FF278C2F5D13}"/>
    <cellStyle name="Comma 132 2 4" xfId="16540" xr:uid="{92CB45E9-3D55-4B39-8558-CE732E357B79}"/>
    <cellStyle name="Comma 132 3" xfId="4153" xr:uid="{207B2123-B424-49D1-8CAF-A77A31674D7B}"/>
    <cellStyle name="Comma 132 3 2" xfId="7723" xr:uid="{D813858F-41C1-42C7-9EBA-44F754CED58E}"/>
    <cellStyle name="Comma 132 3 2 2" xfId="13973" xr:uid="{F684918B-CBAB-422E-B8A0-BE9505DF3321}"/>
    <cellStyle name="Comma 132 3 2 2 2" xfId="28206" xr:uid="{38F64119-8CF0-4436-853E-237B45655D89}"/>
    <cellStyle name="Comma 132 3 2 3" xfId="20033" xr:uid="{1CEC26B5-9F62-44D6-BECF-F3890B9BCBDE}"/>
    <cellStyle name="Comma 132 3 3" xfId="11054" xr:uid="{33009DC3-B09D-4A95-A1E3-B6B2387C8D61}"/>
    <cellStyle name="Comma 132 3 3 2" xfId="25289" xr:uid="{D1F37107-DDCE-42CA-AA18-2AED76A44455}"/>
    <cellStyle name="Comma 132 3 4" xfId="17081" xr:uid="{6CB98FD6-31FF-4F7E-B855-30211CB675D8}"/>
    <cellStyle name="Comma 132 4" xfId="4875" xr:uid="{8DE7F5B6-2CB2-4FA5-A6EE-A9FEFF9E72BA}"/>
    <cellStyle name="Comma 132 4 2" xfId="11753" xr:uid="{3FA61CBD-94BF-4096-909C-1A9066E90C5A}"/>
    <cellStyle name="Comma 132 4 2 2" xfId="25986" xr:uid="{D533FA89-5819-41B0-8203-5BE91C9CCEF9}"/>
    <cellStyle name="Comma 132 4 3" xfId="17803" xr:uid="{E502A76A-FE17-4220-9310-E1152E37DAA9}"/>
    <cellStyle name="Comma 132 5" xfId="8342" xr:uid="{9B487C53-B221-4BA1-BC4C-EE54BFE9BFD2}"/>
    <cellStyle name="Comma 132 5 2" xfId="22598" xr:uid="{3CF23321-B49D-435E-B8AE-96309E473B09}"/>
    <cellStyle name="Comma 132 6" xfId="14391" xr:uid="{71E697B5-A6C6-40A0-B79D-B68551A82EB1}"/>
    <cellStyle name="Comma 133" xfId="842" xr:uid="{578E238C-9C33-466A-B658-F60343A5FB97}"/>
    <cellStyle name="Comma 133 2" xfId="3534" xr:uid="{096A2285-846B-4816-9E66-3628D66FB1C8}"/>
    <cellStyle name="Comma 133 2 2" xfId="7168" xr:uid="{4A1FB026-442D-41AA-AFBC-D2803A22365D}"/>
    <cellStyle name="Comma 133 2 2 2" xfId="13418" xr:uid="{79F67400-353C-44FF-B8F1-D3DFEA3DC6BB}"/>
    <cellStyle name="Comma 133 2 2 2 2" xfId="27651" xr:uid="{48BE2B1E-419C-4761-9B68-92000BB90BE2}"/>
    <cellStyle name="Comma 133 2 2 3" xfId="19478" xr:uid="{F8BB2A8D-2309-4C5D-B065-FD14D7034E23}"/>
    <cellStyle name="Comma 133 2 3" xfId="10500" xr:uid="{74DB9937-8D16-4A48-A179-7ACB74F39DB7}"/>
    <cellStyle name="Comma 133 2 3 2" xfId="24739" xr:uid="{F899838F-BD23-42BE-8D6F-F49E9D826DA8}"/>
    <cellStyle name="Comma 133 2 4" xfId="16531" xr:uid="{DA26BA54-996C-4C81-92CD-FA39DB160C68}"/>
    <cellStyle name="Comma 133 3" xfId="4144" xr:uid="{0A9A5C8A-902C-4229-899F-6A6202BA811B}"/>
    <cellStyle name="Comma 133 3 2" xfId="7714" xr:uid="{7250509F-A374-426D-9DBF-39DAD5915F5B}"/>
    <cellStyle name="Comma 133 3 2 2" xfId="13964" xr:uid="{2EBDDB6F-3C0A-4C02-8C03-07350B3FC5AF}"/>
    <cellStyle name="Comma 133 3 2 2 2" xfId="28197" xr:uid="{3B6A1EA1-2C86-430B-BDB7-5B4B05DA33FF}"/>
    <cellStyle name="Comma 133 3 2 3" xfId="20024" xr:uid="{26A2212E-BEF8-4EEF-A444-426AA30B15D2}"/>
    <cellStyle name="Comma 133 3 3" xfId="11045" xr:uid="{B3656DC0-87AF-4B47-99DD-7343629D39B8}"/>
    <cellStyle name="Comma 133 3 3 2" xfId="25280" xr:uid="{75E083AE-DC96-44F1-82CA-328E1462ABF2}"/>
    <cellStyle name="Comma 133 3 4" xfId="17072" xr:uid="{F9A3D80B-DD41-400D-A12C-EB68B5808AF6}"/>
    <cellStyle name="Comma 133 4" xfId="4860" xr:uid="{62512CF5-4EC2-4DEB-B807-067311FABF0B}"/>
    <cellStyle name="Comma 133 4 2" xfId="11738" xr:uid="{EF545C7F-8ECE-463C-8EA0-E94EB2777810}"/>
    <cellStyle name="Comma 133 4 2 2" xfId="25971" xr:uid="{6B3397BC-C890-46D4-B74B-03C90EC56300}"/>
    <cellStyle name="Comma 133 4 3" xfId="17788" xr:uid="{F17A7FEA-1436-428C-9CF0-9BD7B3313FED}"/>
    <cellStyle name="Comma 133 5" xfId="8333" xr:uid="{12F508A5-91BD-4071-987A-352ED5D53A7F}"/>
    <cellStyle name="Comma 133 5 2" xfId="22589" xr:uid="{53C5AB2B-BB7A-49DE-8174-A6DEE82C3852}"/>
    <cellStyle name="Comma 133 6" xfId="14378" xr:uid="{9D75CCF9-CAB1-4AA4-A438-29AEC655D089}"/>
    <cellStyle name="Comma 134" xfId="849" xr:uid="{DC92B84B-398B-4981-A1F8-06FAF780142F}"/>
    <cellStyle name="Comma 134 2" xfId="3539" xr:uid="{AAE135E7-9990-4358-89B3-330FE23FA25C}"/>
    <cellStyle name="Comma 134 2 2" xfId="7173" xr:uid="{57A5B1D5-D4FD-4337-B12C-EA563A574053}"/>
    <cellStyle name="Comma 134 2 2 2" xfId="13423" xr:uid="{C219ABA8-2B9A-40C4-97A2-C5B1C0AFCCFB}"/>
    <cellStyle name="Comma 134 2 2 2 2" xfId="27656" xr:uid="{A6A11068-6560-42D8-A2A7-71AFA39D5D9E}"/>
    <cellStyle name="Comma 134 2 2 3" xfId="19483" xr:uid="{A2FDC9F4-D82F-471A-972F-C64887905432}"/>
    <cellStyle name="Comma 134 2 3" xfId="10505" xr:uid="{0460A6F4-2F82-48FB-A918-A694B48DA622}"/>
    <cellStyle name="Comma 134 2 3 2" xfId="24744" xr:uid="{869E85D8-B18E-40BA-A4C1-07E8AB7237D8}"/>
    <cellStyle name="Comma 134 2 4" xfId="16536" xr:uid="{F23EDF77-F9B6-4309-A834-96FFF587171F}"/>
    <cellStyle name="Comma 134 3" xfId="4149" xr:uid="{0FD38B7E-15CF-4738-A848-BC17BF435A2A}"/>
    <cellStyle name="Comma 134 3 2" xfId="7719" xr:uid="{ED81FC78-33AC-435F-A46D-76AD41BDB882}"/>
    <cellStyle name="Comma 134 3 2 2" xfId="13969" xr:uid="{C091E379-AC9B-436B-B473-0EC360960CC4}"/>
    <cellStyle name="Comma 134 3 2 2 2" xfId="28202" xr:uid="{0C54A50E-70D4-4358-9D44-5DB3D081FFCC}"/>
    <cellStyle name="Comma 134 3 2 3" xfId="20029" xr:uid="{196B09BF-AFB8-4568-A08C-4D23685D775D}"/>
    <cellStyle name="Comma 134 3 3" xfId="11050" xr:uid="{F5C6ECEE-9DFA-4E9C-9680-3BB8E1E34249}"/>
    <cellStyle name="Comma 134 3 3 2" xfId="25285" xr:uid="{8094EAA8-D959-495D-97F5-27B2E6CA11FD}"/>
    <cellStyle name="Comma 134 3 4" xfId="17077" xr:uid="{1BF74722-E45A-4BDA-92F3-E058721BC9DD}"/>
    <cellStyle name="Comma 134 4" xfId="4866" xr:uid="{CCEFE233-B5DA-475D-B762-848A9B4E5208}"/>
    <cellStyle name="Comma 134 4 2" xfId="11744" xr:uid="{09C385C3-25F6-4FF4-842C-8A99CB53BCFA}"/>
    <cellStyle name="Comma 134 4 2 2" xfId="25977" xr:uid="{8D96F5CE-0DEF-41A1-83BB-E3166FD8C576}"/>
    <cellStyle name="Comma 134 4 3" xfId="17794" xr:uid="{09DE738E-E770-4C13-914A-FAFC9AFB7D62}"/>
    <cellStyle name="Comma 134 5" xfId="8338" xr:uid="{BFB4EE61-9475-4C2B-8CC9-2D90187BA1F8}"/>
    <cellStyle name="Comma 134 5 2" xfId="22594" xr:uid="{9591C4EE-A913-4BC2-9FFA-74CB003E777C}"/>
    <cellStyle name="Comma 134 6" xfId="14384" xr:uid="{AB0F8EA8-CB9E-4FED-9AC3-E9FFDE498E57}"/>
    <cellStyle name="Comma 135" xfId="863" xr:uid="{5A4BC2B8-DD52-41D6-BB70-2197E7C761CA}"/>
    <cellStyle name="Comma 136" xfId="923" xr:uid="{9098CA76-68FA-4718-944E-10286F2DF85F}"/>
    <cellStyle name="Comma 136 2" xfId="3548" xr:uid="{A14F36B4-7219-4ACA-B173-C8ABA8547368}"/>
    <cellStyle name="Comma 136 2 2" xfId="7181" xr:uid="{2C4EF13F-6448-4A26-B347-B8FBFC4D3CE4}"/>
    <cellStyle name="Comma 136 2 2 2" xfId="13431" xr:uid="{D703AD7A-404F-4A96-B124-BDBC1268A5D5}"/>
    <cellStyle name="Comma 136 2 2 2 2" xfId="27664" xr:uid="{41CD108D-7341-4231-B68E-86C9334FD758}"/>
    <cellStyle name="Comma 136 2 2 3" xfId="19491" xr:uid="{61FC6CE2-95B0-4F87-BD21-B50465C67B63}"/>
    <cellStyle name="Comma 136 2 3" xfId="10513" xr:uid="{FB57B752-23D1-439C-A9E1-66C973114577}"/>
    <cellStyle name="Comma 136 2 3 2" xfId="24752" xr:uid="{D9B57D2F-CC16-4A36-A14F-DE3CD9FD0B87}"/>
    <cellStyle name="Comma 136 2 4" xfId="16544" xr:uid="{EE64EBA1-8955-4472-B6E7-34F4ECACCC02}"/>
    <cellStyle name="Comma 136 3" xfId="4157" xr:uid="{DE0EB952-A3F8-4186-ABFE-5AB5C19EB548}"/>
    <cellStyle name="Comma 136 3 2" xfId="7727" xr:uid="{7571A63A-938A-4D01-A6A7-2481ED433F12}"/>
    <cellStyle name="Comma 136 3 2 2" xfId="13977" xr:uid="{36F6AC9E-0D5B-4B90-A133-2FECC2ECAB5D}"/>
    <cellStyle name="Comma 136 3 2 2 2" xfId="28210" xr:uid="{DF129906-B2C1-42C3-AC22-1011CD889F60}"/>
    <cellStyle name="Comma 136 3 2 3" xfId="20037" xr:uid="{11443EC2-C0FE-461B-9BA2-FF0EA1A71ECF}"/>
    <cellStyle name="Comma 136 3 3" xfId="11058" xr:uid="{6CD49033-1521-4FC9-9D07-6F9CF9B849AC}"/>
    <cellStyle name="Comma 136 3 3 2" xfId="25293" xr:uid="{5694E96D-60FC-4CAE-9038-F65E90145E81}"/>
    <cellStyle name="Comma 136 3 4" xfId="17085" xr:uid="{7FC83EFF-A7F5-4F26-8A32-DA0FE969F8EA}"/>
    <cellStyle name="Comma 136 4" xfId="4884" xr:uid="{B1317D2F-158F-48F1-B98B-98EF2AA1527E}"/>
    <cellStyle name="Comma 136 4 2" xfId="11761" xr:uid="{74B1FF72-A1FA-4C0F-92ED-746C7360064C}"/>
    <cellStyle name="Comma 136 4 2 2" xfId="25994" xr:uid="{809DE3F6-F56F-46F4-98F7-5C97A8A32FF0}"/>
    <cellStyle name="Comma 136 4 3" xfId="17812" xr:uid="{41D9C4EC-E83E-466D-B6F8-64B24FA357FA}"/>
    <cellStyle name="Comma 136 5" xfId="8350" xr:uid="{7911FA9E-0CFE-400E-907C-9849C33CB69E}"/>
    <cellStyle name="Comma 136 5 2" xfId="22605" xr:uid="{3BE91BA9-73CB-47E8-B032-2151FBF929AA}"/>
    <cellStyle name="Comma 136 6" xfId="14395" xr:uid="{74EF8928-B636-4816-B6B3-23C043BD9E9B}"/>
    <cellStyle name="Comma 137" xfId="912" xr:uid="{64A2DC4E-5227-4E6A-A073-C95531211101}"/>
    <cellStyle name="Comma 137 2" xfId="3546" xr:uid="{E432A399-6429-43EC-84B9-CF6EFAD04B3E}"/>
    <cellStyle name="Comma 137 2 2" xfId="7179" xr:uid="{0342BF75-94D4-4750-BEC4-9D9D5AD1E1A1}"/>
    <cellStyle name="Comma 137 2 2 2" xfId="13429" xr:uid="{4D4F34C6-3551-43D0-BAE4-BCB234AAA42C}"/>
    <cellStyle name="Comma 137 2 2 2 2" xfId="27662" xr:uid="{D215681E-27DA-4064-886D-7D5ED4C2434F}"/>
    <cellStyle name="Comma 137 2 2 3" xfId="19489" xr:uid="{CEB16A37-BAA9-4E3C-B5B5-DACEB377A8B3}"/>
    <cellStyle name="Comma 137 2 3" xfId="10511" xr:uid="{617D05D6-261C-43B2-826C-2C5DC1905BAB}"/>
    <cellStyle name="Comma 137 2 3 2" xfId="24750" xr:uid="{13E2BB33-8BDB-45F7-BE2A-63966AF09442}"/>
    <cellStyle name="Comma 137 2 4" xfId="16542" xr:uid="{2491095B-007A-4013-9C81-D0F22AF49AAD}"/>
    <cellStyle name="Comma 137 3" xfId="4155" xr:uid="{94518F63-723B-49FC-8F26-38634DB1C0DA}"/>
    <cellStyle name="Comma 137 3 2" xfId="7725" xr:uid="{9E8BA920-6B79-41CB-84CC-CC5AC14D750F}"/>
    <cellStyle name="Comma 137 3 2 2" xfId="13975" xr:uid="{26337D4C-FF0E-421F-A0DE-A8B6404CB8EA}"/>
    <cellStyle name="Comma 137 3 2 2 2" xfId="28208" xr:uid="{E999FFAF-B03E-4DAF-AD18-E72D3978CEEE}"/>
    <cellStyle name="Comma 137 3 2 3" xfId="20035" xr:uid="{FD3F7251-6528-4057-AD65-459B66F00216}"/>
    <cellStyle name="Comma 137 3 3" xfId="11056" xr:uid="{FE996970-3E07-4197-9C2F-77D096E914D9}"/>
    <cellStyle name="Comma 137 3 3 2" xfId="25291" xr:uid="{04A3A097-1587-4303-AAC6-08DB46C7C244}"/>
    <cellStyle name="Comma 137 3 4" xfId="17083" xr:uid="{106FD42D-5CB6-4D46-AE91-27574468F61A}"/>
    <cellStyle name="Comma 137 4" xfId="4882" xr:uid="{61238D8D-593F-458A-A4D5-80ADE823DB73}"/>
    <cellStyle name="Comma 137 4 2" xfId="11759" xr:uid="{A084533E-DDF8-4954-B8DB-A7796348FEB2}"/>
    <cellStyle name="Comma 137 4 2 2" xfId="25992" xr:uid="{8CDA8A4C-8693-49DA-B431-AC44C819AFBD}"/>
    <cellStyle name="Comma 137 4 3" xfId="17810" xr:uid="{B828B44A-6ADF-428B-97D4-EB86859775F6}"/>
    <cellStyle name="Comma 137 5" xfId="8348" xr:uid="{BC475D3E-B4CF-4464-AF4A-7183A41AC042}"/>
    <cellStyle name="Comma 137 5 2" xfId="22603" xr:uid="{7FE66A48-02B5-4AF8-9FDF-CE3C2D2F85AB}"/>
    <cellStyle name="Comma 137 6" xfId="14393" xr:uid="{EEB165FA-B439-43DB-BB99-566BBC6AD067}"/>
    <cellStyle name="Comma 138" xfId="927" xr:uid="{6C23F25A-3F73-48A2-9F42-70DE2C8FA349}"/>
    <cellStyle name="Comma 138 2" xfId="3551" xr:uid="{D91765A5-EB04-4DA3-8DF7-F853368DC7CF}"/>
    <cellStyle name="Comma 138 2 2" xfId="7184" xr:uid="{714F4055-4560-41D0-A193-7384AB031E81}"/>
    <cellStyle name="Comma 138 2 2 2" xfId="13434" xr:uid="{829B0510-221D-4AEC-BDC9-19DD76E4EC44}"/>
    <cellStyle name="Comma 138 2 2 2 2" xfId="27667" xr:uid="{D4B98A89-51F2-404E-BFF3-BD877D901E62}"/>
    <cellStyle name="Comma 138 2 2 3" xfId="19494" xr:uid="{2CEA3D1F-CECA-4B0A-A445-D1E17502F3C2}"/>
    <cellStyle name="Comma 138 2 3" xfId="10516" xr:uid="{E61E38CB-F444-4B38-8D2C-00F397FE7347}"/>
    <cellStyle name="Comma 138 2 3 2" xfId="24755" xr:uid="{A0543271-7E0C-47E6-8DF3-A345C3D026CE}"/>
    <cellStyle name="Comma 138 2 4" xfId="16547" xr:uid="{6E1E99A7-2C28-4FA6-B941-EE04D712D901}"/>
    <cellStyle name="Comma 138 3" xfId="4160" xr:uid="{BD0883C6-1421-45E0-9343-82BD69BBE351}"/>
    <cellStyle name="Comma 138 3 2" xfId="7730" xr:uid="{4D809C35-72C4-421D-9BA1-F28FF3D2C94E}"/>
    <cellStyle name="Comma 138 3 2 2" xfId="13980" xr:uid="{C7007514-8388-4110-BBC3-EB13FD09B347}"/>
    <cellStyle name="Comma 138 3 2 2 2" xfId="28213" xr:uid="{23E24F98-D997-4F49-A5C2-46863450A9FD}"/>
    <cellStyle name="Comma 138 3 2 3" xfId="20040" xr:uid="{8D23EAF5-9010-4191-945F-84100B79C89B}"/>
    <cellStyle name="Comma 138 3 3" xfId="11061" xr:uid="{4C32B5A7-977C-4591-ADFB-A64B0327E7E2}"/>
    <cellStyle name="Comma 138 3 3 2" xfId="25296" xr:uid="{9B145647-7B67-4028-BC37-4DD59AC17F75}"/>
    <cellStyle name="Comma 138 3 4" xfId="17088" xr:uid="{0A2E50AA-8756-45EB-83B2-4818D768E2B6}"/>
    <cellStyle name="Comma 138 4" xfId="4887" xr:uid="{68AFA5F6-E42F-46B1-B858-4CED2E64B099}"/>
    <cellStyle name="Comma 138 4 2" xfId="11764" xr:uid="{F548C69B-79E9-4C2B-B334-197B3BEFE094}"/>
    <cellStyle name="Comma 138 4 2 2" xfId="25997" xr:uid="{91B2FD11-6E98-4DCA-92C1-4BAAFD14415F}"/>
    <cellStyle name="Comma 138 4 3" xfId="17815" xr:uid="{2BE95D27-30D2-4ED7-8504-2CD95B06E6DD}"/>
    <cellStyle name="Comma 138 5" xfId="8353" xr:uid="{342F7FDC-FE1C-4954-971E-47D2D4EA0E45}"/>
    <cellStyle name="Comma 138 5 2" xfId="22608" xr:uid="{709CB65E-A557-4195-A39E-46E5F61CBF79}"/>
    <cellStyle name="Comma 138 6" xfId="14398" xr:uid="{4051BBFD-DC8A-4929-BAE3-77F4888AB07E}"/>
    <cellStyle name="Comma 139" xfId="929" xr:uid="{89F1D66D-21F7-48C0-A6CF-5929FFC3CDA8}"/>
    <cellStyle name="Comma 139 2" xfId="3553" xr:uid="{8F1ED8E2-6B5A-4824-804A-E9FE9FD4530A}"/>
    <cellStyle name="Comma 139 2 2" xfId="7186" xr:uid="{2C2A115F-FC22-4A20-90A8-6B2F7975C27D}"/>
    <cellStyle name="Comma 139 2 2 2" xfId="13436" xr:uid="{5B0C7DCF-A5C4-4F51-8FA6-B617628F0F43}"/>
    <cellStyle name="Comma 139 2 2 2 2" xfId="27669" xr:uid="{48D04FBE-A186-4A08-A04D-6ED3A33A20CC}"/>
    <cellStyle name="Comma 139 2 2 3" xfId="19496" xr:uid="{FE51C6C2-D4DF-4D43-B953-7A3C24A7EBD3}"/>
    <cellStyle name="Comma 139 2 3" xfId="10518" xr:uid="{2C24F4C6-38A4-45DF-A361-1B5E9E6130CC}"/>
    <cellStyle name="Comma 139 2 3 2" xfId="24757" xr:uid="{95BBA7AE-6612-4E43-BB83-D59B40A46C09}"/>
    <cellStyle name="Comma 139 2 4" xfId="16549" xr:uid="{6B2EDA40-3B33-4D05-9C45-8DDC8819F94D}"/>
    <cellStyle name="Comma 139 3" xfId="4162" xr:uid="{42120F2C-33B8-4B02-824B-992FE0CBCCF7}"/>
    <cellStyle name="Comma 139 3 2" xfId="7732" xr:uid="{0BB71100-F4B3-4C48-ACE7-B5A1763EDFE3}"/>
    <cellStyle name="Comma 139 3 2 2" xfId="13982" xr:uid="{291BB775-956C-4B03-BD0C-058177955814}"/>
    <cellStyle name="Comma 139 3 2 2 2" xfId="28215" xr:uid="{162EC065-9AF3-4B39-BD77-A218365C64AA}"/>
    <cellStyle name="Comma 139 3 2 3" xfId="20042" xr:uid="{9A8147A9-7BCE-40FB-81FB-7F0840C1E5B7}"/>
    <cellStyle name="Comma 139 3 3" xfId="11063" xr:uid="{DA726590-D3DC-4C37-B1DD-6E55F4AFC76A}"/>
    <cellStyle name="Comma 139 3 3 2" xfId="25298" xr:uid="{32F88026-ABBB-499C-87C2-766ECD1587DF}"/>
    <cellStyle name="Comma 139 3 4" xfId="17090" xr:uid="{7B6603CB-5B5C-4042-B267-590845242D2F}"/>
    <cellStyle name="Comma 139 4" xfId="4889" xr:uid="{128A5D0A-CB97-40A7-B7D5-96A8D5558E6A}"/>
    <cellStyle name="Comma 139 4 2" xfId="11766" xr:uid="{3B326FB6-8ABF-4314-A92B-1FDF1F2DA40C}"/>
    <cellStyle name="Comma 139 4 2 2" xfId="25999" xr:uid="{E040B30F-F8BE-479A-A363-44D1B1273A16}"/>
    <cellStyle name="Comma 139 4 3" xfId="17817" xr:uid="{F62F5DF4-BB74-418B-B572-81791447EF88}"/>
    <cellStyle name="Comma 139 5" xfId="8355" xr:uid="{F749D910-2F38-4938-A3C3-75521BA78296}"/>
    <cellStyle name="Comma 139 5 2" xfId="22610" xr:uid="{2803C93B-AC63-4C6D-B85B-9EDD1BB9C1BA}"/>
    <cellStyle name="Comma 139 6" xfId="14400" xr:uid="{E1AF4DA1-B4CA-42B3-944D-49FB7D5B066A}"/>
    <cellStyle name="Comma 14" xfId="88" xr:uid="{FC1E5A74-5625-452B-9112-D0D9035A3C3C}"/>
    <cellStyle name="Comma 14 10" xfId="8028" xr:uid="{3913D2D6-3C1D-4158-9468-28F63128FEBD}"/>
    <cellStyle name="Comma 14 10 2" xfId="22316" xr:uid="{824387AE-9975-4B29-8337-06F4423ED50E}"/>
    <cellStyle name="Comma 14 11" xfId="14109" xr:uid="{DEF76D4C-4F92-410E-B603-F8FEABC89C96}"/>
    <cellStyle name="Comma 14 2" xfId="552" xr:uid="{92F8462C-1ADC-49B2-B681-397EE6BF6981}"/>
    <cellStyle name="Comma 14 2 10" xfId="4717" xr:uid="{99932338-B203-4B57-A357-223E54132041}"/>
    <cellStyle name="Comma 14 2 10 2" xfId="11598" xr:uid="{573D91C9-79C3-462F-88CE-9C3022074704}"/>
    <cellStyle name="Comma 14 2 10 2 2" xfId="25831" xr:uid="{68B57DF3-1743-49F3-8474-3B3BB191564B}"/>
    <cellStyle name="Comma 14 2 10 3" xfId="17645" xr:uid="{3FCCBBEE-1064-4BB2-98E0-7193A9649579}"/>
    <cellStyle name="Comma 14 2 11" xfId="8209" xr:uid="{231CE643-468A-414F-8C13-88363186708B}"/>
    <cellStyle name="Comma 14 2 11 2" xfId="22479" xr:uid="{CE31AA57-5FA8-4E5F-AA6B-B66B2EAF7DE0}"/>
    <cellStyle name="Comma 14 2 12" xfId="1589" xr:uid="{51E521B4-7BD5-4485-B5E6-15AE47F5FA47}"/>
    <cellStyle name="Comma 14 2 12 2" xfId="20340" xr:uid="{C3CD7A4F-D438-44A5-BC78-885E94C2D2EF}"/>
    <cellStyle name="Comma 14 2 12 3" xfId="14255" xr:uid="{399779F3-97E9-4591-AC53-0D074CA5AC9C}"/>
    <cellStyle name="Comma 14 2 2" xfId="1894" xr:uid="{9C114234-ED61-476B-810D-B8D6B79C08BE}"/>
    <cellStyle name="Comma 14 2 2 2" xfId="5654" xr:uid="{906F5D72-C0E2-4763-AEFE-E1C245FB0F71}"/>
    <cellStyle name="Comma 14 2 2 2 2" xfId="12207" xr:uid="{0E75E27B-BBFB-4288-B5B5-55B8430BEAB2}"/>
    <cellStyle name="Comma 14 2 2 2 2 2" xfId="26440" xr:uid="{8EC17C5A-5683-4528-94A4-DB6666030C61}"/>
    <cellStyle name="Comma 14 2 2 2 3" xfId="18262" xr:uid="{FD9CD314-840C-4B39-AE6B-B6680F3E2CD4}"/>
    <cellStyle name="Comma 14 2 2 3" xfId="9015" xr:uid="{B845D699-7326-401E-B266-9269FAC85D12}"/>
    <cellStyle name="Comma 14 2 2 3 2" xfId="23259" xr:uid="{B2662F78-9F8D-4A73-85B8-489AF3159AE8}"/>
    <cellStyle name="Comma 14 2 2 4" xfId="15030" xr:uid="{0486E5E6-D6DE-49B1-8434-CE6D4F2AA60E}"/>
    <cellStyle name="Comma 14 2 2 5" xfId="31101" xr:uid="{EA419B8D-5F8E-43E6-9886-81DCB52D1B96}"/>
    <cellStyle name="Comma 14 2 3" xfId="2198" xr:uid="{672BB7CD-BEF2-41D5-9D89-0DC923F4327C}"/>
    <cellStyle name="Comma 14 2 3 2" xfId="5877" xr:uid="{F7D09998-01B4-401C-A3DE-5EE8609A5650}"/>
    <cellStyle name="Comma 14 2 3 2 2" xfId="12383" xr:uid="{9C706574-C6D0-4AAE-A1B2-9096DE33E95B}"/>
    <cellStyle name="Comma 14 2 3 2 2 2" xfId="26616" xr:uid="{42BD61E9-C79E-4C57-8782-150E9F5B3F45}"/>
    <cellStyle name="Comma 14 2 3 2 3" xfId="18442" xr:uid="{CEA24E8D-3060-46BC-9830-02108CED7AE0}"/>
    <cellStyle name="Comma 14 2 3 3" xfId="9215" xr:uid="{89191471-436E-4AA3-BDFC-0C0A5E12AB73}"/>
    <cellStyle name="Comma 14 2 3 3 2" xfId="23456" xr:uid="{BF01045F-EA0E-498C-9829-4EDFD16691CF}"/>
    <cellStyle name="Comma 14 2 3 4" xfId="15224" xr:uid="{9AD30BB2-3CA3-4F91-9959-6C840047192B}"/>
    <cellStyle name="Comma 14 2 4" xfId="2661" xr:uid="{CBCAC751-54F9-4412-975F-2421B006DAD4}"/>
    <cellStyle name="Comma 14 2 4 2" xfId="6321" xr:uid="{80936EAB-EB69-4DA0-B57B-6A64A725B04B}"/>
    <cellStyle name="Comma 14 2 4 2 2" xfId="12573" xr:uid="{C2340888-2C8B-485F-AEAF-FC3BE20D0E8A}"/>
    <cellStyle name="Comma 14 2 4 2 2 2" xfId="26806" xr:uid="{93B960D0-3BC6-496F-80B7-66D0F70915A2}"/>
    <cellStyle name="Comma 14 2 4 2 3" xfId="18633" xr:uid="{EABF7A4B-3EDA-4F96-90B5-720799769486}"/>
    <cellStyle name="Comma 14 2 4 3" xfId="9652" xr:uid="{21AD253D-CF32-4C91-97C7-C195BF1E33B9}"/>
    <cellStyle name="Comma 14 2 4 3 2" xfId="23892" xr:uid="{0D60BD09-2903-434F-AA60-FF57064179D8}"/>
    <cellStyle name="Comma 14 2 4 4" xfId="15685" xr:uid="{6B6DFAB5-2EA9-4AA2-BAED-D00B968B23EB}"/>
    <cellStyle name="Comma 14 2 5" xfId="2931" xr:uid="{6E3F56F2-A504-4D2C-825D-3D838056F769}"/>
    <cellStyle name="Comma 14 2 5 2" xfId="6581" xr:uid="{4D11C04C-92AB-44C1-ABD0-052FDAF410F5}"/>
    <cellStyle name="Comma 14 2 5 2 2" xfId="12831" xr:uid="{D427DBA0-77A7-4615-8C40-2A14F56F2FD0}"/>
    <cellStyle name="Comma 14 2 5 2 2 2" xfId="27064" xr:uid="{5A1BA50A-6BAE-4487-819F-3E748C9CD905}"/>
    <cellStyle name="Comma 14 2 5 2 3" xfId="18891" xr:uid="{98F7DB4E-34E3-4571-8456-CC2F527793CB}"/>
    <cellStyle name="Comma 14 2 5 3" xfId="9912" xr:uid="{33339062-AA06-4760-A132-0FF04F169D8F}"/>
    <cellStyle name="Comma 14 2 5 3 2" xfId="24152" xr:uid="{E8C2256E-0140-4988-8443-5F15B584C840}"/>
    <cellStyle name="Comma 14 2 5 4" xfId="15945" xr:uid="{F662D61D-39BA-40B2-816E-218E1AA29987}"/>
    <cellStyle name="Comma 14 2 6" xfId="3176" xr:uid="{1E418545-CE22-4738-BEED-08249C717DD9}"/>
    <cellStyle name="Comma 14 2 6 2" xfId="6826" xr:uid="{F805A6C7-CCEE-414F-959B-83A7525D5C6C}"/>
    <cellStyle name="Comma 14 2 6 2 2" xfId="13076" xr:uid="{A5620ED0-C2E2-4565-8AA7-A8055BD755FF}"/>
    <cellStyle name="Comma 14 2 6 2 2 2" xfId="27309" xr:uid="{88852BA6-5D43-4B56-997F-9FC4CF2976E2}"/>
    <cellStyle name="Comma 14 2 6 2 3" xfId="19136" xr:uid="{2C0FF6F9-8133-43B6-8584-5D61A2FD64B6}"/>
    <cellStyle name="Comma 14 2 6 3" xfId="10157" xr:uid="{FF92959D-0596-44A2-B9A4-BDD97BEC4AA7}"/>
    <cellStyle name="Comma 14 2 6 3 2" xfId="24397" xr:uid="{D63BECCB-EC42-4E95-87A1-C6AB19AD1B61}"/>
    <cellStyle name="Comma 14 2 6 4" xfId="16190" xr:uid="{A5C665C4-CA32-47E7-8B43-76604E514385}"/>
    <cellStyle name="Comma 14 2 7" xfId="3446" xr:uid="{CB27D99F-29DD-45C6-B6E4-C2A18DDBB44F}"/>
    <cellStyle name="Comma 14 2 7 2" xfId="7080" xr:uid="{33CF77F4-3F41-4F7D-B4EB-AF55A1939786}"/>
    <cellStyle name="Comma 14 2 7 2 2" xfId="13330" xr:uid="{81B715A7-4239-44E6-BB4D-FF3E8D5B4B20}"/>
    <cellStyle name="Comma 14 2 7 2 2 2" xfId="27563" xr:uid="{2CEC44EC-11E9-4B14-A89C-35C16251BB99}"/>
    <cellStyle name="Comma 14 2 7 2 3" xfId="19390" xr:uid="{244D437A-DC58-4CEF-947D-990F3756C99D}"/>
    <cellStyle name="Comma 14 2 7 3" xfId="10412" xr:uid="{4026C093-1382-44CD-A92D-EDBD9D8A09FF}"/>
    <cellStyle name="Comma 14 2 7 3 2" xfId="24651" xr:uid="{5EE1228D-A630-4C77-B7BD-600A6DBA0F7F}"/>
    <cellStyle name="Comma 14 2 7 4" xfId="16443" xr:uid="{8797677F-81AF-4C03-AD98-A752181D3FA7}"/>
    <cellStyle name="Comma 14 2 8" xfId="4056" xr:uid="{062697AE-777C-458F-874D-75989EFC05F1}"/>
    <cellStyle name="Comma 14 2 8 2" xfId="7626" xr:uid="{6427A879-944C-4A00-A59D-039EE374137F}"/>
    <cellStyle name="Comma 14 2 8 2 2" xfId="13876" xr:uid="{3AEEC86D-2057-4283-9944-DD4978D0347A}"/>
    <cellStyle name="Comma 14 2 8 2 2 2" xfId="28109" xr:uid="{C8C2D6BF-6CA0-404C-B6A7-64EAF4B72C17}"/>
    <cellStyle name="Comma 14 2 8 2 3" xfId="19936" xr:uid="{A02756D8-25E3-418A-9E67-8DCA2D9122CA}"/>
    <cellStyle name="Comma 14 2 8 3" xfId="10957" xr:uid="{8FA350D1-4C8B-4383-A5E4-C7437F87DB57}"/>
    <cellStyle name="Comma 14 2 8 3 2" xfId="25192" xr:uid="{149A11D9-5A68-49E9-8549-3E12BCD64E8E}"/>
    <cellStyle name="Comma 14 2 8 4" xfId="16984" xr:uid="{4DF2D552-859E-4826-8EC7-A6CA587C44B3}"/>
    <cellStyle name="Comma 14 2 9" xfId="5380" xr:uid="{FA78FF5D-3E9F-4B88-AE21-81C616288022}"/>
    <cellStyle name="Comma 14 2 9 2" xfId="8770" xr:uid="{4ACE6BDE-0CBA-408B-A971-D303410294B8}"/>
    <cellStyle name="Comma 14 2 9 2 2" xfId="23014" xr:uid="{DAE09E9F-B2C0-4C06-83E1-1D4858EBAD9A}"/>
    <cellStyle name="Comma 14 2 9 3" xfId="14795" xr:uid="{288E75EE-1467-452A-96E5-0EC6508C811A}"/>
    <cellStyle name="Comma 14 3" xfId="1779" xr:uid="{101FDCF8-9CF4-4ABC-8951-404226D7F5AB}"/>
    <cellStyle name="Comma 14 3 2" xfId="5557" xr:uid="{C91D3C15-A8E1-48CD-BAC2-B8E95D4D29EB}"/>
    <cellStyle name="Comma 14 3 2 2" xfId="12146" xr:uid="{0CC3D69E-FF47-464E-B1AD-1C73E5D9F162}"/>
    <cellStyle name="Comma 14 3 2 2 2" xfId="26379" xr:uid="{0027C672-0978-4E2A-B761-7465FDDFA07F}"/>
    <cellStyle name="Comma 14 3 2 3" xfId="18200" xr:uid="{0B68DABB-C3A4-4511-8257-DAC99F231E9B}"/>
    <cellStyle name="Comma 14 3 3" xfId="8925" xr:uid="{D72E8768-6C8D-4F24-A234-5AB72241E048}"/>
    <cellStyle name="Comma 14 3 3 2" xfId="23169" xr:uid="{163EED5F-878B-4C39-B967-25BA42BA1858}"/>
    <cellStyle name="Comma 14 3 4" xfId="14942" xr:uid="{EB1E8E8D-F687-40AA-A6F4-DD61628A7722}"/>
    <cellStyle name="Comma 14 3 5" xfId="31100" xr:uid="{0685E4CD-9897-4D52-B119-FE323FE69595}"/>
    <cellStyle name="Comma 14 4" xfId="2572" xr:uid="{16327584-B351-4C03-BC4D-1D99A9385227}"/>
    <cellStyle name="Comma 14 4 2" xfId="6233" xr:uid="{AA62A598-8AC6-4CF5-B024-5A6B70C1106A}"/>
    <cellStyle name="Comma 14 4 2 2" xfId="12486" xr:uid="{8D77DFD8-EB6E-4C92-A63B-283CEC436CFB}"/>
    <cellStyle name="Comma 14 4 2 2 2" xfId="26719" xr:uid="{34F091B7-8760-4733-82DF-7369109F210A}"/>
    <cellStyle name="Comma 14 4 2 3" xfId="18546" xr:uid="{F7A6F36C-B50E-4FFD-B717-54271200AA00}"/>
    <cellStyle name="Comma 14 4 3" xfId="9564" xr:uid="{E9C1E5D4-F4DC-408F-9B32-B362E240772C}"/>
    <cellStyle name="Comma 14 4 3 2" xfId="23804" xr:uid="{EE747572-FDF1-44E8-B196-AA946243664E}"/>
    <cellStyle name="Comma 14 4 4" xfId="15598" xr:uid="{0DBABE07-80BD-402B-A1D5-43006C83EE58}"/>
    <cellStyle name="Comma 14 5" xfId="2843" xr:uid="{28DDD3C9-DB2E-43B5-A531-5C20984FFFD4}"/>
    <cellStyle name="Comma 14 5 2" xfId="6493" xr:uid="{7497FAE0-42DF-4BF7-BC02-21F6499F0F82}"/>
    <cellStyle name="Comma 14 5 2 2" xfId="12743" xr:uid="{011A5601-DFF9-4DCA-A2F1-BBDE5B76E26E}"/>
    <cellStyle name="Comma 14 5 2 2 2" xfId="26976" xr:uid="{2C9E2D79-B61B-4A0C-BE54-9A422E044B9F}"/>
    <cellStyle name="Comma 14 5 2 3" xfId="18803" xr:uid="{D61016B0-5254-4D55-918A-19AE188C030F}"/>
    <cellStyle name="Comma 14 5 3" xfId="9824" xr:uid="{292F9026-88D2-4E8B-8C66-B561380726B8}"/>
    <cellStyle name="Comma 14 5 3 2" xfId="24064" xr:uid="{E7B8F4E4-41BD-4E1D-AADC-A114A059E93F}"/>
    <cellStyle name="Comma 14 5 4" xfId="15857" xr:uid="{51FC7712-A35A-481B-9B81-B4C4DA6192EB}"/>
    <cellStyle name="Comma 14 6" xfId="3088" xr:uid="{56D2855D-71D5-47EE-925E-4542FA1C05FE}"/>
    <cellStyle name="Comma 14 6 2" xfId="6738" xr:uid="{F01320CA-7A15-48D8-BCCC-64DEB074452B}"/>
    <cellStyle name="Comma 14 6 2 2" xfId="12988" xr:uid="{9BD1003C-AF6C-47C0-81D8-3F16EE0989E6}"/>
    <cellStyle name="Comma 14 6 2 2 2" xfId="27221" xr:uid="{1E6B34B6-3DA2-423D-849E-09EBE235AA52}"/>
    <cellStyle name="Comma 14 6 2 3" xfId="19048" xr:uid="{49D1B584-6C4A-4B94-991A-3D850821DC8C}"/>
    <cellStyle name="Comma 14 6 3" xfId="10069" xr:uid="{A0BC8F9A-5EDB-4FF0-84E8-7740C4326B9A}"/>
    <cellStyle name="Comma 14 6 3 2" xfId="24309" xr:uid="{CA2309CF-9A11-45B3-A396-6DE94C9BC97C}"/>
    <cellStyle name="Comma 14 6 4" xfId="16102" xr:uid="{4BCB5BA1-AE19-4DAD-95BF-21CFF72702AB}"/>
    <cellStyle name="Comma 14 7" xfId="3326" xr:uid="{C976ABAE-7108-4F40-A652-4907F1734F0B}"/>
    <cellStyle name="Comma 14 7 2" xfId="6965" xr:uid="{A5FBE001-586E-4060-99B4-A707CD45A166}"/>
    <cellStyle name="Comma 14 7 2 2" xfId="13215" xr:uid="{A7554BAF-9ABD-4DAC-8740-C709245291F8}"/>
    <cellStyle name="Comma 14 7 2 2 2" xfId="27448" xr:uid="{51F3478B-33CF-4262-B369-447FAF570B6B}"/>
    <cellStyle name="Comma 14 7 2 3" xfId="19275" xr:uid="{5684FF5F-31FB-40E5-96ED-BBC6BFB42572}"/>
    <cellStyle name="Comma 14 7 3" xfId="10297" xr:uid="{44A47E7C-1309-4149-B201-1980FAC25C77}"/>
    <cellStyle name="Comma 14 7 3 2" xfId="24536" xr:uid="{260F1B7F-9F7C-493C-975F-398B05EB7828}"/>
    <cellStyle name="Comma 14 7 4" xfId="16328" xr:uid="{007455C5-4876-4F0D-819E-59900E521216}"/>
    <cellStyle name="Comma 14 8" xfId="3941" xr:uid="{D76ECD62-8F85-4327-B552-785E200CC264}"/>
    <cellStyle name="Comma 14 8 2" xfId="7511" xr:uid="{4AE68C57-B6AF-4A49-820C-0B414BDCA492}"/>
    <cellStyle name="Comma 14 8 2 2" xfId="13761" xr:uid="{0D5881B2-4142-42D6-9018-963A09051E9E}"/>
    <cellStyle name="Comma 14 8 2 2 2" xfId="27994" xr:uid="{D28ACBF5-96E5-41EB-8052-3E7C56E5B2E5}"/>
    <cellStyle name="Comma 14 8 2 3" xfId="19821" xr:uid="{4BE1256E-E4C5-4E48-93F0-B96A6AD314C7}"/>
    <cellStyle name="Comma 14 8 3" xfId="10842" xr:uid="{4BD05290-7F86-4D16-802C-35B48D46A52C}"/>
    <cellStyle name="Comma 14 8 3 2" xfId="25077" xr:uid="{CC25784D-7999-4D5B-81C3-D69178AF6896}"/>
    <cellStyle name="Comma 14 8 4" xfId="16869" xr:uid="{3227F76F-8A80-4D3B-A058-97D54B496CA3}"/>
    <cellStyle name="Comma 14 9" xfId="4492" xr:uid="{931F9C30-B435-44B5-9F4F-02A2D5EE5106}"/>
    <cellStyle name="Comma 14 9 2" xfId="11392" xr:uid="{C19E7E6F-4999-440E-AB10-A5143F0928EE}"/>
    <cellStyle name="Comma 14 9 2 2" xfId="25625" xr:uid="{B21B2A23-C4A0-4AE2-BFD9-08BDBF853211}"/>
    <cellStyle name="Comma 14 9 3" xfId="17420" xr:uid="{33E8F036-F495-4EA3-A1ED-0B96B8593E54}"/>
    <cellStyle name="Comma 140" xfId="935" xr:uid="{289A1AE2-5479-429F-802E-556B23C4E03B}"/>
    <cellStyle name="Comma 140 2" xfId="3556" xr:uid="{3C03847F-3124-4C16-87D0-4311BEB5C520}"/>
    <cellStyle name="Comma 140 2 2" xfId="7189" xr:uid="{EFDF86A8-43A5-49EE-9764-85AAFF51FD6A}"/>
    <cellStyle name="Comma 140 2 2 2" xfId="13439" xr:uid="{827E794B-E474-417F-9BAA-5AB7A815ACFB}"/>
    <cellStyle name="Comma 140 2 2 2 2" xfId="27672" xr:uid="{92CF4311-16D8-4AB6-A81D-1B1ADB029215}"/>
    <cellStyle name="Comma 140 2 2 3" xfId="19499" xr:uid="{132B9325-977F-45A5-8BF8-062B873BD1E0}"/>
    <cellStyle name="Comma 140 2 3" xfId="10521" xr:uid="{FA2EDB32-4BA8-4E63-9F61-BA20AA2209F4}"/>
    <cellStyle name="Comma 140 2 3 2" xfId="24760" xr:uid="{10A324C9-37D0-443E-AF9C-E8DDC3E2CD9D}"/>
    <cellStyle name="Comma 140 2 4" xfId="16552" xr:uid="{4C1D10FE-0BAA-4F52-ACD0-40B3A2EFD363}"/>
    <cellStyle name="Comma 140 3" xfId="4165" xr:uid="{85DEBC9A-33D6-4014-A414-9128ED70B9C3}"/>
    <cellStyle name="Comma 140 3 2" xfId="7735" xr:uid="{3E9F6585-77A5-47D9-85F3-95B455E12B53}"/>
    <cellStyle name="Comma 140 3 2 2" xfId="13985" xr:uid="{23D0BD8E-70C5-4C01-8E14-395B0F6EB1CC}"/>
    <cellStyle name="Comma 140 3 2 2 2" xfId="28218" xr:uid="{8CD8E908-4812-4888-B048-9DF429441CD0}"/>
    <cellStyle name="Comma 140 3 2 3" xfId="20045" xr:uid="{C704F14E-6DE4-46C7-B406-1D392339F018}"/>
    <cellStyle name="Comma 140 3 3" xfId="11066" xr:uid="{665A1C76-8287-45AC-B20B-BA1678E0BEF3}"/>
    <cellStyle name="Comma 140 3 3 2" xfId="25301" xr:uid="{37190A03-B701-4FFE-9239-2D89663BABE3}"/>
    <cellStyle name="Comma 140 3 4" xfId="17093" xr:uid="{6DF27E24-E917-4173-B007-985A209471F8}"/>
    <cellStyle name="Comma 140 4" xfId="4893" xr:uid="{0B371F63-674C-4041-AB38-8BAB0C3971B2}"/>
    <cellStyle name="Comma 140 4 2" xfId="11770" xr:uid="{7C5FF703-425F-465B-883B-2B4C87B42C0E}"/>
    <cellStyle name="Comma 140 4 2 2" xfId="26003" xr:uid="{736A9B47-F369-4E47-BEFE-46921A0F874B}"/>
    <cellStyle name="Comma 140 4 3" xfId="17821" xr:uid="{58ABAFF2-D052-4B38-B2E6-28839B48F20B}"/>
    <cellStyle name="Comma 140 5" xfId="8359" xr:uid="{5F5F9B14-D6E0-475F-AD03-2C1506DE9E80}"/>
    <cellStyle name="Comma 140 5 2" xfId="22614" xr:uid="{46B6506E-9B81-417B-9292-E73234FB2C51}"/>
    <cellStyle name="Comma 140 6" xfId="14403" xr:uid="{C844A171-9816-4529-8E0A-ABFC4DB565C6}"/>
    <cellStyle name="Comma 141" xfId="930" xr:uid="{EBD9F061-912F-4F4C-8DF2-F79200512BF0}"/>
    <cellStyle name="Comma 142" xfId="937" xr:uid="{27739365-19F7-461D-BED2-5DC62CCA5C42}"/>
    <cellStyle name="Comma 143" xfId="942" xr:uid="{CBDF5DD2-5B58-410A-9E0F-6F075984832C}"/>
    <cellStyle name="Comma 144" xfId="938" xr:uid="{2540A394-F27A-45C1-AD84-E686E7585F67}"/>
    <cellStyle name="Comma 145" xfId="946" xr:uid="{7DEB0E97-A786-4825-8823-DEF6D632C4BE}"/>
    <cellStyle name="Comma 146" xfId="177" xr:uid="{788F0714-90E7-499A-81C7-678AA6D1C422}"/>
    <cellStyle name="Comma 147" xfId="336" xr:uid="{A1AFBF8D-5E2C-4C35-8A22-560008378999}"/>
    <cellStyle name="Comma 148" xfId="954" xr:uid="{7DDA8148-34F6-44AD-B4CB-EC79E0F633FE}"/>
    <cellStyle name="Comma 149" xfId="338" xr:uid="{32206571-FDE0-43A6-8A3A-4866F348EDBD}"/>
    <cellStyle name="Comma 15" xfId="243" xr:uid="{AC70FCAF-CE95-4F35-847E-2398B8506C85}"/>
    <cellStyle name="Comma 15 2" xfId="286" xr:uid="{4493087D-9FA1-4F61-8021-F66E49724617}"/>
    <cellStyle name="Comma 15 2 2" xfId="579" xr:uid="{2C46B659-1E7B-47D7-A2DC-381E49B4DDDA}"/>
    <cellStyle name="Comma 15 2 2 2" xfId="3457" xr:uid="{D136E7F0-3226-4AE3-B8FE-83BC72BB1361}"/>
    <cellStyle name="Comma 15 2 2 2 2" xfId="7091" xr:uid="{90EB2F14-4A7A-40D9-90B5-F8AD47BDA5EA}"/>
    <cellStyle name="Comma 15 2 2 2 2 2" xfId="13341" xr:uid="{5B8A22D2-D332-4B1F-B229-F6D739F2368F}"/>
    <cellStyle name="Comma 15 2 2 2 2 2 2" xfId="27574" xr:uid="{4887A89A-687E-478F-87A8-D150B0EBED2E}"/>
    <cellStyle name="Comma 15 2 2 2 2 3" xfId="19401" xr:uid="{6CB4C75D-5C35-445B-A055-E0E81D90D286}"/>
    <cellStyle name="Comma 15 2 2 2 3" xfId="10423" xr:uid="{50A42193-2601-4B02-8FE9-D15D9DA1C24C}"/>
    <cellStyle name="Comma 15 2 2 2 3 2" xfId="24662" xr:uid="{DEF9C5C5-9ED2-43DC-985B-DE8C67F9C039}"/>
    <cellStyle name="Comma 15 2 2 2 4" xfId="16454" xr:uid="{4D70450E-FB03-43B1-A260-F9C7650889BD}"/>
    <cellStyle name="Comma 15 2 2 3" xfId="4067" xr:uid="{D51825E8-3169-4B8C-9387-4E0A16AA18A3}"/>
    <cellStyle name="Comma 15 2 2 3 2" xfId="7637" xr:uid="{A7FCBA6D-B4F6-4A74-9024-D3406C230093}"/>
    <cellStyle name="Comma 15 2 2 3 2 2" xfId="13887" xr:uid="{22C984B3-0FE8-4441-89A4-6F4C7EE50A70}"/>
    <cellStyle name="Comma 15 2 2 3 2 2 2" xfId="28120" xr:uid="{8ECA6CA1-5509-4DAA-B21B-15FE896F8803}"/>
    <cellStyle name="Comma 15 2 2 3 2 3" xfId="19947" xr:uid="{B3A76B2A-BC39-491F-A4C2-61922AEBE23C}"/>
    <cellStyle name="Comma 15 2 2 3 3" xfId="10968" xr:uid="{28578220-C131-4D39-BD31-462B5D2C6089}"/>
    <cellStyle name="Comma 15 2 2 3 3 2" xfId="25203" xr:uid="{D1E3AB0C-2342-4212-8BB5-8B970C467F6A}"/>
    <cellStyle name="Comma 15 2 2 3 4" xfId="16995" xr:uid="{C894B049-8CCE-4535-B4B4-DF128CF62A34}"/>
    <cellStyle name="Comma 15 2 2 4" xfId="4728" xr:uid="{5BDFE1FE-2D58-4855-B4AD-9AD150C3B27D}"/>
    <cellStyle name="Comma 15 2 2 4 2" xfId="11609" xr:uid="{7CDE4DCE-4566-4BAD-9E1B-D64573CAC773}"/>
    <cellStyle name="Comma 15 2 2 4 2 2" xfId="25842" xr:uid="{373A5CC7-0A18-4937-9E0C-43B4A4B52A2C}"/>
    <cellStyle name="Comma 15 2 2 4 3" xfId="17656" xr:uid="{BFCAB22D-3E27-4907-A843-5C4EC2497A50}"/>
    <cellStyle name="Comma 15 2 2 5" xfId="8220" xr:uid="{1AABCC9F-BB06-4DF9-B41E-DDCF658D331E}"/>
    <cellStyle name="Comma 15 2 2 5 2" xfId="22490" xr:uid="{5408EA63-8294-473F-8A5F-3CCEBC3CEFF0}"/>
    <cellStyle name="Comma 15 2 2 6" xfId="14266" xr:uid="{3928A3E0-4F3B-457C-B060-31FF64485ED8}"/>
    <cellStyle name="Comma 15 2 3" xfId="2026" xr:uid="{39A3A1DF-397F-4F1D-88CB-0EE7386B5A2C}"/>
    <cellStyle name="Comma 15 2 4" xfId="5290" xr:uid="{60C6AB6C-5CD5-467D-AC2D-7D3662E367D3}"/>
    <cellStyle name="Comma 15 2 5" xfId="1498" xr:uid="{847AFB20-507F-43BE-A2FA-90339B2BDB0C}"/>
    <cellStyle name="Comma 15 3" xfId="408" xr:uid="{97DEDC19-697F-4A27-946A-458DEB0014F5}"/>
    <cellStyle name="Comma 15 3 10" xfId="4626" xr:uid="{479FC665-6BF1-4F44-9BCD-D11EA987C469}"/>
    <cellStyle name="Comma 15 3 10 2" xfId="11510" xr:uid="{55249869-E164-47D0-97A1-689DFAB7ECB0}"/>
    <cellStyle name="Comma 15 3 10 2 2" xfId="25743" xr:uid="{8644F5AC-0453-4CDC-82C9-8B2A60BE4EEC}"/>
    <cellStyle name="Comma 15 3 10 3" xfId="17554" xr:uid="{5B7C00F0-1E05-45CF-95E4-E3652DD1C9BB}"/>
    <cellStyle name="Comma 15 3 11" xfId="8135" xr:uid="{1596980C-382E-4F53-BA5E-E3185B14EDC4}"/>
    <cellStyle name="Comma 15 3 11 2" xfId="22406" xr:uid="{6A9EA8DB-362F-446D-83EA-D4E8880241F3}"/>
    <cellStyle name="Comma 15 3 12" xfId="1591" xr:uid="{A3670A9B-13CB-4775-A3A8-9E1FA7459F0C}"/>
    <cellStyle name="Comma 15 3 12 2" xfId="20342" xr:uid="{E8C59784-167F-4C0A-A6ED-F1C9170621F2}"/>
    <cellStyle name="Comma 15 3 12 3" xfId="14192" xr:uid="{4F18DD64-E813-4EE6-86BB-BB4DB1CC0604}"/>
    <cellStyle name="Comma 15 3 2" xfId="1897" xr:uid="{42CB142A-2378-41F1-8ED2-A3E971A33AC1}"/>
    <cellStyle name="Comma 15 3 2 2" xfId="5657" xr:uid="{488252C1-2069-45ED-B6D3-0C11D14B54B5}"/>
    <cellStyle name="Comma 15 3 2 2 2" xfId="12209" xr:uid="{E7939AE0-F4F4-4758-8BFE-77C8E537CA56}"/>
    <cellStyle name="Comma 15 3 2 2 2 2" xfId="26442" xr:uid="{D6651E9F-4E5C-496C-8A6C-4194F06581E7}"/>
    <cellStyle name="Comma 15 3 2 2 3" xfId="18264" xr:uid="{C778FF34-9C61-4755-9201-7B1C7383C3AF}"/>
    <cellStyle name="Comma 15 3 2 3" xfId="9018" xr:uid="{B4B23666-A205-4248-A8D6-729D875D7D6F}"/>
    <cellStyle name="Comma 15 3 2 3 2" xfId="23262" xr:uid="{86747159-5527-4F0C-95A8-85DA05C18DEF}"/>
    <cellStyle name="Comma 15 3 2 4" xfId="15033" xr:uid="{5EC4E499-93A7-4439-8C8C-529885C4DC0D}"/>
    <cellStyle name="Comma 15 3 3" xfId="2145" xr:uid="{FBD871A3-82EB-425C-84EF-E128567C3EE5}"/>
    <cellStyle name="Comma 15 3 3 2" xfId="5840" xr:uid="{F03CF360-973E-416C-8906-1D9A581CDFA0}"/>
    <cellStyle name="Comma 15 3 3 2 2" xfId="12352" xr:uid="{F2067176-0DC8-4CF0-B68D-AEFC701B0F32}"/>
    <cellStyle name="Comma 15 3 3 2 2 2" xfId="26585" xr:uid="{664B4D38-4EAB-4CA8-AD57-A4CBA136F0C5}"/>
    <cellStyle name="Comma 15 3 3 2 3" xfId="18410" xr:uid="{EBB2DDEF-1E27-459C-B4BE-CD64BB424493}"/>
    <cellStyle name="Comma 15 3 3 3" xfId="9181" xr:uid="{DECC34E5-2E69-44CB-8593-5AE84A5F1274}"/>
    <cellStyle name="Comma 15 3 3 3 2" xfId="23422" xr:uid="{FF9B6E7D-070B-4231-AA7C-284889464C1B}"/>
    <cellStyle name="Comma 15 3 3 4" xfId="15195" xr:uid="{5862DAF6-BB65-43AA-AD35-1D9FCC3B1C8A}"/>
    <cellStyle name="Comma 15 3 4" xfId="2664" xr:uid="{E0E5D6ED-FEC0-478B-BFE4-0E496A443570}"/>
    <cellStyle name="Comma 15 3 4 2" xfId="6324" xr:uid="{2261BCF9-A2E1-41FE-A28D-62196B49C1C5}"/>
    <cellStyle name="Comma 15 3 4 2 2" xfId="12576" xr:uid="{F964400E-0DEA-4852-9537-34F3CC2FE6FC}"/>
    <cellStyle name="Comma 15 3 4 2 2 2" xfId="26809" xr:uid="{AA6147A0-FCFB-4D16-8B6C-4ABAA490F5BC}"/>
    <cellStyle name="Comma 15 3 4 2 3" xfId="18636" xr:uid="{F214527D-F49E-4EA4-B46D-0C0A9B90B7E0}"/>
    <cellStyle name="Comma 15 3 4 3" xfId="9655" xr:uid="{0BC1DD5D-2C06-456C-90EE-B6666A46226A}"/>
    <cellStyle name="Comma 15 3 4 3 2" xfId="23895" xr:uid="{F9CB8FBF-4F84-4A48-A92D-BFC001D67E07}"/>
    <cellStyle name="Comma 15 3 4 4" xfId="15688" xr:uid="{CD3B4B07-5ED4-4727-87DF-86F2E761578F}"/>
    <cellStyle name="Comma 15 3 5" xfId="2934" xr:uid="{26B51C5E-28D7-42AF-8207-CDA61592514E}"/>
    <cellStyle name="Comma 15 3 5 2" xfId="6584" xr:uid="{528A1046-A112-4D26-91C2-A91D8CEB11A9}"/>
    <cellStyle name="Comma 15 3 5 2 2" xfId="12834" xr:uid="{50172A42-7D4E-4C30-978B-51060DF3E134}"/>
    <cellStyle name="Comma 15 3 5 2 2 2" xfId="27067" xr:uid="{277F9E46-E57D-49CB-A36C-6B18CE21CF14}"/>
    <cellStyle name="Comma 15 3 5 2 3" xfId="18894" xr:uid="{753CB584-74D2-4D57-9A3E-E2F2C5B75911}"/>
    <cellStyle name="Comma 15 3 5 3" xfId="9915" xr:uid="{7CBD8F6B-E547-4B1F-948B-B92BD8027E22}"/>
    <cellStyle name="Comma 15 3 5 3 2" xfId="24155" xr:uid="{88D6B106-9EAC-45AE-919E-63B4D0AA5063}"/>
    <cellStyle name="Comma 15 3 5 4" xfId="15948" xr:uid="{6D730B79-34B2-408F-B746-97E5C739245F}"/>
    <cellStyle name="Comma 15 3 6" xfId="3179" xr:uid="{4FFEA143-A807-4B43-A7E5-78CA8201D83B}"/>
    <cellStyle name="Comma 15 3 6 2" xfId="6829" xr:uid="{1132F8BB-51A0-4E4D-B72D-2562C5BC33D1}"/>
    <cellStyle name="Comma 15 3 6 2 2" xfId="13079" xr:uid="{C12E0F24-0EE8-4D87-B4D5-6C71F00D2DA9}"/>
    <cellStyle name="Comma 15 3 6 2 2 2" xfId="27312" xr:uid="{DEBD0793-6053-4AFC-9AEF-68D1AAC44C27}"/>
    <cellStyle name="Comma 15 3 6 2 3" xfId="19139" xr:uid="{B1A9CA10-A7E1-439E-8F5A-81A111EA9A41}"/>
    <cellStyle name="Comma 15 3 6 3" xfId="10160" xr:uid="{022B7301-9D61-4447-9FF4-1A795D8E0C1E}"/>
    <cellStyle name="Comma 15 3 6 3 2" xfId="24400" xr:uid="{76132021-7961-4B84-B73D-5CEEF5ACE937}"/>
    <cellStyle name="Comma 15 3 6 4" xfId="16193" xr:uid="{8F71AB7B-3F41-4657-829E-15D3EC8C4E2D}"/>
    <cellStyle name="Comma 15 3 7" xfId="3388" xr:uid="{3DFA758B-B078-4D31-9D2C-EFA41BD90D79}"/>
    <cellStyle name="Comma 15 3 7 2" xfId="7023" xr:uid="{AC77B1EE-8507-4CD1-A33E-10AE7602231C}"/>
    <cellStyle name="Comma 15 3 7 2 2" xfId="13273" xr:uid="{0DF8BF5F-4E6B-4BC3-93CE-6A118FF9898C}"/>
    <cellStyle name="Comma 15 3 7 2 2 2" xfId="27506" xr:uid="{1FE6AFB4-3640-4052-8064-9C7D1262D35B}"/>
    <cellStyle name="Comma 15 3 7 2 3" xfId="19333" xr:uid="{56F5A1A8-7D14-4444-998D-DF543E7DA0D5}"/>
    <cellStyle name="Comma 15 3 7 3" xfId="10355" xr:uid="{D50187CC-80EB-456B-99AC-1D1C686567B1}"/>
    <cellStyle name="Comma 15 3 7 3 2" xfId="24594" xr:uid="{7AC87956-F476-499B-85EE-EB735DAAA19F}"/>
    <cellStyle name="Comma 15 3 7 4" xfId="16386" xr:uid="{6BA449A1-7B23-492C-A50F-EB17A91DF86B}"/>
    <cellStyle name="Comma 15 3 8" xfId="3999" xr:uid="{693033F1-09A9-4856-A773-338E7FBEEC21}"/>
    <cellStyle name="Comma 15 3 8 2" xfId="7569" xr:uid="{454631EF-12A8-43EE-B800-C4C264DFE7E6}"/>
    <cellStyle name="Comma 15 3 8 2 2" xfId="13819" xr:uid="{E38277C9-7EA7-4FEC-B4F6-41F3B244F722}"/>
    <cellStyle name="Comma 15 3 8 2 2 2" xfId="28052" xr:uid="{033FDDF0-EEE4-4723-8A07-315784750DD2}"/>
    <cellStyle name="Comma 15 3 8 2 3" xfId="19879" xr:uid="{D4314852-8551-479A-B7BB-27B6647FC2FE}"/>
    <cellStyle name="Comma 15 3 8 3" xfId="10900" xr:uid="{125F5106-431F-48E7-B340-1A9780C0B161}"/>
    <cellStyle name="Comma 15 3 8 3 2" xfId="25135" xr:uid="{3B526390-CC27-4045-B5CE-F40258AEAEE7}"/>
    <cellStyle name="Comma 15 3 8 4" xfId="16927" xr:uid="{080339AD-ED19-4389-BCE5-8ED20EBAFA99}"/>
    <cellStyle name="Comma 15 3 9" xfId="5382" xr:uid="{6A991A29-087E-406A-B2D1-03077943626B}"/>
    <cellStyle name="Comma 15 3 9 2" xfId="8772" xr:uid="{CA58D205-5B09-452B-97A8-757F5C06CD5F}"/>
    <cellStyle name="Comma 15 3 9 2 2" xfId="23016" xr:uid="{05190D9B-1B3E-44B8-BE79-80DC9C3554C1}"/>
    <cellStyle name="Comma 15 3 9 3" xfId="14797" xr:uid="{54ED9780-EEBC-4E12-9691-45304C7C61FD}"/>
    <cellStyle name="Comma 15 4" xfId="1782" xr:uid="{0F3B6436-A95A-4430-A073-28A476B4A0DA}"/>
    <cellStyle name="Comma 15 4 2" xfId="5560" xr:uid="{7DD54981-B841-42A3-9948-6469791A834D}"/>
    <cellStyle name="Comma 15 4 2 2" xfId="12149" xr:uid="{A3C337AB-158B-4A85-8BD5-3BE2DF730F0C}"/>
    <cellStyle name="Comma 15 4 2 2 2" xfId="26382" xr:uid="{B810DA1B-95E5-4EC5-9031-9C93594157A6}"/>
    <cellStyle name="Comma 15 4 2 3" xfId="18203" xr:uid="{1FF2102A-3FAF-410B-A2B9-493CDA0C3900}"/>
    <cellStyle name="Comma 15 4 3" xfId="8928" xr:uid="{4578E53D-7C0E-4FF5-AB84-34D1B84475C3}"/>
    <cellStyle name="Comma 15 4 3 2" xfId="23172" xr:uid="{BE24D9CA-697E-45FD-B391-D1D22CCB0DDA}"/>
    <cellStyle name="Comma 15 4 4" xfId="14945" xr:uid="{CB54B980-62D1-4887-99CD-3374865558FE}"/>
    <cellStyle name="Comma 15 4 5" xfId="31102" xr:uid="{2DFFED89-567E-4E48-A7AB-FA2A3F9FF29B}"/>
    <cellStyle name="Comma 15 5" xfId="2076" xr:uid="{DB16264F-E183-4B46-B87A-6237050C5F57}"/>
    <cellStyle name="Comma 15 6" xfId="2575" xr:uid="{449D3293-7AFA-442A-BE86-18F1DF033FFA}"/>
    <cellStyle name="Comma 15 6 2" xfId="6236" xr:uid="{74DE957F-A9CC-49CE-A406-DA9F88A196F5}"/>
    <cellStyle name="Comma 15 6 2 2" xfId="12489" xr:uid="{A1AB9413-674B-4895-8CBB-04F41F9E4C51}"/>
    <cellStyle name="Comma 15 6 2 2 2" xfId="26722" xr:uid="{963489B0-E493-4F16-B059-C4A8E7BADFD4}"/>
    <cellStyle name="Comma 15 6 2 3" xfId="18549" xr:uid="{1A4289E7-1061-43F7-92D7-DCF50D07F36F}"/>
    <cellStyle name="Comma 15 6 3" xfId="9567" xr:uid="{3C15D387-3B42-47C4-B8CF-33C6DCF37654}"/>
    <cellStyle name="Comma 15 6 3 2" xfId="23807" xr:uid="{648BA9BF-204D-4D4A-B0C7-193B93AB3D00}"/>
    <cellStyle name="Comma 15 6 4" xfId="15601" xr:uid="{40B42900-49BB-4C95-9ACF-B792C144EB09}"/>
    <cellStyle name="Comma 15 7" xfId="2846" xr:uid="{152E5953-6F4E-4E8B-8C25-714576E493C6}"/>
    <cellStyle name="Comma 15 7 2" xfId="6496" xr:uid="{4C1C9381-9EA6-4FC2-BE7D-A9C87E7BF977}"/>
    <cellStyle name="Comma 15 7 2 2" xfId="12746" xr:uid="{8AB4B2D1-2BD8-4B3F-96AB-FA49D558A46F}"/>
    <cellStyle name="Comma 15 7 2 2 2" xfId="26979" xr:uid="{3918C793-696D-4011-B08F-B3298D056BBC}"/>
    <cellStyle name="Comma 15 7 2 3" xfId="18806" xr:uid="{4B5E0D72-E45B-408B-BA5C-EC154D2BB865}"/>
    <cellStyle name="Comma 15 7 3" xfId="9827" xr:uid="{D71C040F-CBCD-465D-AFA3-78636A172706}"/>
    <cellStyle name="Comma 15 7 3 2" xfId="24067" xr:uid="{B94910E8-0FA8-4467-B6FC-3760789DCA46}"/>
    <cellStyle name="Comma 15 7 4" xfId="15860" xr:uid="{EAC51FD9-27FB-41C5-8601-4C2AAA30819B}"/>
    <cellStyle name="Comma 15 8" xfId="3091" xr:uid="{93979079-2C9F-42EA-B151-483B14A3A0E9}"/>
    <cellStyle name="Comma 15 8 2" xfId="6741" xr:uid="{A328E698-97CD-4397-AB0B-4B09402D8213}"/>
    <cellStyle name="Comma 15 8 2 2" xfId="12991" xr:uid="{1C594EA3-8BC1-4A33-8EB3-5B25D05F03CC}"/>
    <cellStyle name="Comma 15 8 2 2 2" xfId="27224" xr:uid="{2F5A8B03-D308-45DB-AC91-F12F1EE0780C}"/>
    <cellStyle name="Comma 15 8 2 3" xfId="19051" xr:uid="{B765CD8C-FF2A-41DF-AFD8-FDCEDD6F59E0}"/>
    <cellStyle name="Comma 15 8 3" xfId="10072" xr:uid="{5E7572A2-12DC-414B-8B97-7E41FEF006FF}"/>
    <cellStyle name="Comma 15 8 3 2" xfId="24312" xr:uid="{6F2AFB60-5734-47F8-BF49-67F0C937E902}"/>
    <cellStyle name="Comma 15 8 4" xfId="16105" xr:uid="{347AD832-D2F3-4E57-BEDF-8FDD6FB32FE6}"/>
    <cellStyle name="Comma 150" xfId="947" xr:uid="{0B0112B9-3825-414C-AE91-891D550167BF}"/>
    <cellStyle name="Comma 151" xfId="127" xr:uid="{8E651686-1DE9-4375-BA21-B119FA884504}"/>
    <cellStyle name="Comma 151 2" xfId="3338" xr:uid="{653FA0E8-5DD2-4B84-AACA-BFCA4BE51648}"/>
    <cellStyle name="Comma 151 2 2" xfId="6973" xr:uid="{EA869774-CEB6-4436-BD1D-E1F3669B0F1A}"/>
    <cellStyle name="Comma 151 2 2 2" xfId="13223" xr:uid="{03900BB9-9677-4824-AFDA-CCA62DA009E4}"/>
    <cellStyle name="Comma 151 2 2 2 2" xfId="27456" xr:uid="{1A8579E6-E534-4B73-8F07-0398FA718565}"/>
    <cellStyle name="Comma 151 2 2 3" xfId="19283" xr:uid="{CF0DD3C7-11E9-4495-A246-8B50231F58FB}"/>
    <cellStyle name="Comma 151 2 3" xfId="10305" xr:uid="{93687EF1-7629-4E08-B3CF-D31C11AA0BD8}"/>
    <cellStyle name="Comma 151 2 3 2" xfId="24544" xr:uid="{CDA08357-A900-40DB-BF73-09ACC6A75ED2}"/>
    <cellStyle name="Comma 151 2 4" xfId="16336" xr:uid="{628A469D-AEAC-45E1-88C2-C6C07889DC9D}"/>
    <cellStyle name="Comma 151 3" xfId="3949" xr:uid="{8CB17CF2-530D-4690-ABBD-59DA1C2EFD64}"/>
    <cellStyle name="Comma 151 3 2" xfId="7519" xr:uid="{906E0546-3197-48C6-A619-0CE827E02724}"/>
    <cellStyle name="Comma 151 3 2 2" xfId="13769" xr:uid="{DA14F988-2AA9-4DB9-9651-D769E5DD5F15}"/>
    <cellStyle name="Comma 151 3 2 2 2" xfId="28002" xr:uid="{CCF89C3B-8BA9-4DB4-85AD-F056C9A2762F}"/>
    <cellStyle name="Comma 151 3 2 3" xfId="19829" xr:uid="{13A0B448-7949-42C6-9F41-AF74B1482D2B}"/>
    <cellStyle name="Comma 151 3 3" xfId="10850" xr:uid="{2AB0B0A3-38F3-4ADF-82F9-72C765E8947F}"/>
    <cellStyle name="Comma 151 3 3 2" xfId="25085" xr:uid="{4EC965D6-89D8-44C4-8301-E73C894361B7}"/>
    <cellStyle name="Comma 151 3 4" xfId="16877" xr:uid="{1ED5B9C5-DF50-4518-9E1B-2648CDB806D8}"/>
    <cellStyle name="Comma 151 4" xfId="4506" xr:uid="{8DD87C3B-D967-4307-97A1-2559BBD00D67}"/>
    <cellStyle name="Comma 151 4 2" xfId="11402" xr:uid="{CD67AB6D-5355-4236-A2B3-4E033F542A7A}"/>
    <cellStyle name="Comma 151 4 2 2" xfId="25635" xr:uid="{32F77FCB-06A2-4312-A82C-10063A76F542}"/>
    <cellStyle name="Comma 151 4 3" xfId="17434" xr:uid="{99E7BABB-B3A8-48D2-B9B8-D99D44C3757B}"/>
    <cellStyle name="Comma 151 5" xfId="8043" xr:uid="{5FB37F90-FB69-45E2-BD3A-B1B509CC3B09}"/>
    <cellStyle name="Comma 151 5 2" xfId="22327" xr:uid="{99893E5B-F692-4E2D-A8AC-8991A33C2865}"/>
    <cellStyle name="Comma 151 6" xfId="14117" xr:uid="{25EBE355-4570-40AB-BB95-E56D74451EA5}"/>
    <cellStyle name="Comma 151 7" xfId="28280" xr:uid="{1E982017-38AF-44DB-9BDC-F031E8B4AAD9}"/>
    <cellStyle name="Comma 152" xfId="1024" xr:uid="{08501992-6123-4B62-A0B3-FD6D7D488BE0}"/>
    <cellStyle name="Comma 152 2" xfId="3563" xr:uid="{78DEF804-7226-4535-B629-DB2D438C0375}"/>
    <cellStyle name="Comma 152 2 2" xfId="7196" xr:uid="{A3E78644-63D4-4136-901D-48904ED0A2E8}"/>
    <cellStyle name="Comma 152 2 2 2" xfId="13446" xr:uid="{9AECA1B2-6E4F-439B-8E77-03ED842F4F97}"/>
    <cellStyle name="Comma 152 2 2 2 2" xfId="27679" xr:uid="{14CD7003-9143-4E2E-B66A-55BB2C81EC13}"/>
    <cellStyle name="Comma 152 2 2 3" xfId="19506" xr:uid="{4957CBF8-19AA-4BFB-9D73-1C5482F27516}"/>
    <cellStyle name="Comma 152 2 3" xfId="10528" xr:uid="{F577CCDE-D631-45E4-83BB-263CBD58F8FB}"/>
    <cellStyle name="Comma 152 2 3 2" xfId="24767" xr:uid="{6B35FFF7-A1B0-4D8E-B452-FE7A38C26F26}"/>
    <cellStyle name="Comma 152 2 4" xfId="16559" xr:uid="{C60AAC05-777F-4503-AAD9-0DE6F52083CA}"/>
    <cellStyle name="Comma 152 3" xfId="4172" xr:uid="{602B22BD-6013-4FE5-BE1D-79F7CD905706}"/>
    <cellStyle name="Comma 152 3 2" xfId="7742" xr:uid="{78B91580-A226-4B65-A286-8DE579428180}"/>
    <cellStyle name="Comma 152 3 2 2" xfId="13992" xr:uid="{ED161B9C-B451-4D3B-90F7-6853336E0B80}"/>
    <cellStyle name="Comma 152 3 2 2 2" xfId="28225" xr:uid="{F29CCD1A-B735-462D-80EE-B1000FA10884}"/>
    <cellStyle name="Comma 152 3 2 3" xfId="20052" xr:uid="{D22E94AE-35E0-4453-9245-B436EC9A8305}"/>
    <cellStyle name="Comma 152 3 3" xfId="11073" xr:uid="{3F1F6869-E9EC-49D5-9056-49445FD8C894}"/>
    <cellStyle name="Comma 152 3 3 2" xfId="25308" xr:uid="{4AB063A5-3AF0-4BEE-95B2-CA37C778B371}"/>
    <cellStyle name="Comma 152 3 4" xfId="17100" xr:uid="{9D26DB2E-3A1B-4ED2-B1D4-7D1D3423207C}"/>
    <cellStyle name="Comma 152 4" xfId="4921" xr:uid="{49AD60AE-5499-4D33-AAC6-C5AAC59E9EB2}"/>
    <cellStyle name="Comma 152 4 2" xfId="11797" xr:uid="{36E0E91B-4024-4898-9BF8-C035C1DB4EE0}"/>
    <cellStyle name="Comma 152 4 2 2" xfId="26030" xr:uid="{0A7A85DE-0FD8-4D68-8ACD-7D6962E74403}"/>
    <cellStyle name="Comma 152 4 3" xfId="17849" xr:uid="{C1606D82-AE8A-4059-B8A7-D6C1771ABD2E}"/>
    <cellStyle name="Comma 152 5" xfId="8374" xr:uid="{4E5F21D3-C065-45E4-ADAA-3FEE6FE25327}"/>
    <cellStyle name="Comma 152 5 2" xfId="22629" xr:uid="{9FC9F7EC-E1D0-4CC9-82FD-2DA59A8543DA}"/>
    <cellStyle name="Comma 152 6" xfId="14425" xr:uid="{042D9ED7-80DF-45EE-AE2B-00F1D6585F1E}"/>
    <cellStyle name="Comma 152 7" xfId="28297" xr:uid="{BB9B5578-01D9-4C2F-83FC-C474193DBB01}"/>
    <cellStyle name="Comma 153" xfId="1023" xr:uid="{C9CFDBDC-E7F7-495D-8569-3C47D00D62BD}"/>
    <cellStyle name="Comma 153 2" xfId="3562" xr:uid="{A19B6902-72A3-4B07-8309-C64FB0FD75AC}"/>
    <cellStyle name="Comma 153 2 2" xfId="7195" xr:uid="{2B69C918-21CD-469E-9568-A0824EC69673}"/>
    <cellStyle name="Comma 153 2 2 2" xfId="13445" xr:uid="{FEA39AA0-1858-4C79-B19B-2E13036AE2FC}"/>
    <cellStyle name="Comma 153 2 2 2 2" xfId="27678" xr:uid="{AA9C8859-8321-4382-94F4-469E13CB72FB}"/>
    <cellStyle name="Comma 153 2 2 3" xfId="19505" xr:uid="{2FFD5101-F534-424D-B400-DF9AED8A547B}"/>
    <cellStyle name="Comma 153 2 3" xfId="10527" xr:uid="{3B539290-5744-48B5-95E1-7C76C6F41E9D}"/>
    <cellStyle name="Comma 153 2 3 2" xfId="24766" xr:uid="{57C8AAFC-D198-4744-8D3B-3FE114A4B7C6}"/>
    <cellStyle name="Comma 153 2 4" xfId="16558" xr:uid="{76B6858B-1491-42C6-8EDE-56F2E4051C21}"/>
    <cellStyle name="Comma 153 3" xfId="4171" xr:uid="{102EEDC5-3CDE-4ABF-8B54-EEAAD62DEFAF}"/>
    <cellStyle name="Comma 153 3 2" xfId="7741" xr:uid="{EC4C1B0E-C6F7-42E1-BA87-EA43089736E4}"/>
    <cellStyle name="Comma 153 3 2 2" xfId="13991" xr:uid="{5911B4D9-96FF-4F5F-99AE-14CF61E01845}"/>
    <cellStyle name="Comma 153 3 2 2 2" xfId="28224" xr:uid="{4A0F0FE0-C40E-43F1-8C2D-3292881D0AE0}"/>
    <cellStyle name="Comma 153 3 2 3" xfId="20051" xr:uid="{DE534C21-B161-4F02-A355-F684BBE8483C}"/>
    <cellStyle name="Comma 153 3 3" xfId="11072" xr:uid="{14663E84-83B2-4B5E-B3CD-0DB9053EBE3E}"/>
    <cellStyle name="Comma 153 3 3 2" xfId="25307" xr:uid="{24F19540-0124-4F63-A5B2-434BE1B7D507}"/>
    <cellStyle name="Comma 153 3 4" xfId="17099" xr:uid="{5A1ED8E8-211A-4C5E-B54E-19E759DF6A4B}"/>
    <cellStyle name="Comma 153 4" xfId="4920" xr:uid="{1EC4BD1D-5B09-4801-A4E6-30A7797490F5}"/>
    <cellStyle name="Comma 153 4 2" xfId="11796" xr:uid="{64E0C111-EA18-467B-AEA5-94AD6E7DC52E}"/>
    <cellStyle name="Comma 153 4 2 2" xfId="26029" xr:uid="{3EB16C6D-6B4D-41C5-A888-F5ACA9320357}"/>
    <cellStyle name="Comma 153 4 3" xfId="17848" xr:uid="{C750928E-D03E-440D-9BCF-24374641C257}"/>
    <cellStyle name="Comma 153 5" xfId="8373" xr:uid="{A2DC6BB1-9C60-45DB-944A-5D2881DA1D3A}"/>
    <cellStyle name="Comma 153 5 2" xfId="22628" xr:uid="{D3EB563C-0476-4D43-9ADA-6D3A271198EC}"/>
    <cellStyle name="Comma 153 6" xfId="14424" xr:uid="{8AC92110-D21A-4AFC-B58B-CDED84B91DB9}"/>
    <cellStyle name="Comma 153 7" xfId="28299" xr:uid="{631D5818-A8EC-44FC-931A-401F560A30C2}"/>
    <cellStyle name="Comma 154" xfId="1035" xr:uid="{5B38E85E-E531-4660-A79E-D5FED58B9A41}"/>
    <cellStyle name="Comma 154 2" xfId="3565" xr:uid="{0DF41F71-D8EA-4649-9225-89437B2FD1E0}"/>
    <cellStyle name="Comma 154 2 2" xfId="7198" xr:uid="{004EB3DE-5A91-4053-B190-78221A770E80}"/>
    <cellStyle name="Comma 154 2 2 2" xfId="13448" xr:uid="{0279A467-601F-4D8E-9E4C-4648056A38DE}"/>
    <cellStyle name="Comma 154 2 2 2 2" xfId="27681" xr:uid="{9115E525-82E1-4DB4-BD30-69F395B51B80}"/>
    <cellStyle name="Comma 154 2 2 3" xfId="19508" xr:uid="{B08BE5DF-9026-4C6E-ABEB-148BE467BE7F}"/>
    <cellStyle name="Comma 154 2 3" xfId="10530" xr:uid="{D2FB0591-69F4-4C96-ADFD-51590CD2C983}"/>
    <cellStyle name="Comma 154 2 3 2" xfId="24769" xr:uid="{40C8979D-782B-4074-9F57-018CD39463F7}"/>
    <cellStyle name="Comma 154 2 4" xfId="16561" xr:uid="{8E66ABEE-2DD8-4A35-8CF3-C19E79155001}"/>
    <cellStyle name="Comma 154 3" xfId="4174" xr:uid="{A1E5EA72-7B84-49E9-87A9-3C04B81F46EC}"/>
    <cellStyle name="Comma 154 3 2" xfId="7744" xr:uid="{24D2C2DA-1B16-4AD1-999E-2260C8747475}"/>
    <cellStyle name="Comma 154 3 2 2" xfId="13994" xr:uid="{10B02716-E599-4ED9-B2E7-ED687FA4C526}"/>
    <cellStyle name="Comma 154 3 2 2 2" xfId="28227" xr:uid="{1DB940C9-306C-45EF-826C-62DA44B0AD04}"/>
    <cellStyle name="Comma 154 3 2 3" xfId="20054" xr:uid="{58829B0E-402E-4294-82E3-0BB617C65DF1}"/>
    <cellStyle name="Comma 154 3 3" xfId="11075" xr:uid="{1E3EC926-FC92-42DE-95CB-AF4C6DB04C4A}"/>
    <cellStyle name="Comma 154 3 3 2" xfId="25310" xr:uid="{DA8DE8C8-CFBF-4F6A-B624-AEEEDF10E664}"/>
    <cellStyle name="Comma 154 3 4" xfId="17102" xr:uid="{20065A61-701D-4D55-B2BE-A2C39A84FF78}"/>
    <cellStyle name="Comma 154 4" xfId="4923" xr:uid="{4E9897E7-4312-4AF9-9A76-050506B3DA05}"/>
    <cellStyle name="Comma 154 4 2" xfId="11799" xr:uid="{738AF572-2461-4426-A2E0-66D5F0A7C982}"/>
    <cellStyle name="Comma 154 4 2 2" xfId="26032" xr:uid="{C1AA9402-31C2-44CC-8202-5166D17EC3C6}"/>
    <cellStyle name="Comma 154 4 3" xfId="17851" xr:uid="{FBAAB1E0-BAA2-4C2B-960D-94E343F924EB}"/>
    <cellStyle name="Comma 154 5" xfId="8376" xr:uid="{A30380D1-F30A-4A69-B465-945FDE060950}"/>
    <cellStyle name="Comma 154 5 2" xfId="22631" xr:uid="{D3ADBD05-8B28-4907-87D4-7402234A5CDB}"/>
    <cellStyle name="Comma 154 6" xfId="14427" xr:uid="{7A5F44CF-0FD8-4FEC-8411-C03386DE2C79}"/>
    <cellStyle name="Comma 154 7" xfId="28303" xr:uid="{9E241438-9223-4FB0-A1D7-EEE484B87B9A}"/>
    <cellStyle name="Comma 155" xfId="1012" xr:uid="{987C0812-574C-447B-97DB-20026B16C871}"/>
    <cellStyle name="Comma 155 2" xfId="3559" xr:uid="{C6B764DF-CFAA-4A86-9DCE-81EF42D69FFC}"/>
    <cellStyle name="Comma 155 2 2" xfId="7192" xr:uid="{7062086C-9BC1-4515-B8BE-8024795FB4FC}"/>
    <cellStyle name="Comma 155 2 2 2" xfId="13442" xr:uid="{713BF047-5CBA-474E-9AF6-5EA36FC7FBBF}"/>
    <cellStyle name="Comma 155 2 2 2 2" xfId="27675" xr:uid="{2A121FC8-908F-4944-ABB1-5AD67BE74BB9}"/>
    <cellStyle name="Comma 155 2 2 3" xfId="19502" xr:uid="{E20FF040-1D36-4CBC-BF79-C5C21117CAFF}"/>
    <cellStyle name="Comma 155 2 3" xfId="10524" xr:uid="{94CFCBF2-5ED0-4A11-AD4C-290D28442C75}"/>
    <cellStyle name="Comma 155 2 3 2" xfId="24763" xr:uid="{6FC5BB6C-B85C-429E-87BD-B35AF38CF3AC}"/>
    <cellStyle name="Comma 155 2 4" xfId="16555" xr:uid="{A78199AC-5D62-4DEF-9FFB-6DE70E487AA7}"/>
    <cellStyle name="Comma 155 3" xfId="4168" xr:uid="{8188B9B6-88B1-4E74-9A96-A54E91F1C01E}"/>
    <cellStyle name="Comma 155 3 2" xfId="7738" xr:uid="{9453E940-FDD5-4699-8BE2-5469535ADFFB}"/>
    <cellStyle name="Comma 155 3 2 2" xfId="13988" xr:uid="{E0AA663B-7079-4AC9-8D4E-E4AEBAF24B73}"/>
    <cellStyle name="Comma 155 3 2 2 2" xfId="28221" xr:uid="{BF6BAF6B-E315-4870-9AAF-BCF88A24E6A2}"/>
    <cellStyle name="Comma 155 3 2 3" xfId="20048" xr:uid="{B3C1C0A6-D584-4848-9F13-8EF546406E55}"/>
    <cellStyle name="Comma 155 3 3" xfId="11069" xr:uid="{DA000B9D-9F42-463C-B978-35AD199EF3EC}"/>
    <cellStyle name="Comma 155 3 3 2" xfId="25304" xr:uid="{BBDB323D-C01C-4703-BED5-7E6981D43764}"/>
    <cellStyle name="Comma 155 3 4" xfId="17096" xr:uid="{14549BBE-EA71-4DF1-AE71-CF08D647E4B1}"/>
    <cellStyle name="Comma 155 4" xfId="4917" xr:uid="{A105900F-EED7-431A-80AF-6092BF1B2C18}"/>
    <cellStyle name="Comma 155 4 2" xfId="11793" xr:uid="{23AADCE9-01CF-4439-A92B-F3C089FB41EA}"/>
    <cellStyle name="Comma 155 4 2 2" xfId="26026" xr:uid="{14CAC0E9-FA6D-45EF-BB77-FD2C3802D363}"/>
    <cellStyle name="Comma 155 4 3" xfId="17845" xr:uid="{1C03E78C-8712-4831-9C59-37AA48693BDF}"/>
    <cellStyle name="Comma 155 5" xfId="8370" xr:uid="{9C91BE1A-6D7E-4AE6-A87F-6F634982B59A}"/>
    <cellStyle name="Comma 155 5 2" xfId="22625" xr:uid="{EE9E55EC-5AFD-4EAE-AF4F-BA3B235A6013}"/>
    <cellStyle name="Comma 155 6" xfId="14421" xr:uid="{5F0C9D6F-13FA-41CD-894F-817986723435}"/>
    <cellStyle name="Comma 155 7" xfId="31093" xr:uid="{29983028-0182-47D3-8A4F-A1B1F422A18B}"/>
    <cellStyle name="Comma 156" xfId="1015" xr:uid="{2492EFBB-C45C-4A16-9308-A313DA77D51F}"/>
    <cellStyle name="Comma 156 2" xfId="3561" xr:uid="{EFE98E21-751F-4891-BE24-D652A5F447F7}"/>
    <cellStyle name="Comma 156 2 2" xfId="7194" xr:uid="{B673B214-C356-4222-AC6A-0639D689003A}"/>
    <cellStyle name="Comma 156 2 2 2" xfId="13444" xr:uid="{FFB3F920-F3A2-49CF-AAFC-5FF2CBE9B2A2}"/>
    <cellStyle name="Comma 156 2 2 2 2" xfId="27677" xr:uid="{C0E100F1-6207-4E64-B74E-A642C9CF08AD}"/>
    <cellStyle name="Comma 156 2 2 3" xfId="19504" xr:uid="{D2F39734-066A-4DED-9F47-7405622E5C92}"/>
    <cellStyle name="Comma 156 2 3" xfId="10526" xr:uid="{D4FF7104-651A-4815-AC16-7599801240B3}"/>
    <cellStyle name="Comma 156 2 3 2" xfId="24765" xr:uid="{98D04790-698B-4CBF-B85C-53E29BE26371}"/>
    <cellStyle name="Comma 156 2 4" xfId="16557" xr:uid="{27BC7A49-4FF6-4BDE-BD46-7577923FD48D}"/>
    <cellStyle name="Comma 156 3" xfId="4170" xr:uid="{957270B6-384A-4411-8DA8-BC603A1C4DC8}"/>
    <cellStyle name="Comma 156 3 2" xfId="7740" xr:uid="{CCB136D0-FDFF-4938-BB13-7C48DD66E271}"/>
    <cellStyle name="Comma 156 3 2 2" xfId="13990" xr:uid="{6C266BD0-C18F-4D89-A377-93FB7458CAE0}"/>
    <cellStyle name="Comma 156 3 2 2 2" xfId="28223" xr:uid="{061D1838-D110-422C-BE01-458C67F6D003}"/>
    <cellStyle name="Comma 156 3 2 3" xfId="20050" xr:uid="{5EEF9382-5F63-4D4A-8BD0-637B1D2D61D1}"/>
    <cellStyle name="Comma 156 3 3" xfId="11071" xr:uid="{22DCD831-234A-4EFC-B5EF-4C649236292B}"/>
    <cellStyle name="Comma 156 3 3 2" xfId="25306" xr:uid="{162E1742-B316-4737-B809-2EEA9AE35274}"/>
    <cellStyle name="Comma 156 3 4" xfId="17098" xr:uid="{1720BD06-E2D1-476F-A083-7957D6ACA71D}"/>
    <cellStyle name="Comma 156 4" xfId="4919" xr:uid="{95EC3D3F-854B-4A77-92C7-AEB3F5C94A39}"/>
    <cellStyle name="Comma 156 4 2" xfId="11795" xr:uid="{B848B1D8-0345-47F4-86E3-01B309C257C5}"/>
    <cellStyle name="Comma 156 4 2 2" xfId="26028" xr:uid="{84E12F44-0FA3-4E3F-A5F9-3CF040467CC0}"/>
    <cellStyle name="Comma 156 4 3" xfId="17847" xr:uid="{1CD99F62-8EF7-4FFA-A68A-58D5784FDD07}"/>
    <cellStyle name="Comma 156 5" xfId="8372" xr:uid="{3BE6E3E6-BFBD-4390-9F16-93A0A86E0866}"/>
    <cellStyle name="Comma 156 5 2" xfId="22627" xr:uid="{1A924789-DD1E-4185-B3D0-180C969DB157}"/>
    <cellStyle name="Comma 156 6" xfId="14423" xr:uid="{0E045912-B687-46A3-B289-C279652FF955}"/>
    <cellStyle name="Comma 156 7" xfId="32105" xr:uid="{5F16C1BF-0781-42E0-A7E5-518BC9131F51}"/>
    <cellStyle name="Comma 157" xfId="1028" xr:uid="{67F2D300-0A51-448A-A161-E61117B3FCEB}"/>
    <cellStyle name="Comma 157 2" xfId="3564" xr:uid="{8A19DBF7-522A-4258-A0EA-428210645418}"/>
    <cellStyle name="Comma 157 2 2" xfId="7197" xr:uid="{56C43A2D-501E-403F-9972-DAB085971DB8}"/>
    <cellStyle name="Comma 157 2 2 2" xfId="13447" xr:uid="{941136E2-926C-4446-81AB-C5D38016DF3B}"/>
    <cellStyle name="Comma 157 2 2 2 2" xfId="27680" xr:uid="{2A7832F5-1B20-4C49-A3A8-ADE9183D3692}"/>
    <cellStyle name="Comma 157 2 2 3" xfId="19507" xr:uid="{2530D54A-BE10-4119-B0EF-8412EBFFE2E7}"/>
    <cellStyle name="Comma 157 2 3" xfId="10529" xr:uid="{144FB2D7-3C70-4CD2-8153-F6E107A434BB}"/>
    <cellStyle name="Comma 157 2 3 2" xfId="24768" xr:uid="{B519E89F-8B7F-4F2A-9513-BE5C1D2FBF2D}"/>
    <cellStyle name="Comma 157 2 4" xfId="16560" xr:uid="{FDB59E11-6FB1-4D8E-8544-C0B5C7ECF70C}"/>
    <cellStyle name="Comma 157 3" xfId="4173" xr:uid="{D969BA0E-B4F0-403D-B4E3-2E56E32717B5}"/>
    <cellStyle name="Comma 157 3 2" xfId="7743" xr:uid="{DA09D12A-E396-4F07-AA41-668041B40078}"/>
    <cellStyle name="Comma 157 3 2 2" xfId="13993" xr:uid="{693AB38B-9F1D-4FFC-90CB-66BACAB9852B}"/>
    <cellStyle name="Comma 157 3 2 2 2" xfId="28226" xr:uid="{71C10A3C-FD17-4A8B-B30D-E02976DDAAEA}"/>
    <cellStyle name="Comma 157 3 2 3" xfId="20053" xr:uid="{7ABC2D1F-B045-49A2-8E9B-12C457A59F6C}"/>
    <cellStyle name="Comma 157 3 3" xfId="11074" xr:uid="{8EE89474-D1B7-4A89-B623-D2DBDD97915A}"/>
    <cellStyle name="Comma 157 3 3 2" xfId="25309" xr:uid="{204740DA-EC72-443E-B607-8081E889BA32}"/>
    <cellStyle name="Comma 157 3 4" xfId="17101" xr:uid="{3A6D303A-5231-4EDE-AC6D-1CF33FD2A1ED}"/>
    <cellStyle name="Comma 157 4" xfId="4922" xr:uid="{263F3BEB-5906-4954-AD94-43EA554B4FAF}"/>
    <cellStyle name="Comma 157 4 2" xfId="11798" xr:uid="{95C29DC6-D1DC-45E3-B510-469987B7F260}"/>
    <cellStyle name="Comma 157 4 2 2" xfId="26031" xr:uid="{0B6B4A47-1BFE-43B3-9072-B9EBC62E4E03}"/>
    <cellStyle name="Comma 157 4 3" xfId="17850" xr:uid="{FC8325C2-A22A-4260-8741-83884EC52CD7}"/>
    <cellStyle name="Comma 157 5" xfId="8375" xr:uid="{3BD303F2-BB48-4117-BA88-451D56643CA6}"/>
    <cellStyle name="Comma 157 5 2" xfId="22630" xr:uid="{40EE00A2-1FA7-443D-8660-A27CC2C34E30}"/>
    <cellStyle name="Comma 157 6" xfId="14426" xr:uid="{C76EB104-84AD-4CA5-97B7-107E33A8A348}"/>
    <cellStyle name="Comma 157 7" xfId="32103" xr:uid="{566D8672-ACD4-4BF8-B382-6CD0D8CDDE88}"/>
    <cellStyle name="Comma 158" xfId="1041" xr:uid="{28CEB9B9-35EF-4A24-A7F1-E376EEDF9A96}"/>
    <cellStyle name="Comma 158 2" xfId="3566" xr:uid="{AA9575AF-9FED-4B06-A6C3-68C588B858E5}"/>
    <cellStyle name="Comma 158 2 2" xfId="7199" xr:uid="{5CE2E587-F412-464F-BCE5-522003EC23A2}"/>
    <cellStyle name="Comma 158 2 2 2" xfId="13449" xr:uid="{338DB1A7-D5AA-4DFE-92A1-23BBA44E4B61}"/>
    <cellStyle name="Comma 158 2 2 2 2" xfId="27682" xr:uid="{80138910-71A6-4658-844E-D2B483197B2F}"/>
    <cellStyle name="Comma 158 2 2 3" xfId="19509" xr:uid="{10B8E31C-3B63-47FD-BDE5-86E750233B31}"/>
    <cellStyle name="Comma 158 2 3" xfId="10531" xr:uid="{A234686F-BDA6-4FA5-B334-38864C8DAA9E}"/>
    <cellStyle name="Comma 158 2 3 2" xfId="24770" xr:uid="{A7577E4B-B96B-472D-9C35-CC6AB819792E}"/>
    <cellStyle name="Comma 158 2 4" xfId="16562" xr:uid="{3976D31C-01FE-473D-AEA9-D7DAD4260EAA}"/>
    <cellStyle name="Comma 158 3" xfId="4175" xr:uid="{3CABF56A-5101-4A3F-B9B5-A31926F8758F}"/>
    <cellStyle name="Comma 158 3 2" xfId="7745" xr:uid="{F65F6EE1-79EF-41DF-A37B-1FBEA1FBE810}"/>
    <cellStyle name="Comma 158 3 2 2" xfId="13995" xr:uid="{A433FC51-E1D1-4F44-8A52-6FB9512EC846}"/>
    <cellStyle name="Comma 158 3 2 2 2" xfId="28228" xr:uid="{37D23238-00FF-471D-8952-223720073F22}"/>
    <cellStyle name="Comma 158 3 2 3" xfId="20055" xr:uid="{17FB4F14-4D99-45E4-B35E-DE5EA8BBCED7}"/>
    <cellStyle name="Comma 158 3 3" xfId="11076" xr:uid="{AE0D445F-811A-4018-B0FC-2937FB47798B}"/>
    <cellStyle name="Comma 158 3 3 2" xfId="25311" xr:uid="{D5E28823-DE94-4A73-9CF4-ED5820ACB6E8}"/>
    <cellStyle name="Comma 158 3 4" xfId="17103" xr:uid="{EBADA11C-2E65-4765-A085-66546B1463FD}"/>
    <cellStyle name="Comma 158 4" xfId="4924" xr:uid="{0ED6400A-B56A-4080-BE53-DFCE34E06AE0}"/>
    <cellStyle name="Comma 158 4 2" xfId="11800" xr:uid="{5A48E291-362F-4239-BEE6-684A48667726}"/>
    <cellStyle name="Comma 158 4 2 2" xfId="26033" xr:uid="{208CB83C-CBE1-4413-AA78-ED3B814EB1D5}"/>
    <cellStyle name="Comma 158 4 3" xfId="17852" xr:uid="{CE460BEA-DAB9-4EC8-A83C-52EF6339D7ED}"/>
    <cellStyle name="Comma 158 5" xfId="8377" xr:uid="{A25F51DE-A511-4DD1-839F-89916B3FA57D}"/>
    <cellStyle name="Comma 158 5 2" xfId="22632" xr:uid="{7A2E8F7E-2032-4921-A43D-B8FEF2976263}"/>
    <cellStyle name="Comma 158 6" xfId="14428" xr:uid="{81BA4508-AB2B-4356-BCA2-97A1BC61A349}"/>
    <cellStyle name="Comma 158 7" xfId="32104" xr:uid="{905A3944-17E5-4808-981A-16500F0D5C97}"/>
    <cellStyle name="Comma 159" xfId="1013" xr:uid="{D5B1ED3E-339B-472D-8537-6B319F75F331}"/>
    <cellStyle name="Comma 159 2" xfId="3560" xr:uid="{4CFBD1E2-F086-4CEF-9A2C-3A121A026B47}"/>
    <cellStyle name="Comma 159 2 2" xfId="7193" xr:uid="{75BD9CBD-2FC2-4C10-8686-5BE11AD6DFC0}"/>
    <cellStyle name="Comma 159 2 2 2" xfId="13443" xr:uid="{3C50B48A-B951-4520-AEFB-E3AFBF0A45D8}"/>
    <cellStyle name="Comma 159 2 2 2 2" xfId="27676" xr:uid="{7C443CBF-C04B-4111-A9AE-C598FEFCB5A4}"/>
    <cellStyle name="Comma 159 2 2 3" xfId="19503" xr:uid="{EA719C88-B65E-4E5B-8BFD-75622E6B4DA5}"/>
    <cellStyle name="Comma 159 2 3" xfId="10525" xr:uid="{F6A4D1D0-2BD8-41BD-A6D8-2455DB61551B}"/>
    <cellStyle name="Comma 159 2 3 2" xfId="24764" xr:uid="{AB5B27FA-C595-4F70-9693-D1F61D0A77DF}"/>
    <cellStyle name="Comma 159 2 4" xfId="16556" xr:uid="{51B9ECAB-A4DF-4F78-B1EA-1CCE2C1182C6}"/>
    <cellStyle name="Comma 159 3" xfId="4169" xr:uid="{D3951CC8-78D7-4BC9-9BBF-52548452D6A2}"/>
    <cellStyle name="Comma 159 3 2" xfId="7739" xr:uid="{D2520574-62E5-4370-909F-8AA0DA0A9C13}"/>
    <cellStyle name="Comma 159 3 2 2" xfId="13989" xr:uid="{62798157-CB52-466C-A234-2BB295FB26E8}"/>
    <cellStyle name="Comma 159 3 2 2 2" xfId="28222" xr:uid="{67A17A17-9571-4FBB-81B0-0BE97336111B}"/>
    <cellStyle name="Comma 159 3 2 3" xfId="20049" xr:uid="{9F2E27CA-E553-44AA-BC87-865C2EA91BB7}"/>
    <cellStyle name="Comma 159 3 3" xfId="11070" xr:uid="{0C891926-DC37-4656-A22D-1E2265E21728}"/>
    <cellStyle name="Comma 159 3 3 2" xfId="25305" xr:uid="{D62842CA-F9AC-4AFD-AC3D-F9E029ED1F2E}"/>
    <cellStyle name="Comma 159 3 4" xfId="17097" xr:uid="{301C4CB5-3890-4C5B-8272-9B9D915B6A34}"/>
    <cellStyle name="Comma 159 4" xfId="4918" xr:uid="{537A6A76-CDFE-4C8A-963B-839498D12523}"/>
    <cellStyle name="Comma 159 4 2" xfId="11794" xr:uid="{28B3AE45-6A62-4C8E-B17F-84FFDC10E322}"/>
    <cellStyle name="Comma 159 4 2 2" xfId="26027" xr:uid="{306E8ACA-2DEB-425E-AB43-D3D4E4121FC6}"/>
    <cellStyle name="Comma 159 4 3" xfId="17846" xr:uid="{9CCA67DC-E03F-4902-9C37-5259F288BB18}"/>
    <cellStyle name="Comma 159 5" xfId="8371" xr:uid="{BD840D99-753A-4963-AAB1-92C6CE0B0262}"/>
    <cellStyle name="Comma 159 5 2" xfId="22626" xr:uid="{4A4D39E2-EF4F-4F2B-A4C7-E724E1FBDF62}"/>
    <cellStyle name="Comma 159 6" xfId="14422" xr:uid="{E79ABA25-752C-4722-A2A5-B97F5DAC749A}"/>
    <cellStyle name="Comma 16" xfId="322" xr:uid="{7434A31D-DE00-47D7-94D4-B9C4336AF688}"/>
    <cellStyle name="Comma 16 2" xfId="580" xr:uid="{308A121E-077C-498B-89C3-C4201CAC4286}"/>
    <cellStyle name="Comma 16 2 2" xfId="48" xr:uid="{8329298D-A738-4F5C-B29C-708BCE749C0C}"/>
    <cellStyle name="Comma 16 2 2 2" xfId="5494" xr:uid="{6D86FC59-0646-4DEE-9D3D-5CFFE254C4F1}"/>
    <cellStyle name="Comma 16 2 2 2 2" xfId="12139" xr:uid="{ADBC9B7C-B272-4184-9478-F01B6C924E3D}"/>
    <cellStyle name="Comma 16 2 2 2 2 2" xfId="26372" xr:uid="{2A96701E-2B0D-409D-8423-877EAE0F6A22}"/>
    <cellStyle name="Comma 16 2 2 2 3" xfId="18193" xr:uid="{9B20AB45-4289-4453-A86C-0C8B7B82403A}"/>
    <cellStyle name="Comma 16 2 2 3" xfId="8871" xr:uid="{C231E600-ABDB-4A7C-A240-1DC38A6C6DB4}"/>
    <cellStyle name="Comma 16 2 2 3 2" xfId="23115" xr:uid="{783A1F2C-AC70-4767-A127-C85AABE4D4CD}"/>
    <cellStyle name="Comma 16 2 2 4" xfId="14893" xr:uid="{B6ACC7ED-569E-492E-A337-E2F9656166A7}"/>
    <cellStyle name="Comma 16 2 2 5" xfId="31104" xr:uid="{02295641-DDB1-4148-BE13-C12B3972507B}"/>
    <cellStyle name="Comma 16 2 3" xfId="3458" xr:uid="{8B891F51-6FA1-4843-94E1-90B5829DE766}"/>
    <cellStyle name="Comma 16 2 3 2" xfId="7092" xr:uid="{FC085360-F3D2-449B-A4B1-27E8AF70A8A3}"/>
    <cellStyle name="Comma 16 2 3 2 2" xfId="13342" xr:uid="{88E70561-B498-42AF-9DB3-3C58B32D7D02}"/>
    <cellStyle name="Comma 16 2 3 2 2 2" xfId="27575" xr:uid="{FAD66311-758D-4914-A73F-C8DA5B53EBF6}"/>
    <cellStyle name="Comma 16 2 3 2 3" xfId="19402" xr:uid="{7105E859-49A6-4BD3-8F97-63CDD44E6836}"/>
    <cellStyle name="Comma 16 2 3 3" xfId="10424" xr:uid="{5788196B-3D58-4E7F-B619-0373C844CB53}"/>
    <cellStyle name="Comma 16 2 3 3 2" xfId="24663" xr:uid="{13213F4F-71C4-453F-9D76-3147E2EF943B}"/>
    <cellStyle name="Comma 16 2 3 4" xfId="16455" xr:uid="{EC02335A-226D-466E-B510-0F72C8F3D55F}"/>
    <cellStyle name="Comma 16 2 4" xfId="4068" xr:uid="{78FFC476-58D1-42E0-A241-2207B52E3929}"/>
    <cellStyle name="Comma 16 2 4 2" xfId="7638" xr:uid="{0016B049-64BE-4771-A085-63683EE05633}"/>
    <cellStyle name="Comma 16 2 4 2 2" xfId="13888" xr:uid="{16EDA36D-BF13-4EFB-AB3C-135A2B79A310}"/>
    <cellStyle name="Comma 16 2 4 2 2 2" xfId="28121" xr:uid="{97ECE442-9470-48BC-AF44-47A641EC8BDE}"/>
    <cellStyle name="Comma 16 2 4 2 3" xfId="19948" xr:uid="{8C4C8571-6015-49FE-8352-9514CA0E1D1D}"/>
    <cellStyle name="Comma 16 2 4 3" xfId="10969" xr:uid="{B9D05E85-FC03-481B-B197-D67418D7D5DE}"/>
    <cellStyle name="Comma 16 2 4 3 2" xfId="25204" xr:uid="{0A9FF2AC-D2CD-4D01-AB51-72337A4B035C}"/>
    <cellStyle name="Comma 16 2 4 4" xfId="16996" xr:uid="{1F76E3D0-46FD-4E0C-BF01-555A51C7D682}"/>
    <cellStyle name="Comma 16 2 5" xfId="5291" xr:uid="{82B9F8B1-AAFE-4A1B-A642-AC5679B22E25}"/>
    <cellStyle name="Comma 16 2 6" xfId="4729" xr:uid="{A23EDD04-886D-4E49-AC9B-7980F56B3FB6}"/>
    <cellStyle name="Comma 16 2 6 2" xfId="11610" xr:uid="{40AC447B-C66C-4AE2-BF66-DE86E990CEA8}"/>
    <cellStyle name="Comma 16 2 6 2 2" xfId="25843" xr:uid="{5748DF08-704F-4D61-9B57-94461F80BB49}"/>
    <cellStyle name="Comma 16 2 6 3" xfId="17657" xr:uid="{F34F364C-7563-42BA-B7D7-4E8968AF3D3B}"/>
    <cellStyle name="Comma 16 2 7" xfId="8221" xr:uid="{76C2F4F4-AA7B-4B22-9962-1CFCBFD89588}"/>
    <cellStyle name="Comma 16 2 7 2" xfId="22491" xr:uid="{0FF8BE18-DBA5-45E0-B472-D0249F7D3380}"/>
    <cellStyle name="Comma 16 2 8" xfId="1499" xr:uid="{CC1F28FC-259D-4B66-99B7-AE370A6E4F9F}"/>
    <cellStyle name="Comma 16 2 8 2" xfId="20323" xr:uid="{AD5E5744-31A2-44E4-9F6D-58BBCBC8DF68}"/>
    <cellStyle name="Comma 16 2 8 3" xfId="14267" xr:uid="{0DEA6734-F168-4658-9389-C322BBB0C0B2}"/>
    <cellStyle name="Comma 16 3" xfId="523" xr:uid="{64397D89-93A8-42AB-85A9-DA648727DA76}"/>
    <cellStyle name="Comma 16 3 2" xfId="1899" xr:uid="{05A89674-3528-4B02-92A8-69ED3CB4E008}"/>
    <cellStyle name="Comma 16 3 2 2" xfId="5659" xr:uid="{6FB4240A-28E4-44E3-9A81-03A7F24D0ED4}"/>
    <cellStyle name="Comma 16 3 2 2 2" xfId="12210" xr:uid="{73C1B503-F777-4F5E-90F5-933BF02C71A9}"/>
    <cellStyle name="Comma 16 3 2 2 2 2" xfId="26443" xr:uid="{4A3C130C-2E92-4498-ABEC-232CC87F3657}"/>
    <cellStyle name="Comma 16 3 2 2 3" xfId="18265" xr:uid="{A82D8AD9-08B3-4BBD-BC31-ED609CD7C7B9}"/>
    <cellStyle name="Comma 16 3 2 3" xfId="9020" xr:uid="{A5901C9F-BB87-48F8-938D-17EF8002BB1E}"/>
    <cellStyle name="Comma 16 3 2 3 2" xfId="23264" xr:uid="{66429CA1-0B18-4822-A6AB-0FD52D3E9808}"/>
    <cellStyle name="Comma 16 3 2 4" xfId="15035" xr:uid="{73DEFDA9-B845-442C-AF15-FDD0285D30D6}"/>
    <cellStyle name="Comma 16 3 3" xfId="2187" xr:uid="{0E1665DA-2EB8-4E33-B87C-9AE5F25F0295}"/>
    <cellStyle name="Comma 16 3 4" xfId="2666" xr:uid="{A6C458E5-B412-4F64-8AD3-E26816AC55E2}"/>
    <cellStyle name="Comma 16 3 4 2" xfId="6326" xr:uid="{B03EA32A-E72C-4B25-ADC6-4303D655FD8A}"/>
    <cellStyle name="Comma 16 3 4 2 2" xfId="12578" xr:uid="{DCA8E6D4-ABB1-4198-8B54-C62F87CE1B79}"/>
    <cellStyle name="Comma 16 3 4 2 2 2" xfId="26811" xr:uid="{CD096969-3364-4405-8D2D-EF0AD3D4EC55}"/>
    <cellStyle name="Comma 16 3 4 2 3" xfId="18638" xr:uid="{E06F5857-A685-4912-B57D-8EC5D748081F}"/>
    <cellStyle name="Comma 16 3 4 3" xfId="9657" xr:uid="{6A03061D-08F6-495C-ABFC-92622E1B1EF4}"/>
    <cellStyle name="Comma 16 3 4 3 2" xfId="23897" xr:uid="{9CA7E007-1162-4DF9-ABAF-30A1DD7795E5}"/>
    <cellStyle name="Comma 16 3 4 4" xfId="15690" xr:uid="{B512F8DC-3D98-431E-83FE-E8066158F4FA}"/>
    <cellStyle name="Comma 16 3 5" xfId="2936" xr:uid="{29810BB6-DAA2-46EE-99FA-D2C82E011152}"/>
    <cellStyle name="Comma 16 3 5 2" xfId="6586" xr:uid="{B42AFA5B-4DEB-433B-AC4D-190DC4E5DC20}"/>
    <cellStyle name="Comma 16 3 5 2 2" xfId="12836" xr:uid="{3EEFA781-065B-4C65-8332-AAA46BBEEB1A}"/>
    <cellStyle name="Comma 16 3 5 2 2 2" xfId="27069" xr:uid="{CDA9C3D5-FC4D-44D0-9B8C-E58F3A80CF72}"/>
    <cellStyle name="Comma 16 3 5 2 3" xfId="18896" xr:uid="{D6C0515C-1195-4A09-87F4-810A8A741A11}"/>
    <cellStyle name="Comma 16 3 5 3" xfId="9917" xr:uid="{434D9A4A-53F2-48E5-85CA-F4E646EC8572}"/>
    <cellStyle name="Comma 16 3 5 3 2" xfId="24157" xr:uid="{F9B4F439-CED2-4500-8931-7BA4BC3D828C}"/>
    <cellStyle name="Comma 16 3 5 4" xfId="15950" xr:uid="{BA9BEE4C-8AB8-4CBF-BDCE-9D03349BFA9E}"/>
    <cellStyle name="Comma 16 3 6" xfId="3181" xr:uid="{47BA66E1-877F-45BD-967B-1F865084E98B}"/>
    <cellStyle name="Comma 16 3 6 2" xfId="6831" xr:uid="{AF02EF75-3792-44EA-9F8F-5F8F537D1067}"/>
    <cellStyle name="Comma 16 3 6 2 2" xfId="13081" xr:uid="{3B514022-D1C4-4AEA-ACE1-27EF75FAE5DF}"/>
    <cellStyle name="Comma 16 3 6 2 2 2" xfId="27314" xr:uid="{8C354A71-0997-492E-9035-CF421B9C4DE2}"/>
    <cellStyle name="Comma 16 3 6 2 3" xfId="19141" xr:uid="{57B767EC-626C-4621-AACD-3E1B6167E4A1}"/>
    <cellStyle name="Comma 16 3 6 3" xfId="10162" xr:uid="{1AE1D464-DF7A-49A6-9730-931AD7BC8772}"/>
    <cellStyle name="Comma 16 3 6 3 2" xfId="24402" xr:uid="{CBF467CB-430F-49BB-8E1B-7473FCB3B74C}"/>
    <cellStyle name="Comma 16 3 6 4" xfId="16195" xr:uid="{0E7DC11F-74BB-49BF-9614-F3F7FF012C0B}"/>
    <cellStyle name="Comma 16 3 7" xfId="5383" xr:uid="{77184E74-4C16-40AA-AC21-5DFD19951EF4}"/>
    <cellStyle name="Comma 16 3 7 2" xfId="8773" xr:uid="{34FEFBEA-C425-421F-BACD-0CAEA9990E25}"/>
    <cellStyle name="Comma 16 3 7 2 2" xfId="23017" xr:uid="{A98349BF-81CF-4390-9FE6-4E777ACBBF42}"/>
    <cellStyle name="Comma 16 3 7 3" xfId="14798" xr:uid="{EE9404D1-0DF6-41AB-9090-15C42B4A36A5}"/>
    <cellStyle name="Comma 16 3 8" xfId="1592" xr:uid="{01680B52-5819-45F9-8018-74EA672379B9}"/>
    <cellStyle name="Comma 16 4" xfId="1758" xr:uid="{A80E595B-69D4-407D-BF27-3495460D327D}"/>
    <cellStyle name="Comma 16 4 2" xfId="32146" xr:uid="{AEC04C25-18A2-4C03-9826-6B6B8DBB0547}"/>
    <cellStyle name="Comma 16 4 3" xfId="31103" xr:uid="{06345D48-50BB-4927-8A4C-973FC35187E1}"/>
    <cellStyle name="Comma 16 5" xfId="2577" xr:uid="{FA7D477B-C606-41B3-91F0-688B70250658}"/>
    <cellStyle name="Comma 16 5 2" xfId="6238" xr:uid="{867E0DB3-7E86-426A-A62C-6047BA2C2873}"/>
    <cellStyle name="Comma 16 5 2 2" xfId="12491" xr:uid="{624D43DB-9C7E-40F2-AD58-E1D441424925}"/>
    <cellStyle name="Comma 16 5 2 2 2" xfId="26724" xr:uid="{78FD92CF-2649-49C1-B8A7-9BA417F93C8E}"/>
    <cellStyle name="Comma 16 5 2 3" xfId="18551" xr:uid="{978100EF-A6B2-4BB4-90D2-D2BBB3186AA6}"/>
    <cellStyle name="Comma 16 5 3" xfId="9569" xr:uid="{6844952C-428C-4EF3-A2F0-0F8ED6B5A377}"/>
    <cellStyle name="Comma 16 5 3 2" xfId="23809" xr:uid="{969A0899-7E33-4670-A1EE-8A1A5A38BFD4}"/>
    <cellStyle name="Comma 16 5 4" xfId="15603" xr:uid="{BB61E914-8693-4FDE-BEEA-C6C9EEF341E0}"/>
    <cellStyle name="Comma 16 6" xfId="2848" xr:uid="{F73EF360-6611-42E6-962B-0D76E12883FB}"/>
    <cellStyle name="Comma 16 6 2" xfId="6498" xr:uid="{208EE251-1ADC-42FF-AE40-6929EBD06B37}"/>
    <cellStyle name="Comma 16 6 2 2" xfId="12748" xr:uid="{1449E44E-82C6-4866-A385-2D647B0D1F1F}"/>
    <cellStyle name="Comma 16 6 2 2 2" xfId="26981" xr:uid="{EBD0C3B5-0185-43A8-BF11-689C7CE28AB2}"/>
    <cellStyle name="Comma 16 6 2 3" xfId="18808" xr:uid="{D96FFE43-0DE1-4C7A-9F55-DB2E4086E7C5}"/>
    <cellStyle name="Comma 16 6 3" xfId="9829" xr:uid="{59355BE2-3905-4FE1-8363-DE7222E5B2DF}"/>
    <cellStyle name="Comma 16 6 3 2" xfId="24069" xr:uid="{6143BA00-FC49-48DE-AD41-C7F8DC897C5D}"/>
    <cellStyle name="Comma 16 6 4" xfId="15862" xr:uid="{C4B72E08-D927-48B5-9AB2-0FC9B8283711}"/>
    <cellStyle name="Comma 16 7" xfId="3093" xr:uid="{3561BA30-13A6-4649-8FD5-B962E4EF9FF7}"/>
    <cellStyle name="Comma 16 7 2" xfId="6743" xr:uid="{91DBC4C1-33B2-46E9-ACC5-62B8C913294F}"/>
    <cellStyle name="Comma 16 7 2 2" xfId="12993" xr:uid="{C459A1B9-B971-450C-8D56-D96BB08A874B}"/>
    <cellStyle name="Comma 16 7 2 2 2" xfId="27226" xr:uid="{3B5CBCBD-42F9-4C18-96EF-33987484B0A4}"/>
    <cellStyle name="Comma 16 7 2 3" xfId="19053" xr:uid="{119F821B-F241-4294-9CEA-9C60F46B0129}"/>
    <cellStyle name="Comma 16 7 3" xfId="10074" xr:uid="{C4146DC8-F5BE-42EF-8D0B-0C7F74A2C3E7}"/>
    <cellStyle name="Comma 16 7 3 2" xfId="24314" xr:uid="{988A414F-7178-4673-A96C-AB0FBA8BE121}"/>
    <cellStyle name="Comma 16 7 4" xfId="16107" xr:uid="{FD0B164B-9844-4A65-91A8-773ABABD5BBF}"/>
    <cellStyle name="Comma 160" xfId="1053" xr:uid="{F09EC958-BBF2-48FD-B130-2A6F63D368BA}"/>
    <cellStyle name="Comma 160 2" xfId="3567" xr:uid="{57929468-B6B4-4B91-BFD7-5D4328114C1D}"/>
    <cellStyle name="Comma 160 2 2" xfId="7200" xr:uid="{F6F187CE-19ED-4F06-8A0E-A6B9392B734A}"/>
    <cellStyle name="Comma 160 2 2 2" xfId="13450" xr:uid="{003BAA51-40EC-48D1-9D75-AFABB0761459}"/>
    <cellStyle name="Comma 160 2 2 2 2" xfId="27683" xr:uid="{09FCBA87-61B1-463D-BC64-43BB75991F83}"/>
    <cellStyle name="Comma 160 2 2 3" xfId="19510" xr:uid="{4E00A64C-C1AC-442B-BE01-6F8716BA70AF}"/>
    <cellStyle name="Comma 160 2 3" xfId="10532" xr:uid="{457A7571-595D-4FE8-8C32-6C4590E8B866}"/>
    <cellStyle name="Comma 160 2 3 2" xfId="24771" xr:uid="{8848B7B9-C665-4339-A77D-830FFCD96897}"/>
    <cellStyle name="Comma 160 2 4" xfId="16563" xr:uid="{60FEB32F-8637-4769-8C8B-151976C5D7EE}"/>
    <cellStyle name="Comma 160 3" xfId="4176" xr:uid="{8711E80F-63C8-492C-AB76-C1D46E6E711F}"/>
    <cellStyle name="Comma 160 3 2" xfId="7746" xr:uid="{F09F572D-2A79-4769-BA36-702F47220C6D}"/>
    <cellStyle name="Comma 160 3 2 2" xfId="13996" xr:uid="{DC94A650-77FC-43D0-8248-DB10F3F595C7}"/>
    <cellStyle name="Comma 160 3 2 2 2" xfId="28229" xr:uid="{331C873F-17B8-4D4A-B477-833EE25E67A6}"/>
    <cellStyle name="Comma 160 3 2 3" xfId="20056" xr:uid="{DE5B8F1F-39DC-45E7-AB49-1FCB8AE20096}"/>
    <cellStyle name="Comma 160 3 3" xfId="11077" xr:uid="{BB183402-7FE8-454A-B026-C8840E11850F}"/>
    <cellStyle name="Comma 160 3 3 2" xfId="25312" xr:uid="{BD6B44DF-CF44-499B-9F88-AC3BCA74F323}"/>
    <cellStyle name="Comma 160 3 4" xfId="17104" xr:uid="{BF5A5F43-BFAA-47A5-8887-D5FBF7EC9488}"/>
    <cellStyle name="Comma 160 4" xfId="4927" xr:uid="{00E7885A-352B-4BB3-8772-1AEA21661275}"/>
    <cellStyle name="Comma 160 4 2" xfId="11803" xr:uid="{3755CE79-3580-4BD1-9ECD-7A11BC243F59}"/>
    <cellStyle name="Comma 160 4 2 2" xfId="26036" xr:uid="{7BFCF13F-7C72-4854-9C99-963E33C939D0}"/>
    <cellStyle name="Comma 160 4 3" xfId="17855" xr:uid="{0DE241FC-1B2F-479D-A581-37EA1C57711A}"/>
    <cellStyle name="Comma 160 5" xfId="8380" xr:uid="{48EFB5B9-0A60-49AE-8CF5-FCA045A64546}"/>
    <cellStyle name="Comma 160 5 2" xfId="22634" xr:uid="{8F1724A8-8A2E-45B3-8319-E17735DDE4D7}"/>
    <cellStyle name="Comma 160 6" xfId="14429" xr:uid="{EEA85E20-DA2F-4886-8BC7-7B6811555255}"/>
    <cellStyle name="Comma 161" xfId="1062" xr:uid="{ADD6DF80-5D75-4056-8301-F73C4B2D47B1}"/>
    <cellStyle name="Comma 161 2" xfId="3568" xr:uid="{665B7B63-231B-4125-8C75-CBA0DDDFCA7F}"/>
    <cellStyle name="Comma 161 2 2" xfId="7201" xr:uid="{6424E712-F3F5-4463-9E7C-4D7896AC917B}"/>
    <cellStyle name="Comma 161 2 2 2" xfId="13451" xr:uid="{99E3D22D-59B1-49F5-BC4C-201B073C8D71}"/>
    <cellStyle name="Comma 161 2 2 2 2" xfId="27684" xr:uid="{4C147669-99C2-4DA2-B35C-3B02ED5DED6E}"/>
    <cellStyle name="Comma 161 2 2 3" xfId="19511" xr:uid="{5E86EA94-80D2-4C46-B175-98F0676D3D95}"/>
    <cellStyle name="Comma 161 2 3" xfId="10533" xr:uid="{D7A8DEEB-2BB2-4D8D-96CE-6D27D9CA8178}"/>
    <cellStyle name="Comma 161 2 3 2" xfId="24772" xr:uid="{B01042E5-5269-40FF-8E38-4D67EC7C4BD5}"/>
    <cellStyle name="Comma 161 2 4" xfId="16564" xr:uid="{5AAF7711-DA40-4350-B4ED-48A7510FA85B}"/>
    <cellStyle name="Comma 161 3" xfId="4177" xr:uid="{EBF84575-7D14-4ABD-82FC-8AD06B85AA2B}"/>
    <cellStyle name="Comma 161 3 2" xfId="7747" xr:uid="{CFF9785D-6A25-48CD-ACC4-BCAE49AEA5CE}"/>
    <cellStyle name="Comma 161 3 2 2" xfId="13997" xr:uid="{A7CF7DC0-79DF-4CC6-9155-3CE73382800B}"/>
    <cellStyle name="Comma 161 3 2 2 2" xfId="28230" xr:uid="{2F7AFDF0-51DD-4ABA-B387-5BE55253BB1D}"/>
    <cellStyle name="Comma 161 3 2 3" xfId="20057" xr:uid="{1215F88C-5724-4ACC-85F1-EEB1ECC39736}"/>
    <cellStyle name="Comma 161 3 3" xfId="11078" xr:uid="{B52F4217-C909-467B-BDDD-E919D7E20162}"/>
    <cellStyle name="Comma 161 3 3 2" xfId="25313" xr:uid="{7C0CB720-AADF-4C86-B358-661AA5A508A5}"/>
    <cellStyle name="Comma 161 3 4" xfId="17105" xr:uid="{41F6461C-30F4-400E-8A04-2F51428002E6}"/>
    <cellStyle name="Comma 161 4" xfId="4929" xr:uid="{B233F3B1-E478-4683-815E-EDA533EBBF85}"/>
    <cellStyle name="Comma 161 4 2" xfId="11805" xr:uid="{5B77896E-CB98-47A0-B9DE-8D97862445CA}"/>
    <cellStyle name="Comma 161 4 2 2" xfId="26038" xr:uid="{025DEEE7-F485-4077-9304-111398C46418}"/>
    <cellStyle name="Comma 161 4 3" xfId="17857" xr:uid="{7FB40909-8D8E-4D9C-B0FE-9DB313740FBF}"/>
    <cellStyle name="Comma 161 5" xfId="8382" xr:uid="{1541A21E-C688-4C42-BC86-BFC9CA2A143B}"/>
    <cellStyle name="Comma 161 5 2" xfId="22636" xr:uid="{C2A9A020-157A-4F7E-88F2-61AB9ECF26FA}"/>
    <cellStyle name="Comma 161 6" xfId="14430" xr:uid="{C022A46F-2E92-4BB0-94EB-31B6EB6EA79B}"/>
    <cellStyle name="Comma 162" xfId="1063" xr:uid="{97695D5B-F9A9-4D38-9B2B-B73DBC90A7DD}"/>
    <cellStyle name="Comma 162 2" xfId="3569" xr:uid="{79B561B7-E006-4B01-A0E1-5CE7BC140180}"/>
    <cellStyle name="Comma 162 2 2" xfId="7202" xr:uid="{8104F19B-E690-4864-AF4A-BAB85952E303}"/>
    <cellStyle name="Comma 162 2 2 2" xfId="13452" xr:uid="{CE0536F5-D5A1-4CD1-B670-87605B4D78C0}"/>
    <cellStyle name="Comma 162 2 2 2 2" xfId="27685" xr:uid="{887889A2-F80C-4D8C-A311-B3EC072842C6}"/>
    <cellStyle name="Comma 162 2 2 3" xfId="19512" xr:uid="{74AAC416-D0E0-48F2-A6E1-C4335BAEA52F}"/>
    <cellStyle name="Comma 162 2 3" xfId="10534" xr:uid="{97596EBF-793E-4DC3-94F3-17E39728BC58}"/>
    <cellStyle name="Comma 162 2 3 2" xfId="24773" xr:uid="{C71AE6DA-87A4-4FB7-B98D-0170C1A3C06A}"/>
    <cellStyle name="Comma 162 2 4" xfId="16565" xr:uid="{C0798110-769A-441F-9080-757065569AFB}"/>
    <cellStyle name="Comma 162 3" xfId="4178" xr:uid="{260D68E6-57BA-45B9-A10A-AA6C58C3479F}"/>
    <cellStyle name="Comma 162 3 2" xfId="7748" xr:uid="{70899F0F-1B20-4990-B707-8FC3DB24DE3C}"/>
    <cellStyle name="Comma 162 3 2 2" xfId="13998" xr:uid="{C380E546-62B9-401C-B7C0-5D10285633A6}"/>
    <cellStyle name="Comma 162 3 2 2 2" xfId="28231" xr:uid="{4786E255-4F2E-4C51-BDB8-0117BA7E436D}"/>
    <cellStyle name="Comma 162 3 2 3" xfId="20058" xr:uid="{D83BDE5D-5757-4F43-8409-6A0FAB0CBC1C}"/>
    <cellStyle name="Comma 162 3 3" xfId="11079" xr:uid="{D45B845B-0F00-48C9-B35D-97468FF18104}"/>
    <cellStyle name="Comma 162 3 3 2" xfId="25314" xr:uid="{B23A220A-6E5F-40FA-B75C-AAAD62930F16}"/>
    <cellStyle name="Comma 162 3 4" xfId="17106" xr:uid="{559EB9A2-6243-4723-914A-14140D643896}"/>
    <cellStyle name="Comma 162 4" xfId="4930" xr:uid="{BED6A19E-CBAD-4F2A-9C8A-059FB684C2C4}"/>
    <cellStyle name="Comma 162 4 2" xfId="11806" xr:uid="{D7C88936-75AD-47E2-8DE2-35FA21C8A411}"/>
    <cellStyle name="Comma 162 4 2 2" xfId="26039" xr:uid="{4B0C5B07-B87E-4854-81E3-76BC623CB033}"/>
    <cellStyle name="Comma 162 4 3" xfId="17858" xr:uid="{9A8464AE-3E62-46A8-8A7C-79E6642CA927}"/>
    <cellStyle name="Comma 162 5" xfId="8383" xr:uid="{010977F8-E52A-46AB-9654-3937867E19B8}"/>
    <cellStyle name="Comma 162 5 2" xfId="22637" xr:uid="{B6D99915-A736-442F-85E0-05D4820B4567}"/>
    <cellStyle name="Comma 162 6" xfId="14431" xr:uid="{C084B0F4-1121-4CD6-B818-D7E9170014F7}"/>
    <cellStyle name="Comma 163" xfId="1064" xr:uid="{88E112D5-5C49-4425-9852-A2962EDCFDA1}"/>
    <cellStyle name="Comma 163 2" xfId="3570" xr:uid="{8300218A-CC5E-44DA-A884-05C42A37963F}"/>
    <cellStyle name="Comma 163 2 2" xfId="7203" xr:uid="{949AC291-FC14-46FC-AA20-E684C6CD87EF}"/>
    <cellStyle name="Comma 163 2 2 2" xfId="13453" xr:uid="{C4DAE99F-3546-44B3-8DB8-93115B378B7B}"/>
    <cellStyle name="Comma 163 2 2 2 2" xfId="27686" xr:uid="{42095670-1A6B-4C7A-B704-74FE5F80852A}"/>
    <cellStyle name="Comma 163 2 2 3" xfId="19513" xr:uid="{DA981D66-45ED-42EA-A834-7EB2A17963A5}"/>
    <cellStyle name="Comma 163 2 3" xfId="10535" xr:uid="{562DA710-400F-4C11-89B4-F5A78F2131AF}"/>
    <cellStyle name="Comma 163 2 3 2" xfId="24774" xr:uid="{49601854-A495-450A-8F9D-CE14F54E63A8}"/>
    <cellStyle name="Comma 163 2 4" xfId="16566" xr:uid="{97863703-2461-4A79-B341-65B8DB211DE0}"/>
    <cellStyle name="Comma 163 3" xfId="4179" xr:uid="{711DD782-411F-4936-BB54-D97C8D7C2B01}"/>
    <cellStyle name="Comma 163 3 2" xfId="7749" xr:uid="{9DFDF69F-7FA6-440D-A096-752BAEB1482A}"/>
    <cellStyle name="Comma 163 3 2 2" xfId="13999" xr:uid="{404D4962-2EAE-4683-AA89-4744F13A8B9B}"/>
    <cellStyle name="Comma 163 3 2 2 2" xfId="28232" xr:uid="{8DBAD82C-B312-4B5E-9D78-C8E8CD69842B}"/>
    <cellStyle name="Comma 163 3 2 3" xfId="20059" xr:uid="{5917CC42-8090-40AA-A31A-3353F773BD90}"/>
    <cellStyle name="Comma 163 3 3" xfId="11080" xr:uid="{BE28C8AD-195F-4B64-B41A-B0A684AE47F8}"/>
    <cellStyle name="Comma 163 3 3 2" xfId="25315" xr:uid="{DF86C7F7-3A8E-41D8-8C2E-DB88A2530F39}"/>
    <cellStyle name="Comma 163 3 4" xfId="17107" xr:uid="{B31E07C8-2597-4629-9CA1-AD3C800121EA}"/>
    <cellStyle name="Comma 163 4" xfId="4931" xr:uid="{196129AC-8D9C-49AF-9A03-FAA25F44BADF}"/>
    <cellStyle name="Comma 163 4 2" xfId="11807" xr:uid="{2CA2469D-B8F4-4900-8C82-AAA4A9D92EC7}"/>
    <cellStyle name="Comma 163 4 2 2" xfId="26040" xr:uid="{3A23DC3A-F8F0-4021-9F15-DEA49267B44B}"/>
    <cellStyle name="Comma 163 4 3" xfId="17859" xr:uid="{EC50A841-6BD4-4A08-B4E0-49EADAB2C71E}"/>
    <cellStyle name="Comma 163 5" xfId="8384" xr:uid="{A8681613-AAC8-469D-A3ED-60E0AF4DC302}"/>
    <cellStyle name="Comma 163 5 2" xfId="22638" xr:uid="{E14D1D04-9E48-429D-98D0-2690B0FB0DE3}"/>
    <cellStyle name="Comma 163 6" xfId="14432" xr:uid="{BF2A8F10-7634-40CF-99EE-7E26F00109A5}"/>
    <cellStyle name="Comma 164" xfId="1065" xr:uid="{39E69342-041C-4E53-8905-0758CA4A2013}"/>
    <cellStyle name="Comma 164 2" xfId="3571" xr:uid="{4D777FEC-17CA-4DA7-AE5D-B54AC04A0277}"/>
    <cellStyle name="Comma 164 2 2" xfId="7204" xr:uid="{D580E223-3B08-4A2E-862E-0BC7C5C3E4E5}"/>
    <cellStyle name="Comma 164 2 2 2" xfId="13454" xr:uid="{080A4D1A-99F1-487A-A742-4941F81BFD32}"/>
    <cellStyle name="Comma 164 2 2 2 2" xfId="27687" xr:uid="{47EE848B-B406-4896-AB33-1454AF403CBD}"/>
    <cellStyle name="Comma 164 2 2 3" xfId="19514" xr:uid="{B2EBB642-6A04-4D65-9B80-3561A8800ABE}"/>
    <cellStyle name="Comma 164 2 3" xfId="10536" xr:uid="{4DBE4B93-997E-45B1-A4E8-FAF9D305B26B}"/>
    <cellStyle name="Comma 164 2 3 2" xfId="24775" xr:uid="{B71A486E-D0B2-4D7D-896E-246DFC90AE52}"/>
    <cellStyle name="Comma 164 2 4" xfId="16567" xr:uid="{6C8E5050-BAC0-4409-95FE-5B90471181B3}"/>
    <cellStyle name="Comma 164 3" xfId="4180" xr:uid="{8935FA0D-2AAF-4E68-9B1A-9E88A29D9D5A}"/>
    <cellStyle name="Comma 164 3 2" xfId="7750" xr:uid="{8335E860-05C0-467F-88BC-AC826A56F94B}"/>
    <cellStyle name="Comma 164 3 2 2" xfId="14000" xr:uid="{76DA0F7A-5CA0-4C66-BE01-5973CD93110B}"/>
    <cellStyle name="Comma 164 3 2 2 2" xfId="28233" xr:uid="{C64EF3A0-7C14-478A-9C98-0017B608CAB4}"/>
    <cellStyle name="Comma 164 3 2 3" xfId="20060" xr:uid="{DEF4EF80-5E14-4FC2-AF5B-FFD53F96F449}"/>
    <cellStyle name="Comma 164 3 3" xfId="11081" xr:uid="{C9C2F613-8A1B-41B7-A28B-135950DC320E}"/>
    <cellStyle name="Comma 164 3 3 2" xfId="25316" xr:uid="{0191A9FA-BF78-4915-85A9-3844B4FA6282}"/>
    <cellStyle name="Comma 164 3 4" xfId="17108" xr:uid="{119766F4-7DE2-4985-954A-B7620D7980DF}"/>
    <cellStyle name="Comma 164 4" xfId="4932" xr:uid="{02502232-6F9D-4A1F-B1CE-229DDA32D508}"/>
    <cellStyle name="Comma 164 4 2" xfId="11808" xr:uid="{B34A8515-0A9D-4449-9188-5C41B254B7A2}"/>
    <cellStyle name="Comma 164 4 2 2" xfId="26041" xr:uid="{7B7D122E-3ADF-4842-8C7E-D83F88E87F1A}"/>
    <cellStyle name="Comma 164 4 3" xfId="17860" xr:uid="{7061D5D7-A010-46BB-8241-A836EC5C2718}"/>
    <cellStyle name="Comma 164 5" xfId="8385" xr:uid="{D83D7114-240B-4408-A281-3AEFB8021B1C}"/>
    <cellStyle name="Comma 164 5 2" xfId="22639" xr:uid="{AAF505D2-91A5-4E70-B9CF-2F643B6F5E6F}"/>
    <cellStyle name="Comma 164 6" xfId="14433" xr:uid="{EC61D480-2FDC-4172-AB38-FAB33660EFC5}"/>
    <cellStyle name="Comma 165" xfId="1066" xr:uid="{5110C45E-A15F-4E5A-A6E5-7BC5BF461F38}"/>
    <cellStyle name="Comma 165 2" xfId="3572" xr:uid="{1E9BD98C-4A1E-42D3-8507-5BF367F94338}"/>
    <cellStyle name="Comma 165 2 2" xfId="7205" xr:uid="{890A3BE1-D14E-45CC-BA2D-6D0AAD3967C5}"/>
    <cellStyle name="Comma 165 2 2 2" xfId="13455" xr:uid="{13957E6E-C725-436C-9D36-5FE66B090297}"/>
    <cellStyle name="Comma 165 2 2 2 2" xfId="27688" xr:uid="{7AEA926D-C245-4D2D-932F-8640E0F0003F}"/>
    <cellStyle name="Comma 165 2 2 3" xfId="19515" xr:uid="{0616191D-432E-43E4-BFF3-9E9FCD5F9EC3}"/>
    <cellStyle name="Comma 165 2 3" xfId="10537" xr:uid="{5B5C7517-D5A2-4824-B4E0-CDF385F349BF}"/>
    <cellStyle name="Comma 165 2 3 2" xfId="24776" xr:uid="{FE3DD931-7D6C-4B68-856C-84EDD3E7285B}"/>
    <cellStyle name="Comma 165 2 4" xfId="16568" xr:uid="{96BFFE17-BE57-4FB9-AD74-558859E7A514}"/>
    <cellStyle name="Comma 165 3" xfId="4181" xr:uid="{D5F68AF0-13B3-444E-9CC6-58D0A41E582F}"/>
    <cellStyle name="Comma 165 3 2" xfId="7751" xr:uid="{CC46B9B0-EB08-47D9-A54A-7D312B2FD83F}"/>
    <cellStyle name="Comma 165 3 2 2" xfId="14001" xr:uid="{83FFB8A1-2D27-470A-BCCD-7C8048EBE05A}"/>
    <cellStyle name="Comma 165 3 2 2 2" xfId="28234" xr:uid="{19BDCC65-974C-4DB9-B955-4A01EB0F32C1}"/>
    <cellStyle name="Comma 165 3 2 3" xfId="20061" xr:uid="{53BE211B-1409-4455-8719-48BC91D812AD}"/>
    <cellStyle name="Comma 165 3 3" xfId="11082" xr:uid="{E292D313-C033-4936-B5C9-CDA94D38F951}"/>
    <cellStyle name="Comma 165 3 3 2" xfId="25317" xr:uid="{6CC36B84-A5FD-43C1-98A2-C2A56EFF96BD}"/>
    <cellStyle name="Comma 165 3 4" xfId="17109" xr:uid="{B4401DBC-A0FE-46A2-A012-FDB9989319BE}"/>
    <cellStyle name="Comma 165 4" xfId="4933" xr:uid="{1D68B22F-4838-4D97-9608-9C8247914FE5}"/>
    <cellStyle name="Comma 165 4 2" xfId="11809" xr:uid="{726AB521-1023-47F0-A8C6-C0E8B9B3039E}"/>
    <cellStyle name="Comma 165 4 2 2" xfId="26042" xr:uid="{4C6F4776-7551-4D08-A41D-7589FE316831}"/>
    <cellStyle name="Comma 165 4 3" xfId="17861" xr:uid="{C0A7899C-E9CA-4F54-89B8-7C59453AB82E}"/>
    <cellStyle name="Comma 165 5" xfId="8386" xr:uid="{5F027DBD-8C0F-46DA-9D13-C88D65E4A326}"/>
    <cellStyle name="Comma 165 5 2" xfId="22640" xr:uid="{DF3358D3-52D3-41F1-8A2A-36ADCFCDB22C}"/>
    <cellStyle name="Comma 165 6" xfId="14434" xr:uid="{577E401E-1931-4A9D-BF30-7BFD9C9C495A}"/>
    <cellStyle name="Comma 166" xfId="1067" xr:uid="{E1CFE274-E96C-4FD3-9008-13CA165D5AD7}"/>
    <cellStyle name="Comma 166 2" xfId="3573" xr:uid="{33A7F4E6-DF47-477F-BA19-898CFC1824B6}"/>
    <cellStyle name="Comma 166 2 2" xfId="7206" xr:uid="{2EBF4B5C-D87D-4F25-A773-A839656E2635}"/>
    <cellStyle name="Comma 166 2 2 2" xfId="13456" xr:uid="{CF05E105-EC86-40EC-86DF-F7A313475D7B}"/>
    <cellStyle name="Comma 166 2 2 2 2" xfId="27689" xr:uid="{C54BF045-DFCD-4DB9-BA66-C49BBC38F613}"/>
    <cellStyle name="Comma 166 2 2 3" xfId="19516" xr:uid="{6CF7E615-5EEA-4D1A-BA3C-1E773A3B7180}"/>
    <cellStyle name="Comma 166 2 3" xfId="10538" xr:uid="{C9AA6CBC-D931-440B-BCD2-C9E5BFBD915A}"/>
    <cellStyle name="Comma 166 2 3 2" xfId="24777" xr:uid="{15C5D012-2C51-4250-AAC3-86636CD2E683}"/>
    <cellStyle name="Comma 166 2 4" xfId="16569" xr:uid="{671E54BD-D092-4C31-9B63-B30333C64BA3}"/>
    <cellStyle name="Comma 166 3" xfId="4182" xr:uid="{A4520144-D321-4B23-BF58-6738D0A5665F}"/>
    <cellStyle name="Comma 166 3 2" xfId="7752" xr:uid="{FA0AB961-420D-4716-880D-5CE2A456CD12}"/>
    <cellStyle name="Comma 166 3 2 2" xfId="14002" xr:uid="{3FBDA3D2-B79A-4F8C-9207-428FA7F20821}"/>
    <cellStyle name="Comma 166 3 2 2 2" xfId="28235" xr:uid="{E01F72C5-6C03-49FA-A07F-4B115E299CF1}"/>
    <cellStyle name="Comma 166 3 2 3" xfId="20062" xr:uid="{7031CB70-7048-4ECB-95DC-E9AC863AF3F9}"/>
    <cellStyle name="Comma 166 3 3" xfId="11083" xr:uid="{B9D0DC6E-4051-4B56-8965-F6D31666A8AF}"/>
    <cellStyle name="Comma 166 3 3 2" xfId="25318" xr:uid="{A4947D85-22E8-4307-8140-F4AF35F19671}"/>
    <cellStyle name="Comma 166 3 4" xfId="17110" xr:uid="{BEDF2F48-CF89-40A5-B172-465FE243479E}"/>
    <cellStyle name="Comma 166 4" xfId="4934" xr:uid="{81991A0E-C375-48D6-80FC-D1FE7B39A316}"/>
    <cellStyle name="Comma 166 4 2" xfId="11810" xr:uid="{3B9F7135-5BA5-4E0E-817E-F5492724E741}"/>
    <cellStyle name="Comma 166 4 2 2" xfId="26043" xr:uid="{EDC3DCE1-6CA4-4067-9D88-8EE800636FDF}"/>
    <cellStyle name="Comma 166 4 3" xfId="17862" xr:uid="{83F729A2-E003-4767-9B35-9C04D80AF3B1}"/>
    <cellStyle name="Comma 166 5" xfId="8387" xr:uid="{0AEC1B0A-02AE-4689-BF0B-DE4B1A06E7FC}"/>
    <cellStyle name="Comma 166 5 2" xfId="22641" xr:uid="{CC1EC25C-510E-406E-B890-6ADAE627A71E}"/>
    <cellStyle name="Comma 166 6" xfId="14435" xr:uid="{05AB5802-06B8-432F-9FE0-F2B274E07DEB}"/>
    <cellStyle name="Comma 167" xfId="1068" xr:uid="{2681B4DA-D097-41F2-BE30-CDC8002F696F}"/>
    <cellStyle name="Comma 167 2" xfId="3574" xr:uid="{4BCFFDDA-9BAE-455F-87F6-BE13FED44FD0}"/>
    <cellStyle name="Comma 167 2 2" xfId="7207" xr:uid="{30F3A78C-275B-454C-B2C3-5F0CFC4EABC2}"/>
    <cellStyle name="Comma 167 2 2 2" xfId="13457" xr:uid="{D313B3EB-3D03-4735-997F-4553672FECA6}"/>
    <cellStyle name="Comma 167 2 2 2 2" xfId="27690" xr:uid="{629674CD-C904-408E-91E3-9F3AAE397335}"/>
    <cellStyle name="Comma 167 2 2 3" xfId="19517" xr:uid="{CD642796-0785-414C-897C-72E4B187DF4F}"/>
    <cellStyle name="Comma 167 2 3" xfId="10539" xr:uid="{F0FBB377-874E-4C5F-A0A0-84CF0FA2A282}"/>
    <cellStyle name="Comma 167 2 3 2" xfId="24778" xr:uid="{486C84A3-2528-4C7C-B706-9F077A4B0A86}"/>
    <cellStyle name="Comma 167 2 4" xfId="16570" xr:uid="{68EDEB04-AF69-428E-A963-A9C4A7EBC5F3}"/>
    <cellStyle name="Comma 167 3" xfId="4183" xr:uid="{BD7D9AEF-84D8-4598-AE52-D542327FBAC5}"/>
    <cellStyle name="Comma 167 3 2" xfId="7753" xr:uid="{87D53308-234E-4F59-B032-A688632AF0F5}"/>
    <cellStyle name="Comma 167 3 2 2" xfId="14003" xr:uid="{6F66D099-20C6-4446-A513-42FC8FB83C19}"/>
    <cellStyle name="Comma 167 3 2 2 2" xfId="28236" xr:uid="{87815D3A-2829-49CF-93CD-EB6653A14703}"/>
    <cellStyle name="Comma 167 3 2 3" xfId="20063" xr:uid="{FAF9A087-7045-4BE1-AE0F-A286012417BA}"/>
    <cellStyle name="Comma 167 3 3" xfId="11084" xr:uid="{66FA793B-2F03-4172-A654-D51E95A3929F}"/>
    <cellStyle name="Comma 167 3 3 2" xfId="25319" xr:uid="{4503266F-859E-4CD4-8985-489FE22E0628}"/>
    <cellStyle name="Comma 167 3 4" xfId="17111" xr:uid="{00E0EE17-7A0D-4300-A1B9-90C6AE6B42E4}"/>
    <cellStyle name="Comma 167 4" xfId="4935" xr:uid="{4B34E295-8E5D-4AE8-87C4-64250DF60EF2}"/>
    <cellStyle name="Comma 167 4 2" xfId="11811" xr:uid="{DE954894-8F56-4832-9300-18FFFD1FF41D}"/>
    <cellStyle name="Comma 167 4 2 2" xfId="26044" xr:uid="{7694977B-F138-487E-8F39-93F6937C2449}"/>
    <cellStyle name="Comma 167 4 3" xfId="17863" xr:uid="{B8ADA4AE-79DB-4467-8497-929CCD58B141}"/>
    <cellStyle name="Comma 167 5" xfId="8388" xr:uid="{4D30E476-0BAA-47A1-8308-916AA581C3F6}"/>
    <cellStyle name="Comma 167 5 2" xfId="22642" xr:uid="{53A34FDD-23A7-4A57-85D9-25405DA7841F}"/>
    <cellStyle name="Comma 167 6" xfId="14436" xr:uid="{A2033C45-FEA5-4B90-80F2-21007579D0FF}"/>
    <cellStyle name="Comma 168" xfId="1086" xr:uid="{4225B3EC-29F5-4DBC-9890-FB8E31A1FA4C}"/>
    <cellStyle name="Comma 168 2" xfId="3577" xr:uid="{C11552A5-7616-45C5-8F1E-5B2E729E73B6}"/>
    <cellStyle name="Comma 168 2 2" xfId="7210" xr:uid="{5188EE62-B3C1-4C76-8358-E7B8B8A6E97C}"/>
    <cellStyle name="Comma 168 2 2 2" xfId="13460" xr:uid="{B7C10B5C-F81F-4463-9E7D-732911262D2D}"/>
    <cellStyle name="Comma 168 2 2 2 2" xfId="27693" xr:uid="{C31515BC-AD77-4417-B792-961702670A9C}"/>
    <cellStyle name="Comma 168 2 2 3" xfId="19520" xr:uid="{13A53B6E-4E48-4126-96FF-84948516F2BF}"/>
    <cellStyle name="Comma 168 2 3" xfId="10542" xr:uid="{B3162E6C-9C3D-475A-83CA-21927A5511D3}"/>
    <cellStyle name="Comma 168 2 3 2" xfId="24781" xr:uid="{D6E61ABC-A58E-44A6-9CCF-A408B3DBAA86}"/>
    <cellStyle name="Comma 168 2 4" xfId="16573" xr:uid="{13330B90-662B-4304-931E-B094043CF591}"/>
    <cellStyle name="Comma 168 3" xfId="4186" xr:uid="{0D960FCB-F0CE-4F28-B1A1-23F43032E01A}"/>
    <cellStyle name="Comma 168 3 2" xfId="7756" xr:uid="{D6133F07-B366-4B21-A8E8-EEFE04F9BD32}"/>
    <cellStyle name="Comma 168 3 2 2" xfId="14006" xr:uid="{8F71EE1E-6177-42E4-8F32-B52539BFE8D2}"/>
    <cellStyle name="Comma 168 3 2 2 2" xfId="28239" xr:uid="{1E1FFB81-4D3E-4359-A3B2-57E9E5063312}"/>
    <cellStyle name="Comma 168 3 2 3" xfId="20066" xr:uid="{7112B82B-7202-48D3-B684-C7CE1F5E4AC5}"/>
    <cellStyle name="Comma 168 3 3" xfId="11087" xr:uid="{94AE0A50-F6EC-4B9E-B266-88692CDFC6F3}"/>
    <cellStyle name="Comma 168 3 3 2" xfId="25322" xr:uid="{6A3CF941-6118-44E9-AB8C-0C04C5AD26C0}"/>
    <cellStyle name="Comma 168 3 4" xfId="17114" xr:uid="{9FB5C27B-7111-4E58-A14C-CE142AAC5BCD}"/>
    <cellStyle name="Comma 168 4" xfId="4939" xr:uid="{9B0240FE-9D7E-4CEA-8A63-6B2BB36D015A}"/>
    <cellStyle name="Comma 168 4 2" xfId="11815" xr:uid="{1959CB3F-5B6B-4B7E-A8A0-57312FB79142}"/>
    <cellStyle name="Comma 168 4 2 2" xfId="26048" xr:uid="{59A4C861-54DA-46CD-9719-0855AD8908EB}"/>
    <cellStyle name="Comma 168 4 3" xfId="17867" xr:uid="{5645D0C5-4432-4977-A232-8538F7E983B6}"/>
    <cellStyle name="Comma 168 5" xfId="8392" xr:uid="{FDFF7043-3B90-4D51-B9E9-6A76B8CCC088}"/>
    <cellStyle name="Comma 168 5 2" xfId="22645" xr:uid="{AB0F2938-24D1-49AA-A878-22C3E04AFE58}"/>
    <cellStyle name="Comma 168 6" xfId="14439" xr:uid="{C1B9ED48-6AC7-4166-BB68-4A3CBA53CBC2}"/>
    <cellStyle name="Comma 169" xfId="1087" xr:uid="{896E9ED0-6BF2-4DB5-9888-09CCAF3FEDAC}"/>
    <cellStyle name="Comma 169 2" xfId="3578" xr:uid="{3E36EC4A-77F2-4EE0-BB1F-5264638AD5FC}"/>
    <cellStyle name="Comma 169 2 2" xfId="7211" xr:uid="{FA918614-06BE-4D21-8F98-43BB7AEC181A}"/>
    <cellStyle name="Comma 169 2 2 2" xfId="13461" xr:uid="{1F2DB98D-CA1E-41F7-8673-B34C1371E917}"/>
    <cellStyle name="Comma 169 2 2 2 2" xfId="27694" xr:uid="{0122E8A1-62E0-4718-B148-011F74A8723C}"/>
    <cellStyle name="Comma 169 2 2 3" xfId="19521" xr:uid="{C06CE96D-290D-404C-A6C9-89804ED67048}"/>
    <cellStyle name="Comma 169 2 3" xfId="10543" xr:uid="{62746FF3-35FE-4A14-AD44-4CCEA8AE3690}"/>
    <cellStyle name="Comma 169 2 3 2" xfId="24782" xr:uid="{D984E9B9-7472-496F-B390-502DCDCE8E7F}"/>
    <cellStyle name="Comma 169 2 4" xfId="16574" xr:uid="{3E176439-2F4E-4DF8-9E7C-963DE1EEF396}"/>
    <cellStyle name="Comma 169 3" xfId="4187" xr:uid="{C3826499-7445-43B1-9EB3-D895028C49B4}"/>
    <cellStyle name="Comma 169 3 2" xfId="7757" xr:uid="{D579C950-9E87-4CB8-89CB-1C90495EEEA3}"/>
    <cellStyle name="Comma 169 3 2 2" xfId="14007" xr:uid="{D2171319-CCB1-4189-AADF-EFEB48CE6031}"/>
    <cellStyle name="Comma 169 3 2 2 2" xfId="28240" xr:uid="{77B61067-75A0-4B12-83F4-54148D8DE113}"/>
    <cellStyle name="Comma 169 3 2 3" xfId="20067" xr:uid="{11EA0C95-C5EB-4ACE-BA0B-66A18803ACEB}"/>
    <cellStyle name="Comma 169 3 3" xfId="11088" xr:uid="{E65FF9CB-D256-4D4A-82E7-D89428456CA3}"/>
    <cellStyle name="Comma 169 3 3 2" xfId="25323" xr:uid="{70497541-18BF-4BF4-A005-4ED03248D3FE}"/>
    <cellStyle name="Comma 169 3 4" xfId="17115" xr:uid="{1BF95EDF-B2F8-4613-9B17-CB4EB1001455}"/>
    <cellStyle name="Comma 169 4" xfId="4940" xr:uid="{7345B5FD-6561-4D63-BC6C-F4A6C2496A87}"/>
    <cellStyle name="Comma 169 4 2" xfId="11816" xr:uid="{F9606B31-35C4-4442-A305-6685D17A1B4D}"/>
    <cellStyle name="Comma 169 4 2 2" xfId="26049" xr:uid="{76094A02-23CB-4384-973D-60C17673E521}"/>
    <cellStyle name="Comma 169 4 3" xfId="17868" xr:uid="{F2A5EDAB-1D91-4247-82F0-5951AB16A304}"/>
    <cellStyle name="Comma 169 5" xfId="8393" xr:uid="{CF2D0B8D-1159-4939-ABD6-D2847D2BC64D}"/>
    <cellStyle name="Comma 169 5 2" xfId="22646" xr:uid="{257F65DC-2D76-4D0F-BA6C-67AD197A5382}"/>
    <cellStyle name="Comma 169 6" xfId="14440" xr:uid="{D6F73AFA-7481-4DC6-BBE2-4FF81F557435}"/>
    <cellStyle name="Comma 17" xfId="110" xr:uid="{1CFA10FF-4363-483B-BCBB-FF7BB28F1DBA}"/>
    <cellStyle name="Comma 17 2" xfId="581" xr:uid="{CAA55C9B-03CE-4E89-9766-BB3F40BC4052}"/>
    <cellStyle name="Comma 17 2 10" xfId="14268" xr:uid="{71103A7E-640B-478E-ADFE-1C83E884CB2B}"/>
    <cellStyle name="Comma 17 2 2" xfId="1901" xr:uid="{EB94CCA3-5753-480E-B04B-3B5080B76827}"/>
    <cellStyle name="Comma 17 2 2 2" xfId="5661" xr:uid="{FDABA094-CC5D-4708-A9C6-CFD0C651ECAB}"/>
    <cellStyle name="Comma 17 2 2 2 2" xfId="12212" xr:uid="{ECCF9753-0A97-47BD-B9A9-8CA3DB9527C2}"/>
    <cellStyle name="Comma 17 2 2 2 2 2" xfId="26445" xr:uid="{EAA62080-9507-4C7D-ACEA-E117CF36646C}"/>
    <cellStyle name="Comma 17 2 2 2 3" xfId="18267" xr:uid="{96449ABA-38BF-4996-8A55-2CA257BC5627}"/>
    <cellStyle name="Comma 17 2 2 3" xfId="9022" xr:uid="{640DF3C0-858E-40FD-9790-52D5E42CEF60}"/>
    <cellStyle name="Comma 17 2 2 3 2" xfId="23266" xr:uid="{EE934306-D12C-41CE-B596-5661D556488B}"/>
    <cellStyle name="Comma 17 2 2 4" xfId="15037" xr:uid="{39A0A711-465F-4FB8-B614-BB3F9FA22499}"/>
    <cellStyle name="Comma 17 2 3" xfId="2668" xr:uid="{59C5F111-1C38-4184-BB4C-0AA2E1BEDED9}"/>
    <cellStyle name="Comma 17 2 3 2" xfId="6328" xr:uid="{B5D6D570-9161-44CE-9252-282272FBE6F1}"/>
    <cellStyle name="Comma 17 2 3 2 2" xfId="12580" xr:uid="{DA94188D-127C-4BDF-9D2B-F264F5BA9AF1}"/>
    <cellStyle name="Comma 17 2 3 2 2 2" xfId="26813" xr:uid="{C8F65D42-6C77-4CC9-B623-86E4F596F601}"/>
    <cellStyle name="Comma 17 2 3 2 3" xfId="18640" xr:uid="{57B88B2C-0F83-4480-B260-A7139751DC0E}"/>
    <cellStyle name="Comma 17 2 3 3" xfId="9659" xr:uid="{C079266D-915F-4FC9-8B0D-66D94545EEA1}"/>
    <cellStyle name="Comma 17 2 3 3 2" xfId="23899" xr:uid="{16E764B6-9BB6-47AF-B7AD-D79CE711C852}"/>
    <cellStyle name="Comma 17 2 3 4" xfId="15692" xr:uid="{EB08AF35-E481-4D1D-89E1-6E42466C76C7}"/>
    <cellStyle name="Comma 17 2 4" xfId="2938" xr:uid="{F7221FE5-D3DB-4F1B-924A-3A0F9426A098}"/>
    <cellStyle name="Comma 17 2 4 2" xfId="6588" xr:uid="{7D619EFD-F17D-47B4-9D0D-28E189CFA24E}"/>
    <cellStyle name="Comma 17 2 4 2 2" xfId="12838" xr:uid="{455A44AD-4B24-4C5E-B209-47DFB41E6DA1}"/>
    <cellStyle name="Comma 17 2 4 2 2 2" xfId="27071" xr:uid="{B2278B47-C36A-47A2-BC60-6BBE19E26CC1}"/>
    <cellStyle name="Comma 17 2 4 2 3" xfId="18898" xr:uid="{84793E01-AF2F-4C33-B7F4-3C321A101548}"/>
    <cellStyle name="Comma 17 2 4 3" xfId="9919" xr:uid="{7D2BB274-24ED-4965-ACBF-BCC716E08C43}"/>
    <cellStyle name="Comma 17 2 4 3 2" xfId="24159" xr:uid="{ECCA6B7B-ADEC-4B60-8B08-F99AEDDFD007}"/>
    <cellStyle name="Comma 17 2 4 4" xfId="15952" xr:uid="{96A4BCC8-62A4-419B-B2BF-4F9DD510BD47}"/>
    <cellStyle name="Comma 17 2 5" xfId="3183" xr:uid="{E75708E5-527A-433F-8813-AB0473FEE79A}"/>
    <cellStyle name="Comma 17 2 5 2" xfId="6833" xr:uid="{488624FB-0BFD-4296-9DC2-B3079E27040E}"/>
    <cellStyle name="Comma 17 2 5 2 2" xfId="13083" xr:uid="{94147833-8390-421A-9F12-F1D70D22EF2B}"/>
    <cellStyle name="Comma 17 2 5 2 2 2" xfId="27316" xr:uid="{83D76F53-813A-447E-8248-2F96E9153A8E}"/>
    <cellStyle name="Comma 17 2 5 2 3" xfId="19143" xr:uid="{3419633D-1E08-4DF9-A9FC-D270E1F2BB59}"/>
    <cellStyle name="Comma 17 2 5 3" xfId="10164" xr:uid="{4F295082-A871-4189-A35D-E8112581EB0B}"/>
    <cellStyle name="Comma 17 2 5 3 2" xfId="24404" xr:uid="{5E16172A-FA23-4535-9D05-418683990377}"/>
    <cellStyle name="Comma 17 2 5 4" xfId="16197" xr:uid="{FBD73849-AF76-4EA8-96D9-4962CF211C36}"/>
    <cellStyle name="Comma 17 2 6" xfId="3459" xr:uid="{5D4D685C-DF66-495B-B19D-9591C5619F06}"/>
    <cellStyle name="Comma 17 2 6 2" xfId="7093" xr:uid="{6A66B504-C761-407E-B936-82A462FEFC53}"/>
    <cellStyle name="Comma 17 2 6 2 2" xfId="13343" xr:uid="{4C9EE408-CB9F-4B00-A2AF-DE334E253608}"/>
    <cellStyle name="Comma 17 2 6 2 2 2" xfId="27576" xr:uid="{CFE063A6-A100-41D2-8467-374DE6A70476}"/>
    <cellStyle name="Comma 17 2 6 2 3" xfId="19403" xr:uid="{6123DD8A-DF9E-4638-9BF9-E6C946DEBA4D}"/>
    <cellStyle name="Comma 17 2 6 3" xfId="10425" xr:uid="{3F0D10F1-11F4-44A9-ADA0-4F6E7654C1F5}"/>
    <cellStyle name="Comma 17 2 6 3 2" xfId="24664" xr:uid="{15454D0D-BFAB-4170-9D71-60CE7C4AA582}"/>
    <cellStyle name="Comma 17 2 6 4" xfId="16456" xr:uid="{E335B4BF-FD09-4B1D-9B50-968E53AAC769}"/>
    <cellStyle name="Comma 17 2 7" xfId="4069" xr:uid="{DCB8397A-F9B3-47A7-95DF-E0078E58AE43}"/>
    <cellStyle name="Comma 17 2 7 2" xfId="7639" xr:uid="{E0C148DD-9E5B-41D2-A593-5C3921E27572}"/>
    <cellStyle name="Comma 17 2 7 2 2" xfId="13889" xr:uid="{5B0D8C2B-E329-4984-9491-3D4BB17842D6}"/>
    <cellStyle name="Comma 17 2 7 2 2 2" xfId="28122" xr:uid="{ABA0AD43-DDA8-411D-A526-8E8E4D57855C}"/>
    <cellStyle name="Comma 17 2 7 2 3" xfId="19949" xr:uid="{C1CE980B-E9BE-41C1-85E8-DCBA11C86B9C}"/>
    <cellStyle name="Comma 17 2 7 3" xfId="10970" xr:uid="{4C8E9EE3-49A1-4266-8C1B-5AEE97DFAC9F}"/>
    <cellStyle name="Comma 17 2 7 3 2" xfId="25205" xr:uid="{8FA93571-D94D-4798-86CD-7D1B047AE4F0}"/>
    <cellStyle name="Comma 17 2 7 4" xfId="16997" xr:uid="{EAE5AFC5-5D61-4590-AA7B-43655FB2AB3D}"/>
    <cellStyle name="Comma 17 2 8" xfId="4730" xr:uid="{E6DBB49E-6300-4786-B238-4BE336139D81}"/>
    <cellStyle name="Comma 17 2 8 2" xfId="11611" xr:uid="{00A33007-09A3-4397-8575-6E4A9965B80A}"/>
    <cellStyle name="Comma 17 2 8 2 2" xfId="25844" xr:uid="{FEB0CA72-6F27-462C-87A4-4FD92E8F25D7}"/>
    <cellStyle name="Comma 17 2 8 3" xfId="17658" xr:uid="{C5FA8E68-F07B-4C76-8374-373689712ED1}"/>
    <cellStyle name="Comma 17 2 9" xfId="8222" xr:uid="{23AC4EFE-3A45-491D-92B1-4DB69CFC7E4A}"/>
    <cellStyle name="Comma 17 2 9 2" xfId="22492" xr:uid="{0496F4FF-16FD-4280-B7D7-9FB2D8BA358C}"/>
    <cellStyle name="Comma 17 3" xfId="524" xr:uid="{370CBD60-7FBD-44D5-B684-4A41E8589878}"/>
    <cellStyle name="Comma 17 3 2" xfId="2188" xr:uid="{48139B8C-2503-4533-AC01-BD0113624E1C}"/>
    <cellStyle name="Comma 17 3 2 2" xfId="5872" xr:uid="{D1FE20E7-0092-4A6F-8E7F-7FC0A3494C89}"/>
    <cellStyle name="Comma 17 3 2 2 2" xfId="12379" xr:uid="{0181A090-E289-42C0-A74F-34DE91A1C9F1}"/>
    <cellStyle name="Comma 17 3 2 2 2 2" xfId="26612" xr:uid="{8ED4406B-8804-4EB4-AF19-F0BF1EC04650}"/>
    <cellStyle name="Comma 17 3 2 2 3" xfId="18437" xr:uid="{4BF5A232-A506-42E6-AA93-2ADC71A5D79D}"/>
    <cellStyle name="Comma 17 3 2 3" xfId="9211" xr:uid="{4CB93733-8792-4306-BB46-ADDD5C7B2E9D}"/>
    <cellStyle name="Comma 17 3 2 3 2" xfId="23452" xr:uid="{D052C870-672C-452E-A60A-36B4EA7B7D14}"/>
    <cellStyle name="Comma 17 3 2 4" xfId="15222" xr:uid="{4C1CA7BB-B89E-49F9-BEC5-DB1A7A83917C}"/>
    <cellStyle name="Comma 17 3 3" xfId="3430" xr:uid="{77E9B24E-1327-4C7E-A69D-E1F2903BB900}"/>
    <cellStyle name="Comma 17 3 3 2" xfId="7064" xr:uid="{6DF29B54-C975-4AD8-8AE0-E77D236EF15F}"/>
    <cellStyle name="Comma 17 3 3 2 2" xfId="13314" xr:uid="{FC3C3C2A-A83B-44A1-ADD3-5E1CC9C51916}"/>
    <cellStyle name="Comma 17 3 3 2 2 2" xfId="27547" xr:uid="{9828C3B4-C0A6-4D6F-A9EC-1F2B80FEEBE9}"/>
    <cellStyle name="Comma 17 3 3 2 3" xfId="19374" xr:uid="{AF245CFA-F9BA-4F47-B0E5-6FA9BE33105D}"/>
    <cellStyle name="Comma 17 3 3 3" xfId="10396" xr:uid="{AF7DB22E-72B9-46B1-AAFD-BD62755F76C8}"/>
    <cellStyle name="Comma 17 3 3 3 2" xfId="24635" xr:uid="{153C0E95-1B53-4CD5-9555-B80A432D5465}"/>
    <cellStyle name="Comma 17 3 3 4" xfId="16427" xr:uid="{5E85029C-E321-4207-A16D-3A6C608280A0}"/>
    <cellStyle name="Comma 17 3 4" xfId="4040" xr:uid="{645DF822-5CFE-4BC7-9A4F-4E9EA74526AC}"/>
    <cellStyle name="Comma 17 3 4 2" xfId="7610" xr:uid="{491B1388-001A-4A00-AB76-DF52C36BEA8D}"/>
    <cellStyle name="Comma 17 3 4 2 2" xfId="13860" xr:uid="{DDB5E47D-9076-422F-A605-A0FBB68D0E8D}"/>
    <cellStyle name="Comma 17 3 4 2 2 2" xfId="28093" xr:uid="{D6A26156-220E-4600-A211-AF4DB67596B9}"/>
    <cellStyle name="Comma 17 3 4 2 3" xfId="19920" xr:uid="{F2953C31-E515-4E41-8957-313432371450}"/>
    <cellStyle name="Comma 17 3 4 3" xfId="10941" xr:uid="{8FFB1237-EE2C-42B0-B98E-2B3931963B2C}"/>
    <cellStyle name="Comma 17 3 4 3 2" xfId="25176" xr:uid="{6ED7A5C1-B817-4CF6-AFE1-2D7BD4040E2D}"/>
    <cellStyle name="Comma 17 3 4 4" xfId="16968" xr:uid="{57B889C0-F5A7-488A-97B8-E2546D494844}"/>
    <cellStyle name="Comma 17 3 5" xfId="5564" xr:uid="{1F91420B-647A-406B-BC92-677FABC0105B}"/>
    <cellStyle name="Comma 17 3 5 2" xfId="8931" xr:uid="{60AB634B-0757-4CDF-A652-020C3F15712E}"/>
    <cellStyle name="Comma 17 3 5 2 2" xfId="23175" xr:uid="{06D11A3F-4131-4863-8BC6-197159D17570}"/>
    <cellStyle name="Comma 17 3 5 3" xfId="14948" xr:uid="{BACB67CF-F422-4031-BE5C-7EF12F5ADFFB}"/>
    <cellStyle name="Comma 17 3 6" xfId="4695" xr:uid="{C751D50B-E361-44F1-A8E6-E17AA21B8CE8}"/>
    <cellStyle name="Comma 17 3 6 2" xfId="11577" xr:uid="{8D1AA902-E1B4-4824-919C-83F23C62FD8A}"/>
    <cellStyle name="Comma 17 3 6 2 2" xfId="25810" xr:uid="{B80FE295-5239-4CAB-A940-B2794AE181C7}"/>
    <cellStyle name="Comma 17 3 6 3" xfId="17623" xr:uid="{68B2E0A8-69C3-4803-A923-FF334E77D98C}"/>
    <cellStyle name="Comma 17 3 7" xfId="8188" xr:uid="{B8C61763-5B1D-42F4-8406-B9CDC88CD31D}"/>
    <cellStyle name="Comma 17 3 7 2" xfId="22458" xr:uid="{BDE90BBA-C782-4DCC-A96A-C26875A8A429}"/>
    <cellStyle name="Comma 17 3 8" xfId="1786" xr:uid="{13562C75-4B02-4744-9FCC-037FE9BD6B06}"/>
    <cellStyle name="Comma 17 3 8 2" xfId="20394" xr:uid="{2196BB8B-6370-4E48-8047-F9929F7729F1}"/>
    <cellStyle name="Comma 17 3 8 3" xfId="14239" xr:uid="{027D2977-40DE-4150-A346-55C00C08BFB3}"/>
    <cellStyle name="Comma 17 4" xfId="328" xr:uid="{21939337-86D0-4844-B7B7-240884336A14}"/>
    <cellStyle name="Comma 17 5" xfId="132" xr:uid="{1D6A5089-5215-4895-8EC3-B6BD4344E267}"/>
    <cellStyle name="Comma 17 5 2" xfId="31105" xr:uid="{2E526435-09C8-4767-94CA-5030ED1777EC}"/>
    <cellStyle name="Comma 17 6" xfId="1819" xr:uid="{93620FC6-1510-41F3-AB9E-16E7D358D210}"/>
    <cellStyle name="Comma 17 7" xfId="2579" xr:uid="{69CF5A7F-394D-45CD-9986-C2D604002650}"/>
    <cellStyle name="Comma 17 7 2" xfId="6240" xr:uid="{36EFDF41-3726-4516-B274-3F90CE9F8902}"/>
    <cellStyle name="Comma 17 7 2 2" xfId="12493" xr:uid="{3B3A0037-AD16-404C-B446-EE927B3C156A}"/>
    <cellStyle name="Comma 17 7 2 2 2" xfId="26726" xr:uid="{EC16BBB6-3B24-4608-9555-CAB7445EDF07}"/>
    <cellStyle name="Comma 17 7 2 3" xfId="18553" xr:uid="{1095DE5A-2AB1-4EE7-AC7B-2DDF59FC9EF6}"/>
    <cellStyle name="Comma 17 7 3" xfId="9571" xr:uid="{BE8E30DA-02E2-42D2-99E9-09F9FC01EE9E}"/>
    <cellStyle name="Comma 17 7 3 2" xfId="23811" xr:uid="{A6912C8E-3EF6-4FB8-808D-08F9C35E268C}"/>
    <cellStyle name="Comma 17 7 4" xfId="15605" xr:uid="{911C7B43-1DDE-4DF2-B8F1-98F5EE0F4781}"/>
    <cellStyle name="Comma 17 8" xfId="2850" xr:uid="{C15D4B67-D272-47BD-BCBF-DC56A6F786FE}"/>
    <cellStyle name="Comma 17 8 2" xfId="6500" xr:uid="{C6FEE66C-E042-4F9E-9978-F49B1D483301}"/>
    <cellStyle name="Comma 17 8 2 2" xfId="12750" xr:uid="{9229AA9A-D59D-4110-A553-68EED3CAABE3}"/>
    <cellStyle name="Comma 17 8 2 2 2" xfId="26983" xr:uid="{F52A97F4-C8AA-49F4-A9CE-43F84A70E9E0}"/>
    <cellStyle name="Comma 17 8 2 3" xfId="18810" xr:uid="{0CB0B4AA-B733-4522-8399-2C28391E8EBA}"/>
    <cellStyle name="Comma 17 8 3" xfId="9831" xr:uid="{6FF3B2EE-0141-4B01-BC92-205F25F9E16B}"/>
    <cellStyle name="Comma 17 8 3 2" xfId="24071" xr:uid="{758542E5-602C-4E0A-B63E-09A773BD64EB}"/>
    <cellStyle name="Comma 17 8 4" xfId="15864" xr:uid="{C3747B92-56C9-4712-9418-84601AC69185}"/>
    <cellStyle name="Comma 17 9" xfId="3095" xr:uid="{57B92CC2-5AF1-4CE0-84BE-D9A54744FE50}"/>
    <cellStyle name="Comma 17 9 2" xfId="6745" xr:uid="{924E81C4-2D66-4057-AAF3-69E0796C7A00}"/>
    <cellStyle name="Comma 17 9 2 2" xfId="12995" xr:uid="{E9406B2C-D741-4741-92A1-14DCEE549B97}"/>
    <cellStyle name="Comma 17 9 2 2 2" xfId="27228" xr:uid="{F3834489-5BEB-4AB1-B7B3-05BA0DA361DA}"/>
    <cellStyle name="Comma 17 9 2 3" xfId="19055" xr:uid="{FCE389FB-3E1C-408C-B333-71DF990455E8}"/>
    <cellStyle name="Comma 17 9 3" xfId="10076" xr:uid="{EB9EFEAC-4D6A-43DC-A005-CEB9C1D90E68}"/>
    <cellStyle name="Comma 17 9 3 2" xfId="24316" xr:uid="{A461FD10-9E44-46E8-AF8D-54865BBBED66}"/>
    <cellStyle name="Comma 17 9 4" xfId="16109" xr:uid="{3131995C-02F1-4E53-AF61-A4FCA102EC77}"/>
    <cellStyle name="Comma 170" xfId="1090" xr:uid="{093327F1-2152-4EA9-A47A-BD2E4F346985}"/>
    <cellStyle name="Comma 170 2" xfId="3579" xr:uid="{42B071E7-EBDE-4C06-9146-B851860FCB71}"/>
    <cellStyle name="Comma 170 2 2" xfId="7212" xr:uid="{702112CC-2DA3-4DCD-BF8E-0314F970E0E1}"/>
    <cellStyle name="Comma 170 2 2 2" xfId="13462" xr:uid="{A23DA579-70BF-42C0-9210-3848086EB732}"/>
    <cellStyle name="Comma 170 2 2 2 2" xfId="27695" xr:uid="{8281B8CB-F333-47B2-87D0-DA2E2597EF5F}"/>
    <cellStyle name="Comma 170 2 2 3" xfId="19522" xr:uid="{C0F3D85E-485F-4907-BAD9-E809A867D6EC}"/>
    <cellStyle name="Comma 170 2 3" xfId="10544" xr:uid="{ABA80BFD-23F0-4805-8B9A-B63B5B24D552}"/>
    <cellStyle name="Comma 170 2 3 2" xfId="24783" xr:uid="{6AE13787-A2F0-42CD-AA0C-391C9FA8D540}"/>
    <cellStyle name="Comma 170 2 4" xfId="16575" xr:uid="{A962F29A-E6D4-4582-91A0-CFD114020049}"/>
    <cellStyle name="Comma 170 3" xfId="4188" xr:uid="{E2BBC54F-AFF4-4EC0-96CA-007BA8A2557F}"/>
    <cellStyle name="Comma 170 3 2" xfId="7758" xr:uid="{43ABA37B-0CB6-41FE-AD91-AB323AD0B3CA}"/>
    <cellStyle name="Comma 170 3 2 2" xfId="14008" xr:uid="{19FA490F-B315-42B5-97D5-10A44BA02A6A}"/>
    <cellStyle name="Comma 170 3 2 2 2" xfId="28241" xr:uid="{6845AF4D-854D-4348-A370-35EB66A536F2}"/>
    <cellStyle name="Comma 170 3 2 3" xfId="20068" xr:uid="{8CC02CEB-C571-4D9A-B530-2E02A925E35D}"/>
    <cellStyle name="Comma 170 3 3" xfId="11089" xr:uid="{73A6872A-B676-4C0E-850C-41AF5D5DC40F}"/>
    <cellStyle name="Comma 170 3 3 2" xfId="25324" xr:uid="{DCC73F2B-91CF-4A4B-8E0D-AD5854D61E88}"/>
    <cellStyle name="Comma 170 3 4" xfId="17116" xr:uid="{A3F1EE08-4D63-4F97-933D-D336B5693065}"/>
    <cellStyle name="Comma 170 4" xfId="4941" xr:uid="{F0FA4934-4246-48F0-987A-FA9E6FB64380}"/>
    <cellStyle name="Comma 170 4 2" xfId="11817" xr:uid="{2CD3B12F-DEAC-4CFE-8603-8BD9A534CA29}"/>
    <cellStyle name="Comma 170 4 2 2" xfId="26050" xr:uid="{9F901F32-398A-48E4-B210-07CAA35BF135}"/>
    <cellStyle name="Comma 170 4 3" xfId="17869" xr:uid="{5996EDA9-5C00-408A-870A-47811851279C}"/>
    <cellStyle name="Comma 170 5" xfId="8394" xr:uid="{04B982E1-E69B-4576-89C4-57447A787924}"/>
    <cellStyle name="Comma 170 5 2" xfId="22647" xr:uid="{F4EE5B91-41C2-4BC5-98AE-E538A18A867F}"/>
    <cellStyle name="Comma 170 6" xfId="14441" xr:uid="{84345105-2D38-483D-8482-3CE6DA078089}"/>
    <cellStyle name="Comma 171" xfId="1104" xr:uid="{84198470-5449-4D67-8377-1ADBA5A3EF6A}"/>
    <cellStyle name="Comma 171 2" xfId="3583" xr:uid="{26FF0DF2-07A5-4E5C-B334-BBE77C331F96}"/>
    <cellStyle name="Comma 171 2 2" xfId="7216" xr:uid="{BAE0D0CB-47F4-4BD2-9756-9C2D2DB8F35F}"/>
    <cellStyle name="Comma 171 2 2 2" xfId="13466" xr:uid="{CA29AE1D-8662-481E-A33F-346D46B79791}"/>
    <cellStyle name="Comma 171 2 2 2 2" xfId="27699" xr:uid="{FCE80508-3FD8-4776-8048-FB17E2EB0552}"/>
    <cellStyle name="Comma 171 2 2 3" xfId="19526" xr:uid="{270C03A1-78AC-4E57-BD84-0F01CBE8FAE9}"/>
    <cellStyle name="Comma 171 2 3" xfId="10548" xr:uid="{89A39447-32D5-407A-8CB9-7FA6459F1AB4}"/>
    <cellStyle name="Comma 171 2 3 2" xfId="24787" xr:uid="{79B309F6-475A-497B-9808-16B0F524A374}"/>
    <cellStyle name="Comma 171 2 4" xfId="16579" xr:uid="{55DEC39E-514B-47CC-A7A6-47E630194606}"/>
    <cellStyle name="Comma 171 3" xfId="4192" xr:uid="{C67A8A68-10AE-4E9F-919D-FC52A6482B18}"/>
    <cellStyle name="Comma 171 3 2" xfId="7762" xr:uid="{DE0F6F43-0D5D-4D86-A31A-447F70767A28}"/>
    <cellStyle name="Comma 171 3 2 2" xfId="14012" xr:uid="{56B72094-F96F-483C-8A7E-8C220915D898}"/>
    <cellStyle name="Comma 171 3 2 2 2" xfId="28245" xr:uid="{BCF8FC70-6F36-430E-BAD3-07DE52BEA94D}"/>
    <cellStyle name="Comma 171 3 2 3" xfId="20072" xr:uid="{303B5FE7-A743-47EB-958B-C120EAFBF716}"/>
    <cellStyle name="Comma 171 3 3" xfId="11093" xr:uid="{46B902F7-5E08-4495-A58D-A93BE06AF4A1}"/>
    <cellStyle name="Comma 171 3 3 2" xfId="25328" xr:uid="{93D4457D-C627-44C7-8A3E-8E11D75461A7}"/>
    <cellStyle name="Comma 171 3 4" xfId="17120" xr:uid="{B4728DFF-6975-4997-AE67-3B9DE122C8EA}"/>
    <cellStyle name="Comma 171 4" xfId="4948" xr:uid="{CFCE36B0-827D-405C-A556-322FF975D177}"/>
    <cellStyle name="Comma 171 4 2" xfId="11824" xr:uid="{5A14784A-6867-42D7-815A-15EF95522D15}"/>
    <cellStyle name="Comma 171 4 2 2" xfId="26057" xr:uid="{1A04C04C-249F-4400-8CAA-17B534AF5F97}"/>
    <cellStyle name="Comma 171 4 3" xfId="17876" xr:uid="{04CA64B8-1E79-40E3-81E4-F06A7B767975}"/>
    <cellStyle name="Comma 171 5" xfId="8402" xr:uid="{8986B4DE-5243-4A9E-A44A-E56B0DFA996F}"/>
    <cellStyle name="Comma 171 5 2" xfId="22655" xr:uid="{D9110EE4-4613-4098-BDD7-F4A551A7BDF6}"/>
    <cellStyle name="Comma 171 6" xfId="14445" xr:uid="{1C9FCB20-694A-41D8-8E61-D979B9CEB456}"/>
    <cellStyle name="Comma 172" xfId="1109" xr:uid="{C8253EC7-E67E-471C-B255-6CCBDEF0F456}"/>
    <cellStyle name="Comma 172 2" xfId="1114" xr:uid="{9EE989CB-5C20-46F8-AD7D-F42D5F7D8EAD}"/>
    <cellStyle name="Comma 172 2 2" xfId="3589" xr:uid="{0208E5BB-0EFC-4265-AEC6-4ACD384DAECD}"/>
    <cellStyle name="Comma 172 2 2 2" xfId="7222" xr:uid="{DA348FE6-D969-49A8-81C1-D133D7D94F76}"/>
    <cellStyle name="Comma 172 2 2 2 2" xfId="13472" xr:uid="{661F9009-F2B2-4466-9734-25876D8EEDB0}"/>
    <cellStyle name="Comma 172 2 2 2 2 2" xfId="27705" xr:uid="{1E0E8D94-F8F3-4448-B3D1-BA642E7C201F}"/>
    <cellStyle name="Comma 172 2 2 2 3" xfId="19532" xr:uid="{C6B96E18-6CA2-4011-B978-EC23EAC33958}"/>
    <cellStyle name="Comma 172 2 2 3" xfId="10554" xr:uid="{44ACF0E1-88EE-4BB4-A217-F05E09234A15}"/>
    <cellStyle name="Comma 172 2 2 3 2" xfId="24793" xr:uid="{690CDB20-1031-41DE-8897-F65C2B0A1F46}"/>
    <cellStyle name="Comma 172 2 2 4" xfId="16585" xr:uid="{63E2DCD9-8D47-471E-BF40-A299FF2C58F9}"/>
    <cellStyle name="Comma 172 2 3" xfId="4198" xr:uid="{95178CD4-4003-4596-B8B7-CEF1271DBB23}"/>
    <cellStyle name="Comma 172 2 3 2" xfId="7768" xr:uid="{9A0ED283-CFF1-4A76-ADA4-F8F94CE71638}"/>
    <cellStyle name="Comma 172 2 3 2 2" xfId="14018" xr:uid="{D2DA2FAC-006B-4DD7-9A2D-7EFF85936DD3}"/>
    <cellStyle name="Comma 172 2 3 2 2 2" xfId="28251" xr:uid="{EC15CBA6-5AB5-4BC8-9388-C93EDA3D2A7C}"/>
    <cellStyle name="Comma 172 2 3 2 3" xfId="20078" xr:uid="{4865F85D-6D83-4CE5-BC89-FEAE95713EAB}"/>
    <cellStyle name="Comma 172 2 3 3" xfId="11099" xr:uid="{2B2976B5-7EA6-4D89-A3DF-6987482903AD}"/>
    <cellStyle name="Comma 172 2 3 3 2" xfId="25334" xr:uid="{8E911AE5-8D6E-44A4-9738-B7793BC32B52}"/>
    <cellStyle name="Comma 172 2 3 4" xfId="17126" xr:uid="{888668EE-9601-4369-B4EC-4E32B6E9A3B7}"/>
    <cellStyle name="Comma 172 2 4" xfId="4955" xr:uid="{335D4B59-936B-437E-93AD-ED14943EF883}"/>
    <cellStyle name="Comma 172 2 4 2" xfId="11831" xr:uid="{90E3D3BD-3E46-4965-AF69-471F38298EE4}"/>
    <cellStyle name="Comma 172 2 4 2 2" xfId="26064" xr:uid="{FA56A3C8-951A-46F1-AA0A-D3253FC25A2B}"/>
    <cellStyle name="Comma 172 2 4 3" xfId="17883" xr:uid="{5E41DC4A-4C76-4F51-8EF9-2D564A16C4BF}"/>
    <cellStyle name="Comma 172 2 5" xfId="8408" xr:uid="{6B49A453-C7F9-414B-8E92-7A3A90BC399A}"/>
    <cellStyle name="Comma 172 2 5 2" xfId="22661" xr:uid="{98469B60-442B-4C2B-BB4F-C5809C1C259E}"/>
    <cellStyle name="Comma 172 2 6" xfId="14451" xr:uid="{2F56860C-0382-4631-BBB7-5675A3FA5FAB}"/>
    <cellStyle name="Comma 172 3" xfId="3585" xr:uid="{61446716-3F58-4638-A730-0B89290243EF}"/>
    <cellStyle name="Comma 172 3 2" xfId="7218" xr:uid="{76139C97-15F2-4EF4-A85E-D5C8C4EB4A54}"/>
    <cellStyle name="Comma 172 3 2 2" xfId="13468" xr:uid="{73DB1B01-0B6F-4EF8-81F3-3ADF427346D1}"/>
    <cellStyle name="Comma 172 3 2 2 2" xfId="27701" xr:uid="{67E1B02E-C7CD-44FC-B608-0F724F0981E9}"/>
    <cellStyle name="Comma 172 3 2 3" xfId="19528" xr:uid="{DA421DFA-7CF8-452F-B05B-8CBA8805EBD2}"/>
    <cellStyle name="Comma 172 3 3" xfId="10550" xr:uid="{0F3C3F2A-45D8-47C5-AF5B-235D6D2423B9}"/>
    <cellStyle name="Comma 172 3 3 2" xfId="24789" xr:uid="{A7AA2AC0-1917-479D-82FF-E1673BFC7C28}"/>
    <cellStyle name="Comma 172 3 4" xfId="16581" xr:uid="{78CE29CC-6840-42C0-A760-7816C94B7CC0}"/>
    <cellStyle name="Comma 172 4" xfId="4194" xr:uid="{B020008F-290C-4903-A26C-80459645DF72}"/>
    <cellStyle name="Comma 172 4 2" xfId="7764" xr:uid="{4FB5E34D-0460-4390-B0C9-93544837E506}"/>
    <cellStyle name="Comma 172 4 2 2" xfId="14014" xr:uid="{2B14CF52-8514-473B-A3E5-08BD281A427C}"/>
    <cellStyle name="Comma 172 4 2 2 2" xfId="28247" xr:uid="{E6034018-DBFF-47F6-ACDE-6086D0564290}"/>
    <cellStyle name="Comma 172 4 2 3" xfId="20074" xr:uid="{7F70E6B7-7799-4B3D-B968-A0D6769AA093}"/>
    <cellStyle name="Comma 172 4 3" xfId="11095" xr:uid="{7354BF1C-8084-4B90-AD51-AA03BEFAF495}"/>
    <cellStyle name="Comma 172 4 3 2" xfId="25330" xr:uid="{1C025502-A18F-4F69-B12C-EB64D61D9404}"/>
    <cellStyle name="Comma 172 4 4" xfId="17122" xr:uid="{9D5790E5-77B8-485B-88AE-3E7CD4B4338F}"/>
    <cellStyle name="Comma 172 5" xfId="4950" xr:uid="{798EC621-C1E5-412C-83B6-7F2BD735A1B9}"/>
    <cellStyle name="Comma 172 5 2" xfId="11826" xr:uid="{EFB3954C-2F45-4A2C-B0E3-BC7B61F6C3D3}"/>
    <cellStyle name="Comma 172 5 2 2" xfId="26059" xr:uid="{97FB482B-1229-4ED6-BFB7-FA25FE04869B}"/>
    <cellStyle name="Comma 172 5 3" xfId="17878" xr:uid="{EE366AE1-3D3A-456C-8A91-8F3A3E2350A2}"/>
    <cellStyle name="Comma 172 6" xfId="8404" xr:uid="{6C692C09-07E9-4D77-A630-9858D66F8C27}"/>
    <cellStyle name="Comma 172 6 2" xfId="22657" xr:uid="{26C95534-DE15-4C4C-8814-38FC19F11AE8}"/>
    <cellStyle name="Comma 172 7" xfId="14447" xr:uid="{F68BF9A5-1309-466A-AA77-77471ABE3EB2}"/>
    <cellStyle name="Comma 173" xfId="1110" xr:uid="{2293A77B-B052-4601-9CBF-FEEA91171C33}"/>
    <cellStyle name="Comma 173 2" xfId="1115" xr:uid="{FFFC49A8-259A-4007-B174-17D4A93F42AB}"/>
    <cellStyle name="Comma 173 2 2" xfId="3590" xr:uid="{F1CE9A9C-CF2A-43A2-A38B-26AC2CC762DA}"/>
    <cellStyle name="Comma 173 2 2 2" xfId="7223" xr:uid="{73FD345E-CF5D-4155-84F0-D7DF0E54A5D4}"/>
    <cellStyle name="Comma 173 2 2 2 2" xfId="13473" xr:uid="{B434F5C5-3AAD-47E3-9CA1-169B9EA5EB63}"/>
    <cellStyle name="Comma 173 2 2 2 2 2" xfId="27706" xr:uid="{CBB2EAA2-363B-4749-9FEF-6A88E2C79445}"/>
    <cellStyle name="Comma 173 2 2 2 3" xfId="19533" xr:uid="{C7FE4039-5B8C-4015-BFAE-821B05E2362C}"/>
    <cellStyle name="Comma 173 2 2 3" xfId="10555" xr:uid="{A2010757-87F4-4AD7-9B23-ECF899426CE6}"/>
    <cellStyle name="Comma 173 2 2 3 2" xfId="24794" xr:uid="{788D3C78-7F43-45AB-95C4-D0EF8AC15E97}"/>
    <cellStyle name="Comma 173 2 2 4" xfId="16586" xr:uid="{0199085F-259B-4186-A760-946ADB923771}"/>
    <cellStyle name="Comma 173 2 3" xfId="4199" xr:uid="{A182E9AB-EF80-4878-BD4E-49B102F03243}"/>
    <cellStyle name="Comma 173 2 3 2" xfId="7769" xr:uid="{B04F93A6-640D-48D2-AD29-57C312283ACF}"/>
    <cellStyle name="Comma 173 2 3 2 2" xfId="14019" xr:uid="{0E2B2787-C899-487F-85D0-75D7377544E6}"/>
    <cellStyle name="Comma 173 2 3 2 2 2" xfId="28252" xr:uid="{9A0DE85E-431F-48E5-BAF0-5D02164CA237}"/>
    <cellStyle name="Comma 173 2 3 2 3" xfId="20079" xr:uid="{F28A2B3B-15D5-4389-8879-98CB5CC8B5EF}"/>
    <cellStyle name="Comma 173 2 3 3" xfId="11100" xr:uid="{9FB88A0D-95A3-4CAF-A5DE-66D23AE1929C}"/>
    <cellStyle name="Comma 173 2 3 3 2" xfId="25335" xr:uid="{9A60EB30-62AB-49D0-A78E-65CF50DF0165}"/>
    <cellStyle name="Comma 173 2 3 4" xfId="17127" xr:uid="{73FF133A-8CF6-47FF-82F0-F0EC27A4C87D}"/>
    <cellStyle name="Comma 173 2 4" xfId="4956" xr:uid="{E50954A4-9A65-442F-9E85-8D38A7D342AD}"/>
    <cellStyle name="Comma 173 2 4 2" xfId="11832" xr:uid="{61EB4214-A275-4EFF-9EC0-C4578A002074}"/>
    <cellStyle name="Comma 173 2 4 2 2" xfId="26065" xr:uid="{5AF96F95-B32F-4E2B-A28F-63C6E35A6B31}"/>
    <cellStyle name="Comma 173 2 4 3" xfId="17884" xr:uid="{0BC9E6CD-1A31-4A6E-991E-0FC8B585D3B0}"/>
    <cellStyle name="Comma 173 2 5" xfId="8409" xr:uid="{6F88A178-53DF-48FF-B9A9-191425300506}"/>
    <cellStyle name="Comma 173 2 5 2" xfId="22662" xr:uid="{44801B6D-A0FB-4657-A389-411DE79E5883}"/>
    <cellStyle name="Comma 173 2 6" xfId="14452" xr:uid="{E7CE0493-8F8F-4A17-BBE5-98741EA834DC}"/>
    <cellStyle name="Comma 173 3" xfId="3586" xr:uid="{6D370A7E-143D-4073-87E2-8133DA06D2C7}"/>
    <cellStyle name="Comma 173 3 2" xfId="7219" xr:uid="{CED0D1F4-E968-4F0A-920D-4D652F27FF8C}"/>
    <cellStyle name="Comma 173 3 2 2" xfId="13469" xr:uid="{B5420F18-FFE0-4284-86ED-D8BA8DA83C6C}"/>
    <cellStyle name="Comma 173 3 2 2 2" xfId="27702" xr:uid="{5908F524-B17E-49DF-8848-0E067E51D005}"/>
    <cellStyle name="Comma 173 3 2 3" xfId="19529" xr:uid="{DAB0D06C-7504-4D9A-B733-4E8589BBA539}"/>
    <cellStyle name="Comma 173 3 3" xfId="10551" xr:uid="{B65FA499-EB3A-4CEE-93B6-F6A64858DBE0}"/>
    <cellStyle name="Comma 173 3 3 2" xfId="24790" xr:uid="{B204408C-611F-45A8-A7AB-4A3DB535F9BB}"/>
    <cellStyle name="Comma 173 3 4" xfId="16582" xr:uid="{F5BF03FB-DA5B-429B-AD11-04D4D439727F}"/>
    <cellStyle name="Comma 173 4" xfId="4195" xr:uid="{59019982-B9E0-4670-B025-27772A6F796F}"/>
    <cellStyle name="Comma 173 4 2" xfId="7765" xr:uid="{1DA9211A-273D-4AC6-8778-7B2226C971C0}"/>
    <cellStyle name="Comma 173 4 2 2" xfId="14015" xr:uid="{DB96BAE4-744B-4935-ABBB-DF96F17DBB4D}"/>
    <cellStyle name="Comma 173 4 2 2 2" xfId="28248" xr:uid="{782A91A9-7D50-46B7-B4A8-BB5E72B01100}"/>
    <cellStyle name="Comma 173 4 2 3" xfId="20075" xr:uid="{46383BE1-90DA-489C-A9BC-ABD59DCC2310}"/>
    <cellStyle name="Comma 173 4 3" xfId="11096" xr:uid="{FBEEEC91-7FDA-4340-A9E2-5A376115E3C4}"/>
    <cellStyle name="Comma 173 4 3 2" xfId="25331" xr:uid="{AA4BDC56-BCD1-4FDC-9E78-333AA7263FCB}"/>
    <cellStyle name="Comma 173 4 4" xfId="17123" xr:uid="{33A6EC12-8B31-4474-98DA-AA9CB7079D8D}"/>
    <cellStyle name="Comma 173 5" xfId="4951" xr:uid="{B289A8FD-230F-4411-B11F-5F3BCADDCDBB}"/>
    <cellStyle name="Comma 173 5 2" xfId="11827" xr:uid="{77E9B68E-431B-42C0-B097-26E252B1E8FE}"/>
    <cellStyle name="Comma 173 5 2 2" xfId="26060" xr:uid="{333B2421-DB78-4E2E-8827-D1AFEC60935A}"/>
    <cellStyle name="Comma 173 5 3" xfId="17879" xr:uid="{789B2704-10DC-40B1-A522-7981AA86B875}"/>
    <cellStyle name="Comma 173 6" xfId="8405" xr:uid="{87A5334E-4EB9-46E5-9717-976A0B74FD72}"/>
    <cellStyle name="Comma 173 6 2" xfId="22658" xr:uid="{4AC2D7DB-64AC-4E60-A9B5-99EFF1B46B96}"/>
    <cellStyle name="Comma 173 7" xfId="14448" xr:uid="{FDFCF2C3-0721-4A33-A8CB-26E71A5521F5}"/>
    <cellStyle name="Comma 174" xfId="1111" xr:uid="{384E5C74-66D6-4232-917F-071D81AC32EA}"/>
    <cellStyle name="Comma 174 2" xfId="1116" xr:uid="{A91EAC9E-3E41-429F-87F8-C9641DCDBD2B}"/>
    <cellStyle name="Comma 174 2 2" xfId="3591" xr:uid="{77404201-1C1F-4FD8-87CD-31BFF1B2FC28}"/>
    <cellStyle name="Comma 174 2 2 2" xfId="7224" xr:uid="{690DA7CD-FE82-4703-8E66-57364A597B0A}"/>
    <cellStyle name="Comma 174 2 2 2 2" xfId="13474" xr:uid="{89D6E320-9275-4C5A-B5F4-69F0A3062E16}"/>
    <cellStyle name="Comma 174 2 2 2 2 2" xfId="27707" xr:uid="{2D0FFFBC-3163-4D4B-9DB7-D4657172AB60}"/>
    <cellStyle name="Comma 174 2 2 2 3" xfId="19534" xr:uid="{F66ABD43-B6B7-460C-A0A2-3B01E2D5FBDF}"/>
    <cellStyle name="Comma 174 2 2 3" xfId="10556" xr:uid="{0DBCDC08-978E-458D-9E18-B3BC7D020192}"/>
    <cellStyle name="Comma 174 2 2 3 2" xfId="24795" xr:uid="{909557C4-C65D-4AEA-A163-F0EB3A14F938}"/>
    <cellStyle name="Comma 174 2 2 4" xfId="16587" xr:uid="{65FD8C2A-96DC-4CDF-BF2B-D64CB8BB4449}"/>
    <cellStyle name="Comma 174 2 3" xfId="4200" xr:uid="{242932C0-CDE3-4BC6-A187-EE3188DC36F8}"/>
    <cellStyle name="Comma 174 2 3 2" xfId="7770" xr:uid="{81E3E50A-8C59-447F-9DA9-8ACF269145F2}"/>
    <cellStyle name="Comma 174 2 3 2 2" xfId="14020" xr:uid="{E2A5C2D1-D040-40C8-8CF7-E74A031C5056}"/>
    <cellStyle name="Comma 174 2 3 2 2 2" xfId="28253" xr:uid="{C3F9F6CF-B277-4A8A-BD02-149263AA5D1B}"/>
    <cellStyle name="Comma 174 2 3 2 3" xfId="20080" xr:uid="{6A83A2B1-E2D4-403A-A6A8-862C39C69D49}"/>
    <cellStyle name="Comma 174 2 3 3" xfId="11101" xr:uid="{25E703D6-30E1-4A98-9A1B-A033E5DAF402}"/>
    <cellStyle name="Comma 174 2 3 3 2" xfId="25336" xr:uid="{E323B3DD-B9C8-41A1-B87C-B621AA642698}"/>
    <cellStyle name="Comma 174 2 3 4" xfId="17128" xr:uid="{9E73B23A-1E6B-46E2-806E-974E5FB98A9F}"/>
    <cellStyle name="Comma 174 2 4" xfId="4957" xr:uid="{13932408-BF18-47EF-8B93-662436B1FE06}"/>
    <cellStyle name="Comma 174 2 4 2" xfId="11833" xr:uid="{2FA03764-5959-434C-947D-1D97364D9344}"/>
    <cellStyle name="Comma 174 2 4 2 2" xfId="26066" xr:uid="{52E94CEF-BF58-4300-8277-2EBAD6513305}"/>
    <cellStyle name="Comma 174 2 4 3" xfId="17885" xr:uid="{3CE6CAC4-FF5D-4E3C-86CF-89CDE4A1A70B}"/>
    <cellStyle name="Comma 174 2 5" xfId="8410" xr:uid="{52DE4F5D-C892-4D9B-B495-0961935AD144}"/>
    <cellStyle name="Comma 174 2 5 2" xfId="22663" xr:uid="{355C3DE2-E73F-4B65-B828-3C06D8D5BA8F}"/>
    <cellStyle name="Comma 174 2 6" xfId="14453" xr:uid="{0968AEAA-C725-419A-862E-C049F2778F99}"/>
    <cellStyle name="Comma 174 3" xfId="3587" xr:uid="{D2F614C7-8DAA-45A2-948B-62282603DC31}"/>
    <cellStyle name="Comma 174 3 2" xfId="7220" xr:uid="{5181AC46-F047-4E34-9200-3957086704CB}"/>
    <cellStyle name="Comma 174 3 2 2" xfId="13470" xr:uid="{2AF33300-B367-4BDD-9CC9-A16BA9CC992E}"/>
    <cellStyle name="Comma 174 3 2 2 2" xfId="27703" xr:uid="{26FFCF36-61E4-4E1F-8B00-55859D42F209}"/>
    <cellStyle name="Comma 174 3 2 3" xfId="19530" xr:uid="{C7609A9F-9200-4B6C-AE19-4D4F01B2410F}"/>
    <cellStyle name="Comma 174 3 3" xfId="10552" xr:uid="{C3224FFF-B79D-4823-9D3E-54DFFBCE73FB}"/>
    <cellStyle name="Comma 174 3 3 2" xfId="24791" xr:uid="{DD50CEBE-8DEC-439F-A96A-8EDC5B9A9999}"/>
    <cellStyle name="Comma 174 3 4" xfId="16583" xr:uid="{91E3B818-C3A2-4C90-956E-85D9BC215F75}"/>
    <cellStyle name="Comma 174 4" xfId="4196" xr:uid="{09491CF6-9C76-4143-ACFB-A0B7C57CA142}"/>
    <cellStyle name="Comma 174 4 2" xfId="7766" xr:uid="{786ABC47-E8BD-4812-9690-9DFA8905A558}"/>
    <cellStyle name="Comma 174 4 2 2" xfId="14016" xr:uid="{B2F3CF30-616A-4DCC-9977-B59E8CFBA7D5}"/>
    <cellStyle name="Comma 174 4 2 2 2" xfId="28249" xr:uid="{2DE4F80C-D4B6-4A63-AD62-D1C7718771FF}"/>
    <cellStyle name="Comma 174 4 2 3" xfId="20076" xr:uid="{407B2DFE-E1B5-44A6-8A08-1E656F250E49}"/>
    <cellStyle name="Comma 174 4 3" xfId="11097" xr:uid="{9C979381-7F45-4BEE-8C9B-B59B17EDA6CE}"/>
    <cellStyle name="Comma 174 4 3 2" xfId="25332" xr:uid="{57E30419-0DB2-41D9-9D5E-F432AF784C8B}"/>
    <cellStyle name="Comma 174 4 4" xfId="17124" xr:uid="{95D89202-57B1-4D45-B041-09279FDDC11C}"/>
    <cellStyle name="Comma 174 5" xfId="4952" xr:uid="{D8F2D4C8-3775-433C-8C42-EC6662A5F49B}"/>
    <cellStyle name="Comma 174 5 2" xfId="11828" xr:uid="{479CCCB0-89B2-42E1-AB5A-65F7F09602CF}"/>
    <cellStyle name="Comma 174 5 2 2" xfId="26061" xr:uid="{84FCED35-EDB9-4857-BBA4-DB4BEF7BFE55}"/>
    <cellStyle name="Comma 174 5 3" xfId="17880" xr:uid="{B1438B2A-9FAF-43B5-893E-3BE5CC93CF03}"/>
    <cellStyle name="Comma 174 6" xfId="8406" xr:uid="{77E05B62-72B0-4012-9F25-FB4A5E67596A}"/>
    <cellStyle name="Comma 174 6 2" xfId="22659" xr:uid="{A9C6DFB1-5AB1-4536-A3E3-713971C1304F}"/>
    <cellStyle name="Comma 174 7" xfId="14449" xr:uid="{6407E806-E9CF-4FA1-BB7E-980C7B295C0E}"/>
    <cellStyle name="Comma 175" xfId="1117" xr:uid="{E3939233-6FC6-40F5-8A27-0B435F8D0F6E}"/>
    <cellStyle name="Comma 175 2" xfId="3592" xr:uid="{E2EAA161-A988-4602-A4D4-D4A7C157F7E7}"/>
    <cellStyle name="Comma 175 2 2" xfId="7225" xr:uid="{E2371D8B-2BB2-4D7B-B197-955FDD9149E4}"/>
    <cellStyle name="Comma 175 2 2 2" xfId="13475" xr:uid="{32A406F3-5A36-4AB2-A479-9D6B8BC9BADD}"/>
    <cellStyle name="Comma 175 2 2 2 2" xfId="27708" xr:uid="{AC17491A-773F-444B-855A-1EE2CF8B3CAE}"/>
    <cellStyle name="Comma 175 2 2 3" xfId="19535" xr:uid="{0106314F-5C82-4CE1-9601-C3CD33E7283E}"/>
    <cellStyle name="Comma 175 2 3" xfId="10557" xr:uid="{32B3D0EB-B0CA-4574-BE9B-DAC280197FEA}"/>
    <cellStyle name="Comma 175 2 3 2" xfId="24796" xr:uid="{75AE41F5-9E79-4C7B-A745-4134C641FB53}"/>
    <cellStyle name="Comma 175 2 4" xfId="16588" xr:uid="{C2A96EF5-CF18-4A2A-B458-D2FD51D5E392}"/>
    <cellStyle name="Comma 175 3" xfId="4201" xr:uid="{7490BF85-8277-417D-99B9-BF359FD512D2}"/>
    <cellStyle name="Comma 175 3 2" xfId="7771" xr:uid="{8D31AF8F-4B90-4699-8BE1-9CE5B9F590B9}"/>
    <cellStyle name="Comma 175 3 2 2" xfId="14021" xr:uid="{9A74B6D9-34A8-4463-90D6-0C8B29CD9F7B}"/>
    <cellStyle name="Comma 175 3 2 2 2" xfId="28254" xr:uid="{537C2FC4-4214-49EB-93B1-9733EBC297CE}"/>
    <cellStyle name="Comma 175 3 2 3" xfId="20081" xr:uid="{5B0FB67E-4256-46EB-907E-8E01917D1F7F}"/>
    <cellStyle name="Comma 175 3 3" xfId="11102" xr:uid="{22AC3010-38F6-4D54-B0E1-2F88B54268D5}"/>
    <cellStyle name="Comma 175 3 3 2" xfId="25337" xr:uid="{F1B61C45-C070-4670-9650-52C08EA0A67B}"/>
    <cellStyle name="Comma 175 3 4" xfId="17129" xr:uid="{DD47B5CC-E7FD-4169-A1AA-1291C277438B}"/>
    <cellStyle name="Comma 175 4" xfId="4958" xr:uid="{0B8262A9-E77F-47FE-A7C8-B246307338C0}"/>
    <cellStyle name="Comma 175 4 2" xfId="11834" xr:uid="{D38D594A-B593-4BEB-BCE4-4792A5435F2D}"/>
    <cellStyle name="Comma 175 4 2 2" xfId="26067" xr:uid="{39EEB575-5A21-4A88-9966-D48154C423E7}"/>
    <cellStyle name="Comma 175 4 3" xfId="17886" xr:uid="{7DF5B00D-160E-4C6F-ADF0-107199921719}"/>
    <cellStyle name="Comma 175 5" xfId="8411" xr:uid="{A036D299-A226-45E0-B07D-21BD904DC1DC}"/>
    <cellStyle name="Comma 175 5 2" xfId="22664" xr:uid="{960F20AE-E822-484B-AC97-B7C4BDD3FA4E}"/>
    <cellStyle name="Comma 175 6" xfId="14454" xr:uid="{117F1CB9-EC5C-4109-A089-5563B7DD4409}"/>
    <cellStyle name="Comma 176" xfId="1118" xr:uid="{F3E28C2D-0501-4A2C-9E7C-CF9C1D216D54}"/>
    <cellStyle name="Comma 176 2" xfId="3593" xr:uid="{53D72327-405F-4ADD-ACB4-52C70B07308B}"/>
    <cellStyle name="Comma 176 2 2" xfId="7226" xr:uid="{0A6F18FD-7BE4-41A3-9225-DFBC229D62CE}"/>
    <cellStyle name="Comma 176 2 2 2" xfId="13476" xr:uid="{285C81F5-C7B0-4A42-B354-5287D250FAC7}"/>
    <cellStyle name="Comma 176 2 2 2 2" xfId="27709" xr:uid="{9A0D42A0-9264-4CCE-A091-8E5A05C58CD9}"/>
    <cellStyle name="Comma 176 2 2 3" xfId="19536" xr:uid="{BAB6287A-3190-4F4A-A8F0-0BB9D0FAB397}"/>
    <cellStyle name="Comma 176 2 3" xfId="10558" xr:uid="{355DE796-79B7-4AD8-82F0-C6975CA00601}"/>
    <cellStyle name="Comma 176 2 3 2" xfId="24797" xr:uid="{8FE51037-1572-49BC-9BCD-A145A27C90A6}"/>
    <cellStyle name="Comma 176 2 4" xfId="16589" xr:uid="{047E9A42-CD2D-49FB-AF4A-1E42ABEF54BC}"/>
    <cellStyle name="Comma 176 3" xfId="4202" xr:uid="{158F1428-2B4B-4E5C-A126-5B4AAF060D99}"/>
    <cellStyle name="Comma 176 3 2" xfId="7772" xr:uid="{317D11A3-6BF4-4DF1-B707-76070FC6FAD6}"/>
    <cellStyle name="Comma 176 3 2 2" xfId="14022" xr:uid="{CB502EA7-91EE-4176-8935-84E899CAC9A7}"/>
    <cellStyle name="Comma 176 3 2 2 2" xfId="28255" xr:uid="{FBAF84C7-DD3E-431C-B9CE-F44D8F0716EB}"/>
    <cellStyle name="Comma 176 3 2 3" xfId="20082" xr:uid="{A07A3D57-D087-4D9A-BDF8-6BBAE1EC33C5}"/>
    <cellStyle name="Comma 176 3 3" xfId="11103" xr:uid="{17B535BD-7F58-4B9C-B213-63490F808DD1}"/>
    <cellStyle name="Comma 176 3 3 2" xfId="25338" xr:uid="{2051155D-B33C-4614-A3D6-EEE4BB04F782}"/>
    <cellStyle name="Comma 176 3 4" xfId="17130" xr:uid="{69CCD039-D595-4E55-90B6-12C6521BAD2F}"/>
    <cellStyle name="Comma 176 4" xfId="4959" xr:uid="{99918D9A-E440-41CD-BDB9-10BE270699B3}"/>
    <cellStyle name="Comma 176 4 2" xfId="11835" xr:uid="{8D913272-43DD-44BC-A5E2-21F114872D77}"/>
    <cellStyle name="Comma 176 4 2 2" xfId="26068" xr:uid="{DA786E5F-80A3-4882-AC2E-FAE7A8FAAA3C}"/>
    <cellStyle name="Comma 176 4 3" xfId="17887" xr:uid="{2D7200ED-703D-4C2B-A6BA-FC9323B98618}"/>
    <cellStyle name="Comma 176 5" xfId="8412" xr:uid="{0FD2AD4C-628E-4F71-9615-973FCE7D5174}"/>
    <cellStyle name="Comma 176 5 2" xfId="22665" xr:uid="{D2BA1DA7-E9C7-4207-950E-B1AC80628E5D}"/>
    <cellStyle name="Comma 176 6" xfId="14455" xr:uid="{C60E6576-CF34-450D-AAAB-316D9C2C9E51}"/>
    <cellStyle name="Comma 177" xfId="1119" xr:uid="{F9A24E21-CF3D-4E88-98D0-23AF3C3BCE14}"/>
    <cellStyle name="Comma 177 2" xfId="3594" xr:uid="{810C065B-B26E-47F9-A353-E5A80123DAA6}"/>
    <cellStyle name="Comma 177 2 2" xfId="7227" xr:uid="{9A8875D3-ED4B-4339-AF33-3268566524ED}"/>
    <cellStyle name="Comma 177 2 2 2" xfId="13477" xr:uid="{DF1FA5CE-61E5-41B3-A428-89F5950405FC}"/>
    <cellStyle name="Comma 177 2 2 2 2" xfId="27710" xr:uid="{F782BD75-741E-4867-B348-D6FCCE8D18D0}"/>
    <cellStyle name="Comma 177 2 2 3" xfId="19537" xr:uid="{A7E21900-8AEF-4DDB-AE01-E9BD2AC9D7D6}"/>
    <cellStyle name="Comma 177 2 3" xfId="10559" xr:uid="{14757A84-2C21-42A2-A57E-523BFC366E70}"/>
    <cellStyle name="Comma 177 2 3 2" xfId="24798" xr:uid="{972BB0B4-BB91-4FD0-9D4B-2A476FA5EA77}"/>
    <cellStyle name="Comma 177 2 4" xfId="16590" xr:uid="{DB68CFB0-385C-4B28-96A8-F30640F4801B}"/>
    <cellStyle name="Comma 177 3" xfId="4203" xr:uid="{121F8EF5-E7AC-451C-836A-231DD6FE52FD}"/>
    <cellStyle name="Comma 177 3 2" xfId="7773" xr:uid="{990BAD80-69FC-4B00-A378-84B1DFEF302B}"/>
    <cellStyle name="Comma 177 3 2 2" xfId="14023" xr:uid="{563BF9CE-CF80-4C3D-9CC3-8923BDCEE36D}"/>
    <cellStyle name="Comma 177 3 2 2 2" xfId="28256" xr:uid="{5F269CBD-274A-4CD4-93A7-B3C6EE5E3ABE}"/>
    <cellStyle name="Comma 177 3 2 3" xfId="20083" xr:uid="{51B547F8-DC24-4872-A167-9BAC3DF7A45E}"/>
    <cellStyle name="Comma 177 3 3" xfId="11104" xr:uid="{9B200B5D-C7BB-48B9-AD66-4B6F6D849929}"/>
    <cellStyle name="Comma 177 3 3 2" xfId="25339" xr:uid="{D12961E1-3B76-43E1-825A-A2F2A55B69B1}"/>
    <cellStyle name="Comma 177 3 4" xfId="17131" xr:uid="{868F33C5-59BB-43F9-97E7-77AB2612A39F}"/>
    <cellStyle name="Comma 177 4" xfId="4960" xr:uid="{0E6C4CB5-C3FA-4736-B6CD-3483CF4235B9}"/>
    <cellStyle name="Comma 177 4 2" xfId="11836" xr:uid="{6590075F-0890-4E62-8CEC-A117AB469A68}"/>
    <cellStyle name="Comma 177 4 2 2" xfId="26069" xr:uid="{D84A6DED-82E9-48CA-9A52-A71BB3791F38}"/>
    <cellStyle name="Comma 177 4 3" xfId="17888" xr:uid="{BCB6AE28-4CC2-4ABD-AE4D-543420B55AAC}"/>
    <cellStyle name="Comma 177 5" xfId="8413" xr:uid="{EB0C9E1A-B96A-4B47-9BDC-5DAB22D0FEAE}"/>
    <cellStyle name="Comma 177 5 2" xfId="22666" xr:uid="{C62D3F1F-6664-4EFD-B5E4-41AE2EA1CBC3}"/>
    <cellStyle name="Comma 177 6" xfId="14456" xr:uid="{4002727E-564D-447B-8DE7-F8D3D0E393DD}"/>
    <cellStyle name="Comma 178" xfId="1120" xr:uid="{4DB4ECB5-D6DC-427D-BC18-96CA84DF2CA0}"/>
    <cellStyle name="Comma 178 2" xfId="3595" xr:uid="{FF3AEAC1-21A6-4732-9DAC-B9153AA42ED7}"/>
    <cellStyle name="Comma 178 2 2" xfId="7228" xr:uid="{806F8812-9C75-46A3-A524-217B3416CDE3}"/>
    <cellStyle name="Comma 178 2 2 2" xfId="13478" xr:uid="{3DCC6CE6-116B-4796-85E0-E411902D4F00}"/>
    <cellStyle name="Comma 178 2 2 2 2" xfId="27711" xr:uid="{D36CF423-ADD6-4D8A-AD6E-CD01AEEEF793}"/>
    <cellStyle name="Comma 178 2 2 3" xfId="19538" xr:uid="{20E7592B-5A0F-45FD-992B-049CDED17BD2}"/>
    <cellStyle name="Comma 178 2 3" xfId="10560" xr:uid="{03429138-0933-414C-B1AA-334F37D3FCC7}"/>
    <cellStyle name="Comma 178 2 3 2" xfId="24799" xr:uid="{9A560831-2D38-45E2-BFA7-04122FD21D2A}"/>
    <cellStyle name="Comma 178 2 4" xfId="16591" xr:uid="{60D65F64-97BC-498E-95F5-0B142CFFD645}"/>
    <cellStyle name="Comma 178 3" xfId="4204" xr:uid="{FF189E74-2669-401E-AE1B-E6A66EB54E61}"/>
    <cellStyle name="Comma 178 3 2" xfId="7774" xr:uid="{D947F6E0-5A2A-481E-8146-72148D7A107E}"/>
    <cellStyle name="Comma 178 3 2 2" xfId="14024" xr:uid="{CB89DA6D-CB2E-443C-8739-B5EB009ABA91}"/>
    <cellStyle name="Comma 178 3 2 2 2" xfId="28257" xr:uid="{50B9944F-48F1-47AF-84F2-9057B1A60ECB}"/>
    <cellStyle name="Comma 178 3 2 3" xfId="20084" xr:uid="{180CED85-9322-4C23-9B49-481203D9B212}"/>
    <cellStyle name="Comma 178 3 3" xfId="11105" xr:uid="{0C77404C-76BF-49E0-AC94-45DA6846E903}"/>
    <cellStyle name="Comma 178 3 3 2" xfId="25340" xr:uid="{1CDE55DF-3245-446C-B14A-574961666EAA}"/>
    <cellStyle name="Comma 178 3 4" xfId="17132" xr:uid="{64A035E7-46FC-43FF-BDCA-BE69269EF91E}"/>
    <cellStyle name="Comma 178 4" xfId="4961" xr:uid="{D74D3DA2-C494-4477-B697-51BD2190A65B}"/>
    <cellStyle name="Comma 178 4 2" xfId="11837" xr:uid="{5B6C5148-47BB-4C8B-8AFB-3BDD8F69D4E8}"/>
    <cellStyle name="Comma 178 4 2 2" xfId="26070" xr:uid="{FC7CF1A1-D21F-4EC0-A4B7-11F7BB002F9D}"/>
    <cellStyle name="Comma 178 4 3" xfId="17889" xr:uid="{FA754EF3-FCBA-4189-844D-0359F07EB8AD}"/>
    <cellStyle name="Comma 178 5" xfId="8414" xr:uid="{FE28EF31-13F3-4A10-9BAD-B925415B3114}"/>
    <cellStyle name="Comma 178 5 2" xfId="22667" xr:uid="{E41505B4-F3BD-4396-93EB-1A971C319048}"/>
    <cellStyle name="Comma 178 6" xfId="14457" xr:uid="{D9F5A10B-F1A4-454C-AB8D-111003F44426}"/>
    <cellStyle name="Comma 179" xfId="1215" xr:uid="{6C34FE20-6FCC-40EF-B0E0-9694F71142ED}"/>
    <cellStyle name="Comma 179 2" xfId="3604" xr:uid="{F2E60BC6-4D6E-4011-B958-30F08BB54F56}"/>
    <cellStyle name="Comma 179 2 2" xfId="7237" xr:uid="{1EBB73EA-F154-47A1-91FC-7D6D8D5023CE}"/>
    <cellStyle name="Comma 179 2 2 2" xfId="13487" xr:uid="{60019FB0-9781-4770-9ACB-449CA1487F4A}"/>
    <cellStyle name="Comma 179 2 2 2 2" xfId="27720" xr:uid="{069169CB-1817-4EA6-A3EB-76E1014E5816}"/>
    <cellStyle name="Comma 179 2 2 3" xfId="19547" xr:uid="{1056B576-4DB3-46A7-AAA8-43EF70DC473F}"/>
    <cellStyle name="Comma 179 2 3" xfId="10569" xr:uid="{49565B80-35BB-4590-AB53-39B46472467F}"/>
    <cellStyle name="Comma 179 2 3 2" xfId="24808" xr:uid="{89A4D242-EBC5-4BB5-9588-C30465AFDECB}"/>
    <cellStyle name="Comma 179 2 4" xfId="16600" xr:uid="{0B29BAA3-9F1A-4062-BA31-2B9F1F87F2DB}"/>
    <cellStyle name="Comma 179 3" xfId="4213" xr:uid="{55934106-E63D-41A8-98EC-64A1EBBEE166}"/>
    <cellStyle name="Comma 179 3 2" xfId="7783" xr:uid="{60555DD4-B17F-436D-863D-80A2E1195CCC}"/>
    <cellStyle name="Comma 179 3 2 2" xfId="14033" xr:uid="{F91A9F08-BFCC-465F-8164-DDE6C150D448}"/>
    <cellStyle name="Comma 179 3 2 2 2" xfId="28266" xr:uid="{21F9FD58-2D57-4EC9-9B35-5CEDCB6306AB}"/>
    <cellStyle name="Comma 179 3 2 3" xfId="20093" xr:uid="{9C94F281-0CE2-4EEF-9ACC-9FA5C417541C}"/>
    <cellStyle name="Comma 179 3 3" xfId="11114" xr:uid="{8EBECF97-90A4-4FD6-82D3-C0D349C17010}"/>
    <cellStyle name="Comma 179 3 3 2" xfId="25349" xr:uid="{A546D38E-A663-4BC3-B3C0-B3965DE9ED16}"/>
    <cellStyle name="Comma 179 3 4" xfId="17141" xr:uid="{C1D12BCD-AB36-4A63-AB05-E1EA20D61E7A}"/>
    <cellStyle name="Comma 179 4" xfId="4970" xr:uid="{C4FD2E3B-603C-4417-9AF0-A06108716E0D}"/>
    <cellStyle name="Comma 179 4 2" xfId="11846" xr:uid="{126237BC-FC5D-4C5F-8EAC-52BC09533740}"/>
    <cellStyle name="Comma 179 4 2 2" xfId="26079" xr:uid="{09237B02-115B-4DDE-B544-4C4891325CE0}"/>
    <cellStyle name="Comma 179 4 3" xfId="17898" xr:uid="{452B49AB-6B1F-46CA-80EA-15BEB192E480}"/>
    <cellStyle name="Comma 179 5" xfId="8423" xr:uid="{BE93EB6E-0B40-4226-8CEF-EC945E1CCE5F}"/>
    <cellStyle name="Comma 179 5 2" xfId="22676" xr:uid="{1DDCDEE9-4CB3-4F2E-B4F2-C1C18B6F048F}"/>
    <cellStyle name="Comma 179 6" xfId="14466" xr:uid="{048F6110-CFB3-4A63-A74E-2F877E769788}"/>
    <cellStyle name="Comma 18" xfId="111" xr:uid="{BB97F56C-F6E4-43F5-A4D2-4ABC1649F633}"/>
    <cellStyle name="Comma 18 2" xfId="582" xr:uid="{79B19223-56B8-4C29-B475-B3ABCC5BF06B}"/>
    <cellStyle name="Comma 18 2 10" xfId="14269" xr:uid="{7ADB2332-0DE6-4B7E-91F9-6DF1E37E5470}"/>
    <cellStyle name="Comma 18 2 2" xfId="1900" xr:uid="{13903C0C-7D22-4FCF-9485-E727AB2041E5}"/>
    <cellStyle name="Comma 18 2 2 2" xfId="5660" xr:uid="{A2764CA9-0F01-45D5-897B-E09D04C38618}"/>
    <cellStyle name="Comma 18 2 2 2 2" xfId="12211" xr:uid="{D42F999C-DCF9-4C74-9F46-B07ADF3ACB85}"/>
    <cellStyle name="Comma 18 2 2 2 2 2" xfId="26444" xr:uid="{60FDB2A8-52AD-4DB0-BE99-003120B59B70}"/>
    <cellStyle name="Comma 18 2 2 2 3" xfId="18266" xr:uid="{A317C267-BEAF-48F3-93AB-CDF0CC3B5C1D}"/>
    <cellStyle name="Comma 18 2 2 3" xfId="9021" xr:uid="{E4249815-DA17-4DE2-97C2-26E8DD7E1FDF}"/>
    <cellStyle name="Comma 18 2 2 3 2" xfId="23265" xr:uid="{553016B4-AA3E-4EB9-B6A3-4B98027DDE56}"/>
    <cellStyle name="Comma 18 2 2 4" xfId="15036" xr:uid="{C0E01347-ABF3-40A5-BB0C-69CD0AFD2865}"/>
    <cellStyle name="Comma 18 2 3" xfId="2667" xr:uid="{6DA7C632-E7FB-4215-A72F-98F693FD2041}"/>
    <cellStyle name="Comma 18 2 3 2" xfId="6327" xr:uid="{49F96015-13E5-42C1-B6C3-E43CF262B57E}"/>
    <cellStyle name="Comma 18 2 3 2 2" xfId="12579" xr:uid="{BE8E6AE1-4E5F-4030-9605-868595AB8A81}"/>
    <cellStyle name="Comma 18 2 3 2 2 2" xfId="26812" xr:uid="{6516685E-903A-49CF-9603-83C6F0C3643B}"/>
    <cellStyle name="Comma 18 2 3 2 3" xfId="18639" xr:uid="{BA054DA6-22C9-4103-A5F8-C7FF2B2B7D1E}"/>
    <cellStyle name="Comma 18 2 3 3" xfId="9658" xr:uid="{4CD30FC7-ED19-42E6-AB20-6295AFDD6CAA}"/>
    <cellStyle name="Comma 18 2 3 3 2" xfId="23898" xr:uid="{3217D76E-4C9F-4305-A57C-D0C9656C2C12}"/>
    <cellStyle name="Comma 18 2 3 4" xfId="15691" xr:uid="{3712A95E-9C87-423D-92CE-1B17A16E97A2}"/>
    <cellStyle name="Comma 18 2 4" xfId="2937" xr:uid="{47746162-E2E3-401C-93A5-A3441F852C39}"/>
    <cellStyle name="Comma 18 2 4 2" xfId="6587" xr:uid="{807AB8D3-D65C-496D-87EA-3943CB80075C}"/>
    <cellStyle name="Comma 18 2 4 2 2" xfId="12837" xr:uid="{0CA53E75-5E15-4DF7-8A1F-BF89BB1AB36F}"/>
    <cellStyle name="Comma 18 2 4 2 2 2" xfId="27070" xr:uid="{C56CA867-FAB2-4CFA-AEA7-B3D887BD2304}"/>
    <cellStyle name="Comma 18 2 4 2 3" xfId="18897" xr:uid="{ACB95C4C-29B4-40EA-8723-2716DBEAE98F}"/>
    <cellStyle name="Comma 18 2 4 3" xfId="9918" xr:uid="{31E82F2C-7147-45E6-9675-6D58EE756FDE}"/>
    <cellStyle name="Comma 18 2 4 3 2" xfId="24158" xr:uid="{0D648B5F-C5F3-46A8-B98A-8E6EF9DF66E8}"/>
    <cellStyle name="Comma 18 2 4 4" xfId="15951" xr:uid="{CAE38F88-B4D4-46CA-B9B5-88EE0FB6FF78}"/>
    <cellStyle name="Comma 18 2 5" xfId="3182" xr:uid="{375888D5-556E-48FE-83CC-365A50B0A074}"/>
    <cellStyle name="Comma 18 2 5 2" xfId="6832" xr:uid="{B1AA1D92-8689-491A-8883-8160581C97CE}"/>
    <cellStyle name="Comma 18 2 5 2 2" xfId="13082" xr:uid="{3F9EB406-631A-49AC-84C1-9792F7DB3FCA}"/>
    <cellStyle name="Comma 18 2 5 2 2 2" xfId="27315" xr:uid="{F54C1EC5-1020-4B8D-9DAD-AB8870739D9B}"/>
    <cellStyle name="Comma 18 2 5 2 3" xfId="19142" xr:uid="{BE4DD886-DB8D-408F-BE0A-FF85254F324E}"/>
    <cellStyle name="Comma 18 2 5 3" xfId="10163" xr:uid="{7DFF2994-A904-405B-A21F-DDC394638940}"/>
    <cellStyle name="Comma 18 2 5 3 2" xfId="24403" xr:uid="{84CBE507-DB6A-4840-91A2-DBF529D60912}"/>
    <cellStyle name="Comma 18 2 5 4" xfId="16196" xr:uid="{3CC3696B-C00A-45DB-9D94-72456A20067D}"/>
    <cellStyle name="Comma 18 2 6" xfId="3460" xr:uid="{78DFACE4-B431-4DDE-B822-589BAB8B45E1}"/>
    <cellStyle name="Comma 18 2 6 2" xfId="7094" xr:uid="{6628F7A0-904A-4249-91C3-9837BFDD6810}"/>
    <cellStyle name="Comma 18 2 6 2 2" xfId="13344" xr:uid="{BA81DA22-F07A-4618-B038-6F2A1EC5F7B8}"/>
    <cellStyle name="Comma 18 2 6 2 2 2" xfId="27577" xr:uid="{9A2360F1-FE2C-4156-B3D3-02CEE74DF223}"/>
    <cellStyle name="Comma 18 2 6 2 3" xfId="19404" xr:uid="{72F8FC00-BD50-497C-BEEB-9BB8DE692B06}"/>
    <cellStyle name="Comma 18 2 6 3" xfId="10426" xr:uid="{818504F8-D201-4E6D-9113-275310EFB908}"/>
    <cellStyle name="Comma 18 2 6 3 2" xfId="24665" xr:uid="{E653666D-D54B-4D50-8DB5-B606831FB0D8}"/>
    <cellStyle name="Comma 18 2 6 4" xfId="16457" xr:uid="{7BE1AD59-BA07-484A-8881-1DD43CFA4368}"/>
    <cellStyle name="Comma 18 2 7" xfId="4070" xr:uid="{70236FE0-FFDA-481D-9F3E-FAAEB23A9A57}"/>
    <cellStyle name="Comma 18 2 7 2" xfId="7640" xr:uid="{8C456F67-D9D1-4635-89C5-BBCF46721371}"/>
    <cellStyle name="Comma 18 2 7 2 2" xfId="13890" xr:uid="{B74068C1-7E85-43A3-9152-4F6EBA0506FA}"/>
    <cellStyle name="Comma 18 2 7 2 2 2" xfId="28123" xr:uid="{35C883A6-D0BB-40D8-B603-2C08C8FF7200}"/>
    <cellStyle name="Comma 18 2 7 2 3" xfId="19950" xr:uid="{8C0A8421-82F4-4DB9-A95F-6C1D24EA2A67}"/>
    <cellStyle name="Comma 18 2 7 3" xfId="10971" xr:uid="{0688B4EF-5206-4D53-8602-0DA67B7C56E2}"/>
    <cellStyle name="Comma 18 2 7 3 2" xfId="25206" xr:uid="{67008FAC-4671-439E-9EA0-6E0B300ECD00}"/>
    <cellStyle name="Comma 18 2 7 4" xfId="16998" xr:uid="{0FBAE041-57FF-4355-8785-30263E75952E}"/>
    <cellStyle name="Comma 18 2 8" xfId="4731" xr:uid="{E93B0B83-DCAE-406A-A709-1C7DB9B1C8D2}"/>
    <cellStyle name="Comma 18 2 8 2" xfId="11612" xr:uid="{09158B31-F407-4CCF-AFC7-460037B9F586}"/>
    <cellStyle name="Comma 18 2 8 2 2" xfId="25845" xr:uid="{CCB03F12-B1CF-4516-BDE5-20D29AC5BC4D}"/>
    <cellStyle name="Comma 18 2 8 3" xfId="17659" xr:uid="{2E4FE879-8AE4-4C4D-A13D-C014DB7AC0A3}"/>
    <cellStyle name="Comma 18 2 9" xfId="8223" xr:uid="{F5B23448-969B-4034-B3A4-459726DE11A6}"/>
    <cellStyle name="Comma 18 2 9 2" xfId="22493" xr:uid="{985EEBC0-2963-4E29-97E0-4B225C14EA58}"/>
    <cellStyle name="Comma 18 3" xfId="525" xr:uid="{C4BC6496-929F-4472-88A1-3DD24EFC0592}"/>
    <cellStyle name="Comma 18 3 2" xfId="2189" xr:uid="{6EF44A26-ADFF-41EA-B79E-61FF96EA3934}"/>
    <cellStyle name="Comma 18 3 2 2" xfId="5873" xr:uid="{75501C19-133B-4B0E-AFEF-3F78DBC2C8D0}"/>
    <cellStyle name="Comma 18 3 2 2 2" xfId="12380" xr:uid="{B12420CA-048A-4A67-B7D2-58338C8FCFD7}"/>
    <cellStyle name="Comma 18 3 2 2 2 2" xfId="26613" xr:uid="{304CB639-8E5E-40E2-85E8-F4672CF8B8C8}"/>
    <cellStyle name="Comma 18 3 2 2 3" xfId="18438" xr:uid="{DC023273-7E71-4B51-BA35-3E908939F7EE}"/>
    <cellStyle name="Comma 18 3 2 3" xfId="9212" xr:uid="{FED774E8-7191-464E-B35A-86200673392E}"/>
    <cellStyle name="Comma 18 3 2 3 2" xfId="23453" xr:uid="{A00FB790-C89A-4B43-9444-AA0AF958E98D}"/>
    <cellStyle name="Comma 18 3 2 4" xfId="15223" xr:uid="{62307B2B-0432-4A4D-BAAE-16AA4756CA45}"/>
    <cellStyle name="Comma 18 3 3" xfId="3431" xr:uid="{74F25067-E2AF-4E44-A064-129AD1ECFF15}"/>
    <cellStyle name="Comma 18 3 3 2" xfId="7065" xr:uid="{4B0D1B9A-C41E-458A-A53B-5C5F858A65BE}"/>
    <cellStyle name="Comma 18 3 3 2 2" xfId="13315" xr:uid="{7A761A42-B884-4583-8DCE-F897CB62153B}"/>
    <cellStyle name="Comma 18 3 3 2 2 2" xfId="27548" xr:uid="{8CBAA33D-FA21-43BF-87B4-1763A1EE4451}"/>
    <cellStyle name="Comma 18 3 3 2 3" xfId="19375" xr:uid="{2AC82364-2794-43D1-B1EB-24EEF9FD3382}"/>
    <cellStyle name="Comma 18 3 3 3" xfId="10397" xr:uid="{77471865-DA25-4E05-AE2A-2A8F39B7F05B}"/>
    <cellStyle name="Comma 18 3 3 3 2" xfId="24636" xr:uid="{B6239A86-C0B5-4E57-8AC1-2ED79D1A5222}"/>
    <cellStyle name="Comma 18 3 3 4" xfId="16428" xr:uid="{70D6AD88-5DF6-46B5-92D1-94BDD7C7CFA9}"/>
    <cellStyle name="Comma 18 3 4" xfId="4041" xr:uid="{B560D0CC-21FF-4CF8-804A-F3B57D4538CB}"/>
    <cellStyle name="Comma 18 3 4 2" xfId="7611" xr:uid="{07C142E8-886B-4352-B783-C83A528410C5}"/>
    <cellStyle name="Comma 18 3 4 2 2" xfId="13861" xr:uid="{DE47DC45-4F13-4159-BCAC-9E713D167FFC}"/>
    <cellStyle name="Comma 18 3 4 2 2 2" xfId="28094" xr:uid="{536C54D5-4B11-494A-B22D-C5A699F1759E}"/>
    <cellStyle name="Comma 18 3 4 2 3" xfId="19921" xr:uid="{2C0C51A6-2490-470C-ACD0-F5AA9B2307C8}"/>
    <cellStyle name="Comma 18 3 4 3" xfId="10942" xr:uid="{0D1D9DE6-7C42-457F-8304-7E1BD54ECF25}"/>
    <cellStyle name="Comma 18 3 4 3 2" xfId="25177" xr:uid="{2156F4C7-1F4F-427D-82B4-E3E57D47FB53}"/>
    <cellStyle name="Comma 18 3 4 4" xfId="16969" xr:uid="{9128C09B-25AD-4D17-8543-E7EB5C2E6BB1}"/>
    <cellStyle name="Comma 18 3 5" xfId="5563" xr:uid="{540B225F-82D1-46F7-A744-4E6DEE397DD6}"/>
    <cellStyle name="Comma 18 3 5 2" xfId="8930" xr:uid="{EB1DC75A-4123-4113-BAAD-5026CCC4D21E}"/>
    <cellStyle name="Comma 18 3 5 2 2" xfId="23174" xr:uid="{68E4489C-CF8E-41AA-9B84-838726F026F2}"/>
    <cellStyle name="Comma 18 3 5 3" xfId="14947" xr:uid="{5F44965E-F3D0-4675-AD94-9088E524E740}"/>
    <cellStyle name="Comma 18 3 6" xfId="4696" xr:uid="{C856CAC8-9BFE-4A2C-9B9F-0BEBF7812BD9}"/>
    <cellStyle name="Comma 18 3 6 2" xfId="11578" xr:uid="{056C7DE9-476B-4377-B3CF-35B461F25AE9}"/>
    <cellStyle name="Comma 18 3 6 2 2" xfId="25811" xr:uid="{324355AF-307E-40CF-A936-013656CF568C}"/>
    <cellStyle name="Comma 18 3 6 3" xfId="17624" xr:uid="{E7919AC5-C44A-4CC9-A4DC-53F14F295D9B}"/>
    <cellStyle name="Comma 18 3 7" xfId="8189" xr:uid="{35EC5EEE-D15C-4D8A-A0FF-896E7D924C41}"/>
    <cellStyle name="Comma 18 3 7 2" xfId="22459" xr:uid="{57FC94F5-FABC-4A31-8EC7-27FA200D5EB6}"/>
    <cellStyle name="Comma 18 3 8" xfId="1785" xr:uid="{22E96FF4-B980-44EA-B913-D832534483E1}"/>
    <cellStyle name="Comma 18 3 8 2" xfId="20393" xr:uid="{A6605552-7453-4BDC-8ADF-47DE64BFE9D0}"/>
    <cellStyle name="Comma 18 3 8 3" xfId="14240" xr:uid="{22AD20DF-7CBD-4B9B-B343-63C946F7BA4C}"/>
    <cellStyle name="Comma 18 4" xfId="331" xr:uid="{B0EA1D51-9802-45DB-99A4-5F94D82BF556}"/>
    <cellStyle name="Comma 18 5" xfId="133" xr:uid="{901AD460-CC8F-4C4F-9A72-1161D3AA568C}"/>
    <cellStyle name="Comma 18 5 2" xfId="31106" xr:uid="{AC9FE1E5-E5DF-43E7-AC12-C2576A9A5EEB}"/>
    <cellStyle name="Comma 18 6" xfId="2041" xr:uid="{F6B4A821-36B7-4E7B-8C75-1EDE036C04A0}"/>
    <cellStyle name="Comma 18 7" xfId="2578" xr:uid="{EE3A0373-1540-43FE-826E-A611ABD5F200}"/>
    <cellStyle name="Comma 18 7 2" xfId="6239" xr:uid="{806940F2-5D36-4036-96E9-56B1F5C143DB}"/>
    <cellStyle name="Comma 18 7 2 2" xfId="12492" xr:uid="{2CFDF877-9AD9-4847-91E2-C90AD41F3FF3}"/>
    <cellStyle name="Comma 18 7 2 2 2" xfId="26725" xr:uid="{46C32415-A855-4BCC-9D3C-1C0FA960DEEC}"/>
    <cellStyle name="Comma 18 7 2 3" xfId="18552" xr:uid="{F6483CD0-AC47-457C-9066-DC0B7A5FDF44}"/>
    <cellStyle name="Comma 18 7 3" xfId="9570" xr:uid="{84BC4E2B-DE1B-4FDA-8213-DF5926BC1D26}"/>
    <cellStyle name="Comma 18 7 3 2" xfId="23810" xr:uid="{1CF541CE-24A7-40F0-AC2E-2867DC542E29}"/>
    <cellStyle name="Comma 18 7 4" xfId="15604" xr:uid="{16A6B715-119F-4896-BB20-6A08674C4635}"/>
    <cellStyle name="Comma 18 8" xfId="2849" xr:uid="{6238753E-9B75-4D2D-9E12-2113EA75FF3A}"/>
    <cellStyle name="Comma 18 8 2" xfId="6499" xr:uid="{F0B16B4B-793A-49D0-8FF5-7EF15A13CB4A}"/>
    <cellStyle name="Comma 18 8 2 2" xfId="12749" xr:uid="{F6AD4434-BA2E-4A60-A596-0FF739A12D82}"/>
    <cellStyle name="Comma 18 8 2 2 2" xfId="26982" xr:uid="{AB4A76BD-199C-409F-8610-184AAE26E046}"/>
    <cellStyle name="Comma 18 8 2 3" xfId="18809" xr:uid="{06AE5DB3-92A6-40E2-9620-53BCC6A36B75}"/>
    <cellStyle name="Comma 18 8 3" xfId="9830" xr:uid="{138141A8-4EA1-4327-BA9D-F77B535583B3}"/>
    <cellStyle name="Comma 18 8 3 2" xfId="24070" xr:uid="{35906CEA-19B1-4DDE-AB9A-F5718989877A}"/>
    <cellStyle name="Comma 18 8 4" xfId="15863" xr:uid="{1DF0D792-C966-4286-971B-D0F1EDC66810}"/>
    <cellStyle name="Comma 18 9" xfId="3094" xr:uid="{5498251C-126A-485F-B847-423F4FD3254B}"/>
    <cellStyle name="Comma 18 9 2" xfId="6744" xr:uid="{F38807B9-23AD-4792-A66F-3794FF58A1E9}"/>
    <cellStyle name="Comma 18 9 2 2" xfId="12994" xr:uid="{FFF94FDD-E0DB-4BE3-8CAC-DBD4D97C7F82}"/>
    <cellStyle name="Comma 18 9 2 2 2" xfId="27227" xr:uid="{133B6556-82F0-431A-B426-58D4068A2C9A}"/>
    <cellStyle name="Comma 18 9 2 3" xfId="19054" xr:uid="{FBE4634E-332D-46DB-A016-42906985274C}"/>
    <cellStyle name="Comma 18 9 3" xfId="10075" xr:uid="{FBFE92C0-3934-44E3-BC81-889CA575E0DD}"/>
    <cellStyle name="Comma 18 9 3 2" xfId="24315" xr:uid="{FF0B7DE1-1BED-4F48-A223-755404DFADC2}"/>
    <cellStyle name="Comma 18 9 4" xfId="16108" xr:uid="{954C437C-AC60-4FEB-A722-557278D0B6B7}"/>
    <cellStyle name="Comma 180" xfId="1293" xr:uid="{5B1E0080-EE52-46E9-ABC2-234DC0EB0256}"/>
    <cellStyle name="Comma 180 2" xfId="3629" xr:uid="{A080852E-3426-4EB7-93A0-70005E546C3B}"/>
    <cellStyle name="Comma 180 3" xfId="5798" xr:uid="{530A23CB-1D69-45C5-95D2-26C644DCB608}"/>
    <cellStyle name="Comma 180 3 2" xfId="9151" xr:uid="{240705D4-1BA7-4E42-ABB7-2862475CD6AF}"/>
    <cellStyle name="Comma 180 3 2 2" xfId="23394" xr:uid="{F80B42AE-61DD-4D9A-A62D-1A9A54D7052A}"/>
    <cellStyle name="Comma 180 3 3" xfId="15163" xr:uid="{67E39525-EAA5-4690-B169-092842014FDD}"/>
    <cellStyle name="Comma 180 4" xfId="8247" xr:uid="{B1316132-32A4-45F0-97BB-B886FABC040D}"/>
    <cellStyle name="Comma 180 4 2" xfId="22515" xr:uid="{EE045D33-6394-4162-8D1F-640B8200AFD7}"/>
    <cellStyle name="Comma 180 5" xfId="2066" xr:uid="{4CA14AE8-11B5-44B2-8003-59D517652568}"/>
    <cellStyle name="Comma 180 6" xfId="14419" xr:uid="{0EFBB0B7-9D3B-411C-821F-C565DFE8EB1A}"/>
    <cellStyle name="Comma 181" xfId="1305" xr:uid="{E9033FBB-92D0-4DBE-BF43-36AC6F68EC09}"/>
    <cellStyle name="Comma 181 2" xfId="3608" xr:uid="{94F16B8E-778A-4170-9426-13F2C62F92B3}"/>
    <cellStyle name="Comma 181 3" xfId="5782" xr:uid="{684DBE82-8A9A-4CC9-AA99-2F66ECB89A95}"/>
    <cellStyle name="Comma 181 3 2" xfId="9140" xr:uid="{B4B8D30B-0B51-462F-8B8B-738DB56EBDDC}"/>
    <cellStyle name="Comma 181 3 2 2" xfId="23384" xr:uid="{E101E44B-9A5D-4CDF-B19A-9BA713E90A17}"/>
    <cellStyle name="Comma 181 3 3" xfId="15154" xr:uid="{12FF2AAA-72CA-42D5-B95F-9686CF2D8B4F}"/>
    <cellStyle name="Comma 182" xfId="1310" xr:uid="{1D5524CD-EFB9-4239-96C1-8D880DE63B02}"/>
    <cellStyle name="Comma 182 2" xfId="3638" xr:uid="{659281D7-66D3-46C9-8A21-5454DB0456F8}"/>
    <cellStyle name="Comma 182 3" xfId="5991" xr:uid="{45086FDB-8522-4C4A-B50E-46A0EE9E9B56}"/>
    <cellStyle name="Comma 182 3 2" xfId="9322" xr:uid="{9376BDAB-4246-4005-B4DD-06D66A0798D6}"/>
    <cellStyle name="Comma 182 3 2 2" xfId="23562" xr:uid="{D90BBAA1-3138-442F-AB3E-764C6AE8E433}"/>
    <cellStyle name="Comma 182 3 3" xfId="15357" xr:uid="{D06A98F7-8017-4BD0-8A72-DE32C7702F92}"/>
    <cellStyle name="Comma 182 4" xfId="8039" xr:uid="{E66513BE-9251-4BD0-8002-C567437FD439}"/>
    <cellStyle name="Comma 182 4 2" xfId="22325" xr:uid="{0FE4E24D-870B-4D94-AA08-CC47C3CE67AB}"/>
    <cellStyle name="Comma 182 5" xfId="2397" xr:uid="{6A72605A-63AC-4A56-A2F8-1C04509A4D43}"/>
    <cellStyle name="Comma 182 6" xfId="14390" xr:uid="{620872E1-ABF6-4991-A991-F7E7A30B5E8F}"/>
    <cellStyle name="Comma 183" xfId="1273" xr:uid="{4A52F255-491E-4D4F-A996-3F6176A27547}"/>
    <cellStyle name="Comma 183 2" xfId="3658" xr:uid="{A4F4788B-54FB-4B36-90B2-324FBF493F4E}"/>
    <cellStyle name="Comma 183 3" xfId="6130" xr:uid="{4BFDFD85-D44D-4295-8825-E7D9402B00F6}"/>
    <cellStyle name="Comma 183 3 2" xfId="9461" xr:uid="{119878D9-E640-4473-AC3E-3E80AE60F59C}"/>
    <cellStyle name="Comma 183 3 2 2" xfId="23701" xr:uid="{AAD6EB0A-F8F2-4B7A-B0A4-8D519AE093AA}"/>
    <cellStyle name="Comma 183 3 3" xfId="15496" xr:uid="{CE24A471-8455-4E08-BFB9-80C0A3F6855F}"/>
    <cellStyle name="Comma 183 4" xfId="8052" xr:uid="{6BAE2D5B-4061-4980-99B5-2202EC33F39E}"/>
    <cellStyle name="Comma 183 4 2" xfId="22333" xr:uid="{4A6B3019-45BF-49BF-959C-24EFAC291FBD}"/>
    <cellStyle name="Comma 183 5" xfId="2472" xr:uid="{A9AEDCB0-D233-4E69-926E-9F02F1CBF278}"/>
    <cellStyle name="Comma 183 6" xfId="15152" xr:uid="{7F5F8463-2817-469A-BD57-835D44F925F7}"/>
    <cellStyle name="Comma 184" xfId="2466" xr:uid="{DDDE6229-116E-47E2-95A6-FCB3E9D07555}"/>
    <cellStyle name="Comma 184 2" xfId="3795" xr:uid="{047D50D1-B3E7-4153-9439-C50E2554CD00}"/>
    <cellStyle name="Comma 184 3" xfId="6124" xr:uid="{75772E2F-D6FE-475D-B352-E8A12D24E137}"/>
    <cellStyle name="Comma 184 3 2" xfId="9455" xr:uid="{60E14167-F36B-4B22-98F2-AF560145206B}"/>
    <cellStyle name="Comma 184 3 2 2" xfId="23695" xr:uid="{645FB914-0D6D-4943-B9A5-9E7A48AD1688}"/>
    <cellStyle name="Comma 184 3 3" xfId="15490" xr:uid="{9CB5AEC9-AB4D-497F-8578-92C39754E706}"/>
    <cellStyle name="Comma 185" xfId="2382" xr:uid="{3616E8F4-DC89-436C-9B85-8B66435061EF}"/>
    <cellStyle name="Comma 185 2" xfId="3632" xr:uid="{53CE0A3D-E650-48D8-BA82-391101C93748}"/>
    <cellStyle name="Comma 185 3" xfId="5960" xr:uid="{868C61ED-1890-46B6-BDA6-70E62B82D9DB}"/>
    <cellStyle name="Comma 185 3 2" xfId="9291" xr:uid="{FA9D0308-C61B-4899-BC30-F22EF65FCFE7}"/>
    <cellStyle name="Comma 185 3 2 2" xfId="23531" xr:uid="{65550665-A54A-4D87-A155-70A8C42BEE8A}"/>
    <cellStyle name="Comma 185 3 3" xfId="15326" xr:uid="{C6F98C20-5CD2-49CA-A512-4F8744AC99D5}"/>
    <cellStyle name="Comma 186" xfId="2369" xr:uid="{C08C62CA-1F18-42CA-A76D-E687C7AE1F54}"/>
    <cellStyle name="Comma 186 2" xfId="3644" xr:uid="{C31EEC2A-0BAC-423F-969B-E1420085B0E6}"/>
    <cellStyle name="Comma 186 3" xfId="5946" xr:uid="{74C6B4D7-B19D-49EB-B624-AA268187EF4F}"/>
    <cellStyle name="Comma 186 3 2" xfId="9277" xr:uid="{6BE80611-C1BF-4DF2-AA00-ECFDE413FCC7}"/>
    <cellStyle name="Comma 186 3 2 2" xfId="23517" xr:uid="{AA397208-7532-468A-91A7-D6AC6DFC7911}"/>
    <cellStyle name="Comma 186 3 3" xfId="15312" xr:uid="{EECB3F2F-FDC3-441B-A3C8-B4D47FAD0BE0}"/>
    <cellStyle name="Comma 187" xfId="2218" xr:uid="{29427156-1153-4AC0-975F-20BAB0CABE70}"/>
    <cellStyle name="Comma 188" xfId="2386" xr:uid="{552081D3-46DE-4EA8-BF78-F1F0AF6377A5}"/>
    <cellStyle name="Comma 189" xfId="2452" xr:uid="{97433371-C8AF-48C5-9879-1B7A6DEDD769}"/>
    <cellStyle name="Comma 19" xfId="112" xr:uid="{40C2BD50-0A15-42B7-8D12-73C73834BEFB}"/>
    <cellStyle name="Comma 19 2" xfId="377" xr:uid="{1D267B77-D55E-4EDA-889D-EF4C6B460CAC}"/>
    <cellStyle name="Comma 19 2 10" xfId="14185" xr:uid="{43C4FCDF-65B6-4252-809D-36D490E4FDDF}"/>
    <cellStyle name="Comma 19 2 2" xfId="1904" xr:uid="{C10A3448-CC2C-4A4A-B131-FA4BF61C190D}"/>
    <cellStyle name="Comma 19 2 2 2" xfId="5664" xr:uid="{8EDDED6D-5E01-486E-BC47-DBDBA40A95E3}"/>
    <cellStyle name="Comma 19 2 2 2 2" xfId="12215" xr:uid="{E729ADCF-ED6D-41E6-8C8B-6913DD2E5804}"/>
    <cellStyle name="Comma 19 2 2 2 2 2" xfId="26448" xr:uid="{2211D641-A458-4DF1-BFA2-250CCEE78D6A}"/>
    <cellStyle name="Comma 19 2 2 2 3" xfId="18270" xr:uid="{103E8147-5CF4-408D-B98E-FC506D166345}"/>
    <cellStyle name="Comma 19 2 2 3" xfId="9025" xr:uid="{178E3AC2-7A2B-4056-9A5E-62CF9928668C}"/>
    <cellStyle name="Comma 19 2 2 3 2" xfId="23269" xr:uid="{AB9B0159-267B-491A-8D3B-1A055C03AAA6}"/>
    <cellStyle name="Comma 19 2 2 4" xfId="15040" xr:uid="{65569D09-0D6F-4A1B-97B2-1212A400288C}"/>
    <cellStyle name="Comma 19 2 2 5" xfId="31107" xr:uid="{97EA410B-943E-4796-A46A-2DFCB0FF06C5}"/>
    <cellStyle name="Comma 19 2 3" xfId="2671" xr:uid="{8448D0A2-9440-4989-83EB-B0D9D3197543}"/>
    <cellStyle name="Comma 19 2 3 2" xfId="6331" xr:uid="{B722A6E1-3C76-46AB-9473-F13B951C8538}"/>
    <cellStyle name="Comma 19 2 3 2 2" xfId="12583" xr:uid="{456510DB-640E-4A37-9E97-8A2AA7C37187}"/>
    <cellStyle name="Comma 19 2 3 2 2 2" xfId="26816" xr:uid="{1351BD7C-4B8A-421C-A1C4-24ADBCC5637B}"/>
    <cellStyle name="Comma 19 2 3 2 3" xfId="18643" xr:uid="{13C185B4-66B8-4B9C-BC0D-CA08A1B913DD}"/>
    <cellStyle name="Comma 19 2 3 3" xfId="9662" xr:uid="{111CB5C5-AB5E-42B8-AE38-613DBB690E95}"/>
    <cellStyle name="Comma 19 2 3 3 2" xfId="23902" xr:uid="{6F52F8F0-C269-47CC-AC93-05F7E9E5109E}"/>
    <cellStyle name="Comma 19 2 3 4" xfId="15695" xr:uid="{8C4611EE-FA93-407B-8B7B-A2F9ADA63DB6}"/>
    <cellStyle name="Comma 19 2 4" xfId="2941" xr:uid="{0290F328-2465-4D0C-A3FA-CF30C4E9F8A8}"/>
    <cellStyle name="Comma 19 2 4 2" xfId="6591" xr:uid="{375014DF-30F9-4057-84E2-9FD4A8FAB260}"/>
    <cellStyle name="Comma 19 2 4 2 2" xfId="12841" xr:uid="{F78E9878-462C-48BE-8875-687D3242738B}"/>
    <cellStyle name="Comma 19 2 4 2 2 2" xfId="27074" xr:uid="{AC0FA6B1-8E55-4FED-AB5D-3C2C9539DEB8}"/>
    <cellStyle name="Comma 19 2 4 2 3" xfId="18901" xr:uid="{AA53F867-F609-451A-9865-A5A675B9BA88}"/>
    <cellStyle name="Comma 19 2 4 3" xfId="9922" xr:uid="{0ABF0D9B-9301-4C60-884A-B2E29A651D6B}"/>
    <cellStyle name="Comma 19 2 4 3 2" xfId="24162" xr:uid="{2F068128-5918-4CFB-A10B-57991B1B3FD6}"/>
    <cellStyle name="Comma 19 2 4 4" xfId="15955" xr:uid="{4A2EDCE4-D4D9-4B55-8444-50B7DAEC0575}"/>
    <cellStyle name="Comma 19 2 5" xfId="3186" xr:uid="{C883A163-A77E-413B-82FB-47AC68E40D41}"/>
    <cellStyle name="Comma 19 2 5 2" xfId="6836" xr:uid="{34527FE3-183D-49D9-8D88-00EA3DE580D4}"/>
    <cellStyle name="Comma 19 2 5 2 2" xfId="13086" xr:uid="{ADB7C316-51CB-46FB-A8DA-ADB33F02A997}"/>
    <cellStyle name="Comma 19 2 5 2 2 2" xfId="27319" xr:uid="{02736538-2706-4EAD-AABC-31A9F87FE8A3}"/>
    <cellStyle name="Comma 19 2 5 2 3" xfId="19146" xr:uid="{37FA361A-1508-4062-B587-C52269AD729C}"/>
    <cellStyle name="Comma 19 2 5 3" xfId="10167" xr:uid="{E3D5F66B-217D-4818-B237-8865BBD358E2}"/>
    <cellStyle name="Comma 19 2 5 3 2" xfId="24407" xr:uid="{8F3256F5-3C87-4117-BCF2-4B7513CF2A1A}"/>
    <cellStyle name="Comma 19 2 5 4" xfId="16200" xr:uid="{A9995338-E03B-4D7C-9B67-7DA504CAD646}"/>
    <cellStyle name="Comma 19 2 6" xfId="3381" xr:uid="{FB8AA669-DD9C-49C9-959C-8438CA075E98}"/>
    <cellStyle name="Comma 19 2 6 2" xfId="7016" xr:uid="{B6D0E468-5B15-4E0A-8967-0EED91BB98F5}"/>
    <cellStyle name="Comma 19 2 6 2 2" xfId="13266" xr:uid="{CAF9CDBB-E7F4-488F-9A15-873DA72BDD0D}"/>
    <cellStyle name="Comma 19 2 6 2 2 2" xfId="27499" xr:uid="{B80564AE-80F4-44FE-84AB-6AE0A7AD475F}"/>
    <cellStyle name="Comma 19 2 6 2 3" xfId="19326" xr:uid="{7DA345EE-F0CF-4145-B6BF-F5EAC4003618}"/>
    <cellStyle name="Comma 19 2 6 3" xfId="10348" xr:uid="{98E5D9E1-E978-447F-935F-A560CC14B06A}"/>
    <cellStyle name="Comma 19 2 6 3 2" xfId="24587" xr:uid="{5780C150-7D01-4AB0-A305-5B1D0659804C}"/>
    <cellStyle name="Comma 19 2 6 4" xfId="16379" xr:uid="{55236447-B271-4893-944F-E8C2F3DB3C16}"/>
    <cellStyle name="Comma 19 2 7" xfId="3992" xr:uid="{8BF7D73D-E109-4EDF-8126-DD3337F5FA72}"/>
    <cellStyle name="Comma 19 2 7 2" xfId="7562" xr:uid="{98CB1DCE-854A-4A02-A750-32A130190EEA}"/>
    <cellStyle name="Comma 19 2 7 2 2" xfId="13812" xr:uid="{E8F0D6D4-057C-4BA3-AE8D-A948931EDCD0}"/>
    <cellStyle name="Comma 19 2 7 2 2 2" xfId="28045" xr:uid="{699343D2-A113-49E4-9162-4F8444453ABE}"/>
    <cellStyle name="Comma 19 2 7 2 3" xfId="19872" xr:uid="{E67FD31C-DF24-4621-88A0-94A95E0036D0}"/>
    <cellStyle name="Comma 19 2 7 3" xfId="10893" xr:uid="{6AD460C5-EAEA-4282-B224-E2CDF10E2D44}"/>
    <cellStyle name="Comma 19 2 7 3 2" xfId="25128" xr:uid="{62F6A95D-79D4-4333-B6BA-2CF7E92B5A0F}"/>
    <cellStyle name="Comma 19 2 7 4" xfId="16920" xr:uid="{D741D26A-D536-42D5-9009-C060059C38FD}"/>
    <cellStyle name="Comma 19 2 8" xfId="4612" xr:uid="{72056831-E134-4C7A-88B7-673DD8C258CC}"/>
    <cellStyle name="Comma 19 2 8 2" xfId="11499" xr:uid="{55DA194A-D3D0-49BD-B51E-4D4736811C74}"/>
    <cellStyle name="Comma 19 2 8 2 2" xfId="25732" xr:uid="{FD0C8D11-D9DD-47F3-8929-17562EE4DB72}"/>
    <cellStyle name="Comma 19 2 8 3" xfId="17540" xr:uid="{9570831B-19F2-4EFB-BA5A-CBA298361718}"/>
    <cellStyle name="Comma 19 2 9" xfId="8122" xr:uid="{BED909E1-1BF3-48D1-A0AF-B1B32BB0B895}"/>
    <cellStyle name="Comma 19 2 9 2" xfId="22394" xr:uid="{5836B53D-5327-4654-831C-88582092AFC3}"/>
    <cellStyle name="Comma 19 3" xfId="248" xr:uid="{FAEDB33F-A816-4FBC-8C45-CE294C50694E}"/>
    <cellStyle name="Comma 19 3 2" xfId="1723" xr:uid="{A5C4DAE2-6B0E-410A-81DE-965FEA30CCFE}"/>
    <cellStyle name="Comma 19 3 3" xfId="5567" xr:uid="{F377A7B0-FA4A-4AD4-BE27-0656EE3A9BAE}"/>
    <cellStyle name="Comma 19 3 3 2" xfId="8934" xr:uid="{81524CE9-3DC4-489F-8686-FAB95937835A}"/>
    <cellStyle name="Comma 19 3 3 2 2" xfId="23178" xr:uid="{D58EFB8D-441C-4728-9433-6D91C2A15C89}"/>
    <cellStyle name="Comma 19 3 3 3" xfId="14951" xr:uid="{812FCB0D-B2FF-4B5F-933A-BD0C3D2B53F6}"/>
    <cellStyle name="Comma 19 3 4" xfId="1789" xr:uid="{18F038DE-FE86-4048-94C3-C28544E3D2F2}"/>
    <cellStyle name="Comma 19 4" xfId="324" xr:uid="{ED3CA482-AF84-4E40-B3F3-984B8956C54D}"/>
    <cellStyle name="Comma 19 5" xfId="134" xr:uid="{DE0D1311-8897-4DC0-AD14-E5BED9861B3F}"/>
    <cellStyle name="Comma 19 5 2" xfId="32155" xr:uid="{398E9B07-C675-4517-B081-CDBF8EBDA225}"/>
    <cellStyle name="Comma 19 6" xfId="2032" xr:uid="{E1867E1D-9458-438B-862F-5E1E935D5902}"/>
    <cellStyle name="Comma 19 7" xfId="2582" xr:uid="{8C570863-0DB4-4E78-BEF5-893632139B3C}"/>
    <cellStyle name="Comma 19 7 2" xfId="6243" xr:uid="{78628CD1-8FF7-4C49-A772-68CE6B251E30}"/>
    <cellStyle name="Comma 19 7 2 2" xfId="12496" xr:uid="{D8647FA8-FE3C-4A50-8DB3-5FC7F4434772}"/>
    <cellStyle name="Comma 19 7 2 2 2" xfId="26729" xr:uid="{837C7400-67C6-4FC7-B9A9-D4510BBDD49B}"/>
    <cellStyle name="Comma 19 7 2 3" xfId="18556" xr:uid="{DC266C19-E8FD-45CA-A8EE-FAAFB6879280}"/>
    <cellStyle name="Comma 19 7 3" xfId="9574" xr:uid="{EF77CD60-3BED-43CD-A9B3-C4FBEEAA5FD3}"/>
    <cellStyle name="Comma 19 7 3 2" xfId="23814" xr:uid="{CC508C98-0502-4103-AE8F-6ED15AF452BE}"/>
    <cellStyle name="Comma 19 7 4" xfId="15608" xr:uid="{0796AB9A-F4B0-4B93-AC23-9872F8B6E825}"/>
    <cellStyle name="Comma 19 8" xfId="2853" xr:uid="{6CB165B5-3CED-4A5F-AA41-94720C8F1304}"/>
    <cellStyle name="Comma 19 8 2" xfId="6503" xr:uid="{97EF510B-A0DB-4476-9481-A943ECB5237B}"/>
    <cellStyle name="Comma 19 8 2 2" xfId="12753" xr:uid="{278BD526-E83F-45EE-A193-8E1D6CE9B4BC}"/>
    <cellStyle name="Comma 19 8 2 2 2" xfId="26986" xr:uid="{52DD03D7-F69C-4A84-9E74-095F7DEF9EC8}"/>
    <cellStyle name="Comma 19 8 2 3" xfId="18813" xr:uid="{69F033EE-5CED-4293-96CD-6DE7F2082175}"/>
    <cellStyle name="Comma 19 8 3" xfId="9834" xr:uid="{0EF532EF-65E7-4A3F-B2DD-A4BF29D868F9}"/>
    <cellStyle name="Comma 19 8 3 2" xfId="24074" xr:uid="{4BAECF7A-768A-4AD7-B74D-7FE3B1BD6B50}"/>
    <cellStyle name="Comma 19 8 4" xfId="15867" xr:uid="{69F7715E-59A7-4AE2-8F7E-46895843E5A6}"/>
    <cellStyle name="Comma 19 9" xfId="3098" xr:uid="{671F6DAF-A573-4B0A-8F08-B4968B85BBB3}"/>
    <cellStyle name="Comma 19 9 2" xfId="6748" xr:uid="{B0CB7017-1C2E-49DE-80F6-7818B8A7DECA}"/>
    <cellStyle name="Comma 19 9 2 2" xfId="12998" xr:uid="{F49BD607-2549-4DB9-95DF-E999977FCF6C}"/>
    <cellStyle name="Comma 19 9 2 2 2" xfId="27231" xr:uid="{88E6EB72-C2BE-48D7-9813-685D535D04DD}"/>
    <cellStyle name="Comma 19 9 2 3" xfId="19058" xr:uid="{3131BC3D-0D77-4223-A5E0-A0CC83632AC7}"/>
    <cellStyle name="Comma 19 9 3" xfId="10079" xr:uid="{DC8982C1-7217-4260-B9D7-7C9DC8A13F7A}"/>
    <cellStyle name="Comma 19 9 3 2" xfId="24319" xr:uid="{D7DDFF90-F812-4848-A9AF-BF2C7EF0B1F6}"/>
    <cellStyle name="Comma 19 9 4" xfId="16112" xr:uid="{3C7F8107-44E6-4606-B618-EAA9DC9C6E80}"/>
    <cellStyle name="Comma 190" xfId="2487" xr:uid="{F278B74D-F815-4377-A0CA-76CCC963A885}"/>
    <cellStyle name="Comma 191" xfId="2553" xr:uid="{F9C87CCA-F2BC-4B2B-9097-5A173E39CEA0}"/>
    <cellStyle name="Comma 192" xfId="2788" xr:uid="{907223A7-6131-4BB4-9E10-EEBDFD971730}"/>
    <cellStyle name="Comma 193" xfId="2792" xr:uid="{888B78F0-1C46-4474-927C-40A5D69EDB65}"/>
    <cellStyle name="Comma 194" xfId="2808" xr:uid="{1BE82BDB-62EC-433E-8C50-1C03F14152A7}"/>
    <cellStyle name="Comma 195" xfId="3645" xr:uid="{9A366E8D-85CC-4D5E-8EE6-ADD3E48D6A5F}"/>
    <cellStyle name="Comma 196" xfId="3897" xr:uid="{95D0A919-8A5E-4897-B101-895F10AB6776}"/>
    <cellStyle name="Comma 197" xfId="3903" xr:uid="{6FABB537-366E-41DF-A731-EA2DA7145CEF}"/>
    <cellStyle name="Comma 198" xfId="3896" xr:uid="{9A416C74-199F-4091-81EF-A2E2DD67E9B0}"/>
    <cellStyle name="Comma 199" xfId="3709" xr:uid="{F0493DD6-26D5-4615-A691-36E710197FE9}"/>
    <cellStyle name="Comma 2" xfId="14" xr:uid="{E825C632-5DC9-4F60-AB84-04C65B9272AA}"/>
    <cellStyle name="Comma 2 10" xfId="649" xr:uid="{001EC985-0E97-47FC-A979-1A8D4FE26BFA}"/>
    <cellStyle name="Comma 2 10 2" xfId="31109" xr:uid="{CC1D9DCD-BED4-4A2F-A6A5-216511B516B6}"/>
    <cellStyle name="Comma 2 11" xfId="409" xr:uid="{8E6E39E1-D37C-4804-B6A9-AD6D14ED96C7}"/>
    <cellStyle name="Comma 2 11 2" xfId="3389" xr:uid="{5E9B6284-FB13-4113-A35B-63F735F8155B}"/>
    <cellStyle name="Comma 2 11 2 2" xfId="7024" xr:uid="{9BD53AE0-52CC-46E8-9F19-EB67DA39DC16}"/>
    <cellStyle name="Comma 2 11 2 2 2" xfId="13274" xr:uid="{7BB21DA4-C7EC-470F-B7DF-73205580DF07}"/>
    <cellStyle name="Comma 2 11 2 2 2 2" xfId="27507" xr:uid="{D733A1F3-4602-424E-92CD-7E4B8E17EDB3}"/>
    <cellStyle name="Comma 2 11 2 2 3" xfId="19334" xr:uid="{C1D6DE14-067C-4EFE-AAD6-B4577B527E42}"/>
    <cellStyle name="Comma 2 11 2 2 4" xfId="32143" xr:uid="{F116ECA1-419C-4D64-A8E7-D4B60C630621}"/>
    <cellStyle name="Comma 2 11 2 3" xfId="10356" xr:uid="{B2EF8955-8612-41BD-A167-00ED85607A90}"/>
    <cellStyle name="Comma 2 11 2 3 2" xfId="24595" xr:uid="{04DB07DB-FA47-4D12-B73C-6E5B58CEC4D8}"/>
    <cellStyle name="Comma 2 11 2 4" xfId="16387" xr:uid="{11691CC8-6266-4BF6-A3D5-F7DC073E869E}"/>
    <cellStyle name="Comma 2 11 2 5" xfId="31110" xr:uid="{37C40D06-4783-4FF2-823E-4C2154038004}"/>
    <cellStyle name="Comma 2 11 3" xfId="4000" xr:uid="{5DDCE6EF-5CE8-461B-B4A6-13D5FE12A4EE}"/>
    <cellStyle name="Comma 2 11 3 2" xfId="7570" xr:uid="{DAAB9EF0-615A-47F6-A604-85949CCC3271}"/>
    <cellStyle name="Comma 2 11 3 2 2" xfId="13820" xr:uid="{BA3AFCC0-ECA5-46A6-87FE-6A899DE54736}"/>
    <cellStyle name="Comma 2 11 3 2 2 2" xfId="28053" xr:uid="{AF1593BE-7B56-4027-B761-3181903D879E}"/>
    <cellStyle name="Comma 2 11 3 2 3" xfId="19880" xr:uid="{272F205C-CF35-4A8C-B18B-D15A14D71704}"/>
    <cellStyle name="Comma 2 11 3 3" xfId="10901" xr:uid="{A5F00367-E3B6-4EB1-92B2-C20B7F0B87D7}"/>
    <cellStyle name="Comma 2 11 3 3 2" xfId="25136" xr:uid="{936C9045-63D1-4213-9B72-B07470FAD728}"/>
    <cellStyle name="Comma 2 11 3 4" xfId="16928" xr:uid="{F0CA8A2C-08E0-4BF6-A199-805B073A748C}"/>
    <cellStyle name="Comma 2 11 4" xfId="4627" xr:uid="{40907DA0-1B69-490B-B5FC-346153CD2D01}"/>
    <cellStyle name="Comma 2 11 4 2" xfId="11511" xr:uid="{51839BA9-C360-4DBF-B9CC-3A89845D7546}"/>
    <cellStyle name="Comma 2 11 4 2 2" xfId="25744" xr:uid="{6AF73B62-5231-46B2-A53E-C630B6D91632}"/>
    <cellStyle name="Comma 2 11 4 3" xfId="17555" xr:uid="{B7E87856-03B9-49BE-B355-3A08D5BEF467}"/>
    <cellStyle name="Comma 2 11 5" xfId="8136" xr:uid="{05019BC3-3D44-4C09-B974-FF1C49D050E9}"/>
    <cellStyle name="Comma 2 11 5 2" xfId="22407" xr:uid="{F4D36EF6-4CAE-4A9B-8943-0FE89A715840}"/>
    <cellStyle name="Comma 2 11 6" xfId="14193" xr:uid="{C0911B48-1072-4F9C-AE3F-53C447EC4D0E}"/>
    <cellStyle name="Comma 2 12" xfId="121" xr:uid="{3FF3B8BC-9FC7-4B1C-9BAF-92D69DCFB0BC}"/>
    <cellStyle name="Comma 2 13" xfId="1069" xr:uid="{6E516D0B-FE53-47D7-996D-51CF355F1A4C}"/>
    <cellStyle name="Comma 2 13 2" xfId="32133" xr:uid="{8661FB9E-65FF-4856-9F42-322581DACA77}"/>
    <cellStyle name="Comma 2 13 3" xfId="31108" xr:uid="{E82CDFE1-60EA-4F0F-B3ED-AD1BA5E697BA}"/>
    <cellStyle name="Comma 2 14" xfId="1088" xr:uid="{207B6657-C565-45A6-A05F-D54849924985}"/>
    <cellStyle name="Comma 2 14 2" xfId="32147" xr:uid="{990F103B-321C-44D2-B453-53D716DC62D6}"/>
    <cellStyle name="Comma 2 15" xfId="2805" xr:uid="{F17EB84C-558A-4D2B-AE9E-B8C0BCABE314}"/>
    <cellStyle name="Comma 2 15 2" xfId="3322" xr:uid="{6CEC6CE7-D574-46F7-B3FE-B330B117FD83}"/>
    <cellStyle name="Comma 2 15 3" xfId="6458" xr:uid="{D0B8FB55-471B-470E-AA60-93109B37DA69}"/>
    <cellStyle name="Comma 2 15 3 2" xfId="9789" xr:uid="{1FAD844C-EF20-42E6-BB32-2EE76EED6236}"/>
    <cellStyle name="Comma 2 15 3 2 2" xfId="24029" xr:uid="{8D6B95EC-87C7-482F-89F0-2F398E3F1FC8}"/>
    <cellStyle name="Comma 2 15 3 3" xfId="15822" xr:uid="{4E943D18-C894-4AD5-B1E7-8C6DE7898C6C}"/>
    <cellStyle name="Comma 2 15 4" xfId="32114" xr:uid="{199522B7-D074-418A-877D-D84F628DAD0B}"/>
    <cellStyle name="Comma 2 16" xfId="5264" xr:uid="{F26114B1-A88F-4C21-8179-49E9E5DB4816}"/>
    <cellStyle name="Comma 2 17" xfId="1471" xr:uid="{1E726F69-262F-4B25-AF73-B91B86102207}"/>
    <cellStyle name="Comma 2 17 2" xfId="15285" xr:uid="{D4CF4F27-3D56-4BEA-ADCA-74D64AE59222}"/>
    <cellStyle name="Comma 2 17 3" xfId="20319" xr:uid="{57C20F62-1EAE-475D-8764-55D04DC6927F}"/>
    <cellStyle name="Comma 2 18" xfId="81" xr:uid="{9D39C8D3-5595-40DC-9240-FC3A6B6AA48E}"/>
    <cellStyle name="Comma 2 2" xfId="55" xr:uid="{37655ED9-89D8-4AB7-A750-1E7A8977C86D}"/>
    <cellStyle name="Comma 2 2 10" xfId="3307" xr:uid="{2DB8A6A6-001A-4C44-A854-61F8B2A35374}"/>
    <cellStyle name="Comma 2 2 10 2" xfId="6957" xr:uid="{F6E31E11-BDB0-439C-A83B-5604A290F5AA}"/>
    <cellStyle name="Comma 2 2 10 2 2" xfId="13207" xr:uid="{91F0B051-FCE2-42BE-8DBC-D15AD958CEAF}"/>
    <cellStyle name="Comma 2 2 10 2 2 2" xfId="27440" xr:uid="{8B5FD1F1-BBEC-462C-A1A7-4805ACAC26D3}"/>
    <cellStyle name="Comma 2 2 10 2 3" xfId="19267" xr:uid="{152938FD-CB42-4FD8-B970-231C598935E3}"/>
    <cellStyle name="Comma 2 2 10 2 4" xfId="32130" xr:uid="{79918281-1F31-4CFE-B086-78E59A3BAE16}"/>
    <cellStyle name="Comma 2 2 10 3" xfId="10288" xr:uid="{578BE615-1679-4737-BC72-C61BD99D582B}"/>
    <cellStyle name="Comma 2 2 10 3 2" xfId="24528" xr:uid="{916A2D45-8332-4CB6-96C6-3C6B4EB93178}"/>
    <cellStyle name="Comma 2 2 10 4" xfId="16321" xr:uid="{36015DAD-64D6-4D60-81C1-CCC6849C86A5}"/>
    <cellStyle name="Comma 2 2 10 5" xfId="31112" xr:uid="{B89BA3F7-0A49-432A-9403-C34FB645ADAC}"/>
    <cellStyle name="Comma 2 2 11" xfId="3931" xr:uid="{46AC8FD4-8FCE-488E-A5F2-B2586838457F}"/>
    <cellStyle name="Comma 2 2 11 2" xfId="7501" xr:uid="{A2108C97-4518-4FB9-93D1-DB69F3722333}"/>
    <cellStyle name="Comma 2 2 11 2 2" xfId="13751" xr:uid="{4C92C54D-647C-4ED7-9D90-D632320E0B45}"/>
    <cellStyle name="Comma 2 2 11 2 2 2" xfId="27984" xr:uid="{06CBE7F8-A743-4285-9F6B-8D1CC574CFAA}"/>
    <cellStyle name="Comma 2 2 11 2 3" xfId="19811" xr:uid="{8332186B-EBDB-41D6-B654-761689C6CBE3}"/>
    <cellStyle name="Comma 2 2 11 3" xfId="10832" xr:uid="{658C87D4-A7EC-4DDD-8F79-107EC3C212F0}"/>
    <cellStyle name="Comma 2 2 11 3 2" xfId="25067" xr:uid="{BFE3DE38-F376-4AB2-8923-585C3F4D331D}"/>
    <cellStyle name="Comma 2 2 11 4" xfId="16859" xr:uid="{8C569222-F178-4F53-A4A3-516DB5059EEA}"/>
    <cellStyle name="Comma 2 2 11 5" xfId="31113" xr:uid="{14477CD4-46A3-4DD4-AE81-205AAFFF82E8}"/>
    <cellStyle name="Comma 2 2 12" xfId="4479" xr:uid="{F461472F-16DF-4E6D-AF71-2D27F02573DD}"/>
    <cellStyle name="Comma 2 2 12 2" xfId="11380" xr:uid="{945D929A-350D-4CCF-8679-4AD6EA75D790}"/>
    <cellStyle name="Comma 2 2 12 2 2" xfId="25613" xr:uid="{66D8CE46-26B5-4C88-B8A9-41DEC0317E49}"/>
    <cellStyle name="Comma 2 2 12 3" xfId="17407" xr:uid="{91416796-9BD7-4507-B4E2-B643FAE1FC00}"/>
    <cellStyle name="Comma 2 2 12 4" xfId="31111" xr:uid="{066C35D4-7C05-44C6-9E45-C9E869B2FFA0}"/>
    <cellStyle name="Comma 2 2 13" xfId="8015" xr:uid="{C796ADA7-3D80-44C1-9145-60706EBF7B25}"/>
    <cellStyle name="Comma 2 2 13 2" xfId="22304" xr:uid="{7E64E96C-2F8A-4939-9129-0F621D4E7A45}"/>
    <cellStyle name="Comma 2 2 14" xfId="14098" xr:uid="{AF2BE325-74AC-4B78-858F-6344901DBE77}"/>
    <cellStyle name="Comma 2 2 15" xfId="92" xr:uid="{B2E06075-2404-4525-BED0-071FB5F9B4F8}"/>
    <cellStyle name="Comma 2 2 2" xfId="57" xr:uid="{4F4DA45D-BB5B-4B86-9FC8-429EF89815E5}"/>
    <cellStyle name="Comma 2 2 2 10" xfId="5409" xr:uid="{93E9440B-CB66-4474-8AA8-B4439171CD0F}"/>
    <cellStyle name="Comma 2 2 2 10 2" xfId="8798" xr:uid="{B5CB59B7-4863-4E31-AA20-09FAF02BA6C3}"/>
    <cellStyle name="Comma 2 2 2 10 2 2" xfId="23042" xr:uid="{EBC69C3A-1A51-42AA-98AC-1BAD5BC6DCFD}"/>
    <cellStyle name="Comma 2 2 2 10 3" xfId="14823" xr:uid="{2CBA0A00-0CA2-4F94-B9B6-FA1822753B29}"/>
    <cellStyle name="Comma 2 2 2 11" xfId="1618" xr:uid="{AC565EBE-F1C7-4AB3-B974-E03102CBF31E}"/>
    <cellStyle name="Comma 2 2 2 2" xfId="284" xr:uid="{3F954242-BAC0-4713-87D2-C290BAFF613F}"/>
    <cellStyle name="Comma 2 2 2 2 2" xfId="31114" xr:uid="{CC11301D-9C95-461F-9002-2B6A70DFC751}"/>
    <cellStyle name="Comma 2 2 2 3" xfId="320" xr:uid="{3557322F-EFE6-4C31-927B-408FF8F76A15}"/>
    <cellStyle name="Comma 2 2 2 3 2" xfId="2092" xr:uid="{52D82186-8D80-4637-A785-638C131D933F}"/>
    <cellStyle name="Comma 2 2 2 3 2 2" xfId="31115" xr:uid="{60392F52-E648-4EB8-BF39-71A9D2F45B9A}"/>
    <cellStyle name="Comma 2 2 2 3 3" xfId="5697" xr:uid="{6803A78C-ED50-4353-A2AD-1BE83F3A2F09}"/>
    <cellStyle name="Comma 2 2 2 3 3 2" xfId="9058" xr:uid="{D91768CF-0B77-49F7-8283-EF791A6EBD40}"/>
    <cellStyle name="Comma 2 2 2 3 3 2 2" xfId="23302" xr:uid="{BCF3C012-0BE8-46FA-B3D8-BF660C836E21}"/>
    <cellStyle name="Comma 2 2 2 3 3 3" xfId="15072" xr:uid="{D89739D8-33C0-4FCA-9189-20DCA12B6638}"/>
    <cellStyle name="Comma 2 2 2 3 4" xfId="14043" xr:uid="{AFC389FF-1D80-4BF2-A0F4-AE102F779527}"/>
    <cellStyle name="Comma 2 2 2 3 4 2" xfId="28271" xr:uid="{B39C395C-A1FB-437E-BFF1-E10958961AFB}"/>
    <cellStyle name="Comma 2 2 2 3 5" xfId="1937" xr:uid="{8B61F500-D1C9-4CB7-96AF-158F19722D6C}"/>
    <cellStyle name="Comma 2 2 2 4" xfId="384" xr:uid="{7BC001C0-3AE2-4C24-BD5B-5A9034AF48C3}"/>
    <cellStyle name="Comma 2 2 2 4 2" xfId="31116" xr:uid="{18160818-D9D3-4993-9CD1-DFFE3E9A1FBF}"/>
    <cellStyle name="Comma 2 2 2 5" xfId="478" xr:uid="{8B8AFD31-9083-4EFC-B324-3E962B6CFF8A}"/>
    <cellStyle name="Comma 2 2 2 5 2" xfId="31117" xr:uid="{D680F3C1-EF28-4CA1-B9AB-6D6867257DBC}"/>
    <cellStyle name="Comma 2 2 2 6" xfId="262" xr:uid="{97A6E2A2-85E6-4B14-AFAD-7F162748A00A}"/>
    <cellStyle name="Comma 2 2 2 7" xfId="2706" xr:uid="{6FA6E1D4-F65C-457E-B43F-3FD763EB4962}"/>
    <cellStyle name="Comma 2 2 2 7 2" xfId="6366" xr:uid="{20A96F54-075D-425A-A3F5-A28B00ABEE02}"/>
    <cellStyle name="Comma 2 2 2 7 2 2" xfId="12618" xr:uid="{80036DA9-940C-4036-9AC9-8C61897768EA}"/>
    <cellStyle name="Comma 2 2 2 7 2 2 2" xfId="26851" xr:uid="{950F635B-A861-496E-B547-2692858EF98A}"/>
    <cellStyle name="Comma 2 2 2 7 2 3" xfId="18678" xr:uid="{14A1D156-B4BF-4BEF-85C4-5804952F5FFE}"/>
    <cellStyle name="Comma 2 2 2 7 3" xfId="9697" xr:uid="{FF7045A2-590B-4447-926E-C49CD6EAF782}"/>
    <cellStyle name="Comma 2 2 2 7 3 2" xfId="23937" xr:uid="{59774462-33B1-4680-94B6-B1F6387D3384}"/>
    <cellStyle name="Comma 2 2 2 7 4" xfId="15730" xr:uid="{A445C611-C8F1-4AB7-ADAA-9200C2F0F089}"/>
    <cellStyle name="Comma 2 2 2 7 5" xfId="32176" xr:uid="{0ECD01B1-5EAD-4687-8203-FFE7A9BD8CC3}"/>
    <cellStyle name="Comma 2 2 2 8" xfId="2976" xr:uid="{CAEA53F7-DD21-4C11-B305-03F7E2403481}"/>
    <cellStyle name="Comma 2 2 2 8 2" xfId="6626" xr:uid="{4500E6B9-2C3E-4B07-8D24-CAC181306F9F}"/>
    <cellStyle name="Comma 2 2 2 8 2 2" xfId="12876" xr:uid="{C0CD3415-1638-4DAF-9D8C-1B7F827BD122}"/>
    <cellStyle name="Comma 2 2 2 8 2 2 2" xfId="27109" xr:uid="{1E10D5B6-C225-4CC7-8E58-4F43BC4E75F5}"/>
    <cellStyle name="Comma 2 2 2 8 2 3" xfId="18936" xr:uid="{D1F50F73-F3BA-45DB-919F-D5B00F99D7B4}"/>
    <cellStyle name="Comma 2 2 2 8 3" xfId="9957" xr:uid="{4304CC16-7AC8-4AAD-BEA5-442C76605C59}"/>
    <cellStyle name="Comma 2 2 2 8 3 2" xfId="24197" xr:uid="{C678223D-E339-4C77-B324-FF4CD851B3C7}"/>
    <cellStyle name="Comma 2 2 2 8 4" xfId="15990" xr:uid="{8C519E51-CB67-43E5-A115-E771C494F9C2}"/>
    <cellStyle name="Comma 2 2 2 9" xfId="3221" xr:uid="{25A0DBF2-C0A8-4357-8F0D-FCFD5CA3C16E}"/>
    <cellStyle name="Comma 2 2 2 9 2" xfId="6871" xr:uid="{8FD9BF06-5921-4A2F-99BA-A9CDDD1BD1B9}"/>
    <cellStyle name="Comma 2 2 2 9 2 2" xfId="13121" xr:uid="{F1BCA15E-89C3-4A54-9845-7BC581CEBE7D}"/>
    <cellStyle name="Comma 2 2 2 9 2 2 2" xfId="27354" xr:uid="{C2521311-71C9-4ABC-9505-D546184BF336}"/>
    <cellStyle name="Comma 2 2 2 9 2 3" xfId="19181" xr:uid="{CA3E385E-53D2-46AD-979C-547692E7C5E4}"/>
    <cellStyle name="Comma 2 2 2 9 3" xfId="10202" xr:uid="{F06FE7BF-FA78-4C86-B19D-45FB289F7218}"/>
    <cellStyle name="Comma 2 2 2 9 3 2" xfId="24442" xr:uid="{A71B79A1-8F58-4161-99BA-413A06FBBC62}"/>
    <cellStyle name="Comma 2 2 2 9 4" xfId="16235" xr:uid="{97BB1710-099A-4B10-8FD6-B872DF6E71D8}"/>
    <cellStyle name="Comma 2 2 3" xfId="257" xr:uid="{8D5C0D80-718E-4D7B-9D2E-89FA442759AF}"/>
    <cellStyle name="Comma 2 2 3 2" xfId="528" xr:uid="{413DB9C4-D3C7-4652-929B-2C2698DE7C06}"/>
    <cellStyle name="Comma 2 2 3 2 2" xfId="3433" xr:uid="{4DADA35D-4D35-4BBF-A8E6-175DCE086514}"/>
    <cellStyle name="Comma 2 2 3 2 2 2" xfId="7067" xr:uid="{B605C31E-B443-4CA3-A0C1-8D4F9D49B876}"/>
    <cellStyle name="Comma 2 2 3 2 2 2 2" xfId="13317" xr:uid="{B0210B44-24D2-4FB6-8E1B-5B9D4C87AA78}"/>
    <cellStyle name="Comma 2 2 3 2 2 2 2 2" xfId="27550" xr:uid="{C2D1F899-E818-4959-A746-E5DC392260C6}"/>
    <cellStyle name="Comma 2 2 3 2 2 2 3" xfId="19377" xr:uid="{02568DC5-30D3-4D5E-B88A-C1A81AC85DB8}"/>
    <cellStyle name="Comma 2 2 3 2 2 3" xfId="10399" xr:uid="{4211B3E6-619D-43F3-BBC3-97E24C565CD5}"/>
    <cellStyle name="Comma 2 2 3 2 2 3 2" xfId="24638" xr:uid="{49AA8BC3-EDE8-44D4-9C22-519A9A823767}"/>
    <cellStyle name="Comma 2 2 3 2 2 4" xfId="16430" xr:uid="{90E4AC82-1C1D-48D9-9ADE-072AEA5B2AF8}"/>
    <cellStyle name="Comma 2 2 3 2 2 5" xfId="31119" xr:uid="{4B0104C6-B999-4E66-A836-E1CDB836A4A0}"/>
    <cellStyle name="Comma 2 2 3 2 3" xfId="4043" xr:uid="{08E50449-DF3B-42C9-80DD-F00DAB81D368}"/>
    <cellStyle name="Comma 2 2 3 2 3 2" xfId="7613" xr:uid="{B4856056-7EA1-4F30-B6D5-03B24B11ED8C}"/>
    <cellStyle name="Comma 2 2 3 2 3 2 2" xfId="13863" xr:uid="{6B3F737E-E43B-4C0F-939A-3032BB99547B}"/>
    <cellStyle name="Comma 2 2 3 2 3 2 2 2" xfId="28096" xr:uid="{A5CE479F-FD21-4709-A9DF-59644172F390}"/>
    <cellStyle name="Comma 2 2 3 2 3 2 3" xfId="19923" xr:uid="{D115EA38-CE9C-473D-AA58-FBF65E0698EA}"/>
    <cellStyle name="Comma 2 2 3 2 3 3" xfId="10944" xr:uid="{AA838C87-5B9C-4160-BCB0-0F8C16219021}"/>
    <cellStyle name="Comma 2 2 3 2 3 3 2" xfId="25179" xr:uid="{64224BD4-982C-4E64-9D99-08472D997F45}"/>
    <cellStyle name="Comma 2 2 3 2 3 4" xfId="16971" xr:uid="{BA02E1AA-1C9E-45A6-84D2-2E76DEC24781}"/>
    <cellStyle name="Comma 2 2 3 2 4" xfId="4698" xr:uid="{365B8131-200A-4EA8-808B-EFD5C6DC01F2}"/>
    <cellStyle name="Comma 2 2 3 2 4 2" xfId="11580" xr:uid="{354E1039-D6C3-4269-91E8-1E673518122E}"/>
    <cellStyle name="Comma 2 2 3 2 4 2 2" xfId="25813" xr:uid="{5340ACA0-9AD2-4B46-909A-3ED94AC93D4D}"/>
    <cellStyle name="Comma 2 2 3 2 4 3" xfId="17626" xr:uid="{8B13131D-0DA5-440A-BB29-E6C7D75A0600}"/>
    <cellStyle name="Comma 2 2 3 2 5" xfId="8191" xr:uid="{775C4323-9673-407B-8A2F-B66EB7A4724C}"/>
    <cellStyle name="Comma 2 2 3 2 5 2" xfId="22461" xr:uid="{08B86A66-9DAA-4E82-B4D8-EAC0BDDE538C}"/>
    <cellStyle name="Comma 2 2 3 2 6" xfId="14242" xr:uid="{66F75FCF-CAD0-44DF-B389-527F1B37889E}"/>
    <cellStyle name="Comma 2 2 3 3" xfId="1845" xr:uid="{21E2F9D6-7678-4C62-A4A6-46BBA28160F2}"/>
    <cellStyle name="Comma 2 2 3 3 2" xfId="31118" xr:uid="{A948BF46-2083-4766-98E3-1BB32A601375}"/>
    <cellStyle name="Comma 2 2 3 4" xfId="5499" xr:uid="{D752B028-4C6B-4C3F-BD2E-0ECBAC40E9AD}"/>
    <cellStyle name="Comma 2 2 3 5" xfId="1713" xr:uid="{BC89C156-D358-4CA9-9305-CD865E6F2711}"/>
    <cellStyle name="Comma 2 2 4" xfId="266" xr:uid="{5166EAAD-13F7-4E41-8D81-E07DBC365F33}"/>
    <cellStyle name="Comma 2 2 4 2" xfId="31120" xr:uid="{3C6FAD81-F5AE-43FE-B963-A9B8CA83633F}"/>
    <cellStyle name="Comma 2 2 5" xfId="283" xr:uid="{C7F41DAA-3E8A-47FA-AA01-0A6EB20D91CD}"/>
    <cellStyle name="Comma 2 2 5 2" xfId="31121" xr:uid="{F12068E1-F6DF-46B4-9AD3-447731A207EE}"/>
    <cellStyle name="Comma 2 2 6" xfId="306" xr:uid="{37F427C8-1CA2-4F77-8E20-CE3CD8CFA4C2}"/>
    <cellStyle name="Comma 2 2 6 2" xfId="31122" xr:uid="{6598945D-73E2-4EE0-A332-41B9D60213AC}"/>
    <cellStyle name="Comma 2 2 7" xfId="208" xr:uid="{AB5D171D-C7B3-4A82-B21F-5328A14EFF52}"/>
    <cellStyle name="Comma 2 2 7 2" xfId="31123" xr:uid="{9D2EDF91-49DE-4985-BAAC-DE13734277E1}"/>
    <cellStyle name="Comma 2 2 8" xfId="126" xr:uid="{02D0FC90-D242-4BF7-B95D-54A84A343D7E}"/>
    <cellStyle name="Comma 2 2 8 2" xfId="31124" xr:uid="{5D51D198-2278-4122-9844-C4C94D8D5C58}"/>
    <cellStyle name="Comma 2 2 8 3" xfId="28294" xr:uid="{C906018A-7062-4151-A7E5-A63EB766EB62}"/>
    <cellStyle name="Comma 2 2 9" xfId="2111" xr:uid="{512D9EA6-FF69-4FE4-BB82-B84008163CF1}"/>
    <cellStyle name="Comma 2 2 9 2" xfId="32129" xr:uid="{D932A2CA-2A57-4A96-98FB-725A332F8BB0}"/>
    <cellStyle name="Comma 2 2 9 3" xfId="31125" xr:uid="{C26AA321-7B4E-4435-8980-24A17232FEEA}"/>
    <cellStyle name="Comma 2 3" xfId="64" xr:uid="{EE194AD0-D8E5-418F-B786-9819795B358F}"/>
    <cellStyle name="Comma 2 3 10" xfId="3115" xr:uid="{DECF37A5-479C-43EC-A266-D39EA81B0891}"/>
    <cellStyle name="Comma 2 3 10 2" xfId="6765" xr:uid="{83C80805-95D9-4906-98BC-15E25A1FBA59}"/>
    <cellStyle name="Comma 2 3 10 2 2" xfId="13015" xr:uid="{7B2ED80A-E87F-43C3-81C9-A37E532DC33A}"/>
    <cellStyle name="Comma 2 3 10 2 2 2" xfId="27248" xr:uid="{C6F18B80-17E3-4D34-B76A-4D9F2857DDE0}"/>
    <cellStyle name="Comma 2 3 10 2 3" xfId="19075" xr:uid="{2722F1E7-98CE-4E81-AE9A-BFE3A1D24C64}"/>
    <cellStyle name="Comma 2 3 10 3" xfId="10096" xr:uid="{FA455B4C-1CAF-4173-AF20-085091CB2834}"/>
    <cellStyle name="Comma 2 3 10 3 2" xfId="24336" xr:uid="{11AF23F4-7F79-463C-AFF7-8CE5B5C68506}"/>
    <cellStyle name="Comma 2 3 10 4" xfId="16129" xr:uid="{FCD37A73-53E0-48C1-AD0B-48E6D47FF6C6}"/>
    <cellStyle name="Comma 2 3 11" xfId="3318" xr:uid="{03BE4973-2952-42CD-B3D9-00013D0A10EB}"/>
    <cellStyle name="Comma 2 3 11 2" xfId="6962" xr:uid="{AD0BBB68-09ED-41E8-87BD-6A7DB2CB907C}"/>
    <cellStyle name="Comma 2 3 11 2 2" xfId="13212" xr:uid="{4E3B5F89-BA95-4CB1-AF04-9F5B0737E8B6}"/>
    <cellStyle name="Comma 2 3 11 2 2 2" xfId="27445" xr:uid="{4FE79B7C-D58E-4EF1-98B0-5E6843F7D258}"/>
    <cellStyle name="Comma 2 3 11 2 3" xfId="19272" xr:uid="{5C812B34-8D0C-42B0-8AAF-E3F6DC56E1D3}"/>
    <cellStyle name="Comma 2 3 11 3" xfId="10293" xr:uid="{9EE0F8E4-F3E0-416B-9BD7-76A9E6FB60BA}"/>
    <cellStyle name="Comma 2 3 11 3 2" xfId="24533" xr:uid="{72177A5C-467A-4A38-83D7-74B536B149E6}"/>
    <cellStyle name="Comma 2 3 11 4" xfId="16325" xr:uid="{E7F66E00-0534-4AC5-AE27-C15B389A4784}"/>
    <cellStyle name="Comma 2 3 12" xfId="3937" xr:uid="{E05C2489-C145-419F-BAE4-7B4B11B8ACEF}"/>
    <cellStyle name="Comma 2 3 12 2" xfId="7507" xr:uid="{59703CE9-9283-4F3B-B6BE-469CFA133DCD}"/>
    <cellStyle name="Comma 2 3 12 2 2" xfId="13757" xr:uid="{C56953F2-F588-46E0-96D5-B0CBD463C229}"/>
    <cellStyle name="Comma 2 3 12 2 2 2" xfId="27990" xr:uid="{66846CA3-83D6-4440-9858-5694602418C6}"/>
    <cellStyle name="Comma 2 3 12 2 3" xfId="19817" xr:uid="{0FEDB8CC-5F1D-4879-AE91-0BA997EB64DC}"/>
    <cellStyle name="Comma 2 3 12 3" xfId="10838" xr:uid="{C2D7D35B-17BF-4A53-978F-0F56D7231281}"/>
    <cellStyle name="Comma 2 3 12 3 2" xfId="25073" xr:uid="{EB3C1E06-F803-4AAE-8E1E-E784E8E62DA0}"/>
    <cellStyle name="Comma 2 3 12 4" xfId="16865" xr:uid="{4A4C03BC-4C29-43BA-BACA-13BDE631DC85}"/>
    <cellStyle name="Comma 2 3 13" xfId="4488" xr:uid="{B4BF84F4-33EC-4435-9DB5-2C56E3AFCADB}"/>
    <cellStyle name="Comma 2 3 13 2" xfId="11388" xr:uid="{E44A3B6F-D60E-41AB-80B7-8C989FEB2EA6}"/>
    <cellStyle name="Comma 2 3 13 2 2" xfId="25621" xr:uid="{60F04FD2-8A61-4AB8-B0C3-7EF11FCB95B7}"/>
    <cellStyle name="Comma 2 3 13 3" xfId="17416" xr:uid="{B97C6728-D2E0-4BA0-8795-95F5460FAA13}"/>
    <cellStyle name="Comma 2 3 14" xfId="8023" xr:uid="{50833D31-21A0-40BD-AE4D-48EB1776D3AC}"/>
    <cellStyle name="Comma 2 3 14 2" xfId="22312" xr:uid="{57FD722C-B639-42F9-8834-50C730091D12}"/>
    <cellStyle name="Comma 2 3 15" xfId="14105" xr:uid="{7AB1693B-D176-4970-834E-E17033E11AA7}"/>
    <cellStyle name="Comma 2 3 16" xfId="209" xr:uid="{0610A24A-3775-4501-96E9-340BE9F70972}"/>
    <cellStyle name="Comma 2 3 2" xfId="386" xr:uid="{3DF4EB67-F0A0-4021-B175-1B8A0E3B74B0}"/>
    <cellStyle name="Comma 2 3 2 2" xfId="507" xr:uid="{6DBA510A-F823-4A3C-B856-C766BB056996}"/>
    <cellStyle name="Comma 2 3 2 2 2" xfId="3428" xr:uid="{FBF22844-D609-446C-AC29-F1330C64FC0B}"/>
    <cellStyle name="Comma 2 3 2 2 2 2" xfId="7062" xr:uid="{A0A3BD17-EEDF-4131-86C7-DCFAF75AFC8B}"/>
    <cellStyle name="Comma 2 3 2 2 2 2 2" xfId="13312" xr:uid="{ECBB6F23-24A4-4F6D-BCDA-C7A6C73CCAC8}"/>
    <cellStyle name="Comma 2 3 2 2 2 2 2 2" xfId="27545" xr:uid="{1F90AF19-09E2-4641-AAB2-F6AB95B9FA98}"/>
    <cellStyle name="Comma 2 3 2 2 2 2 3" xfId="19372" xr:uid="{6E9917DA-3A94-4230-A004-2E5C1FB32F23}"/>
    <cellStyle name="Comma 2 3 2 2 2 3" xfId="10394" xr:uid="{0FDBC52E-0DCE-4D6D-992E-61EE13FE09BB}"/>
    <cellStyle name="Comma 2 3 2 2 2 3 2" xfId="24633" xr:uid="{331521FF-6619-4475-8475-20489F5163EF}"/>
    <cellStyle name="Comma 2 3 2 2 2 4" xfId="16425" xr:uid="{6D8A6B74-8030-450D-87A4-9E5CA47022D9}"/>
    <cellStyle name="Comma 2 3 2 2 3" xfId="4038" xr:uid="{7648B6CF-ED59-45A3-A7BD-D50E0DA02B38}"/>
    <cellStyle name="Comma 2 3 2 2 3 2" xfId="7608" xr:uid="{31BB3E32-A2A6-4780-8759-70B54C1ED398}"/>
    <cellStyle name="Comma 2 3 2 2 3 2 2" xfId="13858" xr:uid="{F20D3DDB-EB25-428A-A745-59AE4AA49D57}"/>
    <cellStyle name="Comma 2 3 2 2 3 2 2 2" xfId="28091" xr:uid="{D7CC46A0-DDA3-4EC5-AE84-12EE84E26E38}"/>
    <cellStyle name="Comma 2 3 2 2 3 2 3" xfId="19918" xr:uid="{B04F067E-035A-4945-BDB0-0BA68F3B484D}"/>
    <cellStyle name="Comma 2 3 2 2 3 3" xfId="10939" xr:uid="{FA96D452-1154-45DD-AD5C-CD64BB75B2CC}"/>
    <cellStyle name="Comma 2 3 2 2 3 3 2" xfId="25174" xr:uid="{1D1CF9DE-3695-4D4D-98DB-A2A1D29A6FFA}"/>
    <cellStyle name="Comma 2 3 2 2 3 4" xfId="16966" xr:uid="{5D15914F-91FF-45E1-8C71-1FF6F854C1AC}"/>
    <cellStyle name="Comma 2 3 2 2 4" xfId="4691" xr:uid="{BAAE8506-33EE-45D8-B3B7-5C26FAFC1A50}"/>
    <cellStyle name="Comma 2 3 2 2 4 2" xfId="11573" xr:uid="{94ADB3F3-34A1-46C5-BAFE-C4418B71694F}"/>
    <cellStyle name="Comma 2 3 2 2 4 2 2" xfId="25806" xr:uid="{4A7B9AE2-9561-4D6D-B9CB-B97A227A9B47}"/>
    <cellStyle name="Comma 2 3 2 2 4 3" xfId="17619" xr:uid="{6F44583A-DA26-4237-BF52-ABFD9C49109F}"/>
    <cellStyle name="Comma 2 3 2 2 5" xfId="8183" xr:uid="{0724A8B9-7AA8-430B-9FA1-D18988BA0EBE}"/>
    <cellStyle name="Comma 2 3 2 2 5 2" xfId="22453" xr:uid="{4968EFE5-3536-4B9A-89C1-B37259DA6664}"/>
    <cellStyle name="Comma 2 3 2 2 6" xfId="14236" xr:uid="{87B145D5-294D-4E60-A1A1-FBBC2C289197}"/>
    <cellStyle name="Comma 2 3 2 3" xfId="2139" xr:uid="{63A6682C-E4B8-43FB-AEB3-92BF7AFC1809}"/>
    <cellStyle name="Comma 2 3 2 3 2" xfId="31127" xr:uid="{D1C83AD2-7150-47A5-8D72-D5AD68DEC956}"/>
    <cellStyle name="Comma 2 3 2 4" xfId="2688" xr:uid="{A42CA51E-68E7-4E14-BB7A-64A5925CC039}"/>
    <cellStyle name="Comma 2 3 2 4 2" xfId="6348" xr:uid="{EE98E852-EC18-475D-8B83-0FEB120861D9}"/>
    <cellStyle name="Comma 2 3 2 4 2 2" xfId="12600" xr:uid="{194130AB-F4D5-4337-8C3F-DB0DD7C4CE5D}"/>
    <cellStyle name="Comma 2 3 2 4 2 2 2" xfId="26833" xr:uid="{58BFC300-CA0E-4D02-B7E2-2596F11C98F0}"/>
    <cellStyle name="Comma 2 3 2 4 2 3" xfId="18660" xr:uid="{F313786D-0F51-44E0-BFAB-D40F5CF20644}"/>
    <cellStyle name="Comma 2 3 2 4 3" xfId="9679" xr:uid="{4E8B5C11-B82A-436F-8A79-69A027B338BE}"/>
    <cellStyle name="Comma 2 3 2 4 3 2" xfId="23919" xr:uid="{99B79DF1-CFDA-4E08-BB2D-5CD56316268D}"/>
    <cellStyle name="Comma 2 3 2 4 4" xfId="15712" xr:uid="{C95799C2-BA73-4290-9F2D-5AEE4D1628D7}"/>
    <cellStyle name="Comma 2 3 2 5" xfId="2958" xr:uid="{0C162323-C8E9-44B6-AD65-B06F11225DD5}"/>
    <cellStyle name="Comma 2 3 2 5 2" xfId="6608" xr:uid="{9E6A962B-7D1E-49EC-8641-9CE73CE50080}"/>
    <cellStyle name="Comma 2 3 2 5 2 2" xfId="12858" xr:uid="{EDCE7AAB-7FE3-4259-AFB9-4A77ADAB7528}"/>
    <cellStyle name="Comma 2 3 2 5 2 2 2" xfId="27091" xr:uid="{2C25FE8A-E8E8-435D-9B13-51C165AD1483}"/>
    <cellStyle name="Comma 2 3 2 5 2 3" xfId="18918" xr:uid="{E80F02BF-503C-4814-9E74-D10E1413762A}"/>
    <cellStyle name="Comma 2 3 2 5 3" xfId="9939" xr:uid="{D8EFF1B8-BD3F-449B-A5ED-247937A3E9C0}"/>
    <cellStyle name="Comma 2 3 2 5 3 2" xfId="24179" xr:uid="{D04E9FD6-8A41-4243-9314-ABE016F12235}"/>
    <cellStyle name="Comma 2 3 2 5 4" xfId="15972" xr:uid="{0A070DF1-6081-4E55-AE82-1B990C076F67}"/>
    <cellStyle name="Comma 2 3 2 6" xfId="3203" xr:uid="{CDFF1ABF-15E4-4DB8-AF18-363EDA32D005}"/>
    <cellStyle name="Comma 2 3 2 6 2" xfId="6853" xr:uid="{B90D104C-D20A-42A9-BE6F-712EFE8AF3BA}"/>
    <cellStyle name="Comma 2 3 2 6 2 2" xfId="13103" xr:uid="{9420059B-E020-4DC2-BB7D-1B65CCEBA9C0}"/>
    <cellStyle name="Comma 2 3 2 6 2 2 2" xfId="27336" xr:uid="{2874A618-28F8-4232-A10B-39BE744DF520}"/>
    <cellStyle name="Comma 2 3 2 6 2 3" xfId="19163" xr:uid="{2383D742-6A9C-4296-83B6-D0D5F0A43D9F}"/>
    <cellStyle name="Comma 2 3 2 6 3" xfId="10184" xr:uid="{12301A6C-9255-49FE-BA86-0335C7E1407E}"/>
    <cellStyle name="Comma 2 3 2 6 3 2" xfId="24424" xr:uid="{4BA189D7-09A7-47F0-8117-E74C56D2D2D4}"/>
    <cellStyle name="Comma 2 3 2 6 4" xfId="16217" xr:uid="{4B159C5D-0280-4367-8929-A1BBFDD6C12A}"/>
    <cellStyle name="Comma 2 3 3" xfId="385" xr:uid="{37896435-7419-4C3F-9CBA-31F20B267AEF}"/>
    <cellStyle name="Comma 2 3 3 2" xfId="2138" xr:uid="{01F750E8-7489-487B-B0FF-E0344B042E97}"/>
    <cellStyle name="Comma 2 3 3 2 2" xfId="31128" xr:uid="{7B465462-E825-4BE1-997A-232E11BA47C2}"/>
    <cellStyle name="Comma 2 3 3 3" xfId="5505" xr:uid="{0CB56276-E3D2-4C69-B92D-DD104537CBB7}"/>
    <cellStyle name="Comma 2 3 3 4" xfId="1720" xr:uid="{72BAEC2C-52A5-4975-913A-FA76E0051615}"/>
    <cellStyle name="Comma 2 3 4" xfId="433" xr:uid="{CE4C0319-C6F4-47AA-9D23-EE59C0FFBAB0}"/>
    <cellStyle name="Comma 2 3 4 2" xfId="2158" xr:uid="{D6FEC674-B339-4041-AD37-B762BF9CA728}"/>
    <cellStyle name="Comma 2 3 4 2 2" xfId="31129" xr:uid="{90BF68A4-1071-4DDC-A684-352002EE62E7}"/>
    <cellStyle name="Comma 2 3 4 3" xfId="5585" xr:uid="{4C75A4FD-4894-491E-B573-F2E7276C1DC8}"/>
    <cellStyle name="Comma 2 3 4 3 2" xfId="8952" xr:uid="{EC21CF4F-005A-4B99-B3B8-3F75B369916F}"/>
    <cellStyle name="Comma 2 3 4 3 2 2" xfId="23196" xr:uid="{9F101299-ED49-4B81-A323-A98DB49EA8B2}"/>
    <cellStyle name="Comma 2 3 4 3 3" xfId="14969" xr:uid="{1CD11740-CBFD-480B-BE32-390EDF66EEF0}"/>
    <cellStyle name="Comma 2 3 4 4" xfId="1807" xr:uid="{D97AC04C-7192-4FBF-9113-CFC825CD127F}"/>
    <cellStyle name="Comma 2 3 5" xfId="1081" xr:uid="{27B705CC-B92B-43DE-ACC6-7D5A7891B7F6}"/>
    <cellStyle name="Comma 2 3 5 2" xfId="28295" xr:uid="{13D55A89-3775-486D-9293-A2EC9CCCFA6A}"/>
    <cellStyle name="Comma 2 3 6" xfId="1092" xr:uid="{DE61EB14-D44B-4056-857E-F016DE530D29}"/>
    <cellStyle name="Comma 2 3 6 2" xfId="3580" xr:uid="{D00D16F7-C9D0-435D-BBDA-C530E06037F6}"/>
    <cellStyle name="Comma 2 3 6 2 2" xfId="7213" xr:uid="{1D049CDC-5A1B-4521-86BC-E293EC39DF69}"/>
    <cellStyle name="Comma 2 3 6 2 2 2" xfId="13463" xr:uid="{430E1AF5-7FC5-4F9D-B460-6CA0BFBBCC5B}"/>
    <cellStyle name="Comma 2 3 6 2 2 2 2" xfId="27696" xr:uid="{4E2FFB19-C3F1-403B-911E-B8CF2E39058D}"/>
    <cellStyle name="Comma 2 3 6 2 2 3" xfId="19523" xr:uid="{EECE35F0-23CA-4E57-BF36-5A8815975F50}"/>
    <cellStyle name="Comma 2 3 6 2 3" xfId="10545" xr:uid="{753A5234-2CB9-4156-ACD5-F4C7609A0EC3}"/>
    <cellStyle name="Comma 2 3 6 2 3 2" xfId="24784" xr:uid="{F5085529-B3A9-4CFD-9812-FAA1D1B8820B}"/>
    <cellStyle name="Comma 2 3 6 2 4" xfId="16576" xr:uid="{48563423-F93E-4B4E-964B-E2B134ADFFCF}"/>
    <cellStyle name="Comma 2 3 6 3" xfId="4189" xr:uid="{FF063101-C6F9-48EE-89B4-5BB1840302C3}"/>
    <cellStyle name="Comma 2 3 6 3 2" xfId="7759" xr:uid="{EE10BF22-F94E-422B-9827-E8769951CDD8}"/>
    <cellStyle name="Comma 2 3 6 3 2 2" xfId="14009" xr:uid="{56DE9E30-8FC6-4A72-A259-CD29F7BB4CB3}"/>
    <cellStyle name="Comma 2 3 6 3 2 2 2" xfId="28242" xr:uid="{3D4DBE90-3E21-4A95-801C-9975F0C84223}"/>
    <cellStyle name="Comma 2 3 6 3 2 3" xfId="20069" xr:uid="{B20DAFF9-B205-4E15-9DE8-54180D35ABAD}"/>
    <cellStyle name="Comma 2 3 6 3 3" xfId="11090" xr:uid="{841B6BF2-0C2B-40F0-BF68-F261D5DD9340}"/>
    <cellStyle name="Comma 2 3 6 3 3 2" xfId="25325" xr:uid="{77773B7B-9C87-4FE3-9E22-903BE0C4632E}"/>
    <cellStyle name="Comma 2 3 6 3 4" xfId="17117" xr:uid="{B8C4F588-C400-40D1-9D8F-66F887C56666}"/>
    <cellStyle name="Comma 2 3 6 4" xfId="4942" xr:uid="{18B4219E-5843-4269-95EC-A95F40782F7E}"/>
    <cellStyle name="Comma 2 3 6 4 2" xfId="11818" xr:uid="{1268DB88-B017-4203-B8CE-36CFAF0D8D33}"/>
    <cellStyle name="Comma 2 3 6 4 2 2" xfId="26051" xr:uid="{D5FE77D0-49A7-4E22-BC4F-86E14C92236C}"/>
    <cellStyle name="Comma 2 3 6 4 3" xfId="17870" xr:uid="{1B66D487-7D9A-473A-ACD5-1BD7DB0E84AC}"/>
    <cellStyle name="Comma 2 3 6 5" xfId="8395" xr:uid="{4C1E2705-72FD-4C8D-95AE-1434F30D6553}"/>
    <cellStyle name="Comma 2 3 6 5 2" xfId="22648" xr:uid="{7C9860C1-6C31-41B4-B55A-DD6F68E7970F}"/>
    <cellStyle name="Comma 2 3 6 6" xfId="14442" xr:uid="{0D167F40-82CE-4C99-86B3-CB0EDA6217D1}"/>
    <cellStyle name="Comma 2 3 6 7" xfId="31126" xr:uid="{76A5DE95-61EC-47A6-ABB4-55E4E5613DF9}"/>
    <cellStyle name="Comma 2 3 7" xfId="2081" xr:uid="{A20B4C23-3828-4E13-ADF3-F22F7CD811C7}"/>
    <cellStyle name="Comma 2 3 7 2" xfId="32149" xr:uid="{FD0FF062-3FD7-445B-A909-1E49D16FB472}"/>
    <cellStyle name="Comma 2 3 8" xfId="2599" xr:uid="{6316D463-F5D8-4D72-81BA-8530087426EF}"/>
    <cellStyle name="Comma 2 3 8 2" xfId="6260" xr:uid="{B0718802-F90B-432F-BCE1-E8728022CF44}"/>
    <cellStyle name="Comma 2 3 8 2 2" xfId="12513" xr:uid="{83ADDFF4-5896-4235-9356-E23177942742}"/>
    <cellStyle name="Comma 2 3 8 2 2 2" xfId="26746" xr:uid="{221FA6FB-FBDC-4C32-8DDA-FE8DACA0B1AF}"/>
    <cellStyle name="Comma 2 3 8 2 3" xfId="18573" xr:uid="{33E2330B-B627-4975-8D2F-8E7322C0EDD5}"/>
    <cellStyle name="Comma 2 3 8 3" xfId="9591" xr:uid="{C92F3644-6E40-4DCA-8155-4A76A8C48352}"/>
    <cellStyle name="Comma 2 3 8 3 2" xfId="23831" xr:uid="{91EFF254-28CD-481A-A56B-F7849CC120AC}"/>
    <cellStyle name="Comma 2 3 8 4" xfId="15625" xr:uid="{78CCF182-4D90-4A0B-9C86-060243D4587A}"/>
    <cellStyle name="Comma 2 3 9" xfId="2870" xr:uid="{FDC6E6A3-10A7-4583-9518-D896748F1DD0}"/>
    <cellStyle name="Comma 2 3 9 2" xfId="6520" xr:uid="{12D5F406-8903-46CE-B233-7C22541BC692}"/>
    <cellStyle name="Comma 2 3 9 2 2" xfId="12770" xr:uid="{F5101F81-6AE9-4AE3-B65C-1DFFDCFB2211}"/>
    <cellStyle name="Comma 2 3 9 2 2 2" xfId="27003" xr:uid="{1198BA9E-1616-4BFA-A3FD-33EE31026D60}"/>
    <cellStyle name="Comma 2 3 9 2 3" xfId="18830" xr:uid="{7B17B06F-5879-48D7-AED6-3DF79822CB76}"/>
    <cellStyle name="Comma 2 3 9 3" xfId="9851" xr:uid="{D5F5DC53-F4B0-4533-BA7A-DD332AD78F4D}"/>
    <cellStyle name="Comma 2 3 9 3 2" xfId="24091" xr:uid="{A7523556-2AF5-4A5F-8D4B-8A92092990FE}"/>
    <cellStyle name="Comma 2 3 9 4" xfId="15884" xr:uid="{80FCC07D-84C1-4E49-9FE5-D3C897B53A02}"/>
    <cellStyle name="Comma 2 4" xfId="46" xr:uid="{E0689DA2-8402-46B9-8AE0-44D238BFD016}"/>
    <cellStyle name="Comma 2 4 10" xfId="210" xr:uid="{49FF991C-93F9-4041-920E-FCAF81936599}"/>
    <cellStyle name="Comma 2 4 2" xfId="463" xr:uid="{C628FAFC-1EAD-4379-BB8E-129700F623C2}"/>
    <cellStyle name="Comma 2 4 2 2" xfId="2167" xr:uid="{AF02679E-2A0C-4CF9-973D-B9E8B8081F93}"/>
    <cellStyle name="Comma 2 4 2 2 2" xfId="31131" xr:uid="{574C93B2-9206-479F-85A7-F4E84AED76C1}"/>
    <cellStyle name="Comma 2 4 2 3" xfId="5492" xr:uid="{5FB45E15-3AE8-4EEC-9D97-E13F895D71B7}"/>
    <cellStyle name="Comma 2 4 2 3 2" xfId="8870" xr:uid="{5A7B493D-186D-479E-9D87-9C1B3CDEABE4}"/>
    <cellStyle name="Comma 2 4 2 3 2 2" xfId="23114" xr:uid="{0D4FBE00-6847-4B6D-81C5-05928F625EC1}"/>
    <cellStyle name="Comma 2 4 2 3 3" xfId="14892" xr:uid="{84074DD6-C6D5-4CFA-8980-49B4E1CBCF9F}"/>
    <cellStyle name="Comma 2 4 2 4" xfId="1707" xr:uid="{9D3BAA15-449A-4015-BB73-E846BC7F5610}"/>
    <cellStyle name="Comma 2 4 3" xfId="1075" xr:uid="{D96BD3C0-C8D2-4420-8175-3B28D6BFA48F}"/>
    <cellStyle name="Comma 2 4 3 2" xfId="32157" xr:uid="{FCD19659-A56B-4CD6-A56B-D384D2E5006A}"/>
    <cellStyle name="Comma 2 4 3 3" xfId="31130" xr:uid="{E81CADD5-8FC1-456F-80B1-45E010CF4E33}"/>
    <cellStyle name="Comma 2 4 4" xfId="2064" xr:uid="{814E5F64-04C2-4C06-B901-D273E55C34E6}"/>
    <cellStyle name="Comma 2 4 4 2" xfId="32169" xr:uid="{8E19DA3F-9F20-494A-B669-8474228D5A18}"/>
    <cellStyle name="Comma 2 4 5" xfId="2610" xr:uid="{1B88F377-8FD8-4911-9772-937A0B126752}"/>
    <cellStyle name="Comma 2 4 5 2" xfId="6271" xr:uid="{5754507C-A89A-4229-A1AE-AA8612185CE2}"/>
    <cellStyle name="Comma 2 4 5 2 2" xfId="12523" xr:uid="{F9656DB6-2536-426E-8FB5-8D9D71A664CF}"/>
    <cellStyle name="Comma 2 4 5 2 2 2" xfId="26756" xr:uid="{C5755ACD-5873-4D1A-BE00-68BEF57BD7CD}"/>
    <cellStyle name="Comma 2 4 5 2 3" xfId="18583" xr:uid="{945EF980-2D4E-477E-B32F-096E7ED2B16B}"/>
    <cellStyle name="Comma 2 4 5 3" xfId="9602" xr:uid="{001517C0-62A2-43ED-9C3B-FE1B3D1539AD}"/>
    <cellStyle name="Comma 2 4 5 3 2" xfId="23842" xr:uid="{2459AB07-C3F5-44F6-B6D0-080BE444E3FB}"/>
    <cellStyle name="Comma 2 4 5 4" xfId="15636" xr:uid="{3C128ECF-1172-422E-829B-1ADC04A021AC}"/>
    <cellStyle name="Comma 2 4 6" xfId="2881" xr:uid="{ACE07A93-03D9-44BA-AFED-229C12F7A701}"/>
    <cellStyle name="Comma 2 4 6 2" xfId="6531" xr:uid="{0E97E290-12B4-4FB3-9C21-2BD0CB8B4CC5}"/>
    <cellStyle name="Comma 2 4 6 2 2" xfId="12781" xr:uid="{C59E3ED9-8B2E-48EF-8190-3B2DA5B79297}"/>
    <cellStyle name="Comma 2 4 6 2 2 2" xfId="27014" xr:uid="{F51224BF-63BA-4992-8DE1-F6A64FFA74B1}"/>
    <cellStyle name="Comma 2 4 6 2 3" xfId="18841" xr:uid="{F9B9CC81-AEF3-4DFC-AFC0-D2C9FA7587B5}"/>
    <cellStyle name="Comma 2 4 6 3" xfId="9862" xr:uid="{7B834321-4B4F-4756-89AF-0958821FC1AE}"/>
    <cellStyle name="Comma 2 4 6 3 2" xfId="24102" xr:uid="{A51DDAC5-E9B7-41E2-BE04-66CE384C15EE}"/>
    <cellStyle name="Comma 2 4 6 4" xfId="15895" xr:uid="{0A293B5F-2D83-4874-95F3-AA2AB09FB44A}"/>
    <cellStyle name="Comma 2 4 7" xfId="3126" xr:uid="{1603D354-B2AB-4DC5-BCD4-C96AA3FEAF01}"/>
    <cellStyle name="Comma 2 4 7 2" xfId="6776" xr:uid="{C5C9BF9A-11C2-4074-B414-42B27A513CBE}"/>
    <cellStyle name="Comma 2 4 7 2 2" xfId="13026" xr:uid="{ABF0B399-3203-45F8-A8F5-BC8689DF8996}"/>
    <cellStyle name="Comma 2 4 7 2 2 2" xfId="27259" xr:uid="{A0E4E118-D157-4D93-8D9F-8064E67A4B0F}"/>
    <cellStyle name="Comma 2 4 7 2 3" xfId="19086" xr:uid="{53588263-7F74-4B50-B0A7-0F4C8DC73009}"/>
    <cellStyle name="Comma 2 4 7 3" xfId="10107" xr:uid="{0F6AD833-3AF8-4C6B-8F07-AB784EEC208E}"/>
    <cellStyle name="Comma 2 4 7 3 2" xfId="24347" xr:uid="{60C0F73B-AFE8-44F2-AAE1-44A0A4B73E9C}"/>
    <cellStyle name="Comma 2 4 7 4" xfId="16140" xr:uid="{CFB8BD04-96FC-4464-A2CB-444B87D2543B}"/>
    <cellStyle name="Comma 2 4 8" xfId="5300" xr:uid="{C016EA78-420B-43B7-A0D9-00DA679902F9}"/>
    <cellStyle name="Comma 2 4 8 2" xfId="8735" xr:uid="{A47A5FDF-70AC-4C3A-8B71-93467558D87E}"/>
    <cellStyle name="Comma 2 4 8 2 2" xfId="22979" xr:uid="{FB30A5A1-1DFF-413D-854E-37771F358384}"/>
    <cellStyle name="Comma 2 4 8 3" xfId="14758" xr:uid="{8F31B36B-D80F-4A5D-A069-A44B862B93E4}"/>
    <cellStyle name="Comma 2 4 9" xfId="1508" xr:uid="{50E07914-3D37-4812-8CE2-BEF4BB0230FF}"/>
    <cellStyle name="Comma 2 5" xfId="252" xr:uid="{1A91071A-61DE-4FF6-9D38-0B8239BD3CBB}"/>
    <cellStyle name="Comma 2 5 2" xfId="589" xr:uid="{D6056021-1725-4C0A-AB93-3E2D5E11F542}"/>
    <cellStyle name="Comma 2 5 2 2" xfId="616" xr:uid="{6103C914-F0C8-4DDB-8591-EC1066F7F8EA}"/>
    <cellStyle name="Comma 2 5 2 2 2" xfId="696" xr:uid="{AE7450A8-F932-4B2E-AE2C-E4DDADC01474}"/>
    <cellStyle name="Comma 2 5 2 3" xfId="676" xr:uid="{0C7D053F-B458-49D7-91A5-3184645F1B33}"/>
    <cellStyle name="Comma 2 5 2 4" xfId="831" xr:uid="{34B66F24-C52C-4C47-94ED-54FE78A414CF}"/>
    <cellStyle name="Comma 2 5 2 5" xfId="31133" xr:uid="{5237F2F6-9F2E-403B-8177-101C8A36834B}"/>
    <cellStyle name="Comma 2 5 3" xfId="610" xr:uid="{A5F131D3-C5DE-47AF-AECC-2A633E4A6B67}"/>
    <cellStyle name="Comma 2 5 3 2" xfId="690" xr:uid="{AEE9AC6B-1FBB-41E7-9031-F17F3426CB7F}"/>
    <cellStyle name="Comma 2 5 3 3" xfId="31134" xr:uid="{774FF859-AE67-4986-8672-34464583763A}"/>
    <cellStyle name="Comma 2 5 4" xfId="666" xr:uid="{9503C361-61C6-4481-A1A8-BF27268B2DE7}"/>
    <cellStyle name="Comma 2 5 5" xfId="825" xr:uid="{512F35FD-509B-4834-AC7D-C6F0FAF95AF0}"/>
    <cellStyle name="Comma 2 5 6" xfId="466" xr:uid="{20541745-84E7-4693-A0EF-CDCD8E1366AE}"/>
    <cellStyle name="Comma 2 5 7" xfId="2103" xr:uid="{852CE49A-B1B2-4C45-9FC5-B416432C99F1}"/>
    <cellStyle name="Comma 2 5 7 2" xfId="32170" xr:uid="{5EBE7809-B6D0-45DD-B6EE-56BE98D70001}"/>
    <cellStyle name="Comma 2 5 7 3" xfId="31132" xr:uid="{270DA0FF-FE10-4546-BAAF-AA03394E48E6}"/>
    <cellStyle name="Comma 2 5 8" xfId="5344" xr:uid="{4C003228-EBED-4BDC-815F-CE9DA8FB437C}"/>
    <cellStyle name="Comma 2 5 9" xfId="1553" xr:uid="{2B8FA70D-7895-4FBF-B69F-2C1680DD3C15}"/>
    <cellStyle name="Comma 2 6" xfId="382" xr:uid="{42D33377-CFB6-4C5B-BE18-0C40641FCC21}"/>
    <cellStyle name="Comma 2 6 2" xfId="526" xr:uid="{FDF15FC4-05F7-4C56-9F38-13C285CEECAF}"/>
    <cellStyle name="Comma 2 6 2 2" xfId="2190" xr:uid="{36DBBCF9-5FA7-4AC4-BFC0-35CFD3A72668}"/>
    <cellStyle name="Comma 2 6 2 3" xfId="5612" xr:uid="{A5D3FD00-8DE5-4F0C-9167-F1C0AC49DDA1}"/>
    <cellStyle name="Comma 2 6 2 3 2" xfId="8977" xr:uid="{5F91AA7A-9A6B-4E5C-A588-AA36D5E9E043}"/>
    <cellStyle name="Comma 2 6 2 3 2 2" xfId="23221" xr:uid="{A8AE1AE1-697E-4B6D-AB1F-4D36BCD5008B}"/>
    <cellStyle name="Comma 2 6 2 3 3" xfId="14992" xr:uid="{E74623BF-7688-4F07-8788-AFD138DAA53A}"/>
    <cellStyle name="Comma 2 6 2 4" xfId="1841" xr:uid="{EF8D0E58-3946-4874-895B-75D1CC2601C9}"/>
    <cellStyle name="Comma 2 6 3" xfId="2136" xr:uid="{0BCBC8E7-B245-4F45-A32B-1371DF59F194}"/>
    <cellStyle name="Comma 2 6 3 2" xfId="32173" xr:uid="{4D304FAA-FF43-4422-9126-A9CE8DFDA106}"/>
    <cellStyle name="Comma 2 6 3 3" xfId="31135" xr:uid="{488EABEB-040B-4780-8B6C-417B2E5BB3FF}"/>
    <cellStyle name="Comma 2 6 4" xfId="2626" xr:uid="{4DBF6CCA-2EE2-4407-8DBE-5074F62F2B0A}"/>
    <cellStyle name="Comma 2 6 4 2" xfId="6286" xr:uid="{3F8087C7-85EF-4FBF-98F9-F5452452948E}"/>
    <cellStyle name="Comma 2 6 4 2 2" xfId="12538" xr:uid="{9D75EA80-ECB9-4DF7-A0A2-99504D4137D4}"/>
    <cellStyle name="Comma 2 6 4 2 2 2" xfId="26771" xr:uid="{126185C7-6B12-492A-890F-B6ABBA49A06A}"/>
    <cellStyle name="Comma 2 6 4 2 3" xfId="18598" xr:uid="{36EC1FB7-BE3E-4127-BD99-48377110F83B}"/>
    <cellStyle name="Comma 2 6 4 3" xfId="9617" xr:uid="{973461B9-D78D-4492-8F29-18DFAD675205}"/>
    <cellStyle name="Comma 2 6 4 3 2" xfId="23857" xr:uid="{61E9E392-441B-4088-BAD5-F2CB2BA992EA}"/>
    <cellStyle name="Comma 2 6 4 4" xfId="15651" xr:uid="{E1051BD2-4CF2-481F-96F5-711C95590011}"/>
    <cellStyle name="Comma 2 6 5" xfId="2896" xr:uid="{65FE6D83-FBE9-4DE0-A2EF-E038CE83F9A6}"/>
    <cellStyle name="Comma 2 6 5 2" xfId="6546" xr:uid="{C524800F-0BA0-4523-B0CD-588ABD3632D0}"/>
    <cellStyle name="Comma 2 6 5 2 2" xfId="12796" xr:uid="{643D781A-F638-42B2-BF17-4F8212995784}"/>
    <cellStyle name="Comma 2 6 5 2 2 2" xfId="27029" xr:uid="{DB8D77AA-3E83-4DC7-9CFB-335785FEBEFE}"/>
    <cellStyle name="Comma 2 6 5 2 3" xfId="18856" xr:uid="{2B03CFD0-6290-4246-814D-FBC2E88F77DE}"/>
    <cellStyle name="Comma 2 6 5 3" xfId="9877" xr:uid="{0B5F31FD-AE5B-4430-B6E9-5EC9DF0D5E96}"/>
    <cellStyle name="Comma 2 6 5 3 2" xfId="24117" xr:uid="{771DC447-0086-4AD1-935B-DEFFC10BAF5B}"/>
    <cellStyle name="Comma 2 6 5 4" xfId="15910" xr:uid="{DB1E03F0-6355-4A74-9096-6B628CD4AEC3}"/>
    <cellStyle name="Comma 2 6 6" xfId="3141" xr:uid="{9662564D-91AA-488D-853E-0038FD5C2CA9}"/>
    <cellStyle name="Comma 2 6 6 2" xfId="6791" xr:uid="{BAC8E18A-CC59-4DD8-8A23-0CAB268FE9E8}"/>
    <cellStyle name="Comma 2 6 6 2 2" xfId="13041" xr:uid="{C1996855-B1EE-4A91-ADA4-9BCAF9DDD9F3}"/>
    <cellStyle name="Comma 2 6 6 2 2 2" xfId="27274" xr:uid="{A42E7CDD-4B6A-41BF-B977-48DD557003E7}"/>
    <cellStyle name="Comma 2 6 6 2 3" xfId="19101" xr:uid="{1F37DC9C-BBB5-4250-869A-56D2F009C615}"/>
    <cellStyle name="Comma 2 6 6 3" xfId="10122" xr:uid="{1F4ABD16-346B-4214-96A5-A91FED68206E}"/>
    <cellStyle name="Comma 2 6 6 3 2" xfId="24362" xr:uid="{99424EFE-BD8F-4DBA-85D8-3173D1D719B2}"/>
    <cellStyle name="Comma 2 6 6 4" xfId="16155" xr:uid="{DA551DE6-AD3D-4775-B995-3BE92686249C}"/>
    <cellStyle name="Comma 2 6 7" xfId="5331" xr:uid="{4072914B-1CEB-451B-826B-D585B123A1E6}"/>
    <cellStyle name="Comma 2 6 7 2" xfId="8750" xr:uid="{57B7F8E5-E0A4-4866-AF71-84971DD9209C}"/>
    <cellStyle name="Comma 2 6 7 2 2" xfId="22994" xr:uid="{80818720-A3C8-478A-A341-1E24CB6E187A}"/>
    <cellStyle name="Comma 2 6 7 3" xfId="14774" xr:uid="{79A76840-D0F7-4BBE-A9D7-C4B3E9C0910F}"/>
    <cellStyle name="Comma 2 6 8" xfId="1539" xr:uid="{EEB1DD37-B724-4FF1-AF4E-D2594A0619B6}"/>
    <cellStyle name="Comma 2 7" xfId="399" xr:uid="{D8D60A47-2424-4AB8-A9EA-6748C44B4342}"/>
    <cellStyle name="Comma 2 7 10" xfId="4622" xr:uid="{6CD0E072-FCF4-4792-8F6E-A736ED1643EE}"/>
    <cellStyle name="Comma 2 7 10 2" xfId="11506" xr:uid="{F951852F-F722-46D5-91CC-D2E68A34CD9C}"/>
    <cellStyle name="Comma 2 7 10 2 2" xfId="25739" xr:uid="{7D27051F-96E4-4DAF-841B-1AB504E2B1E7}"/>
    <cellStyle name="Comma 2 7 10 3" xfId="17550" xr:uid="{2A3289B8-AB21-4EAF-8BDF-2EB6EF92C165}"/>
    <cellStyle name="Comma 2 7 11" xfId="8131" xr:uid="{060F5ABF-CA59-4A8F-BE14-7B58DE943B2F}"/>
    <cellStyle name="Comma 2 7 11 2" xfId="22402" xr:uid="{D6DE3536-C5D5-4F81-A31F-50D8FC477462}"/>
    <cellStyle name="Comma 2 7 12" xfId="1611" xr:uid="{B60D657A-F5F6-4A53-824C-0B212CB86666}"/>
    <cellStyle name="Comma 2 7 12 2" xfId="20356" xr:uid="{34253424-8784-413E-823E-16FA604419D5}"/>
    <cellStyle name="Comma 2 7 12 3" xfId="14188" xr:uid="{E503BCFD-39F3-4DC3-B0FE-955164FD463E}"/>
    <cellStyle name="Comma 2 7 2" xfId="1928" xr:uid="{88850F5D-F1AA-4889-9F14-B1913CBA8544}"/>
    <cellStyle name="Comma 2 7 2 2" xfId="5688" xr:uid="{C3422487-C96D-4B68-B93F-2C9C1E48F27E}"/>
    <cellStyle name="Comma 2 7 2 2 2" xfId="12239" xr:uid="{9082F1B0-9766-4DA7-9587-09CE7D689290}"/>
    <cellStyle name="Comma 2 7 2 2 2 2" xfId="26472" xr:uid="{ABC8D91F-E287-4DB0-BDE7-7B9E30E1DF21}"/>
    <cellStyle name="Comma 2 7 2 2 3" xfId="18294" xr:uid="{ECEFC468-B1B2-4CC4-AA59-A066A5067146}"/>
    <cellStyle name="Comma 2 7 2 3" xfId="9049" xr:uid="{04BB5586-8421-4F34-89CF-4DDA62D0B6F8}"/>
    <cellStyle name="Comma 2 7 2 3 2" xfId="23293" xr:uid="{5AB32121-A6EB-47B0-92DB-6932905C0CC4}"/>
    <cellStyle name="Comma 2 7 2 4" xfId="15063" xr:uid="{2444EDD4-68B4-4037-A3D5-F30664FF1B62}"/>
    <cellStyle name="Comma 2 7 2 5" xfId="31136" xr:uid="{DD5BF71E-1791-41A3-91B8-87A739625F96}"/>
    <cellStyle name="Comma 2 7 3" xfId="2143" xr:uid="{60D71053-9C09-4593-B65F-4EE3E87A7902}"/>
    <cellStyle name="Comma 2 7 3 2" xfId="5839" xr:uid="{2B886F47-ADE1-41C2-BDD8-8FC254DEA724}"/>
    <cellStyle name="Comma 2 7 3 2 2" xfId="12351" xr:uid="{718EEB88-FFED-434B-B7A4-2EE0C897F154}"/>
    <cellStyle name="Comma 2 7 3 2 2 2" xfId="26584" xr:uid="{A9385911-6B1F-440D-9C91-9D014033C1D2}"/>
    <cellStyle name="Comma 2 7 3 2 3" xfId="18409" xr:uid="{E2F70C20-4BA0-477D-8368-6F8268706AAB}"/>
    <cellStyle name="Comma 2 7 3 3" xfId="9180" xr:uid="{1A55B385-412C-4D62-911E-783F225EE4BB}"/>
    <cellStyle name="Comma 2 7 3 3 2" xfId="23421" xr:uid="{7CA47169-974B-4F4D-845C-E69D4E656EB5}"/>
    <cellStyle name="Comma 2 7 3 4" xfId="15194" xr:uid="{9DB4A533-92C5-4E12-B5DD-728AF286EFB1}"/>
    <cellStyle name="Comma 2 7 4" xfId="2697" xr:uid="{3D2B227C-3B54-4710-815C-0B937410708D}"/>
    <cellStyle name="Comma 2 7 4 2" xfId="6357" xr:uid="{703498A1-DE63-4110-9727-CD25B6EDA384}"/>
    <cellStyle name="Comma 2 7 4 2 2" xfId="12609" xr:uid="{C32F1B7E-7F3E-466F-BCAA-2ED456C23FE3}"/>
    <cellStyle name="Comma 2 7 4 2 2 2" xfId="26842" xr:uid="{F567C5DC-BB2D-4838-AAB8-0ACDBB3B3BDF}"/>
    <cellStyle name="Comma 2 7 4 2 3" xfId="18669" xr:uid="{171079E9-70C2-45B3-B32A-6C3BECA002CC}"/>
    <cellStyle name="Comma 2 7 4 3" xfId="9688" xr:uid="{FA24E0CF-97E3-4F5B-879A-28FCF9B316C9}"/>
    <cellStyle name="Comma 2 7 4 3 2" xfId="23928" xr:uid="{C0C1BFBC-05B3-4AA0-9430-9488A458E22C}"/>
    <cellStyle name="Comma 2 7 4 4" xfId="15721" xr:uid="{A2515334-293F-4051-8127-F9E59411226F}"/>
    <cellStyle name="Comma 2 7 5" xfId="2967" xr:uid="{D7271A19-9CD8-4F3D-999F-293E83CE5EE3}"/>
    <cellStyle name="Comma 2 7 5 2" xfId="6617" xr:uid="{6FE53B31-EB5C-48B7-8EC6-6C2548A0BE34}"/>
    <cellStyle name="Comma 2 7 5 2 2" xfId="12867" xr:uid="{AED142F4-E4DD-48A0-95C7-FD80B9D98352}"/>
    <cellStyle name="Comma 2 7 5 2 2 2" xfId="27100" xr:uid="{30CA2372-3E9A-4C43-BD2A-0B592586AD2E}"/>
    <cellStyle name="Comma 2 7 5 2 3" xfId="18927" xr:uid="{3F3AA495-8E43-4D9D-A4E8-9142F1225B53}"/>
    <cellStyle name="Comma 2 7 5 3" xfId="9948" xr:uid="{77C8F3F7-6C75-4C66-A056-DD0988880E2A}"/>
    <cellStyle name="Comma 2 7 5 3 2" xfId="24188" xr:uid="{DF18691F-04AC-43D9-A2CA-8DF6FF88FACD}"/>
    <cellStyle name="Comma 2 7 5 4" xfId="15981" xr:uid="{62105B78-9043-41E0-A5E2-A6D0F79647AC}"/>
    <cellStyle name="Comma 2 7 6" xfId="3212" xr:uid="{64AF3085-84C3-42FC-8FF3-F2C228B5AA87}"/>
    <cellStyle name="Comma 2 7 6 2" xfId="6862" xr:uid="{87EF435B-9D49-4264-AC7F-C081B07036AD}"/>
    <cellStyle name="Comma 2 7 6 2 2" xfId="13112" xr:uid="{24872F22-5D05-4BA2-8447-3012043E2074}"/>
    <cellStyle name="Comma 2 7 6 2 2 2" xfId="27345" xr:uid="{8108FD12-C03A-47BA-B8BB-9DC686C46BAF}"/>
    <cellStyle name="Comma 2 7 6 2 3" xfId="19172" xr:uid="{C9F27AE3-9100-48F4-AFDB-13EFB19CDF39}"/>
    <cellStyle name="Comma 2 7 6 3" xfId="10193" xr:uid="{CF95C2AE-1950-4F0B-AA8D-1388E45E1794}"/>
    <cellStyle name="Comma 2 7 6 3 2" xfId="24433" xr:uid="{B603A6D6-6B19-4FCB-9D4C-04E2B947A2F6}"/>
    <cellStyle name="Comma 2 7 6 4" xfId="16226" xr:uid="{49D545DB-04A5-4A52-B5B5-1496806EB7C3}"/>
    <cellStyle name="Comma 2 7 7" xfId="3384" xr:uid="{BCE75071-BED8-4A87-BDAD-1B9822661153}"/>
    <cellStyle name="Comma 2 7 7 2" xfId="7019" xr:uid="{F478DC1F-2535-4EDF-B3DC-961E27147E11}"/>
    <cellStyle name="Comma 2 7 7 2 2" xfId="13269" xr:uid="{F9A8A200-4640-44BB-8D79-48345BEDF332}"/>
    <cellStyle name="Comma 2 7 7 2 2 2" xfId="27502" xr:uid="{0F5F04FC-182A-4158-9E8A-147D05B8CAC7}"/>
    <cellStyle name="Comma 2 7 7 2 3" xfId="19329" xr:uid="{C479C98C-F840-4D1E-B56C-6DC96CF87181}"/>
    <cellStyle name="Comma 2 7 7 3" xfId="10351" xr:uid="{7A81B30E-A1C8-482E-A57B-1A8EC72D0124}"/>
    <cellStyle name="Comma 2 7 7 3 2" xfId="24590" xr:uid="{527168DD-4826-4FD6-A330-229EA829D078}"/>
    <cellStyle name="Comma 2 7 7 4" xfId="16382" xr:uid="{DF45802A-E6AA-4F0C-8FE4-5342A267A511}"/>
    <cellStyle name="Comma 2 7 8" xfId="3995" xr:uid="{F58E34C0-41F8-4427-B70B-D382E8B5EC2B}"/>
    <cellStyle name="Comma 2 7 8 2" xfId="7565" xr:uid="{D51D7292-F193-48C3-BA03-7BBD5F90A80E}"/>
    <cellStyle name="Comma 2 7 8 2 2" xfId="13815" xr:uid="{938F408A-E333-4F29-B01D-9F7AA91CD93C}"/>
    <cellStyle name="Comma 2 7 8 2 2 2" xfId="28048" xr:uid="{AB668C9B-22AF-464E-8C31-DBAB232EC5DA}"/>
    <cellStyle name="Comma 2 7 8 2 3" xfId="19875" xr:uid="{609B0356-0F29-4E0E-A95A-16F637794EF8}"/>
    <cellStyle name="Comma 2 7 8 3" xfId="10896" xr:uid="{3FBF6A02-532F-49F8-B0FB-0099BD7C7DB3}"/>
    <cellStyle name="Comma 2 7 8 3 2" xfId="25131" xr:uid="{E17AB218-E8A5-46C1-A301-1A75E53CA1CC}"/>
    <cellStyle name="Comma 2 7 8 4" xfId="16923" xr:uid="{CF7469A5-8B91-43BC-95F0-2AA12C3FD2B1}"/>
    <cellStyle name="Comma 2 7 9" xfId="5402" xr:uid="{FDF4E2ED-E56E-4BEA-9844-D9DA5E0E17EF}"/>
    <cellStyle name="Comma 2 7 9 2" xfId="8791" xr:uid="{7261FD1C-6C43-4E05-A239-4007B9FE988F}"/>
    <cellStyle name="Comma 2 7 9 2 2" xfId="23035" xr:uid="{47B11E6D-4DE9-4016-8B5A-ED625F0E4E9A}"/>
    <cellStyle name="Comma 2 7 9 3" xfId="14816" xr:uid="{B8EAF5FA-2CA4-466D-ABAA-D2D61658046F}"/>
    <cellStyle name="Comma 2 70" xfId="1009" xr:uid="{81CFE2F1-754A-4243-9184-046CF9B1E6BB}"/>
    <cellStyle name="Comma 2 70 10" xfId="8369" xr:uid="{88E1ECB2-7EA7-466B-812F-38D879F8894A}"/>
    <cellStyle name="Comma 2 70 10 2" xfId="22624" xr:uid="{F583C685-80E9-451F-8C94-588C97F8C65C}"/>
    <cellStyle name="Comma 2 70 11" xfId="14420" xr:uid="{7373A100-1052-4708-B852-B569DF429960}"/>
    <cellStyle name="Comma 2 70 2" xfId="1593" xr:uid="{89392862-AB68-4CA0-A7C6-F09A106C8997}"/>
    <cellStyle name="Comma 2 70 2 2" xfId="1902" xr:uid="{40740319-653D-43BC-B7CC-930327B0C504}"/>
    <cellStyle name="Comma 2 70 2 2 2" xfId="5662" xr:uid="{BCBE0D72-A653-4C8F-9EDA-58615DB2F41B}"/>
    <cellStyle name="Comma 2 70 2 2 2 2" xfId="12213" xr:uid="{EA62AACD-E69E-4EAA-A3B0-355E1478A219}"/>
    <cellStyle name="Comma 2 70 2 2 2 2 2" xfId="26446" xr:uid="{C62200D8-3F0E-4EBA-AE32-9925D92983F1}"/>
    <cellStyle name="Comma 2 70 2 2 2 3" xfId="18268" xr:uid="{BD04D895-5881-4FC3-8718-5DFBBFA0E237}"/>
    <cellStyle name="Comma 2 70 2 2 3" xfId="9023" xr:uid="{629B4B02-BA9C-45E4-83A7-A5B3D2DA123E}"/>
    <cellStyle name="Comma 2 70 2 2 3 2" xfId="23267" xr:uid="{EB2FB951-6CCA-43B2-B93C-83284B8D138E}"/>
    <cellStyle name="Comma 2 70 2 2 4" xfId="15038" xr:uid="{3A92756C-F138-45A4-B180-44870B689981}"/>
    <cellStyle name="Comma 2 70 2 3" xfId="2669" xr:uid="{0155781C-29D0-401C-851B-EDC368CF6BC3}"/>
    <cellStyle name="Comma 2 70 2 3 2" xfId="6329" xr:uid="{7382B09A-C861-4641-A450-85FDB3367BE9}"/>
    <cellStyle name="Comma 2 70 2 3 2 2" xfId="12581" xr:uid="{23D339FB-0415-4B93-ABE3-CEDAE46AF1CE}"/>
    <cellStyle name="Comma 2 70 2 3 2 2 2" xfId="26814" xr:uid="{64718A32-F985-4C6A-B605-A309F593238E}"/>
    <cellStyle name="Comma 2 70 2 3 2 3" xfId="18641" xr:uid="{C84B2CB2-996C-43D3-8E72-AF5C0613F99D}"/>
    <cellStyle name="Comma 2 70 2 3 3" xfId="9660" xr:uid="{29623482-AC07-4817-87D5-992BE8B8D323}"/>
    <cellStyle name="Comma 2 70 2 3 3 2" xfId="23900" xr:uid="{BE09BC8C-7B44-4D53-B983-057A9FCC1B4B}"/>
    <cellStyle name="Comma 2 70 2 3 4" xfId="15693" xr:uid="{01730F03-0955-489E-8AAE-12F8435424B5}"/>
    <cellStyle name="Comma 2 70 2 4" xfId="2939" xr:uid="{B6FCD154-A2FD-42EA-B9D8-83D7713861F2}"/>
    <cellStyle name="Comma 2 70 2 4 2" xfId="6589" xr:uid="{981506DD-8BC3-4AAE-8FF7-BFE8615C3E9E}"/>
    <cellStyle name="Comma 2 70 2 4 2 2" xfId="12839" xr:uid="{A208E230-943C-49C2-8460-2FC9AFE9C4BF}"/>
    <cellStyle name="Comma 2 70 2 4 2 2 2" xfId="27072" xr:uid="{0F064982-EF6B-4E8C-95D1-2B0666869573}"/>
    <cellStyle name="Comma 2 70 2 4 2 3" xfId="18899" xr:uid="{7AFE9CA1-34BC-4FAD-97B6-4A249D7C861C}"/>
    <cellStyle name="Comma 2 70 2 4 3" xfId="9920" xr:uid="{C362F889-339A-4CFE-93CA-B1E045FA8C5D}"/>
    <cellStyle name="Comma 2 70 2 4 3 2" xfId="24160" xr:uid="{00EB5B88-5991-4EAA-A347-FB51A1E6F8D1}"/>
    <cellStyle name="Comma 2 70 2 4 4" xfId="15953" xr:uid="{73356EC9-4B0C-488B-BCE7-2F6B492BEBD8}"/>
    <cellStyle name="Comma 2 70 2 5" xfId="3184" xr:uid="{B7F7B9C4-BCDA-429D-BCC7-8DC56C19168A}"/>
    <cellStyle name="Comma 2 70 2 5 2" xfId="6834" xr:uid="{144C0521-C2C5-45C3-B7AA-6A6288550C37}"/>
    <cellStyle name="Comma 2 70 2 5 2 2" xfId="13084" xr:uid="{CFFEDBCB-C6D2-4D9C-97AD-109A986C14C4}"/>
    <cellStyle name="Comma 2 70 2 5 2 2 2" xfId="27317" xr:uid="{FE3303A8-BBF2-46E5-886C-6DFDD69CF8C1}"/>
    <cellStyle name="Comma 2 70 2 5 2 3" xfId="19144" xr:uid="{80D2AFE0-BC87-4108-B50B-12AC8861C08D}"/>
    <cellStyle name="Comma 2 70 2 5 3" xfId="10165" xr:uid="{1C79C741-202E-4763-9998-A30740E1C059}"/>
    <cellStyle name="Comma 2 70 2 5 3 2" xfId="24405" xr:uid="{B2264403-2B3D-4FBD-ABFB-2267B4F915EF}"/>
    <cellStyle name="Comma 2 70 2 5 4" xfId="16198" xr:uid="{500B3D00-177F-4654-BC7E-A399268D156D}"/>
    <cellStyle name="Comma 2 70 2 6" xfId="5384" xr:uid="{B4183FD8-AB04-406E-8177-5881AA522B78}"/>
    <cellStyle name="Comma 2 70 2 6 2" xfId="12135" xr:uid="{FBFA6E97-948F-4EB7-848A-8D9D8A74F598}"/>
    <cellStyle name="Comma 2 70 2 6 2 2" xfId="26368" xr:uid="{81476B1C-D650-4225-AAFF-66F78C76F303}"/>
    <cellStyle name="Comma 2 70 2 6 3" xfId="18189" xr:uid="{626456AD-930A-42CF-93EE-43A3C7BC5F0D}"/>
    <cellStyle name="Comma 2 70 2 7" xfId="8774" xr:uid="{B1BDC476-47B7-435D-AF74-DBD677C4A0DA}"/>
    <cellStyle name="Comma 2 70 2 7 2" xfId="23018" xr:uid="{722B3536-0AEB-4C11-BB26-7DBD1D45C87B}"/>
    <cellStyle name="Comma 2 70 2 8" xfId="14799" xr:uid="{32EF90C5-720F-40BA-BBD8-F68014EC43EF}"/>
    <cellStyle name="Comma 2 70 3" xfId="1787" xr:uid="{A0F8902E-511A-40BC-905C-55D33D8E91E0}"/>
    <cellStyle name="Comma 2 70 3 2" xfId="5565" xr:uid="{DB42FC33-B880-406F-8C7E-5648EBD43C80}"/>
    <cellStyle name="Comma 2 70 3 2 2" xfId="12151" xr:uid="{B0597186-4493-41D8-B62F-957D3CEC347C}"/>
    <cellStyle name="Comma 2 70 3 2 2 2" xfId="26384" xr:uid="{6A3AD379-887F-491D-9233-72820CC3D9D7}"/>
    <cellStyle name="Comma 2 70 3 2 3" xfId="18205" xr:uid="{108821FB-AE9C-4FFC-933E-D9F8CBC06DE0}"/>
    <cellStyle name="Comma 2 70 3 3" xfId="8932" xr:uid="{E794D905-C4F5-4F65-ABEF-F4908A13797C}"/>
    <cellStyle name="Comma 2 70 3 3 2" xfId="23176" xr:uid="{CBA93DC2-D93E-4A1B-B790-C97D1EE9DCA8}"/>
    <cellStyle name="Comma 2 70 3 4" xfId="14949" xr:uid="{5521C85D-03C1-4B59-B24D-A64D29257093}"/>
    <cellStyle name="Comma 2 70 4" xfId="2580" xr:uid="{65BD91F6-E93A-4A6D-B0BB-700408A93617}"/>
    <cellStyle name="Comma 2 70 4 2" xfId="6241" xr:uid="{97676AA8-99C4-4813-BBDB-79CBBB40A86F}"/>
    <cellStyle name="Comma 2 70 4 2 2" xfId="12494" xr:uid="{4E94B5BD-FDD7-4EC1-A084-FEA00CC32AE6}"/>
    <cellStyle name="Comma 2 70 4 2 2 2" xfId="26727" xr:uid="{52D3E578-26D3-4BAD-B7C2-BA7A4E981BED}"/>
    <cellStyle name="Comma 2 70 4 2 3" xfId="18554" xr:uid="{2F3F3003-254E-41CB-BE76-D16798D9BDD2}"/>
    <cellStyle name="Comma 2 70 4 3" xfId="9572" xr:uid="{3166592A-02B5-4E6A-B1C2-0BEE152C2A9A}"/>
    <cellStyle name="Comma 2 70 4 3 2" xfId="23812" xr:uid="{7076A89D-85EA-47BF-BF81-4C6F1A6CFCB1}"/>
    <cellStyle name="Comma 2 70 4 4" xfId="15606" xr:uid="{28601CE5-72A4-4E82-B757-168235AC085B}"/>
    <cellStyle name="Comma 2 70 5" xfId="2851" xr:uid="{BBA10F25-DC5F-4B3C-B096-862B122B5EE1}"/>
    <cellStyle name="Comma 2 70 5 2" xfId="6501" xr:uid="{18430FFC-553C-4E58-B368-4C6740DD00A7}"/>
    <cellStyle name="Comma 2 70 5 2 2" xfId="12751" xr:uid="{2F7AB619-81D2-434A-83B2-FA76953E781E}"/>
    <cellStyle name="Comma 2 70 5 2 2 2" xfId="26984" xr:uid="{0E58D1A1-D4FA-4C55-AE79-9A8076493AFC}"/>
    <cellStyle name="Comma 2 70 5 2 3" xfId="18811" xr:uid="{61A0AC6B-1897-4050-9791-5CDAA1F459E2}"/>
    <cellStyle name="Comma 2 70 5 3" xfId="9832" xr:uid="{07EBFE44-317E-4812-A437-E23C14436D5B}"/>
    <cellStyle name="Comma 2 70 5 3 2" xfId="24072" xr:uid="{235E5529-621E-4C72-A4DD-294B7CD42462}"/>
    <cellStyle name="Comma 2 70 5 4" xfId="15865" xr:uid="{CAA6FE02-31AC-4F4F-8552-CBC96B4CE288}"/>
    <cellStyle name="Comma 2 70 6" xfId="3096" xr:uid="{8F0D8DA2-D9B2-41A4-906D-5F692C8570ED}"/>
    <cellStyle name="Comma 2 70 6 2" xfId="6746" xr:uid="{BC571634-A96D-460F-94DD-71FC14633E2A}"/>
    <cellStyle name="Comma 2 70 6 2 2" xfId="12996" xr:uid="{C408D268-0C93-4E75-B344-6DDE58FB3FEE}"/>
    <cellStyle name="Comma 2 70 6 2 2 2" xfId="27229" xr:uid="{03957593-EDA3-4821-B82D-54C380BDB0F8}"/>
    <cellStyle name="Comma 2 70 6 2 3" xfId="19056" xr:uid="{8D34651D-A9E9-41B6-A80C-AB989B0E426D}"/>
    <cellStyle name="Comma 2 70 6 3" xfId="10077" xr:uid="{109E0D6F-F2B5-4DED-B699-EB78A69490DC}"/>
    <cellStyle name="Comma 2 70 6 3 2" xfId="24317" xr:uid="{8CA16F6F-5D77-48A7-AC8F-85F271FA7FD6}"/>
    <cellStyle name="Comma 2 70 6 4" xfId="16110" xr:uid="{AAA3D642-107B-47E9-9437-4C82CCCC055F}"/>
    <cellStyle name="Comma 2 70 7" xfId="3558" xr:uid="{2DCE4FED-A689-4A9A-82A0-3AF5CB2A8526}"/>
    <cellStyle name="Comma 2 70 7 2" xfId="7191" xr:uid="{0CF8F741-68C5-49EE-90B4-D4723557A8B0}"/>
    <cellStyle name="Comma 2 70 7 2 2" xfId="13441" xr:uid="{8894B49E-402A-4D21-8F7A-417403FCDD2C}"/>
    <cellStyle name="Comma 2 70 7 2 2 2" xfId="27674" xr:uid="{CBFC2986-7A5C-4A72-BB52-A1B2CF567BEB}"/>
    <cellStyle name="Comma 2 70 7 2 3" xfId="19501" xr:uid="{30820FBB-E7EE-40DE-B641-AEA551DC9380}"/>
    <cellStyle name="Comma 2 70 7 3" xfId="10523" xr:uid="{55296841-A536-4B9B-AC86-B2D8A91E3280}"/>
    <cellStyle name="Comma 2 70 7 3 2" xfId="24762" xr:uid="{AC2EFB8A-78FF-4C12-A9AA-F8431454DB14}"/>
    <cellStyle name="Comma 2 70 7 4" xfId="16554" xr:uid="{D6030699-0E95-4414-B71B-A8F4A271C8FC}"/>
    <cellStyle name="Comma 2 70 8" xfId="4167" xr:uid="{72639EBC-22FF-4B71-B74D-7512ECD5577C}"/>
    <cellStyle name="Comma 2 70 8 2" xfId="7737" xr:uid="{C02B990D-DB57-44B8-BEDA-704C61ABDDED}"/>
    <cellStyle name="Comma 2 70 8 2 2" xfId="13987" xr:uid="{F494B775-2F2B-4F9C-AD9A-99A9342C5518}"/>
    <cellStyle name="Comma 2 70 8 2 2 2" xfId="28220" xr:uid="{1B22E7C7-C92C-4AE3-A074-F521A81FC8A8}"/>
    <cellStyle name="Comma 2 70 8 2 3" xfId="20047" xr:uid="{BB472A1F-2BD3-49BB-A0F0-06213D7580CA}"/>
    <cellStyle name="Comma 2 70 8 3" xfId="11068" xr:uid="{EDEC64F7-6C37-4065-A14C-00F23ADF1D00}"/>
    <cellStyle name="Comma 2 70 8 3 2" xfId="25303" xr:uid="{BFB22724-5C83-4CAA-AB86-EFF0DB549A33}"/>
    <cellStyle name="Comma 2 70 8 4" xfId="17095" xr:uid="{DB43013A-C2B0-4285-88B2-3D73CF67678B}"/>
    <cellStyle name="Comma 2 70 9" xfId="4916" xr:uid="{1CFDD24A-1C6B-4985-8622-0036A5C7AD8E}"/>
    <cellStyle name="Comma 2 70 9 2" xfId="11792" xr:uid="{DCA7E626-E512-4D42-AC59-C3D41984CE7C}"/>
    <cellStyle name="Comma 2 70 9 2 2" xfId="26025" xr:uid="{9057B7E0-1E8F-4087-8ABE-06B44B6B8E4F}"/>
    <cellStyle name="Comma 2 70 9 3" xfId="17844" xr:uid="{4407BAF4-E51E-4B5F-8663-839D5949CA32}"/>
    <cellStyle name="Comma 2 8" xfId="547" xr:uid="{04E8E7BD-4687-40E3-8F56-5DCCFEAD4F76}"/>
    <cellStyle name="Comma 2 8 2" xfId="1949" xr:uid="{3AB7A934-23B0-417E-9152-6D60F4FE3DF1}"/>
    <cellStyle name="Comma 2 8 2 2" xfId="5709" xr:uid="{D0A0C003-DD29-435E-9BCC-F7A8761A0D63}"/>
    <cellStyle name="Comma 2 8 2 2 2" xfId="12254" xr:uid="{8CB5D64B-667D-45A3-958D-61F540A31CDB}"/>
    <cellStyle name="Comma 2 8 2 2 2 2" xfId="26487" xr:uid="{9B0C3693-0E61-4CE6-A48A-91FEF6A7FB4D}"/>
    <cellStyle name="Comma 2 8 2 2 3" xfId="18309" xr:uid="{1AE01D45-FB48-4D53-9E01-C7FDC9A6A974}"/>
    <cellStyle name="Comma 2 8 2 3" xfId="9070" xr:uid="{AF7594BF-E952-47FD-B86F-E67649DFFBD0}"/>
    <cellStyle name="Comma 2 8 2 3 2" xfId="23314" xr:uid="{D0BA5570-5606-41BB-B039-67965EDF4B73}"/>
    <cellStyle name="Comma 2 8 2 4" xfId="15084" xr:uid="{011A66F5-D87D-4567-9702-70B013805C26}"/>
    <cellStyle name="Comma 2 8 2 5" xfId="31137" xr:uid="{7357DE1C-8678-4B92-8A31-2DF74E3E8062}"/>
    <cellStyle name="Comma 2 8 3" xfId="2195" xr:uid="{2C7F97F1-B376-4365-A2AE-F52ECA7ADE4C}"/>
    <cellStyle name="Comma 2 8 4" xfId="2717" xr:uid="{D4F9D5C7-88F5-489B-AD88-267D789A90EB}"/>
    <cellStyle name="Comma 2 8 4 2" xfId="6377" xr:uid="{DC2B440E-5073-4C25-B514-471B93EA3EF6}"/>
    <cellStyle name="Comma 2 8 4 2 2" xfId="12629" xr:uid="{51490B55-CDF2-4F10-B2F9-114F35E75780}"/>
    <cellStyle name="Comma 2 8 4 2 2 2" xfId="26862" xr:uid="{B93722C4-0729-45DC-A1CF-80F7932CC9AB}"/>
    <cellStyle name="Comma 2 8 4 2 3" xfId="18689" xr:uid="{F6A50D4A-E02E-49A2-8E94-F44095FFD32B}"/>
    <cellStyle name="Comma 2 8 4 3" xfId="9708" xr:uid="{AC382C3F-D845-41A2-BE8C-C5AA7C4B01E3}"/>
    <cellStyle name="Comma 2 8 4 3 2" xfId="23948" xr:uid="{0092934F-76F1-43B0-A4FA-7801560D7F7E}"/>
    <cellStyle name="Comma 2 8 4 4" xfId="15741" xr:uid="{B5B01C94-E238-4BC8-9855-BA3C55B1EDCA}"/>
    <cellStyle name="Comma 2 8 5" xfId="2987" xr:uid="{BF1D4FC2-8B86-4411-8B29-76DE418556DE}"/>
    <cellStyle name="Comma 2 8 5 2" xfId="6637" xr:uid="{AD357E89-2243-43C7-A670-6B93C46CCAEF}"/>
    <cellStyle name="Comma 2 8 5 2 2" xfId="12887" xr:uid="{007EABA8-55DD-456C-99FF-EEDDAAC0B62C}"/>
    <cellStyle name="Comma 2 8 5 2 2 2" xfId="27120" xr:uid="{79127814-29A6-47F5-967D-0E5AC6FC4B13}"/>
    <cellStyle name="Comma 2 8 5 2 3" xfId="18947" xr:uid="{EC2751F6-D4B3-4F2B-B1F5-4CEF72B40BEE}"/>
    <cellStyle name="Comma 2 8 5 3" xfId="9968" xr:uid="{90CA4FE4-B48F-4D9F-A91A-65C66F2EA414}"/>
    <cellStyle name="Comma 2 8 5 3 2" xfId="24208" xr:uid="{26BEF814-2445-4809-868A-2A1D6FC460BC}"/>
    <cellStyle name="Comma 2 8 5 4" xfId="16001" xr:uid="{A3DC7768-B658-4710-9EF0-81D238974A8F}"/>
    <cellStyle name="Comma 2 8 6" xfId="3232" xr:uid="{DBC511BB-EFE9-4594-BD3A-13ABA87A22E3}"/>
    <cellStyle name="Comma 2 8 6 2" xfId="6882" xr:uid="{0813002D-AC50-4E36-8826-AAF2F245D49E}"/>
    <cellStyle name="Comma 2 8 6 2 2" xfId="13132" xr:uid="{67C5FBB1-B18D-47D4-98A6-B7B4A950A704}"/>
    <cellStyle name="Comma 2 8 6 2 2 2" xfId="27365" xr:uid="{675E1B3C-9916-4C38-8B1B-D02404DFD487}"/>
    <cellStyle name="Comma 2 8 6 2 3" xfId="19192" xr:uid="{40F4A3E6-8D6F-4DB3-82DF-7FC942A65273}"/>
    <cellStyle name="Comma 2 8 6 3" xfId="10213" xr:uid="{6AC647DC-87B9-421F-AD67-E4A3BC22E310}"/>
    <cellStyle name="Comma 2 8 6 3 2" xfId="24453" xr:uid="{BCE5C196-4D07-4F99-8F92-B82BEC7A7EEC}"/>
    <cellStyle name="Comma 2 8 6 4" xfId="16246" xr:uid="{6C7E5335-A2FF-4C88-96A0-0F3EC8DC2B57}"/>
    <cellStyle name="Comma 2 8 7" xfId="5418" xr:uid="{BBF1865F-F366-44A2-8F81-A520805531FB}"/>
    <cellStyle name="Comma 2 8 7 2" xfId="8806" xr:uid="{5C9F8247-6766-418D-9C23-BF421C03D612}"/>
    <cellStyle name="Comma 2 8 7 2 2" xfId="23050" xr:uid="{7C4E6E6A-D8BE-4261-95C4-1F9B84C27814}"/>
    <cellStyle name="Comma 2 8 7 3" xfId="14831" xr:uid="{0FF5DBDB-E4D3-4DED-B24A-6E2762E499E2}"/>
    <cellStyle name="Comma 2 8 8" xfId="1627" xr:uid="{635C9B1F-0BFC-4ED9-B285-5636C397C08F}"/>
    <cellStyle name="Comma 2 9" xfId="656" xr:uid="{C74FF743-5A53-4121-86ED-9A6FDA41BB70}"/>
    <cellStyle name="Comma 2 9 2" xfId="2246" xr:uid="{918B8E6D-06F1-4E74-B220-E513A911B89F}"/>
    <cellStyle name="Comma 2 9 2 2" xfId="5897" xr:uid="{A3F7F97D-C201-41AF-8B28-CF9449E631CD}"/>
    <cellStyle name="Comma 2 9 2 2 2" xfId="12396" xr:uid="{702B4872-0A7C-4597-8F36-FF67B0A90917}"/>
    <cellStyle name="Comma 2 9 2 2 2 2" xfId="26629" xr:uid="{8B78638D-B090-4908-A7B2-2997121155A2}"/>
    <cellStyle name="Comma 2 9 2 2 3" xfId="18455" xr:uid="{38D3853B-7D4D-4832-A6AF-87C9C16FA033}"/>
    <cellStyle name="Comma 2 9 2 3" xfId="9233" xr:uid="{B59CED64-4EB2-42A4-975A-92EC7FD34FE6}"/>
    <cellStyle name="Comma 2 9 2 3 2" xfId="23474" xr:uid="{6FCCA32C-5719-4A4C-A0CF-823C8A9ACAF3}"/>
    <cellStyle name="Comma 2 9 2 4" xfId="15250" xr:uid="{6141F8AB-307B-4241-9C5D-AEF6CC3CF911}"/>
    <cellStyle name="Comma 2 9 2 5" xfId="31138" xr:uid="{FD23D65C-9153-4359-A9A9-E1FC02660344}"/>
    <cellStyle name="Comma 2 9 3" xfId="3482" xr:uid="{FC59D6DC-6789-4E32-865A-5500F2D33C69}"/>
    <cellStyle name="Comma 2 9 3 2" xfId="7116" xr:uid="{A49E80C7-F6C4-4FA0-9C3A-58B679DE4A5B}"/>
    <cellStyle name="Comma 2 9 3 2 2" xfId="13366" xr:uid="{D89B59B7-30CC-4996-912D-D11238B0D5B0}"/>
    <cellStyle name="Comma 2 9 3 2 2 2" xfId="27599" xr:uid="{BE72E03D-8322-49CC-8896-CC7733CA1C29}"/>
    <cellStyle name="Comma 2 9 3 2 3" xfId="19426" xr:uid="{50C31D4E-0DDE-4A2A-8010-AEEC3DB547C7}"/>
    <cellStyle name="Comma 2 9 3 3" xfId="10448" xr:uid="{EE770D8C-BF0F-44D2-8336-58BC911158B2}"/>
    <cellStyle name="Comma 2 9 3 3 2" xfId="24687" xr:uid="{2737AEE4-C9F0-4B1F-9195-25FA1813FC9C}"/>
    <cellStyle name="Comma 2 9 3 4" xfId="16479" xr:uid="{61E0C43D-1FAF-4C99-9A4B-DE00C2271234}"/>
    <cellStyle name="Comma 2 9 4" xfId="4092" xr:uid="{30B2C187-49E2-4042-9DA2-BE4DE08A6D77}"/>
    <cellStyle name="Comma 2 9 4 2" xfId="7662" xr:uid="{3C4CE90D-4287-4524-A294-74F29BB10249}"/>
    <cellStyle name="Comma 2 9 4 2 2" xfId="13912" xr:uid="{2A7DDDBB-FB1F-44DB-A14F-05B577939CCD}"/>
    <cellStyle name="Comma 2 9 4 2 2 2" xfId="28145" xr:uid="{7AA90E50-79D5-4D92-92BC-CB24C5C0E585}"/>
    <cellStyle name="Comma 2 9 4 2 3" xfId="19972" xr:uid="{4C5A2387-C474-4B26-9D99-877357011A90}"/>
    <cellStyle name="Comma 2 9 4 3" xfId="10993" xr:uid="{AFDBCC3B-C3B8-4B1C-85B4-7DB9879691A1}"/>
    <cellStyle name="Comma 2 9 4 3 2" xfId="25228" xr:uid="{0124C702-0317-4801-BD5D-1C3AA957FEB4}"/>
    <cellStyle name="Comma 2 9 4 4" xfId="17020" xr:uid="{181489F4-F4CA-42B1-85CA-B6A9C1FC5C53}"/>
    <cellStyle name="Comma 2 9 5" xfId="5473" xr:uid="{55CB9D08-2F27-47B1-88D5-BBE98832EFDC}"/>
    <cellStyle name="Comma 2 9 5 2" xfId="8858" xr:uid="{0BCF034F-7663-40AD-A1B2-E986FDE5F7D6}"/>
    <cellStyle name="Comma 2 9 5 2 2" xfId="23102" xr:uid="{0134D43E-467C-48C9-AE53-95931F71B38C}"/>
    <cellStyle name="Comma 2 9 5 3" xfId="14881" xr:uid="{BD276446-595F-457A-899E-0E40F58B4035}"/>
    <cellStyle name="Comma 2 9 6" xfId="4765" xr:uid="{5B600E6E-D53F-4F74-A139-BC9A0436D473}"/>
    <cellStyle name="Comma 2 9 6 2" xfId="11644" xr:uid="{6132294E-A803-4763-9044-78C0A716E4E8}"/>
    <cellStyle name="Comma 2 9 6 2 2" xfId="25877" xr:uid="{90CA40D6-3465-453F-8B0D-3B256DE37701}"/>
    <cellStyle name="Comma 2 9 6 3" xfId="17693" xr:uid="{63FC338E-F882-4852-A794-2F0E50197315}"/>
    <cellStyle name="Comma 2 9 7" xfId="8250" xr:uid="{3FFA1B0E-59FA-407E-A006-06A126C70C21}"/>
    <cellStyle name="Comma 2 9 7 2" xfId="22518" xr:uid="{3D6E0529-4548-4DFD-985A-640DC6D64FEB}"/>
    <cellStyle name="Comma 2 9 8" xfId="1683" xr:uid="{AF73C7E9-C78C-454A-B5AA-410C66B3790B}"/>
    <cellStyle name="Comma 2 9 8 2" xfId="20374" xr:uid="{414F0657-8AE0-4A29-B8B9-994C69E5C52A}"/>
    <cellStyle name="Comma 2 9 8 3" xfId="14304" xr:uid="{1C128639-D5BE-4F31-8B6D-2CEAE3807A6E}"/>
    <cellStyle name="Comma 20" xfId="113" xr:uid="{8C0E2CC6-4EC4-49B2-BC4A-5FD0100F4ABC}"/>
    <cellStyle name="Comma 20 2" xfId="533" xr:uid="{45228237-8DA3-4A3F-81A0-332DAD031F4D}"/>
    <cellStyle name="Comma 20 2 10" xfId="14247" xr:uid="{89927B3C-33BC-4800-B1C3-1A1A2F86635E}"/>
    <cellStyle name="Comma 20 2 2" xfId="1906" xr:uid="{8909152F-3F11-4E7C-ABD0-8C7BC6199E9F}"/>
    <cellStyle name="Comma 20 2 2 2" xfId="5666" xr:uid="{EBB944D7-F9BB-4F42-A472-B7944D968306}"/>
    <cellStyle name="Comma 20 2 2 2 2" xfId="12217" xr:uid="{60AC175A-FA75-4221-8D6C-29AF2460629D}"/>
    <cellStyle name="Comma 20 2 2 2 2 2" xfId="26450" xr:uid="{E97C39CB-5017-404A-8CE5-3C7F71DD443D}"/>
    <cellStyle name="Comma 20 2 2 2 3" xfId="18272" xr:uid="{52CF4771-FF9A-45A1-A901-131FD8EB8C6F}"/>
    <cellStyle name="Comma 20 2 2 3" xfId="9027" xr:uid="{D41591D6-4781-4A7D-81E3-0FE668E9F251}"/>
    <cellStyle name="Comma 20 2 2 3 2" xfId="23271" xr:uid="{F2827AFB-1176-472A-A5B5-A4A73003928F}"/>
    <cellStyle name="Comma 20 2 2 4" xfId="15042" xr:uid="{F9D3B5AB-7880-487B-BB37-4D776CCF259A}"/>
    <cellStyle name="Comma 20 2 3" xfId="2673" xr:uid="{03A46705-4A11-414C-B48A-0CE5E006DE7C}"/>
    <cellStyle name="Comma 20 2 3 2" xfId="6333" xr:uid="{E5C58408-E7C9-4EE1-9D97-8112B77B18C8}"/>
    <cellStyle name="Comma 20 2 3 2 2" xfId="12585" xr:uid="{C449F611-26F7-465E-AC74-353FBE9B608C}"/>
    <cellStyle name="Comma 20 2 3 2 2 2" xfId="26818" xr:uid="{4034BDEB-28DD-4BFD-A280-794F35403265}"/>
    <cellStyle name="Comma 20 2 3 2 3" xfId="18645" xr:uid="{EDE23B9B-2DDC-4CAD-A187-D67FE2437299}"/>
    <cellStyle name="Comma 20 2 3 3" xfId="9664" xr:uid="{5365FDE1-2448-4F49-8A5F-94EF5145A6C1}"/>
    <cellStyle name="Comma 20 2 3 3 2" xfId="23904" xr:uid="{91E94C4D-526D-4482-BA1D-A79D76586BF0}"/>
    <cellStyle name="Comma 20 2 3 4" xfId="15697" xr:uid="{51BFAB60-09D4-4809-B501-C9FBB597F77B}"/>
    <cellStyle name="Comma 20 2 4" xfId="2943" xr:uid="{6680581B-3C9D-4E94-B782-815316E41AEC}"/>
    <cellStyle name="Comma 20 2 4 2" xfId="6593" xr:uid="{EA077605-97E7-4C43-BD33-1F4671CC1355}"/>
    <cellStyle name="Comma 20 2 4 2 2" xfId="12843" xr:uid="{F56556AA-B7B5-4E6A-B1F8-22541283E72D}"/>
    <cellStyle name="Comma 20 2 4 2 2 2" xfId="27076" xr:uid="{3D4A8284-00A8-4247-AEC3-14F041A7A5D2}"/>
    <cellStyle name="Comma 20 2 4 2 3" xfId="18903" xr:uid="{D6447122-5AA8-4A8E-9DCF-B75530C41CA4}"/>
    <cellStyle name="Comma 20 2 4 3" xfId="9924" xr:uid="{5B8B64FD-0E34-46B6-9066-85FF722B9E55}"/>
    <cellStyle name="Comma 20 2 4 3 2" xfId="24164" xr:uid="{672597B3-0257-4CFF-A86A-704738FDB6A7}"/>
    <cellStyle name="Comma 20 2 4 4" xfId="15957" xr:uid="{0A1EEC79-513E-49C6-B428-18D887463346}"/>
    <cellStyle name="Comma 20 2 5" xfId="3188" xr:uid="{DBD84928-040A-4B79-ABCE-7A283760F427}"/>
    <cellStyle name="Comma 20 2 5 2" xfId="6838" xr:uid="{DA7FEE86-36A2-47D7-BF4C-831B1DD0AA76}"/>
    <cellStyle name="Comma 20 2 5 2 2" xfId="13088" xr:uid="{EC585450-E97B-43CD-B059-98DDEDF0C28E}"/>
    <cellStyle name="Comma 20 2 5 2 2 2" xfId="27321" xr:uid="{43F1B555-6729-4F61-9F93-5CBF83F31427}"/>
    <cellStyle name="Comma 20 2 5 2 3" xfId="19148" xr:uid="{F07F09F4-C9C5-45DF-AE62-AE10B758D0EE}"/>
    <cellStyle name="Comma 20 2 5 3" xfId="10169" xr:uid="{913258A9-E79F-4E9F-A1F8-252BE3913864}"/>
    <cellStyle name="Comma 20 2 5 3 2" xfId="24409" xr:uid="{39E85FFF-4B48-469A-900D-5A33987A70DD}"/>
    <cellStyle name="Comma 20 2 5 4" xfId="16202" xr:uid="{592E7559-67AC-4C00-989E-E764F9DADA49}"/>
    <cellStyle name="Comma 20 2 6" xfId="3438" xr:uid="{08538EF9-2336-4118-BA86-8AE9DFA99603}"/>
    <cellStyle name="Comma 20 2 6 2" xfId="7072" xr:uid="{9067B3EF-D138-4F88-991A-3C7259F49B04}"/>
    <cellStyle name="Comma 20 2 6 2 2" xfId="13322" xr:uid="{2D9093C0-0F2F-4CD1-88D4-A274907F652D}"/>
    <cellStyle name="Comma 20 2 6 2 2 2" xfId="27555" xr:uid="{E717AC59-9715-4390-BA40-EA3006BB745B}"/>
    <cellStyle name="Comma 20 2 6 2 3" xfId="19382" xr:uid="{ECA8273F-77C8-43E8-8C06-E499BF65058C}"/>
    <cellStyle name="Comma 20 2 6 3" xfId="10404" xr:uid="{591242EE-643A-4987-9FAB-0CE30578CA19}"/>
    <cellStyle name="Comma 20 2 6 3 2" xfId="24643" xr:uid="{BDB5BA9B-1A39-436B-80EE-41810079E766}"/>
    <cellStyle name="Comma 20 2 6 4" xfId="16435" xr:uid="{36B50EDE-CD19-4612-B39A-6B0D14021885}"/>
    <cellStyle name="Comma 20 2 7" xfId="4048" xr:uid="{9358767A-3373-481F-847F-86FCFEE30F9B}"/>
    <cellStyle name="Comma 20 2 7 2" xfId="7618" xr:uid="{799F4389-A559-457A-9B77-3A14BA6BD3CD}"/>
    <cellStyle name="Comma 20 2 7 2 2" xfId="13868" xr:uid="{704EA9E3-19AC-49FE-B06A-3A511ADEEF8F}"/>
    <cellStyle name="Comma 20 2 7 2 2 2" xfId="28101" xr:uid="{6163F86E-4A30-4977-8010-422910A0AD38}"/>
    <cellStyle name="Comma 20 2 7 2 3" xfId="19928" xr:uid="{DBE4F893-D379-4D32-BCFF-569A79AC2C75}"/>
    <cellStyle name="Comma 20 2 7 3" xfId="10949" xr:uid="{A229594B-391A-47B2-91CD-AEBDBCBDBABD}"/>
    <cellStyle name="Comma 20 2 7 3 2" xfId="25184" xr:uid="{AE516294-8C58-4FC2-A153-ABEAE360FDBC}"/>
    <cellStyle name="Comma 20 2 7 4" xfId="16976" xr:uid="{30448A30-FA0E-4D67-ACDB-6D4705D689BC}"/>
    <cellStyle name="Comma 20 2 8" xfId="4703" xr:uid="{6675DCFB-4AA6-47D3-BD88-98D90D4B4E47}"/>
    <cellStyle name="Comma 20 2 8 2" xfId="11585" xr:uid="{EF47EAA9-78E9-491B-AD74-13DFB8C31A0B}"/>
    <cellStyle name="Comma 20 2 8 2 2" xfId="25818" xr:uid="{8E57855D-2D4C-4C9D-997C-6FEB1497D091}"/>
    <cellStyle name="Comma 20 2 8 3" xfId="17631" xr:uid="{22732924-964F-42FF-9885-1D251C0F41BE}"/>
    <cellStyle name="Comma 20 2 9" xfId="8196" xr:uid="{7478B64E-C651-414A-BC5E-E3C367EEDEAF}"/>
    <cellStyle name="Comma 20 2 9 2" xfId="22466" xr:uid="{8E7DC523-FBD5-486F-95E7-534E77DD1638}"/>
    <cellStyle name="Comma 20 3" xfId="333" xr:uid="{D398A4C3-1412-4B9C-84F6-E2BDC8BC7234}"/>
    <cellStyle name="Comma 20 3 2" xfId="2050" xr:uid="{788E0449-0599-4AE1-B48C-834EF55119A2}"/>
    <cellStyle name="Comma 20 3 3" xfId="5569" xr:uid="{72BFCF24-FB39-4873-8383-06227C6EF2E9}"/>
    <cellStyle name="Comma 20 3 3 2" xfId="8936" xr:uid="{10B53C92-8ED4-4946-96B5-77F76A953619}"/>
    <cellStyle name="Comma 20 3 3 2 2" xfId="23180" xr:uid="{E9D9B552-D986-45C1-9F18-CA6FB9C7909C}"/>
    <cellStyle name="Comma 20 3 3 3" xfId="14953" xr:uid="{6B28089B-3285-4BA9-B491-AA7681BABA99}"/>
    <cellStyle name="Comma 20 3 4" xfId="1791" xr:uid="{CCDB549F-1083-4B52-A65A-194184BCE334}"/>
    <cellStyle name="Comma 20 4" xfId="135" xr:uid="{4A0BF8EF-0623-45BF-89CE-A85741E66D6A}"/>
    <cellStyle name="Comma 20 4 2" xfId="32204" xr:uid="{1B978426-D485-4BD4-AEB1-0C25E0F5D24B}"/>
    <cellStyle name="Comma 20 4 3" xfId="31139" xr:uid="{2C0045B6-6724-43B8-BD3C-5BB2B1DF6CDA}"/>
    <cellStyle name="Comma 20 5" xfId="2078" xr:uid="{59DC17EE-438F-48FC-AA87-B2E2DB73C565}"/>
    <cellStyle name="Comma 20 6" xfId="2584" xr:uid="{7B6EE512-201E-409D-BAAE-FFC7E23AEA93}"/>
    <cellStyle name="Comma 20 6 2" xfId="6245" xr:uid="{83366BD0-0917-4A11-BECA-7BD25F3734E4}"/>
    <cellStyle name="Comma 20 6 2 2" xfId="12498" xr:uid="{F5CE50EC-06FB-4024-99CD-DB45CD7F9C3C}"/>
    <cellStyle name="Comma 20 6 2 2 2" xfId="26731" xr:uid="{67461FF6-FF57-4841-8305-F83273A11CDA}"/>
    <cellStyle name="Comma 20 6 2 3" xfId="18558" xr:uid="{91142312-75AC-4F55-B424-CD0C18E59626}"/>
    <cellStyle name="Comma 20 6 3" xfId="9576" xr:uid="{C9C25604-A6C4-4C3E-B68D-5AC2F781AAA7}"/>
    <cellStyle name="Comma 20 6 3 2" xfId="23816" xr:uid="{1D6C24D1-F371-4845-A9E5-DC89F9BA5ABA}"/>
    <cellStyle name="Comma 20 6 4" xfId="15610" xr:uid="{222ADB34-3D1A-49A3-BF60-B0D5A2B9773D}"/>
    <cellStyle name="Comma 20 7" xfId="2855" xr:uid="{AC0F9C92-DCB6-4D95-9E03-E8B6E4BF723E}"/>
    <cellStyle name="Comma 20 7 2" xfId="6505" xr:uid="{9853E35F-D0F5-4970-9A63-35F98CA82EEE}"/>
    <cellStyle name="Comma 20 7 2 2" xfId="12755" xr:uid="{BBA9F656-EAC3-42A3-83A7-D93245922554}"/>
    <cellStyle name="Comma 20 7 2 2 2" xfId="26988" xr:uid="{49D6E76D-78D3-4C98-ABFD-E9F2F1AE75F5}"/>
    <cellStyle name="Comma 20 7 2 3" xfId="18815" xr:uid="{291612E1-F742-4249-A812-8E596EAB9115}"/>
    <cellStyle name="Comma 20 7 3" xfId="9836" xr:uid="{2AC5E25E-9F29-41EC-B118-9E0BB91373B8}"/>
    <cellStyle name="Comma 20 7 3 2" xfId="24076" xr:uid="{1660373C-CFD5-49E3-932A-A4DC4E75AEAE}"/>
    <cellStyle name="Comma 20 7 4" xfId="15869" xr:uid="{45254C3A-ACB3-4A7D-80DC-BCA552E04DA9}"/>
    <cellStyle name="Comma 20 8" xfId="3100" xr:uid="{850A6E1E-0A45-49A9-B5C1-F29D12CFE3F4}"/>
    <cellStyle name="Comma 20 8 2" xfId="6750" xr:uid="{8499AC11-E8B2-4914-8C92-E611B35E0DD9}"/>
    <cellStyle name="Comma 20 8 2 2" xfId="13000" xr:uid="{FF80B832-D8F8-46F1-9810-0FDDE9783C1C}"/>
    <cellStyle name="Comma 20 8 2 2 2" xfId="27233" xr:uid="{A89F0CB4-3B72-4F0C-A7BE-BA457A7C3DD8}"/>
    <cellStyle name="Comma 20 8 2 3" xfId="19060" xr:uid="{70B092C4-ADC5-4FB5-B4EB-7199F50ADBCD}"/>
    <cellStyle name="Comma 20 8 3" xfId="10081" xr:uid="{2DFA146D-A9B4-48FE-A5CC-DAC24270DA1C}"/>
    <cellStyle name="Comma 20 8 3 2" xfId="24321" xr:uid="{9B4211FA-C019-4E97-A829-2B0121DCF8B1}"/>
    <cellStyle name="Comma 20 8 4" xfId="16114" xr:uid="{F0AB78B0-2D0A-402E-A739-3E2AD523D3F7}"/>
    <cellStyle name="Comma 200" xfId="3895" xr:uid="{2478220E-E6ED-4A6C-9030-9E2170DD42EF}"/>
    <cellStyle name="Comma 201" xfId="3886" xr:uid="{81ED98FC-EB4E-48FD-8FD0-AF0096E9D080}"/>
    <cellStyle name="Comma 202" xfId="3894" xr:uid="{DE8D0586-869D-4B82-9A87-24B0E557189F}"/>
    <cellStyle name="Comma 203" xfId="3885" xr:uid="{AD4F93C9-DC82-43BC-A04A-B02ACD7E9455}"/>
    <cellStyle name="Comma 204" xfId="3914" xr:uid="{3BB80F32-CC3F-4624-9E52-5CCAB477BA97}"/>
    <cellStyle name="Comma 205" xfId="3888" xr:uid="{ADA51D34-6E47-463B-BC89-CA0BC02CCCD5}"/>
    <cellStyle name="Comma 206" xfId="3921" xr:uid="{79FBB80D-B2BE-4394-9EB0-716F871705DD}"/>
    <cellStyle name="Comma 207" xfId="3922" xr:uid="{70394FF7-F466-453B-B7DE-00A1DCDCC235}"/>
    <cellStyle name="Comma 207 2" xfId="4466" xr:uid="{5F226596-7BA4-4FC7-B4CE-0457D6E9D300}"/>
    <cellStyle name="Comma 207 2 2" xfId="7784" xr:uid="{A92F9F8D-21ED-4756-9945-E4CCD320FCA0}"/>
    <cellStyle name="Comma 207 2 2 2" xfId="14034" xr:uid="{DE96D462-355D-4E29-9FEF-66B57F8B94D7}"/>
    <cellStyle name="Comma 207 2 2 2 2" xfId="28267" xr:uid="{3F502ADC-11F2-40DA-91B5-5053D65874D1}"/>
    <cellStyle name="Comma 207 2 2 3" xfId="20094" xr:uid="{EE7B80BA-0876-458D-A13E-DB69B19E3F71}"/>
    <cellStyle name="Comma 207 2 3" xfId="11367" xr:uid="{B4708A9E-F896-4EFC-859E-7EAF17789051}"/>
    <cellStyle name="Comma 207 2 3 2" xfId="25602" xr:uid="{2CC4BA4F-C397-404D-85E2-7F45F62590DE}"/>
    <cellStyle name="Comma 207 2 4" xfId="17394" xr:uid="{4A3EA363-11DF-4A5B-94E3-B1FE746A279B}"/>
    <cellStyle name="Comma 207 3" xfId="5236" xr:uid="{46D4F0E7-C2F1-4D67-B2E6-B03CD864310E}"/>
    <cellStyle name="Comma 207 3 2" xfId="12111" xr:uid="{3041FD28-9EAF-4462-B381-BA96DEA9E968}"/>
    <cellStyle name="Comma 207 3 2 2" xfId="26344" xr:uid="{9C5DF28D-DF7C-40C5-80B2-3A149D651023}"/>
    <cellStyle name="Comma 207 3 3" xfId="18164" xr:uid="{683D5AAF-C706-48E5-BA3B-571E973FD32F}"/>
    <cellStyle name="Comma 207 4" xfId="8692" xr:uid="{FE690796-1FA7-4127-AD93-1855C469317A}"/>
    <cellStyle name="Comma 207 4 2" xfId="22937" xr:uid="{A90F973B-9A7C-4AE3-A47E-DF197E1530F1}"/>
    <cellStyle name="Comma 207 5" xfId="14719" xr:uid="{A52F6979-E719-4C77-B439-E64EDD1464E1}"/>
    <cellStyle name="Comma 208" xfId="3923" xr:uid="{8BE5C5B2-BF77-438C-A94D-E4062BEC5685}"/>
    <cellStyle name="Comma 208 2" xfId="4467" xr:uid="{5719CE3A-617C-4B2B-815A-447146A7A37A}"/>
    <cellStyle name="Comma 208 2 2" xfId="7785" xr:uid="{8041AFB6-8DE2-49AB-989A-6942AD0395A3}"/>
    <cellStyle name="Comma 208 2 2 2" xfId="14035" xr:uid="{56986753-F7E6-40C0-9787-F68346EA52EE}"/>
    <cellStyle name="Comma 208 2 2 2 2" xfId="28268" xr:uid="{F05C4969-1183-42CD-BD54-75F64BEB2DB7}"/>
    <cellStyle name="Comma 208 2 2 3" xfId="20095" xr:uid="{BA6E7289-316F-475D-A1BB-ECA7113D7DB0}"/>
    <cellStyle name="Comma 208 2 3" xfId="11368" xr:uid="{D9B9F896-2B3A-47AC-BE27-1DA8CA4990C9}"/>
    <cellStyle name="Comma 208 2 3 2" xfId="25603" xr:uid="{93A42A44-7CF2-4C30-B8DA-F4E3DED8269D}"/>
    <cellStyle name="Comma 208 2 4" xfId="17395" xr:uid="{3D26BCF8-4207-4007-9116-07435CFB8664}"/>
    <cellStyle name="Comma 208 3" xfId="5237" xr:uid="{D25E5463-D407-4903-AD00-6FDCF9F7C6FF}"/>
    <cellStyle name="Comma 208 3 2" xfId="12112" xr:uid="{D113AE66-7695-473F-96C4-5640D2153AB3}"/>
    <cellStyle name="Comma 208 3 2 2" xfId="26345" xr:uid="{8196A670-1C22-4EF4-B21C-E9AAB3D392C8}"/>
    <cellStyle name="Comma 208 3 3" xfId="18165" xr:uid="{0013E713-5E6A-45E7-B676-114D08AB9DF6}"/>
    <cellStyle name="Comma 208 4" xfId="8693" xr:uid="{5CC40EAB-BC64-4079-AA1D-63CC0B239947}"/>
    <cellStyle name="Comma 208 4 2" xfId="22938" xr:uid="{CD9C2A52-860A-4A74-B64A-2D0040060933}"/>
    <cellStyle name="Comma 208 5" xfId="14720" xr:uid="{88F804F6-585B-4B33-AF86-C9A33D2275EE}"/>
    <cellStyle name="Comma 209" xfId="3924" xr:uid="{12549DA3-BD35-4271-93AB-AAAEDB71F1F0}"/>
    <cellStyle name="Comma 209 2" xfId="4468" xr:uid="{577490BF-18A4-4897-B52C-BFA02D9E6561}"/>
    <cellStyle name="Comma 209 2 2" xfId="7786" xr:uid="{801FA86D-FE18-4F26-9B5A-B8593A4B4EE9}"/>
    <cellStyle name="Comma 209 2 2 2" xfId="14036" xr:uid="{6C6D47EA-970E-44F1-B8C8-DEF83E93FDCA}"/>
    <cellStyle name="Comma 209 2 2 2 2" xfId="28269" xr:uid="{CC4C0ADF-747B-4675-927A-A1D8212A177D}"/>
    <cellStyle name="Comma 209 2 2 3" xfId="20096" xr:uid="{B0CF5227-D176-4757-8B55-694186718395}"/>
    <cellStyle name="Comma 209 2 3" xfId="11369" xr:uid="{8570EDCC-7808-47EC-97E2-91EA4BBD2153}"/>
    <cellStyle name="Comma 209 2 3 2" xfId="25604" xr:uid="{B2C256E1-BD9F-4B09-9280-03D18A7974CA}"/>
    <cellStyle name="Comma 209 2 4" xfId="17396" xr:uid="{92ED99C4-78EB-45F2-BD22-AB2BEE45A96E}"/>
    <cellStyle name="Comma 209 3" xfId="5238" xr:uid="{6A433008-FF7B-455C-8885-2562DCCDC315}"/>
    <cellStyle name="Comma 209 3 2" xfId="12113" xr:uid="{9C4B956D-BCAF-420C-81D3-E865F8966EC6}"/>
    <cellStyle name="Comma 209 3 2 2" xfId="26346" xr:uid="{AE8D9297-600C-4518-855D-44CD5F143CCE}"/>
    <cellStyle name="Comma 209 3 3" xfId="18166" xr:uid="{88072B88-5B35-49CE-8C2E-E79D40828F81}"/>
    <cellStyle name="Comma 209 4" xfId="8694" xr:uid="{3A425F55-A928-4F2C-AF3A-9C081DDDCAA8}"/>
    <cellStyle name="Comma 209 4 2" xfId="22939" xr:uid="{9BD91645-05D3-40B6-B51B-C9AA1C64C785}"/>
    <cellStyle name="Comma 209 5" xfId="14721" xr:uid="{0BE8F120-16E5-442D-87C1-80267FD3B3C4}"/>
    <cellStyle name="Comma 21" xfId="114" xr:uid="{8FC9F513-0F51-4264-9EF6-11E5CDAA8CC8}"/>
    <cellStyle name="Comma 21 2" xfId="532" xr:uid="{B6A94B3F-AF8E-44FB-ACB5-A4F5357ACB10}"/>
    <cellStyle name="Comma 21 2 10" xfId="14246" xr:uid="{70A897A4-9249-477A-B621-C75D81ED0AFB}"/>
    <cellStyle name="Comma 21 2 2" xfId="1920" xr:uid="{DC5CE5E0-E749-4E3A-8084-6F44538503D7}"/>
    <cellStyle name="Comma 21 2 2 2" xfId="5680" xr:uid="{8F4F0EC7-0F43-4494-8CD6-1521A03A2F22}"/>
    <cellStyle name="Comma 21 2 2 2 2" xfId="12231" xr:uid="{B6595598-7D72-40E4-868E-1016B9608512}"/>
    <cellStyle name="Comma 21 2 2 2 2 2" xfId="26464" xr:uid="{F3BF6C40-B940-491C-90A6-3CD442F56C57}"/>
    <cellStyle name="Comma 21 2 2 2 3" xfId="18286" xr:uid="{91C09C4E-BADB-4503-9CD6-2011CCE74433}"/>
    <cellStyle name="Comma 21 2 2 3" xfId="9041" xr:uid="{5FC80109-6775-41A7-8ED3-6317972FA531}"/>
    <cellStyle name="Comma 21 2 2 3 2" xfId="23285" xr:uid="{223B2E70-B6C8-42D2-97F9-EE442B22CFB9}"/>
    <cellStyle name="Comma 21 2 2 4" xfId="15056" xr:uid="{A41E8679-E953-4B49-8DAB-22D747F0C91A}"/>
    <cellStyle name="Comma 21 2 3" xfId="2687" xr:uid="{246AE3DC-7D4F-422A-AED2-D04F3C73A951}"/>
    <cellStyle name="Comma 21 2 3 2" xfId="6347" xr:uid="{AF10D606-74DF-489D-879E-1BACA1A94D92}"/>
    <cellStyle name="Comma 21 2 3 2 2" xfId="12599" xr:uid="{7DF3ACDA-AFF1-45CA-9EC6-3373E14177AD}"/>
    <cellStyle name="Comma 21 2 3 2 2 2" xfId="26832" xr:uid="{4F716607-54BD-4636-995C-D22468E01473}"/>
    <cellStyle name="Comma 21 2 3 2 3" xfId="18659" xr:uid="{985826BB-BA50-4E7C-B5B3-B3186AEEC14C}"/>
    <cellStyle name="Comma 21 2 3 3" xfId="9678" xr:uid="{9CFF20B8-513A-4D2B-B3EB-BA6B9B4ED083}"/>
    <cellStyle name="Comma 21 2 3 3 2" xfId="23918" xr:uid="{25B20243-582D-4A6D-A8C9-6EF0EAE9A8E2}"/>
    <cellStyle name="Comma 21 2 3 4" xfId="15711" xr:uid="{E6372B9C-3D14-4281-8945-03AE0F5BA199}"/>
    <cellStyle name="Comma 21 2 4" xfId="2957" xr:uid="{38533B12-06B9-4258-AD83-68684F9FF799}"/>
    <cellStyle name="Comma 21 2 4 2" xfId="6607" xr:uid="{2CEA5E4F-FFF3-4B28-AAD1-983EE5F66E7F}"/>
    <cellStyle name="Comma 21 2 4 2 2" xfId="12857" xr:uid="{040BADD4-B521-4AC4-8CBC-869CB62453CF}"/>
    <cellStyle name="Comma 21 2 4 2 2 2" xfId="27090" xr:uid="{B09B9747-AC70-4EA2-8298-275BA6E14DC1}"/>
    <cellStyle name="Comma 21 2 4 2 3" xfId="18917" xr:uid="{7B88BCB0-D5D2-4AEC-8C8B-CDF1F4CB048E}"/>
    <cellStyle name="Comma 21 2 4 3" xfId="9938" xr:uid="{80F5247D-B31D-4E8A-B2DB-24C1FDDFFEF1}"/>
    <cellStyle name="Comma 21 2 4 3 2" xfId="24178" xr:uid="{7DC9FF11-429C-4C3D-ADF7-F1CCF21CA3BD}"/>
    <cellStyle name="Comma 21 2 4 4" xfId="15971" xr:uid="{8A88F4B5-57C7-4198-BCF7-BE6AD4732DE5}"/>
    <cellStyle name="Comma 21 2 5" xfId="3202" xr:uid="{783BB51E-52CA-4178-A303-7866641F1AD2}"/>
    <cellStyle name="Comma 21 2 5 2" xfId="6852" xr:uid="{A914CE53-0F4D-4174-A610-9013A9456C1F}"/>
    <cellStyle name="Comma 21 2 5 2 2" xfId="13102" xr:uid="{A0DB9C02-5EC4-4511-9F37-4F1672353AD4}"/>
    <cellStyle name="Comma 21 2 5 2 2 2" xfId="27335" xr:uid="{B30E1B92-2FB9-4092-A5A7-827E5003B0F0}"/>
    <cellStyle name="Comma 21 2 5 2 3" xfId="19162" xr:uid="{87B9F547-2221-44C7-8FB6-5D195542FC48}"/>
    <cellStyle name="Comma 21 2 5 3" xfId="10183" xr:uid="{CF51E1CF-C4A3-4CF8-A6AF-7399EF03B738}"/>
    <cellStyle name="Comma 21 2 5 3 2" xfId="24423" xr:uid="{F553947D-882B-43B9-AAED-8F7423E479FE}"/>
    <cellStyle name="Comma 21 2 5 4" xfId="16216" xr:uid="{15088815-1330-44BE-9C3C-368A9158905D}"/>
    <cellStyle name="Comma 21 2 6" xfId="3437" xr:uid="{A1C37CBB-6EDB-4935-BDCA-E0F574A7CA76}"/>
    <cellStyle name="Comma 21 2 6 2" xfId="7071" xr:uid="{43376E64-0C50-4C14-B3B7-2DEF03C3CE9C}"/>
    <cellStyle name="Comma 21 2 6 2 2" xfId="13321" xr:uid="{E9C08800-1329-4DA6-BEB0-8E489F98A743}"/>
    <cellStyle name="Comma 21 2 6 2 2 2" xfId="27554" xr:uid="{0FA92870-BADD-434E-8751-F71BD2BEB412}"/>
    <cellStyle name="Comma 21 2 6 2 3" xfId="19381" xr:uid="{CB1EB78C-E079-42AD-A327-1127EA380FC2}"/>
    <cellStyle name="Comma 21 2 6 3" xfId="10403" xr:uid="{7C8B8C7F-77DE-47EB-9119-7FCBDCE35DBA}"/>
    <cellStyle name="Comma 21 2 6 3 2" xfId="24642" xr:uid="{F31475E4-45F4-471C-882F-0CCD117C097E}"/>
    <cellStyle name="Comma 21 2 6 4" xfId="16434" xr:uid="{CBA8F1C8-89E0-414A-BA43-F8264151B109}"/>
    <cellStyle name="Comma 21 2 7" xfId="4047" xr:uid="{88064C3D-2089-4396-8B3B-A67B2C81CEF3}"/>
    <cellStyle name="Comma 21 2 7 2" xfId="7617" xr:uid="{AD23977D-90BB-4EBF-B966-03E0BA00A20E}"/>
    <cellStyle name="Comma 21 2 7 2 2" xfId="13867" xr:uid="{1CA21FB3-919B-4036-B74B-D0F97640E762}"/>
    <cellStyle name="Comma 21 2 7 2 2 2" xfId="28100" xr:uid="{FBB67B18-C311-4082-BDCA-351AAEDEEA92}"/>
    <cellStyle name="Comma 21 2 7 2 3" xfId="19927" xr:uid="{3C27F265-A370-4453-887D-F7A5A9EAB169}"/>
    <cellStyle name="Comma 21 2 7 3" xfId="10948" xr:uid="{8C90B37F-783D-40AC-AD10-34A72199CD11}"/>
    <cellStyle name="Comma 21 2 7 3 2" xfId="25183" xr:uid="{0EAA233F-54F8-41D8-9A83-DA5881F277A0}"/>
    <cellStyle name="Comma 21 2 7 4" xfId="16975" xr:uid="{57C1B2D6-6EE0-4DBC-B96F-08339C50B5F8}"/>
    <cellStyle name="Comma 21 2 8" xfId="4702" xr:uid="{12825FD5-A661-473F-871C-E753A63367B2}"/>
    <cellStyle name="Comma 21 2 8 2" xfId="11584" xr:uid="{C7BD5E8A-10A7-4908-A6E8-A333520D5241}"/>
    <cellStyle name="Comma 21 2 8 2 2" xfId="25817" xr:uid="{70D76F35-914F-4FDD-B863-6F41BF07998D}"/>
    <cellStyle name="Comma 21 2 8 3" xfId="17630" xr:uid="{27E2F489-FAC8-444A-816E-70F389AF0F84}"/>
    <cellStyle name="Comma 21 2 9" xfId="8195" xr:uid="{B17A3231-F8C2-4B53-BA0D-24E9E0740A60}"/>
    <cellStyle name="Comma 21 2 9 2" xfId="22465" xr:uid="{78CFC339-0EE5-463C-9192-1CFEA3E0A8C2}"/>
    <cellStyle name="Comma 21 3" xfId="326" xr:uid="{43754EE0-F5B8-4E80-AE18-BBDA8D36DD49}"/>
    <cellStyle name="Comma 21 3 2" xfId="1867" xr:uid="{4F66F79E-DD01-48B3-A887-0378D97AB379}"/>
    <cellStyle name="Comma 21 3 3" xfId="5583" xr:uid="{3856D578-9FC6-472B-AF04-E5BCED1D1FED}"/>
    <cellStyle name="Comma 21 3 3 2" xfId="8950" xr:uid="{1D0154EA-5D3E-46F6-BC41-60491EDE736D}"/>
    <cellStyle name="Comma 21 3 3 2 2" xfId="23194" xr:uid="{E548285C-0A0B-48F3-80BC-F8580FEC0217}"/>
    <cellStyle name="Comma 21 3 3 3" xfId="14967" xr:uid="{591F97C7-B581-42D4-98E4-D7F6DCD5A739}"/>
    <cellStyle name="Comma 21 3 4" xfId="1805" xr:uid="{B998BE81-E94A-404F-803C-535DA1594CCB}"/>
    <cellStyle name="Comma 21 4" xfId="136" xr:uid="{BE3D4827-BCC4-4A97-AEB5-0D55D62AF525}"/>
    <cellStyle name="Comma 21 4 2" xfId="32132" xr:uid="{37FE674D-73FB-4860-9E1B-38B4CEC43D9B}"/>
    <cellStyle name="Comma 21 4 3" xfId="31140" xr:uid="{EB4D22A9-3A6C-4133-9E7E-7DC169D66752}"/>
    <cellStyle name="Comma 21 5" xfId="2079" xr:uid="{D6E76041-04B2-4D15-A406-1DA4ECA8A625}"/>
    <cellStyle name="Comma 21 6" xfId="2598" xr:uid="{89AAE1A7-DB02-4E10-92AB-749A2A477783}"/>
    <cellStyle name="Comma 21 6 2" xfId="6259" xr:uid="{C0284AE9-44FE-4E8D-AEF5-D296D53DA6CF}"/>
    <cellStyle name="Comma 21 6 2 2" xfId="12512" xr:uid="{8208F313-CC92-4EB3-A35C-32E9360D2EB6}"/>
    <cellStyle name="Comma 21 6 2 2 2" xfId="26745" xr:uid="{3552568B-6886-4F1A-B014-D4C4500728C6}"/>
    <cellStyle name="Comma 21 6 2 3" xfId="18572" xr:uid="{08DAFDCD-A025-41A1-BC15-68DE5EBFD1D4}"/>
    <cellStyle name="Comma 21 6 3" xfId="9590" xr:uid="{D7F2B2EF-488C-4AEF-B719-39009BD23344}"/>
    <cellStyle name="Comma 21 6 3 2" xfId="23830" xr:uid="{56FA9973-2F48-41ED-B4B4-A9BBD2443575}"/>
    <cellStyle name="Comma 21 6 4" xfId="15624" xr:uid="{795F011F-F4E9-4939-99E6-A44CCA989F54}"/>
    <cellStyle name="Comma 21 7" xfId="2869" xr:uid="{9473FD07-2373-4D71-8501-A98AC715680C}"/>
    <cellStyle name="Comma 21 7 2" xfId="6519" xr:uid="{39C4A7DB-0D17-4298-A616-5353A4E028DF}"/>
    <cellStyle name="Comma 21 7 2 2" xfId="12769" xr:uid="{FA73AB66-3553-479F-AAB5-4B2079372D50}"/>
    <cellStyle name="Comma 21 7 2 2 2" xfId="27002" xr:uid="{37773F63-C097-47A4-812F-88089344CA48}"/>
    <cellStyle name="Comma 21 7 2 3" xfId="18829" xr:uid="{FF2E5118-CA56-4DFE-91C7-B3C9C842238B}"/>
    <cellStyle name="Comma 21 7 3" xfId="9850" xr:uid="{FF278C78-765D-42D7-9EC7-87E5C6448960}"/>
    <cellStyle name="Comma 21 7 3 2" xfId="24090" xr:uid="{A9B2A811-DBED-4811-973E-F087C6AE2999}"/>
    <cellStyle name="Comma 21 7 4" xfId="15883" xr:uid="{87239723-6925-4F74-990F-47903B7296D6}"/>
    <cellStyle name="Comma 21 8" xfId="3114" xr:uid="{17D47398-B84E-46A3-8B82-BCAF4991C2BE}"/>
    <cellStyle name="Comma 21 8 2" xfId="6764" xr:uid="{3FC537CC-168B-4D84-91BE-6EE907145255}"/>
    <cellStyle name="Comma 21 8 2 2" xfId="13014" xr:uid="{D5145679-A4D1-429E-938B-C6B26870E12F}"/>
    <cellStyle name="Comma 21 8 2 2 2" xfId="27247" xr:uid="{C6591BED-935D-4EE3-9514-77683DA0339D}"/>
    <cellStyle name="Comma 21 8 2 3" xfId="19074" xr:uid="{143F6711-7753-4B72-A573-49A1C90297D8}"/>
    <cellStyle name="Comma 21 8 3" xfId="10095" xr:uid="{18896266-F8EB-4ADA-B9F1-7667F3582312}"/>
    <cellStyle name="Comma 21 8 3 2" xfId="24335" xr:uid="{B519F654-FE9C-4F92-834B-24D351EAB9BE}"/>
    <cellStyle name="Comma 21 8 4" xfId="16128" xr:uid="{ABBFB691-275E-49E0-A18C-EE01B184F5FA}"/>
    <cellStyle name="Comma 210" xfId="3302" xr:uid="{BE0E2C70-E8F1-43FC-BD41-95213F4F3CDC}"/>
    <cellStyle name="Comma 210 2" xfId="6952" xr:uid="{F0E0AAC4-4ABF-47A8-A6B9-EFCC1DF41A3A}"/>
    <cellStyle name="Comma 210 2 2" xfId="13202" xr:uid="{B494B9A1-EA71-4E06-8BF8-A86978DBDBFA}"/>
    <cellStyle name="Comma 210 2 2 2" xfId="27435" xr:uid="{3BF46701-241B-41E1-9A47-B4F882D7E992}"/>
    <cellStyle name="Comma 210 2 3" xfId="19262" xr:uid="{02FB387A-B5D9-48EC-9518-6ACAAAF07868}"/>
    <cellStyle name="Comma 210 3" xfId="10283" xr:uid="{C24E0258-4EC4-4301-9FE0-B557470CB852}"/>
    <cellStyle name="Comma 210 3 2" xfId="24523" xr:uid="{FF275F9A-A2D9-4D69-BCC0-52E570960C26}"/>
    <cellStyle name="Comma 210 4" xfId="16316" xr:uid="{B2DABEC9-13DD-40A0-AAD6-314DE4E93DD7}"/>
    <cellStyle name="Comma 211" xfId="3926" xr:uid="{9366B5C2-3DDE-42EB-9987-81035B0D6DCA}"/>
    <cellStyle name="Comma 211 2" xfId="7496" xr:uid="{A3084D24-A188-49ED-B2F7-DA34636FE3D8}"/>
    <cellStyle name="Comma 211 2 2" xfId="13746" xr:uid="{B7D218AE-0645-41D9-8835-CED4CF5AC356}"/>
    <cellStyle name="Comma 211 2 2 2" xfId="27979" xr:uid="{34713FB4-3834-4661-86B8-AA468F63DB23}"/>
    <cellStyle name="Comma 211 2 3" xfId="19806" xr:uid="{BF207DF9-21F1-4BD4-AAD5-82D09532D900}"/>
    <cellStyle name="Comma 211 3" xfId="10827" xr:uid="{E02DD987-7B91-494E-9318-12A452428496}"/>
    <cellStyle name="Comma 211 3 2" xfId="25062" xr:uid="{AF767CBB-2235-4C17-AADA-058EECCCA84F}"/>
    <cellStyle name="Comma 211 4" xfId="16854" xr:uid="{6FB65FFB-DE08-4FE8-8510-F563C5022C5E}"/>
    <cellStyle name="Comma 212" xfId="5262" xr:uid="{A8E488E5-44E9-4807-9764-1C9A47305F10}"/>
    <cellStyle name="Comma 213" xfId="5851" xr:uid="{8A5E12ED-B5AB-41B4-9865-1801FE3E3B39}"/>
    <cellStyle name="Comma 214" xfId="7787" xr:uid="{F6EE05F0-9E0E-4E57-AE98-BB84F4BD6372}"/>
    <cellStyle name="Comma 215" xfId="4470" xr:uid="{CA64F65E-A88F-4FB4-9F99-33F46CA2A61F}"/>
    <cellStyle name="Comma 215 2" xfId="11373" xr:uid="{8F44319B-F17F-4350-9A31-B14A463BF958}"/>
    <cellStyle name="Comma 215 2 2" xfId="25606" xr:uid="{31227089-21F2-4AE9-B66C-51B4EA818BDE}"/>
    <cellStyle name="Comma 215 3" xfId="17398" xr:uid="{253C56D6-1CD2-4CE3-8A97-EFF544A7A379}"/>
    <cellStyle name="Comma 216" xfId="4649" xr:uid="{533D0CCC-4406-4746-BD55-DD9DCA8AFD50}"/>
    <cellStyle name="Comma 216 2" xfId="11532" xr:uid="{20315B2D-3DDC-4324-8B1C-8BEE26BF8AE3}"/>
    <cellStyle name="Comma 216 2 2" xfId="25765" xr:uid="{FEB79753-132B-41E8-8115-58C64E0640E3}"/>
    <cellStyle name="Comma 216 3" xfId="17577" xr:uid="{17758E8A-FEE1-4A70-96A4-A39DE68CAD51}"/>
    <cellStyle name="Comma 217" xfId="4662" xr:uid="{C2D987B6-12D8-4233-9449-FA445D250CFB}"/>
    <cellStyle name="Comma 217 2" xfId="11545" xr:uid="{84531071-27E8-423C-A45D-5A92D9856196}"/>
    <cellStyle name="Comma 217 2 2" xfId="25778" xr:uid="{B64331CF-A823-4B97-97C8-47620841E951}"/>
    <cellStyle name="Comma 217 3" xfId="17590" xr:uid="{C8A04D94-B88D-4C3C-BE70-5102972C76FA}"/>
    <cellStyle name="Comma 218" xfId="9257" xr:uid="{5BA66FBA-DFD2-44B5-B5EA-D92A72694A9C}"/>
    <cellStyle name="Comma 219" xfId="14038" xr:uid="{62AF0DA2-E0EA-4F12-9E0C-3B1911B3745D}"/>
    <cellStyle name="Comma 219 2" xfId="20315" xr:uid="{211BAEC6-E005-486B-9FCD-819D60CCA0C1}"/>
    <cellStyle name="Comma 22" xfId="288" xr:uid="{FF6B55D4-329B-4C76-9687-F637388CE9D5}"/>
    <cellStyle name="Comma 22 10" xfId="4568" xr:uid="{C7FFD4D9-BDC4-46C0-91AC-537ED56707F2}"/>
    <cellStyle name="Comma 22 10 2" xfId="11457" xr:uid="{4D04B4D7-8D7F-4A2A-9476-8C0B6D587C77}"/>
    <cellStyle name="Comma 22 10 2 2" xfId="25690" xr:uid="{E1F77341-FF21-4634-8DD0-5FA5ACB21BBD}"/>
    <cellStyle name="Comma 22 10 3" xfId="17496" xr:uid="{EE4DDD29-9747-44FD-8F32-584924478FD8}"/>
    <cellStyle name="Comma 22 11" xfId="8081" xr:uid="{87730301-2A4C-414B-B266-5E32C66C2E6F}"/>
    <cellStyle name="Comma 22 11 2" xfId="22358" xr:uid="{6B75A0CA-DD1E-4C79-A11F-C8722EBD2F9F}"/>
    <cellStyle name="Comma 22 12" xfId="14157" xr:uid="{33BCA47D-C0DB-44CE-AC5A-E6B74EA4F6BB}"/>
    <cellStyle name="Comma 22 2" xfId="531" xr:uid="{7938136A-1106-4AC0-99AA-64FB807869C8}"/>
    <cellStyle name="Comma 22 2 10" xfId="14245" xr:uid="{C67F1211-C093-4D35-81B6-D3BDF7ED556B}"/>
    <cellStyle name="Comma 22 2 2" xfId="1905" xr:uid="{4E2141BC-D4E8-48BF-BFFD-9F104A738257}"/>
    <cellStyle name="Comma 22 2 2 2" xfId="5665" xr:uid="{6F3FDEAF-8D6F-4A3A-9A48-87D76E7481B7}"/>
    <cellStyle name="Comma 22 2 2 2 2" xfId="12216" xr:uid="{0AFBB936-F728-44B3-965C-F0287CC5E956}"/>
    <cellStyle name="Comma 22 2 2 2 2 2" xfId="26449" xr:uid="{05C76E04-556E-45CF-AB3E-94B55D47A864}"/>
    <cellStyle name="Comma 22 2 2 2 3" xfId="18271" xr:uid="{4A89BD6D-229F-46EA-B417-D19BAC5D3E5C}"/>
    <cellStyle name="Comma 22 2 2 3" xfId="9026" xr:uid="{0F1ACBB1-C292-4BCA-BC02-10B67B07F782}"/>
    <cellStyle name="Comma 22 2 2 3 2" xfId="23270" xr:uid="{6260887B-D07F-4ADC-A8E8-A3CD92095E0F}"/>
    <cellStyle name="Comma 22 2 2 4" xfId="15041" xr:uid="{B2E26B97-2492-49AD-88F8-B2EF37641B40}"/>
    <cellStyle name="Comma 22 2 2 5" xfId="31141" xr:uid="{BD6C753D-1152-4398-A88A-27431F177479}"/>
    <cellStyle name="Comma 22 2 3" xfId="2672" xr:uid="{084BD01C-77E2-4729-8484-38783BE23095}"/>
    <cellStyle name="Comma 22 2 3 2" xfId="6332" xr:uid="{CAB3A421-25D5-4973-8205-2DA36A341DCE}"/>
    <cellStyle name="Comma 22 2 3 2 2" xfId="12584" xr:uid="{BFDA9221-BD46-4918-9A86-916D8AEA2787}"/>
    <cellStyle name="Comma 22 2 3 2 2 2" xfId="26817" xr:uid="{F8BAE661-229F-4C0F-87E4-51E73DB8A67E}"/>
    <cellStyle name="Comma 22 2 3 2 3" xfId="18644" xr:uid="{FC8B004A-7D71-411C-B6BD-8AC543BF6F5F}"/>
    <cellStyle name="Comma 22 2 3 3" xfId="9663" xr:uid="{CBC5851B-1470-4996-9981-F33EE357381D}"/>
    <cellStyle name="Comma 22 2 3 3 2" xfId="23903" xr:uid="{784D4663-6E12-4524-9071-72D39E35FCEE}"/>
    <cellStyle name="Comma 22 2 3 4" xfId="15696" xr:uid="{7019EC0F-9882-4DAC-BF42-0128DF8C847D}"/>
    <cellStyle name="Comma 22 2 4" xfId="2942" xr:uid="{499F3DEB-715C-47BE-9D86-650DAF461DFF}"/>
    <cellStyle name="Comma 22 2 4 2" xfId="6592" xr:uid="{05B746F0-5222-445A-B328-DB2BD6AC52FB}"/>
    <cellStyle name="Comma 22 2 4 2 2" xfId="12842" xr:uid="{CBC8BA19-BFFE-483C-B913-1AC6F2173A67}"/>
    <cellStyle name="Comma 22 2 4 2 2 2" xfId="27075" xr:uid="{68EE6AB1-3D32-4559-8D7A-50B82014A798}"/>
    <cellStyle name="Comma 22 2 4 2 3" xfId="18902" xr:uid="{49FE8AA0-62E3-416B-A3ED-57F94D1ECF7C}"/>
    <cellStyle name="Comma 22 2 4 3" xfId="9923" xr:uid="{D1C12F56-2B71-4254-865B-AB2DC60C6B7F}"/>
    <cellStyle name="Comma 22 2 4 3 2" xfId="24163" xr:uid="{28E31D98-A1E8-4BDD-8305-989D8252DD32}"/>
    <cellStyle name="Comma 22 2 4 4" xfId="15956" xr:uid="{E168AD75-DF0E-4311-BC20-27E1F36A5E56}"/>
    <cellStyle name="Comma 22 2 5" xfId="3187" xr:uid="{21A5BD84-9938-4EC3-A65A-906F51526800}"/>
    <cellStyle name="Comma 22 2 5 2" xfId="6837" xr:uid="{36416F4B-AA73-4F7B-8CF9-BD93EB5EDED2}"/>
    <cellStyle name="Comma 22 2 5 2 2" xfId="13087" xr:uid="{C3324CEB-CCCC-4615-A86B-B480F98C46B6}"/>
    <cellStyle name="Comma 22 2 5 2 2 2" xfId="27320" xr:uid="{52CB0E23-A720-45C2-8B05-C20B08A3F670}"/>
    <cellStyle name="Comma 22 2 5 2 3" xfId="19147" xr:uid="{56FEF0BC-32CF-490D-8F66-2CB18231CDD1}"/>
    <cellStyle name="Comma 22 2 5 3" xfId="10168" xr:uid="{BFD45E95-B0FA-4559-81DC-32054668EE70}"/>
    <cellStyle name="Comma 22 2 5 3 2" xfId="24408" xr:uid="{9C6DD8A7-B7A6-4A48-B0F0-EA775E28B726}"/>
    <cellStyle name="Comma 22 2 5 4" xfId="16201" xr:uid="{0F1D26C0-4D79-4E48-99EA-7B3D9332493A}"/>
    <cellStyle name="Comma 22 2 6" xfId="3436" xr:uid="{8C90FE5D-A462-4234-84E2-CA0071DE30D4}"/>
    <cellStyle name="Comma 22 2 6 2" xfId="7070" xr:uid="{6EAB8D85-6E47-41E0-A30C-DAEFD96FE4B4}"/>
    <cellStyle name="Comma 22 2 6 2 2" xfId="13320" xr:uid="{D8FD0CB2-0B24-4453-A684-96EC60BAFE33}"/>
    <cellStyle name="Comma 22 2 6 2 2 2" xfId="27553" xr:uid="{6C61D181-E212-4138-8FFE-9AF30CEAF170}"/>
    <cellStyle name="Comma 22 2 6 2 3" xfId="19380" xr:uid="{734358DF-24CA-431E-B70D-BF0186764027}"/>
    <cellStyle name="Comma 22 2 6 3" xfId="10402" xr:uid="{6F0E543F-BB09-4E47-A8B6-579CCC1A9F5A}"/>
    <cellStyle name="Comma 22 2 6 3 2" xfId="24641" xr:uid="{FD04F794-3B59-4072-954C-2349DD346303}"/>
    <cellStyle name="Comma 22 2 6 4" xfId="16433" xr:uid="{AD336E64-6516-47E9-A8D9-B68653071F6E}"/>
    <cellStyle name="Comma 22 2 7" xfId="4046" xr:uid="{4798158D-7850-4B07-A61E-EAD8655A93A5}"/>
    <cellStyle name="Comma 22 2 7 2" xfId="7616" xr:uid="{020F88ED-E7DC-4644-9B8D-33E32F50861D}"/>
    <cellStyle name="Comma 22 2 7 2 2" xfId="13866" xr:uid="{0392755E-3016-430D-BEB8-EA590FA314E9}"/>
    <cellStyle name="Comma 22 2 7 2 2 2" xfId="28099" xr:uid="{292F08B2-96FC-4240-A311-E4B4D167A868}"/>
    <cellStyle name="Comma 22 2 7 2 3" xfId="19926" xr:uid="{8B3B0735-2ABC-4278-9D01-8462AB6F4636}"/>
    <cellStyle name="Comma 22 2 7 3" xfId="10947" xr:uid="{CB82DD67-FE02-4AEB-AB53-506F4CDD6877}"/>
    <cellStyle name="Comma 22 2 7 3 2" xfId="25182" xr:uid="{297F0204-FBE9-4C39-A393-E62A7A7E754F}"/>
    <cellStyle name="Comma 22 2 7 4" xfId="16974" xr:uid="{3A590A20-35D1-4712-B66A-EC7E7D4F62B9}"/>
    <cellStyle name="Comma 22 2 8" xfId="4701" xr:uid="{88A90E62-7B8C-47E4-B86B-56ABA5FA610C}"/>
    <cellStyle name="Comma 22 2 8 2" xfId="11583" xr:uid="{C5F00BCD-F366-4658-8CD2-D754843751F5}"/>
    <cellStyle name="Comma 22 2 8 2 2" xfId="25816" xr:uid="{D5688EBD-AB2C-4B02-BC46-C435C821A196}"/>
    <cellStyle name="Comma 22 2 8 3" xfId="17629" xr:uid="{6BE2FF5B-84C4-4FD8-9598-B5A7DA84E6A3}"/>
    <cellStyle name="Comma 22 2 9" xfId="8194" xr:uid="{D88EDB4B-76FB-42DB-BD57-856235B13A7E}"/>
    <cellStyle name="Comma 22 2 9 2" xfId="22464" xr:uid="{A2BB7AC3-1191-4CC5-9101-6818F6977D9E}"/>
    <cellStyle name="Comma 22 3" xfId="1790" xr:uid="{6B75EA0A-C927-4983-9CDE-12B7A1BEAE09}"/>
    <cellStyle name="Comma 22 3 2" xfId="5568" xr:uid="{54914C00-B2D0-4233-A7D1-BFA5BB621560}"/>
    <cellStyle name="Comma 22 3 2 2" xfId="12153" xr:uid="{D2172EB5-BE7F-4A9A-AF3C-DEF16CB287DA}"/>
    <cellStyle name="Comma 22 3 2 2 2" xfId="26386" xr:uid="{A95D807C-7BBC-4DBE-B01F-1F6D64165EE0}"/>
    <cellStyle name="Comma 22 3 2 3" xfId="18207" xr:uid="{4C6A3127-B7C7-4FCA-A977-BC0F9A473A38}"/>
    <cellStyle name="Comma 22 3 3" xfId="8935" xr:uid="{559F84EF-8D94-4B84-8076-B9398515A378}"/>
    <cellStyle name="Comma 22 3 3 2" xfId="23179" xr:uid="{83FDF109-3B51-4BD9-8837-4428CF969C9D}"/>
    <cellStyle name="Comma 22 3 4" xfId="14952" xr:uid="{4ABE8022-B80A-47C1-B3E2-EE6F2109CD75}"/>
    <cellStyle name="Comma 22 3 5" xfId="31142" xr:uid="{B6BC475E-8594-4718-82E1-ACE84EB8B76F}"/>
    <cellStyle name="Comma 22 4" xfId="2061" xr:uid="{F148773B-FE66-45E3-9960-06EC846E46D1}"/>
    <cellStyle name="Comma 22 4 2" xfId="5796" xr:uid="{F0C116AD-3E72-44F6-BB61-112E751612F8}"/>
    <cellStyle name="Comma 22 4 2 2" xfId="12326" xr:uid="{D681E4C6-0B91-4C39-9A5C-0809897C11A3}"/>
    <cellStyle name="Comma 22 4 2 2 2" xfId="26559" xr:uid="{8426B1E3-26D1-4D9A-AC3C-FDBDD2C7F1D3}"/>
    <cellStyle name="Comma 22 4 2 3" xfId="18381" xr:uid="{1356AE26-3CDB-4136-B586-F5F90CD312B6}"/>
    <cellStyle name="Comma 22 4 3" xfId="9149" xr:uid="{12F509A6-84DC-43E8-B013-A94EEC8A729B}"/>
    <cellStyle name="Comma 22 4 3 2" xfId="23392" xr:uid="{A14FB7ED-FDFA-4C4D-BA0D-A3C64A55AE92}"/>
    <cellStyle name="Comma 22 4 4" xfId="15161" xr:uid="{9515FBAF-5D95-459C-B003-46213F5DDC39}"/>
    <cellStyle name="Comma 22 4 5" xfId="31143" xr:uid="{6A6FA8D6-B1AB-4949-BF59-199775ABB3A5}"/>
    <cellStyle name="Comma 22 5" xfId="2583" xr:uid="{03A682D1-C710-48A5-8DF5-C8F27E899449}"/>
    <cellStyle name="Comma 22 5 2" xfId="6244" xr:uid="{BFD2013F-5082-41AF-946F-4AC2550BAF10}"/>
    <cellStyle name="Comma 22 5 2 2" xfId="12497" xr:uid="{0A1A8EE1-248D-491B-AF69-4B4949B5031B}"/>
    <cellStyle name="Comma 22 5 2 2 2" xfId="26730" xr:uid="{3E150F16-8667-44FF-8BB4-DA696AD09AAE}"/>
    <cellStyle name="Comma 22 5 2 3" xfId="18557" xr:uid="{0644DE10-34A8-4769-8F41-E9F985720D85}"/>
    <cellStyle name="Comma 22 5 3" xfId="9575" xr:uid="{3D398C0B-8765-4DE9-A5AF-B003AF76FFB4}"/>
    <cellStyle name="Comma 22 5 3 2" xfId="23815" xr:uid="{800598F5-2752-43CC-8FFC-8D41952D7C33}"/>
    <cellStyle name="Comma 22 5 4" xfId="15609" xr:uid="{8862528B-4B0C-454E-9DDE-37762243B28E}"/>
    <cellStyle name="Comma 22 5 5" xfId="31144" xr:uid="{83AFCB9F-E311-45F7-AA49-865B615FD178}"/>
    <cellStyle name="Comma 22 6" xfId="2854" xr:uid="{7E3C9E21-2AEE-4C07-B287-B2516F04F7DA}"/>
    <cellStyle name="Comma 22 6 2" xfId="6504" xr:uid="{8DFF613A-5D26-459B-8897-FFEC564101AA}"/>
    <cellStyle name="Comma 22 6 2 2" xfId="12754" xr:uid="{EA4F18FA-56F7-4CF0-B828-0D9BCFA9E0D1}"/>
    <cellStyle name="Comma 22 6 2 2 2" xfId="26987" xr:uid="{C6E5E539-2E45-48D1-B6BB-0E267AD9486B}"/>
    <cellStyle name="Comma 22 6 2 3" xfId="18814" xr:uid="{A38BEAE7-2C07-4A2D-997E-68A336D2BB4E}"/>
    <cellStyle name="Comma 22 6 3" xfId="9835" xr:uid="{3868095A-EDFA-4092-B11D-4FB06FB4B56F}"/>
    <cellStyle name="Comma 22 6 3 2" xfId="24075" xr:uid="{CA04BC95-9E1E-4223-B075-E76BF78C6D47}"/>
    <cellStyle name="Comma 22 6 4" xfId="15868" xr:uid="{CDDF8CC2-97BA-49CE-9B06-1C7FD40C34D5}"/>
    <cellStyle name="Comma 22 7" xfId="3099" xr:uid="{C5AC8509-64B1-48D2-AE91-A86B072074AD}"/>
    <cellStyle name="Comma 22 7 2" xfId="6749" xr:uid="{E349BB0A-34EB-4A56-853A-FC499DE142C9}"/>
    <cellStyle name="Comma 22 7 2 2" xfId="12999" xr:uid="{8E88FC44-BF4F-47AF-937D-4DA712E7E8FD}"/>
    <cellStyle name="Comma 22 7 2 2 2" xfId="27232" xr:uid="{7265F337-891B-4F31-989C-52AC4EA5DAC2}"/>
    <cellStyle name="Comma 22 7 2 3" xfId="19059" xr:uid="{CF22EA64-6E22-434E-AE27-3AAB233E0946}"/>
    <cellStyle name="Comma 22 7 3" xfId="10080" xr:uid="{687BEF5F-C3D2-403A-82A3-748D4B0C9AE8}"/>
    <cellStyle name="Comma 22 7 3 2" xfId="24320" xr:uid="{D4224BDA-D4F8-4F75-8DDB-18A3912BBF94}"/>
    <cellStyle name="Comma 22 7 4" xfId="16113" xr:uid="{0C6977C2-26AB-47A8-860E-B379F6CB6EEF}"/>
    <cellStyle name="Comma 22 8" xfId="3354" xr:uid="{0A3F8DDB-F280-4BCB-8BEA-87E088D27628}"/>
    <cellStyle name="Comma 22 8 2" xfId="6989" xr:uid="{891A09E4-AEB4-423D-8BAE-8AC0D7A3B62B}"/>
    <cellStyle name="Comma 22 8 2 2" xfId="13239" xr:uid="{B85A2F44-0085-4B55-9F63-D558F6F05477}"/>
    <cellStyle name="Comma 22 8 2 2 2" xfId="27472" xr:uid="{CC247B1D-4180-44F1-867A-44A4C2AC1CF5}"/>
    <cellStyle name="Comma 22 8 2 3" xfId="19299" xr:uid="{38C7DC7E-CC44-4638-B3F1-995E025A2F5B}"/>
    <cellStyle name="Comma 22 8 3" xfId="10321" xr:uid="{C98F4F04-F77A-4CFA-A5F3-41F68BC155E8}"/>
    <cellStyle name="Comma 22 8 3 2" xfId="24560" xr:uid="{05147E5B-8491-4F75-9678-D6000542C9DB}"/>
    <cellStyle name="Comma 22 8 4" xfId="16352" xr:uid="{A31F3835-7756-4DAF-A67A-A59F4565A539}"/>
    <cellStyle name="Comma 22 9" xfId="3965" xr:uid="{0C7AA595-FDBF-4D25-9E50-60B06F3C9509}"/>
    <cellStyle name="Comma 22 9 2" xfId="7535" xr:uid="{EFB82188-8546-4DE0-A74B-6C8DC48A1623}"/>
    <cellStyle name="Comma 22 9 2 2" xfId="13785" xr:uid="{73D7F703-A9F0-4994-A20A-2B498FE3E0E4}"/>
    <cellStyle name="Comma 22 9 2 2 2" xfId="28018" xr:uid="{7A7E3C5C-C613-4B3F-91E8-7F4B93CF91D5}"/>
    <cellStyle name="Comma 22 9 2 3" xfId="19845" xr:uid="{1783545D-739E-4532-85C8-98FFC99B0FAB}"/>
    <cellStyle name="Comma 22 9 3" xfId="10866" xr:uid="{7D208E2E-2B18-4F84-8C5C-667BC2C70CA3}"/>
    <cellStyle name="Comma 22 9 3 2" xfId="25101" xr:uid="{1810639E-9D86-4C26-A5F7-B2C52B10E1E7}"/>
    <cellStyle name="Comma 22 9 4" xfId="16893" xr:uid="{4BD19E22-CCD9-4184-AA2B-72170CE529B5}"/>
    <cellStyle name="Comma 220" xfId="14037" xr:uid="{A91C33C8-8E3E-4981-BDBF-8766ED2E6719}"/>
    <cellStyle name="Comma 220 2" xfId="20314" xr:uid="{53217A24-E997-45B3-82AE-D0396C433A29}"/>
    <cellStyle name="Comma 221" xfId="8007" xr:uid="{F6742CFC-F4BD-44DB-BA72-7CE316B8943E}"/>
    <cellStyle name="Comma 221 2" xfId="20318" xr:uid="{15AF7879-F828-44C3-BF2F-857445F4ECE1}"/>
    <cellStyle name="Comma 221 3" xfId="22297" xr:uid="{293A17C0-C316-4120-8B26-07A156771178}"/>
    <cellStyle name="Comma 222" xfId="8154" xr:uid="{CDC6D4D4-FA32-4289-B780-4556F741F870}"/>
    <cellStyle name="Comma 222 2" xfId="20320" xr:uid="{BB168852-4CCB-4513-8BE0-899A27C80372}"/>
    <cellStyle name="Comma 222 3" xfId="22425" xr:uid="{545A9DF6-3943-493D-9EEB-ED36931D4700}"/>
    <cellStyle name="Comma 223" xfId="14042" xr:uid="{B135C673-42F2-43B5-A665-220875C9FC55}"/>
    <cellStyle name="Comma 224" xfId="14047" xr:uid="{58BB600E-7FF2-402E-8E0A-FBFA7D559F94}"/>
    <cellStyle name="Comma 224 2" xfId="28275" xr:uid="{1AB9A48A-41D9-4A61-815E-CA98FA7619D6}"/>
    <cellStyle name="Comma 225" xfId="14049" xr:uid="{2D8034BC-3463-45A2-8596-A4430A5B884F}"/>
    <cellStyle name="Comma 225 2" xfId="28277" xr:uid="{D24F9E01-ABF7-45A8-8978-D8B31A3696E8}"/>
    <cellStyle name="Comma 226" xfId="1469" xr:uid="{35677D2C-0E42-448D-A634-56FC561B0D35}"/>
    <cellStyle name="Comma 226 2" xfId="14103" xr:uid="{58967695-A422-4D05-A2DF-6D0003E4771F}"/>
    <cellStyle name="Comma 226 3" xfId="14093" xr:uid="{63817BDA-D09D-46CF-A397-45A02E8694E1}"/>
    <cellStyle name="Comma 227" xfId="2162" xr:uid="{545BE491-6F60-4B69-AA92-718C44985DB8}"/>
    <cellStyle name="Comma 228" xfId="14052" xr:uid="{2AAE7A22-8A0B-4225-AD34-BFB0109BB0BC}"/>
    <cellStyle name="Comma 229" xfId="14066" xr:uid="{358E0B20-FD37-4C43-90C7-F7E4FA42833E}"/>
    <cellStyle name="Comma 23" xfId="115" xr:uid="{19EC3379-32A3-4ECC-8147-7D5B4AA25494}"/>
    <cellStyle name="Comma 23 2" xfId="534" xr:uid="{7877B535-786F-4817-B4CC-353597E697F3}"/>
    <cellStyle name="Comma 23 2 10" xfId="14248" xr:uid="{103B5E53-14C1-4141-A21C-34A2C0C213A6}"/>
    <cellStyle name="Comma 23 2 2" xfId="1917" xr:uid="{E545AA7D-58F2-4B6F-B20B-436F271428FD}"/>
    <cellStyle name="Comma 23 2 2 2" xfId="5677" xr:uid="{4B7C9474-0553-4348-8897-33F04306D928}"/>
    <cellStyle name="Comma 23 2 2 2 2" xfId="12228" xr:uid="{9EFC3960-A408-4057-B03D-D38C55A647E4}"/>
    <cellStyle name="Comma 23 2 2 2 2 2" xfId="26461" xr:uid="{E19FB05F-334C-48CB-B6E4-8B6FD237B580}"/>
    <cellStyle name="Comma 23 2 2 2 3" xfId="18283" xr:uid="{8BF81F75-D175-43B9-A930-E3E0A4D8C9EB}"/>
    <cellStyle name="Comma 23 2 2 3" xfId="9038" xr:uid="{C910074E-92E6-4C8C-ADF7-56802178BF7F}"/>
    <cellStyle name="Comma 23 2 2 3 2" xfId="23282" xr:uid="{F94AD1F9-B4B7-4DCE-8BE9-49D3A7FB08D8}"/>
    <cellStyle name="Comma 23 2 2 4" xfId="15053" xr:uid="{EFA6DA0E-D389-4D2C-A478-272D37C8634F}"/>
    <cellStyle name="Comma 23 2 3" xfId="2684" xr:uid="{B8B0DCEA-B8C3-4AEB-8EC8-8DF4B80600E1}"/>
    <cellStyle name="Comma 23 2 3 2" xfId="6344" xr:uid="{C13E29E1-40A8-4A8A-B383-AAB04654381F}"/>
    <cellStyle name="Comma 23 2 3 2 2" xfId="12596" xr:uid="{B852BE9D-61C1-4486-93E5-2CA70632BA34}"/>
    <cellStyle name="Comma 23 2 3 2 2 2" xfId="26829" xr:uid="{430D67F2-625F-49AB-BB1C-1BC9601422F9}"/>
    <cellStyle name="Comma 23 2 3 2 3" xfId="18656" xr:uid="{FCC250DA-723E-462B-A550-D4D515CF828D}"/>
    <cellStyle name="Comma 23 2 3 3" xfId="9675" xr:uid="{FAAB04A6-DB84-4B40-BFDD-A15137AA2498}"/>
    <cellStyle name="Comma 23 2 3 3 2" xfId="23915" xr:uid="{DAED61B9-A95A-4A63-9321-BF68D46B7A33}"/>
    <cellStyle name="Comma 23 2 3 4" xfId="15708" xr:uid="{DC080E0C-2D08-4E18-BEBB-02D000EEA47C}"/>
    <cellStyle name="Comma 23 2 4" xfId="2954" xr:uid="{9ECFE59E-B896-4F4E-BF81-2226516257D7}"/>
    <cellStyle name="Comma 23 2 4 2" xfId="6604" xr:uid="{01C86144-6C72-4AE2-AF4A-6B0E7DD0FB0F}"/>
    <cellStyle name="Comma 23 2 4 2 2" xfId="12854" xr:uid="{2C4C1FC6-A74C-470D-9225-911A1ABCE153}"/>
    <cellStyle name="Comma 23 2 4 2 2 2" xfId="27087" xr:uid="{B5999584-4911-4E00-A503-27721D600217}"/>
    <cellStyle name="Comma 23 2 4 2 3" xfId="18914" xr:uid="{9F3DA033-C258-44EE-9C32-AC969C10F2BC}"/>
    <cellStyle name="Comma 23 2 4 3" xfId="9935" xr:uid="{4D02B383-D10B-4669-8A5B-B90D94FEA025}"/>
    <cellStyle name="Comma 23 2 4 3 2" xfId="24175" xr:uid="{E11C4167-F64C-49E0-93B0-B155BB434A07}"/>
    <cellStyle name="Comma 23 2 4 4" xfId="15968" xr:uid="{F1FF8F20-451C-439D-84E6-89E04B04278B}"/>
    <cellStyle name="Comma 23 2 5" xfId="3199" xr:uid="{45D7A3CB-F9B0-45DC-ACF1-F9F9B8A7139C}"/>
    <cellStyle name="Comma 23 2 5 2" xfId="6849" xr:uid="{997A3484-284B-4F15-8500-CF0C02BFFF03}"/>
    <cellStyle name="Comma 23 2 5 2 2" xfId="13099" xr:uid="{34951279-2000-467F-B0E1-586D790FA324}"/>
    <cellStyle name="Comma 23 2 5 2 2 2" xfId="27332" xr:uid="{DD74BDC4-896C-4BFF-A4EE-DB56E410272D}"/>
    <cellStyle name="Comma 23 2 5 2 3" xfId="19159" xr:uid="{881D7824-FB0A-46CC-A1DA-63B07C1F8BDC}"/>
    <cellStyle name="Comma 23 2 5 3" xfId="10180" xr:uid="{4103DF3A-58EF-495F-8221-80553D88CB88}"/>
    <cellStyle name="Comma 23 2 5 3 2" xfId="24420" xr:uid="{3245836D-AE6E-4221-92E1-41B1F3BF2FAF}"/>
    <cellStyle name="Comma 23 2 5 4" xfId="16213" xr:uid="{FC39217A-62A7-462E-8475-525587DBA11A}"/>
    <cellStyle name="Comma 23 2 6" xfId="3439" xr:uid="{244F1EE2-D3D1-4213-BAEA-50D01AAE7050}"/>
    <cellStyle name="Comma 23 2 6 2" xfId="7073" xr:uid="{5930C8B3-5F28-4C48-B9BA-DCE7E92665DA}"/>
    <cellStyle name="Comma 23 2 6 2 2" xfId="13323" xr:uid="{96ACFD90-9659-4CDD-BD5E-D71E1EB4A867}"/>
    <cellStyle name="Comma 23 2 6 2 2 2" xfId="27556" xr:uid="{D4338F80-A48C-4608-B3CE-8403B2BDE4AD}"/>
    <cellStyle name="Comma 23 2 6 2 3" xfId="19383" xr:uid="{52374B2A-2B21-4A79-A82A-5CF1A478BE6B}"/>
    <cellStyle name="Comma 23 2 6 3" xfId="10405" xr:uid="{FC7A2710-3EAC-4E62-85CA-EA3628C700A8}"/>
    <cellStyle name="Comma 23 2 6 3 2" xfId="24644" xr:uid="{0885F79C-D53D-40E2-8F36-4AF1F52E2709}"/>
    <cellStyle name="Comma 23 2 6 4" xfId="16436" xr:uid="{30510E7E-7C52-4350-89A1-8DCC2E9BEA93}"/>
    <cellStyle name="Comma 23 2 7" xfId="4049" xr:uid="{CD18202D-93FC-425A-B4BF-0F9BD70F4FA0}"/>
    <cellStyle name="Comma 23 2 7 2" xfId="7619" xr:uid="{D927E6C9-ABAE-468A-A558-5A71CF6FF892}"/>
    <cellStyle name="Comma 23 2 7 2 2" xfId="13869" xr:uid="{7DEB4169-F00D-4F45-8704-11765F0EFA7D}"/>
    <cellStyle name="Comma 23 2 7 2 2 2" xfId="28102" xr:uid="{EAAA1939-8656-4AAA-A25C-2E972FD98685}"/>
    <cellStyle name="Comma 23 2 7 2 3" xfId="19929" xr:uid="{25A6E007-B2CE-419F-826B-5781649AE7A1}"/>
    <cellStyle name="Comma 23 2 7 3" xfId="10950" xr:uid="{F938258C-C1BF-476E-A686-4DBEA459CFC6}"/>
    <cellStyle name="Comma 23 2 7 3 2" xfId="25185" xr:uid="{255C10C7-DFF5-4B52-A492-B2A336E0D4E4}"/>
    <cellStyle name="Comma 23 2 7 4" xfId="16977" xr:uid="{71085097-8138-4DAE-831D-2780AFA608D8}"/>
    <cellStyle name="Comma 23 2 8" xfId="4704" xr:uid="{95A86A25-3CDF-4C74-B133-9640F706B08B}"/>
    <cellStyle name="Comma 23 2 8 2" xfId="11586" xr:uid="{B280179D-B60B-4857-A89D-961D43047F1C}"/>
    <cellStyle name="Comma 23 2 8 2 2" xfId="25819" xr:uid="{73659DF8-05EE-4877-8315-78F8B13FD92E}"/>
    <cellStyle name="Comma 23 2 8 3" xfId="17632" xr:uid="{913BF1D7-EA46-4538-A488-F6C0E38AB0CD}"/>
    <cellStyle name="Comma 23 2 9" xfId="8197" xr:uid="{79B46CFC-B101-464C-B47E-D33BB279F290}"/>
    <cellStyle name="Comma 23 2 9 2" xfId="22467" xr:uid="{DF444B7B-87F6-414B-9C1F-F25C0910B686}"/>
    <cellStyle name="Comma 23 3" xfId="340" xr:uid="{D82BFF5D-C746-4F19-B648-61074B9F5E3F}"/>
    <cellStyle name="Comma 23 3 2" xfId="2091" xr:uid="{F4364FF4-8750-4BB7-AA0F-208E89ED853F}"/>
    <cellStyle name="Comma 23 3 2 2" xfId="5810" xr:uid="{A28483B8-E86D-48AE-8E77-380B33B99D0E}"/>
    <cellStyle name="Comma 23 3 2 2 2" xfId="12335" xr:uid="{4D13E998-466F-4F18-A30B-3ACCB152B61B}"/>
    <cellStyle name="Comma 23 3 2 2 2 2" xfId="26568" xr:uid="{59C40E6D-C096-4BBC-9194-7379764FBD3D}"/>
    <cellStyle name="Comma 23 3 2 2 3" xfId="18390" xr:uid="{94DCE1CE-65E9-4510-AC89-2385D12E2632}"/>
    <cellStyle name="Comma 23 3 2 3" xfId="9160" xr:uid="{33DEA3A4-66DB-4287-98FE-65142DE5AAA5}"/>
    <cellStyle name="Comma 23 3 2 3 2" xfId="23403" xr:uid="{6D233B73-493C-427D-955C-6022F79BF3FF}"/>
    <cellStyle name="Comma 23 3 2 4" xfId="15169" xr:uid="{F41CEA17-F110-40E2-B9E3-01102D3F7DEE}"/>
    <cellStyle name="Comma 23 3 3" xfId="3359" xr:uid="{98281C35-B86C-4F5F-8CE1-F4A12CB57AA5}"/>
    <cellStyle name="Comma 23 3 3 2" xfId="6994" xr:uid="{E3916111-A4CC-42D7-933E-1F0D3B54FDC3}"/>
    <cellStyle name="Comma 23 3 3 2 2" xfId="13244" xr:uid="{4C19C514-CCED-460C-83D9-8B077D5C3F78}"/>
    <cellStyle name="Comma 23 3 3 2 2 2" xfId="27477" xr:uid="{277DD4C4-81C6-40A8-996C-5EB4C2BD523A}"/>
    <cellStyle name="Comma 23 3 3 2 3" xfId="19304" xr:uid="{4DD3A64A-AF23-426C-99A3-16C645105448}"/>
    <cellStyle name="Comma 23 3 3 3" xfId="10326" xr:uid="{E9FD7722-599C-4165-9C66-7BB58B4C5613}"/>
    <cellStyle name="Comma 23 3 3 3 2" xfId="24565" xr:uid="{0A5FDB4E-DC37-48BF-9A17-5E947E99FB54}"/>
    <cellStyle name="Comma 23 3 3 4" xfId="16357" xr:uid="{6305B7EA-A9C7-402B-BD6A-96DCCE67277D}"/>
    <cellStyle name="Comma 23 3 4" xfId="3970" xr:uid="{BDD09328-FF64-4DBD-BF3D-F1B247678F54}"/>
    <cellStyle name="Comma 23 3 4 2" xfId="7540" xr:uid="{61C52613-D039-4E6C-AFCF-7EFB04F0E13D}"/>
    <cellStyle name="Comma 23 3 4 2 2" xfId="13790" xr:uid="{C4DF1088-5710-4BFD-971A-A6E3D2E33EAA}"/>
    <cellStyle name="Comma 23 3 4 2 2 2" xfId="28023" xr:uid="{C7630749-9619-4870-9FB9-A4675A887DAE}"/>
    <cellStyle name="Comma 23 3 4 2 3" xfId="19850" xr:uid="{87694CF6-ACD1-4DAC-BD81-624CCE5BB881}"/>
    <cellStyle name="Comma 23 3 4 3" xfId="10871" xr:uid="{A63BACE7-BD06-4FB3-A105-2D22461A25DC}"/>
    <cellStyle name="Comma 23 3 4 3 2" xfId="25106" xr:uid="{2B575AC0-3DB2-4DE7-A35B-988B9A4EA8AB}"/>
    <cellStyle name="Comma 23 3 4 4" xfId="16898" xr:uid="{ED4958F6-4406-4E38-8269-86B039B728F8}"/>
    <cellStyle name="Comma 23 3 5" xfId="5580" xr:uid="{C0BD8169-41FC-409E-B34A-C961DE53AE9A}"/>
    <cellStyle name="Comma 23 3 5 2" xfId="8947" xr:uid="{C0FA5B69-6995-48F6-8A7B-636D6198D2DD}"/>
    <cellStyle name="Comma 23 3 5 2 2" xfId="23191" xr:uid="{BE9FC71C-97CF-4BFE-8EB1-B875874B28B4}"/>
    <cellStyle name="Comma 23 3 5 3" xfId="14964" xr:uid="{F23DB5AF-B312-4B26-980E-1CE38E4AA835}"/>
    <cellStyle name="Comma 23 3 6" xfId="4583" xr:uid="{4F27FA44-FDE1-4DCD-A00C-6F6E9C493397}"/>
    <cellStyle name="Comma 23 3 6 2" xfId="11470" xr:uid="{87854E23-22E1-48F7-B6BA-05D01EC63685}"/>
    <cellStyle name="Comma 23 3 6 2 2" xfId="25703" xr:uid="{AB1A9F1D-C899-4841-87F1-25F990E5D703}"/>
    <cellStyle name="Comma 23 3 6 3" xfId="17511" xr:uid="{16E8F7C6-9141-4CB2-BE51-09F423EA316B}"/>
    <cellStyle name="Comma 23 3 7" xfId="8097" xr:uid="{ED5C520B-BDD7-4881-BCF8-FCA57A1F78D3}"/>
    <cellStyle name="Comma 23 3 7 2" xfId="22370" xr:uid="{1A94EDC0-E714-4DF1-9EA6-A9BA71B9F8B6}"/>
    <cellStyle name="Comma 23 3 8" xfId="1802" xr:uid="{29481DCB-A0BF-4150-82D7-107F79809ABE}"/>
    <cellStyle name="Comma 23 3 8 2" xfId="20395" xr:uid="{38F8C58A-A27C-4C58-8E3F-FA5DA0CE401A}"/>
    <cellStyle name="Comma 23 3 8 3" xfId="14162" xr:uid="{C7AAEE1D-96B0-4EE9-9840-A3B2B293E875}"/>
    <cellStyle name="Comma 23 4" xfId="137" xr:uid="{30769958-C9F8-4134-B65B-018B666E5446}"/>
    <cellStyle name="Comma 23 4 2" xfId="31145" xr:uid="{7AFD3E0F-7044-4AC3-8657-FD86E4AEB734}"/>
    <cellStyle name="Comma 23 5" xfId="2058" xr:uid="{9BDABC37-38A8-450C-823C-C79B1F74AD87}"/>
    <cellStyle name="Comma 23 6" xfId="2595" xr:uid="{2933FF8B-39A9-454E-BC88-C38D9BF996C5}"/>
    <cellStyle name="Comma 23 6 2" xfId="6256" xr:uid="{E984FEC7-2EED-43AB-8085-B58F7EDD8AF1}"/>
    <cellStyle name="Comma 23 6 2 2" xfId="12509" xr:uid="{283C281A-3EEC-4D9E-892E-58F1E7A236EE}"/>
    <cellStyle name="Comma 23 6 2 2 2" xfId="26742" xr:uid="{7556188A-E50D-4DA8-9271-00287D2C37E4}"/>
    <cellStyle name="Comma 23 6 2 3" xfId="18569" xr:uid="{3E201354-9A19-4ABF-9CC1-FF6176C15E20}"/>
    <cellStyle name="Comma 23 6 3" xfId="9587" xr:uid="{CAE60064-7622-4C54-94C1-143569567E56}"/>
    <cellStyle name="Comma 23 6 3 2" xfId="23827" xr:uid="{756C338A-E930-413B-A7DC-D574D6E63164}"/>
    <cellStyle name="Comma 23 6 4" xfId="15621" xr:uid="{7657084A-3F4B-458D-89D2-AF552EE7D670}"/>
    <cellStyle name="Comma 23 7" xfId="2866" xr:uid="{82C5625B-1160-4E8B-A633-6F1F605F484D}"/>
    <cellStyle name="Comma 23 7 2" xfId="6516" xr:uid="{E8B93C06-03B9-47CB-88CD-7678E81A15F4}"/>
    <cellStyle name="Comma 23 7 2 2" xfId="12766" xr:uid="{41510676-41F1-404C-A290-89B88AE26324}"/>
    <cellStyle name="Comma 23 7 2 2 2" xfId="26999" xr:uid="{CC5876BD-1DFD-4124-9A24-BFC1B407C529}"/>
    <cellStyle name="Comma 23 7 2 3" xfId="18826" xr:uid="{CD42756B-9C36-4C0C-8874-A4D0D8E93F29}"/>
    <cellStyle name="Comma 23 7 3" xfId="9847" xr:uid="{68B170F5-EF07-482E-8C5F-C416D2823A3A}"/>
    <cellStyle name="Comma 23 7 3 2" xfId="24087" xr:uid="{99EDB75B-2E73-4ABB-9108-282F5FB737A3}"/>
    <cellStyle name="Comma 23 7 4" xfId="15880" xr:uid="{567E760C-9DE9-4052-8E09-1D63D56EE18E}"/>
    <cellStyle name="Comma 23 8" xfId="3111" xr:uid="{6BCF065E-9B1E-4F6E-A7F4-469F7FA76DCD}"/>
    <cellStyle name="Comma 23 8 2" xfId="6761" xr:uid="{AA8F04C7-0284-4F0D-A95B-8E66BA3BE3FC}"/>
    <cellStyle name="Comma 23 8 2 2" xfId="13011" xr:uid="{EB60D1FA-9513-4642-A513-9035CC497C0B}"/>
    <cellStyle name="Comma 23 8 2 2 2" xfId="27244" xr:uid="{8596F16D-E10E-4CB4-8E8A-A0D80B8F50A6}"/>
    <cellStyle name="Comma 23 8 2 3" xfId="19071" xr:uid="{DF886FA1-AEAB-41F1-BFB4-ED50F40459B9}"/>
    <cellStyle name="Comma 23 8 3" xfId="10092" xr:uid="{A75475A0-EFC4-4408-9A86-42C02D64A67F}"/>
    <cellStyle name="Comma 23 8 3 2" xfId="24332" xr:uid="{77B4AB90-2C43-4136-8A8B-28037FF870F2}"/>
    <cellStyle name="Comma 23 8 4" xfId="16125" xr:uid="{5A0CCBD3-8BAB-4DEE-9322-9C12D475E431}"/>
    <cellStyle name="Comma 230" xfId="14068" xr:uid="{F164D130-FF6C-4325-B5B3-F31451833EDF}"/>
    <cellStyle name="Comma 231" xfId="14091" xr:uid="{4C777DB1-E09C-45E7-AA11-C81391842204}"/>
    <cellStyle name="Comma 232" xfId="14054" xr:uid="{B0307627-5DE9-4715-97BF-3E94E994BC9F}"/>
    <cellStyle name="Comma 233" xfId="14065" xr:uid="{05CCCA83-2108-4759-880E-88113B0EAE2A}"/>
    <cellStyle name="Comma 234" xfId="14072" xr:uid="{36719876-57B7-42F2-A8A7-892BF098C71D}"/>
    <cellStyle name="Comma 235" xfId="14210" xr:uid="{5D88A09A-1A4C-4C47-82C7-5F2D2E1A657A}"/>
    <cellStyle name="Comma 236" xfId="14063" xr:uid="{15153C1F-D41F-44F4-A973-8C0C321DDC16}"/>
    <cellStyle name="Comma 237" xfId="32290" xr:uid="{B1D3CADB-7880-4DB5-98D4-6AF15502B7D8}"/>
    <cellStyle name="Comma 238" xfId="32293" xr:uid="{95384398-7BB6-459B-8EDF-57386B963B6D}"/>
    <cellStyle name="Comma 239" xfId="32297" xr:uid="{E022F144-5752-4E43-90D3-454E47DBF396}"/>
    <cellStyle name="Comma 24" xfId="116" xr:uid="{FFB5949F-79FA-47DD-88B6-177891F1F6EE}"/>
    <cellStyle name="Comma 24 2" xfId="536" xr:uid="{88B0AFCD-9DAA-4439-8999-75CE3463E2C8}"/>
    <cellStyle name="Comma 24 2 10" xfId="14250" xr:uid="{6CE86FA6-2A58-4C33-86CA-743C26E2D02B}"/>
    <cellStyle name="Comma 24 2 2" xfId="1925" xr:uid="{4756E9A4-2501-4BA2-A0D3-67850F38ACBB}"/>
    <cellStyle name="Comma 24 2 2 2" xfId="5685" xr:uid="{7EAD35BF-0A0D-4F1C-8BDB-CCCB755D28A5}"/>
    <cellStyle name="Comma 24 2 2 2 2" xfId="12236" xr:uid="{BDFC89B4-A32B-4D85-8834-C86F2EEBDF1E}"/>
    <cellStyle name="Comma 24 2 2 2 2 2" xfId="26469" xr:uid="{D286D159-8842-4B49-929E-C29844582568}"/>
    <cellStyle name="Comma 24 2 2 2 3" xfId="18291" xr:uid="{A2096A99-8C51-40A0-82C1-43C7D5693129}"/>
    <cellStyle name="Comma 24 2 2 3" xfId="9046" xr:uid="{3678DA66-7ACD-42AB-AE79-4633B89198B5}"/>
    <cellStyle name="Comma 24 2 2 3 2" xfId="23290" xr:uid="{675C6DD3-BB3F-47EC-A463-18D20771DA90}"/>
    <cellStyle name="Comma 24 2 2 4" xfId="15060" xr:uid="{19EF221F-EDD0-4373-84A7-61D46C674F5C}"/>
    <cellStyle name="Comma 24 2 2 5" xfId="31146" xr:uid="{100908AA-4F4E-4997-94E6-06C51F2E661E}"/>
    <cellStyle name="Comma 24 2 3" xfId="2694" xr:uid="{2C855D41-EEDB-470D-84EC-F88228E73508}"/>
    <cellStyle name="Comma 24 2 3 2" xfId="6354" xr:uid="{439AFA73-2B4F-4290-A4EC-33A651850D6B}"/>
    <cellStyle name="Comma 24 2 3 2 2" xfId="12606" xr:uid="{539AD574-E532-4E24-8620-871E00B7B345}"/>
    <cellStyle name="Comma 24 2 3 2 2 2" xfId="26839" xr:uid="{6248E2D8-BE2B-4083-9FCD-828652052CDA}"/>
    <cellStyle name="Comma 24 2 3 2 3" xfId="18666" xr:uid="{EEE3050E-13B9-4BC0-BC22-84512627AF24}"/>
    <cellStyle name="Comma 24 2 3 3" xfId="9685" xr:uid="{29164CCF-363A-4228-BBCF-AA999AB0583C}"/>
    <cellStyle name="Comma 24 2 3 3 2" xfId="23925" xr:uid="{26DED097-FD98-47A2-A1A5-5701E55011C3}"/>
    <cellStyle name="Comma 24 2 3 4" xfId="15718" xr:uid="{5F6741C9-7DC8-4A68-85C5-22123B3D25F3}"/>
    <cellStyle name="Comma 24 2 4" xfId="2964" xr:uid="{55B4BBCA-BE93-4807-9E0B-517B891EEF7C}"/>
    <cellStyle name="Comma 24 2 4 2" xfId="6614" xr:uid="{0B3DB2A3-461A-4883-A275-5530B20E1064}"/>
    <cellStyle name="Comma 24 2 4 2 2" xfId="12864" xr:uid="{2C9DB8A7-29AD-4384-BB01-259DDE470308}"/>
    <cellStyle name="Comma 24 2 4 2 2 2" xfId="27097" xr:uid="{576ED4AE-1A9C-45C6-B1DF-5E5026AEAF74}"/>
    <cellStyle name="Comma 24 2 4 2 3" xfId="18924" xr:uid="{287168BB-6339-4543-BDFB-3CA2ED78AE21}"/>
    <cellStyle name="Comma 24 2 4 3" xfId="9945" xr:uid="{3C470CDF-D941-4A6D-B0EA-9D187642F2B7}"/>
    <cellStyle name="Comma 24 2 4 3 2" xfId="24185" xr:uid="{38750FC5-10DA-4007-9B52-205592389B5D}"/>
    <cellStyle name="Comma 24 2 4 4" xfId="15978" xr:uid="{032F5473-05DE-4B11-9380-E0CA43384697}"/>
    <cellStyle name="Comma 24 2 5" xfId="3209" xr:uid="{B999ACCB-64E7-4597-90EE-0C4C04CD9DBE}"/>
    <cellStyle name="Comma 24 2 5 2" xfId="6859" xr:uid="{7EC49C0C-F45D-425B-B905-F47014EAA368}"/>
    <cellStyle name="Comma 24 2 5 2 2" xfId="13109" xr:uid="{9C8D9C9E-B35A-4BED-B54B-8EF25FD5744E}"/>
    <cellStyle name="Comma 24 2 5 2 2 2" xfId="27342" xr:uid="{86CF5210-9869-4A33-A417-FF8487E83E0E}"/>
    <cellStyle name="Comma 24 2 5 2 3" xfId="19169" xr:uid="{492FB77E-52A9-4BEE-8F6A-E09020BC5A18}"/>
    <cellStyle name="Comma 24 2 5 3" xfId="10190" xr:uid="{E2C2A96F-3EBA-4354-BF41-A11C97DD0B48}"/>
    <cellStyle name="Comma 24 2 5 3 2" xfId="24430" xr:uid="{2517A28A-42D3-44B7-BA53-E19E019ABDF6}"/>
    <cellStyle name="Comma 24 2 5 4" xfId="16223" xr:uid="{7005295D-D78B-4F84-AFF4-B8A8410104EA}"/>
    <cellStyle name="Comma 24 2 6" xfId="3441" xr:uid="{CC8A6B1A-019D-4B2A-BEC4-F13847709EC0}"/>
    <cellStyle name="Comma 24 2 6 2" xfId="7075" xr:uid="{B16182EC-B584-4EB8-B87A-E39534B5DE46}"/>
    <cellStyle name="Comma 24 2 6 2 2" xfId="13325" xr:uid="{E79DCA0C-0B6E-4B5D-9B85-47D5FFD4E135}"/>
    <cellStyle name="Comma 24 2 6 2 2 2" xfId="27558" xr:uid="{8B18A485-2140-4B50-94F2-2FCA29EA1FA4}"/>
    <cellStyle name="Comma 24 2 6 2 3" xfId="19385" xr:uid="{1B66338A-341A-41E4-955F-74F501CBB4B5}"/>
    <cellStyle name="Comma 24 2 6 3" xfId="10407" xr:uid="{796EBD0A-48F4-4C6A-9470-06688DB356B3}"/>
    <cellStyle name="Comma 24 2 6 3 2" xfId="24646" xr:uid="{00D0FC70-3C46-4508-A87F-7773C294CCA2}"/>
    <cellStyle name="Comma 24 2 6 4" xfId="16438" xr:uid="{EF980CC6-6D96-40D3-85B1-F08F9EF4DBAB}"/>
    <cellStyle name="Comma 24 2 7" xfId="4051" xr:uid="{7FF71110-CD73-4420-9049-0269AADF8C09}"/>
    <cellStyle name="Comma 24 2 7 2" xfId="7621" xr:uid="{D17B3220-0893-471F-A746-3019CC4F403E}"/>
    <cellStyle name="Comma 24 2 7 2 2" xfId="13871" xr:uid="{F74133D7-A592-4AA4-93A8-02BDBFA2E768}"/>
    <cellStyle name="Comma 24 2 7 2 2 2" xfId="28104" xr:uid="{0374E282-B6FE-4ECB-B42C-2A48CFB83BB2}"/>
    <cellStyle name="Comma 24 2 7 2 3" xfId="19931" xr:uid="{3B627D24-792C-47A8-93DA-77122D7ED765}"/>
    <cellStyle name="Comma 24 2 7 3" xfId="10952" xr:uid="{D6287577-2EB6-44FB-A551-D1139E45BEB1}"/>
    <cellStyle name="Comma 24 2 7 3 2" xfId="25187" xr:uid="{55359CF7-FC5F-4E8F-97C1-9A03FD0FECC2}"/>
    <cellStyle name="Comma 24 2 7 4" xfId="16979" xr:uid="{8391B9F7-F4C2-4DE9-86AD-4D6F4D31FA4C}"/>
    <cellStyle name="Comma 24 2 8" xfId="4706" xr:uid="{E5AC3797-1129-4A2C-82A5-BAE923E7AAC0}"/>
    <cellStyle name="Comma 24 2 8 2" xfId="11588" xr:uid="{E8B9D3CC-7CFE-417E-BFD1-33D2584F0090}"/>
    <cellStyle name="Comma 24 2 8 2 2" xfId="25821" xr:uid="{3F80C529-7B8A-481D-B4F2-8D3507688B1B}"/>
    <cellStyle name="Comma 24 2 8 3" xfId="17634" xr:uid="{27286A50-2589-47B3-9AB3-B34EB8FEFAC3}"/>
    <cellStyle name="Comma 24 2 9" xfId="8199" xr:uid="{4B57E774-3DF2-4598-845A-765F235007A5}"/>
    <cellStyle name="Comma 24 2 9 2" xfId="22469" xr:uid="{78AD57A2-8255-44A1-9395-E0DFA109062F}"/>
    <cellStyle name="Comma 24 3" xfId="360" xr:uid="{20362300-19D5-4AE3-9C25-68A632DA5087}"/>
    <cellStyle name="Comma 24 3 2" xfId="2094" xr:uid="{98DF54CF-151B-4A6C-8E7E-7FDF2E696C63}"/>
    <cellStyle name="Comma 24 3 2 2" xfId="5814" xr:uid="{28E7181A-5A28-4DC8-B1B5-FE3E75A17AA0}"/>
    <cellStyle name="Comma 24 3 2 2 2" xfId="12337" xr:uid="{CBC74354-93B6-4CAE-81DA-0F29240810E0}"/>
    <cellStyle name="Comma 24 3 2 2 2 2" xfId="26570" xr:uid="{86A9F4F3-9A55-4135-AEB4-CD23052AA174}"/>
    <cellStyle name="Comma 24 3 2 2 3" xfId="18393" xr:uid="{A7CA6DFC-027E-4C7D-9529-93BC54CF643C}"/>
    <cellStyle name="Comma 24 3 2 3" xfId="9164" xr:uid="{400330D3-8B11-429C-864A-1DC442A93F1E}"/>
    <cellStyle name="Comma 24 3 2 3 2" xfId="23406" xr:uid="{A678F7AB-945D-4CFE-88FA-FE353CD4E78C}"/>
    <cellStyle name="Comma 24 3 2 4" xfId="15172" xr:uid="{5B5AE8B9-A18D-4B77-AACC-995B4BFE7ABC}"/>
    <cellStyle name="Comma 24 3 3" xfId="3373" xr:uid="{B312F899-2BC0-4B72-8891-0F52A35D8978}"/>
    <cellStyle name="Comma 24 3 3 2" xfId="7008" xr:uid="{0D957A1A-C882-468A-A1D8-B3D75436F616}"/>
    <cellStyle name="Comma 24 3 3 2 2" xfId="13258" xr:uid="{CA238F75-3F05-4576-B628-1FC2E9E1A8C9}"/>
    <cellStyle name="Comma 24 3 3 2 2 2" xfId="27491" xr:uid="{278B9AE4-EBE7-4F2F-92E2-0769AB0AD6AE}"/>
    <cellStyle name="Comma 24 3 3 2 3" xfId="19318" xr:uid="{164416EB-8CDA-49BC-BCC9-D37CD1648A5F}"/>
    <cellStyle name="Comma 24 3 3 3" xfId="10340" xr:uid="{34ADEB16-AA1C-4E54-BA2B-77318A3632AF}"/>
    <cellStyle name="Comma 24 3 3 3 2" xfId="24579" xr:uid="{23246B32-A808-46C5-B913-8E26058FB817}"/>
    <cellStyle name="Comma 24 3 3 4" xfId="16371" xr:uid="{3AA607C3-258C-497F-8195-71149AEC0EA4}"/>
    <cellStyle name="Comma 24 3 4" xfId="3984" xr:uid="{6B74FEA3-3DE9-47C7-B773-3A58625BE945}"/>
    <cellStyle name="Comma 24 3 4 2" xfId="7554" xr:uid="{1D490196-F718-47C9-9F83-7D4F07B5658B}"/>
    <cellStyle name="Comma 24 3 4 2 2" xfId="13804" xr:uid="{789AC31E-4D7C-457F-ADE3-CA2A35DEECAD}"/>
    <cellStyle name="Comma 24 3 4 2 2 2" xfId="28037" xr:uid="{5AD106EF-D96D-4612-A109-903531A2D611}"/>
    <cellStyle name="Comma 24 3 4 2 3" xfId="19864" xr:uid="{2752B647-9C1A-40A7-BF18-0E41517F4032}"/>
    <cellStyle name="Comma 24 3 4 3" xfId="10885" xr:uid="{7DC7E484-ADE2-4802-BBBC-6BCEE1CCA7C7}"/>
    <cellStyle name="Comma 24 3 4 3 2" xfId="25120" xr:uid="{4A3C21AF-44C5-4F3A-AE1F-4C4E4497406F}"/>
    <cellStyle name="Comma 24 3 4 4" xfId="16912" xr:uid="{982D0B79-0AA2-4739-989C-F9A01367B0CD}"/>
    <cellStyle name="Comma 24 3 5" xfId="5590" xr:uid="{E6DC2DE6-4F4D-4329-A9E4-D8AD811BB864}"/>
    <cellStyle name="Comma 24 3 5 2" xfId="8957" xr:uid="{A7B4EDC7-93C0-46CF-81EF-5C0F15D8043A}"/>
    <cellStyle name="Comma 24 3 5 2 2" xfId="23201" xr:uid="{D6B80F8F-1FDD-4EB7-ADF4-5456431AD0B3}"/>
    <cellStyle name="Comma 24 3 5 3" xfId="14973" xr:uid="{2C6E28FA-9545-4CC6-A720-263025C392BB}"/>
    <cellStyle name="Comma 24 3 6" xfId="4600" xr:uid="{7B763B1E-AE8C-472E-97CE-DC7B2B9A4EEC}"/>
    <cellStyle name="Comma 24 3 6 2" xfId="11487" xr:uid="{7CBC4A26-AE1F-4E2B-A93A-43B74C7F7C30}"/>
    <cellStyle name="Comma 24 3 6 2 2" xfId="25720" xr:uid="{89D33FBC-3AF8-4FC7-BF8F-96311525B894}"/>
    <cellStyle name="Comma 24 3 6 3" xfId="17528" xr:uid="{A4CB2FB9-C13C-465D-9726-231A51964E87}"/>
    <cellStyle name="Comma 24 3 7" xfId="8111" xr:uid="{107E3A72-F82F-41C2-BF6A-365CC1EC4D0E}"/>
    <cellStyle name="Comma 24 3 7 2" xfId="22384" xr:uid="{B2290948-92B0-40AC-9D6E-86AEC178E611}"/>
    <cellStyle name="Comma 24 3 8" xfId="1814" xr:uid="{5976E2B5-D163-4A9B-99A3-8B769C105E52}"/>
    <cellStyle name="Comma 24 3 8 2" xfId="20397" xr:uid="{724CA77E-47EB-4364-93B3-7DAEE3D558B2}"/>
    <cellStyle name="Comma 24 3 8 3" xfId="14177" xr:uid="{94EF7B24-7BC4-4E16-BD44-892B7A4AA446}"/>
    <cellStyle name="Comma 24 4" xfId="138" xr:uid="{0FBD65C1-6995-4157-B1E8-E6A3F390A342}"/>
    <cellStyle name="Comma 24 4 2" xfId="32179" xr:uid="{98B80A9D-77CC-4DF3-BEE4-942B564E310D}"/>
    <cellStyle name="Comma 24 5" xfId="1860" xr:uid="{E3A0C817-5479-4615-B1BB-F305C553041D}"/>
    <cellStyle name="Comma 24 6" xfId="2605" xr:uid="{E42B24B9-3714-468F-BFAA-98683CD905FE}"/>
    <cellStyle name="Comma 24 6 2" xfId="6266" xr:uid="{457BC3F1-5F13-447E-9E28-BCA49657DE6C}"/>
    <cellStyle name="Comma 24 6 2 2" xfId="12518" xr:uid="{7A30762D-BC4E-41CF-BF50-59CA81706F27}"/>
    <cellStyle name="Comma 24 6 2 2 2" xfId="26751" xr:uid="{62933577-7A28-4DC4-B5F8-E559307EB6B0}"/>
    <cellStyle name="Comma 24 6 2 3" xfId="18578" xr:uid="{B9FE4BE1-6215-4702-B143-5620FEBFB910}"/>
    <cellStyle name="Comma 24 6 3" xfId="9597" xr:uid="{A1D0B06A-D047-4685-A7DF-AE43452FB602}"/>
    <cellStyle name="Comma 24 6 3 2" xfId="23837" xr:uid="{5E727FF2-5006-43B4-B17C-28BE247358A4}"/>
    <cellStyle name="Comma 24 6 4" xfId="15631" xr:uid="{B8C919B5-323E-4937-B308-86CE55E71AFE}"/>
    <cellStyle name="Comma 24 7" xfId="2876" xr:uid="{D1421853-1400-4401-98C3-CD2703B65576}"/>
    <cellStyle name="Comma 24 7 2" xfId="6526" xr:uid="{00884C48-072E-456A-9867-C1A469614501}"/>
    <cellStyle name="Comma 24 7 2 2" xfId="12776" xr:uid="{CA1FF3B5-C0E3-4D84-800C-72721988CE3B}"/>
    <cellStyle name="Comma 24 7 2 2 2" xfId="27009" xr:uid="{8A39154D-BDEE-4EFE-8BC1-73E7E5633E19}"/>
    <cellStyle name="Comma 24 7 2 3" xfId="18836" xr:uid="{5677DCDC-BF19-472E-9A0E-9D0A1EFF9C57}"/>
    <cellStyle name="Comma 24 7 3" xfId="9857" xr:uid="{658AD9F5-0D6A-40D3-83AA-B8E9DA8AFB8F}"/>
    <cellStyle name="Comma 24 7 3 2" xfId="24097" xr:uid="{99637919-9734-4DBD-888F-725737F50980}"/>
    <cellStyle name="Comma 24 7 4" xfId="15890" xr:uid="{772FD4C0-9475-48C8-B41A-AA7DA73801AD}"/>
    <cellStyle name="Comma 24 8" xfId="3121" xr:uid="{75A0666B-5257-42F0-A72E-477937DC688B}"/>
    <cellStyle name="Comma 24 8 2" xfId="6771" xr:uid="{EB9F8D88-6B9F-4454-8FA2-3C20DFFCBBE3}"/>
    <cellStyle name="Comma 24 8 2 2" xfId="13021" xr:uid="{6A617129-1325-4991-8340-8FEBEE88AFF9}"/>
    <cellStyle name="Comma 24 8 2 2 2" xfId="27254" xr:uid="{8A7842E6-6B54-489E-A2F6-589850E6DAAE}"/>
    <cellStyle name="Comma 24 8 2 3" xfId="19081" xr:uid="{2183B691-9966-4687-9079-3490F62F9C63}"/>
    <cellStyle name="Comma 24 8 3" xfId="10102" xr:uid="{357AF9C2-9250-4C7A-9720-C0D8C449770C}"/>
    <cellStyle name="Comma 24 8 3 2" xfId="24342" xr:uid="{AC50147C-18B2-4245-B18A-17E660B40729}"/>
    <cellStyle name="Comma 24 8 4" xfId="16135" xr:uid="{03825D4D-DB33-4556-8E05-DD1727CFF0EA}"/>
    <cellStyle name="Comma 240" xfId="32299" xr:uid="{8D649087-E822-4E47-91E4-C065F25EBB03}"/>
    <cellStyle name="Comma 241" xfId="32303" xr:uid="{43E2E8BD-C4D2-4AA7-86C3-36210F538B80}"/>
    <cellStyle name="Comma 242" xfId="32306" xr:uid="{BFC91DF4-7187-48AA-B2A8-32EE943C02ED}"/>
    <cellStyle name="Comma 243" xfId="32307" xr:uid="{7A636BB4-B958-469E-810E-1CF21E556F10}"/>
    <cellStyle name="Comma 244" xfId="32309" xr:uid="{1CD36AEE-C05A-4558-A045-5FAE2D1914F6}"/>
    <cellStyle name="Comma 245" xfId="69" xr:uid="{0C15FF51-8D63-4F43-894F-9C42B638A9B8}"/>
    <cellStyle name="Comma 25" xfId="117" xr:uid="{C0C09C21-68A5-4B37-923B-7A5453FD2A02}"/>
    <cellStyle name="Comma 25 2" xfId="529" xr:uid="{431F2A55-CA38-4874-9845-23D850F4CFAF}"/>
    <cellStyle name="Comma 25 2 10" xfId="14243" xr:uid="{24994893-CBC6-4886-BDAB-5F5E1DDEE081}"/>
    <cellStyle name="Comma 25 2 2" xfId="1924" xr:uid="{F0092F6F-E4EC-48D5-B03E-0203108830DB}"/>
    <cellStyle name="Comma 25 2 2 2" xfId="5684" xr:uid="{16393EA5-95F7-4C19-BD97-6298146B2ED5}"/>
    <cellStyle name="Comma 25 2 2 2 2" xfId="12235" xr:uid="{F55BA48D-9999-42BB-96BE-A977AF94E445}"/>
    <cellStyle name="Comma 25 2 2 2 2 2" xfId="26468" xr:uid="{61AA50B9-90F8-4F34-9E85-5CD1EE8739C4}"/>
    <cellStyle name="Comma 25 2 2 2 3" xfId="18290" xr:uid="{9CCACF20-3C9D-4ECE-BBDB-F96C3185018E}"/>
    <cellStyle name="Comma 25 2 2 3" xfId="9045" xr:uid="{A079EE30-FAAF-41BE-8729-C8CFCFF2EEA5}"/>
    <cellStyle name="Comma 25 2 2 3 2" xfId="23289" xr:uid="{87A632A4-E3AA-4FAA-9528-5C10625000EF}"/>
    <cellStyle name="Comma 25 2 2 4" xfId="15059" xr:uid="{C5293CD7-F69B-4DCA-9589-A8504A1BFD14}"/>
    <cellStyle name="Comma 25 2 3" xfId="2693" xr:uid="{41898AA2-7C3F-4354-97FC-E1DB7E347A1E}"/>
    <cellStyle name="Comma 25 2 3 2" xfId="6353" xr:uid="{26EA5BFF-8755-40DB-8E5E-E6172A60F81B}"/>
    <cellStyle name="Comma 25 2 3 2 2" xfId="12605" xr:uid="{7E8F0967-149B-4EC2-B82C-6EF4A3161613}"/>
    <cellStyle name="Comma 25 2 3 2 2 2" xfId="26838" xr:uid="{FD46DFC7-5A05-4285-9B8D-C03981548268}"/>
    <cellStyle name="Comma 25 2 3 2 3" xfId="18665" xr:uid="{CFAFF3D9-8BEB-4A08-8960-A1B8FA919CB6}"/>
    <cellStyle name="Comma 25 2 3 3" xfId="9684" xr:uid="{1AA5FF02-2449-488E-8F4E-CD2639A2331B}"/>
    <cellStyle name="Comma 25 2 3 3 2" xfId="23924" xr:uid="{73CFE688-5AB7-4176-911C-7306062B360B}"/>
    <cellStyle name="Comma 25 2 3 4" xfId="15717" xr:uid="{E5D6CD92-E155-48A4-A738-8AC9CBAC793A}"/>
    <cellStyle name="Comma 25 2 4" xfId="2963" xr:uid="{5317E6E4-7D4B-4F09-8DFF-EF8516F687D5}"/>
    <cellStyle name="Comma 25 2 4 2" xfId="6613" xr:uid="{F7DA5E94-18A0-4F09-B3A0-43E9BE8DFDB2}"/>
    <cellStyle name="Comma 25 2 4 2 2" xfId="12863" xr:uid="{9506F083-1703-4673-BD18-5EFD100385B1}"/>
    <cellStyle name="Comma 25 2 4 2 2 2" xfId="27096" xr:uid="{AF440409-FC38-4AD8-A15F-081BE1FD94D8}"/>
    <cellStyle name="Comma 25 2 4 2 3" xfId="18923" xr:uid="{99AE16D9-703E-4C06-8D32-DB30970173B7}"/>
    <cellStyle name="Comma 25 2 4 3" xfId="9944" xr:uid="{05489B40-3782-49F8-AA6D-D00FC54A9ADD}"/>
    <cellStyle name="Comma 25 2 4 3 2" xfId="24184" xr:uid="{482C6014-A69E-477F-BA8D-FFA76CE9EDC3}"/>
    <cellStyle name="Comma 25 2 4 4" xfId="15977" xr:uid="{FA0C80A9-EC58-4E21-906A-482CDDAE910F}"/>
    <cellStyle name="Comma 25 2 5" xfId="3208" xr:uid="{0E3C87E2-0266-4D75-BF10-FC86FCA850AD}"/>
    <cellStyle name="Comma 25 2 5 2" xfId="6858" xr:uid="{92281E13-8DF7-4499-9D6C-E3076412F265}"/>
    <cellStyle name="Comma 25 2 5 2 2" xfId="13108" xr:uid="{0B8C269B-73BB-48B6-9910-BC60A226B42E}"/>
    <cellStyle name="Comma 25 2 5 2 2 2" xfId="27341" xr:uid="{4A9F294E-6FB5-4683-AE07-73CAE3223724}"/>
    <cellStyle name="Comma 25 2 5 2 3" xfId="19168" xr:uid="{D0DB4BD8-B907-4E5C-851B-C07A16328260}"/>
    <cellStyle name="Comma 25 2 5 3" xfId="10189" xr:uid="{CBAE8BC4-CAAA-4977-841A-DC55B6D10C3F}"/>
    <cellStyle name="Comma 25 2 5 3 2" xfId="24429" xr:uid="{7F7EDC88-D238-4394-8F42-5CBA74DF3BF5}"/>
    <cellStyle name="Comma 25 2 5 4" xfId="16222" xr:uid="{ABEC92C2-2A89-46D7-BCC0-55E3AD9D6EDF}"/>
    <cellStyle name="Comma 25 2 6" xfId="3434" xr:uid="{9D56A790-D568-4EF2-ADE6-350B7446A4C2}"/>
    <cellStyle name="Comma 25 2 6 2" xfId="7068" xr:uid="{C7372D6C-73CF-4417-9219-2F6864CE7450}"/>
    <cellStyle name="Comma 25 2 6 2 2" xfId="13318" xr:uid="{F457AF8E-4762-4D1E-8CCE-44EE80934FD4}"/>
    <cellStyle name="Comma 25 2 6 2 2 2" xfId="27551" xr:uid="{26C3FD89-0B79-407E-916E-BCEB2F227982}"/>
    <cellStyle name="Comma 25 2 6 2 3" xfId="19378" xr:uid="{E4E04012-C7FD-4F05-9BBD-F1DFE718A256}"/>
    <cellStyle name="Comma 25 2 6 3" xfId="10400" xr:uid="{A5EFC164-E8F8-43BC-91B5-71BD6A599E79}"/>
    <cellStyle name="Comma 25 2 6 3 2" xfId="24639" xr:uid="{AF03B004-796C-4E41-B72A-A18D15C5EFCC}"/>
    <cellStyle name="Comma 25 2 6 4" xfId="16431" xr:uid="{EAB11F58-1E52-4416-945F-180D0FEAFE13}"/>
    <cellStyle name="Comma 25 2 7" xfId="4044" xr:uid="{847A0A71-DD7C-4974-AFDC-650FF14B9123}"/>
    <cellStyle name="Comma 25 2 7 2" xfId="7614" xr:uid="{D17A231E-98D6-46B4-A592-B9667FDCB21B}"/>
    <cellStyle name="Comma 25 2 7 2 2" xfId="13864" xr:uid="{7CB85D0D-781A-4451-A578-A3B70DDC3D2E}"/>
    <cellStyle name="Comma 25 2 7 2 2 2" xfId="28097" xr:uid="{9DCB6862-9D64-4708-A0F8-14F0227888A5}"/>
    <cellStyle name="Comma 25 2 7 2 3" xfId="19924" xr:uid="{2474A47A-7CB7-4AA1-847E-D8709964ACBC}"/>
    <cellStyle name="Comma 25 2 7 3" xfId="10945" xr:uid="{4D0DDF68-D704-4D6B-9D8F-9246CE8F9CB1}"/>
    <cellStyle name="Comma 25 2 7 3 2" xfId="25180" xr:uid="{91A7CE55-4406-47BA-8302-68F511D3B0C1}"/>
    <cellStyle name="Comma 25 2 7 4" xfId="16972" xr:uid="{90ABBDDE-4F21-4B41-B344-A058963926C8}"/>
    <cellStyle name="Comma 25 2 8" xfId="4699" xr:uid="{AA09C5F8-B038-48F0-BE2B-DC34067D5173}"/>
    <cellStyle name="Comma 25 2 8 2" xfId="11581" xr:uid="{133AEA6A-0244-4778-8FAC-3DCF7A42B311}"/>
    <cellStyle name="Comma 25 2 8 2 2" xfId="25814" xr:uid="{13F3BDB1-7136-4A7B-A3BB-5974C5470CDB}"/>
    <cellStyle name="Comma 25 2 8 3" xfId="17627" xr:uid="{EAF64C6A-3326-406F-A71B-10A70B25099C}"/>
    <cellStyle name="Comma 25 2 9" xfId="8192" xr:uid="{7110FFAF-EA45-43F9-AC93-8602017EEA4F}"/>
    <cellStyle name="Comma 25 2 9 2" xfId="22462" xr:uid="{0CC7ACEE-0DDA-4961-99A0-37DCB28A7E27}"/>
    <cellStyle name="Comma 25 3" xfId="350" xr:uid="{25A2642C-9F1E-4395-9084-36A0AC0F771C}"/>
    <cellStyle name="Comma 25 3 2" xfId="1842" xr:uid="{7539B9B9-96DD-42D0-81FB-C6BE7642BB40}"/>
    <cellStyle name="Comma 25 3 2 2" xfId="5613" xr:uid="{FBC6872D-E671-446E-A25F-E7E245ECF409}"/>
    <cellStyle name="Comma 25 3 2 2 2" xfId="12190" xr:uid="{1C5CC213-62DA-4754-A0C6-FF1556A44C7B}"/>
    <cellStyle name="Comma 25 3 2 2 2 2" xfId="26423" xr:uid="{B94461C1-8462-49FD-AF5A-7677B8A6A11A}"/>
    <cellStyle name="Comma 25 3 2 2 3" xfId="18244" xr:uid="{A1B201F9-F20A-47F9-95B0-4AE9FD7043B2}"/>
    <cellStyle name="Comma 25 3 2 3" xfId="8978" xr:uid="{EAB91E0A-055A-49B6-A031-FF8C90556F7B}"/>
    <cellStyle name="Comma 25 3 2 3 2" xfId="23222" xr:uid="{794A03AA-30BF-454E-9D5A-E9246AD16C07}"/>
    <cellStyle name="Comma 25 3 2 4" xfId="14993" xr:uid="{1EC9046F-CF51-461C-A0EA-95E3DA7C00B3}"/>
    <cellStyle name="Comma 25 3 3" xfId="3367" xr:uid="{3AD96DD8-0294-4D4B-8C41-C20D8C86B933}"/>
    <cellStyle name="Comma 25 3 3 2" xfId="7002" xr:uid="{67A69B20-9366-4E28-9EE6-7416F978DB76}"/>
    <cellStyle name="Comma 25 3 3 2 2" xfId="13252" xr:uid="{78FEFAD4-B2CD-4E60-8312-E26686185173}"/>
    <cellStyle name="Comma 25 3 3 2 2 2" xfId="27485" xr:uid="{5331D0A8-A59A-47A5-8112-C8CA9AD0FDBA}"/>
    <cellStyle name="Comma 25 3 3 2 3" xfId="19312" xr:uid="{0F0F9DF1-E070-4664-AA5E-34A624D3E9E5}"/>
    <cellStyle name="Comma 25 3 3 3" xfId="10334" xr:uid="{E5ACB917-62B4-409E-AFA9-1D27177C2F2D}"/>
    <cellStyle name="Comma 25 3 3 3 2" xfId="24573" xr:uid="{84F5C743-5C18-4CDC-BC58-7DC1DB3BCD3A}"/>
    <cellStyle name="Comma 25 3 3 4" xfId="16365" xr:uid="{752F6ECA-1D0F-453E-AC7F-647B634E73CD}"/>
    <cellStyle name="Comma 25 3 4" xfId="3978" xr:uid="{E64C27FC-8199-4FF9-8AA2-885940DBD241}"/>
    <cellStyle name="Comma 25 3 4 2" xfId="7548" xr:uid="{BEC14564-1534-4214-8D7C-72D2B56CDFB5}"/>
    <cellStyle name="Comma 25 3 4 2 2" xfId="13798" xr:uid="{1FD52801-270C-43FC-A9B8-E378DB2E666F}"/>
    <cellStyle name="Comma 25 3 4 2 2 2" xfId="28031" xr:uid="{6FE46F8E-B9B6-4069-BC32-87BF06AFCF3D}"/>
    <cellStyle name="Comma 25 3 4 2 3" xfId="19858" xr:uid="{2939150E-E2DA-40B1-B928-35F86D5920E9}"/>
    <cellStyle name="Comma 25 3 4 3" xfId="10879" xr:uid="{8909072A-87E5-4653-86E4-84180472DD67}"/>
    <cellStyle name="Comma 25 3 4 3 2" xfId="25114" xr:uid="{464EB975-9265-4B75-8189-25C2DB606C71}"/>
    <cellStyle name="Comma 25 3 4 4" xfId="16906" xr:uid="{1B3A6DFD-A0CF-458B-B8B0-FA8C392B0B64}"/>
    <cellStyle name="Comma 25 3 5" xfId="5589" xr:uid="{F04120CA-8367-4836-8CA7-8A0FCD8A5143}"/>
    <cellStyle name="Comma 25 3 5 2" xfId="8956" xr:uid="{D1CC16DE-A859-4642-9698-43CE42AF7496}"/>
    <cellStyle name="Comma 25 3 5 2 2" xfId="23200" xr:uid="{E4B73747-FCED-4560-9B26-BDAD6906164A}"/>
    <cellStyle name="Comma 25 3 5 3" xfId="14972" xr:uid="{83064687-1879-4213-84C6-44F3602F60D6}"/>
    <cellStyle name="Comma 25 3 6" xfId="4593" xr:uid="{E0204E4E-9019-4F18-8FB8-27677935D1E7}"/>
    <cellStyle name="Comma 25 3 6 2" xfId="11480" xr:uid="{F2245DD0-15E1-49CA-9029-3FF763EBE22F}"/>
    <cellStyle name="Comma 25 3 6 2 2" xfId="25713" xr:uid="{A0A2EE84-5322-4FD8-B6D9-42F10F0122DC}"/>
    <cellStyle name="Comma 25 3 6 3" xfId="17521" xr:uid="{FB92BD40-67A0-4274-9D75-60384C53875B}"/>
    <cellStyle name="Comma 25 3 7" xfId="8105" xr:uid="{87A26B33-8C1D-4D6D-8F09-DB231BA48E4F}"/>
    <cellStyle name="Comma 25 3 7 2" xfId="22378" xr:uid="{1FB9DE66-718A-4E01-B7C9-A46DDF81F84E}"/>
    <cellStyle name="Comma 25 3 8" xfId="1813" xr:uid="{A86BD001-DA06-4568-8C8B-478FB383D72C}"/>
    <cellStyle name="Comma 25 3 8 2" xfId="20396" xr:uid="{A23AB2FA-55DF-44F1-878F-9862BED54ED7}"/>
    <cellStyle name="Comma 25 3 8 3" xfId="14170" xr:uid="{96D82801-58C9-4253-8610-CAD32B9647D2}"/>
    <cellStyle name="Comma 25 4" xfId="139" xr:uid="{80A59A26-073F-41F2-B68D-044ADCC4F4D1}"/>
    <cellStyle name="Comma 25 4 2" xfId="31147" xr:uid="{5657A6DF-1707-4C17-A8D6-30FD74B89B7A}"/>
    <cellStyle name="Comma 25 5" xfId="1870" xr:uid="{865F0CD7-1B68-4576-BB75-A78E4C437370}"/>
    <cellStyle name="Comma 25 6" xfId="2604" xr:uid="{3CBEDD4F-D655-4575-9842-5F0D2EA20E8F}"/>
    <cellStyle name="Comma 25 6 2" xfId="6265" xr:uid="{DFE81EE2-FA24-4DBB-846D-44061117798E}"/>
    <cellStyle name="Comma 25 6 2 2" xfId="12517" xr:uid="{88061F05-BDD8-481A-8AD1-7865CDE6D241}"/>
    <cellStyle name="Comma 25 6 2 2 2" xfId="26750" xr:uid="{53F3C185-7531-4805-B1F5-A518099D27BB}"/>
    <cellStyle name="Comma 25 6 2 3" xfId="18577" xr:uid="{BA359508-4A0F-4381-9B15-40EC7F45D49B}"/>
    <cellStyle name="Comma 25 6 3" xfId="9596" xr:uid="{AA45FF9D-F6F9-4CE1-91BF-D3B44360492B}"/>
    <cellStyle name="Comma 25 6 3 2" xfId="23836" xr:uid="{D7716D44-E1F5-4DEF-B223-239AE45BF93F}"/>
    <cellStyle name="Comma 25 6 4" xfId="15630" xr:uid="{CC55D9F2-95A5-485E-AE4C-B9A2BCE88BDB}"/>
    <cellStyle name="Comma 25 7" xfId="2875" xr:uid="{51A1BE32-252B-4373-BD04-A8EA0381A5AC}"/>
    <cellStyle name="Comma 25 7 2" xfId="6525" xr:uid="{CA7F2201-F060-4DA2-944D-FAA43C4EFD7A}"/>
    <cellStyle name="Comma 25 7 2 2" xfId="12775" xr:uid="{E9C12E0B-5AA4-42E4-9280-7FF614610085}"/>
    <cellStyle name="Comma 25 7 2 2 2" xfId="27008" xr:uid="{7D3A5D55-D4BA-4ADE-91FB-5119FD7AA896}"/>
    <cellStyle name="Comma 25 7 2 3" xfId="18835" xr:uid="{2EF67BD8-2FEE-4B46-9609-AFC0B863C783}"/>
    <cellStyle name="Comma 25 7 3" xfId="9856" xr:uid="{2CD6D7DE-29E7-4C16-9742-1BA12A55E1CF}"/>
    <cellStyle name="Comma 25 7 3 2" xfId="24096" xr:uid="{2C66AAFA-2A7D-4A81-928E-E744C2C23504}"/>
    <cellStyle name="Comma 25 7 4" xfId="15889" xr:uid="{BA756CAC-3F3B-4DAC-B5EF-10F1A69FB8DC}"/>
    <cellStyle name="Comma 25 8" xfId="3120" xr:uid="{991DDC2D-A1D8-405A-88F3-1EB07F979918}"/>
    <cellStyle name="Comma 25 8 2" xfId="6770" xr:uid="{2832DAE8-A2A8-4AA1-AA93-9641AE7897F3}"/>
    <cellStyle name="Comma 25 8 2 2" xfId="13020" xr:uid="{468E0962-8D3B-4288-9ACA-CEAFF1B31ED9}"/>
    <cellStyle name="Comma 25 8 2 2 2" xfId="27253" xr:uid="{F8D99D92-F5C2-482C-B50D-C61311B612A6}"/>
    <cellStyle name="Comma 25 8 2 3" xfId="19080" xr:uid="{7B1A8DB4-513B-4F45-848F-750BA3D156F5}"/>
    <cellStyle name="Comma 25 8 3" xfId="10101" xr:uid="{61E41A2D-EA4B-487D-95A0-09B1E61AE4E3}"/>
    <cellStyle name="Comma 25 8 3 2" xfId="24341" xr:uid="{4497AF55-1803-4AEB-A1E3-4993C05A844D}"/>
    <cellStyle name="Comma 25 8 4" xfId="16134" xr:uid="{15FF93D5-F244-4E14-9C1B-A64B7E735B9C}"/>
    <cellStyle name="Comma 26" xfId="351" xr:uid="{066450C7-2870-46DD-B918-AC23DF0CA14D}"/>
    <cellStyle name="Comma 26 10" xfId="4594" xr:uid="{39AE6A3F-3021-458A-BFB7-827E76F7ACA4}"/>
    <cellStyle name="Comma 26 10 2" xfId="11481" xr:uid="{5A4CC4CD-C13F-47F5-AD3C-7C92DBB00744}"/>
    <cellStyle name="Comma 26 10 2 2" xfId="25714" xr:uid="{F1935A80-6485-42CC-AF3C-20D9E5D7D092}"/>
    <cellStyle name="Comma 26 10 3" xfId="17522" xr:uid="{DECF2E7D-F991-418A-A5DA-6D83422E2CAB}"/>
    <cellStyle name="Comma 26 11" xfId="8106" xr:uid="{EC3ADAB7-E1E6-48B1-96BB-23B6D71EA091}"/>
    <cellStyle name="Comma 26 11 2" xfId="22379" xr:uid="{9E8A30DD-F919-49E8-B730-804BE902858A}"/>
    <cellStyle name="Comma 26 12" xfId="14171" xr:uid="{187DF74F-C48F-47E2-8823-412420356CE1}"/>
    <cellStyle name="Comma 26 2" xfId="535" xr:uid="{66EA7C8F-B8F3-4508-B5C6-363D93725768}"/>
    <cellStyle name="Comma 26 2 10" xfId="14249" xr:uid="{7D0FF253-D474-4552-8E8C-2252DD37C7A4}"/>
    <cellStyle name="Comma 26 2 2" xfId="1923" xr:uid="{36EFB8AF-3F97-4846-B3BB-E7DC36B7C87E}"/>
    <cellStyle name="Comma 26 2 2 2" xfId="5683" xr:uid="{8FFC44FF-4064-4746-90F4-6991441775E9}"/>
    <cellStyle name="Comma 26 2 2 2 2" xfId="12234" xr:uid="{2496F6E0-D44E-4B17-B926-E754CE8975F5}"/>
    <cellStyle name="Comma 26 2 2 2 2 2" xfId="26467" xr:uid="{B4F9EB7F-2A85-413D-84CD-1DC107482892}"/>
    <cellStyle name="Comma 26 2 2 2 3" xfId="18289" xr:uid="{C451C66D-FDBB-471E-8EDA-0FF53FA61446}"/>
    <cellStyle name="Comma 26 2 2 3" xfId="9044" xr:uid="{CF5BCAE5-71AC-4DAD-8153-F13055E4146E}"/>
    <cellStyle name="Comma 26 2 2 3 2" xfId="23288" xr:uid="{375C9B7F-BF05-4EF5-9D37-224F542D17F4}"/>
    <cellStyle name="Comma 26 2 2 4" xfId="15058" xr:uid="{B1EC9437-79BA-414E-8C29-8E420377E382}"/>
    <cellStyle name="Comma 26 2 3" xfId="2692" xr:uid="{FF7DD3DE-54BB-4B31-BC40-F26DD02AD231}"/>
    <cellStyle name="Comma 26 2 3 2" xfId="6352" xr:uid="{E1B9132A-8717-4D97-BC48-16BD8BC8A693}"/>
    <cellStyle name="Comma 26 2 3 2 2" xfId="12604" xr:uid="{4A542346-B5E0-42D9-A365-48D1200B863A}"/>
    <cellStyle name="Comma 26 2 3 2 2 2" xfId="26837" xr:uid="{D9D1268E-C677-4891-AC73-0A220AB9536C}"/>
    <cellStyle name="Comma 26 2 3 2 3" xfId="18664" xr:uid="{6818C7ED-68E8-4E0E-8639-58918ACAC49E}"/>
    <cellStyle name="Comma 26 2 3 3" xfId="9683" xr:uid="{9D0C4744-22F3-4CB7-821E-9605911C0750}"/>
    <cellStyle name="Comma 26 2 3 3 2" xfId="23923" xr:uid="{B979A213-4BEC-41E5-A23A-67C7B0DE3302}"/>
    <cellStyle name="Comma 26 2 3 4" xfId="15716" xr:uid="{822BD05E-DEDA-46F6-835A-E607E8849EA8}"/>
    <cellStyle name="Comma 26 2 4" xfId="2962" xr:uid="{2E20708A-9CAC-41A4-97B2-E796AD85DBA0}"/>
    <cellStyle name="Comma 26 2 4 2" xfId="6612" xr:uid="{2C8B2CED-D365-4F33-BE07-E97C1CEC9B42}"/>
    <cellStyle name="Comma 26 2 4 2 2" xfId="12862" xr:uid="{9BBA1C79-E1FC-4F58-9CC6-377AF2FB1D0B}"/>
    <cellStyle name="Comma 26 2 4 2 2 2" xfId="27095" xr:uid="{8FB3E4FF-304C-4268-BC2F-6D859F45998E}"/>
    <cellStyle name="Comma 26 2 4 2 3" xfId="18922" xr:uid="{38CF6124-BAF9-46A8-8F96-61DDACEE0577}"/>
    <cellStyle name="Comma 26 2 4 3" xfId="9943" xr:uid="{0E945A84-DDF0-456F-B2EB-9B3389286780}"/>
    <cellStyle name="Comma 26 2 4 3 2" xfId="24183" xr:uid="{9DE4B91F-5DAC-4A93-948A-9865425393D7}"/>
    <cellStyle name="Comma 26 2 4 4" xfId="15976" xr:uid="{B24450A3-B512-4F68-A8D8-D8121265D01D}"/>
    <cellStyle name="Comma 26 2 5" xfId="3207" xr:uid="{8D916286-05B7-4A06-863F-02E5E9A45CDA}"/>
    <cellStyle name="Comma 26 2 5 2" xfId="6857" xr:uid="{375BCA5B-58DA-43F6-BB52-A721B5447B94}"/>
    <cellStyle name="Comma 26 2 5 2 2" xfId="13107" xr:uid="{06313EA7-9377-43C0-B0DE-DE0142E699F5}"/>
    <cellStyle name="Comma 26 2 5 2 2 2" xfId="27340" xr:uid="{4780720F-42D4-4225-8487-1F877BEE683F}"/>
    <cellStyle name="Comma 26 2 5 2 3" xfId="19167" xr:uid="{7D3CD495-3F7D-4D7F-9980-92EBD90F055A}"/>
    <cellStyle name="Comma 26 2 5 3" xfId="10188" xr:uid="{873911AE-FE89-432F-A763-D66889D1BECE}"/>
    <cellStyle name="Comma 26 2 5 3 2" xfId="24428" xr:uid="{86FCC584-0B3B-469F-A60D-0A782C70FBB9}"/>
    <cellStyle name="Comma 26 2 5 4" xfId="16221" xr:uid="{2A69F3D6-366D-4A61-971D-F7C698B4ED4F}"/>
    <cellStyle name="Comma 26 2 6" xfId="3440" xr:uid="{F069E5BB-4793-4174-A68A-83B32B82A9EA}"/>
    <cellStyle name="Comma 26 2 6 2" xfId="7074" xr:uid="{B8753CF2-6D10-42A6-9B2E-46AC9441FC2C}"/>
    <cellStyle name="Comma 26 2 6 2 2" xfId="13324" xr:uid="{2C2F6FED-1544-4CA8-A2EF-D83EF4D4E641}"/>
    <cellStyle name="Comma 26 2 6 2 2 2" xfId="27557" xr:uid="{34DF770B-74D0-4415-B257-DE7338F4D49B}"/>
    <cellStyle name="Comma 26 2 6 2 3" xfId="19384" xr:uid="{3C6FE7F5-4DFA-467A-B1EF-58D88D2E887A}"/>
    <cellStyle name="Comma 26 2 6 3" xfId="10406" xr:uid="{43620E72-C3BD-4F27-802D-A970F5444841}"/>
    <cellStyle name="Comma 26 2 6 3 2" xfId="24645" xr:uid="{4715274E-6A55-4B57-8D67-C6F1BBC5BB51}"/>
    <cellStyle name="Comma 26 2 6 4" xfId="16437" xr:uid="{7655CC6C-458D-4A95-889B-67140B8344DA}"/>
    <cellStyle name="Comma 26 2 7" xfId="4050" xr:uid="{0404C23B-5331-4F5C-BC89-11BE72CE4EC9}"/>
    <cellStyle name="Comma 26 2 7 2" xfId="7620" xr:uid="{F820BB57-4727-479E-8995-412CC0FBBBB7}"/>
    <cellStyle name="Comma 26 2 7 2 2" xfId="13870" xr:uid="{308136EA-AD11-4F92-9AD9-826052D09C4D}"/>
    <cellStyle name="Comma 26 2 7 2 2 2" xfId="28103" xr:uid="{76EB3961-2028-4F3A-8E15-43A4C6657D8A}"/>
    <cellStyle name="Comma 26 2 7 2 3" xfId="19930" xr:uid="{A66E7CA9-27B9-4BF3-889C-AADFFC22F531}"/>
    <cellStyle name="Comma 26 2 7 3" xfId="10951" xr:uid="{F5E72514-3BD7-428C-9536-D18AF4EC3F41}"/>
    <cellStyle name="Comma 26 2 7 3 2" xfId="25186" xr:uid="{17888B1E-A275-4D27-92FB-69564D76E5A9}"/>
    <cellStyle name="Comma 26 2 7 4" xfId="16978" xr:uid="{6DA3E607-9B16-469D-B34D-1BA00DBF5832}"/>
    <cellStyle name="Comma 26 2 8" xfId="4705" xr:uid="{BB71A94D-362C-4FD1-9F62-B74FDF24A63C}"/>
    <cellStyle name="Comma 26 2 8 2" xfId="11587" xr:uid="{7E564CC0-D9C3-47C9-9555-1B31719B85B4}"/>
    <cellStyle name="Comma 26 2 8 2 2" xfId="25820" xr:uid="{69B1FF86-4AD5-4033-BAC2-D8F26E7B5563}"/>
    <cellStyle name="Comma 26 2 8 3" xfId="17633" xr:uid="{E1722773-3A4D-4ADC-A25A-422561C02727}"/>
    <cellStyle name="Comma 26 2 9" xfId="8198" xr:uid="{FEC60AD7-F7A1-4924-B3BA-8803C296A261}"/>
    <cellStyle name="Comma 26 2 9 2" xfId="22468" xr:uid="{565682F2-402A-4816-934D-8B7B291A5A7B}"/>
    <cellStyle name="Comma 26 3" xfId="1812" xr:uid="{78B1AA60-13CB-420A-A70B-0A62324D9F3F}"/>
    <cellStyle name="Comma 26 3 2" xfId="5588" xr:uid="{25DC4EA1-C2FF-4A76-A0AD-CA4551670F24}"/>
    <cellStyle name="Comma 26 3 2 2" xfId="12169" xr:uid="{BE99EA46-7C42-424F-9CE7-7A3619853B2C}"/>
    <cellStyle name="Comma 26 3 2 2 2" xfId="26402" xr:uid="{7C04C141-2D64-438A-8DCA-E7B2F32DB726}"/>
    <cellStyle name="Comma 26 3 2 3" xfId="18223" xr:uid="{9B057856-3231-4B41-8647-099BF4DF52FC}"/>
    <cellStyle name="Comma 26 3 3" xfId="8955" xr:uid="{C1F6C6F8-EF41-4405-AA9C-D30C2CF981BC}"/>
    <cellStyle name="Comma 26 3 3 2" xfId="23199" xr:uid="{F9AAE5E7-B0C5-40F3-98FD-771B86A5D23E}"/>
    <cellStyle name="Comma 26 3 4" xfId="14971" xr:uid="{D964EFE0-1C6F-4B3C-A335-2B7FBEBDD2A1}"/>
    <cellStyle name="Comma 26 3 5" xfId="31148" xr:uid="{794B4ECC-2306-4BFD-B290-83536B341CBB}"/>
    <cellStyle name="Comma 26 4" xfId="1740" xr:uid="{6AFA973A-988C-4BB2-8FE9-005CCD03548D}"/>
    <cellStyle name="Comma 26 4 2" xfId="5522" xr:uid="{9BB8664E-88AE-46CA-A56E-64122F23F8D8}"/>
    <cellStyle name="Comma 26 4 2 2" xfId="12143" xr:uid="{CD15D4E9-0108-46CA-8C51-EE62AF72E6C8}"/>
    <cellStyle name="Comma 26 4 2 2 2" xfId="26376" xr:uid="{3C9960D3-CC2C-4D1A-A268-25731B36F7FE}"/>
    <cellStyle name="Comma 26 4 2 3" xfId="18197" xr:uid="{ED6B2E1B-ABF8-4EFE-856B-8B961BA4CF5D}"/>
    <cellStyle name="Comma 26 4 3" xfId="8890" xr:uid="{2639AA73-6A58-471B-BE05-26C81636A589}"/>
    <cellStyle name="Comma 26 4 3 2" xfId="23134" xr:uid="{8503F971-3ED5-48DE-BB93-BE78FE417F5F}"/>
    <cellStyle name="Comma 26 4 4" xfId="14909" xr:uid="{DE9125C4-182A-4EC3-BA49-391E6D073ACB}"/>
    <cellStyle name="Comma 26 5" xfId="2603" xr:uid="{0251E415-D6D2-41D7-8923-95CA5A666663}"/>
    <cellStyle name="Comma 26 5 2" xfId="6264" xr:uid="{251787B7-BDED-48D3-86D8-E0160A2C528E}"/>
    <cellStyle name="Comma 26 5 2 2" xfId="12516" xr:uid="{EACABF7C-0EB9-424D-90F7-7DED9107EB95}"/>
    <cellStyle name="Comma 26 5 2 2 2" xfId="26749" xr:uid="{D5765876-64B8-4BAE-B181-BE4F37209401}"/>
    <cellStyle name="Comma 26 5 2 3" xfId="18576" xr:uid="{D3E650A8-89D7-4933-8958-03B0FE58358D}"/>
    <cellStyle name="Comma 26 5 3" xfId="9595" xr:uid="{BE2F24FC-00F4-456C-9EB0-47416BB4C16E}"/>
    <cellStyle name="Comma 26 5 3 2" xfId="23835" xr:uid="{2C215543-75FA-41EF-933F-10AB8F79A871}"/>
    <cellStyle name="Comma 26 5 4" xfId="15629" xr:uid="{961AD8E7-81F9-4F6D-94E6-949626E197E1}"/>
    <cellStyle name="Comma 26 6" xfId="2874" xr:uid="{F7E3EF18-548C-42FF-B68B-D92C8F7F79BA}"/>
    <cellStyle name="Comma 26 6 2" xfId="6524" xr:uid="{D3BD7D58-CA4B-42F1-A1D4-99E9CAD37535}"/>
    <cellStyle name="Comma 26 6 2 2" xfId="12774" xr:uid="{FD234768-1AFD-4F52-9565-A073867CCDCD}"/>
    <cellStyle name="Comma 26 6 2 2 2" xfId="27007" xr:uid="{E519D456-3010-491E-AE61-4720E694C0A2}"/>
    <cellStyle name="Comma 26 6 2 3" xfId="18834" xr:uid="{E02A3021-B8DB-4D26-B53B-76E00D8E67ED}"/>
    <cellStyle name="Comma 26 6 3" xfId="9855" xr:uid="{6072D5F2-141D-418D-BD47-43305B68B70E}"/>
    <cellStyle name="Comma 26 6 3 2" xfId="24095" xr:uid="{B36940B3-819B-4786-9A84-D1197A9B4579}"/>
    <cellStyle name="Comma 26 6 4" xfId="15888" xr:uid="{3C00C1FE-224A-4F8F-8955-CFDDCB7CC231}"/>
    <cellStyle name="Comma 26 7" xfId="3119" xr:uid="{08BFD25E-E803-4997-BEFA-F7FCD111A310}"/>
    <cellStyle name="Comma 26 7 2" xfId="6769" xr:uid="{89CCB0F6-882A-49CA-B998-6F33AD278FCE}"/>
    <cellStyle name="Comma 26 7 2 2" xfId="13019" xr:uid="{C0FF47AE-9254-486B-8C7B-8B6F790DBF9A}"/>
    <cellStyle name="Comma 26 7 2 2 2" xfId="27252" xr:uid="{603440CD-40B2-46D5-AF1B-C935776999FA}"/>
    <cellStyle name="Comma 26 7 2 3" xfId="19079" xr:uid="{1830012D-6824-4BE4-95BD-A46F7B91250A}"/>
    <cellStyle name="Comma 26 7 3" xfId="10100" xr:uid="{444EA8A7-FE50-4C17-A434-CC5056D669CC}"/>
    <cellStyle name="Comma 26 7 3 2" xfId="24340" xr:uid="{2DCFD713-7ABD-48B5-B76A-67A287D39DFC}"/>
    <cellStyle name="Comma 26 7 4" xfId="16133" xr:uid="{40DEA0BD-8744-4860-A711-B94BC912D56B}"/>
    <cellStyle name="Comma 26 8" xfId="3368" xr:uid="{3A887830-8F0C-4D89-BD85-1B0C4BDACC99}"/>
    <cellStyle name="Comma 26 8 2" xfId="7003" xr:uid="{6064BEAF-E841-4595-B19D-8D4AAA4AFA98}"/>
    <cellStyle name="Comma 26 8 2 2" xfId="13253" xr:uid="{09FF5166-5023-421D-912A-0B0C1AC279FD}"/>
    <cellStyle name="Comma 26 8 2 2 2" xfId="27486" xr:uid="{B8DE1903-F501-4144-9BF3-3D0335CC7489}"/>
    <cellStyle name="Comma 26 8 2 3" xfId="19313" xr:uid="{56E97258-27A7-4CC0-BF7A-D039F0FE13F3}"/>
    <cellStyle name="Comma 26 8 3" xfId="10335" xr:uid="{5719E9DA-BD88-4FA1-9E51-F5AA2A191DFF}"/>
    <cellStyle name="Comma 26 8 3 2" xfId="24574" xr:uid="{2429140A-96E0-4D8F-9B1F-59A4A9B842F9}"/>
    <cellStyle name="Comma 26 8 4" xfId="16366" xr:uid="{8145D3ED-2D08-4A05-A235-4F692823786C}"/>
    <cellStyle name="Comma 26 9" xfId="3979" xr:uid="{A11764E2-4798-44E3-ABAF-855E55086F13}"/>
    <cellStyle name="Comma 26 9 2" xfId="7549" xr:uid="{80CB259A-A948-480D-87C6-B7CE86535CD1}"/>
    <cellStyle name="Comma 26 9 2 2" xfId="13799" xr:uid="{8438B5C1-9C35-4284-912A-6815C8AACF59}"/>
    <cellStyle name="Comma 26 9 2 2 2" xfId="28032" xr:uid="{E2F46B4B-D6C1-49AC-BF56-CB8B94BD27E9}"/>
    <cellStyle name="Comma 26 9 2 3" xfId="19859" xr:uid="{5356483A-23EB-4AAA-85C9-2C094A18F422}"/>
    <cellStyle name="Comma 26 9 3" xfId="10880" xr:uid="{0130E960-4136-41B5-B6BA-69EC0279CEE1}"/>
    <cellStyle name="Comma 26 9 3 2" xfId="25115" xr:uid="{113A01A5-CFBE-48A1-9DCE-D934F5503CB0}"/>
    <cellStyle name="Comma 26 9 4" xfId="16907" xr:uid="{5FFAEB21-A098-4AAA-AC73-3699C07FF9EF}"/>
    <cellStyle name="Comma 27" xfId="371" xr:uid="{8265C1A2-ADBB-4058-9C62-E801B36A2A09}"/>
    <cellStyle name="Comma 27 10" xfId="8118" xr:uid="{8487EA9C-DB3B-481A-9AED-AB3BF690C2E2}"/>
    <cellStyle name="Comma 27 10 2" xfId="22390" xr:uid="{7B089D04-936B-44C9-AFDE-C05F4FED543C}"/>
    <cellStyle name="Comma 27 11" xfId="14182" xr:uid="{145601D2-D19E-4494-B08E-3E8C7FC21C0A}"/>
    <cellStyle name="Comma 27 2" xfId="537" xr:uid="{775ECFA2-981F-4BEE-BB14-E27131C16FCD}"/>
    <cellStyle name="Comma 27 2 2" xfId="3442" xr:uid="{0C82559A-D16B-4C89-AF08-B811BF5B8CD3}"/>
    <cellStyle name="Comma 27 2 2 2" xfId="7076" xr:uid="{9194D3C0-D182-4777-B0EA-10F837A5CD67}"/>
    <cellStyle name="Comma 27 2 2 2 2" xfId="13326" xr:uid="{25BDE032-8366-4508-B898-53875D19DB56}"/>
    <cellStyle name="Comma 27 2 2 2 2 2" xfId="27559" xr:uid="{DB1A8C88-C28A-48DF-97CC-1765B4A61ACB}"/>
    <cellStyle name="Comma 27 2 2 2 3" xfId="19386" xr:uid="{06D6C290-A7B8-49E6-B5C4-27C3B9F4D3B7}"/>
    <cellStyle name="Comma 27 2 2 3" xfId="10408" xr:uid="{678DFE9A-DA04-4701-84BA-B3C611BEABA8}"/>
    <cellStyle name="Comma 27 2 2 3 2" xfId="24647" xr:uid="{330FDF0D-B2D2-4447-A250-A5EC27B0A6D5}"/>
    <cellStyle name="Comma 27 2 2 4" xfId="16439" xr:uid="{97A32F5F-F7BB-4EAB-BA9F-2D26B74D02BB}"/>
    <cellStyle name="Comma 27 2 2 5" xfId="31149" xr:uid="{40F63E39-A284-44C0-9F69-50510D8ED269}"/>
    <cellStyle name="Comma 27 2 3" xfId="4052" xr:uid="{1F1498D1-A1B8-4428-BB70-B418C572D8E8}"/>
    <cellStyle name="Comma 27 2 3 2" xfId="7622" xr:uid="{EEB4077F-E37D-4E7F-9CF0-05CA56117923}"/>
    <cellStyle name="Comma 27 2 3 2 2" xfId="13872" xr:uid="{20091BB1-31ED-4213-89DA-B791E6D53021}"/>
    <cellStyle name="Comma 27 2 3 2 2 2" xfId="28105" xr:uid="{DE7CFCFE-C893-4305-8453-9E78F65BD2C0}"/>
    <cellStyle name="Comma 27 2 3 2 3" xfId="19932" xr:uid="{5B100A1A-4547-457D-B57C-39BA8A8EAAA2}"/>
    <cellStyle name="Comma 27 2 3 3" xfId="10953" xr:uid="{081E9034-0C2A-4AA5-8ADA-953476AA0B9E}"/>
    <cellStyle name="Comma 27 2 3 3 2" xfId="25188" xr:uid="{1CFC701B-7970-4000-B33B-7B2D0E4C4C6D}"/>
    <cellStyle name="Comma 27 2 3 4" xfId="16980" xr:uid="{5E484457-37AF-4B7E-823D-20F89E123335}"/>
    <cellStyle name="Comma 27 2 4" xfId="4707" xr:uid="{3D14F8E1-8401-4AF4-9334-300052D4A2ED}"/>
    <cellStyle name="Comma 27 2 4 2" xfId="11589" xr:uid="{E48FD3A1-6454-4E46-A518-5573EDB42196}"/>
    <cellStyle name="Comma 27 2 4 2 2" xfId="25822" xr:uid="{6F36DCCE-C675-4EDF-B670-E4598FE65EE5}"/>
    <cellStyle name="Comma 27 2 4 3" xfId="17635" xr:uid="{26955B3D-E00A-499F-8503-AC8564794A98}"/>
    <cellStyle name="Comma 27 2 5" xfId="8200" xr:uid="{4068EDBB-D462-4787-82BB-B45CC0E3781F}"/>
    <cellStyle name="Comma 27 2 5 2" xfId="22470" xr:uid="{D5209FD5-B6ED-42DA-89C3-E01ACA387673}"/>
    <cellStyle name="Comma 27 2 6" xfId="14251" xr:uid="{80C7F84C-1FDC-4B25-9892-811EE548CA98}"/>
    <cellStyle name="Comma 27 3" xfId="2131" xr:uid="{542AD0E5-26BC-4CB3-9D92-C7E4201E8DA4}"/>
    <cellStyle name="Comma 27 3 2" xfId="5833" xr:uid="{E8240858-064E-4E5F-BC70-8A3EE5EE8F70}"/>
    <cellStyle name="Comma 27 3 2 2" xfId="12348" xr:uid="{C04512FF-BB0C-416A-A123-8B7C9F0E847B}"/>
    <cellStyle name="Comma 27 3 2 2 2" xfId="26581" xr:uid="{23B5A68C-F842-4570-B14B-5EFB17D8CA53}"/>
    <cellStyle name="Comma 27 3 2 3" xfId="18404" xr:uid="{5CFD9120-BB8F-4FE4-8677-DE7203323411}"/>
    <cellStyle name="Comma 27 3 3" xfId="9176" xr:uid="{448E7654-445A-4121-B472-AAE6A772EA56}"/>
    <cellStyle name="Comma 27 3 3 2" xfId="23418" xr:uid="{A0EB8D75-E51A-4095-8F6C-132B50004647}"/>
    <cellStyle name="Comma 27 3 4" xfId="15192" xr:uid="{87404B71-833B-477C-AC94-C792BCA24934}"/>
    <cellStyle name="Comma 27 4" xfId="2608" xr:uid="{9C122614-A24C-45FD-B7F3-282DE99D06C5}"/>
    <cellStyle name="Comma 27 4 2" xfId="6269" xr:uid="{A87C3B50-A2CD-44E0-8D6A-3F552CD0DFEA}"/>
    <cellStyle name="Comma 27 4 2 2" xfId="12521" xr:uid="{3EAA729B-4671-4CE2-9CEF-C3BAFF8F3485}"/>
    <cellStyle name="Comma 27 4 2 2 2" xfId="26754" xr:uid="{1632CD40-F143-434D-A064-6DECC630743D}"/>
    <cellStyle name="Comma 27 4 2 3" xfId="18581" xr:uid="{8BF3A0A6-ED2D-4EB5-A99E-1CDB7E9110D7}"/>
    <cellStyle name="Comma 27 4 3" xfId="9600" xr:uid="{07EC44BA-5136-4077-B27B-08A36199F14E}"/>
    <cellStyle name="Comma 27 4 3 2" xfId="23840" xr:uid="{C8DFC64C-0730-4385-B362-A01201507C3A}"/>
    <cellStyle name="Comma 27 4 4" xfId="15634" xr:uid="{39BB4717-BEF4-4307-A61D-648B77DF3800}"/>
    <cellStyle name="Comma 27 5" xfId="2879" xr:uid="{3432D17F-2A08-4055-B0DF-CF72A5D2E701}"/>
    <cellStyle name="Comma 27 5 2" xfId="6529" xr:uid="{F3F25490-6552-4D0A-83C5-7447B72FB978}"/>
    <cellStyle name="Comma 27 5 2 2" xfId="12779" xr:uid="{B5EF1919-5CF4-4774-927E-76408E431139}"/>
    <cellStyle name="Comma 27 5 2 2 2" xfId="27012" xr:uid="{BD9033F6-5372-4274-ACA8-A14B1A156C26}"/>
    <cellStyle name="Comma 27 5 2 3" xfId="18839" xr:uid="{3729785C-FC97-460F-932B-EE269E6AB93B}"/>
    <cellStyle name="Comma 27 5 3" xfId="9860" xr:uid="{0B58CA33-445E-4A63-8400-D250FD2DBD89}"/>
    <cellStyle name="Comma 27 5 3 2" xfId="24100" xr:uid="{267D1C29-C16B-4861-90F3-3B8626929FAD}"/>
    <cellStyle name="Comma 27 5 4" xfId="15893" xr:uid="{80C324A5-52C7-4CFD-9EBA-B2C279DA3A46}"/>
    <cellStyle name="Comma 27 6" xfId="3124" xr:uid="{72F0457E-28F5-449A-B9EA-B9C74346CD63}"/>
    <cellStyle name="Comma 27 6 2" xfId="6774" xr:uid="{1C5C70FF-2326-428D-AE3E-1D7662671C40}"/>
    <cellStyle name="Comma 27 6 2 2" xfId="13024" xr:uid="{60B8C1E1-B505-4F1A-A89D-72293155781A}"/>
    <cellStyle name="Comma 27 6 2 2 2" xfId="27257" xr:uid="{A68B3A14-DE90-4C62-AEDF-02F851C09A17}"/>
    <cellStyle name="Comma 27 6 2 3" xfId="19084" xr:uid="{0A550B72-56A6-4AE7-AB40-7564A85CE887}"/>
    <cellStyle name="Comma 27 6 3" xfId="10105" xr:uid="{8DA1476F-DDA5-4824-9B29-E242063FB3C4}"/>
    <cellStyle name="Comma 27 6 3 2" xfId="24345" xr:uid="{82081190-0F22-4E25-B232-8D78705E840C}"/>
    <cellStyle name="Comma 27 6 4" xfId="16138" xr:uid="{CDD67AF2-DC3A-477F-BCB9-13DC995F6C90}"/>
    <cellStyle name="Comma 27 7" xfId="3378" xr:uid="{8CC46189-9486-4B91-A7E0-7A66239BB9EB}"/>
    <cellStyle name="Comma 27 7 2" xfId="7013" xr:uid="{8CD2FE08-BBDD-4B23-9F33-12C8D85D6348}"/>
    <cellStyle name="Comma 27 7 2 2" xfId="13263" xr:uid="{20137668-1510-47A0-AD34-412CFAB44DD1}"/>
    <cellStyle name="Comma 27 7 2 2 2" xfId="27496" xr:uid="{342F8885-024E-4A13-9E67-53BAABCC631C}"/>
    <cellStyle name="Comma 27 7 2 3" xfId="19323" xr:uid="{FBF6868B-9627-4BF9-B523-264D0D8C1D08}"/>
    <cellStyle name="Comma 27 7 3" xfId="10345" xr:uid="{D380D617-B5C9-491A-9EF4-218985082DD8}"/>
    <cellStyle name="Comma 27 7 3 2" xfId="24584" xr:uid="{C00965A4-37F8-4AD8-B625-9745D06E9E27}"/>
    <cellStyle name="Comma 27 7 4" xfId="16376" xr:uid="{6A7A522A-BF4D-4592-A663-F8865EA13833}"/>
    <cellStyle name="Comma 27 8" xfId="3989" xr:uid="{CF9264A1-3842-47B3-8F03-2F55008004A1}"/>
    <cellStyle name="Comma 27 8 2" xfId="7559" xr:uid="{C714F966-5D07-4706-AB1F-069441513EA5}"/>
    <cellStyle name="Comma 27 8 2 2" xfId="13809" xr:uid="{4650DFCB-668B-474B-BC65-25DF2377C7A3}"/>
    <cellStyle name="Comma 27 8 2 2 2" xfId="28042" xr:uid="{837CF9FB-F638-436A-A33A-E386C8B823C8}"/>
    <cellStyle name="Comma 27 8 2 3" xfId="19869" xr:uid="{53B97621-1F66-406E-9813-D2B5621DC737}"/>
    <cellStyle name="Comma 27 8 3" xfId="10890" xr:uid="{6D0A50CA-D093-40DA-BCB7-BC6068B37672}"/>
    <cellStyle name="Comma 27 8 3 2" xfId="25125" xr:uid="{C61837E9-C7F2-4572-B0FC-B5BECC9F133F}"/>
    <cellStyle name="Comma 27 8 4" xfId="16917" xr:uid="{532084B2-B22D-42A2-B324-2A36503E2CA6}"/>
    <cellStyle name="Comma 27 9" xfId="4608" xr:uid="{EA7089C2-44A3-45BC-B772-20AA3A09CE59}"/>
    <cellStyle name="Comma 27 9 2" xfId="11495" xr:uid="{F912FD7A-6797-411A-A742-16E0A0934028}"/>
    <cellStyle name="Comma 27 9 2 2" xfId="25728" xr:uid="{98DF5F11-C37F-4859-A50F-A5E6949B1037}"/>
    <cellStyle name="Comma 27 9 3" xfId="17536" xr:uid="{C742DA43-5EED-4BCB-A613-6EE3698FB398}"/>
    <cellStyle name="Comma 28" xfId="341" xr:uid="{103E95F6-AB0E-476A-A41C-F5005275D13D}"/>
    <cellStyle name="Comma 28 10" xfId="8098" xr:uid="{AB8C0201-CCB9-411F-9E5C-E64A901E5770}"/>
    <cellStyle name="Comma 28 10 2" xfId="22371" xr:uid="{53899E31-BCB2-41C1-8CF6-64ECA0900AE3}"/>
    <cellStyle name="Comma 28 11" xfId="14163" xr:uid="{756AFF54-AD32-43C9-AE39-3D37A55587E4}"/>
    <cellStyle name="Comma 28 2" xfId="530" xr:uid="{467D1A92-8EA9-4FA2-BABB-7113ECC51982}"/>
    <cellStyle name="Comma 28 2 2" xfId="3435" xr:uid="{47627816-7023-435A-96FC-2728FCDD51ED}"/>
    <cellStyle name="Comma 28 2 2 2" xfId="7069" xr:uid="{4A0BB0FB-B661-4571-919C-F2FD57D9BB31}"/>
    <cellStyle name="Comma 28 2 2 2 2" xfId="13319" xr:uid="{F73CAB7F-4236-4BB0-8830-0C134B7CD390}"/>
    <cellStyle name="Comma 28 2 2 2 2 2" xfId="27552" xr:uid="{13B439D4-F032-4144-81E1-ABABA5DF1710}"/>
    <cellStyle name="Comma 28 2 2 2 3" xfId="19379" xr:uid="{58C98C3D-8C3F-482A-8BA8-AE28492EF6CD}"/>
    <cellStyle name="Comma 28 2 2 3" xfId="10401" xr:uid="{C42F8DA7-B8AD-4BE6-A163-5B2CBD16606A}"/>
    <cellStyle name="Comma 28 2 2 3 2" xfId="24640" xr:uid="{9832B753-FE77-4749-ABC3-16126AF75BB4}"/>
    <cellStyle name="Comma 28 2 2 4" xfId="16432" xr:uid="{5D3F7B26-96E3-4774-B30E-DFE3208E748B}"/>
    <cellStyle name="Comma 28 2 3" xfId="4045" xr:uid="{064A98BE-D5D1-4250-8E7F-0CBD9E625773}"/>
    <cellStyle name="Comma 28 2 3 2" xfId="7615" xr:uid="{07BBB0E5-674D-47E3-B368-E90C82193019}"/>
    <cellStyle name="Comma 28 2 3 2 2" xfId="13865" xr:uid="{EE0C726C-556F-42B6-B408-3A9480EA1254}"/>
    <cellStyle name="Comma 28 2 3 2 2 2" xfId="28098" xr:uid="{07E4E4F0-EABF-43C1-8C98-234C4820BD93}"/>
    <cellStyle name="Comma 28 2 3 2 3" xfId="19925" xr:uid="{6866662D-F9C1-41CE-A39D-4E50B746216C}"/>
    <cellStyle name="Comma 28 2 3 3" xfId="10946" xr:uid="{7582922E-6D23-4E0F-9F50-74635978BE96}"/>
    <cellStyle name="Comma 28 2 3 3 2" xfId="25181" xr:uid="{743E68A7-024D-4B2A-9A33-9740CE4716E8}"/>
    <cellStyle name="Comma 28 2 3 4" xfId="16973" xr:uid="{C8BED2AC-F365-4C60-A2B3-1A88CF8698AC}"/>
    <cellStyle name="Comma 28 2 4" xfId="4700" xr:uid="{EA47AA83-1BFA-4226-9AA9-AA1E3553DC1A}"/>
    <cellStyle name="Comma 28 2 4 2" xfId="11582" xr:uid="{FE918C07-8D8A-4278-B845-3A7D4F1A7CBD}"/>
    <cellStyle name="Comma 28 2 4 2 2" xfId="25815" xr:uid="{03C309B6-598F-4290-9293-57BAB1314ABF}"/>
    <cellStyle name="Comma 28 2 4 3" xfId="17628" xr:uid="{15ADF97D-39CF-4135-84AB-44E1D6794FC6}"/>
    <cellStyle name="Comma 28 2 5" xfId="8193" xr:uid="{F4DEA747-9995-4FB4-855D-4ED50BE34632}"/>
    <cellStyle name="Comma 28 2 5 2" xfId="22463" xr:uid="{FD96F3E0-A0F6-4370-B231-6A1F2C5EBBA9}"/>
    <cellStyle name="Comma 28 2 6" xfId="14244" xr:uid="{D7783B89-2878-4C36-AFE9-00578B549EBF}"/>
    <cellStyle name="Comma 28 3" xfId="1811" xr:uid="{0E740F33-896B-4E01-8A67-091A3B38CDF5}"/>
    <cellStyle name="Comma 28 3 2" xfId="5587" xr:uid="{A931E281-5300-42A5-8CEE-CCB306EDA60D}"/>
    <cellStyle name="Comma 28 3 2 2" xfId="12168" xr:uid="{26BB16EA-F51C-4365-9E66-9FB1C210A0C6}"/>
    <cellStyle name="Comma 28 3 2 2 2" xfId="26401" xr:uid="{1AD4BE8C-4E22-4FB0-9760-3A4567083DBD}"/>
    <cellStyle name="Comma 28 3 2 3" xfId="18222" xr:uid="{14957D80-7E2D-46C8-ABE0-FCD429274764}"/>
    <cellStyle name="Comma 28 3 3" xfId="8954" xr:uid="{00F8FD11-DE1C-46C2-BCAC-6D6C3EF5B6C5}"/>
    <cellStyle name="Comma 28 3 3 2" xfId="23198" xr:uid="{1DDE9E1D-2EC1-4309-91B2-03154618E4C1}"/>
    <cellStyle name="Comma 28 3 4" xfId="14970" xr:uid="{8A8C6C66-54A7-42B3-BF91-C0EBF1368BE2}"/>
    <cellStyle name="Comma 28 3 5" xfId="31150" xr:uid="{D3B04378-900A-4EF4-9D0E-D159970E65DC}"/>
    <cellStyle name="Comma 28 4" xfId="2612" xr:uid="{A8F28AF6-7601-4736-B420-5DCBDDE04137}"/>
    <cellStyle name="Comma 28 4 2" xfId="6273" xr:uid="{9C7AF9E4-5363-43F6-846C-4C2C42664B2C}"/>
    <cellStyle name="Comma 28 4 2 2" xfId="12525" xr:uid="{BD7961EE-EA19-4C5A-AB11-C96A991D0120}"/>
    <cellStyle name="Comma 28 4 2 2 2" xfId="26758" xr:uid="{8B898C0D-C92A-4645-B7C1-4C7B53D56D19}"/>
    <cellStyle name="Comma 28 4 2 3" xfId="18585" xr:uid="{1CA6EB57-2F11-446F-A8C5-71F6A0F0BAA7}"/>
    <cellStyle name="Comma 28 4 3" xfId="9604" xr:uid="{62D23A51-8246-4FCB-A411-995736B4AB0E}"/>
    <cellStyle name="Comma 28 4 3 2" xfId="23844" xr:uid="{41DCA74E-2900-44D5-9C13-BCE08E1C0D40}"/>
    <cellStyle name="Comma 28 4 4" xfId="15638" xr:uid="{DFE5F241-A150-4EC3-8E64-893F8866A81E}"/>
    <cellStyle name="Comma 28 5" xfId="2883" xr:uid="{040995E3-81AF-44E1-8BA6-33662F04A402}"/>
    <cellStyle name="Comma 28 5 2" xfId="6533" xr:uid="{875378E7-4168-42C6-A58E-06D68F322BE4}"/>
    <cellStyle name="Comma 28 5 2 2" xfId="12783" xr:uid="{0B9E205B-FE63-4317-8691-0B8D0788F004}"/>
    <cellStyle name="Comma 28 5 2 2 2" xfId="27016" xr:uid="{9C1617A5-8712-43F2-86CD-F4C06F6420BE}"/>
    <cellStyle name="Comma 28 5 2 3" xfId="18843" xr:uid="{9F504D8D-789C-4BAD-B625-EDA5FB7F2699}"/>
    <cellStyle name="Comma 28 5 3" xfId="9864" xr:uid="{DF564476-D85A-43B6-A820-3D4F58BCB4AF}"/>
    <cellStyle name="Comma 28 5 3 2" xfId="24104" xr:uid="{7265B001-842F-40A1-8FF4-928E3B34D84B}"/>
    <cellStyle name="Comma 28 5 4" xfId="15897" xr:uid="{694AA28E-A799-4543-BB36-1AD345739F2C}"/>
    <cellStyle name="Comma 28 6" xfId="3128" xr:uid="{BEDAF846-4045-4652-B5EB-00BB4BBDAB33}"/>
    <cellStyle name="Comma 28 6 2" xfId="6778" xr:uid="{A775E04E-A03A-49A1-884A-4EFEB4AB8C93}"/>
    <cellStyle name="Comma 28 6 2 2" xfId="13028" xr:uid="{CDAD436E-32FF-4A93-97A8-BAA93E1B9208}"/>
    <cellStyle name="Comma 28 6 2 2 2" xfId="27261" xr:uid="{E0BF9ECC-6A28-47DA-91A8-CAD18C01A30A}"/>
    <cellStyle name="Comma 28 6 2 3" xfId="19088" xr:uid="{B75A242F-315B-447A-A636-20051BF55339}"/>
    <cellStyle name="Comma 28 6 3" xfId="10109" xr:uid="{6D24137C-95D0-4276-A170-AA515718E215}"/>
    <cellStyle name="Comma 28 6 3 2" xfId="24349" xr:uid="{EE19A2BD-8835-48D2-91DE-35EB752B1C20}"/>
    <cellStyle name="Comma 28 6 4" xfId="16142" xr:uid="{1489F178-CA49-4B12-BC2E-6F16F6F73F7B}"/>
    <cellStyle name="Comma 28 7" xfId="3360" xr:uid="{0BCEBCEC-C89A-46B0-BE50-65E162C92940}"/>
    <cellStyle name="Comma 28 7 2" xfId="6995" xr:uid="{0333FA19-CF76-4A9C-98D2-8F38A663B7BD}"/>
    <cellStyle name="Comma 28 7 2 2" xfId="13245" xr:uid="{32692120-714E-417E-B8BA-D251B0261236}"/>
    <cellStyle name="Comma 28 7 2 2 2" xfId="27478" xr:uid="{7B842180-C000-4983-BAC7-5F6918DD5179}"/>
    <cellStyle name="Comma 28 7 2 3" xfId="19305" xr:uid="{D3BD5AB3-7EB9-4242-988F-614DF41623F6}"/>
    <cellStyle name="Comma 28 7 3" xfId="10327" xr:uid="{F0705367-AFBB-4958-974C-81CE5B85A9E9}"/>
    <cellStyle name="Comma 28 7 3 2" xfId="24566" xr:uid="{C687EBA4-AFD8-46EB-A969-C584CA5F3F22}"/>
    <cellStyle name="Comma 28 7 4" xfId="16358" xr:uid="{E189CAAB-97F9-4B2C-9C34-101ED3724DA5}"/>
    <cellStyle name="Comma 28 8" xfId="3971" xr:uid="{B8CB4095-C2E8-4216-845B-E3D55D7EAC15}"/>
    <cellStyle name="Comma 28 8 2" xfId="7541" xr:uid="{A3581FB1-9E80-438F-B2BC-EB3F475A36DA}"/>
    <cellStyle name="Comma 28 8 2 2" xfId="13791" xr:uid="{AF6D158F-F582-4A56-BA60-A24C59AB453B}"/>
    <cellStyle name="Comma 28 8 2 2 2" xfId="28024" xr:uid="{AB27B985-45A5-4808-90C7-80A7215209D4}"/>
    <cellStyle name="Comma 28 8 2 3" xfId="19851" xr:uid="{FEBE3DFA-8458-47B7-B6A0-9D1425C2430D}"/>
    <cellStyle name="Comma 28 8 3" xfId="10872" xr:uid="{E72CCDE6-D746-464F-9646-89911B73EC9C}"/>
    <cellStyle name="Comma 28 8 3 2" xfId="25107" xr:uid="{59D6BE34-66C3-47D6-BC7F-8E99D2C2F7E1}"/>
    <cellStyle name="Comma 28 8 4" xfId="16899" xr:uid="{6FFBA645-B575-4812-B5A6-3B892D00C55E}"/>
    <cellStyle name="Comma 28 9" xfId="4584" xr:uid="{8DAABC0D-A2E0-4AEE-A021-AE7AC7CFB8BA}"/>
    <cellStyle name="Comma 28 9 2" xfId="11471" xr:uid="{3C8E8935-DE7A-43BA-9B13-A5FE92689E12}"/>
    <cellStyle name="Comma 28 9 2 2" xfId="25704" xr:uid="{36B2F059-F600-4A6B-A43E-D6ED87B45AB4}"/>
    <cellStyle name="Comma 28 9 3" xfId="17512" xr:uid="{6207AEF1-410C-4E1D-A9A6-3A99C1E185C4}"/>
    <cellStyle name="Comma 29" xfId="379" xr:uid="{05642D4E-4E65-4BE7-8601-847D0134A88F}"/>
    <cellStyle name="Comma 29 2" xfId="538" xr:uid="{1765BDDC-71D8-45D2-AA06-EE44862B79F8}"/>
    <cellStyle name="Comma 29 2 2" xfId="3443" xr:uid="{F88479C3-56DD-4937-9426-F96CEF033136}"/>
    <cellStyle name="Comma 29 2 2 2" xfId="7077" xr:uid="{142E632B-EE40-4E3D-A48C-44B5E6C18974}"/>
    <cellStyle name="Comma 29 2 2 2 2" xfId="13327" xr:uid="{3B9C0A2F-F35B-47C3-9436-7B9AADE3E880}"/>
    <cellStyle name="Comma 29 2 2 2 2 2" xfId="27560" xr:uid="{98BEED37-1005-4095-BFC5-33D1956299A5}"/>
    <cellStyle name="Comma 29 2 2 2 3" xfId="19387" xr:uid="{C27326C3-F5A6-4F2C-94DA-80F3E7F2BF62}"/>
    <cellStyle name="Comma 29 2 2 3" xfId="10409" xr:uid="{FF7997ED-33B1-434F-8775-FB7CBF60BDC8}"/>
    <cellStyle name="Comma 29 2 2 3 2" xfId="24648" xr:uid="{BE975969-CE79-40A8-BD55-DCB5D8DF0195}"/>
    <cellStyle name="Comma 29 2 2 4" xfId="16440" xr:uid="{CB9906B7-6A7D-4A31-BBB6-CB34F8566AE9}"/>
    <cellStyle name="Comma 29 2 2 5" xfId="31151" xr:uid="{909DE5C8-E06B-4167-9592-94E813210C12}"/>
    <cellStyle name="Comma 29 2 3" xfId="4053" xr:uid="{D4EF1D91-C029-4EF1-8EBC-2BE6A281DCDA}"/>
    <cellStyle name="Comma 29 2 3 2" xfId="7623" xr:uid="{6CF22982-AE9A-4D83-AE4E-A8F2C145C49D}"/>
    <cellStyle name="Comma 29 2 3 2 2" xfId="13873" xr:uid="{5ADB8032-5B6A-4B4B-A154-B71644EE2602}"/>
    <cellStyle name="Comma 29 2 3 2 2 2" xfId="28106" xr:uid="{1A4FF989-EAEC-4528-B8F4-FA8D67C4A3EE}"/>
    <cellStyle name="Comma 29 2 3 2 3" xfId="19933" xr:uid="{328879DF-EF67-4216-A300-E2DBE6A7A278}"/>
    <cellStyle name="Comma 29 2 3 3" xfId="10954" xr:uid="{A6B6B121-4066-4ABE-BDE1-6D8368FDA3B1}"/>
    <cellStyle name="Comma 29 2 3 3 2" xfId="25189" xr:uid="{9D47D909-6F1C-438C-914C-3F5FB397D600}"/>
    <cellStyle name="Comma 29 2 3 4" xfId="16981" xr:uid="{C6858CA1-4A52-4A0A-8E53-550E04465295}"/>
    <cellStyle name="Comma 29 2 4" xfId="4708" xr:uid="{3C8446D4-2D7C-4180-8BB4-00CF5E70F45A}"/>
    <cellStyle name="Comma 29 2 4 2" xfId="11590" xr:uid="{33D5A89C-98F6-489C-97EC-7891BB70F891}"/>
    <cellStyle name="Comma 29 2 4 2 2" xfId="25823" xr:uid="{5658A3ED-E9DF-49E2-9E63-1B6999B5317E}"/>
    <cellStyle name="Comma 29 2 4 3" xfId="17636" xr:uid="{191E1518-33BE-4D61-B8AA-21120C14E7D5}"/>
    <cellStyle name="Comma 29 2 5" xfId="8201" xr:uid="{7CC24238-97D5-4971-904C-3861FF70D018}"/>
    <cellStyle name="Comma 29 2 5 2" xfId="22471" xr:uid="{EFB20739-078E-481E-A500-3A0A7ED1D33D}"/>
    <cellStyle name="Comma 29 2 6" xfId="14252" xr:uid="{0CCFC4D0-03B1-4404-95A3-4B7E85B65FE7}"/>
    <cellStyle name="Comma 29 3" xfId="2135" xr:uid="{407B3797-D527-4EF9-B8A6-CA4B027E1545}"/>
    <cellStyle name="Comma 29 4" xfId="5341" xr:uid="{C607D114-4005-4D46-983E-730161A987AF}"/>
    <cellStyle name="Comma 29 5" xfId="1550" xr:uid="{9C2695DA-5714-4298-B014-0FEDCB8B6C28}"/>
    <cellStyle name="Comma 3" xfId="9" xr:uid="{9BA735BF-F88F-4BAA-A6F8-84F34E76D750}"/>
    <cellStyle name="Comma 3 10" xfId="1103" xr:uid="{67F77091-EB06-4513-BA77-2FE3CCB20BC5}"/>
    <cellStyle name="Comma 3 10 2" xfId="32152" xr:uid="{48BDE0A7-DB1E-4B04-8334-81614CA2DB5E}"/>
    <cellStyle name="Comma 3 10 3" xfId="31152" xr:uid="{8745F225-FBAC-4813-8E32-2A3E889FFAFC}"/>
    <cellStyle name="Comma 3 11" xfId="1216" xr:uid="{FBA75D03-7E7D-4EA4-9ECE-40F513427164}"/>
    <cellStyle name="Comma 3 12" xfId="3305" xr:uid="{3A67ED07-2980-4386-93FD-9C5FDFAFC417}"/>
    <cellStyle name="Comma 3 13" xfId="78" xr:uid="{1B36F7B2-A6AA-419C-A254-256DC3BD8CA8}"/>
    <cellStyle name="Comma 3 2" xfId="27" xr:uid="{9E20EFA9-E96F-46AD-BB09-2BB9459B6101}"/>
    <cellStyle name="Comma 3 2 2" xfId="60" xr:uid="{E5213F0D-A4A2-4427-A579-12492C01AAD0}"/>
    <cellStyle name="Comma 3 2 2 2" xfId="2169" xr:uid="{4F5E2D48-9670-44AC-B9F0-F372B0F6344C}"/>
    <cellStyle name="Comma 3 2 2 2 2" xfId="31155" xr:uid="{75B9397B-4886-4063-9A2A-94605F3E7E2D}"/>
    <cellStyle name="Comma 3 2 2 3" xfId="5502" xr:uid="{1B97095F-94D7-4834-B480-D37B1E703D12}"/>
    <cellStyle name="Comma 3 2 2 3 2" xfId="31154" xr:uid="{D70AA515-16E5-426C-A95B-D08DCF8495D9}"/>
    <cellStyle name="Comma 3 2 2 4" xfId="1717" xr:uid="{7C3B01F2-78DC-4031-B52A-A5A5E23B5DB4}"/>
    <cellStyle name="Comma 3 2 2 5" xfId="32294" xr:uid="{DF11FF91-0675-45A1-89C1-218A6BF12222}"/>
    <cellStyle name="Comma 3 2 2 6" xfId="469" xr:uid="{248817BB-7262-47F7-840D-E46A8059567F}"/>
    <cellStyle name="Comma 3 2 3" xfId="866" xr:uid="{663B3F12-45FD-4DC6-AB69-66B7540FB765}"/>
    <cellStyle name="Comma 3 2 3 2" xfId="2296" xr:uid="{7C07DA87-33CA-4775-A42D-3A99279E2497}"/>
    <cellStyle name="Comma 3 2 3 2 2" xfId="31157" xr:uid="{FD746D57-615F-4495-8C9D-241919AD5E6A}"/>
    <cellStyle name="Comma 3 2 3 3" xfId="5478" xr:uid="{E4E86E5C-5F04-493B-9425-99E95BAC6327}"/>
    <cellStyle name="Comma 3 2 3 3 2" xfId="31156" xr:uid="{5979F489-83C4-40D7-AD63-3C31106FE521}"/>
    <cellStyle name="Comma 3 2 3 4" xfId="1689" xr:uid="{F74FAA5D-ECCD-4D7F-A079-CD5109729B6D}"/>
    <cellStyle name="Comma 3 2 4" xfId="1759" xr:uid="{21EA052D-51A6-4FC6-8083-B03F34A8F736}"/>
    <cellStyle name="Comma 3 2 4 2" xfId="32168" xr:uid="{2B474308-FA1F-4452-8FC0-69742ADEC3A9}"/>
    <cellStyle name="Comma 3 2 5" xfId="5292" xr:uid="{D183D680-09D8-40AF-8E95-811037B18FB7}"/>
    <cellStyle name="Comma 3 2 5 2" xfId="31153" xr:uid="{C8A8841C-8E02-4809-B68E-F01D0043702F}"/>
    <cellStyle name="Comma 3 2 6" xfId="1500" xr:uid="{50BAD2A1-1771-4B5C-9DDA-DEBADAB06BDE}"/>
    <cellStyle name="Comma 3 2 7" xfId="212" xr:uid="{281636F1-AF78-4882-A7F7-DEF34DD94F6D}"/>
    <cellStyle name="Comma 3 3" xfId="38" xr:uid="{AF1793D2-8C9F-4422-ABE0-F2D61C23727C}"/>
    <cellStyle name="Comma 3 3 2" xfId="321" xr:uid="{2BBE9EDC-9B29-4E96-B8B3-80ED30667AF3}"/>
    <cellStyle name="Comma 3 3 2 2" xfId="31159" xr:uid="{B3F2F89D-92A0-4816-8495-29A2735972D1}"/>
    <cellStyle name="Comma 3 3 3" xfId="300" xr:uid="{61B2FB6D-A824-40BF-90F5-693D578128D7}"/>
    <cellStyle name="Comma 3 3 3 2" xfId="31160" xr:uid="{28E77697-4714-4EE4-B8C3-3FE6AA5BCE6B}"/>
    <cellStyle name="Comma 3 3 4" xfId="527" xr:uid="{098529D3-FC11-41F6-86FC-649352377B02}"/>
    <cellStyle name="Comma 3 3 4 2" xfId="3432" xr:uid="{EF9ADAFD-83E9-46A8-9784-FD30B39BF8A9}"/>
    <cellStyle name="Comma 3 3 4 2 2" xfId="7066" xr:uid="{6448D3A3-EF8D-419D-A85E-641CDA12D063}"/>
    <cellStyle name="Comma 3 3 4 2 2 2" xfId="13316" xr:uid="{C0C81266-E458-440C-9FEC-CA65A14EEDE0}"/>
    <cellStyle name="Comma 3 3 4 2 2 2 2" xfId="27549" xr:uid="{7813210B-055F-4CB2-B56E-F74A5871621C}"/>
    <cellStyle name="Comma 3 3 4 2 2 3" xfId="19376" xr:uid="{D8025F55-6F0E-4B60-A7CB-4BFECF26C9FD}"/>
    <cellStyle name="Comma 3 3 4 2 3" xfId="10398" xr:uid="{99FC7D4C-B81D-4E27-8DA1-130134B15208}"/>
    <cellStyle name="Comma 3 3 4 2 3 2" xfId="24637" xr:uid="{87D3A814-829D-4A32-8336-1A933B0AB8E2}"/>
    <cellStyle name="Comma 3 3 4 2 4" xfId="16429" xr:uid="{BF7285BE-7BA5-4175-86C1-A00169C6FB46}"/>
    <cellStyle name="Comma 3 3 4 3" xfId="4042" xr:uid="{2A77D8EB-C9E9-4F15-9125-1887F86413F2}"/>
    <cellStyle name="Comma 3 3 4 3 2" xfId="7612" xr:uid="{4B9C54F5-DAE0-40B9-BCD4-EE6D28000CA6}"/>
    <cellStyle name="Comma 3 3 4 3 2 2" xfId="13862" xr:uid="{E55FA358-A4C4-450C-88D4-31E15DABBC1C}"/>
    <cellStyle name="Comma 3 3 4 3 2 2 2" xfId="28095" xr:uid="{369DC83F-EA07-446D-9014-9D93784EEAB4}"/>
    <cellStyle name="Comma 3 3 4 3 2 3" xfId="19922" xr:uid="{CE7C408A-8099-4484-984D-C89F0D9ADA4D}"/>
    <cellStyle name="Comma 3 3 4 3 3" xfId="10943" xr:uid="{994124C8-60CA-4EF3-A736-8D2C960242D2}"/>
    <cellStyle name="Comma 3 3 4 3 3 2" xfId="25178" xr:uid="{B0FAD8D9-7373-4933-B13F-9063F8BFA305}"/>
    <cellStyle name="Comma 3 3 4 3 4" xfId="16970" xr:uid="{6AC17371-F9C3-43AE-8C6D-CB642D4E263E}"/>
    <cellStyle name="Comma 3 3 4 4" xfId="4697" xr:uid="{2FF19C24-5AD7-4BCA-B8A6-D6084C74C58C}"/>
    <cellStyle name="Comma 3 3 4 4 2" xfId="11579" xr:uid="{C0AB6AEE-531E-4CE3-88FA-99F2ECB7DAF8}"/>
    <cellStyle name="Comma 3 3 4 4 2 2" xfId="25812" xr:uid="{ADB7C6DE-2AB7-46FD-B493-2448E04A30CF}"/>
    <cellStyle name="Comma 3 3 4 4 3" xfId="17625" xr:uid="{7BE46143-7EE5-4DDD-B8A5-10D36C550B0B}"/>
    <cellStyle name="Comma 3 3 4 5" xfId="8190" xr:uid="{9E9FDEBB-BBF6-4CE9-85BE-75A16566C7EF}"/>
    <cellStyle name="Comma 3 3 4 5 2" xfId="22460" xr:uid="{6680D9F6-0D40-49BB-B01B-C53C3119147D}"/>
    <cellStyle name="Comma 3 3 4 6" xfId="14241" xr:uid="{EB1C6D4F-1645-4ADD-9713-DD72A49101AC}"/>
    <cellStyle name="Comma 3 3 5" xfId="271" xr:uid="{93A599CC-EB46-4FAE-A049-DCE7A1DEA08A}"/>
    <cellStyle name="Comma 3 3 6" xfId="2049" xr:uid="{8F3CEF50-0F99-44B6-8D3E-654CB3A3797A}"/>
    <cellStyle name="Comma 3 3 6 2" xfId="32180" xr:uid="{D4EEC90E-0F82-4B2C-A8FB-5594E8C15E23}"/>
    <cellStyle name="Comma 3 3 6 3" xfId="31158" xr:uid="{A6AFE5C7-7C19-432D-8F68-12384BF80E98}"/>
    <cellStyle name="Comma 3 3 7" xfId="5419" xr:uid="{74E7E1DA-2144-4A29-878C-3E9B22E29946}"/>
    <cellStyle name="Comma 3 3 8" xfId="1628" xr:uid="{7D4B9A96-3A5E-4CD8-BE52-5B110C24AB09}"/>
    <cellStyle name="Comma 3 3 9" xfId="107" xr:uid="{88F1A4EE-A577-4B71-9CB2-03B512793E35}"/>
    <cellStyle name="Comma 3 4" xfId="54" xr:uid="{E5FC15D4-09D6-4E05-80EA-F168D72D895D}"/>
    <cellStyle name="Comma 3 4 2" xfId="476" xr:uid="{9D6912F3-DC96-4979-B9D8-FCCB45090B97}"/>
    <cellStyle name="Comma 3 4 3" xfId="2113" xr:uid="{A8295D34-D9D1-4C0E-92C5-BA405B09377D}"/>
    <cellStyle name="Comma 3 4 3 2" xfId="31161" xr:uid="{DACF4D4D-7A9B-4F8F-9759-DC9509710748}"/>
    <cellStyle name="Comma 3 4 4" xfId="5498" xr:uid="{1AB97B7B-8EAF-4220-AD81-7F6F679ECF8B}"/>
    <cellStyle name="Comma 3 4 5" xfId="1712" xr:uid="{A3DCB5CA-22BE-4106-B3BE-C92CE273EC51}"/>
    <cellStyle name="Comma 3 4 6" xfId="98" xr:uid="{982519BD-C47C-437D-B515-BBA5B4B1311A}"/>
    <cellStyle name="Comma 3 5" xfId="19" xr:uid="{CDBE756E-0F3D-46CC-899F-AD255A33775E}"/>
    <cellStyle name="Comma 3 5 2" xfId="568" xr:uid="{C35BE5C5-9A71-4C53-86EB-D255E0161E14}"/>
    <cellStyle name="Comma 3 5 2 2" xfId="3453" xr:uid="{53DA94C8-BA74-4284-AAE5-894D8AD7A936}"/>
    <cellStyle name="Comma 3 5 2 2 2" xfId="7087" xr:uid="{E82F5AA8-5B2B-49DB-AEBD-C860775960B1}"/>
    <cellStyle name="Comma 3 5 2 2 2 2" xfId="13337" xr:uid="{4A9D7623-0B42-48C5-B167-427077E12BDF}"/>
    <cellStyle name="Comma 3 5 2 2 2 2 2" xfId="27570" xr:uid="{F291B331-CB9E-4B51-9D09-A694B31785EE}"/>
    <cellStyle name="Comma 3 5 2 2 2 3" xfId="19397" xr:uid="{B510C9EA-4CA5-41C9-AB9D-F59E5CCEDD55}"/>
    <cellStyle name="Comma 3 5 2 2 3" xfId="10419" xr:uid="{EDA897B9-6B65-4DB2-9029-EFC5CA921517}"/>
    <cellStyle name="Comma 3 5 2 2 3 2" xfId="24658" xr:uid="{EEF4EAEA-0692-4130-B3CA-FC7E3F814E6E}"/>
    <cellStyle name="Comma 3 5 2 2 4" xfId="16450" xr:uid="{CDAFB957-28E9-4F73-970E-360CC2DCBA8B}"/>
    <cellStyle name="Comma 3 5 2 3" xfId="4063" xr:uid="{7344501F-3301-43EC-9926-821E28912135}"/>
    <cellStyle name="Comma 3 5 2 3 2" xfId="7633" xr:uid="{23BF7B35-7B72-4B5F-8237-8A6FB60CCC29}"/>
    <cellStyle name="Comma 3 5 2 3 2 2" xfId="13883" xr:uid="{1CA5E456-7377-4D7E-A1B7-EE02198405EE}"/>
    <cellStyle name="Comma 3 5 2 3 2 2 2" xfId="28116" xr:uid="{BDD837F0-E56D-412A-A984-972957742D47}"/>
    <cellStyle name="Comma 3 5 2 3 2 3" xfId="19943" xr:uid="{477871AB-2EA1-4118-B2FB-F3F2D476FE1A}"/>
    <cellStyle name="Comma 3 5 2 3 3" xfId="10964" xr:uid="{D4F78F47-56CD-4556-ACBC-89BD369AEEE9}"/>
    <cellStyle name="Comma 3 5 2 3 3 2" xfId="25199" xr:uid="{72067874-0D8D-46FE-9743-8450DB0FEBFC}"/>
    <cellStyle name="Comma 3 5 2 3 4" xfId="16991" xr:uid="{54DEBF8D-2BB7-4142-9111-1568C7B1950C}"/>
    <cellStyle name="Comma 3 5 2 4" xfId="4724" xr:uid="{060196DB-1510-44E9-91CF-87597D68251B}"/>
    <cellStyle name="Comma 3 5 2 4 2" xfId="11605" xr:uid="{664A029F-E72B-4567-8ECF-435BA01EDEE6}"/>
    <cellStyle name="Comma 3 5 2 4 2 2" xfId="25838" xr:uid="{8285840C-CB80-4ABB-ADC4-7CA73F640983}"/>
    <cellStyle name="Comma 3 5 2 4 3" xfId="17652" xr:uid="{99AF4071-44F6-489A-82F8-BD8E4FF66F56}"/>
    <cellStyle name="Comma 3 5 2 5" xfId="8216" xr:uid="{BF312185-1AE7-4323-A0CF-1464AA49441A}"/>
    <cellStyle name="Comma 3 5 2 5 2" xfId="22486" xr:uid="{49413B41-38FE-49EF-91C0-DE80AEC4EC3B}"/>
    <cellStyle name="Comma 3 5 2 6" xfId="14262" xr:uid="{9F420C49-0510-4617-A3CA-2785D68695A7}"/>
    <cellStyle name="Comma 3 5 3" xfId="31162" xr:uid="{B1B19C70-B27F-4652-8589-6767E168F679}"/>
    <cellStyle name="Comma 3 5 4" xfId="307" xr:uid="{6F00AF10-2D74-48EC-88E6-7CB05890652A}"/>
    <cellStyle name="Comma 3 6" xfId="291" xr:uid="{12161705-3145-4D1D-9238-64DFCC3B8AAD}"/>
    <cellStyle name="Comma 3 6 2" xfId="660" xr:uid="{64836280-E04E-4FF8-A1FB-4B0B185A13C1}"/>
    <cellStyle name="Comma 3 6 2 2" xfId="3485" xr:uid="{D17A9C91-E4C5-457C-BF41-478D60A5E070}"/>
    <cellStyle name="Comma 3 6 2 2 2" xfId="7119" xr:uid="{53E2C7E7-793D-4846-8082-8382A8EB860F}"/>
    <cellStyle name="Comma 3 6 2 2 2 2" xfId="13369" xr:uid="{A6A139E6-E6EC-4493-ABD3-25272E362420}"/>
    <cellStyle name="Comma 3 6 2 2 2 2 2" xfId="27602" xr:uid="{05123C4C-4A6D-49AA-AEAC-49DA840B09A6}"/>
    <cellStyle name="Comma 3 6 2 2 2 3" xfId="19429" xr:uid="{3AB4541D-29AD-4881-B8FB-1CAB84B783EB}"/>
    <cellStyle name="Comma 3 6 2 2 3" xfId="10451" xr:uid="{C18A99C0-9FCC-4164-A8DC-2ED57BD07481}"/>
    <cellStyle name="Comma 3 6 2 2 3 2" xfId="24690" xr:uid="{6F780DE1-B412-4BC5-B767-5498D98AEBEC}"/>
    <cellStyle name="Comma 3 6 2 2 4" xfId="16482" xr:uid="{FFE07604-62F7-4C9A-90C2-B3708A48F1F0}"/>
    <cellStyle name="Comma 3 6 2 3" xfId="4095" xr:uid="{B7CF4FFE-91BB-41B8-820F-6662D2D512A3}"/>
    <cellStyle name="Comma 3 6 2 3 2" xfId="7665" xr:uid="{DA664F39-1F28-4C38-834D-CFA8C4C97E4C}"/>
    <cellStyle name="Comma 3 6 2 3 2 2" xfId="13915" xr:uid="{264930F3-5DAE-4FE7-BFDC-776CC8AC6350}"/>
    <cellStyle name="Comma 3 6 2 3 2 2 2" xfId="28148" xr:uid="{A7594176-3F7B-4D9F-A144-E2990CE132FE}"/>
    <cellStyle name="Comma 3 6 2 3 2 3" xfId="19975" xr:uid="{DC8101BB-7C7B-415B-BC2A-6D1B0BE93C53}"/>
    <cellStyle name="Comma 3 6 2 3 3" xfId="10996" xr:uid="{7A1ED8B7-C43F-4E2D-9D5E-0B0CD8C2E2A0}"/>
    <cellStyle name="Comma 3 6 2 3 3 2" xfId="25231" xr:uid="{0CC9BAE2-B1D0-447D-9619-5EDA0E6E71A1}"/>
    <cellStyle name="Comma 3 6 2 3 4" xfId="17023" xr:uid="{119FF2E1-A5E5-4565-A739-B0746FB6462D}"/>
    <cellStyle name="Comma 3 6 2 4" xfId="4769" xr:uid="{CFD15FB8-8D27-4360-87C2-71AEE083597E}"/>
    <cellStyle name="Comma 3 6 2 4 2" xfId="11648" xr:uid="{199027C0-F9CB-4227-ADF2-3DC4B57DE95A}"/>
    <cellStyle name="Comma 3 6 2 4 2 2" xfId="25881" xr:uid="{D6306622-4C88-40C6-8F45-534A23DA03DC}"/>
    <cellStyle name="Comma 3 6 2 4 3" xfId="17697" xr:uid="{EEFCBA3A-1249-464C-A952-6CAF8191A404}"/>
    <cellStyle name="Comma 3 6 2 5" xfId="8254" xr:uid="{58F3ADDC-D0D5-46F8-B360-AE06106F4435}"/>
    <cellStyle name="Comma 3 6 2 5 2" xfId="22522" xr:uid="{746F7031-3DE4-478E-B793-6EA6582D1829}"/>
    <cellStyle name="Comma 3 6 2 6" xfId="14307" xr:uid="{F59984CF-BB6B-4B64-A170-164103326A2C}"/>
    <cellStyle name="Comma 3 6 3" xfId="31163" xr:uid="{D4159758-E9C3-47B7-B674-61892C6FFA02}"/>
    <cellStyle name="Comma 3 7" xfId="647" xr:uid="{97E35802-CC73-4357-A949-7C252F54F153}"/>
    <cellStyle name="Comma 3 8" xfId="431" xr:uid="{87AE4FC1-40F4-473C-8B41-C7D91A314A2D}"/>
    <cellStyle name="Comma 3 8 2" xfId="3401" xr:uid="{34FAA74F-08DA-4E82-84FC-BB0D558D94D4}"/>
    <cellStyle name="Comma 3 8 2 2" xfId="7036" xr:uid="{8D77D61A-8B79-4892-A58A-E50A417B445D}"/>
    <cellStyle name="Comma 3 8 2 2 2" xfId="13286" xr:uid="{7C101CCE-C2D9-47D2-80CE-FB1D1B481CD3}"/>
    <cellStyle name="Comma 3 8 2 2 2 2" xfId="27519" xr:uid="{BB3870FA-1DDD-4E6F-9E66-DFEDB691FF91}"/>
    <cellStyle name="Comma 3 8 2 2 3" xfId="19346" xr:uid="{672291CF-79D7-4E44-AD57-AB08E7146454}"/>
    <cellStyle name="Comma 3 8 2 3" xfId="10368" xr:uid="{BF59185F-3241-41F4-817A-B18B3A00BD9D}"/>
    <cellStyle name="Comma 3 8 2 3 2" xfId="24607" xr:uid="{25CBD0D2-6EB9-41AA-9319-B534A4BB118A}"/>
    <cellStyle name="Comma 3 8 2 4" xfId="16399" xr:uid="{5B49865B-45A6-412A-8E84-46DB61D6E580}"/>
    <cellStyle name="Comma 3 8 3" xfId="4012" xr:uid="{2F795AE1-6F8A-4FAF-A549-54E15EEC27AC}"/>
    <cellStyle name="Comma 3 8 3 2" xfId="7582" xr:uid="{F1C06900-E396-4E6A-AE06-952A685BA54E}"/>
    <cellStyle name="Comma 3 8 3 2 2" xfId="13832" xr:uid="{B46619AB-9D01-4D6F-AD78-84AE06613871}"/>
    <cellStyle name="Comma 3 8 3 2 2 2" xfId="28065" xr:uid="{A041A5D2-29C9-45A6-8B92-978200454B49}"/>
    <cellStyle name="Comma 3 8 3 2 3" xfId="19892" xr:uid="{1E711236-7986-4D4E-838A-4522AD57CC72}"/>
    <cellStyle name="Comma 3 8 3 3" xfId="10913" xr:uid="{1689F403-080B-41CF-AF00-FAA0DC10286E}"/>
    <cellStyle name="Comma 3 8 3 3 2" xfId="25148" xr:uid="{1C233293-3982-44E9-8617-F2996F64646B}"/>
    <cellStyle name="Comma 3 8 3 4" xfId="16940" xr:uid="{C5554B14-1445-4026-85D4-991EA95FBA9E}"/>
    <cellStyle name="Comma 3 8 4" xfId="4641" xr:uid="{BF85B140-F8EF-471E-8A2E-F50D87ACFB1B}"/>
    <cellStyle name="Comma 3 8 4 2" xfId="11525" xr:uid="{73D165CC-2B00-4F9A-BFC8-0D090B83D4ED}"/>
    <cellStyle name="Comma 3 8 4 2 2" xfId="25758" xr:uid="{9BB255C6-9227-4226-8B45-F4AA79D3A744}"/>
    <cellStyle name="Comma 3 8 4 3" xfId="17569" xr:uid="{4B266CBC-6B9E-44E0-BD77-07229D2636DD}"/>
    <cellStyle name="Comma 3 8 5" xfId="8148" xr:uid="{DE4AEF8C-24C4-4A55-822B-93BC5A99F7EE}"/>
    <cellStyle name="Comma 3 8 5 2" xfId="22419" xr:uid="{1F1523DA-ADE0-40F0-BB00-C69DF6DDAC7F}"/>
    <cellStyle name="Comma 3 8 6" xfId="14205" xr:uid="{83C10314-D7CB-4F59-91E7-C905763C0900}"/>
    <cellStyle name="Comma 3 9" xfId="211" xr:uid="{3CD2434B-9F1B-4E7B-8F03-32FDA8849464}"/>
    <cellStyle name="Comma 30" xfId="553" xr:uid="{BFF0DC3E-B67F-4D5A-8396-638EFCB80B08}"/>
    <cellStyle name="Comma 30 2" xfId="2199" xr:uid="{E81C7C1F-B58A-4A8A-9FD7-DD1DE242EAB1}"/>
    <cellStyle name="Comma 30 2 2" xfId="5878" xr:uid="{EED882C0-9247-4E12-A6E6-A97BA8600FE8}"/>
    <cellStyle name="Comma 30 2 2 2" xfId="12384" xr:uid="{68974953-94F9-4B98-B6B1-150E84148D7E}"/>
    <cellStyle name="Comma 30 2 2 2 2" xfId="26617" xr:uid="{EAACAB20-21A8-4505-BD1D-5D0EF271B76A}"/>
    <cellStyle name="Comma 30 2 2 3" xfId="18443" xr:uid="{468C0725-BF48-42F5-BED8-2122E9263D29}"/>
    <cellStyle name="Comma 30 2 3" xfId="9216" xr:uid="{1E7D7D27-7683-4F31-B6FE-21471AB139DD}"/>
    <cellStyle name="Comma 30 2 3 2" xfId="23457" xr:uid="{3F9F985B-9A1E-4893-A893-66943E659C66}"/>
    <cellStyle name="Comma 30 2 4" xfId="15225" xr:uid="{22D979CE-AC02-4138-ABBC-A0B660CB1739}"/>
    <cellStyle name="Comma 30 2 5" xfId="31164" xr:uid="{1BE4231C-82A9-42A6-8BBC-EA8B16B6564F}"/>
    <cellStyle name="Comma 30 3" xfId="3447" xr:uid="{A13FA368-937A-4FF0-AC30-3419104560A8}"/>
    <cellStyle name="Comma 30 3 2" xfId="7081" xr:uid="{A2B8BDDF-5D2C-4437-8A30-90F56D02A2A8}"/>
    <cellStyle name="Comma 30 3 2 2" xfId="13331" xr:uid="{A74E7838-ACA4-4898-802D-C1372E8A9496}"/>
    <cellStyle name="Comma 30 3 2 2 2" xfId="27564" xr:uid="{B09721F4-E730-45C2-8869-2BFC9AAEB328}"/>
    <cellStyle name="Comma 30 3 2 3" xfId="19391" xr:uid="{6AA652AF-BD03-48C1-85BB-EA78BAAD33D6}"/>
    <cellStyle name="Comma 30 3 3" xfId="10413" xr:uid="{B171530E-29CE-4F26-8DF2-B04C97AB1AAF}"/>
    <cellStyle name="Comma 30 3 3 2" xfId="24652" xr:uid="{4331F591-F4EB-4997-B42A-6737E03BD5EF}"/>
    <cellStyle name="Comma 30 3 4" xfId="16444" xr:uid="{35C26FA8-C03C-4366-ACC8-186E108FA4BB}"/>
    <cellStyle name="Comma 30 4" xfId="4057" xr:uid="{FB5720C0-511D-4AAC-B70B-42D579236922}"/>
    <cellStyle name="Comma 30 4 2" xfId="7627" xr:uid="{03B8763F-5F17-40B3-AB5F-D51FBC835370}"/>
    <cellStyle name="Comma 30 4 2 2" xfId="13877" xr:uid="{C84355E6-5BFB-4525-BFED-E1ED6619BC0D}"/>
    <cellStyle name="Comma 30 4 2 2 2" xfId="28110" xr:uid="{FFC2F366-E023-47CF-A75B-402878E89670}"/>
    <cellStyle name="Comma 30 4 2 3" xfId="19937" xr:uid="{851CB3CA-BE7A-4625-BB27-234BFA9A9BD7}"/>
    <cellStyle name="Comma 30 4 3" xfId="10958" xr:uid="{177456C0-A168-455A-B90C-B461FF471E55}"/>
    <cellStyle name="Comma 30 4 3 2" xfId="25193" xr:uid="{1D5CDEC2-A8C7-44CC-B7DF-AC3781BD6DF4}"/>
    <cellStyle name="Comma 30 4 4" xfId="16985" xr:uid="{3BD681B4-0F9B-454B-AB94-4F1F36B0605D}"/>
    <cellStyle name="Comma 30 5" xfId="5303" xr:uid="{B76FA556-3437-4DA5-90AD-D49BD1EF8CC7}"/>
    <cellStyle name="Comma 30 6" xfId="4718" xr:uid="{EFD600C4-CA40-457E-8BE0-240F49EF3766}"/>
    <cellStyle name="Comma 30 6 2" xfId="11599" xr:uid="{F29D59A2-ED8A-4D75-ACF8-AF36EEDEC204}"/>
    <cellStyle name="Comma 30 6 2 2" xfId="25832" xr:uid="{763BC1FA-2DEC-4223-9A9B-04F5D1562E0F}"/>
    <cellStyle name="Comma 30 6 3" xfId="17646" xr:uid="{91CAED92-A797-44C5-A9DE-9A88F39F3C8E}"/>
    <cellStyle name="Comma 30 7" xfId="8210" xr:uid="{8D55BF09-8964-4E75-98F4-D8886027A6F1}"/>
    <cellStyle name="Comma 30 7 2" xfId="22480" xr:uid="{7D7771F9-B51C-4DB9-9E55-270037EDCA32}"/>
    <cellStyle name="Comma 30 8" xfId="1511" xr:uid="{E54927CB-3AF8-4569-B083-478FFD686EBC}"/>
    <cellStyle name="Comma 30 8 2" xfId="20329" xr:uid="{98CCCBE1-FFC8-4939-93E5-73307938468B}"/>
    <cellStyle name="Comma 30 8 3" xfId="14256" xr:uid="{6D3B6F5A-4761-4472-AC9D-6681F2D72B18}"/>
    <cellStyle name="Comma 31" xfId="569" xr:uid="{CD87072E-CC88-444B-A87F-138D7F558F01}"/>
    <cellStyle name="Comma 31 2" xfId="2208" xr:uid="{A3D4D9B3-E87D-4E01-907D-C8F82AB6BA22}"/>
    <cellStyle name="Comma 31 2 2" xfId="5883" xr:uid="{A460DA26-25EA-4902-8A7C-A758D10276C1}"/>
    <cellStyle name="Comma 31 2 2 2" xfId="12387" xr:uid="{E9DA9194-4AAD-46B5-8BAA-D2916BF8D228}"/>
    <cellStyle name="Comma 31 2 2 2 2" xfId="26620" xr:uid="{CA1DB8E3-EEE7-4B9F-9C7E-336141CBB48C}"/>
    <cellStyle name="Comma 31 2 2 3" xfId="18446" xr:uid="{335E0163-4EAF-47B5-BCE9-7276ED98AB6E}"/>
    <cellStyle name="Comma 31 2 3" xfId="9221" xr:uid="{C5E89D5A-7AC6-4F3E-884B-20FD95B8B1AC}"/>
    <cellStyle name="Comma 31 2 3 2" xfId="23462" xr:uid="{F9858CDC-ABFA-4C8F-9D15-924A3FBBBB91}"/>
    <cellStyle name="Comma 31 2 4" xfId="15230" xr:uid="{5136DB68-8610-4A1E-AE46-D32A9827962F}"/>
    <cellStyle name="Comma 31 2 5" xfId="31165" xr:uid="{A6A7CFA8-8D32-4655-B25B-3A37BC68FC42}"/>
    <cellStyle name="Comma 31 3" xfId="3454" xr:uid="{17864193-37B8-47DB-8337-452C0BC8A2CB}"/>
    <cellStyle name="Comma 31 3 2" xfId="7088" xr:uid="{6281209D-2264-46D4-9761-684C191F7F31}"/>
    <cellStyle name="Comma 31 3 2 2" xfId="13338" xr:uid="{9C497492-B86E-4DD0-BE24-044ED16A9B3D}"/>
    <cellStyle name="Comma 31 3 2 2 2" xfId="27571" xr:uid="{A5A7306A-EA4E-409B-8E0D-D71B3BDD2EA2}"/>
    <cellStyle name="Comma 31 3 2 3" xfId="19398" xr:uid="{53A482A4-FC3F-4622-A163-47350A08AC40}"/>
    <cellStyle name="Comma 31 3 3" xfId="10420" xr:uid="{6E0E2879-F8AA-47F3-945F-12356ACEBB4D}"/>
    <cellStyle name="Comma 31 3 3 2" xfId="24659" xr:uid="{32757E12-792F-4311-B58C-42725DDF76AB}"/>
    <cellStyle name="Comma 31 3 4" xfId="16451" xr:uid="{D9551FEA-3917-45DF-ABE1-93C59CA05CBC}"/>
    <cellStyle name="Comma 31 4" xfId="4064" xr:uid="{9B91C85C-F983-44C4-9F16-10CF4C5A55E6}"/>
    <cellStyle name="Comma 31 4 2" xfId="7634" xr:uid="{6C5102C2-D4C0-460D-9361-4E400E373CB0}"/>
    <cellStyle name="Comma 31 4 2 2" xfId="13884" xr:uid="{FF08ADE3-7DC0-4CD5-BDD6-286375CE9410}"/>
    <cellStyle name="Comma 31 4 2 2 2" xfId="28117" xr:uid="{F67B10CF-AAE4-4ED0-B037-CF600BEE85E2}"/>
    <cellStyle name="Comma 31 4 2 3" xfId="19944" xr:uid="{1BD453C7-96CA-4C38-ACAB-CECB3271A6C1}"/>
    <cellStyle name="Comma 31 4 3" xfId="10965" xr:uid="{D9920E60-7B16-4564-A2E8-D7157D850557}"/>
    <cellStyle name="Comma 31 4 3 2" xfId="25200" xr:uid="{64F3E22A-BC37-4C62-A834-CF34A98FF9E3}"/>
    <cellStyle name="Comma 31 4 4" xfId="16992" xr:uid="{F915D1F2-FBE3-4F87-969E-B5776A9DF80C}"/>
    <cellStyle name="Comma 31 5" xfId="5346" xr:uid="{C237A40C-ADA4-4652-AC72-FA4899D1F9C3}"/>
    <cellStyle name="Comma 31 6" xfId="4725" xr:uid="{0EB84BE4-84C0-4884-8113-53FB414A4AC4}"/>
    <cellStyle name="Comma 31 6 2" xfId="11606" xr:uid="{8F68C73E-6865-4A4D-B552-F1D9BC7A7D8B}"/>
    <cellStyle name="Comma 31 6 2 2" xfId="25839" xr:uid="{09893AFF-535A-43A4-A239-0C56885EFB2A}"/>
    <cellStyle name="Comma 31 6 3" xfId="17653" xr:uid="{A4D85A15-38F9-4B14-A7F6-FC37CCEB3F01}"/>
    <cellStyle name="Comma 31 7" xfId="8217" xr:uid="{4F4F8329-EF79-47F7-95B1-E5A6DCC9A3DB}"/>
    <cellStyle name="Comma 31 7 2" xfId="22487" xr:uid="{4B26236F-D900-44FC-A5F2-979217BD5EA8}"/>
    <cellStyle name="Comma 31 8" xfId="1555" xr:uid="{1CCA5FB0-D93E-437F-B9C5-A7276BCDA878}"/>
    <cellStyle name="Comma 31 8 2" xfId="20337" xr:uid="{A910A59B-12A5-483F-B28E-D1332BFB62D5}"/>
    <cellStyle name="Comma 31 8 3" xfId="14263" xr:uid="{BF56B6F5-C97E-4F0B-8AFD-6DC9C92481DD}"/>
    <cellStyle name="Comma 32" xfId="574" xr:uid="{496A27F2-E565-4D5A-A7B0-0D47FEB145B7}"/>
    <cellStyle name="Comma 32 10" xfId="4726" xr:uid="{E28404AB-2E85-4737-841F-F260FDC36CBE}"/>
    <cellStyle name="Comma 32 10 2" xfId="11607" xr:uid="{A9999D0B-DF77-4BBE-A140-F21FD31AE151}"/>
    <cellStyle name="Comma 32 10 2 2" xfId="25840" xr:uid="{E23A268B-4E43-4234-B17B-52D08287354A}"/>
    <cellStyle name="Comma 32 10 3" xfId="17654" xr:uid="{19182DEA-0C09-48E1-BA3A-F0340818933B}"/>
    <cellStyle name="Comma 32 11" xfId="8218" xr:uid="{8D49935B-49A5-436E-BF12-DA8C7C80E0B9}"/>
    <cellStyle name="Comma 32 11 2" xfId="22488" xr:uid="{EB60F6F4-4BAA-44C0-A2C4-5441288F4A25}"/>
    <cellStyle name="Comma 32 12" xfId="1612" xr:uid="{7884E588-EFB7-47F9-923D-A4126CE98765}"/>
    <cellStyle name="Comma 32 12 2" xfId="20357" xr:uid="{A6068736-EBAE-42C2-BAAC-5B09E2934928}"/>
    <cellStyle name="Comma 32 12 3" xfId="14264" xr:uid="{67DD917A-5743-45E7-8F59-10BFDCB1ADF5}"/>
    <cellStyle name="Comma 32 2" xfId="1930" xr:uid="{CA8996F3-FB03-4DF0-9078-FB3AE035437A}"/>
    <cellStyle name="Comma 32 2 2" xfId="5690" xr:uid="{B0CD5640-9D31-410A-A894-47FB97DD8519}"/>
    <cellStyle name="Comma 32 2 2 2" xfId="12240" xr:uid="{1C85F032-7114-495E-A560-845A79DD991B}"/>
    <cellStyle name="Comma 32 2 2 2 2" xfId="26473" xr:uid="{0B8F5AAB-0825-4604-A8D5-85391F8344E2}"/>
    <cellStyle name="Comma 32 2 2 3" xfId="18295" xr:uid="{47CA75FE-0E26-4900-9685-4B1CE99483B6}"/>
    <cellStyle name="Comma 32 2 3" xfId="9051" xr:uid="{A3417A11-4838-4EF5-8349-E1D5FFF86589}"/>
    <cellStyle name="Comma 32 2 3 2" xfId="23295" xr:uid="{CFEBC2A0-B3B5-4865-8F5A-90C073968B2B}"/>
    <cellStyle name="Comma 32 2 4" xfId="15065" xr:uid="{51584844-523A-41DC-97E8-92E4B49D02AE}"/>
    <cellStyle name="Comma 32 2 5" xfId="31166" xr:uid="{3D4542BF-B7DB-4896-964A-08327B7459AA}"/>
    <cellStyle name="Comma 32 3" xfId="2210" xr:uid="{0C6D59CA-6FB9-492A-A1F4-59816E4A6382}"/>
    <cellStyle name="Comma 32 3 2" xfId="5884" xr:uid="{A252C729-DB11-4FDD-B54C-16EC565F8137}"/>
    <cellStyle name="Comma 32 3 2 2" xfId="12388" xr:uid="{6B6C2C91-4A67-479B-8D04-D52FD15AE97A}"/>
    <cellStyle name="Comma 32 3 2 2 2" xfId="26621" xr:uid="{59388F40-5358-4112-A653-CB55158D9C66}"/>
    <cellStyle name="Comma 32 3 2 3" xfId="18447" xr:uid="{BBF31A1B-968E-4539-823A-5D5EC5F59934}"/>
    <cellStyle name="Comma 32 3 3" xfId="9222" xr:uid="{AD3932B4-1252-4A6A-84AD-A84599882385}"/>
    <cellStyle name="Comma 32 3 3 2" xfId="23463" xr:uid="{75DFAD82-46D6-456F-9DF7-5E9D8DF1FBFD}"/>
    <cellStyle name="Comma 32 3 4" xfId="15231" xr:uid="{1D74DDA3-6C06-4636-BBA5-401BB9681AC4}"/>
    <cellStyle name="Comma 32 4" xfId="2699" xr:uid="{B41B864F-BD1C-4471-B8B4-1B623D5CB5FB}"/>
    <cellStyle name="Comma 32 4 2" xfId="6359" xr:uid="{ECD4CB5C-35DF-4C1E-A421-6115523C8959}"/>
    <cellStyle name="Comma 32 4 2 2" xfId="12611" xr:uid="{2B7F84EE-7E28-4FB6-839D-CD86FB5C7EA1}"/>
    <cellStyle name="Comma 32 4 2 2 2" xfId="26844" xr:uid="{C3ABA755-5AFE-4CA4-B979-E99697728A0C}"/>
    <cellStyle name="Comma 32 4 2 3" xfId="18671" xr:uid="{5D4E3235-39B1-4500-A94F-A6849CF9F937}"/>
    <cellStyle name="Comma 32 4 3" xfId="9690" xr:uid="{341F4625-5A6F-4FB6-BD11-292F999A1181}"/>
    <cellStyle name="Comma 32 4 3 2" xfId="23930" xr:uid="{B06CBFD9-63D7-47BF-B604-DEA577FB4639}"/>
    <cellStyle name="Comma 32 4 4" xfId="15723" xr:uid="{BABA4BA4-B114-49A5-806F-1B6B829B080A}"/>
    <cellStyle name="Comma 32 5" xfId="2969" xr:uid="{3AB4D628-BC80-411D-953B-F13C1F21794C}"/>
    <cellStyle name="Comma 32 5 2" xfId="6619" xr:uid="{EB973C59-8A74-48BE-99AB-C237C77AF582}"/>
    <cellStyle name="Comma 32 5 2 2" xfId="12869" xr:uid="{BA748C91-F981-42D8-B7B8-A802BC14EDC5}"/>
    <cellStyle name="Comma 32 5 2 2 2" xfId="27102" xr:uid="{4B38DC07-7457-4F0A-8F01-EDFAC3CC05F4}"/>
    <cellStyle name="Comma 32 5 2 3" xfId="18929" xr:uid="{F595D70C-CAB8-450A-B470-5DEC69C49968}"/>
    <cellStyle name="Comma 32 5 3" xfId="9950" xr:uid="{70845111-1547-4E03-BC4A-86342C3625E9}"/>
    <cellStyle name="Comma 32 5 3 2" xfId="24190" xr:uid="{B3459B9D-7821-4F31-903F-56F333265BD1}"/>
    <cellStyle name="Comma 32 5 4" xfId="15983" xr:uid="{792EDA62-1516-4DA3-9906-E39819C5A5B1}"/>
    <cellStyle name="Comma 32 6" xfId="3214" xr:uid="{CBC0FDF2-CD66-4E04-AA04-AF045612A3E9}"/>
    <cellStyle name="Comma 32 6 2" xfId="6864" xr:uid="{3A2D5C30-3D23-4C6D-9547-8E680E13D0B6}"/>
    <cellStyle name="Comma 32 6 2 2" xfId="13114" xr:uid="{453DB24F-B258-443A-A6B9-1AB8683D3693}"/>
    <cellStyle name="Comma 32 6 2 2 2" xfId="27347" xr:uid="{B3595158-3945-4536-80FE-9F37279FA766}"/>
    <cellStyle name="Comma 32 6 2 3" xfId="19174" xr:uid="{64C01514-4D31-4029-92BC-A890C330EFDF}"/>
    <cellStyle name="Comma 32 6 3" xfId="10195" xr:uid="{26CADDA7-8295-4B5F-B85F-C84D25487969}"/>
    <cellStyle name="Comma 32 6 3 2" xfId="24435" xr:uid="{0B1283DA-0F54-4280-8620-5E9993E1A2C3}"/>
    <cellStyle name="Comma 32 6 4" xfId="16228" xr:uid="{0F1742AA-61E7-455D-B5D5-45CC32D0C7B9}"/>
    <cellStyle name="Comma 32 7" xfId="3455" xr:uid="{3D84C45A-F968-4134-A230-5FEEB11F0D7D}"/>
    <cellStyle name="Comma 32 7 2" xfId="7089" xr:uid="{D42D5F11-258C-4955-B5AE-B7DDD2A5BFB9}"/>
    <cellStyle name="Comma 32 7 2 2" xfId="13339" xr:uid="{C4A7F065-90DB-46AC-B3A8-C7C3F77D5A6B}"/>
    <cellStyle name="Comma 32 7 2 2 2" xfId="27572" xr:uid="{58E37B41-298B-43C7-9F7A-6E1CCE5AC85F}"/>
    <cellStyle name="Comma 32 7 2 3" xfId="19399" xr:uid="{EE372B41-17AA-4436-9597-6E7356B0E6D8}"/>
    <cellStyle name="Comma 32 7 3" xfId="10421" xr:uid="{9E5DCE11-F64C-45E4-8CFD-C828E8EBF049}"/>
    <cellStyle name="Comma 32 7 3 2" xfId="24660" xr:uid="{83184109-AC3F-45E6-BFD1-9CA549695CF5}"/>
    <cellStyle name="Comma 32 7 4" xfId="16452" xr:uid="{67A3D3B5-A257-4D0C-A430-DDF034E42220}"/>
    <cellStyle name="Comma 32 8" xfId="4065" xr:uid="{F563939E-A261-4345-9063-1A3304939E45}"/>
    <cellStyle name="Comma 32 8 2" xfId="7635" xr:uid="{AB531838-EDE7-4B9E-9FB2-5CC2D3655A39}"/>
    <cellStyle name="Comma 32 8 2 2" xfId="13885" xr:uid="{E6BFAE32-A1E0-4FD4-BAE5-F30AFD5D113F}"/>
    <cellStyle name="Comma 32 8 2 2 2" xfId="28118" xr:uid="{51507123-024D-4518-91BF-6CAF4D90B0C0}"/>
    <cellStyle name="Comma 32 8 2 3" xfId="19945" xr:uid="{2C9607F7-1FF6-4933-B455-AD8FD1426BF0}"/>
    <cellStyle name="Comma 32 8 3" xfId="10966" xr:uid="{4071389A-98A0-4FFF-9780-E6042516508E}"/>
    <cellStyle name="Comma 32 8 3 2" xfId="25201" xr:uid="{E0377CDE-4555-4D52-AB32-179617753187}"/>
    <cellStyle name="Comma 32 8 4" xfId="16993" xr:uid="{1CB23E1D-E820-4B62-A495-65CCD08B920E}"/>
    <cellStyle name="Comma 32 9" xfId="5403" xr:uid="{2CB545C9-0530-4E9E-B920-CA921A23D92C}"/>
    <cellStyle name="Comma 32 9 2" xfId="8792" xr:uid="{9EA43F35-194A-459C-B107-241AB1D81C8E}"/>
    <cellStyle name="Comma 32 9 2 2" xfId="23036" xr:uid="{B5E5FB6B-465B-4FE7-A9C0-E6417B0973E5}"/>
    <cellStyle name="Comma 32 9 3" xfId="14817" xr:uid="{46804F23-0BEA-4545-96F8-A1FF195C8B81}"/>
    <cellStyle name="Comma 33" xfId="566" xr:uid="{3928F648-553B-44B8-BE70-3823F53760BE}"/>
    <cellStyle name="Comma 33 10" xfId="4723" xr:uid="{C007867B-4481-45D5-930B-BBE030662524}"/>
    <cellStyle name="Comma 33 10 2" xfId="11604" xr:uid="{DEAB7572-F9CB-4794-93A3-848F3B89F04C}"/>
    <cellStyle name="Comma 33 10 2 2" xfId="25837" xr:uid="{12C5858F-0125-4742-A269-D293630689A7}"/>
    <cellStyle name="Comma 33 10 3" xfId="17651" xr:uid="{07557E21-417F-4909-926B-40269CA8935B}"/>
    <cellStyle name="Comma 33 11" xfId="8215" xr:uid="{08A2C775-96E1-438D-92BD-188AA10B6CCD}"/>
    <cellStyle name="Comma 33 11 2" xfId="22485" xr:uid="{4FD48E3B-A062-444D-B1AC-EC23EDE1419E}"/>
    <cellStyle name="Comma 33 12" xfId="1615" xr:uid="{DA6679E9-D9EB-40BE-A50C-62664FA20524}"/>
    <cellStyle name="Comma 33 12 2" xfId="20358" xr:uid="{01598AD6-9C66-40BD-BC7B-2E4D0C18C640}"/>
    <cellStyle name="Comma 33 12 3" xfId="14261" xr:uid="{E62DC08C-7567-4CD3-95CF-23D3C1F5451E}"/>
    <cellStyle name="Comma 33 2" xfId="1934" xr:uid="{C238B466-6226-43D4-AF3B-34B675BF8C69}"/>
    <cellStyle name="Comma 33 2 2" xfId="5694" xr:uid="{892F84E8-8140-4CCC-912E-97415E6B2B6F}"/>
    <cellStyle name="Comma 33 2 2 2" xfId="12242" xr:uid="{AC326009-1923-4CE0-B71E-C1EE0062174A}"/>
    <cellStyle name="Comma 33 2 2 2 2" xfId="26475" xr:uid="{A721BC1A-4A60-4C1A-B82A-2DDF988A4B4A}"/>
    <cellStyle name="Comma 33 2 2 3" xfId="18297" xr:uid="{686B1AB1-2E74-4D2F-800D-6E0F12188E18}"/>
    <cellStyle name="Comma 33 2 3" xfId="9055" xr:uid="{E6ABF46B-5764-402F-AA68-DC02FC6B1167}"/>
    <cellStyle name="Comma 33 2 3 2" xfId="23299" xr:uid="{61B5A602-023A-44E3-BDA0-997A76D81DCD}"/>
    <cellStyle name="Comma 33 2 4" xfId="15069" xr:uid="{FDFF634E-EBB1-430D-8C12-BEA6F8261C65}"/>
    <cellStyle name="Comma 33 2 5" xfId="31167" xr:uid="{72C8CE96-B049-41D9-BD02-84A31EAA484C}"/>
    <cellStyle name="Comma 33 3" xfId="2206" xr:uid="{5887D5AB-B4B0-4D72-BDD2-0F687105AE89}"/>
    <cellStyle name="Comma 33 3 2" xfId="5882" xr:uid="{3A352AAF-23E4-4AF8-B13D-25E31D229389}"/>
    <cellStyle name="Comma 33 3 2 2" xfId="12386" xr:uid="{8C8B1E03-F56E-4D71-8F9F-DFB86D99AD8C}"/>
    <cellStyle name="Comma 33 3 2 2 2" xfId="26619" xr:uid="{E3AEE1ED-9E27-41E1-A379-DF38A13F2CB7}"/>
    <cellStyle name="Comma 33 3 2 3" xfId="18445" xr:uid="{A9FAB11C-67CF-4629-8517-1A84B384D5D0}"/>
    <cellStyle name="Comma 33 3 3" xfId="9220" xr:uid="{B93267B6-D6C3-434A-8D95-BDF032639A68}"/>
    <cellStyle name="Comma 33 3 3 2" xfId="23461" xr:uid="{8841AAFD-C908-45D3-A0C1-0F5B1276FBCD}"/>
    <cellStyle name="Comma 33 3 4" xfId="15229" xr:uid="{DC89C3E5-E314-4E80-B73F-C357E50A61C5}"/>
    <cellStyle name="Comma 33 4" xfId="2703" xr:uid="{EB9E23AB-EB34-4B82-8DF7-D49BA3689D95}"/>
    <cellStyle name="Comma 33 4 2" xfId="6363" xr:uid="{E99E8A7C-02AF-4A37-9772-EF9B690C31EC}"/>
    <cellStyle name="Comma 33 4 2 2" xfId="12615" xr:uid="{FEFB7D2B-0A03-4093-8B68-A18C08CA514A}"/>
    <cellStyle name="Comma 33 4 2 2 2" xfId="26848" xr:uid="{69E87399-91AC-4309-8694-90CD5071C054}"/>
    <cellStyle name="Comma 33 4 2 3" xfId="18675" xr:uid="{09633219-CFE0-4103-A3C6-4919FF65E58A}"/>
    <cellStyle name="Comma 33 4 3" xfId="9694" xr:uid="{1309DBC8-95BB-452C-95B8-096FC792C044}"/>
    <cellStyle name="Comma 33 4 3 2" xfId="23934" xr:uid="{41636567-5B5D-41E5-A952-4EF00D835A68}"/>
    <cellStyle name="Comma 33 4 4" xfId="15727" xr:uid="{24D78049-E89B-443E-A06E-22B24C8C1F26}"/>
    <cellStyle name="Comma 33 5" xfId="2973" xr:uid="{7222D51C-1AA3-4162-90A9-37AB84D66975}"/>
    <cellStyle name="Comma 33 5 2" xfId="6623" xr:uid="{CE8491FB-1EC1-4F3C-826C-D66F509B237B}"/>
    <cellStyle name="Comma 33 5 2 2" xfId="12873" xr:uid="{1AE0F130-7627-4A25-9A79-9778F7C15E7E}"/>
    <cellStyle name="Comma 33 5 2 2 2" xfId="27106" xr:uid="{440533D1-ED6E-4A7E-970E-6901DCE709EC}"/>
    <cellStyle name="Comma 33 5 2 3" xfId="18933" xr:uid="{F5A7DE8F-C182-4F85-B8FB-B824EE8145E8}"/>
    <cellStyle name="Comma 33 5 3" xfId="9954" xr:uid="{AD504CCB-D298-4B3B-8F8B-678F5CEC5C06}"/>
    <cellStyle name="Comma 33 5 3 2" xfId="24194" xr:uid="{8206979E-8EA4-4765-9F71-4274805D824E}"/>
    <cellStyle name="Comma 33 5 4" xfId="15987" xr:uid="{8E1A5C85-32FC-4790-AF97-08ECA54C2A0C}"/>
    <cellStyle name="Comma 33 6" xfId="3218" xr:uid="{2C55AE02-DE98-42D5-B6D9-0972CF2BA6C2}"/>
    <cellStyle name="Comma 33 6 2" xfId="6868" xr:uid="{6BFC4A61-CFF3-49F8-ABC0-AFE1F9A2174B}"/>
    <cellStyle name="Comma 33 6 2 2" xfId="13118" xr:uid="{02A31E3E-1833-4961-A94C-8A0F56FC1B93}"/>
    <cellStyle name="Comma 33 6 2 2 2" xfId="27351" xr:uid="{FB44D01C-5AAF-43E4-8E25-BA1A3CA723FD}"/>
    <cellStyle name="Comma 33 6 2 3" xfId="19178" xr:uid="{2263D5B7-65B5-4576-8097-BAB24D417AA9}"/>
    <cellStyle name="Comma 33 6 3" xfId="10199" xr:uid="{D1B18D97-4C9D-42D4-BF69-0D0ABCB3BB4A}"/>
    <cellStyle name="Comma 33 6 3 2" xfId="24439" xr:uid="{FCD1713B-260F-4C56-813F-FE684A00BDD4}"/>
    <cellStyle name="Comma 33 6 4" xfId="16232" xr:uid="{5AC633A7-3581-40C4-A221-0D7C6144DCBD}"/>
    <cellStyle name="Comma 33 7" xfId="3452" xr:uid="{DD1282EF-2405-4433-8294-F32AD7E3EB03}"/>
    <cellStyle name="Comma 33 7 2" xfId="7086" xr:uid="{F1EFAC86-B3F8-494F-83E5-FCE320E7237F}"/>
    <cellStyle name="Comma 33 7 2 2" xfId="13336" xr:uid="{145E0468-BA9F-44E3-9A67-1FA96DD5B4CE}"/>
    <cellStyle name="Comma 33 7 2 2 2" xfId="27569" xr:uid="{9D307E62-9B87-42C9-A58C-2230659AC0DA}"/>
    <cellStyle name="Comma 33 7 2 3" xfId="19396" xr:uid="{6ACAF6E1-9C97-4D70-BBAA-CD1E92C0F7E8}"/>
    <cellStyle name="Comma 33 7 3" xfId="10418" xr:uid="{BD3F74E8-2FCC-43AC-801F-D1643C7E4351}"/>
    <cellStyle name="Comma 33 7 3 2" xfId="24657" xr:uid="{63C036CD-1706-4017-89EE-85C34E2F7D4A}"/>
    <cellStyle name="Comma 33 7 4" xfId="16449" xr:uid="{6573F999-B325-4249-B9C7-069096CC6186}"/>
    <cellStyle name="Comma 33 8" xfId="4062" xr:uid="{7919C1BB-D858-4FBD-B8BF-402F9F862092}"/>
    <cellStyle name="Comma 33 8 2" xfId="7632" xr:uid="{959F068B-8902-4BE5-BD54-2E85D411A47E}"/>
    <cellStyle name="Comma 33 8 2 2" xfId="13882" xr:uid="{DE1D8874-A46C-4680-A1D7-C4D238511016}"/>
    <cellStyle name="Comma 33 8 2 2 2" xfId="28115" xr:uid="{E276A4E9-5B02-4392-B605-6FACF3DFFBA3}"/>
    <cellStyle name="Comma 33 8 2 3" xfId="19942" xr:uid="{89AF1582-97C1-4B4D-B137-1D6D5B907F2A}"/>
    <cellStyle name="Comma 33 8 3" xfId="10963" xr:uid="{28F1DB54-B684-40DC-9993-CAE8BA8649B4}"/>
    <cellStyle name="Comma 33 8 3 2" xfId="25198" xr:uid="{C40D323B-DFBC-4555-BE48-81C7BAB33F0C}"/>
    <cellStyle name="Comma 33 8 4" xfId="16990" xr:uid="{2BC537B5-86B5-433A-82D4-69588B7B817F}"/>
    <cellStyle name="Comma 33 9" xfId="5406" xr:uid="{A8EEB11F-FCE1-4970-9F0D-74B8E9E0FA9A}"/>
    <cellStyle name="Comma 33 9 2" xfId="8795" xr:uid="{C7F4C120-3C29-4A14-91C4-BB3CF2C698B8}"/>
    <cellStyle name="Comma 33 9 2 2" xfId="23039" xr:uid="{C4D479E2-2E43-4AFA-8796-C8B46386756B}"/>
    <cellStyle name="Comma 33 9 3" xfId="14820" xr:uid="{F224E385-9E2A-49BE-A947-EA3AE0398909}"/>
    <cellStyle name="Comma 34" xfId="567" xr:uid="{EE99DBBC-AF63-4D7E-89DB-27F2A61174ED}"/>
    <cellStyle name="Comma 34 2" xfId="1940" xr:uid="{3CFB810D-E23C-459B-A96B-F93DA032A8D4}"/>
    <cellStyle name="Comma 34 2 2" xfId="5700" xr:uid="{F5FE5905-09CD-4954-B584-61776E1CDD64}"/>
    <cellStyle name="Comma 34 2 2 2" xfId="12246" xr:uid="{FE5E7602-3568-4FC5-880D-160373637202}"/>
    <cellStyle name="Comma 34 2 2 2 2" xfId="26479" xr:uid="{91437FEE-7612-46D9-8BD2-FE7837D9F652}"/>
    <cellStyle name="Comma 34 2 2 3" xfId="18301" xr:uid="{52720DA4-EAF9-4762-9BA2-DA852888EA0F}"/>
    <cellStyle name="Comma 34 2 3" xfId="9061" xr:uid="{6AF76BB4-C8F8-43F4-9872-5B8B971B4D2A}"/>
    <cellStyle name="Comma 34 2 3 2" xfId="23305" xr:uid="{58E630C4-565F-4CA0-9213-310D36C87DFC}"/>
    <cellStyle name="Comma 34 2 4" xfId="15075" xr:uid="{C99B8BBF-C851-4C86-9F2C-6290F53D4D7F}"/>
    <cellStyle name="Comma 34 2 5" xfId="31168" xr:uid="{3F64D013-C85A-40C4-A8A1-764B497E61BD}"/>
    <cellStyle name="Comma 34 3" xfId="2207" xr:uid="{5B133014-EEDF-4B0D-9F5B-BD0AACC08EDD}"/>
    <cellStyle name="Comma 34 4" xfId="2709" xr:uid="{8C4EDEC4-E763-4C80-8597-FE5480B02619}"/>
    <cellStyle name="Comma 34 4 2" xfId="6369" xr:uid="{2FC2C559-9290-4200-ADE3-179D0D80935B}"/>
    <cellStyle name="Comma 34 4 2 2" xfId="12621" xr:uid="{118CC4B4-63AC-437A-817D-07382DF927B4}"/>
    <cellStyle name="Comma 34 4 2 2 2" xfId="26854" xr:uid="{C5074D04-8CA9-4DBC-8CA4-4B63BDC10CB7}"/>
    <cellStyle name="Comma 34 4 2 3" xfId="18681" xr:uid="{88468BD2-7864-41D3-BF8C-17BD2D3DC009}"/>
    <cellStyle name="Comma 34 4 3" xfId="9700" xr:uid="{6A77B300-9DBE-47C8-83CC-65B27D74CD58}"/>
    <cellStyle name="Comma 34 4 3 2" xfId="23940" xr:uid="{B2825A62-FA12-440A-8E21-0BC9F1903B1A}"/>
    <cellStyle name="Comma 34 4 4" xfId="15733" xr:uid="{94165DE9-2E9A-4F21-B019-6E2E5F28DDED}"/>
    <cellStyle name="Comma 34 5" xfId="2979" xr:uid="{9B873896-931A-4523-A388-DC9ECA8E4B2B}"/>
    <cellStyle name="Comma 34 5 2" xfId="6629" xr:uid="{F4B3927A-EDCE-4D62-B739-89D4F61B391C}"/>
    <cellStyle name="Comma 34 5 2 2" xfId="12879" xr:uid="{3F2DE201-3322-42A8-912C-97F364A55B56}"/>
    <cellStyle name="Comma 34 5 2 2 2" xfId="27112" xr:uid="{4DD71F8A-A343-4B87-B2F6-4E57EC9E20CA}"/>
    <cellStyle name="Comma 34 5 2 3" xfId="18939" xr:uid="{42DCC3FE-048E-445F-A802-973CCAC76D12}"/>
    <cellStyle name="Comma 34 5 3" xfId="9960" xr:uid="{967EFA3B-7BE9-4F16-AA92-E35ABE5A3764}"/>
    <cellStyle name="Comma 34 5 3 2" xfId="24200" xr:uid="{EF5BB78E-8BD1-44CD-B35B-9DA137051D53}"/>
    <cellStyle name="Comma 34 5 4" xfId="15993" xr:uid="{8551AE0F-6A2D-423B-B773-D09BD1E705A8}"/>
    <cellStyle name="Comma 34 6" xfId="3224" xr:uid="{626F683A-A57E-4E59-9DDF-5D37A76B7365}"/>
    <cellStyle name="Comma 34 6 2" xfId="6874" xr:uid="{C5F160FB-856A-494D-98E6-01739ECB5378}"/>
    <cellStyle name="Comma 34 6 2 2" xfId="13124" xr:uid="{82A69FA0-41B2-4A64-BA43-2EEBB5BB1605}"/>
    <cellStyle name="Comma 34 6 2 2 2" xfId="27357" xr:uid="{54BF6F1F-7F4E-4FAB-8D41-63AF5455153D}"/>
    <cellStyle name="Comma 34 6 2 3" xfId="19184" xr:uid="{43DEDA83-A057-4477-BD2F-32A1545DD481}"/>
    <cellStyle name="Comma 34 6 3" xfId="10205" xr:uid="{DBC44601-018C-45E7-ACCA-4E82111F595B}"/>
    <cellStyle name="Comma 34 6 3 2" xfId="24445" xr:uid="{5EBCDD07-EC55-4BD4-96A0-3628E73618F5}"/>
    <cellStyle name="Comma 34 6 4" xfId="16238" xr:uid="{0A5C0A6D-317D-498F-8BE3-9256D83D054E}"/>
    <cellStyle name="Comma 34 7" xfId="5411" xr:uid="{122F330F-4339-48F3-9955-A6F80D02E3E0}"/>
    <cellStyle name="Comma 34 7 2" xfId="8800" xr:uid="{4886596B-903C-453C-9C3A-2D34F796011D}"/>
    <cellStyle name="Comma 34 7 2 2" xfId="23044" xr:uid="{5A0C29AE-C7A1-44C9-82A8-80FE25B2E96D}"/>
    <cellStyle name="Comma 34 7 3" xfId="14825" xr:uid="{881087D3-2E70-4C48-860E-255C7924F3F9}"/>
    <cellStyle name="Comma 34 8" xfId="1620" xr:uid="{68A02A1E-190A-4879-B011-E8EBF6FAEE7C}"/>
    <cellStyle name="Comma 35" xfId="572" xr:uid="{59033D29-D149-4A4B-8B7D-0538699C72B5}"/>
    <cellStyle name="Comma 35 2" xfId="1943" xr:uid="{FB28FAE3-AFB2-4AF7-98F7-F163001E794F}"/>
    <cellStyle name="Comma 35 2 2" xfId="5703" xr:uid="{247AEA7E-BBD8-4F48-8F7C-40DA897E2C92}"/>
    <cellStyle name="Comma 35 2 2 2" xfId="12249" xr:uid="{22E13B5A-7CE5-4E81-B1AE-DA1F7A054378}"/>
    <cellStyle name="Comma 35 2 2 2 2" xfId="26482" xr:uid="{1EA6EB97-7BCC-47B9-A425-F36671141FB5}"/>
    <cellStyle name="Comma 35 2 2 3" xfId="18304" xr:uid="{68175A64-83E8-4D78-8BBF-52A57E780BCA}"/>
    <cellStyle name="Comma 35 2 3" xfId="9064" xr:uid="{42782C43-C04D-4AD8-8A20-B5933D0CCE81}"/>
    <cellStyle name="Comma 35 2 3 2" xfId="23308" xr:uid="{36E85A48-2749-4BAF-B8E4-91615A9FE6A8}"/>
    <cellStyle name="Comma 35 2 4" xfId="15078" xr:uid="{A5108E97-B74D-4839-9701-BEBB1E576DB0}"/>
    <cellStyle name="Comma 35 3" xfId="2209" xr:uid="{1230F80E-DC08-473A-89DB-0FAB6AB498A4}"/>
    <cellStyle name="Comma 35 4" xfId="2711" xr:uid="{CA528432-DA59-4997-85DE-7CD89F73862D}"/>
    <cellStyle name="Comma 35 4 2" xfId="6371" xr:uid="{8B32DFEE-EE47-4819-8B4E-F74512E69C47}"/>
    <cellStyle name="Comma 35 4 2 2" xfId="12623" xr:uid="{3C804CEC-ED07-4474-8EEE-5D56411450F3}"/>
    <cellStyle name="Comma 35 4 2 2 2" xfId="26856" xr:uid="{ACFD2B78-59F3-4F3B-B8EA-574FC50B4340}"/>
    <cellStyle name="Comma 35 4 2 3" xfId="18683" xr:uid="{1619D289-B670-483A-BC12-35878C56FBA8}"/>
    <cellStyle name="Comma 35 4 3" xfId="9702" xr:uid="{8E272BBD-F9CA-4BAB-B30E-7F47ACC5DA7C}"/>
    <cellStyle name="Comma 35 4 3 2" xfId="23942" xr:uid="{5B39EC5C-F03A-47CE-B1A6-37E92198945D}"/>
    <cellStyle name="Comma 35 4 4" xfId="15735" xr:uid="{67E38841-96C8-4A90-9AD7-CA432369976F}"/>
    <cellStyle name="Comma 35 5" xfId="2981" xr:uid="{2B390A5C-BF67-4C5F-80B2-4A31474F5BA0}"/>
    <cellStyle name="Comma 35 5 2" xfId="6631" xr:uid="{26781A1C-E62A-4092-9B85-54EC39B62C9A}"/>
    <cellStyle name="Comma 35 5 2 2" xfId="12881" xr:uid="{2DAB0BB8-4C5E-4D5A-B5A6-BA5C1F7142A7}"/>
    <cellStyle name="Comma 35 5 2 2 2" xfId="27114" xr:uid="{B863532F-141C-49D5-B6DC-DEBF72887DEB}"/>
    <cellStyle name="Comma 35 5 2 3" xfId="18941" xr:uid="{5F3A50BA-B739-4142-8D72-E949E613DF7C}"/>
    <cellStyle name="Comma 35 5 3" xfId="9962" xr:uid="{307B387F-71A5-44F4-B2B8-25916811BFBC}"/>
    <cellStyle name="Comma 35 5 3 2" xfId="24202" xr:uid="{D7297914-CF5C-4437-BB73-89E01D705767}"/>
    <cellStyle name="Comma 35 5 4" xfId="15995" xr:uid="{C1099B2A-A5DA-4A51-B11C-8543A3EC529C}"/>
    <cellStyle name="Comma 35 6" xfId="3226" xr:uid="{A4E02EC2-AE62-4488-AC29-41B0F962ECC6}"/>
    <cellStyle name="Comma 35 6 2" xfId="6876" xr:uid="{8E88ED3E-676F-4EC6-9A40-029A94071344}"/>
    <cellStyle name="Comma 35 6 2 2" xfId="13126" xr:uid="{31D09B84-EB61-42F0-8264-F89E25C4D257}"/>
    <cellStyle name="Comma 35 6 2 2 2" xfId="27359" xr:uid="{A6DEA6F5-43DA-4C66-ABFC-AD97249F9D49}"/>
    <cellStyle name="Comma 35 6 2 3" xfId="19186" xr:uid="{0F5A4C61-B07B-49DE-AAA3-391615B642ED}"/>
    <cellStyle name="Comma 35 6 3" xfId="10207" xr:uid="{C0D1F0E9-132F-4E67-A7B0-F9410613D73D}"/>
    <cellStyle name="Comma 35 6 3 2" xfId="24447" xr:uid="{0B5DD5BC-D87E-42BD-A0D5-0304E21D5F1E}"/>
    <cellStyle name="Comma 35 6 4" xfId="16240" xr:uid="{7F2DED52-D872-40BD-92AA-9E33C3B3A40C}"/>
    <cellStyle name="Comma 35 7" xfId="5414" xr:uid="{F3746C1D-D72B-469C-B69C-A91EE124EE54}"/>
    <cellStyle name="Comma 35 7 2" xfId="8802" xr:uid="{9C498AB2-1E77-4390-A894-BBB82DE90AEC}"/>
    <cellStyle name="Comma 35 7 2 2" xfId="23046" xr:uid="{6B792396-D715-4E52-8E4B-19D595DC24D1}"/>
    <cellStyle name="Comma 35 7 3" xfId="14827" xr:uid="{971DB64E-486A-4F55-9C4D-D835B975C2A0}"/>
    <cellStyle name="Comma 35 8" xfId="1623" xr:uid="{712240DC-6D19-441C-B381-FC96F96290A9}"/>
    <cellStyle name="Comma 36" xfId="583" xr:uid="{FBF5F386-9B86-46A2-AE5B-5CCAEE099E90}"/>
    <cellStyle name="Comma 36 10" xfId="14270" xr:uid="{9A97D408-FD76-4AB8-B4A7-B56C36D538B2}"/>
    <cellStyle name="Comma 36 2" xfId="1945" xr:uid="{E46435AE-E114-45F7-A047-4DECA51C1FAB}"/>
    <cellStyle name="Comma 36 2 2" xfId="5705" xr:uid="{7FA46E40-C76B-4F54-87D9-DC0E9B79816B}"/>
    <cellStyle name="Comma 36 2 2 2" xfId="12251" xr:uid="{419174FC-38A4-47EB-A6A0-C660F8C41F1F}"/>
    <cellStyle name="Comma 36 2 2 2 2" xfId="26484" xr:uid="{8B73D281-45D6-49B9-A6CE-AC0A5176EE21}"/>
    <cellStyle name="Comma 36 2 2 3" xfId="18306" xr:uid="{D15C48E0-468B-45F7-AC8C-93939CD68678}"/>
    <cellStyle name="Comma 36 2 3" xfId="9066" xr:uid="{45E3D906-3148-4365-8AAF-F8D5D001AC80}"/>
    <cellStyle name="Comma 36 2 3 2" xfId="23310" xr:uid="{CCA65EBB-9BC0-40D7-9E69-CBE75608C790}"/>
    <cellStyle name="Comma 36 2 4" xfId="15080" xr:uid="{9ADE593A-A854-4766-A8EF-7F88233C890D}"/>
    <cellStyle name="Comma 36 3" xfId="2713" xr:uid="{D9719BE5-075F-4379-8DCE-58CD95620096}"/>
    <cellStyle name="Comma 36 3 2" xfId="6373" xr:uid="{D9DA3CE5-9D8F-4DB5-9AF3-9D902AACA004}"/>
    <cellStyle name="Comma 36 3 2 2" xfId="12625" xr:uid="{CE6C7118-23D6-47D8-A214-AF1844C6B1F7}"/>
    <cellStyle name="Comma 36 3 2 2 2" xfId="26858" xr:uid="{63929132-CB6B-4A21-B50C-D32F7B00666D}"/>
    <cellStyle name="Comma 36 3 2 3" xfId="18685" xr:uid="{D3EA0406-472A-4D5C-9340-A1C528B0BF2A}"/>
    <cellStyle name="Comma 36 3 3" xfId="9704" xr:uid="{BB1D0388-2E55-494B-954A-5845EDDB7C0B}"/>
    <cellStyle name="Comma 36 3 3 2" xfId="23944" xr:uid="{50F82CBB-749A-4AB3-94AF-091850D430BD}"/>
    <cellStyle name="Comma 36 3 4" xfId="15737" xr:uid="{03D71AB5-F99B-498E-B6CB-A91704B99443}"/>
    <cellStyle name="Comma 36 4" xfId="2983" xr:uid="{41EF41EF-0B34-4F03-A600-8A34AB0A1A01}"/>
    <cellStyle name="Comma 36 4 2" xfId="6633" xr:uid="{57269BC3-F68F-457A-BCAD-E6159318602C}"/>
    <cellStyle name="Comma 36 4 2 2" xfId="12883" xr:uid="{6B784949-F71B-41F9-B9B9-2235301FDB4C}"/>
    <cellStyle name="Comma 36 4 2 2 2" xfId="27116" xr:uid="{9CEFC585-F8A5-448E-9BCD-93553AD618DD}"/>
    <cellStyle name="Comma 36 4 2 3" xfId="18943" xr:uid="{70060263-046B-4464-BFE5-37B53096FFD5}"/>
    <cellStyle name="Comma 36 4 3" xfId="9964" xr:uid="{7D46F6AD-A419-47DF-BAD0-C7BFDA8A9336}"/>
    <cellStyle name="Comma 36 4 3 2" xfId="24204" xr:uid="{7C600612-F798-41FB-84E0-B80B0FD017ED}"/>
    <cellStyle name="Comma 36 4 4" xfId="15997" xr:uid="{23CF1614-F578-48A5-A9A5-9CA5E64D827C}"/>
    <cellStyle name="Comma 36 5" xfId="3228" xr:uid="{643C7170-1235-41B6-A853-D5BD40A8C636}"/>
    <cellStyle name="Comma 36 5 2" xfId="6878" xr:uid="{F0CECBEA-A955-4D9F-9138-76FD52AF866C}"/>
    <cellStyle name="Comma 36 5 2 2" xfId="13128" xr:uid="{1CA9ADFA-5903-41E6-85EE-2ED421D033C5}"/>
    <cellStyle name="Comma 36 5 2 2 2" xfId="27361" xr:uid="{60F4D7F3-9A76-4CAD-BE6D-A4A52285F3FF}"/>
    <cellStyle name="Comma 36 5 2 3" xfId="19188" xr:uid="{0CF46261-FFBD-4FB0-A9C4-36BEF9404632}"/>
    <cellStyle name="Comma 36 5 3" xfId="10209" xr:uid="{ED119C0E-137E-4BB5-97D4-E98CEB81095A}"/>
    <cellStyle name="Comma 36 5 3 2" xfId="24449" xr:uid="{7C5CA64B-04FE-44E4-A957-4ECC75CDCC18}"/>
    <cellStyle name="Comma 36 5 4" xfId="16242" xr:uid="{CCD59D18-1DC6-4081-AF29-77D0697B5B9C}"/>
    <cellStyle name="Comma 36 6" xfId="3461" xr:uid="{2AB30DE2-9B9E-4364-AB5D-77F5FB361376}"/>
    <cellStyle name="Comma 36 6 2" xfId="7095" xr:uid="{89968935-5147-45C9-9113-6B2BC7D9BAC7}"/>
    <cellStyle name="Comma 36 6 2 2" xfId="13345" xr:uid="{12145928-9D94-467D-8535-D1BA64CB9752}"/>
    <cellStyle name="Comma 36 6 2 2 2" xfId="27578" xr:uid="{429134FC-E0CB-4DBF-8625-0012159F0767}"/>
    <cellStyle name="Comma 36 6 2 3" xfId="19405" xr:uid="{207592CD-E1AB-4243-A18C-877A94960291}"/>
    <cellStyle name="Comma 36 6 3" xfId="10427" xr:uid="{DFDB7917-655A-4F44-BC36-BAB2A41BA311}"/>
    <cellStyle name="Comma 36 6 3 2" xfId="24666" xr:uid="{9CDFE726-FB62-4173-B5DF-CC593AD261D5}"/>
    <cellStyle name="Comma 36 6 4" xfId="16458" xr:uid="{A7F2A371-26C7-4CFD-BEDF-F50EF3635B16}"/>
    <cellStyle name="Comma 36 7" xfId="4071" xr:uid="{A69187AF-6874-4884-8429-068C9B359476}"/>
    <cellStyle name="Comma 36 7 2" xfId="7641" xr:uid="{96BDA36C-69D8-4056-95BD-BD42CFD17904}"/>
    <cellStyle name="Comma 36 7 2 2" xfId="13891" xr:uid="{19FDC365-4AF4-4A27-8B59-08D5087321B4}"/>
    <cellStyle name="Comma 36 7 2 2 2" xfId="28124" xr:uid="{EDA37EDD-26F2-4789-BB5B-DDC6F06EF3AF}"/>
    <cellStyle name="Comma 36 7 2 3" xfId="19951" xr:uid="{6B48AF62-C8EC-48C0-B8EC-5A0DD87D5D22}"/>
    <cellStyle name="Comma 36 7 3" xfId="10972" xr:uid="{F20CD86C-59B5-4942-9EEC-F3EDAAFEBBDE}"/>
    <cellStyle name="Comma 36 7 3 2" xfId="25207" xr:uid="{11799062-791F-4AB1-97EC-3161D4D0638C}"/>
    <cellStyle name="Comma 36 7 4" xfId="16999" xr:uid="{C0487384-7456-48E0-BFD0-7B06BCBA7055}"/>
    <cellStyle name="Comma 36 8" xfId="4732" xr:uid="{9F2BE0FF-48C0-4E5C-BAC1-79B6C06B525A}"/>
    <cellStyle name="Comma 36 8 2" xfId="11613" xr:uid="{BB12B9C4-323D-4D26-8E72-9B8C4D71B726}"/>
    <cellStyle name="Comma 36 8 2 2" xfId="25846" xr:uid="{CEABA996-3131-4DE5-8722-B58ECC08C28A}"/>
    <cellStyle name="Comma 36 8 3" xfId="17660" xr:uid="{C7A17CBD-1F57-4F3C-9AE5-349DABD5A083}"/>
    <cellStyle name="Comma 36 9" xfId="8224" xr:uid="{3BA1F81B-7D61-424E-9964-57A5990A8D6A}"/>
    <cellStyle name="Comma 36 9 2" xfId="22494" xr:uid="{14331FE3-C461-4FB1-B27F-AF02F413C000}"/>
    <cellStyle name="Comma 37" xfId="584" xr:uid="{497EC0E4-641B-43CB-B6FB-8015E871D9B3}"/>
    <cellStyle name="Comma 37 10" xfId="14271" xr:uid="{ADB7A52C-B8B3-4701-A697-7758F365E12E}"/>
    <cellStyle name="Comma 37 2" xfId="1955" xr:uid="{BC536CCB-5A2C-4E4A-9888-F5C6C081C9BD}"/>
    <cellStyle name="Comma 37 2 2" xfId="5714" xr:uid="{48FCAFE3-6307-43C8-AB61-FA9059046B00}"/>
    <cellStyle name="Comma 37 2 2 2" xfId="12258" xr:uid="{D4A85075-CBA8-41AD-A214-0D8D111459AE}"/>
    <cellStyle name="Comma 37 2 2 2 2" xfId="26491" xr:uid="{7835BC3A-F420-4197-9BEF-097E50024FE1}"/>
    <cellStyle name="Comma 37 2 2 3" xfId="18313" xr:uid="{8C162D01-E224-424A-8988-7ED3055851D9}"/>
    <cellStyle name="Comma 37 2 3" xfId="9074" xr:uid="{CC7C1825-AC41-4AB5-BA18-57DED2A9AD34}"/>
    <cellStyle name="Comma 37 2 3 2" xfId="23318" xr:uid="{0AF692A8-885F-4344-AA3A-F5B7B254AAA8}"/>
    <cellStyle name="Comma 37 2 4" xfId="15088" xr:uid="{61CC8E0A-5E45-4412-B70F-60D966BB05CC}"/>
    <cellStyle name="Comma 37 3" xfId="2721" xr:uid="{416202BD-289D-432F-BDA8-BE241423CA5F}"/>
    <cellStyle name="Comma 37 3 2" xfId="6381" xr:uid="{71C69F5B-4FE2-4D1D-8E2D-C9E9722BDED8}"/>
    <cellStyle name="Comma 37 3 2 2" xfId="12633" xr:uid="{F797DDE6-377D-4B4B-9094-434467130F07}"/>
    <cellStyle name="Comma 37 3 2 2 2" xfId="26866" xr:uid="{DA192EBF-3501-4745-A11A-D84D464A7400}"/>
    <cellStyle name="Comma 37 3 2 3" xfId="18693" xr:uid="{00AA26E1-C759-4DA3-A855-80C8C29C66C0}"/>
    <cellStyle name="Comma 37 3 3" xfId="9712" xr:uid="{7CE99CD7-DCFD-462D-84E6-68454B3C8B2F}"/>
    <cellStyle name="Comma 37 3 3 2" xfId="23952" xr:uid="{DBE9D01A-A632-4CE5-A773-DA85EEEB3D4E}"/>
    <cellStyle name="Comma 37 3 4" xfId="15745" xr:uid="{EAF53FF3-ECE4-4322-95EF-55E9C87BA414}"/>
    <cellStyle name="Comma 37 4" xfId="2991" xr:uid="{60C595B3-10E5-46F8-806D-4830FDAC1BE8}"/>
    <cellStyle name="Comma 37 4 2" xfId="6641" xr:uid="{CF47D4CB-BD44-4C57-BCE5-A112E6A530DB}"/>
    <cellStyle name="Comma 37 4 2 2" xfId="12891" xr:uid="{3128EACA-2557-41D6-A489-287FCA07761C}"/>
    <cellStyle name="Comma 37 4 2 2 2" xfId="27124" xr:uid="{AB4EEFF4-76C2-450F-941A-736B12937B34}"/>
    <cellStyle name="Comma 37 4 2 3" xfId="18951" xr:uid="{4D078C7B-3571-4892-B94B-5C1DFC061177}"/>
    <cellStyle name="Comma 37 4 3" xfId="9972" xr:uid="{B7A23263-4144-43C1-86E7-4DE55E1172B7}"/>
    <cellStyle name="Comma 37 4 3 2" xfId="24212" xr:uid="{11828DE0-3FEB-4C54-998E-51D8E60BA01F}"/>
    <cellStyle name="Comma 37 4 4" xfId="16005" xr:uid="{6C15C551-D87C-48A8-B76C-91D32D520062}"/>
    <cellStyle name="Comma 37 5" xfId="3236" xr:uid="{5F69E0A7-D602-4A8A-8231-5A618A01975A}"/>
    <cellStyle name="Comma 37 5 2" xfId="6886" xr:uid="{8FE9B289-3367-45BE-8AD5-EC19E1E41528}"/>
    <cellStyle name="Comma 37 5 2 2" xfId="13136" xr:uid="{E8A18CF5-FF5E-4C98-B6CE-E8EC8F66C950}"/>
    <cellStyle name="Comma 37 5 2 2 2" xfId="27369" xr:uid="{78D12093-F06E-400F-9634-F02FF2C1CB53}"/>
    <cellStyle name="Comma 37 5 2 3" xfId="19196" xr:uid="{6761B7F1-3708-45FC-8342-52132F9690C5}"/>
    <cellStyle name="Comma 37 5 3" xfId="10217" xr:uid="{99D71882-7619-42ED-8500-1C62B6753CD3}"/>
    <cellStyle name="Comma 37 5 3 2" xfId="24457" xr:uid="{70149F4F-FE70-49AC-AC39-E4B18D78831E}"/>
    <cellStyle name="Comma 37 5 4" xfId="16250" xr:uid="{F355A379-7CE7-4FF4-B7B5-9D161ED82DAD}"/>
    <cellStyle name="Comma 37 6" xfId="3462" xr:uid="{765F5DC3-D6B4-47AA-BE75-ED6BB3C76770}"/>
    <cellStyle name="Comma 37 6 2" xfId="7096" xr:uid="{C405033B-CC17-4D84-BA0E-E7A1D2C2CEF3}"/>
    <cellStyle name="Comma 37 6 2 2" xfId="13346" xr:uid="{9DEA4340-F862-47B3-801F-318B0C7BBEBA}"/>
    <cellStyle name="Comma 37 6 2 2 2" xfId="27579" xr:uid="{5BEFDB34-C715-4D39-B490-08385AB4C07A}"/>
    <cellStyle name="Comma 37 6 2 3" xfId="19406" xr:uid="{6101184F-F768-4305-BE67-04C453335829}"/>
    <cellStyle name="Comma 37 6 3" xfId="10428" xr:uid="{3997D6DA-73C3-4A7D-9749-A71F5FDC067F}"/>
    <cellStyle name="Comma 37 6 3 2" xfId="24667" xr:uid="{B5C9AB0B-CE09-4D9A-BB53-ED836666CB6C}"/>
    <cellStyle name="Comma 37 6 4" xfId="16459" xr:uid="{B5D2D7A6-6279-4F36-835C-F70802A4BD78}"/>
    <cellStyle name="Comma 37 7" xfId="4072" xr:uid="{6C13B7AA-DB7F-4A6F-894F-F7DE1EE30C1A}"/>
    <cellStyle name="Comma 37 7 2" xfId="7642" xr:uid="{F62938BC-578B-4D71-A0A4-4B1322E52636}"/>
    <cellStyle name="Comma 37 7 2 2" xfId="13892" xr:uid="{9C811406-925B-4C3A-BF78-5706D17A42E5}"/>
    <cellStyle name="Comma 37 7 2 2 2" xfId="28125" xr:uid="{EA2F0BE6-9DC4-450A-8347-9BBD2CCF6D5A}"/>
    <cellStyle name="Comma 37 7 2 3" xfId="19952" xr:uid="{87E459D7-864C-4769-B27F-0CCA8D1C5DB8}"/>
    <cellStyle name="Comma 37 7 3" xfId="10973" xr:uid="{1A426273-8814-4C6D-8DCE-A20F35DD443A}"/>
    <cellStyle name="Comma 37 7 3 2" xfId="25208" xr:uid="{7D0787C1-F783-4F84-A7EF-B96433D99951}"/>
    <cellStyle name="Comma 37 7 4" xfId="17000" xr:uid="{75924C3C-AB58-4D89-B70A-C80ABA7FE475}"/>
    <cellStyle name="Comma 37 8" xfId="4733" xr:uid="{38D464C3-6B97-488C-BC21-1F2D22269F99}"/>
    <cellStyle name="Comma 37 8 2" xfId="11614" xr:uid="{FC27AF0A-F0F7-4D43-9B03-52D226A69204}"/>
    <cellStyle name="Comma 37 8 2 2" xfId="25847" xr:uid="{A112B03B-03E1-4448-9D88-8F6A5F3FF62E}"/>
    <cellStyle name="Comma 37 8 3" xfId="17661" xr:uid="{747CF8EA-6D38-46FE-B145-B23CD817F01D}"/>
    <cellStyle name="Comma 37 9" xfId="8225" xr:uid="{25C5C632-582E-4DDE-9666-D7208AE92400}"/>
    <cellStyle name="Comma 37 9 2" xfId="22495" xr:uid="{A559935F-226F-48AA-A652-771E071793E5}"/>
    <cellStyle name="Comma 38" xfId="587" xr:uid="{B23CDEB4-E3E8-4CD0-9AD7-0923EA1B29E2}"/>
    <cellStyle name="Comma 38 10" xfId="14274" xr:uid="{E845BFA1-CE4A-4258-A915-0E6E236C67F5}"/>
    <cellStyle name="Comma 38 2" xfId="1966" xr:uid="{DC068366-BF57-4B31-BC09-D6CAEF1D75A7}"/>
    <cellStyle name="Comma 38 2 2" xfId="5725" xr:uid="{F7EE84B5-398B-4895-91C7-FC77C3B9E8D8}"/>
    <cellStyle name="Comma 38 2 2 2" xfId="12269" xr:uid="{790024AB-1484-4F38-80A3-B9AACA0CB83B}"/>
    <cellStyle name="Comma 38 2 2 2 2" xfId="26502" xr:uid="{EED35066-FE18-4050-A989-ACA6DE4C00E8}"/>
    <cellStyle name="Comma 38 2 2 3" xfId="18324" xr:uid="{3084185E-A36E-4D9C-8209-3FE9C652F6FE}"/>
    <cellStyle name="Comma 38 2 3" xfId="9085" xr:uid="{DF703F28-4808-4C69-AD42-3DB56E046637}"/>
    <cellStyle name="Comma 38 2 3 2" xfId="23329" xr:uid="{F7575D16-A46A-41C8-908B-42A88717B613}"/>
    <cellStyle name="Comma 38 2 4" xfId="15099" xr:uid="{BFC24449-06DC-4AFC-B12D-0990AD8CE218}"/>
    <cellStyle name="Comma 38 3" xfId="2733" xr:uid="{17265FA1-A62E-4DD5-ABB7-AB52AD755CB1}"/>
    <cellStyle name="Comma 38 3 2" xfId="6393" xr:uid="{CDAA581F-6E95-4ED9-8707-B981971F58EA}"/>
    <cellStyle name="Comma 38 3 2 2" xfId="12645" xr:uid="{E1BBDD40-8355-41B4-83BC-D27501AC3686}"/>
    <cellStyle name="Comma 38 3 2 2 2" xfId="26878" xr:uid="{7951F375-6501-4D54-A0B6-7D8C3A8093F8}"/>
    <cellStyle name="Comma 38 3 2 3" xfId="18705" xr:uid="{25C848B1-0696-4FAB-940F-9B9D14020588}"/>
    <cellStyle name="Comma 38 3 3" xfId="9724" xr:uid="{752417AD-6111-4113-B778-9B40BA387997}"/>
    <cellStyle name="Comma 38 3 3 2" xfId="23964" xr:uid="{851E8A62-E83C-48C8-8BD1-B9C7D3EE9266}"/>
    <cellStyle name="Comma 38 3 4" xfId="15757" xr:uid="{BA930188-0EA6-4C68-95C8-407C3A2EB869}"/>
    <cellStyle name="Comma 38 4" xfId="3003" xr:uid="{D8B1860F-089E-426D-896E-771015CE3B42}"/>
    <cellStyle name="Comma 38 4 2" xfId="6653" xr:uid="{326668CB-689C-42B6-BF38-974AA6AE237B}"/>
    <cellStyle name="Comma 38 4 2 2" xfId="12903" xr:uid="{66F02F32-F9BE-4C3A-A05C-7F66B3A1E502}"/>
    <cellStyle name="Comma 38 4 2 2 2" xfId="27136" xr:uid="{49B39E66-32D0-4FBD-864E-298C180EE605}"/>
    <cellStyle name="Comma 38 4 2 3" xfId="18963" xr:uid="{B5220DF7-2FBF-4AB1-9021-9CB6C3D5368B}"/>
    <cellStyle name="Comma 38 4 3" xfId="9984" xr:uid="{0998558C-13FE-4912-893E-E5286158BDAC}"/>
    <cellStyle name="Comma 38 4 3 2" xfId="24224" xr:uid="{94543390-EA64-4CBD-9A6E-E7C7E502644B}"/>
    <cellStyle name="Comma 38 4 4" xfId="16017" xr:uid="{2E2CE7FA-FE36-4B3E-BB3B-ECD3AC473879}"/>
    <cellStyle name="Comma 38 5" xfId="3248" xr:uid="{0690EEFD-14FA-4E1E-8437-29CC79EEE8B7}"/>
    <cellStyle name="Comma 38 5 2" xfId="6898" xr:uid="{340B25E0-4D92-4B53-BB32-3D7D44EC29E6}"/>
    <cellStyle name="Comma 38 5 2 2" xfId="13148" xr:uid="{3FE908FE-615D-4F76-A644-A78F018F8741}"/>
    <cellStyle name="Comma 38 5 2 2 2" xfId="27381" xr:uid="{4CF0E3FE-31EA-4A5C-9C7E-6BFF660F1F4A}"/>
    <cellStyle name="Comma 38 5 2 3" xfId="19208" xr:uid="{C13B246D-8220-4B4C-9350-C33C742E3CEC}"/>
    <cellStyle name="Comma 38 5 3" xfId="10229" xr:uid="{E2CF6A0E-02B4-48FC-A37A-D5F00D6D65BE}"/>
    <cellStyle name="Comma 38 5 3 2" xfId="24469" xr:uid="{08A61D43-3185-4D5A-A7BE-91FA459443B5}"/>
    <cellStyle name="Comma 38 5 4" xfId="16262" xr:uid="{9BD488CD-97E6-454B-96E3-AFB808B270D3}"/>
    <cellStyle name="Comma 38 6" xfId="3465" xr:uid="{5964E0AB-6844-427E-B03E-D4D47C8292F8}"/>
    <cellStyle name="Comma 38 6 2" xfId="7099" xr:uid="{293D2910-2DC7-4F90-8540-35F1A63A52BC}"/>
    <cellStyle name="Comma 38 6 2 2" xfId="13349" xr:uid="{38E0E357-745B-46D4-9DAB-A8AB2B23E988}"/>
    <cellStyle name="Comma 38 6 2 2 2" xfId="27582" xr:uid="{405766BC-EDDA-47B4-AD9B-4BF78DB6FD08}"/>
    <cellStyle name="Comma 38 6 2 3" xfId="19409" xr:uid="{E6B336E8-19DC-494E-9E81-C3E046A21519}"/>
    <cellStyle name="Comma 38 6 3" xfId="10431" xr:uid="{470204DF-442A-47CF-B004-2B75DCC4A81E}"/>
    <cellStyle name="Comma 38 6 3 2" xfId="24670" xr:uid="{C21B0BED-6C73-42AB-AFC1-A091294B6CAB}"/>
    <cellStyle name="Comma 38 6 4" xfId="16462" xr:uid="{078B585F-EBA2-4BB7-A6A9-0BC42A7CA034}"/>
    <cellStyle name="Comma 38 7" xfId="4075" xr:uid="{7AFABD5A-110D-417D-AA4D-5E2DA52B470D}"/>
    <cellStyle name="Comma 38 7 2" xfId="7645" xr:uid="{CAE76351-19B4-41C4-8FF0-8B8346F19624}"/>
    <cellStyle name="Comma 38 7 2 2" xfId="13895" xr:uid="{8C6FEF0E-E462-40F2-957F-A07972997E40}"/>
    <cellStyle name="Comma 38 7 2 2 2" xfId="28128" xr:uid="{CDD0B5D3-5776-4400-B969-90D063A434CB}"/>
    <cellStyle name="Comma 38 7 2 3" xfId="19955" xr:uid="{73614EF4-DCF6-456D-8124-9EC0E73ADF59}"/>
    <cellStyle name="Comma 38 7 3" xfId="10976" xr:uid="{818E96E3-CCF1-43B4-B5BA-4836693D8B4C}"/>
    <cellStyle name="Comma 38 7 3 2" xfId="25211" xr:uid="{9F45BC29-3510-4317-A0BF-89D394948929}"/>
    <cellStyle name="Comma 38 7 4" xfId="17003" xr:uid="{9F40D99A-3635-483D-A126-94B482DF32F5}"/>
    <cellStyle name="Comma 38 8" xfId="4736" xr:uid="{D7D07C98-54AB-4CB6-99ED-7F5A6E0C6310}"/>
    <cellStyle name="Comma 38 8 2" xfId="11617" xr:uid="{A036C1BE-DB35-4F50-8F8E-A038551FAAF9}"/>
    <cellStyle name="Comma 38 8 2 2" xfId="25850" xr:uid="{9E37DB6C-4211-426B-9FF5-F570114CD061}"/>
    <cellStyle name="Comma 38 8 3" xfId="17664" xr:uid="{9D423ECF-911A-46EA-9CE2-2872740821A1}"/>
    <cellStyle name="Comma 38 9" xfId="8228" xr:uid="{F4FACDE0-5CD9-4C51-9F9E-BCFD4282C855}"/>
    <cellStyle name="Comma 38 9 2" xfId="22498" xr:uid="{CD5030FA-D4F7-4BDB-A668-6BD8BE60AF37}"/>
    <cellStyle name="Comma 39" xfId="90" xr:uid="{EDAC1EC9-3201-48CC-9C13-4A1ABC7027D6}"/>
    <cellStyle name="Comma 39 10" xfId="14111" xr:uid="{1E916DF0-A108-43F3-9CB5-68E79DB64C3C}"/>
    <cellStyle name="Comma 39 2" xfId="475" xr:uid="{FDE13005-D1BD-43A1-8B26-84D54C526897}"/>
    <cellStyle name="Comma 39 2 2" xfId="2172" xr:uid="{05ED5115-A7F9-458C-9B35-ADB3D81601F7}"/>
    <cellStyle name="Comma 39 2 2 2" xfId="5858" xr:uid="{7ED84200-55EA-4D25-A3EA-2A1FF08ACC24}"/>
    <cellStyle name="Comma 39 2 2 2 2" xfId="12365" xr:uid="{F492DB44-E5BC-4D2E-87A2-B52DF5B00BD3}"/>
    <cellStyle name="Comma 39 2 2 2 2 2" xfId="26598" xr:uid="{A51572F9-210B-4E1C-B134-EC128F75A0C6}"/>
    <cellStyle name="Comma 39 2 2 2 3" xfId="18423" xr:uid="{2DC0CFC6-2D8D-4773-BDB8-8DC24DD26E55}"/>
    <cellStyle name="Comma 39 2 2 3" xfId="9196" xr:uid="{F4BE44B5-66B3-4D3C-BF8D-3DCDC9D3B810}"/>
    <cellStyle name="Comma 39 2 2 3 2" xfId="23437" xr:uid="{0FED2B7F-BB5B-45F0-A81A-6B5A64F97ACC}"/>
    <cellStyle name="Comma 39 2 2 4" xfId="15208" xr:uid="{4E5C5081-EC2E-48EA-BD0F-AE48F1EACF45}"/>
    <cellStyle name="Comma 39 2 3" xfId="3415" xr:uid="{511EE50E-2EE3-4242-90CC-77A25C0A3D51}"/>
    <cellStyle name="Comma 39 2 3 2" xfId="7049" xr:uid="{CF5D3528-AC40-43F6-B18B-88BAA6362021}"/>
    <cellStyle name="Comma 39 2 3 2 2" xfId="13299" xr:uid="{0FD54687-9C84-47A4-A8F1-DBDDC7DE266A}"/>
    <cellStyle name="Comma 39 2 3 2 2 2" xfId="27532" xr:uid="{EBB50D99-0FC5-4E66-9508-33AD431B70E7}"/>
    <cellStyle name="Comma 39 2 3 2 3" xfId="19359" xr:uid="{8476DB42-476D-4EAB-B118-1CE2870DFB06}"/>
    <cellStyle name="Comma 39 2 3 3" xfId="10381" xr:uid="{17C05A49-5DEB-4CAC-8AD7-B205457E9E01}"/>
    <cellStyle name="Comma 39 2 3 3 2" xfId="24620" xr:uid="{30BD79A0-1F91-4189-94B9-6B01F8D82B1F}"/>
    <cellStyle name="Comma 39 2 3 4" xfId="16412" xr:uid="{4E056EF0-446F-418D-B645-D818A8A81F7B}"/>
    <cellStyle name="Comma 39 2 4" xfId="4025" xr:uid="{865EE377-C97E-43D9-B0B9-019256B4B2D5}"/>
    <cellStyle name="Comma 39 2 4 2" xfId="7595" xr:uid="{872B29BC-C553-4AED-9E7B-FC1D5AA1199D}"/>
    <cellStyle name="Comma 39 2 4 2 2" xfId="13845" xr:uid="{505F5090-DF52-4CE1-8928-32A36943CFAE}"/>
    <cellStyle name="Comma 39 2 4 2 2 2" xfId="28078" xr:uid="{B2AE3114-31BD-49C1-8305-0BB8D682E0F4}"/>
    <cellStyle name="Comma 39 2 4 2 3" xfId="19905" xr:uid="{17173276-19A2-4389-9712-13F881D0172F}"/>
    <cellStyle name="Comma 39 2 4 3" xfId="10926" xr:uid="{C3703A79-D641-4C13-BD75-2D515629DF27}"/>
    <cellStyle name="Comma 39 2 4 3 2" xfId="25161" xr:uid="{E7E2B92A-E672-467E-8651-E27322A79131}"/>
    <cellStyle name="Comma 39 2 4 4" xfId="16953" xr:uid="{9E390214-7281-464E-81B6-18AF1EE8AF82}"/>
    <cellStyle name="Comma 39 2 5" xfId="5727" xr:uid="{44DC1780-EAA2-4DAF-B1E5-B3EDDEB6B6C8}"/>
    <cellStyle name="Comma 39 2 5 2" xfId="9087" xr:uid="{39130DDD-4498-4E8E-A97D-8AE4F640A240}"/>
    <cellStyle name="Comma 39 2 5 2 2" xfId="23331" xr:uid="{A40CC672-8478-45C8-B8A9-14B24DD4620C}"/>
    <cellStyle name="Comma 39 2 5 3" xfId="15101" xr:uid="{7A910E5D-072D-4449-AE64-C95F1414C2B1}"/>
    <cellStyle name="Comma 39 2 6" xfId="4661" xr:uid="{FF4E32D1-290E-4469-AF1F-985613836C13}"/>
    <cellStyle name="Comma 39 2 6 2" xfId="11544" xr:uid="{628989D2-DFA1-431F-993B-A275D020844B}"/>
    <cellStyle name="Comma 39 2 6 2 2" xfId="25777" xr:uid="{3F3C04C9-56D6-4669-AD3B-DD669AF93086}"/>
    <cellStyle name="Comma 39 2 6 3" xfId="17589" xr:uid="{7562C1AD-181E-4A4D-90DC-77E7ED69D940}"/>
    <cellStyle name="Comma 39 2 7" xfId="8167" xr:uid="{944E3854-B90C-4B9B-8FCD-E5D5C41D17DA}"/>
    <cellStyle name="Comma 39 2 7 2" xfId="22438" xr:uid="{AD10FA16-0B52-4ED8-A9C0-2E3AB9AD2CEA}"/>
    <cellStyle name="Comma 39 2 8" xfId="1968" xr:uid="{455585C9-8756-4E22-B6C0-F61318AA72A0}"/>
    <cellStyle name="Comma 39 2 8 2" xfId="20400" xr:uid="{E872ECCA-D708-46F7-9794-1FD99E9E67D3}"/>
    <cellStyle name="Comma 39 2 8 3" xfId="14220" xr:uid="{FDE7E511-7BD0-4342-BC65-2005EBCEBF65}"/>
    <cellStyle name="Comma 39 3" xfId="2735" xr:uid="{7315CB09-D982-48CD-9810-20E334D24688}"/>
    <cellStyle name="Comma 39 3 2" xfId="6395" xr:uid="{2CA1063B-A954-47EB-930D-C3E204787400}"/>
    <cellStyle name="Comma 39 3 2 2" xfId="12647" xr:uid="{632EF47C-D488-4EE2-BF8A-0810CE1B4D7C}"/>
    <cellStyle name="Comma 39 3 2 2 2" xfId="26880" xr:uid="{AE40ABD1-47CF-489E-BEF8-C3F0D8444472}"/>
    <cellStyle name="Comma 39 3 2 3" xfId="18707" xr:uid="{ACF89D9F-B78A-4C3A-8B8C-F3D1277768CF}"/>
    <cellStyle name="Comma 39 3 3" xfId="9726" xr:uid="{CD1B5CBA-D8CE-45DD-B2EF-823F42274B3F}"/>
    <cellStyle name="Comma 39 3 3 2" xfId="23966" xr:uid="{D0DD6D7A-E9A2-441A-8D40-6ADE0B7B831E}"/>
    <cellStyle name="Comma 39 3 4" xfId="15759" xr:uid="{9C8D7F48-EC4A-4615-BF64-273401832554}"/>
    <cellStyle name="Comma 39 4" xfId="3005" xr:uid="{5B19D964-6143-445B-8AF9-742E8B5092BE}"/>
    <cellStyle name="Comma 39 4 2" xfId="6655" xr:uid="{BB49B2D6-6507-4060-BCFC-64CDA46C7B43}"/>
    <cellStyle name="Comma 39 4 2 2" xfId="12905" xr:uid="{B033EE7F-D88D-4B28-BA5F-379482240069}"/>
    <cellStyle name="Comma 39 4 2 2 2" xfId="27138" xr:uid="{25BFBADC-2C1C-44DE-9B30-8210012EC6A6}"/>
    <cellStyle name="Comma 39 4 2 3" xfId="18965" xr:uid="{F13ECDEE-C927-4FB8-98FC-6AAC4D1E91CE}"/>
    <cellStyle name="Comma 39 4 3" xfId="9986" xr:uid="{71E234F3-12CC-4AB8-B9D7-7F50D5812DBA}"/>
    <cellStyle name="Comma 39 4 3 2" xfId="24226" xr:uid="{223D2B1C-EAA2-4BDA-B73F-DF55CF576E10}"/>
    <cellStyle name="Comma 39 4 4" xfId="16019" xr:uid="{94C9A063-8ACF-4FEB-BFE7-F1E341A2E727}"/>
    <cellStyle name="Comma 39 5" xfId="3250" xr:uid="{8FA1B574-882C-432E-ACCE-4CB67CC4D95B}"/>
    <cellStyle name="Comma 39 5 2" xfId="6900" xr:uid="{A18F40D7-345C-4D7A-9D62-0945339DAC08}"/>
    <cellStyle name="Comma 39 5 2 2" xfId="13150" xr:uid="{83A9D696-20B9-4B8B-8317-FE306BF356EC}"/>
    <cellStyle name="Comma 39 5 2 2 2" xfId="27383" xr:uid="{551AC6FE-826F-4BCF-A617-0B19AB8ACD68}"/>
    <cellStyle name="Comma 39 5 2 3" xfId="19210" xr:uid="{F9D5034F-4083-4B3D-A7CA-22C877AEBB32}"/>
    <cellStyle name="Comma 39 5 3" xfId="10231" xr:uid="{FA31E253-8D32-4E2B-A69E-E497C014192C}"/>
    <cellStyle name="Comma 39 5 3 2" xfId="24471" xr:uid="{EA4E7D9A-DAA5-43CD-AC62-613E0B4519DD}"/>
    <cellStyle name="Comma 39 5 4" xfId="16264" xr:uid="{BBA36623-5BA1-4019-9793-96FB72880DAA}"/>
    <cellStyle name="Comma 39 6" xfId="3328" xr:uid="{CA03D60C-6344-4FB3-976B-1ECF64E8A7EB}"/>
    <cellStyle name="Comma 39 6 2" xfId="6967" xr:uid="{A61F5015-8B02-4FF9-B22E-43E66920164B}"/>
    <cellStyle name="Comma 39 6 2 2" xfId="13217" xr:uid="{539A870E-7031-4508-9248-9CB33558FDE4}"/>
    <cellStyle name="Comma 39 6 2 2 2" xfId="27450" xr:uid="{61F4173D-A171-4FB8-A95B-D8333C14BFD5}"/>
    <cellStyle name="Comma 39 6 2 3" xfId="19277" xr:uid="{C0A6F274-F9FB-4340-8A65-A6CA20C5F875}"/>
    <cellStyle name="Comma 39 6 3" xfId="10299" xr:uid="{D63EDEB1-9B9B-4F85-956D-3D586C0CD059}"/>
    <cellStyle name="Comma 39 6 3 2" xfId="24538" xr:uid="{CDBFC257-D32C-429A-A082-D023517F311F}"/>
    <cellStyle name="Comma 39 6 4" xfId="16330" xr:uid="{E17956D3-9D86-437E-9E13-33D4E723FF0B}"/>
    <cellStyle name="Comma 39 7" xfId="3943" xr:uid="{BB4D31FB-5811-49A7-A79B-DC8949BC50E2}"/>
    <cellStyle name="Comma 39 7 2" xfId="7513" xr:uid="{77FF2476-1DC5-4C1F-8E74-C698E551B7C7}"/>
    <cellStyle name="Comma 39 7 2 2" xfId="13763" xr:uid="{243D0532-5639-417B-87E5-9725096FB308}"/>
    <cellStyle name="Comma 39 7 2 2 2" xfId="27996" xr:uid="{4FA630D6-318B-4C27-AEF1-4B5711C0BD6A}"/>
    <cellStyle name="Comma 39 7 2 3" xfId="19823" xr:uid="{499A6775-731F-4247-81F2-011AE278E53B}"/>
    <cellStyle name="Comma 39 7 3" xfId="10844" xr:uid="{6164E219-FE26-47DB-8D4D-02687173757A}"/>
    <cellStyle name="Comma 39 7 3 2" xfId="25079" xr:uid="{92CD4896-24C6-4A00-8A81-59EC3F6DC64F}"/>
    <cellStyle name="Comma 39 7 4" xfId="16871" xr:uid="{1F9AA9F8-44BE-4B24-BAED-65910140A8F2}"/>
    <cellStyle name="Comma 39 8" xfId="4494" xr:uid="{AD4F9A1B-8456-4EDC-921C-631CB8DC8B40}"/>
    <cellStyle name="Comma 39 8 2" xfId="11394" xr:uid="{30891D05-E781-4430-A68B-E8D182E4662C}"/>
    <cellStyle name="Comma 39 8 2 2" xfId="25627" xr:uid="{24769505-63C7-47FB-8D0C-DB5C5C57A00F}"/>
    <cellStyle name="Comma 39 8 3" xfId="17422" xr:uid="{ABF5E010-76E8-4FA9-957F-259E30415792}"/>
    <cellStyle name="Comma 39 9" xfId="8030" xr:uid="{7C23D61E-E79B-49FB-8F48-480E16C537FA}"/>
    <cellStyle name="Comma 39 9 2" xfId="22318" xr:uid="{CA22EA77-A328-4FAD-8C52-9897D756687C}"/>
    <cellStyle name="Comma 4" xfId="17" xr:uid="{89884197-CBB0-4B74-9B8E-6014A191FD76}"/>
    <cellStyle name="Comma 4 10" xfId="1108" xr:uid="{030E16A0-118F-4EB7-A6F2-6D30E0F304AF}"/>
    <cellStyle name="Comma 4 11" xfId="3325" xr:uid="{A961BCCD-4594-476C-9FF3-0F24AF730445}"/>
    <cellStyle name="Comma 4 11 2" xfId="3940" xr:uid="{51CFCC56-B478-4A5D-8917-9309B92B4071}"/>
    <cellStyle name="Comma 4 11 2 2" xfId="7510" xr:uid="{4BAD1BFF-176F-489F-9003-31D24AF267C2}"/>
    <cellStyle name="Comma 4 11 2 2 2" xfId="13760" xr:uid="{EAF59508-DD45-49C7-9CCA-C3E43B4028AB}"/>
    <cellStyle name="Comma 4 11 2 2 2 2" xfId="27993" xr:uid="{8B44AE38-7F55-485F-ABE6-AAA5AAF94E34}"/>
    <cellStyle name="Comma 4 11 2 2 3" xfId="19820" xr:uid="{59DD33C0-4A13-411A-96DB-7AC52E2B4203}"/>
    <cellStyle name="Comma 4 11 2 3" xfId="10841" xr:uid="{756BEEC4-82FC-46E3-9FBC-5C3C0E7CDE84}"/>
    <cellStyle name="Comma 4 11 2 3 2" xfId="25076" xr:uid="{43F3F603-FB05-4140-B949-A477B977C069}"/>
    <cellStyle name="Comma 4 11 2 4" xfId="16868" xr:uid="{E488BF38-F02E-4A5F-AA43-9F6A42385661}"/>
    <cellStyle name="Comma 4 11 3" xfId="4491" xr:uid="{005F24BB-7EEE-487D-8DC7-357659D1861F}"/>
    <cellStyle name="Comma 4 11 3 2" xfId="11391" xr:uid="{76584985-58D2-46BC-85C1-5736A61BA780}"/>
    <cellStyle name="Comma 4 11 3 2 2" xfId="25624" xr:uid="{0DC7B1AF-96A9-4FA0-AD8A-242ECAD39327}"/>
    <cellStyle name="Comma 4 11 3 3" xfId="17419" xr:uid="{6D840C77-99E2-43EB-B112-D886AED2E5B2}"/>
    <cellStyle name="Comma 4 11 4" xfId="8027" xr:uid="{7B9B7056-06A3-4AF0-8AF9-EF99640D1166}"/>
    <cellStyle name="Comma 4 11 4 2" xfId="22315" xr:uid="{D43872CA-6408-4146-8EB7-B77B315DBCD6}"/>
    <cellStyle name="Comma 4 11 5" xfId="14108" xr:uid="{9AE91C43-D700-4406-83F6-C45FD3B844E6}"/>
    <cellStyle name="Comma 4 12" xfId="3308" xr:uid="{8BD1B03D-4D66-402F-AD29-5215A2A317A5}"/>
    <cellStyle name="Comma 4 12 2" xfId="6958" xr:uid="{07415162-D0B2-4568-B8A7-76CB37F018C0}"/>
    <cellStyle name="Comma 4 12 2 2" xfId="13208" xr:uid="{0CAE27A0-3E1F-407D-93A5-92E875170405}"/>
    <cellStyle name="Comma 4 12 2 2 2" xfId="27441" xr:uid="{C720519E-B517-462B-B203-BD8D6F95FFF9}"/>
    <cellStyle name="Comma 4 12 2 3" xfId="19268" xr:uid="{FF745E73-5CAB-4BE1-8A7E-26BC8140C3A5}"/>
    <cellStyle name="Comma 4 12 3" xfId="10289" xr:uid="{1447DC0D-38AF-4901-8ED6-E028C6F17461}"/>
    <cellStyle name="Comma 4 12 3 2" xfId="24529" xr:uid="{1B17E8D7-0A05-4311-B1DB-B3379DCB11F5}"/>
    <cellStyle name="Comma 4 12 4" xfId="16322" xr:uid="{E8008C8C-016F-4302-A01E-BC2D03F42772}"/>
    <cellStyle name="Comma 4 13" xfId="3932" xr:uid="{94B68EBC-7302-4B8F-99E6-ECA5EBE906DE}"/>
    <cellStyle name="Comma 4 13 2" xfId="7502" xr:uid="{4FCE7C9E-CD14-43A7-80F6-5880AAAEB767}"/>
    <cellStyle name="Comma 4 13 2 2" xfId="13752" xr:uid="{3C3D9C76-24E3-4C46-9B73-BE85E100D2A1}"/>
    <cellStyle name="Comma 4 13 2 2 2" xfId="27985" xr:uid="{54AF8CF5-B895-4A20-AE11-69EF44A1423A}"/>
    <cellStyle name="Comma 4 13 2 3" xfId="19812" xr:uid="{9E6F3AFE-92B2-4431-9633-29E8BB8DFEAF}"/>
    <cellStyle name="Comma 4 13 3" xfId="10833" xr:uid="{797DCB60-E4C4-48AC-A4A3-74A34062F4A3}"/>
    <cellStyle name="Comma 4 13 3 2" xfId="25068" xr:uid="{62AD014B-7A09-4181-927C-2CA98824BE84}"/>
    <cellStyle name="Comma 4 13 4" xfId="16860" xr:uid="{BB1C5AA7-5DEB-44A9-8F0C-2113E1163331}"/>
    <cellStyle name="Comma 4 14" xfId="5266" xr:uid="{C564F70C-8950-4FE3-8946-4F5BAE73CA1E}"/>
    <cellStyle name="Comma 4 15" xfId="4481" xr:uid="{F5C5653F-3AA8-408D-9068-2AD8291E071D}"/>
    <cellStyle name="Comma 4 15 2" xfId="11382" xr:uid="{2AFFDF24-DE51-4927-A439-852411423CD5}"/>
    <cellStyle name="Comma 4 15 2 2" xfId="25615" xr:uid="{17626146-3654-4AED-A787-8620E66AD9BE}"/>
    <cellStyle name="Comma 4 15 3" xfId="17409" xr:uid="{15A45E06-1CB4-4A1B-9E46-2B7EE057BAF0}"/>
    <cellStyle name="Comma 4 16" xfId="8017" xr:uid="{40AE446C-74DC-48BD-9C00-AE3A8734024A}"/>
    <cellStyle name="Comma 4 16 2" xfId="22306" xr:uid="{54DCA719-703B-489A-B356-9E3B7A87930D}"/>
    <cellStyle name="Comma 4 17" xfId="1473" xr:uid="{0FA19F07-4E9F-4B52-BECD-2224F2994067}"/>
    <cellStyle name="Comma 4 17 2" xfId="15186" xr:uid="{0E4360E9-5476-4B34-9631-FB89979F2E81}"/>
    <cellStyle name="Comma 4 17 3" xfId="14099" xr:uid="{651DCB04-A5B7-42CD-BBB0-178B5A2776AE}"/>
    <cellStyle name="Comma 4 18" xfId="87" xr:uid="{36356718-5E4C-4519-B516-E323C763AC45}"/>
    <cellStyle name="Comma 4 19" xfId="75" xr:uid="{CDB65A50-AAE1-4C41-882F-60E42042129E}"/>
    <cellStyle name="Comma 4 2" xfId="56" xr:uid="{3A6398EA-B7B1-4479-B171-D826BD7B6D3F}"/>
    <cellStyle name="Comma 4 2 2" xfId="280" xr:uid="{2A76F2B5-5E57-478B-8032-6F4D39029598}"/>
    <cellStyle name="Comma 4 2 2 10" xfId="4564" xr:uid="{07C53649-2216-4F2B-927C-B371A027A516}"/>
    <cellStyle name="Comma 4 2 2 10 2" xfId="11454" xr:uid="{A7C6BACC-DC19-4E44-B42E-A69BE7828624}"/>
    <cellStyle name="Comma 4 2 2 10 2 2" xfId="25687" xr:uid="{B7934840-E2B6-4094-B868-83451ABE07F8}"/>
    <cellStyle name="Comma 4 2 2 10 3" xfId="17492" xr:uid="{BD4DAEB4-683A-4BDA-80C2-119E8E3A9C79}"/>
    <cellStyle name="Comma 4 2 2 11" xfId="8076" xr:uid="{C6D2B310-0CD8-4F7F-9B80-B230D24A4AB2}"/>
    <cellStyle name="Comma 4 2 2 11 2" xfId="22353" xr:uid="{C4C8AAF4-3FEA-4F32-ADBC-53F3BF02A294}"/>
    <cellStyle name="Comma 4 2 2 12" xfId="1590" xr:uid="{83F1342C-8EF6-4582-86E0-C9F640414C8F}"/>
    <cellStyle name="Comma 4 2 2 12 2" xfId="20341" xr:uid="{D1C9EE2E-9D2E-4421-80E8-919BC0D2EE1F}"/>
    <cellStyle name="Comma 4 2 2 12 3" xfId="14154" xr:uid="{2E6A8BAF-7F4F-47AF-A29E-90E7244382D7}"/>
    <cellStyle name="Comma 4 2 2 2" xfId="1895" xr:uid="{08B187DF-F951-4013-B809-8D6CE81B2810}"/>
    <cellStyle name="Comma 4 2 2 2 2" xfId="5655" xr:uid="{87988175-D438-4093-BB37-32402093F458}"/>
    <cellStyle name="Comma 4 2 2 2 2 2" xfId="12208" xr:uid="{E9CB9595-23B7-4064-9C52-D4F51E582092}"/>
    <cellStyle name="Comma 4 2 2 2 2 2 2" xfId="26441" xr:uid="{6717B4DC-E6E7-4574-A732-AFA182BB6393}"/>
    <cellStyle name="Comma 4 2 2 2 2 3" xfId="18263" xr:uid="{2A3A0B64-ED0B-4593-B4DA-581BB44D1230}"/>
    <cellStyle name="Comma 4 2 2 2 3" xfId="9016" xr:uid="{D033DA0F-B98C-455F-9EE4-520FC7A536B1}"/>
    <cellStyle name="Comma 4 2 2 2 3 2" xfId="23260" xr:uid="{8EC2E0E3-2B17-4C80-8EDA-E7CA65455E94}"/>
    <cellStyle name="Comma 4 2 2 2 4" xfId="15031" xr:uid="{BA53CA6E-A4F6-4C63-B60A-5067D5EFD2F5}"/>
    <cellStyle name="Comma 4 2 2 2 5" xfId="31171" xr:uid="{BDBFE5E9-2D2F-45D7-A7B9-1014850E3CA7}"/>
    <cellStyle name="Comma 4 2 2 3" xfId="1736" xr:uid="{DE57FFEC-4278-4E21-A66D-1EB5EE5652FE}"/>
    <cellStyle name="Comma 4 2 2 3 2" xfId="5521" xr:uid="{EDDDD2DB-5CA0-4616-90B4-54B09B4944AB}"/>
    <cellStyle name="Comma 4 2 2 3 2 2" xfId="12142" xr:uid="{273CC0BC-9A65-444B-87FD-A6F14AE43C4B}"/>
    <cellStyle name="Comma 4 2 2 3 2 2 2" xfId="26375" xr:uid="{B0E42324-FE58-4C87-8458-8C19BB598DC4}"/>
    <cellStyle name="Comma 4 2 2 3 2 3" xfId="18196" xr:uid="{AD18610E-9671-432D-9D71-133A2B5EF1F5}"/>
    <cellStyle name="Comma 4 2 2 3 3" xfId="8889" xr:uid="{93C80E3F-5A60-43E6-872A-EF3B8C506B9F}"/>
    <cellStyle name="Comma 4 2 2 3 3 2" xfId="23133" xr:uid="{BF2805C3-7F68-4255-9F30-649B5E718F78}"/>
    <cellStyle name="Comma 4 2 2 3 4" xfId="14908" xr:uid="{56920503-B57A-4FE8-A8B9-F2B30479E1A9}"/>
    <cellStyle name="Comma 4 2 2 4" xfId="2662" xr:uid="{23E60EA6-951C-406A-B3D0-BA7B21B845DB}"/>
    <cellStyle name="Comma 4 2 2 4 2" xfId="6322" xr:uid="{A8F0E21D-332D-42D1-8983-67702E064685}"/>
    <cellStyle name="Comma 4 2 2 4 2 2" xfId="12574" xr:uid="{3E6CD415-5930-43E2-A978-8907DB9CDA1F}"/>
    <cellStyle name="Comma 4 2 2 4 2 2 2" xfId="26807" xr:uid="{9B076CB7-5AE3-415C-9C6F-6838C0F14577}"/>
    <cellStyle name="Comma 4 2 2 4 2 3" xfId="18634" xr:uid="{81A825FA-EF97-427B-A014-7F9CA1D1F598}"/>
    <cellStyle name="Comma 4 2 2 4 3" xfId="9653" xr:uid="{4C40E676-FB09-45C7-9F68-5EA45C5CB22C}"/>
    <cellStyle name="Comma 4 2 2 4 3 2" xfId="23893" xr:uid="{EEBE020D-E582-4AFB-8D5F-05710B12E704}"/>
    <cellStyle name="Comma 4 2 2 4 4" xfId="15686" xr:uid="{8903BB96-E03C-4508-B058-EDD7010E2FC0}"/>
    <cellStyle name="Comma 4 2 2 5" xfId="2932" xr:uid="{7FE8B17E-41D4-44E9-AB19-06838C01A05C}"/>
    <cellStyle name="Comma 4 2 2 5 2" xfId="6582" xr:uid="{73DADC4C-B0B7-4D31-A642-0E90327A0A6E}"/>
    <cellStyle name="Comma 4 2 2 5 2 2" xfId="12832" xr:uid="{60C81652-023E-4BA4-8A8B-6D90654596E2}"/>
    <cellStyle name="Comma 4 2 2 5 2 2 2" xfId="27065" xr:uid="{B41610DC-8A6F-4860-9538-1B056249DB6A}"/>
    <cellStyle name="Comma 4 2 2 5 2 3" xfId="18892" xr:uid="{79669C62-F02D-4848-AA0B-AA49A3A753F5}"/>
    <cellStyle name="Comma 4 2 2 5 3" xfId="9913" xr:uid="{47D66D88-8E54-49D7-B313-928D769AED1B}"/>
    <cellStyle name="Comma 4 2 2 5 3 2" xfId="24153" xr:uid="{8929C54E-7407-4AD6-A467-4A12AE5DD4A2}"/>
    <cellStyle name="Comma 4 2 2 5 4" xfId="15946" xr:uid="{33D9D70F-D797-4CC4-98AC-3D98B4B2A84A}"/>
    <cellStyle name="Comma 4 2 2 6" xfId="3177" xr:uid="{A34D9389-D902-4990-A220-6E99B4202C80}"/>
    <cellStyle name="Comma 4 2 2 6 2" xfId="6827" xr:uid="{2262B0CE-CA15-4278-87E7-D6AD911D649F}"/>
    <cellStyle name="Comma 4 2 2 6 2 2" xfId="13077" xr:uid="{317F081C-9C05-47BB-A1B6-58F93AF45E7A}"/>
    <cellStyle name="Comma 4 2 2 6 2 2 2" xfId="27310" xr:uid="{E83CC98A-637D-4401-8769-354802A0C06E}"/>
    <cellStyle name="Comma 4 2 2 6 2 3" xfId="19137" xr:uid="{49531F40-7F2E-49A8-AF6D-7AAC487277FB}"/>
    <cellStyle name="Comma 4 2 2 6 3" xfId="10158" xr:uid="{3F130F76-4A85-4512-B69D-A2A7AF9A1A94}"/>
    <cellStyle name="Comma 4 2 2 6 3 2" xfId="24398" xr:uid="{D9CFFA8D-153F-4DCC-97AA-1DB6CE0BA509}"/>
    <cellStyle name="Comma 4 2 2 6 4" xfId="16191" xr:uid="{059CE734-BFD2-4FCB-B798-22459B3CA695}"/>
    <cellStyle name="Comma 4 2 2 7" xfId="3351" xr:uid="{7C62D300-DB78-435F-ADF5-FF0A27F8BBEE}"/>
    <cellStyle name="Comma 4 2 2 7 2" xfId="6986" xr:uid="{E1EA5C5C-ACDF-4CF1-9D51-63B41DD98C86}"/>
    <cellStyle name="Comma 4 2 2 7 2 2" xfId="13236" xr:uid="{85DE8137-E57A-4126-A603-A128369DED50}"/>
    <cellStyle name="Comma 4 2 2 7 2 2 2" xfId="27469" xr:uid="{FAC21F64-D316-4800-AC54-B59D60DB58F7}"/>
    <cellStyle name="Comma 4 2 2 7 2 3" xfId="19296" xr:uid="{1C76B9B2-235B-439E-B9F5-715D15C2862C}"/>
    <cellStyle name="Comma 4 2 2 7 3" xfId="10318" xr:uid="{4226641B-8C1D-4655-A25B-B5302DBC4E8F}"/>
    <cellStyle name="Comma 4 2 2 7 3 2" xfId="24557" xr:uid="{8CB63ACF-69EB-4D78-BEE3-8D94FACBCF91}"/>
    <cellStyle name="Comma 4 2 2 7 4" xfId="16349" xr:uid="{0D7A9B7C-FA31-46D6-9942-7F8C3B82A068}"/>
    <cellStyle name="Comma 4 2 2 8" xfId="3962" xr:uid="{E113DD7D-0E47-44B2-846C-27464700B0A9}"/>
    <cellStyle name="Comma 4 2 2 8 2" xfId="7532" xr:uid="{FB8FCB60-3B96-461F-BE01-095666BCFB0B}"/>
    <cellStyle name="Comma 4 2 2 8 2 2" xfId="13782" xr:uid="{17AC9B04-D24F-4947-ADC2-7A51E48C5121}"/>
    <cellStyle name="Comma 4 2 2 8 2 2 2" xfId="28015" xr:uid="{7085A2F1-42C5-42DE-BF00-DB5A5FB1C782}"/>
    <cellStyle name="Comma 4 2 2 8 2 3" xfId="19842" xr:uid="{95E49E65-BF0A-4B40-9194-3049B5657CE3}"/>
    <cellStyle name="Comma 4 2 2 8 3" xfId="10863" xr:uid="{B1A78031-B847-44DA-AA1C-1A63C07F965A}"/>
    <cellStyle name="Comma 4 2 2 8 3 2" xfId="25098" xr:uid="{86B564F4-275E-4B99-A1FE-D458A1931248}"/>
    <cellStyle name="Comma 4 2 2 8 4" xfId="16890" xr:uid="{B7A0BD5F-8F5B-49BB-A828-51F6791C18C8}"/>
    <cellStyle name="Comma 4 2 2 9" xfId="5381" xr:uid="{0288DD54-7CD3-477D-92E3-6D3F80A28AB7}"/>
    <cellStyle name="Comma 4 2 2 9 2" xfId="8771" xr:uid="{C4D4D217-26F6-4D35-BCBB-0CEB546ECE06}"/>
    <cellStyle name="Comma 4 2 2 9 2 2" xfId="23015" xr:uid="{186FDA7F-C148-4DA1-997A-F6F583E35BCB}"/>
    <cellStyle name="Comma 4 2 2 9 3" xfId="14796" xr:uid="{75893200-3E22-4709-8D4D-84BC2B7E9929}"/>
    <cellStyle name="Comma 4 2 3" xfId="1714" xr:uid="{DAB9C6A7-CB78-498C-B8A2-9E5783098692}"/>
    <cellStyle name="Comma 4 2 3 2" xfId="31172" xr:uid="{2846B034-5964-4FB4-80C6-D8709C336733}"/>
    <cellStyle name="Comma 4 2 4" xfId="1780" xr:uid="{67A15A51-D6E2-4EA5-88F9-F0A80C46EEC9}"/>
    <cellStyle name="Comma 4 2 4 2" xfId="5558" xr:uid="{67832F70-A68A-4291-BF11-6402B12D47A3}"/>
    <cellStyle name="Comma 4 2 4 2 2" xfId="12147" xr:uid="{2AB24C7D-AC10-407D-B9FA-A0AF68491337}"/>
    <cellStyle name="Comma 4 2 4 2 2 2" xfId="26380" xr:uid="{D75EF9AA-7FB3-4FE0-970A-AD849C12474A}"/>
    <cellStyle name="Comma 4 2 4 2 3" xfId="18201" xr:uid="{484BF547-B83E-49DD-B233-1FBF1D85F702}"/>
    <cellStyle name="Comma 4 2 4 3" xfId="8926" xr:uid="{A49219BF-8985-4CF5-BE4D-647A99311C5C}"/>
    <cellStyle name="Comma 4 2 4 3 2" xfId="23170" xr:uid="{CD7765D1-DBD8-4F3B-8D3E-B5F060A4FF22}"/>
    <cellStyle name="Comma 4 2 4 4" xfId="14943" xr:uid="{2BC2ED83-3956-4F40-A844-F8D3FA86FFDB}"/>
    <cellStyle name="Comma 4 2 4 5" xfId="31170" xr:uid="{702CDF0F-8E08-4FF4-AFEF-8CCDBB761AC2}"/>
    <cellStyle name="Comma 4 2 5" xfId="2573" xr:uid="{91501DCE-3B85-4EB7-A736-319DE788196D}"/>
    <cellStyle name="Comma 4 2 5 2" xfId="6234" xr:uid="{1D3FF7B5-D763-45A1-B2DF-A527689B9E24}"/>
    <cellStyle name="Comma 4 2 5 2 2" xfId="12487" xr:uid="{D4548F0E-37F4-4476-8B28-F5CEA8D01E47}"/>
    <cellStyle name="Comma 4 2 5 2 2 2" xfId="26720" xr:uid="{EF67634D-A54A-4EEC-902F-A91AD8327EB6}"/>
    <cellStyle name="Comma 4 2 5 2 3" xfId="18547" xr:uid="{064AC0D1-04AE-40CA-8D60-52B719FB4CF5}"/>
    <cellStyle name="Comma 4 2 5 3" xfId="9565" xr:uid="{CF62D5BE-26EB-43AB-B4E8-3F6E8E252193}"/>
    <cellStyle name="Comma 4 2 5 3 2" xfId="23805" xr:uid="{FB238074-F5E9-4238-8859-3B10B13C538A}"/>
    <cellStyle name="Comma 4 2 5 4" xfId="15599" xr:uid="{0488BBCD-8DA5-42CA-8915-A0C57DF8BFA3}"/>
    <cellStyle name="Comma 4 2 6" xfId="2844" xr:uid="{3880C8D4-EE95-4634-9EBB-97C1A0B5B81F}"/>
    <cellStyle name="Comma 4 2 6 2" xfId="6494" xr:uid="{FFC2185A-CD64-4789-9774-03975C08CE7D}"/>
    <cellStyle name="Comma 4 2 6 2 2" xfId="12744" xr:uid="{ABEB664B-50AD-4EDE-92E1-9CB8A7BEBF79}"/>
    <cellStyle name="Comma 4 2 6 2 2 2" xfId="26977" xr:uid="{ACFD413E-9BD9-4006-997E-26B4CBD9FF11}"/>
    <cellStyle name="Comma 4 2 6 2 3" xfId="18804" xr:uid="{934DF9B9-F996-4AEC-A110-A8883C931AFF}"/>
    <cellStyle name="Comma 4 2 6 3" xfId="9825" xr:uid="{B8C042A8-40E9-4685-86C2-9CD903BCCBC0}"/>
    <cellStyle name="Comma 4 2 6 3 2" xfId="24065" xr:uid="{7D0833CA-83F0-41D4-AFE0-C36878AA4AAB}"/>
    <cellStyle name="Comma 4 2 6 4" xfId="15858" xr:uid="{1AAB5BE0-54D4-4EF6-90B4-89FABC406F78}"/>
    <cellStyle name="Comma 4 2 7" xfId="3089" xr:uid="{9012787F-75AC-4E67-B9D3-7A2196485841}"/>
    <cellStyle name="Comma 4 2 7 2" xfId="6739" xr:uid="{116153FF-C032-4250-8AFC-DB069FAD2CB9}"/>
    <cellStyle name="Comma 4 2 7 2 2" xfId="12989" xr:uid="{E0ECF6E1-3D26-40A3-8D36-726EEDA67650}"/>
    <cellStyle name="Comma 4 2 7 2 2 2" xfId="27222" xr:uid="{3ACF0E97-930F-42CA-ADAE-131C4725683F}"/>
    <cellStyle name="Comma 4 2 7 2 3" xfId="19049" xr:uid="{A6A61AD5-D5E8-411F-B3DA-134E74181376}"/>
    <cellStyle name="Comma 4 2 7 3" xfId="10070" xr:uid="{89D66372-4A74-4BE1-9E02-2C42443CAB70}"/>
    <cellStyle name="Comma 4 2 7 3 2" xfId="24310" xr:uid="{70EBE46A-EB73-44A6-867B-92739E296A72}"/>
    <cellStyle name="Comma 4 2 7 4" xfId="16103" xr:uid="{0CDFE3BC-F341-479E-B881-4DB12F0491D8}"/>
    <cellStyle name="Comma 4 2 8" xfId="5275" xr:uid="{28AA0704-94AC-4326-8FA6-CA595AAA4699}"/>
    <cellStyle name="Comma 4 2 8 2" xfId="8717" xr:uid="{2F6DD0D7-E146-4653-A398-B70CAB3D410B}"/>
    <cellStyle name="Comma 4 2 8 2 2" xfId="22961" xr:uid="{1C1707D8-977B-4552-AD5A-3D07525AD391}"/>
    <cellStyle name="Comma 4 2 8 3" xfId="14742" xr:uid="{27063FCA-AB71-41EA-9A17-27B267CAB1F0}"/>
    <cellStyle name="Comma 4 2 9" xfId="1483" xr:uid="{C54F6F16-E2B2-4DA5-A966-5B62A89CB6C5}"/>
    <cellStyle name="Comma 4 3" xfId="273" xr:uid="{6F68F9F2-FDCD-4323-A1A6-30F1FF83D5DF}"/>
    <cellStyle name="Comma 4 3 10" xfId="1497" xr:uid="{DD3FB1A9-2AA2-4FD5-A824-11B76C383E4E}"/>
    <cellStyle name="Comma 4 3 10 2" xfId="20322" xr:uid="{EB82934E-37A8-4E8E-9F97-0F247A8E9B77}"/>
    <cellStyle name="Comma 4 3 10 3" xfId="14150" xr:uid="{3F3D7A3A-05A7-4DEC-A909-91C60F31B90E}"/>
    <cellStyle name="Comma 4 3 2" xfId="392" xr:uid="{23A1FC8C-4525-42DA-8A1B-44600A177002}"/>
    <cellStyle name="Comma 4 3 2 2" xfId="31174" xr:uid="{671530FB-3744-40DD-A9BA-EB0777ED8B31}"/>
    <cellStyle name="Comma 4 3 3" xfId="661" xr:uid="{F4478054-2841-46A5-B619-90E3726593EE}"/>
    <cellStyle name="Comma 4 3 4" xfId="1726" xr:uid="{E39D3ACA-CC65-4AF2-8A3A-42A9ACBE6A7D}"/>
    <cellStyle name="Comma 4 3 4 2" xfId="5511" xr:uid="{A37A0C64-8AD9-4A7C-B77E-3C4C9D2A2C95}"/>
    <cellStyle name="Comma 4 3 4 2 2" xfId="12141" xr:uid="{C8CDAC03-63DD-4872-9012-69833060184E}"/>
    <cellStyle name="Comma 4 3 4 2 2 2" xfId="26374" xr:uid="{4D69C16A-4995-44E8-8B5E-ABDFAD4FE059}"/>
    <cellStyle name="Comma 4 3 4 2 3" xfId="18195" xr:uid="{9316E015-2B53-4B23-8B80-B1D0A8FA5976}"/>
    <cellStyle name="Comma 4 3 4 3" xfId="8879" xr:uid="{BDFE4344-8810-415E-B847-5533562B5FAD}"/>
    <cellStyle name="Comma 4 3 4 3 2" xfId="23123" xr:uid="{4F0D9310-5345-496D-BAE0-EB0677EAE15D}"/>
    <cellStyle name="Comma 4 3 4 4" xfId="14898" xr:uid="{7A7C584F-4D81-4015-A0D0-6403406A86E6}"/>
    <cellStyle name="Comma 4 3 4 5" xfId="31173" xr:uid="{BE1F3BA6-95F1-4887-AAE2-D0A0D9865BDB}"/>
    <cellStyle name="Comma 4 3 5" xfId="3347" xr:uid="{D383BF31-3065-414E-9DB3-74111CB59071}"/>
    <cellStyle name="Comma 4 3 5 2" xfId="6982" xr:uid="{D43B1C53-0FF5-486C-A005-E348EC96DCC2}"/>
    <cellStyle name="Comma 4 3 5 2 2" xfId="13232" xr:uid="{19830385-6855-49EA-B01A-A09FEA214753}"/>
    <cellStyle name="Comma 4 3 5 2 2 2" xfId="27465" xr:uid="{13D5F9BB-38BC-42C4-952B-B78CBC71E95A}"/>
    <cellStyle name="Comma 4 3 5 2 3" xfId="19292" xr:uid="{14F16C35-9F4E-4523-9632-E60E16C31AEA}"/>
    <cellStyle name="Comma 4 3 5 3" xfId="10314" xr:uid="{2FF46FE3-9EB0-4A49-AEFC-F7C9F5F5426F}"/>
    <cellStyle name="Comma 4 3 5 3 2" xfId="24553" xr:uid="{F686C854-2C17-4FA1-BDFF-D59F1971B38D}"/>
    <cellStyle name="Comma 4 3 5 4" xfId="16345" xr:uid="{E6BB0175-43ED-4FB8-B674-091158FA3646}"/>
    <cellStyle name="Comma 4 3 6" xfId="3958" xr:uid="{C9032B20-5CB1-4C6B-A00F-6F03D35134D4}"/>
    <cellStyle name="Comma 4 3 6 2" xfId="7528" xr:uid="{AB16D147-118B-4F9E-A430-AB2234B833A7}"/>
    <cellStyle name="Comma 4 3 6 2 2" xfId="13778" xr:uid="{779C673B-25E1-470D-B83F-070A1637B2B8}"/>
    <cellStyle name="Comma 4 3 6 2 2 2" xfId="28011" xr:uid="{8F42381C-AF45-4BD8-8E13-AA44A31D2C59}"/>
    <cellStyle name="Comma 4 3 6 2 3" xfId="19838" xr:uid="{78467C84-51B1-4477-8406-10AE4B2CC846}"/>
    <cellStyle name="Comma 4 3 6 3" xfId="10859" xr:uid="{D31D7F34-6739-4456-9EF3-EAF2BFE983A3}"/>
    <cellStyle name="Comma 4 3 6 3 2" xfId="25094" xr:uid="{41EFEBAE-EB5E-4516-A531-EDA374E67404}"/>
    <cellStyle name="Comma 4 3 6 4" xfId="16886" xr:uid="{A8AE02ED-552E-4750-949B-54BBFE14E957}"/>
    <cellStyle name="Comma 4 3 7" xfId="5289" xr:uid="{C216E11F-85F7-40E6-B383-66EDB4295126}"/>
    <cellStyle name="Comma 4 3 8" xfId="4560" xr:uid="{0412DAD6-E408-4D0F-88C9-0C6DB21D50BC}"/>
    <cellStyle name="Comma 4 3 8 2" xfId="11450" xr:uid="{92EA441A-37B6-431C-836E-71A98842F828}"/>
    <cellStyle name="Comma 4 3 8 2 2" xfId="25683" xr:uid="{DACEA7A7-4473-45EC-970B-6F51AA26CCAE}"/>
    <cellStyle name="Comma 4 3 8 3" xfId="17488" xr:uid="{56DD92E5-78DA-4FCC-B486-89ACE843CDAC}"/>
    <cellStyle name="Comma 4 3 9" xfId="8072" xr:uid="{741E6188-B29C-4BCC-96BF-6DBCB7F1FDFA}"/>
    <cellStyle name="Comma 4 3 9 2" xfId="22349" xr:uid="{75C08BB4-1054-43D6-8FA1-1FE9018C7D67}"/>
    <cellStyle name="Comma 4 4" xfId="308" xr:uid="{912EE10A-1FE8-4C46-9194-541E621111FE}"/>
    <cellStyle name="Comma 4 4 2" xfId="646" xr:uid="{883774E0-1F60-43B7-8948-F4F2A63C5309}"/>
    <cellStyle name="Comma 4 4 2 2" xfId="2241" xr:uid="{29482888-43CF-4863-A8DD-B9FF1570D6C0}"/>
    <cellStyle name="Comma 4 4 2 2 2" xfId="5895" xr:uid="{9E3588C2-D8DD-4266-80B8-D15E1C23F2FA}"/>
    <cellStyle name="Comma 4 4 2 2 2 2" xfId="12394" xr:uid="{F2721A8D-E40A-4C8E-B90D-554C086DB875}"/>
    <cellStyle name="Comma 4 4 2 2 2 2 2" xfId="26627" xr:uid="{D97475B3-11A5-4F33-90E3-5770594EE927}"/>
    <cellStyle name="Comma 4 4 2 2 2 3" xfId="18453" xr:uid="{D2EFAD66-6BFB-4F89-8110-224EDA58103D}"/>
    <cellStyle name="Comma 4 4 2 2 3" xfId="9231" xr:uid="{AF88DA1B-AD77-4B26-883C-E3870225BDA7}"/>
    <cellStyle name="Comma 4 4 2 2 3 2" xfId="23472" xr:uid="{90F645FD-024A-4DFA-9D5B-DCBE1EFB9B72}"/>
    <cellStyle name="Comma 4 4 2 2 4" xfId="15248" xr:uid="{AC7430BE-A8B1-4881-8E09-0790EF5D1166}"/>
    <cellStyle name="Comma 4 4 2 3" xfId="3479" xr:uid="{6305591B-68CB-4D9F-885B-37151395C2DC}"/>
    <cellStyle name="Comma 4 4 2 3 2" xfId="7113" xr:uid="{B2802145-0344-4321-A0D1-C1F85F0FD1E1}"/>
    <cellStyle name="Comma 4 4 2 3 2 2" xfId="13363" xr:uid="{19089FED-725D-4C54-AB19-4030A53E055C}"/>
    <cellStyle name="Comma 4 4 2 3 2 2 2" xfId="27596" xr:uid="{1829A781-FD35-4543-A436-28835C8704BF}"/>
    <cellStyle name="Comma 4 4 2 3 2 3" xfId="19423" xr:uid="{A741C386-6D96-4FA8-83E3-A94BE9F94314}"/>
    <cellStyle name="Comma 4 4 2 3 3" xfId="10445" xr:uid="{F8D5EA22-EB55-45A1-BB1C-FFCA1B3FCAE7}"/>
    <cellStyle name="Comma 4 4 2 3 3 2" xfId="24684" xr:uid="{F2FBC8EA-C9D0-49E0-8E38-B5B1EFD1818C}"/>
    <cellStyle name="Comma 4 4 2 3 4" xfId="16476" xr:uid="{9AA74A01-979E-40AC-8FFC-31EA86271B3C}"/>
    <cellStyle name="Comma 4 4 2 4" xfId="4089" xr:uid="{11C3C0FC-327B-4FBD-B364-807265095612}"/>
    <cellStyle name="Comma 4 4 2 4 2" xfId="7659" xr:uid="{F29F7F85-A1F0-4910-822F-BF130660BB9B}"/>
    <cellStyle name="Comma 4 4 2 4 2 2" xfId="13909" xr:uid="{02D573C5-2B06-4BC1-AF63-5E74C28A11A8}"/>
    <cellStyle name="Comma 4 4 2 4 2 2 2" xfId="28142" xr:uid="{62625636-D58F-4D05-A539-45CD0E099A87}"/>
    <cellStyle name="Comma 4 4 2 4 2 3" xfId="19969" xr:uid="{398A29C2-B31C-4FF1-860B-7935E1AFF018}"/>
    <cellStyle name="Comma 4 4 2 4 3" xfId="10990" xr:uid="{275FC1C4-2B64-48BB-A348-86EBDCC56EDD}"/>
    <cellStyle name="Comma 4 4 2 4 3 2" xfId="25225" xr:uid="{C87FB4E3-5CFF-428D-99B0-5C53E8FED928}"/>
    <cellStyle name="Comma 4 4 2 4 4" xfId="17017" xr:uid="{7C14EC46-3FDE-48CC-B117-95480C90A46E}"/>
    <cellStyle name="Comma 4 4 2 5" xfId="5691" xr:uid="{BF52B5AA-AA30-41AB-B82E-A41C240FB915}"/>
    <cellStyle name="Comma 4 4 2 5 2" xfId="9052" xr:uid="{C5784612-47F8-4255-81C0-F7292A57D4AC}"/>
    <cellStyle name="Comma 4 4 2 5 2 2" xfId="23296" xr:uid="{EFB21775-9B6D-44FE-9EB6-32BBBD20B35A}"/>
    <cellStyle name="Comma 4 4 2 5 3" xfId="15066" xr:uid="{C418FDA5-8BC2-4D9D-B8EB-E4D255F74416}"/>
    <cellStyle name="Comma 4 4 2 6" xfId="4761" xr:uid="{CDCEB7C3-9267-4B8F-A8A1-C79CC074445A}"/>
    <cellStyle name="Comma 4 4 2 6 2" xfId="11641" xr:uid="{89A87663-4577-40A4-A999-6C135F32FFEE}"/>
    <cellStyle name="Comma 4 4 2 6 2 2" xfId="25874" xr:uid="{BB82473B-5D47-4FF3-9232-CD38924930F7}"/>
    <cellStyle name="Comma 4 4 2 6 3" xfId="17689" xr:uid="{45161378-8F13-4B66-BC14-EEE8104827E8}"/>
    <cellStyle name="Comma 4 4 2 7" xfId="8246" xr:uid="{B6E29B13-55E9-407F-B60B-7CA6597F2186}"/>
    <cellStyle name="Comma 4 4 2 7 2" xfId="22514" xr:uid="{069CCE25-FA99-46D3-94D3-5BD07F65BA95}"/>
    <cellStyle name="Comma 4 4 2 8" xfId="1931" xr:uid="{40BEA991-BBD0-4154-9AAD-2C2B6F7DAD71}"/>
    <cellStyle name="Comma 4 4 2 8 2" xfId="20398" xr:uid="{F60181C5-79C8-408C-8A02-9359CA51F2C0}"/>
    <cellStyle name="Comma 4 4 2 8 3" xfId="14301" xr:uid="{F2075B99-F489-49AC-BC7E-1B5BFB0713D1}"/>
    <cellStyle name="Comma 4 4 3" xfId="2065" xr:uid="{7B91FF0C-8AF7-423D-8351-A48DFECE8FC0}"/>
    <cellStyle name="Comma 4 4 3 2" xfId="31175" xr:uid="{E5E45AE0-3040-4C79-8FB9-55C6BC1161E3}"/>
    <cellStyle name="Comma 4 4 4" xfId="2700" xr:uid="{F90989E4-AF00-4FF2-A3E4-1FFA0C633BE2}"/>
    <cellStyle name="Comma 4 4 4 2" xfId="6360" xr:uid="{D15BF1B1-17F6-487B-80F1-ECF1C3E78F25}"/>
    <cellStyle name="Comma 4 4 4 2 2" xfId="12612" xr:uid="{F17F4853-9349-430F-B15D-1902FC7E71BE}"/>
    <cellStyle name="Comma 4 4 4 2 2 2" xfId="26845" xr:uid="{B57B7F9F-B333-4A03-A621-EF0A5BDAF76A}"/>
    <cellStyle name="Comma 4 4 4 2 3" xfId="18672" xr:uid="{189332F8-AC56-4F0A-8A66-B5348BAEC7DD}"/>
    <cellStyle name="Comma 4 4 4 3" xfId="9691" xr:uid="{6B0CA18D-0AFE-46DC-85C6-83770616DC91}"/>
    <cellStyle name="Comma 4 4 4 3 2" xfId="23931" xr:uid="{90D456A8-D97D-4C59-83D7-94BAEF6B9F71}"/>
    <cellStyle name="Comma 4 4 4 4" xfId="15724" xr:uid="{E743571B-C7B6-43E8-90DC-CA69A551CE4A}"/>
    <cellStyle name="Comma 4 4 5" xfId="2970" xr:uid="{DF01EE33-0CE8-46FD-BFB9-48F05DA0D2D0}"/>
    <cellStyle name="Comma 4 4 5 2" xfId="6620" xr:uid="{CF6CF02E-700D-4FB1-8994-BBCBA7302CCC}"/>
    <cellStyle name="Comma 4 4 5 2 2" xfId="12870" xr:uid="{E9FC0B02-5799-4774-A9A6-4D7EB91F1C46}"/>
    <cellStyle name="Comma 4 4 5 2 2 2" xfId="27103" xr:uid="{2759A693-53F0-4BAC-9033-2BB946D2DF9A}"/>
    <cellStyle name="Comma 4 4 5 2 3" xfId="18930" xr:uid="{F00C20E4-C28F-4545-88FB-B84C36618B88}"/>
    <cellStyle name="Comma 4 4 5 3" xfId="9951" xr:uid="{2CE8897A-BB45-4797-A1F2-3A54BD471D03}"/>
    <cellStyle name="Comma 4 4 5 3 2" xfId="24191" xr:uid="{3A806A21-D07A-4185-94B7-C98D8010FAC8}"/>
    <cellStyle name="Comma 4 4 5 4" xfId="15984" xr:uid="{FE79D09C-C11C-4B12-BD0C-FBDAB18F0895}"/>
    <cellStyle name="Comma 4 4 6" xfId="3215" xr:uid="{C8722B08-E498-4651-A3AA-55E70721C14B}"/>
    <cellStyle name="Comma 4 4 6 2" xfId="6865" xr:uid="{5C45850F-120E-4BDB-87DC-9E9104D59F83}"/>
    <cellStyle name="Comma 4 4 6 2 2" xfId="13115" xr:uid="{1D8E817E-DB3E-4AC0-A80D-4B45198111D5}"/>
    <cellStyle name="Comma 4 4 6 2 2 2" xfId="27348" xr:uid="{D2CA32C3-7755-47BE-A7DD-9BC45EEFC219}"/>
    <cellStyle name="Comma 4 4 6 2 3" xfId="19175" xr:uid="{0700BF84-EFB4-44B5-A95A-2E6F95D55945}"/>
    <cellStyle name="Comma 4 4 6 3" xfId="10196" xr:uid="{6614A49D-375D-4460-8D87-927808F8AC11}"/>
    <cellStyle name="Comma 4 4 6 3 2" xfId="24436" xr:uid="{15E4C105-2F90-4434-A0F3-23FD991EE410}"/>
    <cellStyle name="Comma 4 4 6 4" xfId="16229" xr:uid="{6B116E5A-A7E3-43F5-8FA5-52A7362B9B7D}"/>
    <cellStyle name="Comma 4 4 7" xfId="5404" xr:uid="{74C6A370-533D-4738-9398-9616CF8520F1}"/>
    <cellStyle name="Comma 4 4 7 2" xfId="8793" xr:uid="{EB21A760-40F7-454E-AA23-B506BDA2AE43}"/>
    <cellStyle name="Comma 4 4 7 2 2" xfId="23037" xr:uid="{EB756750-F545-47FD-AA65-92EFC721AFB9}"/>
    <cellStyle name="Comma 4 4 7 3" xfId="14818" xr:uid="{9E434B12-97E3-474E-B473-E5B49C7C42C9}"/>
    <cellStyle name="Comma 4 4 8" xfId="1613" xr:uid="{E05F6B4C-4FD4-4600-934C-8477C8CA845B}"/>
    <cellStyle name="Comma 4 5" xfId="390" xr:uid="{7AB0616A-7953-4558-A92B-5D2B00FBA46B}"/>
    <cellStyle name="Comma 4 5 2" xfId="1947" xr:uid="{EA49BBD0-F6A6-4A53-BCA5-B30B5FF9C7FD}"/>
    <cellStyle name="Comma 4 5 2 2" xfId="5707" xr:uid="{4856240B-3E8E-4FAF-8309-6E7D7F2D68EA}"/>
    <cellStyle name="Comma 4 5 2 2 2" xfId="12252" xr:uid="{A73CA93E-F874-444C-BE93-6FD601F35901}"/>
    <cellStyle name="Comma 4 5 2 2 2 2" xfId="26485" xr:uid="{D3CAA09C-FA6A-4429-BB82-7C95C86727E2}"/>
    <cellStyle name="Comma 4 5 2 2 3" xfId="18307" xr:uid="{4794A7A7-D3B8-4FB0-B7F2-1AEA00D31F81}"/>
    <cellStyle name="Comma 4 5 2 3" xfId="9068" xr:uid="{8DC9ADFA-90E6-4516-B5CD-3411434364E1}"/>
    <cellStyle name="Comma 4 5 2 3 2" xfId="23312" xr:uid="{EC2B093C-9A28-40B4-8C28-59455589B3FF}"/>
    <cellStyle name="Comma 4 5 2 4" xfId="15082" xr:uid="{DC4B7E2C-284C-43C5-9F50-1753CBB851F2}"/>
    <cellStyle name="Comma 4 5 3" xfId="2141" xr:uid="{EEA2DE07-CB5F-4F7E-BA34-716881340B53}"/>
    <cellStyle name="Comma 4 5 4" xfId="2715" xr:uid="{6BA39A16-5F43-4D4F-8D6B-82F5D59618E8}"/>
    <cellStyle name="Comma 4 5 4 2" xfId="6375" xr:uid="{10E16B13-7F7E-4639-95D4-87DA0FA07758}"/>
    <cellStyle name="Comma 4 5 4 2 2" xfId="12627" xr:uid="{72D2F871-D244-4F06-A47F-B1B7D30C29E3}"/>
    <cellStyle name="Comma 4 5 4 2 2 2" xfId="26860" xr:uid="{609FA694-B384-4AD9-870E-80765864B86E}"/>
    <cellStyle name="Comma 4 5 4 2 3" xfId="18687" xr:uid="{69817C81-3476-487F-B648-15FF0537F4E8}"/>
    <cellStyle name="Comma 4 5 4 3" xfId="9706" xr:uid="{696BE998-1B19-4D5F-854A-D594971A4ECA}"/>
    <cellStyle name="Comma 4 5 4 3 2" xfId="23946" xr:uid="{E75FF350-F8B9-42EC-A77F-81847D7C3834}"/>
    <cellStyle name="Comma 4 5 4 4" xfId="15739" xr:uid="{06971C02-2289-4BDD-8161-924F3ABC073A}"/>
    <cellStyle name="Comma 4 5 5" xfId="2985" xr:uid="{39633261-95F8-4AC7-9272-3907571E42A3}"/>
    <cellStyle name="Comma 4 5 5 2" xfId="6635" xr:uid="{975824A1-10BA-434A-8074-8930BFB9B998}"/>
    <cellStyle name="Comma 4 5 5 2 2" xfId="12885" xr:uid="{82DD48C8-6AC6-45B2-9683-47554CCF54E6}"/>
    <cellStyle name="Comma 4 5 5 2 2 2" xfId="27118" xr:uid="{A892BAAE-7F7F-4712-ACDF-B40F6F83D948}"/>
    <cellStyle name="Comma 4 5 5 2 3" xfId="18945" xr:uid="{A7C44553-EEA0-4790-A96B-0CDB49012403}"/>
    <cellStyle name="Comma 4 5 5 3" xfId="9966" xr:uid="{D1C8CC94-6D5C-4BB5-97B5-DFC93ABD6167}"/>
    <cellStyle name="Comma 4 5 5 3 2" xfId="24206" xr:uid="{03C289D5-D1C8-4F1A-825E-0EDE7AA17066}"/>
    <cellStyle name="Comma 4 5 5 4" xfId="15999" xr:uid="{5D7F9FCD-12F0-49E2-AB19-7EA9CDD4C78F}"/>
    <cellStyle name="Comma 4 5 6" xfId="3230" xr:uid="{844C0DDD-11F1-47FA-A423-86831C067C9D}"/>
    <cellStyle name="Comma 4 5 6 2" xfId="6880" xr:uid="{5433A130-4553-4B82-B6DE-5073AC7B6EC6}"/>
    <cellStyle name="Comma 4 5 6 2 2" xfId="13130" xr:uid="{EF8AE46F-F735-4623-BC4B-DFA568336A5D}"/>
    <cellStyle name="Comma 4 5 6 2 2 2" xfId="27363" xr:uid="{938F0B52-D179-42A6-8D54-03147A0DCC51}"/>
    <cellStyle name="Comma 4 5 6 2 3" xfId="19190" xr:uid="{3B2B7B93-00BF-45F1-98B6-338A4F5C13A7}"/>
    <cellStyle name="Comma 4 5 6 3" xfId="10211" xr:uid="{1AF0FC8A-7BB4-4C61-A541-53C6301350C9}"/>
    <cellStyle name="Comma 4 5 6 3 2" xfId="24451" xr:uid="{1E43C908-B03E-43CB-8DD8-F7566BCB5CA2}"/>
    <cellStyle name="Comma 4 5 6 4" xfId="16244" xr:uid="{C34E03A4-8106-4A6F-BD8A-78B13021981B}"/>
    <cellStyle name="Comma 4 5 7" xfId="5416" xr:uid="{488A1EC9-A60C-4A7D-9868-C7A2196F5F7C}"/>
    <cellStyle name="Comma 4 5 7 2" xfId="8804" xr:uid="{AC797584-658C-439C-B0C3-1DFC1B572865}"/>
    <cellStyle name="Comma 4 5 7 2 2" xfId="23048" xr:uid="{063F499F-8653-49A9-965C-F03F7CC1DBE3}"/>
    <cellStyle name="Comma 4 5 7 3" xfId="14829" xr:uid="{75B64AC7-94B8-479F-8A56-906EF9D8609E}"/>
    <cellStyle name="Comma 4 5 8" xfId="1625" xr:uid="{EC185619-ED19-4C0F-AD58-BD4259C4F3C1}"/>
    <cellStyle name="Comma 4 6" xfId="435" xr:uid="{6E42759E-513A-4C08-B57E-B5BE25B25ACF}"/>
    <cellStyle name="Comma 4 6 2" xfId="2160" xr:uid="{C454B9B4-C4ED-4006-965E-95E8A8BF406F}"/>
    <cellStyle name="Comma 4 6 3" xfId="5471" xr:uid="{6D679CF1-0391-4E98-B123-94994CB08E88}"/>
    <cellStyle name="Comma 4 6 3 2" xfId="8856" xr:uid="{9F557628-50CF-4D59-ADEE-6890CE1FB98E}"/>
    <cellStyle name="Comma 4 6 3 2 2" xfId="23100" xr:uid="{64866862-1795-47E2-9CF4-9C3FCC746D2E}"/>
    <cellStyle name="Comma 4 6 3 3" xfId="14879" xr:uid="{FF380216-48B8-4920-9A8C-6E979646EEC3}"/>
    <cellStyle name="Comma 4 6 4" xfId="1681" xr:uid="{B7BE960E-B5A3-4890-AD5B-073251D5F166}"/>
    <cellStyle name="Comma 4 7" xfId="867" xr:uid="{E1073D47-2C1B-403E-96E9-F48CDA93B240}"/>
    <cellStyle name="Comma 4 8" xfId="213" xr:uid="{2FEAD3F7-0FD7-438F-8441-1DD4E14D2A9C}"/>
    <cellStyle name="Comma 4 9" xfId="963" xr:uid="{9F6DEF9C-2688-4ECA-BC96-2CB629C4EC4C}"/>
    <cellStyle name="Comma 4 9 2" xfId="31169" xr:uid="{11C51B5F-8C75-4DE9-8248-3C7FBAA8B44F}"/>
    <cellStyle name="Comma 40" xfId="585" xr:uid="{62C6FB6D-2802-45C4-8C22-6F54E0FD311C}"/>
    <cellStyle name="Comma 40 10" xfId="14272" xr:uid="{676F0224-1B39-470B-BC71-A7F220FD8A55}"/>
    <cellStyle name="Comma 40 2" xfId="1970" xr:uid="{CF1144EF-5F8B-4D46-A90B-71FFAF7E72F3}"/>
    <cellStyle name="Comma 40 2 2" xfId="5729" xr:uid="{7837F141-C764-4A74-9CD2-56B7319FDD24}"/>
    <cellStyle name="Comma 40 2 2 2" xfId="12272" xr:uid="{292BAB4A-82A8-49A3-B23B-DA495CEA7705}"/>
    <cellStyle name="Comma 40 2 2 2 2" xfId="26505" xr:uid="{4FBE082B-F859-4EC0-B243-268FC3AF722B}"/>
    <cellStyle name="Comma 40 2 2 3" xfId="18327" xr:uid="{A37598A6-73A7-47F3-8F32-4335881BA13E}"/>
    <cellStyle name="Comma 40 2 3" xfId="9089" xr:uid="{09FC7924-CA73-4D0C-B1BB-C92318E23A13}"/>
    <cellStyle name="Comma 40 2 3 2" xfId="23333" xr:uid="{F7797B63-E134-4731-A3BF-E02001E94EB3}"/>
    <cellStyle name="Comma 40 2 4" xfId="15103" xr:uid="{3698449D-3B79-406F-888C-93F7C591121C}"/>
    <cellStyle name="Comma 40 3" xfId="2737" xr:uid="{0BB2415F-CBEE-48B0-9EA1-FC9071D47164}"/>
    <cellStyle name="Comma 40 3 2" xfId="6397" xr:uid="{9867CF0E-15D3-4B1E-99B1-98387F56CD63}"/>
    <cellStyle name="Comma 40 3 2 2" xfId="12649" xr:uid="{A26789E5-649A-4570-B889-A348E9036026}"/>
    <cellStyle name="Comma 40 3 2 2 2" xfId="26882" xr:uid="{F519107A-5AA4-4869-9E0E-196298030EA0}"/>
    <cellStyle name="Comma 40 3 2 3" xfId="18709" xr:uid="{09B4A209-AA35-4639-833F-E7BE26A54EC6}"/>
    <cellStyle name="Comma 40 3 3" xfId="9728" xr:uid="{A1046535-88A3-44ED-9276-13EDA1CD89F2}"/>
    <cellStyle name="Comma 40 3 3 2" xfId="23968" xr:uid="{8A05C11E-1D92-494E-B19F-1F91171898BA}"/>
    <cellStyle name="Comma 40 3 4" xfId="15761" xr:uid="{4B3578E9-C575-4A3A-BBCD-5D316CBE902E}"/>
    <cellStyle name="Comma 40 4" xfId="3007" xr:uid="{A84415C9-4B73-497C-8430-3DDEF1DEFAAF}"/>
    <cellStyle name="Comma 40 4 2" xfId="6657" xr:uid="{C82634B3-4C84-4A31-BB13-2A86DE9B95A7}"/>
    <cellStyle name="Comma 40 4 2 2" xfId="12907" xr:uid="{DABFB109-574C-480A-9D75-918418230AB0}"/>
    <cellStyle name="Comma 40 4 2 2 2" xfId="27140" xr:uid="{C568D561-A26F-4D75-BA11-3A5FD3A3D85B}"/>
    <cellStyle name="Comma 40 4 2 3" xfId="18967" xr:uid="{65559336-6C0E-40F5-B130-212ABF2E730C}"/>
    <cellStyle name="Comma 40 4 3" xfId="9988" xr:uid="{2673D9E2-DD5A-4ECC-B65E-3C55B6B0D40D}"/>
    <cellStyle name="Comma 40 4 3 2" xfId="24228" xr:uid="{A14B91AD-9EA3-408A-9E85-C4F427185CEF}"/>
    <cellStyle name="Comma 40 4 4" xfId="16021" xr:uid="{BBC1BD0E-023F-477E-8174-943E4C4A3253}"/>
    <cellStyle name="Comma 40 5" xfId="3252" xr:uid="{0CBCA990-A14F-485B-BAD9-92F19826AFCE}"/>
    <cellStyle name="Comma 40 5 2" xfId="6902" xr:uid="{E9CBB2FA-4930-4A4B-B756-1CD7275E9CD0}"/>
    <cellStyle name="Comma 40 5 2 2" xfId="13152" xr:uid="{B3189552-F311-42D6-8960-17F973379E86}"/>
    <cellStyle name="Comma 40 5 2 2 2" xfId="27385" xr:uid="{DFC7B46B-EF91-4262-95EA-0F41969DE253}"/>
    <cellStyle name="Comma 40 5 2 3" xfId="19212" xr:uid="{E0159ACD-9B4F-45DC-9070-B78AE8D09726}"/>
    <cellStyle name="Comma 40 5 3" xfId="10233" xr:uid="{0FE6C07B-BF84-4FCF-959E-2A0BC9E6E91B}"/>
    <cellStyle name="Comma 40 5 3 2" xfId="24473" xr:uid="{E9654B10-06A6-4FDE-9923-850C21402561}"/>
    <cellStyle name="Comma 40 5 4" xfId="16266" xr:uid="{FC84F4E0-F73E-4B95-B339-AB54FE6FE81B}"/>
    <cellStyle name="Comma 40 6" xfId="3463" xr:uid="{D7771088-DCA6-46E0-85EA-405E385C4174}"/>
    <cellStyle name="Comma 40 6 2" xfId="7097" xr:uid="{1B02F329-FFE4-4ED8-92E8-BB57C6F137E3}"/>
    <cellStyle name="Comma 40 6 2 2" xfId="13347" xr:uid="{CC9A4578-86AD-4FA6-86E6-25FC8F239277}"/>
    <cellStyle name="Comma 40 6 2 2 2" xfId="27580" xr:uid="{891C551F-17D6-477A-B179-AB1070812E56}"/>
    <cellStyle name="Comma 40 6 2 3" xfId="19407" xr:uid="{8139D448-A3FB-453B-978B-CBA9A95D99BE}"/>
    <cellStyle name="Comma 40 6 3" xfId="10429" xr:uid="{0A15B824-0E6D-4A30-A4D0-206067F9C221}"/>
    <cellStyle name="Comma 40 6 3 2" xfId="24668" xr:uid="{9F0FD6EC-2ABA-42CC-B17F-B462FED1F3CB}"/>
    <cellStyle name="Comma 40 6 4" xfId="16460" xr:uid="{7B36A9E7-DEE0-4C39-8042-9AC27FC2EACF}"/>
    <cellStyle name="Comma 40 7" xfId="4073" xr:uid="{4E270C52-BFFE-43C8-ACDA-9A5AEB595773}"/>
    <cellStyle name="Comma 40 7 2" xfId="7643" xr:uid="{2E82F298-56F3-4F88-A12D-BEFD35092179}"/>
    <cellStyle name="Comma 40 7 2 2" xfId="13893" xr:uid="{2861C561-358D-4D14-A233-066338B8D163}"/>
    <cellStyle name="Comma 40 7 2 2 2" xfId="28126" xr:uid="{BE475D47-D9EC-49CA-AB22-60B1EC2FF553}"/>
    <cellStyle name="Comma 40 7 2 3" xfId="19953" xr:uid="{3CB13BED-3D81-400B-9012-7C3807C84CF2}"/>
    <cellStyle name="Comma 40 7 3" xfId="10974" xr:uid="{C926BAE8-2807-4749-83FE-0CD8C70A7ED1}"/>
    <cellStyle name="Comma 40 7 3 2" xfId="25209" xr:uid="{42FC8BA7-F1F9-4FAF-B8CB-8184819D06F5}"/>
    <cellStyle name="Comma 40 7 4" xfId="17001" xr:uid="{FFE0698E-3620-4D9D-96D0-508D9B850834}"/>
    <cellStyle name="Comma 40 8" xfId="4734" xr:uid="{0CEAB612-BF59-4CAF-AE77-0D0EE3AEA327}"/>
    <cellStyle name="Comma 40 8 2" xfId="11615" xr:uid="{4F09901A-C4F5-4FCD-997C-043E1C7E3919}"/>
    <cellStyle name="Comma 40 8 2 2" xfId="25848" xr:uid="{25B564C7-7A1B-4684-AE27-D8932C3D7654}"/>
    <cellStyle name="Comma 40 8 3" xfId="17662" xr:uid="{15CE8BC6-D3F6-426F-AD93-D4FFBEF1AD4B}"/>
    <cellStyle name="Comma 40 9" xfId="8226" xr:uid="{1333F5E6-D645-4540-8328-C3B5EF2F3D91}"/>
    <cellStyle name="Comma 40 9 2" xfId="22496" xr:uid="{6A78652C-6D69-43B3-A9AC-0E85591BF687}"/>
    <cellStyle name="Comma 41" xfId="586" xr:uid="{31A7A881-668D-4480-AF8A-8BA9CAC7BA3F}"/>
    <cellStyle name="Comma 41 10" xfId="14273" xr:uid="{DBEA597D-876C-4F0B-B43F-7EB85D0735B9}"/>
    <cellStyle name="Comma 41 2" xfId="1972" xr:uid="{9CFBAF2F-C49C-4D93-9DD2-EB3FCF012E12}"/>
    <cellStyle name="Comma 41 2 2" xfId="5731" xr:uid="{467A540B-45B0-4DDF-9674-5DEEA4474144}"/>
    <cellStyle name="Comma 41 2 2 2" xfId="12274" xr:uid="{B3E2A1BF-D18A-40E3-B016-F24BBE8D8360}"/>
    <cellStyle name="Comma 41 2 2 2 2" xfId="26507" xr:uid="{18D377A7-70C1-496F-8962-2A2BD919B08E}"/>
    <cellStyle name="Comma 41 2 2 3" xfId="18329" xr:uid="{F8BEA2DF-76D5-436C-AF49-895EF45B5D96}"/>
    <cellStyle name="Comma 41 2 3" xfId="9091" xr:uid="{80D5D1A0-D02C-4E00-9387-D1E4243BAC5E}"/>
    <cellStyle name="Comma 41 2 3 2" xfId="23335" xr:uid="{7DE59E80-AEC5-458E-BABE-0B1739D9C299}"/>
    <cellStyle name="Comma 41 2 4" xfId="15105" xr:uid="{31C8D0B9-85AE-4FFF-BA12-E859E11DCC6B}"/>
    <cellStyle name="Comma 41 3" xfId="2739" xr:uid="{A6261292-6836-4549-AFCF-210C9DB39A95}"/>
    <cellStyle name="Comma 41 3 2" xfId="6399" xr:uid="{955A01C2-88D4-4521-9337-3CE8875AC9DA}"/>
    <cellStyle name="Comma 41 3 2 2" xfId="12651" xr:uid="{A47D2DF3-99B5-4C56-B483-C65DAB032A48}"/>
    <cellStyle name="Comma 41 3 2 2 2" xfId="26884" xr:uid="{43BFFE79-D62D-4D02-A43A-7B0E56CE57BC}"/>
    <cellStyle name="Comma 41 3 2 3" xfId="18711" xr:uid="{25CFB08D-539F-4E73-8DBB-EAF52439E91F}"/>
    <cellStyle name="Comma 41 3 3" xfId="9730" xr:uid="{1855E861-38B5-4354-802C-985C4D26107B}"/>
    <cellStyle name="Comma 41 3 3 2" xfId="23970" xr:uid="{A8A7438F-7511-4B32-929D-60A962F3A714}"/>
    <cellStyle name="Comma 41 3 4" xfId="15763" xr:uid="{81724A01-EAA2-409E-8361-ABA6FF0E6597}"/>
    <cellStyle name="Comma 41 4" xfId="3009" xr:uid="{09164800-A365-4B67-B3E6-55F640E489E2}"/>
    <cellStyle name="Comma 41 4 2" xfId="6659" xr:uid="{CE08B086-A29C-4CA6-A39E-638EF281FD13}"/>
    <cellStyle name="Comma 41 4 2 2" xfId="12909" xr:uid="{F57FEB6B-E7F5-41F8-B0F6-79A21AE78BF5}"/>
    <cellStyle name="Comma 41 4 2 2 2" xfId="27142" xr:uid="{3C886A15-F0AD-4344-88A0-DEB3A5DC3693}"/>
    <cellStyle name="Comma 41 4 2 3" xfId="18969" xr:uid="{D1A6D4D6-5294-4172-BE92-D9188F08CE78}"/>
    <cellStyle name="Comma 41 4 3" xfId="9990" xr:uid="{B0C4B4E4-67DA-4422-B7CE-8BF4CF4C7AFD}"/>
    <cellStyle name="Comma 41 4 3 2" xfId="24230" xr:uid="{6A798305-9EC1-4D11-BB47-E353A7A91A72}"/>
    <cellStyle name="Comma 41 4 4" xfId="16023" xr:uid="{0668FE78-2E55-49EB-A24E-B22C8F2639BE}"/>
    <cellStyle name="Comma 41 5" xfId="3254" xr:uid="{528EA177-8B11-45AD-ACAD-399489471CC0}"/>
    <cellStyle name="Comma 41 5 2" xfId="6904" xr:uid="{4387308F-756A-4C6E-9617-6AE1E2FBBB20}"/>
    <cellStyle name="Comma 41 5 2 2" xfId="13154" xr:uid="{CAE0420B-7BE4-4C2A-9A5D-10691DA863F6}"/>
    <cellStyle name="Comma 41 5 2 2 2" xfId="27387" xr:uid="{DC4BEEDF-C26E-44A4-B19A-D52A8EFD7F6B}"/>
    <cellStyle name="Comma 41 5 2 3" xfId="19214" xr:uid="{F0B81963-5CA0-47CC-8C5D-F2A8CA094279}"/>
    <cellStyle name="Comma 41 5 3" xfId="10235" xr:uid="{C7AC1E69-65C9-4A0F-AC5F-892DFC070D05}"/>
    <cellStyle name="Comma 41 5 3 2" xfId="24475" xr:uid="{066AEBA5-0395-491D-BD0B-28C24BF28789}"/>
    <cellStyle name="Comma 41 5 4" xfId="16268" xr:uid="{3E303818-C192-42BE-A5A9-78901A8ED68D}"/>
    <cellStyle name="Comma 41 6" xfId="3464" xr:uid="{C1C734B3-54E1-4BC0-B274-02A9E5BDA6BE}"/>
    <cellStyle name="Comma 41 6 2" xfId="7098" xr:uid="{AA647CB7-F8A9-44FA-9C35-8A9085DC178D}"/>
    <cellStyle name="Comma 41 6 2 2" xfId="13348" xr:uid="{095FC0A1-7CD2-4BBC-A915-D6E93C661A00}"/>
    <cellStyle name="Comma 41 6 2 2 2" xfId="27581" xr:uid="{C2E96718-D477-4575-B9C1-F174B801EC75}"/>
    <cellStyle name="Comma 41 6 2 3" xfId="19408" xr:uid="{9945B537-F87A-488F-9462-9496DCB0AC78}"/>
    <cellStyle name="Comma 41 6 3" xfId="10430" xr:uid="{2A55C06B-E121-4E27-8644-B1EE150100BB}"/>
    <cellStyle name="Comma 41 6 3 2" xfId="24669" xr:uid="{5FF40D8B-288A-4446-97F3-9707DAB6F6C9}"/>
    <cellStyle name="Comma 41 6 4" xfId="16461" xr:uid="{A19228D9-145E-4E2F-A9CD-4BFA558D6372}"/>
    <cellStyle name="Comma 41 7" xfId="4074" xr:uid="{262FBD11-D984-4830-BBB6-7BEB4D76511C}"/>
    <cellStyle name="Comma 41 7 2" xfId="7644" xr:uid="{F25677ED-A64E-40D0-8C4F-5684904FC2ED}"/>
    <cellStyle name="Comma 41 7 2 2" xfId="13894" xr:uid="{E81A4DE3-E68C-4ACA-9A5A-5940893C791D}"/>
    <cellStyle name="Comma 41 7 2 2 2" xfId="28127" xr:uid="{F80062EF-BA26-4071-81FA-6AEF260E545B}"/>
    <cellStyle name="Comma 41 7 2 3" xfId="19954" xr:uid="{D75F50AD-2AFD-430B-A381-C2581CE18251}"/>
    <cellStyle name="Comma 41 7 3" xfId="10975" xr:uid="{6B457752-BC83-4E9D-A9B2-8B2857D9B0EB}"/>
    <cellStyle name="Comma 41 7 3 2" xfId="25210" xr:uid="{DA81D266-ABA4-471A-B161-D9902AA6CF74}"/>
    <cellStyle name="Comma 41 7 4" xfId="17002" xr:uid="{1844164E-3245-4E3E-8498-50598CF4E462}"/>
    <cellStyle name="Comma 41 8" xfId="4735" xr:uid="{27DE6875-7DB1-499F-8B10-453495117215}"/>
    <cellStyle name="Comma 41 8 2" xfId="11616" xr:uid="{ACC6F2A5-D452-4F52-92F5-B8A6A3F388CD}"/>
    <cellStyle name="Comma 41 8 2 2" xfId="25849" xr:uid="{4946DF53-251F-4A13-AE91-CCCAA636877A}"/>
    <cellStyle name="Comma 41 8 3" xfId="17663" xr:uid="{41B67B79-4198-4797-85A8-7BD5422BD15A}"/>
    <cellStyle name="Comma 41 9" xfId="8227" xr:uid="{99ADD96D-0F82-4BFD-B633-37EA98916AB4}"/>
    <cellStyle name="Comma 41 9 2" xfId="22497" xr:uid="{C5010704-D847-4321-A3E5-7E28120C2AE2}"/>
    <cellStyle name="Comma 42" xfId="592" xr:uid="{9502CFAD-44FB-4F4E-83E9-20544C566576}"/>
    <cellStyle name="Comma 42 10" xfId="14275" xr:uid="{E79B6F68-CAAB-47D8-B7E1-CB72E9873061}"/>
    <cellStyle name="Comma 42 2" xfId="1974" xr:uid="{A1F64823-ADAC-4D57-B5B1-27CD90527B4B}"/>
    <cellStyle name="Comma 42 2 2" xfId="5733" xr:uid="{6D8177EB-3689-4CC4-92F5-581C4C5D3B33}"/>
    <cellStyle name="Comma 42 2 2 2" xfId="12276" xr:uid="{8A9B0B55-0DB1-4954-B715-BEF658B75A8C}"/>
    <cellStyle name="Comma 42 2 2 2 2" xfId="26509" xr:uid="{20A3CC1D-7006-44EF-BC97-9B55B92CEB68}"/>
    <cellStyle name="Comma 42 2 2 3" xfId="18331" xr:uid="{0E0A389A-0243-42AC-95E8-44E93E903B38}"/>
    <cellStyle name="Comma 42 2 3" xfId="9093" xr:uid="{F26F63B5-6566-4E4B-8205-7B0F6A9AD9B3}"/>
    <cellStyle name="Comma 42 2 3 2" xfId="23337" xr:uid="{D593413D-F455-4068-B98A-514D1111023A}"/>
    <cellStyle name="Comma 42 2 4" xfId="15107" xr:uid="{ED24CEF8-C19C-4D4B-BD8A-49DA57D4C38B}"/>
    <cellStyle name="Comma 42 3" xfId="2741" xr:uid="{7A9A912C-B732-4822-89E2-5667D2E308B7}"/>
    <cellStyle name="Comma 42 3 2" xfId="6401" xr:uid="{A8636267-A125-4F84-9E7D-88626EA21844}"/>
    <cellStyle name="Comma 42 3 2 2" xfId="12653" xr:uid="{3A77E520-A4F2-42BC-AF0B-4F80AF60EFBB}"/>
    <cellStyle name="Comma 42 3 2 2 2" xfId="26886" xr:uid="{2C11F98F-DE2E-4F43-AC4C-326F038A5AE2}"/>
    <cellStyle name="Comma 42 3 2 3" xfId="18713" xr:uid="{D013F7FE-7DEB-4CDC-A06F-79E683C1CB04}"/>
    <cellStyle name="Comma 42 3 3" xfId="9732" xr:uid="{6A339C97-F3F4-4D2E-A456-995511771110}"/>
    <cellStyle name="Comma 42 3 3 2" xfId="23972" xr:uid="{3F2A480C-CFD4-4507-8A22-C49F080B0F70}"/>
    <cellStyle name="Comma 42 3 4" xfId="15765" xr:uid="{FBB8F329-DAE2-45D9-B7EE-20BE13F2D3AA}"/>
    <cellStyle name="Comma 42 4" xfId="3011" xr:uid="{3E1B2A36-CB9E-44EE-B9DC-DE75145BA072}"/>
    <cellStyle name="Comma 42 4 2" xfId="6661" xr:uid="{244BB542-8C73-42A4-8850-35EDC7AD9BDF}"/>
    <cellStyle name="Comma 42 4 2 2" xfId="12911" xr:uid="{28DA19F9-8539-483B-BBCC-81D975EC3A1E}"/>
    <cellStyle name="Comma 42 4 2 2 2" xfId="27144" xr:uid="{5F062715-2F8D-4D49-A741-C9A414237325}"/>
    <cellStyle name="Comma 42 4 2 3" xfId="18971" xr:uid="{AA915DA9-B307-4931-86CB-60C8C2491813}"/>
    <cellStyle name="Comma 42 4 3" xfId="9992" xr:uid="{EFD0A599-715F-4C1E-8D11-267BAC23A186}"/>
    <cellStyle name="Comma 42 4 3 2" xfId="24232" xr:uid="{475ED062-08E2-4A66-935C-0EF489EE836A}"/>
    <cellStyle name="Comma 42 4 4" xfId="16025" xr:uid="{BD748971-11A0-46BA-8E08-A921A11A6C7E}"/>
    <cellStyle name="Comma 42 5" xfId="3256" xr:uid="{A1F21552-ED6A-457E-B515-9C28505C1405}"/>
    <cellStyle name="Comma 42 5 2" xfId="6906" xr:uid="{4DA4D2C2-DCBF-416D-849A-2EB45F0233F4}"/>
    <cellStyle name="Comma 42 5 2 2" xfId="13156" xr:uid="{273725B9-C1C9-4E23-9906-51CEDFE356CA}"/>
    <cellStyle name="Comma 42 5 2 2 2" xfId="27389" xr:uid="{10C3480C-0B51-4520-A8E8-24D83BDFA73F}"/>
    <cellStyle name="Comma 42 5 2 3" xfId="19216" xr:uid="{D71C995F-8691-4DEA-A19C-2B7B3A2EEAE7}"/>
    <cellStyle name="Comma 42 5 3" xfId="10237" xr:uid="{7B49599E-7DC7-4DC2-B4BE-B1617E46204A}"/>
    <cellStyle name="Comma 42 5 3 2" xfId="24477" xr:uid="{2E7D4C1C-0B9A-4189-8F73-8CCD1EEEB646}"/>
    <cellStyle name="Comma 42 5 4" xfId="16270" xr:uid="{25A0FDDE-F189-49D0-8DFC-6E673C2B5BBE}"/>
    <cellStyle name="Comma 42 6" xfId="3466" xr:uid="{1FC1883A-8814-4263-8721-395E9B22997D}"/>
    <cellStyle name="Comma 42 6 2" xfId="7100" xr:uid="{05113C1C-3422-450D-AA47-BFA3A2554D6B}"/>
    <cellStyle name="Comma 42 6 2 2" xfId="13350" xr:uid="{6723EF82-3A1B-49CB-B608-A8235CBE28B7}"/>
    <cellStyle name="Comma 42 6 2 2 2" xfId="27583" xr:uid="{626A3BD3-B8C5-42CA-9DCE-E03F62F77767}"/>
    <cellStyle name="Comma 42 6 2 3" xfId="19410" xr:uid="{7473AE56-868C-481C-A55E-297464E85DF0}"/>
    <cellStyle name="Comma 42 6 3" xfId="10432" xr:uid="{7423FC79-3F9F-479D-B848-63D8F357F538}"/>
    <cellStyle name="Comma 42 6 3 2" xfId="24671" xr:uid="{8A1542BC-178A-44FE-BD8E-7CAA5E6A43FE}"/>
    <cellStyle name="Comma 42 6 4" xfId="16463" xr:uid="{B526599B-8C8B-4384-923F-E8B30098DF74}"/>
    <cellStyle name="Comma 42 7" xfId="4076" xr:uid="{E5F3139B-5ACB-464A-988D-4ED48AB4ED59}"/>
    <cellStyle name="Comma 42 7 2" xfId="7646" xr:uid="{A09C97F9-52BD-4F19-A33B-28FBD6D1055F}"/>
    <cellStyle name="Comma 42 7 2 2" xfId="13896" xr:uid="{107D2308-DF6B-4A35-9BA3-D8FC74F3BCC6}"/>
    <cellStyle name="Comma 42 7 2 2 2" xfId="28129" xr:uid="{037FBC0B-8349-4827-86AF-9FE95A8DC431}"/>
    <cellStyle name="Comma 42 7 2 3" xfId="19956" xr:uid="{D3BBCDB1-EEED-4AC5-A008-8E38567217C7}"/>
    <cellStyle name="Comma 42 7 3" xfId="10977" xr:uid="{6D6BD4D1-3D6B-4A1C-9F3E-CA15E8C4229E}"/>
    <cellStyle name="Comma 42 7 3 2" xfId="25212" xr:uid="{5D0BEAFD-4FDF-4E4D-895F-45E9B0A9FB7C}"/>
    <cellStyle name="Comma 42 7 4" xfId="17004" xr:uid="{A74EA4A8-B3A6-4400-83D3-487C511D94DF}"/>
    <cellStyle name="Comma 42 8" xfId="4737" xr:uid="{25A54D48-76D3-4DBF-9BAE-481C74500919}"/>
    <cellStyle name="Comma 42 8 2" xfId="11618" xr:uid="{101AFFB2-16F2-4343-A2A0-9B5446DF1FC1}"/>
    <cellStyle name="Comma 42 8 2 2" xfId="25851" xr:uid="{F72DF7D2-3C66-4895-9BC7-3262DF7C77EE}"/>
    <cellStyle name="Comma 42 8 3" xfId="17665" xr:uid="{0A6117E5-6989-4304-89E3-88332038CD88}"/>
    <cellStyle name="Comma 42 9" xfId="8230" xr:uid="{49BDA381-F9AD-4E76-ABDD-04154E824550}"/>
    <cellStyle name="Comma 42 9 2" xfId="22499" xr:uid="{A4B4A669-2E78-4A52-8BA5-70CF0A9283B6}"/>
    <cellStyle name="Comma 43" xfId="593" xr:uid="{F5CB4727-E4F8-4598-8D20-6D4399648EAF}"/>
    <cellStyle name="Comma 43 10" xfId="14276" xr:uid="{B7DA8036-65D4-4725-BE8E-50EB0FB64A15}"/>
    <cellStyle name="Comma 43 2" xfId="1976" xr:uid="{F81ED4D2-069A-4F8B-8409-7CD7DF836894}"/>
    <cellStyle name="Comma 43 2 2" xfId="5735" xr:uid="{8B016F89-D77F-489F-9290-47FA71AADE83}"/>
    <cellStyle name="Comma 43 2 2 2" xfId="12278" xr:uid="{9A117A5A-19E3-41ED-A711-FB78652E853F}"/>
    <cellStyle name="Comma 43 2 2 2 2" xfId="26511" xr:uid="{0D2D78A2-5860-4D6E-98A2-08DBDC4042CA}"/>
    <cellStyle name="Comma 43 2 2 3" xfId="18333" xr:uid="{5E7D3D9F-AA7E-4812-B142-FFBBE160D25E}"/>
    <cellStyle name="Comma 43 2 3" xfId="9095" xr:uid="{6A00B47A-6808-4DE6-8533-5194DC1BCC1A}"/>
    <cellStyle name="Comma 43 2 3 2" xfId="23339" xr:uid="{C86E36C1-1748-47A5-BB81-FF56FDEAFE52}"/>
    <cellStyle name="Comma 43 2 4" xfId="15109" xr:uid="{21303EC0-0B10-4E6A-B8FC-0BE70F84D5C9}"/>
    <cellStyle name="Comma 43 3" xfId="2743" xr:uid="{DD344BCF-3904-48AC-86D9-7D0732191B62}"/>
    <cellStyle name="Comma 43 3 2" xfId="6403" xr:uid="{D877E2AE-2BBA-4E00-8410-A20FCDCBCD90}"/>
    <cellStyle name="Comma 43 3 2 2" xfId="12655" xr:uid="{242188BE-1659-40AA-B9F1-8AC83AA9ABC0}"/>
    <cellStyle name="Comma 43 3 2 2 2" xfId="26888" xr:uid="{A87ADD0B-9048-4F37-A5F3-BCCB0B5F7B23}"/>
    <cellStyle name="Comma 43 3 2 3" xfId="18715" xr:uid="{59C53056-6733-436F-8B10-F5E0284FA2CA}"/>
    <cellStyle name="Comma 43 3 3" xfId="9734" xr:uid="{917382AC-504F-40DA-95F5-672EA81F9984}"/>
    <cellStyle name="Comma 43 3 3 2" xfId="23974" xr:uid="{98C25597-2489-4E74-A484-AC4B62EF2D49}"/>
    <cellStyle name="Comma 43 3 4" xfId="15767" xr:uid="{20595F8B-2AE2-4E72-9582-844EF43FF774}"/>
    <cellStyle name="Comma 43 4" xfId="3013" xr:uid="{CCA8974B-0A3E-4608-80A7-8F2C6C32941B}"/>
    <cellStyle name="Comma 43 4 2" xfId="6663" xr:uid="{C5532240-F6F0-4E08-A7BA-01EBA8204D00}"/>
    <cellStyle name="Comma 43 4 2 2" xfId="12913" xr:uid="{2F06FDF7-037A-4E5A-A76E-769F2E2FB4D1}"/>
    <cellStyle name="Comma 43 4 2 2 2" xfId="27146" xr:uid="{F604044C-D135-414C-8217-C9EC7324B9E0}"/>
    <cellStyle name="Comma 43 4 2 3" xfId="18973" xr:uid="{5E96EFAC-AF24-4C35-A835-B14B8C6D8E2D}"/>
    <cellStyle name="Comma 43 4 3" xfId="9994" xr:uid="{AABD6E79-5527-4A71-9756-E14C47862046}"/>
    <cellStyle name="Comma 43 4 3 2" xfId="24234" xr:uid="{03C4895D-EE89-40F6-AA3C-7174DDB3D105}"/>
    <cellStyle name="Comma 43 4 4" xfId="16027" xr:uid="{38B8DE3A-2829-4209-82DA-F36E7776926E}"/>
    <cellStyle name="Comma 43 5" xfId="3258" xr:uid="{102DEB67-0268-470E-AEB6-82AE05BBB2A4}"/>
    <cellStyle name="Comma 43 5 2" xfId="6908" xr:uid="{41D4F24D-3F68-4400-B14E-A2AC6AEAD9B7}"/>
    <cellStyle name="Comma 43 5 2 2" xfId="13158" xr:uid="{D081DD50-7585-45FB-9C3A-AF651960924C}"/>
    <cellStyle name="Comma 43 5 2 2 2" xfId="27391" xr:uid="{0271E8D9-D35D-4DB4-814B-551C107B479E}"/>
    <cellStyle name="Comma 43 5 2 3" xfId="19218" xr:uid="{1664C54B-E81A-440F-AB8F-561C14980369}"/>
    <cellStyle name="Comma 43 5 3" xfId="10239" xr:uid="{D71DE4A5-863D-47AA-ACB0-CD04CA88708B}"/>
    <cellStyle name="Comma 43 5 3 2" xfId="24479" xr:uid="{0E81BEEF-FBEE-4DDE-BFFE-CBE128C71DE5}"/>
    <cellStyle name="Comma 43 5 4" xfId="16272" xr:uid="{3913FFFB-207B-4E2A-BC45-4FCDBFD8FD6E}"/>
    <cellStyle name="Comma 43 6" xfId="3467" xr:uid="{D5191CBB-9C64-4010-90E4-7B7E53ED7483}"/>
    <cellStyle name="Comma 43 6 2" xfId="7101" xr:uid="{3A401160-6BD1-4524-88FB-5175E9A1090E}"/>
    <cellStyle name="Comma 43 6 2 2" xfId="13351" xr:uid="{A039F245-0B00-4EE9-BDE1-EFE9E61C8790}"/>
    <cellStyle name="Comma 43 6 2 2 2" xfId="27584" xr:uid="{5EC71A11-2252-4BBC-A92A-A08092CB3E14}"/>
    <cellStyle name="Comma 43 6 2 3" xfId="19411" xr:uid="{6891D96D-2AB5-480F-8C9C-8BF54DAD09EB}"/>
    <cellStyle name="Comma 43 6 3" xfId="10433" xr:uid="{5C5D16F1-0CFC-4387-AC95-A08F453A3B88}"/>
    <cellStyle name="Comma 43 6 3 2" xfId="24672" xr:uid="{41DEBF16-E09A-4E2D-9DEC-88B18221ED0F}"/>
    <cellStyle name="Comma 43 6 4" xfId="16464" xr:uid="{612B7A36-7987-4AF8-AE1A-315C978F191D}"/>
    <cellStyle name="Comma 43 7" xfId="4077" xr:uid="{08F1EE7A-A6A7-4B8F-BA77-C7205F9D5615}"/>
    <cellStyle name="Comma 43 7 2" xfId="7647" xr:uid="{A228148C-FFD1-4C3A-8D27-4A526EF16A19}"/>
    <cellStyle name="Comma 43 7 2 2" xfId="13897" xr:uid="{593453E4-8A8F-47F7-BD86-55AF6BCC6876}"/>
    <cellStyle name="Comma 43 7 2 2 2" xfId="28130" xr:uid="{6087A316-8236-4F8D-B323-B674464CA005}"/>
    <cellStyle name="Comma 43 7 2 3" xfId="19957" xr:uid="{A25009C7-FA36-4FF9-BCAE-154CDD8C011C}"/>
    <cellStyle name="Comma 43 7 3" xfId="10978" xr:uid="{B36FB848-7F4F-4439-907C-0BA1266BA202}"/>
    <cellStyle name="Comma 43 7 3 2" xfId="25213" xr:uid="{212B14CF-F51C-4FF1-BF88-6E1E29E32EF2}"/>
    <cellStyle name="Comma 43 7 4" xfId="17005" xr:uid="{DA79CD6A-D55F-4822-9E88-542522A1DA4E}"/>
    <cellStyle name="Comma 43 8" xfId="4738" xr:uid="{6FDCA6C0-8028-499C-8C8E-4BA0D4D81A8E}"/>
    <cellStyle name="Comma 43 8 2" xfId="11619" xr:uid="{261DB678-4698-4A4C-9240-7F5F4BD15C57}"/>
    <cellStyle name="Comma 43 8 2 2" xfId="25852" xr:uid="{A0C91506-EB04-44D8-89CC-3BDA827185E8}"/>
    <cellStyle name="Comma 43 8 3" xfId="17666" xr:uid="{93A4FE0B-CC8D-40AF-9DA3-642EFD552D7B}"/>
    <cellStyle name="Comma 43 9" xfId="8231" xr:uid="{408114DA-2AC7-4FAC-B5C1-2C3CCE872C50}"/>
    <cellStyle name="Comma 43 9 2" xfId="22500" xr:uid="{9FB05946-D6D2-482A-A5BE-7A1EF8D1660B}"/>
    <cellStyle name="Comma 44" xfId="597" xr:uid="{4B47F42C-D129-4516-9101-2141FD4ED2A8}"/>
    <cellStyle name="Comma 44 2" xfId="682" xr:uid="{1164D20F-1301-4862-A7C4-43EFFFAE0094}"/>
    <cellStyle name="Comma 44 2 2" xfId="2254" xr:uid="{EB1F25BD-06E1-4108-8D71-182D570B8047}"/>
    <cellStyle name="Comma 44 2 3" xfId="5737" xr:uid="{3E26C570-FB3F-4D23-8BC0-77ACCE2CB207}"/>
    <cellStyle name="Comma 44 2 3 2" xfId="9097" xr:uid="{0490134E-4523-4A48-91A8-7589A2373C96}"/>
    <cellStyle name="Comma 44 2 3 2 2" xfId="23341" xr:uid="{38DDA68A-2488-4106-B8C5-3A0380E86FD1}"/>
    <cellStyle name="Comma 44 2 3 3" xfId="15111" xr:uid="{2D741C67-7460-48AF-8F36-230E7C72ABB5}"/>
    <cellStyle name="Comma 44 2 4" xfId="1978" xr:uid="{C76EA9D3-36C2-4BED-954A-1796CB0A70C6}"/>
    <cellStyle name="Comma 44 3" xfId="836" xr:uid="{57C0BDA8-E08C-4F43-84CB-B6F9465F3533}"/>
    <cellStyle name="Comma 44 4" xfId="2216" xr:uid="{20C1C84D-DEAF-4CFE-B6B6-0C57CDE54FAD}"/>
    <cellStyle name="Comma 44 5" xfId="2745" xr:uid="{376541E0-8830-41E2-BBAF-B2E6DB9DFD97}"/>
    <cellStyle name="Comma 44 5 2" xfId="6405" xr:uid="{04989E3A-8CD9-47A2-9436-CDCDCCB52759}"/>
    <cellStyle name="Comma 44 5 2 2" xfId="12657" xr:uid="{C9CCCD9F-CE5C-49AA-96D1-B7469EA65638}"/>
    <cellStyle name="Comma 44 5 2 2 2" xfId="26890" xr:uid="{6B3AEAFC-0C42-4E0D-A543-88C8D00A4231}"/>
    <cellStyle name="Comma 44 5 2 3" xfId="18717" xr:uid="{A450FB17-19AE-40B5-8F00-F49ED11C72E8}"/>
    <cellStyle name="Comma 44 5 3" xfId="9736" xr:uid="{1B3FF553-7157-4A1D-A325-C5D444753D29}"/>
    <cellStyle name="Comma 44 5 3 2" xfId="23976" xr:uid="{419644C8-EF9F-4824-82FF-A0633337361D}"/>
    <cellStyle name="Comma 44 5 4" xfId="15769" xr:uid="{7204C48E-1B02-45FF-B179-DF01BCEC8EA1}"/>
    <cellStyle name="Comma 44 6" xfId="3015" xr:uid="{2D3939D5-2E05-40F6-A71A-1810AEB41A5A}"/>
    <cellStyle name="Comma 44 6 2" xfId="6665" xr:uid="{C07699F2-23ED-40A0-8997-A74BD55BAC77}"/>
    <cellStyle name="Comma 44 6 2 2" xfId="12915" xr:uid="{988C7BAA-0EAA-4E09-8429-3C84FEB62AD6}"/>
    <cellStyle name="Comma 44 6 2 2 2" xfId="27148" xr:uid="{DA2F9959-EBEC-4C1D-9914-BFE49B1084C5}"/>
    <cellStyle name="Comma 44 6 2 3" xfId="18975" xr:uid="{8D294241-F8C5-487F-83FF-99A7009BDF32}"/>
    <cellStyle name="Comma 44 6 3" xfId="9996" xr:uid="{2775D2CA-62DC-47B6-BEA8-738BEF3B4F5D}"/>
    <cellStyle name="Comma 44 6 3 2" xfId="24236" xr:uid="{87E99566-D23D-4FC0-8C5C-DC50DC6B9A8B}"/>
    <cellStyle name="Comma 44 6 4" xfId="16029" xr:uid="{14EEF86F-A3B6-4C90-A4A9-5D4E9357F6E5}"/>
    <cellStyle name="Comma 44 7" xfId="3260" xr:uid="{1131AFBE-7EF4-49CE-B3F4-CAFE253165E3}"/>
    <cellStyle name="Comma 44 7 2" xfId="6910" xr:uid="{02D29C75-F8C4-4B46-9220-CB8272184CDC}"/>
    <cellStyle name="Comma 44 7 2 2" xfId="13160" xr:uid="{DFBA3331-B0F0-4C99-9C15-DF185C9BAF50}"/>
    <cellStyle name="Comma 44 7 2 2 2" xfId="27393" xr:uid="{EDC510F1-A525-499B-A865-A7E0971CBB71}"/>
    <cellStyle name="Comma 44 7 2 3" xfId="19220" xr:uid="{0888FAC9-47BD-4A8A-ACF1-6A0FA12338FB}"/>
    <cellStyle name="Comma 44 7 3" xfId="10241" xr:uid="{28ACC43E-5299-4190-83BA-C4293263AC82}"/>
    <cellStyle name="Comma 44 7 3 2" xfId="24481" xr:uid="{74EE9E37-7132-4E0D-B199-5EE2F900E30D}"/>
    <cellStyle name="Comma 44 7 4" xfId="16274" xr:uid="{7CB54A19-9BF2-492B-AB08-613CC3EFF06D}"/>
    <cellStyle name="Comma 44 8" xfId="5431" xr:uid="{92B7122D-84DE-4CD5-92F1-2C999156B321}"/>
    <cellStyle name="Comma 44 8 2" xfId="8816" xr:uid="{735649AE-AD0F-4814-A427-1F493DEC1E02}"/>
    <cellStyle name="Comma 44 8 2 2" xfId="23060" xr:uid="{D0849C21-C0B9-48D3-A863-8550ED273613}"/>
    <cellStyle name="Comma 44 8 3" xfId="14839" xr:uid="{0AE41966-39E2-4629-90C0-F62BAD6F653B}"/>
    <cellStyle name="Comma 44 9" xfId="1641" xr:uid="{59A8F7C0-7E74-4E6F-B608-47F1B0AB1C9B}"/>
    <cellStyle name="Comma 45" xfId="599" xr:uid="{E9C585A7-8A06-4751-8DDB-554584A8BC7A}"/>
    <cellStyle name="Comma 45 2" xfId="684" xr:uid="{79533B41-A899-4A50-A1BA-D50A9C575BC2}"/>
    <cellStyle name="Comma 45 2 2" xfId="2255" xr:uid="{2B3BF2CE-DB15-4200-84BD-7CA26B65545E}"/>
    <cellStyle name="Comma 45 2 3" xfId="5739" xr:uid="{DBC1C6D6-B176-40DD-8307-E9DF2B34697D}"/>
    <cellStyle name="Comma 45 2 3 2" xfId="9099" xr:uid="{B43F1631-F11A-4F31-9BE1-DDFF005F60DF}"/>
    <cellStyle name="Comma 45 2 3 2 2" xfId="23343" xr:uid="{D4A0127B-ABB3-4AA6-98E2-E5530E771213}"/>
    <cellStyle name="Comma 45 2 3 3" xfId="15113" xr:uid="{D6BF24F7-218C-4C8E-A1BE-C895DAEB99F1}"/>
    <cellStyle name="Comma 45 2 4" xfId="1980" xr:uid="{3F8928D2-5FCE-4272-B5B6-79185616E9C2}"/>
    <cellStyle name="Comma 45 3" xfId="838" xr:uid="{AC8833D2-7380-4D07-A2CF-B85301477A6B}"/>
    <cellStyle name="Comma 45 4" xfId="2217" xr:uid="{50D423A8-3723-4DC4-B9DE-0E3270E57ADF}"/>
    <cellStyle name="Comma 45 5" xfId="2747" xr:uid="{835B8FE9-9E57-4D33-AD01-F6295F45E4A3}"/>
    <cellStyle name="Comma 45 5 2" xfId="6407" xr:uid="{B73D8C4E-F770-4FB2-A314-DE2AE08F7256}"/>
    <cellStyle name="Comma 45 5 2 2" xfId="12659" xr:uid="{4ED2C014-2EA8-4E91-80D5-6918593636BE}"/>
    <cellStyle name="Comma 45 5 2 2 2" xfId="26892" xr:uid="{65AC657B-582F-4C24-B730-1636B1A0EE2A}"/>
    <cellStyle name="Comma 45 5 2 3" xfId="18719" xr:uid="{0AA299DE-B905-4EA9-B5E0-22E214FF9206}"/>
    <cellStyle name="Comma 45 5 3" xfId="9738" xr:uid="{15C6358B-5886-44F0-A683-D95CD3FC486D}"/>
    <cellStyle name="Comma 45 5 3 2" xfId="23978" xr:uid="{D30132E2-3D5F-4894-AAE6-DFEB276A7682}"/>
    <cellStyle name="Comma 45 5 4" xfId="15771" xr:uid="{CAD55F24-D41C-42D5-8EDD-9A66A6CBB8A2}"/>
    <cellStyle name="Comma 45 6" xfId="3017" xr:uid="{4103008F-E802-4C93-964A-03AB68F5A0E0}"/>
    <cellStyle name="Comma 45 6 2" xfId="6667" xr:uid="{9B71CE64-4728-40C9-A69E-FC8804BA830C}"/>
    <cellStyle name="Comma 45 6 2 2" xfId="12917" xr:uid="{69B15C92-9A88-4C5A-9245-7FB174A7B5EA}"/>
    <cellStyle name="Comma 45 6 2 2 2" xfId="27150" xr:uid="{185F85BE-9253-40F1-A4AA-FEE91387C648}"/>
    <cellStyle name="Comma 45 6 2 3" xfId="18977" xr:uid="{9E1CA09C-198A-42C4-901F-2AD5F6D2DA57}"/>
    <cellStyle name="Comma 45 6 3" xfId="9998" xr:uid="{C6524C78-3E1C-4D89-9729-2AC6D11574C7}"/>
    <cellStyle name="Comma 45 6 3 2" xfId="24238" xr:uid="{96462AFC-0DC2-4F62-B57D-68AD9EE36562}"/>
    <cellStyle name="Comma 45 6 4" xfId="16031" xr:uid="{DB1735B7-76EA-4540-957F-E60D70A0CA99}"/>
    <cellStyle name="Comma 45 7" xfId="3262" xr:uid="{8E2D775B-06CB-42AA-ACA5-D5ED5957D552}"/>
    <cellStyle name="Comma 45 7 2" xfId="6912" xr:uid="{F006CDF4-5C8C-41D1-804D-5207D4DB9137}"/>
    <cellStyle name="Comma 45 7 2 2" xfId="13162" xr:uid="{93995D24-A96C-4F7A-9799-D9B2AE94B0F2}"/>
    <cellStyle name="Comma 45 7 2 2 2" xfId="27395" xr:uid="{D6FDE578-98F3-4596-8E95-4C3C3EAF2B8E}"/>
    <cellStyle name="Comma 45 7 2 3" xfId="19222" xr:uid="{27D13F6C-2B1B-4104-96D8-F7CBA4059563}"/>
    <cellStyle name="Comma 45 7 3" xfId="10243" xr:uid="{3D0B24A5-4699-4087-BF92-B9637BFA0951}"/>
    <cellStyle name="Comma 45 7 3 2" xfId="24483" xr:uid="{B82CD76E-BC1F-4615-9F1E-0A9938F762CB}"/>
    <cellStyle name="Comma 45 7 4" xfId="16276" xr:uid="{9170F94C-864A-4E29-B339-8992EF83CB63}"/>
    <cellStyle name="Comma 45 8" xfId="5433" xr:uid="{05AD44F9-246E-4FF2-90EC-90A655858DE3}"/>
    <cellStyle name="Comma 45 8 2" xfId="8818" xr:uid="{E9FA2ACF-23D4-4A88-AD92-AFB904D5F7D3}"/>
    <cellStyle name="Comma 45 8 2 2" xfId="23062" xr:uid="{B4969AE7-1A5B-4034-A1DF-57FB1DCB8DC6}"/>
    <cellStyle name="Comma 45 8 3" xfId="14841" xr:uid="{A95F6476-3E24-4A52-9F41-A41CDD9A5A3C}"/>
    <cellStyle name="Comma 45 9" xfId="1643" xr:uid="{7E36F972-84B7-477F-83C0-91E86FA8FB07}"/>
    <cellStyle name="Comma 46" xfId="601" xr:uid="{4F32D9C3-3E34-428C-BB42-BA197A24250E}"/>
    <cellStyle name="Comma 46 2" xfId="685" xr:uid="{6E3F6DEA-E1CC-4179-9A88-3BFB5CED9C0C}"/>
    <cellStyle name="Comma 46 2 2" xfId="2256" xr:uid="{4A15AB60-6739-4CE6-B976-DB4618C6D4D0}"/>
    <cellStyle name="Comma 46 2 3" xfId="5741" xr:uid="{B3103CB1-F3E2-4D5A-9C00-DF74EFEF3DD0}"/>
    <cellStyle name="Comma 46 2 3 2" xfId="9101" xr:uid="{9A48613D-AC2C-4E71-862E-C96367DA324E}"/>
    <cellStyle name="Comma 46 2 3 2 2" xfId="23345" xr:uid="{2FDD0B82-D200-4E28-9A9F-A53CE62FF62B}"/>
    <cellStyle name="Comma 46 2 3 3" xfId="15115" xr:uid="{8088B9A0-203A-497B-AA76-65B5878CC9E0}"/>
    <cellStyle name="Comma 46 2 4" xfId="1982" xr:uid="{168D6E78-6725-402C-9920-A51805A446A2}"/>
    <cellStyle name="Comma 46 3" xfId="839" xr:uid="{EF9EBA98-DEAE-4ECE-9077-A121714329CE}"/>
    <cellStyle name="Comma 46 4" xfId="2219" xr:uid="{7FC73BF3-ECF4-40EB-8B32-6137A996A930}"/>
    <cellStyle name="Comma 46 5" xfId="2749" xr:uid="{E42984AE-EFCF-4CE6-8DE4-A7D03C6C28E9}"/>
    <cellStyle name="Comma 46 5 2" xfId="6409" xr:uid="{27E81BB3-8CF4-495D-88B3-4EFE20312747}"/>
    <cellStyle name="Comma 46 5 2 2" xfId="12661" xr:uid="{4FA619AA-E4E0-4DA8-A1D4-C2BD5C3D97FA}"/>
    <cellStyle name="Comma 46 5 2 2 2" xfId="26894" xr:uid="{F4FA236E-15E6-4FFF-B884-0547DE0C6E50}"/>
    <cellStyle name="Comma 46 5 2 3" xfId="18721" xr:uid="{35F2AEB5-2198-4EB7-9D92-9A4D60171AB0}"/>
    <cellStyle name="Comma 46 5 3" xfId="9740" xr:uid="{7095DEB6-6C6A-4516-8F65-A6DE9FEB7492}"/>
    <cellStyle name="Comma 46 5 3 2" xfId="23980" xr:uid="{E9B40DD0-5A46-49DF-B326-4DB4C9C0FD99}"/>
    <cellStyle name="Comma 46 5 4" xfId="15773" xr:uid="{9D22FB25-B50B-43FA-B543-8572EE90A940}"/>
    <cellStyle name="Comma 46 6" xfId="3019" xr:uid="{B577F2FF-B536-499B-B434-FC802EF7C996}"/>
    <cellStyle name="Comma 46 6 2" xfId="6669" xr:uid="{D7ECBBB3-8F29-4A12-92B6-2561F477CC91}"/>
    <cellStyle name="Comma 46 6 2 2" xfId="12919" xr:uid="{26BA85E2-488D-4000-89D6-FD710AD9120E}"/>
    <cellStyle name="Comma 46 6 2 2 2" xfId="27152" xr:uid="{EF741264-2398-451D-9235-E1E33424EC03}"/>
    <cellStyle name="Comma 46 6 2 3" xfId="18979" xr:uid="{AAAFD035-1F3A-47CF-9A52-522E5B5DB6A2}"/>
    <cellStyle name="Comma 46 6 3" xfId="10000" xr:uid="{A53574E2-85D2-4852-A44B-38352EBE2C1B}"/>
    <cellStyle name="Comma 46 6 3 2" xfId="24240" xr:uid="{93C067D1-2247-4C03-BAC6-48619C240D42}"/>
    <cellStyle name="Comma 46 6 4" xfId="16033" xr:uid="{FCC51B8D-3170-4998-B220-8ADDD1477992}"/>
    <cellStyle name="Comma 46 7" xfId="3264" xr:uid="{E5FCB385-8A25-41F0-94F5-6A3437F28614}"/>
    <cellStyle name="Comma 46 7 2" xfId="6914" xr:uid="{B4B3FE66-951B-401B-8415-DDECD0A392EB}"/>
    <cellStyle name="Comma 46 7 2 2" xfId="13164" xr:uid="{08B183D5-FB11-4B2D-8223-3C58E6B8F80E}"/>
    <cellStyle name="Comma 46 7 2 2 2" xfId="27397" xr:uid="{7AD58C86-42D4-42A1-B5EE-F8F3E6E171B8}"/>
    <cellStyle name="Comma 46 7 2 3" xfId="19224" xr:uid="{1D67D19A-052F-4783-9B2E-C141E709B8F0}"/>
    <cellStyle name="Comma 46 7 3" xfId="10245" xr:uid="{2AE3332C-7443-4068-8BDD-280911334141}"/>
    <cellStyle name="Comma 46 7 3 2" xfId="24485" xr:uid="{FE352994-FF4D-4660-9F26-720CA6A28F73}"/>
    <cellStyle name="Comma 46 7 4" xfId="16278" xr:uid="{F1B56683-CB06-4012-A85C-7B8A8F388D16}"/>
    <cellStyle name="Comma 46 8" xfId="5435" xr:uid="{5C816ECA-190E-4B35-839B-A9D2EBE979E2}"/>
    <cellStyle name="Comma 46 8 2" xfId="8820" xr:uid="{04C2DF3B-F322-43A0-BC8A-034115809FB9}"/>
    <cellStyle name="Comma 46 8 2 2" xfId="23064" xr:uid="{D80222F3-4122-4A48-A29A-0587156B8B04}"/>
    <cellStyle name="Comma 46 8 3" xfId="14843" xr:uid="{1D4318AB-B59E-4D21-A7EA-719AC744AAE8}"/>
    <cellStyle name="Comma 46 9" xfId="1645" xr:uid="{EF4E91CF-12B9-414F-8967-60FCD6C6EC4B}"/>
    <cellStyle name="Comma 47" xfId="603" xr:uid="{9A996E49-638F-451D-A869-8CAA06F8E7B9}"/>
    <cellStyle name="Comma 47 10" xfId="4742" xr:uid="{F7ACBDBA-4AEB-49F4-B1FE-02445D34E2C4}"/>
    <cellStyle name="Comma 47 10 2" xfId="11623" xr:uid="{678A0CAC-C4CE-4976-B9A3-DDBA4337BE13}"/>
    <cellStyle name="Comma 47 10 2 2" xfId="25856" xr:uid="{80C1E3EA-0685-4DB6-93BE-D28AB0662F23}"/>
    <cellStyle name="Comma 47 10 3" xfId="17670" xr:uid="{CB58BB4E-7A0A-409A-A4A5-1C6E1DD9CACA}"/>
    <cellStyle name="Comma 47 11" xfId="8235" xr:uid="{32157A0F-9046-4C9C-A07A-5EA6772D678C}"/>
    <cellStyle name="Comma 47 11 2" xfId="22504" xr:uid="{5FEB8228-0696-4C31-99E6-F34F9F1A9DA3}"/>
    <cellStyle name="Comma 47 12" xfId="1647" xr:uid="{A99126A6-D1E1-43EF-8B31-CDF3E13D4995}"/>
    <cellStyle name="Comma 47 12 2" xfId="20360" xr:uid="{804D7098-C274-4E8A-A698-236C55963614}"/>
    <cellStyle name="Comma 47 12 3" xfId="14280" xr:uid="{27B20231-9535-4309-A5CC-137BD38A6239}"/>
    <cellStyle name="Comma 47 2" xfId="1984" xr:uid="{25D61C23-32BC-4DBD-B4D4-11025B0D26B6}"/>
    <cellStyle name="Comma 47 2 2" xfId="5743" xr:uid="{585CB970-F3A1-43A1-BADA-8F903ECA4F70}"/>
    <cellStyle name="Comma 47 2 2 2" xfId="12283" xr:uid="{B9791EC1-4388-4210-8DFC-7C5ED5254ABA}"/>
    <cellStyle name="Comma 47 2 2 2 2" xfId="26516" xr:uid="{F4A18296-7BD4-40E3-9E08-A75D27AF0D4C}"/>
    <cellStyle name="Comma 47 2 2 3" xfId="18338" xr:uid="{0813EF1B-FE41-461A-9723-94447AC9F57D}"/>
    <cellStyle name="Comma 47 2 3" xfId="9103" xr:uid="{554CB325-605E-4F53-B152-2B26E2744FA5}"/>
    <cellStyle name="Comma 47 2 3 2" xfId="23347" xr:uid="{413604BF-2960-48A8-9CEE-92C2D41FC3B2}"/>
    <cellStyle name="Comma 47 2 4" xfId="15117" xr:uid="{7DA2EF02-1398-406B-AED8-7AFA477E345F}"/>
    <cellStyle name="Comma 47 3" xfId="2221" xr:uid="{5EA693BC-3A55-4F0D-9F4D-72764524B054}"/>
    <cellStyle name="Comma 47 3 2" xfId="5889" xr:uid="{DE75C81D-C316-4F6B-9CDA-8687505DADEE}"/>
    <cellStyle name="Comma 47 3 2 2" xfId="12389" xr:uid="{FE5EEB44-D194-4B75-85A7-681D0DE0822F}"/>
    <cellStyle name="Comma 47 3 2 2 2" xfId="26622" xr:uid="{FA7CC58E-0A86-4DBB-B6EF-26499AE44054}"/>
    <cellStyle name="Comma 47 3 2 3" xfId="18448" xr:uid="{867B5572-9B1D-4344-A6AC-4DBDD5B39DAB}"/>
    <cellStyle name="Comma 47 3 3" xfId="9227" xr:uid="{1B0727F1-1418-455C-ABBE-AFC464DD94FD}"/>
    <cellStyle name="Comma 47 3 3 2" xfId="23468" xr:uid="{3FF9CC3D-F6FF-4145-B4AE-DD9364A1E2CD}"/>
    <cellStyle name="Comma 47 3 4" xfId="15236" xr:uid="{234F1FB4-A964-40A7-836D-91D9690E0942}"/>
    <cellStyle name="Comma 47 4" xfId="2751" xr:uid="{254BCEB1-6BB3-4640-A79B-6542529518EC}"/>
    <cellStyle name="Comma 47 4 2" xfId="6411" xr:uid="{C9E0BB64-D5C6-42A5-92B9-9C80A8BC109A}"/>
    <cellStyle name="Comma 47 4 2 2" xfId="12663" xr:uid="{14750DFF-9E0F-4612-8237-65A37F8BFBEB}"/>
    <cellStyle name="Comma 47 4 2 2 2" xfId="26896" xr:uid="{AA233848-D924-41D6-A48C-2A66AF468C05}"/>
    <cellStyle name="Comma 47 4 2 3" xfId="18723" xr:uid="{84CFEA81-68E2-4354-A6E4-B8DBACC04992}"/>
    <cellStyle name="Comma 47 4 3" xfId="9742" xr:uid="{A447FCCF-A181-4AD4-89F4-DCCA97AC3F7C}"/>
    <cellStyle name="Comma 47 4 3 2" xfId="23982" xr:uid="{EE8BC463-B6E8-4C62-9547-E0787796AE2C}"/>
    <cellStyle name="Comma 47 4 4" xfId="15775" xr:uid="{C4C67842-ADE7-4195-B830-04EB1775B3ED}"/>
    <cellStyle name="Comma 47 5" xfId="3021" xr:uid="{9D5C2029-77BB-45F3-A103-07291D1AA979}"/>
    <cellStyle name="Comma 47 5 2" xfId="6671" xr:uid="{1E5B66DB-3B8E-46B6-A9B2-631F96A58788}"/>
    <cellStyle name="Comma 47 5 2 2" xfId="12921" xr:uid="{035BED74-061B-4D52-9FDF-46CC6E52F497}"/>
    <cellStyle name="Comma 47 5 2 2 2" xfId="27154" xr:uid="{03BF2E42-50F7-4CA2-9639-7E97386DD57E}"/>
    <cellStyle name="Comma 47 5 2 3" xfId="18981" xr:uid="{73477164-B7C9-47A3-99A1-C49535E900DF}"/>
    <cellStyle name="Comma 47 5 3" xfId="10002" xr:uid="{A6C4F9B9-DB96-4E45-A7EB-2CBCE8993547}"/>
    <cellStyle name="Comma 47 5 3 2" xfId="24242" xr:uid="{C6373021-13F3-4077-8B9E-8E335336EBE5}"/>
    <cellStyle name="Comma 47 5 4" xfId="16035" xr:uid="{73314706-DE34-49CB-8A2E-CCBDD9250837}"/>
    <cellStyle name="Comma 47 6" xfId="3266" xr:uid="{D7E9CD0A-D47B-42F2-BA1D-EEA4C36CD51B}"/>
    <cellStyle name="Comma 47 6 2" xfId="6916" xr:uid="{FF9B0E3C-070A-485C-AE4B-112D04CCE688}"/>
    <cellStyle name="Comma 47 6 2 2" xfId="13166" xr:uid="{F1DC9FEF-262D-4D8B-AD4C-F560A49DE570}"/>
    <cellStyle name="Comma 47 6 2 2 2" xfId="27399" xr:uid="{F86683BC-1C06-406C-B3A5-4F4D9EC5F101}"/>
    <cellStyle name="Comma 47 6 2 3" xfId="19226" xr:uid="{BF55D321-287A-492E-BB68-94F6E2605774}"/>
    <cellStyle name="Comma 47 6 3" xfId="10247" xr:uid="{13E5C726-BD37-4324-B28E-EF22EDF97891}"/>
    <cellStyle name="Comma 47 6 3 2" xfId="24487" xr:uid="{427EF657-44E6-4646-B493-2FBDEB67B09C}"/>
    <cellStyle name="Comma 47 6 4" xfId="16280" xr:uid="{F9110432-F6CD-469D-B7CD-4C64DE0BF80D}"/>
    <cellStyle name="Comma 47 7" xfId="3471" xr:uid="{54D6F247-2CF4-4DAD-8581-6ECB3AF09A47}"/>
    <cellStyle name="Comma 47 7 2" xfId="7105" xr:uid="{5F0A21E7-683E-4885-BDC6-EA6553E5651D}"/>
    <cellStyle name="Comma 47 7 2 2" xfId="13355" xr:uid="{28A276E0-2FE3-4279-B136-9410D767E46A}"/>
    <cellStyle name="Comma 47 7 2 2 2" xfId="27588" xr:uid="{8791779F-AE23-4CC1-9DAC-F7B2F0902A80}"/>
    <cellStyle name="Comma 47 7 2 3" xfId="19415" xr:uid="{836C61FB-CDE4-4571-9D66-0C573A82DD5A}"/>
    <cellStyle name="Comma 47 7 3" xfId="10437" xr:uid="{C2E39676-86FC-45E6-B924-A79D6244FD08}"/>
    <cellStyle name="Comma 47 7 3 2" xfId="24676" xr:uid="{E3AF9ABF-DE05-4C5D-AAB1-4596196B5B64}"/>
    <cellStyle name="Comma 47 7 4" xfId="16468" xr:uid="{2C511975-00F8-4554-A809-8BD288115C88}"/>
    <cellStyle name="Comma 47 8" xfId="4081" xr:uid="{20ED00CA-501E-469A-9AB7-30CC04E05351}"/>
    <cellStyle name="Comma 47 8 2" xfId="7651" xr:uid="{41709A62-E946-4BB1-8297-374C3904C16D}"/>
    <cellStyle name="Comma 47 8 2 2" xfId="13901" xr:uid="{CD8E327E-D5D7-40B8-AF14-B1B516859F83}"/>
    <cellStyle name="Comma 47 8 2 2 2" xfId="28134" xr:uid="{674D2606-C70A-4A18-A924-ADEB516BCAC6}"/>
    <cellStyle name="Comma 47 8 2 3" xfId="19961" xr:uid="{38171625-DE9D-4857-AD92-B6A57793F8D5}"/>
    <cellStyle name="Comma 47 8 3" xfId="10982" xr:uid="{0DF65780-21D7-412B-A0BB-050D11692D85}"/>
    <cellStyle name="Comma 47 8 3 2" xfId="25217" xr:uid="{2BB040D2-F714-4A26-BECD-F3A8616976A4}"/>
    <cellStyle name="Comma 47 8 4" xfId="17009" xr:uid="{31DA0575-4667-4F79-BD45-54346E0F01D3}"/>
    <cellStyle name="Comma 47 9" xfId="5437" xr:uid="{EF320E29-DC3D-4892-9171-860BA77961C8}"/>
    <cellStyle name="Comma 47 9 2" xfId="8822" xr:uid="{F7909B9F-74E2-4584-A251-160801730C06}"/>
    <cellStyle name="Comma 47 9 2 2" xfId="23066" xr:uid="{A618F4C9-AED5-4D98-AE84-B92295F2FDEA}"/>
    <cellStyle name="Comma 47 9 3" xfId="14845" xr:uid="{63A7F2FD-91CC-4533-B0E4-42CBFF4A5D5E}"/>
    <cellStyle name="Comma 48" xfId="602" xr:uid="{DF93610F-087E-47E6-858E-919622EC6B39}"/>
    <cellStyle name="Comma 48 2" xfId="686" xr:uid="{10C6644A-41F2-49B6-9D20-0E3454D26375}"/>
    <cellStyle name="Comma 48 2 2" xfId="2257" xr:uid="{9036CD01-AC86-4BDC-A401-FC615CE0C466}"/>
    <cellStyle name="Comma 48 2 3" xfId="5745" xr:uid="{8E036256-70A8-4045-894A-C8F45E6DC290}"/>
    <cellStyle name="Comma 48 2 3 2" xfId="9105" xr:uid="{47F7DE1F-F844-48F8-AA69-83392B444CA5}"/>
    <cellStyle name="Comma 48 2 3 2 2" xfId="23349" xr:uid="{2C47447B-E9F3-452E-91AC-723B1264B6F6}"/>
    <cellStyle name="Comma 48 2 3 3" xfId="15119" xr:uid="{E790E98D-7E72-4DFD-BBDC-051132C0C655}"/>
    <cellStyle name="Comma 48 2 4" xfId="1986" xr:uid="{9649936B-4B75-4023-9D4A-153C279DD431}"/>
    <cellStyle name="Comma 48 3" xfId="2220" xr:uid="{5ACD2D82-9945-485E-A3BD-BFF0E62B7DCA}"/>
    <cellStyle name="Comma 48 4" xfId="2753" xr:uid="{BB3CF521-8C03-4C6C-8816-E962E1C63CEC}"/>
    <cellStyle name="Comma 48 4 2" xfId="6413" xr:uid="{D54890EE-2C27-478A-8C4E-4791683288C1}"/>
    <cellStyle name="Comma 48 4 2 2" xfId="12665" xr:uid="{3EDA2624-A6BC-43A8-844A-EBCFEFE71011}"/>
    <cellStyle name="Comma 48 4 2 2 2" xfId="26898" xr:uid="{3DFD0B0E-1C78-4D52-8D13-F0EBC56A8984}"/>
    <cellStyle name="Comma 48 4 2 3" xfId="18725" xr:uid="{A4FE5615-B0D5-4592-BFD4-13A8D06DB152}"/>
    <cellStyle name="Comma 48 4 3" xfId="9744" xr:uid="{A8F3B129-6320-4D39-A1B8-59EDC47F98A6}"/>
    <cellStyle name="Comma 48 4 3 2" xfId="23984" xr:uid="{831C6C58-B262-4B8C-A48B-89E628ADF7B3}"/>
    <cellStyle name="Comma 48 4 4" xfId="15777" xr:uid="{139C56D9-D308-443B-B780-D48B1A003E98}"/>
    <cellStyle name="Comma 48 5" xfId="3023" xr:uid="{C90E0941-5BAA-4D1C-8B24-7F94575F8876}"/>
    <cellStyle name="Comma 48 5 2" xfId="6673" xr:uid="{FE9E8D2F-839A-457A-9573-DB657A1E4DBD}"/>
    <cellStyle name="Comma 48 5 2 2" xfId="12923" xr:uid="{805490BF-7B40-438E-87B3-A02079E22E9F}"/>
    <cellStyle name="Comma 48 5 2 2 2" xfId="27156" xr:uid="{4A2396EA-7A89-40BF-8E8B-1A5381EC221A}"/>
    <cellStyle name="Comma 48 5 2 3" xfId="18983" xr:uid="{DC6E9D04-E0D5-4D42-9116-904712AA277D}"/>
    <cellStyle name="Comma 48 5 3" xfId="10004" xr:uid="{93634C30-FF75-43F2-9AA1-C372AAA71A45}"/>
    <cellStyle name="Comma 48 5 3 2" xfId="24244" xr:uid="{4EA98CCD-8B80-439E-A01A-6FFE6F1F87F4}"/>
    <cellStyle name="Comma 48 5 4" xfId="16037" xr:uid="{23CA0A0C-3600-4E2C-85CA-4D0A67110A72}"/>
    <cellStyle name="Comma 48 6" xfId="3268" xr:uid="{8888019A-EA42-4DEE-8995-833DF0D6B4C8}"/>
    <cellStyle name="Comma 48 6 2" xfId="6918" xr:uid="{250E835A-D2C3-428A-8C69-2230661CF558}"/>
    <cellStyle name="Comma 48 6 2 2" xfId="13168" xr:uid="{76373100-3036-4D25-8FDB-6F7C3B93F0D5}"/>
    <cellStyle name="Comma 48 6 2 2 2" xfId="27401" xr:uid="{4D34C4B6-A00F-47CA-ADB4-962655E26D31}"/>
    <cellStyle name="Comma 48 6 2 3" xfId="19228" xr:uid="{8F6661E9-7544-4AE6-A8DF-4B0598A94580}"/>
    <cellStyle name="Comma 48 6 3" xfId="10249" xr:uid="{8B69A342-E9E7-4D09-B0A5-D14977FABCCD}"/>
    <cellStyle name="Comma 48 6 3 2" xfId="24489" xr:uid="{E2EFB7E7-E2F1-449B-B40F-4DC004371CFA}"/>
    <cellStyle name="Comma 48 6 4" xfId="16282" xr:uid="{E0D25556-8010-4E4D-9BAE-DA20D63FCE4A}"/>
    <cellStyle name="Comma 48 7" xfId="5439" xr:uid="{E7B75AC6-3E3B-45B1-A544-C3A6D5A4D261}"/>
    <cellStyle name="Comma 48 7 2" xfId="8824" xr:uid="{F9ED1EB7-F622-420B-9D7F-3C580224F12F}"/>
    <cellStyle name="Comma 48 7 2 2" xfId="23068" xr:uid="{76813DDD-FC8D-4495-A7CF-22793552ED66}"/>
    <cellStyle name="Comma 48 7 3" xfId="14847" xr:uid="{23D83BC2-34B4-4AE0-A3A7-27A0F367EC86}"/>
    <cellStyle name="Comma 48 8" xfId="1649" xr:uid="{4685AB46-3D4B-4F37-A50D-7F106D05109F}"/>
    <cellStyle name="Comma 49" xfId="608" xr:uid="{1D5A37D8-9666-42BD-980B-91BBB37C3498}"/>
    <cellStyle name="Comma 49 2" xfId="688" xr:uid="{557E6B8E-5B62-4075-A542-59B12991D57E}"/>
    <cellStyle name="Comma 49 2 2" xfId="2258" xr:uid="{1B30DA72-0962-425F-86A9-643D2D93090C}"/>
    <cellStyle name="Comma 49 2 3" xfId="5747" xr:uid="{FC3966E3-8772-4F15-BD40-B2DCA987266B}"/>
    <cellStyle name="Comma 49 2 3 2" xfId="9107" xr:uid="{B41FC699-B223-43ED-8EF5-E32175A39401}"/>
    <cellStyle name="Comma 49 2 3 2 2" xfId="23351" xr:uid="{D9D97173-69B6-4D8B-8137-455D3B070662}"/>
    <cellStyle name="Comma 49 2 3 3" xfId="15121" xr:uid="{DF77C8A6-1D88-4790-AE0C-9A2CAC9A9E2D}"/>
    <cellStyle name="Comma 49 2 4" xfId="1988" xr:uid="{7803D86B-78D8-4ACD-B519-50F0FB212984}"/>
    <cellStyle name="Comma 49 3" xfId="2223" xr:uid="{D894A3B3-2F0B-43F2-9234-0A0B42390D9A}"/>
    <cellStyle name="Comma 49 4" xfId="2755" xr:uid="{9D8D0293-BA5C-4C42-BD7F-6FCF02332B5E}"/>
    <cellStyle name="Comma 49 4 2" xfId="6415" xr:uid="{07700760-9EBF-4151-8B01-6CC196313845}"/>
    <cellStyle name="Comma 49 4 2 2" xfId="12667" xr:uid="{6F1389AD-57A5-4B5B-B282-CF5D2E23741D}"/>
    <cellStyle name="Comma 49 4 2 2 2" xfId="26900" xr:uid="{AFF556D9-5403-4A1C-B0A1-5853883E7F78}"/>
    <cellStyle name="Comma 49 4 2 3" xfId="18727" xr:uid="{95F68B4A-DB4A-4779-BC15-97D3CC94BD99}"/>
    <cellStyle name="Comma 49 4 3" xfId="9746" xr:uid="{B187284F-1C64-4EA5-9519-C7DDF0E254C9}"/>
    <cellStyle name="Comma 49 4 3 2" xfId="23986" xr:uid="{56AD4698-8D2C-446C-B9F8-FCDDEDF5C39F}"/>
    <cellStyle name="Comma 49 4 4" xfId="15779" xr:uid="{0369BEE1-1AFE-44C5-A397-55C469662779}"/>
    <cellStyle name="Comma 49 5" xfId="3025" xr:uid="{77A00BDC-4443-44F0-A988-C9CFAA773D1A}"/>
    <cellStyle name="Comma 49 5 2" xfId="6675" xr:uid="{4C21F837-9146-4511-8CF2-75B1C079321F}"/>
    <cellStyle name="Comma 49 5 2 2" xfId="12925" xr:uid="{6A0591BB-7439-411D-BC59-D958384FBEDB}"/>
    <cellStyle name="Comma 49 5 2 2 2" xfId="27158" xr:uid="{A2F8DF87-C0DD-4635-8632-E6A9725D7158}"/>
    <cellStyle name="Comma 49 5 2 3" xfId="18985" xr:uid="{0BE11B3E-C53F-4827-83D0-622B1C32567A}"/>
    <cellStyle name="Comma 49 5 3" xfId="10006" xr:uid="{3A26B2E9-7E72-4CB4-BD0E-3C2C3F80FD80}"/>
    <cellStyle name="Comma 49 5 3 2" xfId="24246" xr:uid="{B49F6C15-8D50-4A17-A6CF-896C3F9F0EEA}"/>
    <cellStyle name="Comma 49 5 4" xfId="16039" xr:uid="{02BAB0B1-1530-44A5-B590-94E6CB748691}"/>
    <cellStyle name="Comma 49 6" xfId="3270" xr:uid="{BE885E44-5CE8-473A-A5DE-9D0CC8513644}"/>
    <cellStyle name="Comma 49 6 2" xfId="6920" xr:uid="{9A074327-3340-4499-84F8-81F4CB910452}"/>
    <cellStyle name="Comma 49 6 2 2" xfId="13170" xr:uid="{F022E6A1-B07C-45E7-A5EB-17DB191CF8FF}"/>
    <cellStyle name="Comma 49 6 2 2 2" xfId="27403" xr:uid="{F2CC71CE-F0EF-433C-8CC4-2DB2DD327511}"/>
    <cellStyle name="Comma 49 6 2 3" xfId="19230" xr:uid="{5BC4928B-5751-4ECE-846D-0739DFF26896}"/>
    <cellStyle name="Comma 49 6 3" xfId="10251" xr:uid="{51B1AAA0-EA53-4EAE-B2F2-586E059D7501}"/>
    <cellStyle name="Comma 49 6 3 2" xfId="24491" xr:uid="{C08DEA5D-C84C-424F-9308-FCA29BDBFF21}"/>
    <cellStyle name="Comma 49 6 4" xfId="16284" xr:uid="{DE8877F4-BD12-4967-91B3-3CB4993E5424}"/>
    <cellStyle name="Comma 49 7" xfId="5441" xr:uid="{631C03A9-8418-425F-9A11-D1AF1C8735D8}"/>
    <cellStyle name="Comma 49 7 2" xfId="8826" xr:uid="{C1BC0150-1600-429A-9ACC-28B7034ACD09}"/>
    <cellStyle name="Comma 49 7 2 2" xfId="23070" xr:uid="{9AA2669A-94EE-42AF-AE08-064F7C32B6C2}"/>
    <cellStyle name="Comma 49 7 3" xfId="14849" xr:uid="{A4F51B84-2E56-4C9C-BF68-6CEABE37BEB3}"/>
    <cellStyle name="Comma 49 8" xfId="1651" xr:uid="{66BB9868-DEBC-4E10-BF29-804880F367A7}"/>
    <cellStyle name="Comma 5" xfId="28" xr:uid="{B9FE552C-4E7B-4A1A-8032-8C43D4DC90B6}"/>
    <cellStyle name="Comma 5 10" xfId="2552" xr:uid="{3BE06C6A-88C1-4F5A-BA73-D700E8D75190}"/>
    <cellStyle name="Comma 5 10 2" xfId="6214" xr:uid="{5AA7A986-4318-4FA9-9B30-16CA44ED9E6C}"/>
    <cellStyle name="Comma 5 10 2 2" xfId="12467" xr:uid="{8BFFCADD-58F4-4346-998E-B3F90C1D287E}"/>
    <cellStyle name="Comma 5 10 2 2 2" xfId="26700" xr:uid="{DD296068-9CC4-4F07-88EC-C0EA69C6BF85}"/>
    <cellStyle name="Comma 5 10 2 3" xfId="18527" xr:uid="{D0A80489-98CA-4445-81B8-821186F7380B}"/>
    <cellStyle name="Comma 5 10 3" xfId="9545" xr:uid="{72D01F99-2B0D-4B0F-9391-7B5C0D4BDC63}"/>
    <cellStyle name="Comma 5 10 3 2" xfId="23785" xr:uid="{A9D023A3-EE2F-4E92-8869-6DAF58331233}"/>
    <cellStyle name="Comma 5 10 4" xfId="15580" xr:uid="{FD2B8B01-C6E3-4A15-A09B-1653056669E5}"/>
    <cellStyle name="Comma 5 11" xfId="2812" xr:uid="{481EE3E9-CF76-4510-95C5-76D573E124A2}"/>
    <cellStyle name="Comma 5 11 2" xfId="6462" xr:uid="{0F2CDD04-3204-4DDB-8EB7-CB1DBA416FEB}"/>
    <cellStyle name="Comma 5 11 2 2" xfId="12712" xr:uid="{BBB75CBC-7658-4EC2-A18B-DC8B2D10F025}"/>
    <cellStyle name="Comma 5 11 2 2 2" xfId="26945" xr:uid="{BADAE367-52F0-4DC8-87FF-72C64BA11303}"/>
    <cellStyle name="Comma 5 11 2 3" xfId="18772" xr:uid="{AA853E04-621B-43A8-8525-4766538C84FF}"/>
    <cellStyle name="Comma 5 11 3" xfId="9793" xr:uid="{418184EC-C449-41A3-8FEF-F7F0E4E007D7}"/>
    <cellStyle name="Comma 5 11 3 2" xfId="24033" xr:uid="{F3E250D7-9BE8-4573-9304-C1D6A88CA09B}"/>
    <cellStyle name="Comma 5 11 4" xfId="15826" xr:uid="{9CAC3104-D552-4D3B-B05A-C3112C445919}"/>
    <cellStyle name="Comma 5 12" xfId="3057" xr:uid="{DA103DC2-AE44-43CB-8B77-88A9586225B7}"/>
    <cellStyle name="Comma 5 12 2" xfId="6707" xr:uid="{5895BD4A-72EB-4E96-9DD6-9AC89B87FD84}"/>
    <cellStyle name="Comma 5 12 2 2" xfId="12957" xr:uid="{498D1635-16F8-47B3-884E-CAC706BC1C39}"/>
    <cellStyle name="Comma 5 12 2 2 2" xfId="27190" xr:uid="{7D042393-6807-41BD-A62A-D9EFC4B647B3}"/>
    <cellStyle name="Comma 5 12 2 3" xfId="19017" xr:uid="{9A86F96C-436A-4E1F-BA1F-C30753E155DE}"/>
    <cellStyle name="Comma 5 12 3" xfId="10038" xr:uid="{5713B8F3-B53F-48EE-AB1E-88337A6FFC19}"/>
    <cellStyle name="Comma 5 12 3 2" xfId="24278" xr:uid="{9C988341-CCC3-442E-9D0A-3DA3ED084111}"/>
    <cellStyle name="Comma 5 12 4" xfId="16071" xr:uid="{DA2FCBE7-02E4-4629-AC8D-CCBE12C6D5AD}"/>
    <cellStyle name="Comma 5 13" xfId="5265" xr:uid="{57AEFF12-3F2D-4EE5-8DFE-37777E6DBD57}"/>
    <cellStyle name="Comma 5 13 2" xfId="8711" xr:uid="{05D2CC9B-B229-482C-9F93-2D5D5D17D3B7}"/>
    <cellStyle name="Comma 5 13 2 2" xfId="22955" xr:uid="{9EF5442B-CBB1-49E8-A758-836DD694D8ED}"/>
    <cellStyle name="Comma 5 13 3" xfId="14736" xr:uid="{8871D802-D080-41CA-BB0E-048A19C0DE2E}"/>
    <cellStyle name="Comma 5 14" xfId="1472" xr:uid="{DBD8C0A7-01CF-4271-B03C-635FE5C0ACE1}"/>
    <cellStyle name="Comma 5 15" xfId="32295" xr:uid="{18534429-CD68-4412-8C2A-91499698379A}"/>
    <cellStyle name="Comma 5 2" xfId="30" xr:uid="{C73C9C9C-5264-45AE-82CD-7115D42AEF7D}"/>
    <cellStyle name="Comma 5 2 2" xfId="542" xr:uid="{1EB4E3A0-D504-4841-B260-E22093ADF851}"/>
    <cellStyle name="Comma 5 2 2 2" xfId="2192" xr:uid="{CB1F385A-0129-4759-AA6C-2E5FB8926683}"/>
    <cellStyle name="Comma 5 2 2 3" xfId="5481" xr:uid="{17796A6D-3803-454C-8A8D-B1F48A475176}"/>
    <cellStyle name="Comma 5 2 2 4" xfId="1692" xr:uid="{76178130-BA1C-4240-B7B6-6FD5F2950307}"/>
    <cellStyle name="Comma 5 2 3" xfId="22" xr:uid="{F4FB6C25-C599-4D01-8281-BA242E389E7F}"/>
    <cellStyle name="Comma 5 2 3 2" xfId="2297" xr:uid="{4C2C5150-53A8-4109-9D4A-DAAF0FA1A118}"/>
    <cellStyle name="Comma 5 2 3 3" xfId="1631" xr:uid="{F701BB0A-D091-48B4-8ED3-0D484CA00596}"/>
    <cellStyle name="Comma 5 2 3 4" xfId="869" xr:uid="{29F4D586-0E83-4D0B-BAD3-147D64504129}"/>
    <cellStyle name="Comma 5 2 4" xfId="1853" xr:uid="{8ADEF776-F990-4CCD-A66A-BC998954770D}"/>
    <cellStyle name="Comma 5 2 4 2" xfId="5621" xr:uid="{73F8DD8A-5FFB-45A0-B214-97263B47446C}"/>
    <cellStyle name="Comma 5 2 4 2 2" xfId="12195" xr:uid="{6B7F2950-8567-4591-8C31-CFC68C019F58}"/>
    <cellStyle name="Comma 5 2 4 2 2 2" xfId="26428" xr:uid="{220E6AE7-C285-4A46-BB02-DA296C9E758A}"/>
    <cellStyle name="Comma 5 2 4 2 3" xfId="18250" xr:uid="{DC8ACC59-07BA-4BFE-941F-464284FC2B57}"/>
    <cellStyle name="Comma 5 2 4 2 4" xfId="32163" xr:uid="{5C2B26BE-0401-4C38-9AB3-C97B1BD807E2}"/>
    <cellStyle name="Comma 5 2 4 3" xfId="8984" xr:uid="{527838FC-F87F-48DE-AABD-FFE3D457F38C}"/>
    <cellStyle name="Comma 5 2 4 3 2" xfId="23228" xr:uid="{EB6F27B8-9450-4DA8-B3E2-33B9E0E5801F}"/>
    <cellStyle name="Comma 5 2 4 4" xfId="14999" xr:uid="{63B8CED5-0490-42BF-A339-B765FCC57DFC}"/>
    <cellStyle name="Comma 5 2 4 5" xfId="31176" xr:uid="{06664A69-EA9A-4E54-B508-D316D00136E0}"/>
    <cellStyle name="Comma 5 2 5" xfId="2630" xr:uid="{D8D974DE-4952-461A-86D7-D5F83AB3119C}"/>
    <cellStyle name="Comma 5 2 5 2" xfId="6290" xr:uid="{567DC9A6-2C8F-4EF7-A546-4758F936C2B1}"/>
    <cellStyle name="Comma 5 2 5 2 2" xfId="12542" xr:uid="{FB260417-AF8B-43C6-8BAD-ED34BA6A635E}"/>
    <cellStyle name="Comma 5 2 5 2 2 2" xfId="26775" xr:uid="{8AE62E9F-6C74-4F6A-860D-85DC2CA96C82}"/>
    <cellStyle name="Comma 5 2 5 2 3" xfId="18602" xr:uid="{EC39530E-5EB6-403B-B073-1E082F7D87E4}"/>
    <cellStyle name="Comma 5 2 5 3" xfId="9621" xr:uid="{769CE2EB-BDB9-461D-A0AA-63184255EDF9}"/>
    <cellStyle name="Comma 5 2 5 3 2" xfId="23861" xr:uid="{C2C1115F-019B-4F41-B3F8-39069B1ABBEE}"/>
    <cellStyle name="Comma 5 2 5 4" xfId="15654" xr:uid="{85BBC15D-800B-4FF4-90FC-186EACC86146}"/>
    <cellStyle name="Comma 5 2 5 5" xfId="32166" xr:uid="{12EAC4C0-D914-46A6-A44B-BA5A3DE7B9BC}"/>
    <cellStyle name="Comma 5 2 6" xfId="2900" xr:uid="{2EE3C54B-745E-46DA-A5BF-023220FB22A7}"/>
    <cellStyle name="Comma 5 2 6 2" xfId="6550" xr:uid="{906F4D30-B92D-4C9C-A6E7-D05939658F44}"/>
    <cellStyle name="Comma 5 2 6 2 2" xfId="12800" xr:uid="{B28C6400-BF60-4E85-95F7-D6166232E419}"/>
    <cellStyle name="Comma 5 2 6 2 2 2" xfId="27033" xr:uid="{3DE74E64-FDDB-4A53-B0BC-79A69AC334F4}"/>
    <cellStyle name="Comma 5 2 6 2 3" xfId="18860" xr:uid="{2C707235-517E-4110-AA70-110548A70F41}"/>
    <cellStyle name="Comma 5 2 6 3" xfId="9881" xr:uid="{E3326638-5627-46ED-8154-DBF7FA31B108}"/>
    <cellStyle name="Comma 5 2 6 3 2" xfId="24121" xr:uid="{C927853A-6C0F-45E0-90EB-C5D1DBD349E4}"/>
    <cellStyle name="Comma 5 2 6 4" xfId="15914" xr:uid="{FF40CCB7-444C-49FA-A371-B7905D9B8D0E}"/>
    <cellStyle name="Comma 5 2 7" xfId="3145" xr:uid="{3648DBB5-2DB4-4DB1-A5CC-90F0DA6A11D6}"/>
    <cellStyle name="Comma 5 2 7 2" xfId="6795" xr:uid="{2F9CCCFA-7353-4092-9449-4A3A6E58FEBD}"/>
    <cellStyle name="Comma 5 2 7 2 2" xfId="13045" xr:uid="{917D335D-8152-4AEF-93F2-23D6A0EC99DD}"/>
    <cellStyle name="Comma 5 2 7 2 2 2" xfId="27278" xr:uid="{5B6C2CFE-88AC-419E-AE61-02BFA7D0059F}"/>
    <cellStyle name="Comma 5 2 7 2 3" xfId="19105" xr:uid="{298A8F12-54A1-4AEE-BFAA-59ADCF97D9FE}"/>
    <cellStyle name="Comma 5 2 7 3" xfId="10126" xr:uid="{9C76140B-EC89-4A67-AB72-E936A370703D}"/>
    <cellStyle name="Comma 5 2 7 3 2" xfId="24366" xr:uid="{8F4D4945-EEA2-4439-96C6-54A95CA532B2}"/>
    <cellStyle name="Comma 5 2 7 4" xfId="16159" xr:uid="{C1E63705-585C-4ACF-A790-9EC35CE7F59C}"/>
    <cellStyle name="Comma 5 2 8" xfId="5345" xr:uid="{29EB4666-DB8D-48F8-B1D2-F76F872A9612}"/>
    <cellStyle name="Comma 5 2 8 2" xfId="8754" xr:uid="{83A3B45B-57E5-4C36-BE7E-4B9E2B64A418}"/>
    <cellStyle name="Comma 5 2 8 2 2" xfId="22998" xr:uid="{887F49D5-267F-4144-8491-9C141F97B285}"/>
    <cellStyle name="Comma 5 2 8 3" xfId="14777" xr:uid="{616B8B47-2184-45C5-8FEE-06E0B179C7C4}"/>
    <cellStyle name="Comma 5 2 9" xfId="1554" xr:uid="{C3CA7E18-8DBD-431F-8442-4C4BE97376D4}"/>
    <cellStyle name="Comma 5 3" xfId="58" xr:uid="{583EE943-AFE5-4500-AD7C-D75F02F8D6EC}"/>
    <cellStyle name="Comma 5 3 2" xfId="1950" xr:uid="{EB2929FE-DF20-4B23-9442-1760872A8429}"/>
    <cellStyle name="Comma 5 3 2 2" xfId="31178" xr:uid="{D9C65CF5-0CC1-476F-A9DE-4812D53B2208}"/>
    <cellStyle name="Comma 5 3 3" xfId="5500" xr:uid="{02E2F904-F78F-459C-AFB1-A5378F034BC1}"/>
    <cellStyle name="Comma 5 3 3 2" xfId="31177" xr:uid="{784CE0B9-2BB6-4AB3-A25F-62F82A557437}"/>
    <cellStyle name="Comma 5 3 4" xfId="1715" xr:uid="{B556B14F-D039-4409-A148-EED098DDD796}"/>
    <cellStyle name="Comma 5 3 5" xfId="296" xr:uid="{187C8760-151B-4E8F-BD1E-321977F978BE}"/>
    <cellStyle name="Comma 5 4" xfId="393" xr:uid="{6D6B52CD-E294-4406-BB5C-7DCB71A9518F}"/>
    <cellStyle name="Comma 5 4 2" xfId="2142" xr:uid="{7EDE85AD-D2B9-4FF2-A2FB-CD27B59181DB}"/>
    <cellStyle name="Comma 5 4 2 2" xfId="31179" xr:uid="{CBF64EDB-81DD-486B-B3C3-F779D2F0C405}"/>
    <cellStyle name="Comma 5 4 3" xfId="5479" xr:uid="{7493683E-3B2E-430B-BF47-F1C5EA719D1E}"/>
    <cellStyle name="Comma 5 4 4" xfId="1690" xr:uid="{10D2FD9A-F788-40AB-8B2C-9AD5048E26BA}"/>
    <cellStyle name="Comma 5 5" xfId="434" xr:uid="{1B43DB0D-D3B1-4929-B038-B464D7293DE7}"/>
    <cellStyle name="Comma 5 5 2" xfId="2159" xr:uid="{2AA537DA-B7A5-458F-9819-C6329E679FB3}"/>
    <cellStyle name="Comma 5 5 2 2" xfId="5849" xr:uid="{EE28E0D3-6F8E-45F4-8D66-4E6413937EC6}"/>
    <cellStyle name="Comma 5 5 2 2 2" xfId="12359" xr:uid="{390E6379-E55A-4BF8-9B1F-0EF7A2F9819A}"/>
    <cellStyle name="Comma 5 5 2 2 2 2" xfId="26592" xr:uid="{AF3AC1F4-E4A7-4846-9273-5D9104E2E742}"/>
    <cellStyle name="Comma 5 5 2 2 3" xfId="18417" xr:uid="{05A2E42C-1288-4B06-828B-E10278D61200}"/>
    <cellStyle name="Comma 5 5 2 3" xfId="9188" xr:uid="{4A4EC1BB-A701-4BA8-A11F-2BB1599331F5}"/>
    <cellStyle name="Comma 5 5 2 3 2" xfId="23429" xr:uid="{D35480E0-279C-438E-A00B-283F7ACF97DE}"/>
    <cellStyle name="Comma 5 5 2 4" xfId="15202" xr:uid="{2BBC143D-36B5-4DE0-9D53-7D0C2CF45F1E}"/>
    <cellStyle name="Comma 5 5 2 5" xfId="31180" xr:uid="{9581FF4D-6CA7-4C34-AEE5-942AC8AC7800}"/>
    <cellStyle name="Comma 5 5 3" xfId="3402" xr:uid="{F94389B5-3D73-4DE4-A4C6-EBD2E2D8E6E3}"/>
    <cellStyle name="Comma 5 5 3 2" xfId="7037" xr:uid="{50B33D7C-550F-4CA1-8FE8-FDC708F8A54A}"/>
    <cellStyle name="Comma 5 5 3 2 2" xfId="13287" xr:uid="{57E9F5F4-63A7-4AF4-824F-454FFDC73F74}"/>
    <cellStyle name="Comma 5 5 3 2 2 2" xfId="27520" xr:uid="{2A417118-2F41-4DBC-A19E-B720B465956D}"/>
    <cellStyle name="Comma 5 5 3 2 3" xfId="19347" xr:uid="{B20D3D7A-4F7E-4A97-93DA-79A383E5EBA3}"/>
    <cellStyle name="Comma 5 5 3 3" xfId="10369" xr:uid="{637789F5-10BE-4738-83EA-86B54FC3C712}"/>
    <cellStyle name="Comma 5 5 3 3 2" xfId="24608" xr:uid="{F0A10EAC-D1E5-4AF9-A2E9-C3B3D7503EBC}"/>
    <cellStyle name="Comma 5 5 3 4" xfId="16400" xr:uid="{651B8848-C76F-49DA-8EE8-E35C8A3546F2}"/>
    <cellStyle name="Comma 5 5 4" xfId="4013" xr:uid="{F1FBCF16-51E4-4661-AD40-633929402AFA}"/>
    <cellStyle name="Comma 5 5 4 2" xfId="7583" xr:uid="{63B45089-5FCC-4A23-A890-3D58B2D3030B}"/>
    <cellStyle name="Comma 5 5 4 2 2" xfId="13833" xr:uid="{69A0F26F-B14A-47A1-A54D-FB7163B4A21C}"/>
    <cellStyle name="Comma 5 5 4 2 2 2" xfId="28066" xr:uid="{3C5ED610-7212-4B0C-B646-F6D3124C600D}"/>
    <cellStyle name="Comma 5 5 4 2 3" xfId="19893" xr:uid="{022E8E72-BAB2-49BF-A76F-2EEFA9E3D46A}"/>
    <cellStyle name="Comma 5 5 4 3" xfId="10914" xr:uid="{1D2BC581-17AE-4E07-A614-1CA68E9EF89C}"/>
    <cellStyle name="Comma 5 5 4 3 2" xfId="25149" xr:uid="{D4E020CB-0465-4D8F-9277-45E9C393F606}"/>
    <cellStyle name="Comma 5 5 4 4" xfId="16941" xr:uid="{0E4ADA3D-2AC0-4E1D-BD46-C1989106F7EB}"/>
    <cellStyle name="Comma 5 5 5" xfId="5526" xr:uid="{6963F5E0-56B6-4BA8-B7AC-EB544CDA1C6A}"/>
    <cellStyle name="Comma 5 5 5 2" xfId="8893" xr:uid="{B6677D7E-FAEC-4BBE-ABC5-C4D3FF657006}"/>
    <cellStyle name="Comma 5 5 5 2 2" xfId="23137" xr:uid="{0E5442AD-E9AA-4CFD-8CC7-8CCE19E773CE}"/>
    <cellStyle name="Comma 5 5 5 3" xfId="14912" xr:uid="{54694D65-D9B9-4D6B-83AB-D1859A417587}"/>
    <cellStyle name="Comma 5 5 6" xfId="4644" xr:uid="{5650B416-ED30-4EED-8056-C1F1B6F4247B}"/>
    <cellStyle name="Comma 5 5 6 2" xfId="11527" xr:uid="{3A36D85B-10F3-4813-95EB-68FA44297A6C}"/>
    <cellStyle name="Comma 5 5 6 2 2" xfId="25760" xr:uid="{73C2E1C0-52D0-4285-A5A8-ADCA28D186D2}"/>
    <cellStyle name="Comma 5 5 6 3" xfId="17572" xr:uid="{A83D0D51-C47B-46BA-B423-3C17D5FCA7D6}"/>
    <cellStyle name="Comma 5 5 7" xfId="8150" xr:uid="{0831F667-9405-4530-B2A0-63ED904E0004}"/>
    <cellStyle name="Comma 5 5 7 2" xfId="22421" xr:uid="{9BBE5F02-6501-4614-9684-36D1FE8981E8}"/>
    <cellStyle name="Comma 5 5 8" xfId="1746" xr:uid="{D663C9A1-5A84-4CBB-B2F4-D1F5E1A8407D}"/>
    <cellStyle name="Comma 5 5 8 2" xfId="20387" xr:uid="{12223D8F-C7E3-46A2-8821-FEC8F500A3BC}"/>
    <cellStyle name="Comma 5 5 8 3" xfId="14206" xr:uid="{F139F8A8-E554-41EC-B9DD-7B4A84063C5E}"/>
    <cellStyle name="Comma 5 6" xfId="868" xr:uid="{A222BAC8-2327-474C-9E52-CF1053532ECE}"/>
    <cellStyle name="Comma 5 7" xfId="214" xr:uid="{14C8EF98-7E0F-48E2-AF69-98D5D44E1D6F}"/>
    <cellStyle name="Comma 5 8" xfId="130" xr:uid="{DF1D08FE-788C-4D54-BA03-47AD0BA02406}"/>
    <cellStyle name="Comma 5 8 2" xfId="32156" xr:uid="{169C958C-DD73-4345-B534-1B6A2462953C}"/>
    <cellStyle name="Comma 5 9" xfId="964" xr:uid="{E004AED4-2D32-404C-9758-240635708AC8}"/>
    <cellStyle name="Comma 50" xfId="600" xr:uid="{9678FC2A-EB52-48D2-8441-C818D21742B4}"/>
    <cellStyle name="Comma 50 10" xfId="14279" xr:uid="{45FB07A2-F306-4B69-A506-297C53FF1566}"/>
    <cellStyle name="Comma 50 2" xfId="1990" xr:uid="{1FD1F711-39A8-4533-BD64-B07830337E59}"/>
    <cellStyle name="Comma 50 2 2" xfId="5749" xr:uid="{257C8980-4AF8-4E9F-8567-E8D300868217}"/>
    <cellStyle name="Comma 50 2 2 2" xfId="12287" xr:uid="{94913EC3-8840-4E38-B9D3-2B842BEBB763}"/>
    <cellStyle name="Comma 50 2 2 2 2" xfId="26520" xr:uid="{1113656B-20EB-4F08-A229-D1BCA5E277D2}"/>
    <cellStyle name="Comma 50 2 2 3" xfId="18342" xr:uid="{79B88EA0-C31A-4861-B2B0-67238B6ECE96}"/>
    <cellStyle name="Comma 50 2 3" xfId="9109" xr:uid="{CF2F81A3-53DE-44D0-94B8-5C24ADE37732}"/>
    <cellStyle name="Comma 50 2 3 2" xfId="23353" xr:uid="{7ED57F23-5373-4805-A36C-AC675F82E197}"/>
    <cellStyle name="Comma 50 2 4" xfId="15123" xr:uid="{C7233EDF-59EC-4F99-9232-B449F758B09F}"/>
    <cellStyle name="Comma 50 3" xfId="2757" xr:uid="{22C2CC95-E3CF-4819-B03D-335B0917E0F6}"/>
    <cellStyle name="Comma 50 3 2" xfId="6417" xr:uid="{A04FC983-707D-43C6-ADEC-F4C8A21F7F28}"/>
    <cellStyle name="Comma 50 3 2 2" xfId="12669" xr:uid="{F0490CDB-3F56-40AA-B7E3-14A8A7C35E88}"/>
    <cellStyle name="Comma 50 3 2 2 2" xfId="26902" xr:uid="{AD0D09C4-1F1A-44A3-BF73-80B3B3B12877}"/>
    <cellStyle name="Comma 50 3 2 3" xfId="18729" xr:uid="{14AB150D-C79D-4E76-A51D-F1D293CB1EDD}"/>
    <cellStyle name="Comma 50 3 3" xfId="9748" xr:uid="{C6C5C1CF-68B9-4DC1-B9FD-2182AC96CE7F}"/>
    <cellStyle name="Comma 50 3 3 2" xfId="23988" xr:uid="{80C4D736-2EEB-4B26-92E3-5C08BBC63373}"/>
    <cellStyle name="Comma 50 3 4" xfId="15781" xr:uid="{54AAA986-B884-48EA-8D93-8C37F9259186}"/>
    <cellStyle name="Comma 50 4" xfId="3027" xr:uid="{7B1BCAE3-E8FE-474B-9995-7837E4260AEC}"/>
    <cellStyle name="Comma 50 4 2" xfId="6677" xr:uid="{F63D4D2E-DDBC-43F9-94B7-1B6AF9D18638}"/>
    <cellStyle name="Comma 50 4 2 2" xfId="12927" xr:uid="{1D51A1A6-5EBC-4F18-93F7-82369E51C10D}"/>
    <cellStyle name="Comma 50 4 2 2 2" xfId="27160" xr:uid="{3034C5E6-71E4-4F37-B8FD-18E23BEF9AB0}"/>
    <cellStyle name="Comma 50 4 2 3" xfId="18987" xr:uid="{5B94E53D-DE87-42A1-940A-886A8BD547D2}"/>
    <cellStyle name="Comma 50 4 3" xfId="10008" xr:uid="{80E30B17-F274-405F-905E-D53BA9ED7EE4}"/>
    <cellStyle name="Comma 50 4 3 2" xfId="24248" xr:uid="{0F07EEDE-D4B1-4E01-8128-C631D936F773}"/>
    <cellStyle name="Comma 50 4 4" xfId="16041" xr:uid="{ED26347D-2D83-479C-AF67-A4C36ED435D0}"/>
    <cellStyle name="Comma 50 5" xfId="3272" xr:uid="{D4866451-63BA-40B4-91DA-9014DDED5A86}"/>
    <cellStyle name="Comma 50 5 2" xfId="6922" xr:uid="{F94D6C0F-95AF-484D-889C-3FD4EE18165E}"/>
    <cellStyle name="Comma 50 5 2 2" xfId="13172" xr:uid="{FB3F14E1-5971-446F-A582-42FB75571242}"/>
    <cellStyle name="Comma 50 5 2 2 2" xfId="27405" xr:uid="{1A41F3C1-FC61-4404-B4F3-7058549B80AE}"/>
    <cellStyle name="Comma 50 5 2 3" xfId="19232" xr:uid="{09A9E06D-59D6-468A-B270-348FEB1936B1}"/>
    <cellStyle name="Comma 50 5 3" xfId="10253" xr:uid="{55ECF507-814E-4E0D-994B-1906766CB9F7}"/>
    <cellStyle name="Comma 50 5 3 2" xfId="24493" xr:uid="{BD132909-D319-42D7-B453-D00C556247B3}"/>
    <cellStyle name="Comma 50 5 4" xfId="16286" xr:uid="{39177FB1-EB81-4C5C-B7A4-CDD41A241095}"/>
    <cellStyle name="Comma 50 6" xfId="3470" xr:uid="{118013E6-1847-4B14-B916-8804190F2857}"/>
    <cellStyle name="Comma 50 6 2" xfId="7104" xr:uid="{00F10D72-0687-41C3-84B2-F2E6B925B196}"/>
    <cellStyle name="Comma 50 6 2 2" xfId="13354" xr:uid="{BBE3EC81-7250-41CD-BBAD-33BB28EA5350}"/>
    <cellStyle name="Comma 50 6 2 2 2" xfId="27587" xr:uid="{BAE9025B-DFD8-4A0A-8754-3371CE0DAA4C}"/>
    <cellStyle name="Comma 50 6 2 3" xfId="19414" xr:uid="{A23F6D7F-C138-42EF-8625-193BC8555553}"/>
    <cellStyle name="Comma 50 6 3" xfId="10436" xr:uid="{12F56B0C-4A58-4E1D-AC45-AE8EA1F3B7EA}"/>
    <cellStyle name="Comma 50 6 3 2" xfId="24675" xr:uid="{08B473B9-D526-41C4-9E59-DB9FF4A77C5A}"/>
    <cellStyle name="Comma 50 6 4" xfId="16467" xr:uid="{0FD4BA7F-EADA-47F3-AF06-CBF748ACC051}"/>
    <cellStyle name="Comma 50 7" xfId="4080" xr:uid="{4C64FAC9-05B5-4B8F-8B21-C0CFC62E16B3}"/>
    <cellStyle name="Comma 50 7 2" xfId="7650" xr:uid="{CEFB5AA3-326B-4B29-8CAF-A2807A4A2D90}"/>
    <cellStyle name="Comma 50 7 2 2" xfId="13900" xr:uid="{AFDEE4CB-3476-4B5A-A53D-D43C1B33BD9A}"/>
    <cellStyle name="Comma 50 7 2 2 2" xfId="28133" xr:uid="{9828E6C5-0C57-4038-8602-35B64B44F9BA}"/>
    <cellStyle name="Comma 50 7 2 3" xfId="19960" xr:uid="{853C2E3C-2932-4685-8602-A115781BE3CC}"/>
    <cellStyle name="Comma 50 7 3" xfId="10981" xr:uid="{BD77C5B4-84A2-4E19-AEE0-338408D3AE03}"/>
    <cellStyle name="Comma 50 7 3 2" xfId="25216" xr:uid="{87A38C4A-6583-4353-B8FD-CFB8ACEA0D02}"/>
    <cellStyle name="Comma 50 7 4" xfId="17008" xr:uid="{2707558C-6695-4F6D-B76E-7CB3CC92F3F0}"/>
    <cellStyle name="Comma 50 8" xfId="4741" xr:uid="{2B854A5F-0369-4F27-9CD9-22E5095E81F8}"/>
    <cellStyle name="Comma 50 8 2" xfId="11622" xr:uid="{92CFD6E9-16F6-45EB-B569-52EDC3CD8757}"/>
    <cellStyle name="Comma 50 8 2 2" xfId="25855" xr:uid="{331F4150-B829-461A-992E-1211DA6D306A}"/>
    <cellStyle name="Comma 50 8 3" xfId="17669" xr:uid="{5CBF297F-A411-4135-9674-938FB320BFAA}"/>
    <cellStyle name="Comma 50 9" xfId="8234" xr:uid="{34BA08D1-0337-4776-818F-9B1E01E77680}"/>
    <cellStyle name="Comma 50 9 2" xfId="22503" xr:uid="{A301A7DF-BBDA-4A08-8B42-303802AC6083}"/>
    <cellStyle name="Comma 51" xfId="620" xr:uid="{A5B59591-4264-40BA-A4B9-5D77DEFA83DF}"/>
    <cellStyle name="Comma 51 10" xfId="14284" xr:uid="{C8FBD460-D32D-4A03-A736-B5C0AC7F9088}"/>
    <cellStyle name="Comma 51 2" xfId="1992" xr:uid="{ADDF1C78-B5B3-4B0F-A710-B445C5210832}"/>
    <cellStyle name="Comma 51 2 2" xfId="5751" xr:uid="{5D52EC5F-D497-407D-B2EC-81C9D36D5094}"/>
    <cellStyle name="Comma 51 2 2 2" xfId="12289" xr:uid="{4839C21D-6788-4A00-9945-DE38872EFD8C}"/>
    <cellStyle name="Comma 51 2 2 2 2" xfId="26522" xr:uid="{E59D7B04-6139-4411-A87C-8B34998AD7F0}"/>
    <cellStyle name="Comma 51 2 2 3" xfId="18344" xr:uid="{A938DCA1-E410-4A7D-81B6-B8BA199EE55E}"/>
    <cellStyle name="Comma 51 2 3" xfId="9111" xr:uid="{DD279AE0-E287-4D53-AB2B-85E4819C6CAB}"/>
    <cellStyle name="Comma 51 2 3 2" xfId="23355" xr:uid="{EF849D47-7D3F-4238-AE21-0950273A1738}"/>
    <cellStyle name="Comma 51 2 4" xfId="15125" xr:uid="{872CA7AF-3DA5-49C8-8086-9EC452FD1BB3}"/>
    <cellStyle name="Comma 51 3" xfId="2759" xr:uid="{3AA8F317-7F8B-4457-A3A1-AB1EA1117E43}"/>
    <cellStyle name="Comma 51 3 2" xfId="6419" xr:uid="{A0581384-CC4F-491E-8B6F-A34D8868B2FE}"/>
    <cellStyle name="Comma 51 3 2 2" xfId="12671" xr:uid="{F01BABE7-A1BD-424D-9DDC-9D838287B5EB}"/>
    <cellStyle name="Comma 51 3 2 2 2" xfId="26904" xr:uid="{603DA2FE-3E20-4624-B52A-D92D36239485}"/>
    <cellStyle name="Comma 51 3 2 3" xfId="18731" xr:uid="{DC48776F-CD65-4F6A-9ECC-50214D4DE84B}"/>
    <cellStyle name="Comma 51 3 3" xfId="9750" xr:uid="{61759ED4-77D9-4043-9ADF-D537A37B9159}"/>
    <cellStyle name="Comma 51 3 3 2" xfId="23990" xr:uid="{61A9BE61-97C4-4C03-B5B2-494B9A8D795C}"/>
    <cellStyle name="Comma 51 3 4" xfId="15783" xr:uid="{E3A2E3F6-CC12-4ED2-97DC-D8728AF27221}"/>
    <cellStyle name="Comma 51 4" xfId="3029" xr:uid="{F4DB5E6A-7FC6-42B8-A50C-93220A772B1B}"/>
    <cellStyle name="Comma 51 4 2" xfId="6679" xr:uid="{20EE6ADA-1ED7-48A8-8755-7E0EFFC016AA}"/>
    <cellStyle name="Comma 51 4 2 2" xfId="12929" xr:uid="{D1A39992-0EF3-4C59-AF89-E1864FA01432}"/>
    <cellStyle name="Comma 51 4 2 2 2" xfId="27162" xr:uid="{19EAA9BF-144D-4E13-BD91-A23274A5760C}"/>
    <cellStyle name="Comma 51 4 2 3" xfId="18989" xr:uid="{FFF7AA52-658E-4A9C-BFBC-FDBCD60966B6}"/>
    <cellStyle name="Comma 51 4 3" xfId="10010" xr:uid="{BA6B0BF0-E46E-4083-8490-7EF4C0AA279E}"/>
    <cellStyle name="Comma 51 4 3 2" xfId="24250" xr:uid="{0379F338-09A9-4120-9EE6-B0802832F0AB}"/>
    <cellStyle name="Comma 51 4 4" xfId="16043" xr:uid="{A290940F-26D6-4418-8818-ED67D30E9022}"/>
    <cellStyle name="Comma 51 5" xfId="3274" xr:uid="{2C9F47A7-98BD-462A-A1A3-767527E76D49}"/>
    <cellStyle name="Comma 51 5 2" xfId="6924" xr:uid="{2DB99F74-5495-46A6-A130-A14421F5BDD7}"/>
    <cellStyle name="Comma 51 5 2 2" xfId="13174" xr:uid="{98EE1038-F12E-436E-A440-F9506A441F67}"/>
    <cellStyle name="Comma 51 5 2 2 2" xfId="27407" xr:uid="{027248BF-D88B-4A8F-A8C2-8397B867E750}"/>
    <cellStyle name="Comma 51 5 2 3" xfId="19234" xr:uid="{EE6700A2-DFD0-4BD0-ACC7-93FEB6C18DEC}"/>
    <cellStyle name="Comma 51 5 3" xfId="10255" xr:uid="{A8657021-121B-4628-94B1-CCED0EDE8364}"/>
    <cellStyle name="Comma 51 5 3 2" xfId="24495" xr:uid="{C0F61C04-28CB-4738-A0BD-139216D74B41}"/>
    <cellStyle name="Comma 51 5 4" xfId="16288" xr:uid="{6FFB1990-8408-4A4D-A6E8-87F7E6F64508}"/>
    <cellStyle name="Comma 51 6" xfId="3475" xr:uid="{BFA83350-6420-4DD0-A46E-C024DA7CB21C}"/>
    <cellStyle name="Comma 51 6 2" xfId="7109" xr:uid="{EEEF11EE-AF77-4367-9A10-47A2664C2CE4}"/>
    <cellStyle name="Comma 51 6 2 2" xfId="13359" xr:uid="{E63A1B57-07BE-4213-BF94-DB017A7FD039}"/>
    <cellStyle name="Comma 51 6 2 2 2" xfId="27592" xr:uid="{1EF34C31-56AF-4D99-82CC-2E938E3D3DE6}"/>
    <cellStyle name="Comma 51 6 2 3" xfId="19419" xr:uid="{5540AB95-B45F-4CAC-8393-AFEDD68AF352}"/>
    <cellStyle name="Comma 51 6 3" xfId="10441" xr:uid="{C3220FC7-C233-446F-B495-E1C837DA57D0}"/>
    <cellStyle name="Comma 51 6 3 2" xfId="24680" xr:uid="{DA0A04AC-7254-47D8-A0DD-4C5F929D3EEF}"/>
    <cellStyle name="Comma 51 6 4" xfId="16472" xr:uid="{10614428-170B-4D2D-B1A4-B834F0083FA3}"/>
    <cellStyle name="Comma 51 7" xfId="4085" xr:uid="{A4077DFA-1866-46B3-9F45-FB16D9CB15F2}"/>
    <cellStyle name="Comma 51 7 2" xfId="7655" xr:uid="{A43B840F-DB00-4171-8A6A-3056546DF146}"/>
    <cellStyle name="Comma 51 7 2 2" xfId="13905" xr:uid="{3BD636BB-FA72-4834-ABEA-0F7B207C68F3}"/>
    <cellStyle name="Comma 51 7 2 2 2" xfId="28138" xr:uid="{B5D7BB7B-D552-4A1F-887D-C7E3AE027948}"/>
    <cellStyle name="Comma 51 7 2 3" xfId="19965" xr:uid="{C72A8441-CCE2-4012-AEF5-28D814198479}"/>
    <cellStyle name="Comma 51 7 3" xfId="10986" xr:uid="{3EC6C04C-3816-4DE3-8480-ECC280678B1E}"/>
    <cellStyle name="Comma 51 7 3 2" xfId="25221" xr:uid="{8EE563BF-1DFC-487F-9416-5687C11D3157}"/>
    <cellStyle name="Comma 51 7 4" xfId="17013" xr:uid="{48059ED2-1E97-4076-9A63-9E3745FA3DF5}"/>
    <cellStyle name="Comma 51 8" xfId="4749" xr:uid="{4D767546-DB06-4BD7-A730-67006BF55D25}"/>
    <cellStyle name="Comma 51 8 2" xfId="11629" xr:uid="{DD4760FA-64E5-41A7-89BB-1D2D710A54A7}"/>
    <cellStyle name="Comma 51 8 2 2" xfId="25862" xr:uid="{81793CC7-FCAF-438B-8C8E-33612BE9D65C}"/>
    <cellStyle name="Comma 51 8 3" xfId="17677" xr:uid="{2053A391-577F-40A2-8D7F-75061D5B4210}"/>
    <cellStyle name="Comma 51 9" xfId="8242" xr:uid="{0B6B2ECE-4956-4184-BD2B-C2260C3828E6}"/>
    <cellStyle name="Comma 51 9 2" xfId="22510" xr:uid="{1C3B9706-14B0-4C89-BA8E-B2734BEEA9E0}"/>
    <cellStyle name="Comma 52" xfId="652" xr:uid="{6C223535-0E6B-454F-A093-E60DB5D18E88}"/>
    <cellStyle name="Comma 52 10" xfId="4764" xr:uid="{E816A1BA-2735-470C-A6D2-F6E010065382}"/>
    <cellStyle name="Comma 52 10 2" xfId="11643" xr:uid="{6FB3A9A0-23DE-4D6E-9F91-9F080C7F99DE}"/>
    <cellStyle name="Comma 52 10 2 2" xfId="25876" xr:uid="{1FB95859-E116-4B77-8DFB-9AF40618476D}"/>
    <cellStyle name="Comma 52 10 3" xfId="17692" xr:uid="{1C167DB5-EA73-4729-9628-A29787A8830F}"/>
    <cellStyle name="Comma 52 11" xfId="8249" xr:uid="{83175889-41B8-4CF8-8308-393301F322A2}"/>
    <cellStyle name="Comma 52 11 2" xfId="22517" xr:uid="{C2341082-AE66-402E-BC13-F0919EAEEC8E}"/>
    <cellStyle name="Comma 52 12" xfId="1655" xr:uid="{6861F4CB-C0F9-49CF-819B-42A5DECAFA22}"/>
    <cellStyle name="Comma 52 12 2" xfId="20361" xr:uid="{E0D7B403-51C6-4DC7-BCA9-4DDFAADDD5E5}"/>
    <cellStyle name="Comma 52 12 3" xfId="14303" xr:uid="{B8567712-205C-4E4B-8227-6E778EBC942B}"/>
    <cellStyle name="Comma 52 2" xfId="1994" xr:uid="{4F237218-9310-4D96-9A3C-A9B4E9BB5A2F}"/>
    <cellStyle name="Comma 52 2 2" xfId="5753" xr:uid="{0121A0FD-0EBA-4F1D-B7C0-5F64BFED40C0}"/>
    <cellStyle name="Comma 52 2 2 2" xfId="12291" xr:uid="{931F5C8A-DAF3-4C22-88F5-CCF5E07665C8}"/>
    <cellStyle name="Comma 52 2 2 2 2" xfId="26524" xr:uid="{9049E987-771F-4282-9F4A-7845AE0C98AB}"/>
    <cellStyle name="Comma 52 2 2 3" xfId="18346" xr:uid="{ADA76AA2-8FA6-48D8-98E3-3F87670D06C9}"/>
    <cellStyle name="Comma 52 2 3" xfId="9113" xr:uid="{796D7648-1AA1-4069-A40C-DF49D5910B9C}"/>
    <cellStyle name="Comma 52 2 3 2" xfId="23357" xr:uid="{66BDA1C9-315F-4220-9828-456EA596D447}"/>
    <cellStyle name="Comma 52 2 4" xfId="15127" xr:uid="{F1718DE4-BF1A-4961-8D30-24B07BABBBCE}"/>
    <cellStyle name="Comma 52 3" xfId="2243" xr:uid="{C99FFDB8-073E-4D76-B58C-6AFB6A9EC4D6}"/>
    <cellStyle name="Comma 52 3 2" xfId="5896" xr:uid="{3B1D4CEC-2ADF-43F7-B49F-C7F78FD8ABBC}"/>
    <cellStyle name="Comma 52 3 2 2" xfId="12395" xr:uid="{D6C227A6-9F21-49CF-AEB9-0AA3CACE8199}"/>
    <cellStyle name="Comma 52 3 2 2 2" xfId="26628" xr:uid="{44377BAE-DC47-4241-9401-43A0E2B25B85}"/>
    <cellStyle name="Comma 52 3 2 3" xfId="18454" xr:uid="{12228DF7-04D1-4A79-B085-912512D156C1}"/>
    <cellStyle name="Comma 52 3 3" xfId="9232" xr:uid="{43A95261-3E04-4EAF-94DD-53AB6FBE79CC}"/>
    <cellStyle name="Comma 52 3 3 2" xfId="23473" xr:uid="{153D3845-7E6D-4210-8A0E-8EB8CF170F2A}"/>
    <cellStyle name="Comma 52 3 4" xfId="15249" xr:uid="{C7C94746-413F-4608-B338-568A20F94401}"/>
    <cellStyle name="Comma 52 4" xfId="2761" xr:uid="{F5E87D43-994E-4A45-B8F8-6950B7E91869}"/>
    <cellStyle name="Comma 52 4 2" xfId="6421" xr:uid="{564DB4FB-654B-409D-97D6-324F10ECBBAB}"/>
    <cellStyle name="Comma 52 4 2 2" xfId="12673" xr:uid="{F6CBE123-633F-4F58-A55C-3FEA5B73B249}"/>
    <cellStyle name="Comma 52 4 2 2 2" xfId="26906" xr:uid="{C658F14B-AD9A-4C91-B0BD-37EE4407AE3A}"/>
    <cellStyle name="Comma 52 4 2 3" xfId="18733" xr:uid="{3FA2DE3A-7DB8-4452-91BF-6C56877EBAB2}"/>
    <cellStyle name="Comma 52 4 3" xfId="9752" xr:uid="{767AF26F-BEC3-42B8-8988-A15463A6BF3F}"/>
    <cellStyle name="Comma 52 4 3 2" xfId="23992" xr:uid="{E84A6A32-B0ED-4E91-8016-F8EB54892068}"/>
    <cellStyle name="Comma 52 4 4" xfId="15785" xr:uid="{79B9ACFA-B353-44C1-ACB0-A63D8D307BDC}"/>
    <cellStyle name="Comma 52 5" xfId="3031" xr:uid="{FDFA4974-DE28-467E-95E7-C279AD10908F}"/>
    <cellStyle name="Comma 52 5 2" xfId="6681" xr:uid="{0B1F139C-ED84-4F84-AB5E-6C37F6616D71}"/>
    <cellStyle name="Comma 52 5 2 2" xfId="12931" xr:uid="{5FDD5140-8220-40DC-919B-D849DB3587DB}"/>
    <cellStyle name="Comma 52 5 2 2 2" xfId="27164" xr:uid="{19533B63-3A3E-44BD-995B-4347BBA68C4E}"/>
    <cellStyle name="Comma 52 5 2 3" xfId="18991" xr:uid="{2BA50314-D162-4D3D-A51F-6AA775A54633}"/>
    <cellStyle name="Comma 52 5 3" xfId="10012" xr:uid="{3B3A4D88-2D5B-40AF-AFB7-D6EE474E0518}"/>
    <cellStyle name="Comma 52 5 3 2" xfId="24252" xr:uid="{9CE84808-EB85-4784-942B-5EB6536FB52A}"/>
    <cellStyle name="Comma 52 5 4" xfId="16045" xr:uid="{EF38A7F0-E7FB-4083-9E5A-4EFEF08B415D}"/>
    <cellStyle name="Comma 52 6" xfId="3276" xr:uid="{7E13052A-239B-44A3-B790-BE079C145763}"/>
    <cellStyle name="Comma 52 6 2" xfId="6926" xr:uid="{7B2A2372-7797-454D-9202-1B0845705E0E}"/>
    <cellStyle name="Comma 52 6 2 2" xfId="13176" xr:uid="{9FF6C439-7DD6-493A-810D-6EFBAB1DFF71}"/>
    <cellStyle name="Comma 52 6 2 2 2" xfId="27409" xr:uid="{3C191258-B017-4CF2-82D7-95132502CD08}"/>
    <cellStyle name="Comma 52 6 2 3" xfId="19236" xr:uid="{F28EAAD8-DC1F-45FF-BB7C-6E557F465164}"/>
    <cellStyle name="Comma 52 6 3" xfId="10257" xr:uid="{01819632-876B-4F9C-8E72-9C9C03F12930}"/>
    <cellStyle name="Comma 52 6 3 2" xfId="24497" xr:uid="{9B939E50-5FAD-4C07-8AC2-DE83A2CAAD6A}"/>
    <cellStyle name="Comma 52 6 4" xfId="16290" xr:uid="{A2CC69CF-22EF-4DDF-9B2A-EDB7275C9578}"/>
    <cellStyle name="Comma 52 7" xfId="3481" xr:uid="{3F5F95D1-837C-4EBA-8990-68E6D5BD101F}"/>
    <cellStyle name="Comma 52 7 2" xfId="7115" xr:uid="{22D39EDF-0277-4B60-B049-77EBC9665F7D}"/>
    <cellStyle name="Comma 52 7 2 2" xfId="13365" xr:uid="{751F7895-6FFB-46DE-9C3A-A67ABCD873FD}"/>
    <cellStyle name="Comma 52 7 2 2 2" xfId="27598" xr:uid="{96570C07-EE99-442F-B0C1-D5B5DCF639C9}"/>
    <cellStyle name="Comma 52 7 2 3" xfId="19425" xr:uid="{A5D295E5-B442-4590-AE36-BB1C7DD1DACE}"/>
    <cellStyle name="Comma 52 7 3" xfId="10447" xr:uid="{4068ED8B-B285-4BAA-B9EE-659B6A897193}"/>
    <cellStyle name="Comma 52 7 3 2" xfId="24686" xr:uid="{24AB618A-275F-4CD1-A405-01C822D68AD6}"/>
    <cellStyle name="Comma 52 7 4" xfId="16478" xr:uid="{19604E22-AAC2-4B5B-99CF-692EEC4742FA}"/>
    <cellStyle name="Comma 52 8" xfId="4091" xr:uid="{4B6C5B3B-2380-49DA-B613-48FC1BD8C353}"/>
    <cellStyle name="Comma 52 8 2" xfId="7661" xr:uid="{FA9D32C6-B2ED-4061-860B-D1E23E0B5DD5}"/>
    <cellStyle name="Comma 52 8 2 2" xfId="13911" xr:uid="{A024201A-C01A-4EC2-9E91-E05665C6CD28}"/>
    <cellStyle name="Comma 52 8 2 2 2" xfId="28144" xr:uid="{BAD682F1-5859-4C4E-B022-03B4E6DF29E3}"/>
    <cellStyle name="Comma 52 8 2 3" xfId="19971" xr:uid="{EC3917F1-AC99-49A4-8BEC-06E6EABA93C7}"/>
    <cellStyle name="Comma 52 8 3" xfId="10992" xr:uid="{9764A9A9-E12E-4DAA-8E3D-9ACB78AA194E}"/>
    <cellStyle name="Comma 52 8 3 2" xfId="25227" xr:uid="{BB52DD7A-AEA1-41B1-84F3-0967E420EE43}"/>
    <cellStyle name="Comma 52 8 4" xfId="17019" xr:uid="{25727A2F-5ECD-4D4E-B17B-8BFD7B17481A}"/>
    <cellStyle name="Comma 52 9" xfId="5445" xr:uid="{DF13A853-AFCC-42EF-ADF5-3BB7EB48D070}"/>
    <cellStyle name="Comma 52 9 2" xfId="8830" xr:uid="{53766541-B7E5-47D0-BB54-4D44049FB457}"/>
    <cellStyle name="Comma 52 9 2 2" xfId="23074" xr:uid="{1A64E589-6FDD-4406-8AA2-FF9D9986B78A}"/>
    <cellStyle name="Comma 52 9 3" xfId="14853" xr:uid="{9D0A8C02-5606-4392-8158-9E501725A5C1}"/>
    <cellStyle name="Comma 53" xfId="680" xr:uid="{2D546F4E-24C9-41EA-B595-04D1677AD9BD}"/>
    <cellStyle name="Comma 53 10" xfId="4776" xr:uid="{27B2BB5B-FF37-41C1-BA48-F75E6E0B6DD1}"/>
    <cellStyle name="Comma 53 10 2" xfId="11654" xr:uid="{B99E6ECB-2200-4FF7-8339-B58CE61579AD}"/>
    <cellStyle name="Comma 53 10 2 2" xfId="25887" xr:uid="{883129D4-9BA8-47DF-8035-AADA9472B96E}"/>
    <cellStyle name="Comma 53 10 3" xfId="17704" xr:uid="{69B1D6B6-9756-4754-9E00-0217FBDD52F9}"/>
    <cellStyle name="Comma 53 11" xfId="8259" xr:uid="{C61A5F00-9D7F-45BC-A9D5-FDA5360BCD74}"/>
    <cellStyle name="Comma 53 11 2" xfId="22527" xr:uid="{C4E00286-EF98-46BC-A772-D211554F43C2}"/>
    <cellStyle name="Comma 53 12" xfId="1657" xr:uid="{B886DB5B-4A56-40E5-9765-7D641C303C95}"/>
    <cellStyle name="Comma 53 12 2" xfId="20362" xr:uid="{38C13ADA-9419-4C7B-9B3A-FEBA5CC66C44}"/>
    <cellStyle name="Comma 53 12 3" xfId="14311" xr:uid="{DEAAB5B4-C7FE-47AA-8DEB-179A6A1D0B98}"/>
    <cellStyle name="Comma 53 2" xfId="1996" xr:uid="{53F70355-2DE0-42E8-B3DB-569C68ED6430}"/>
    <cellStyle name="Comma 53 2 2" xfId="5755" xr:uid="{EDC6E74A-47A3-4C0A-B309-481B8941EC85}"/>
    <cellStyle name="Comma 53 2 2 2" xfId="12293" xr:uid="{C293BDC8-42B6-45AC-B640-FA6E4D359603}"/>
    <cellStyle name="Comma 53 2 2 2 2" xfId="26526" xr:uid="{0D3EF93A-C583-4665-9043-EFCEEAF8DD2E}"/>
    <cellStyle name="Comma 53 2 2 3" xfId="18348" xr:uid="{8CD2A02B-D47D-4865-93B0-3E3DE35CF653}"/>
    <cellStyle name="Comma 53 2 3" xfId="9115" xr:uid="{F99C3EBD-ABA8-417F-8E02-1F0458D3B089}"/>
    <cellStyle name="Comma 53 2 3 2" xfId="23359" xr:uid="{6F2490B1-8D65-4009-9A1F-CAA9B908DEE3}"/>
    <cellStyle name="Comma 53 2 4" xfId="15129" xr:uid="{FB5A16EF-3F0F-4F42-8340-DF2303690B47}"/>
    <cellStyle name="Comma 53 3" xfId="2253" xr:uid="{9D5D4773-4763-43ED-ADD8-D64786E4B2FA}"/>
    <cellStyle name="Comma 53 3 2" xfId="5900" xr:uid="{B015071E-AA12-47AF-A229-6D3B46E280F1}"/>
    <cellStyle name="Comma 53 3 2 2" xfId="12399" xr:uid="{C1E74C2A-A74E-4380-84DB-AF821EE2047C}"/>
    <cellStyle name="Comma 53 3 2 2 2" xfId="26632" xr:uid="{FA8D4713-610B-4741-ADC2-EE21FC72CAF3}"/>
    <cellStyle name="Comma 53 3 2 3" xfId="18458" xr:uid="{9BDACBDF-E1EC-4729-A68C-6295E7784779}"/>
    <cellStyle name="Comma 53 3 3" xfId="9236" xr:uid="{CD0E98DD-8F92-4CED-BC15-118CD73A2DBB}"/>
    <cellStyle name="Comma 53 3 3 2" xfId="23477" xr:uid="{7AA1D296-6D71-4802-BD3E-692E30CED232}"/>
    <cellStyle name="Comma 53 3 4" xfId="15253" xr:uid="{CFB57631-2925-4E20-B5A1-A1A57764D59E}"/>
    <cellStyle name="Comma 53 4" xfId="2763" xr:uid="{756A0BE4-4563-40A4-BE58-B195CBF2179C}"/>
    <cellStyle name="Comma 53 4 2" xfId="6423" xr:uid="{55D8DB42-800F-4D9C-A142-08AF6AFE88A9}"/>
    <cellStyle name="Comma 53 4 2 2" xfId="12675" xr:uid="{FB2A8398-B67F-4612-B559-FA3876DCEF75}"/>
    <cellStyle name="Comma 53 4 2 2 2" xfId="26908" xr:uid="{DB7A4897-11FC-46DA-8D78-82F07341E2F3}"/>
    <cellStyle name="Comma 53 4 2 3" xfId="18735" xr:uid="{164E0A39-42C3-4E74-A4AE-36EE0C80242C}"/>
    <cellStyle name="Comma 53 4 3" xfId="9754" xr:uid="{7948EE98-B6A2-47E5-B2D1-EA87738DE1FE}"/>
    <cellStyle name="Comma 53 4 3 2" xfId="23994" xr:uid="{06291BCF-AA7E-4443-A8CF-4E6CE35C4279}"/>
    <cellStyle name="Comma 53 4 4" xfId="15787" xr:uid="{32C0ED65-C18A-4B1E-9AC0-244BC4FEA976}"/>
    <cellStyle name="Comma 53 5" xfId="3033" xr:uid="{8599515E-F762-4C63-BDF9-E01708902230}"/>
    <cellStyle name="Comma 53 5 2" xfId="6683" xr:uid="{9142E504-E360-4E9D-B34D-B64180F996C1}"/>
    <cellStyle name="Comma 53 5 2 2" xfId="12933" xr:uid="{7BD88F87-1CE6-40AD-9794-C26E51330493}"/>
    <cellStyle name="Comma 53 5 2 2 2" xfId="27166" xr:uid="{7BCB9F5E-7DCE-4520-ABE7-AFAF1723FDEF}"/>
    <cellStyle name="Comma 53 5 2 3" xfId="18993" xr:uid="{29E85C3A-8F61-4642-8BB5-440065D1ADCF}"/>
    <cellStyle name="Comma 53 5 3" xfId="10014" xr:uid="{A3EDEE9E-229D-49B3-ABEF-4B5A042949C1}"/>
    <cellStyle name="Comma 53 5 3 2" xfId="24254" xr:uid="{6725BF73-63D3-4E48-AECE-91D6EA9B55E5}"/>
    <cellStyle name="Comma 53 5 4" xfId="16047" xr:uid="{BD2F21F6-4EEB-46CC-B299-1076A8E74812}"/>
    <cellStyle name="Comma 53 6" xfId="3278" xr:uid="{AA291F56-38FA-4A5E-8C55-A0A7A1FAB086}"/>
    <cellStyle name="Comma 53 6 2" xfId="6928" xr:uid="{29622826-DE19-467A-9B14-2C4294F89B8C}"/>
    <cellStyle name="Comma 53 6 2 2" xfId="13178" xr:uid="{EA0F0083-7497-4A09-B7FC-94B5F145F0FC}"/>
    <cellStyle name="Comma 53 6 2 2 2" xfId="27411" xr:uid="{DAD75AE7-B67C-4467-AE77-FDAD42EC5414}"/>
    <cellStyle name="Comma 53 6 2 3" xfId="19238" xr:uid="{50128C74-608E-4D5C-A440-58CEB9EEC263}"/>
    <cellStyle name="Comma 53 6 3" xfId="10259" xr:uid="{AF680D45-8C8B-41AA-AD6A-8C2A6297CF07}"/>
    <cellStyle name="Comma 53 6 3 2" xfId="24499" xr:uid="{B0249B0C-B82D-43FC-AD48-62F9A55CC040}"/>
    <cellStyle name="Comma 53 6 4" xfId="16292" xr:uid="{A3646991-0C3A-4A22-AD8A-C5B67880F0D7}"/>
    <cellStyle name="Comma 53 7" xfId="3489" xr:uid="{01E7917F-4772-4C74-8AF4-1B383498D2AA}"/>
    <cellStyle name="Comma 53 7 2" xfId="7123" xr:uid="{C047AFD7-008C-4E99-89CE-39DB972613F3}"/>
    <cellStyle name="Comma 53 7 2 2" xfId="13373" xr:uid="{BAFDE531-3724-4C40-A5AB-D62B20A4FAEC}"/>
    <cellStyle name="Comma 53 7 2 2 2" xfId="27606" xr:uid="{02739635-D483-427F-9165-91BA6C1FEA7F}"/>
    <cellStyle name="Comma 53 7 2 3" xfId="19433" xr:uid="{8ED78783-0246-4EFC-BB74-B5969515CE53}"/>
    <cellStyle name="Comma 53 7 3" xfId="10455" xr:uid="{BD31B570-3840-4009-9C78-3C930823F723}"/>
    <cellStyle name="Comma 53 7 3 2" xfId="24694" xr:uid="{8EE2BF30-6326-4A1A-9863-EA3C72306FF5}"/>
    <cellStyle name="Comma 53 7 4" xfId="16486" xr:uid="{FF8EF6B4-FFBB-4242-8D70-876E5A925BBB}"/>
    <cellStyle name="Comma 53 8" xfId="4099" xr:uid="{A7F8196E-837A-484F-986C-0EB8D394C31C}"/>
    <cellStyle name="Comma 53 8 2" xfId="7669" xr:uid="{DF2E1511-9F00-496B-BD64-A506C01B4422}"/>
    <cellStyle name="Comma 53 8 2 2" xfId="13919" xr:uid="{A708F7F4-67A3-4154-AA36-787C618033B1}"/>
    <cellStyle name="Comma 53 8 2 2 2" xfId="28152" xr:uid="{98E4DFCE-C384-455E-ADE8-122A0A1CA4BC}"/>
    <cellStyle name="Comma 53 8 2 3" xfId="19979" xr:uid="{B7DE44B1-F88B-47D1-8C9B-15267A95D3A0}"/>
    <cellStyle name="Comma 53 8 3" xfId="11000" xr:uid="{870F2CA2-62B0-4BF5-869D-8CC7211FE13C}"/>
    <cellStyle name="Comma 53 8 3 2" xfId="25235" xr:uid="{18B7B956-200A-49AC-BBFD-E705571DB648}"/>
    <cellStyle name="Comma 53 8 4" xfId="17027" xr:uid="{A563CBC6-C505-492B-9005-F474E76CF8F1}"/>
    <cellStyle name="Comma 53 9" xfId="5447" xr:uid="{9C4378C2-035A-42C4-824A-BF84A0D207F1}"/>
    <cellStyle name="Comma 53 9 2" xfId="8832" xr:uid="{78F5AA84-493B-4278-BE58-F5ADC85ED6B1}"/>
    <cellStyle name="Comma 53 9 2 2" xfId="23076" xr:uid="{9BE7B55A-1362-40E9-AA93-B76A8AE4C361}"/>
    <cellStyle name="Comma 53 9 3" xfId="14855" xr:uid="{D8BCE98B-729D-4BAE-B81E-8528C24376A3}"/>
    <cellStyle name="Comma 54" xfId="703" xr:uid="{C6517FD1-6878-4D1B-B041-17E5280F6D3D}"/>
    <cellStyle name="Comma 54 10" xfId="4782" xr:uid="{FCA751BF-C066-42C5-94CF-1FEAC5F0A05B}"/>
    <cellStyle name="Comma 54 10 2" xfId="11660" xr:uid="{B7FA954C-E07B-4B52-93DF-D593752A7D16}"/>
    <cellStyle name="Comma 54 10 2 2" xfId="25893" xr:uid="{33127327-89F7-444B-9935-95A5D31FA0AB}"/>
    <cellStyle name="Comma 54 10 3" xfId="17710" xr:uid="{5E4C30DB-912F-41FD-832E-189B3099395D}"/>
    <cellStyle name="Comma 54 11" xfId="8265" xr:uid="{00BD2C0A-B46D-4E5D-A097-B2728B084133}"/>
    <cellStyle name="Comma 54 11 2" xfId="22533" xr:uid="{DBAB37BE-C4F1-4C29-8E2D-CDAB1524A65D}"/>
    <cellStyle name="Comma 54 12" xfId="1659" xr:uid="{0878EA95-05E1-478B-9C90-D11D92DC3E93}"/>
    <cellStyle name="Comma 54 12 2" xfId="20363" xr:uid="{C1026884-6E03-43DA-9393-D2EB91E5F166}"/>
    <cellStyle name="Comma 54 12 3" xfId="14315" xr:uid="{2749C10F-ED94-495C-AE09-BEDEB172994B}"/>
    <cellStyle name="Comma 54 2" xfId="1998" xr:uid="{FB567C7F-61C5-450F-BEE3-A19AB9672A09}"/>
    <cellStyle name="Comma 54 2 2" xfId="5757" xr:uid="{2487A1CD-C499-41F3-BB52-20FEC8E3CEC8}"/>
    <cellStyle name="Comma 54 2 2 2" xfId="12295" xr:uid="{75F7087A-E8D8-4C88-9AE3-79AA87021959}"/>
    <cellStyle name="Comma 54 2 2 2 2" xfId="26528" xr:uid="{9BDF0775-B31D-4C6E-9844-DBBC6974889C}"/>
    <cellStyle name="Comma 54 2 2 3" xfId="18350" xr:uid="{3025E159-D17A-4FF1-8AAD-730F14590745}"/>
    <cellStyle name="Comma 54 2 3" xfId="9117" xr:uid="{23F438A1-002E-4A8F-9FEA-119C3A43620D}"/>
    <cellStyle name="Comma 54 2 3 2" xfId="23361" xr:uid="{C2BCF808-0535-4734-863D-5F6B707256EA}"/>
    <cellStyle name="Comma 54 2 4" xfId="15131" xr:uid="{6D190D95-8074-415F-B080-FCE9ACD04C66}"/>
    <cellStyle name="Comma 54 3" xfId="2261" xr:uid="{DF94E6D2-FF40-448C-876B-1751162B9F9C}"/>
    <cellStyle name="Comma 54 3 2" xfId="5903" xr:uid="{96C5E01A-FD49-4C1B-8BB1-B17602A4923C}"/>
    <cellStyle name="Comma 54 3 2 2" xfId="12402" xr:uid="{642B4318-4A8F-4FDE-A186-C5F0670A558C}"/>
    <cellStyle name="Comma 54 3 2 2 2" xfId="26635" xr:uid="{A984E143-7105-4E7B-BB27-A347E179B8F5}"/>
    <cellStyle name="Comma 54 3 2 3" xfId="18461" xr:uid="{6AB5CEE0-18C5-4E89-B7AE-3795CC1DA75D}"/>
    <cellStyle name="Comma 54 3 3" xfId="9239" xr:uid="{BD25F2F7-82F3-4B34-89CC-405223341A99}"/>
    <cellStyle name="Comma 54 3 3 2" xfId="23480" xr:uid="{0169E3EF-5F3D-4BC1-87D9-FEE44439B95B}"/>
    <cellStyle name="Comma 54 3 4" xfId="15256" xr:uid="{DA3762BD-EDB3-40CF-B6AF-6CA253F8FF03}"/>
    <cellStyle name="Comma 54 4" xfId="2765" xr:uid="{36496662-93AD-4F7C-844D-C8A2110B0FB9}"/>
    <cellStyle name="Comma 54 4 2" xfId="6425" xr:uid="{F3F8C131-BBDC-4F32-A4AC-A951F0D6789D}"/>
    <cellStyle name="Comma 54 4 2 2" xfId="12677" xr:uid="{AD9D38B3-B1FD-404A-838F-D4295926E81B}"/>
    <cellStyle name="Comma 54 4 2 2 2" xfId="26910" xr:uid="{74688E04-48E4-4AD9-B7C0-5A10204F50CA}"/>
    <cellStyle name="Comma 54 4 2 3" xfId="18737" xr:uid="{55550C62-1D74-4979-8980-73C74EFF22FA}"/>
    <cellStyle name="Comma 54 4 3" xfId="9756" xr:uid="{FE47F239-B4FE-44E1-90DA-FCBAD69C58C6}"/>
    <cellStyle name="Comma 54 4 3 2" xfId="23996" xr:uid="{F1F833B3-1223-4B9F-B802-ACB463FF83BA}"/>
    <cellStyle name="Comma 54 4 4" xfId="15789" xr:uid="{98E83DDE-8722-4E55-9A5F-4B0A1031C161}"/>
    <cellStyle name="Comma 54 5" xfId="3035" xr:uid="{39808537-59A0-4052-BB6F-2F160D5B28BC}"/>
    <cellStyle name="Comma 54 5 2" xfId="6685" xr:uid="{C4B60045-381A-420B-847C-F57621C85002}"/>
    <cellStyle name="Comma 54 5 2 2" xfId="12935" xr:uid="{6F87E731-A275-4135-9E79-1CA96C6198CB}"/>
    <cellStyle name="Comma 54 5 2 2 2" xfId="27168" xr:uid="{987A0711-C7A7-4770-BE20-9139345B72F6}"/>
    <cellStyle name="Comma 54 5 2 3" xfId="18995" xr:uid="{985B9272-706D-473E-95F6-6F246E59FF0E}"/>
    <cellStyle name="Comma 54 5 3" xfId="10016" xr:uid="{7283408F-25E8-40F8-A0E5-366173EF7528}"/>
    <cellStyle name="Comma 54 5 3 2" xfId="24256" xr:uid="{6A80DCBE-9D32-4C1E-9E4E-A313DBBAB786}"/>
    <cellStyle name="Comma 54 5 4" xfId="16049" xr:uid="{930D96FA-384C-4A8A-ACDA-8A234E5642CD}"/>
    <cellStyle name="Comma 54 6" xfId="3280" xr:uid="{F62D6759-72EB-46D2-96A6-5C9D07CFDFF5}"/>
    <cellStyle name="Comma 54 6 2" xfId="6930" xr:uid="{2D3B812F-02BB-4525-A1A4-BFB3174F0916}"/>
    <cellStyle name="Comma 54 6 2 2" xfId="13180" xr:uid="{2D4E17A2-BED9-479A-957A-77E90037F99B}"/>
    <cellStyle name="Comma 54 6 2 2 2" xfId="27413" xr:uid="{B173CACB-A81F-4931-83A7-21847E51928A}"/>
    <cellStyle name="Comma 54 6 2 3" xfId="19240" xr:uid="{5367CBF5-0E93-42EC-BC00-1A24E1FFCAB6}"/>
    <cellStyle name="Comma 54 6 3" xfId="10261" xr:uid="{D4A8F0A5-EDBD-444F-9126-0E462023D5E8}"/>
    <cellStyle name="Comma 54 6 3 2" xfId="24501" xr:uid="{B24B9121-B6FE-4317-A406-D875648BE8F9}"/>
    <cellStyle name="Comma 54 6 4" xfId="16294" xr:uid="{E71C26C3-EF89-401A-A581-D4A36566526E}"/>
    <cellStyle name="Comma 54 7" xfId="3493" xr:uid="{C7959B8E-DDDF-4D43-B112-314C9A482ECB}"/>
    <cellStyle name="Comma 54 7 2" xfId="7127" xr:uid="{51E3FBB8-426A-48AC-9609-A0EEF4ED1C5F}"/>
    <cellStyle name="Comma 54 7 2 2" xfId="13377" xr:uid="{A08ECB84-85CA-4405-A750-45D93C09A946}"/>
    <cellStyle name="Comma 54 7 2 2 2" xfId="27610" xr:uid="{30CB091B-3228-4136-AE0E-F8409BDBE8C7}"/>
    <cellStyle name="Comma 54 7 2 3" xfId="19437" xr:uid="{E1AAA185-1EA3-4D0C-9F66-5144A6A70A80}"/>
    <cellStyle name="Comma 54 7 3" xfId="10459" xr:uid="{7ABCBA86-A9BA-4C32-BC71-D25BC1E40D5D}"/>
    <cellStyle name="Comma 54 7 3 2" xfId="24698" xr:uid="{15576F87-93B6-4679-90EE-CFD8BF4C04FE}"/>
    <cellStyle name="Comma 54 7 4" xfId="16490" xr:uid="{9E7F6EE7-7157-4ED6-A143-0D023360A6FB}"/>
    <cellStyle name="Comma 54 8" xfId="4103" xr:uid="{AAD1E70C-4573-4A09-AF1B-919F18F59650}"/>
    <cellStyle name="Comma 54 8 2" xfId="7673" xr:uid="{502372AB-9F80-43DD-9870-75B9F4E2E7AF}"/>
    <cellStyle name="Comma 54 8 2 2" xfId="13923" xr:uid="{7FDF8341-5E05-405C-9EC8-3E05C7AC81F4}"/>
    <cellStyle name="Comma 54 8 2 2 2" xfId="28156" xr:uid="{896F178D-3BEA-4BB9-87AE-E14526AED1AD}"/>
    <cellStyle name="Comma 54 8 2 3" xfId="19983" xr:uid="{A2FAA14C-DA9B-4147-9009-BBB07F748435}"/>
    <cellStyle name="Comma 54 8 3" xfId="11004" xr:uid="{A999B300-76BE-4AC9-9116-9B64829A15C9}"/>
    <cellStyle name="Comma 54 8 3 2" xfId="25239" xr:uid="{A80B1DE2-C3AE-4A1E-AAFF-CCFD34B254BB}"/>
    <cellStyle name="Comma 54 8 4" xfId="17031" xr:uid="{7566600C-0075-41B1-97CE-D36A4E8DE52B}"/>
    <cellStyle name="Comma 54 9" xfId="5449" xr:uid="{7D9AF417-584B-4045-A12D-C1D08972D820}"/>
    <cellStyle name="Comma 54 9 2" xfId="8834" xr:uid="{AC0A4EDC-2DB8-4811-B003-54077B1D3EA4}"/>
    <cellStyle name="Comma 54 9 2 2" xfId="23078" xr:uid="{508A44D2-9280-46C5-B3DD-2C55C3D42AD1}"/>
    <cellStyle name="Comma 54 9 3" xfId="14857" xr:uid="{6C2C2D42-B44D-4235-88EA-155CB4612976}"/>
    <cellStyle name="Comma 55" xfId="701" xr:uid="{FA1EDBC2-FFE7-44EE-A121-45CFD76B398A}"/>
    <cellStyle name="Comma 55 10" xfId="4780" xr:uid="{4EF19A34-1BAE-440B-9AFA-9FC86F0B1707}"/>
    <cellStyle name="Comma 55 10 2" xfId="11658" xr:uid="{99B85D21-C3C7-46AF-96AB-DFCA23984609}"/>
    <cellStyle name="Comma 55 10 2 2" xfId="25891" xr:uid="{5252EF77-A438-4D72-9F98-8960C3E47D2B}"/>
    <cellStyle name="Comma 55 10 3" xfId="17708" xr:uid="{42AC2FC0-9EDF-4910-9C0D-BC072E785365}"/>
    <cellStyle name="Comma 55 11" xfId="8263" xr:uid="{9E9D4CB6-0E23-4B08-83C1-A624BAFAA83C}"/>
    <cellStyle name="Comma 55 11 2" xfId="22531" xr:uid="{018AE6D7-8F5B-4096-B646-474CA72CBF21}"/>
    <cellStyle name="Comma 55 12" xfId="1661" xr:uid="{BFC26153-8AE7-4144-911A-71E8CD8260C9}"/>
    <cellStyle name="Comma 55 12 2" xfId="20364" xr:uid="{B4CB8041-E9B9-4B9F-B0C0-B8CBFBCCBB21}"/>
    <cellStyle name="Comma 55 12 3" xfId="14313" xr:uid="{703920E7-3F76-4CF7-B714-EADCB0FCB943}"/>
    <cellStyle name="Comma 55 2" xfId="2000" xr:uid="{A1FD7F97-EE19-4EF7-ADBC-F152EE0017A3}"/>
    <cellStyle name="Comma 55 2 2" xfId="5759" xr:uid="{1444A00D-0A1C-48A6-8CD5-F3E0CCB52548}"/>
    <cellStyle name="Comma 55 2 2 2" xfId="12297" xr:uid="{CF5AE3C1-8BA0-4264-A71B-572CF3250D9E}"/>
    <cellStyle name="Comma 55 2 2 2 2" xfId="26530" xr:uid="{DD058905-1B47-4AB8-A15F-6744EF60411D}"/>
    <cellStyle name="Comma 55 2 2 3" xfId="18352" xr:uid="{0CA1D25A-9E07-4B90-83DE-F7AA16758442}"/>
    <cellStyle name="Comma 55 2 3" xfId="9119" xr:uid="{AF030C5F-5674-4891-87B3-6FE28BC07246}"/>
    <cellStyle name="Comma 55 2 3 2" xfId="23363" xr:uid="{4B9C9512-AB8D-46D4-A405-60B14CF79454}"/>
    <cellStyle name="Comma 55 2 4" xfId="15133" xr:uid="{F288F568-4DE4-4AAB-B855-C7E30639D477}"/>
    <cellStyle name="Comma 55 3" xfId="2259" xr:uid="{30C11B7E-8DB6-4B8F-BDBA-7FCCCD4D3242}"/>
    <cellStyle name="Comma 55 3 2" xfId="5901" xr:uid="{1764ECEB-E1BB-45C7-A62B-669F88CEDE69}"/>
    <cellStyle name="Comma 55 3 2 2" xfId="12400" xr:uid="{555554F4-0F7F-4BBF-AEDD-A52240BA9AA9}"/>
    <cellStyle name="Comma 55 3 2 2 2" xfId="26633" xr:uid="{92FDB705-3756-4AB3-BF63-DA85D0193052}"/>
    <cellStyle name="Comma 55 3 2 3" xfId="18459" xr:uid="{5E0F9AF1-4D92-4495-B062-E296C50FC8EF}"/>
    <cellStyle name="Comma 55 3 3" xfId="9237" xr:uid="{0BF75D72-D307-4373-8A00-0799B6B6CD8A}"/>
    <cellStyle name="Comma 55 3 3 2" xfId="23478" xr:uid="{017745C3-1332-471B-9E10-CA7D87069736}"/>
    <cellStyle name="Comma 55 3 4" xfId="15254" xr:uid="{80C3508D-DEEF-42F7-9742-1CCD8147B1B7}"/>
    <cellStyle name="Comma 55 4" xfId="2767" xr:uid="{E4FEF1D9-08CE-460F-8C07-4F6AD3C6F7FE}"/>
    <cellStyle name="Comma 55 4 2" xfId="6427" xr:uid="{5A9379EF-7B62-4743-AA31-17B8A0EC952C}"/>
    <cellStyle name="Comma 55 4 2 2" xfId="12679" xr:uid="{994B110D-B119-40C5-B4DA-DDD860D89FEE}"/>
    <cellStyle name="Comma 55 4 2 2 2" xfId="26912" xr:uid="{ED24646B-202C-4D27-AD2D-90128942FE45}"/>
    <cellStyle name="Comma 55 4 2 3" xfId="18739" xr:uid="{3814D59A-3A5B-4E3D-ADBF-AB2C87FE2EE9}"/>
    <cellStyle name="Comma 55 4 3" xfId="9758" xr:uid="{B9774BD1-BD11-4D15-AC0B-037EF98AA6AB}"/>
    <cellStyle name="Comma 55 4 3 2" xfId="23998" xr:uid="{6E8F9999-713B-4497-B2CC-533FDE9D858E}"/>
    <cellStyle name="Comma 55 4 4" xfId="15791" xr:uid="{DF85B71E-F09E-4AB0-82DF-1B949B61D4D0}"/>
    <cellStyle name="Comma 55 5" xfId="3037" xr:uid="{6346D7F7-A24F-402D-BCA5-5B9CA039F9D1}"/>
    <cellStyle name="Comma 55 5 2" xfId="6687" xr:uid="{85D58399-D8CE-498D-BDF4-736412CEBED6}"/>
    <cellStyle name="Comma 55 5 2 2" xfId="12937" xr:uid="{8436B3D2-98D8-4CDF-BE1D-1EEBD2A2D44A}"/>
    <cellStyle name="Comma 55 5 2 2 2" xfId="27170" xr:uid="{EDDC5CAE-0779-4266-84CE-C40BB40C7D30}"/>
    <cellStyle name="Comma 55 5 2 3" xfId="18997" xr:uid="{E428FD11-76F9-4DEC-9409-556D1E33D21D}"/>
    <cellStyle name="Comma 55 5 3" xfId="10018" xr:uid="{6C0C20C9-1FA0-4B6E-A447-2731FF5D0298}"/>
    <cellStyle name="Comma 55 5 3 2" xfId="24258" xr:uid="{AD110AB0-7D96-4333-91FB-71C7661582CC}"/>
    <cellStyle name="Comma 55 5 4" xfId="16051" xr:uid="{E87C249B-59B4-4790-9A79-F5F30A1D43C8}"/>
    <cellStyle name="Comma 55 6" xfId="3282" xr:uid="{84063F7E-F1D6-4A24-B1EE-8DE1E23AC23C}"/>
    <cellStyle name="Comma 55 6 2" xfId="6932" xr:uid="{A9F0FC5F-1A95-4E21-B83C-7D8416C7FC09}"/>
    <cellStyle name="Comma 55 6 2 2" xfId="13182" xr:uid="{212661A2-095D-403B-940E-ADD868A6DD01}"/>
    <cellStyle name="Comma 55 6 2 2 2" xfId="27415" xr:uid="{0383BA8F-8EAB-471F-889C-0BAE6D264ED7}"/>
    <cellStyle name="Comma 55 6 2 3" xfId="19242" xr:uid="{3EE36C80-68A9-4AD4-96DF-213710AF5B42}"/>
    <cellStyle name="Comma 55 6 3" xfId="10263" xr:uid="{06E2B1AF-973E-43C8-8182-64A71D31D703}"/>
    <cellStyle name="Comma 55 6 3 2" xfId="24503" xr:uid="{5513944C-7B71-44B4-B86A-D449A808049F}"/>
    <cellStyle name="Comma 55 6 4" xfId="16296" xr:uid="{1D0A2590-987F-46F4-AEDF-7030EB5A4B8B}"/>
    <cellStyle name="Comma 55 7" xfId="3491" xr:uid="{1B1013FD-A506-4485-8E66-4E216B06C5A6}"/>
    <cellStyle name="Comma 55 7 2" xfId="7125" xr:uid="{67F58B52-17E9-4AFB-8F59-D48FE8F8E10B}"/>
    <cellStyle name="Comma 55 7 2 2" xfId="13375" xr:uid="{6E6CED58-A967-4DEF-B9A1-70ECC578002D}"/>
    <cellStyle name="Comma 55 7 2 2 2" xfId="27608" xr:uid="{BF858E90-B6C8-4F2A-98DA-CBEF8058AA55}"/>
    <cellStyle name="Comma 55 7 2 3" xfId="19435" xr:uid="{E873F338-7DB3-4ADD-986B-BF67A732A2C4}"/>
    <cellStyle name="Comma 55 7 3" xfId="10457" xr:uid="{B7345D04-308C-4F74-965A-ADF1BE2A7B23}"/>
    <cellStyle name="Comma 55 7 3 2" xfId="24696" xr:uid="{91802E28-F226-4C45-A5B9-9FFDE4C2CAD9}"/>
    <cellStyle name="Comma 55 7 4" xfId="16488" xr:uid="{00B18E6A-75EC-492E-ABFD-C5FF4ADF53E8}"/>
    <cellStyle name="Comma 55 8" xfId="4101" xr:uid="{7D766156-2BEB-4023-BC59-E119FFDE9A8D}"/>
    <cellStyle name="Comma 55 8 2" xfId="7671" xr:uid="{AAA7A1E3-30A7-41EE-B3B9-33F0659705ED}"/>
    <cellStyle name="Comma 55 8 2 2" xfId="13921" xr:uid="{4C14B171-83AE-4EE5-9D52-7E4B540BD307}"/>
    <cellStyle name="Comma 55 8 2 2 2" xfId="28154" xr:uid="{411BEAEE-9459-411D-A2A6-3CCF5B9A5E13}"/>
    <cellStyle name="Comma 55 8 2 3" xfId="19981" xr:uid="{EBDCB183-6B72-4DF7-8A65-79878D79A7D5}"/>
    <cellStyle name="Comma 55 8 3" xfId="11002" xr:uid="{A51044C2-50EE-4B15-B6DF-BAC665E0CBAF}"/>
    <cellStyle name="Comma 55 8 3 2" xfId="25237" xr:uid="{B165D16F-2E5C-4128-9EE6-188E5FFCBAB4}"/>
    <cellStyle name="Comma 55 8 4" xfId="17029" xr:uid="{A5E4A3AC-A8C4-4060-9CE4-5039FC567834}"/>
    <cellStyle name="Comma 55 9" xfId="5451" xr:uid="{055DC00C-05CD-4845-83EF-83B83DFF7B33}"/>
    <cellStyle name="Comma 55 9 2" xfId="8836" xr:uid="{FC10BB49-7991-4C1C-9201-9701950DFA3D}"/>
    <cellStyle name="Comma 55 9 2 2" xfId="23080" xr:uid="{7B0BC790-B553-4D21-B367-4A59A26BE5E8}"/>
    <cellStyle name="Comma 55 9 3" xfId="14859" xr:uid="{08D555A0-B14A-45F9-85F4-EFE4F7F75E07}"/>
    <cellStyle name="Comma 56" xfId="705" xr:uid="{6A9FC9EA-9F0E-487D-BF14-4147471B531E}"/>
    <cellStyle name="Comma 56 10" xfId="4784" xr:uid="{1AE3BCBA-03CB-4FC5-8FBA-AA3DE0CE696B}"/>
    <cellStyle name="Comma 56 10 2" xfId="11662" xr:uid="{9C821B1F-75C6-4716-954C-48476AEA7182}"/>
    <cellStyle name="Comma 56 10 2 2" xfId="25895" xr:uid="{710FB355-6627-45EB-AC9A-36F3C8F67316}"/>
    <cellStyle name="Comma 56 10 3" xfId="17712" xr:uid="{F18B81AE-967C-4C98-AD23-430965888483}"/>
    <cellStyle name="Comma 56 11" xfId="8267" xr:uid="{3880B3E2-F1A9-4758-8244-E5C8A6A094FB}"/>
    <cellStyle name="Comma 56 11 2" xfId="22535" xr:uid="{E21F0593-341B-40E2-B0F6-A8684681A780}"/>
    <cellStyle name="Comma 56 12" xfId="1663" xr:uid="{F9F13D6C-4E62-40D4-8276-4E75FADE2E26}"/>
    <cellStyle name="Comma 56 12 2" xfId="20365" xr:uid="{2E89F99A-3B28-4095-B2EF-70AD467BEEA2}"/>
    <cellStyle name="Comma 56 12 3" xfId="14317" xr:uid="{2C4A2342-8C21-427E-A8EB-E95E004DC4ED}"/>
    <cellStyle name="Comma 56 2" xfId="2002" xr:uid="{9FC8FD90-611A-44BB-98AC-2CD4C27FBBB8}"/>
    <cellStyle name="Comma 56 2 2" xfId="5761" xr:uid="{1E88F472-E656-4A6A-B7F7-5841CEB04331}"/>
    <cellStyle name="Comma 56 2 2 2" xfId="12299" xr:uid="{9EA3176B-FA68-4D6F-8287-336FFC674ADD}"/>
    <cellStyle name="Comma 56 2 2 2 2" xfId="26532" xr:uid="{0F2B2354-6957-499E-934D-9C31B7728218}"/>
    <cellStyle name="Comma 56 2 2 3" xfId="18354" xr:uid="{DFA489C8-19C4-47AD-AA13-5E36AAC25BE9}"/>
    <cellStyle name="Comma 56 2 3" xfId="9121" xr:uid="{6C6D1BE4-590A-42CA-9991-6B485CBBC770}"/>
    <cellStyle name="Comma 56 2 3 2" xfId="23365" xr:uid="{4D53A950-C2F3-41DF-9A53-C66047CA068F}"/>
    <cellStyle name="Comma 56 2 4" xfId="15135" xr:uid="{1F75DA4B-3680-4CA1-820E-E69745A41161}"/>
    <cellStyle name="Comma 56 3" xfId="2263" xr:uid="{20D38857-D9D9-4E64-A436-7D5CF40D199A}"/>
    <cellStyle name="Comma 56 3 2" xfId="5905" xr:uid="{2896E56E-E302-4C86-BFD6-6B81A0B35733}"/>
    <cellStyle name="Comma 56 3 2 2" xfId="12404" xr:uid="{7102878A-4A4C-48D1-BB74-D353C8F14FF7}"/>
    <cellStyle name="Comma 56 3 2 2 2" xfId="26637" xr:uid="{F9BF681A-A0E7-454E-AB25-94C3B3F58A1C}"/>
    <cellStyle name="Comma 56 3 2 3" xfId="18463" xr:uid="{7DC33E8E-CC2D-456C-8139-48826492F9DF}"/>
    <cellStyle name="Comma 56 3 3" xfId="9241" xr:uid="{A8BF4AA9-4590-475A-AD8B-AAB63EB00348}"/>
    <cellStyle name="Comma 56 3 3 2" xfId="23482" xr:uid="{F8D79588-0C34-4F67-B648-5BB2A1213C56}"/>
    <cellStyle name="Comma 56 3 4" xfId="15258" xr:uid="{6BE7723E-084F-44B5-B2A6-2AB980234C48}"/>
    <cellStyle name="Comma 56 4" xfId="2769" xr:uid="{AE7CDB20-C0DC-4F63-A980-F07A689575C6}"/>
    <cellStyle name="Comma 56 4 2" xfId="6429" xr:uid="{99B66101-F714-4476-80D1-2BD729EE8579}"/>
    <cellStyle name="Comma 56 4 2 2" xfId="12681" xr:uid="{8F4D682D-9612-42F2-9810-B20E364E8BD1}"/>
    <cellStyle name="Comma 56 4 2 2 2" xfId="26914" xr:uid="{65022F7A-049B-4497-BF7E-D6A691CE0F9E}"/>
    <cellStyle name="Comma 56 4 2 3" xfId="18741" xr:uid="{E2902577-E97A-4C3C-8705-84DC2568E8AA}"/>
    <cellStyle name="Comma 56 4 3" xfId="9760" xr:uid="{4F3C04CB-DF47-4F89-9D0D-E474612508F7}"/>
    <cellStyle name="Comma 56 4 3 2" xfId="24000" xr:uid="{2FFFD782-AA5C-42E1-944F-32CA76005944}"/>
    <cellStyle name="Comma 56 4 4" xfId="15793" xr:uid="{77867E3A-C2C0-46CF-8547-D44690DB46B2}"/>
    <cellStyle name="Comma 56 5" xfId="3039" xr:uid="{F08E3595-A8B9-4F5A-8942-A6E93EB4DAF5}"/>
    <cellStyle name="Comma 56 5 2" xfId="6689" xr:uid="{9883EA52-B6BF-4D13-99A7-42EB62C42BAB}"/>
    <cellStyle name="Comma 56 5 2 2" xfId="12939" xr:uid="{74B18C35-EDA4-4452-92B1-6E9DC9094B8B}"/>
    <cellStyle name="Comma 56 5 2 2 2" xfId="27172" xr:uid="{C6F6209E-BD41-43E3-9BEE-14DDC9769059}"/>
    <cellStyle name="Comma 56 5 2 3" xfId="18999" xr:uid="{B7459B47-7559-4CF6-8134-820F37EA23C8}"/>
    <cellStyle name="Comma 56 5 3" xfId="10020" xr:uid="{4CFD17E9-857C-490F-9DAB-47E08334E272}"/>
    <cellStyle name="Comma 56 5 3 2" xfId="24260" xr:uid="{B5F9C0BD-B802-4BF8-83D1-80B87E6626A0}"/>
    <cellStyle name="Comma 56 5 4" xfId="16053" xr:uid="{8177304D-2C58-4EEA-A337-89CFAA485B84}"/>
    <cellStyle name="Comma 56 6" xfId="3284" xr:uid="{67539C1A-2317-4DFD-AA4F-A1A844F9E0BC}"/>
    <cellStyle name="Comma 56 6 2" xfId="6934" xr:uid="{DA46DBBB-0313-4F4E-B1C4-FFB5CDFA48D8}"/>
    <cellStyle name="Comma 56 6 2 2" xfId="13184" xr:uid="{217AF1BF-929C-4778-9876-F686AB28238A}"/>
    <cellStyle name="Comma 56 6 2 2 2" xfId="27417" xr:uid="{24BEB877-7919-477E-9EA4-0127BF9C42C1}"/>
    <cellStyle name="Comma 56 6 2 3" xfId="19244" xr:uid="{FB06BF90-437B-4CDB-B53E-839AF1EFB843}"/>
    <cellStyle name="Comma 56 6 3" xfId="10265" xr:uid="{74306849-7918-4C40-AD8A-CFFBBBD832C3}"/>
    <cellStyle name="Comma 56 6 3 2" xfId="24505" xr:uid="{33A7463E-1E18-4019-A227-64E98E87CF4F}"/>
    <cellStyle name="Comma 56 6 4" xfId="16298" xr:uid="{70C023DF-0CB9-45BF-B0DE-E6F6E6C3561B}"/>
    <cellStyle name="Comma 56 7" xfId="3495" xr:uid="{E707668C-D39B-4F57-9259-AA1ACE11C41E}"/>
    <cellStyle name="Comma 56 7 2" xfId="7129" xr:uid="{3B0A5F14-0C25-47E2-A8E6-6C952487861B}"/>
    <cellStyle name="Comma 56 7 2 2" xfId="13379" xr:uid="{C377DF4B-5B83-46CD-8626-A3B1F9FD9FAC}"/>
    <cellStyle name="Comma 56 7 2 2 2" xfId="27612" xr:uid="{A4432330-5691-4326-AAE7-A5FEBEDBED2C}"/>
    <cellStyle name="Comma 56 7 2 3" xfId="19439" xr:uid="{A1A1E845-7ABC-4579-8F4C-C9AFCF20649E}"/>
    <cellStyle name="Comma 56 7 3" xfId="10461" xr:uid="{AD6C3945-6F01-4F38-8A08-8152B389CEC0}"/>
    <cellStyle name="Comma 56 7 3 2" xfId="24700" xr:uid="{F93C6ED1-5495-4FD6-A1A0-4B21F17BC20C}"/>
    <cellStyle name="Comma 56 7 4" xfId="16492" xr:uid="{6799D979-95D7-4CFF-9406-6DAE2750AA95}"/>
    <cellStyle name="Comma 56 8" xfId="4105" xr:uid="{53D1415C-CDF3-47CE-B2C4-49C0796CB3D8}"/>
    <cellStyle name="Comma 56 8 2" xfId="7675" xr:uid="{048F1ADD-E2C7-4AD6-92AD-4ADB04157A95}"/>
    <cellStyle name="Comma 56 8 2 2" xfId="13925" xr:uid="{D6928D15-89D5-47BA-925B-248AFFEA0110}"/>
    <cellStyle name="Comma 56 8 2 2 2" xfId="28158" xr:uid="{652D5C10-3631-405D-A589-337130843ED1}"/>
    <cellStyle name="Comma 56 8 2 3" xfId="19985" xr:uid="{7A292761-5C81-4940-948D-AFA95FB39E00}"/>
    <cellStyle name="Comma 56 8 3" xfId="11006" xr:uid="{C60F2710-DE94-4F41-AD5A-F7151D7BEBCC}"/>
    <cellStyle name="Comma 56 8 3 2" xfId="25241" xr:uid="{0EDE7D55-96CA-44DA-BE72-A453A5B3DEAF}"/>
    <cellStyle name="Comma 56 8 4" xfId="17033" xr:uid="{05AC7382-66E5-468A-85BF-CEFA2C97F2A3}"/>
    <cellStyle name="Comma 56 9" xfId="5453" xr:uid="{BC6CBEA3-B4EA-430E-A4AD-A9F55D363616}"/>
    <cellStyle name="Comma 56 9 2" xfId="8838" xr:uid="{1091C0F3-9781-4C75-AF28-33CF9B4D1170}"/>
    <cellStyle name="Comma 56 9 2 2" xfId="23082" xr:uid="{429EF6EF-3FB8-43D5-9EDB-F16ACE65EF88}"/>
    <cellStyle name="Comma 56 9 3" xfId="14861" xr:uid="{A6DFC733-34DC-44C2-9316-BADE5E64B11B}"/>
    <cellStyle name="Comma 57" xfId="706" xr:uid="{6F3B3F25-339E-4359-BF37-A695D6AC9282}"/>
    <cellStyle name="Comma 57 10" xfId="4785" xr:uid="{3EB99332-32A5-4DF3-8919-9A58776BEAD0}"/>
    <cellStyle name="Comma 57 10 2" xfId="11663" xr:uid="{4CCB3099-B15A-46EA-942C-D926CA7C84F8}"/>
    <cellStyle name="Comma 57 10 2 2" xfId="25896" xr:uid="{E9BE5AF5-B11D-4244-92BF-41D4B11ED45D}"/>
    <cellStyle name="Comma 57 10 3" xfId="17713" xr:uid="{F6180143-9EC6-4B52-863C-6A2B77DD5E5C}"/>
    <cellStyle name="Comma 57 11" xfId="8268" xr:uid="{0AC7A067-16D9-46BF-A34A-1BA4EB173402}"/>
    <cellStyle name="Comma 57 11 2" xfId="22536" xr:uid="{F5E0E1BD-9AF5-40D5-ADF2-D1F7EC31D28F}"/>
    <cellStyle name="Comma 57 12" xfId="1665" xr:uid="{A5B0F901-9AD4-4E3D-9D91-6B18C2059C2D}"/>
    <cellStyle name="Comma 57 12 2" xfId="20366" xr:uid="{1E327297-B4F7-4789-ACF1-CAF2B841A0A9}"/>
    <cellStyle name="Comma 57 12 3" xfId="14318" xr:uid="{C3551DE7-4140-4116-9CE3-8B201E823A42}"/>
    <cellStyle name="Comma 57 2" xfId="2004" xr:uid="{A3262B89-2DC4-4F89-A7AE-D2D65A6B98D2}"/>
    <cellStyle name="Comma 57 2 2" xfId="5763" xr:uid="{109AC117-23F2-4F71-B5A3-1DAF14BCD2F4}"/>
    <cellStyle name="Comma 57 2 2 2" xfId="12300" xr:uid="{EE2F3D7E-E9D5-4A93-BE94-7D2DDFA6EE5C}"/>
    <cellStyle name="Comma 57 2 2 2 2" xfId="26533" xr:uid="{B26CEEA3-C494-4A72-B2A5-B823903E7265}"/>
    <cellStyle name="Comma 57 2 2 3" xfId="18355" xr:uid="{A66691A9-D051-4771-A353-0450F5D6F431}"/>
    <cellStyle name="Comma 57 2 3" xfId="9123" xr:uid="{F9BD7C2D-B666-4058-8EBD-76BAF424DBD0}"/>
    <cellStyle name="Comma 57 2 3 2" xfId="23367" xr:uid="{FD229C6D-2A8F-4410-89C0-796C624BDD21}"/>
    <cellStyle name="Comma 57 2 4" xfId="15137" xr:uid="{9155794D-1921-4C79-BA43-D2DCB66AFAA5}"/>
    <cellStyle name="Comma 57 3" xfId="2264" xr:uid="{FFF0F880-4BCB-4716-A44B-353FA3A5BA80}"/>
    <cellStyle name="Comma 57 3 2" xfId="5906" xr:uid="{63056991-2CFE-40FF-AA3A-1AD103665920}"/>
    <cellStyle name="Comma 57 3 2 2" xfId="12405" xr:uid="{4C5B95FE-FC1C-4C6A-8617-62D85166165E}"/>
    <cellStyle name="Comma 57 3 2 2 2" xfId="26638" xr:uid="{9CD73ACE-C1BD-4359-954A-0F569A29E698}"/>
    <cellStyle name="Comma 57 3 2 3" xfId="18464" xr:uid="{5FFC3709-4C3B-4A3D-AE3E-3ADEFFE0EF2A}"/>
    <cellStyle name="Comma 57 3 3" xfId="9242" xr:uid="{5AF80862-DE03-42C4-AAA4-D97233C1F1B7}"/>
    <cellStyle name="Comma 57 3 3 2" xfId="23483" xr:uid="{6BD7EA48-7847-4DA5-B97C-06B75DFF9C23}"/>
    <cellStyle name="Comma 57 3 4" xfId="15259" xr:uid="{2ECEC930-C4E3-4447-AE39-36D16122D489}"/>
    <cellStyle name="Comma 57 4" xfId="2771" xr:uid="{E7E29F4C-8322-4C3D-9A14-6E73BCEBAF3F}"/>
    <cellStyle name="Comma 57 4 2" xfId="6431" xr:uid="{1BA85613-CA38-4464-B815-65C9AB868507}"/>
    <cellStyle name="Comma 57 4 2 2" xfId="12682" xr:uid="{2041E01B-9EFC-4EE7-A627-B3169EE7EE6A}"/>
    <cellStyle name="Comma 57 4 2 2 2" xfId="26915" xr:uid="{225C9A1C-C2EC-4AA4-A321-C3B5B54A90F0}"/>
    <cellStyle name="Comma 57 4 2 3" xfId="18742" xr:uid="{4A5FF39D-BABB-45C1-8D53-947C69627331}"/>
    <cellStyle name="Comma 57 4 3" xfId="9762" xr:uid="{AF9DE829-83F0-40FD-9B9C-D05BFABC1F69}"/>
    <cellStyle name="Comma 57 4 3 2" xfId="24002" xr:uid="{74E1C900-9FE5-48A8-9F50-98B550400897}"/>
    <cellStyle name="Comma 57 4 4" xfId="15795" xr:uid="{9FA59919-8F06-45F2-9731-E9AFA6AB8401}"/>
    <cellStyle name="Comma 57 5" xfId="3041" xr:uid="{F7207B54-F6D2-473E-A1E2-D213C5FBEEBD}"/>
    <cellStyle name="Comma 57 5 2" xfId="6691" xr:uid="{D50CB61F-D10A-47E1-9560-92B634124387}"/>
    <cellStyle name="Comma 57 5 2 2" xfId="12941" xr:uid="{A0C6257B-3F58-4515-A037-E306A29FA24C}"/>
    <cellStyle name="Comma 57 5 2 2 2" xfId="27174" xr:uid="{AA32F677-3603-460D-B573-0DEB7FBB3A5A}"/>
    <cellStyle name="Comma 57 5 2 3" xfId="19001" xr:uid="{A2A08317-83C7-404E-8A6A-2F8A72C512EE}"/>
    <cellStyle name="Comma 57 5 3" xfId="10022" xr:uid="{CEEA8891-78EB-4FC9-9EB8-FA702422F892}"/>
    <cellStyle name="Comma 57 5 3 2" xfId="24262" xr:uid="{579BFAF9-9E82-465E-B15F-50C77A2471DB}"/>
    <cellStyle name="Comma 57 5 4" xfId="16055" xr:uid="{724DAEC9-83A5-40A5-9730-3A6BDCD928A9}"/>
    <cellStyle name="Comma 57 6" xfId="3286" xr:uid="{738B7D2E-50C7-4831-B470-E6AC1766BB17}"/>
    <cellStyle name="Comma 57 6 2" xfId="6936" xr:uid="{9D0E2424-19E0-4BFE-AC67-F14131B9B715}"/>
    <cellStyle name="Comma 57 6 2 2" xfId="13186" xr:uid="{B1B48613-3F99-4A4D-946D-B220F9D02400}"/>
    <cellStyle name="Comma 57 6 2 2 2" xfId="27419" xr:uid="{2D873C0D-52D2-4BFE-BA6E-D5829D1BACB7}"/>
    <cellStyle name="Comma 57 6 2 3" xfId="19246" xr:uid="{E6F30440-AE00-4945-BC47-E8E4DC05DCB4}"/>
    <cellStyle name="Comma 57 6 3" xfId="10267" xr:uid="{05FB3719-5E2A-4A46-96EC-B04C213D8552}"/>
    <cellStyle name="Comma 57 6 3 2" xfId="24507" xr:uid="{72DF9EC9-3527-4136-9C9F-8E5ED53B4AC7}"/>
    <cellStyle name="Comma 57 6 4" xfId="16300" xr:uid="{0FA4B047-C047-4E72-BE73-74ADB6A28804}"/>
    <cellStyle name="Comma 57 7" xfId="3496" xr:uid="{34DDDB33-DEA1-40AA-85C5-D4876FB4A9B2}"/>
    <cellStyle name="Comma 57 7 2" xfId="7130" xr:uid="{8F38861F-D4DD-4FA9-BE62-4B270DBA6B31}"/>
    <cellStyle name="Comma 57 7 2 2" xfId="13380" xr:uid="{B6B56489-72D8-4DE7-97DE-72F7DE7FFF52}"/>
    <cellStyle name="Comma 57 7 2 2 2" xfId="27613" xr:uid="{061AF7E8-5677-4712-A8C5-D97D0B8FD337}"/>
    <cellStyle name="Comma 57 7 2 3" xfId="19440" xr:uid="{F1B0893D-79A9-482D-B0BF-97BD0C4E3F5F}"/>
    <cellStyle name="Comma 57 7 3" xfId="10462" xr:uid="{3D4BCD9A-D022-4A62-820F-0D8AA8992C2D}"/>
    <cellStyle name="Comma 57 7 3 2" xfId="24701" xr:uid="{69C69BB5-8B66-494C-B681-5A444193577E}"/>
    <cellStyle name="Comma 57 7 4" xfId="16493" xr:uid="{CE4DE985-3705-4C9D-8333-7C9CD862F1D7}"/>
    <cellStyle name="Comma 57 8" xfId="4106" xr:uid="{6A378B59-1A5C-4529-A795-1DD5D335B14F}"/>
    <cellStyle name="Comma 57 8 2" xfId="7676" xr:uid="{E169AA04-179A-41E8-8EC9-1D0FD72243E1}"/>
    <cellStyle name="Comma 57 8 2 2" xfId="13926" xr:uid="{731C225D-6B98-4D2D-A793-820321A773CD}"/>
    <cellStyle name="Comma 57 8 2 2 2" xfId="28159" xr:uid="{43B82103-7999-4FF5-A48B-0A39C13ACB3B}"/>
    <cellStyle name="Comma 57 8 2 3" xfId="19986" xr:uid="{E15C9DD7-E081-4F74-8656-FD581AE4A3BA}"/>
    <cellStyle name="Comma 57 8 3" xfId="11007" xr:uid="{3C74C1CE-ECFA-460E-9AE7-A2818CC272EC}"/>
    <cellStyle name="Comma 57 8 3 2" xfId="25242" xr:uid="{6B1309CE-AB80-403D-B821-2155B3BA0DCE}"/>
    <cellStyle name="Comma 57 8 4" xfId="17034" xr:uid="{A2454044-BE0D-4CF0-8EB8-D33FB61AB121}"/>
    <cellStyle name="Comma 57 9" xfId="5455" xr:uid="{35503E99-8288-4065-9F9D-887F7899E5D0}"/>
    <cellStyle name="Comma 57 9 2" xfId="8840" xr:uid="{C9F0027E-3856-43F6-AA73-3D6D64F3D0A0}"/>
    <cellStyle name="Comma 57 9 2 2" xfId="23084" xr:uid="{A94CA808-706D-45D3-9AE4-0C6BAE8D47EE}"/>
    <cellStyle name="Comma 57 9 3" xfId="14863" xr:uid="{D0AADF9C-2A22-4979-B78E-B160850FFEA2}"/>
    <cellStyle name="Comma 58" xfId="710" xr:uid="{F2B11C04-8629-46FC-9D38-5B85B3B22214}"/>
    <cellStyle name="Comma 58 10" xfId="4789" xr:uid="{639BBD77-B337-4FF1-9DA4-16137B4FAE57}"/>
    <cellStyle name="Comma 58 10 2" xfId="11667" xr:uid="{3131DE50-F146-4A7C-A604-8CF26FC1AE22}"/>
    <cellStyle name="Comma 58 10 2 2" xfId="25900" xr:uid="{168A3FD5-754A-4F1E-B11F-56835D7F3A4F}"/>
    <cellStyle name="Comma 58 10 3" xfId="17717" xr:uid="{ED75CCB4-5D46-4CB8-A147-F5CB58A5B7E5}"/>
    <cellStyle name="Comma 58 11" xfId="8272" xr:uid="{0DB2386C-5DEE-44FF-A7D3-FFF6C4677ABE}"/>
    <cellStyle name="Comma 58 11 2" xfId="22540" xr:uid="{77D3566F-C5D2-40FC-B92A-22C16202617C}"/>
    <cellStyle name="Comma 58 12" xfId="1666" xr:uid="{7A0B368C-F5B7-42E1-AC21-ECB84CB552F8}"/>
    <cellStyle name="Comma 58 12 2" xfId="20367" xr:uid="{498D26F4-3148-4299-9DE5-9BDF6C367C04}"/>
    <cellStyle name="Comma 58 12 3" xfId="14322" xr:uid="{1866748E-8CB4-4EEE-8EAA-CBB56F2AABCD}"/>
    <cellStyle name="Comma 58 2" xfId="2005" xr:uid="{7E3DB214-33A0-4871-9219-85B80360ADA4}"/>
    <cellStyle name="Comma 58 2 2" xfId="5764" xr:uid="{596AD61F-BBE8-4B3D-96D0-0272FA6902C1}"/>
    <cellStyle name="Comma 58 2 2 2" xfId="12301" xr:uid="{0BB7F5C0-8476-4C1B-A2C9-5D1B12BBBBA8}"/>
    <cellStyle name="Comma 58 2 2 2 2" xfId="26534" xr:uid="{785B08B8-1EF9-4A20-9923-18C2A4650BCE}"/>
    <cellStyle name="Comma 58 2 2 3" xfId="18356" xr:uid="{C9402B8B-C945-46A6-9FB2-A335F68E9341}"/>
    <cellStyle name="Comma 58 2 3" xfId="9124" xr:uid="{545C7FFC-EA80-4A4E-8C0D-90E79ECD5E5C}"/>
    <cellStyle name="Comma 58 2 3 2" xfId="23368" xr:uid="{F0AE420C-64BA-4F2C-90E4-E62330635437}"/>
    <cellStyle name="Comma 58 2 4" xfId="15138" xr:uid="{FA59D2FC-62FD-4F3F-9353-4E16EEA51964}"/>
    <cellStyle name="Comma 58 3" xfId="2266" xr:uid="{33DFF769-3331-471D-9C5B-915F539DC134}"/>
    <cellStyle name="Comma 58 3 2" xfId="5908" xr:uid="{BF7EF544-8FB9-4B81-9FB5-82E2CA8351DC}"/>
    <cellStyle name="Comma 58 3 2 2" xfId="12407" xr:uid="{9BE650C3-407B-41AD-95D5-68C9D16921F5}"/>
    <cellStyle name="Comma 58 3 2 2 2" xfId="26640" xr:uid="{2700CA2F-B9F4-4278-87E2-F72C27AF5FBD}"/>
    <cellStyle name="Comma 58 3 2 3" xfId="18466" xr:uid="{C4A3365D-6FE2-4572-94E0-5B5DC50E89E4}"/>
    <cellStyle name="Comma 58 3 3" xfId="9244" xr:uid="{D4D17E28-63DC-41E8-873A-C3B3C0049583}"/>
    <cellStyle name="Comma 58 3 3 2" xfId="23485" xr:uid="{13D5C86C-2528-4591-A201-183A2CCDD80B}"/>
    <cellStyle name="Comma 58 3 4" xfId="15261" xr:uid="{8A12F589-A4E3-4AD4-883F-F7BA47A0121D}"/>
    <cellStyle name="Comma 58 4" xfId="2772" xr:uid="{50AEBED8-9CB8-4DC7-896F-13AEC8E962BF}"/>
    <cellStyle name="Comma 58 4 2" xfId="6432" xr:uid="{BBFE79B1-13E4-4C44-A978-AE3E06E9A4AD}"/>
    <cellStyle name="Comma 58 4 2 2" xfId="12683" xr:uid="{D4580562-6EA9-4DFE-8A00-CF00CF3FB606}"/>
    <cellStyle name="Comma 58 4 2 2 2" xfId="26916" xr:uid="{8A0E59B9-48A4-49DA-963F-461DC1C499BE}"/>
    <cellStyle name="Comma 58 4 2 3" xfId="18743" xr:uid="{1428ECF5-70D8-498A-94EC-3E65E30DC252}"/>
    <cellStyle name="Comma 58 4 3" xfId="9763" xr:uid="{F9366D8F-E3E5-4779-883C-E2853651AAD1}"/>
    <cellStyle name="Comma 58 4 3 2" xfId="24003" xr:uid="{DEBC0483-0586-420E-B735-1E8A33CA79CD}"/>
    <cellStyle name="Comma 58 4 4" xfId="15796" xr:uid="{F8C84FD9-7244-486D-82F8-B39292149985}"/>
    <cellStyle name="Comma 58 5" xfId="3042" xr:uid="{150FB7F1-5520-4FDF-92F2-0B08C8E56002}"/>
    <cellStyle name="Comma 58 5 2" xfId="6692" xr:uid="{4E9DFC1D-9E44-4C0C-A011-81148A9EE4FB}"/>
    <cellStyle name="Comma 58 5 2 2" xfId="12942" xr:uid="{E7042351-6E2A-44B6-802A-8AF874BCFCF9}"/>
    <cellStyle name="Comma 58 5 2 2 2" xfId="27175" xr:uid="{89DE76BB-0536-4F0C-A4AC-246A4FA9E9AB}"/>
    <cellStyle name="Comma 58 5 2 3" xfId="19002" xr:uid="{AE118B19-3390-4D3E-AD24-160BA5D3A7CE}"/>
    <cellStyle name="Comma 58 5 3" xfId="10023" xr:uid="{1FDFCC04-02B8-4754-A758-3D5A9773A806}"/>
    <cellStyle name="Comma 58 5 3 2" xfId="24263" xr:uid="{CCDEE78D-3416-4452-BF7B-5242D53AB63B}"/>
    <cellStyle name="Comma 58 5 4" xfId="16056" xr:uid="{D0357C5D-47DA-4C6C-999E-9BADF2AA7DAA}"/>
    <cellStyle name="Comma 58 6" xfId="3287" xr:uid="{FED2B282-882B-4DD8-B9CF-6A57059DED19}"/>
    <cellStyle name="Comma 58 6 2" xfId="6937" xr:uid="{A64A5441-9971-4BD7-BB93-E8646E525B90}"/>
    <cellStyle name="Comma 58 6 2 2" xfId="13187" xr:uid="{C7D269DD-4A4F-407C-8272-5E0F3D989F47}"/>
    <cellStyle name="Comma 58 6 2 2 2" xfId="27420" xr:uid="{AB852F5F-6EF6-4A34-90B6-EC6313BC2E08}"/>
    <cellStyle name="Comma 58 6 2 3" xfId="19247" xr:uid="{0B094F2F-3DA8-42B5-80B7-8938EA885D91}"/>
    <cellStyle name="Comma 58 6 3" xfId="10268" xr:uid="{EF92A092-80AC-4FD8-838C-98A24B426DA6}"/>
    <cellStyle name="Comma 58 6 3 2" xfId="24508" xr:uid="{2D7B3E85-0031-46F8-AB16-8C9147F05B35}"/>
    <cellStyle name="Comma 58 6 4" xfId="16301" xr:uid="{3EAD61AF-4761-4D85-A550-8069C126DDC9}"/>
    <cellStyle name="Comma 58 7" xfId="3500" xr:uid="{9984B1B0-A34D-46AE-AF18-B71D7229E266}"/>
    <cellStyle name="Comma 58 7 2" xfId="7134" xr:uid="{98389B0B-D3AE-44F1-93B4-9160C9D897E3}"/>
    <cellStyle name="Comma 58 7 2 2" xfId="13384" xr:uid="{9BA7171E-3A75-4B89-A0A5-1DD52CFA0F94}"/>
    <cellStyle name="Comma 58 7 2 2 2" xfId="27617" xr:uid="{7E9D7FFB-6505-4C54-908C-08363B6BD02D}"/>
    <cellStyle name="Comma 58 7 2 3" xfId="19444" xr:uid="{A0FD0944-FC95-4983-91A2-6996C856547E}"/>
    <cellStyle name="Comma 58 7 3" xfId="10466" xr:uid="{49EB4A0A-447D-4A28-9912-27F2E6BF7BF9}"/>
    <cellStyle name="Comma 58 7 3 2" xfId="24705" xr:uid="{CC0E9FA0-6C75-4754-A1E2-6A3F444117B6}"/>
    <cellStyle name="Comma 58 7 4" xfId="16497" xr:uid="{96448C85-FA8E-4EAA-8DE1-26504F900EF5}"/>
    <cellStyle name="Comma 58 8" xfId="4110" xr:uid="{C4D7430C-D473-4A31-A64E-900579FD8127}"/>
    <cellStyle name="Comma 58 8 2" xfId="7680" xr:uid="{FF773418-114F-4975-90E7-E3D18E1D012D}"/>
    <cellStyle name="Comma 58 8 2 2" xfId="13930" xr:uid="{F04D001B-4E2C-4349-ADA0-69AC751F0149}"/>
    <cellStyle name="Comma 58 8 2 2 2" xfId="28163" xr:uid="{E76B23BB-DDAB-4ABC-A255-DF3DEE8DE796}"/>
    <cellStyle name="Comma 58 8 2 3" xfId="19990" xr:uid="{8FD43592-AF43-4619-9F65-B0E2EB18FD7A}"/>
    <cellStyle name="Comma 58 8 3" xfId="11011" xr:uid="{27201CA4-C810-455B-8DCF-1610D714B99A}"/>
    <cellStyle name="Comma 58 8 3 2" xfId="25246" xr:uid="{B58E33B8-6DB3-40F7-81D2-91BD08B9B6FC}"/>
    <cellStyle name="Comma 58 8 4" xfId="17038" xr:uid="{B9BAE7A7-C999-4434-81CC-197F9F8D389D}"/>
    <cellStyle name="Comma 58 9" xfId="5456" xr:uid="{895C0C5D-082D-4260-AF55-BC226AC3AE1E}"/>
    <cellStyle name="Comma 58 9 2" xfId="8841" xr:uid="{3D0C4EC0-AD4C-4A9C-95D5-1D60B7BEA7AC}"/>
    <cellStyle name="Comma 58 9 2 2" xfId="23085" xr:uid="{38C08CE8-C7E2-415B-A292-19D0ADA9E7C6}"/>
    <cellStyle name="Comma 58 9 3" xfId="14864" xr:uid="{1F624646-A2DC-4379-8606-D535CF579B2D}"/>
    <cellStyle name="Comma 59" xfId="708" xr:uid="{DF2BF7A8-DAC5-4617-8AD7-6D4E99E2C769}"/>
    <cellStyle name="Comma 59 10" xfId="4787" xr:uid="{9CDEA467-51E5-4A5C-888F-67E768F3B444}"/>
    <cellStyle name="Comma 59 10 2" xfId="11665" xr:uid="{4C9300F5-A679-45FD-8A2B-740FBE66DEE9}"/>
    <cellStyle name="Comma 59 10 2 2" xfId="25898" xr:uid="{2C094DED-E908-4775-8EAD-6E33F7242ECC}"/>
    <cellStyle name="Comma 59 10 3" xfId="17715" xr:uid="{9CF5F386-9D71-4CD5-AC9F-34860664C745}"/>
    <cellStyle name="Comma 59 11" xfId="8270" xr:uid="{9D2BC6A1-5DC9-4493-8F42-94F1174E67E9}"/>
    <cellStyle name="Comma 59 11 2" xfId="22538" xr:uid="{F57B4F46-F120-44FC-B154-4B6A48E7DF73}"/>
    <cellStyle name="Comma 59 12" xfId="1667" xr:uid="{29D85623-88B1-4640-8666-201B8E34C5A5}"/>
    <cellStyle name="Comma 59 12 2" xfId="20368" xr:uid="{FE00A18C-7FDD-4615-AB3B-94E430775BE7}"/>
    <cellStyle name="Comma 59 12 3" xfId="14320" xr:uid="{C1E6FD94-C04D-4865-B3FC-D4624AAE49FC}"/>
    <cellStyle name="Comma 59 2" xfId="2006" xr:uid="{4A76ADE6-A6E3-456C-8D0C-B81CF24B8745}"/>
    <cellStyle name="Comma 59 2 2" xfId="5765" xr:uid="{788BD783-D5F1-4F95-8E91-0590E58D10E5}"/>
    <cellStyle name="Comma 59 2 2 2" xfId="12302" xr:uid="{07E183D6-F2DA-4BDC-80E1-A390F984B962}"/>
    <cellStyle name="Comma 59 2 2 2 2" xfId="26535" xr:uid="{80407435-C481-448D-A168-9E3E5F900D07}"/>
    <cellStyle name="Comma 59 2 2 3" xfId="18357" xr:uid="{8F76AE87-1B76-4C75-89C8-01022EE4EA5D}"/>
    <cellStyle name="Comma 59 2 3" xfId="9125" xr:uid="{E5611410-6335-43A2-8783-D62C3A9F5314}"/>
    <cellStyle name="Comma 59 2 3 2" xfId="23369" xr:uid="{EB0E306F-F2A7-4885-9DB1-0632DE1A4C9E}"/>
    <cellStyle name="Comma 59 2 4" xfId="15139" xr:uid="{71CCEB48-5649-45AA-81C2-515CC3977402}"/>
    <cellStyle name="Comma 59 3" xfId="2265" xr:uid="{6DD2CC4F-2DED-4FA6-9603-87B85AA7D235}"/>
    <cellStyle name="Comma 59 3 2" xfId="5907" xr:uid="{382C6558-A6DF-42A7-8266-F911B1AE09ED}"/>
    <cellStyle name="Comma 59 3 2 2" xfId="12406" xr:uid="{1258F7C8-5E71-4DD9-A042-1A5B6262102F}"/>
    <cellStyle name="Comma 59 3 2 2 2" xfId="26639" xr:uid="{230743D6-7536-4711-9F37-72B1C700973D}"/>
    <cellStyle name="Comma 59 3 2 3" xfId="18465" xr:uid="{1E13F62A-39C7-43F1-9E85-C04C66CDE835}"/>
    <cellStyle name="Comma 59 3 3" xfId="9243" xr:uid="{355C3D02-AFE7-46C3-8F9D-E4C7724428D9}"/>
    <cellStyle name="Comma 59 3 3 2" xfId="23484" xr:uid="{02212131-842B-4B27-A9AC-7DC0F60619A3}"/>
    <cellStyle name="Comma 59 3 4" xfId="15260" xr:uid="{271F72E7-D2EF-49F1-9E3B-51195A236DC5}"/>
    <cellStyle name="Comma 59 4" xfId="2773" xr:uid="{89C49DFB-7BEB-4FC1-8835-87B7B4B4434D}"/>
    <cellStyle name="Comma 59 4 2" xfId="6433" xr:uid="{70235678-D6F7-4E58-8286-6ED4F25A6396}"/>
    <cellStyle name="Comma 59 4 2 2" xfId="12684" xr:uid="{F81CF5C8-D28E-4D72-94B4-0FC82F475879}"/>
    <cellStyle name="Comma 59 4 2 2 2" xfId="26917" xr:uid="{D5DCC638-A819-4962-9850-425EFA1A9EC2}"/>
    <cellStyle name="Comma 59 4 2 3" xfId="18744" xr:uid="{A202BCAB-37E4-4D12-86D1-9DB038AC0627}"/>
    <cellStyle name="Comma 59 4 3" xfId="9764" xr:uid="{04AC71C5-E380-4F18-BB04-C7EBA1EC88D1}"/>
    <cellStyle name="Comma 59 4 3 2" xfId="24004" xr:uid="{D5A7E95E-8F1D-45A1-8496-BFFC6FAAE76C}"/>
    <cellStyle name="Comma 59 4 4" xfId="15797" xr:uid="{D6320BA0-4BD5-40E4-A918-7A362FD9542D}"/>
    <cellStyle name="Comma 59 5" xfId="3043" xr:uid="{0E5A75B2-9551-4CDE-A4F0-1FF39CA076E4}"/>
    <cellStyle name="Comma 59 5 2" xfId="6693" xr:uid="{C708BD4C-5C39-451E-932D-73870C626E29}"/>
    <cellStyle name="Comma 59 5 2 2" xfId="12943" xr:uid="{1813CE69-7AFE-46D0-B761-78CA0A4D9FE1}"/>
    <cellStyle name="Comma 59 5 2 2 2" xfId="27176" xr:uid="{3DC80E05-BB84-4C25-9AA1-A8D859B24374}"/>
    <cellStyle name="Comma 59 5 2 3" xfId="19003" xr:uid="{9625FD92-96D5-4D80-AD4F-4999936FECE6}"/>
    <cellStyle name="Comma 59 5 3" xfId="10024" xr:uid="{1E64F628-EE7C-4E07-90BD-AAD5928EA505}"/>
    <cellStyle name="Comma 59 5 3 2" xfId="24264" xr:uid="{38B4FC33-9A08-4283-9373-CD9C41B1BB24}"/>
    <cellStyle name="Comma 59 5 4" xfId="16057" xr:uid="{3BA97059-D0E5-437F-B3D5-3529256EB1E5}"/>
    <cellStyle name="Comma 59 6" xfId="3288" xr:uid="{459BA39E-3083-49FC-BB72-D9A81F21AD7E}"/>
    <cellStyle name="Comma 59 6 2" xfId="6938" xr:uid="{3BF23752-9D3C-4BA7-9EDA-8BF6E14A3AE2}"/>
    <cellStyle name="Comma 59 6 2 2" xfId="13188" xr:uid="{8F58CB9D-5A03-40CA-9D0A-E1EC2D0535A6}"/>
    <cellStyle name="Comma 59 6 2 2 2" xfId="27421" xr:uid="{6240807B-E6B5-4DA5-A185-4734318FEF26}"/>
    <cellStyle name="Comma 59 6 2 3" xfId="19248" xr:uid="{98F007BC-0ED7-435F-94AC-CA8C46AC335C}"/>
    <cellStyle name="Comma 59 6 3" xfId="10269" xr:uid="{FBE03D12-7B2B-43B3-958C-BEA872086429}"/>
    <cellStyle name="Comma 59 6 3 2" xfId="24509" xr:uid="{CE4A59D0-9988-4797-8B5D-0F9DC2AC702F}"/>
    <cellStyle name="Comma 59 6 4" xfId="16302" xr:uid="{E3FF6291-69DE-457A-826E-A35D1676970E}"/>
    <cellStyle name="Comma 59 7" xfId="3498" xr:uid="{DE493B67-56B3-4462-A7AF-C6954EBFE13B}"/>
    <cellStyle name="Comma 59 7 2" xfId="7132" xr:uid="{5E9FE31C-6CBC-42BB-BA6A-371F60DE0FEC}"/>
    <cellStyle name="Comma 59 7 2 2" xfId="13382" xr:uid="{3D732D2F-3ADB-4AB3-9F88-AEF43E1AB68F}"/>
    <cellStyle name="Comma 59 7 2 2 2" xfId="27615" xr:uid="{ECDE098F-4545-474B-B663-78C679967047}"/>
    <cellStyle name="Comma 59 7 2 3" xfId="19442" xr:uid="{2104C465-C17F-4272-9D06-B70C61E69621}"/>
    <cellStyle name="Comma 59 7 3" xfId="10464" xr:uid="{9B3A2E50-09F4-4EC9-988B-0BD8E96E8910}"/>
    <cellStyle name="Comma 59 7 3 2" xfId="24703" xr:uid="{BDD61FA0-8382-48CA-A69C-DD6F46E523B8}"/>
    <cellStyle name="Comma 59 7 4" xfId="16495" xr:uid="{769F20D0-4D48-4110-8F7C-1236D7169528}"/>
    <cellStyle name="Comma 59 8" xfId="4108" xr:uid="{FEEE406F-912E-47A1-B15E-DB079FDC555B}"/>
    <cellStyle name="Comma 59 8 2" xfId="7678" xr:uid="{2564F7DB-3234-4678-9FBD-3A5323E964A8}"/>
    <cellStyle name="Comma 59 8 2 2" xfId="13928" xr:uid="{273BA005-F080-4557-A9DB-179DAD1662D4}"/>
    <cellStyle name="Comma 59 8 2 2 2" xfId="28161" xr:uid="{2D16B75A-0A85-45B9-81CB-6F2F0F1F8C24}"/>
    <cellStyle name="Comma 59 8 2 3" xfId="19988" xr:uid="{6CCAD886-7CBC-4C51-A546-DE59423C3E1A}"/>
    <cellStyle name="Comma 59 8 3" xfId="11009" xr:uid="{0976D003-F92C-4C5A-B3D9-EDE96DA1E199}"/>
    <cellStyle name="Comma 59 8 3 2" xfId="25244" xr:uid="{572325E3-5A97-480F-93CF-A1066E9BCACE}"/>
    <cellStyle name="Comma 59 8 4" xfId="17036" xr:uid="{2CCBBC61-F5C8-45B3-9457-00087F8EB3A9}"/>
    <cellStyle name="Comma 59 9" xfId="5457" xr:uid="{B0A5B47E-A95B-444B-AB3F-42F2A051184C}"/>
    <cellStyle name="Comma 59 9 2" xfId="8842" xr:uid="{50724A74-F458-4736-B957-EBB010FFDEC0}"/>
    <cellStyle name="Comma 59 9 2 2" xfId="23086" xr:uid="{C6B24A35-25E7-4BD8-8EF4-0AFDED37FBFE}"/>
    <cellStyle name="Comma 59 9 3" xfId="14865" xr:uid="{1D9A05F3-2D50-4AFB-A7A6-B20D36A90BB2}"/>
    <cellStyle name="Comma 6" xfId="41" xr:uid="{B3D56EBD-8347-47F4-BA16-6705AF4012B4}"/>
    <cellStyle name="Comma 6 10" xfId="2828" xr:uid="{64474C92-85B5-4CC5-8D79-3540E17C3664}"/>
    <cellStyle name="Comma 6 10 2" xfId="6478" xr:uid="{15A45280-AC06-41EC-A343-6260D4E4EC7A}"/>
    <cellStyle name="Comma 6 10 2 2" xfId="12728" xr:uid="{20788BF2-F594-4DC2-A0F7-FAA7E1C239DF}"/>
    <cellStyle name="Comma 6 10 2 2 2" xfId="26961" xr:uid="{46C661B0-9102-4F1C-B95D-D826898F7F75}"/>
    <cellStyle name="Comma 6 10 2 3" xfId="18788" xr:uid="{8FBFD1C3-A8D4-4962-BF03-7B4F77B44127}"/>
    <cellStyle name="Comma 6 10 3" xfId="9809" xr:uid="{5947A843-B9AE-4B48-9D39-FA379DD029A2}"/>
    <cellStyle name="Comma 6 10 3 2" xfId="24049" xr:uid="{ECC1BEE9-76C5-447F-9E7A-C40882E47DF4}"/>
    <cellStyle name="Comma 6 10 4" xfId="15842" xr:uid="{2100C5AA-3AB8-443B-94D3-307CB2A5968C}"/>
    <cellStyle name="Comma 6 11" xfId="3073" xr:uid="{A936CCC0-2B9F-4F48-9542-4ECD032E1F77}"/>
    <cellStyle name="Comma 6 11 2" xfId="6723" xr:uid="{7F83B9F1-239B-45D5-AAF7-B601AB1860AD}"/>
    <cellStyle name="Comma 6 11 2 2" xfId="12973" xr:uid="{E327DA01-A7C1-47FE-82D2-9307659579AD}"/>
    <cellStyle name="Comma 6 11 2 2 2" xfId="27206" xr:uid="{C623FD90-9F46-473B-984B-E7033BF0E2CF}"/>
    <cellStyle name="Comma 6 11 2 3" xfId="19033" xr:uid="{064E5A32-5973-40BC-8478-3B85A6D12DEC}"/>
    <cellStyle name="Comma 6 11 3" xfId="10054" xr:uid="{81CA496F-E43A-46C4-9059-ACF96297AA5F}"/>
    <cellStyle name="Comma 6 11 3 2" xfId="24294" xr:uid="{4C3CBA73-D94C-46E3-949A-CFF6E482A5C9}"/>
    <cellStyle name="Comma 6 11 4" xfId="16087" xr:uid="{BA015653-A2F0-4F2F-A263-0E2FAED3F65C}"/>
    <cellStyle name="Comma 6 12" xfId="106" xr:uid="{F128A3C4-C5B0-4E9E-9AF6-CED2543E6E5F}"/>
    <cellStyle name="Comma 6 2" xfId="305" xr:uid="{7DBF58D3-48F4-49D9-AAD8-05833446DA51}"/>
    <cellStyle name="Comma 6 2 2" xfId="541" xr:uid="{52D7AD68-0F80-4343-813F-37DD109061E5}"/>
    <cellStyle name="Comma 6 2 2 2" xfId="2191" xr:uid="{3632ABA8-9404-4BE8-B7A0-D3681B6C4CA0}"/>
    <cellStyle name="Comma 6 2 2 2 2" xfId="31182" xr:uid="{1CAA7924-DA03-45A8-A7F7-795B87AEED9E}"/>
    <cellStyle name="Comma 6 2 2 3" xfId="5639" xr:uid="{03F1285E-8DB3-43B4-94B9-C710AC5FBF96}"/>
    <cellStyle name="Comma 6 2 2 3 2" xfId="9000" xr:uid="{E317E430-0EA0-4A04-89D5-CC53AEBAB3D7}"/>
    <cellStyle name="Comma 6 2 2 3 2 2" xfId="23244" xr:uid="{B30F9C0F-EB93-4FD7-BA56-FEE8E94D926D}"/>
    <cellStyle name="Comma 6 2 2 3 3" xfId="15015" xr:uid="{20F7CF41-4A23-4E7A-BFBF-054C36D59149}"/>
    <cellStyle name="Comma 6 2 2 4" xfId="1879" xr:uid="{6BF606F0-4C81-4F1D-92E3-9299BD1F3981}"/>
    <cellStyle name="Comma 6 2 3" xfId="1848" xr:uid="{FD7A3DAE-9BE6-4008-9AA9-15316FEEBF6B}"/>
    <cellStyle name="Comma 6 2 4" xfId="2646" xr:uid="{D42885FF-C647-4DF3-A638-46A767236B6B}"/>
    <cellStyle name="Comma 6 2 4 2" xfId="6306" xr:uid="{6FD84C14-C12A-4E57-96AA-48D504CC6D93}"/>
    <cellStyle name="Comma 6 2 4 2 2" xfId="12558" xr:uid="{2E46276C-B44D-4990-BC2F-70BE79DAF61F}"/>
    <cellStyle name="Comma 6 2 4 2 2 2" xfId="26791" xr:uid="{CEA38FAE-4BFA-4B53-926E-79E46061FF79}"/>
    <cellStyle name="Comma 6 2 4 2 3" xfId="18618" xr:uid="{D57AA32D-5373-47AB-BC13-5CC128B35984}"/>
    <cellStyle name="Comma 6 2 4 3" xfId="9637" xr:uid="{080AC758-ADED-4013-B8E8-D5B69EFD0216}"/>
    <cellStyle name="Comma 6 2 4 3 2" xfId="23877" xr:uid="{1CDFD95D-4693-4029-92A8-192AFB31E5D8}"/>
    <cellStyle name="Comma 6 2 4 4" xfId="15670" xr:uid="{23E5DC4A-1086-4BCE-8605-EFE46DCD2431}"/>
    <cellStyle name="Comma 6 2 5" xfId="2916" xr:uid="{CC91327F-3E0E-4159-B3F5-8CD9B5C5E821}"/>
    <cellStyle name="Comma 6 2 5 2" xfId="6566" xr:uid="{5E82E8AB-2B67-4FFB-9986-2DE1033F2B6F}"/>
    <cellStyle name="Comma 6 2 5 2 2" xfId="12816" xr:uid="{27CD2FA8-CD94-4AF0-8100-4BEEA406B190}"/>
    <cellStyle name="Comma 6 2 5 2 2 2" xfId="27049" xr:uid="{FD5EE88F-1703-44D0-AAC6-116BADEA0B8C}"/>
    <cellStyle name="Comma 6 2 5 2 3" xfId="18876" xr:uid="{07AD0568-6E57-4AA5-855E-3B0C5868225B}"/>
    <cellStyle name="Comma 6 2 5 3" xfId="9897" xr:uid="{3EED1F40-A6C4-4BDD-ABF8-E6A0BA8CBDEC}"/>
    <cellStyle name="Comma 6 2 5 3 2" xfId="24137" xr:uid="{56BC9E98-BD15-4D3B-AA59-13BBDB3C4664}"/>
    <cellStyle name="Comma 6 2 5 4" xfId="15930" xr:uid="{3806E4F0-E00B-4CC4-91DB-913DB295E237}"/>
    <cellStyle name="Comma 6 2 6" xfId="3161" xr:uid="{F33D6176-B86B-47E8-83BD-A80CDB3911BF}"/>
    <cellStyle name="Comma 6 2 6 2" xfId="6811" xr:uid="{E47BD289-AA00-4B36-8A82-50C5F6D674E0}"/>
    <cellStyle name="Comma 6 2 6 2 2" xfId="13061" xr:uid="{A669C463-3116-4F6A-AD8A-45A4FF8D914C}"/>
    <cellStyle name="Comma 6 2 6 2 2 2" xfId="27294" xr:uid="{7A7075CD-09E7-452E-807D-A45ECA02F8D3}"/>
    <cellStyle name="Comma 6 2 6 2 3" xfId="19121" xr:uid="{45B8EA70-F83C-40D1-A215-1C01FDCDCE5E}"/>
    <cellStyle name="Comma 6 2 6 3" xfId="10142" xr:uid="{9FA11300-C84F-42EF-9EBA-1EB5FF2C3157}"/>
    <cellStyle name="Comma 6 2 6 3 2" xfId="24382" xr:uid="{002BEB85-EB6C-48FB-8C51-7A36317FDFB4}"/>
    <cellStyle name="Comma 6 2 6 4" xfId="16175" xr:uid="{06DA696C-37E4-4026-AB3D-3B595FF4763F}"/>
    <cellStyle name="Comma 6 2 7" xfId="5369" xr:uid="{57B347E9-D17D-438A-8C95-1D6619F24C79}"/>
    <cellStyle name="Comma 6 2 7 2" xfId="8759" xr:uid="{1B638BE7-6C84-4548-8EBC-3FB10C6CCD59}"/>
    <cellStyle name="Comma 6 2 7 2 2" xfId="23003" xr:uid="{E4289EF8-C6A1-4A95-BC3A-9E9301393F15}"/>
    <cellStyle name="Comma 6 2 7 3" xfId="14784" xr:uid="{4DB4C1AD-665D-4D79-A04E-15CE40845A7F}"/>
    <cellStyle name="Comma 6 2 8" xfId="1578" xr:uid="{1A478830-4EE9-4634-9EFC-582914D7F08D}"/>
    <cellStyle name="Comma 6 3" xfId="299" xr:uid="{EAD2ADCB-823D-4F52-9B23-4D2A45F7AE30}"/>
    <cellStyle name="Comma 6 3 2" xfId="1851" xr:uid="{7297C567-029E-4E83-B103-0B5184FCBBC6}"/>
    <cellStyle name="Comma 6 3 3" xfId="5488" xr:uid="{5166A826-BCE8-4A32-8558-76D36E5000FF}"/>
    <cellStyle name="Comma 6 3 3 2" xfId="8866" xr:uid="{2DFF77EB-93CC-44FD-BC8A-14FC2D5EB52E}"/>
    <cellStyle name="Comma 6 3 3 2 2" xfId="23110" xr:uid="{6690A770-7451-4852-82C8-319DFF2E67D7}"/>
    <cellStyle name="Comma 6 3 3 3" xfId="14888" xr:uid="{C560AFE7-6F58-4F74-BDB1-6D20E3AA5D31}"/>
    <cellStyle name="Comma 6 3 4" xfId="1702" xr:uid="{0FFCC479-2514-49D8-8226-F7890F328025}"/>
    <cellStyle name="Comma 6 4" xfId="395" xr:uid="{1423C221-1629-43BE-B770-0EB49D141C51}"/>
    <cellStyle name="Comma 6 4 2" xfId="3383" xr:uid="{79DC4F90-C068-4D46-8AA7-926DFCC577AC}"/>
    <cellStyle name="Comma 6 4 2 2" xfId="7018" xr:uid="{6DB7B7DF-A719-474F-A53A-B765192F3F60}"/>
    <cellStyle name="Comma 6 4 2 2 2" xfId="13268" xr:uid="{914EBC70-EEBF-499B-8C27-EC1273663EB3}"/>
    <cellStyle name="Comma 6 4 2 2 2 2" xfId="27501" xr:uid="{655514D1-9F65-4843-AB67-1063D8975C3B}"/>
    <cellStyle name="Comma 6 4 2 2 3" xfId="19328" xr:uid="{C49349AB-851A-49B9-BF82-65FCC7E174B2}"/>
    <cellStyle name="Comma 6 4 2 3" xfId="10350" xr:uid="{B52810CE-B1C3-4833-926A-BB8E79B5FDBA}"/>
    <cellStyle name="Comma 6 4 2 3 2" xfId="24589" xr:uid="{61AE01CC-78AD-4333-8C4E-88E28574474A}"/>
    <cellStyle name="Comma 6 4 2 4" xfId="16381" xr:uid="{6C5E6301-ED81-4B9C-9DAB-8251F726E4A7}"/>
    <cellStyle name="Comma 6 4 3" xfId="3994" xr:uid="{2302F553-021F-4D41-B3D7-5E7597E1944F}"/>
    <cellStyle name="Comma 6 4 3 2" xfId="7564" xr:uid="{92C7AF08-4B66-409C-BBF0-7AB63BDF4509}"/>
    <cellStyle name="Comma 6 4 3 2 2" xfId="13814" xr:uid="{829F4030-C32C-4BB7-92C6-FF4856908257}"/>
    <cellStyle name="Comma 6 4 3 2 2 2" xfId="28047" xr:uid="{C79F3162-3FB1-4AA5-AB7F-257050D968BE}"/>
    <cellStyle name="Comma 6 4 3 2 3" xfId="19874" xr:uid="{0710F723-E90B-4E11-B2AE-EA6A3CDF8DDE}"/>
    <cellStyle name="Comma 6 4 3 3" xfId="10895" xr:uid="{219ECD82-C18D-4573-A33D-3CB91D384210}"/>
    <cellStyle name="Comma 6 4 3 3 2" xfId="25130" xr:uid="{D628968C-5E42-4950-81FE-6A33EDFD976F}"/>
    <cellStyle name="Comma 6 4 3 4" xfId="16922" xr:uid="{AF5D8C42-7B2D-4D2E-9F8C-F90778C39318}"/>
    <cellStyle name="Comma 6 4 4" xfId="4620" xr:uid="{47FD95B3-1E7B-4977-B427-7CE0A7AF3675}"/>
    <cellStyle name="Comma 6 4 4 2" xfId="11504" xr:uid="{FD3921DA-5862-432D-B13F-6F8CFD369C41}"/>
    <cellStyle name="Comma 6 4 4 2 2" xfId="25737" xr:uid="{9F6A3C4B-F5DF-4969-A9E2-8B9401C3C046}"/>
    <cellStyle name="Comma 6 4 4 3" xfId="17548" xr:uid="{5E00D917-48C0-4CF8-9D96-87764202EEFA}"/>
    <cellStyle name="Comma 6 4 5" xfId="8129" xr:uid="{4503DBB4-3250-47EC-ABE4-CBD4B202EF62}"/>
    <cellStyle name="Comma 6 4 5 2" xfId="22400" xr:uid="{8AD97193-8BE0-4397-AEE0-003C095E319D}"/>
    <cellStyle name="Comma 6 4 6" xfId="14187" xr:uid="{CF13BE44-4E87-44BF-9204-9C9B59BA5825}"/>
    <cellStyle name="Comma 6 5" xfId="430" xr:uid="{47591538-1446-4B61-ABF9-68B122232BAC}"/>
    <cellStyle name="Comma 6 5 2" xfId="3400" xr:uid="{6FB0306F-926B-4CF9-B90D-D69EE87C7830}"/>
    <cellStyle name="Comma 6 5 2 2" xfId="7035" xr:uid="{7081C885-B7F8-4370-A095-FAE2DC85156F}"/>
    <cellStyle name="Comma 6 5 2 2 2" xfId="13285" xr:uid="{F08537ED-6795-4A8F-95AA-33D7029002C5}"/>
    <cellStyle name="Comma 6 5 2 2 2 2" xfId="27518" xr:uid="{012A8CBB-BD04-4FB3-8A16-9D0E7A9C9341}"/>
    <cellStyle name="Comma 6 5 2 2 3" xfId="19345" xr:uid="{D2568D70-1ABE-4BED-A23E-EC18F87C96A1}"/>
    <cellStyle name="Comma 6 5 2 3" xfId="10367" xr:uid="{A73930A4-3B17-4F60-83B2-EAEFCB2D69A2}"/>
    <cellStyle name="Comma 6 5 2 3 2" xfId="24606" xr:uid="{C32B8091-F36D-4CCF-86A7-21A1EA65869C}"/>
    <cellStyle name="Comma 6 5 2 4" xfId="16398" xr:uid="{DFDD3204-5C42-4539-90E7-A8592A882128}"/>
    <cellStyle name="Comma 6 5 3" xfId="4011" xr:uid="{6ECE2603-0640-4F4F-A108-6030246535E9}"/>
    <cellStyle name="Comma 6 5 3 2" xfId="7581" xr:uid="{B2E7DFB9-E80F-42EE-AE82-FFBE53EDED88}"/>
    <cellStyle name="Comma 6 5 3 2 2" xfId="13831" xr:uid="{2519909D-365A-4949-B85D-47B5164BF298}"/>
    <cellStyle name="Comma 6 5 3 2 2 2" xfId="28064" xr:uid="{3DF99ACC-B510-46A1-8379-ACC6878B219E}"/>
    <cellStyle name="Comma 6 5 3 2 3" xfId="19891" xr:uid="{F993FE5E-EA4E-419F-8718-446DEAC299AB}"/>
    <cellStyle name="Comma 6 5 3 3" xfId="10912" xr:uid="{7FC40AA2-9BA0-47E2-9635-3B2AA0925282}"/>
    <cellStyle name="Comma 6 5 3 3 2" xfId="25147" xr:uid="{009BC5E0-C491-4741-A082-6AB2D799D993}"/>
    <cellStyle name="Comma 6 5 3 4" xfId="16939" xr:uid="{09077786-D431-4B94-8CDD-264E16369557}"/>
    <cellStyle name="Comma 6 5 4" xfId="4640" xr:uid="{9B6783EB-F2D5-43D2-90DA-C3EA7C241337}"/>
    <cellStyle name="Comma 6 5 4 2" xfId="11524" xr:uid="{E4E3D4DC-A641-4E64-B985-6CFB211C4587}"/>
    <cellStyle name="Comma 6 5 4 2 2" xfId="25757" xr:uid="{7B0BD625-397B-4A2F-A5EA-CCD21885DF02}"/>
    <cellStyle name="Comma 6 5 4 3" xfId="17568" xr:uid="{8514D9A0-A7C4-46BB-B68F-BB78EF06B568}"/>
    <cellStyle name="Comma 6 5 5" xfId="8147" xr:uid="{28D0AEC7-DB4C-41E9-97D3-69693DACA66C}"/>
    <cellStyle name="Comma 6 5 5 2" xfId="22418" xr:uid="{809D6112-F9CE-460F-9141-6A3DCCFD3D2F}"/>
    <cellStyle name="Comma 6 5 6" xfId="14204" xr:uid="{2D88C920-725A-45E0-87B4-AFC50E9A3DEB}"/>
    <cellStyle name="Comma 6 6" xfId="870" xr:uid="{E95B8A65-CFB7-496D-A7A7-021C4B043FFA}"/>
    <cellStyle name="Comma 6 7" xfId="207" xr:uid="{2F60B98B-49F3-4067-863D-182F715D738F}"/>
    <cellStyle name="Comma 6 8" xfId="1706" xr:uid="{B43208C2-95CF-4C5C-870D-3725D82BBAED}"/>
    <cellStyle name="Comma 6 8 2" xfId="32131" xr:uid="{15A83F2D-FA4A-46D0-ABC5-6F8ADD8EC0B1}"/>
    <cellStyle name="Comma 6 8 3" xfId="31181" xr:uid="{75A170F5-4BFC-4D49-8DC9-43D06A2AA58D}"/>
    <cellStyle name="Comma 6 9" xfId="2557" xr:uid="{0F799AD9-6709-41B8-81FB-C001E2C0F93C}"/>
    <cellStyle name="Comma 6 9 2" xfId="6218" xr:uid="{D39CC305-5BC3-44BF-9E9D-6D5238E1D7FF}"/>
    <cellStyle name="Comma 6 9 2 2" xfId="12471" xr:uid="{18FD5C8A-51DC-4CDA-BAF5-477357069F58}"/>
    <cellStyle name="Comma 6 9 2 2 2" xfId="26704" xr:uid="{29B16140-F6C7-4659-ABD7-1157DBF72A89}"/>
    <cellStyle name="Comma 6 9 2 3" xfId="18531" xr:uid="{0E1CCB8F-0D92-4C6F-9897-B0C131106127}"/>
    <cellStyle name="Comma 6 9 3" xfId="9549" xr:uid="{024F4732-E346-4DF1-AB00-DA2EB9644B6B}"/>
    <cellStyle name="Comma 6 9 3 2" xfId="23789" xr:uid="{415DA739-8869-48C1-BE70-6B51517885BA}"/>
    <cellStyle name="Comma 6 9 4" xfId="15583" xr:uid="{D8EA2C99-00A3-488F-B431-392441641114}"/>
    <cellStyle name="Comma 6 9 5" xfId="32128" xr:uid="{FCA525B3-7BBC-437E-8733-2DB8436FCF8D}"/>
    <cellStyle name="Comma 60" xfId="712" xr:uid="{99A91E4F-6802-4199-A4AE-CC5641B1596A}"/>
    <cellStyle name="Comma 60 10" xfId="14324" xr:uid="{623C04BA-2656-4C33-84AC-09E858C46F66}"/>
    <cellStyle name="Comma 60 2" xfId="2007" xr:uid="{6C4FB035-58C1-4757-91DA-ABDCF73E2355}"/>
    <cellStyle name="Comma 60 2 2" xfId="5766" xr:uid="{FA77EC25-7431-4EBA-A305-703DC0F70B14}"/>
    <cellStyle name="Comma 60 2 2 2" xfId="12303" xr:uid="{264CB64E-B8A7-42D5-BDFE-AB6A444A9987}"/>
    <cellStyle name="Comma 60 2 2 2 2" xfId="26536" xr:uid="{B6FA7129-4D1D-4655-8AC1-CBFBA807AD83}"/>
    <cellStyle name="Comma 60 2 2 3" xfId="18358" xr:uid="{71EC8EEE-44CC-4419-97C9-9A3A29A22255}"/>
    <cellStyle name="Comma 60 2 3" xfId="9126" xr:uid="{474FC479-819B-4F11-BFAD-65F18FF82CEC}"/>
    <cellStyle name="Comma 60 2 3 2" xfId="23370" xr:uid="{C3496818-3D33-4BE0-AAD2-5B43186FD1D2}"/>
    <cellStyle name="Comma 60 2 4" xfId="15140" xr:uid="{4F4DA0C1-0996-4113-8F42-7365EB645DB5}"/>
    <cellStyle name="Comma 60 3" xfId="2774" xr:uid="{5E44D06E-1C35-4F3A-A47B-DFAF3191FBA5}"/>
    <cellStyle name="Comma 60 3 2" xfId="6434" xr:uid="{B5E1DCFE-0EF6-4102-81CB-164452F7B271}"/>
    <cellStyle name="Comma 60 3 2 2" xfId="12685" xr:uid="{13658A55-23F1-415B-97BA-01E7E8C39CD4}"/>
    <cellStyle name="Comma 60 3 2 2 2" xfId="26918" xr:uid="{5137E403-1310-4643-B1CD-0ABA42B8FAC3}"/>
    <cellStyle name="Comma 60 3 2 3" xfId="18745" xr:uid="{2D287D3E-DFAD-40DD-9F46-6A12F469ED2B}"/>
    <cellStyle name="Comma 60 3 3" xfId="9765" xr:uid="{1A21AB90-5078-4EB6-A2C4-D1289232F55B}"/>
    <cellStyle name="Comma 60 3 3 2" xfId="24005" xr:uid="{F0EBCEC0-CFE7-4570-8A22-80D94C9AB0B2}"/>
    <cellStyle name="Comma 60 3 4" xfId="15798" xr:uid="{3A28B146-8302-423B-987C-D080526F3CED}"/>
    <cellStyle name="Comma 60 4" xfId="3044" xr:uid="{147891E7-B20D-4949-8425-BE6251E3D462}"/>
    <cellStyle name="Comma 60 4 2" xfId="6694" xr:uid="{AEAC946B-1890-4C7B-96C6-0F3DFA0F1AE1}"/>
    <cellStyle name="Comma 60 4 2 2" xfId="12944" xr:uid="{E69F0267-1FE8-4F83-A884-EA834DB141CC}"/>
    <cellStyle name="Comma 60 4 2 2 2" xfId="27177" xr:uid="{DAF63DF9-B3DB-496A-B6FE-F5CC5E58BD3A}"/>
    <cellStyle name="Comma 60 4 2 3" xfId="19004" xr:uid="{E8D8091C-BCCA-41EC-AD97-CAE6D38753C5}"/>
    <cellStyle name="Comma 60 4 3" xfId="10025" xr:uid="{E9F33C60-6D74-403F-83E9-2827E59AFECB}"/>
    <cellStyle name="Comma 60 4 3 2" xfId="24265" xr:uid="{CC6A30A4-1A4E-47FE-B3DF-F2F098D7847C}"/>
    <cellStyle name="Comma 60 4 4" xfId="16058" xr:uid="{CF2E1338-DA8F-42C2-90E5-F43361A723CE}"/>
    <cellStyle name="Comma 60 5" xfId="3289" xr:uid="{EC920AC5-5960-4F5F-908E-492741A898A1}"/>
    <cellStyle name="Comma 60 5 2" xfId="6939" xr:uid="{92B6CDA8-D9C7-4F81-BA1F-3C9BF96DE69E}"/>
    <cellStyle name="Comma 60 5 2 2" xfId="13189" xr:uid="{EB85ECE7-D645-43BE-A54D-828637682C14}"/>
    <cellStyle name="Comma 60 5 2 2 2" xfId="27422" xr:uid="{2FC312B8-E3A5-46F7-8E4F-CC81989087EC}"/>
    <cellStyle name="Comma 60 5 2 3" xfId="19249" xr:uid="{6EABCF43-FBA3-4407-86F3-58CE06FC6575}"/>
    <cellStyle name="Comma 60 5 3" xfId="10270" xr:uid="{37D13ADE-96A5-4159-B400-0D8D4A9886B5}"/>
    <cellStyle name="Comma 60 5 3 2" xfId="24510" xr:uid="{A263681B-B9AB-4214-BCA8-21C93F3AB86E}"/>
    <cellStyle name="Comma 60 5 4" xfId="16303" xr:uid="{7CCDF059-6E95-4DB5-8787-8BD6F31CE54B}"/>
    <cellStyle name="Comma 60 6" xfId="3502" xr:uid="{D0111019-73F5-43F2-8DE5-F3D42BA7B99D}"/>
    <cellStyle name="Comma 60 6 2" xfId="7136" xr:uid="{B01EC687-C0BB-419F-9FE0-60685B483EDA}"/>
    <cellStyle name="Comma 60 6 2 2" xfId="13386" xr:uid="{B0246412-9EDA-4C34-B763-E0073124C713}"/>
    <cellStyle name="Comma 60 6 2 2 2" xfId="27619" xr:uid="{E3D023EF-51D7-4B20-AFAB-B7BBEC666420}"/>
    <cellStyle name="Comma 60 6 2 3" xfId="19446" xr:uid="{F8BB9F0B-7F1A-4A5B-8BC7-F3ED739E272F}"/>
    <cellStyle name="Comma 60 6 3" xfId="10468" xr:uid="{425796B1-3A28-434C-BF28-D3A8EE54C2B9}"/>
    <cellStyle name="Comma 60 6 3 2" xfId="24707" xr:uid="{B635D58D-47FD-40F2-AC2E-8F7E95E7018C}"/>
    <cellStyle name="Comma 60 6 4" xfId="16499" xr:uid="{A9B0A118-33CA-4101-B9BD-9D47A03E4787}"/>
    <cellStyle name="Comma 60 7" xfId="4112" xr:uid="{D6FC52AA-FB18-497F-8A05-4A9BD18AF1ED}"/>
    <cellStyle name="Comma 60 7 2" xfId="7682" xr:uid="{871776CD-1805-4810-81EB-B351ECFAC537}"/>
    <cellStyle name="Comma 60 7 2 2" xfId="13932" xr:uid="{2D2E89E9-FCD7-4221-9BB7-D0B959FED344}"/>
    <cellStyle name="Comma 60 7 2 2 2" xfId="28165" xr:uid="{1256646F-F827-4309-B3CE-D9C3228219DC}"/>
    <cellStyle name="Comma 60 7 2 3" xfId="19992" xr:uid="{53D98E7D-423B-457B-80F7-5A0CF3478199}"/>
    <cellStyle name="Comma 60 7 3" xfId="11013" xr:uid="{5B7B4022-DB9F-4BAA-98B6-3B7ABC56CE9D}"/>
    <cellStyle name="Comma 60 7 3 2" xfId="25248" xr:uid="{5B672141-4CFB-42F2-88F2-8F15D4BA56F9}"/>
    <cellStyle name="Comma 60 7 4" xfId="17040" xr:uid="{225F569C-BF01-46F3-BB2A-D93777A8D50A}"/>
    <cellStyle name="Comma 60 8" xfId="4791" xr:uid="{3F9D5F80-47FD-4DDA-980B-24E47AFA0F86}"/>
    <cellStyle name="Comma 60 8 2" xfId="11669" xr:uid="{CA3D20CC-375A-497A-85D5-6599E0BF6D92}"/>
    <cellStyle name="Comma 60 8 2 2" xfId="25902" xr:uid="{342CBFA0-C974-46F4-84FE-CACF2D2CB96C}"/>
    <cellStyle name="Comma 60 8 3" xfId="17719" xr:uid="{BDDC21C6-37DA-4BBB-84CA-AE15E395BCBC}"/>
    <cellStyle name="Comma 60 9" xfId="8274" xr:uid="{7F30D088-C2A4-4D79-B0F9-383F569EAEAB}"/>
    <cellStyle name="Comma 60 9 2" xfId="22542" xr:uid="{3AF3AC07-3A6B-4789-8C12-E101B8CC174B}"/>
    <cellStyle name="Comma 61" xfId="643" xr:uid="{309364C3-D1A1-43C6-92B9-E6D08EB9AF6D}"/>
    <cellStyle name="Comma 61 10" xfId="4758" xr:uid="{24CF7B3E-9690-48A3-943B-D476A1587FFD}"/>
    <cellStyle name="Comma 61 10 2" xfId="11638" xr:uid="{C5D73F56-AF47-4CFB-93BC-7B3E70EE7432}"/>
    <cellStyle name="Comma 61 10 2 2" xfId="25871" xr:uid="{27D91E53-288D-4273-953A-909E51ACAE23}"/>
    <cellStyle name="Comma 61 10 3" xfId="17686" xr:uid="{986D3545-55C3-4258-ADE6-ED012FF6B80D}"/>
    <cellStyle name="Comma 61 11" xfId="8243" xr:uid="{75B1EBD8-3AB1-45A9-863E-FE5AD9467189}"/>
    <cellStyle name="Comma 61 11 2" xfId="22511" xr:uid="{DA376EF1-2BD9-47FA-8E9F-2BD02D0A22EC}"/>
    <cellStyle name="Comma 61 12" xfId="1668" xr:uid="{40E14E9F-7C7C-4BCB-A6B4-456CA47BD113}"/>
    <cellStyle name="Comma 61 12 2" xfId="20369" xr:uid="{8AC42112-E474-44AC-9D89-8E17588030DF}"/>
    <cellStyle name="Comma 61 12 3" xfId="14298" xr:uid="{D9077396-4490-47A0-87C5-AA9BEA8FA53A}"/>
    <cellStyle name="Comma 61 2" xfId="2008" xr:uid="{64A0823B-BE52-4C26-B4AF-88360F566E13}"/>
    <cellStyle name="Comma 61 2 2" xfId="5767" xr:uid="{A778AC0E-9A88-4B19-9880-6C1AF87D102D}"/>
    <cellStyle name="Comma 61 2 2 2" xfId="12304" xr:uid="{ED06BAFE-7705-4512-A43C-212E4D984774}"/>
    <cellStyle name="Comma 61 2 2 2 2" xfId="26537" xr:uid="{6EB317B2-7D0F-42D5-AC62-16BAE508F7E8}"/>
    <cellStyle name="Comma 61 2 2 3" xfId="18359" xr:uid="{D8135277-1EBE-4627-9B66-EE0D75E27064}"/>
    <cellStyle name="Comma 61 2 3" xfId="9127" xr:uid="{0D17D0E2-6434-41F4-8773-F6E24E4CB305}"/>
    <cellStyle name="Comma 61 2 3 2" xfId="23371" xr:uid="{1DAEAB9F-306D-4C2E-9C68-853D3502EDFF}"/>
    <cellStyle name="Comma 61 2 4" xfId="15141" xr:uid="{9D7D275A-CEFD-4C1E-B0A1-7B715BCFDC3D}"/>
    <cellStyle name="Comma 61 3" xfId="2240" xr:uid="{DF86B303-F8CA-4C2E-9A05-EC25614BD9D7}"/>
    <cellStyle name="Comma 61 3 2" xfId="5894" xr:uid="{DB5F0865-96F1-4E15-9BAE-9CA9F621DFF4}"/>
    <cellStyle name="Comma 61 3 2 2" xfId="12393" xr:uid="{9944CED9-804C-4B3A-A048-129C727024C4}"/>
    <cellStyle name="Comma 61 3 2 2 2" xfId="26626" xr:uid="{35C69A5A-0FF6-405B-985B-64C22E58753D}"/>
    <cellStyle name="Comma 61 3 2 3" xfId="18452" xr:uid="{7A4082B4-8C0F-4552-B629-C6E250714338}"/>
    <cellStyle name="Comma 61 3 3" xfId="9230" xr:uid="{24713638-0BD5-449C-8588-D90F0BBB0453}"/>
    <cellStyle name="Comma 61 3 3 2" xfId="23471" xr:uid="{C586E6C9-B5F9-4D67-AF0C-65B4FC833420}"/>
    <cellStyle name="Comma 61 3 4" xfId="15247" xr:uid="{112E836F-5D5F-4B73-8903-1F5FF9FE6AD7}"/>
    <cellStyle name="Comma 61 4" xfId="2775" xr:uid="{466C2E33-5D1E-42CB-B9FB-BC81937B8A4F}"/>
    <cellStyle name="Comma 61 4 2" xfId="6435" xr:uid="{2EBEB17B-A0C6-46C3-98FB-322517DE3720}"/>
    <cellStyle name="Comma 61 4 2 2" xfId="12686" xr:uid="{179DC832-ACA3-4EA6-A8ED-5528B5595F1B}"/>
    <cellStyle name="Comma 61 4 2 2 2" xfId="26919" xr:uid="{F0B84D4F-121D-4392-84B8-338CA67086DE}"/>
    <cellStyle name="Comma 61 4 2 3" xfId="18746" xr:uid="{BA3F0B73-748B-4644-8792-287378F8C46F}"/>
    <cellStyle name="Comma 61 4 3" xfId="9766" xr:uid="{86123D81-3A68-4830-93A6-C82CD6ED6A0D}"/>
    <cellStyle name="Comma 61 4 3 2" xfId="24006" xr:uid="{6628CF38-B8AE-4B7E-9AFA-782D83390B56}"/>
    <cellStyle name="Comma 61 4 4" xfId="15799" xr:uid="{A1BB9B87-E802-42C8-A2D1-8B94007C3FC0}"/>
    <cellStyle name="Comma 61 5" xfId="3045" xr:uid="{298AE9E6-73F6-4A67-8EB9-C9F8DA9D4490}"/>
    <cellStyle name="Comma 61 5 2" xfId="6695" xr:uid="{7B025E2A-6908-49E9-9B44-8D34F0591834}"/>
    <cellStyle name="Comma 61 5 2 2" xfId="12945" xr:uid="{4D569F17-F5D9-4AD0-A4F4-B41E50CC23A4}"/>
    <cellStyle name="Comma 61 5 2 2 2" xfId="27178" xr:uid="{D8141EB0-6910-4D0C-A1F1-6FA26FD2F849}"/>
    <cellStyle name="Comma 61 5 2 3" xfId="19005" xr:uid="{4C22E952-CD67-4C4F-87D5-1FBA5A37DE43}"/>
    <cellStyle name="Comma 61 5 3" xfId="10026" xr:uid="{75565474-BBDD-47E8-B983-944085BEBFD8}"/>
    <cellStyle name="Comma 61 5 3 2" xfId="24266" xr:uid="{1900287D-6FAC-40DE-BFFC-978975CDABBA}"/>
    <cellStyle name="Comma 61 5 4" xfId="16059" xr:uid="{6CE32297-9115-40BB-9A3B-752671D16A1F}"/>
    <cellStyle name="Comma 61 6" xfId="3290" xr:uid="{002AA7FF-A2A6-49E7-AA33-7CE5911C401A}"/>
    <cellStyle name="Comma 61 6 2" xfId="6940" xr:uid="{B44D2E5D-E02F-4C21-AE7E-6487805B4BC9}"/>
    <cellStyle name="Comma 61 6 2 2" xfId="13190" xr:uid="{8CCBEF38-DE33-4C54-BA2A-11C351B08A41}"/>
    <cellStyle name="Comma 61 6 2 2 2" xfId="27423" xr:uid="{2A382124-6ED6-4453-BF6D-BDCECF5C743D}"/>
    <cellStyle name="Comma 61 6 2 3" xfId="19250" xr:uid="{7DBA59F7-345D-4118-B21B-83D49778FA33}"/>
    <cellStyle name="Comma 61 6 3" xfId="10271" xr:uid="{610C79B9-E5EE-4877-B95F-5EDEFB22C306}"/>
    <cellStyle name="Comma 61 6 3 2" xfId="24511" xr:uid="{55EF4672-8C06-476B-B5E7-155F169F278F}"/>
    <cellStyle name="Comma 61 6 4" xfId="16304" xr:uid="{4E90E6A7-C528-49EC-A083-05275A00D5E9}"/>
    <cellStyle name="Comma 61 7" xfId="3476" xr:uid="{55212027-ACC8-47FD-9BEF-C4DB7ACB05A6}"/>
    <cellStyle name="Comma 61 7 2" xfId="7110" xr:uid="{6F519950-A839-4A5D-9C12-C576FCF17C29}"/>
    <cellStyle name="Comma 61 7 2 2" xfId="13360" xr:uid="{3357F7F2-381E-406E-B7C7-4301C8C4F337}"/>
    <cellStyle name="Comma 61 7 2 2 2" xfId="27593" xr:uid="{88732615-4059-4F82-A230-484C53EA24CB}"/>
    <cellStyle name="Comma 61 7 2 3" xfId="19420" xr:uid="{478936B0-3749-489D-84A6-F117520C97BF}"/>
    <cellStyle name="Comma 61 7 3" xfId="10442" xr:uid="{9E106047-70E8-40A2-9F7A-E7911F39632F}"/>
    <cellStyle name="Comma 61 7 3 2" xfId="24681" xr:uid="{02683040-609F-4A67-ADAF-53E140F72F9B}"/>
    <cellStyle name="Comma 61 7 4" xfId="16473" xr:uid="{672DEB5E-DEEB-480E-9561-63C04A5B40D3}"/>
    <cellStyle name="Comma 61 8" xfId="4086" xr:uid="{CFCA58C5-5AC9-4DD4-AFE8-24DA9DA8A122}"/>
    <cellStyle name="Comma 61 8 2" xfId="7656" xr:uid="{9F2BE1E4-C697-41B9-B4C0-45C54D7CD44E}"/>
    <cellStyle name="Comma 61 8 2 2" xfId="13906" xr:uid="{227B26F5-19EE-46E6-9C2B-7AA387920EAA}"/>
    <cellStyle name="Comma 61 8 2 2 2" xfId="28139" xr:uid="{810AF1E7-9AC0-4791-8380-CA0C52C0A8BD}"/>
    <cellStyle name="Comma 61 8 2 3" xfId="19966" xr:uid="{13B721FC-015B-4E6F-9DEB-554CB8FD8E0F}"/>
    <cellStyle name="Comma 61 8 3" xfId="10987" xr:uid="{282D457D-D061-4BF4-802E-3DAAA7AC666B}"/>
    <cellStyle name="Comma 61 8 3 2" xfId="25222" xr:uid="{2A95318E-0401-4191-92CC-5A5D6EE5BFCC}"/>
    <cellStyle name="Comma 61 8 4" xfId="17014" xr:uid="{F4963876-20FC-43DD-B429-47658D241D60}"/>
    <cellStyle name="Comma 61 9" xfId="5458" xr:uid="{BD7A52D4-6B22-4621-9A01-DE3F314DDB1E}"/>
    <cellStyle name="Comma 61 9 2" xfId="8843" xr:uid="{CF06FEC6-978C-40B3-957F-3030CD0E12B2}"/>
    <cellStyle name="Comma 61 9 2 2" xfId="23087" xr:uid="{41E62F13-B19D-443A-97AD-7CFC8946F9CD}"/>
    <cellStyle name="Comma 61 9 3" xfId="14866" xr:uid="{21507875-A00A-4384-9889-EB1D3103ABCD}"/>
    <cellStyle name="Comma 62" xfId="716" xr:uid="{12B7E4A6-0283-4A17-9D67-60115B950730}"/>
    <cellStyle name="Comma 62 10" xfId="4795" xr:uid="{C4B01720-D4B7-4BDD-BED8-ABBB7ACE60A6}"/>
    <cellStyle name="Comma 62 10 2" xfId="11673" xr:uid="{471E7D2E-C781-487A-8029-043A16109C28}"/>
    <cellStyle name="Comma 62 10 2 2" xfId="25906" xr:uid="{AD8EEAB2-ED5E-47D7-AB2B-51755FCDF340}"/>
    <cellStyle name="Comma 62 10 3" xfId="17723" xr:uid="{67AB8A4A-C5F4-4272-96A6-88CDED4A4630}"/>
    <cellStyle name="Comma 62 11" xfId="8278" xr:uid="{D0E9CE43-61FF-471D-A1A6-23D9962F5214}"/>
    <cellStyle name="Comma 62 11 2" xfId="22546" xr:uid="{764CE722-370B-46F9-A6F4-30C05155E43A}"/>
    <cellStyle name="Comma 62 12" xfId="1669" xr:uid="{AFFA92DD-25D9-42C2-8254-6A7DF312A1B1}"/>
    <cellStyle name="Comma 62 12 2" xfId="20370" xr:uid="{1467A583-125F-4E57-8795-740BE7CD11ED}"/>
    <cellStyle name="Comma 62 12 3" xfId="14328" xr:uid="{120E6D78-41AE-4A83-9240-E7D7D0EBAF59}"/>
    <cellStyle name="Comma 62 2" xfId="2009" xr:uid="{F90A7112-860C-45D4-A5D6-95A3B8807FFE}"/>
    <cellStyle name="Comma 62 2 2" xfId="5768" xr:uid="{E2AD6434-ECC7-4A39-8CFD-6D0E37D39FA3}"/>
    <cellStyle name="Comma 62 2 2 2" xfId="12305" xr:uid="{47920FEF-74BD-45D0-8354-A724C2D403FD}"/>
    <cellStyle name="Comma 62 2 2 2 2" xfId="26538" xr:uid="{16AC1456-20DE-4EA9-B9BE-4C22AAD26C88}"/>
    <cellStyle name="Comma 62 2 2 3" xfId="18360" xr:uid="{42D26D56-BDE2-4B1E-B439-CB2B869799F2}"/>
    <cellStyle name="Comma 62 2 3" xfId="9128" xr:uid="{2F4FA21C-E13A-4AC2-97BD-D264E95DC2B2}"/>
    <cellStyle name="Comma 62 2 3 2" xfId="23372" xr:uid="{C748B022-009A-4B05-A69D-D23B73804D7B}"/>
    <cellStyle name="Comma 62 2 4" xfId="15142" xr:uid="{36678AD9-C1B0-46E1-BD91-2C5D460151A9}"/>
    <cellStyle name="Comma 62 3" xfId="2269" xr:uid="{A173BE45-75F9-42AC-BEA0-CDCDD9C72EC5}"/>
    <cellStyle name="Comma 62 3 2" xfId="5911" xr:uid="{4AD187F8-B535-4544-9DB6-67EBC1ACF153}"/>
    <cellStyle name="Comma 62 3 2 2" xfId="12410" xr:uid="{41053373-BFAC-484F-B05D-8223098D3253}"/>
    <cellStyle name="Comma 62 3 2 2 2" xfId="26643" xr:uid="{33678145-0202-42F5-86EF-4C1B72A2D8F6}"/>
    <cellStyle name="Comma 62 3 2 3" xfId="18469" xr:uid="{F1966C0A-7EE4-47CB-A794-06C8685F4DAD}"/>
    <cellStyle name="Comma 62 3 3" xfId="9247" xr:uid="{AEEE639E-87BE-44F2-8374-A76AA51E321D}"/>
    <cellStyle name="Comma 62 3 3 2" xfId="23488" xr:uid="{84F73DD6-0BFE-4967-940E-EB50B7E42B2C}"/>
    <cellStyle name="Comma 62 3 4" xfId="15264" xr:uid="{3E0AA2AE-7B17-44B8-B650-DFB36DF5F108}"/>
    <cellStyle name="Comma 62 4" xfId="2776" xr:uid="{870F491A-4D9C-4D26-90EE-5F459C17F111}"/>
    <cellStyle name="Comma 62 4 2" xfId="6436" xr:uid="{6C64C4F7-D59A-4FAD-8917-9BEBA3EEE656}"/>
    <cellStyle name="Comma 62 4 2 2" xfId="12687" xr:uid="{069D104F-C48C-4B0B-A1C2-9B29C37A189F}"/>
    <cellStyle name="Comma 62 4 2 2 2" xfId="26920" xr:uid="{D97369C1-49DE-4F9F-BE40-51282120D333}"/>
    <cellStyle name="Comma 62 4 2 3" xfId="18747" xr:uid="{99028D62-8C11-46EA-B635-EE97D58C8818}"/>
    <cellStyle name="Comma 62 4 3" xfId="9767" xr:uid="{79AB30AB-FEDC-4C29-87DC-F2CAAC6143F4}"/>
    <cellStyle name="Comma 62 4 3 2" xfId="24007" xr:uid="{CB96C32F-0139-4373-94ED-4D99A9B5F783}"/>
    <cellStyle name="Comma 62 4 4" xfId="15800" xr:uid="{E75E7225-AF20-48B4-B11F-9062EC45A79B}"/>
    <cellStyle name="Comma 62 5" xfId="3046" xr:uid="{417BC948-1724-4CA8-8D6F-E27B83D0FADB}"/>
    <cellStyle name="Comma 62 5 2" xfId="6696" xr:uid="{EC161A54-254C-4849-BB51-37EACC3DD46E}"/>
    <cellStyle name="Comma 62 5 2 2" xfId="12946" xr:uid="{8E48F0AB-BAE2-44FF-9149-2061228FC9BA}"/>
    <cellStyle name="Comma 62 5 2 2 2" xfId="27179" xr:uid="{184B7625-6662-4144-A5E6-45BFEAE5BB3D}"/>
    <cellStyle name="Comma 62 5 2 3" xfId="19006" xr:uid="{872D0ECD-6A46-4F37-BE80-AD3757FBA892}"/>
    <cellStyle name="Comma 62 5 3" xfId="10027" xr:uid="{7FFF0428-2E05-4876-867A-6848D97C205E}"/>
    <cellStyle name="Comma 62 5 3 2" xfId="24267" xr:uid="{67141671-6C9B-478A-852C-3CB731B5E416}"/>
    <cellStyle name="Comma 62 5 4" xfId="16060" xr:uid="{E7F84863-3F64-4BE0-A85C-C8EC666583D1}"/>
    <cellStyle name="Comma 62 6" xfId="3291" xr:uid="{842EDA89-406E-47BC-BB98-7534F5D48494}"/>
    <cellStyle name="Comma 62 6 2" xfId="6941" xr:uid="{C86E41A6-2D49-415C-94ED-E520F15A3C7C}"/>
    <cellStyle name="Comma 62 6 2 2" xfId="13191" xr:uid="{7FDE81F0-DFCF-47E9-B9C0-8E75A8FAFACB}"/>
    <cellStyle name="Comma 62 6 2 2 2" xfId="27424" xr:uid="{C19D1387-5C2E-4E4A-B952-816F1AFBDD14}"/>
    <cellStyle name="Comma 62 6 2 3" xfId="19251" xr:uid="{AC8FF829-3250-4502-AE50-3942C1285A98}"/>
    <cellStyle name="Comma 62 6 3" xfId="10272" xr:uid="{44F387D7-88C8-4230-B6AE-3E154B777FE6}"/>
    <cellStyle name="Comma 62 6 3 2" xfId="24512" xr:uid="{40D0732E-EFB5-432E-B207-6C442042C477}"/>
    <cellStyle name="Comma 62 6 4" xfId="16305" xr:uid="{3E6DDAD4-F034-48DB-82A6-5300A21F649C}"/>
    <cellStyle name="Comma 62 7" xfId="3506" xr:uid="{597F523A-5E69-43EC-96BE-8A5C97328A4B}"/>
    <cellStyle name="Comma 62 7 2" xfId="7140" xr:uid="{6B841A2A-BC8D-4096-9AF2-6474C0115E72}"/>
    <cellStyle name="Comma 62 7 2 2" xfId="13390" xr:uid="{71AAE2DB-2109-4805-B0DE-6CB309E60372}"/>
    <cellStyle name="Comma 62 7 2 2 2" xfId="27623" xr:uid="{C76686C5-C49A-4909-9735-78011435B51A}"/>
    <cellStyle name="Comma 62 7 2 3" xfId="19450" xr:uid="{B848C462-28BE-4357-A999-E440E663AAAC}"/>
    <cellStyle name="Comma 62 7 3" xfId="10472" xr:uid="{55A27AB9-4786-4B84-847C-CC0F6C25191E}"/>
    <cellStyle name="Comma 62 7 3 2" xfId="24711" xr:uid="{1F538F41-1E6F-410F-9569-5F5AB4890BA7}"/>
    <cellStyle name="Comma 62 7 4" xfId="16503" xr:uid="{9705F4A7-7CAE-4CBA-AF29-60213CE8A6B6}"/>
    <cellStyle name="Comma 62 8" xfId="4116" xr:uid="{4D68D265-4D12-49F1-9124-8FA68E5ACD81}"/>
    <cellStyle name="Comma 62 8 2" xfId="7686" xr:uid="{E228EDB7-A842-422A-BA17-352E3F488385}"/>
    <cellStyle name="Comma 62 8 2 2" xfId="13936" xr:uid="{7260D4DB-CD7D-4D8C-91C2-C5C653995BA4}"/>
    <cellStyle name="Comma 62 8 2 2 2" xfId="28169" xr:uid="{56DBD88E-4F25-4580-9BE3-077F33B1814A}"/>
    <cellStyle name="Comma 62 8 2 3" xfId="19996" xr:uid="{29EA8E92-B4BA-4A66-ACC6-CC6F3157F687}"/>
    <cellStyle name="Comma 62 8 3" xfId="11017" xr:uid="{24860EE5-0123-4768-AA03-381E32CEA679}"/>
    <cellStyle name="Comma 62 8 3 2" xfId="25252" xr:uid="{92DA4D8F-E2C7-4DE9-B242-C1BF92588A46}"/>
    <cellStyle name="Comma 62 8 4" xfId="17044" xr:uid="{238DED77-11A7-49C7-91EE-CA43D8C53035}"/>
    <cellStyle name="Comma 62 9" xfId="5459" xr:uid="{B354F07C-F2A0-4C06-84B8-56211A5D0796}"/>
    <cellStyle name="Comma 62 9 2" xfId="8844" xr:uid="{FC8980F2-47D9-4A6A-B98F-7938963DC3F4}"/>
    <cellStyle name="Comma 62 9 2 2" xfId="23088" xr:uid="{F797F888-906A-48C2-AED1-44E76EBBCFDD}"/>
    <cellStyle name="Comma 62 9 3" xfId="14867" xr:uid="{C6C2CA8F-289A-4F96-AD71-DF0EED8ADE19}"/>
    <cellStyle name="Comma 63" xfId="714" xr:uid="{0564E6C2-F36C-4E6B-A43B-9FC315B08F8E}"/>
    <cellStyle name="Comma 63 10" xfId="4793" xr:uid="{4AC16714-F3DB-4B44-B490-80961AB96039}"/>
    <cellStyle name="Comma 63 10 2" xfId="11671" xr:uid="{0055E977-EF52-4C9D-AE06-B16F77ED1CCB}"/>
    <cellStyle name="Comma 63 10 2 2" xfId="25904" xr:uid="{E91AC1A7-7DCA-486E-8B86-EE750FA65A90}"/>
    <cellStyle name="Comma 63 10 3" xfId="17721" xr:uid="{41015768-838D-4C8D-BC81-19FF535054D9}"/>
    <cellStyle name="Comma 63 11" xfId="8276" xr:uid="{2FA62254-9C67-435B-989D-1A2456CE2746}"/>
    <cellStyle name="Comma 63 11 2" xfId="22544" xr:uid="{2FB927D8-04F8-4D7F-BA84-F4DA4075F0E4}"/>
    <cellStyle name="Comma 63 12" xfId="1670" xr:uid="{9CB27C7E-61FC-45B9-9F25-29336E0EBFAB}"/>
    <cellStyle name="Comma 63 12 2" xfId="20371" xr:uid="{AD7604FD-928B-4CCD-8CF2-1D54687E5A58}"/>
    <cellStyle name="Comma 63 12 3" xfId="14326" xr:uid="{D7D4875A-AA3C-4187-9058-898060341ECE}"/>
    <cellStyle name="Comma 63 2" xfId="2010" xr:uid="{2AB4F2E2-13E2-4E15-80F2-04A285D5A38E}"/>
    <cellStyle name="Comma 63 2 2" xfId="5769" xr:uid="{40ACA8E8-A1B9-4FE8-983D-CF45E0EBE7B0}"/>
    <cellStyle name="Comma 63 2 2 2" xfId="12306" xr:uid="{D1D22494-D3C2-43E2-8861-3BA1891017A3}"/>
    <cellStyle name="Comma 63 2 2 2 2" xfId="26539" xr:uid="{DCD4CDB1-9540-48F5-ACD8-4C630D476BBA}"/>
    <cellStyle name="Comma 63 2 2 3" xfId="18361" xr:uid="{4A11121C-566E-42DF-ACD3-42CEDFDBABE7}"/>
    <cellStyle name="Comma 63 2 3" xfId="9129" xr:uid="{D8518038-1F6D-4249-B127-3E5DDCA42350}"/>
    <cellStyle name="Comma 63 2 3 2" xfId="23373" xr:uid="{CDD806B9-6BDB-46F6-97A6-D99AC9A972F9}"/>
    <cellStyle name="Comma 63 2 4" xfId="15143" xr:uid="{D24F368C-13F0-46BC-80A9-D9EFA3B7381E}"/>
    <cellStyle name="Comma 63 3" xfId="2268" xr:uid="{DB0465AA-191B-4B57-9929-F40BF9E0DEB4}"/>
    <cellStyle name="Comma 63 3 2" xfId="5910" xr:uid="{CAC81F22-5F05-45F2-ABE4-F40DDE2C7964}"/>
    <cellStyle name="Comma 63 3 2 2" xfId="12409" xr:uid="{B9BA4BA1-B9A6-491C-9D89-B0161EECEE43}"/>
    <cellStyle name="Comma 63 3 2 2 2" xfId="26642" xr:uid="{AB9F9A9F-9EDD-41F5-A904-66E33DD9F706}"/>
    <cellStyle name="Comma 63 3 2 3" xfId="18468" xr:uid="{202AB5B4-C4FF-4DEA-AA04-37063E8A7598}"/>
    <cellStyle name="Comma 63 3 3" xfId="9246" xr:uid="{78EB61B4-C090-4B07-B838-424E3D57B0DC}"/>
    <cellStyle name="Comma 63 3 3 2" xfId="23487" xr:uid="{0427F239-A12D-4750-ADF8-088A35AE5CB3}"/>
    <cellStyle name="Comma 63 3 4" xfId="15263" xr:uid="{5400D5E1-7726-4FF1-AE0B-931BFC82D54F}"/>
    <cellStyle name="Comma 63 4" xfId="2777" xr:uid="{CFACF3FA-9C26-4326-8922-AD47F173C302}"/>
    <cellStyle name="Comma 63 4 2" xfId="6437" xr:uid="{09D53E79-CB2C-45A9-B462-34C7F68F3CB9}"/>
    <cellStyle name="Comma 63 4 2 2" xfId="12688" xr:uid="{FDBD5ABD-154D-4EF9-BFE7-FDA31A4850D9}"/>
    <cellStyle name="Comma 63 4 2 2 2" xfId="26921" xr:uid="{F684F976-758D-4B3D-B1AB-7B73A16157A4}"/>
    <cellStyle name="Comma 63 4 2 3" xfId="18748" xr:uid="{13178452-E27D-47A5-A732-3CA5872F1391}"/>
    <cellStyle name="Comma 63 4 3" xfId="9768" xr:uid="{E95BA0C0-3FFE-411F-B93C-AE986EB5CE26}"/>
    <cellStyle name="Comma 63 4 3 2" xfId="24008" xr:uid="{7D80214C-EF24-455D-937C-89F09D733C84}"/>
    <cellStyle name="Comma 63 4 4" xfId="15801" xr:uid="{EDB41130-3C1D-4688-AE3A-078F6E2771EE}"/>
    <cellStyle name="Comma 63 5" xfId="3047" xr:uid="{E70193EC-782C-45D4-8ECB-36171F709097}"/>
    <cellStyle name="Comma 63 5 2" xfId="6697" xr:uid="{15ED12FB-011C-45AE-9F08-9DA3105AD51A}"/>
    <cellStyle name="Comma 63 5 2 2" xfId="12947" xr:uid="{5D17C11F-1FE5-4372-86A0-AC5EFA196D42}"/>
    <cellStyle name="Comma 63 5 2 2 2" xfId="27180" xr:uid="{ADE1AF44-76AA-4D92-90BF-48D387DB4EF6}"/>
    <cellStyle name="Comma 63 5 2 3" xfId="19007" xr:uid="{BA64CAE6-8AE2-481D-BF06-78539A80A620}"/>
    <cellStyle name="Comma 63 5 3" xfId="10028" xr:uid="{AC448DF9-AEDD-4324-95A8-24483E995217}"/>
    <cellStyle name="Comma 63 5 3 2" xfId="24268" xr:uid="{A0807CF3-F2FE-4F44-85AB-6DA64814E982}"/>
    <cellStyle name="Comma 63 5 4" xfId="16061" xr:uid="{A2FC4CAD-9D43-47CA-B764-F0767874B072}"/>
    <cellStyle name="Comma 63 6" xfId="3292" xr:uid="{004073AB-7A6E-4E29-8E5A-C3CE1F15FA0C}"/>
    <cellStyle name="Comma 63 6 2" xfId="6942" xr:uid="{3CD6D45B-B411-40ED-A9D7-63726A3F5CA0}"/>
    <cellStyle name="Comma 63 6 2 2" xfId="13192" xr:uid="{B7CD0CBB-FFF1-4486-99DA-42F194FA3F19}"/>
    <cellStyle name="Comma 63 6 2 2 2" xfId="27425" xr:uid="{39863B5E-AD8C-48CF-9591-C4C98B5F8EF9}"/>
    <cellStyle name="Comma 63 6 2 3" xfId="19252" xr:uid="{ADA6DE9D-C573-483D-80F3-3164C146EBED}"/>
    <cellStyle name="Comma 63 6 3" xfId="10273" xr:uid="{1ECA3388-B298-4AF9-BC9F-16943CBE3988}"/>
    <cellStyle name="Comma 63 6 3 2" xfId="24513" xr:uid="{80EE8105-102A-4C63-9616-BA630505F629}"/>
    <cellStyle name="Comma 63 6 4" xfId="16306" xr:uid="{6DCAF144-5220-43B1-B603-BCA04989B994}"/>
    <cellStyle name="Comma 63 7" xfId="3504" xr:uid="{51A00431-C40B-45E0-973F-F6C172003766}"/>
    <cellStyle name="Comma 63 7 2" xfId="7138" xr:uid="{5CAC902C-FE6F-43E2-A39A-37A453A7CE79}"/>
    <cellStyle name="Comma 63 7 2 2" xfId="13388" xr:uid="{3D28E908-02DF-420C-8B32-B4ABD5C5CF29}"/>
    <cellStyle name="Comma 63 7 2 2 2" xfId="27621" xr:uid="{FAB578CA-61E1-430F-B770-A0B64028A965}"/>
    <cellStyle name="Comma 63 7 2 3" xfId="19448" xr:uid="{9807BFC9-557D-4D4E-A1F5-30D47FA2B4DD}"/>
    <cellStyle name="Comma 63 7 3" xfId="10470" xr:uid="{9ACA5686-7E84-4C5C-91F5-694326309280}"/>
    <cellStyle name="Comma 63 7 3 2" xfId="24709" xr:uid="{31C1CC7F-A629-4433-AF8C-80B2E94AFF8D}"/>
    <cellStyle name="Comma 63 7 4" xfId="16501" xr:uid="{01AE47AE-F66F-4C4F-A5B1-1BF61A5A2EBA}"/>
    <cellStyle name="Comma 63 8" xfId="4114" xr:uid="{97CE2BCD-B0A3-4591-9F13-3BA53C7BEDA2}"/>
    <cellStyle name="Comma 63 8 2" xfId="7684" xr:uid="{1E8810F1-C0AA-4E09-A807-D04B8D119665}"/>
    <cellStyle name="Comma 63 8 2 2" xfId="13934" xr:uid="{7057EAE8-6D8C-442F-938F-F87CCB7D72CB}"/>
    <cellStyle name="Comma 63 8 2 2 2" xfId="28167" xr:uid="{AEC9F784-CEC6-4553-B363-C5AC6730DC76}"/>
    <cellStyle name="Comma 63 8 2 3" xfId="19994" xr:uid="{C56036BB-EE94-48C8-9030-10D31C8FBAC1}"/>
    <cellStyle name="Comma 63 8 3" xfId="11015" xr:uid="{A91C990C-FD2B-417E-ABD8-8E7B6934ED25}"/>
    <cellStyle name="Comma 63 8 3 2" xfId="25250" xr:uid="{ACABA65F-385F-4BA4-8BDA-A3256106D8FC}"/>
    <cellStyle name="Comma 63 8 4" xfId="17042" xr:uid="{75F2886C-D8F7-4CD8-860B-2BD06002B30D}"/>
    <cellStyle name="Comma 63 9" xfId="5460" xr:uid="{6036140C-6B04-445A-B0D7-6BBC7F15942A}"/>
    <cellStyle name="Comma 63 9 2" xfId="8845" xr:uid="{78D8D8EE-0927-4A47-A74A-7EBA6CC5E26A}"/>
    <cellStyle name="Comma 63 9 2 2" xfId="23089" xr:uid="{77369A8D-C0AC-4A37-A566-06E339E88017}"/>
    <cellStyle name="Comma 63 9 3" xfId="14868" xr:uid="{517A1E3C-C80E-444C-ACF6-80A34B7B7F60}"/>
    <cellStyle name="Comma 64" xfId="719" xr:uid="{D0F4F29F-BD5A-4699-8730-41D417D84B25}"/>
    <cellStyle name="Comma 64 10" xfId="4798" xr:uid="{590A3E76-2A0D-4F52-ABF2-1F940CFF9631}"/>
    <cellStyle name="Comma 64 10 2" xfId="11676" xr:uid="{CE65A82F-C182-4889-807D-CCC61F59D250}"/>
    <cellStyle name="Comma 64 10 2 2" xfId="25909" xr:uid="{4D549D38-9A39-41B6-AB21-02F3F0032C72}"/>
    <cellStyle name="Comma 64 10 3" xfId="17726" xr:uid="{7B2A3A03-D5A3-4B2B-9937-40603FD2E434}"/>
    <cellStyle name="Comma 64 11" xfId="8281" xr:uid="{9276D98E-B471-4390-A723-D1577FAB1FD8}"/>
    <cellStyle name="Comma 64 11 2" xfId="22549" xr:uid="{14C2758C-7DB6-41C8-8EA8-12E8158BF0E0}"/>
    <cellStyle name="Comma 64 12" xfId="1671" xr:uid="{5CD8CBD5-A180-4575-925C-39D69D0D6C3B}"/>
    <cellStyle name="Comma 64 12 2" xfId="20372" xr:uid="{D42C60E6-7F3B-424D-BCBD-4F660FA28209}"/>
    <cellStyle name="Comma 64 12 3" xfId="14331" xr:uid="{0412BA9E-400D-4BF7-BF03-F2A7C04C92B1}"/>
    <cellStyle name="Comma 64 2" xfId="2011" xr:uid="{B523E465-E5C2-4A59-80CC-E33967F4EE51}"/>
    <cellStyle name="Comma 64 2 2" xfId="5770" xr:uid="{A17C4D74-00FF-4721-9362-59C169DC0793}"/>
    <cellStyle name="Comma 64 2 2 2" xfId="12307" xr:uid="{53A16C45-44F3-4F2E-8229-E9DBB7082DE8}"/>
    <cellStyle name="Comma 64 2 2 2 2" xfId="26540" xr:uid="{E5246787-0574-485D-974E-48871B741370}"/>
    <cellStyle name="Comma 64 2 2 3" xfId="18362" xr:uid="{B837A2F7-982C-4CC8-AA58-90D7D08A0C3E}"/>
    <cellStyle name="Comma 64 2 3" xfId="9130" xr:uid="{B5178C14-4F66-4959-8B0E-825E793242B8}"/>
    <cellStyle name="Comma 64 2 3 2" xfId="23374" xr:uid="{EEF8EF06-01CB-4E36-9D72-34FF5BEB479F}"/>
    <cellStyle name="Comma 64 2 4" xfId="15144" xr:uid="{1DE717A7-ED81-4DDC-B16B-936DFEF7CD2A}"/>
    <cellStyle name="Comma 64 3" xfId="2270" xr:uid="{64191B86-D7A0-4D49-B0E6-8B0CD6319A80}"/>
    <cellStyle name="Comma 64 3 2" xfId="5912" xr:uid="{2F7D8772-6B9F-4CA7-A864-BA76639D9DC1}"/>
    <cellStyle name="Comma 64 3 2 2" xfId="12411" xr:uid="{95DB22A6-6DFE-4040-949A-40301A080C73}"/>
    <cellStyle name="Comma 64 3 2 2 2" xfId="26644" xr:uid="{02B55FE2-1FA5-4047-960F-8C6738EB09CF}"/>
    <cellStyle name="Comma 64 3 2 3" xfId="18470" xr:uid="{5A4C4DFC-DC15-4076-B4FB-22ECE6D10AD2}"/>
    <cellStyle name="Comma 64 3 3" xfId="9248" xr:uid="{54396500-BCBB-4E68-89B3-42D353DD3517}"/>
    <cellStyle name="Comma 64 3 3 2" xfId="23489" xr:uid="{047311C8-F264-4BBF-BD8B-D6E821425838}"/>
    <cellStyle name="Comma 64 3 4" xfId="15265" xr:uid="{18EDA62D-2B86-4118-A4EA-3028B3A66B8D}"/>
    <cellStyle name="Comma 64 4" xfId="2778" xr:uid="{1E9281B8-2885-4F9C-A8CE-7036E4204F03}"/>
    <cellStyle name="Comma 64 4 2" xfId="6438" xr:uid="{627880BA-2273-421B-B47B-11FACCFBAE45}"/>
    <cellStyle name="Comma 64 4 2 2" xfId="12689" xr:uid="{3585483A-09A0-47B8-87A8-B9EA9FA902B7}"/>
    <cellStyle name="Comma 64 4 2 2 2" xfId="26922" xr:uid="{9A0DE46E-EC88-4463-8FAC-BF9FE0F446D4}"/>
    <cellStyle name="Comma 64 4 2 3" xfId="18749" xr:uid="{132BCF87-F41A-4120-9E74-4C6866276DE2}"/>
    <cellStyle name="Comma 64 4 3" xfId="9769" xr:uid="{37711385-1012-4197-9F17-603206FCC71C}"/>
    <cellStyle name="Comma 64 4 3 2" xfId="24009" xr:uid="{69AD78DB-1942-48A5-81C7-8A4505EB29C0}"/>
    <cellStyle name="Comma 64 4 4" xfId="15802" xr:uid="{7DCA76FE-7B32-438D-BB84-92CBA2C44978}"/>
    <cellStyle name="Comma 64 5" xfId="3048" xr:uid="{6BD56F24-456C-4D8A-904B-C50FF9004247}"/>
    <cellStyle name="Comma 64 5 2" xfId="6698" xr:uid="{E1D1F9DE-B0B3-4E05-AAEC-FC8498F50D59}"/>
    <cellStyle name="Comma 64 5 2 2" xfId="12948" xr:uid="{88BC3F70-05DE-4A2B-AB30-90C23B4274D4}"/>
    <cellStyle name="Comma 64 5 2 2 2" xfId="27181" xr:uid="{9FD2B1EA-A57E-4538-946A-70C51B531292}"/>
    <cellStyle name="Comma 64 5 2 3" xfId="19008" xr:uid="{4C242338-0250-418A-8F8D-2F6DBBB650A8}"/>
    <cellStyle name="Comma 64 5 3" xfId="10029" xr:uid="{01C5FD42-372B-4093-A949-F1039ECD5E0A}"/>
    <cellStyle name="Comma 64 5 3 2" xfId="24269" xr:uid="{7C2686CE-AB5B-4ABD-9F58-C69213C14729}"/>
    <cellStyle name="Comma 64 5 4" xfId="16062" xr:uid="{841D9A7F-66BD-401C-B3EE-BAEAE12BF7F0}"/>
    <cellStyle name="Comma 64 6" xfId="3293" xr:uid="{CD71C392-9D76-424C-8044-211B2EB4EAAC}"/>
    <cellStyle name="Comma 64 6 2" xfId="6943" xr:uid="{9E970849-7F2A-48DC-996D-BC16BADB7408}"/>
    <cellStyle name="Comma 64 6 2 2" xfId="13193" xr:uid="{8D22F8F0-DA84-4D33-9D04-40FD264C6428}"/>
    <cellStyle name="Comma 64 6 2 2 2" xfId="27426" xr:uid="{71ACA633-B76C-4884-AEC7-A1B8CAA599C8}"/>
    <cellStyle name="Comma 64 6 2 3" xfId="19253" xr:uid="{F2FBA7CD-5A9F-4A90-93D2-6D0E54048518}"/>
    <cellStyle name="Comma 64 6 3" xfId="10274" xr:uid="{41AFBF7A-7AD5-4F6F-9ED2-725275027BBB}"/>
    <cellStyle name="Comma 64 6 3 2" xfId="24514" xr:uid="{3D0D7BC6-5CD5-48E3-B244-F8C00DA416C6}"/>
    <cellStyle name="Comma 64 6 4" xfId="16307" xr:uid="{E1C8A4EB-A8C2-4F2A-9FAF-1DBA71429031}"/>
    <cellStyle name="Comma 64 7" xfId="3509" xr:uid="{D0EBEB39-F23C-4E24-850A-C2106B5B91B2}"/>
    <cellStyle name="Comma 64 7 2" xfId="7143" xr:uid="{99F2D710-2B18-4FD6-8DEA-74ADDA0225C2}"/>
    <cellStyle name="Comma 64 7 2 2" xfId="13393" xr:uid="{0093D046-5DA5-4044-B0BB-EC6C4B5FCE63}"/>
    <cellStyle name="Comma 64 7 2 2 2" xfId="27626" xr:uid="{0424800F-830D-4D77-BC36-123BEFE67154}"/>
    <cellStyle name="Comma 64 7 2 3" xfId="19453" xr:uid="{5689979E-4113-4E39-BF90-7E9D544F2A41}"/>
    <cellStyle name="Comma 64 7 3" xfId="10475" xr:uid="{A70ECC97-5F48-47A5-A679-42310931E57D}"/>
    <cellStyle name="Comma 64 7 3 2" xfId="24714" xr:uid="{90A74FD6-4C17-4993-BAF0-B481DD85BCBD}"/>
    <cellStyle name="Comma 64 7 4" xfId="16506" xr:uid="{70496711-9B54-48C8-B306-FE9A49B736FC}"/>
    <cellStyle name="Comma 64 8" xfId="4119" xr:uid="{5EBD5142-4B2A-4D83-961D-9663115C120D}"/>
    <cellStyle name="Comma 64 8 2" xfId="7689" xr:uid="{AE701452-D7E9-4C83-B089-5ABEA5716675}"/>
    <cellStyle name="Comma 64 8 2 2" xfId="13939" xr:uid="{C8383B5E-9657-4F85-9536-42C0FFBBD9DF}"/>
    <cellStyle name="Comma 64 8 2 2 2" xfId="28172" xr:uid="{B3B3EBC0-2D4A-41F5-9CBF-B715073B7DF9}"/>
    <cellStyle name="Comma 64 8 2 3" xfId="19999" xr:uid="{0874BC88-9444-4F55-879B-7FE99D0E7C57}"/>
    <cellStyle name="Comma 64 8 3" xfId="11020" xr:uid="{08FD30C7-DC53-4169-9D9B-76AFED6A30C4}"/>
    <cellStyle name="Comma 64 8 3 2" xfId="25255" xr:uid="{B421CEB5-0668-4740-BFBF-F59DD9D10E8F}"/>
    <cellStyle name="Comma 64 8 4" xfId="17047" xr:uid="{BA3F9151-FC50-4E00-8B42-351608D57684}"/>
    <cellStyle name="Comma 64 9" xfId="5461" xr:uid="{75DD8163-AC26-4AEE-8219-4E7CA1632D26}"/>
    <cellStyle name="Comma 64 9 2" xfId="8846" xr:uid="{8FE3C7EC-B248-4A88-9446-3BC862E8AA49}"/>
    <cellStyle name="Comma 64 9 2 2" xfId="23090" xr:uid="{396712AF-149F-4DC0-89E7-DE070F567776}"/>
    <cellStyle name="Comma 64 9 3" xfId="14869" xr:uid="{E9C60AC0-FD7A-4413-82CC-82607788B8D1}"/>
    <cellStyle name="Comma 65" xfId="713" xr:uid="{F4818622-E64C-412C-8D48-E04A447674DC}"/>
    <cellStyle name="Comma 65 10" xfId="4792" xr:uid="{8CF4E489-5A96-4436-AD56-4FB7686EEEF6}"/>
    <cellStyle name="Comma 65 10 2" xfId="11670" xr:uid="{65962ED5-489E-45DC-9261-E6BABDF80107}"/>
    <cellStyle name="Comma 65 10 2 2" xfId="25903" xr:uid="{FB21B952-2CCF-44F3-B407-07EA8EAFE878}"/>
    <cellStyle name="Comma 65 10 3" xfId="17720" xr:uid="{26D0B1DB-2D45-4E54-9BFC-1FD170714E22}"/>
    <cellStyle name="Comma 65 11" xfId="8275" xr:uid="{389DD6B7-BD69-48E5-B87C-DC0B6351B022}"/>
    <cellStyle name="Comma 65 11 2" xfId="22543" xr:uid="{4AD212FD-5A05-4E0D-8771-FD88C784F1AB}"/>
    <cellStyle name="Comma 65 12" xfId="1672" xr:uid="{86607DC3-53A5-4ADD-BFF7-6D562109891F}"/>
    <cellStyle name="Comma 65 12 2" xfId="20373" xr:uid="{CE3D17CD-CE38-4112-B8FB-7D7FF6B58BF3}"/>
    <cellStyle name="Comma 65 12 3" xfId="14325" xr:uid="{7277A2CE-C3A8-49FE-9FD4-EDA6CB30CD68}"/>
    <cellStyle name="Comma 65 2" xfId="2012" xr:uid="{15F90175-8721-4909-B2C2-79D0E2FDBE1F}"/>
    <cellStyle name="Comma 65 2 2" xfId="5771" xr:uid="{8FE8E77F-AE06-4974-90D6-D10B97030A44}"/>
    <cellStyle name="Comma 65 2 2 2" xfId="12308" xr:uid="{69143D4B-E2F6-4ED9-86EE-B0FCE89ECB64}"/>
    <cellStyle name="Comma 65 2 2 2 2" xfId="26541" xr:uid="{D57D13C2-F75A-4803-830A-8E915FBCA589}"/>
    <cellStyle name="Comma 65 2 2 3" xfId="18363" xr:uid="{E4E09E85-E0DB-474D-9A7B-053229A5A46C}"/>
    <cellStyle name="Comma 65 2 3" xfId="9131" xr:uid="{FCEF1B01-8655-4397-A81E-2252B75C8459}"/>
    <cellStyle name="Comma 65 2 3 2" xfId="23375" xr:uid="{42C155AE-8278-4BB6-9EAC-D31F7F72C77A}"/>
    <cellStyle name="Comma 65 2 4" xfId="15145" xr:uid="{5E32C7BB-8B8C-4C23-AD0F-0661C851F846}"/>
    <cellStyle name="Comma 65 3" xfId="2267" xr:uid="{D2B02A74-45E3-4E22-8132-9CCB0CCB13E9}"/>
    <cellStyle name="Comma 65 3 2" xfId="5909" xr:uid="{8158AF1A-1D4F-412E-9336-A4565CCE9830}"/>
    <cellStyle name="Comma 65 3 2 2" xfId="12408" xr:uid="{74A34AD3-C117-4DE1-B73A-713081B85EBF}"/>
    <cellStyle name="Comma 65 3 2 2 2" xfId="26641" xr:uid="{864C8169-26C2-42FA-99C9-F418B745CDB6}"/>
    <cellStyle name="Comma 65 3 2 3" xfId="18467" xr:uid="{34D32CE3-2C53-4280-84AE-BBF7E8A3B3A7}"/>
    <cellStyle name="Comma 65 3 3" xfId="9245" xr:uid="{535581A2-92E5-4F75-AB06-60EE5EFE7639}"/>
    <cellStyle name="Comma 65 3 3 2" xfId="23486" xr:uid="{B61523F1-F532-4564-A2F6-B886D6CEA2AF}"/>
    <cellStyle name="Comma 65 3 4" xfId="15262" xr:uid="{7336F974-E9D6-4D52-8653-48894AC4A156}"/>
    <cellStyle name="Comma 65 4" xfId="2779" xr:uid="{E8FF52A1-9BF8-47E8-A277-E3571F50692A}"/>
    <cellStyle name="Comma 65 4 2" xfId="6439" xr:uid="{A46B9A94-FD64-438E-B3F1-429572ED1E2D}"/>
    <cellStyle name="Comma 65 4 2 2" xfId="12690" xr:uid="{9DBDE3D8-608E-49F2-90BA-76CB7D84CDB2}"/>
    <cellStyle name="Comma 65 4 2 2 2" xfId="26923" xr:uid="{74B700BD-8BCB-41B2-A1EF-5564B1BB2F04}"/>
    <cellStyle name="Comma 65 4 2 3" xfId="18750" xr:uid="{536B3BC8-5D6C-46C3-869A-32DADB4BE574}"/>
    <cellStyle name="Comma 65 4 3" xfId="9770" xr:uid="{3E73EF02-FA25-4A9D-A429-DD01E0182439}"/>
    <cellStyle name="Comma 65 4 3 2" xfId="24010" xr:uid="{FD310AF8-35DF-40E1-887C-03BF360C7FFC}"/>
    <cellStyle name="Comma 65 4 4" xfId="15803" xr:uid="{E3BA11F8-2023-4B97-988A-9508ED76FF30}"/>
    <cellStyle name="Comma 65 5" xfId="3049" xr:uid="{35471349-1256-44B5-AD59-C0FEEF9B5C44}"/>
    <cellStyle name="Comma 65 5 2" xfId="6699" xr:uid="{DFADA9DA-7687-4720-BB0A-66E66CC8D848}"/>
    <cellStyle name="Comma 65 5 2 2" xfId="12949" xr:uid="{F11A7EC8-F204-4B2A-BA85-F2E53BAD4D66}"/>
    <cellStyle name="Comma 65 5 2 2 2" xfId="27182" xr:uid="{8EF4CEC3-59B8-4828-920B-1289718131CA}"/>
    <cellStyle name="Comma 65 5 2 3" xfId="19009" xr:uid="{730E1F40-383C-4E90-B9A4-9B0DE187D4DA}"/>
    <cellStyle name="Comma 65 5 3" xfId="10030" xr:uid="{E1C46E78-F588-4C11-B2D4-F992F5585B5E}"/>
    <cellStyle name="Comma 65 5 3 2" xfId="24270" xr:uid="{73D48C97-32CA-4251-9C7E-D8FC4FCC1365}"/>
    <cellStyle name="Comma 65 5 4" xfId="16063" xr:uid="{BBB0EED4-07EB-4CD7-B8E5-59F55FA14603}"/>
    <cellStyle name="Comma 65 6" xfId="3294" xr:uid="{0E980762-274E-4E6D-8DB4-E9B4FFE02645}"/>
    <cellStyle name="Comma 65 6 2" xfId="6944" xr:uid="{C6489D56-7418-4670-B123-849792A32866}"/>
    <cellStyle name="Comma 65 6 2 2" xfId="13194" xr:uid="{65A4C5A3-FB47-4D84-9AD3-668041B46E43}"/>
    <cellStyle name="Comma 65 6 2 2 2" xfId="27427" xr:uid="{41993FC8-40D1-4CA5-865E-335430C5D0AA}"/>
    <cellStyle name="Comma 65 6 2 3" xfId="19254" xr:uid="{45E603BC-E54F-4901-A8AB-AD877ED4A38B}"/>
    <cellStyle name="Comma 65 6 3" xfId="10275" xr:uid="{C1BCAABE-FA11-4156-A713-B21A145605C1}"/>
    <cellStyle name="Comma 65 6 3 2" xfId="24515" xr:uid="{30809790-E8F0-4FEE-BD4A-7421791F6AED}"/>
    <cellStyle name="Comma 65 6 4" xfId="16308" xr:uid="{57414CAE-1C28-4C0D-B92F-2E1D6FAE9ABD}"/>
    <cellStyle name="Comma 65 7" xfId="3503" xr:uid="{684F9486-11EC-420B-82B8-E97BD86CE67D}"/>
    <cellStyle name="Comma 65 7 2" xfId="7137" xr:uid="{CD744420-B89E-45B4-9005-7769AD2C5EC2}"/>
    <cellStyle name="Comma 65 7 2 2" xfId="13387" xr:uid="{E04CB140-3E34-4E19-B146-6DE6D2D4B404}"/>
    <cellStyle name="Comma 65 7 2 2 2" xfId="27620" xr:uid="{8F12BE83-930B-49DD-B7D1-BE330F783FE8}"/>
    <cellStyle name="Comma 65 7 2 3" xfId="19447" xr:uid="{82919CB7-5F93-443B-975D-C32DD1AD1A3A}"/>
    <cellStyle name="Comma 65 7 3" xfId="10469" xr:uid="{E2CF5F40-4113-46C0-A1F1-ABAC7B1CA400}"/>
    <cellStyle name="Comma 65 7 3 2" xfId="24708" xr:uid="{9C375971-C7A4-4B04-B438-511362B4C481}"/>
    <cellStyle name="Comma 65 7 4" xfId="16500" xr:uid="{064D7DE1-F951-4B0D-A3A8-CA5D367F6073}"/>
    <cellStyle name="Comma 65 8" xfId="4113" xr:uid="{7EA6A016-38AD-4B75-9B23-A47FFD0CA50B}"/>
    <cellStyle name="Comma 65 8 2" xfId="7683" xr:uid="{DE7D6A3F-725F-45AA-BE19-3F8321DB4DD2}"/>
    <cellStyle name="Comma 65 8 2 2" xfId="13933" xr:uid="{A6D7B955-C2A7-4815-ADF7-0B7E763FF688}"/>
    <cellStyle name="Comma 65 8 2 2 2" xfId="28166" xr:uid="{1C657B38-29B6-4904-9264-F252310CE2E5}"/>
    <cellStyle name="Comma 65 8 2 3" xfId="19993" xr:uid="{6D24A4C9-C720-42D7-A6B9-6BB2E3A68C92}"/>
    <cellStyle name="Comma 65 8 3" xfId="11014" xr:uid="{5CF7CDD1-D750-4E82-9C2F-0CC63F7EBC68}"/>
    <cellStyle name="Comma 65 8 3 2" xfId="25249" xr:uid="{58F0DBBF-B7ED-474C-8CEE-244751946C64}"/>
    <cellStyle name="Comma 65 8 4" xfId="17041" xr:uid="{C4D1AA46-6FE8-4B18-8866-7B72596D7189}"/>
    <cellStyle name="Comma 65 9" xfId="5462" xr:uid="{CC92EA56-5FAB-4DD7-AD46-F31D406A4094}"/>
    <cellStyle name="Comma 65 9 2" xfId="8847" xr:uid="{F86790BE-91B5-4AC6-9C2E-48C60C395477}"/>
    <cellStyle name="Comma 65 9 2 2" xfId="23091" xr:uid="{B66DDB44-79C0-455F-BE96-7BEB6C3D167C}"/>
    <cellStyle name="Comma 65 9 3" xfId="14870" xr:uid="{CCDF44BD-248C-4A34-9011-22C6086EFE89}"/>
    <cellStyle name="Comma 66" xfId="622" xr:uid="{4C6071D9-CF65-42FE-9024-CE30B65E3CA9}"/>
    <cellStyle name="Comma 66 2" xfId="2013" xr:uid="{7B6CE84C-F20D-499A-BA18-7B11FBC7AC50}"/>
    <cellStyle name="Comma 66 2 2" xfId="5772" xr:uid="{F77E4F5F-72E9-4529-8C39-3723FAB40029}"/>
    <cellStyle name="Comma 66 2 2 2" xfId="12309" xr:uid="{851AD63E-CAC6-4A1D-B8E9-E1BDCC476A45}"/>
    <cellStyle name="Comma 66 2 2 2 2" xfId="26542" xr:uid="{1958999F-024D-4BBF-BFCC-F8DB85E4B277}"/>
    <cellStyle name="Comma 66 2 2 3" xfId="18364" xr:uid="{D7AE0661-849A-4A3D-AE8A-CE01F530DDFA}"/>
    <cellStyle name="Comma 66 2 3" xfId="9132" xr:uid="{188FC852-DB04-43F0-894F-1189D1FE3353}"/>
    <cellStyle name="Comma 66 2 3 2" xfId="23376" xr:uid="{F7F2FBCE-19E2-446C-8691-E2F0B2D4BA1D}"/>
    <cellStyle name="Comma 66 2 4" xfId="15146" xr:uid="{66360BE2-BB86-4C73-8A0F-2520F3981C29}"/>
    <cellStyle name="Comma 66 3" xfId="2226" xr:uid="{9C16D078-A11E-4D5F-AAA6-DA9154058B1E}"/>
    <cellStyle name="Comma 66 4" xfId="2780" xr:uid="{ECC185C3-AC2C-4457-8E11-E44BC87E0FC8}"/>
    <cellStyle name="Comma 66 4 2" xfId="6440" xr:uid="{A0EE2C97-6AC7-489A-8499-452D55EB2AEC}"/>
    <cellStyle name="Comma 66 4 2 2" xfId="12691" xr:uid="{959AE651-E1D6-4C33-8D54-9F8DBA4237BE}"/>
    <cellStyle name="Comma 66 4 2 2 2" xfId="26924" xr:uid="{38692BA3-E9E6-4C4A-ABFE-47985635BD3C}"/>
    <cellStyle name="Comma 66 4 2 3" xfId="18751" xr:uid="{AA6D1AD3-23AE-49A8-BB2C-80B6696A8D31}"/>
    <cellStyle name="Comma 66 4 3" xfId="9771" xr:uid="{88F14A0D-1E2B-454A-845A-DD0739567250}"/>
    <cellStyle name="Comma 66 4 3 2" xfId="24011" xr:uid="{16705B25-F893-498D-9ECE-D5ACE10F33F4}"/>
    <cellStyle name="Comma 66 4 4" xfId="15804" xr:uid="{E1562D21-FC3F-457C-9BC4-6D5CA8340D27}"/>
    <cellStyle name="Comma 66 5" xfId="3050" xr:uid="{D31BB2F2-4CC6-4A45-88C2-46BF90181EC1}"/>
    <cellStyle name="Comma 66 5 2" xfId="6700" xr:uid="{6CFBF719-9054-4A8C-A088-B5EB3A2AC530}"/>
    <cellStyle name="Comma 66 5 2 2" xfId="12950" xr:uid="{6BB49356-74BA-4CCD-865C-5851A06DA4A2}"/>
    <cellStyle name="Comma 66 5 2 2 2" xfId="27183" xr:uid="{A59F564F-EEC5-4FA6-B6AA-BEEFB4000487}"/>
    <cellStyle name="Comma 66 5 2 3" xfId="19010" xr:uid="{40EC268E-2CE5-4DF6-B1A7-FAA47A25EE45}"/>
    <cellStyle name="Comma 66 5 3" xfId="10031" xr:uid="{6C1EA927-C286-4D89-A3AE-E6BC6B297119}"/>
    <cellStyle name="Comma 66 5 3 2" xfId="24271" xr:uid="{DBAEF813-5717-4EAA-B303-C9E15E70FD8A}"/>
    <cellStyle name="Comma 66 5 4" xfId="16064" xr:uid="{33C9E481-ACC9-4B1A-951C-09BF6272CDF3}"/>
    <cellStyle name="Comma 66 6" xfId="3295" xr:uid="{60B3E562-E549-4FCD-9C9E-CD1ADA64E4FF}"/>
    <cellStyle name="Comma 66 6 2" xfId="6945" xr:uid="{AD47A772-1225-457E-B5A1-CDBEB4D58E88}"/>
    <cellStyle name="Comma 66 6 2 2" xfId="13195" xr:uid="{A05E66E2-2E59-403E-9AE2-45C1852018FB}"/>
    <cellStyle name="Comma 66 6 2 2 2" xfId="27428" xr:uid="{C514CB1B-99E7-491D-A185-F65640319FCD}"/>
    <cellStyle name="Comma 66 6 2 3" xfId="19255" xr:uid="{7C1D53B5-D2C5-417B-8D4A-62A4013947C6}"/>
    <cellStyle name="Comma 66 6 3" xfId="10276" xr:uid="{B1C68668-AD78-441F-8CE4-D50EC5636E7E}"/>
    <cellStyle name="Comma 66 6 3 2" xfId="24516" xr:uid="{E636E943-E6AC-4573-B945-E6B73F93FC03}"/>
    <cellStyle name="Comma 66 6 4" xfId="16309" xr:uid="{AA22ADB6-D304-4705-B7A5-E0A046C29F12}"/>
    <cellStyle name="Comma 66 7" xfId="5463" xr:uid="{165472A9-836B-4A74-AE68-7A2CF48DD7E0}"/>
    <cellStyle name="Comma 66 7 2" xfId="8848" xr:uid="{62080EFF-9950-4F13-9E1D-73ACBCDCE69D}"/>
    <cellStyle name="Comma 66 7 2 2" xfId="23092" xr:uid="{039A639B-C2F1-4773-A30D-A7B3A47C7E38}"/>
    <cellStyle name="Comma 66 7 3" xfId="14871" xr:uid="{750BBEDD-8819-4F3E-9E62-DF4B0C50FDC6}"/>
    <cellStyle name="Comma 66 8" xfId="1673" xr:uid="{F15133CE-D3F5-405C-9FEA-E46E56829F36}"/>
    <cellStyle name="Comma 67" xfId="664" xr:uid="{799151EF-573C-4FA0-B088-C30045696491}"/>
    <cellStyle name="Comma 67 2" xfId="2014" xr:uid="{CE86533E-52FB-4D4F-947B-6E8EEA1FFE97}"/>
    <cellStyle name="Comma 67 2 2" xfId="5773" xr:uid="{10C1AAB2-4F95-4F4D-8557-A8FEA7C61B0E}"/>
    <cellStyle name="Comma 67 2 2 2" xfId="12310" xr:uid="{5986CCE2-A81D-4B92-87AC-3B4FB83BDD6D}"/>
    <cellStyle name="Comma 67 2 2 2 2" xfId="26543" xr:uid="{97319CF1-A8BC-427F-B40A-394499430543}"/>
    <cellStyle name="Comma 67 2 2 3" xfId="18365" xr:uid="{992DC045-0275-4795-9EF9-851AA31E1F31}"/>
    <cellStyle name="Comma 67 2 3" xfId="9133" xr:uid="{AE9CB555-F61E-445D-8AED-81F9E890688A}"/>
    <cellStyle name="Comma 67 2 3 2" xfId="23377" xr:uid="{CC0A3778-214C-4B0B-8BE0-B1407E62915B}"/>
    <cellStyle name="Comma 67 2 4" xfId="15147" xr:uid="{D1E287CB-173C-4D8C-BF43-8840E468C0AA}"/>
    <cellStyle name="Comma 67 3" xfId="2250" xr:uid="{61357835-D413-48AF-B7E1-CAEB237A36F9}"/>
    <cellStyle name="Comma 67 4" xfId="2781" xr:uid="{64D7BC4E-E998-4F00-BB04-49AB972B4E91}"/>
    <cellStyle name="Comma 67 4 2" xfId="6441" xr:uid="{B786B08A-50B4-489D-A59B-07820A40DBD2}"/>
    <cellStyle name="Comma 67 4 2 2" xfId="12692" xr:uid="{D53F7DEF-8B59-490E-BBA3-F067A150AD11}"/>
    <cellStyle name="Comma 67 4 2 2 2" xfId="26925" xr:uid="{422686E6-F7EA-4975-977E-A0AC422046B1}"/>
    <cellStyle name="Comma 67 4 2 3" xfId="18752" xr:uid="{3BE0E2BD-446A-4F6F-AF49-0C17AFDFDB73}"/>
    <cellStyle name="Comma 67 4 3" xfId="9772" xr:uid="{D7E81B94-B349-4B86-9FC4-D04F39332D3F}"/>
    <cellStyle name="Comma 67 4 3 2" xfId="24012" xr:uid="{4BF5058C-E303-4660-BC2F-826649749AEC}"/>
    <cellStyle name="Comma 67 4 4" xfId="15805" xr:uid="{4390BF95-B4D6-48E9-860B-5A2568128B55}"/>
    <cellStyle name="Comma 67 5" xfId="3051" xr:uid="{18A0D3A5-B7BC-4604-84CA-19E6F5814AD6}"/>
    <cellStyle name="Comma 67 5 2" xfId="6701" xr:uid="{25BE3E65-CB9E-4004-A873-C5ADA27856BD}"/>
    <cellStyle name="Comma 67 5 2 2" xfId="12951" xr:uid="{CD2BC195-9A89-4591-8232-715E9303B8B0}"/>
    <cellStyle name="Comma 67 5 2 2 2" xfId="27184" xr:uid="{3B36C8DA-7AB7-4D13-A11D-9A6982324CEE}"/>
    <cellStyle name="Comma 67 5 2 3" xfId="19011" xr:uid="{31FEF18A-5C49-46EA-8AC7-37AEE6CF8495}"/>
    <cellStyle name="Comma 67 5 3" xfId="10032" xr:uid="{030F1A0B-B7AA-4F08-9578-626EC3A18B30}"/>
    <cellStyle name="Comma 67 5 3 2" xfId="24272" xr:uid="{08E42CC5-E078-4FA4-802E-081959B2D38E}"/>
    <cellStyle name="Comma 67 5 4" xfId="16065" xr:uid="{93E7C60B-D55C-43CB-8038-074B55920DB2}"/>
    <cellStyle name="Comma 67 6" xfId="3296" xr:uid="{DDED1DE4-340B-4CBF-B7DA-56955E961E65}"/>
    <cellStyle name="Comma 67 6 2" xfId="6946" xr:uid="{0C14520D-6468-4590-BA6C-D80D4E4A49D2}"/>
    <cellStyle name="Comma 67 6 2 2" xfId="13196" xr:uid="{4BDB06E0-F20A-4220-A375-24C69ACDBD90}"/>
    <cellStyle name="Comma 67 6 2 2 2" xfId="27429" xr:uid="{1337A2FE-7F6E-4049-943E-E5B70A881036}"/>
    <cellStyle name="Comma 67 6 2 3" xfId="19256" xr:uid="{5ACD4864-C34E-4AD1-B59F-5E2F3BCCEB5D}"/>
    <cellStyle name="Comma 67 6 3" xfId="10277" xr:uid="{5A7A1724-4509-46FC-9935-3E6873B2F0B8}"/>
    <cellStyle name="Comma 67 6 3 2" xfId="24517" xr:uid="{7DE153AF-3B95-4602-B6DC-F1A514C9BD4E}"/>
    <cellStyle name="Comma 67 6 4" xfId="16310" xr:uid="{7EF43158-D505-4BAA-BB0C-6AB6C3F24824}"/>
    <cellStyle name="Comma 67 7" xfId="5464" xr:uid="{69521B1B-2ADB-4579-ACA3-66D6ADF3461E}"/>
    <cellStyle name="Comma 67 7 2" xfId="8849" xr:uid="{18BC592D-0BD3-42A2-A81C-F12FC8699C71}"/>
    <cellStyle name="Comma 67 7 2 2" xfId="23093" xr:uid="{2A3EC607-7C9C-4793-86CD-6704BD29920E}"/>
    <cellStyle name="Comma 67 7 3" xfId="14872" xr:uid="{8450E518-AB33-4054-BCDD-139BC37F5CF1}"/>
    <cellStyle name="Comma 67 8" xfId="1674" xr:uid="{F3DE9E27-40F2-4BDA-91FA-4BEB5422CEC3}"/>
    <cellStyle name="Comma 68" xfId="672" xr:uid="{22F5CC4B-CD94-430D-BB70-D2720A7D576A}"/>
    <cellStyle name="Comma 68 2" xfId="2017" xr:uid="{D60950AD-1E3B-4380-B9B8-2BFB35A4841E}"/>
    <cellStyle name="Comma 68 2 2" xfId="5776" xr:uid="{C318E91E-F85D-4DA3-9344-8DEA796E5674}"/>
    <cellStyle name="Comma 68 2 2 2" xfId="12313" xr:uid="{6ED73BD9-FD0C-42F6-A179-0D0540AF3521}"/>
    <cellStyle name="Comma 68 2 2 2 2" xfId="26546" xr:uid="{45341029-D087-4771-A941-0BA791215CA8}"/>
    <cellStyle name="Comma 68 2 2 3" xfId="18368" xr:uid="{788CBCBD-8FA5-4852-A24F-6E6E63AEC6BA}"/>
    <cellStyle name="Comma 68 2 3" xfId="9136" xr:uid="{7DE6EED3-469C-418D-9F6C-2113E874C845}"/>
    <cellStyle name="Comma 68 2 3 2" xfId="23380" xr:uid="{444620C1-8F2B-46E2-97CE-B2D2F65D78F6}"/>
    <cellStyle name="Comma 68 2 4" xfId="15150" xr:uid="{B5F73689-3153-48E9-807C-41595CC32912}"/>
    <cellStyle name="Comma 68 3" xfId="2252" xr:uid="{A85942B9-375A-44ED-8FF8-EB67FC79E047}"/>
    <cellStyle name="Comma 68 4" xfId="2784" xr:uid="{017940BF-9B82-4A54-B32D-B83F69FA9342}"/>
    <cellStyle name="Comma 68 4 2" xfId="6444" xr:uid="{A0FCAAAD-E45D-49CE-A73D-554D50586EAF}"/>
    <cellStyle name="Comma 68 4 2 2" xfId="12695" xr:uid="{8B6FA9C6-AC77-434E-BE25-786B8BDCE8DB}"/>
    <cellStyle name="Comma 68 4 2 2 2" xfId="26928" xr:uid="{42907239-639C-4E7D-A957-1E4A14452EFE}"/>
    <cellStyle name="Comma 68 4 2 3" xfId="18755" xr:uid="{756DA3F1-C3CE-4CBE-BCC8-594FC197FDA5}"/>
    <cellStyle name="Comma 68 4 3" xfId="9775" xr:uid="{9C801406-95B6-44B4-AE27-43B285CF126A}"/>
    <cellStyle name="Comma 68 4 3 2" xfId="24015" xr:uid="{D275B07A-D22E-48AC-8780-7912E8149750}"/>
    <cellStyle name="Comma 68 4 4" xfId="15808" xr:uid="{2C1ABF48-CA97-498C-9C84-816D2C7E6537}"/>
    <cellStyle name="Comma 68 5" xfId="3054" xr:uid="{63FA1462-15FD-406B-91E1-2A8651B4EEA1}"/>
    <cellStyle name="Comma 68 5 2" xfId="6704" xr:uid="{C970EBD2-D846-4DC0-9600-9973BEF68F3B}"/>
    <cellStyle name="Comma 68 5 2 2" xfId="12954" xr:uid="{A6E4BB0D-1A13-4ED9-8E4B-B70288C8D8FC}"/>
    <cellStyle name="Comma 68 5 2 2 2" xfId="27187" xr:uid="{9DB4D4FE-420B-4F0B-840F-59FD4E4A226E}"/>
    <cellStyle name="Comma 68 5 2 3" xfId="19014" xr:uid="{C6123109-79B9-42AB-B49A-2C6311E51BAE}"/>
    <cellStyle name="Comma 68 5 3" xfId="10035" xr:uid="{C12B1C19-8B15-4570-972E-CFD2503F45FE}"/>
    <cellStyle name="Comma 68 5 3 2" xfId="24275" xr:uid="{B1ED4B7F-6603-4525-859C-88D1919CBF2C}"/>
    <cellStyle name="Comma 68 5 4" xfId="16068" xr:uid="{87C2A1EA-EEE1-4BF5-A247-61B5FEE31235}"/>
    <cellStyle name="Comma 68 6" xfId="3299" xr:uid="{95DD2671-05F5-441E-A3BF-D3F3A6228F6C}"/>
    <cellStyle name="Comma 68 6 2" xfId="6949" xr:uid="{CF2DFF1D-63AE-4CA0-85DB-6AAA1CEDD029}"/>
    <cellStyle name="Comma 68 6 2 2" xfId="13199" xr:uid="{C5CF8C06-88ED-4AE6-BA85-444DC2F70B31}"/>
    <cellStyle name="Comma 68 6 2 2 2" xfId="27432" xr:uid="{9FF07907-45FD-48B1-84D2-70F16EB6F57F}"/>
    <cellStyle name="Comma 68 6 2 3" xfId="19259" xr:uid="{096A2F9B-6141-4D33-BA10-45F786A32927}"/>
    <cellStyle name="Comma 68 6 3" xfId="10280" xr:uid="{EC22B2A9-B6DE-4677-B07C-CF9BF3FB16F6}"/>
    <cellStyle name="Comma 68 6 3 2" xfId="24520" xr:uid="{387D4DDC-2479-4A4C-B280-A03924E7797D}"/>
    <cellStyle name="Comma 68 6 4" xfId="16313" xr:uid="{54BCCE2B-58FF-4F91-BD8D-7C95C2FC5AFE}"/>
    <cellStyle name="Comma 68 7" xfId="5467" xr:uid="{7F935DF6-D919-4A68-B711-8223C38BF722}"/>
    <cellStyle name="Comma 68 7 2" xfId="8852" xr:uid="{113C5E3A-CF9C-46B1-859F-7A11FBA5A7AF}"/>
    <cellStyle name="Comma 68 7 2 2" xfId="23096" xr:uid="{07162E83-11C9-453E-B139-959DD981F05C}"/>
    <cellStyle name="Comma 68 7 3" xfId="14875" xr:uid="{CF0826D5-758A-4E3C-91A9-CFDBD1A37809}"/>
    <cellStyle name="Comma 68 8" xfId="1677" xr:uid="{D40416C3-58D9-4E51-A62B-06FEFFA2930D}"/>
    <cellStyle name="Comma 69" xfId="668" xr:uid="{1A3B432C-6860-44A9-A3B4-EA0A311C42D1}"/>
    <cellStyle name="Comma 69 2" xfId="3487" xr:uid="{13990730-C090-40A7-8E6E-545781F2F11F}"/>
    <cellStyle name="Comma 69 2 2" xfId="7121" xr:uid="{35FD1875-62CD-4EA8-848C-86F8F5201EAB}"/>
    <cellStyle name="Comma 69 2 2 2" xfId="13371" xr:uid="{DA56E381-D9AB-4670-88B8-B6FE042EB417}"/>
    <cellStyle name="Comma 69 2 2 2 2" xfId="27604" xr:uid="{26CAA75C-E9BF-4961-B353-A7FF4E027AE5}"/>
    <cellStyle name="Comma 69 2 2 3" xfId="19431" xr:uid="{FCDD0E6E-C43F-4D14-AEC1-8EDBBF8BB1D9}"/>
    <cellStyle name="Comma 69 2 3" xfId="10453" xr:uid="{DC67709E-B221-4285-B98A-0553E85AACBA}"/>
    <cellStyle name="Comma 69 2 3 2" xfId="24692" xr:uid="{4CD2E19F-5EB5-4923-A7CE-6F222A098B0E}"/>
    <cellStyle name="Comma 69 2 4" xfId="16484" xr:uid="{0591B353-4870-4C09-8147-2310DF1AE6D4}"/>
    <cellStyle name="Comma 69 3" xfId="4097" xr:uid="{E5D1EF2B-D8CC-4695-B70D-7B9B63EC1D72}"/>
    <cellStyle name="Comma 69 3 2" xfId="7667" xr:uid="{0FE077FD-890D-4CE2-8AA2-BF9EF8EAB385}"/>
    <cellStyle name="Comma 69 3 2 2" xfId="13917" xr:uid="{C16BAE26-7A23-4825-920D-F5FC5757EE1D}"/>
    <cellStyle name="Comma 69 3 2 2 2" xfId="28150" xr:uid="{F1FEC33D-4D8C-4828-8594-106BA49C38F1}"/>
    <cellStyle name="Comma 69 3 2 3" xfId="19977" xr:uid="{91F07BF2-48CD-485C-9F3D-390568326710}"/>
    <cellStyle name="Comma 69 3 3" xfId="10998" xr:uid="{8179C521-B374-4E3C-BE6C-74035C318D87}"/>
    <cellStyle name="Comma 69 3 3 2" xfId="25233" xr:uid="{B03C7F9C-9E84-41A8-BDBD-4A81FF79FDED}"/>
    <cellStyle name="Comma 69 3 4" xfId="17025" xr:uid="{0B72C180-AD9D-4F8F-9537-502ECBAF65C6}"/>
    <cellStyle name="Comma 69 4" xfId="4772" xr:uid="{7C54F40F-0730-4557-A4AC-7226E8DEBCF6}"/>
    <cellStyle name="Comma 69 4 2" xfId="11650" xr:uid="{3B3922C2-F2D8-4869-A006-D622FE5B7714}"/>
    <cellStyle name="Comma 69 4 2 2" xfId="25883" xr:uid="{C8A815ED-5CF0-479F-8175-A3D957A0A281}"/>
    <cellStyle name="Comma 69 4 3" xfId="17700" xr:uid="{8AFFFE35-6367-4266-A6FE-EC3BCEE4E51F}"/>
    <cellStyle name="Comma 69 5" xfId="8256" xr:uid="{0A8471B5-3B41-4313-9343-206647365AA8}"/>
    <cellStyle name="Comma 69 5 2" xfId="22524" xr:uid="{DE78A85A-ABCC-492F-A63C-936FF8F97380}"/>
    <cellStyle name="Comma 69 6" xfId="14309" xr:uid="{0900D309-3611-4055-9132-FE33F44A418C}"/>
    <cellStyle name="Comma 7" xfId="44" xr:uid="{49E8AED5-0A91-4ADE-B075-AA46BD29EED4}"/>
    <cellStyle name="Comma 7 10" xfId="1476" xr:uid="{72C13853-1D77-4EFA-A74F-BDA0145D728D}"/>
    <cellStyle name="Comma 7 11" xfId="245" xr:uid="{9A584ABC-7578-4850-9425-139990BDBC07}"/>
    <cellStyle name="Comma 7 2" xfId="265" xr:uid="{D69D27BB-4F91-4B34-B950-518F9A4AF3CA}"/>
    <cellStyle name="Comma 7 2 2" xfId="546" xr:uid="{6353CDD5-D85C-4940-85B5-4E15323595AF}"/>
    <cellStyle name="Comma 7 2 2 2" xfId="2194" xr:uid="{212AFA22-B633-4D76-9FE2-B2F3AD33919D}"/>
    <cellStyle name="Comma 7 2 2 3" xfId="5642" xr:uid="{521438C9-AAFC-47D3-B137-0ABC5709CB61}"/>
    <cellStyle name="Comma 7 2 2 3 2" xfId="9003" xr:uid="{DE68FF2E-BCDD-4C0C-BF4F-A7B335C9AF40}"/>
    <cellStyle name="Comma 7 2 2 3 2 2" xfId="23247" xr:uid="{51CC5FF6-C13B-45D2-B2BD-DFA75C0FC960}"/>
    <cellStyle name="Comma 7 2 2 3 3" xfId="15018" xr:uid="{D649139B-6138-42F2-ADD6-D6F4EC85C2CE}"/>
    <cellStyle name="Comma 7 2 2 4" xfId="1882" xr:uid="{CC00C279-FBDA-411D-967C-0C889C2AAE9B}"/>
    <cellStyle name="Comma 7 2 3" xfId="872" xr:uid="{51F0B33C-21C6-4FC6-BC98-A752B9A59657}"/>
    <cellStyle name="Comma 7 2 4" xfId="1738" xr:uid="{771E94CB-6C04-4C8B-9A93-890094D10D1D}"/>
    <cellStyle name="Comma 7 2 4 2" xfId="31184" xr:uid="{93F0799E-5A58-44C9-AB8D-635138F85018}"/>
    <cellStyle name="Comma 7 2 5" xfId="2649" xr:uid="{408765BE-86B3-4F11-BCED-A14D4A092399}"/>
    <cellStyle name="Comma 7 2 5 2" xfId="6309" xr:uid="{8B75A497-D63B-4EF3-9E9F-73EDF97799B8}"/>
    <cellStyle name="Comma 7 2 5 2 2" xfId="12561" xr:uid="{F7FDE807-0AAD-4938-B060-C04047DEBB9A}"/>
    <cellStyle name="Comma 7 2 5 2 2 2" xfId="26794" xr:uid="{259D0A4C-4F84-4515-B401-655302B2C123}"/>
    <cellStyle name="Comma 7 2 5 2 3" xfId="18621" xr:uid="{E0074AA9-8EC3-496C-B3EF-52D828F17E9C}"/>
    <cellStyle name="Comma 7 2 5 3" xfId="9640" xr:uid="{E5A3CB61-D615-4D54-8185-CA7739D3CA7E}"/>
    <cellStyle name="Comma 7 2 5 3 2" xfId="23880" xr:uid="{81C4AF1A-152E-4A56-BDDC-47E1BBBF6910}"/>
    <cellStyle name="Comma 7 2 5 4" xfId="15673" xr:uid="{EEF041F5-CBFF-40A7-9BFE-890C1076A251}"/>
    <cellStyle name="Comma 7 2 6" xfId="2919" xr:uid="{2E59E62B-9B87-4542-B076-0719CD3A2C7E}"/>
    <cellStyle name="Comma 7 2 6 2" xfId="6569" xr:uid="{D32BE12D-8D9E-4EEA-B295-E7EA46FB2DFA}"/>
    <cellStyle name="Comma 7 2 6 2 2" xfId="12819" xr:uid="{58160DD0-101A-44C7-84CB-6CE84E89DAD6}"/>
    <cellStyle name="Comma 7 2 6 2 2 2" xfId="27052" xr:uid="{B5B721A0-D0D2-49A2-98D9-78EE91B65106}"/>
    <cellStyle name="Comma 7 2 6 2 3" xfId="18879" xr:uid="{D8CBAFDA-5128-4DB2-B4FC-79760B641B2C}"/>
    <cellStyle name="Comma 7 2 6 3" xfId="9900" xr:uid="{0C88FCA2-0507-4D32-B591-8337BD5ECCC3}"/>
    <cellStyle name="Comma 7 2 6 3 2" xfId="24140" xr:uid="{ED47B8BE-4E98-41AF-8FB9-ED3AAC86ED4C}"/>
    <cellStyle name="Comma 7 2 6 4" xfId="15933" xr:uid="{C8C4DB57-BB0D-407B-AA04-26D7EC37AFF1}"/>
    <cellStyle name="Comma 7 2 7" xfId="3164" xr:uid="{63CE81BB-2AB6-49F1-B518-54675B641503}"/>
    <cellStyle name="Comma 7 2 7 2" xfId="6814" xr:uid="{3633CB4F-7529-4E9F-BD1A-80038CBD6026}"/>
    <cellStyle name="Comma 7 2 7 2 2" xfId="13064" xr:uid="{4F88A545-E017-4FBF-B953-9074AA81E0D5}"/>
    <cellStyle name="Comma 7 2 7 2 2 2" xfId="27297" xr:uid="{5C9FABBD-B5B7-435E-99C8-456288116449}"/>
    <cellStyle name="Comma 7 2 7 2 3" xfId="19124" xr:uid="{FC222116-F989-4A74-9697-F72EDBE61FF0}"/>
    <cellStyle name="Comma 7 2 7 3" xfId="10145" xr:uid="{E55ABE03-9D20-429C-972C-9F1FB63C534D}"/>
    <cellStyle name="Comma 7 2 7 3 2" xfId="24385" xr:uid="{B734786B-0896-4998-ABFA-39393E0E6BE4}"/>
    <cellStyle name="Comma 7 2 7 4" xfId="16178" xr:uid="{E8A9C573-A1D6-4F95-85DA-5AF6B50A1362}"/>
    <cellStyle name="Comma 7 2 8" xfId="5371" xr:uid="{FAEE2BD3-1466-4A6D-A674-58F4D5306A76}"/>
    <cellStyle name="Comma 7 2 8 2" xfId="8761" xr:uid="{48B188BC-EBBD-4331-BFDD-5516F2163B7A}"/>
    <cellStyle name="Comma 7 2 8 2 2" xfId="23005" xr:uid="{503CE0F5-C064-4398-BF8D-1536B67CB1B1}"/>
    <cellStyle name="Comma 7 2 8 3" xfId="14786" xr:uid="{0C6BFFEC-4640-48DE-8725-A89A5567111F}"/>
    <cellStyle name="Comma 7 2 9" xfId="1580" xr:uid="{09DB65D8-4541-4F1F-B03E-D3890AA7107C}"/>
    <cellStyle name="Comma 7 3" xfId="429" xr:uid="{145550E5-F651-4315-8D95-CAEF84B10A39}"/>
    <cellStyle name="Comma 7 3 2" xfId="2157" xr:uid="{3BF0E022-0FBF-450B-8C99-1CAED26BF5F2}"/>
    <cellStyle name="Comma 7 3 2 2" xfId="31185" xr:uid="{337C9DFA-6AAD-40A0-9E33-75AC272BD162}"/>
    <cellStyle name="Comma 7 3 3" xfId="5490" xr:uid="{A90A892F-9A35-4238-A748-DE0C2FEFF52D}"/>
    <cellStyle name="Comma 7 3 3 2" xfId="8868" xr:uid="{BFDFAF57-9D67-46C3-B414-669E71F8E646}"/>
    <cellStyle name="Comma 7 3 3 2 2" xfId="23112" xr:uid="{113BD405-90E4-44F3-A1FB-C39D20ECCA92}"/>
    <cellStyle name="Comma 7 3 3 3" xfId="14890" xr:uid="{5A9C50D6-1C08-42B0-804C-FAC03E5671B8}"/>
    <cellStyle name="Comma 7 3 4" xfId="1704" xr:uid="{61ACEC8A-A4DB-422E-BD2F-CC50A420307E}"/>
    <cellStyle name="Comma 7 4" xfId="871" xr:uid="{708E7A94-E2E2-4665-8DD3-0348ACB17E04}"/>
    <cellStyle name="Comma 7 4 2" xfId="2298" xr:uid="{B7FA112F-2A12-4B9C-8CB7-B07CF7D9553C}"/>
    <cellStyle name="Comma 7 4 2 2" xfId="31186" xr:uid="{54CE8315-D592-41B1-8BD2-B131843CF008}"/>
    <cellStyle name="Comma 7 4 3" xfId="5545" xr:uid="{790F9411-9895-4AC9-9D3F-79635513A80A}"/>
    <cellStyle name="Comma 7 4 3 2" xfId="8913" xr:uid="{86C38E8F-D59B-4A38-965A-19D292B31536}"/>
    <cellStyle name="Comma 7 4 3 2 2" xfId="23157" xr:uid="{D77EC23D-284A-4C98-B819-A0F82CDB16C3}"/>
    <cellStyle name="Comma 7 4 3 3" xfId="14930" xr:uid="{C203296A-85F9-4CC8-AAAF-DA71ADD5A873}"/>
    <cellStyle name="Comma 7 4 4" xfId="1767" xr:uid="{737A17C3-357F-480E-B4CE-8913D76B4681}"/>
    <cellStyle name="Comma 7 5" xfId="1864" xr:uid="{825B841B-2191-4AA7-8490-9C7A8A266CFB}"/>
    <cellStyle name="Comma 7 5 2" xfId="31187" xr:uid="{C0DEA979-A98D-4AFC-B618-33AD64E759F5}"/>
    <cellStyle name="Comma 7 6" xfId="2560" xr:uid="{3D3ABB59-917F-4586-AA03-71A25BB7BEDE}"/>
    <cellStyle name="Comma 7 6 2" xfId="6221" xr:uid="{6A284FD4-12ED-4223-88AF-7E1F9BD43A97}"/>
    <cellStyle name="Comma 7 6 2 2" xfId="12474" xr:uid="{BAB43D05-8498-4635-B3BE-7AD499C455EA}"/>
    <cellStyle name="Comma 7 6 2 2 2" xfId="26707" xr:uid="{C6A19A14-F44E-42FC-8981-69726E5B96CD}"/>
    <cellStyle name="Comma 7 6 2 3" xfId="18534" xr:uid="{AFCAF273-0019-4DDB-8998-D3B0CB1DE056}"/>
    <cellStyle name="Comma 7 6 3" xfId="9552" xr:uid="{CF753415-09BF-4F42-9D52-472147E8D666}"/>
    <cellStyle name="Comma 7 6 3 2" xfId="23792" xr:uid="{4DF08853-F0F9-4B14-82D7-5F3A50876B00}"/>
    <cellStyle name="Comma 7 6 4" xfId="15586" xr:uid="{BEFE077A-DA3D-4D65-8534-266D890F632D}"/>
    <cellStyle name="Comma 7 6 5" xfId="31183" xr:uid="{481EFCA7-B4F7-45FC-B035-CF0B1A332303}"/>
    <cellStyle name="Comma 7 7" xfId="2831" xr:uid="{ED50A9BD-288C-48D3-87B5-605971ED6D07}"/>
    <cellStyle name="Comma 7 7 2" xfId="6481" xr:uid="{E118EED5-13C3-46DE-9595-D78F5AC66767}"/>
    <cellStyle name="Comma 7 7 2 2" xfId="12731" xr:uid="{3B56B990-26E5-48A1-AF4B-63EAB360E61A}"/>
    <cellStyle name="Comma 7 7 2 2 2" xfId="26964" xr:uid="{C2FBBA18-0FAE-4C36-8407-58E3F73DFA82}"/>
    <cellStyle name="Comma 7 7 2 3" xfId="18791" xr:uid="{DFD21B37-FF1D-43D8-A0D8-6D6062ED31D7}"/>
    <cellStyle name="Comma 7 7 3" xfId="9812" xr:uid="{8A6E4AF0-93F0-492C-98C7-D864136B1221}"/>
    <cellStyle name="Comma 7 7 3 2" xfId="24052" xr:uid="{3F06A8AA-86AB-4019-AB97-45897D007B15}"/>
    <cellStyle name="Comma 7 7 4" xfId="15845" xr:uid="{4237DB83-138F-4917-BE47-683EEC3ED564}"/>
    <cellStyle name="Comma 7 8" xfId="3076" xr:uid="{705408A3-FC93-4676-A80D-B0C28EB9EF10}"/>
    <cellStyle name="Comma 7 8 2" xfId="6726" xr:uid="{BBB2EF28-DFC8-47F5-B5C7-4612BE214D52}"/>
    <cellStyle name="Comma 7 8 2 2" xfId="12976" xr:uid="{582E4D1B-4981-4F17-BAA9-8FD6DE079AED}"/>
    <cellStyle name="Comma 7 8 2 2 2" xfId="27209" xr:uid="{068A670D-B452-46DA-8257-004738F485D2}"/>
    <cellStyle name="Comma 7 8 2 3" xfId="19036" xr:uid="{060C97CF-4675-4451-8D86-A8B3EFE7BFB4}"/>
    <cellStyle name="Comma 7 8 3" xfId="10057" xr:uid="{7AEB20A8-383A-41F6-87F6-9EF9BD838093}"/>
    <cellStyle name="Comma 7 8 3 2" xfId="24297" xr:uid="{BF34853A-518F-45E9-9FDB-E2781805F85A}"/>
    <cellStyle name="Comma 7 8 4" xfId="16090" xr:uid="{09816856-A5FD-4FD0-853F-ACB726DF8351}"/>
    <cellStyle name="Comma 7 9" xfId="5269" xr:uid="{1AFF02A9-9C52-47A5-B5C1-8CAAEDD09DF8}"/>
    <cellStyle name="Comma 7 9 2" xfId="8713" xr:uid="{0B761EB1-DF79-46D7-9D5A-5B7B4025F944}"/>
    <cellStyle name="Comma 7 9 2 2" xfId="22957" xr:uid="{7F31BFA1-F70F-4D32-ABB1-488AE6CCC34E}"/>
    <cellStyle name="Comma 7 9 3" xfId="14738" xr:uid="{F5FB6C0D-21BB-489A-AC0B-7075703FC8C4}"/>
    <cellStyle name="Comma 70" xfId="671" xr:uid="{2A820731-89DC-46A2-94D8-B33B042C70F5}"/>
    <cellStyle name="Comma 70 2" xfId="729" xr:uid="{8CB81858-6BB9-49B4-AB96-59836EB8F364}"/>
    <cellStyle name="Comma 70 3" xfId="725" xr:uid="{DA70328F-2251-4D4F-B26F-4EAC40385BDA}"/>
    <cellStyle name="Comma 70 3 2" xfId="3513" xr:uid="{54EE9EC8-6A52-430B-893B-CEBC5DC3CC7B}"/>
    <cellStyle name="Comma 70 3 2 2" xfId="7147" xr:uid="{74EF5261-1F03-4876-B3EA-CF870516A5FD}"/>
    <cellStyle name="Comma 70 3 2 2 2" xfId="13397" xr:uid="{8E3A51C8-85B9-461B-9603-CCFADB9F7FF3}"/>
    <cellStyle name="Comma 70 3 2 2 2 2" xfId="27630" xr:uid="{164B1A96-A4D5-4A92-960B-05D81AFA3C8C}"/>
    <cellStyle name="Comma 70 3 2 2 3" xfId="19457" xr:uid="{AC966F33-1DA2-4BE6-8C36-35AEA8515106}"/>
    <cellStyle name="Comma 70 3 2 3" xfId="10479" xr:uid="{ADC58B16-10E0-4128-940E-E0EAA0BF89E5}"/>
    <cellStyle name="Comma 70 3 2 3 2" xfId="24718" xr:uid="{FADFC1FB-5D45-451D-BF77-56D552A92D97}"/>
    <cellStyle name="Comma 70 3 2 4" xfId="16510" xr:uid="{3A10E490-D0BC-43C7-AE40-8299E631E282}"/>
    <cellStyle name="Comma 70 3 3" xfId="4123" xr:uid="{EBDB7633-0137-444D-9CF0-3023A0D76F39}"/>
    <cellStyle name="Comma 70 3 3 2" xfId="7693" xr:uid="{9450DF49-4E08-4807-9B3F-B84783B27B90}"/>
    <cellStyle name="Comma 70 3 3 2 2" xfId="13943" xr:uid="{39E83641-4466-45A0-8587-608B14CD5FC6}"/>
    <cellStyle name="Comma 70 3 3 2 2 2" xfId="28176" xr:uid="{8CCCD352-79B3-4BFD-A940-C8C763145061}"/>
    <cellStyle name="Comma 70 3 3 2 3" xfId="20003" xr:uid="{1EAA236B-5E4E-4882-9426-20A66DDFFDBF}"/>
    <cellStyle name="Comma 70 3 3 3" xfId="11024" xr:uid="{47D9594F-A510-486A-89CC-ADAF937C08FF}"/>
    <cellStyle name="Comma 70 3 3 3 2" xfId="25259" xr:uid="{D1077C65-8456-413C-9C8D-C1EBF0FC4094}"/>
    <cellStyle name="Comma 70 3 3 4" xfId="17051" xr:uid="{6EB47282-66BE-47D5-9181-EB05B190011C}"/>
    <cellStyle name="Comma 70 3 4" xfId="4802" xr:uid="{E34EDDD8-CF2C-4D06-932E-1EE6001D3214}"/>
    <cellStyle name="Comma 70 3 4 2" xfId="11680" xr:uid="{5BE068B3-54DB-4392-8E4A-ED454DACA878}"/>
    <cellStyle name="Comma 70 3 4 2 2" xfId="25913" xr:uid="{D7D07563-A005-466C-BF6A-C6C83D4FFE8A}"/>
    <cellStyle name="Comma 70 3 4 3" xfId="17730" xr:uid="{B7F22A60-3825-49CE-B16B-D7B1850660B1}"/>
    <cellStyle name="Comma 70 3 5" xfId="8285" xr:uid="{6535B93A-24D7-4347-828D-7D959B15ECDB}"/>
    <cellStyle name="Comma 70 3 5 2" xfId="22553" xr:uid="{1CBAA362-55A6-4284-9E0E-32D15CECC92F}"/>
    <cellStyle name="Comma 70 3 6" xfId="14335" xr:uid="{3CED0798-C28D-47C1-BB2B-CEB88D0C71C9}"/>
    <cellStyle name="Comma 70 4" xfId="2251" xr:uid="{B98774D3-5E91-459B-BFF5-44B7BDACE5C0}"/>
    <cellStyle name="Comma 70 5" xfId="5474" xr:uid="{5E9867D0-E4A4-4296-B8C2-F843DD9FBFE7}"/>
    <cellStyle name="Comma 70 5 2" xfId="8859" xr:uid="{BF616CD8-7C4A-4DA8-9352-77DA079928D5}"/>
    <cellStyle name="Comma 70 5 2 2" xfId="23103" xr:uid="{A03DF67B-3918-46C4-B28D-25844B69A8DD}"/>
    <cellStyle name="Comma 70 5 3" xfId="14882" xr:uid="{9EDEF8E0-C583-430C-8AFF-D184211C9E65}"/>
    <cellStyle name="Comma 70 6" xfId="1684" xr:uid="{E8A30B07-0A5C-446A-8F83-A6D9328C641B}"/>
    <cellStyle name="Comma 71" xfId="727" xr:uid="{97F38B47-E23F-4C19-B2DA-F80B3B209637}"/>
    <cellStyle name="Comma 71 2" xfId="2271" xr:uid="{8436B90E-ACBC-4950-969D-E4B9E74E7F6A}"/>
    <cellStyle name="Comma 71 2 2" xfId="5913" xr:uid="{1AABB2C7-E12A-4BA1-B62B-D77A1F6CDCB5}"/>
    <cellStyle name="Comma 71 2 2 2" xfId="12412" xr:uid="{443B7FDE-2A1D-4E5E-AAFC-2E77AF5C3678}"/>
    <cellStyle name="Comma 71 2 2 2 2" xfId="26645" xr:uid="{250C4329-0AE7-4360-B7CC-8EDA8BA4C985}"/>
    <cellStyle name="Comma 71 2 2 3" xfId="18471" xr:uid="{C25753FB-5525-404F-BFAE-98949FB85F86}"/>
    <cellStyle name="Comma 71 2 3" xfId="9249" xr:uid="{8AD75814-C483-4484-92A8-A115B324703B}"/>
    <cellStyle name="Comma 71 2 3 2" xfId="23490" xr:uid="{84A7FAD0-F827-4F1B-8119-36026A946643}"/>
    <cellStyle name="Comma 71 2 4" xfId="15266" xr:uid="{3C132C90-3124-4E5F-9214-1B1227739BAD}"/>
    <cellStyle name="Comma 71 3" xfId="3515" xr:uid="{2A9E001C-613B-4F01-B7A8-D53483773390}"/>
    <cellStyle name="Comma 71 3 2" xfId="7149" xr:uid="{07544169-4F55-417D-88DE-4DDB1F4C4E49}"/>
    <cellStyle name="Comma 71 3 2 2" xfId="13399" xr:uid="{D67D0B40-B548-4B7D-A5E8-1250C6CC663A}"/>
    <cellStyle name="Comma 71 3 2 2 2" xfId="27632" xr:uid="{634DC808-3722-4AAE-A973-28B960079449}"/>
    <cellStyle name="Comma 71 3 2 3" xfId="19459" xr:uid="{718762C2-9FEF-4985-A1FA-76104F60F97C}"/>
    <cellStyle name="Comma 71 3 3" xfId="10481" xr:uid="{82DF0A71-168B-4B0B-AC7B-8C1613B7D6AD}"/>
    <cellStyle name="Comma 71 3 3 2" xfId="24720" xr:uid="{47609532-1E50-45BF-96DC-F2C41C1DF78F}"/>
    <cellStyle name="Comma 71 3 4" xfId="16512" xr:uid="{88DD8859-EEC8-4ECA-B93D-325319447E2A}"/>
    <cellStyle name="Comma 71 4" xfId="4125" xr:uid="{05AB13A5-7147-4E3F-9E53-F2D26F720968}"/>
    <cellStyle name="Comma 71 4 2" xfId="7695" xr:uid="{89FC2E40-E9DD-47CE-99F9-C3F91D85BDAD}"/>
    <cellStyle name="Comma 71 4 2 2" xfId="13945" xr:uid="{1CCD3F67-AF82-4C14-BCD5-AE36FC0AAAF7}"/>
    <cellStyle name="Comma 71 4 2 2 2" xfId="28178" xr:uid="{50E2A610-D2A6-44BB-ACF7-FCF528E0CA9D}"/>
    <cellStyle name="Comma 71 4 2 3" xfId="20005" xr:uid="{664D2883-B299-451E-BB4A-ABD10AD960DA}"/>
    <cellStyle name="Comma 71 4 3" xfId="11026" xr:uid="{4B0199EA-9B29-49BA-818D-B11168207D67}"/>
    <cellStyle name="Comma 71 4 3 2" xfId="25261" xr:uid="{7BBCCADE-2684-4820-AB87-93F9974BD52A}"/>
    <cellStyle name="Comma 71 4 4" xfId="17053" xr:uid="{D7B62F80-66EB-4E5E-9F85-B32A2135F121}"/>
    <cellStyle name="Comma 71 5" xfId="5515" xr:uid="{8FD94BBB-3968-4D2C-9F80-2C52794961D9}"/>
    <cellStyle name="Comma 71 5 2" xfId="8883" xr:uid="{E8022E7D-0C60-4EFA-883B-6B2924547A66}"/>
    <cellStyle name="Comma 71 5 2 2" xfId="23127" xr:uid="{664D6C29-46F6-41DE-95EF-C80E27F34919}"/>
    <cellStyle name="Comma 71 5 3" xfId="14902" xr:uid="{409075C7-9F1D-4C35-ABAD-C7F1948BC83B}"/>
    <cellStyle name="Comma 71 6" xfId="4804" xr:uid="{0EB60CE7-4F82-421C-B219-70D391514747}"/>
    <cellStyle name="Comma 71 6 2" xfId="11682" xr:uid="{3DE329FB-15FC-436A-9BC5-7EB05D828420}"/>
    <cellStyle name="Comma 71 6 2 2" xfId="25915" xr:uid="{7A99AAE3-EDF5-4F83-A45F-ECCFC16A5925}"/>
    <cellStyle name="Comma 71 6 3" xfId="17732" xr:uid="{CEE94EB0-8DC1-4447-95F6-CDEDCB4D837B}"/>
    <cellStyle name="Comma 71 7" xfId="8287" xr:uid="{F593E8B4-1CD0-4AE4-AECD-1DB74035BE90}"/>
    <cellStyle name="Comma 71 7 2" xfId="22555" xr:uid="{13A11EB9-5F3F-4A80-9EFE-5640F881B549}"/>
    <cellStyle name="Comma 71 8" xfId="1730" xr:uid="{53B27B9E-7E4E-4AAD-824E-1717E4D43DCB}"/>
    <cellStyle name="Comma 71 8 2" xfId="20383" xr:uid="{1C727A90-42D5-47D8-BF50-7AD03CD8D3FB}"/>
    <cellStyle name="Comma 71 8 3" xfId="14337" xr:uid="{E4953D54-0D4A-4BE3-B5C3-BAA92E7F9A1E}"/>
    <cellStyle name="Comma 72" xfId="724" xr:uid="{69C865D4-EE60-4E40-9F6B-776C6698E0CE}"/>
    <cellStyle name="Comma 72 2" xfId="3311" xr:uid="{575FCE71-742A-47F1-81A4-0E4A3268C110}"/>
    <cellStyle name="Comma 72 2 2" xfId="6960" xr:uid="{7A8C1980-83A6-46BF-AF5B-7E02020185F7}"/>
    <cellStyle name="Comma 72 2 2 2" xfId="13210" xr:uid="{1CC9A1FA-A36B-4C37-8293-BC6A40D7FAAC}"/>
    <cellStyle name="Comma 72 2 2 2 2" xfId="27443" xr:uid="{34758685-ED08-401A-BEA2-7D50803FEDB3}"/>
    <cellStyle name="Comma 72 2 2 3" xfId="19270" xr:uid="{0160B881-29E5-40F2-A979-0C470F82501F}"/>
    <cellStyle name="Comma 72 2 3" xfId="10291" xr:uid="{82216B2A-9D12-4C9F-ACE5-009E9D562E5A}"/>
    <cellStyle name="Comma 72 2 3 2" xfId="24531" xr:uid="{8B3768D6-AD41-4806-B127-D5A17DCD1BEC}"/>
    <cellStyle name="Comma 72 2 4" xfId="16323" xr:uid="{7AAFD8E9-6AD2-4A03-8E29-5330CD31905B}"/>
    <cellStyle name="Comma 72 3" xfId="3934" xr:uid="{86D26905-D224-4000-A67D-A645B06CB1E6}"/>
    <cellStyle name="Comma 72 3 2" xfId="7504" xr:uid="{E03609F0-52D0-4B80-8906-DAA6B09AEE59}"/>
    <cellStyle name="Comma 72 3 2 2" xfId="13754" xr:uid="{A8C7CAE6-79C2-4ACA-A7CA-3547F4145F60}"/>
    <cellStyle name="Comma 72 3 2 2 2" xfId="27987" xr:uid="{DDD09460-9B74-4B6F-BAE1-C217A9B5600A}"/>
    <cellStyle name="Comma 72 3 2 3" xfId="19814" xr:uid="{DF81FAE3-49B3-4BF7-8982-923A1E511BFD}"/>
    <cellStyle name="Comma 72 3 3" xfId="10835" xr:uid="{C1341690-95AF-4104-9F36-8708736AA199}"/>
    <cellStyle name="Comma 72 3 3 2" xfId="25070" xr:uid="{9A342850-4039-459D-934E-CC18DE0CDFEF}"/>
    <cellStyle name="Comma 72 3 4" xfId="16862" xr:uid="{85371E46-C94E-4C4A-90A9-4C933A34A670}"/>
    <cellStyle name="Comma 72 4" xfId="4484" xr:uid="{64314ED3-3A00-4404-9AC2-EDFD4E3E197F}"/>
    <cellStyle name="Comma 72 4 2" xfId="11385" xr:uid="{1299C17B-3861-4598-A5B7-311D575B3EB3}"/>
    <cellStyle name="Comma 72 4 2 2" xfId="25618" xr:uid="{F48CDCAC-0518-46C9-AE32-01609357524E}"/>
    <cellStyle name="Comma 72 4 3" xfId="17412" xr:uid="{95E8F600-A9D7-4B76-9EF9-AB439D21AD71}"/>
    <cellStyle name="Comma 72 5" xfId="8020" xr:uid="{3DAEE08D-E364-4733-86BC-9DACAA84512F}"/>
    <cellStyle name="Comma 72 5 2" xfId="22309" xr:uid="{1F3E2544-F1E6-422A-9F3E-FA63194E0216}"/>
    <cellStyle name="Comma 72 6" xfId="14101" xr:uid="{78D16EF6-AFF7-47B1-B133-959A821BD8FA}"/>
    <cellStyle name="Comma 73" xfId="735" xr:uid="{D5D056B5-A2E7-4304-B8FB-AF12A4475FE8}"/>
    <cellStyle name="Comma 73 2" xfId="2274" xr:uid="{88A5D2BC-316C-4324-A2B4-B969A0AF3263}"/>
    <cellStyle name="Comma 73 2 2" xfId="5916" xr:uid="{EE90EFF6-EBE8-4A48-82B9-13F1379A2E0B}"/>
    <cellStyle name="Comma 73 2 2 2" xfId="12415" xr:uid="{BD5600F8-78F7-4A7F-8926-42D839B85231}"/>
    <cellStyle name="Comma 73 2 2 2 2" xfId="26648" xr:uid="{48842C1A-FF29-4580-920C-FFC72F8B965E}"/>
    <cellStyle name="Comma 73 2 2 3" xfId="18474" xr:uid="{24F27C03-8C5C-49BB-A09C-87FF418E5847}"/>
    <cellStyle name="Comma 73 2 3" xfId="9252" xr:uid="{87B1C640-C8FF-4845-89E9-14FD01EB7169}"/>
    <cellStyle name="Comma 73 2 3 2" xfId="23493" xr:uid="{C6A287A5-2D76-47CF-BF5E-37562AADF057}"/>
    <cellStyle name="Comma 73 2 4" xfId="15269" xr:uid="{50B5F019-4C80-4EE8-BA36-AA11DEA48A1E}"/>
    <cellStyle name="Comma 73 3" xfId="3522" xr:uid="{98BF97F9-79D0-4C71-AD8F-5ECE9033596C}"/>
    <cellStyle name="Comma 73 3 2" xfId="7156" xr:uid="{C2568422-3FAB-4D5C-9A0A-3A6EFFABC306}"/>
    <cellStyle name="Comma 73 3 2 2" xfId="13406" xr:uid="{8254C208-C773-465B-9243-C0DA7D775B87}"/>
    <cellStyle name="Comma 73 3 2 2 2" xfId="27639" xr:uid="{302A468C-EABB-4A63-A75B-6D627DE1704C}"/>
    <cellStyle name="Comma 73 3 2 3" xfId="19466" xr:uid="{7B550ED5-89EB-4C07-BE39-D930E798B676}"/>
    <cellStyle name="Comma 73 3 3" xfId="10488" xr:uid="{B52C458B-0B51-4E76-8CC6-7221E5DF81BF}"/>
    <cellStyle name="Comma 73 3 3 2" xfId="24727" xr:uid="{F6840D01-EEAE-426B-B4D4-FA3425DB1E0A}"/>
    <cellStyle name="Comma 73 3 4" xfId="16519" xr:uid="{88BDF9FB-EF4F-4FCE-91B9-76C62FD38A53}"/>
    <cellStyle name="Comma 73 4" xfId="4132" xr:uid="{3796CFC7-0E9B-4EBF-9CCA-BE43FE0D2F3D}"/>
    <cellStyle name="Comma 73 4 2" xfId="7702" xr:uid="{84644885-78FB-4639-AFAF-AB04F953AC1E}"/>
    <cellStyle name="Comma 73 4 2 2" xfId="13952" xr:uid="{0BAC038E-DCD1-4FEE-A436-A2D2D4B2D30F}"/>
    <cellStyle name="Comma 73 4 2 2 2" xfId="28185" xr:uid="{A7FBA03E-9339-4C91-9551-9C99619A68FB}"/>
    <cellStyle name="Comma 73 4 2 3" xfId="20012" xr:uid="{F4425227-8888-4EB2-843D-034C86011C1A}"/>
    <cellStyle name="Comma 73 4 3" xfId="11033" xr:uid="{8F5A9FD1-7E7B-405B-92F2-AD0D5DF4951C}"/>
    <cellStyle name="Comma 73 4 3 2" xfId="25268" xr:uid="{EF1E7AC3-92F5-476E-8C93-74BC6442A7F3}"/>
    <cellStyle name="Comma 73 4 4" xfId="17060" xr:uid="{C8FB00C4-9A78-4955-A480-198A9E56F612}"/>
    <cellStyle name="Comma 73 5" xfId="5523" xr:uid="{49185B27-80D9-4E56-9D7A-055930D8B0ED}"/>
    <cellStyle name="Comma 73 5 2" xfId="8891" xr:uid="{DE9FD650-55B7-42FD-8B4E-505A770AB463}"/>
    <cellStyle name="Comma 73 5 2 2" xfId="23135" xr:uid="{17160744-F611-4F20-9C87-B593C78CC39F}"/>
    <cellStyle name="Comma 73 5 3" xfId="14910" xr:uid="{AFCDB120-2B45-4097-B6BC-22070C05B4A0}"/>
    <cellStyle name="Comma 73 6" xfId="4811" xr:uid="{981A5BDC-351C-4FF3-AA5E-4F15AEB15B2F}"/>
    <cellStyle name="Comma 73 6 2" xfId="11689" xr:uid="{D2C3C7EE-D2B7-49FD-A07B-17D47DCE0A30}"/>
    <cellStyle name="Comma 73 6 2 2" xfId="25922" xr:uid="{A786FA05-1408-4B7B-BFA3-9231EEA1378D}"/>
    <cellStyle name="Comma 73 6 3" xfId="17739" xr:uid="{843023BD-553B-4508-AB8E-A3B5C06B895A}"/>
    <cellStyle name="Comma 73 7" xfId="8294" xr:uid="{883962B7-7898-4880-85A7-42213885FA05}"/>
    <cellStyle name="Comma 73 7 2" xfId="22562" xr:uid="{6EB29A0C-BD91-40F1-AC0D-1A65B6AC1657}"/>
    <cellStyle name="Comma 73 8" xfId="1741" xr:uid="{C6A31DE1-755D-4FF6-9825-47FE7195A0F6}"/>
    <cellStyle name="Comma 73 8 2" xfId="20386" xr:uid="{373255C5-920A-4818-9D99-CBA7CD9E9E4B}"/>
    <cellStyle name="Comma 73 8 3" xfId="14344" xr:uid="{BD3073F2-FEEB-406A-8F2E-868E128589A0}"/>
    <cellStyle name="Comma 74" xfId="728" xr:uid="{C4477546-872C-49C4-90D7-D7A09C7046C5}"/>
    <cellStyle name="Comma 74 2" xfId="2272" xr:uid="{281E57BF-8F7F-40D6-ADD0-B90C6782E462}"/>
    <cellStyle name="Comma 74 2 2" xfId="5914" xr:uid="{90573FBB-F392-4A0A-9C3C-654F05326AAC}"/>
    <cellStyle name="Comma 74 2 2 2" xfId="12413" xr:uid="{7F96C386-3111-4B42-BCDF-97517A882D0F}"/>
    <cellStyle name="Comma 74 2 2 2 2" xfId="26646" xr:uid="{FD8393CF-328C-4752-BEC3-EBFF5C358E27}"/>
    <cellStyle name="Comma 74 2 2 3" xfId="18472" xr:uid="{E53DB8ED-BB40-4945-B90A-7B4749BDA0F3}"/>
    <cellStyle name="Comma 74 2 3" xfId="9250" xr:uid="{16BFF8C9-0AA5-457A-947D-F344F0C60D98}"/>
    <cellStyle name="Comma 74 2 3 2" xfId="23491" xr:uid="{CC955570-267C-40A6-A618-086A0974B8EE}"/>
    <cellStyle name="Comma 74 2 4" xfId="15267" xr:uid="{2805F94C-E62A-434F-A3B6-FE283021C9CC}"/>
    <cellStyle name="Comma 74 3" xfId="3516" xr:uid="{7B521C1A-4716-45A7-ACE4-BCF4F842DD43}"/>
    <cellStyle name="Comma 74 3 2" xfId="7150" xr:uid="{EF8A2004-8FC1-4136-9B46-4D2EB0B1E685}"/>
    <cellStyle name="Comma 74 3 2 2" xfId="13400" xr:uid="{C341BCC7-F7B7-4C15-A5E7-8EA3C6EB6DAB}"/>
    <cellStyle name="Comma 74 3 2 2 2" xfId="27633" xr:uid="{8D9799EB-7202-4F51-BDA2-8A6BF9C1184B}"/>
    <cellStyle name="Comma 74 3 2 3" xfId="19460" xr:uid="{701AA613-41F2-4631-B906-59D7A6977581}"/>
    <cellStyle name="Comma 74 3 3" xfId="10482" xr:uid="{B4D7F077-8D7E-4DB5-A802-4ABCD34EA615}"/>
    <cellStyle name="Comma 74 3 3 2" xfId="24721" xr:uid="{ED41FD58-3738-46BA-9BF0-F926D9C8A3C4}"/>
    <cellStyle name="Comma 74 3 4" xfId="16513" xr:uid="{B449E6DB-9BF0-4BF0-A9E4-83027F8CD536}"/>
    <cellStyle name="Comma 74 4" xfId="4126" xr:uid="{3E07188A-42B9-4E1F-B825-AFA8606B8D4D}"/>
    <cellStyle name="Comma 74 4 2" xfId="7696" xr:uid="{07505D50-3A37-4063-88E2-1015A34A923E}"/>
    <cellStyle name="Comma 74 4 2 2" xfId="13946" xr:uid="{675362BD-946F-4A29-98D0-89262BFC2656}"/>
    <cellStyle name="Comma 74 4 2 2 2" xfId="28179" xr:uid="{0E6C1B02-D1FF-4EFF-8616-67A3C4B382BD}"/>
    <cellStyle name="Comma 74 4 2 3" xfId="20006" xr:uid="{0C66F721-9D36-4FFB-8A15-BFD63F9DF4A4}"/>
    <cellStyle name="Comma 74 4 3" xfId="11027" xr:uid="{0474A3EA-48E3-49DE-B65B-26E7BE92A371}"/>
    <cellStyle name="Comma 74 4 3 2" xfId="25262" xr:uid="{D56938D6-9317-4F0A-8B44-346354657F1D}"/>
    <cellStyle name="Comma 74 4 4" xfId="17054" xr:uid="{72BAD5FD-4101-4A87-BBBA-A259F80244A6}"/>
    <cellStyle name="Comma 74 5" xfId="5519" xr:uid="{0777F746-BDDB-4867-9319-1B83340EBF51}"/>
    <cellStyle name="Comma 74 5 2" xfId="8887" xr:uid="{E2030707-F427-4E86-87E5-2384000F0430}"/>
    <cellStyle name="Comma 74 5 2 2" xfId="23131" xr:uid="{C61DB8D5-1136-48EC-9CDB-3FD7F37E8AD3}"/>
    <cellStyle name="Comma 74 5 3" xfId="14906" xr:uid="{2858882E-7AB2-4B04-BC0C-1613DB666C47}"/>
    <cellStyle name="Comma 74 6" xfId="4805" xr:uid="{9C605739-FE99-4B93-8685-222DA04BD720}"/>
    <cellStyle name="Comma 74 6 2" xfId="11683" xr:uid="{8739620F-8AED-4F9C-8E81-57F59D6DB68A}"/>
    <cellStyle name="Comma 74 6 2 2" xfId="25916" xr:uid="{A5731E51-2893-4653-B284-48150EA16BD5}"/>
    <cellStyle name="Comma 74 6 3" xfId="17733" xr:uid="{FED0856A-375E-44B6-8835-5CC22B503337}"/>
    <cellStyle name="Comma 74 7" xfId="8288" xr:uid="{6A48989F-326C-4F16-89C2-71F2A0C62C89}"/>
    <cellStyle name="Comma 74 7 2" xfId="22556" xr:uid="{748DB5AD-EDFF-4EF2-9BD2-8CD63F10A4F6}"/>
    <cellStyle name="Comma 74 8" xfId="1734" xr:uid="{FC9B77BE-D823-44AD-80CE-57C2AB10ED49}"/>
    <cellStyle name="Comma 74 8 2" xfId="20385" xr:uid="{A0A0592F-64E5-4A82-A08D-334C8BD1E97B}"/>
    <cellStyle name="Comma 74 8 3" xfId="14338" xr:uid="{F9F57C2D-14E6-4FA4-9D6E-8A57997B261A}"/>
    <cellStyle name="Comma 75" xfId="738" xr:uid="{1E57757E-FCDF-4E0A-84C9-7A3C5B048D98}"/>
    <cellStyle name="Comma 75 2" xfId="2275" xr:uid="{55E1BD2C-5FF5-4496-9C5B-89905F24C8C9}"/>
    <cellStyle name="Comma 75 2 2" xfId="5917" xr:uid="{18C899E5-F738-45D9-A19D-83BAD4FB8007}"/>
    <cellStyle name="Comma 75 2 2 2" xfId="12416" xr:uid="{6CAC61CA-6799-496B-9929-13CF4176C78D}"/>
    <cellStyle name="Comma 75 2 2 2 2" xfId="26649" xr:uid="{159503D8-8C82-4658-B5D0-3CCB560AC013}"/>
    <cellStyle name="Comma 75 2 2 3" xfId="18475" xr:uid="{794EF9F0-6D8A-467A-AEFF-9FD1B8149436}"/>
    <cellStyle name="Comma 75 2 3" xfId="9253" xr:uid="{961DF282-9F5B-4176-A7BE-7754B5672FB9}"/>
    <cellStyle name="Comma 75 2 3 2" xfId="23494" xr:uid="{EBC1E031-E514-46E5-9DBE-B1454D52B779}"/>
    <cellStyle name="Comma 75 2 4" xfId="15270" xr:uid="{028267E7-A1ED-4288-A191-CDB0E7748C93}"/>
    <cellStyle name="Comma 75 3" xfId="3525" xr:uid="{51FA20D1-573C-4E0C-86D7-AD660D80A8F8}"/>
    <cellStyle name="Comma 75 3 2" xfId="7159" xr:uid="{18A4AF66-459A-4D03-85C9-F246FDB30CF2}"/>
    <cellStyle name="Comma 75 3 2 2" xfId="13409" xr:uid="{4C7B4B82-B95C-4131-B492-40867CF4BD9B}"/>
    <cellStyle name="Comma 75 3 2 2 2" xfId="27642" xr:uid="{77F6B6E4-621D-416D-82B7-4C51621DBE8F}"/>
    <cellStyle name="Comma 75 3 2 3" xfId="19469" xr:uid="{53DE2FF9-BAE7-4F5E-8A38-21D9C413FDBF}"/>
    <cellStyle name="Comma 75 3 3" xfId="10491" xr:uid="{84C5D2A3-6028-4A8D-82DB-3D155F1C04CA}"/>
    <cellStyle name="Comma 75 3 3 2" xfId="24730" xr:uid="{5EACB278-3B1D-4070-8A5A-658FB593E963}"/>
    <cellStyle name="Comma 75 3 4" xfId="16522" xr:uid="{0628C2F4-30CC-4420-8B45-CEB696FDBB62}"/>
    <cellStyle name="Comma 75 4" xfId="4135" xr:uid="{1DFA2954-6A22-4125-BF1F-952C93D9674A}"/>
    <cellStyle name="Comma 75 4 2" xfId="7705" xr:uid="{EEC10DA3-2B16-4404-9F18-F9530112ADA8}"/>
    <cellStyle name="Comma 75 4 2 2" xfId="13955" xr:uid="{74084529-E052-4731-8F42-C0AB22E74D70}"/>
    <cellStyle name="Comma 75 4 2 2 2" xfId="28188" xr:uid="{80ECACB6-D567-4C7C-B11B-63BA05C63964}"/>
    <cellStyle name="Comma 75 4 2 3" xfId="20015" xr:uid="{DBB44AF9-B163-4948-8422-9A5BBE79DBCC}"/>
    <cellStyle name="Comma 75 4 3" xfId="11036" xr:uid="{157F8054-0EBB-4C5B-B66F-AB6D0B9513C4}"/>
    <cellStyle name="Comma 75 4 3 2" xfId="25271" xr:uid="{45E5D88E-0DC9-4C9E-9EED-986F7F43A2EA}"/>
    <cellStyle name="Comma 75 4 4" xfId="17063" xr:uid="{E4819770-D46B-489D-962A-17923884F345}"/>
    <cellStyle name="Comma 75 5" xfId="5509" xr:uid="{4321E313-D7A8-4BDB-A3BF-BFFE01FB86CB}"/>
    <cellStyle name="Comma 75 5 2" xfId="8877" xr:uid="{26365DEC-52D6-47D2-8912-13953B4103EB}"/>
    <cellStyle name="Comma 75 5 2 2" xfId="23121" xr:uid="{B347988B-B528-41C4-ADF6-6309BC7DC75C}"/>
    <cellStyle name="Comma 75 5 3" xfId="14896" xr:uid="{E99E4603-5B03-4205-8100-B749AFA36C60}"/>
    <cellStyle name="Comma 75 6" xfId="4814" xr:uid="{0E764E42-B4EB-4E2A-8E74-4804A85A0923}"/>
    <cellStyle name="Comma 75 6 2" xfId="11692" xr:uid="{57FEA416-BA67-4511-8A2E-3A6C3A931B42}"/>
    <cellStyle name="Comma 75 6 2 2" xfId="25925" xr:uid="{A9C4C851-A4C7-465D-9F35-1A4F701A9DDC}"/>
    <cellStyle name="Comma 75 6 3" xfId="17742" xr:uid="{D56A4621-D631-40DA-A7D8-9088FBC25A37}"/>
    <cellStyle name="Comma 75 7" xfId="8297" xr:uid="{FE2A3947-B73E-4D97-A877-369033278ABB}"/>
    <cellStyle name="Comma 75 7 2" xfId="22565" xr:uid="{11A1CA8C-DF36-41D7-9BEA-4A94E9B5F2A7}"/>
    <cellStyle name="Comma 75 8" xfId="1724" xr:uid="{537E93F5-CCD8-4926-AEBA-5A9117648691}"/>
    <cellStyle name="Comma 75 8 2" xfId="20380" xr:uid="{34390669-D444-4D5F-9A04-4507D1168919}"/>
    <cellStyle name="Comma 75 8 3" xfId="14347" xr:uid="{9382073D-1773-42DC-9507-624FD96B15C6}"/>
    <cellStyle name="Comma 76" xfId="733" xr:uid="{1113EBF3-286A-419B-9BFB-C1F410956144}"/>
    <cellStyle name="Comma 76 2" xfId="2273" xr:uid="{9165AAB2-091E-4554-8DE5-6AB994A40A01}"/>
    <cellStyle name="Comma 76 2 2" xfId="5915" xr:uid="{56C0AE23-8EED-42F4-BCA5-1C050A31837B}"/>
    <cellStyle name="Comma 76 2 2 2" xfId="12414" xr:uid="{E214CC32-493E-4448-A212-236F292D1596}"/>
    <cellStyle name="Comma 76 2 2 2 2" xfId="26647" xr:uid="{595F1E18-D5B7-4927-8101-938B4A9DDC87}"/>
    <cellStyle name="Comma 76 2 2 3" xfId="18473" xr:uid="{3081AADF-F7EC-43B8-B8E0-F18BA7EECADD}"/>
    <cellStyle name="Comma 76 2 3" xfId="9251" xr:uid="{1CDF08F9-1EC3-4338-91BA-F548E9A98052}"/>
    <cellStyle name="Comma 76 2 3 2" xfId="23492" xr:uid="{9CEA4BF1-B964-499D-9BC5-150F6C6FF704}"/>
    <cellStyle name="Comma 76 2 4" xfId="15268" xr:uid="{BBAF0B81-EE8D-4073-B60C-C493037D5227}"/>
    <cellStyle name="Comma 76 3" xfId="3520" xr:uid="{C1993236-B8F2-4DCE-870D-5F187AA1F918}"/>
    <cellStyle name="Comma 76 3 2" xfId="7154" xr:uid="{872E30E7-4307-4161-87D8-08B0C26E343B}"/>
    <cellStyle name="Comma 76 3 2 2" xfId="13404" xr:uid="{7F981FA4-0819-436A-99E5-67ADDBA222D9}"/>
    <cellStyle name="Comma 76 3 2 2 2" xfId="27637" xr:uid="{DB7C7B02-8262-4FBB-BE26-AD13BF1A34F0}"/>
    <cellStyle name="Comma 76 3 2 3" xfId="19464" xr:uid="{000018B1-B04E-44A9-BEFB-6DF53DB5AA90}"/>
    <cellStyle name="Comma 76 3 3" xfId="10486" xr:uid="{594F2A25-DAFB-4373-9A2E-A7A6ADACA4CB}"/>
    <cellStyle name="Comma 76 3 3 2" xfId="24725" xr:uid="{E5EA1741-8700-469B-B7B0-D774845C63EB}"/>
    <cellStyle name="Comma 76 3 4" xfId="16517" xr:uid="{8140523C-5900-43ED-8D76-26216949DABB}"/>
    <cellStyle name="Comma 76 4" xfId="4130" xr:uid="{40C55110-8A0B-4D42-9369-9DE5A1B00707}"/>
    <cellStyle name="Comma 76 4 2" xfId="7700" xr:uid="{7F7276AD-1955-48EF-8810-01BD6A2D067B}"/>
    <cellStyle name="Comma 76 4 2 2" xfId="13950" xr:uid="{4F0A71D6-2302-49EC-9C38-3468884130C0}"/>
    <cellStyle name="Comma 76 4 2 2 2" xfId="28183" xr:uid="{438DE1A5-7588-4D9C-8A48-EB9210E45D8A}"/>
    <cellStyle name="Comma 76 4 2 3" xfId="20010" xr:uid="{C9C9CB3E-4E86-4E5F-A1A6-06F6EB77FC62}"/>
    <cellStyle name="Comma 76 4 3" xfId="11031" xr:uid="{39EAF5FD-1C08-4C1A-857A-3A8B1E1B0820}"/>
    <cellStyle name="Comma 76 4 3 2" xfId="25266" xr:uid="{030EAF36-043C-4C95-9A1E-9580D637AC34}"/>
    <cellStyle name="Comma 76 4 4" xfId="17058" xr:uid="{32120090-4A0B-45C1-9C35-D78F57B157BC}"/>
    <cellStyle name="Comma 76 5" xfId="5510" xr:uid="{D93AFAF5-AB2E-4596-8588-57029D652F74}"/>
    <cellStyle name="Comma 76 5 2" xfId="8878" xr:uid="{474E2679-9DAE-46EE-95FA-8F0CDE49AD19}"/>
    <cellStyle name="Comma 76 5 2 2" xfId="23122" xr:uid="{48ED39F9-69F7-485C-8CE8-F07773B88926}"/>
    <cellStyle name="Comma 76 5 3" xfId="14897" xr:uid="{330F3865-30D4-4888-A7B4-566230CBE230}"/>
    <cellStyle name="Comma 76 6" xfId="4809" xr:uid="{4780F1DD-19F1-495F-9C38-6D0BD48296EF}"/>
    <cellStyle name="Comma 76 6 2" xfId="11687" xr:uid="{A2D8B5A9-F80B-4FB1-B666-1D6E8D85BA44}"/>
    <cellStyle name="Comma 76 6 2 2" xfId="25920" xr:uid="{59EE59DA-67B7-44C3-9754-2376BBB7BD7A}"/>
    <cellStyle name="Comma 76 6 3" xfId="17737" xr:uid="{5A2F3DA5-1626-4B79-9253-BE42E8F91ABC}"/>
    <cellStyle name="Comma 76 7" xfId="8292" xr:uid="{903F15C1-E489-4791-904D-59EBB298E4B1}"/>
    <cellStyle name="Comma 76 7 2" xfId="22560" xr:uid="{9031DA5D-AB3A-4C98-BBC1-C8C612B9B9BD}"/>
    <cellStyle name="Comma 76 8" xfId="1725" xr:uid="{299E8B01-41B5-463F-B1D6-6E8B1394DBA2}"/>
    <cellStyle name="Comma 76 8 2" xfId="20381" xr:uid="{F42D3372-F460-4696-A73C-0E4EA18CCCFC}"/>
    <cellStyle name="Comma 76 8 3" xfId="14342" xr:uid="{4ECF1AF4-1183-48B1-9240-65C6C2D708D6}"/>
    <cellStyle name="Comma 77" xfId="62" xr:uid="{81BA2A2B-43CF-4AC9-A3DA-C657EA575DBC}"/>
    <cellStyle name="Comma 77 2" xfId="471" xr:uid="{6119AFE4-1707-4601-99BA-495F12ABD73F}"/>
    <cellStyle name="Comma 78" xfId="740" xr:uid="{2731E61D-A44D-415A-BD27-CA134DFFDC74}"/>
    <cellStyle name="Comma 78 2" xfId="2276" xr:uid="{4B101B3D-9370-4C8F-93BF-6DA2FF48E93C}"/>
    <cellStyle name="Comma 78 2 2" xfId="5918" xr:uid="{42B3B02D-92A7-48CB-AAF9-DDCC82396E6E}"/>
    <cellStyle name="Comma 78 2 2 2" xfId="12417" xr:uid="{4D75F13C-E318-4386-9C86-2D9CCEA57D8A}"/>
    <cellStyle name="Comma 78 2 2 2 2" xfId="26650" xr:uid="{746CA0EE-EB63-4EA4-8D56-7DC4931BE252}"/>
    <cellStyle name="Comma 78 2 2 3" xfId="18476" xr:uid="{3641B865-F751-4D8A-9DAB-D4B5C2B740C2}"/>
    <cellStyle name="Comma 78 2 3" xfId="9254" xr:uid="{14600992-1F49-4B87-BBB2-9F794010EA6B}"/>
    <cellStyle name="Comma 78 2 3 2" xfId="23495" xr:uid="{A751C5F5-DBD1-4906-BC69-50C7F45E31BB}"/>
    <cellStyle name="Comma 78 2 4" xfId="15271" xr:uid="{43489B0B-DBCE-40EA-935D-0068133B1839}"/>
    <cellStyle name="Comma 78 3" xfId="3527" xr:uid="{588257C7-B1C1-4E26-9616-83A44C4FD3AF}"/>
    <cellStyle name="Comma 78 3 2" xfId="7161" xr:uid="{600FE8E0-274F-4B7A-B832-681627A7E310}"/>
    <cellStyle name="Comma 78 3 2 2" xfId="13411" xr:uid="{BFA11E1B-84DC-477D-A209-634E76B004D5}"/>
    <cellStyle name="Comma 78 3 2 2 2" xfId="27644" xr:uid="{AAA115D7-57F8-4599-BD4D-7530E009E523}"/>
    <cellStyle name="Comma 78 3 2 3" xfId="19471" xr:uid="{462D43FD-B121-45BD-A305-2A7F68F61791}"/>
    <cellStyle name="Comma 78 3 3" xfId="10493" xr:uid="{9B1A1F58-A234-436F-A9C5-C0FD8441A7D4}"/>
    <cellStyle name="Comma 78 3 3 2" xfId="24732" xr:uid="{61855CCB-0080-4CA7-856A-BCE670CA148C}"/>
    <cellStyle name="Comma 78 3 4" xfId="16524" xr:uid="{AC5E49DA-D542-4310-9418-02CA6C293ED1}"/>
    <cellStyle name="Comma 78 4" xfId="4137" xr:uid="{A660EA97-BE60-41F7-9D34-B62C398936A7}"/>
    <cellStyle name="Comma 78 4 2" xfId="7707" xr:uid="{BDA3B391-BEB9-485D-BD96-D19FB713C152}"/>
    <cellStyle name="Comma 78 4 2 2" xfId="13957" xr:uid="{F6DDAE45-F20E-4FD5-BA7E-AE04E42E1308}"/>
    <cellStyle name="Comma 78 4 2 2 2" xfId="28190" xr:uid="{1DE0DEDF-86B9-4974-85F5-20E6FFB597D5}"/>
    <cellStyle name="Comma 78 4 2 3" xfId="20017" xr:uid="{8D6676EC-888A-40DD-8C42-83A08326290D}"/>
    <cellStyle name="Comma 78 4 3" xfId="11038" xr:uid="{17866C4D-A389-4070-8969-D4D3FAD9FAC5}"/>
    <cellStyle name="Comma 78 4 3 2" xfId="25273" xr:uid="{E48CA0A5-C54E-45FB-A68C-00610BB52EFB}"/>
    <cellStyle name="Comma 78 4 4" xfId="17065" xr:uid="{FCE82A37-F926-4487-9A82-8F1E035515BF}"/>
    <cellStyle name="Comma 78 5" xfId="5516" xr:uid="{70159AD4-7730-4E4D-9F3B-78D0CCBFB362}"/>
    <cellStyle name="Comma 78 5 2" xfId="8884" xr:uid="{C5DB05B7-2EA1-44EE-800F-6B7C4B1EBF1F}"/>
    <cellStyle name="Comma 78 5 2 2" xfId="23128" xr:uid="{1914AA00-D420-462C-BCEC-E474EFD78A79}"/>
    <cellStyle name="Comma 78 5 3" xfId="14903" xr:uid="{FADF1F68-1758-4169-A7F1-1C05848B4A66}"/>
    <cellStyle name="Comma 78 6" xfId="4816" xr:uid="{E369E0BC-30F6-44B0-9C6B-4E8D74D63320}"/>
    <cellStyle name="Comma 78 6 2" xfId="11694" xr:uid="{BAC9B6C6-FD2D-43D0-BC38-C16761744A07}"/>
    <cellStyle name="Comma 78 6 2 2" xfId="25927" xr:uid="{0AEE3EF1-02D8-474F-8164-190F88800352}"/>
    <cellStyle name="Comma 78 6 3" xfId="17744" xr:uid="{0EC49CCD-79FB-455F-8CAB-C5F3F1B15EAA}"/>
    <cellStyle name="Comma 78 7" xfId="8299" xr:uid="{558946BF-FAB0-46C7-9775-202AB1460B3B}"/>
    <cellStyle name="Comma 78 7 2" xfId="22567" xr:uid="{824E61AA-9178-4AE5-A4BB-C1F402757C2C}"/>
    <cellStyle name="Comma 78 8" xfId="1731" xr:uid="{A2692460-F2AC-4775-B0F0-F398F95AD461}"/>
    <cellStyle name="Comma 78 8 2" xfId="20384" xr:uid="{2160F9C7-AE68-437A-9342-AA6BE2EA5B42}"/>
    <cellStyle name="Comma 78 8 3" xfId="14349" xr:uid="{451055DB-8CE3-491A-9F14-5F8E04FE0D84}"/>
    <cellStyle name="Comma 79" xfId="741" xr:uid="{D93E2F42-00E4-4D2B-A1BB-A6DF39295D33}"/>
    <cellStyle name="Comma 79 2" xfId="2277" xr:uid="{9AE3762B-A7CC-4195-9110-F14E2AA3E839}"/>
    <cellStyle name="Comma 79 2 2" xfId="5919" xr:uid="{D22C9482-1157-4A3E-9FAF-401C5FECAD75}"/>
    <cellStyle name="Comma 79 2 2 2" xfId="12418" xr:uid="{F11C068F-C6F0-4BDB-AD36-43ED7C8B7E5E}"/>
    <cellStyle name="Comma 79 2 2 2 2" xfId="26651" xr:uid="{DEF89C92-1641-4816-A3F8-981009FBF61C}"/>
    <cellStyle name="Comma 79 2 2 3" xfId="18477" xr:uid="{E1661C6D-DE96-40CC-A458-43C84D4375A3}"/>
    <cellStyle name="Comma 79 2 3" xfId="9255" xr:uid="{DA01ED48-710C-4423-B609-CF57BFCB7B80}"/>
    <cellStyle name="Comma 79 2 3 2" xfId="23496" xr:uid="{C485944F-C123-4D20-AC56-3557E10E6B48}"/>
    <cellStyle name="Comma 79 2 4" xfId="15272" xr:uid="{896FF3BF-897A-4A01-B1A1-CE6A0AF22262}"/>
    <cellStyle name="Comma 79 3" xfId="3528" xr:uid="{42CE1A7D-1ED1-40C8-9640-B5EBA02CEAAE}"/>
    <cellStyle name="Comma 79 3 2" xfId="7162" xr:uid="{7D591753-D982-4513-8217-56C80E8B50E4}"/>
    <cellStyle name="Comma 79 3 2 2" xfId="13412" xr:uid="{D4E859F1-7935-43B3-9819-88365BA1B427}"/>
    <cellStyle name="Comma 79 3 2 2 2" xfId="27645" xr:uid="{BD183310-324E-46A4-9317-9A60DD62AC42}"/>
    <cellStyle name="Comma 79 3 2 3" xfId="19472" xr:uid="{D12761A9-3A17-4FBF-BF1A-4A4F4CCBDC0A}"/>
    <cellStyle name="Comma 79 3 3" xfId="10494" xr:uid="{A5D940A5-F558-49D6-872B-4F5ED7936816}"/>
    <cellStyle name="Comma 79 3 3 2" xfId="24733" xr:uid="{4F501254-9790-4A4D-962D-FB2E6BD71DF1}"/>
    <cellStyle name="Comma 79 3 4" xfId="16525" xr:uid="{EC2B722B-4F46-46D5-9247-82CD9584687B}"/>
    <cellStyle name="Comma 79 4" xfId="4138" xr:uid="{829252DA-7D40-4C72-A1CC-495D83251353}"/>
    <cellStyle name="Comma 79 4 2" xfId="7708" xr:uid="{E7EE4B15-AB72-4B5F-989D-8C12B16EAE30}"/>
    <cellStyle name="Comma 79 4 2 2" xfId="13958" xr:uid="{43B793BF-9940-4CE1-A60F-9D0702CCF2EC}"/>
    <cellStyle name="Comma 79 4 2 2 2" xfId="28191" xr:uid="{4539DDA2-95EE-4F9C-BC2B-C1C96F4B5827}"/>
    <cellStyle name="Comma 79 4 2 3" xfId="20018" xr:uid="{7F18C1E2-1B5B-43E6-95EE-83F216067FBC}"/>
    <cellStyle name="Comma 79 4 3" xfId="11039" xr:uid="{A93A251D-2967-481F-AE67-72EE5DE0BB47}"/>
    <cellStyle name="Comma 79 4 3 2" xfId="25274" xr:uid="{AE431DEE-89B0-49AC-93D0-DE9C6708E092}"/>
    <cellStyle name="Comma 79 4 4" xfId="17066" xr:uid="{50B326B1-437D-4D6F-9219-D34A411E0A17}"/>
    <cellStyle name="Comma 79 5" xfId="5513" xr:uid="{8B28A74A-B504-4645-9A07-F17AADF18B9C}"/>
    <cellStyle name="Comma 79 5 2" xfId="8881" xr:uid="{0548B4D8-B194-49CE-84B8-9F9B7085D2C6}"/>
    <cellStyle name="Comma 79 5 2 2" xfId="23125" xr:uid="{C57BC08A-3617-49BD-8674-2307A273E50D}"/>
    <cellStyle name="Comma 79 5 3" xfId="14900" xr:uid="{7B73C63E-5B5C-4327-A969-CEAEA7091E3A}"/>
    <cellStyle name="Comma 79 6" xfId="4817" xr:uid="{BB6ADEDF-26D9-4041-B540-59C8B166D5BE}"/>
    <cellStyle name="Comma 79 6 2" xfId="11695" xr:uid="{7F6537BB-33BE-4D68-B606-B83A6C090C73}"/>
    <cellStyle name="Comma 79 6 2 2" xfId="25928" xr:uid="{F7F9794D-D14B-4BB1-AF41-43A4F459030E}"/>
    <cellStyle name="Comma 79 6 3" xfId="17745" xr:uid="{D40B4B59-82C7-4E19-8633-6D4BD18C95B4}"/>
    <cellStyle name="Comma 79 7" xfId="8300" xr:uid="{6FD9AC7C-B7F4-42FA-BDBB-5C960D714DBC}"/>
    <cellStyle name="Comma 79 7 2" xfId="22568" xr:uid="{3F427320-42A3-4433-BA52-4C84372E4DB5}"/>
    <cellStyle name="Comma 79 8" xfId="1728" xr:uid="{2BB52516-E0B6-4D4B-927F-ABEE47F0F510}"/>
    <cellStyle name="Comma 79 8 2" xfId="20382" xr:uid="{38DECD67-A761-4821-AF55-354CA83E5EF1}"/>
    <cellStyle name="Comma 79 8 3" xfId="14350" xr:uid="{2997715F-1720-4C23-B66E-302C3DFD4CC4}"/>
    <cellStyle name="Comma 8" xfId="15" xr:uid="{9B65CBDE-4912-4132-80E1-B6FC83E93672}"/>
    <cellStyle name="Comma 8 10" xfId="8055" xr:uid="{CE24B69A-D3E1-43EC-9944-54B79A48547E}"/>
    <cellStyle name="Comma 8 10 2" xfId="22335" xr:uid="{7743FB86-3CD7-4EF0-BF91-377DC9C69458}"/>
    <cellStyle name="Comma 8 11" xfId="1478" xr:uid="{5CB24691-3370-4CB9-8969-952AEA12440B}"/>
    <cellStyle name="Comma 8 11 2" xfId="20321" xr:uid="{E3A5A5BB-323C-4A5C-B9B7-9432D6D6A4D6}"/>
    <cellStyle name="Comma 8 11 3" xfId="14143" xr:uid="{4575C22B-5144-4A25-88CD-859E61059B34}"/>
    <cellStyle name="Comma 8 12" xfId="239" xr:uid="{CCE49ECB-C4D7-42AF-B7F2-D8B9CC76CFDF}"/>
    <cellStyle name="Comma 8 2" xfId="396" xr:uid="{05DDC42F-7D80-4E42-8F04-4DD84BDD9B9C}"/>
    <cellStyle name="Comma 8 2 2" xfId="554" xr:uid="{E345698F-29EA-4395-ABC9-CA3E57B98731}"/>
    <cellStyle name="Comma 8 2 3" xfId="874" xr:uid="{A134BD88-C368-4A0B-BD28-F75E9B16732B}"/>
    <cellStyle name="Comma 8 2 4" xfId="31189" xr:uid="{8B54AD42-042E-44EE-A63C-00C8C2D4160C}"/>
    <cellStyle name="Comma 8 3" xfId="436" xr:uid="{DAF2BE9E-F669-41F2-85FF-D881C310AC13}"/>
    <cellStyle name="Comma 8 3 2" xfId="3403" xr:uid="{7A904DC0-0A11-4A13-959C-6844F5636A3B}"/>
    <cellStyle name="Comma 8 3 2 2" xfId="7038" xr:uid="{06FD8AC5-4CC9-48E8-8215-37042B20C32E}"/>
    <cellStyle name="Comma 8 3 2 2 2" xfId="13288" xr:uid="{71AA4604-0459-4096-93CE-6E1CF792D36A}"/>
    <cellStyle name="Comma 8 3 2 2 2 2" xfId="27521" xr:uid="{07A8ECE2-8B3C-4F9E-8C62-D7F59C59CC92}"/>
    <cellStyle name="Comma 8 3 2 2 3" xfId="19348" xr:uid="{0C0599BA-0CAC-4664-890D-3887CF8CBABA}"/>
    <cellStyle name="Comma 8 3 2 3" xfId="10370" xr:uid="{D7BEC2F5-E75E-4C36-A885-84763367AAA0}"/>
    <cellStyle name="Comma 8 3 2 3 2" xfId="24609" xr:uid="{98E8A31A-7AAE-43BF-80C0-B409F9773CE4}"/>
    <cellStyle name="Comma 8 3 2 4" xfId="16401" xr:uid="{C151A06D-BFFC-4391-A6E9-601828B7C58D}"/>
    <cellStyle name="Comma 8 3 3" xfId="4014" xr:uid="{DA2BD5D8-7BD6-486D-ADC4-FB271DE656EB}"/>
    <cellStyle name="Comma 8 3 3 2" xfId="7584" xr:uid="{EE1E8D83-3951-4404-8368-FC92EAE5E765}"/>
    <cellStyle name="Comma 8 3 3 2 2" xfId="13834" xr:uid="{C5B12117-0774-4AF6-BB10-AD41E7828E0F}"/>
    <cellStyle name="Comma 8 3 3 2 2 2" xfId="28067" xr:uid="{8FC501A9-3C37-43C4-BE96-CFE08D90E307}"/>
    <cellStyle name="Comma 8 3 3 2 3" xfId="19894" xr:uid="{8E639324-31E5-49A3-8070-C0F02F22319D}"/>
    <cellStyle name="Comma 8 3 3 3" xfId="10915" xr:uid="{FD294158-B0E8-4454-B04E-400A5C03B1B5}"/>
    <cellStyle name="Comma 8 3 3 3 2" xfId="25150" xr:uid="{436C7730-4164-4352-B03D-F23976F499B7}"/>
    <cellStyle name="Comma 8 3 3 4" xfId="16942" xr:uid="{FA56A54C-9F4C-4DBA-8ED8-73F1DDD6593D}"/>
    <cellStyle name="Comma 8 3 4" xfId="4645" xr:uid="{D5109981-BAF0-47F4-92D3-8E085D2E6687}"/>
    <cellStyle name="Comma 8 3 4 2" xfId="11528" xr:uid="{7C7B63B6-FBB3-486C-8CCE-958F368D2833}"/>
    <cellStyle name="Comma 8 3 4 2 2" xfId="25761" xr:uid="{C746C2D5-B59A-402F-BBAA-3670D890772E}"/>
    <cellStyle name="Comma 8 3 4 3" xfId="17573" xr:uid="{5190D0C0-C726-40C4-B22B-97246FC17942}"/>
    <cellStyle name="Comma 8 3 5" xfId="8151" xr:uid="{9DD8CCA0-B97D-4EDE-A849-04476F63ED8A}"/>
    <cellStyle name="Comma 8 3 5 2" xfId="22422" xr:uid="{74819BF9-BAF6-4882-88EA-A6214A603C7B}"/>
    <cellStyle name="Comma 8 3 6" xfId="14207" xr:uid="{3DFAF4E4-B540-4AD8-8A2E-3557649C08E3}"/>
    <cellStyle name="Comma 8 4" xfId="873" xr:uid="{A495BAA8-0742-46AA-B844-35EB3C442373}"/>
    <cellStyle name="Comma 8 5" xfId="1844" xr:uid="{D3BBA0C3-A61D-4645-B542-3A1C40C1E094}"/>
    <cellStyle name="Comma 8 5 2" xfId="5614" xr:uid="{693C689B-A238-4BA5-8F40-15934376D148}"/>
    <cellStyle name="Comma 8 5 2 2" xfId="12191" xr:uid="{43070601-80E0-47A0-AD83-D3240FF1D14E}"/>
    <cellStyle name="Comma 8 5 2 2 2" xfId="26424" xr:uid="{63CADB01-D91F-4553-9C12-0DC5A2423BF2}"/>
    <cellStyle name="Comma 8 5 2 3" xfId="18245" xr:uid="{A9711DA9-98FD-4A54-92F3-83B05E725730}"/>
    <cellStyle name="Comma 8 5 2 4" xfId="32171" xr:uid="{6C2A7E85-A861-4F64-8624-74F1CD001A51}"/>
    <cellStyle name="Comma 8 5 3" xfId="8979" xr:uid="{FD23AEB3-E807-4F02-A4F2-AEE18E649CCB}"/>
    <cellStyle name="Comma 8 5 3 2" xfId="23223" xr:uid="{5C1FCE59-6570-47D4-840D-1D7C5D8A613A}"/>
    <cellStyle name="Comma 8 5 4" xfId="14994" xr:uid="{03A7CCF6-B249-4E44-8ACA-920986968311}"/>
    <cellStyle name="Comma 8 5 5" xfId="31188" xr:uid="{EB1362E4-7421-430F-87F0-D2E9116D7502}"/>
    <cellStyle name="Comma 8 6" xfId="3340" xr:uid="{F0403F0C-4059-4EE9-B62C-2C2884C76B91}"/>
    <cellStyle name="Comma 8 6 2" xfId="6975" xr:uid="{F998F25A-D522-4260-890C-DA195A9A8441}"/>
    <cellStyle name="Comma 8 6 2 2" xfId="13225" xr:uid="{3DBE9C01-CB5A-4E3C-817E-7BEDD10612C4}"/>
    <cellStyle name="Comma 8 6 2 2 2" xfId="27458" xr:uid="{91E87A40-1569-48D7-9263-742EE6DBDF97}"/>
    <cellStyle name="Comma 8 6 2 3" xfId="19285" xr:uid="{E7A50687-C161-4BA1-9DC1-7A86C314C8D0}"/>
    <cellStyle name="Comma 8 6 3" xfId="10307" xr:uid="{47BE0D7E-494C-49DF-81A3-5E4D9FEE6035}"/>
    <cellStyle name="Comma 8 6 3 2" xfId="24546" xr:uid="{083BB0DD-173C-41F5-9057-BD9DA56D2542}"/>
    <cellStyle name="Comma 8 6 4" xfId="16338" xr:uid="{08B90EEC-3AD9-4186-A87D-8B9BDE6101B5}"/>
    <cellStyle name="Comma 8 7" xfId="3951" xr:uid="{34523EE9-9028-46D0-A51E-CE045E57E25B}"/>
    <cellStyle name="Comma 8 7 2" xfId="7521" xr:uid="{E434B2B8-235A-43F2-A52F-FE5678F3CD45}"/>
    <cellStyle name="Comma 8 7 2 2" xfId="13771" xr:uid="{EFD64CD4-3D83-435B-9CB7-3D5A3BB6DFBB}"/>
    <cellStyle name="Comma 8 7 2 2 2" xfId="28004" xr:uid="{605A7554-82E2-4268-A502-ED62CF41D404}"/>
    <cellStyle name="Comma 8 7 2 3" xfId="19831" xr:uid="{8274D6F9-DEDE-42C9-B000-BDEE62E20504}"/>
    <cellStyle name="Comma 8 7 3" xfId="10852" xr:uid="{6093B52E-6C75-44E3-B19A-AB5A033BA368}"/>
    <cellStyle name="Comma 8 7 3 2" xfId="25087" xr:uid="{3F585C31-767B-42C9-8132-29B643D19307}"/>
    <cellStyle name="Comma 8 7 4" xfId="16879" xr:uid="{AF834F72-83CD-439E-A393-2D0FEDFE4533}"/>
    <cellStyle name="Comma 8 8" xfId="5271" xr:uid="{B960B570-0008-4901-9D6F-CF0C1AB27EAA}"/>
    <cellStyle name="Comma 8 9" xfId="4543" xr:uid="{CF5AF973-3953-4A14-A891-CC57BB437173}"/>
    <cellStyle name="Comma 8 9 2" xfId="11438" xr:uid="{18AA5288-F801-4174-A49A-F59189D9BB52}"/>
    <cellStyle name="Comma 8 9 2 2" xfId="25671" xr:uid="{37776353-52A9-46BB-8E9B-AA6086FFF3CF}"/>
    <cellStyle name="Comma 8 9 3" xfId="17471" xr:uid="{131880DB-AD7C-4F81-9851-1488A878EB07}"/>
    <cellStyle name="Comma 80" xfId="742" xr:uid="{807CA0B0-C51B-4089-89F5-B7AB2FAA4CFD}"/>
    <cellStyle name="Comma 80 2" xfId="2278" xr:uid="{600C5C2A-AB35-47F2-9F34-8CBA8F01D995}"/>
    <cellStyle name="Comma 80 2 2" xfId="5920" xr:uid="{47DF06D6-C16B-401B-9057-4A3695EA958A}"/>
    <cellStyle name="Comma 80 2 2 2" xfId="12419" xr:uid="{83C087CA-C14D-4059-99C2-D73424EAA24C}"/>
    <cellStyle name="Comma 80 2 2 2 2" xfId="26652" xr:uid="{05F843F7-496B-4955-A4EC-308AFB7160C6}"/>
    <cellStyle name="Comma 80 2 2 3" xfId="18478" xr:uid="{B0DA38C4-2274-4D15-8768-181D23A6EFB5}"/>
    <cellStyle name="Comma 80 2 3" xfId="9256" xr:uid="{0F5E38CF-4ECE-4259-8A23-001C1F1947F7}"/>
    <cellStyle name="Comma 80 2 3 2" xfId="23497" xr:uid="{9880B991-8A75-456D-9B6A-1746D62F232B}"/>
    <cellStyle name="Comma 80 2 4" xfId="15273" xr:uid="{86532903-49E2-4B70-8505-4C9FBE6176C9}"/>
    <cellStyle name="Comma 80 3" xfId="3529" xr:uid="{5BFF3000-2F15-4263-B0AC-4F9097766D10}"/>
    <cellStyle name="Comma 80 3 2" xfId="7163" xr:uid="{96EA7B8B-A512-4080-B2AB-3C021FB6B57E}"/>
    <cellStyle name="Comma 80 3 2 2" xfId="13413" xr:uid="{385CF7F6-B54F-4104-9547-3D457C1B3B34}"/>
    <cellStyle name="Comma 80 3 2 2 2" xfId="27646" xr:uid="{73F7831A-A4EC-4D6B-A507-C888DD17A521}"/>
    <cellStyle name="Comma 80 3 2 3" xfId="19473" xr:uid="{E7BE766A-9850-4001-B128-7FF0DAB39ED0}"/>
    <cellStyle name="Comma 80 3 3" xfId="10495" xr:uid="{228FB85C-DFFD-4F06-9CD4-EE7EFDCE7EBD}"/>
    <cellStyle name="Comma 80 3 3 2" xfId="24734" xr:uid="{30F9606A-8E31-42D0-A4F5-1B1A0C06F4C5}"/>
    <cellStyle name="Comma 80 3 4" xfId="16526" xr:uid="{7F68FD39-AFF3-4293-BD19-E98C7743C0DB}"/>
    <cellStyle name="Comma 80 4" xfId="4139" xr:uid="{0D713046-63D8-45C8-8880-48E992A4E815}"/>
    <cellStyle name="Comma 80 4 2" xfId="7709" xr:uid="{C0E4C281-19D7-4048-9171-951090DF7DFC}"/>
    <cellStyle name="Comma 80 4 2 2" xfId="13959" xr:uid="{43B46726-421C-4FCC-820B-02ED2A577F6A}"/>
    <cellStyle name="Comma 80 4 2 2 2" xfId="28192" xr:uid="{749BF3A0-4859-41F2-A954-23F52D71D0C1}"/>
    <cellStyle name="Comma 80 4 2 3" xfId="20019" xr:uid="{8DFD9B0D-79C4-4D35-98E9-E5E2BBEF771E}"/>
    <cellStyle name="Comma 80 4 3" xfId="11040" xr:uid="{54F105D5-184C-4498-BBA9-CAB02CCAC4C8}"/>
    <cellStyle name="Comma 80 4 3 2" xfId="25275" xr:uid="{AE0402DF-0256-40E1-A57A-8EFDBA2F71BB}"/>
    <cellStyle name="Comma 80 4 4" xfId="17067" xr:uid="{7852A350-A515-488E-B96D-A45028565A4B}"/>
    <cellStyle name="Comma 80 5" xfId="5795" xr:uid="{B362B624-69B1-4F24-86DF-78A3069546FB}"/>
    <cellStyle name="Comma 80 6" xfId="4818" xr:uid="{299518F3-077C-40B6-BAB2-685A248D80EE}"/>
    <cellStyle name="Comma 80 6 2" xfId="11696" xr:uid="{611F83A0-BBCC-408C-BF91-D742629F6814}"/>
    <cellStyle name="Comma 80 6 2 2" xfId="25929" xr:uid="{0FFB472F-9B8B-4DB8-810E-0BB4F276AFCA}"/>
    <cellStyle name="Comma 80 6 3" xfId="17746" xr:uid="{846B8A2F-C3B2-4457-96E1-7F1A71A8F39C}"/>
    <cellStyle name="Comma 80 7" xfId="8301" xr:uid="{96056911-8B18-49CF-A087-0A7B7A8DB68D}"/>
    <cellStyle name="Comma 80 7 2" xfId="22569" xr:uid="{287D060F-A59D-44F4-897C-D7307FBE46D0}"/>
    <cellStyle name="Comma 80 8" xfId="2060" xr:uid="{7B5A1380-E4E5-4BBE-9683-51714034D865}"/>
    <cellStyle name="Comma 80 8 2" xfId="20402" xr:uid="{32270BA4-0F40-4800-99D2-DBA9E2C06C31}"/>
    <cellStyle name="Comma 80 8 3" xfId="14351" xr:uid="{B1E5CA6D-C3A5-41F1-B386-FE0BD63DF125}"/>
    <cellStyle name="Comma 81" xfId="623" xr:uid="{2AB777A6-E64B-4A63-B73B-98611812FC1F}"/>
    <cellStyle name="Comma 81 2" xfId="2227" xr:uid="{F1718C46-ECC4-47C5-8B23-8B08DFA05573}"/>
    <cellStyle name="Comma 81 3" xfId="5783" xr:uid="{D5552750-11DE-40C6-BC38-1D869942A606}"/>
    <cellStyle name="Comma 81 4" xfId="2030" xr:uid="{91ED5066-5944-49B3-A191-230F981FF426}"/>
    <cellStyle name="Comma 82" xfId="96" xr:uid="{2AC7ADEB-8751-4989-A618-C99F698EC3E0}"/>
    <cellStyle name="Comma 82 2" xfId="721" xr:uid="{00770379-8A5F-4529-9056-2714AA712CD4}"/>
    <cellStyle name="Comma 82 3" xfId="2108" xr:uid="{AA44060D-D766-42AB-8E2F-C4079F47BED2}"/>
    <cellStyle name="Comma 82 3 2" xfId="5822" xr:uid="{A3548994-35FB-449F-973E-44D288FCAB05}"/>
    <cellStyle name="Comma 82 3 2 2" xfId="12341" xr:uid="{A5FAB70E-BE2E-4A04-B12A-9783B2C5F9AF}"/>
    <cellStyle name="Comma 82 3 2 2 2" xfId="26574" xr:uid="{77D764B8-DDD1-4C52-AA84-F3954EB790E2}"/>
    <cellStyle name="Comma 82 3 2 3" xfId="18397" xr:uid="{80CF9F3B-A5CA-4357-AAC9-1A47D4BD4ED8}"/>
    <cellStyle name="Comma 82 3 3" xfId="9168" xr:uid="{67F4441A-E949-4B02-8B7C-44DC46FE4A51}"/>
    <cellStyle name="Comma 82 3 3 2" xfId="23410" xr:uid="{44E59228-4D43-4983-BABE-3E1EE9441CFB}"/>
    <cellStyle name="Comma 82 3 4" xfId="15178" xr:uid="{FD016694-341A-40C5-A9FE-17399C825EEC}"/>
    <cellStyle name="Comma 82 4" xfId="3333" xr:uid="{E5B1A628-9C80-4BF3-8424-6D0FC48CCC38}"/>
    <cellStyle name="Comma 82 4 2" xfId="6969" xr:uid="{73AAA02E-5D35-46B1-983F-0A7B574D4133}"/>
    <cellStyle name="Comma 82 4 2 2" xfId="13219" xr:uid="{DF203CA8-EDC2-4449-ACC3-985634D1775C}"/>
    <cellStyle name="Comma 82 4 2 2 2" xfId="27452" xr:uid="{84ED4A79-B053-4523-92C5-4F80BA890AE7}"/>
    <cellStyle name="Comma 82 4 2 3" xfId="19279" xr:uid="{64C3607B-C2E3-4093-935A-98D18D189879}"/>
    <cellStyle name="Comma 82 4 3" xfId="10301" xr:uid="{58570F8C-9C48-4D73-B8E7-496313044239}"/>
    <cellStyle name="Comma 82 4 3 2" xfId="24540" xr:uid="{9D6E18D0-BC39-4136-AD84-C5FCA131A9AD}"/>
    <cellStyle name="Comma 82 4 4" xfId="16332" xr:uid="{BF1CA1AA-2A77-4AE9-AA03-6932D458F5D8}"/>
    <cellStyle name="Comma 82 5" xfId="3945" xr:uid="{64F2E93B-AEA9-4C78-A814-D72A71C63026}"/>
    <cellStyle name="Comma 82 5 2" xfId="7515" xr:uid="{7D5184BB-D5F5-4104-AE67-CE840E96A651}"/>
    <cellStyle name="Comma 82 5 2 2" xfId="13765" xr:uid="{35A8DB0D-88F5-4FB6-8744-3EF61AE158F2}"/>
    <cellStyle name="Comma 82 5 2 2 2" xfId="27998" xr:uid="{79A07B36-573C-484F-85B5-4DE69392DF77}"/>
    <cellStyle name="Comma 82 5 2 3" xfId="19825" xr:uid="{3C710E9D-5169-4DF0-B777-CD185BF9DF46}"/>
    <cellStyle name="Comma 82 5 3" xfId="10846" xr:uid="{6C20CB2C-B319-4C95-A4A2-BCC6D45DE092}"/>
    <cellStyle name="Comma 82 5 3 2" xfId="25081" xr:uid="{5660022F-2E12-41B3-8A2F-D172B14EF0E2}"/>
    <cellStyle name="Comma 82 5 4" xfId="16873" xr:uid="{349C4B2A-5753-413E-89F8-74570B276B09}"/>
    <cellStyle name="Comma 82 6" xfId="5807" xr:uid="{F41469D2-F056-4DDA-ACD1-ADFE4DD78ED4}"/>
    <cellStyle name="Comma 82 7" xfId="4498" xr:uid="{1E8A1068-C393-4EF5-975D-DFA785470F6C}"/>
    <cellStyle name="Comma 82 7 2" xfId="11396" xr:uid="{67AC42E6-7BCF-4972-BBC4-C68CB275D8AF}"/>
    <cellStyle name="Comma 82 7 2 2" xfId="25629" xr:uid="{980598C4-ACF0-4772-A6A6-FE71B1060099}"/>
    <cellStyle name="Comma 82 7 3" xfId="17426" xr:uid="{CF8E734F-56E4-4DA7-ACF6-059045A8059E}"/>
    <cellStyle name="Comma 82 8" xfId="8032" xr:uid="{46DAB646-2EF0-46B5-8563-765A19C61C00}"/>
    <cellStyle name="Comma 82 8 2" xfId="22320" xr:uid="{CE9F3CAB-CC7A-4F64-95F9-BAC367BB5398}"/>
    <cellStyle name="Comma 82 9" xfId="2085" xr:uid="{A91CFE72-0E9D-4E96-939E-9ADBB994B568}"/>
    <cellStyle name="Comma 82 9 2" xfId="20403" xr:uid="{8A4941A2-ABAE-4410-99B1-E23BAA48BAF9}"/>
    <cellStyle name="Comma 82 9 3" xfId="14113" xr:uid="{E96E8A59-C1F3-441C-A415-FC662F5AE830}"/>
    <cellStyle name="Comma 83" xfId="723" xr:uid="{CCD582BF-168E-417B-8AFB-1B03225830FE}"/>
    <cellStyle name="Comma 83 2" xfId="3512" xr:uid="{4A924FBA-2520-461E-8049-D1002E03C73B}"/>
    <cellStyle name="Comma 83 2 2" xfId="7146" xr:uid="{A9777970-D94F-4FD5-AE1A-16D29D7DC770}"/>
    <cellStyle name="Comma 83 2 2 2" xfId="13396" xr:uid="{960509F3-26F7-49A7-ACC5-AC741D4DB901}"/>
    <cellStyle name="Comma 83 2 2 2 2" xfId="27629" xr:uid="{7432DE9D-A28D-4241-8B67-15B18FC87E4B}"/>
    <cellStyle name="Comma 83 2 2 3" xfId="19456" xr:uid="{2164DECC-AE55-4749-B8DB-B2D9EA200EEF}"/>
    <cellStyle name="Comma 83 2 3" xfId="10478" xr:uid="{3E42FAB0-377D-4927-911B-E89E6F80C81F}"/>
    <cellStyle name="Comma 83 2 3 2" xfId="24717" xr:uid="{3984C8DE-D2C3-41B4-9CB0-FE64595832C5}"/>
    <cellStyle name="Comma 83 2 4" xfId="16509" xr:uid="{F1260C87-BA9E-497A-9BAF-522FF69BDB51}"/>
    <cellStyle name="Comma 83 3" xfId="4122" xr:uid="{A5AA4DE9-8E0F-40C8-84D4-89F8FA2FDC9F}"/>
    <cellStyle name="Comma 83 3 2" xfId="7692" xr:uid="{48ECD449-8C22-44BE-9B19-6CB27C6CB500}"/>
    <cellStyle name="Comma 83 3 2 2" xfId="13942" xr:uid="{4BE9ED56-4935-4E20-A984-2DF7DB155B66}"/>
    <cellStyle name="Comma 83 3 2 2 2" xfId="28175" xr:uid="{35F2B237-D4A8-4EFE-AAA8-5BE6010EE102}"/>
    <cellStyle name="Comma 83 3 2 3" xfId="20002" xr:uid="{B57C7035-D0FE-4CE4-8B55-958DEE05CA7D}"/>
    <cellStyle name="Comma 83 3 3" xfId="11023" xr:uid="{C9C38D6D-E636-4035-AEAA-F8878551BDBC}"/>
    <cellStyle name="Comma 83 3 3 2" xfId="25258" xr:uid="{83442CAF-20FE-4D04-900F-5FF858E9D6BE}"/>
    <cellStyle name="Comma 83 3 4" xfId="17050" xr:uid="{8882D376-83CE-4333-A366-38C487409791}"/>
    <cellStyle name="Comma 83 4" xfId="4801" xr:uid="{524CACF6-AD62-4E33-8659-9155AFAF715A}"/>
    <cellStyle name="Comma 83 4 2" xfId="11679" xr:uid="{56736AAD-9EC1-43D4-9D2D-A4CD130D1178}"/>
    <cellStyle name="Comma 83 4 2 2" xfId="25912" xr:uid="{E82A73B4-39A0-48F0-AEC9-226B47101662}"/>
    <cellStyle name="Comma 83 4 3" xfId="17729" xr:uid="{AF927060-2567-403D-A9E7-DF4487FB9AC1}"/>
    <cellStyle name="Comma 83 5" xfId="8284" xr:uid="{1B97C1E2-D210-4C2C-ABD6-A6FC0F97BFBD}"/>
    <cellStyle name="Comma 83 5 2" xfId="22552" xr:uid="{FD9635DC-CE04-4EA9-BCD4-DD1882BA6242}"/>
    <cellStyle name="Comma 83 6" xfId="14334" xr:uid="{B6B69BE7-B454-4A41-8258-B006D495A884}"/>
    <cellStyle name="Comma 84" xfId="674" xr:uid="{58D9DD51-44ED-4EA7-990D-FF3E40FB4C9A}"/>
    <cellStyle name="Comma 84 2" xfId="3488" xr:uid="{75160DF0-F436-46C9-A4B1-1A960D222D01}"/>
    <cellStyle name="Comma 84 2 2" xfId="7122" xr:uid="{A2D86DFB-FD27-4BBA-B63D-E28158CE3D77}"/>
    <cellStyle name="Comma 84 2 2 2" xfId="13372" xr:uid="{8904D1B3-51F2-43F9-B760-E3EC33665400}"/>
    <cellStyle name="Comma 84 2 2 2 2" xfId="27605" xr:uid="{E6BAAD9D-7D65-438D-AC0D-983C47255B35}"/>
    <cellStyle name="Comma 84 2 2 3" xfId="19432" xr:uid="{1C47F35D-E64F-4498-95D9-403A02226B20}"/>
    <cellStyle name="Comma 84 2 3" xfId="10454" xr:uid="{54164591-5C80-4AFC-A483-E2CC4AB4FABB}"/>
    <cellStyle name="Comma 84 2 3 2" xfId="24693" xr:uid="{61AF0F6F-8850-4F2A-B789-C18040C9F77F}"/>
    <cellStyle name="Comma 84 2 4" xfId="16485" xr:uid="{6F56E500-225A-4DC0-88ED-FD0DBD82A1F7}"/>
    <cellStyle name="Comma 84 3" xfId="4098" xr:uid="{96936CA2-295B-4AE4-93A8-E4B1B9C30758}"/>
    <cellStyle name="Comma 84 3 2" xfId="7668" xr:uid="{C8ED21F3-10D0-4370-9A29-67BF856B6DF8}"/>
    <cellStyle name="Comma 84 3 2 2" xfId="13918" xr:uid="{AF2C2243-FB64-47B3-A7E2-628DB81657CD}"/>
    <cellStyle name="Comma 84 3 2 2 2" xfId="28151" xr:uid="{C3989555-914D-4FBB-ACF5-C429FDA37E35}"/>
    <cellStyle name="Comma 84 3 2 3" xfId="19978" xr:uid="{E6E2185F-D265-499C-912E-C7DC22C01B7F}"/>
    <cellStyle name="Comma 84 3 3" xfId="10999" xr:uid="{91356ABF-3F8F-4C09-AB43-E2AEEF962144}"/>
    <cellStyle name="Comma 84 3 3 2" xfId="25234" xr:uid="{34412D11-3D01-43AA-BAD5-F5AB4652B8BA}"/>
    <cellStyle name="Comma 84 3 4" xfId="17026" xr:uid="{AC462FDF-BA86-42B9-A82C-12423D2AF008}"/>
    <cellStyle name="Comma 84 4" xfId="4775" xr:uid="{24BEE86B-756E-471E-A6D6-03FF79607FF1}"/>
    <cellStyle name="Comma 84 4 2" xfId="11653" xr:uid="{E39E6E57-78B0-46C2-B4EB-466B2751C9A3}"/>
    <cellStyle name="Comma 84 4 2 2" xfId="25886" xr:uid="{35847AE0-466C-4254-934C-6FFFC1B4AE03}"/>
    <cellStyle name="Comma 84 4 3" xfId="17703" xr:uid="{C08D1306-6B20-4FF8-96D6-DA98E1B15B4C}"/>
    <cellStyle name="Comma 84 5" xfId="8258" xr:uid="{8401F3D0-EF46-475B-BE2A-96EBC67F7BAB}"/>
    <cellStyle name="Comma 84 5 2" xfId="22526" xr:uid="{405065F9-C2F5-4F5A-A35F-EDF0DB0E6B95}"/>
    <cellStyle name="Comma 84 6" xfId="14310" xr:uid="{1D049C40-CC36-4596-888B-CDC24F48D887}"/>
    <cellStyle name="Comma 85" xfId="722" xr:uid="{43188668-954B-41B1-87D7-6CCABDBCD616}"/>
    <cellStyle name="Comma 85 2" xfId="3511" xr:uid="{3621AD7A-9E20-4282-93FF-9181A5B4AD64}"/>
    <cellStyle name="Comma 85 2 2" xfId="7145" xr:uid="{758558EE-CF0B-43D0-91E1-87BB50487FCC}"/>
    <cellStyle name="Comma 85 2 2 2" xfId="13395" xr:uid="{635D8A93-27D4-4FC4-885B-C420E3FEAC65}"/>
    <cellStyle name="Comma 85 2 2 2 2" xfId="27628" xr:uid="{F1B6DBC8-9CF1-486A-9509-FD4AD1863E21}"/>
    <cellStyle name="Comma 85 2 2 3" xfId="19455" xr:uid="{A8A8521B-497F-4077-85B4-D6B636A348CC}"/>
    <cellStyle name="Comma 85 2 3" xfId="10477" xr:uid="{61501078-8E34-41F7-95D7-ED538E8857A2}"/>
    <cellStyle name="Comma 85 2 3 2" xfId="24716" xr:uid="{38ECAC8C-39A7-49F1-A0C4-6304704CAF55}"/>
    <cellStyle name="Comma 85 2 4" xfId="16508" xr:uid="{BF14776A-241D-4259-9ABF-95462FC98C6D}"/>
    <cellStyle name="Comma 85 3" xfId="4121" xr:uid="{637C0BC2-F4D7-4B9F-988A-0BD3F1FCBA30}"/>
    <cellStyle name="Comma 85 3 2" xfId="7691" xr:uid="{2C93FAB2-914D-41A1-A780-5933ACF340C5}"/>
    <cellStyle name="Comma 85 3 2 2" xfId="13941" xr:uid="{AB823E34-E94A-47DA-8BE8-6B6919D08BA3}"/>
    <cellStyle name="Comma 85 3 2 2 2" xfId="28174" xr:uid="{AADD12B5-0809-40B4-9F9E-97771AC4C7DE}"/>
    <cellStyle name="Comma 85 3 2 3" xfId="20001" xr:uid="{C3140C18-3EF1-4E29-BADA-C677B89AE8E4}"/>
    <cellStyle name="Comma 85 3 3" xfId="11022" xr:uid="{3C9FAEFA-9E30-4DF0-950D-881892BCC203}"/>
    <cellStyle name="Comma 85 3 3 2" xfId="25257" xr:uid="{E43A56EC-B542-48B8-A20A-794AAC66A779}"/>
    <cellStyle name="Comma 85 3 4" xfId="17049" xr:uid="{AF212211-88D8-4082-9AF6-59108004AFB0}"/>
    <cellStyle name="Comma 85 4" xfId="4800" xr:uid="{FB2F4593-D88A-45E9-AA6A-4A3A968C71FE}"/>
    <cellStyle name="Comma 85 4 2" xfId="11678" xr:uid="{6507A944-3099-41D7-95B8-D18769EC6E5A}"/>
    <cellStyle name="Comma 85 4 2 2" xfId="25911" xr:uid="{85888294-7D0D-453B-84B3-EBC464E2F04B}"/>
    <cellStyle name="Comma 85 4 3" xfId="17728" xr:uid="{CC1FDEFA-B74C-4881-B988-4EAB5504A2D7}"/>
    <cellStyle name="Comma 85 5" xfId="8283" xr:uid="{13364B16-DBE2-4684-B14C-AF3E9011B782}"/>
    <cellStyle name="Comma 85 5 2" xfId="22551" xr:uid="{49AAA5B4-EAE9-4939-8DB3-A19E667F18D7}"/>
    <cellStyle name="Comma 85 6" xfId="14333" xr:uid="{01033D9F-AE07-4A4F-B4A0-1913E514CF5A}"/>
    <cellStyle name="Comma 86" xfId="744" xr:uid="{94913063-7559-4DAB-A65B-4C954995D315}"/>
    <cellStyle name="Comma 86 2" xfId="3531" xr:uid="{8025C0BF-6052-49F2-903E-FD2BEC587B6B}"/>
    <cellStyle name="Comma 86 2 2" xfId="7165" xr:uid="{E781D6DC-FDE2-4E5F-971C-2C01E7DE2B82}"/>
    <cellStyle name="Comma 86 2 2 2" xfId="13415" xr:uid="{D0D0C84F-694A-48C6-85D2-44E314E37E96}"/>
    <cellStyle name="Comma 86 2 2 2 2" xfId="27648" xr:uid="{712078D1-DDB4-4AED-8FAA-32DFDBC3D666}"/>
    <cellStyle name="Comma 86 2 2 3" xfId="19475" xr:uid="{73D099A6-313B-4D9C-B924-72BD9529CA92}"/>
    <cellStyle name="Comma 86 2 3" xfId="10497" xr:uid="{2F287EC5-F7E9-47A7-9AAB-95E29B326AE8}"/>
    <cellStyle name="Comma 86 2 3 2" xfId="24736" xr:uid="{446F17D7-1DC6-45F5-906B-2CADD51CC482}"/>
    <cellStyle name="Comma 86 2 4" xfId="16528" xr:uid="{532190FD-576F-4A28-8721-BCB3747051DE}"/>
    <cellStyle name="Comma 86 3" xfId="4141" xr:uid="{28FA1CE7-C3EA-4B6F-9F42-EF884803B706}"/>
    <cellStyle name="Comma 86 3 2" xfId="7711" xr:uid="{83050B3B-7520-4785-959E-EBC34D0753A2}"/>
    <cellStyle name="Comma 86 3 2 2" xfId="13961" xr:uid="{9E425E35-6529-478D-BFBB-A75B49C5F003}"/>
    <cellStyle name="Comma 86 3 2 2 2" xfId="28194" xr:uid="{8D6F81EA-9D3D-44D6-8809-8AD470FEFF55}"/>
    <cellStyle name="Comma 86 3 2 3" xfId="20021" xr:uid="{D06188FC-187D-4514-A0C7-265C69E5EA00}"/>
    <cellStyle name="Comma 86 3 3" xfId="11042" xr:uid="{45E557AF-E808-4EFA-BB6F-7E46174857AA}"/>
    <cellStyle name="Comma 86 3 3 2" xfId="25277" xr:uid="{5C0D1003-6F5B-4262-8751-F42CFEA0ED01}"/>
    <cellStyle name="Comma 86 3 4" xfId="17069" xr:uid="{E54EA630-5F27-4A7C-BA4C-5EC5685330FF}"/>
    <cellStyle name="Comma 86 4" xfId="4820" xr:uid="{00CF7FA4-E0BB-4DE7-A2F5-44B4415B5BDE}"/>
    <cellStyle name="Comma 86 4 2" xfId="11698" xr:uid="{FE2D335F-BB15-41C9-B060-A6A303D8A8B4}"/>
    <cellStyle name="Comma 86 4 2 2" xfId="25931" xr:uid="{2BDF4767-9F6F-40CD-8894-A47FE2880C9C}"/>
    <cellStyle name="Comma 86 4 3" xfId="17748" xr:uid="{36487051-E893-4FD9-AD57-EA15035BA096}"/>
    <cellStyle name="Comma 86 5" xfId="8303" xr:uid="{91B3A65F-88A8-4CB3-B173-DFE5BB5D50B9}"/>
    <cellStyle name="Comma 86 5 2" xfId="22571" xr:uid="{3815C5AE-ED4A-4945-88DF-D1AB16449577}"/>
    <cellStyle name="Comma 86 6" xfId="14353" xr:uid="{9FBE91FF-C83D-4E2A-83F4-2C94648E0868}"/>
    <cellStyle name="Comma 87" xfId="720" xr:uid="{23B766E1-3B97-4204-B423-551A53596008}"/>
    <cellStyle name="Comma 87 2" xfId="3510" xr:uid="{CF2EB5BE-E38C-4BB8-B77A-01389AC83C15}"/>
    <cellStyle name="Comma 87 2 2" xfId="7144" xr:uid="{5C35F85E-B7A6-4524-9EB6-482502F078BF}"/>
    <cellStyle name="Comma 87 2 2 2" xfId="13394" xr:uid="{F15E0A58-8C57-490F-8785-EBE04533E6BE}"/>
    <cellStyle name="Comma 87 2 2 2 2" xfId="27627" xr:uid="{A6722D89-0251-42D0-82C3-7C86CB0C76BD}"/>
    <cellStyle name="Comma 87 2 2 3" xfId="19454" xr:uid="{1B962B45-CEDF-40B4-B499-7D4564284EC1}"/>
    <cellStyle name="Comma 87 2 3" xfId="10476" xr:uid="{A16B83BA-1C54-4270-A7E8-0C9AF3B6D908}"/>
    <cellStyle name="Comma 87 2 3 2" xfId="24715" xr:uid="{9D689C5F-C8EE-4DF4-BD0B-AF543A951FF2}"/>
    <cellStyle name="Comma 87 2 4" xfId="16507" xr:uid="{D7F1685C-924A-43F4-8504-E66222184864}"/>
    <cellStyle name="Comma 87 3" xfId="4120" xr:uid="{72D6E92A-0B54-4A7B-9DF9-7081247219C0}"/>
    <cellStyle name="Comma 87 3 2" xfId="7690" xr:uid="{94B615FA-2C6D-497D-8999-512A2A803010}"/>
    <cellStyle name="Comma 87 3 2 2" xfId="13940" xr:uid="{5234D77A-789F-4B33-8F0A-1D78BF958310}"/>
    <cellStyle name="Comma 87 3 2 2 2" xfId="28173" xr:uid="{73F0D1A6-B688-4A9F-99B4-74E1C51E6572}"/>
    <cellStyle name="Comma 87 3 2 3" xfId="20000" xr:uid="{1A13FCCE-F5CB-4C58-A45E-3D541E40E507}"/>
    <cellStyle name="Comma 87 3 3" xfId="11021" xr:uid="{C0E54279-77EC-4932-8069-D79D4128C50E}"/>
    <cellStyle name="Comma 87 3 3 2" xfId="25256" xr:uid="{92B8CD34-80F7-43FC-9020-8D12CA0894AA}"/>
    <cellStyle name="Comma 87 3 4" xfId="17048" xr:uid="{757D66D1-518C-45EB-B62B-DA3E71BB063A}"/>
    <cellStyle name="Comma 87 4" xfId="4799" xr:uid="{16FE2E0F-45AA-4E86-B532-65A6DC130A3F}"/>
    <cellStyle name="Comma 87 4 2" xfId="11677" xr:uid="{281C73D6-BB88-4987-A721-477733ACF181}"/>
    <cellStyle name="Comma 87 4 2 2" xfId="25910" xr:uid="{3E6BB479-F658-4E1E-BC88-CC6892F2FC98}"/>
    <cellStyle name="Comma 87 4 3" xfId="17727" xr:uid="{771E3977-038C-4128-B39C-E76B06104245}"/>
    <cellStyle name="Comma 87 5" xfId="8282" xr:uid="{53E84ECA-88B3-422F-BD7B-61E64BC78E99}"/>
    <cellStyle name="Comma 87 5 2" xfId="22550" xr:uid="{64EFE2FD-953D-4207-8FA5-E49CC6C34BDC}"/>
    <cellStyle name="Comma 87 6" xfId="14332" xr:uid="{02F61CA9-FE53-4C67-ABA2-52996937831C}"/>
    <cellStyle name="Comma 88" xfId="746" xr:uid="{DBAE5B55-6F8D-4EBE-BD7D-FA0D04520E83}"/>
    <cellStyle name="Comma 89" xfId="748" xr:uid="{BCCAACDF-7A23-49EC-BD2C-DB249C0E4CF7}"/>
    <cellStyle name="Comma 9" xfId="12" xr:uid="{E2EECA59-CE70-48C9-A28E-166FAC1AFC36}"/>
    <cellStyle name="Comma 9 10" xfId="1479" xr:uid="{B92F2FE5-46ED-4A96-A3B8-D1667C351046}"/>
    <cellStyle name="Comma 9 11" xfId="264" xr:uid="{7ACF48D6-B4B9-4439-BAEA-9F7D101312C4}"/>
    <cellStyle name="Comma 9 2" xfId="281" xr:uid="{C1B420B9-519E-437E-BDB7-FE7F2A093CDF}"/>
    <cellStyle name="Comma 9 2 10" xfId="4565" xr:uid="{802F86CB-03A5-4C07-8960-E49A6F73138C}"/>
    <cellStyle name="Comma 9 2 10 2" xfId="11455" xr:uid="{62EE599F-BDEC-4AC9-AAE2-5D1D1C6C3BD7}"/>
    <cellStyle name="Comma 9 2 10 2 2" xfId="25688" xr:uid="{1BF5FD6F-B085-4369-922B-BCE4FD879AC5}"/>
    <cellStyle name="Comma 9 2 10 3" xfId="17493" xr:uid="{223CFB11-B812-4784-B372-12DC091FB465}"/>
    <cellStyle name="Comma 9 2 11" xfId="8077" xr:uid="{E2C1259E-71DF-420C-A762-FD7894D7B539}"/>
    <cellStyle name="Comma 9 2 11 2" xfId="22354" xr:uid="{9567ECE0-1B20-44C6-8A8C-E6606C2316A2}"/>
    <cellStyle name="Comma 9 2 12" xfId="1584" xr:uid="{CFD1C83A-CA2C-46A5-8CC4-F905994450E2}"/>
    <cellStyle name="Comma 9 2 12 2" xfId="20339" xr:uid="{75662655-AC5C-4000-8468-C12790CC115D}"/>
    <cellStyle name="Comma 9 2 12 3" xfId="14155" xr:uid="{2AF4A5D9-1DCD-48B3-91A0-F0F0BD2ED325}"/>
    <cellStyle name="Comma 9 2 2" xfId="560" xr:uid="{90844F36-C43C-45D0-8EAC-297DC2EE9E41}"/>
    <cellStyle name="Comma 9 2 2 2" xfId="2203" xr:uid="{29690B19-80E3-4B05-A9CE-A0A0DDE35358}"/>
    <cellStyle name="Comma 9 2 2 3" xfId="5646" xr:uid="{03351D2F-820B-4D2F-B20E-BA7942DD6349}"/>
    <cellStyle name="Comma 9 2 2 3 2" xfId="9007" xr:uid="{452E3801-1595-4199-A263-9C7060A8DBED}"/>
    <cellStyle name="Comma 9 2 2 3 2 2" xfId="23251" xr:uid="{0AB20A85-0E0E-4027-BBDA-7E1C375B2167}"/>
    <cellStyle name="Comma 9 2 2 3 3" xfId="15022" xr:uid="{3387584C-932F-4905-9EF8-B02766DC3415}"/>
    <cellStyle name="Comma 9 2 2 4" xfId="1886" xr:uid="{F562F6E0-2CBF-4ECA-A2D6-79F9120108F3}"/>
    <cellStyle name="Comma 9 2 3" xfId="1806" xr:uid="{ABBF585D-7751-4027-BA12-E797D072F96D}"/>
    <cellStyle name="Comma 9 2 3 2" xfId="5584" xr:uid="{9F8DA9D5-95A8-40F8-A785-9F52FC79129E}"/>
    <cellStyle name="Comma 9 2 3 2 2" xfId="12166" xr:uid="{16A02DAC-8491-45B6-A1E7-33129EFF694D}"/>
    <cellStyle name="Comma 9 2 3 2 2 2" xfId="26399" xr:uid="{DEECB8D1-8145-469A-ADFF-1F963F80C6CE}"/>
    <cellStyle name="Comma 9 2 3 2 3" xfId="18220" xr:uid="{70C80291-0947-4072-8918-ED43D757717B}"/>
    <cellStyle name="Comma 9 2 3 3" xfId="8951" xr:uid="{51DBD0BB-1910-4E0C-94B6-36E27BDDDE71}"/>
    <cellStyle name="Comma 9 2 3 3 2" xfId="23195" xr:uid="{973AFAD6-9304-428D-9791-1CA9C37DA84C}"/>
    <cellStyle name="Comma 9 2 3 4" xfId="14968" xr:uid="{692B6BC3-A353-4AB5-B0A5-2BCAB1BFA1CB}"/>
    <cellStyle name="Comma 9 2 3 5" xfId="31191" xr:uid="{A410A06E-2548-4E4E-BB03-05B299B6663B}"/>
    <cellStyle name="Comma 9 2 4" xfId="2653" xr:uid="{856BF2E9-09B0-47B1-AD69-B5F6A617E1E4}"/>
    <cellStyle name="Comma 9 2 4 2" xfId="6313" xr:uid="{158BC3BB-4F79-4966-B2D2-09517B496BDE}"/>
    <cellStyle name="Comma 9 2 4 2 2" xfId="12565" xr:uid="{3BDF25F2-4D07-4EDB-83E2-1B147866E1DF}"/>
    <cellStyle name="Comma 9 2 4 2 2 2" xfId="26798" xr:uid="{317065C0-9820-4024-8C37-8997213FB318}"/>
    <cellStyle name="Comma 9 2 4 2 3" xfId="18625" xr:uid="{1096BBEE-EFE8-4E71-91F2-3F0DEC967272}"/>
    <cellStyle name="Comma 9 2 4 3" xfId="9644" xr:uid="{F10D89F5-5640-4B7D-A5E0-41CFFFE4DC9F}"/>
    <cellStyle name="Comma 9 2 4 3 2" xfId="23884" xr:uid="{31A500AE-981A-410C-8340-F024174AB101}"/>
    <cellStyle name="Comma 9 2 4 4" xfId="15677" xr:uid="{8D80762F-1472-4C46-A661-FEA820B8E462}"/>
    <cellStyle name="Comma 9 2 5" xfId="2923" xr:uid="{30ADD366-3E03-4165-A5CE-CD00B239B788}"/>
    <cellStyle name="Comma 9 2 5 2" xfId="6573" xr:uid="{45AD8AF3-CD59-4EA7-84DD-95B49302DA82}"/>
    <cellStyle name="Comma 9 2 5 2 2" xfId="12823" xr:uid="{CF9FCA69-2737-4326-8059-C3189A9B8912}"/>
    <cellStyle name="Comma 9 2 5 2 2 2" xfId="27056" xr:uid="{2C3E41FF-C2AA-43BB-A83B-60B83C3D95E7}"/>
    <cellStyle name="Comma 9 2 5 2 3" xfId="18883" xr:uid="{3E823DAF-88FD-4CE7-A06F-2A765EE4D8C5}"/>
    <cellStyle name="Comma 9 2 5 3" xfId="9904" xr:uid="{68C9CDA4-CCC3-43AF-9C74-6F1FC7008825}"/>
    <cellStyle name="Comma 9 2 5 3 2" xfId="24144" xr:uid="{1C6B2905-AF14-47E2-926A-83520E562883}"/>
    <cellStyle name="Comma 9 2 5 4" xfId="15937" xr:uid="{E096D35C-9AF5-4587-80C1-6940BD99F4BE}"/>
    <cellStyle name="Comma 9 2 6" xfId="3168" xr:uid="{394076B1-ACCE-43C5-BB4B-0CFA033390CA}"/>
    <cellStyle name="Comma 9 2 6 2" xfId="6818" xr:uid="{CC196DB7-B946-4C41-ACC9-596386AAE879}"/>
    <cellStyle name="Comma 9 2 6 2 2" xfId="13068" xr:uid="{DBE684F2-4599-440C-AD4B-2609DB44C8A0}"/>
    <cellStyle name="Comma 9 2 6 2 2 2" xfId="27301" xr:uid="{A96DA334-E238-4A7C-91CE-562E16E9D469}"/>
    <cellStyle name="Comma 9 2 6 2 3" xfId="19128" xr:uid="{C4D0B0FE-09D6-4050-BA7B-EF6E3554F7D2}"/>
    <cellStyle name="Comma 9 2 6 3" xfId="10149" xr:uid="{EBC8E8F9-9C71-4F55-8D6A-8239973CC2E8}"/>
    <cellStyle name="Comma 9 2 6 3 2" xfId="24389" xr:uid="{9D069F99-97D7-45A2-88EC-0271514D67FB}"/>
    <cellStyle name="Comma 9 2 6 4" xfId="16182" xr:uid="{E593DF4A-42B9-4289-962D-8EDED40C4022}"/>
    <cellStyle name="Comma 9 2 7" xfId="3352" xr:uid="{D76A80DA-9EA6-4741-B070-6F0FFF0C51C1}"/>
    <cellStyle name="Comma 9 2 7 2" xfId="6987" xr:uid="{240428DD-E5DF-41BA-BEAE-D1AF8C1DC96D}"/>
    <cellStyle name="Comma 9 2 7 2 2" xfId="13237" xr:uid="{A6282901-43C1-4CB7-BDAF-21DB63507D05}"/>
    <cellStyle name="Comma 9 2 7 2 2 2" xfId="27470" xr:uid="{AC13C60B-AD28-4F1A-B00C-11A6AF826311}"/>
    <cellStyle name="Comma 9 2 7 2 3" xfId="19297" xr:uid="{122369BC-6BE8-44BB-BD9A-352504AD2BAE}"/>
    <cellStyle name="Comma 9 2 7 3" xfId="10319" xr:uid="{F0BDC8D3-C918-47F7-8A62-973757A3023B}"/>
    <cellStyle name="Comma 9 2 7 3 2" xfId="24558" xr:uid="{685DF6CA-059B-4CCD-8BD2-C80D51B6F88A}"/>
    <cellStyle name="Comma 9 2 7 4" xfId="16350" xr:uid="{286BB7F3-1C27-4717-B7D2-C4D3275C2929}"/>
    <cellStyle name="Comma 9 2 8" xfId="3963" xr:uid="{B78DCD5F-8145-477C-B168-4E68F411CD78}"/>
    <cellStyle name="Comma 9 2 8 2" xfId="7533" xr:uid="{4D6320A1-153F-4E30-9136-85C82DC084F2}"/>
    <cellStyle name="Comma 9 2 8 2 2" xfId="13783" xr:uid="{F7DC175A-9ED2-49F6-9526-1ABE07D1F77A}"/>
    <cellStyle name="Comma 9 2 8 2 2 2" xfId="28016" xr:uid="{84B7A4B1-2701-4509-B710-0C4AA2294D52}"/>
    <cellStyle name="Comma 9 2 8 2 3" xfId="19843" xr:uid="{2242BDE4-CF09-460B-96DF-0153CBC28348}"/>
    <cellStyle name="Comma 9 2 8 3" xfId="10864" xr:uid="{C6410CA7-FBC6-488D-AABF-71171C04E25F}"/>
    <cellStyle name="Comma 9 2 8 3 2" xfId="25099" xr:uid="{E4A83658-D81C-4A2D-941A-9901237FD8C8}"/>
    <cellStyle name="Comma 9 2 8 4" xfId="16891" xr:uid="{AD992058-97C0-486B-9894-84CF6ECD8945}"/>
    <cellStyle name="Comma 9 2 9" xfId="5375" xr:uid="{E32F11A1-1C9D-49E4-8E30-46173699A639}"/>
    <cellStyle name="Comma 9 2 9 2" xfId="8765" xr:uid="{C0F21641-3F10-4264-B3BC-1A764DFD035F}"/>
    <cellStyle name="Comma 9 2 9 2 2" xfId="23009" xr:uid="{97A12A71-1D33-4380-91ED-1146FAA6A56A}"/>
    <cellStyle name="Comma 9 2 9 3" xfId="14790" xr:uid="{BEF4D020-8107-4589-83BF-FF6C095B7636}"/>
    <cellStyle name="Comma 9 3" xfId="460" xr:uid="{4102986C-0199-43EB-A770-FE894E29CCEB}"/>
    <cellStyle name="Comma 9 3 2" xfId="2165" xr:uid="{FF77856A-CEA8-4226-B831-5E70AD96431A}"/>
    <cellStyle name="Comma 9 3 2 2" xfId="5854" xr:uid="{2864F154-C34B-4528-AE5A-2854875D63AE}"/>
    <cellStyle name="Comma 9 3 2 2 2" xfId="12361" xr:uid="{CCBBA755-79C9-4F53-9A3D-7B8EB151AD45}"/>
    <cellStyle name="Comma 9 3 2 2 2 2" xfId="26594" xr:uid="{4D89EA05-1571-4F80-A75F-504B2ECF4128}"/>
    <cellStyle name="Comma 9 3 2 2 3" xfId="18419" xr:uid="{4B3BF43B-E2DA-4802-8D99-B28ADDC3E9B6}"/>
    <cellStyle name="Comma 9 3 2 3" xfId="9191" xr:uid="{8CC5DC2C-02EF-4F4A-81E6-78A65EB694B0}"/>
    <cellStyle name="Comma 9 3 2 3 2" xfId="23432" xr:uid="{0145DC20-581E-46FF-83BD-6A97135114F4}"/>
    <cellStyle name="Comma 9 3 2 4" xfId="15205" xr:uid="{58D8E137-B7BD-47B7-9361-F009B17BC4BF}"/>
    <cellStyle name="Comma 9 3 3" xfId="3408" xr:uid="{82453974-F534-46FE-9AF0-B6AAD057D3D1}"/>
    <cellStyle name="Comma 9 3 3 2" xfId="7042" xr:uid="{05F7DA4A-8DBD-4E18-8F60-08018FC85760}"/>
    <cellStyle name="Comma 9 3 3 2 2" xfId="13292" xr:uid="{B53CD2B4-A0C7-4F03-B57A-110E66F6AF65}"/>
    <cellStyle name="Comma 9 3 3 2 2 2" xfId="27525" xr:uid="{62B52FC1-8F6B-4DAA-B368-2B2D55024AAA}"/>
    <cellStyle name="Comma 9 3 3 2 3" xfId="19352" xr:uid="{4E01CD86-493F-4408-AA11-785499A444E4}"/>
    <cellStyle name="Comma 9 3 3 3" xfId="10374" xr:uid="{8D3578BC-D75B-4F92-9BD8-D5DD3C41D8A1}"/>
    <cellStyle name="Comma 9 3 3 3 2" xfId="24613" xr:uid="{D6272D90-7A4E-4047-85B3-FA3E33434C99}"/>
    <cellStyle name="Comma 9 3 3 4" xfId="16405" xr:uid="{618413B3-1EDC-4FC7-8143-44E8F89CF8DB}"/>
    <cellStyle name="Comma 9 3 4" xfId="4018" xr:uid="{3FFCAB36-B928-4FB8-BBCB-6CDA897C0228}"/>
    <cellStyle name="Comma 9 3 4 2" xfId="7588" xr:uid="{9FBF9D68-0ABB-4A8A-A351-D9601B09A767}"/>
    <cellStyle name="Comma 9 3 4 2 2" xfId="13838" xr:uid="{004EBFF4-8A71-427F-87DC-4A8F104881A3}"/>
    <cellStyle name="Comma 9 3 4 2 2 2" xfId="28071" xr:uid="{E5973770-3E11-4730-BF42-0D023D7B790A}"/>
    <cellStyle name="Comma 9 3 4 2 3" xfId="19898" xr:uid="{F29A288C-DFF5-45B0-AB2B-7089C343567D}"/>
    <cellStyle name="Comma 9 3 4 3" xfId="10919" xr:uid="{FFD3C5C9-5E63-4202-A881-66714849FFCB}"/>
    <cellStyle name="Comma 9 3 4 3 2" xfId="25154" xr:uid="{7EF28145-1BB6-40CF-9E21-BB55FC593FFE}"/>
    <cellStyle name="Comma 9 3 4 4" xfId="16946" xr:uid="{04A93434-EB96-4E1E-8089-8C2051A83F50}"/>
    <cellStyle name="Comma 9 3 5" xfId="5549" xr:uid="{DC54EB45-F5AB-4457-BEB2-5E5602715B9E}"/>
    <cellStyle name="Comma 9 3 5 2" xfId="8917" xr:uid="{0B677D56-65E8-44AF-8D84-F52C374484DD}"/>
    <cellStyle name="Comma 9 3 5 2 2" xfId="23161" xr:uid="{39284607-6C7A-486A-AF15-6BE300A27F9C}"/>
    <cellStyle name="Comma 9 3 5 3" xfId="14934" xr:uid="{0D4D59B4-694A-44F0-9C43-B8A3871BE180}"/>
    <cellStyle name="Comma 9 3 6" xfId="4652" xr:uid="{037FF4AC-9C24-489B-9AD7-35C109508D36}"/>
    <cellStyle name="Comma 9 3 6 2" xfId="11535" xr:uid="{8D691DE3-8076-445E-B10D-DEFD26B583FB}"/>
    <cellStyle name="Comma 9 3 6 2 2" xfId="25768" xr:uid="{0A9231AE-ABD5-4E88-8888-64517A86AC7C}"/>
    <cellStyle name="Comma 9 3 6 3" xfId="17580" xr:uid="{FAF9F81D-548D-4866-8386-13C253073CB5}"/>
    <cellStyle name="Comma 9 3 7" xfId="8157" xr:uid="{A089ABEF-B7A8-4E48-9552-07DC8EE5685D}"/>
    <cellStyle name="Comma 9 3 7 2" xfId="22428" xr:uid="{20A7F8E2-D171-4257-8129-3A587BFDCD57}"/>
    <cellStyle name="Comma 9 3 8" xfId="1771" xr:uid="{D401F7CD-727B-4440-B3E5-A2673F6EFC1A}"/>
    <cellStyle name="Comma 9 3 8 2" xfId="20388" xr:uid="{2A94F96C-5FFD-4F07-8733-B7F7AA4158B3}"/>
    <cellStyle name="Comma 9 3 8 3" xfId="14213" xr:uid="{692FAE29-6FF0-49C8-9848-8F1BA371B2D3}"/>
    <cellStyle name="Comma 9 4" xfId="875" xr:uid="{BD791601-7BB9-47EF-846D-055CA772689A}"/>
    <cellStyle name="Comma 9 5" xfId="2038" xr:uid="{3114723D-14E4-4E71-B3AB-9768122599DC}"/>
    <cellStyle name="Comma 9 5 2" xfId="32172" xr:uid="{F5BFD51D-A3DE-4A06-9243-BD72C4F47E0F}"/>
    <cellStyle name="Comma 9 5 3" xfId="31190" xr:uid="{294E1F85-06C7-4F0A-B91F-EC4DC3C23257}"/>
    <cellStyle name="Comma 9 6" xfId="2564" xr:uid="{8313F48C-A248-41B4-AC40-F360B82CA19E}"/>
    <cellStyle name="Comma 9 6 2" xfId="6225" xr:uid="{539B9A3A-6055-438B-9E98-EC622F02E368}"/>
    <cellStyle name="Comma 9 6 2 2" xfId="12478" xr:uid="{281A57CB-C5B4-4EDB-AB21-FD6247CF8060}"/>
    <cellStyle name="Comma 9 6 2 2 2" xfId="26711" xr:uid="{E359B3CC-BD1D-4DF8-BA61-1F52A1267F09}"/>
    <cellStyle name="Comma 9 6 2 3" xfId="18538" xr:uid="{6EF86A70-52E5-4E38-80A6-8D624DF6ACE7}"/>
    <cellStyle name="Comma 9 6 3" xfId="9556" xr:uid="{46CA4670-4E4D-4F43-8F48-D80909E1D969}"/>
    <cellStyle name="Comma 9 6 3 2" xfId="23796" xr:uid="{315C7B4D-8D07-4813-95B4-2E549CAD89AF}"/>
    <cellStyle name="Comma 9 6 4" xfId="15590" xr:uid="{D863F987-AA6C-4F34-A95E-3089BBC529BE}"/>
    <cellStyle name="Comma 9 7" xfId="2835" xr:uid="{480CC2D0-8B45-4AA6-81CF-AF707141508A}"/>
    <cellStyle name="Comma 9 7 2" xfId="6485" xr:uid="{F993C7C6-FBFE-4803-9535-21022342897C}"/>
    <cellStyle name="Comma 9 7 2 2" xfId="12735" xr:uid="{9647752A-BC09-4326-9ED5-1472BE3467C9}"/>
    <cellStyle name="Comma 9 7 2 2 2" xfId="26968" xr:uid="{876E2280-33A9-442C-862E-F4A13B35B09C}"/>
    <cellStyle name="Comma 9 7 2 3" xfId="18795" xr:uid="{970C3A6D-0ACC-407C-9E37-FE6841B4E668}"/>
    <cellStyle name="Comma 9 7 3" xfId="9816" xr:uid="{C8C3C90F-E5CE-41E5-89AC-2883461045F7}"/>
    <cellStyle name="Comma 9 7 3 2" xfId="24056" xr:uid="{137AEAD3-EFC0-4E15-AD82-CA300E90711B}"/>
    <cellStyle name="Comma 9 7 4" xfId="15849" xr:uid="{8FFE3B7C-BA40-458A-9E42-EDB24477965D}"/>
    <cellStyle name="Comma 9 8" xfId="3080" xr:uid="{76802ECC-3932-45DB-B74A-10CA10387A74}"/>
    <cellStyle name="Comma 9 8 2" xfId="6730" xr:uid="{89D6F65D-47B1-4FA0-BEDC-22F99C57AADF}"/>
    <cellStyle name="Comma 9 8 2 2" xfId="12980" xr:uid="{C843727F-3688-47BE-864B-CB8A2600F842}"/>
    <cellStyle name="Comma 9 8 2 2 2" xfId="27213" xr:uid="{36070E34-D9A1-4643-BEF8-FB4C9F1AE0FA}"/>
    <cellStyle name="Comma 9 8 2 3" xfId="19040" xr:uid="{859725C0-A2FE-4D0C-98DD-9432E9950806}"/>
    <cellStyle name="Comma 9 8 3" xfId="10061" xr:uid="{171A66D9-2611-4F11-A105-3F8010C89CD3}"/>
    <cellStyle name="Comma 9 8 3 2" xfId="24301" xr:uid="{B8CC9931-F8E9-411D-AD28-13E59946BA77}"/>
    <cellStyle name="Comma 9 8 4" xfId="16094" xr:uid="{C7D2BB36-2A85-48BC-9BF9-306E179126BA}"/>
    <cellStyle name="Comma 9 9" xfId="5272" xr:uid="{FCAED1DA-D6C3-4975-880F-D0C27FCFFD04}"/>
    <cellStyle name="Comma 9 9 2" xfId="8714" xr:uid="{7553E8F5-59B5-48CD-A564-82450CFC0770}"/>
    <cellStyle name="Comma 9 9 2 2" xfId="22958" xr:uid="{85DC6580-D08C-4AA9-A7B4-6515413C7EFF}"/>
    <cellStyle name="Comma 9 9 3" xfId="14739" xr:uid="{8FDA2E9E-1405-42D1-B1B2-9EAE0C6E030B}"/>
    <cellStyle name="Comma 90" xfId="758" xr:uid="{D46F0B0D-AE31-416A-BF48-3E79236F3FD1}"/>
    <cellStyle name="Comma 91" xfId="50" xr:uid="{659910CF-A06A-41EC-941B-5DF621769583}"/>
    <cellStyle name="Comma 91 2" xfId="2292" xr:uid="{DC9CF726-3368-4D50-9151-2D113AB7FD2D}"/>
    <cellStyle name="Comma 91 3" xfId="5496" xr:uid="{A53E66FC-FF55-43DC-ABA3-9E2CFE9BD116}"/>
    <cellStyle name="Comma 91 4" xfId="1710" xr:uid="{C7FED168-246B-457B-A185-5BEA128846AE}"/>
    <cellStyle name="Comma 91 5" xfId="768" xr:uid="{E0D5C44A-B3B4-452E-9498-6332DC6468B2}"/>
    <cellStyle name="Comma 92" xfId="769" xr:uid="{D1073351-B543-4A38-B008-569C03E92964}"/>
    <cellStyle name="Comma 93" xfId="778" xr:uid="{3827E37C-C36A-4B7D-AD66-10B7E7FD0392}"/>
    <cellStyle name="Comma 94" xfId="772" xr:uid="{775F9404-BDDB-43B4-9B2E-6A76CD8412D3}"/>
    <cellStyle name="Comma 95" xfId="771" xr:uid="{BD246FD4-1C51-4B80-BDE6-D2B82B17C831}"/>
    <cellStyle name="Comma 96" xfId="775" xr:uid="{63DEAD1B-0FDE-4E7A-BD4C-24E1C5119B10}"/>
    <cellStyle name="Comma 97" xfId="770" xr:uid="{D56727A0-C5AB-4C1D-B687-A26300E88C76}"/>
    <cellStyle name="Comma 98" xfId="777" xr:uid="{6B2D4866-EC93-428A-A6F3-C115EA0C4CC7}"/>
    <cellStyle name="Comma 99" xfId="773" xr:uid="{D13B023F-DE11-44DF-B908-21618B53C25A}"/>
    <cellStyle name="Comma0" xfId="453" xr:uid="{CBDFC7D4-60A9-4712-9602-0EAAA31C0CDE}"/>
    <cellStyle name="Comma0 2" xfId="575" xr:uid="{E95CD966-29CF-4D21-AF9A-3EB70EA35B0A}"/>
    <cellStyle name="Currency [0] 2" xfId="33" xr:uid="{89C258AB-ECF5-4782-9EE6-13CD42AF777A}"/>
    <cellStyle name="Currency [0] 2 2" xfId="1695" xr:uid="{6D2CBE75-7700-4EA0-8695-625E656FD04A}"/>
    <cellStyle name="Currency [0] 2 3" xfId="480" xr:uid="{4433CD4E-2EA3-4F6A-8E9A-9F5413A76977}"/>
    <cellStyle name="Currency 10" xfId="709" xr:uid="{D362D6F7-CF7B-4452-8BE7-030E80FF43C3}"/>
    <cellStyle name="Currency 10 2" xfId="3499" xr:uid="{70282A31-2981-43FE-9B26-9AD80A3AB0A6}"/>
    <cellStyle name="Currency 10 2 2" xfId="7133" xr:uid="{B681086D-BFFB-4A30-99C8-DF48F9FE30E5}"/>
    <cellStyle name="Currency 10 2 2 2" xfId="13383" xr:uid="{BC39C980-A28A-4DFD-A05A-F7232FB33839}"/>
    <cellStyle name="Currency 10 2 2 2 2" xfId="27616" xr:uid="{6CBEA1FF-71D6-469C-806A-EADBE1C63BC5}"/>
    <cellStyle name="Currency 10 2 2 3" xfId="19443" xr:uid="{C3161ABC-6CA7-4C01-BCB5-55A52ECED081}"/>
    <cellStyle name="Currency 10 2 3" xfId="10465" xr:uid="{801FD2F4-E7DE-42D1-93AD-A38AE1FF3874}"/>
    <cellStyle name="Currency 10 2 3 2" xfId="24704" xr:uid="{BFD115CA-E690-4AB3-A721-FAF2F57A1F4A}"/>
    <cellStyle name="Currency 10 2 4" xfId="16496" xr:uid="{B75B1DE5-6343-46A0-BBF1-A78517474CC8}"/>
    <cellStyle name="Currency 10 3" xfId="4109" xr:uid="{6C4A0283-0D56-4782-9EDA-6591D307DC38}"/>
    <cellStyle name="Currency 10 3 2" xfId="7679" xr:uid="{0F685982-A470-4A5D-BBA5-345CD81B99F6}"/>
    <cellStyle name="Currency 10 3 2 2" xfId="13929" xr:uid="{96F2D900-F1F2-429F-9B71-EFD07E014CCC}"/>
    <cellStyle name="Currency 10 3 2 2 2" xfId="28162" xr:uid="{3E9F36F3-E9BB-4C0B-A6F4-71F1FD283A5E}"/>
    <cellStyle name="Currency 10 3 2 3" xfId="19989" xr:uid="{4EC6434D-B424-4D8B-8C9D-010BFA2C1445}"/>
    <cellStyle name="Currency 10 3 3" xfId="11010" xr:uid="{18678C64-A7C1-4D66-8993-4B31B279F7E5}"/>
    <cellStyle name="Currency 10 3 3 2" xfId="25245" xr:uid="{7C6F19F6-2F5E-4460-A404-A8FC61A17FD1}"/>
    <cellStyle name="Currency 10 3 4" xfId="17037" xr:uid="{E2CBE704-8E60-41C1-96AE-68D3B0A336AA}"/>
    <cellStyle name="Currency 10 4" xfId="4788" xr:uid="{B77F4819-B115-48A9-B71D-90CCF96B8C18}"/>
    <cellStyle name="Currency 10 4 2" xfId="11666" xr:uid="{F40D527E-03E3-48C2-85A8-121A85A8507B}"/>
    <cellStyle name="Currency 10 4 2 2" xfId="25899" xr:uid="{78F5C9A4-270B-4437-A8D4-7D2F8C1D671D}"/>
    <cellStyle name="Currency 10 4 3" xfId="17716" xr:uid="{0DF730B2-DC62-4195-A896-A739348A9478}"/>
    <cellStyle name="Currency 10 5" xfId="8271" xr:uid="{E208D024-804E-465C-A106-022E12D362A5}"/>
    <cellStyle name="Currency 10 5 2" xfId="22539" xr:uid="{0C346452-144C-45E4-B0D0-4BC91091B548}"/>
    <cellStyle name="Currency 10 6" xfId="14321" xr:uid="{28ADE0DB-8130-4C7B-AC0C-875A24BED2C0}"/>
    <cellStyle name="Currency 11" xfId="711" xr:uid="{7C7FF8E9-B564-4F78-8257-FCED38191E16}"/>
    <cellStyle name="Currency 11 2" xfId="3501" xr:uid="{FD418BB6-CF85-4DAD-95AD-0FECBE050371}"/>
    <cellStyle name="Currency 11 2 2" xfId="7135" xr:uid="{0AE2B748-D848-41FD-B96C-C43E14791FC5}"/>
    <cellStyle name="Currency 11 2 2 2" xfId="13385" xr:uid="{5D91E33B-CC79-40D7-B00E-A7ECB3231A38}"/>
    <cellStyle name="Currency 11 2 2 2 2" xfId="27618" xr:uid="{D83FC0A3-84DA-4A6D-8601-F1D0EBF76166}"/>
    <cellStyle name="Currency 11 2 2 3" xfId="19445" xr:uid="{13913367-05E4-4941-8125-3512E93370A9}"/>
    <cellStyle name="Currency 11 2 3" xfId="10467" xr:uid="{3660A590-59B4-41A6-8800-F8280E2E4108}"/>
    <cellStyle name="Currency 11 2 3 2" xfId="24706" xr:uid="{A1500CCF-8ED4-42EB-8500-CD9BC0858CF6}"/>
    <cellStyle name="Currency 11 2 4" xfId="16498" xr:uid="{0869A89A-E078-4137-9F18-0CE872FE1D83}"/>
    <cellStyle name="Currency 11 3" xfId="4111" xr:uid="{E31ADB6B-D40C-48B2-B3B9-D9905CC890BB}"/>
    <cellStyle name="Currency 11 3 2" xfId="7681" xr:uid="{0C86120E-5974-4B48-8718-39EFE803EFB0}"/>
    <cellStyle name="Currency 11 3 2 2" xfId="13931" xr:uid="{DB5BE1F7-0585-46B4-8D01-B2C9B091A79D}"/>
    <cellStyle name="Currency 11 3 2 2 2" xfId="28164" xr:uid="{2F3EC877-6402-41EB-968A-5DA5AD233662}"/>
    <cellStyle name="Currency 11 3 2 3" xfId="19991" xr:uid="{7B0F11A3-EAF7-4124-A5E5-F4BCE7131851}"/>
    <cellStyle name="Currency 11 3 3" xfId="11012" xr:uid="{44389ACE-BF5B-4628-9778-9FF0169F086D}"/>
    <cellStyle name="Currency 11 3 3 2" xfId="25247" xr:uid="{1CE5D591-472E-42EF-9736-6F579F001A53}"/>
    <cellStyle name="Currency 11 3 4" xfId="17039" xr:uid="{D4E80922-BA05-4186-87AA-FB700A3F35C0}"/>
    <cellStyle name="Currency 11 4" xfId="4790" xr:uid="{2040BEB0-A2CE-410A-94A2-3C2EC8E30A05}"/>
    <cellStyle name="Currency 11 4 2" xfId="11668" xr:uid="{09233CB5-60BD-4D0A-8889-9550987E548D}"/>
    <cellStyle name="Currency 11 4 2 2" xfId="25901" xr:uid="{602FBFD5-4009-4118-ACBD-66FC8423ACBC}"/>
    <cellStyle name="Currency 11 4 3" xfId="17718" xr:uid="{FB549109-20F6-43F7-9B73-1D6840B2BFD1}"/>
    <cellStyle name="Currency 11 5" xfId="8273" xr:uid="{7E3D7D25-AE68-4AD5-B00F-4540AB940B5A}"/>
    <cellStyle name="Currency 11 5 2" xfId="22541" xr:uid="{28BB5C97-BC7D-4A27-91C3-52B49BACC7E2}"/>
    <cellStyle name="Currency 11 6" xfId="14323" xr:uid="{F5BB8248-B8E6-4287-9BDD-AD4645EFA15B}"/>
    <cellStyle name="Currency 12" xfId="645" xr:uid="{8816FD07-D6F9-4447-9CF4-08A338EAC7AE}"/>
    <cellStyle name="Currency 12 2" xfId="3478" xr:uid="{A7CA1A75-59BB-4A6E-B468-AC86CB519E02}"/>
    <cellStyle name="Currency 12 2 2" xfId="7112" xr:uid="{3D6EC51D-F880-4F3D-A4F4-C3038FB126E6}"/>
    <cellStyle name="Currency 12 2 2 2" xfId="13362" xr:uid="{544F4160-F1A1-44DE-A3A1-1C1A21EE64E9}"/>
    <cellStyle name="Currency 12 2 2 2 2" xfId="27595" xr:uid="{19F2C4E1-A1E6-472E-B034-881E92F0FF89}"/>
    <cellStyle name="Currency 12 2 2 3" xfId="19422" xr:uid="{FF9F6945-A930-482F-93F1-80865DC52B28}"/>
    <cellStyle name="Currency 12 2 3" xfId="10444" xr:uid="{6E16D670-1BBD-4DD2-8603-343F0266C2FF}"/>
    <cellStyle name="Currency 12 2 3 2" xfId="24683" xr:uid="{4CA8F34A-E078-4062-B50B-4D55410F80FA}"/>
    <cellStyle name="Currency 12 2 4" xfId="16475" xr:uid="{C5C968A9-265C-4330-8915-7FBA328F02E4}"/>
    <cellStyle name="Currency 12 3" xfId="4088" xr:uid="{DCD04BB6-C6E9-44AE-BDE8-26AA4E8B5FAF}"/>
    <cellStyle name="Currency 12 3 2" xfId="7658" xr:uid="{36407BF3-6C09-48D9-A431-DA934C111490}"/>
    <cellStyle name="Currency 12 3 2 2" xfId="13908" xr:uid="{BE7F6B8A-CCC0-41FB-8C58-367C798AA449}"/>
    <cellStyle name="Currency 12 3 2 2 2" xfId="28141" xr:uid="{A2F48EEC-910F-4ED2-AF9F-F2BBCB766FEC}"/>
    <cellStyle name="Currency 12 3 2 3" xfId="19968" xr:uid="{29070C3C-9E8B-4450-8377-EACA92915BE7}"/>
    <cellStyle name="Currency 12 3 3" xfId="10989" xr:uid="{2562DC01-B0D2-45A0-A4B7-3F0D734D9EF1}"/>
    <cellStyle name="Currency 12 3 3 2" xfId="25224" xr:uid="{D945403F-F5E2-4957-8A61-3AB5D4D71002}"/>
    <cellStyle name="Currency 12 3 4" xfId="17016" xr:uid="{B111DE7F-6306-4E04-AFC3-9F16DF100B6F}"/>
    <cellStyle name="Currency 12 4" xfId="4760" xr:uid="{5696763D-92A8-4A5C-9D9C-DDCD53820707}"/>
    <cellStyle name="Currency 12 4 2" xfId="11640" xr:uid="{C04E691B-9221-4D4E-833E-95312909C101}"/>
    <cellStyle name="Currency 12 4 2 2" xfId="25873" xr:uid="{0F1771A1-1933-42AB-86FE-01646EBCA44C}"/>
    <cellStyle name="Currency 12 4 3" xfId="17688" xr:uid="{9F75AD4A-7354-40E8-8764-DE6E46A029A3}"/>
    <cellStyle name="Currency 12 5" xfId="8245" xr:uid="{76678C47-0905-4121-A9D6-720717EB519F}"/>
    <cellStyle name="Currency 12 5 2" xfId="22513" xr:uid="{2E75D22F-24CA-48AD-A105-415ACC0F643B}"/>
    <cellStyle name="Currency 12 6" xfId="14300" xr:uid="{1FB97F7F-451F-4A6D-B078-1A4494CF6E65}"/>
    <cellStyle name="Currency 13" xfId="715" xr:uid="{6114BC23-D270-4C59-AC02-C0F22448B40E}"/>
    <cellStyle name="Currency 13 2" xfId="3505" xr:uid="{5263A2BD-F3E6-4A05-926B-2C47CB5AE0B9}"/>
    <cellStyle name="Currency 13 2 2" xfId="7139" xr:uid="{FE15BBFB-449C-4060-87C6-3FE083105E84}"/>
    <cellStyle name="Currency 13 2 2 2" xfId="13389" xr:uid="{2239D634-511B-4745-A8F8-105AB1DB558B}"/>
    <cellStyle name="Currency 13 2 2 2 2" xfId="27622" xr:uid="{BB5D082C-0787-4F62-A117-AEDD1200074C}"/>
    <cellStyle name="Currency 13 2 2 3" xfId="19449" xr:uid="{A0127C1B-A216-4003-A147-62E38F498482}"/>
    <cellStyle name="Currency 13 2 3" xfId="10471" xr:uid="{EE74B435-F972-41DE-AF78-2F0EAF552B33}"/>
    <cellStyle name="Currency 13 2 3 2" xfId="24710" xr:uid="{924E7E30-8C36-47A5-804B-7658BEF95CDB}"/>
    <cellStyle name="Currency 13 2 4" xfId="16502" xr:uid="{F9A3C587-2018-4A57-ACC5-BA2CBF0D118D}"/>
    <cellStyle name="Currency 13 3" xfId="4115" xr:uid="{A4E8F8ED-D574-41EA-B262-1D2A3E5B144B}"/>
    <cellStyle name="Currency 13 3 2" xfId="7685" xr:uid="{714449DD-1A53-46C5-B104-B45ED46EA0F9}"/>
    <cellStyle name="Currency 13 3 2 2" xfId="13935" xr:uid="{448F60FB-7CD4-47E8-8A16-4F8B624A83BD}"/>
    <cellStyle name="Currency 13 3 2 2 2" xfId="28168" xr:uid="{D574EB6E-784F-49D6-8846-B91B3EF71736}"/>
    <cellStyle name="Currency 13 3 2 3" xfId="19995" xr:uid="{5E91121C-3AB6-4D15-B7C8-E0563EBCF67F}"/>
    <cellStyle name="Currency 13 3 3" xfId="11016" xr:uid="{13E74E5C-DA88-4F11-8753-D92C1C99C210}"/>
    <cellStyle name="Currency 13 3 3 2" xfId="25251" xr:uid="{887F6A00-3DC2-42D9-A07C-641DB7A874C5}"/>
    <cellStyle name="Currency 13 3 4" xfId="17043" xr:uid="{5BD8F2B6-D2C2-4C84-BCFD-1BED36575A92}"/>
    <cellStyle name="Currency 13 4" xfId="4794" xr:uid="{2389BA38-6A8F-4E45-A98F-09461E290ECD}"/>
    <cellStyle name="Currency 13 4 2" xfId="11672" xr:uid="{5746AB05-DA63-401D-AC86-D056E7D3708A}"/>
    <cellStyle name="Currency 13 4 2 2" xfId="25905" xr:uid="{F7C4C288-41DE-4A2B-8B96-00BC13BAF29F}"/>
    <cellStyle name="Currency 13 4 3" xfId="17722" xr:uid="{D38AE896-CF80-4A70-8045-2899CFECE22F}"/>
    <cellStyle name="Currency 13 5" xfId="8277" xr:uid="{BF8FDDF4-AFFD-4D29-8080-6D8F08C3434E}"/>
    <cellStyle name="Currency 13 5 2" xfId="22545" xr:uid="{ED6F40DC-F730-4BA4-942F-3158F66F02BD}"/>
    <cellStyle name="Currency 13 6" xfId="14327" xr:uid="{B81F8839-5F11-403F-841C-67F660A97BFF}"/>
    <cellStyle name="Currency 14" xfId="718" xr:uid="{14DC8CCB-DF44-4326-B58B-8573E3A2ECBE}"/>
    <cellStyle name="Currency 14 2" xfId="3508" xr:uid="{B3F26378-C19E-4CFF-BADB-386344682ED0}"/>
    <cellStyle name="Currency 14 2 2" xfId="7142" xr:uid="{21951443-DC9E-4E99-AFD2-6446A8CA8A1D}"/>
    <cellStyle name="Currency 14 2 2 2" xfId="13392" xr:uid="{7F5577EF-547A-4A9E-907A-195D95A9FC45}"/>
    <cellStyle name="Currency 14 2 2 2 2" xfId="27625" xr:uid="{723D7062-831E-4CDD-A29A-EF50BAB2F56F}"/>
    <cellStyle name="Currency 14 2 2 3" xfId="19452" xr:uid="{1E21B405-7C5D-4739-9B90-B0A6D80DB76D}"/>
    <cellStyle name="Currency 14 2 3" xfId="10474" xr:uid="{27051C8C-C232-4CF3-9DC9-A6F22EEFC2F1}"/>
    <cellStyle name="Currency 14 2 3 2" xfId="24713" xr:uid="{B22D490C-60CD-4FC2-9C82-5F7435E41B8F}"/>
    <cellStyle name="Currency 14 2 4" xfId="16505" xr:uid="{61B5182E-09FC-453D-844C-463DACE4F482}"/>
    <cellStyle name="Currency 14 3" xfId="4118" xr:uid="{A33A13DE-806A-4FFC-BF3F-021D370E9539}"/>
    <cellStyle name="Currency 14 3 2" xfId="7688" xr:uid="{E9BD3361-1D09-484F-87B4-462A485801AC}"/>
    <cellStyle name="Currency 14 3 2 2" xfId="13938" xr:uid="{8BE503F8-C0D8-4C9B-9DFF-A59027324C24}"/>
    <cellStyle name="Currency 14 3 2 2 2" xfId="28171" xr:uid="{818A56F2-B709-4C15-B011-B7B58EF3CE7A}"/>
    <cellStyle name="Currency 14 3 2 3" xfId="19998" xr:uid="{1909D6D6-700E-4389-AC9C-7067F36FF3CB}"/>
    <cellStyle name="Currency 14 3 3" xfId="11019" xr:uid="{D4931890-B621-44B5-A29C-6A33B51CF087}"/>
    <cellStyle name="Currency 14 3 3 2" xfId="25254" xr:uid="{50F2E69F-8E58-40F5-9D4D-FBCB95B97B33}"/>
    <cellStyle name="Currency 14 3 4" xfId="17046" xr:uid="{19402553-9AAF-4FF8-BF77-F8D1FF9CA2C8}"/>
    <cellStyle name="Currency 14 4" xfId="4797" xr:uid="{0F8450F1-EF82-4376-934E-4019693FA81F}"/>
    <cellStyle name="Currency 14 4 2" xfId="11675" xr:uid="{43C84766-EFEF-4313-9B2F-1CCAF2B15DEA}"/>
    <cellStyle name="Currency 14 4 2 2" xfId="25908" xr:uid="{CF5F983B-E911-4BFD-9DB5-06D3D1A93C6E}"/>
    <cellStyle name="Currency 14 4 3" xfId="17725" xr:uid="{C7ABF0C6-A1FC-45F4-A063-3127EBE5E3B5}"/>
    <cellStyle name="Currency 14 5" xfId="8280" xr:uid="{B7D7897A-3868-4F9C-8734-2386E169FF81}"/>
    <cellStyle name="Currency 14 5 2" xfId="22548" xr:uid="{B3A0B31B-C44E-4045-8CD4-B118AB96715C}"/>
    <cellStyle name="Currency 14 6" xfId="14330" xr:uid="{DEB82F2C-7CE2-49BE-879B-AF6AEF752338}"/>
    <cellStyle name="Currency 15" xfId="717" xr:uid="{A6DA39C2-DC5D-4974-8C0A-CD35D33F0725}"/>
    <cellStyle name="Currency 15 2" xfId="3507" xr:uid="{4DA6443A-D625-4B34-AAA6-B0FADB37F9A7}"/>
    <cellStyle name="Currency 15 2 2" xfId="7141" xr:uid="{6BFA2977-F35F-4A1F-A4B7-1F97A7218B18}"/>
    <cellStyle name="Currency 15 2 2 2" xfId="13391" xr:uid="{99747F13-3AA8-4481-8267-7FA7AF6E004D}"/>
    <cellStyle name="Currency 15 2 2 2 2" xfId="27624" xr:uid="{41110457-96FA-44E8-9E64-5C7C2AF16A84}"/>
    <cellStyle name="Currency 15 2 2 3" xfId="19451" xr:uid="{ACE0B6B7-5D40-4020-9F77-7C870A818608}"/>
    <cellStyle name="Currency 15 2 3" xfId="10473" xr:uid="{13D17C44-7922-445B-985E-C5C9713A8A47}"/>
    <cellStyle name="Currency 15 2 3 2" xfId="24712" xr:uid="{E4BCE770-0F1E-4DE4-A023-EDA66D13AB3B}"/>
    <cellStyle name="Currency 15 2 4" xfId="16504" xr:uid="{967CEA55-7B04-4FED-80AD-F3900A9742D3}"/>
    <cellStyle name="Currency 15 3" xfId="4117" xr:uid="{EE0D49CD-8CAD-4946-8A5D-C033C9A428E6}"/>
    <cellStyle name="Currency 15 3 2" xfId="7687" xr:uid="{E75BACC8-0D69-44AB-BAA7-EFFAE0ED2D1B}"/>
    <cellStyle name="Currency 15 3 2 2" xfId="13937" xr:uid="{A65ADC5D-43CA-4AA8-8D57-E168BAEC6132}"/>
    <cellStyle name="Currency 15 3 2 2 2" xfId="28170" xr:uid="{B1E1A0C3-BC76-453A-A5DC-D2F00BD13646}"/>
    <cellStyle name="Currency 15 3 2 3" xfId="19997" xr:uid="{28568F51-1E08-476D-900D-A1351709A87D}"/>
    <cellStyle name="Currency 15 3 3" xfId="11018" xr:uid="{28F08F62-D348-475F-B295-F8ED5A8F34CD}"/>
    <cellStyle name="Currency 15 3 3 2" xfId="25253" xr:uid="{4C0BC910-D861-4BB7-B71C-708561604516}"/>
    <cellStyle name="Currency 15 3 4" xfId="17045" xr:uid="{753DAB21-AEA9-46CB-8BA4-6233FAA75445}"/>
    <cellStyle name="Currency 15 4" xfId="4796" xr:uid="{55FB3368-D03E-47E3-B6ED-215534110BFD}"/>
    <cellStyle name="Currency 15 4 2" xfId="11674" xr:uid="{9EFB8522-7500-4F9E-8712-02220A3C4A6D}"/>
    <cellStyle name="Currency 15 4 2 2" xfId="25907" xr:uid="{C636F860-60B9-4995-BE37-B5C278EC7F28}"/>
    <cellStyle name="Currency 15 4 3" xfId="17724" xr:uid="{959EF4AD-906C-463C-A170-9CC9A7DCB07D}"/>
    <cellStyle name="Currency 15 5" xfId="8279" xr:uid="{83125D2D-AFC5-4137-9294-5607FB25EBC1}"/>
    <cellStyle name="Currency 15 5 2" xfId="22547" xr:uid="{5D0A1174-F82E-47FA-80FB-21273C9E4900}"/>
    <cellStyle name="Currency 15 6" xfId="14329" xr:uid="{70EDE59D-D1DC-4F90-9DE6-6FDF8454E88B}"/>
    <cellStyle name="Currency 16" xfId="644" xr:uid="{B0D05D58-5EA4-45A2-815D-4FDC644F273D}"/>
    <cellStyle name="Currency 16 2" xfId="3477" xr:uid="{4AA25B0E-08F0-4653-8D3C-79AB4C596697}"/>
    <cellStyle name="Currency 16 2 2" xfId="7111" xr:uid="{3F5C2849-60F8-4A51-9120-DD8A7EAF3CC8}"/>
    <cellStyle name="Currency 16 2 2 2" xfId="13361" xr:uid="{9D095364-84D4-4A2B-9B23-590C872FF013}"/>
    <cellStyle name="Currency 16 2 2 2 2" xfId="27594" xr:uid="{2D4BD556-F6A5-48AC-BFD4-7CBF3B4794C4}"/>
    <cellStyle name="Currency 16 2 2 3" xfId="19421" xr:uid="{FCCF5366-B302-44A5-8305-EAD5CFB8BBA0}"/>
    <cellStyle name="Currency 16 2 3" xfId="10443" xr:uid="{4D01F69A-8D3A-4861-BF0D-CE1F81E427D1}"/>
    <cellStyle name="Currency 16 2 3 2" xfId="24682" xr:uid="{4EB27BDC-BDA8-443F-877C-D8EC0895FCAD}"/>
    <cellStyle name="Currency 16 2 4" xfId="16474" xr:uid="{C58EF405-A655-44FF-8AF2-53CEFD7974F0}"/>
    <cellStyle name="Currency 16 3" xfId="4087" xr:uid="{5A8F1207-6493-41CA-932A-AAAE528DE8A9}"/>
    <cellStyle name="Currency 16 3 2" xfId="7657" xr:uid="{508B360F-22EB-4A2B-9C5B-6BA719021F3E}"/>
    <cellStyle name="Currency 16 3 2 2" xfId="13907" xr:uid="{91DFA0F9-EC47-4197-9802-91A9E81B0F56}"/>
    <cellStyle name="Currency 16 3 2 2 2" xfId="28140" xr:uid="{A6EA6BC5-632F-4FF3-8481-DDEAB88C1ADE}"/>
    <cellStyle name="Currency 16 3 2 3" xfId="19967" xr:uid="{88ABA88B-9BD6-4F52-AA10-6B97BF00DAA2}"/>
    <cellStyle name="Currency 16 3 3" xfId="10988" xr:uid="{5710B29C-79BE-47CD-970F-29226F74CC62}"/>
    <cellStyle name="Currency 16 3 3 2" xfId="25223" xr:uid="{FB52D430-36AC-4B32-A49E-100B50C506DA}"/>
    <cellStyle name="Currency 16 3 4" xfId="17015" xr:uid="{654DDFCC-AFC3-487D-AC06-3A48C6E0B380}"/>
    <cellStyle name="Currency 16 4" xfId="4759" xr:uid="{8FFC2246-F4F1-4F21-99CD-2C53C14126C6}"/>
    <cellStyle name="Currency 16 4 2" xfId="11639" xr:uid="{854D249D-FA88-4D4E-9F39-76963493289D}"/>
    <cellStyle name="Currency 16 4 2 2" xfId="25872" xr:uid="{207F7053-56D1-4E5E-B994-BB659B6BBB83}"/>
    <cellStyle name="Currency 16 4 3" xfId="17687" xr:uid="{890A4AE6-5EF3-4B72-9560-AD884D818CAF}"/>
    <cellStyle name="Currency 16 5" xfId="8244" xr:uid="{6218D57B-1FE4-4C08-8FA1-995FDEE6A43A}"/>
    <cellStyle name="Currency 16 5 2" xfId="22512" xr:uid="{397B97BC-0A90-4862-89E0-AF64A7B4922F}"/>
    <cellStyle name="Currency 16 6" xfId="14299" xr:uid="{5B948589-8778-4B1B-96D4-89353F93497B}"/>
    <cellStyle name="Currency 17" xfId="730" xr:uid="{DC36AA90-F0C5-4FCC-AD40-D4A870A6D4D9}"/>
    <cellStyle name="Currency 17 2" xfId="3517" xr:uid="{E384C58A-3D63-4D2E-858A-54FED3D55922}"/>
    <cellStyle name="Currency 17 2 2" xfId="7151" xr:uid="{C5A1D3BB-BC70-499B-A03F-266773D08CB2}"/>
    <cellStyle name="Currency 17 2 2 2" xfId="13401" xr:uid="{54294C24-5B57-485B-9800-98AC537C7FC7}"/>
    <cellStyle name="Currency 17 2 2 2 2" xfId="27634" xr:uid="{90A86FCD-BA80-4C5E-9A80-4266A4F001A2}"/>
    <cellStyle name="Currency 17 2 2 3" xfId="19461" xr:uid="{37BF6312-507D-4478-B2BF-6B0743CD2D94}"/>
    <cellStyle name="Currency 17 2 3" xfId="10483" xr:uid="{A621ED8B-3907-424A-A49E-6A7F393C6C7E}"/>
    <cellStyle name="Currency 17 2 3 2" xfId="24722" xr:uid="{BF6B711F-94A1-41D6-8956-E517D8AA6439}"/>
    <cellStyle name="Currency 17 2 4" xfId="16514" xr:uid="{0A6ABB5C-231B-4075-93F4-78A696F5A380}"/>
    <cellStyle name="Currency 17 3" xfId="4127" xr:uid="{61535CA0-68BD-4DB0-B648-4B2483C4C3BC}"/>
    <cellStyle name="Currency 17 3 2" xfId="7697" xr:uid="{1228A92D-C9B8-4F1A-8625-1F3A45F97F6A}"/>
    <cellStyle name="Currency 17 3 2 2" xfId="13947" xr:uid="{92B2A2E9-8AB1-4244-A12D-527759AC6F73}"/>
    <cellStyle name="Currency 17 3 2 2 2" xfId="28180" xr:uid="{D9FECCF4-73D9-43B6-BA03-7A6B18F5C690}"/>
    <cellStyle name="Currency 17 3 2 3" xfId="20007" xr:uid="{2E70C06C-51EC-4519-BDBA-E437C8ED9C68}"/>
    <cellStyle name="Currency 17 3 3" xfId="11028" xr:uid="{EC8F667E-EEAD-45E7-9A0E-E48BBEC7D632}"/>
    <cellStyle name="Currency 17 3 3 2" xfId="25263" xr:uid="{48309FCB-8020-4317-B1CF-0E1FE102CAD1}"/>
    <cellStyle name="Currency 17 3 4" xfId="17055" xr:uid="{EC8F791C-E572-469A-A002-F014B547B5AD}"/>
    <cellStyle name="Currency 17 4" xfId="4806" xr:uid="{CA4F5E05-A92E-4957-8E9C-A88FB06A8C1C}"/>
    <cellStyle name="Currency 17 4 2" xfId="11684" xr:uid="{97FE9D54-E32E-4AF1-8731-C285EA54BB02}"/>
    <cellStyle name="Currency 17 4 2 2" xfId="25917" xr:uid="{94137815-B279-4DDB-A258-64CD64F0A2EC}"/>
    <cellStyle name="Currency 17 4 3" xfId="17734" xr:uid="{1E1B79D0-F5D7-4F0F-98F2-C2F0EFACDFBB}"/>
    <cellStyle name="Currency 17 5" xfId="8289" xr:uid="{BC8AA704-D217-429C-9291-A91342C1FE8A}"/>
    <cellStyle name="Currency 17 5 2" xfId="22557" xr:uid="{898197B7-5870-4EF3-AE0E-09CFC0EE972F}"/>
    <cellStyle name="Currency 17 6" xfId="14339" xr:uid="{36E1CD44-AE5F-4384-BE35-D60B826301F1}"/>
    <cellStyle name="Currency 18" xfId="731" xr:uid="{85EC3A69-AB96-43E1-A250-6E23C759BBA8}"/>
    <cellStyle name="Currency 18 2" xfId="3518" xr:uid="{B693A09E-3679-4CA2-B76B-3E2001CE5583}"/>
    <cellStyle name="Currency 18 2 2" xfId="7152" xr:uid="{E9217474-B052-41BB-A901-85BC70FF1500}"/>
    <cellStyle name="Currency 18 2 2 2" xfId="13402" xr:uid="{40E804F5-F5ED-4BAC-B5CF-D4615C0356C1}"/>
    <cellStyle name="Currency 18 2 2 2 2" xfId="27635" xr:uid="{26DD8132-7FAE-4A57-9C93-538E9FA7D0C3}"/>
    <cellStyle name="Currency 18 2 2 3" xfId="19462" xr:uid="{CBEA70B9-DCB3-49C9-B7D7-7A2245B3ED3F}"/>
    <cellStyle name="Currency 18 2 3" xfId="10484" xr:uid="{A8AB2631-93CB-45FE-928B-5910EBF43581}"/>
    <cellStyle name="Currency 18 2 3 2" xfId="24723" xr:uid="{E4118449-B21D-4157-85BA-EE0639558515}"/>
    <cellStyle name="Currency 18 2 4" xfId="16515" xr:uid="{1E460189-216B-4192-8039-959346572D1F}"/>
    <cellStyle name="Currency 18 3" xfId="4128" xr:uid="{852B6396-A6A7-447F-A6E6-5E914A8DD447}"/>
    <cellStyle name="Currency 18 3 2" xfId="7698" xr:uid="{F2DB9746-E1DE-49C7-92A5-D2308171CF20}"/>
    <cellStyle name="Currency 18 3 2 2" xfId="13948" xr:uid="{E9FBEA3B-82CB-4CBF-8C41-5C89502BAC34}"/>
    <cellStyle name="Currency 18 3 2 2 2" xfId="28181" xr:uid="{AF40E95A-705D-44DF-8998-24FDB6335136}"/>
    <cellStyle name="Currency 18 3 2 3" xfId="20008" xr:uid="{340948DB-4DB9-40C3-B8A1-9FF0DAE366F5}"/>
    <cellStyle name="Currency 18 3 3" xfId="11029" xr:uid="{736F81FE-0286-4044-8AB1-0D4E22122DBC}"/>
    <cellStyle name="Currency 18 3 3 2" xfId="25264" xr:uid="{4CC32ED4-09B3-411E-8BA1-A4FFD5E39FD1}"/>
    <cellStyle name="Currency 18 3 4" xfId="17056" xr:uid="{FFAA8C67-8205-4BBC-8338-D610B2AE6B82}"/>
    <cellStyle name="Currency 18 4" xfId="4807" xr:uid="{2A0506A8-302E-4118-9ACE-AD238CE949D9}"/>
    <cellStyle name="Currency 18 4 2" xfId="11685" xr:uid="{97D31B03-5EFF-4B81-B5B5-4B1F3F5B9DD0}"/>
    <cellStyle name="Currency 18 4 2 2" xfId="25918" xr:uid="{66DDDB7F-249B-4F9D-9611-D6D49CE1CDAC}"/>
    <cellStyle name="Currency 18 4 3" xfId="17735" xr:uid="{E1F092F2-879F-4FDA-B839-1CB08FD2C56B}"/>
    <cellStyle name="Currency 18 5" xfId="8290" xr:uid="{B062BCD1-4470-4F32-9FF2-4AFBFD1275B3}"/>
    <cellStyle name="Currency 18 5 2" xfId="22558" xr:uid="{2BD4A778-9B1C-47D8-B1D7-95F5FA7AFB9A}"/>
    <cellStyle name="Currency 18 6" xfId="14340" xr:uid="{020B455B-7C50-4579-BF05-3C0296A1FD0D}"/>
    <cellStyle name="Currency 19" xfId="734" xr:uid="{B0C1784B-91E5-4244-8548-1B6D3E1B11F1}"/>
    <cellStyle name="Currency 19 2" xfId="3521" xr:uid="{CD7D216B-1D89-40B5-AB6B-93A9040F4009}"/>
    <cellStyle name="Currency 19 2 2" xfId="7155" xr:uid="{EA0ED446-73C7-452A-9635-33F69D31032E}"/>
    <cellStyle name="Currency 19 2 2 2" xfId="13405" xr:uid="{A402B045-EBE9-4603-991F-30306C5E78DD}"/>
    <cellStyle name="Currency 19 2 2 2 2" xfId="27638" xr:uid="{BEB6DE36-561B-4D46-8A84-B72D3EC7C51B}"/>
    <cellStyle name="Currency 19 2 2 3" xfId="19465" xr:uid="{95BBF881-8E9F-44D5-8406-28CC4B958E43}"/>
    <cellStyle name="Currency 19 2 3" xfId="10487" xr:uid="{43C57615-CB47-46AE-A9BF-AF682403E3ED}"/>
    <cellStyle name="Currency 19 2 3 2" xfId="24726" xr:uid="{B953CE5C-0105-4626-9805-F9D94B96C5CA}"/>
    <cellStyle name="Currency 19 2 4" xfId="16518" xr:uid="{22F720AB-4215-45F3-BD9C-D32FEDEDA21C}"/>
    <cellStyle name="Currency 19 3" xfId="4131" xr:uid="{9871E4E4-9BE7-41CE-865B-6305418A936C}"/>
    <cellStyle name="Currency 19 3 2" xfId="7701" xr:uid="{B5A1951C-82DA-4DB6-8FD6-F454FE7245FF}"/>
    <cellStyle name="Currency 19 3 2 2" xfId="13951" xr:uid="{1048DFA0-3E68-4995-AB27-FF333440BEEC}"/>
    <cellStyle name="Currency 19 3 2 2 2" xfId="28184" xr:uid="{932E0217-7FA1-4347-977E-EEB046B9C2BE}"/>
    <cellStyle name="Currency 19 3 2 3" xfId="20011" xr:uid="{A1C05FD1-CD05-40F8-A19E-1AC9F1B2FEBF}"/>
    <cellStyle name="Currency 19 3 3" xfId="11032" xr:uid="{EFC4F7FA-9C80-4BE2-9D37-B8BFAACAFA90}"/>
    <cellStyle name="Currency 19 3 3 2" xfId="25267" xr:uid="{8CD4A1A8-0936-432E-978C-048C045F1710}"/>
    <cellStyle name="Currency 19 3 4" xfId="17059" xr:uid="{AF8B4FDC-9CEA-4F2B-97E7-543AD03F9EAF}"/>
    <cellStyle name="Currency 19 4" xfId="4810" xr:uid="{EE1CC9B4-0800-448D-BE1D-326519EAEE06}"/>
    <cellStyle name="Currency 19 4 2" xfId="11688" xr:uid="{B421E259-E061-48C0-9DF9-DE33AB5DD019}"/>
    <cellStyle name="Currency 19 4 2 2" xfId="25921" xr:uid="{71AFC688-2011-4975-B819-9A7354D65C18}"/>
    <cellStyle name="Currency 19 4 3" xfId="17738" xr:uid="{478A8886-F21C-49CA-8537-2965F2CBFF18}"/>
    <cellStyle name="Currency 19 5" xfId="8293" xr:uid="{B25AFA1B-A4DE-487D-9107-F7D918B720B6}"/>
    <cellStyle name="Currency 19 5 2" xfId="22561" xr:uid="{A74411B9-9464-458C-A523-ADBAEC40FB3F}"/>
    <cellStyle name="Currency 19 6" xfId="14343" xr:uid="{0185EE36-C466-4E97-94F7-14A29C1B04AD}"/>
    <cellStyle name="Currency 2" xfId="32" xr:uid="{A2423419-A2FF-4F7D-9594-F3C8EE44346C}"/>
    <cellStyle name="Currency 2 2" xfId="1694" xr:uid="{9D753143-4E99-4271-AB85-FC2CFAD3B93E}"/>
    <cellStyle name="Currency 2 2 2" xfId="32137" xr:uid="{2B5FB70E-3F80-466C-AE72-226CD9683099}"/>
    <cellStyle name="Currency 2 3" xfId="215" xr:uid="{1615546D-E25E-4375-8B03-A3AB6770CAA1}"/>
    <cellStyle name="Currency 20" xfId="736" xr:uid="{06CEF9B5-D132-480D-B43B-F6930DD4D9AA}"/>
    <cellStyle name="Currency 20 2" xfId="3523" xr:uid="{DFF4FF2C-674A-4579-9213-D8B8B25C3752}"/>
    <cellStyle name="Currency 20 2 2" xfId="7157" xr:uid="{D051DA1D-1A29-46E9-96B6-AA4A252E3AF4}"/>
    <cellStyle name="Currency 20 2 2 2" xfId="13407" xr:uid="{579C4EE0-39D1-4B34-8786-6631FAC68D4F}"/>
    <cellStyle name="Currency 20 2 2 2 2" xfId="27640" xr:uid="{F51A7764-BE24-4BB9-B08E-6D737D5C8B6E}"/>
    <cellStyle name="Currency 20 2 2 3" xfId="19467" xr:uid="{349D9BD8-DA2F-460D-B0A3-2B53024489FF}"/>
    <cellStyle name="Currency 20 2 3" xfId="10489" xr:uid="{97323D85-66AD-4B16-90D2-A0620C7CA355}"/>
    <cellStyle name="Currency 20 2 3 2" xfId="24728" xr:uid="{E249E7AB-95EE-426D-9378-D326D65BDBC2}"/>
    <cellStyle name="Currency 20 2 4" xfId="16520" xr:uid="{75BF739F-418B-400F-B144-23F60DB5F8BA}"/>
    <cellStyle name="Currency 20 3" xfId="4133" xr:uid="{B36A5A76-39B8-445B-A5A0-5AAFA2336E0C}"/>
    <cellStyle name="Currency 20 3 2" xfId="7703" xr:uid="{101F35E6-2466-473A-B7FE-55EAC2AB4BDF}"/>
    <cellStyle name="Currency 20 3 2 2" xfId="13953" xr:uid="{A51E90A4-5D7A-45B4-B5A3-3B4C3166F460}"/>
    <cellStyle name="Currency 20 3 2 2 2" xfId="28186" xr:uid="{966B8D53-2907-430B-9A27-A43635AEAA72}"/>
    <cellStyle name="Currency 20 3 2 3" xfId="20013" xr:uid="{546B416D-2DBE-40C4-BE9B-ED34A01EE851}"/>
    <cellStyle name="Currency 20 3 3" xfId="11034" xr:uid="{735A3182-AF90-4995-9792-890EF60E27DD}"/>
    <cellStyle name="Currency 20 3 3 2" xfId="25269" xr:uid="{7D127FFE-7F49-45CC-B87B-B6B61ECD9544}"/>
    <cellStyle name="Currency 20 3 4" xfId="17061" xr:uid="{A27AB30D-0B3D-4CB0-A282-6F4202CA4D22}"/>
    <cellStyle name="Currency 20 4" xfId="4812" xr:uid="{CEA78A67-61D5-42E3-9594-B8E483182A39}"/>
    <cellStyle name="Currency 20 4 2" xfId="11690" xr:uid="{32714E0E-2653-496F-BB61-ABD4B3FF1C8B}"/>
    <cellStyle name="Currency 20 4 2 2" xfId="25923" xr:uid="{D8EDB688-CF98-4883-AE6E-76502AC3F2FA}"/>
    <cellStyle name="Currency 20 4 3" xfId="17740" xr:uid="{4DE71F4E-1FDF-494D-8E05-9723E9AB387B}"/>
    <cellStyle name="Currency 20 5" xfId="8295" xr:uid="{3FBCF033-22A0-4D13-A740-C69C90F67553}"/>
    <cellStyle name="Currency 20 5 2" xfId="22563" xr:uid="{60773368-9B88-4408-8690-A7E42B873307}"/>
    <cellStyle name="Currency 20 6" xfId="14345" xr:uid="{30D4AA03-391E-405A-90B2-EA50F1A773BA}"/>
    <cellStyle name="Currency 21" xfId="739" xr:uid="{97D005F8-E35F-496C-AC5A-33EBCDBAB7F7}"/>
    <cellStyle name="Currency 21 2" xfId="3526" xr:uid="{515F9A7B-F7C3-49E5-BA93-D57918ADDEF2}"/>
    <cellStyle name="Currency 21 2 2" xfId="7160" xr:uid="{994B5EF5-2DE5-4959-BFC3-92950D08B9AF}"/>
    <cellStyle name="Currency 21 2 2 2" xfId="13410" xr:uid="{28A9B14C-30F6-4CDE-AF4F-B5D7C1148A3A}"/>
    <cellStyle name="Currency 21 2 2 2 2" xfId="27643" xr:uid="{B2A630DB-0B50-4762-9C64-475AFC7DACBA}"/>
    <cellStyle name="Currency 21 2 2 3" xfId="19470" xr:uid="{03D21956-5E34-4743-8548-6D5B6F909429}"/>
    <cellStyle name="Currency 21 2 3" xfId="10492" xr:uid="{44195050-ADF7-4493-A742-C51B8184DC3C}"/>
    <cellStyle name="Currency 21 2 3 2" xfId="24731" xr:uid="{184D6D3E-3826-471E-A8AD-762AB23464F6}"/>
    <cellStyle name="Currency 21 2 4" xfId="16523" xr:uid="{1919B738-C967-49A1-8A27-8425AE1902C7}"/>
    <cellStyle name="Currency 21 3" xfId="4136" xr:uid="{54C092DB-6407-4409-B729-12F741FCA823}"/>
    <cellStyle name="Currency 21 3 2" xfId="7706" xr:uid="{0A17E824-3984-4062-BC84-6076B0DF188F}"/>
    <cellStyle name="Currency 21 3 2 2" xfId="13956" xr:uid="{B3F6A961-C713-4E9E-AAD5-6DF29D9FA2C3}"/>
    <cellStyle name="Currency 21 3 2 2 2" xfId="28189" xr:uid="{50557340-3A24-4ECC-9201-4CA9D7B53B2A}"/>
    <cellStyle name="Currency 21 3 2 3" xfId="20016" xr:uid="{C0CA9084-DF66-4142-B9CC-58AB7A1F1319}"/>
    <cellStyle name="Currency 21 3 3" xfId="11037" xr:uid="{A88D208F-881E-4095-B0AB-412BD268DB1F}"/>
    <cellStyle name="Currency 21 3 3 2" xfId="25272" xr:uid="{7FC8F70B-AD30-477F-B1EB-9B06390C91B1}"/>
    <cellStyle name="Currency 21 3 4" xfId="17064" xr:uid="{45FD89B3-6F7A-48B0-A296-625E887DABD1}"/>
    <cellStyle name="Currency 21 4" xfId="4815" xr:uid="{BD140C09-324B-4D33-9A6C-1A73B731734A}"/>
    <cellStyle name="Currency 21 4 2" xfId="11693" xr:uid="{95D45942-8FD2-47D4-909C-2B9D33E4759E}"/>
    <cellStyle name="Currency 21 4 2 2" xfId="25926" xr:uid="{B8A1AB8A-006A-4B92-A595-375C6366E2A3}"/>
    <cellStyle name="Currency 21 4 3" xfId="17743" xr:uid="{F39F4970-CB10-4D11-A8E5-8084BBDBF066}"/>
    <cellStyle name="Currency 21 5" xfId="8298" xr:uid="{C3B7BC68-F3C8-4322-8CC8-5952BABC214A}"/>
    <cellStyle name="Currency 21 5 2" xfId="22566" xr:uid="{296DBE6C-8BCD-4278-8936-317936BC7080}"/>
    <cellStyle name="Currency 21 6" xfId="14348" xr:uid="{BBB1CDFB-A07A-4917-ADBF-DDA4137F0407}"/>
    <cellStyle name="Currency 22" xfId="732" xr:uid="{0BA30F7F-6585-4CEA-B1F9-B9BEDEE3FE8F}"/>
    <cellStyle name="Currency 22 2" xfId="3519" xr:uid="{D405200B-3579-414C-8A16-CA377C31A6B4}"/>
    <cellStyle name="Currency 22 2 2" xfId="7153" xr:uid="{5ACED157-B8DE-458E-BD1D-1CA68A878E6B}"/>
    <cellStyle name="Currency 22 2 2 2" xfId="13403" xr:uid="{89468613-E679-4B24-A609-02D863DCDEAC}"/>
    <cellStyle name="Currency 22 2 2 2 2" xfId="27636" xr:uid="{423B123E-291A-42B1-BEEB-E3B8ED5DA1D0}"/>
    <cellStyle name="Currency 22 2 2 3" xfId="19463" xr:uid="{A43181E9-EA36-4F15-AE14-511D87158664}"/>
    <cellStyle name="Currency 22 2 3" xfId="10485" xr:uid="{9EF98819-F906-4914-8EE1-410041F60137}"/>
    <cellStyle name="Currency 22 2 3 2" xfId="24724" xr:uid="{6A0F8906-F0F0-4BDA-8F7D-56EF5B6B3C6F}"/>
    <cellStyle name="Currency 22 2 4" xfId="16516" xr:uid="{6CA286F0-8B6B-4141-ABA3-68D194DBB3AC}"/>
    <cellStyle name="Currency 22 3" xfId="4129" xr:uid="{A3C0216B-AAEE-43ED-93A6-7D5632C26EE9}"/>
    <cellStyle name="Currency 22 3 2" xfId="7699" xr:uid="{4959632C-09B9-407C-BEC4-81894FDA3254}"/>
    <cellStyle name="Currency 22 3 2 2" xfId="13949" xr:uid="{C3FCA5D6-0252-4282-AB28-59ABD6FBCCCB}"/>
    <cellStyle name="Currency 22 3 2 2 2" xfId="28182" xr:uid="{C5AAFCED-E7F7-403D-B549-EC8D89ABEACA}"/>
    <cellStyle name="Currency 22 3 2 3" xfId="20009" xr:uid="{C68430F0-FD20-42A5-A8B5-2CCDCA60ED17}"/>
    <cellStyle name="Currency 22 3 3" xfId="11030" xr:uid="{A17EA0DC-A0B9-4339-835C-55D41BEF8CB3}"/>
    <cellStyle name="Currency 22 3 3 2" xfId="25265" xr:uid="{3B711AA0-BBE1-4D25-9DB7-02CF65C85E6B}"/>
    <cellStyle name="Currency 22 3 4" xfId="17057" xr:uid="{9B9BA42C-DD0B-4D59-BE58-7FA0C861B598}"/>
    <cellStyle name="Currency 22 4" xfId="4808" xr:uid="{0A6F15DD-3038-4AFA-AA60-C1092200F734}"/>
    <cellStyle name="Currency 22 4 2" xfId="11686" xr:uid="{C8188176-9480-4C45-A471-28765EAD6387}"/>
    <cellStyle name="Currency 22 4 2 2" xfId="25919" xr:uid="{9E8A2AED-A77D-4BC6-9C4C-D9AEE1F19D22}"/>
    <cellStyle name="Currency 22 4 3" xfId="17736" xr:uid="{C215CB89-F915-46F7-8C45-7778248934F4}"/>
    <cellStyle name="Currency 22 5" xfId="8291" xr:uid="{B7B2CC96-B52F-4CAB-9D44-AF3BFE48FBD3}"/>
    <cellStyle name="Currency 22 5 2" xfId="22559" xr:uid="{F914B659-BC7D-411E-98C2-AC119B4A86DB}"/>
    <cellStyle name="Currency 22 6" xfId="14341" xr:uid="{1E6B4F34-9432-44A9-8314-034AA6290210}"/>
    <cellStyle name="Currency 23" xfId="743" xr:uid="{A75EDF4A-00D9-4392-847D-742AC09630FC}"/>
    <cellStyle name="Currency 23 2" xfId="3530" xr:uid="{34846046-22A8-46A6-B854-A656DC5BDE1B}"/>
    <cellStyle name="Currency 23 2 2" xfId="7164" xr:uid="{2121E9DA-7008-4867-9879-16506AF4579C}"/>
    <cellStyle name="Currency 23 2 2 2" xfId="13414" xr:uid="{F2AAE43B-6B51-4769-8C4D-F4598EED366E}"/>
    <cellStyle name="Currency 23 2 2 2 2" xfId="27647" xr:uid="{900B10DC-3039-45E7-914E-DA7E1B878D90}"/>
    <cellStyle name="Currency 23 2 2 3" xfId="19474" xr:uid="{B0805F54-0223-4E99-8E8B-15E4F6441633}"/>
    <cellStyle name="Currency 23 2 3" xfId="10496" xr:uid="{3AD8AC1B-59B1-414C-A612-2E98C0A19A22}"/>
    <cellStyle name="Currency 23 2 3 2" xfId="24735" xr:uid="{87045E55-2D72-4062-A047-0A3A34D4D72A}"/>
    <cellStyle name="Currency 23 2 4" xfId="16527" xr:uid="{A05DD726-C56E-448B-A961-B133FA10995E}"/>
    <cellStyle name="Currency 23 3" xfId="4140" xr:uid="{C32EB2D2-9D98-402F-812A-93FC6D41CBA2}"/>
    <cellStyle name="Currency 23 3 2" xfId="7710" xr:uid="{46D25B27-D229-415C-8710-E5277E2CEE05}"/>
    <cellStyle name="Currency 23 3 2 2" xfId="13960" xr:uid="{C12B813A-382F-430B-9103-02B01B850C49}"/>
    <cellStyle name="Currency 23 3 2 2 2" xfId="28193" xr:uid="{1A830782-C6BF-47AF-8872-528999135CDB}"/>
    <cellStyle name="Currency 23 3 2 3" xfId="20020" xr:uid="{E7EF3533-FF0C-42E9-9547-87085F349FCB}"/>
    <cellStyle name="Currency 23 3 3" xfId="11041" xr:uid="{857D5E6C-E700-40AE-BC22-B0910ABDC221}"/>
    <cellStyle name="Currency 23 3 3 2" xfId="25276" xr:uid="{9B9A1896-10BB-48D4-8858-8CE56CBFE3E6}"/>
    <cellStyle name="Currency 23 3 4" xfId="17068" xr:uid="{BC4F3F5F-086B-4DCC-ADCA-89DF0B3C9BC3}"/>
    <cellStyle name="Currency 23 4" xfId="4819" xr:uid="{19C4CB18-F2DC-4196-B112-1D5F6DDF8C20}"/>
    <cellStyle name="Currency 23 4 2" xfId="11697" xr:uid="{474B658B-9564-45C3-8A17-BC4F3B4942CB}"/>
    <cellStyle name="Currency 23 4 2 2" xfId="25930" xr:uid="{3A3F9F8C-5877-4DEF-9685-7F29A5712AC8}"/>
    <cellStyle name="Currency 23 4 3" xfId="17747" xr:uid="{A29CA74F-1164-4F1A-8658-C54A74D2861C}"/>
    <cellStyle name="Currency 23 5" xfId="8302" xr:uid="{3C31CF9A-5DED-4CF8-9D3B-812E3F0F5629}"/>
    <cellStyle name="Currency 23 5 2" xfId="22570" xr:uid="{0A1ACBF4-1106-4483-8B32-654C80372442}"/>
    <cellStyle name="Currency 23 6" xfId="14352" xr:uid="{789EDD6C-E30E-416A-AAF2-8076F7494EAD}"/>
    <cellStyle name="Currency 24" xfId="726" xr:uid="{A0402BF0-AA77-49DD-93F5-EA824A7AE00C}"/>
    <cellStyle name="Currency 24 2" xfId="3514" xr:uid="{B66AB0FD-974E-4BBC-B468-3D605EF991DB}"/>
    <cellStyle name="Currency 24 2 2" xfId="7148" xr:uid="{46354C5E-977A-4F9D-B9D3-AC113445BBD7}"/>
    <cellStyle name="Currency 24 2 2 2" xfId="13398" xr:uid="{4C082DCB-5954-4D11-9FD4-BB409F3074C4}"/>
    <cellStyle name="Currency 24 2 2 2 2" xfId="27631" xr:uid="{8900727C-F5A0-4CC1-A775-4DD983583648}"/>
    <cellStyle name="Currency 24 2 2 3" xfId="19458" xr:uid="{1ED5019E-CCE2-442F-B6B2-285D193D9A25}"/>
    <cellStyle name="Currency 24 2 3" xfId="10480" xr:uid="{143EFE91-8A3A-4E36-B103-8395435FBE42}"/>
    <cellStyle name="Currency 24 2 3 2" xfId="24719" xr:uid="{466E1689-CEB9-4B5E-A167-E2739BCC09DB}"/>
    <cellStyle name="Currency 24 2 4" xfId="16511" xr:uid="{FC71EA43-0683-4C0C-BE15-AD1139F6F723}"/>
    <cellStyle name="Currency 24 3" xfId="4124" xr:uid="{F0E11086-C2B9-4B2F-8770-5F7DC03575CF}"/>
    <cellStyle name="Currency 24 3 2" xfId="7694" xr:uid="{BD345BEC-DB9A-4570-B680-DA7765CBDB02}"/>
    <cellStyle name="Currency 24 3 2 2" xfId="13944" xr:uid="{5A0FBB18-D7FE-46C3-ADAA-6D834B55AB56}"/>
    <cellStyle name="Currency 24 3 2 2 2" xfId="28177" xr:uid="{6F228716-D160-40FF-BB4A-0F71A9B3F351}"/>
    <cellStyle name="Currency 24 3 2 3" xfId="20004" xr:uid="{5312FFCF-A9F5-42F3-8052-9025C83D012F}"/>
    <cellStyle name="Currency 24 3 3" xfId="11025" xr:uid="{6ED50A73-C002-4500-BF2D-D89A0CEAE6A9}"/>
    <cellStyle name="Currency 24 3 3 2" xfId="25260" xr:uid="{CC3297EF-D8E5-4C26-B00B-97618981440D}"/>
    <cellStyle name="Currency 24 3 4" xfId="17052" xr:uid="{2847106A-2ECA-4A6E-8D5A-3B05D36D2999}"/>
    <cellStyle name="Currency 24 4" xfId="4803" xr:uid="{DDD79ED1-8E5C-41A5-A9D4-B54C4005243E}"/>
    <cellStyle name="Currency 24 4 2" xfId="11681" xr:uid="{A06BC692-1DF1-4043-BA31-B9ACC2BD16B8}"/>
    <cellStyle name="Currency 24 4 2 2" xfId="25914" xr:uid="{3C66F531-933F-43DC-B524-B2E932A03967}"/>
    <cellStyle name="Currency 24 4 3" xfId="17731" xr:uid="{0D664D27-D951-458F-9956-8946B758D6BB}"/>
    <cellStyle name="Currency 24 5" xfId="8286" xr:uid="{3F07E473-C2CD-4A50-BAFA-3B142F71BA61}"/>
    <cellStyle name="Currency 24 5 2" xfId="22554" xr:uid="{1BEB6329-4145-426F-9861-2F34CE22DEAC}"/>
    <cellStyle name="Currency 24 6" xfId="14336" xr:uid="{69F8CE52-2182-456F-8F04-1172A71D6A4B}"/>
    <cellStyle name="Currency 25" xfId="737" xr:uid="{C053605D-6C6B-4EAB-9CE8-998B8DF2D668}"/>
    <cellStyle name="Currency 25 2" xfId="3524" xr:uid="{CDA6E969-6955-4098-B238-1E0319F6E9EC}"/>
    <cellStyle name="Currency 25 2 2" xfId="7158" xr:uid="{A62ABB19-F055-4EF9-8B9E-7882445E4681}"/>
    <cellStyle name="Currency 25 2 2 2" xfId="13408" xr:uid="{08B2C960-49C3-4E9C-A59D-28E191374152}"/>
    <cellStyle name="Currency 25 2 2 2 2" xfId="27641" xr:uid="{9CE0308C-781F-4C2B-9EA3-73F013E25AAF}"/>
    <cellStyle name="Currency 25 2 2 3" xfId="19468" xr:uid="{70A7B9DA-07B0-4D9F-981E-6B031359432F}"/>
    <cellStyle name="Currency 25 2 3" xfId="10490" xr:uid="{DEB4BA96-6F8A-49F6-A71E-83269E4C678F}"/>
    <cellStyle name="Currency 25 2 3 2" xfId="24729" xr:uid="{AE92A1FE-710C-41BF-A15D-12B8F6839CCF}"/>
    <cellStyle name="Currency 25 2 4" xfId="16521" xr:uid="{686C045C-AF54-4FA8-B4AA-E69A9D788E79}"/>
    <cellStyle name="Currency 25 3" xfId="4134" xr:uid="{1CF8B17E-8BBB-407E-AF18-8F4C9B07E9E4}"/>
    <cellStyle name="Currency 25 3 2" xfId="7704" xr:uid="{C6F9412B-7EEA-473E-915D-80DDEE541672}"/>
    <cellStyle name="Currency 25 3 2 2" xfId="13954" xr:uid="{2A99F774-2467-4E13-A025-BE2944EFA06A}"/>
    <cellStyle name="Currency 25 3 2 2 2" xfId="28187" xr:uid="{12424075-8C20-4B2A-8385-9BEE678C6FB6}"/>
    <cellStyle name="Currency 25 3 2 3" xfId="20014" xr:uid="{DEC72997-1636-4B87-B4A8-ED93BFA4C3CF}"/>
    <cellStyle name="Currency 25 3 3" xfId="11035" xr:uid="{6BB5A219-80DD-4858-87EF-1FFBCD874357}"/>
    <cellStyle name="Currency 25 3 3 2" xfId="25270" xr:uid="{A52E9E02-4BE1-4F82-BF94-7EA5073FA633}"/>
    <cellStyle name="Currency 25 3 4" xfId="17062" xr:uid="{9DB10952-8C48-4DBE-AE7F-9EFBE85F3267}"/>
    <cellStyle name="Currency 25 4" xfId="4813" xr:uid="{3D37859E-19B5-4A8D-94F2-EC71AA7C4F42}"/>
    <cellStyle name="Currency 25 4 2" xfId="11691" xr:uid="{6703CD31-5E4A-4A19-9769-C98B3C5ACD00}"/>
    <cellStyle name="Currency 25 4 2 2" xfId="25924" xr:uid="{1B39DF8D-ADD3-4415-AC84-3CC0A2AD5720}"/>
    <cellStyle name="Currency 25 4 3" xfId="17741" xr:uid="{5A1A437C-BD67-41AE-B8B7-9D7FD89CD258}"/>
    <cellStyle name="Currency 25 5" xfId="8296" xr:uid="{8256CCAF-8515-4BF0-8C7A-63A6C7243020}"/>
    <cellStyle name="Currency 25 5 2" xfId="22564" xr:uid="{C028428B-11EA-494C-B866-98F68F8CF345}"/>
    <cellStyle name="Currency 25 6" xfId="14346" xr:uid="{760E0BA9-20B9-4597-BB69-98920673C787}"/>
    <cellStyle name="Currency 26" xfId="406" xr:uid="{E00C0E10-4008-4F6F-A4E5-74E0572CCC49}"/>
    <cellStyle name="Currency 26 2" xfId="3387" xr:uid="{0AA35F29-2CF7-4BC4-97E1-D909B71D8FF1}"/>
    <cellStyle name="Currency 26 2 2" xfId="7022" xr:uid="{9CDA4DB9-80E6-49F5-8FB2-2B1D86416177}"/>
    <cellStyle name="Currency 26 2 2 2" xfId="13272" xr:uid="{F567FFA6-B263-4A66-813E-2C2005610AE3}"/>
    <cellStyle name="Currency 26 2 2 2 2" xfId="27505" xr:uid="{EAF7F40A-F7C1-40BD-9FCC-9FF7F3A98ECE}"/>
    <cellStyle name="Currency 26 2 2 3" xfId="19332" xr:uid="{10E39F8A-F619-4720-878D-8007844600E2}"/>
    <cellStyle name="Currency 26 2 3" xfId="10354" xr:uid="{66993904-EDCA-44AC-9F49-B54C25B01A79}"/>
    <cellStyle name="Currency 26 2 3 2" xfId="24593" xr:uid="{0E669DFE-73E8-46CF-90C4-3555E07BB1B7}"/>
    <cellStyle name="Currency 26 2 4" xfId="16385" xr:uid="{6A03C58C-CBD3-4014-818C-E6BD05C01860}"/>
    <cellStyle name="Currency 26 3" xfId="3998" xr:uid="{C2134A33-79E6-4663-BC3B-EBE967A63970}"/>
    <cellStyle name="Currency 26 3 2" xfId="7568" xr:uid="{4895CBC5-9A8A-4986-9ED4-80C64AD22688}"/>
    <cellStyle name="Currency 26 3 2 2" xfId="13818" xr:uid="{2B2CE7DA-B133-4A4E-BFC6-9DF072696209}"/>
    <cellStyle name="Currency 26 3 2 2 2" xfId="28051" xr:uid="{214C84CB-1D5C-4B65-99F1-0A3EE08C1BC9}"/>
    <cellStyle name="Currency 26 3 2 3" xfId="19878" xr:uid="{63CB0486-FE0A-469A-A1F5-F627EA99E837}"/>
    <cellStyle name="Currency 26 3 3" xfId="10899" xr:uid="{366AC730-0191-480B-A339-CBE63AE1E082}"/>
    <cellStyle name="Currency 26 3 3 2" xfId="25134" xr:uid="{080FFD68-C9C6-40C5-8F03-D117F5AA0096}"/>
    <cellStyle name="Currency 26 3 4" xfId="16926" xr:uid="{669AEDBD-14E6-4425-BF85-7AA4D4AF30E2}"/>
    <cellStyle name="Currency 26 4" xfId="4625" xr:uid="{C248511C-B22C-4D0D-A219-CF49E5D64AB8}"/>
    <cellStyle name="Currency 26 4 2" xfId="11509" xr:uid="{9ABC7F86-50C7-4B92-94C2-40D6029813FC}"/>
    <cellStyle name="Currency 26 4 2 2" xfId="25742" xr:uid="{02EADF1A-3664-457D-A696-B6E45439308A}"/>
    <cellStyle name="Currency 26 4 3" xfId="17553" xr:uid="{F418CA8C-B754-4867-87A2-8AEC65E3E543}"/>
    <cellStyle name="Currency 26 5" xfId="8134" xr:uid="{CB84F2A7-F686-4AA3-84CB-C378DDAF44FA}"/>
    <cellStyle name="Currency 26 5 2" xfId="22405" xr:uid="{04640194-D98D-4DF7-86E5-247130FD0FC6}"/>
    <cellStyle name="Currency 26 6" xfId="14191" xr:uid="{0AB14417-77E9-474D-B6A7-4778C266073C}"/>
    <cellStyle name="Currency 27" xfId="844" xr:uid="{61B15E1B-58A2-4A38-8A2C-D780BA98D7C8}"/>
    <cellStyle name="Currency 27 2" xfId="3535" xr:uid="{0095F77E-9308-471A-B24D-0FD930380154}"/>
    <cellStyle name="Currency 27 2 2" xfId="7169" xr:uid="{1DC4EC1D-5EBA-4EA0-89A8-D368B292014C}"/>
    <cellStyle name="Currency 27 2 2 2" xfId="13419" xr:uid="{06F502D7-3AD1-4110-8020-75B1AA3F569E}"/>
    <cellStyle name="Currency 27 2 2 2 2" xfId="27652" xr:uid="{0D196638-BBC3-4350-B520-93579BD036A0}"/>
    <cellStyle name="Currency 27 2 2 3" xfId="19479" xr:uid="{337060D4-BC7B-4456-A7A1-AE2BF1C3B9E6}"/>
    <cellStyle name="Currency 27 2 3" xfId="10501" xr:uid="{933F3DB2-0B8F-434F-B604-FAFA2F59FA7C}"/>
    <cellStyle name="Currency 27 2 3 2" xfId="24740" xr:uid="{8603530F-9655-45AB-9D42-CBC2CFD7442C}"/>
    <cellStyle name="Currency 27 2 4" xfId="16532" xr:uid="{30003751-6391-46EF-AC40-4174D96F4341}"/>
    <cellStyle name="Currency 27 3" xfId="4145" xr:uid="{0E1985B2-1613-471F-BB3B-054C0D598A4C}"/>
    <cellStyle name="Currency 27 3 2" xfId="7715" xr:uid="{4D63CBBF-80CD-496D-950F-43B9F012968D}"/>
    <cellStyle name="Currency 27 3 2 2" xfId="13965" xr:uid="{5B8CD1D0-08BF-434C-9250-9832762F41F9}"/>
    <cellStyle name="Currency 27 3 2 2 2" xfId="28198" xr:uid="{34982EC7-9460-4A76-B532-CC5437D16FD7}"/>
    <cellStyle name="Currency 27 3 2 3" xfId="20025" xr:uid="{08486FFD-8FF5-46BE-BEBD-EEFC35D13AD1}"/>
    <cellStyle name="Currency 27 3 3" xfId="11046" xr:uid="{449B3154-2849-470F-9D2D-DFA7CDE719BA}"/>
    <cellStyle name="Currency 27 3 3 2" xfId="25281" xr:uid="{1A5B74C7-F0DF-4E1E-B440-FDCFC1E82A32}"/>
    <cellStyle name="Currency 27 3 4" xfId="17073" xr:uid="{D9C20BD7-24AC-431E-B461-04562114F232}"/>
    <cellStyle name="Currency 27 4" xfId="4862" xr:uid="{3F06EB69-4A9C-4A18-A653-5B8F598CF8FA}"/>
    <cellStyle name="Currency 27 4 2" xfId="11740" xr:uid="{06E2E1F3-1348-4D30-8966-67404DC5BF06}"/>
    <cellStyle name="Currency 27 4 2 2" xfId="25973" xr:uid="{9982A2A3-0093-4985-8C40-F3D509CC3DAB}"/>
    <cellStyle name="Currency 27 4 3" xfId="17790" xr:uid="{E9CA6FAC-EC76-4F67-B63B-920BF16E8E8B}"/>
    <cellStyle name="Currency 27 5" xfId="8334" xr:uid="{56B62DC0-08C6-4AED-A41A-C12F01C91EC1}"/>
    <cellStyle name="Currency 27 5 2" xfId="22590" xr:uid="{5F772622-7D72-4D34-8C46-9FEB7F1131F6}"/>
    <cellStyle name="Currency 27 6" xfId="14380" xr:uid="{F0E96C80-5F09-4000-B833-365B98BBF657}"/>
    <cellStyle name="Currency 28" xfId="932" xr:uid="{FE48C06B-7067-46A9-9E44-D89C9383E999}"/>
    <cellStyle name="Currency 28 2" xfId="3554" xr:uid="{BD2C6277-E8AB-4278-8CE0-3A48302EC59B}"/>
    <cellStyle name="Currency 28 2 2" xfId="7187" xr:uid="{8DC2FD11-3BDE-45E2-AD83-51CDE387F481}"/>
    <cellStyle name="Currency 28 2 2 2" xfId="13437" xr:uid="{DD01771A-4A82-4AE3-9E83-33D2E39CDF58}"/>
    <cellStyle name="Currency 28 2 2 2 2" xfId="27670" xr:uid="{7B989B5E-6D2F-4CA5-84D1-7F0987CFE8D2}"/>
    <cellStyle name="Currency 28 2 2 3" xfId="19497" xr:uid="{D1B6C5B4-9DC8-40DC-8E0F-AB39E918F924}"/>
    <cellStyle name="Currency 28 2 3" xfId="10519" xr:uid="{25E3816F-CDD2-4243-8983-468A6D9C43DD}"/>
    <cellStyle name="Currency 28 2 3 2" xfId="24758" xr:uid="{10AF36E2-C714-4000-B78B-3507228A03DB}"/>
    <cellStyle name="Currency 28 2 4" xfId="16550" xr:uid="{54E56B67-A109-4395-BB9F-468A0CD60374}"/>
    <cellStyle name="Currency 28 3" xfId="4163" xr:uid="{1D9288FA-3224-42E8-9971-7B5DD520AEFC}"/>
    <cellStyle name="Currency 28 3 2" xfId="7733" xr:uid="{E92FBE98-E63C-4BF3-B55E-F99C63B4F542}"/>
    <cellStyle name="Currency 28 3 2 2" xfId="13983" xr:uid="{C578D4F2-86BE-4213-AD9B-322F8F8D3667}"/>
    <cellStyle name="Currency 28 3 2 2 2" xfId="28216" xr:uid="{23A10008-34D8-46BF-B4F8-3616150D76CD}"/>
    <cellStyle name="Currency 28 3 2 3" xfId="20043" xr:uid="{E0FFF06D-6783-488E-95AA-EE0B43FCF42E}"/>
    <cellStyle name="Currency 28 3 3" xfId="11064" xr:uid="{CB801C1E-0AB9-493B-A085-A9E1997E7C4D}"/>
    <cellStyle name="Currency 28 3 3 2" xfId="25299" xr:uid="{1B48E0B5-49B9-4F02-B9FF-9FA0B32BFEE8}"/>
    <cellStyle name="Currency 28 3 4" xfId="17091" xr:uid="{C8685769-7086-453F-AFD7-23AF2180F219}"/>
    <cellStyle name="Currency 28 4" xfId="4891" xr:uid="{C9695924-92E6-415A-886A-4052F2B061F2}"/>
    <cellStyle name="Currency 28 4 2" xfId="11768" xr:uid="{A561C1C1-D782-4554-ACA6-B84E45F66E05}"/>
    <cellStyle name="Currency 28 4 2 2" xfId="26001" xr:uid="{AD6F8F99-B5C6-42F9-A0BB-CC3016098776}"/>
    <cellStyle name="Currency 28 4 3" xfId="17819" xr:uid="{8BB84707-FDEA-498C-9610-9470E472BF00}"/>
    <cellStyle name="Currency 28 5" xfId="8357" xr:uid="{D34747CA-43EC-40FE-82E3-D6192BA47E3E}"/>
    <cellStyle name="Currency 28 5 2" xfId="22612" xr:uid="{8A059F79-ADB1-4C59-A8C2-600541C09086}"/>
    <cellStyle name="Currency 28 6" xfId="14401" xr:uid="{65AEBE4C-E61B-4E45-8A03-76B4D61EF31F}"/>
    <cellStyle name="Currency 29" xfId="934" xr:uid="{803BD4BB-892A-4917-8C08-FEB1F5F5E2A3}"/>
    <cellStyle name="Currency 29 2" xfId="3555" xr:uid="{B63858AD-E593-4EE4-A34F-D194A1E36AD5}"/>
    <cellStyle name="Currency 29 2 2" xfId="7188" xr:uid="{E787106A-8F9C-4E3A-A742-01C1CA89B6E3}"/>
    <cellStyle name="Currency 29 2 2 2" xfId="13438" xr:uid="{DAEDC0FA-05BA-464A-8F12-32899C68A865}"/>
    <cellStyle name="Currency 29 2 2 2 2" xfId="27671" xr:uid="{7ADBBDAD-4F27-49FC-B0E0-25F8596E445E}"/>
    <cellStyle name="Currency 29 2 2 3" xfId="19498" xr:uid="{FFBEEB97-DCE2-4866-BBB7-783B8A770045}"/>
    <cellStyle name="Currency 29 2 3" xfId="10520" xr:uid="{789F3FF6-2F8B-46D4-81DE-1A532113E083}"/>
    <cellStyle name="Currency 29 2 3 2" xfId="24759" xr:uid="{FCF0F0EF-BBD8-4768-8DA6-8047753C8351}"/>
    <cellStyle name="Currency 29 2 4" xfId="16551" xr:uid="{7BEB54FE-9084-408E-AC75-608711967CBB}"/>
    <cellStyle name="Currency 29 3" xfId="4164" xr:uid="{B2FD8A00-506F-4EF7-A98D-1748F6524959}"/>
    <cellStyle name="Currency 29 3 2" xfId="7734" xr:uid="{24470B2D-B29D-4D96-A272-DE8E20D06C30}"/>
    <cellStyle name="Currency 29 3 2 2" xfId="13984" xr:uid="{B4BE52C0-BA46-45FB-9DD7-E0CE049DEFF8}"/>
    <cellStyle name="Currency 29 3 2 2 2" xfId="28217" xr:uid="{BE69D8A1-73F9-4ED7-A4D0-211BB31BCB6F}"/>
    <cellStyle name="Currency 29 3 2 3" xfId="20044" xr:uid="{D960E91A-22EE-4251-8ABF-37B8300E4CD3}"/>
    <cellStyle name="Currency 29 3 3" xfId="11065" xr:uid="{BD6F33AD-38C9-4EC1-BBA1-53BE43AAE1E9}"/>
    <cellStyle name="Currency 29 3 3 2" xfId="25300" xr:uid="{074C152F-23A1-4527-9AA4-F629E5B21EA2}"/>
    <cellStyle name="Currency 29 3 4" xfId="17092" xr:uid="{C53B7586-A464-41DD-8024-EED84CECB601}"/>
    <cellStyle name="Currency 29 4" xfId="4892" xr:uid="{2700B321-A6CF-4177-A890-36C435A472AF}"/>
    <cellStyle name="Currency 29 4 2" xfId="11769" xr:uid="{2F5EF63E-49AE-439A-8976-F13C2994C587}"/>
    <cellStyle name="Currency 29 4 2 2" xfId="26002" xr:uid="{495D0558-69F9-4D60-B3C9-8B8D3400A95C}"/>
    <cellStyle name="Currency 29 4 3" xfId="17820" xr:uid="{74A3C087-538C-4A99-AF8E-2D5AD8C68712}"/>
    <cellStyle name="Currency 29 5" xfId="8358" xr:uid="{1272872C-D9E8-4C8E-9725-EA2FF542C692}"/>
    <cellStyle name="Currency 29 5 2" xfId="22613" xr:uid="{7A2AE9BA-5870-4502-93FF-307A7F50C984}"/>
    <cellStyle name="Currency 29 6" xfId="14402" xr:uid="{0C88A56F-CA52-458C-9144-D2848DEBA01C}"/>
    <cellStyle name="Currency 3" xfId="42" xr:uid="{DC7842AB-7C71-467F-B3C0-6CF66714EBAF}"/>
    <cellStyle name="Currency 3 2" xfId="604" xr:uid="{896C399C-0F20-484B-8B0B-DE3C92837C67}"/>
    <cellStyle name="Currency 3 2 2" xfId="3472" xr:uid="{31677C2F-F34B-4ED0-87AD-F218B8720267}"/>
    <cellStyle name="Currency 3 2 2 2" xfId="7106" xr:uid="{B1BC8D44-3BCD-4914-A0A6-15730C6429C8}"/>
    <cellStyle name="Currency 3 2 2 2 2" xfId="13356" xr:uid="{807B231B-1BB6-40B6-8972-96A2E871EF6A}"/>
    <cellStyle name="Currency 3 2 2 2 2 2" xfId="27589" xr:uid="{61A65680-5839-45DF-8040-CBE37C013DA1}"/>
    <cellStyle name="Currency 3 2 2 2 3" xfId="19416" xr:uid="{CF7E3C35-DA92-40CE-83CC-6F5FB5094999}"/>
    <cellStyle name="Currency 3 2 2 3" xfId="10438" xr:uid="{8BD560F0-1D9F-4485-8CFA-F8AC7944B703}"/>
    <cellStyle name="Currency 3 2 2 3 2" xfId="24677" xr:uid="{40FE2BC7-A858-4146-A3C8-767165ADEB40}"/>
    <cellStyle name="Currency 3 2 2 4" xfId="16469" xr:uid="{167DD671-3770-4768-BA24-C484CE2B33A1}"/>
    <cellStyle name="Currency 3 2 3" xfId="4082" xr:uid="{2DE987BA-B36F-4862-8882-195D6F240CBF}"/>
    <cellStyle name="Currency 3 2 3 2" xfId="7652" xr:uid="{685FBB0E-9664-4145-8B19-8C0B97BC3720}"/>
    <cellStyle name="Currency 3 2 3 2 2" xfId="13902" xr:uid="{643E2C43-7060-460D-BE3E-A021E4186B15}"/>
    <cellStyle name="Currency 3 2 3 2 2 2" xfId="28135" xr:uid="{278D2F38-82CC-48A9-B93B-560FEA14765F}"/>
    <cellStyle name="Currency 3 2 3 2 3" xfId="19962" xr:uid="{F8C1671A-E3C1-482E-AA57-29ECCC8438AA}"/>
    <cellStyle name="Currency 3 2 3 3" xfId="10983" xr:uid="{0FA9C6F5-9137-4D69-9332-2BE755789884}"/>
    <cellStyle name="Currency 3 2 3 3 2" xfId="25218" xr:uid="{1EE6ECFC-5399-481F-AC07-2B6158E3F4D1}"/>
    <cellStyle name="Currency 3 2 3 4" xfId="17010" xr:uid="{DFB4DC0B-2AEE-48F5-A54A-7776F7BBED90}"/>
    <cellStyle name="Currency 3 2 4" xfId="4743" xr:uid="{2D0608B1-6409-4119-9293-7214F310459B}"/>
    <cellStyle name="Currency 3 2 4 2" xfId="11624" xr:uid="{1D4AB351-05A8-4CB2-88E0-00DC71A62DFD}"/>
    <cellStyle name="Currency 3 2 4 2 2" xfId="25857" xr:uid="{147E7790-65F1-4BBB-9116-2117DD420D27}"/>
    <cellStyle name="Currency 3 2 4 3" xfId="17671" xr:uid="{5D617487-79BC-4174-AEE6-115F1D274DD4}"/>
    <cellStyle name="Currency 3 2 5" xfId="8236" xr:uid="{2B786717-8513-4E50-B5F5-7999D1E0265E}"/>
    <cellStyle name="Currency 3 2 5 2" xfId="22505" xr:uid="{E2ED6C2E-9551-46FA-A041-C77011C828EA}"/>
    <cellStyle name="Currency 3 2 6" xfId="14281" xr:uid="{FE491C7B-9CD8-4DE4-A8FC-485C4CA81419}"/>
    <cellStyle name="Currency 3 3" xfId="216" xr:uid="{724060C4-FD4C-4240-98D8-923A66E25E9A}"/>
    <cellStyle name="Currency 30" xfId="1121" xr:uid="{18562FC6-DAC8-462A-B535-DAA72E636AD8}"/>
    <cellStyle name="Currency 30 2" xfId="3596" xr:uid="{ED52FA14-D61D-4614-AADC-7A687CCCD7B1}"/>
    <cellStyle name="Currency 30 2 2" xfId="7229" xr:uid="{EC969D61-0AF5-442D-B0C6-003286362F9B}"/>
    <cellStyle name="Currency 30 2 2 2" xfId="13479" xr:uid="{32E934BB-8061-4613-9E45-23B48A9BFD9A}"/>
    <cellStyle name="Currency 30 2 2 2 2" xfId="27712" xr:uid="{7A0DD909-AA56-4F36-B8C0-E6A9656F8D9F}"/>
    <cellStyle name="Currency 30 2 2 3" xfId="19539" xr:uid="{4A0630FA-4FFF-48A4-A281-5BC92068AAD9}"/>
    <cellStyle name="Currency 30 2 3" xfId="10561" xr:uid="{9FCBDE83-BEA1-4226-91D7-D5A3AFCCC50C}"/>
    <cellStyle name="Currency 30 2 3 2" xfId="24800" xr:uid="{44B64A5C-7FBF-4996-9D6B-7BB94DB30D35}"/>
    <cellStyle name="Currency 30 2 4" xfId="16592" xr:uid="{956100BD-A0A2-4514-B95B-41A947433DE7}"/>
    <cellStyle name="Currency 30 3" xfId="4205" xr:uid="{664243E2-CCF3-43CF-937D-CDDFBB049A09}"/>
    <cellStyle name="Currency 30 3 2" xfId="7775" xr:uid="{2F1C8AD6-7283-4AF4-97EC-84D00AEFB4A4}"/>
    <cellStyle name="Currency 30 3 2 2" xfId="14025" xr:uid="{28C61869-4743-4F00-B44A-415760017AFC}"/>
    <cellStyle name="Currency 30 3 2 2 2" xfId="28258" xr:uid="{432DC394-12EB-4379-AAE1-6CE1BF00D0B7}"/>
    <cellStyle name="Currency 30 3 2 3" xfId="20085" xr:uid="{488C30D5-0DCF-40EC-A0CA-C5317D33472B}"/>
    <cellStyle name="Currency 30 3 3" xfId="11106" xr:uid="{B4FDB95C-C890-4245-A10B-4CD73995C854}"/>
    <cellStyle name="Currency 30 3 3 2" xfId="25341" xr:uid="{F2E4EE51-B1BE-4577-B5DC-5073D3CDEE87}"/>
    <cellStyle name="Currency 30 3 4" xfId="17133" xr:uid="{1FCC6D22-A44E-48E7-BE8E-4D9CA0601038}"/>
    <cellStyle name="Currency 30 4" xfId="4962" xr:uid="{24EFB4EA-C1D6-4BAE-9495-A4317C2631B3}"/>
    <cellStyle name="Currency 30 4 2" xfId="11838" xr:uid="{7002C499-358C-4162-9BC1-D6EA1FF201C2}"/>
    <cellStyle name="Currency 30 4 2 2" xfId="26071" xr:uid="{736F9920-7ACF-4AC1-B513-9BF2BC9DE234}"/>
    <cellStyle name="Currency 30 4 3" xfId="17890" xr:uid="{5B0BB06E-5E26-4B3E-9FDC-34C68C5D16BC}"/>
    <cellStyle name="Currency 30 5" xfId="8415" xr:uid="{4D9E5F49-4E8C-4813-B1D7-4E4CF547F8F1}"/>
    <cellStyle name="Currency 30 5 2" xfId="22668" xr:uid="{D28B5478-16F8-4CE1-BBC9-7ABD9FE235CF}"/>
    <cellStyle name="Currency 30 6" xfId="14458" xr:uid="{EC98F2A2-F729-411D-BAE7-D16A5C5A0185}"/>
    <cellStyle name="Currency 31" xfId="1122" xr:uid="{7ECD1396-FF7E-41A9-A2D6-BCD3CD320A74}"/>
    <cellStyle name="Currency 31 2" xfId="3597" xr:uid="{2210CA2A-98B3-47F0-BCFB-75897DC8AC56}"/>
    <cellStyle name="Currency 31 2 2" xfId="7230" xr:uid="{8EDD015A-826A-410F-92BC-0D77BF222E2D}"/>
    <cellStyle name="Currency 31 2 2 2" xfId="13480" xr:uid="{888E0C9D-3137-431D-9D04-7078682CA72A}"/>
    <cellStyle name="Currency 31 2 2 2 2" xfId="27713" xr:uid="{02B22E66-7A60-47BB-8A50-07BF0124F01E}"/>
    <cellStyle name="Currency 31 2 2 3" xfId="19540" xr:uid="{7C95841E-1C26-4607-86D6-481E14362FC6}"/>
    <cellStyle name="Currency 31 2 3" xfId="10562" xr:uid="{A3ACC187-9BFB-491E-B047-5F63F92374DB}"/>
    <cellStyle name="Currency 31 2 3 2" xfId="24801" xr:uid="{ECB58717-CED4-4C9D-9254-D81DB5ED9C6A}"/>
    <cellStyle name="Currency 31 2 4" xfId="16593" xr:uid="{AC95C586-C478-4EE3-B7BD-916012FAA626}"/>
    <cellStyle name="Currency 31 3" xfId="4206" xr:uid="{A2DBC97B-BAD0-4DD0-A0BB-EF57BB675336}"/>
    <cellStyle name="Currency 31 3 2" xfId="7776" xr:uid="{FB0EE28E-E779-43B6-AC72-5734B9CED416}"/>
    <cellStyle name="Currency 31 3 2 2" xfId="14026" xr:uid="{88B470A0-01D4-4901-950E-D317B18EBAF3}"/>
    <cellStyle name="Currency 31 3 2 2 2" xfId="28259" xr:uid="{648244B3-5906-4727-8D57-7051428F03A1}"/>
    <cellStyle name="Currency 31 3 2 3" xfId="20086" xr:uid="{60D58D19-1344-46FC-9DFF-E11D59A5FC0E}"/>
    <cellStyle name="Currency 31 3 3" xfId="11107" xr:uid="{E438D5D4-A83F-4841-99FD-447B88800766}"/>
    <cellStyle name="Currency 31 3 3 2" xfId="25342" xr:uid="{F0D33434-3C62-4156-83B6-381CB3A9F0AC}"/>
    <cellStyle name="Currency 31 3 4" xfId="17134" xr:uid="{C92113CB-DECE-4E7F-8E15-1450FE7CF023}"/>
    <cellStyle name="Currency 31 4" xfId="4963" xr:uid="{A16A2651-CE99-4523-B468-76D660E30124}"/>
    <cellStyle name="Currency 31 4 2" xfId="11839" xr:uid="{E560F232-3060-4574-908F-2AAEB889AD4E}"/>
    <cellStyle name="Currency 31 4 2 2" xfId="26072" xr:uid="{3C7205E8-CB96-4D7E-998D-FEA4B076AA77}"/>
    <cellStyle name="Currency 31 4 3" xfId="17891" xr:uid="{61D98CEC-4D73-4A7C-B02F-36D567C17671}"/>
    <cellStyle name="Currency 31 5" xfId="8416" xr:uid="{332C6F28-BDCB-4AA2-BE0B-00A6D2B1A2D4}"/>
    <cellStyle name="Currency 31 5 2" xfId="22669" xr:uid="{DE83542D-B6B3-4FE4-BF4C-24426D7824E8}"/>
    <cellStyle name="Currency 31 6" xfId="14459" xr:uid="{01643AB7-A28A-4C54-82F1-29CC1473BE92}"/>
    <cellStyle name="Currency 31 7" xfId="28296" xr:uid="{C836CDA7-3000-45F8-BE99-5401116D4C1C}"/>
    <cellStyle name="Currency 32" xfId="1123" xr:uid="{ABDF96D5-C34C-44EE-88E0-D723D8AF5B15}"/>
    <cellStyle name="Currency 32 2" xfId="3598" xr:uid="{25A59A5C-4F09-4049-A08C-B266FB2B556F}"/>
    <cellStyle name="Currency 32 2 2" xfId="7231" xr:uid="{71B71683-479C-4691-B43B-46F166AE1138}"/>
    <cellStyle name="Currency 32 2 2 2" xfId="13481" xr:uid="{F620338E-FE7B-4103-8FB2-DA1DE96D8BFB}"/>
    <cellStyle name="Currency 32 2 2 2 2" xfId="27714" xr:uid="{375F083F-68E4-45B2-9167-6372074D7914}"/>
    <cellStyle name="Currency 32 2 2 3" xfId="19541" xr:uid="{EFA7C5C7-FCF5-4880-A743-61CFEF7FD5FA}"/>
    <cellStyle name="Currency 32 2 3" xfId="10563" xr:uid="{C5E65429-F03F-4BE1-A7E8-59E3767A614B}"/>
    <cellStyle name="Currency 32 2 3 2" xfId="24802" xr:uid="{FBEB67FF-6854-403D-8B27-50691541B5A0}"/>
    <cellStyle name="Currency 32 2 4" xfId="16594" xr:uid="{7D1E6269-AC7C-4312-8F4E-D3A996B49145}"/>
    <cellStyle name="Currency 32 3" xfId="4207" xr:uid="{C61D80AF-DD91-486D-9F15-6ACC961B235E}"/>
    <cellStyle name="Currency 32 3 2" xfId="7777" xr:uid="{FF076306-BE6B-4F35-99E7-AAF8EA2198EA}"/>
    <cellStyle name="Currency 32 3 2 2" xfId="14027" xr:uid="{75814781-FA4B-4606-B26C-2B589C3F1BD7}"/>
    <cellStyle name="Currency 32 3 2 2 2" xfId="28260" xr:uid="{1ABC09A4-D5E6-4719-90D4-F25572FEEDEB}"/>
    <cellStyle name="Currency 32 3 2 3" xfId="20087" xr:uid="{3D7AA65B-9227-47E3-9787-E85E038049FC}"/>
    <cellStyle name="Currency 32 3 3" xfId="11108" xr:uid="{2CC9E999-5C26-4D1B-8021-33368654CE34}"/>
    <cellStyle name="Currency 32 3 3 2" xfId="25343" xr:uid="{491E35A2-E6B9-44A2-AF04-2CC671A0F137}"/>
    <cellStyle name="Currency 32 3 4" xfId="17135" xr:uid="{0408A579-4ECE-443D-B658-A9D90E4ED6FF}"/>
    <cellStyle name="Currency 32 4" xfId="4964" xr:uid="{3E5C5557-DFD0-4F77-9C98-86CA2A98EC65}"/>
    <cellStyle name="Currency 32 4 2" xfId="11840" xr:uid="{235C91F5-FD25-480A-98BD-E03B81B612AF}"/>
    <cellStyle name="Currency 32 4 2 2" xfId="26073" xr:uid="{14AAA314-8A91-4228-94C0-335F326CF1A9}"/>
    <cellStyle name="Currency 32 4 3" xfId="17892" xr:uid="{577DB1BF-A57B-492A-A18B-D2E999FB8E00}"/>
    <cellStyle name="Currency 32 5" xfId="8417" xr:uid="{3474F94E-FE87-41A7-A354-062C004976D7}"/>
    <cellStyle name="Currency 32 5 2" xfId="22670" xr:uid="{2555A4D6-72A6-416F-800C-0A298959E825}"/>
    <cellStyle name="Currency 32 6" xfId="14460" xr:uid="{15B2CF4F-0262-4C36-A3DB-D6FA9F13121F}"/>
    <cellStyle name="Currency 33" xfId="1124" xr:uid="{045C0161-A00B-4617-BDE9-CAA612BA5FED}"/>
    <cellStyle name="Currency 33 2" xfId="3599" xr:uid="{3BB02894-AD1F-4E7F-AA77-D6BCD9EFB6D9}"/>
    <cellStyle name="Currency 33 2 2" xfId="7232" xr:uid="{7C27923F-8D8E-453F-B719-69176CFDB7A8}"/>
    <cellStyle name="Currency 33 2 2 2" xfId="13482" xr:uid="{6D229817-6B2E-4889-89B1-7A2F2D46604B}"/>
    <cellStyle name="Currency 33 2 2 2 2" xfId="27715" xr:uid="{9504E94A-8F12-42D9-8792-94111C08D218}"/>
    <cellStyle name="Currency 33 2 2 3" xfId="19542" xr:uid="{F14C3B46-9E7C-4B91-8F81-5009B874F4E5}"/>
    <cellStyle name="Currency 33 2 3" xfId="10564" xr:uid="{9E3346FB-81E6-4B1B-B5A7-42833B56C93B}"/>
    <cellStyle name="Currency 33 2 3 2" xfId="24803" xr:uid="{D891663A-2386-44EC-BACD-824861F2A4BB}"/>
    <cellStyle name="Currency 33 2 4" xfId="16595" xr:uid="{FC0B546C-34EE-487B-9F1E-E3171FF8704E}"/>
    <cellStyle name="Currency 33 3" xfId="4208" xr:uid="{B144D0D7-8259-46E7-8AA9-34F542282D79}"/>
    <cellStyle name="Currency 33 3 2" xfId="7778" xr:uid="{C68E531C-F4C0-4D4F-AB8D-FC1EEEE6934F}"/>
    <cellStyle name="Currency 33 3 2 2" xfId="14028" xr:uid="{CBBA862C-00DC-46B4-BD77-0622AD8114BB}"/>
    <cellStyle name="Currency 33 3 2 2 2" xfId="28261" xr:uid="{E1A2678B-A66D-4989-AEDE-B7D5D0F5D948}"/>
    <cellStyle name="Currency 33 3 2 3" xfId="20088" xr:uid="{8E5F355F-473A-4C2F-A259-A1D996405810}"/>
    <cellStyle name="Currency 33 3 3" xfId="11109" xr:uid="{4248C8DF-E796-482E-A972-ABDDCFF54921}"/>
    <cellStyle name="Currency 33 3 3 2" xfId="25344" xr:uid="{2B05364F-08A1-4DBE-9E7F-CB57B61D236D}"/>
    <cellStyle name="Currency 33 3 4" xfId="17136" xr:uid="{5B9F1DAD-943F-4F6F-89AB-426B753FACFB}"/>
    <cellStyle name="Currency 33 4" xfId="4965" xr:uid="{B11021C7-F587-4A19-8D8E-1A3AEBA3DD10}"/>
    <cellStyle name="Currency 33 4 2" xfId="11841" xr:uid="{26E70820-D32B-44E2-9F53-11E9CD96C064}"/>
    <cellStyle name="Currency 33 4 2 2" xfId="26074" xr:uid="{587C9921-F1DF-4DC1-99DF-9715F4D34AD4}"/>
    <cellStyle name="Currency 33 4 3" xfId="17893" xr:uid="{0237BB9D-0E4F-46F7-8EBF-7E54F5C87D4F}"/>
    <cellStyle name="Currency 33 5" xfId="8418" xr:uid="{4709EFE9-B33F-4567-8981-C751091535C2}"/>
    <cellStyle name="Currency 33 5 2" xfId="22671" xr:uid="{0E1FE249-D045-4D88-9439-575E5F2FF04E}"/>
    <cellStyle name="Currency 33 6" xfId="14461" xr:uid="{BE25AD53-1B9C-457F-AF0C-E9F64C2E8E1A}"/>
    <cellStyle name="Currency 34" xfId="1125" xr:uid="{F41BAD30-6573-45BD-80FD-A3B40D1FF6E8}"/>
    <cellStyle name="Currency 34 2" xfId="3600" xr:uid="{1F038AE9-0322-47CD-B4CC-E6D365F86734}"/>
    <cellStyle name="Currency 34 2 2" xfId="7233" xr:uid="{FC5D7838-5438-4FDE-8AC7-FDC13AB11CF0}"/>
    <cellStyle name="Currency 34 2 2 2" xfId="13483" xr:uid="{39B3CC0A-3107-443A-8403-3BE4E7D79644}"/>
    <cellStyle name="Currency 34 2 2 2 2" xfId="27716" xr:uid="{116A31C7-9E78-4AC5-9294-AA69EA243215}"/>
    <cellStyle name="Currency 34 2 2 3" xfId="19543" xr:uid="{110D7429-B8D6-46B6-A864-A82401AB7D6B}"/>
    <cellStyle name="Currency 34 2 3" xfId="10565" xr:uid="{C85A44C7-D18B-4AA7-B8E6-9C7B36112864}"/>
    <cellStyle name="Currency 34 2 3 2" xfId="24804" xr:uid="{223AF650-EA30-4C8F-96DD-10C55B64D6BB}"/>
    <cellStyle name="Currency 34 2 4" xfId="16596" xr:uid="{99F91D7C-6FB7-4B62-B76F-5C3D0525559F}"/>
    <cellStyle name="Currency 34 3" xfId="4209" xr:uid="{FEAD7CD2-BD62-4B04-AF02-0287CE141D58}"/>
    <cellStyle name="Currency 34 3 2" xfId="7779" xr:uid="{DF17AE12-14BA-45BC-9B06-9EAED7CC40E6}"/>
    <cellStyle name="Currency 34 3 2 2" xfId="14029" xr:uid="{571564F2-212B-47D3-88E3-AC9CB10CC419}"/>
    <cellStyle name="Currency 34 3 2 2 2" xfId="28262" xr:uid="{8CB6D8A2-AEA8-4178-AF48-DFFC3AC08D29}"/>
    <cellStyle name="Currency 34 3 2 3" xfId="20089" xr:uid="{4633F2B2-9721-43E5-B7C1-1694BC848276}"/>
    <cellStyle name="Currency 34 3 3" xfId="11110" xr:uid="{D23010F0-6791-473F-93CE-AE5DC20D0460}"/>
    <cellStyle name="Currency 34 3 3 2" xfId="25345" xr:uid="{24F9A063-8A07-481D-A43F-AB3E3250C8B8}"/>
    <cellStyle name="Currency 34 3 4" xfId="17137" xr:uid="{5D9CDDC2-2EA2-4E01-B6B5-6C6E0C682BB9}"/>
    <cellStyle name="Currency 34 4" xfId="4966" xr:uid="{5BA01FB8-BE9B-49DC-BAC5-5C9715DF1E46}"/>
    <cellStyle name="Currency 34 4 2" xfId="11842" xr:uid="{BC6DAF26-4A25-46C6-AE03-A7002E3C5994}"/>
    <cellStyle name="Currency 34 4 2 2" xfId="26075" xr:uid="{BFC956B3-9FDA-4D9B-9CDA-7C1BF3666808}"/>
    <cellStyle name="Currency 34 4 3" xfId="17894" xr:uid="{88782647-F829-4C86-9E52-81161C46319B}"/>
    <cellStyle name="Currency 34 5" xfId="8419" xr:uid="{FF73BC38-6514-4FC4-859A-2C4EACD5A9F4}"/>
    <cellStyle name="Currency 34 5 2" xfId="22672" xr:uid="{7C69C80B-1D5C-47FD-BC2B-3EDA9F880230}"/>
    <cellStyle name="Currency 34 6" xfId="14462" xr:uid="{98551626-0900-4948-A4F7-7FCF9465322E}"/>
    <cellStyle name="Currency 35" xfId="1126" xr:uid="{2861E092-A76D-42FD-B225-BD581EF191D9}"/>
    <cellStyle name="Currency 35 2" xfId="3601" xr:uid="{916D360B-79D9-4CC5-9903-DD56C3720B78}"/>
    <cellStyle name="Currency 35 2 2" xfId="7234" xr:uid="{38C09E95-4FD3-4615-9CEA-7C841EA057A2}"/>
    <cellStyle name="Currency 35 2 2 2" xfId="13484" xr:uid="{29A7FF2B-9D67-4823-B979-0537752AB7F1}"/>
    <cellStyle name="Currency 35 2 2 2 2" xfId="27717" xr:uid="{B0B53358-D8DA-4EB8-B38A-987FA008CC9A}"/>
    <cellStyle name="Currency 35 2 2 3" xfId="19544" xr:uid="{08872FDD-5103-4548-A55D-C305BC0274DD}"/>
    <cellStyle name="Currency 35 2 3" xfId="10566" xr:uid="{2CDF6D87-D47A-416E-A292-06E0FA74507E}"/>
    <cellStyle name="Currency 35 2 3 2" xfId="24805" xr:uid="{B5F9415A-753B-436E-A6DC-3ECE9148A134}"/>
    <cellStyle name="Currency 35 2 4" xfId="16597" xr:uid="{82092AD1-5D58-4018-95B8-BAE075AE57C0}"/>
    <cellStyle name="Currency 35 3" xfId="4210" xr:uid="{8BF8A1CF-ABE7-4687-8B0D-DD273A3EF788}"/>
    <cellStyle name="Currency 35 3 2" xfId="7780" xr:uid="{14269263-EBD6-411D-9217-62EF30F28A8A}"/>
    <cellStyle name="Currency 35 3 2 2" xfId="14030" xr:uid="{EBEC8297-8989-4139-BF5C-A433D7750B58}"/>
    <cellStyle name="Currency 35 3 2 2 2" xfId="28263" xr:uid="{1C4D8E69-C906-4457-A2D2-8218DFB4D4FB}"/>
    <cellStyle name="Currency 35 3 2 3" xfId="20090" xr:uid="{026DEBFA-7794-4210-94F3-E429A9220E29}"/>
    <cellStyle name="Currency 35 3 3" xfId="11111" xr:uid="{2318764D-6F2A-490D-8005-5ABD7C82B154}"/>
    <cellStyle name="Currency 35 3 3 2" xfId="25346" xr:uid="{231B4060-9DB4-4C7B-89A1-455192DDDA9C}"/>
    <cellStyle name="Currency 35 3 4" xfId="17138" xr:uid="{9636B708-D386-49C7-A602-FB6D733A9965}"/>
    <cellStyle name="Currency 35 4" xfId="4967" xr:uid="{7D5BCE5C-ADB1-462F-8B94-765A485DFEA2}"/>
    <cellStyle name="Currency 35 4 2" xfId="11843" xr:uid="{1649BE74-1471-4C83-A578-C86E5563CFB4}"/>
    <cellStyle name="Currency 35 4 2 2" xfId="26076" xr:uid="{6353E957-6247-4E3B-95ED-A3D5C04A1348}"/>
    <cellStyle name="Currency 35 4 3" xfId="17895" xr:uid="{5786DB5A-4441-4505-A6DE-5876ED3CEBF5}"/>
    <cellStyle name="Currency 35 5" xfId="8420" xr:uid="{0A5DC90A-BCE7-46A7-9F3F-BACF865914A8}"/>
    <cellStyle name="Currency 35 5 2" xfId="22673" xr:uid="{316D000B-7F7E-431F-96BF-E9BE38C40470}"/>
    <cellStyle name="Currency 35 6" xfId="14463" xr:uid="{7048F6AB-6C53-4361-9EF8-31FFC0C1E749}"/>
    <cellStyle name="Currency 36" xfId="1314" xr:uid="{8111CFE1-9863-41C7-990E-4566E0EC2A5E}"/>
    <cellStyle name="Currency 36 2" xfId="3883" xr:uid="{536BD2E9-3A48-4428-80E8-F5A775734A4B}"/>
    <cellStyle name="Currency 36 3" xfId="5827" xr:uid="{CFA9DE53-5516-4C1A-BDE8-9252914E08F5}"/>
    <cellStyle name="Currency 36 3 2" xfId="9170" xr:uid="{3ECEBA37-7E56-4327-A46A-36E6EB7AE034}"/>
    <cellStyle name="Currency 36 3 2 2" xfId="23412" xr:uid="{D3751DD8-CC8D-471E-96CD-8FF040E1499B}"/>
    <cellStyle name="Currency 36 3 3" xfId="15187" xr:uid="{BC6ED146-5606-40DB-B84D-4B95B6B0FC08}"/>
    <cellStyle name="Currency 37" xfId="2112" xr:uid="{1EEFFD5E-816D-42B6-A5DA-4E45F36BA5C6}"/>
    <cellStyle name="Currency 37 2" xfId="3680" xr:uid="{29BED723-76D0-45E2-8257-A702B02F244C}"/>
    <cellStyle name="Currency 37 3" xfId="5823" xr:uid="{5EC9FD78-5E87-4B7D-8243-B8188917F9EE}"/>
    <cellStyle name="Currency 37 3 2" xfId="9169" xr:uid="{924F2433-B516-4D00-8C66-E28C5D2FEE90}"/>
    <cellStyle name="Currency 37 3 2 2" xfId="23411" xr:uid="{41A7AF1E-C8AD-4FF1-9D74-903EC383487D}"/>
    <cellStyle name="Currency 37 3 3" xfId="15179" xr:uid="{72C0C04E-5E01-409D-A462-8839ABF1F07C}"/>
    <cellStyle name="Currency 38" xfId="2372" xr:uid="{6986D64F-AD6E-43C6-BEBA-A7635F737BD9}"/>
    <cellStyle name="Currency 38 2" xfId="3624" xr:uid="{60454AB1-50EB-4A2E-9D1D-3125ED503093}"/>
    <cellStyle name="Currency 38 3" xfId="5949" xr:uid="{68AFF2C1-49B0-4D2E-BD29-D6539313BEEC}"/>
    <cellStyle name="Currency 38 3 2" xfId="9280" xr:uid="{55D5352F-8801-4A91-B09F-BDB223973774}"/>
    <cellStyle name="Currency 38 3 2 2" xfId="23520" xr:uid="{59E5E5E9-E43D-49A2-8E99-2468428C1E4C}"/>
    <cellStyle name="Currency 38 3 3" xfId="15315" xr:uid="{2DC92696-FE26-4B0D-A0E2-029846D1874C}"/>
    <cellStyle name="Currency 39" xfId="2392" xr:uid="{EBFB1EF6-3517-4390-BDBE-80A5185629C1}"/>
    <cellStyle name="Currency 39 2" xfId="3708" xr:uid="{B6C0FA72-F3DA-489B-AA55-2807F0FA8BBB}"/>
    <cellStyle name="Currency 39 3" xfId="5981" xr:uid="{87367D09-6717-4ADC-83B5-BB1440D7AA65}"/>
    <cellStyle name="Currency 39 3 2" xfId="9312" xr:uid="{8F4125A1-D485-4F3B-90FE-13245BC26FEC}"/>
    <cellStyle name="Currency 39 3 2 2" xfId="23552" xr:uid="{4BF1E6E0-A3A2-4318-AB6E-C94BFA07FD5E}"/>
    <cellStyle name="Currency 39 3 3" xfId="15347" xr:uid="{1BA9EC32-9371-488F-929B-D8F7859E5524}"/>
    <cellStyle name="Currency 4" xfId="40" xr:uid="{66E8A158-2AEB-4EBC-A830-8735F9C3F464}"/>
    <cellStyle name="Currency 4 2" xfId="3341" xr:uid="{C94925EE-8DBA-43AD-9D2A-48674076C483}"/>
    <cellStyle name="Currency 4 2 2" xfId="6976" xr:uid="{04BF5464-10F0-42A0-9C4A-B752501F0F4F}"/>
    <cellStyle name="Currency 4 2 2 2" xfId="13226" xr:uid="{F8083EE2-C110-46EF-873F-A96F28591275}"/>
    <cellStyle name="Currency 4 2 2 2 2" xfId="27459" xr:uid="{CCFD2352-CE84-4DD5-903A-17448FF55531}"/>
    <cellStyle name="Currency 4 2 2 3" xfId="19286" xr:uid="{EA43A113-9F93-42FE-B799-4B894DB4612B}"/>
    <cellStyle name="Currency 4 2 3" xfId="10308" xr:uid="{C1E77B9F-778E-4097-9A42-5E67047023BF}"/>
    <cellStyle name="Currency 4 2 3 2" xfId="24547" xr:uid="{B663C9F6-A7EB-481B-B8A5-584DF685275E}"/>
    <cellStyle name="Currency 4 2 4" xfId="16339" xr:uid="{B5090130-4547-4163-921C-FA3DC2F8BAFD}"/>
    <cellStyle name="Currency 4 3" xfId="3952" xr:uid="{3E6E279B-4490-44A5-A188-31E0196B734F}"/>
    <cellStyle name="Currency 4 3 2" xfId="7522" xr:uid="{B88B4782-A2AD-4360-83A4-D1003C7D98CE}"/>
    <cellStyle name="Currency 4 3 2 2" xfId="13772" xr:uid="{D2879337-A894-4ACE-B904-708F20C3F15B}"/>
    <cellStyle name="Currency 4 3 2 2 2" xfId="28005" xr:uid="{E46CEE23-783F-4089-8BAA-8BB2D2B8F311}"/>
    <cellStyle name="Currency 4 3 2 3" xfId="19832" xr:uid="{DF35B5BB-B283-4863-9036-E0DC13A0E2AE}"/>
    <cellStyle name="Currency 4 3 3" xfId="10853" xr:uid="{AADAE96E-7F20-4D01-A90E-FD9F9194F7E8}"/>
    <cellStyle name="Currency 4 3 3 2" xfId="25088" xr:uid="{B35F214A-D1AC-4BEF-91B7-BC8202A20EB0}"/>
    <cellStyle name="Currency 4 3 4" xfId="16880" xr:uid="{485D1B02-93ED-4099-A948-9BE3D69C0DB6}"/>
    <cellStyle name="Currency 4 4" xfId="4544" xr:uid="{271822C2-3894-4757-8587-BF598C4E5C3C}"/>
    <cellStyle name="Currency 4 4 2" xfId="11439" xr:uid="{E7E86D82-05A7-4DDB-8A17-3323E81F4DD5}"/>
    <cellStyle name="Currency 4 4 2 2" xfId="25672" xr:uid="{4F4A6723-7FFF-40CA-8CAB-676B3EF5EA68}"/>
    <cellStyle name="Currency 4 4 3" xfId="17472" xr:uid="{A3F21AC0-7C2A-4C99-B6C5-40914F98BBDF}"/>
    <cellStyle name="Currency 4 5" xfId="8056" xr:uid="{B17BA9A6-2A35-40C6-951C-98C61F540F38}"/>
    <cellStyle name="Currency 4 5 2" xfId="22336" xr:uid="{BD779132-C522-4DFC-BA34-BF7F5D67689E}"/>
    <cellStyle name="Currency 4 6" xfId="14144" xr:uid="{6BEC5D8C-B7B0-4B86-B386-C8CE25CE1A64}"/>
    <cellStyle name="Currency 40" xfId="2403" xr:uid="{D7760D6F-8D71-45A7-9E0C-F351C6B458A3}"/>
    <cellStyle name="Currency 40 2" xfId="3657" xr:uid="{451F6C9A-0DA2-49CC-A4C5-0CC2BEE5B525}"/>
    <cellStyle name="Currency 40 3" xfId="6009" xr:uid="{71E53D72-5DCE-48DB-B8C6-8AA58E2F88FD}"/>
    <cellStyle name="Currency 40 3 2" xfId="9340" xr:uid="{44EE75F0-0573-4C75-8937-6FD32F9F3C0C}"/>
    <cellStyle name="Currency 40 3 2 2" xfId="23580" xr:uid="{C2CBA69C-90DB-46C4-941A-0F90D318866E}"/>
    <cellStyle name="Currency 40 3 3" xfId="15375" xr:uid="{4B731C07-4F88-480F-B1D3-D6D555F79096}"/>
    <cellStyle name="Currency 41" xfId="2385" xr:uid="{6C0EC166-E2FF-457C-A531-C98E973EF636}"/>
    <cellStyle name="Currency 41 2" xfId="3605" xr:uid="{8DE9648E-B224-4F6B-AB5A-C0240354A5C8}"/>
    <cellStyle name="Currency 41 3" xfId="5963" xr:uid="{F9F6E01B-7413-496D-99D8-089BAD6BC2EF}"/>
    <cellStyle name="Currency 41 3 2" xfId="9294" xr:uid="{6352044D-3955-4871-8A3C-91ABA87BE32F}"/>
    <cellStyle name="Currency 41 3 2 2" xfId="23534" xr:uid="{D9154C6E-7DE7-4932-96BF-9D765ED37D8C}"/>
    <cellStyle name="Currency 41 3 3" xfId="15329" xr:uid="{EDF1D177-E80E-4161-B6E6-CBAD533C16A8}"/>
    <cellStyle name="Currency 42" xfId="2451" xr:uid="{49A2DEAA-6C14-4F6E-88EC-982CEDB33029}"/>
    <cellStyle name="Currency 42 2" xfId="3668" xr:uid="{D2770BDB-EE39-485F-AA52-79968835B7F8}"/>
    <cellStyle name="Currency 42 3" xfId="6096" xr:uid="{2298E2CD-8220-410E-9588-4B51DC28A11A}"/>
    <cellStyle name="Currency 42 3 2" xfId="9427" xr:uid="{ACE7912A-802E-4987-A248-E6ABE1A2BA97}"/>
    <cellStyle name="Currency 42 3 2 2" xfId="23667" xr:uid="{89C65BEE-1656-434A-B418-DA5D3ECD2E54}"/>
    <cellStyle name="Currency 42 3 3" xfId="15462" xr:uid="{995778A8-9C64-4052-80FD-FD3302A76506}"/>
    <cellStyle name="Currency 43" xfId="2509" xr:uid="{3A88BA3E-C56B-4EA5-8350-0948C800C6FF}"/>
    <cellStyle name="Currency 44" xfId="2460" xr:uid="{38B40E34-8664-478F-AB1F-DFC96D11381F}"/>
    <cellStyle name="Currency 45" xfId="2510" xr:uid="{A677DEA6-E432-4722-AB41-84BD6969BAED}"/>
    <cellStyle name="Currency 46" xfId="2456" xr:uid="{C749D4EB-78DE-449B-9D2E-7E607E1B1F33}"/>
    <cellStyle name="Currency 47" xfId="2625" xr:uid="{11613C42-F2C3-44F0-9107-CFD80BF8359B}"/>
    <cellStyle name="Currency 48" xfId="2789" xr:uid="{B66D70F4-45BC-4D40-92F3-F4FD0411C02E}"/>
    <cellStyle name="Currency 49" xfId="2791" xr:uid="{19809895-437C-4239-8CA3-FD01CC837DA3}"/>
    <cellStyle name="Currency 5" xfId="657" xr:uid="{A63B5DA9-A4FE-4BCB-810E-E061E96C3857}"/>
    <cellStyle name="Currency 5 2" xfId="2247" xr:uid="{A42C28C8-BC55-4D4C-B21D-4133834B9B07}"/>
    <cellStyle name="Currency 5 2 2" xfId="5898" xr:uid="{5CAD8069-0D08-4BC7-BC73-5D99243E5AB5}"/>
    <cellStyle name="Currency 5 2 2 2" xfId="12397" xr:uid="{2D14F195-352C-47A1-96DE-3CB7C032ACEA}"/>
    <cellStyle name="Currency 5 2 2 2 2" xfId="26630" xr:uid="{04FB391F-BF0C-49B7-B87B-C576A42C97A3}"/>
    <cellStyle name="Currency 5 2 2 3" xfId="18456" xr:uid="{C917F980-08BE-4FAC-BEE1-AC62EE5313F5}"/>
    <cellStyle name="Currency 5 2 3" xfId="9234" xr:uid="{623D08AA-85E5-4903-AD6B-6499082027A9}"/>
    <cellStyle name="Currency 5 2 3 2" xfId="23475" xr:uid="{3178869A-B5FA-4F4F-B4DE-B315686AFBD0}"/>
    <cellStyle name="Currency 5 2 4" xfId="15251" xr:uid="{8EF6B71B-8843-41B6-9A7D-F737AAFA52B8}"/>
    <cellStyle name="Currency 5 3" xfId="3483" xr:uid="{023EA6FF-A704-4485-8AA0-3C693C525266}"/>
    <cellStyle name="Currency 5 3 2" xfId="7117" xr:uid="{04B5F940-CFC7-435C-AEE5-70B297EC193A}"/>
    <cellStyle name="Currency 5 3 2 2" xfId="13367" xr:uid="{EB0B9D08-0D1A-4993-8DAB-F0DBFA489D85}"/>
    <cellStyle name="Currency 5 3 2 2 2" xfId="27600" xr:uid="{ECD2EBD5-5157-4692-827F-5B5CAC6E62BA}"/>
    <cellStyle name="Currency 5 3 2 3" xfId="19427" xr:uid="{E613EA42-DEB0-4C02-A292-51785CA7EF78}"/>
    <cellStyle name="Currency 5 3 3" xfId="10449" xr:uid="{9DBF58C5-01D1-4DCA-8781-D0C2331526EA}"/>
    <cellStyle name="Currency 5 3 3 2" xfId="24688" xr:uid="{DE85800B-0027-468B-8821-C6FE4F583336}"/>
    <cellStyle name="Currency 5 3 4" xfId="16480" xr:uid="{3FE2FECF-93DA-4775-8BDB-AC54A7714DE0}"/>
    <cellStyle name="Currency 5 4" xfId="4093" xr:uid="{BB1ACF04-7F1D-48DA-AE5D-2EDFD74B7AD7}"/>
    <cellStyle name="Currency 5 4 2" xfId="7663" xr:uid="{750342BD-76A2-4BF7-8F4E-5DBC45F05DDA}"/>
    <cellStyle name="Currency 5 4 2 2" xfId="13913" xr:uid="{519E9A34-5370-4D4E-9C05-1DF03789F845}"/>
    <cellStyle name="Currency 5 4 2 2 2" xfId="28146" xr:uid="{D0CA7CA5-B228-408C-98C7-66B25F824ABD}"/>
    <cellStyle name="Currency 5 4 2 3" xfId="19973" xr:uid="{07B90099-6287-48FB-AC39-E263494B5815}"/>
    <cellStyle name="Currency 5 4 3" xfId="10994" xr:uid="{AFE84D17-0710-4BD8-8316-4531DA4C15A9}"/>
    <cellStyle name="Currency 5 4 3 2" xfId="25229" xr:uid="{DD82B5DB-1073-49A5-A6ED-6D4D2EB59E74}"/>
    <cellStyle name="Currency 5 4 4" xfId="17021" xr:uid="{78E380F3-8AAA-4EAC-9ECC-982460B69DB5}"/>
    <cellStyle name="Currency 5 5" xfId="5562" xr:uid="{9B5F3037-6A5D-4A0E-AAFD-AE428F48FAFA}"/>
    <cellStyle name="Currency 5 6" xfId="4766" xr:uid="{F3FD370D-0902-4AE5-807A-24EBF9C5D3E2}"/>
    <cellStyle name="Currency 5 6 2" xfId="11645" xr:uid="{D037DA41-BC5B-47A6-9B62-FDC0252A40A8}"/>
    <cellStyle name="Currency 5 6 2 2" xfId="25878" xr:uid="{8D879F6E-8D38-478B-9A8E-EE642D78D8EB}"/>
    <cellStyle name="Currency 5 6 3" xfId="17694" xr:uid="{C3E99772-5588-4653-9A8E-E3DDA73400EA}"/>
    <cellStyle name="Currency 5 7" xfId="8251" xr:uid="{F01F3314-90AA-4F83-AA3A-E7FF8E1E06FE}"/>
    <cellStyle name="Currency 5 7 2" xfId="22519" xr:uid="{8F99C4DE-EC35-4159-841F-094D622E23A2}"/>
    <cellStyle name="Currency 5 8" xfId="1784" xr:uid="{D6F06FA1-206B-4C72-A96F-0CA1D6873B23}"/>
    <cellStyle name="Currency 5 8 2" xfId="20392" xr:uid="{38EB9467-B829-461A-BB67-CE37855A7CC4}"/>
    <cellStyle name="Currency 5 8 3" xfId="14305" xr:uid="{F4493AC0-468F-425D-9D68-447A4280CC3B}"/>
    <cellStyle name="Currency 50" xfId="2809" xr:uid="{9A71E1C6-D677-4534-8C4B-019FA4BA08E9}"/>
    <cellStyle name="Currency 51" xfId="3899" xr:uid="{09A6A11B-38DA-4F86-9BF7-E3883E2F4DDC}"/>
    <cellStyle name="Currency 52" xfId="3900" xr:uid="{BA220CD3-D999-4DF3-B7A9-F0D27EB2821D}"/>
    <cellStyle name="Currency 53" xfId="3904" xr:uid="{A64FADA0-4064-4914-90E7-8C8436AE3D80}"/>
    <cellStyle name="Currency 54" xfId="3906" xr:uid="{F69476F7-4253-423C-81C2-7CE627522EE7}"/>
    <cellStyle name="Currency 55" xfId="3908" xr:uid="{4B7E0343-46B1-4829-BB78-EA7A82D063DD}"/>
    <cellStyle name="Currency 56" xfId="3909" xr:uid="{2A78C303-6CE8-48C0-B35E-C1D8C0096868}"/>
    <cellStyle name="Currency 57" xfId="3910" xr:uid="{DDB4B821-112A-4F32-806D-81D37B7C2E34}"/>
    <cellStyle name="Currency 58" xfId="3911" xr:uid="{3EB11EC3-4B41-4635-972D-389FAFC06AD2}"/>
    <cellStyle name="Currency 59" xfId="3666" xr:uid="{A961A242-EE12-4014-A772-CF88B1E71318}"/>
    <cellStyle name="Currency 6" xfId="702" xr:uid="{E7A8805E-6C46-40F7-82CB-776DED87E234}"/>
    <cellStyle name="Currency 6 2" xfId="2260" xr:uid="{68C4A6C5-82E5-46E7-94FC-F934D3D66E8F}"/>
    <cellStyle name="Currency 6 2 2" xfId="5902" xr:uid="{0971E9FB-BC06-4B8F-9AD4-558E1713A9E5}"/>
    <cellStyle name="Currency 6 2 2 2" xfId="12401" xr:uid="{A28013CE-7405-439E-B659-991F84204B51}"/>
    <cellStyle name="Currency 6 2 2 2 2" xfId="26634" xr:uid="{CCB789EB-19DC-4825-BA21-99347C426740}"/>
    <cellStyle name="Currency 6 2 2 3" xfId="18460" xr:uid="{3B327521-81BE-443C-A52E-D82627296F6E}"/>
    <cellStyle name="Currency 6 2 3" xfId="9238" xr:uid="{18D0B97E-6652-4D34-BC92-189D9A0EF49C}"/>
    <cellStyle name="Currency 6 2 3 2" xfId="23479" xr:uid="{A591FD79-8FF0-4105-8EDC-408F548FCD14}"/>
    <cellStyle name="Currency 6 2 4" xfId="15255" xr:uid="{A6E12B86-B330-402E-9DE0-71348C6DE7BD}"/>
    <cellStyle name="Currency 6 3" xfId="3492" xr:uid="{0F311EBD-3AEF-4095-87FB-DA8AF6EFDDD5}"/>
    <cellStyle name="Currency 6 3 2" xfId="7126" xr:uid="{2245C623-333A-42D7-8519-34E426815B07}"/>
    <cellStyle name="Currency 6 3 2 2" xfId="13376" xr:uid="{876C68A4-0A56-47C7-870A-2558CC8D3A60}"/>
    <cellStyle name="Currency 6 3 2 2 2" xfId="27609" xr:uid="{D82596C4-13F6-4896-AB62-D2EDD4B44BF9}"/>
    <cellStyle name="Currency 6 3 2 3" xfId="19436" xr:uid="{8786465A-DA28-41C4-843A-DCBABF61C5A9}"/>
    <cellStyle name="Currency 6 3 3" xfId="10458" xr:uid="{4A34C6A6-B48D-459B-A149-AC0B9ACB1BB4}"/>
    <cellStyle name="Currency 6 3 3 2" xfId="24697" xr:uid="{78B1E9FA-BD4B-4D2F-8E73-B26EBEBDE898}"/>
    <cellStyle name="Currency 6 3 4" xfId="16489" xr:uid="{CFA39285-566F-40BF-A210-6C9A807219EB}"/>
    <cellStyle name="Currency 6 4" xfId="4102" xr:uid="{69DA1A4A-F92C-4274-8693-EA1E05A4C306}"/>
    <cellStyle name="Currency 6 4 2" xfId="7672" xr:uid="{A0DDC51B-78F0-44FC-8997-C441BE9C0BCE}"/>
    <cellStyle name="Currency 6 4 2 2" xfId="13922" xr:uid="{F36B77F8-960A-4C5F-8A7F-D91588F5BFC3}"/>
    <cellStyle name="Currency 6 4 2 2 2" xfId="28155" xr:uid="{3D40B3EF-A5A5-4041-AF80-83E9C972062B}"/>
    <cellStyle name="Currency 6 4 2 3" xfId="19982" xr:uid="{EA9ACAB7-8E60-4E3D-983D-DA0B741F6AA4}"/>
    <cellStyle name="Currency 6 4 3" xfId="11003" xr:uid="{B525DC80-C16C-42E2-9E68-DAAD91DA12C5}"/>
    <cellStyle name="Currency 6 4 3 2" xfId="25238" xr:uid="{80B348A2-D285-4CA3-8609-D824D606E9D3}"/>
    <cellStyle name="Currency 6 4 4" xfId="17030" xr:uid="{A5AB6EDB-4688-40D8-9018-386FA2970F89}"/>
    <cellStyle name="Currency 6 5" xfId="5712" xr:uid="{CC5C7EE9-8521-4E71-A1AB-E8FB726FD022}"/>
    <cellStyle name="Currency 6 6" xfId="4781" xr:uid="{1EF525D7-CE73-4594-A3F4-16EC4E046907}"/>
    <cellStyle name="Currency 6 6 2" xfId="11659" xr:uid="{A9E696AB-ADF6-46EA-BAD0-5880ACD39E59}"/>
    <cellStyle name="Currency 6 6 2 2" xfId="25892" xr:uid="{57EFD5E6-2B93-45E8-80D1-922953957E91}"/>
    <cellStyle name="Currency 6 6 3" xfId="17709" xr:uid="{5D31EA26-055D-4AD0-9971-6F3259212ED0}"/>
    <cellStyle name="Currency 6 7" xfId="8264" xr:uid="{0A8418EA-10BE-4EB2-9567-D2BF618BCA70}"/>
    <cellStyle name="Currency 6 7 2" xfId="22532" xr:uid="{50B97086-102F-4765-8CBD-7D3B200A14A7}"/>
    <cellStyle name="Currency 6 8" xfId="1953" xr:uid="{17E8C147-CD6E-40BC-86C7-851A5B4E4A31}"/>
    <cellStyle name="Currency 6 8 2" xfId="20399" xr:uid="{23DEC48B-B5C1-46C6-B5A4-02E23C179282}"/>
    <cellStyle name="Currency 6 8 3" xfId="14314" xr:uid="{79FEAAE7-3240-4229-9866-1A09468E95FE}"/>
    <cellStyle name="Currency 60" xfId="3915" xr:uid="{CD4E9F15-C2DF-4C13-810B-78E0EAE7DE95}"/>
    <cellStyle name="Currency 61" xfId="3917" xr:uid="{5011208D-6227-4AB3-9F9E-FB67CB45CC92}"/>
    <cellStyle name="Currency 62" xfId="3920" xr:uid="{19E6EFE7-BCEB-4BBC-9D89-D6BC03F86DDD}"/>
    <cellStyle name="Currency 63" xfId="3303" xr:uid="{4F0AFBB5-BB8C-4E3B-AE38-D614AB461C12}"/>
    <cellStyle name="Currency 63 2" xfId="6953" xr:uid="{0BA95CB5-798F-4F37-9698-E57E75E8A94C}"/>
    <cellStyle name="Currency 63 2 2" xfId="13203" xr:uid="{0CB6AA8B-59AA-4AA2-9129-5C65BDFB58C5}"/>
    <cellStyle name="Currency 63 2 2 2" xfId="27436" xr:uid="{91223969-243D-4484-B919-86DEB50D5894}"/>
    <cellStyle name="Currency 63 2 3" xfId="19263" xr:uid="{244CB7FD-BF13-4B00-985A-32715854E154}"/>
    <cellStyle name="Currency 63 3" xfId="10284" xr:uid="{5304A93E-36C1-4B3E-85F3-4EB8E3E210BF}"/>
    <cellStyle name="Currency 63 3 2" xfId="24524" xr:uid="{A19E2864-A153-4C67-AD29-E377485CE2AA}"/>
    <cellStyle name="Currency 63 4" xfId="16317" xr:uid="{772DF677-5917-4E5E-B4A5-2A5FC06D50E6}"/>
    <cellStyle name="Currency 64" xfId="3927" xr:uid="{ACFF07CE-190F-4BCF-855B-A8D0C29DDAAA}"/>
    <cellStyle name="Currency 64 2" xfId="7497" xr:uid="{98B9DDEB-0845-45E4-853B-F4FD4C6F4CEC}"/>
    <cellStyle name="Currency 64 2 2" xfId="13747" xr:uid="{B6932935-4474-44BD-9B04-8BE94B31512F}"/>
    <cellStyle name="Currency 64 2 2 2" xfId="27980" xr:uid="{B69B3C62-CDC1-4EC5-AD0C-B2C4409F8122}"/>
    <cellStyle name="Currency 64 2 3" xfId="19807" xr:uid="{CFE0A927-D6C8-4D4D-BCF3-CC714E88CDD9}"/>
    <cellStyle name="Currency 64 3" xfId="10828" xr:uid="{23AFB842-11BF-4562-ADF5-C303B35BBBB7}"/>
    <cellStyle name="Currency 64 3 2" xfId="25063" xr:uid="{8DBD50F9-6767-487E-AE14-E262730ADD27}"/>
    <cellStyle name="Currency 64 4" xfId="16855" xr:uid="{35273E89-E9D1-4976-959A-E0E701F0EDAB}"/>
    <cellStyle name="Currency 65" xfId="5412" xr:uid="{3F7D23BE-CF9B-442D-A328-001E499CC033}"/>
    <cellStyle name="Currency 66" xfId="5928" xr:uid="{033DD6AF-75C7-4B3B-A192-1B277B0B72E3}"/>
    <cellStyle name="Currency 67" xfId="5826" xr:uid="{AEA837C5-CD63-4352-AFA2-0B0CF6F46EEF}"/>
    <cellStyle name="Currency 68" xfId="4471" xr:uid="{599BAAD0-50DA-48DD-A0FA-A0F7896CE88C}"/>
    <cellStyle name="Currency 68 2" xfId="11374" xr:uid="{54B983B2-D556-4581-B1E3-810543037956}"/>
    <cellStyle name="Currency 68 2 2" xfId="25607" xr:uid="{CA6EFAEB-48E5-45D3-8770-61D5B23A6127}"/>
    <cellStyle name="Currency 68 3" xfId="17399" xr:uid="{EAAB578A-BDA8-4F3D-8F43-7EA5F0CCCF9E}"/>
    <cellStyle name="Currency 69" xfId="4648" xr:uid="{6C188764-CE6E-4AA6-8B8E-88EB58D330FF}"/>
    <cellStyle name="Currency 69 2" xfId="11531" xr:uid="{EEE76F9E-9E51-4D0B-BD86-42D4BED1D8E9}"/>
    <cellStyle name="Currency 69 2 2" xfId="25764" xr:uid="{D0E01A33-B587-4B54-A082-86133776D2C5}"/>
    <cellStyle name="Currency 69 3" xfId="17576" xr:uid="{53755216-6139-4797-82E0-593B23E48BE9}"/>
    <cellStyle name="Currency 7" xfId="704" xr:uid="{E5E71C44-D6AF-4D06-94B3-AB26F2A2CEEB}"/>
    <cellStyle name="Currency 7 2" xfId="2262" xr:uid="{3C998394-C42D-4A8D-B569-A34E274BCD35}"/>
    <cellStyle name="Currency 7 2 2" xfId="5904" xr:uid="{DF07C52A-6F83-4E01-B093-EE8FE57E1625}"/>
    <cellStyle name="Currency 7 2 2 2" xfId="12403" xr:uid="{BCE12667-199B-47F3-AEEA-C59DA1691502}"/>
    <cellStyle name="Currency 7 2 2 2 2" xfId="26636" xr:uid="{87D4E647-48F1-4A0D-B2DB-5356B5471BDE}"/>
    <cellStyle name="Currency 7 2 2 3" xfId="18462" xr:uid="{BD327332-0428-4D92-84D5-A685CA7323CA}"/>
    <cellStyle name="Currency 7 2 3" xfId="9240" xr:uid="{A5659FE9-2BF2-42FC-9F02-7F200EA8CFFB}"/>
    <cellStyle name="Currency 7 2 3 2" xfId="23481" xr:uid="{D252DF69-DA1C-4563-A87D-6E4FBD08F9EB}"/>
    <cellStyle name="Currency 7 2 4" xfId="15257" xr:uid="{AA53B3D8-54A5-4AFC-BFA5-55B80CDDDC18}"/>
    <cellStyle name="Currency 7 3" xfId="3494" xr:uid="{65A70EDF-A303-4595-9D16-C8B567E5BFCF}"/>
    <cellStyle name="Currency 7 3 2" xfId="7128" xr:uid="{250D579E-B926-4081-8D73-19847EF85A78}"/>
    <cellStyle name="Currency 7 3 2 2" xfId="13378" xr:uid="{1DD925F7-33E3-41BA-A8E9-C49B98BBD97D}"/>
    <cellStyle name="Currency 7 3 2 2 2" xfId="27611" xr:uid="{120B0A20-DF87-4813-BAFE-B45075B5B38E}"/>
    <cellStyle name="Currency 7 3 2 3" xfId="19438" xr:uid="{3E060472-B6BA-47B8-A092-57EB0FB352D6}"/>
    <cellStyle name="Currency 7 3 3" xfId="10460" xr:uid="{9FF619FF-1B02-4B96-9F86-A0E0FE9C4C14}"/>
    <cellStyle name="Currency 7 3 3 2" xfId="24699" xr:uid="{55D703AE-C617-4AF5-936A-E498A04569D7}"/>
    <cellStyle name="Currency 7 3 4" xfId="16491" xr:uid="{6D580DF2-4A13-48C3-8087-A1D7CA90CF5B}"/>
    <cellStyle name="Currency 7 4" xfId="4104" xr:uid="{B0DCAE13-35A4-4394-948C-6A10795E1BEB}"/>
    <cellStyle name="Currency 7 4 2" xfId="7674" xr:uid="{F29F2BBC-65F1-4749-B924-E0688C085C34}"/>
    <cellStyle name="Currency 7 4 2 2" xfId="13924" xr:uid="{0F5CE1AC-A7A8-48B5-90C7-56BC413B0D21}"/>
    <cellStyle name="Currency 7 4 2 2 2" xfId="28157" xr:uid="{05D3DBB7-CF86-43D8-8227-0DB39E025CD1}"/>
    <cellStyle name="Currency 7 4 2 3" xfId="19984" xr:uid="{5A1063C1-D505-49C4-832A-0C3187DA9523}"/>
    <cellStyle name="Currency 7 4 3" xfId="11005" xr:uid="{16D58C14-1CDA-4728-8E30-7FBAE34FAE32}"/>
    <cellStyle name="Currency 7 4 3 2" xfId="25240" xr:uid="{C0B35650-3C88-43E9-9806-A22DF0ACDF4C}"/>
    <cellStyle name="Currency 7 4 4" xfId="17032" xr:uid="{11029D80-AE65-4886-AC32-F78AC0758104}"/>
    <cellStyle name="Currency 7 5" xfId="5819" xr:uid="{0959FC92-BEFA-4A8F-9C81-F100E1A51200}"/>
    <cellStyle name="Currency 7 6" xfId="4783" xr:uid="{3661A23D-3A3F-4034-BB9E-0A2B4E3F4B2F}"/>
    <cellStyle name="Currency 7 6 2" xfId="11661" xr:uid="{BCAF4E7C-AA3F-47A5-A2FD-20512074955D}"/>
    <cellStyle name="Currency 7 6 2 2" xfId="25894" xr:uid="{34B68599-5366-4C4F-A45B-F4D1C1917F38}"/>
    <cellStyle name="Currency 7 6 3" xfId="17711" xr:uid="{C6C064C8-6142-4361-986D-7556CE186BE4}"/>
    <cellStyle name="Currency 7 7" xfId="8266" xr:uid="{7D88DAE4-A335-43E9-B617-ABDD0DC08E28}"/>
    <cellStyle name="Currency 7 7 2" xfId="22534" xr:uid="{407A7E76-3F48-4111-AC21-98A9B601A33E}"/>
    <cellStyle name="Currency 7 8" xfId="2106" xr:uid="{4548AC42-5FBF-486F-BFF3-AC7C8BAA3117}"/>
    <cellStyle name="Currency 7 8 2" xfId="20404" xr:uid="{07B19C2D-E143-40DA-B51A-0E86677E9523}"/>
    <cellStyle name="Currency 7 8 3" xfId="14316" xr:uid="{757838F8-CE77-4B90-AB5E-147E39DD3677}"/>
    <cellStyle name="Currency 70" xfId="4773" xr:uid="{92A4DA52-8AF5-42E4-8BDA-AD1512688D76}"/>
    <cellStyle name="Currency 70 2" xfId="11651" xr:uid="{DE2C1395-99F3-4923-9070-2424ACCD5770}"/>
    <cellStyle name="Currency 70 2 2" xfId="25884" xr:uid="{C0EEB020-59F3-49F3-A050-AF415134E2A8}"/>
    <cellStyle name="Currency 70 3" xfId="17701" xr:uid="{B61F94C5-FBDC-43A6-81FD-3F3AF61E0F22}"/>
    <cellStyle name="Currency 71" xfId="11371" xr:uid="{B8C1E4F0-E56D-4B82-85C4-E16C85DB7D1C}"/>
    <cellStyle name="Currency 72" xfId="14039" xr:uid="{8FB808CE-2B33-4A36-A820-D41448258209}"/>
    <cellStyle name="Currency 72 2" xfId="20316" xr:uid="{112AC9C0-D98E-4F99-A9D1-9E2A922EB858}"/>
    <cellStyle name="Currency 73" xfId="8008" xr:uid="{F4D6071D-3A75-43A8-92A7-FE63E5F17BB4}"/>
    <cellStyle name="Currency 73 2" xfId="22298" xr:uid="{EBF72A72-B19C-41E4-A200-71FADA09E263}"/>
    <cellStyle name="Currency 74" xfId="8186" xr:uid="{3FC8E359-7CFE-4C28-BFC7-DFC74AAEE8E6}"/>
    <cellStyle name="Currency 74 2" xfId="22456" xr:uid="{C42684D2-50EC-410D-A230-3B998989F711}"/>
    <cellStyle name="Currency 75" xfId="1621" xr:uid="{EAAE3752-2D80-47EE-AEB6-DC0D5BC1ACA5}"/>
    <cellStyle name="Currency 75 2" xfId="20359" xr:uid="{70FA0793-C41F-4149-A327-1FD44B337F70}"/>
    <cellStyle name="Currency 75 3" xfId="14094" xr:uid="{9E4EFF86-1FE5-47FE-B926-1409BD4F40B6}"/>
    <cellStyle name="Currency 76" xfId="2365" xr:uid="{97428FC1-77D1-4D1D-A9A2-70CAAFA16399}"/>
    <cellStyle name="Currency 77" xfId="14074" xr:uid="{44AF3760-F889-4B0A-88D1-F67B3C6D8518}"/>
    <cellStyle name="Currency 78" xfId="14070" xr:uid="{6139C47A-6E3D-4375-B0B2-E62519060153}"/>
    <cellStyle name="Currency 79" xfId="2362" xr:uid="{F7CFE38E-4AC1-46E2-8798-86BEB3D8A176}"/>
    <cellStyle name="Currency 8" xfId="700" xr:uid="{E9F41EF2-325F-4EA0-887E-54851DED4750}"/>
    <cellStyle name="Currency 8 2" xfId="3490" xr:uid="{BC71874B-E25D-49FE-9D5E-990092B6769A}"/>
    <cellStyle name="Currency 8 2 2" xfId="7124" xr:uid="{DCBBA44A-62FE-4BAF-A004-6801F336BA18}"/>
    <cellStyle name="Currency 8 2 2 2" xfId="13374" xr:uid="{776531C7-6E30-4FB5-B569-26B14C749EDF}"/>
    <cellStyle name="Currency 8 2 2 2 2" xfId="27607" xr:uid="{CC60F11A-8E03-49E6-9579-E7246A661371}"/>
    <cellStyle name="Currency 8 2 2 3" xfId="19434" xr:uid="{90BBCB10-7FE7-47D4-951C-3934FE5D3E54}"/>
    <cellStyle name="Currency 8 2 3" xfId="10456" xr:uid="{E0A1ECE1-D1BB-445C-8013-13119B225F28}"/>
    <cellStyle name="Currency 8 2 3 2" xfId="24695" xr:uid="{41B44168-2D35-4C8D-9E7E-7B27AB6B6E3A}"/>
    <cellStyle name="Currency 8 2 4" xfId="16487" xr:uid="{80960423-261E-4BDF-A230-E39B2C201188}"/>
    <cellStyle name="Currency 8 3" xfId="4100" xr:uid="{068DAECC-6765-44DC-9515-0136F01A4BA7}"/>
    <cellStyle name="Currency 8 3 2" xfId="7670" xr:uid="{013B31B2-273E-4E01-A52F-33B9B6E00AAC}"/>
    <cellStyle name="Currency 8 3 2 2" xfId="13920" xr:uid="{B1733AB8-E959-4AFD-B252-55A2E9185F2C}"/>
    <cellStyle name="Currency 8 3 2 2 2" xfId="28153" xr:uid="{66E2E0FB-6D7F-49CD-820E-6A9BFC3D71C5}"/>
    <cellStyle name="Currency 8 3 2 3" xfId="19980" xr:uid="{38FA981F-146D-49D4-9633-C262A30853BA}"/>
    <cellStyle name="Currency 8 3 3" xfId="11001" xr:uid="{D1EFE793-0DC5-4A1B-9010-ED6EFF4F62EA}"/>
    <cellStyle name="Currency 8 3 3 2" xfId="25236" xr:uid="{C8EBC68B-992F-4004-97A1-ECD7A47458F1}"/>
    <cellStyle name="Currency 8 3 4" xfId="17028" xr:uid="{D4DF4B82-F0F8-4136-B05B-242B9B3B3D6B}"/>
    <cellStyle name="Currency 8 4" xfId="4779" xr:uid="{202B37E8-DB44-4CED-93ED-77D39834B26D}"/>
    <cellStyle name="Currency 8 4 2" xfId="11657" xr:uid="{F6C6EA59-E4A6-4C19-AF33-46BE9337331C}"/>
    <cellStyle name="Currency 8 4 2 2" xfId="25890" xr:uid="{10B9A67C-0300-4F76-86F0-8FD74339C06E}"/>
    <cellStyle name="Currency 8 4 3" xfId="17707" xr:uid="{D1E52E0C-71F3-48E0-8640-7C05F84895D8}"/>
    <cellStyle name="Currency 8 5" xfId="8262" xr:uid="{161AECA5-3BA4-4E71-962B-184C6F033738}"/>
    <cellStyle name="Currency 8 5 2" xfId="22530" xr:uid="{86724FE9-32D7-4511-AB4E-F43403FA0AC7}"/>
    <cellStyle name="Currency 8 6" xfId="14312" xr:uid="{9E50AB12-A0B1-4A4D-B584-4DB040974A46}"/>
    <cellStyle name="Currency 80" xfId="14067" xr:uid="{B2014A7A-5AE1-439E-A6EB-0E5A73A68F3A}"/>
    <cellStyle name="Currency 81" xfId="14061" xr:uid="{6FA5E251-7865-4241-A68C-AF887E082DBE}"/>
    <cellStyle name="Currency 82" xfId="14050" xr:uid="{C733577F-06B0-43AF-BA21-E465EBD0002B}"/>
    <cellStyle name="Currency 83" xfId="14057" xr:uid="{EBDA68D6-3A21-4950-B74C-38B04BE85523}"/>
    <cellStyle name="Currency 84" xfId="14238" xr:uid="{DD2608AE-C93A-4BBD-8892-7F8FD2FCFE54}"/>
    <cellStyle name="Currency 85" xfId="14062" xr:uid="{8AAAD014-F6D9-449E-AD2D-70B2401E6726}"/>
    <cellStyle name="Currency 86" xfId="32291" xr:uid="{31063115-0776-4B85-8460-B4CFCFB67607}"/>
    <cellStyle name="Currency 87" xfId="82" xr:uid="{F4F86F0E-1110-40A6-A5A5-C758722DE2ED}"/>
    <cellStyle name="Currency 9" xfId="707" xr:uid="{02857EB1-1857-4D65-AE55-DE62330303F7}"/>
    <cellStyle name="Currency 9 2" xfId="3497" xr:uid="{E19743A9-F73F-417F-8BDC-84FB727D6938}"/>
    <cellStyle name="Currency 9 2 2" xfId="7131" xr:uid="{1FF030AC-6080-47E6-A85B-E6247A400B33}"/>
    <cellStyle name="Currency 9 2 2 2" xfId="13381" xr:uid="{4D8C3A5B-62FA-4CA0-99FE-8EB4687F7302}"/>
    <cellStyle name="Currency 9 2 2 2 2" xfId="27614" xr:uid="{E4FFC78C-4FCE-498E-B68E-0ECFE0561452}"/>
    <cellStyle name="Currency 9 2 2 3" xfId="19441" xr:uid="{88DE10DC-AFB2-47AB-B9D9-489B1D37B74C}"/>
    <cellStyle name="Currency 9 2 3" xfId="10463" xr:uid="{0A5EE700-01F2-4CD1-A8D1-CD090C11DC99}"/>
    <cellStyle name="Currency 9 2 3 2" xfId="24702" xr:uid="{554EC8FD-C308-4116-A43B-4D5DFB167A58}"/>
    <cellStyle name="Currency 9 2 4" xfId="16494" xr:uid="{FA0AF2EE-5FF9-4CC7-8E23-35A42AD541E5}"/>
    <cellStyle name="Currency 9 3" xfId="4107" xr:uid="{88BEC1E2-51B0-4F44-A858-68F1BA8B3120}"/>
    <cellStyle name="Currency 9 3 2" xfId="7677" xr:uid="{A4C6C247-4E30-4985-8D06-166F2E12F316}"/>
    <cellStyle name="Currency 9 3 2 2" xfId="13927" xr:uid="{AE57303F-D56B-48C6-A86D-C435E82B9108}"/>
    <cellStyle name="Currency 9 3 2 2 2" xfId="28160" xr:uid="{6C12730A-CC42-4154-A0EC-1CB256519A8E}"/>
    <cellStyle name="Currency 9 3 2 3" xfId="19987" xr:uid="{9781E0C1-DB24-43B1-B3A6-8AB648AE5294}"/>
    <cellStyle name="Currency 9 3 3" xfId="11008" xr:uid="{43C4CA0B-B8B2-4850-B779-70E43EB56BDF}"/>
    <cellStyle name="Currency 9 3 3 2" xfId="25243" xr:uid="{A77BA0B8-A5D9-4BB6-A244-94498B51F085}"/>
    <cellStyle name="Currency 9 3 4" xfId="17035" xr:uid="{08914FC3-6694-4C2E-9964-D12CA2EEF8B0}"/>
    <cellStyle name="Currency 9 4" xfId="4786" xr:uid="{0DA63CB6-AA63-4728-B18A-075EEB1D4EDD}"/>
    <cellStyle name="Currency 9 4 2" xfId="11664" xr:uid="{5B6B27F4-E822-40D8-BF83-7A11C471C2C8}"/>
    <cellStyle name="Currency 9 4 2 2" xfId="25897" xr:uid="{391DCC32-09C5-465E-AB7C-C3BE9E43C39B}"/>
    <cellStyle name="Currency 9 4 3" xfId="17714" xr:uid="{488F5136-CD31-41E4-BE2C-DD2EDAD0769B}"/>
    <cellStyle name="Currency 9 5" xfId="8269" xr:uid="{87A9EDFC-64F3-440B-9EA7-597823D8578B}"/>
    <cellStyle name="Currency 9 5 2" xfId="22537" xr:uid="{A0E56805-9F54-4504-9F29-1E3888372F0B}"/>
    <cellStyle name="Currency 9 6" xfId="14319" xr:uid="{440E673B-10D2-4100-AA3B-ECB4E606E1C8}"/>
    <cellStyle name="Currency0" xfId="438" xr:uid="{87171426-F9AA-44E1-BE1B-77846E6D7C28}"/>
    <cellStyle name="Currency0 2" xfId="570" xr:uid="{4A5602D9-9508-4E52-8F85-A7EE086B841A}"/>
    <cellStyle name="Date" xfId="437" xr:uid="{9E7D732D-D5B5-437C-B565-E8C0986A4D82}"/>
    <cellStyle name="Date 2" xfId="573" xr:uid="{8B86091F-765A-4998-A0CC-D612F76B157A}"/>
    <cellStyle name="Excel Built-in Comma" xfId="444" xr:uid="{E387700C-2817-4B6A-BC8D-E86BE45D1000}"/>
    <cellStyle name="Excel Built-in Comma 1" xfId="32109" xr:uid="{7879A118-30D6-403C-9351-4B3C9934143C}"/>
    <cellStyle name="Excel Built-in Comma 1 2" xfId="32115" xr:uid="{1920745D-4F5D-4A5F-8CFB-3D9E9C900B15}"/>
    <cellStyle name="Excel Built-in Comma 1 3" xfId="32153" xr:uid="{857F1C25-EED0-4F02-8FC9-F9FFBCE11A46}"/>
    <cellStyle name="Excel Built-in Comma 2" xfId="31192" xr:uid="{EFA9A27D-42CA-4BEF-835D-026C3C57808F}"/>
    <cellStyle name="Excel Built-in Explanatory Text" xfId="32142" xr:uid="{597AD037-B5B1-494A-B143-F810FD5B34DA}"/>
    <cellStyle name="Excel Built-in Normal" xfId="441" xr:uid="{11E82FF9-652E-49A1-A256-4348C025C280}"/>
    <cellStyle name="Excel Built-in Normal 1" xfId="31194" xr:uid="{DDBE4EBD-9614-48AB-BE72-8DD503EBD984}"/>
    <cellStyle name="Excel Built-in Normal 1 1" xfId="32139" xr:uid="{54CAAAAB-7FFC-4AA7-A743-F712963DD142}"/>
    <cellStyle name="Excel Built-in Normal 1 2" xfId="32112" xr:uid="{092DC2E5-A4B2-4D13-8C69-5D025A6195ED}"/>
    <cellStyle name="Excel Built-in Normal 2" xfId="3405" xr:uid="{CB3FB719-FCC0-4B1B-A71F-34CC3F835390}"/>
    <cellStyle name="Excel Built-in Normal 2 2" xfId="32178" xr:uid="{0411027F-13B9-42BF-9DDD-C1435035D21D}"/>
    <cellStyle name="Excel Built-in Normal 2 3" xfId="32124" xr:uid="{8A54725C-C582-4D6D-AB80-617DCF3D022B}"/>
    <cellStyle name="Excel Built-in Normal 2 4" xfId="31193" xr:uid="{C5E6EEBB-DF09-4AC3-AB25-6EB81B04E33B}"/>
    <cellStyle name="Excel Built-in Normal 3" xfId="3315" xr:uid="{C12054D5-A745-4C55-A062-3691CB3E4772}"/>
    <cellStyle name="Excel Built-in Normal 3 2" xfId="32177" xr:uid="{7B2FBC23-4B7C-47C4-B250-B627D067645C}"/>
    <cellStyle name="Excel Built-in Normal 4" xfId="32113" xr:uid="{A5B75FA2-8AAC-4ED5-8917-275BE960BB76}"/>
    <cellStyle name="Excel Built-in Normal 5" xfId="32110" xr:uid="{E432E28A-B3E2-4211-ADC4-8C63120C355E}"/>
    <cellStyle name="Excel_BuiltIn_Comma 2" xfId="31195" xr:uid="{5602BE0A-BCF8-4DA2-AE24-73CF4A2FA1AD}"/>
    <cellStyle name="Explanatory Text 1" xfId="31197" xr:uid="{92EBFB22-74ED-4647-B947-550E47E0A4E0}"/>
    <cellStyle name="Explanatory Text 1 2" xfId="31198" xr:uid="{5AD8B4C7-7965-462A-B640-A3DA4AB7985D}"/>
    <cellStyle name="Explanatory Text 1 2 2" xfId="31199" xr:uid="{E9E14107-DAE1-41DA-BC62-38FE4282B7B6}"/>
    <cellStyle name="Explanatory Text 1 3" xfId="31200" xr:uid="{2FC8062A-60BA-4768-B065-908F0322A239}"/>
    <cellStyle name="Explanatory Text 10" xfId="31201" xr:uid="{F2652249-82D2-4C14-8151-118887FE1B80}"/>
    <cellStyle name="Explanatory Text 10 2" xfId="31202" xr:uid="{6C4BE7AD-FF8C-4710-B13D-A4EDE591BD32}"/>
    <cellStyle name="Explanatory Text 11" xfId="31203" xr:uid="{5630260D-F1CC-4BB5-BB0A-531354FA2F83}"/>
    <cellStyle name="Explanatory Text 11 2" xfId="31204" xr:uid="{CBE8DBD2-A194-4991-940E-748B6A10699C}"/>
    <cellStyle name="Explanatory Text 12" xfId="31205" xr:uid="{CFBEDE7C-9576-49AA-B347-76915902A04F}"/>
    <cellStyle name="Explanatory Text 12 2" xfId="31206" xr:uid="{F8A65B32-7739-4F72-995A-A5A4F12BC92C}"/>
    <cellStyle name="Explanatory Text 13" xfId="31207" xr:uid="{D11B4E78-5B71-4F03-B7C9-4A178215ECE3}"/>
    <cellStyle name="Explanatory Text 13 2" xfId="31208" xr:uid="{C2EC8466-8564-46A0-AFE6-A3B321763708}"/>
    <cellStyle name="Explanatory Text 14" xfId="31209" xr:uid="{118D50BD-CE0E-4FBD-80E2-5CA26194C296}"/>
    <cellStyle name="Explanatory Text 15" xfId="31210" xr:uid="{C9EE7DC6-80BE-44AA-830A-288116404CDA}"/>
    <cellStyle name="Explanatory Text 16" xfId="31211" xr:uid="{EDC8A65B-EC5B-431F-BD73-2AD5F0B045DD}"/>
    <cellStyle name="Explanatory Text 17" xfId="31212" xr:uid="{8909A76B-9774-428F-9F5F-CC5288F08DD5}"/>
    <cellStyle name="Explanatory Text 18" xfId="31213" xr:uid="{D943FEBD-9E6D-4592-8637-F1FA342D05BE}"/>
    <cellStyle name="Explanatory Text 19" xfId="31214" xr:uid="{AF4F4B0F-7B81-4E6F-B9AE-1B3BCD18F660}"/>
    <cellStyle name="Explanatory Text 19 2" xfId="31215" xr:uid="{4DAAF016-6B2B-4729-A7C7-6239E8CF8CEC}"/>
    <cellStyle name="Explanatory Text 2" xfId="217" xr:uid="{77C03EBE-F8DE-4F6D-BA98-B519A4B537A4}"/>
    <cellStyle name="Explanatory Text 2 2" xfId="509" xr:uid="{6654DE08-145B-43C1-AC2A-2235B83B54DE}"/>
    <cellStyle name="Explanatory Text 2 2 2" xfId="31218" xr:uid="{ACED1136-7B39-407A-A352-D0780373F218}"/>
    <cellStyle name="Explanatory Text 2 2 3" xfId="31219" xr:uid="{3072F3BC-C967-42E6-873A-F476FD0EB206}"/>
    <cellStyle name="Explanatory Text 2 2 4" xfId="31217" xr:uid="{51B083BE-EF8E-4375-9D5A-40AB37829439}"/>
    <cellStyle name="Explanatory Text 2 3" xfId="2022" xr:uid="{287A8830-152D-446E-951B-841CFCE9BE22}"/>
    <cellStyle name="Explanatory Text 2 3 2" xfId="31216" xr:uid="{E3B2C78F-F6BE-46E0-82F9-6DBA21AE5937}"/>
    <cellStyle name="Explanatory Text 20" xfId="31220" xr:uid="{FEEEAEEA-B2CB-4AB2-9677-3968B5BD0083}"/>
    <cellStyle name="Explanatory Text 21" xfId="31196" xr:uid="{56CEF2E4-DF6D-4D8F-A0F1-CC32151A5C10}"/>
    <cellStyle name="Explanatory Text 22" xfId="1228" xr:uid="{734E4830-D5C1-4F9F-9692-29F70C98F7AB}"/>
    <cellStyle name="Explanatory Text 3" xfId="358" xr:uid="{19EEF771-CDF7-4E9A-8EFC-5282850823C9}"/>
    <cellStyle name="Explanatory Text 3 2" xfId="980" xr:uid="{3351C7E3-D0E8-4347-8939-B65B47CC90E0}"/>
    <cellStyle name="Explanatory Text 3 2 2" xfId="31222" xr:uid="{A5C4DFC4-3E8C-4BDE-8CD5-06D77297731A}"/>
    <cellStyle name="Explanatory Text 3 3" xfId="31221" xr:uid="{F39E9F8A-8A16-4401-8ED5-93A000B38CA7}"/>
    <cellStyle name="Explanatory Text 4" xfId="150" xr:uid="{801A3FB3-5689-4948-A842-5A5D0DADF348}"/>
    <cellStyle name="Explanatory Text 4 2" xfId="31224" xr:uid="{5BBEC90F-0D4F-41E7-A2F9-561DD8338903}"/>
    <cellStyle name="Explanatory Text 4 3" xfId="31223" xr:uid="{2DC7D1F3-2427-4E5C-A194-AC6304BC39E9}"/>
    <cellStyle name="Explanatory Text 5" xfId="31225" xr:uid="{9074EE8C-A988-476D-9886-D823CF00867A}"/>
    <cellStyle name="Explanatory Text 5 2" xfId="31226" xr:uid="{550E506C-3497-4CD3-B4E3-CE252E37FFC1}"/>
    <cellStyle name="Explanatory Text 6" xfId="31227" xr:uid="{17880921-3B96-4E18-8D46-4AA1FC024911}"/>
    <cellStyle name="Explanatory Text 6 2" xfId="31228" xr:uid="{B985F338-6AD7-441C-871D-17DFABA837D6}"/>
    <cellStyle name="Explanatory Text 6 3" xfId="31229" xr:uid="{9C3D5AE0-6D7E-46F0-A79E-32531A0BE142}"/>
    <cellStyle name="Explanatory Text 7" xfId="31230" xr:uid="{800DEA57-39F3-49AB-B7EE-0C4AE292B429}"/>
    <cellStyle name="Explanatory Text 7 2" xfId="31231" xr:uid="{CCB0519C-3FE0-4820-B488-A817D6BCE793}"/>
    <cellStyle name="Explanatory Text 8" xfId="31232" xr:uid="{8F49F7A0-46E6-4792-B697-09EB786438D4}"/>
    <cellStyle name="Explanatory Text 9" xfId="31233" xr:uid="{72C58589-6E24-4754-8C88-BD79FCADADE7}"/>
    <cellStyle name="Fixed" xfId="450" xr:uid="{E6E38FEC-17CF-4A1B-B01C-F84BC68652A4}"/>
    <cellStyle name="Fixed 2" xfId="577" xr:uid="{F7392BE4-B04C-40B2-B1D5-479B67FFDD11}"/>
    <cellStyle name="Followed Hyperlink 2" xfId="2343" xr:uid="{C9044D83-B715-458F-8A3A-C9E059904FD5}"/>
    <cellStyle name="Followed Hyperlink 3" xfId="1007" xr:uid="{2D65EE93-9FD7-4065-897F-D2854A1DB735}"/>
    <cellStyle name="Good 1" xfId="31235" xr:uid="{198650E2-A6A6-4677-B70B-8C3FCF7DC891}"/>
    <cellStyle name="Good 1 2" xfId="31236" xr:uid="{CCB1BFB8-88E2-4D61-B891-675B4EC785DB}"/>
    <cellStyle name="Good 1 2 2" xfId="31237" xr:uid="{7AD647BA-8FC7-4498-BA61-423EF84639BB}"/>
    <cellStyle name="Good 1 3" xfId="31238" xr:uid="{C5F614D2-B762-4DD2-BA51-6C38BCA5F031}"/>
    <cellStyle name="Good 10" xfId="31239" xr:uid="{FD80C10D-82AC-44AC-8B8E-660E8C95CB30}"/>
    <cellStyle name="Good 11" xfId="31240" xr:uid="{F151BFAC-3056-4269-B6E4-BD32FC2319E0}"/>
    <cellStyle name="Good 12" xfId="31241" xr:uid="{D6376709-CDF0-4F5F-B34A-FC8D2E8C00DE}"/>
    <cellStyle name="Good 13" xfId="31242" xr:uid="{30F7B337-93B1-474E-B2B8-562D243B1149}"/>
    <cellStyle name="Good 14" xfId="31243" xr:uid="{DE88E0AF-545C-4896-BA45-81DFAC6B7A9E}"/>
    <cellStyle name="Good 15" xfId="31244" xr:uid="{D3E629A9-D0F5-42E0-929F-6D2B60AFD07D}"/>
    <cellStyle name="Good 16" xfId="31245" xr:uid="{309C4D9D-630F-4D3C-8FDC-8FE8952D0C9D}"/>
    <cellStyle name="Good 17" xfId="31246" xr:uid="{662CC46F-BC0C-4539-84C0-106F1A9D1720}"/>
    <cellStyle name="Good 18" xfId="31247" xr:uid="{4247B95C-8E7B-445D-B8DD-6BCD5725B874}"/>
    <cellStyle name="Good 19" xfId="31248" xr:uid="{9BB9E172-CF59-4B90-8081-17CD6E10DDB0}"/>
    <cellStyle name="Good 19 2" xfId="31249" xr:uid="{C103497E-5A1C-435F-AFE3-66536D6A596C}"/>
    <cellStyle name="Good 2" xfId="218" xr:uid="{104663BC-0986-4889-9634-ABC18A76BFEC}"/>
    <cellStyle name="Good 2 2" xfId="510" xr:uid="{553957EF-DD98-426B-8B90-3F8261C14148}"/>
    <cellStyle name="Good 2 2 2" xfId="31252" xr:uid="{F8456A32-1334-4412-9DDB-821C801CE0A8}"/>
    <cellStyle name="Good 2 2 3" xfId="31253" xr:uid="{9D605285-9878-4D19-84A1-44877860FD8A}"/>
    <cellStyle name="Good 2 2 4" xfId="31251" xr:uid="{4D0D3BC3-A923-4C72-A826-F111F0C32D04}"/>
    <cellStyle name="Good 2 3" xfId="1076" xr:uid="{E1B59090-A4FD-4227-B307-3EDC5CC151D3}"/>
    <cellStyle name="Good 2 3 2" xfId="32158" xr:uid="{40411C14-B050-4FC8-AF1D-1C758D2B7E94}"/>
    <cellStyle name="Good 2 3 3" xfId="31254" xr:uid="{5BC9A9BF-C2D9-4A25-9F46-81D474EC47DD}"/>
    <cellStyle name="Good 2 4" xfId="2089" xr:uid="{F65BCBA4-7715-452A-9DF0-4100FC8DAF0F}"/>
    <cellStyle name="Good 2 4 2" xfId="32183" xr:uid="{5666DF4D-7E0B-44C4-B6DF-18FAD4DA13C0}"/>
    <cellStyle name="Good 2 4 3" xfId="31255" xr:uid="{BFBA13C6-07F2-4CBC-9047-9DF41857A55E}"/>
    <cellStyle name="Good 2 5" xfId="5348" xr:uid="{7DE8F17B-FC3C-423F-9D46-79DD49355B3F}"/>
    <cellStyle name="Good 2 5 2" xfId="31250" xr:uid="{FE444EBC-C151-4D52-91D1-AB0810FC3506}"/>
    <cellStyle name="Good 2 6" xfId="1557" xr:uid="{8406F0C2-E22F-41A4-9FEB-C7C9A5D06113}"/>
    <cellStyle name="Good 20" xfId="31256" xr:uid="{CEBAA9AC-1BE7-4D74-A050-EA80223508A9}"/>
    <cellStyle name="Good 21" xfId="31234" xr:uid="{3611BD33-0CD8-49A4-9275-5A7AD5DCE06A}"/>
    <cellStyle name="Good 22" xfId="83" xr:uid="{C0805D9C-6123-4BE4-833B-B3B89DCD75C4}"/>
    <cellStyle name="Good 3" xfId="383" xr:uid="{29EFBD40-BB30-498F-BFE4-E67EF2DCFE3C}"/>
    <cellStyle name="Good 3 2" xfId="970" xr:uid="{D8D27389-54DE-4919-8669-DD070D6495A2}"/>
    <cellStyle name="Good 3 2 2" xfId="31259" xr:uid="{2E6AE032-799D-4E4F-9147-5BF580078860}"/>
    <cellStyle name="Good 3 2 3" xfId="31258" xr:uid="{02A65105-0C33-4EDF-BE7A-F8B27128F077}"/>
    <cellStyle name="Good 3 3" xfId="2137" xr:uid="{4D6BE7AF-E9C7-4658-B7B6-46520CFF893C}"/>
    <cellStyle name="Good 3 3 2" xfId="31257" xr:uid="{CFC4AB33-2934-4EFC-A3D2-EE7280F14CFC}"/>
    <cellStyle name="Good 3 4" xfId="5333" xr:uid="{2AE50099-031E-47DB-91AC-5504A0D9653C}"/>
    <cellStyle name="Good 3 5" xfId="1541" xr:uid="{CB136C31-325D-4428-9892-21CD8D9162E3}"/>
    <cellStyle name="Good 4" xfId="1127" xr:uid="{630C5039-D7AC-4CB1-81C1-EA47BE980904}"/>
    <cellStyle name="Good 4 2" xfId="31261" xr:uid="{EA4F6B69-177E-4DC2-85A2-C19C5B6DDA01}"/>
    <cellStyle name="Good 4 3" xfId="31262" xr:uid="{3C47FB65-5945-424D-A20A-9FA40E5B8FF5}"/>
    <cellStyle name="Good 4 4" xfId="31260" xr:uid="{540719AF-6116-4E8B-A5FC-5A5D0C4A8ED7}"/>
    <cellStyle name="Good 5" xfId="1301" xr:uid="{E558BFF9-A225-468B-9E2E-FFA4E02C5279}"/>
    <cellStyle name="Good 5 2" xfId="31264" xr:uid="{1E75AE9E-CC0B-4475-8D93-D7A6499F7DEC}"/>
    <cellStyle name="Good 5 3" xfId="31263" xr:uid="{4F5FED38-5D96-48B9-88AB-7292814665B2}"/>
    <cellStyle name="Good 6" xfId="31265" xr:uid="{B33FC892-E8C8-4D35-8151-470363A2C8E5}"/>
    <cellStyle name="Good 7" xfId="31266" xr:uid="{F1954D8F-A245-4894-9B43-F578AE5B33DA}"/>
    <cellStyle name="Good 8" xfId="31267" xr:uid="{B2686710-E590-4D2D-9D59-C216F31902C4}"/>
    <cellStyle name="Good 9" xfId="31268" xr:uid="{972274F1-7E8A-40EF-90DD-4988F77EEDC8}"/>
    <cellStyle name="Heading 1 1" xfId="31269" xr:uid="{24251C92-9256-48BD-B72E-92AF0E7830A1}"/>
    <cellStyle name="Heading 1 1 2" xfId="31270" xr:uid="{B6A6DD2F-2B31-44A8-9986-11DC96D4C5C1}"/>
    <cellStyle name="Heading 1 1 2 2" xfId="31271" xr:uid="{B24FB4A2-29E6-47FE-89B5-100A46C2BC80}"/>
    <cellStyle name="Heading 1 1 3" xfId="31272" xr:uid="{B273BE28-4B93-4F5D-B056-71282075F4A8}"/>
    <cellStyle name="Heading 1 10" xfId="31273" xr:uid="{4DF43E62-9990-4CDE-B3E2-97CA47C9F53C}"/>
    <cellStyle name="Heading 1 11" xfId="31274" xr:uid="{BDB06295-55C6-4FCD-857F-602E0FFC300F}"/>
    <cellStyle name="Heading 1 12" xfId="31275" xr:uid="{314F1583-10BC-41EA-A899-9F4D353F6C9B}"/>
    <cellStyle name="Heading 1 13" xfId="31276" xr:uid="{49611188-5341-49AE-B794-FF18BED35064}"/>
    <cellStyle name="Heading 1 14" xfId="31277" xr:uid="{98278523-8E2F-49BC-818D-15F8F4D823C5}"/>
    <cellStyle name="Heading 1 15" xfId="31278" xr:uid="{A43F57F9-46DA-433A-8BF2-A4A170AFEF46}"/>
    <cellStyle name="Heading 1 16" xfId="31279" xr:uid="{8DF676C7-9721-4C11-A54D-498E46F79BCB}"/>
    <cellStyle name="Heading 1 17" xfId="31280" xr:uid="{33C6FD93-E209-470E-A986-4BA527A47193}"/>
    <cellStyle name="Heading 1 18" xfId="31281" xr:uid="{65091006-FFC1-48D0-86E6-C0B9368DA8D5}"/>
    <cellStyle name="Heading 1 19" xfId="31282" xr:uid="{1B56286D-49EE-42CB-A4D8-92537F8E3795}"/>
    <cellStyle name="Heading 1 2" xfId="219" xr:uid="{A67C25D2-1F91-4CAC-A0FD-FAEB7EFEA461}"/>
    <cellStyle name="Heading 1 2 2" xfId="511" xr:uid="{9EA6C3D1-E8CE-4DDB-96FF-C12C316494EB}"/>
    <cellStyle name="Heading 1 2 2 2" xfId="31285" xr:uid="{96BC346C-19C1-414F-972D-B0C8D945660C}"/>
    <cellStyle name="Heading 1 2 2 3" xfId="31286" xr:uid="{351D7930-E276-443E-9264-36F41B38AC4E}"/>
    <cellStyle name="Heading 1 2 2 4" xfId="31284" xr:uid="{1271070B-3150-4027-BB11-EDEDA194735E}"/>
    <cellStyle name="Heading 1 2 3" xfId="2044" xr:uid="{24ED862F-73A0-4B8E-A02B-6E2F17C75BFB}"/>
    <cellStyle name="Heading 1 2 3 2" xfId="31287" xr:uid="{BCCCEA19-F223-4DC9-8528-C8E01523F7BB}"/>
    <cellStyle name="Heading 1 2 4" xfId="31283" xr:uid="{C6D65148-D329-4595-8692-23F14BFF1E27}"/>
    <cellStyle name="Heading 1 20" xfId="31288" xr:uid="{40498C45-65AB-458B-A178-9601E4A597C4}"/>
    <cellStyle name="Heading 1 21" xfId="31289" xr:uid="{242F5654-D07C-40ED-BFC6-056594CE80BB}"/>
    <cellStyle name="Heading 1 22" xfId="31290" xr:uid="{FB68613A-9B3E-47AC-98EB-DD76D23E3101}"/>
    <cellStyle name="Heading 1 23" xfId="31291" xr:uid="{64BCB974-1AF3-4BF9-A7D7-B08FC3C3AEB7}"/>
    <cellStyle name="Heading 1 24" xfId="31292" xr:uid="{2D87483F-3CBA-47CE-A69E-2D8F567876B7}"/>
    <cellStyle name="Heading 1 25" xfId="1217" xr:uid="{7822774A-3825-4637-8212-0856033F12BE}"/>
    <cellStyle name="Heading 1 3" xfId="391" xr:uid="{1011F719-1B11-469A-A973-E66D182E06D4}"/>
    <cellStyle name="Heading 1 3 2" xfId="966" xr:uid="{40FEB834-2061-49EE-B0A5-EE974D20A233}"/>
    <cellStyle name="Heading 1 3 2 2" xfId="31295" xr:uid="{8B2C5F5C-F56D-4AE5-B13D-E456C2497D44}"/>
    <cellStyle name="Heading 1 3 2 3" xfId="31294" xr:uid="{08882940-9633-4F20-B9BC-673E9E57AE7F}"/>
    <cellStyle name="Heading 1 3 3" xfId="31293" xr:uid="{EDBF3F15-7B9D-4871-9FDC-734D0DB887D1}"/>
    <cellStyle name="Heading 1 4" xfId="140" xr:uid="{C65FC1B2-DDBE-40B1-A3DD-1B8A05BB21BC}"/>
    <cellStyle name="Heading 1 4 2" xfId="31297" xr:uid="{03D1EDD8-6D88-4EE3-8485-7A9DB7BC34F1}"/>
    <cellStyle name="Heading 1 4 3" xfId="31298" xr:uid="{E568C47F-3A42-4685-8ED2-582AEE1672A0}"/>
    <cellStyle name="Heading 1 4 4" xfId="31299" xr:uid="{91701959-7CF3-4503-A201-E563FEA7579B}"/>
    <cellStyle name="Heading 1 4 5" xfId="31300" xr:uid="{85F1E73F-5084-4CB6-8260-17260502686E}"/>
    <cellStyle name="Heading 1 4 6" xfId="31301" xr:uid="{0C41A0C4-791E-44E3-90B6-E4E0DEC5DCF5}"/>
    <cellStyle name="Heading 1 4 7" xfId="31296" xr:uid="{2BEF1D2B-8CFB-47F4-9C97-7975EBCA2C27}"/>
    <cellStyle name="Heading 1 5" xfId="31302" xr:uid="{34B8A3CE-52D7-4094-82B8-CFB57B27ABAF}"/>
    <cellStyle name="Heading 1 5 2" xfId="31303" xr:uid="{47E6BA33-7D04-41CA-9C02-D6A5B0E02DB2}"/>
    <cellStyle name="Heading 1 6" xfId="31304" xr:uid="{1460DF7B-0145-4F50-9A22-4BE50512E457}"/>
    <cellStyle name="Heading 1 7" xfId="31305" xr:uid="{A9CD0ABC-7E37-4A58-B9AD-FA86C1FB560F}"/>
    <cellStyle name="Heading 1 8" xfId="31306" xr:uid="{F0D58A4D-F9FE-4DC2-A5B9-ACE3E212CCED}"/>
    <cellStyle name="Heading 1 9" xfId="31307" xr:uid="{E1E747CA-4292-4727-826B-FAE6C4A916E9}"/>
    <cellStyle name="Heading 2 1" xfId="31308" xr:uid="{9703C8D6-0A79-4957-A620-EF7894F1E3A7}"/>
    <cellStyle name="Heading 2 1 2" xfId="31309" xr:uid="{C6650D8C-54AB-4778-9840-1B827853C172}"/>
    <cellStyle name="Heading 2 1 2 2" xfId="31310" xr:uid="{745E1BCD-D7E7-4E15-A911-B6E9FB73BB10}"/>
    <cellStyle name="Heading 2 1 3" xfId="31311" xr:uid="{E73A18B0-03D3-4DC4-A2A8-154681D15B66}"/>
    <cellStyle name="Heading 2 10" xfId="31312" xr:uid="{C0F97022-2DAE-40FF-9196-8524DDEE0C42}"/>
    <cellStyle name="Heading 2 11" xfId="31313" xr:uid="{2DB272D9-CD04-447D-81AC-2CF533D75B6D}"/>
    <cellStyle name="Heading 2 12" xfId="31314" xr:uid="{60707603-9F69-476F-9A0C-76B4E7B8F0F4}"/>
    <cellStyle name="Heading 2 13" xfId="31315" xr:uid="{89EF8238-DCAA-4CA0-BCB6-F0E4CADC2287}"/>
    <cellStyle name="Heading 2 14" xfId="31316" xr:uid="{92A0A5A4-8403-44EF-BE89-5068C0470983}"/>
    <cellStyle name="Heading 2 15" xfId="31317" xr:uid="{F6ECFB90-DF10-4305-9A40-903CA128EFB5}"/>
    <cellStyle name="Heading 2 16" xfId="31318" xr:uid="{F2C76838-E9F5-4204-9344-DB360EB65E19}"/>
    <cellStyle name="Heading 2 17" xfId="31319" xr:uid="{565123CA-CBFC-463D-99A1-A6E474696A15}"/>
    <cellStyle name="Heading 2 18" xfId="31320" xr:uid="{1C8BB16F-F011-44AA-ACB0-CBB80179623E}"/>
    <cellStyle name="Heading 2 19" xfId="31321" xr:uid="{DC62F1ED-C43B-43E1-9419-8AEB197CF1B8}"/>
    <cellStyle name="Heading 2 19 2" xfId="31322" xr:uid="{C4C26C12-FCAB-436A-89E2-22F4E244FA3D}"/>
    <cellStyle name="Heading 2 2" xfId="220" xr:uid="{885962FB-23C1-4002-9EDF-07E96A7D8E06}"/>
    <cellStyle name="Heading 2 2 2" xfId="512" xr:uid="{4F892935-5E51-4811-AEED-66BC94121ACB}"/>
    <cellStyle name="Heading 2 2 2 2" xfId="31325" xr:uid="{1DA89E05-1368-486E-AEBF-675EAC86C6E2}"/>
    <cellStyle name="Heading 2 2 2 3" xfId="31326" xr:uid="{35593775-815D-4C62-8E3A-4ADF34FCFA97}"/>
    <cellStyle name="Heading 2 2 2 4" xfId="31324" xr:uid="{FF0A2DB9-9B46-48B3-A2D1-D9FCA633915C}"/>
    <cellStyle name="Heading 2 2 3" xfId="2095" xr:uid="{4389F659-1F1D-480E-9711-C4EF5ED24BCD}"/>
    <cellStyle name="Heading 2 2 3 2" xfId="32182" xr:uid="{D751C1FD-6F0F-49B8-B2AE-4749BB1F28A0}"/>
    <cellStyle name="Heading 2 2 3 3" xfId="31327" xr:uid="{B0A16C05-DB3B-4741-8B15-4CA83F343CFC}"/>
    <cellStyle name="Heading 2 2 4" xfId="5347" xr:uid="{C10ADFB8-0E92-46A2-AAB9-379CD4A637AF}"/>
    <cellStyle name="Heading 2 2 4 2" xfId="31328" xr:uid="{29B5AAD7-99CD-4CFE-87B7-3FB64334323D}"/>
    <cellStyle name="Heading 2 2 5" xfId="1556" xr:uid="{36B6653C-180A-4A24-9535-1E6C16CC6EBD}"/>
    <cellStyle name="Heading 2 2 5 2" xfId="31323" xr:uid="{625C77E5-D7B2-45D0-B7A2-C7D0DC129A28}"/>
    <cellStyle name="Heading 2 20" xfId="31329" xr:uid="{9043BA76-ED87-4F17-B0A6-78C97B2EB1DA}"/>
    <cellStyle name="Heading 2 21" xfId="31330" xr:uid="{07A8CC6C-8548-4C8A-B83D-2739E287D40E}"/>
    <cellStyle name="Heading 2 22" xfId="31331" xr:uid="{052FAFE5-3697-44F1-BF44-FB03E02EC034}"/>
    <cellStyle name="Heading 2 23" xfId="31332" xr:uid="{F1ECEC4A-BE0E-4BF1-A629-D2102C951645}"/>
    <cellStyle name="Heading 2 24" xfId="31333" xr:uid="{10111CB1-7B7D-42DE-8651-AEB1FEDF371B}"/>
    <cellStyle name="Heading 2 25" xfId="1218" xr:uid="{7D8A5AFE-D3F9-43EB-805C-EE6EEFEFCC88}"/>
    <cellStyle name="Heading 2 3" xfId="389" xr:uid="{1A71A2A4-45DA-4379-B7AA-97AD6455ED53}"/>
    <cellStyle name="Heading 2 3 2" xfId="967" xr:uid="{CF282881-BDE1-44CE-A8D8-D684146DF136}"/>
    <cellStyle name="Heading 2 3 2 2" xfId="31336" xr:uid="{32D84486-9A27-4CB5-BB7C-C940B04DF2A5}"/>
    <cellStyle name="Heading 2 3 2 3" xfId="31335" xr:uid="{F0968F9E-8C2B-4F5D-BE27-3C9A357757E7}"/>
    <cellStyle name="Heading 2 3 3" xfId="2140" xr:uid="{7F5BB802-8EBC-4894-B930-01691C808993}"/>
    <cellStyle name="Heading 2 3 3 2" xfId="31334" xr:uid="{8F5FF11A-1B0D-4F3E-9B86-E54F97B5E3CD}"/>
    <cellStyle name="Heading 2 3 4" xfId="5334" xr:uid="{E671D0C8-B3F7-49A5-9D79-351ADCAD62B0}"/>
    <cellStyle name="Heading 2 3 5" xfId="1542" xr:uid="{2A70D216-CF0A-4A94-8A9B-06D657609965}"/>
    <cellStyle name="Heading 2 4" xfId="141" xr:uid="{7CB3FD26-2490-4727-8AB0-59733BE74511}"/>
    <cellStyle name="Heading 2 4 2" xfId="31338" xr:uid="{DA34C790-85B4-4EA1-9678-300EEB1ABEC6}"/>
    <cellStyle name="Heading 2 4 3" xfId="31339" xr:uid="{8B8AC93C-2813-45BD-BC99-3BD40622D16B}"/>
    <cellStyle name="Heading 2 4 4" xfId="31340" xr:uid="{1B51BD95-6739-45BB-BBE7-9FA8E0B6DB8F}"/>
    <cellStyle name="Heading 2 4 5" xfId="31341" xr:uid="{80CD8E26-355A-42E3-BD60-C21E59A97824}"/>
    <cellStyle name="Heading 2 4 6" xfId="31342" xr:uid="{90C4EDB7-0298-4450-82F6-D57546B8B83F}"/>
    <cellStyle name="Heading 2 4 7" xfId="31337" xr:uid="{79FD2617-441A-4515-8580-91F226A144C3}"/>
    <cellStyle name="Heading 2 5" xfId="31343" xr:uid="{C5C1F4EE-8A01-4379-8B5F-C1D993A3AFE3}"/>
    <cellStyle name="Heading 2 5 2" xfId="31344" xr:uid="{A3F9818E-3497-47EA-8736-0BE7A4A6C3BB}"/>
    <cellStyle name="Heading 2 6" xfId="31345" xr:uid="{029D1A82-88A1-4571-980F-36BB4923161B}"/>
    <cellStyle name="Heading 2 7" xfId="31346" xr:uid="{AEFF97DD-E07C-4B38-92F8-CCBFFF5362D1}"/>
    <cellStyle name="Heading 2 8" xfId="31347" xr:uid="{3C33057C-1092-4560-9126-BF2BE461485B}"/>
    <cellStyle name="Heading 2 9" xfId="31348" xr:uid="{0A8ECB0A-6366-4F5C-ADEF-56CA9B0CF2E1}"/>
    <cellStyle name="Heading 3 1" xfId="31349" xr:uid="{16310063-7D4A-48F6-8DFD-AD17B4DC3D76}"/>
    <cellStyle name="Heading 3 1 2" xfId="31350" xr:uid="{C3E562CC-797F-46BC-BA7F-9B6CA05FACE4}"/>
    <cellStyle name="Heading 3 1 2 2" xfId="31351" xr:uid="{F0C27431-6C91-4C9C-9663-0D63F9AB8500}"/>
    <cellStyle name="Heading 3 1 2 3" xfId="32206" xr:uid="{6074B24A-4BCA-4F3A-832D-565ADFE398A8}"/>
    <cellStyle name="Heading 3 1 3" xfId="31352" xr:uid="{110B006E-3236-473E-8DCE-05CCFD9D84E7}"/>
    <cellStyle name="Heading 3 1 3 2" xfId="32207" xr:uid="{BC262DE5-D32D-48E1-A52C-031C4DC4BE29}"/>
    <cellStyle name="Heading 3 1 4" xfId="32205" xr:uid="{C9F18833-7CCC-49C5-AE2E-BA4D532568DC}"/>
    <cellStyle name="Heading 3 10" xfId="31353" xr:uid="{14B8C3B3-5207-424A-A927-96EA6BA43BD8}"/>
    <cellStyle name="Heading 3 10 2" xfId="32208" xr:uid="{D80109C6-41B9-4385-9F60-A90645F9E593}"/>
    <cellStyle name="Heading 3 11" xfId="31354" xr:uid="{EFCBB620-F58C-4699-A7C0-01BB1ED05F6D}"/>
    <cellStyle name="Heading 3 11 2" xfId="32209" xr:uid="{EC2E8A51-11B6-44C5-959A-4763632BF266}"/>
    <cellStyle name="Heading 3 12" xfId="31355" xr:uid="{D3F6251F-4DDC-4504-87CA-9EEA409D30AD}"/>
    <cellStyle name="Heading 3 12 2" xfId="32210" xr:uid="{5240C7B5-550C-4BB2-9A8F-13DEDAF8DD6A}"/>
    <cellStyle name="Heading 3 13" xfId="31356" xr:uid="{91477579-83C0-4706-8825-A40B8A0BC1BC}"/>
    <cellStyle name="Heading 3 13 2" xfId="32211" xr:uid="{026CE341-4914-441F-8507-D23917BB6682}"/>
    <cellStyle name="Heading 3 14" xfId="31357" xr:uid="{A0EE5495-0DE3-4292-8080-00B4FA995B4E}"/>
    <cellStyle name="Heading 3 14 2" xfId="32212" xr:uid="{C113CD05-2060-4900-A9F0-503CDC1F8FAA}"/>
    <cellStyle name="Heading 3 15" xfId="31358" xr:uid="{C964820A-D885-4EE7-8E23-52079D869EFC}"/>
    <cellStyle name="Heading 3 15 2" xfId="32213" xr:uid="{77447402-70F9-4727-B852-CBCC3B90F808}"/>
    <cellStyle name="Heading 3 16" xfId="31359" xr:uid="{56E10B47-B5A4-46A3-9083-E4A3AA5D3246}"/>
    <cellStyle name="Heading 3 16 2" xfId="32214" xr:uid="{41B9A044-2AF3-41D3-A6AC-AB65141C8EF7}"/>
    <cellStyle name="Heading 3 17" xfId="31360" xr:uid="{1DDE4368-C823-4E7F-9314-ED5EB00909F8}"/>
    <cellStyle name="Heading 3 17 2" xfId="32215" xr:uid="{19E61433-4C84-4254-95DC-BB31CE3DFEDC}"/>
    <cellStyle name="Heading 3 18" xfId="31361" xr:uid="{BE356F0A-9E93-4E4A-9DCA-7838E3519D3E}"/>
    <cellStyle name="Heading 3 18 2" xfId="32216" xr:uid="{75988F8C-22F1-4748-B304-0366234AF64B}"/>
    <cellStyle name="Heading 3 19" xfId="31362" xr:uid="{49443AD7-FF1E-4C0B-8E42-8FB93B6DA4A2}"/>
    <cellStyle name="Heading 3 19 2" xfId="31363" xr:uid="{83939DBB-7699-4C0F-AC1D-A14FA8B7706C}"/>
    <cellStyle name="Heading 3 19 2 2" xfId="32218" xr:uid="{80D15BCB-75F1-434D-BB63-A3E65869A205}"/>
    <cellStyle name="Heading 3 19 3" xfId="32217" xr:uid="{F470C3F1-C569-4B6D-BC12-E00AC2A920B2}"/>
    <cellStyle name="Heading 3 2" xfId="221" xr:uid="{2AA5FB3A-0CCC-4608-A330-7A7134F9532D}"/>
    <cellStyle name="Heading 3 2 10" xfId="1313" xr:uid="{4BB4398D-4DF8-47C6-B9FD-14FAC0198C6E}"/>
    <cellStyle name="Heading 3 2 10 10" xfId="14480" xr:uid="{C5FF24F6-272B-4E7D-A336-CDBA4C78E195}"/>
    <cellStyle name="Heading 3 2 10 11" xfId="14295" xr:uid="{30FEF999-7741-4DC6-96F1-FDB6F12DD509}"/>
    <cellStyle name="Heading 3 2 10 2" xfId="3621" xr:uid="{60ABEB54-037E-4268-9C7E-FB8B62D6C805}"/>
    <cellStyle name="Heading 3 2 10 2 2" xfId="7251" xr:uid="{7E0941A5-8593-4ACA-8174-3604DF8B8413}"/>
    <cellStyle name="Heading 3 2 10 2 2 2" xfId="13501" xr:uid="{C705258F-2A80-40B4-BD1D-CD6385039DAC}"/>
    <cellStyle name="Heading 3 2 10 2 2 2 2" xfId="27734" xr:uid="{DAB09DF0-0D8B-45A2-A270-248418875BB1}"/>
    <cellStyle name="Heading 3 2 10 2 2 3" xfId="19561" xr:uid="{101E17C0-0633-4F1C-AAC6-1586C955D849}"/>
    <cellStyle name="Heading 3 2 10 2 2 4" xfId="21835" xr:uid="{59302DCE-39FB-4E09-A18A-524E8A3C67F3}"/>
    <cellStyle name="Heading 3 2 10 2 3" xfId="10584" xr:uid="{97426139-5F6B-44B2-9F12-A333238A361C}"/>
    <cellStyle name="Heading 3 2 10 2 3 2" xfId="24822" xr:uid="{40DB39B6-DA60-4695-B4F6-DC02D7898CC4}"/>
    <cellStyle name="Heading 3 2 10 2 4" xfId="16614" xr:uid="{DC014542-3132-423C-B0E3-340B7521B04E}"/>
    <cellStyle name="Heading 3 2 10 2 5" xfId="20544" xr:uid="{8E10B26E-968D-4FF3-A12A-E23DD7F4907E}"/>
    <cellStyle name="Heading 3 2 10 3" xfId="4227" xr:uid="{2B287F51-1B22-4835-8B3A-263A90117CE6}"/>
    <cellStyle name="Heading 3 2 10 3 2" xfId="11128" xr:uid="{8B74AD25-2DB6-439A-BFFF-4782FA9358F2}"/>
    <cellStyle name="Heading 3 2 10 3 2 2" xfId="25363" xr:uid="{D0269730-BC40-4C8A-BEE2-89C04FDE910C}"/>
    <cellStyle name="Heading 3 2 10 3 3" xfId="17155" xr:uid="{BECE76D0-2169-49AC-AF8A-772B421A0A91}"/>
    <cellStyle name="Heading 3 2 10 3 4" xfId="20796" xr:uid="{15A14F58-0093-4B74-BDD0-2575B7487D5F}"/>
    <cellStyle name="Heading 3 2 10 4" xfId="5816" xr:uid="{C13FFD0C-74F2-4826-8DA8-E9EBA9D992E7}"/>
    <cellStyle name="Heading 3 2 10 4 2" xfId="9165" xr:uid="{033FD736-18A0-4F9E-9942-DE9333FF2CFF}"/>
    <cellStyle name="Heading 3 2 10 4 2 2" xfId="23407" xr:uid="{E6FFF049-C9C8-4FED-AD84-5E377CBE9FAD}"/>
    <cellStyle name="Heading 3 2 10 4 3" xfId="15174" xr:uid="{D190F0C4-434A-44C3-A405-799C39586C5D}"/>
    <cellStyle name="Heading 3 2 10 4 4" xfId="21552" xr:uid="{5474C0E7-584E-450D-BFF7-0446BA7DB04C}"/>
    <cellStyle name="Heading 3 2 10 5" xfId="4985" xr:uid="{DDF2F590-AF0B-4404-911E-0296A63AA64A}"/>
    <cellStyle name="Heading 3 2 10 5 2" xfId="11861" xr:uid="{8FE65422-C53A-4811-840F-3DD710C33018}"/>
    <cellStyle name="Heading 3 2 10 5 2 2" xfId="26094" xr:uid="{E3B92F31-3AD4-4650-9691-3F1F6B8628FC}"/>
    <cellStyle name="Heading 3 2 10 5 3" xfId="17913" xr:uid="{3BA984BF-56E1-425A-8EEB-E8F702C49C44}"/>
    <cellStyle name="Heading 3 2 10 5 4" xfId="21257" xr:uid="{CE4B4E67-E280-4B52-88D6-CAB882028875}"/>
    <cellStyle name="Heading 3 2 10 6" xfId="5147" xr:uid="{1C242183-48C0-4C9C-964C-D1ECAA83300E}"/>
    <cellStyle name="Heading 3 2 10 6 2" xfId="12023" xr:uid="{3262A84D-7E60-4391-9432-CB7F1B5A67D6}"/>
    <cellStyle name="Heading 3 2 10 6 2 2" xfId="26256" xr:uid="{2E43CFB6-9C4E-42FF-9C78-361CAAA6AF08}"/>
    <cellStyle name="Heading 3 2 10 6 3" xfId="18075" xr:uid="{C8FE8967-3468-43E6-8D88-770F613E0F70}"/>
    <cellStyle name="Heading 3 2 10 6 4" xfId="21419" xr:uid="{E8971385-EB52-4751-BD7A-481BBB34C620}"/>
    <cellStyle name="Heading 3 2 10 7" xfId="7978" xr:uid="{8472069C-2435-4C4A-9B9A-6BCED41FCC0A}"/>
    <cellStyle name="Heading 3 2 10 7 2" xfId="20286" xr:uid="{5C0ECE25-69E9-4887-96DD-396C2E8CB671}"/>
    <cellStyle name="Heading 3 2 10 7 3" xfId="22268" xr:uid="{D2CA0C28-1314-464C-9DE9-F855B3856369}"/>
    <cellStyle name="Heading 3 2 10 8" xfId="8438" xr:uid="{590040F5-7946-4051-BD45-005A648115BC}"/>
    <cellStyle name="Heading 3 2 10 8 2" xfId="22690" xr:uid="{C6913290-02E7-4A16-99F4-6EEF968A5C6B}"/>
    <cellStyle name="Heading 3 2 10 9" xfId="8687" xr:uid="{A0FCADA8-7939-4840-9C98-AB323DD39F3C}"/>
    <cellStyle name="Heading 3 2 10 9 2" xfId="22935" xr:uid="{DCFE9C41-B1B1-4AE1-B878-50046496CB30}"/>
    <cellStyle name="Heading 3 2 11" xfId="2370" xr:uid="{0C59B2CE-3790-4D5E-87FC-23F7D1C73468}"/>
    <cellStyle name="Heading 3 2 11 10" xfId="20415" xr:uid="{168A7DDF-0B7B-4C1B-82D9-86260CB38D34}"/>
    <cellStyle name="Heading 3 2 11 2" xfId="3623" xr:uid="{A815CD56-4BA5-4A9F-8716-64CD11B9DD74}"/>
    <cellStyle name="Heading 3 2 11 2 2" xfId="7253" xr:uid="{EEB60901-959E-4765-8147-154F6E604F55}"/>
    <cellStyle name="Heading 3 2 11 2 2 2" xfId="13503" xr:uid="{0D125C4F-39ED-4275-8B04-6BE32ADA933D}"/>
    <cellStyle name="Heading 3 2 11 2 2 2 2" xfId="27736" xr:uid="{28E07D3A-2FC7-42E6-B43E-32577D552238}"/>
    <cellStyle name="Heading 3 2 11 2 2 3" xfId="19563" xr:uid="{088EE432-F24D-406A-ABB8-032FC16805FD}"/>
    <cellStyle name="Heading 3 2 11 2 2 4" xfId="21837" xr:uid="{4F93A45F-4AD8-4C58-9457-F5BDB31FB05C}"/>
    <cellStyle name="Heading 3 2 11 2 3" xfId="10586" xr:uid="{F15FB919-5CAE-447A-9E99-EE2EAB7AABF6}"/>
    <cellStyle name="Heading 3 2 11 2 3 2" xfId="24824" xr:uid="{C9B2D4E4-9002-4C71-B486-B0F8ACD25C4C}"/>
    <cellStyle name="Heading 3 2 11 2 4" xfId="16616" xr:uid="{2E2DCDF2-4F30-4A40-941F-998A8649A343}"/>
    <cellStyle name="Heading 3 2 11 2 5" xfId="20546" xr:uid="{1CE9C520-40A4-49A7-A27B-1312F42364E0}"/>
    <cellStyle name="Heading 3 2 11 3" xfId="4229" xr:uid="{F78FFF9C-C863-41B7-93DD-BCD702FFC1F1}"/>
    <cellStyle name="Heading 3 2 11 3 2" xfId="11130" xr:uid="{0EED14A1-DCB5-431D-AB81-751D23E19701}"/>
    <cellStyle name="Heading 3 2 11 3 2 2" xfId="25365" xr:uid="{E4C0D46B-3EA4-4ED6-ACC6-D1BEE05FAECE}"/>
    <cellStyle name="Heading 3 2 11 3 3" xfId="17157" xr:uid="{BB7CFD41-1F63-48FF-8F7F-FFAF6A4EBBE5}"/>
    <cellStyle name="Heading 3 2 11 3 4" xfId="20798" xr:uid="{8AA9565F-1DEE-4201-B9DA-4B8A4B2528EF}"/>
    <cellStyle name="Heading 3 2 11 4" xfId="5948" xr:uid="{AAB0B5AF-CDFF-4434-B2C6-EBA77ED28AA1}"/>
    <cellStyle name="Heading 3 2 11 4 2" xfId="9279" xr:uid="{EF611259-DBCE-4D9F-9D76-99531106C14A}"/>
    <cellStyle name="Heading 3 2 11 4 2 2" xfId="23519" xr:uid="{4C50CBEC-C635-454B-BE1E-C4E0D7CE9403}"/>
    <cellStyle name="Heading 3 2 11 4 3" xfId="15314" xr:uid="{CF2CDB7C-8243-4907-A87B-CD41A7E6C223}"/>
    <cellStyle name="Heading 3 2 11 4 4" xfId="21609" xr:uid="{CAAFE8F0-8D78-46C7-A348-53F99A875FA9}"/>
    <cellStyle name="Heading 3 2 11 5" xfId="4987" xr:uid="{F08E8EC7-590A-47BA-8ED4-EACB87180173}"/>
    <cellStyle name="Heading 3 2 11 5 2" xfId="11863" xr:uid="{B60E8E69-6231-455C-BE7C-11DB1BFE7D60}"/>
    <cellStyle name="Heading 3 2 11 5 2 2" xfId="26096" xr:uid="{5B25B99C-1C94-485B-90C7-7409CFCE4C0C}"/>
    <cellStyle name="Heading 3 2 11 5 3" xfId="17915" xr:uid="{16780E1A-BBA4-4392-A966-C954B59FE5C6}"/>
    <cellStyle name="Heading 3 2 11 5 4" xfId="21259" xr:uid="{45861DA8-3437-47B0-B2D3-AB60290DB7D3}"/>
    <cellStyle name="Heading 3 2 11 6" xfId="5015" xr:uid="{E1274CAE-0A1F-44E3-87F3-3CAD7203FB52}"/>
    <cellStyle name="Heading 3 2 11 6 2" xfId="11891" xr:uid="{6CB37EEF-6CB0-4E21-A976-57E7F6C1F993}"/>
    <cellStyle name="Heading 3 2 11 6 2 2" xfId="26124" xr:uid="{6B347E9D-DEB7-4ADF-A09A-EA7748E0A17E}"/>
    <cellStyle name="Heading 3 2 11 6 3" xfId="17943" xr:uid="{574C492C-FEB9-49DC-8406-1616E52C5847}"/>
    <cellStyle name="Heading 3 2 11 6 4" xfId="21287" xr:uid="{8E254667-7079-4C13-90AE-C289F6DF828C}"/>
    <cellStyle name="Heading 3 2 11 7" xfId="4762" xr:uid="{D739DDBF-6A5D-472B-BE2E-A39318583F29}"/>
    <cellStyle name="Heading 3 2 11 7 2" xfId="17690" xr:uid="{6AB9D305-C12F-4229-8CBB-B80736084DC1}"/>
    <cellStyle name="Heading 3 2 11 7 3" xfId="21159" xr:uid="{641B4A2C-2896-4D38-88D8-3EC5C394EC88}"/>
    <cellStyle name="Heading 3 2 11 8" xfId="8440" xr:uid="{2912D7ED-3788-432E-9841-B7393956B706}"/>
    <cellStyle name="Heading 3 2 11 8 2" xfId="22692" xr:uid="{3653D787-898F-4067-8B4D-F2C329C8F2F7}"/>
    <cellStyle name="Heading 3 2 11 9" xfId="14482" xr:uid="{3A89870F-2520-48FA-9ACE-92BDF06813B3}"/>
    <cellStyle name="Heading 3 2 12" xfId="2401" xr:uid="{B8C350B3-0E24-42E3-A4A2-3494A0ED7232}"/>
    <cellStyle name="Heading 3 2 12 2" xfId="6005" xr:uid="{B219A70D-107D-499C-8327-4281AFD693E7}"/>
    <cellStyle name="Heading 3 2 12 2 2" xfId="12425" xr:uid="{45CE4E97-538E-4DC8-BE9A-554E6ABB3735}"/>
    <cellStyle name="Heading 3 2 12 2 2 2" xfId="26658" xr:uid="{43B1BCF4-A23C-44C6-ADB6-F3D66BB4E8AA}"/>
    <cellStyle name="Heading 3 2 12 2 3" xfId="18485" xr:uid="{4ED754BB-1CB9-469C-99CA-C2CDB249E00D}"/>
    <cellStyle name="Heading 3 2 12 2 4" xfId="21660" xr:uid="{3E5C2D2B-F3F5-422A-B08E-0D8E4D923A33}"/>
    <cellStyle name="Heading 3 2 12 3" xfId="9336" xr:uid="{605D5197-7F31-4BDA-AD9B-00AF79A2E96C}"/>
    <cellStyle name="Heading 3 2 12 3 2" xfId="23576" xr:uid="{AC1988D6-DB25-4E5E-8DE5-16BD8956E192}"/>
    <cellStyle name="Heading 3 2 12 4" xfId="15371" xr:uid="{4C26D288-0EC2-4612-8CF2-BBBD8A095ACC}"/>
    <cellStyle name="Heading 3 2 12 5" xfId="20437" xr:uid="{39D4D172-7C17-42B9-B00C-031126605A3F}"/>
    <cellStyle name="Heading 3 2 13" xfId="28287" xr:uid="{2944ADFC-496E-4C0B-B1DE-FB9D077D2EC7}"/>
    <cellStyle name="Heading 3 2 14" xfId="32276" xr:uid="{86EC1513-F518-4D4C-A3F9-0757FD05C378}"/>
    <cellStyle name="Heading 3 2 2" xfId="332" xr:uid="{DDC88C60-CA1D-471F-909A-6D1B7D4600A5}"/>
    <cellStyle name="Heading 3 2 2 10" xfId="2493" xr:uid="{3103C225-7BEE-4DE0-815F-4001013110B4}"/>
    <cellStyle name="Heading 3 2 2 10 10" xfId="20517" xr:uid="{7E7E1382-4812-43C4-9BC3-511366784C48}"/>
    <cellStyle name="Heading 3 2 2 10 2" xfId="3651" xr:uid="{8CA1BD05-4FCB-4B81-9E70-D972A73CCCAB}"/>
    <cellStyle name="Heading 3 2 2 10 2 2" xfId="7274" xr:uid="{718FE7D7-4913-4A15-88A2-53E35E2757B5}"/>
    <cellStyle name="Heading 3 2 2 10 2 2 2" xfId="13524" xr:uid="{8DB0173B-5F25-43FD-96A2-4A97F0767041}"/>
    <cellStyle name="Heading 3 2 2 10 2 2 2 2" xfId="27757" xr:uid="{EE6DEFA2-B59A-4752-BF67-4C23C50A19A8}"/>
    <cellStyle name="Heading 3 2 2 10 2 2 3" xfId="19584" xr:uid="{8156556C-853F-4094-8C83-564193A7CE15}"/>
    <cellStyle name="Heading 3 2 2 10 2 2 4" xfId="21858" xr:uid="{4862C424-CA74-4D32-99AC-8D0823B550FD}"/>
    <cellStyle name="Heading 3 2 2 10 2 3" xfId="10606" xr:uid="{701E007F-1D65-4E39-A63C-7933444B3B00}"/>
    <cellStyle name="Heading 3 2 2 10 2 3 2" xfId="24842" xr:uid="{64117EF1-183E-4D0C-8FF4-8D87282611C1}"/>
    <cellStyle name="Heading 3 2 2 10 2 4" xfId="16634" xr:uid="{EE4008DE-19FA-49DE-BE21-140493B4AD24}"/>
    <cellStyle name="Heading 3 2 2 10 2 5" xfId="20564" xr:uid="{3F99651F-FEE8-44D3-9F3C-EC4198623522}"/>
    <cellStyle name="Heading 3 2 2 10 3" xfId="4247" xr:uid="{EDC6B7E2-F417-4F49-A757-E0316296E901}"/>
    <cellStyle name="Heading 3 2 2 10 3 2" xfId="11148" xr:uid="{7A8F0689-11E5-4130-8210-EA1A23CF1000}"/>
    <cellStyle name="Heading 3 2 2 10 3 2 2" xfId="25383" xr:uid="{503E0248-CEFF-4728-96AC-5CFF888A79A3}"/>
    <cellStyle name="Heading 3 2 2 10 3 3" xfId="17175" xr:uid="{BEBBA599-9B92-4928-9D3D-C30CB7289A25}"/>
    <cellStyle name="Heading 3 2 2 10 3 4" xfId="20816" xr:uid="{FE36E408-E121-477F-A55A-AE9C3C76519F}"/>
    <cellStyle name="Heading 3 2 2 10 4" xfId="6157" xr:uid="{BAA429FB-BF1E-422E-9C99-03D72EA78196}"/>
    <cellStyle name="Heading 3 2 2 10 4 2" xfId="9488" xr:uid="{C8CBA581-89F6-4EF8-8125-7C0920497EF3}"/>
    <cellStyle name="Heading 3 2 2 10 4 2 2" xfId="23728" xr:uid="{76DF8855-2C84-416C-BE3C-A9701B4C3CC3}"/>
    <cellStyle name="Heading 3 2 2 10 4 3" xfId="15523" xr:uid="{57526568-1058-449D-AEEC-C646E41C6A61}"/>
    <cellStyle name="Heading 3 2 2 10 4 4" xfId="21807" xr:uid="{DD6C4555-0196-4685-BB4B-6ED8531E8B14}"/>
    <cellStyle name="Heading 3 2 2 10 5" xfId="5009" xr:uid="{CC87F358-E02F-472C-BE91-93B8A09C31A2}"/>
    <cellStyle name="Heading 3 2 2 10 5 2" xfId="11885" xr:uid="{19651CC0-5ED1-4A8E-9074-B97645AF88F7}"/>
    <cellStyle name="Heading 3 2 2 10 5 2 2" xfId="26118" xr:uid="{DBDE4A23-659E-4A98-9A87-B84155838E22}"/>
    <cellStyle name="Heading 3 2 2 10 5 3" xfId="17937" xr:uid="{B5FD0FE8-280E-4F25-A63D-C2E7333812DE}"/>
    <cellStyle name="Heading 3 2 2 10 5 4" xfId="21281" xr:uid="{13205871-4F42-4EAF-ABE6-054EF459708D}"/>
    <cellStyle name="Heading 3 2 2 10 6" xfId="4896" xr:uid="{1FC2D6DA-0228-4AF0-8CD8-C278D6DFBFAF}"/>
    <cellStyle name="Heading 3 2 2 10 6 2" xfId="11773" xr:uid="{AF74699F-7854-454D-9AE4-EFD98C484D66}"/>
    <cellStyle name="Heading 3 2 2 10 6 2 2" xfId="26006" xr:uid="{44BED697-B4E1-4C8A-A8F0-2667B2FAB1D9}"/>
    <cellStyle name="Heading 3 2 2 10 6 3" xfId="17824" xr:uid="{57AE9784-E301-4305-A44A-48702F8E635B}"/>
    <cellStyle name="Heading 3 2 2 10 6 4" xfId="21215" xr:uid="{7E30B844-012E-4DDF-8DAA-350B833BFD3C}"/>
    <cellStyle name="Heading 3 2 2 10 7" xfId="7880" xr:uid="{161B4FB4-119E-46FA-B045-A27F314208CC}"/>
    <cellStyle name="Heading 3 2 2 10 7 2" xfId="20188" xr:uid="{7D486957-821B-4FEB-8B46-2D062A424866}"/>
    <cellStyle name="Heading 3 2 2 10 7 3" xfId="22170" xr:uid="{372F1B0C-C7C7-44B4-8437-A19B9D4E62FE}"/>
    <cellStyle name="Heading 3 2 2 10 8" xfId="8462" xr:uid="{22BD9CEA-3576-48D0-8053-05EAFC4E2DEE}"/>
    <cellStyle name="Heading 3 2 2 10 8 2" xfId="22713" xr:uid="{2DCE9182-BB43-4412-BDA6-690F8A1FDAFB}"/>
    <cellStyle name="Heading 3 2 2 10 9" xfId="14500" xr:uid="{D8028093-0B62-4DD0-B473-9D04F2868602}"/>
    <cellStyle name="Heading 3 2 2 11" xfId="28284" xr:uid="{9842F0B0-6A34-44A2-9D68-B60DDDC054AA}"/>
    <cellStyle name="Heading 3 2 2 12" xfId="32277" xr:uid="{16050385-399B-43A2-B5CF-3C08C728ABB9}"/>
    <cellStyle name="Heading 3 2 2 2" xfId="957" xr:uid="{E990E901-8EB8-41E7-B435-660AEF735708}"/>
    <cellStyle name="Heading 3 2 2 2 2" xfId="1029" xr:uid="{37B6DC9E-42B8-4619-BCBF-F53A628BA3E6}"/>
    <cellStyle name="Heading 3 2 2 2 2 2" xfId="1128" xr:uid="{1715045F-41FE-4B5D-8CDD-889E919749B4}"/>
    <cellStyle name="Heading 3 2 2 2 2 2 2" xfId="1375" xr:uid="{0308447C-B95E-452E-B314-9366AB282D46}"/>
    <cellStyle name="Heading 3 2 2 2 2 2 2 10" xfId="14551" xr:uid="{827818AB-5363-41AC-AC31-A2111CEEA26F}"/>
    <cellStyle name="Heading 3 2 2 2 2 2 2 11" xfId="15280" xr:uid="{86C84F7C-A028-45D5-AD67-B72F5B7B0B69}"/>
    <cellStyle name="Heading 3 2 2 2 2 2 2 2" xfId="3710" xr:uid="{D394159C-441C-4C64-AD00-3E43762B0A91}"/>
    <cellStyle name="Heading 3 2 2 2 2 2 2 2 2" xfId="7326" xr:uid="{668487E0-F609-4167-BFA2-D32EC7A14D1C}"/>
    <cellStyle name="Heading 3 2 2 2 2 2 2 2 2 2" xfId="13576" xr:uid="{54A5CA5D-6DED-4462-9FCA-067089673E14}"/>
    <cellStyle name="Heading 3 2 2 2 2 2 2 2 2 2 2" xfId="27809" xr:uid="{E63E89A9-A311-4C5D-9DDF-2258F963CDC6}"/>
    <cellStyle name="Heading 3 2 2 2 2 2 2 2 2 3" xfId="19636" xr:uid="{709E7112-4316-479A-9069-A16A293CD13F}"/>
    <cellStyle name="Heading 3 2 2 2 2 2 2 2 2 4" xfId="21910" xr:uid="{CCC81CE4-3A9E-4092-B9DA-61B05C828D79}"/>
    <cellStyle name="Heading 3 2 2 2 2 2 2 2 3" xfId="10658" xr:uid="{73C0EEA7-37B3-4B33-BC42-F4C14DB07A9B}"/>
    <cellStyle name="Heading 3 2 2 2 2 2 2 2 3 2" xfId="24893" xr:uid="{00930381-259E-4D0A-B35A-380C5AF2F6F8}"/>
    <cellStyle name="Heading 3 2 2 2 2 2 2 2 4" xfId="16685" xr:uid="{E19969E4-F7B1-47A5-8994-17C669143477}"/>
    <cellStyle name="Heading 3 2 2 2 2 2 2 2 5" xfId="20615" xr:uid="{55941D44-EFF7-4628-ABEA-33636129DFF9}"/>
    <cellStyle name="Heading 3 2 2 2 2 2 2 3" xfId="4298" xr:uid="{821DCC48-26A3-446E-ABB4-334C29396FB3}"/>
    <cellStyle name="Heading 3 2 2 2 2 2 2 3 2" xfId="11199" xr:uid="{351AADA6-AA4B-4C3F-8AFB-B40011D81134}"/>
    <cellStyle name="Heading 3 2 2 2 2 2 2 3 2 2" xfId="25434" xr:uid="{6AAEC8AC-ACD0-40C0-B78E-F6A306690F95}"/>
    <cellStyle name="Heading 3 2 2 2 2 2 2 3 3" xfId="17226" xr:uid="{DF0F2A78-96B5-40EB-962D-F88953B4DE1F}"/>
    <cellStyle name="Heading 3 2 2 2 2 2 2 3 4" xfId="20867" xr:uid="{05260D26-E856-4108-8BC3-A026680EBA0C}"/>
    <cellStyle name="Heading 3 2 2 2 2 2 2 4" xfId="6040" xr:uid="{8B353827-9257-4131-A76C-310B301E01CC}"/>
    <cellStyle name="Heading 3 2 2 2 2 2 2 4 2" xfId="9371" xr:uid="{0DA50EA1-F5E4-4722-90F8-70CBB4C94A1D}"/>
    <cellStyle name="Heading 3 2 2 2 2 2 2 4 2 2" xfId="23611" xr:uid="{DCCADFD4-866C-44E8-B425-3BAADA068CCC}"/>
    <cellStyle name="Heading 3 2 2 2 2 2 2 4 3" xfId="15406" xr:uid="{A639C752-8803-4680-AEF5-CF847567D894}"/>
    <cellStyle name="Heading 3 2 2 2 2 2 2 4 4" xfId="21694" xr:uid="{4851645E-F9B4-4C2A-B6CB-92B1CE10233E}"/>
    <cellStyle name="Heading 3 2 2 2 2 2 2 5" xfId="5062" xr:uid="{61A86CA9-C98B-4317-B902-A75667F528F5}"/>
    <cellStyle name="Heading 3 2 2 2 2 2 2 5 2" xfId="11938" xr:uid="{2A2E0E99-E7DB-4884-B389-81CC6CEA4D55}"/>
    <cellStyle name="Heading 3 2 2 2 2 2 2 5 2 2" xfId="26171" xr:uid="{90C3BC5D-A394-4301-846F-DB81B75DD573}"/>
    <cellStyle name="Heading 3 2 2 2 2 2 2 5 3" xfId="17990" xr:uid="{026F0A85-08AC-4DE6-977A-B2227A2779FD}"/>
    <cellStyle name="Heading 3 2 2 2 2 2 2 5 4" xfId="21334" xr:uid="{F845329E-5B3E-49AA-B7CB-979DE8F2C347}"/>
    <cellStyle name="Heading 3 2 2 2 2 2 2 6" xfId="4553" xr:uid="{2485FFE0-9C51-4C93-85C9-0ABC360DC6C4}"/>
    <cellStyle name="Heading 3 2 2 2 2 2 2 6 2" xfId="11447" xr:uid="{CB5E8D1A-81BF-48B6-A9DD-0642E848C502}"/>
    <cellStyle name="Heading 3 2 2 2 2 2 2 6 2 2" xfId="25680" xr:uid="{E2A753D5-7131-49EC-8930-9143028DCF8A}"/>
    <cellStyle name="Heading 3 2 2 2 2 2 2 6 3" xfId="17481" xr:uid="{9453E529-C296-4AB2-8EB6-06DA64F8D2C9}"/>
    <cellStyle name="Heading 3 2 2 2 2 2 2 6 4" xfId="21088" xr:uid="{238C7B72-AF89-40A7-9B5A-F408B956720C}"/>
    <cellStyle name="Heading 3 2 2 2 2 2 2 7" xfId="7879" xr:uid="{22373ABB-5A58-40FA-9E1F-8EC58643F2E2}"/>
    <cellStyle name="Heading 3 2 2 2 2 2 2 7 2" xfId="20187" xr:uid="{0851096A-D3DD-4F72-A539-B9F5B82192B3}"/>
    <cellStyle name="Heading 3 2 2 2 2 2 2 7 3" xfId="22169" xr:uid="{01FA11E4-734A-4FE1-94E2-1770E219F768}"/>
    <cellStyle name="Heading 3 2 2 2 2 2 2 8" xfId="8516" xr:uid="{20D17761-AE51-4F2C-BEAD-C355330E4FA2}"/>
    <cellStyle name="Heading 3 2 2 2 2 2 2 8 2" xfId="22765" xr:uid="{567D775F-8B89-413C-AE20-5ABCD11FE01E}"/>
    <cellStyle name="Heading 3 2 2 2 2 2 2 9" xfId="10290" xr:uid="{C16EB8E4-840E-4523-ADC4-BE60F7213EA4}"/>
    <cellStyle name="Heading 3 2 2 2 2 2 2 9 2" xfId="24530" xr:uid="{1D76FC69-3646-4216-8FFD-155AEFEBFE75}"/>
    <cellStyle name="Heading 3 2 2 2 2 2 3" xfId="2374" xr:uid="{D84B9A41-0E51-4418-BBCD-5F6AF6EE766E}"/>
    <cellStyle name="Heading 3 2 2 2 2 2 3 10" xfId="20417" xr:uid="{8E1C656B-DC33-415B-959E-38FE884AAFB3}"/>
    <cellStyle name="Heading 3 2 2 2 2 2 3 2" xfId="3796" xr:uid="{8978A206-4464-4B42-B49E-9B2347F94C20}"/>
    <cellStyle name="Heading 3 2 2 2 2 2 3 2 2" xfId="7411" xr:uid="{48C3A1F1-47A8-468A-A1E5-F22E0083F2B2}"/>
    <cellStyle name="Heading 3 2 2 2 2 2 3 2 2 2" xfId="13661" xr:uid="{F4F0765A-82A5-45AE-B40B-2791AB2B426B}"/>
    <cellStyle name="Heading 3 2 2 2 2 2 3 2 2 2 2" xfId="27894" xr:uid="{F97D89CF-FD85-4FB0-966E-EF8558717982}"/>
    <cellStyle name="Heading 3 2 2 2 2 2 3 2 2 3" xfId="19721" xr:uid="{084E255D-EE0B-472A-AD09-57B6C886CFBA}"/>
    <cellStyle name="Heading 3 2 2 2 2 2 3 2 2 4" xfId="21995" xr:uid="{5736399D-701A-4CAC-B8FA-D740A91F59F3}"/>
    <cellStyle name="Heading 3 2 2 2 2 2 3 2 3" xfId="10742" xr:uid="{2924C31D-0BA6-44AE-9044-CB370247A6E6}"/>
    <cellStyle name="Heading 3 2 2 2 2 2 3 2 3 2" xfId="24977" xr:uid="{C0C8391C-5B72-49FF-9CF0-DE9672838B20}"/>
    <cellStyle name="Heading 3 2 2 2 2 2 3 2 4" xfId="16769" xr:uid="{DCF44887-5D2F-4308-929B-74E3B6D5F3D9}"/>
    <cellStyle name="Heading 3 2 2 2 2 2 3 2 5" xfId="20699" xr:uid="{83610D45-BC82-439C-BFC7-D109CAF2EECC}"/>
    <cellStyle name="Heading 3 2 2 2 2 2 3 3" xfId="4382" xr:uid="{F132E3CB-3577-4218-97E1-E927474BB537}"/>
    <cellStyle name="Heading 3 2 2 2 2 2 3 3 2" xfId="11283" xr:uid="{B85EAF28-5407-4413-A2D1-7976B3591075}"/>
    <cellStyle name="Heading 3 2 2 2 2 2 3 3 2 2" xfId="25518" xr:uid="{39BA20DF-672F-4A57-B81E-CE042AA59636}"/>
    <cellStyle name="Heading 3 2 2 2 2 2 3 3 3" xfId="17310" xr:uid="{09C3EDB7-A320-46ED-A61F-7B2B9204EC63}"/>
    <cellStyle name="Heading 3 2 2 2 2 2 3 3 4" xfId="20951" xr:uid="{D1464326-133F-43B8-BD6E-13F7428E9AFF}"/>
    <cellStyle name="Heading 3 2 2 2 2 2 3 4" xfId="5951" xr:uid="{7807E716-D14E-4507-A382-CC389B6C8216}"/>
    <cellStyle name="Heading 3 2 2 2 2 2 3 4 2" xfId="9282" xr:uid="{7A94901B-ED39-4790-A5F0-4298B540B855}"/>
    <cellStyle name="Heading 3 2 2 2 2 2 3 4 2 2" xfId="23522" xr:uid="{0FB609F7-3B12-4457-A6E9-9B1AA23DE911}"/>
    <cellStyle name="Heading 3 2 2 2 2 2 3 4 3" xfId="15317" xr:uid="{C35B2E74-E33A-409D-BE3A-ED4A48DB2F66}"/>
    <cellStyle name="Heading 3 2 2 2 2 2 3 4 4" xfId="21611" xr:uid="{AB8E17B7-1D30-432D-80EA-A31E8DC6D30B}"/>
    <cellStyle name="Heading 3 2 2 2 2 2 3 5" xfId="5148" xr:uid="{9AB279FD-24E4-4E96-84F0-B2C0DE71F2E1}"/>
    <cellStyle name="Heading 3 2 2 2 2 2 3 5 2" xfId="12024" xr:uid="{9032D055-5E14-4A1F-A4BA-C0C3995F0D2C}"/>
    <cellStyle name="Heading 3 2 2 2 2 2 3 5 2 2" xfId="26257" xr:uid="{3D89BE4C-EA43-40C1-A0E1-ED6707883F0F}"/>
    <cellStyle name="Heading 3 2 2 2 2 2 3 5 3" xfId="18076" xr:uid="{3E026487-0CF5-49C3-A344-18D90A43B24A}"/>
    <cellStyle name="Heading 3 2 2 2 2 2 3 5 4" xfId="21420" xr:uid="{52C97175-D35C-49C9-AC2F-3EF090B6A507}"/>
    <cellStyle name="Heading 3 2 2 2 2 2 3 6" xfId="4605" xr:uid="{23EC7A80-0E66-487A-A89E-4A5A68F1BCCE}"/>
    <cellStyle name="Heading 3 2 2 2 2 2 3 6 2" xfId="11492" xr:uid="{AF117AAB-EF0E-4FB7-9D60-D5EDA70580EF}"/>
    <cellStyle name="Heading 3 2 2 2 2 2 3 6 2 2" xfId="25725" xr:uid="{204249EA-3E33-4CA0-B697-E517E57B6B9F}"/>
    <cellStyle name="Heading 3 2 2 2 2 2 3 6 3" xfId="17533" xr:uid="{928D6D35-2404-4554-8F0A-14D520A44C47}"/>
    <cellStyle name="Heading 3 2 2 2 2 2 3 6 4" xfId="21109" xr:uid="{D2E93F5B-225E-43C4-A2CA-31743F57B2AB}"/>
    <cellStyle name="Heading 3 2 2 2 2 2 3 7" xfId="7987" xr:uid="{6E363881-E5FC-4700-988F-3E20BB9C39F8}"/>
    <cellStyle name="Heading 3 2 2 2 2 2 3 7 2" xfId="20295" xr:uid="{FDFFA1E0-E9A1-4E03-AE33-5EDD002E3CE7}"/>
    <cellStyle name="Heading 3 2 2 2 2 2 3 7 3" xfId="22277" xr:uid="{BB4BB53A-54C0-4265-A960-2A5E8585C490}"/>
    <cellStyle name="Heading 3 2 2 2 2 2 3 8" xfId="8602" xr:uid="{82C3FBA5-0F4E-4234-BAA3-E094913A9248}"/>
    <cellStyle name="Heading 3 2 2 2 2 2 3 8 2" xfId="22850" xr:uid="{A7519811-6CB7-4363-A64C-64A7F10FBFD4}"/>
    <cellStyle name="Heading 3 2 2 2 2 2 3 9" xfId="14635" xr:uid="{6D872719-0DDA-4AB9-9070-4DA396AE3026}"/>
    <cellStyle name="Heading 3 2 2 2 2 3" xfId="1129" xr:uid="{85D5688E-95E0-4E8D-9B2B-F02E9729339B}"/>
    <cellStyle name="Heading 3 2 2 2 2 3 2" xfId="1376" xr:uid="{6B1D9510-BD1E-49F4-8782-97E8F0BB2DAE}"/>
    <cellStyle name="Heading 3 2 2 2 2 3 2 10" xfId="14552" xr:uid="{6CEF03DC-D860-442B-9267-0C13197D5814}"/>
    <cellStyle name="Heading 3 2 2 2 2 3 2 11" xfId="14362" xr:uid="{630B2976-E8E0-4BD5-A701-9115BA48F877}"/>
    <cellStyle name="Heading 3 2 2 2 2 3 2 2" xfId="3711" xr:uid="{7639FDF9-8EB6-490D-BEBD-B8A9F73EBD99}"/>
    <cellStyle name="Heading 3 2 2 2 2 3 2 2 2" xfId="7327" xr:uid="{0A5868DC-49FC-4035-8812-DD44F845052C}"/>
    <cellStyle name="Heading 3 2 2 2 2 3 2 2 2 2" xfId="13577" xr:uid="{5EC9675A-FCA5-4FD3-8C23-1938742B63FE}"/>
    <cellStyle name="Heading 3 2 2 2 2 3 2 2 2 2 2" xfId="27810" xr:uid="{0A4B2D43-945D-4787-ABFA-665E8CB8469C}"/>
    <cellStyle name="Heading 3 2 2 2 2 3 2 2 2 3" xfId="19637" xr:uid="{F04C1823-8472-4631-A7DC-2B3CF145800A}"/>
    <cellStyle name="Heading 3 2 2 2 2 3 2 2 2 4" xfId="21911" xr:uid="{83030355-B821-4EA8-BC60-6E614F475227}"/>
    <cellStyle name="Heading 3 2 2 2 2 3 2 2 3" xfId="10659" xr:uid="{B6DA2E5B-F01F-4EDF-AE32-78CA35ACBE4C}"/>
    <cellStyle name="Heading 3 2 2 2 2 3 2 2 3 2" xfId="24894" xr:uid="{17C69109-E3B8-4B29-87B9-5D60A1171F6C}"/>
    <cellStyle name="Heading 3 2 2 2 2 3 2 2 4" xfId="16686" xr:uid="{0C272C41-000F-4ABE-B3B0-D9C6C27A744F}"/>
    <cellStyle name="Heading 3 2 2 2 2 3 2 2 5" xfId="20616" xr:uid="{F698F5D8-1F16-4820-8CC9-6B31718D62A8}"/>
    <cellStyle name="Heading 3 2 2 2 2 3 2 3" xfId="4299" xr:uid="{54DF1353-B91B-4E1F-BAB0-640E72CEEE03}"/>
    <cellStyle name="Heading 3 2 2 2 2 3 2 3 2" xfId="11200" xr:uid="{8B5F3D78-6CFC-48E8-95AC-072DF04665B2}"/>
    <cellStyle name="Heading 3 2 2 2 2 3 2 3 2 2" xfId="25435" xr:uid="{2B6D9816-D4C6-480C-8447-4E69F1F402C6}"/>
    <cellStyle name="Heading 3 2 2 2 2 3 2 3 3" xfId="17227" xr:uid="{20FAF922-EC4E-408B-B678-A64AC0A3A276}"/>
    <cellStyle name="Heading 3 2 2 2 2 3 2 3 4" xfId="20868" xr:uid="{348EDF4F-0099-42B0-AE1C-48AD48F71394}"/>
    <cellStyle name="Heading 3 2 2 2 2 3 2 4" xfId="6122" xr:uid="{1EAB24F9-BB1B-4B7E-932F-0875A34B9D38}"/>
    <cellStyle name="Heading 3 2 2 2 2 3 2 4 2" xfId="9453" xr:uid="{61A290AE-E948-4A16-807E-ADFBDFF96CFE}"/>
    <cellStyle name="Heading 3 2 2 2 2 3 2 4 2 2" xfId="23693" xr:uid="{DF208278-DA71-4FE0-993C-1A2069CCCF90}"/>
    <cellStyle name="Heading 3 2 2 2 2 3 2 4 3" xfId="15488" xr:uid="{7749B856-5B95-4AE4-B459-D01FB5F07FEB}"/>
    <cellStyle name="Heading 3 2 2 2 2 3 2 4 4" xfId="21775" xr:uid="{414BA071-9D3D-4C2E-AACB-0ECE2DE5E862}"/>
    <cellStyle name="Heading 3 2 2 2 2 3 2 5" xfId="5063" xr:uid="{8D8BCEE3-5A21-4BDF-B13B-50CA0D2A1B5A}"/>
    <cellStyle name="Heading 3 2 2 2 2 3 2 5 2" xfId="11939" xr:uid="{F21B9BB3-39AC-48DB-AB16-9D08E85CCF7C}"/>
    <cellStyle name="Heading 3 2 2 2 2 3 2 5 2 2" xfId="26172" xr:uid="{84DDA046-3EBF-4944-8F3E-CEC9392EBDF4}"/>
    <cellStyle name="Heading 3 2 2 2 2 3 2 5 3" xfId="17991" xr:uid="{D33CF7F6-B714-49E3-A2DB-6394B5EEDABC}"/>
    <cellStyle name="Heading 3 2 2 2 2 3 2 5 4" xfId="21335" xr:uid="{626068B7-F62B-420C-8849-14A796DFB23C}"/>
    <cellStyle name="Heading 3 2 2 2 2 3 2 6" xfId="4503" xr:uid="{27C1BC3D-A26F-42B1-804A-120FEC5A6781}"/>
    <cellStyle name="Heading 3 2 2 2 2 3 2 6 2" xfId="11401" xr:uid="{7A3D42BE-4BA7-43BD-8499-56A8BC035828}"/>
    <cellStyle name="Heading 3 2 2 2 2 3 2 6 2 2" xfId="25634" xr:uid="{0AE6496E-CCB5-44DE-8040-B7DD1E1A4882}"/>
    <cellStyle name="Heading 3 2 2 2 2 3 2 6 3" xfId="17431" xr:uid="{529303A5-9B8E-4E11-B587-B1CD2907367D}"/>
    <cellStyle name="Heading 3 2 2 2 2 3 2 6 4" xfId="21045" xr:uid="{4EB0172A-E169-4CD0-8AA0-4919AD839D2D}"/>
    <cellStyle name="Heading 3 2 2 2 2 3 2 7" xfId="7851" xr:uid="{5D73590E-0A2C-42CA-8630-F091EEFF3F46}"/>
    <cellStyle name="Heading 3 2 2 2 2 3 2 7 2" xfId="20159" xr:uid="{E4B1478E-E80E-4667-9A18-5BB35D941C18}"/>
    <cellStyle name="Heading 3 2 2 2 2 3 2 7 3" xfId="22141" xr:uid="{BD4C1138-1228-4406-A6DB-D2D293B8444E}"/>
    <cellStyle name="Heading 3 2 2 2 2 3 2 8" xfId="8517" xr:uid="{B31A167C-DD2C-4A50-A80B-563A654C4924}"/>
    <cellStyle name="Heading 3 2 2 2 2 3 2 8 2" xfId="22766" xr:uid="{D906D778-AADD-42F7-A075-BBD645020213}"/>
    <cellStyle name="Heading 3 2 2 2 2 3 2 9" xfId="8600" xr:uid="{B879B3C1-79CC-421A-9895-C81DBEDF650E}"/>
    <cellStyle name="Heading 3 2 2 2 2 3 2 9 2" xfId="22849" xr:uid="{9A8649F7-25B9-4CC4-98FF-C55C1D9E5E6D}"/>
    <cellStyle name="Heading 3 2 2 2 2 3 3" xfId="2425" xr:uid="{10B46333-3EA5-4D6C-8E39-DEA3016C8641}"/>
    <cellStyle name="Heading 3 2 2 2 2 3 3 10" xfId="20459" xr:uid="{3418BD92-A20C-4B99-B0AA-4E9073B13867}"/>
    <cellStyle name="Heading 3 2 2 2 2 3 3 2" xfId="3797" xr:uid="{2E18B6CD-0F15-48C3-B1D1-142D8A15210C}"/>
    <cellStyle name="Heading 3 2 2 2 2 3 3 2 2" xfId="7412" xr:uid="{9B7C1CA4-68D4-45B6-A8AC-82F4C8E903AB}"/>
    <cellStyle name="Heading 3 2 2 2 2 3 3 2 2 2" xfId="13662" xr:uid="{035D5FB4-3216-4ED5-ADB0-19C27C2377C7}"/>
    <cellStyle name="Heading 3 2 2 2 2 3 3 2 2 2 2" xfId="27895" xr:uid="{E66FB8C8-9A0D-4A73-A8BB-7FA071ED5643}"/>
    <cellStyle name="Heading 3 2 2 2 2 3 3 2 2 3" xfId="19722" xr:uid="{292B3144-D678-48A1-83B5-9F64887ADDFB}"/>
    <cellStyle name="Heading 3 2 2 2 2 3 3 2 2 4" xfId="21996" xr:uid="{1AA6F331-9EA8-4207-BC5D-C6D3115B0A56}"/>
    <cellStyle name="Heading 3 2 2 2 2 3 3 2 3" xfId="10743" xr:uid="{8D0C649B-91E7-4F5C-90E2-3C96A2CB259D}"/>
    <cellStyle name="Heading 3 2 2 2 2 3 3 2 3 2" xfId="24978" xr:uid="{63DBF5BD-0A02-4FD8-B6BF-8268DAEAD400}"/>
    <cellStyle name="Heading 3 2 2 2 2 3 3 2 4" xfId="16770" xr:uid="{B3465205-2EE8-4219-90ED-8243E133AF0F}"/>
    <cellStyle name="Heading 3 2 2 2 2 3 3 2 5" xfId="20700" xr:uid="{1DF46B9C-B66B-4FD0-BAC8-8E720D2A31CC}"/>
    <cellStyle name="Heading 3 2 2 2 2 3 3 3" xfId="4383" xr:uid="{E21E9EEB-1FAE-40B4-8515-543A7DE41BAD}"/>
    <cellStyle name="Heading 3 2 2 2 2 3 3 3 2" xfId="11284" xr:uid="{918A8C9C-A648-42AC-B7C4-7290BE51D6C0}"/>
    <cellStyle name="Heading 3 2 2 2 2 3 3 3 2 2" xfId="25519" xr:uid="{E6BE64D9-99DA-4F73-984E-DAABC9A356E3}"/>
    <cellStyle name="Heading 3 2 2 2 2 3 3 3 3" xfId="17311" xr:uid="{E5394ADF-B386-464F-8F5E-24159231F281}"/>
    <cellStyle name="Heading 3 2 2 2 2 3 3 3 4" xfId="20952" xr:uid="{1630E914-7DD7-49F2-8D15-B00F178492F0}"/>
    <cellStyle name="Heading 3 2 2 2 2 3 3 4" xfId="6042" xr:uid="{140DDE9A-144C-41D8-BBBD-30B32D0D3D4B}"/>
    <cellStyle name="Heading 3 2 2 2 2 3 3 4 2" xfId="9373" xr:uid="{437BA270-EF37-493B-A90F-3E5F481E8B52}"/>
    <cellStyle name="Heading 3 2 2 2 2 3 3 4 2 2" xfId="23613" xr:uid="{84A5EAC4-031B-43DF-9CED-9BB9845518C7}"/>
    <cellStyle name="Heading 3 2 2 2 2 3 3 4 3" xfId="15408" xr:uid="{7D4FF4BA-95B2-4388-9231-FF16F5474B46}"/>
    <cellStyle name="Heading 3 2 2 2 2 3 3 4 4" xfId="21696" xr:uid="{885AB4EC-A564-4A3F-BA73-354D5597AA59}"/>
    <cellStyle name="Heading 3 2 2 2 2 3 3 5" xfId="5149" xr:uid="{ECAF8532-D0DF-40F6-A7B1-71E07DC717BF}"/>
    <cellStyle name="Heading 3 2 2 2 2 3 3 5 2" xfId="12025" xr:uid="{39EA982E-23DF-487B-973D-43E5BE814DA4}"/>
    <cellStyle name="Heading 3 2 2 2 2 3 3 5 2 2" xfId="26258" xr:uid="{7D1E1D77-2E9C-48BE-B09F-9483E1BA35CC}"/>
    <cellStyle name="Heading 3 2 2 2 2 3 3 5 3" xfId="18077" xr:uid="{C06982CF-2FBB-4618-A198-5D429831BDEA}"/>
    <cellStyle name="Heading 3 2 2 2 2 3 3 5 4" xfId="21421" xr:uid="{0F577D04-886A-40F9-834C-A86C5EDD7D11}"/>
    <cellStyle name="Heading 3 2 2 2 2 3 3 6" xfId="5779" xr:uid="{50F7C2E3-E58E-47E5-8D66-EBD37DB26669}"/>
    <cellStyle name="Heading 3 2 2 2 2 3 3 6 2" xfId="12316" xr:uid="{55262BC0-817F-4294-A8D7-C417991053A4}"/>
    <cellStyle name="Heading 3 2 2 2 2 3 3 6 2 2" xfId="26549" xr:uid="{26B157B8-A371-4A55-BF08-C219D81525BA}"/>
    <cellStyle name="Heading 3 2 2 2 2 3 3 6 3" xfId="18371" xr:uid="{37C7CE3A-831A-47E6-990E-3BF15C522A1B}"/>
    <cellStyle name="Heading 3 2 2 2 2 3 3 6 4" xfId="21530" xr:uid="{3A66F154-B086-4D4A-9B25-B73A0CD266F9}"/>
    <cellStyle name="Heading 3 2 2 2 2 3 3 7" xfId="7914" xr:uid="{759AEE76-CFB9-4A01-BCE2-F39CC01E9CA8}"/>
    <cellStyle name="Heading 3 2 2 2 2 3 3 7 2" xfId="20222" xr:uid="{3C92AE99-6463-4707-8B63-F02DE1341C41}"/>
    <cellStyle name="Heading 3 2 2 2 2 3 3 7 3" xfId="22204" xr:uid="{B487B043-3152-4E9D-9C88-2F4E16145D2E}"/>
    <cellStyle name="Heading 3 2 2 2 2 3 3 8" xfId="8603" xr:uid="{897ACEF0-3016-4D24-A84E-BF575B62A1A2}"/>
    <cellStyle name="Heading 3 2 2 2 2 3 3 8 2" xfId="22851" xr:uid="{27E875F9-B40E-434F-A15E-7566C60BBC96}"/>
    <cellStyle name="Heading 3 2 2 2 2 3 3 9" xfId="14636" xr:uid="{1083D91B-11E7-470D-A698-AEE1C55FBFE7}"/>
    <cellStyle name="Heading 3 2 2 2 2 4" xfId="1345" xr:uid="{F70F98CE-4918-49AB-9865-7351CC906D6E}"/>
    <cellStyle name="Heading 3 2 2 2 2 4 10" xfId="14540" xr:uid="{95BD4955-90FE-40B5-9802-F15BCDD7CC41}"/>
    <cellStyle name="Heading 3 2 2 2 2 4 11" xfId="14355" xr:uid="{9F06A376-433B-466C-8F6B-B213E439DA5D}"/>
    <cellStyle name="Heading 3 2 2 2 2 4 2" xfId="3697" xr:uid="{699C81BF-C4DD-4105-83B3-6D3F8F6A8CED}"/>
    <cellStyle name="Heading 3 2 2 2 2 4 2 2" xfId="7315" xr:uid="{C1E399E4-9221-455B-87A9-6D49C98A9B9B}"/>
    <cellStyle name="Heading 3 2 2 2 2 4 2 2 2" xfId="13565" xr:uid="{4B251002-078A-4B5B-9CE0-DE3BCEE77FFF}"/>
    <cellStyle name="Heading 3 2 2 2 2 4 2 2 2 2" xfId="27798" xr:uid="{5DE046A0-F757-4A51-AB1E-ADAF36CA002D}"/>
    <cellStyle name="Heading 3 2 2 2 2 4 2 2 3" xfId="19625" xr:uid="{2C188C8E-2203-450A-99FB-09B74182CB90}"/>
    <cellStyle name="Heading 3 2 2 2 2 4 2 2 4" xfId="21899" xr:uid="{9256FCD4-5B9B-44F4-B0D9-83E9085936C1}"/>
    <cellStyle name="Heading 3 2 2 2 2 4 2 3" xfId="10647" xr:uid="{185ECC5B-C87F-4C00-BD9E-537DFFF238BF}"/>
    <cellStyle name="Heading 3 2 2 2 2 4 2 3 2" xfId="24882" xr:uid="{B96F5B5A-D07A-457E-9F32-A33CBE0E3824}"/>
    <cellStyle name="Heading 3 2 2 2 2 4 2 4" xfId="16674" xr:uid="{689AB38D-F562-430C-ADEC-6CED76FC8F8B}"/>
    <cellStyle name="Heading 3 2 2 2 2 4 2 5" xfId="20604" xr:uid="{BCEABCFA-83F5-4D61-AF79-2682477FB39D}"/>
    <cellStyle name="Heading 3 2 2 2 2 4 3" xfId="4287" xr:uid="{4FD23B53-8A9F-477C-8B3D-964E467B59D3}"/>
    <cellStyle name="Heading 3 2 2 2 2 4 3 2" xfId="11188" xr:uid="{E2E535FF-1584-4008-98D0-E097512D5655}"/>
    <cellStyle name="Heading 3 2 2 2 2 4 3 2 2" xfId="25423" xr:uid="{19C7A66F-80B9-4CCF-A6DA-EAF5F321C587}"/>
    <cellStyle name="Heading 3 2 2 2 2 4 3 3" xfId="17215" xr:uid="{4BAEE3DC-57C2-4B11-A77B-07C4E8B30D86}"/>
    <cellStyle name="Heading 3 2 2 2 2 4 3 4" xfId="20856" xr:uid="{32F3FA7C-D639-465C-9153-BB58EADDCCA0}"/>
    <cellStyle name="Heading 3 2 2 2 2 4 4" xfId="5978" xr:uid="{B395513E-FEAC-4824-A526-ED512E81280D}"/>
    <cellStyle name="Heading 3 2 2 2 2 4 4 2" xfId="9309" xr:uid="{1A9254D5-9A39-486D-9E50-293EA71F6C26}"/>
    <cellStyle name="Heading 3 2 2 2 2 4 4 2 2" xfId="23549" xr:uid="{4F586EB1-8123-4BA5-9A2F-EB3C9E64DA4A}"/>
    <cellStyle name="Heading 3 2 2 2 2 4 4 3" xfId="15344" xr:uid="{62831266-CE39-497C-93E6-E6F4AE491152}"/>
    <cellStyle name="Heading 3 2 2 2 2 4 4 4" xfId="21636" xr:uid="{595976BE-A56F-49CD-80D9-DF91F2873ECD}"/>
    <cellStyle name="Heading 3 2 2 2 2 4 5" xfId="5051" xr:uid="{62DC7C7D-BD3D-4021-B925-3E1306108177}"/>
    <cellStyle name="Heading 3 2 2 2 2 4 5 2" xfId="11927" xr:uid="{A5DD24AC-53CB-4EC1-BE2F-0E76D73A2A0B}"/>
    <cellStyle name="Heading 3 2 2 2 2 4 5 2 2" xfId="26160" xr:uid="{54B62D70-D275-450F-82EF-7EA2EFAA7D24}"/>
    <cellStyle name="Heading 3 2 2 2 2 4 5 3" xfId="17979" xr:uid="{30C8CAF9-C002-4E74-A438-70B3304521B1}"/>
    <cellStyle name="Heading 3 2 2 2 2 4 5 4" xfId="21323" xr:uid="{0B08F037-476E-4C08-A969-18956DF4E189}"/>
    <cellStyle name="Heading 3 2 2 2 2 4 6" xfId="4569" xr:uid="{52BB105D-CF98-494B-8095-7A7624ADF2A3}"/>
    <cellStyle name="Heading 3 2 2 2 2 4 6 2" xfId="11458" xr:uid="{8E421D1D-4434-4AC6-AABC-964CADFF79FC}"/>
    <cellStyle name="Heading 3 2 2 2 2 4 6 2 2" xfId="25691" xr:uid="{F43186D2-68A2-414B-9B4A-86ADF285266A}"/>
    <cellStyle name="Heading 3 2 2 2 2 4 6 3" xfId="17497" xr:uid="{0BE03D90-2EC1-466D-8F6E-D98F5BCF90B3}"/>
    <cellStyle name="Heading 3 2 2 2 2 4 6 4" xfId="21094" xr:uid="{BE7E14D0-C8DB-4E05-AD16-33B07E959A79}"/>
    <cellStyle name="Heading 3 2 2 2 2 4 7" xfId="4576" xr:uid="{4EA35731-0342-41FF-A288-888DB5DE85E9}"/>
    <cellStyle name="Heading 3 2 2 2 2 4 7 2" xfId="17504" xr:uid="{011D5E14-9257-49DF-AE2B-086E1607782F}"/>
    <cellStyle name="Heading 3 2 2 2 2 4 7 3" xfId="21098" xr:uid="{03C107EE-82BD-4517-B1DC-C73F93C5ABEB}"/>
    <cellStyle name="Heading 3 2 2 2 2 4 8" xfId="8504" xr:uid="{43E1CC5B-6B9C-47D9-B41C-5EDD0F143B21}"/>
    <cellStyle name="Heading 3 2 2 2 2 4 8 2" xfId="22754" xr:uid="{2BF78493-DE9C-419F-9175-5AE9C8B942C9}"/>
    <cellStyle name="Heading 3 2 2 2 2 4 9" xfId="8079" xr:uid="{EF7A3420-7B8F-4050-848C-EA63BD8BB067}"/>
    <cellStyle name="Heading 3 2 2 2 2 4 9 2" xfId="22356" xr:uid="{99C6AA2F-BF39-4CB6-8554-A79AFD9A1180}"/>
    <cellStyle name="Heading 3 2 2 2 2 5" xfId="2213" xr:uid="{AEBB232D-B98A-470C-83AB-CBF84A780CD7}"/>
    <cellStyle name="Heading 3 2 2 2 2 5 10" xfId="20407" xr:uid="{97704B21-E00E-4E7F-9455-9C5FC1A152A7}"/>
    <cellStyle name="Heading 3 2 2 2 2 5 2" xfId="3653" xr:uid="{D5880A85-A9A2-4630-8F50-90E682C6B3BF}"/>
    <cellStyle name="Heading 3 2 2 2 2 5 2 2" xfId="7276" xr:uid="{E296BBC0-6F47-4DDD-B1D4-8BADE054FCEA}"/>
    <cellStyle name="Heading 3 2 2 2 2 5 2 2 2" xfId="13526" xr:uid="{C6EFA257-C424-44A8-962D-8694F231F273}"/>
    <cellStyle name="Heading 3 2 2 2 2 5 2 2 2 2" xfId="27759" xr:uid="{E83D57B4-FEEE-492F-8037-CA81F353BDBB}"/>
    <cellStyle name="Heading 3 2 2 2 2 5 2 2 3" xfId="19586" xr:uid="{2F7B0482-95B6-49F9-8678-44A486022EB6}"/>
    <cellStyle name="Heading 3 2 2 2 2 5 2 2 4" xfId="21860" xr:uid="{2F907320-1B19-4703-801E-65D657F29F67}"/>
    <cellStyle name="Heading 3 2 2 2 2 5 2 3" xfId="10608" xr:uid="{18FA9D9F-86B5-44A5-B987-EC9D6F856270}"/>
    <cellStyle name="Heading 3 2 2 2 2 5 2 3 2" xfId="24844" xr:uid="{A533B83C-EE18-451C-ADF9-E54A0C356319}"/>
    <cellStyle name="Heading 3 2 2 2 2 5 2 4" xfId="16636" xr:uid="{04C450F3-7B0E-48DC-A1F2-1E846C4207A4}"/>
    <cellStyle name="Heading 3 2 2 2 2 5 2 5" xfId="20566" xr:uid="{3A210F3C-914F-457D-802E-20F7328861BE}"/>
    <cellStyle name="Heading 3 2 2 2 2 5 3" xfId="4249" xr:uid="{E8E47C4B-FFD7-4CC4-B040-C0BEB01EB271}"/>
    <cellStyle name="Heading 3 2 2 2 2 5 3 2" xfId="11150" xr:uid="{68ED72E1-A4E6-4949-9F85-A2CBE7C828FC}"/>
    <cellStyle name="Heading 3 2 2 2 2 5 3 2 2" xfId="25385" xr:uid="{CC27B433-A0B0-423B-8F82-08A1AF28D73D}"/>
    <cellStyle name="Heading 3 2 2 2 2 5 3 3" xfId="17177" xr:uid="{577F2D65-0EEA-4434-B3CE-CCA2CD38ADBF}"/>
    <cellStyle name="Heading 3 2 2 2 2 5 3 4" xfId="20818" xr:uid="{0C61146A-393A-4158-AF66-60B28B09C2A0}"/>
    <cellStyle name="Heading 3 2 2 2 2 5 4" xfId="5886" xr:uid="{0AB50BFD-B45D-4100-A7E1-A4833ED248D0}"/>
    <cellStyle name="Heading 3 2 2 2 2 5 4 2" xfId="9224" xr:uid="{A69BCABE-55AE-43B2-A63B-EF3FADEC6094}"/>
    <cellStyle name="Heading 3 2 2 2 2 5 4 2 2" xfId="23465" xr:uid="{EA9426FB-2179-4256-98FA-4DD73CC7B765}"/>
    <cellStyle name="Heading 3 2 2 2 2 5 4 3" xfId="15233" xr:uid="{3BA9F1EA-E642-4F1F-8C28-016677A18780}"/>
    <cellStyle name="Heading 3 2 2 2 2 5 4 4" xfId="21578" xr:uid="{883813A8-9B22-4397-A380-B148552E6092}"/>
    <cellStyle name="Heading 3 2 2 2 2 5 5" xfId="5011" xr:uid="{917F2919-FD52-4F39-8EC4-CEFA518B77C8}"/>
    <cellStyle name="Heading 3 2 2 2 2 5 5 2" xfId="11887" xr:uid="{7C783AFF-3471-45BF-8959-CD028616979E}"/>
    <cellStyle name="Heading 3 2 2 2 2 5 5 2 2" xfId="26120" xr:uid="{E9FFD9D0-35C6-4F79-A75F-00A80B86C1C0}"/>
    <cellStyle name="Heading 3 2 2 2 2 5 5 3" xfId="17939" xr:uid="{DE7B8FC4-46C3-4429-9B59-C236C5AA26D0}"/>
    <cellStyle name="Heading 3 2 2 2 2 5 5 4" xfId="21283" xr:uid="{40787DEA-6D38-4906-BE31-30BAD3E93BEE}"/>
    <cellStyle name="Heading 3 2 2 2 2 5 6" xfId="4890" xr:uid="{0999C1BC-8BAC-4722-9BA1-2BD44EAB6C91}"/>
    <cellStyle name="Heading 3 2 2 2 2 5 6 2" xfId="11767" xr:uid="{0B48E643-CC91-42FA-B3A9-979F5A1BCC7D}"/>
    <cellStyle name="Heading 3 2 2 2 2 5 6 2 2" xfId="26000" xr:uid="{26BAE687-46F8-40BF-80B9-65591D369DB8}"/>
    <cellStyle name="Heading 3 2 2 2 2 5 6 3" xfId="17818" xr:uid="{0C4FB799-5594-4C6A-87B8-9CE5451BDAFC}"/>
    <cellStyle name="Heading 3 2 2 2 2 5 6 4" xfId="21213" xr:uid="{EF5C4931-9DE0-4FB1-9A3E-3AA0867F4EBC}"/>
    <cellStyle name="Heading 3 2 2 2 2 5 7" xfId="7928" xr:uid="{4553C5F8-3549-4612-821A-D4706FE9ABBD}"/>
    <cellStyle name="Heading 3 2 2 2 2 5 7 2" xfId="20236" xr:uid="{06952862-2D2D-4EE2-90AE-CB65C66D7B4B}"/>
    <cellStyle name="Heading 3 2 2 2 2 5 7 3" xfId="22218" xr:uid="{88FBE8EA-3525-4DA6-BA70-00CCE6661F30}"/>
    <cellStyle name="Heading 3 2 2 2 2 5 8" xfId="8464" xr:uid="{6E921B7A-B3FE-4C92-9FA1-0845A4FD9F6E}"/>
    <cellStyle name="Heading 3 2 2 2 2 5 8 2" xfId="22715" xr:uid="{A937A37A-96DB-461C-BCBC-A763C17D793B}"/>
    <cellStyle name="Heading 3 2 2 2 2 5 9" xfId="14502" xr:uid="{1E6D4D29-9D6C-4341-B93B-68384AF72E84}"/>
    <cellStyle name="Heading 3 2 2 2 2 6" xfId="31365" xr:uid="{A1FB5FF4-5DA0-445A-9F4F-A664B1B7A45E}"/>
    <cellStyle name="Heading 3 2 2 2 2 7" xfId="32220" xr:uid="{B4EFB302-9038-4595-B610-5287F22A6C3A}"/>
    <cellStyle name="Heading 3 2 2 2 3" xfId="1036" xr:uid="{F41174CD-7F36-44A4-85F4-FBD0538318DB}"/>
    <cellStyle name="Heading 3 2 2 2 3 2" xfId="1130" xr:uid="{4FEFC9C3-C966-4671-8488-0A1A3CE57070}"/>
    <cellStyle name="Heading 3 2 2 2 3 2 2" xfId="1377" xr:uid="{DB74F34C-9A51-4B07-BE13-6F10F900C2A4}"/>
    <cellStyle name="Heading 3 2 2 2 3 2 2 10" xfId="14553" xr:uid="{534E054A-D0BC-445B-A3B6-8B41D3177CE8}"/>
    <cellStyle name="Heading 3 2 2 2 3 2 2 11" xfId="15244" xr:uid="{CA6D2DEF-46F1-4A93-9AC5-CF51BE3F2248}"/>
    <cellStyle name="Heading 3 2 2 2 3 2 2 2" xfId="3712" xr:uid="{EEC4879E-869E-4124-ADDC-39C703A72ECE}"/>
    <cellStyle name="Heading 3 2 2 2 3 2 2 2 2" xfId="7328" xr:uid="{4B7ECDC0-5E33-4569-8294-E59671EAD964}"/>
    <cellStyle name="Heading 3 2 2 2 3 2 2 2 2 2" xfId="13578" xr:uid="{B1448D4D-E280-495A-B783-AB18194F0F14}"/>
    <cellStyle name="Heading 3 2 2 2 3 2 2 2 2 2 2" xfId="27811" xr:uid="{6B415E9E-07EC-4E12-9670-A65352E502E6}"/>
    <cellStyle name="Heading 3 2 2 2 3 2 2 2 2 3" xfId="19638" xr:uid="{495EF5EB-3140-4A9C-8177-2AAA3F2438BB}"/>
    <cellStyle name="Heading 3 2 2 2 3 2 2 2 2 4" xfId="21912" xr:uid="{54840938-DC1A-4898-9BF9-4CB71F624EBA}"/>
    <cellStyle name="Heading 3 2 2 2 3 2 2 2 3" xfId="10660" xr:uid="{1FDAE593-AC59-49EB-879D-7DEE20D4E676}"/>
    <cellStyle name="Heading 3 2 2 2 3 2 2 2 3 2" xfId="24895" xr:uid="{86F24E21-0252-4DFE-9A29-18B5E5B21196}"/>
    <cellStyle name="Heading 3 2 2 2 3 2 2 2 4" xfId="16687" xr:uid="{C9DA6BE4-09AA-4262-9113-8ACEAE99C5EB}"/>
    <cellStyle name="Heading 3 2 2 2 3 2 2 2 5" xfId="20617" xr:uid="{9B8DC755-C05D-4EB4-96D5-75D9D84BDB7A}"/>
    <cellStyle name="Heading 3 2 2 2 3 2 2 3" xfId="4300" xr:uid="{97286DAD-AAB0-4E1C-87F0-905CDF6E42E0}"/>
    <cellStyle name="Heading 3 2 2 2 3 2 2 3 2" xfId="11201" xr:uid="{88FEE777-D423-49CA-B91C-FE6668820F62}"/>
    <cellStyle name="Heading 3 2 2 2 3 2 2 3 2 2" xfId="25436" xr:uid="{05054BCD-AFBD-4506-A729-4E2988078472}"/>
    <cellStyle name="Heading 3 2 2 2 3 2 2 3 3" xfId="17228" xr:uid="{F238390E-C4F7-464E-9636-3657A7A25F88}"/>
    <cellStyle name="Heading 3 2 2 2 3 2 2 3 4" xfId="20869" xr:uid="{0C7D26A0-84C8-42A1-B0E8-AC2D0536C6B3}"/>
    <cellStyle name="Heading 3 2 2 2 3 2 2 4" xfId="5984" xr:uid="{FFDAD70C-082F-4DED-9BE0-AEC15B8ABD8D}"/>
    <cellStyle name="Heading 3 2 2 2 3 2 2 4 2" xfId="9315" xr:uid="{DA16EBE8-8AF1-4183-BF98-C4FF4D3F5703}"/>
    <cellStyle name="Heading 3 2 2 2 3 2 2 4 2 2" xfId="23555" xr:uid="{3E0FDEFE-B24E-4D46-9A1C-6FCE89C29CC0}"/>
    <cellStyle name="Heading 3 2 2 2 3 2 2 4 3" xfId="15350" xr:uid="{ACB1E7F9-D8ED-45A1-9CFF-74983F6DA512}"/>
    <cellStyle name="Heading 3 2 2 2 3 2 2 4 4" xfId="21641" xr:uid="{8042EC12-4D32-471A-BD5B-3CE4CC5CD6B4}"/>
    <cellStyle name="Heading 3 2 2 2 3 2 2 5" xfId="5064" xr:uid="{8764981B-BCC2-473B-8694-ECD9D98DB947}"/>
    <cellStyle name="Heading 3 2 2 2 3 2 2 5 2" xfId="11940" xr:uid="{3AFA1322-2F16-4422-BC19-A3DA0AFE502A}"/>
    <cellStyle name="Heading 3 2 2 2 3 2 2 5 2 2" xfId="26173" xr:uid="{275DD160-5CE7-4246-8ACF-8CB9D5B1A15D}"/>
    <cellStyle name="Heading 3 2 2 2 3 2 2 5 3" xfId="17992" xr:uid="{4ED4DFC9-C711-4C29-BFE6-3FFCB1E0963C}"/>
    <cellStyle name="Heading 3 2 2 2 3 2 2 5 4" xfId="21336" xr:uid="{55086E26-520C-4825-8BAB-3CE39FFD0630}"/>
    <cellStyle name="Heading 3 2 2 2 3 2 2 6" xfId="4621" xr:uid="{DED6E2D4-6191-4B9E-9F30-11AB6560D8AA}"/>
    <cellStyle name="Heading 3 2 2 2 3 2 2 6 2" xfId="11505" xr:uid="{5493C78B-9511-497B-87A1-557DAD4A55A7}"/>
    <cellStyle name="Heading 3 2 2 2 3 2 2 6 2 2" xfId="25738" xr:uid="{EBED16EF-293C-4A74-ADA9-5AFCA885DB76}"/>
    <cellStyle name="Heading 3 2 2 2 3 2 2 6 3" xfId="17549" xr:uid="{BC55693F-4755-40FC-8A1F-42FF6864734A}"/>
    <cellStyle name="Heading 3 2 2 2 3 2 2 6 4" xfId="21117" xr:uid="{70F69A9E-0C65-4B3F-8701-82DEFDB3BAD9}"/>
    <cellStyle name="Heading 3 2 2 2 3 2 2 7" xfId="7995" xr:uid="{8C166F03-28B7-4254-A9C9-335367941582}"/>
    <cellStyle name="Heading 3 2 2 2 3 2 2 7 2" xfId="20303" xr:uid="{70132323-552E-4B93-934C-7A7B0D89D31E}"/>
    <cellStyle name="Heading 3 2 2 2 3 2 2 7 3" xfId="22285" xr:uid="{6C09B3B9-A1E6-4C8B-9DDB-E8ED2F9F729A}"/>
    <cellStyle name="Heading 3 2 2 2 3 2 2 8" xfId="8518" xr:uid="{D663145B-BC58-4BAF-8665-7767C9730226}"/>
    <cellStyle name="Heading 3 2 2 2 3 2 2 8 2" xfId="22767" xr:uid="{03C9AC97-E6D2-4DB2-8A8B-2CC73B251FD2}"/>
    <cellStyle name="Heading 3 2 2 2 3 2 2 9" xfId="8347" xr:uid="{E24953A0-EFFD-483D-98D6-E8161FA46299}"/>
    <cellStyle name="Heading 3 2 2 2 3 2 2 9 2" xfId="22602" xr:uid="{4F66B627-A09A-48FF-815C-771840774E92}"/>
    <cellStyle name="Heading 3 2 2 2 3 2 3" xfId="2475" xr:uid="{93F4631E-9691-45BC-BBD4-6434749694BC}"/>
    <cellStyle name="Heading 3 2 2 2 3 2 3 10" xfId="20502" xr:uid="{A5DC3893-4BA6-4B51-8D22-829EE2821579}"/>
    <cellStyle name="Heading 3 2 2 2 3 2 3 2" xfId="3798" xr:uid="{53B16D04-EA9F-4A71-AECF-91A8FEF0628E}"/>
    <cellStyle name="Heading 3 2 2 2 3 2 3 2 2" xfId="7413" xr:uid="{5F08F221-13B6-4041-9F87-3D4B4481FF41}"/>
    <cellStyle name="Heading 3 2 2 2 3 2 3 2 2 2" xfId="13663" xr:uid="{583BB4C2-B84F-4649-B4B3-0678ED190726}"/>
    <cellStyle name="Heading 3 2 2 2 3 2 3 2 2 2 2" xfId="27896" xr:uid="{02E1A2A5-A991-4235-A61F-ED8938971ACD}"/>
    <cellStyle name="Heading 3 2 2 2 3 2 3 2 2 3" xfId="19723" xr:uid="{1CF4300A-616A-4AB3-95A6-43EC577C4562}"/>
    <cellStyle name="Heading 3 2 2 2 3 2 3 2 2 4" xfId="21997" xr:uid="{0E1D5551-074B-436D-9302-3173551D2E12}"/>
    <cellStyle name="Heading 3 2 2 2 3 2 3 2 3" xfId="10744" xr:uid="{1605C651-D22E-47B7-A5B1-12313C645890}"/>
    <cellStyle name="Heading 3 2 2 2 3 2 3 2 3 2" xfId="24979" xr:uid="{4FC755BB-469C-4181-8F95-291347A3FCF8}"/>
    <cellStyle name="Heading 3 2 2 2 3 2 3 2 4" xfId="16771" xr:uid="{03DF3750-9B28-427A-9637-45D22C2A0DA7}"/>
    <cellStyle name="Heading 3 2 2 2 3 2 3 2 5" xfId="20701" xr:uid="{A6428C23-0800-40E4-9D41-2E35D1691712}"/>
    <cellStyle name="Heading 3 2 2 2 3 2 3 3" xfId="4384" xr:uid="{B565BACB-ABD4-401B-9704-744E22FA5FE6}"/>
    <cellStyle name="Heading 3 2 2 2 3 2 3 3 2" xfId="11285" xr:uid="{E3C3691A-FB0A-4ABB-A61C-8E783933870B}"/>
    <cellStyle name="Heading 3 2 2 2 3 2 3 3 2 2" xfId="25520" xr:uid="{22E23BF1-F429-4489-A7A4-F36E4993544C}"/>
    <cellStyle name="Heading 3 2 2 2 3 2 3 3 3" xfId="17312" xr:uid="{E9809F6E-1AEB-4803-97D9-9DD96EA3D773}"/>
    <cellStyle name="Heading 3 2 2 2 3 2 3 3 4" xfId="20953" xr:uid="{06486BA3-6638-444F-8969-EC3020D046E5}"/>
    <cellStyle name="Heading 3 2 2 2 3 2 3 4" xfId="6134" xr:uid="{44368D53-2320-4600-BFD7-ECD61CE851A1}"/>
    <cellStyle name="Heading 3 2 2 2 3 2 3 4 2" xfId="9465" xr:uid="{36003F3C-449C-4177-A42D-EC04585B76F9}"/>
    <cellStyle name="Heading 3 2 2 2 3 2 3 4 2 2" xfId="23705" xr:uid="{27DFCCA4-9783-4C53-9FF0-3C22E45E7E25}"/>
    <cellStyle name="Heading 3 2 2 2 3 2 3 4 3" xfId="15500" xr:uid="{3EAEDE1D-297C-4F7B-A077-47F816D05D8A}"/>
    <cellStyle name="Heading 3 2 2 2 3 2 3 4 4" xfId="21785" xr:uid="{54ECAE9A-5D77-4B88-8738-18BF5981A6DB}"/>
    <cellStyle name="Heading 3 2 2 2 3 2 3 5" xfId="5150" xr:uid="{400F1356-569F-46DD-8666-51D0B82D9D1B}"/>
    <cellStyle name="Heading 3 2 2 2 3 2 3 5 2" xfId="12026" xr:uid="{762237FD-E332-489A-98B2-F864FD06F097}"/>
    <cellStyle name="Heading 3 2 2 2 3 2 3 5 2 2" xfId="26259" xr:uid="{91B3A9CE-A4F4-4C28-B5BE-AF6D8A14AC1F}"/>
    <cellStyle name="Heading 3 2 2 2 3 2 3 5 3" xfId="18078" xr:uid="{220A3B3F-3BC5-4213-A4EE-8C70813E8717}"/>
    <cellStyle name="Heading 3 2 2 2 3 2 3 5 4" xfId="21422" xr:uid="{5628BAE7-5560-43FA-9F32-6B2F04EEAAF3}"/>
    <cellStyle name="Heading 3 2 2 2 3 2 3 6" xfId="4684" xr:uid="{7B3EF794-EA92-49BD-B4CB-401F4215FA3E}"/>
    <cellStyle name="Heading 3 2 2 2 3 2 3 6 2" xfId="11566" xr:uid="{06F41047-BCF0-4DD3-B535-F898E956EF33}"/>
    <cellStyle name="Heading 3 2 2 2 3 2 3 6 2 2" xfId="25799" xr:uid="{CCDD49C0-5EB8-4B93-9664-A35545B672FB}"/>
    <cellStyle name="Heading 3 2 2 2 3 2 3 6 3" xfId="17612" xr:uid="{44685BFE-4CC5-4E09-81AB-1F7E6B40A7D3}"/>
    <cellStyle name="Heading 3 2 2 2 3 2 3 6 4" xfId="21133" xr:uid="{082EC7C0-C1AA-4AFE-B495-734C273E81FE}"/>
    <cellStyle name="Heading 3 2 2 2 3 2 3 7" xfId="7790" xr:uid="{D0113B0B-609A-4975-B73B-E07AA5FEFE9F}"/>
    <cellStyle name="Heading 3 2 2 2 3 2 3 7 2" xfId="20098" xr:uid="{B91D6605-E951-478B-99EB-11CF90CE92CE}"/>
    <cellStyle name="Heading 3 2 2 2 3 2 3 7 3" xfId="22080" xr:uid="{2643469D-9EC2-4228-B6A7-9F94A5044CDD}"/>
    <cellStyle name="Heading 3 2 2 2 3 2 3 8" xfId="8604" xr:uid="{37AB6615-EC57-44A1-9CC9-08420FDE34B0}"/>
    <cellStyle name="Heading 3 2 2 2 3 2 3 8 2" xfId="22852" xr:uid="{BB9AE018-BCBB-47AF-9B5C-008E726E0224}"/>
    <cellStyle name="Heading 3 2 2 2 3 2 3 9" xfId="14637" xr:uid="{50F73B16-A3A7-4FF7-9B4B-FA581E81CF6F}"/>
    <cellStyle name="Heading 3 2 2 2 3 3" xfId="1131" xr:uid="{D6FE3E55-311F-48EF-AB1F-1E70EF739957}"/>
    <cellStyle name="Heading 3 2 2 2 3 3 2" xfId="1378" xr:uid="{E0184275-B0AC-4A27-9E2A-0A1027C9B58A}"/>
    <cellStyle name="Heading 3 2 2 2 3 3 2 10" xfId="14554" xr:uid="{267B96EC-CCE3-4198-AB36-95E91938549F}"/>
    <cellStyle name="Heading 3 2 2 2 3 3 2 11" xfId="14294" xr:uid="{C4B49CD6-A148-4733-9E9E-16442E4EF406}"/>
    <cellStyle name="Heading 3 2 2 2 3 3 2 2" xfId="3713" xr:uid="{BB62F341-6CB9-43EB-B793-93F85ED72DFC}"/>
    <cellStyle name="Heading 3 2 2 2 3 3 2 2 2" xfId="7329" xr:uid="{7AFA39C1-1ABC-4577-A280-91C393CBF87C}"/>
    <cellStyle name="Heading 3 2 2 2 3 3 2 2 2 2" xfId="13579" xr:uid="{CC0DBEB7-D13F-4DE7-960D-CA4ECDDB1803}"/>
    <cellStyle name="Heading 3 2 2 2 3 3 2 2 2 2 2" xfId="27812" xr:uid="{4825A5B3-856E-49DB-A201-1C92345AE014}"/>
    <cellStyle name="Heading 3 2 2 2 3 3 2 2 2 3" xfId="19639" xr:uid="{29C56B4B-4143-4F9A-88AE-795048A318E3}"/>
    <cellStyle name="Heading 3 2 2 2 3 3 2 2 2 4" xfId="21913" xr:uid="{F6D7ECEB-59FF-49A5-AE1F-CFA2FA3A357D}"/>
    <cellStyle name="Heading 3 2 2 2 3 3 2 2 3" xfId="10661" xr:uid="{42C03E82-718B-42C8-90AB-2A184DFE9654}"/>
    <cellStyle name="Heading 3 2 2 2 3 3 2 2 3 2" xfId="24896" xr:uid="{C08E4270-48A8-41CE-94D9-DC6B383AD003}"/>
    <cellStyle name="Heading 3 2 2 2 3 3 2 2 4" xfId="16688" xr:uid="{A8B5B3B5-6692-4C5F-8351-450A6D2CDD17}"/>
    <cellStyle name="Heading 3 2 2 2 3 3 2 2 5" xfId="20618" xr:uid="{89E3A9C2-E57D-4FB5-802C-E2D67A86E5C3}"/>
    <cellStyle name="Heading 3 2 2 2 3 3 2 3" xfId="4301" xr:uid="{BC9EBB70-A674-4C46-B912-E483F49FAAF3}"/>
    <cellStyle name="Heading 3 2 2 2 3 3 2 3 2" xfId="11202" xr:uid="{FA38F406-B8CD-4699-9D2B-6AF6D91FBE64}"/>
    <cellStyle name="Heading 3 2 2 2 3 3 2 3 2 2" xfId="25437" xr:uid="{6ED4FA02-03EC-4F43-8A78-7956815E316E}"/>
    <cellStyle name="Heading 3 2 2 2 3 3 2 3 3" xfId="17229" xr:uid="{AA3622F2-3DB2-4A28-9591-8970ECA1ABB7}"/>
    <cellStyle name="Heading 3 2 2 2 3 3 2 3 4" xfId="20870" xr:uid="{1F648E9F-8A82-49EE-842A-BEFA7A7A4719}"/>
    <cellStyle name="Heading 3 2 2 2 3 3 2 4" xfId="6003" xr:uid="{256A3C25-6886-4D0A-AB03-19EF4C5EABC7}"/>
    <cellStyle name="Heading 3 2 2 2 3 3 2 4 2" xfId="9334" xr:uid="{E661E2C5-19F7-4021-881A-4CFCCD863830}"/>
    <cellStyle name="Heading 3 2 2 2 3 3 2 4 2 2" xfId="23574" xr:uid="{CEDECEFC-C5FD-429D-AD66-E34AEA52A4B7}"/>
    <cellStyle name="Heading 3 2 2 2 3 3 2 4 3" xfId="15369" xr:uid="{8A5DD77B-B253-4139-8125-8A8CC65A0F84}"/>
    <cellStyle name="Heading 3 2 2 2 3 3 2 4 4" xfId="21658" xr:uid="{5537870E-3DA7-455D-8B7F-5EE2D7FA0087}"/>
    <cellStyle name="Heading 3 2 2 2 3 3 2 5" xfId="5065" xr:uid="{08176AF1-7548-407E-ACA5-C6281E5C4747}"/>
    <cellStyle name="Heading 3 2 2 2 3 3 2 5 2" xfId="11941" xr:uid="{3268D86E-9ACE-4BF6-941E-A106E6C8DB4E}"/>
    <cellStyle name="Heading 3 2 2 2 3 3 2 5 2 2" xfId="26174" xr:uid="{F8166506-9C30-4A15-BBA1-8134ADD67C67}"/>
    <cellStyle name="Heading 3 2 2 2 3 3 2 5 3" xfId="17993" xr:uid="{A98495CE-6D9D-458B-ADBF-7AD679E6DAED}"/>
    <cellStyle name="Heading 3 2 2 2 3 3 2 5 4" xfId="21337" xr:uid="{2440727C-684E-456A-B24C-13DA28B5CA2F}"/>
    <cellStyle name="Heading 3 2 2 2 3 3 2 6" xfId="4856" xr:uid="{6953EB46-B3A3-4603-AFFB-B095D8AC350B}"/>
    <cellStyle name="Heading 3 2 2 2 3 3 2 6 2" xfId="11734" xr:uid="{B0A4C622-9CA7-48EE-B13E-0D639C061322}"/>
    <cellStyle name="Heading 3 2 2 2 3 3 2 6 2 2" xfId="25967" xr:uid="{439CE7F2-B7CA-49BC-A058-A3CE3741A208}"/>
    <cellStyle name="Heading 3 2 2 2 3 3 2 6 3" xfId="17784" xr:uid="{6377A62B-08EB-4B81-82A0-A233984FB5AF}"/>
    <cellStyle name="Heading 3 2 2 2 3 3 2 6 4" xfId="21200" xr:uid="{61AF69DA-726A-4DB5-9588-53476C8021C8}"/>
    <cellStyle name="Heading 3 2 2 2 3 3 2 7" xfId="7922" xr:uid="{08A79E18-18A8-4C06-BB3C-9953B41C2350}"/>
    <cellStyle name="Heading 3 2 2 2 3 3 2 7 2" xfId="20230" xr:uid="{B50B3F6D-B4A3-4764-93A9-EC9F281BD69D}"/>
    <cellStyle name="Heading 3 2 2 2 3 3 2 7 3" xfId="22212" xr:uid="{98F440EB-5618-41B8-9C87-D22198FFFDDA}"/>
    <cellStyle name="Heading 3 2 2 2 3 3 2 8" xfId="8519" xr:uid="{99FE6728-79FF-4356-AB90-698EEB9097E5}"/>
    <cellStyle name="Heading 3 2 2 2 3 3 2 8 2" xfId="22768" xr:uid="{0FE67109-FBD6-4308-B83A-62BDEBD5223F}"/>
    <cellStyle name="Heading 3 2 2 2 3 3 2 9" xfId="8019" xr:uid="{8A8BE15B-21D2-4C49-90AE-5FDC2F62AAD1}"/>
    <cellStyle name="Heading 3 2 2 2 3 3 2 9 2" xfId="22308" xr:uid="{7B0C65EE-605F-4AC4-8C65-1E03DD053AA2}"/>
    <cellStyle name="Heading 3 2 2 2 3 3 3" xfId="2387" xr:uid="{8B631680-B6E8-4D5C-860A-E3E3A8B94B8A}"/>
    <cellStyle name="Heading 3 2 2 2 3 3 3 10" xfId="20427" xr:uid="{C783557B-9197-4476-97AC-C92B7FDC3753}"/>
    <cellStyle name="Heading 3 2 2 2 3 3 3 2" xfId="3799" xr:uid="{19390584-4C22-4251-9DB9-E32473AE64C9}"/>
    <cellStyle name="Heading 3 2 2 2 3 3 3 2 2" xfId="7414" xr:uid="{A8939970-867C-44DA-9FF5-66E62D229406}"/>
    <cellStyle name="Heading 3 2 2 2 3 3 3 2 2 2" xfId="13664" xr:uid="{8C139AF3-FF11-44F9-9094-902CF2F4DF1A}"/>
    <cellStyle name="Heading 3 2 2 2 3 3 3 2 2 2 2" xfId="27897" xr:uid="{6264D1BB-18E4-44D6-BD40-B6C88CB64B13}"/>
    <cellStyle name="Heading 3 2 2 2 3 3 3 2 2 3" xfId="19724" xr:uid="{89148B95-D393-4805-B9B9-C9C76E013BBF}"/>
    <cellStyle name="Heading 3 2 2 2 3 3 3 2 2 4" xfId="21998" xr:uid="{AB6659AA-8777-4E74-B143-EB5653D2DFD0}"/>
    <cellStyle name="Heading 3 2 2 2 3 3 3 2 3" xfId="10745" xr:uid="{DDEBE5CA-088A-4773-937C-9DA3E79427B7}"/>
    <cellStyle name="Heading 3 2 2 2 3 3 3 2 3 2" xfId="24980" xr:uid="{BD549779-592E-4308-BF62-C67CFEB2E0BA}"/>
    <cellStyle name="Heading 3 2 2 2 3 3 3 2 4" xfId="16772" xr:uid="{0D3C6F34-2DF0-4449-9CAC-7B4D44EC57B6}"/>
    <cellStyle name="Heading 3 2 2 2 3 3 3 2 5" xfId="20702" xr:uid="{02606C8D-8BAB-4E1E-84D0-F31E42EF1178}"/>
    <cellStyle name="Heading 3 2 2 2 3 3 3 3" xfId="4385" xr:uid="{52989EF3-8B5B-42E1-97DE-51B618CC9319}"/>
    <cellStyle name="Heading 3 2 2 2 3 3 3 3 2" xfId="11286" xr:uid="{D191C944-C9F2-4A3A-ACB0-677D36AB147E}"/>
    <cellStyle name="Heading 3 2 2 2 3 3 3 3 2 2" xfId="25521" xr:uid="{F5A3396F-F8CE-42EC-920D-4A807E50FE60}"/>
    <cellStyle name="Heading 3 2 2 2 3 3 3 3 3" xfId="17313" xr:uid="{4E435D8D-D573-44A7-AD23-51556E4D9BB3}"/>
    <cellStyle name="Heading 3 2 2 2 3 3 3 3 4" xfId="20954" xr:uid="{577E906E-0BE0-4FBE-B9D3-D1670D7F5F33}"/>
    <cellStyle name="Heading 3 2 2 2 3 3 3 4" xfId="5969" xr:uid="{2B7B7866-AB03-449C-B3AA-AE710BA38637}"/>
    <cellStyle name="Heading 3 2 2 2 3 3 3 4 2" xfId="9300" xr:uid="{3C79DF94-1DD9-4BF0-AE9D-5BB329A19FBC}"/>
    <cellStyle name="Heading 3 2 2 2 3 3 3 4 2 2" xfId="23540" xr:uid="{9FB7CF85-17CA-4796-9FBC-8356BCF9A4C9}"/>
    <cellStyle name="Heading 3 2 2 2 3 3 3 4 3" xfId="15335" xr:uid="{734CCE15-76FF-456F-84D4-E126A7A61AD3}"/>
    <cellStyle name="Heading 3 2 2 2 3 3 3 4 4" xfId="21627" xr:uid="{378097DE-B39C-4F37-8C1B-CA1DB94D2ED2}"/>
    <cellStyle name="Heading 3 2 2 2 3 3 3 5" xfId="5151" xr:uid="{E30710E2-91A0-4C09-96BC-62BD38B131B5}"/>
    <cellStyle name="Heading 3 2 2 2 3 3 3 5 2" xfId="12027" xr:uid="{AD29739D-F930-400F-B582-AD704E787A22}"/>
    <cellStyle name="Heading 3 2 2 2 3 3 3 5 2 2" xfId="26260" xr:uid="{8695A6E6-E96C-4CC1-B6AB-7326C396A357}"/>
    <cellStyle name="Heading 3 2 2 2 3 3 3 5 3" xfId="18079" xr:uid="{97B89814-0CCC-4048-ABCA-5758F9D4DC2F}"/>
    <cellStyle name="Heading 3 2 2 2 3 3 3 5 4" xfId="21423" xr:uid="{3E4AF876-A3CB-40F2-B764-AA650AD87293}"/>
    <cellStyle name="Heading 3 2 2 2 3 3 3 6" xfId="4533" xr:uid="{61830DD0-41F2-48CD-9D7D-D7335147284A}"/>
    <cellStyle name="Heading 3 2 2 2 3 3 3 6 2" xfId="11429" xr:uid="{1ECE9D86-B72F-460D-93E6-A8E76C4F37A7}"/>
    <cellStyle name="Heading 3 2 2 2 3 3 3 6 2 2" xfId="25662" xr:uid="{31E52CFC-A40F-4C5D-807E-49BE6DCA5005}"/>
    <cellStyle name="Heading 3 2 2 2 3 3 3 6 3" xfId="17461" xr:uid="{7111B4E4-FAEC-4EC4-A816-A4BD21F8683C}"/>
    <cellStyle name="Heading 3 2 2 2 3 3 3 6 4" xfId="21074" xr:uid="{901B1E17-7505-4F4C-88D7-AB7B386D7EC0}"/>
    <cellStyle name="Heading 3 2 2 2 3 3 3 7" xfId="7961" xr:uid="{0BDF0A1D-E968-40B0-B2AE-12F97200C801}"/>
    <cellStyle name="Heading 3 2 2 2 3 3 3 7 2" xfId="20269" xr:uid="{6B4C90B5-7E97-4DA1-BD45-2330B272B2F2}"/>
    <cellStyle name="Heading 3 2 2 2 3 3 3 7 3" xfId="22251" xr:uid="{5001B806-D30E-4C80-AB51-BECA5238744B}"/>
    <cellStyle name="Heading 3 2 2 2 3 3 3 8" xfId="8605" xr:uid="{C0A44B71-D9FC-464A-8CA1-48BE1CEE09D8}"/>
    <cellStyle name="Heading 3 2 2 2 3 3 3 8 2" xfId="22853" xr:uid="{EAE79C49-C658-43FA-AD10-91B21F8B965F}"/>
    <cellStyle name="Heading 3 2 2 2 3 3 3 9" xfId="14638" xr:uid="{76EAFDC7-C9E4-4EB3-9F59-8C9F1D84EB5B}"/>
    <cellStyle name="Heading 3 2 2 2 3 4" xfId="1351" xr:uid="{EC8EE1F9-50F5-4B0B-A936-8481E26124B4}"/>
    <cellStyle name="Heading 3 2 2 2 3 4 10" xfId="14546" xr:uid="{E504B374-820B-4F3B-A82F-0003903A76A7}"/>
    <cellStyle name="Heading 3 2 2 2 3 4 11" xfId="14233" xr:uid="{5CC7D472-63F7-41B7-BE18-31827FEA3C40}"/>
    <cellStyle name="Heading 3 2 2 2 3 4 2" xfId="3703" xr:uid="{C8662499-2BED-468D-BC28-688BEB72E35A}"/>
    <cellStyle name="Heading 3 2 2 2 3 4 2 2" xfId="7321" xr:uid="{7B606BCB-C6F7-4837-9BE8-C5E58E6405A4}"/>
    <cellStyle name="Heading 3 2 2 2 3 4 2 2 2" xfId="13571" xr:uid="{60DE44D4-C82F-4176-AF19-DF70DDC08F7D}"/>
    <cellStyle name="Heading 3 2 2 2 3 4 2 2 2 2" xfId="27804" xr:uid="{88821956-B347-4D91-844B-D4435E8CD71F}"/>
    <cellStyle name="Heading 3 2 2 2 3 4 2 2 3" xfId="19631" xr:uid="{233094F6-51BD-47CB-9C16-4677AC554D7C}"/>
    <cellStyle name="Heading 3 2 2 2 3 4 2 2 4" xfId="21905" xr:uid="{99B91E4F-5C06-4C0E-8AAD-639B5FB37925}"/>
    <cellStyle name="Heading 3 2 2 2 3 4 2 3" xfId="10653" xr:uid="{A10D79C5-A37C-4578-A8D1-78E4BBCD9249}"/>
    <cellStyle name="Heading 3 2 2 2 3 4 2 3 2" xfId="24888" xr:uid="{88CF006E-56E3-4DCD-BB7E-9FB850C337F8}"/>
    <cellStyle name="Heading 3 2 2 2 3 4 2 4" xfId="16680" xr:uid="{4A7AD80F-2B73-407A-AE5A-70185C8555A5}"/>
    <cellStyle name="Heading 3 2 2 2 3 4 2 5" xfId="20610" xr:uid="{C6B6D7B2-EF9A-47AC-923D-71F570344DC4}"/>
    <cellStyle name="Heading 3 2 2 2 3 4 3" xfId="4293" xr:uid="{4204E638-75B6-48CA-B080-94C4C135EFA3}"/>
    <cellStyle name="Heading 3 2 2 2 3 4 3 2" xfId="11194" xr:uid="{92C7EE75-8E89-4C44-AD05-97626EDAA68D}"/>
    <cellStyle name="Heading 3 2 2 2 3 4 3 2 2" xfId="25429" xr:uid="{A240B76A-FEEE-4F3B-95DC-F0B3726A5DEC}"/>
    <cellStyle name="Heading 3 2 2 2 3 4 3 3" xfId="17221" xr:uid="{DE32D70C-C09A-4DA9-93CD-930D3695CBB0}"/>
    <cellStyle name="Heading 3 2 2 2 3 4 3 4" xfId="20862" xr:uid="{D267B8EE-1B1C-4066-AEC8-9A7BCBD1A37F}"/>
    <cellStyle name="Heading 3 2 2 2 3 4 4" xfId="5985" xr:uid="{2DE6A06A-AA30-4C70-AE2F-B5E072DA22FA}"/>
    <cellStyle name="Heading 3 2 2 2 3 4 4 2" xfId="9316" xr:uid="{0ED2E36F-95A0-46F1-92B3-93514848B153}"/>
    <cellStyle name="Heading 3 2 2 2 3 4 4 2 2" xfId="23556" xr:uid="{4150D960-92E1-4DB3-A27B-275AEA10D914}"/>
    <cellStyle name="Heading 3 2 2 2 3 4 4 3" xfId="15351" xr:uid="{E93BEBB0-4B62-43B2-B8C7-071B9BF72C8F}"/>
    <cellStyle name="Heading 3 2 2 2 3 4 4 4" xfId="21642" xr:uid="{288519CD-24A8-44E5-B52C-0428D7E339D9}"/>
    <cellStyle name="Heading 3 2 2 2 3 4 5" xfId="5057" xr:uid="{82F38E4F-895E-4942-805B-FCE944D51804}"/>
    <cellStyle name="Heading 3 2 2 2 3 4 5 2" xfId="11933" xr:uid="{97962BDE-BBF6-4F62-B956-D41B7FABB39B}"/>
    <cellStyle name="Heading 3 2 2 2 3 4 5 2 2" xfId="26166" xr:uid="{B2658249-8E22-42EC-AA19-A5DD8BB8C46B}"/>
    <cellStyle name="Heading 3 2 2 2 3 4 5 3" xfId="17985" xr:uid="{F4913942-EE6F-4A85-8AB3-055CFC2236B8}"/>
    <cellStyle name="Heading 3 2 2 2 3 4 5 4" xfId="21329" xr:uid="{048ED2F0-5A62-40C7-BBFC-73EA7F2F35B4}"/>
    <cellStyle name="Heading 3 2 2 2 3 4 6" xfId="4574" xr:uid="{464A8817-5B6C-4618-8E1A-412F9C317F0F}"/>
    <cellStyle name="Heading 3 2 2 2 3 4 6 2" xfId="11462" xr:uid="{5B70AA35-6C19-4829-83A7-85AF566238B9}"/>
    <cellStyle name="Heading 3 2 2 2 3 4 6 2 2" xfId="25695" xr:uid="{94DEB1A7-F1B3-4AE1-BD3D-D233FCD895BA}"/>
    <cellStyle name="Heading 3 2 2 2 3 4 6 3" xfId="17502" xr:uid="{03801049-1E86-4B72-A53F-5F5C77784F6C}"/>
    <cellStyle name="Heading 3 2 2 2 3 4 6 4" xfId="21097" xr:uid="{2361EDDC-C224-4BD0-932D-DA92B562273A}"/>
    <cellStyle name="Heading 3 2 2 2 3 4 7" xfId="7900" xr:uid="{789C57CB-292B-41D7-8155-45AB484C022D}"/>
    <cellStyle name="Heading 3 2 2 2 3 4 7 2" xfId="20208" xr:uid="{68AAF885-149C-45B0-92EF-0D0CEBFA4832}"/>
    <cellStyle name="Heading 3 2 2 2 3 4 7 3" xfId="22190" xr:uid="{AD4FACEA-EC9D-4579-B931-E41AE4B740B8}"/>
    <cellStyle name="Heading 3 2 2 2 3 4 8" xfId="8510" xr:uid="{DABC1757-95DC-4F64-A142-A9EE8D727BF0}"/>
    <cellStyle name="Heading 3 2 2 2 3 4 8 2" xfId="22760" xr:uid="{097A3A33-39B1-4C88-AC11-74D8EF9344F6}"/>
    <cellStyle name="Heading 3 2 2 2 3 4 9" xfId="8364" xr:uid="{266A8C43-0EA3-4A6E-9714-CE5C2CD265E1}"/>
    <cellStyle name="Heading 3 2 2 2 3 4 9 2" xfId="22619" xr:uid="{86B0F6B2-5D52-4B65-B962-E096BBB3F55D}"/>
    <cellStyle name="Heading 3 2 2 2 3 5" xfId="2446" xr:uid="{A8B3C578-24A5-4583-9B94-0087136E3718}"/>
    <cellStyle name="Heading 3 2 2 2 3 5 10" xfId="20480" xr:uid="{6F042496-EE60-41CF-ACED-26E2D8462663}"/>
    <cellStyle name="Heading 3 2 2 2 3 5 2" xfId="3660" xr:uid="{274036FB-88BE-49C7-971B-542D440A539D}"/>
    <cellStyle name="Heading 3 2 2 2 3 5 2 2" xfId="7282" xr:uid="{93AF4B07-259E-4D24-B580-C655C724200B}"/>
    <cellStyle name="Heading 3 2 2 2 3 5 2 2 2" xfId="13532" xr:uid="{987CFEE7-34C5-425F-B33B-7233C822A19A}"/>
    <cellStyle name="Heading 3 2 2 2 3 5 2 2 2 2" xfId="27765" xr:uid="{A3598DC7-A51D-4EC9-8168-CA98BF2E24D6}"/>
    <cellStyle name="Heading 3 2 2 2 3 5 2 2 3" xfId="19592" xr:uid="{0B2DB762-4750-413B-A649-E848609EF9B9}"/>
    <cellStyle name="Heading 3 2 2 2 3 5 2 2 4" xfId="21866" xr:uid="{67AD5CC3-E6F9-4A1D-BD65-7D5E0594B9A9}"/>
    <cellStyle name="Heading 3 2 2 2 3 5 2 3" xfId="10614" xr:uid="{F393AAC1-A23D-47ED-9DA8-7018C0D35B7B}"/>
    <cellStyle name="Heading 3 2 2 2 3 5 2 3 2" xfId="24849" xr:uid="{DDB0CE3B-5661-443F-8768-9D73F0A31A45}"/>
    <cellStyle name="Heading 3 2 2 2 3 5 2 4" xfId="16641" xr:uid="{A7618423-FF06-4819-89B5-62F8CDCA4917}"/>
    <cellStyle name="Heading 3 2 2 2 3 5 2 5" xfId="20571" xr:uid="{FF3E6A85-002E-46CA-A64A-C9518990372F}"/>
    <cellStyle name="Heading 3 2 2 2 3 5 3" xfId="4254" xr:uid="{37E4352D-B0C4-4CA6-BFB5-49C19824F216}"/>
    <cellStyle name="Heading 3 2 2 2 3 5 3 2" xfId="11155" xr:uid="{17CFA6E9-3230-49D7-993C-7CD97EF36559}"/>
    <cellStyle name="Heading 3 2 2 2 3 5 3 2 2" xfId="25390" xr:uid="{E583100D-8C57-4F52-B831-A7D7484BFB01}"/>
    <cellStyle name="Heading 3 2 2 2 3 5 3 3" xfId="17182" xr:uid="{F3BFCD95-0EF3-413E-8BB2-470C13584B1A}"/>
    <cellStyle name="Heading 3 2 2 2 3 5 3 4" xfId="20823" xr:uid="{9B346B91-C24D-487E-ADF5-B30A3BFF6600}"/>
    <cellStyle name="Heading 3 2 2 2 3 5 4" xfId="6080" xr:uid="{253C001C-3176-4D44-9102-BEDA339B87BA}"/>
    <cellStyle name="Heading 3 2 2 2 3 5 4 2" xfId="9411" xr:uid="{26FC34F6-5141-46CA-96EF-EA1800FFF3DC}"/>
    <cellStyle name="Heading 3 2 2 2 3 5 4 2 2" xfId="23651" xr:uid="{643C81FF-4827-4112-B523-E92AB30D652F}"/>
    <cellStyle name="Heading 3 2 2 2 3 5 4 3" xfId="15446" xr:uid="{DC26DA1A-4A4E-4646-A7D3-2D49ACE0AE0D}"/>
    <cellStyle name="Heading 3 2 2 2 3 5 4 4" xfId="21734" xr:uid="{CA169CC9-9C17-4395-A743-64BC9AE34B90}"/>
    <cellStyle name="Heading 3 2 2 2 3 5 5" xfId="5017" xr:uid="{9D486C5C-000E-492E-B166-60C20F79021C}"/>
    <cellStyle name="Heading 3 2 2 2 3 5 5 2" xfId="11893" xr:uid="{136C767E-AEA6-4611-83B6-0B9C5A5D757B}"/>
    <cellStyle name="Heading 3 2 2 2 3 5 5 2 2" xfId="26126" xr:uid="{3C9A9AF6-688E-45F2-BA19-787FC5628223}"/>
    <cellStyle name="Heading 3 2 2 2 3 5 5 3" xfId="17945" xr:uid="{3CDBFAFE-72F9-43D0-A7A4-F6AA3C51AE0D}"/>
    <cellStyle name="Heading 3 2 2 2 3 5 5 4" xfId="21289" xr:uid="{DBDAF359-D9A3-4749-950A-1E60F3780015}"/>
    <cellStyle name="Heading 3 2 2 2 3 5 6" xfId="4846" xr:uid="{557310CE-9A04-4ACB-8946-F2DEEBFF92C7}"/>
    <cellStyle name="Heading 3 2 2 2 3 5 6 2" xfId="11724" xr:uid="{4D412CBC-B909-4F5C-988F-7EBBAEEB5335}"/>
    <cellStyle name="Heading 3 2 2 2 3 5 6 2 2" xfId="25957" xr:uid="{4600D708-7FFB-4850-B505-423FA045E733}"/>
    <cellStyle name="Heading 3 2 2 2 3 5 6 3" xfId="17774" xr:uid="{4B205BA4-E4EF-4920-8C6D-3662428D2AE0}"/>
    <cellStyle name="Heading 3 2 2 2 3 5 6 4" xfId="21190" xr:uid="{991FEA58-52DE-4EA0-85AC-122207E6CA25}"/>
    <cellStyle name="Heading 3 2 2 2 3 5 7" xfId="7927" xr:uid="{EBD9A76A-651C-4243-8880-A59F1BD4AA63}"/>
    <cellStyle name="Heading 3 2 2 2 3 5 7 2" xfId="20235" xr:uid="{9DC0896F-3F2B-4292-87B1-846FB8128FE1}"/>
    <cellStyle name="Heading 3 2 2 2 3 5 7 3" xfId="22217" xr:uid="{A101F7E2-101F-4FF6-9BFD-B519EE83DE4B}"/>
    <cellStyle name="Heading 3 2 2 2 3 5 8" xfId="8470" xr:uid="{16769DBB-F9C1-41B5-941D-1163B00886A4}"/>
    <cellStyle name="Heading 3 2 2 2 3 5 8 2" xfId="22720" xr:uid="{0B49F97D-224B-4A67-B596-0C803D1EB0F5}"/>
    <cellStyle name="Heading 3 2 2 2 3 5 9" xfId="14507" xr:uid="{83165368-AE36-402B-B05D-EDFC28E851F1}"/>
    <cellStyle name="Heading 3 2 2 2 4" xfId="1132" xr:uid="{60574847-1473-48C6-8A19-E7036670AFF3}"/>
    <cellStyle name="Heading 3 2 2 2 4 2" xfId="1379" xr:uid="{04B577EA-3305-45AD-ADAB-2E96BA091EEB}"/>
    <cellStyle name="Heading 3 2 2 2 4 2 10" xfId="14555" xr:uid="{42421B55-AECC-4225-B857-996B2CAFEEBA}"/>
    <cellStyle name="Heading 3 2 2 2 4 2 11" xfId="15291" xr:uid="{DBD196B5-2036-496A-B940-45D04B518ACE}"/>
    <cellStyle name="Heading 3 2 2 2 4 2 2" xfId="3714" xr:uid="{DFC4D04D-E5C5-4FDF-9ECF-3724E6507691}"/>
    <cellStyle name="Heading 3 2 2 2 4 2 2 2" xfId="7330" xr:uid="{3C83102D-2C21-430B-98F6-A5ACD48073F9}"/>
    <cellStyle name="Heading 3 2 2 2 4 2 2 2 2" xfId="13580" xr:uid="{7992DA0B-15D2-4A16-A66E-61CFE356807A}"/>
    <cellStyle name="Heading 3 2 2 2 4 2 2 2 2 2" xfId="27813" xr:uid="{C82A7699-A195-4BFA-816E-FC5E2CD005B6}"/>
    <cellStyle name="Heading 3 2 2 2 4 2 2 2 3" xfId="19640" xr:uid="{3C9D8C03-2D61-4D37-90A1-A12F4DCC8C31}"/>
    <cellStyle name="Heading 3 2 2 2 4 2 2 2 4" xfId="21914" xr:uid="{24ABD831-CBED-4BB1-9D61-E7B72EAE6787}"/>
    <cellStyle name="Heading 3 2 2 2 4 2 2 3" xfId="10662" xr:uid="{5E6B93D7-52FD-4D42-828C-8E016F9A8D90}"/>
    <cellStyle name="Heading 3 2 2 2 4 2 2 3 2" xfId="24897" xr:uid="{72D76F13-11C9-4EAE-99E8-A980517124BC}"/>
    <cellStyle name="Heading 3 2 2 2 4 2 2 4" xfId="16689" xr:uid="{2747075B-091A-426C-8DD7-3C396AD39917}"/>
    <cellStyle name="Heading 3 2 2 2 4 2 2 5" xfId="20619" xr:uid="{A21726E9-0650-4CD8-BE1A-98431F922629}"/>
    <cellStyle name="Heading 3 2 2 2 4 2 3" xfId="4302" xr:uid="{353016E1-E078-4E15-A219-BC0FF6DCFC95}"/>
    <cellStyle name="Heading 3 2 2 2 4 2 3 2" xfId="11203" xr:uid="{BB47BE11-3D74-4E9E-B8FE-E2E298FAFD2A}"/>
    <cellStyle name="Heading 3 2 2 2 4 2 3 2 2" xfId="25438" xr:uid="{A1B22DE7-FEC6-4431-95A9-40AA8F70CC6A}"/>
    <cellStyle name="Heading 3 2 2 2 4 2 3 3" xfId="17230" xr:uid="{115D9E0C-6531-46BE-90E2-D569012B4E66}"/>
    <cellStyle name="Heading 3 2 2 2 4 2 3 4" xfId="20871" xr:uid="{38142E5A-F984-4AF4-9931-0DD650EC07EA}"/>
    <cellStyle name="Heading 3 2 2 2 4 2 4" xfId="5939" xr:uid="{D5C6FB40-76E7-409E-83EC-6B2062279D64}"/>
    <cellStyle name="Heading 3 2 2 2 4 2 4 2" xfId="9270" xr:uid="{2CF17F3A-EC68-42A3-9D20-DD933B580A40}"/>
    <cellStyle name="Heading 3 2 2 2 4 2 4 2 2" xfId="23510" xr:uid="{058874D0-3355-47A3-8397-33BAAF379B9B}"/>
    <cellStyle name="Heading 3 2 2 2 4 2 4 3" xfId="15305" xr:uid="{F63C0FE0-02D2-424D-91E3-3E613742DA41}"/>
    <cellStyle name="Heading 3 2 2 2 4 2 4 4" xfId="21601" xr:uid="{8E4E240D-2806-461C-AA96-5DB2AF6984BA}"/>
    <cellStyle name="Heading 3 2 2 2 4 2 5" xfId="5066" xr:uid="{3C61C30C-78DB-4996-A090-31FB13F09593}"/>
    <cellStyle name="Heading 3 2 2 2 4 2 5 2" xfId="11942" xr:uid="{C4F945EF-EFCA-4611-A840-129A8A814F45}"/>
    <cellStyle name="Heading 3 2 2 2 4 2 5 2 2" xfId="26175" xr:uid="{BF96146B-47B2-4770-8215-A063C279BB95}"/>
    <cellStyle name="Heading 3 2 2 2 4 2 5 3" xfId="17994" xr:uid="{90EBD7A7-6567-4827-BBB0-354844AD4D3C}"/>
    <cellStyle name="Heading 3 2 2 2 4 2 5 4" xfId="21338" xr:uid="{4DA41F36-2C0F-435F-8665-0FE8F63900EB}"/>
    <cellStyle name="Heading 3 2 2 2 4 2 6" xfId="4768" xr:uid="{BD15213F-8E35-44D9-8435-BBEFB3A16A09}"/>
    <cellStyle name="Heading 3 2 2 2 4 2 6 2" xfId="11647" xr:uid="{550F687D-7333-4512-831F-67F60225C249}"/>
    <cellStyle name="Heading 3 2 2 2 4 2 6 2 2" xfId="25880" xr:uid="{90E44176-D202-401C-AE9F-A2C426BDC243}"/>
    <cellStyle name="Heading 3 2 2 2 4 2 6 3" xfId="17696" xr:uid="{67313A55-3F3B-473E-BB89-A3A928C98362}"/>
    <cellStyle name="Heading 3 2 2 2 4 2 6 4" xfId="21160" xr:uid="{72976442-46D5-444F-BE88-5F6FF1DB22FE}"/>
    <cellStyle name="Heading 3 2 2 2 4 2 7" xfId="7789" xr:uid="{B7604241-97F9-4F3C-9C6C-23EB17BDFDBD}"/>
    <cellStyle name="Heading 3 2 2 2 4 2 7 2" xfId="20097" xr:uid="{A490F635-818C-4050-B7C1-EAB7B6A408B2}"/>
    <cellStyle name="Heading 3 2 2 2 4 2 7 3" xfId="22079" xr:uid="{639EB1DE-B6C3-4055-A416-B19B61659351}"/>
    <cellStyle name="Heading 3 2 2 2 4 2 8" xfId="8520" xr:uid="{919AEC79-AFFE-42BF-920E-7286752674E0}"/>
    <cellStyle name="Heading 3 2 2 2 4 2 8 2" xfId="22769" xr:uid="{5AEA4B91-D869-4342-8395-373C81EF71ED}"/>
    <cellStyle name="Heading 3 2 2 2 4 2 9" xfId="9213" xr:uid="{2A0EDDC1-53C9-4F8B-BA66-3B5C76DACA3C}"/>
    <cellStyle name="Heading 3 2 2 2 4 2 9 2" xfId="23454" xr:uid="{9D191F27-90B2-4969-9030-7D3E593EA79B}"/>
    <cellStyle name="Heading 3 2 2 2 4 3" xfId="2465" xr:uid="{7012FAE3-2D8D-4E80-911E-7E7BB0BFBF6E}"/>
    <cellStyle name="Heading 3 2 2 2 4 3 10" xfId="20494" xr:uid="{2CECB627-7F5E-4BFF-8361-40D04E324FC9}"/>
    <cellStyle name="Heading 3 2 2 2 4 3 2" xfId="3800" xr:uid="{8FA30D91-F206-40BF-BB3B-3A35601F9CC6}"/>
    <cellStyle name="Heading 3 2 2 2 4 3 2 2" xfId="7415" xr:uid="{5EA669B1-1B3E-4886-97D7-16CB16D898B2}"/>
    <cellStyle name="Heading 3 2 2 2 4 3 2 2 2" xfId="13665" xr:uid="{A277BD02-8681-4018-873A-8F5575F52004}"/>
    <cellStyle name="Heading 3 2 2 2 4 3 2 2 2 2" xfId="27898" xr:uid="{8AD5DF53-FE76-4522-AA91-9EE02E8E8C5D}"/>
    <cellStyle name="Heading 3 2 2 2 4 3 2 2 3" xfId="19725" xr:uid="{9C09E264-F5A9-4864-BF3B-2D5D1BA51453}"/>
    <cellStyle name="Heading 3 2 2 2 4 3 2 2 4" xfId="21999" xr:uid="{2371176D-9058-4C79-BCDD-E60062A055EB}"/>
    <cellStyle name="Heading 3 2 2 2 4 3 2 3" xfId="10746" xr:uid="{83B53F30-15C2-4E1D-8198-B4FD4F3D0101}"/>
    <cellStyle name="Heading 3 2 2 2 4 3 2 3 2" xfId="24981" xr:uid="{60914787-F453-4A5F-AB17-33113C915945}"/>
    <cellStyle name="Heading 3 2 2 2 4 3 2 4" xfId="16773" xr:uid="{3A4688EB-2546-4CF9-9EC3-5CBDA844D80D}"/>
    <cellStyle name="Heading 3 2 2 2 4 3 2 5" xfId="20703" xr:uid="{7F9046F8-C1AD-4929-9087-0BCF5B18F071}"/>
    <cellStyle name="Heading 3 2 2 2 4 3 3" xfId="4386" xr:uid="{588FAF53-842E-45BB-BD21-FEC0305C0695}"/>
    <cellStyle name="Heading 3 2 2 2 4 3 3 2" xfId="11287" xr:uid="{F990ED66-BED2-4A84-8290-3A5F4C288276}"/>
    <cellStyle name="Heading 3 2 2 2 4 3 3 2 2" xfId="25522" xr:uid="{608542DD-3E97-4718-B421-D9063ED6C1F7}"/>
    <cellStyle name="Heading 3 2 2 2 4 3 3 3" xfId="17314" xr:uid="{163B7707-C41E-43EF-90BD-955EF98FF244}"/>
    <cellStyle name="Heading 3 2 2 2 4 3 3 4" xfId="20955" xr:uid="{1C3D9835-0986-4C62-992A-B4DA1700C649}"/>
    <cellStyle name="Heading 3 2 2 2 4 3 4" xfId="6109" xr:uid="{6737B375-2728-4180-98B2-92BEA104006E}"/>
    <cellStyle name="Heading 3 2 2 2 4 3 4 2" xfId="9440" xr:uid="{444D1825-82C2-4BE4-82F7-2DBEBDDB9DD0}"/>
    <cellStyle name="Heading 3 2 2 2 4 3 4 2 2" xfId="23680" xr:uid="{E0F5A58D-970A-477D-BF09-8224F2FD856B}"/>
    <cellStyle name="Heading 3 2 2 2 4 3 4 3" xfId="15475" xr:uid="{CF6F5279-782B-45B5-8B8C-23D4B6ED3898}"/>
    <cellStyle name="Heading 3 2 2 2 4 3 4 4" xfId="21762" xr:uid="{66822915-B6CD-478C-8E2D-897076D8C154}"/>
    <cellStyle name="Heading 3 2 2 2 4 3 5" xfId="5152" xr:uid="{D93ACA1A-7E19-47E0-BEDD-5EC66C9B9186}"/>
    <cellStyle name="Heading 3 2 2 2 4 3 5 2" xfId="12028" xr:uid="{9B88BC55-545E-4A57-95B0-2365D6A86A1B}"/>
    <cellStyle name="Heading 3 2 2 2 4 3 5 2 2" xfId="26261" xr:uid="{CFC3EC5F-132D-4624-A704-1782255AF11E}"/>
    <cellStyle name="Heading 3 2 2 2 4 3 5 3" xfId="18080" xr:uid="{1BB642FA-C685-493B-ACC0-071E985B669F}"/>
    <cellStyle name="Heading 3 2 2 2 4 3 5 4" xfId="21424" xr:uid="{3B7712F1-0C2D-4F22-9C4E-635E48C671BF}"/>
    <cellStyle name="Heading 3 2 2 2 4 3 6" xfId="5246" xr:uid="{1019BD0E-9943-4296-92B9-DEF2DB025B9C}"/>
    <cellStyle name="Heading 3 2 2 2 4 3 6 2" xfId="12120" xr:uid="{96E971DD-67A9-4835-98A5-EF20E8651B48}"/>
    <cellStyle name="Heading 3 2 2 2 4 3 6 2 2" xfId="26353" xr:uid="{053C6D8B-6187-4234-A259-43A1166630B2}"/>
    <cellStyle name="Heading 3 2 2 2 4 3 6 3" xfId="18174" xr:uid="{7BAFA1F3-8442-4050-8980-8A808A0BF77E}"/>
    <cellStyle name="Heading 3 2 2 2 4 3 6 4" xfId="21513" xr:uid="{6C938D10-8C22-47B5-8468-1909C8B2171A}"/>
    <cellStyle name="Heading 3 2 2 2 4 3 7" xfId="7891" xr:uid="{CED5E98B-6A76-48A1-A1BE-DA826770D694}"/>
    <cellStyle name="Heading 3 2 2 2 4 3 7 2" xfId="20199" xr:uid="{9CA1DA26-52CA-49CE-87C7-6F0F85118834}"/>
    <cellStyle name="Heading 3 2 2 2 4 3 7 3" xfId="22181" xr:uid="{139B5C16-0B2B-4769-AFA8-D9882058EA94}"/>
    <cellStyle name="Heading 3 2 2 2 4 3 8" xfId="8606" xr:uid="{FF81A514-3E80-4B2E-A778-196D48870979}"/>
    <cellStyle name="Heading 3 2 2 2 4 3 8 2" xfId="22854" xr:uid="{BBDEF2C7-6B69-4595-B9F1-96CDA33CCF80}"/>
    <cellStyle name="Heading 3 2 2 2 4 3 9" xfId="14639" xr:uid="{28250BCB-BA61-4D96-8078-D0CF792BEB0E}"/>
    <cellStyle name="Heading 3 2 2 2 5" xfId="1133" xr:uid="{FC222B56-4B31-4885-9175-8A7DBBF976AC}"/>
    <cellStyle name="Heading 3 2 2 2 5 2" xfId="1380" xr:uid="{AE5898FE-09EA-4479-9BFF-7413B904C878}"/>
    <cellStyle name="Heading 3 2 2 2 5 2 10" xfId="14556" xr:uid="{6B869A1F-18CD-4E1D-8752-A2B3225C67A6}"/>
    <cellStyle name="Heading 3 2 2 2 5 2 11" xfId="14414" xr:uid="{25035C75-8BDB-46BD-8E13-05C435D21349}"/>
    <cellStyle name="Heading 3 2 2 2 5 2 2" xfId="3715" xr:uid="{59974012-03E8-4600-A3CF-C7DAA1787361}"/>
    <cellStyle name="Heading 3 2 2 2 5 2 2 2" xfId="7331" xr:uid="{AA65D02C-F26B-4B81-8800-DABFE4DC79E2}"/>
    <cellStyle name="Heading 3 2 2 2 5 2 2 2 2" xfId="13581" xr:uid="{F2428B97-9BA2-4105-A86C-B3C8EAAA6733}"/>
    <cellStyle name="Heading 3 2 2 2 5 2 2 2 2 2" xfId="27814" xr:uid="{7DCDEA45-9BBB-4F80-9E36-92C5D0D0802F}"/>
    <cellStyle name="Heading 3 2 2 2 5 2 2 2 3" xfId="19641" xr:uid="{8AF37FDD-310E-4214-9497-8316553EF799}"/>
    <cellStyle name="Heading 3 2 2 2 5 2 2 2 4" xfId="21915" xr:uid="{7D01C497-7925-49AB-B1C9-10E056125BDE}"/>
    <cellStyle name="Heading 3 2 2 2 5 2 2 3" xfId="10663" xr:uid="{1882DFB2-0DCC-429A-888D-CB263FE18F7D}"/>
    <cellStyle name="Heading 3 2 2 2 5 2 2 3 2" xfId="24898" xr:uid="{FFBD07B4-A79D-4C77-86E6-924C14ABC244}"/>
    <cellStyle name="Heading 3 2 2 2 5 2 2 4" xfId="16690" xr:uid="{653AE88E-6CE6-4142-B04C-D704DD186868}"/>
    <cellStyle name="Heading 3 2 2 2 5 2 2 5" xfId="20620" xr:uid="{87FDF793-9E58-403E-A532-E0713C9756B2}"/>
    <cellStyle name="Heading 3 2 2 2 5 2 3" xfId="4303" xr:uid="{D847F79C-9B11-4CA9-BCF1-B0F349EF036E}"/>
    <cellStyle name="Heading 3 2 2 2 5 2 3 2" xfId="11204" xr:uid="{374D6FA3-30EC-430F-9DA0-3BF6B79C15FA}"/>
    <cellStyle name="Heading 3 2 2 2 5 2 3 2 2" xfId="25439" xr:uid="{62C52575-268D-479C-B937-EF94E67FDA11}"/>
    <cellStyle name="Heading 3 2 2 2 5 2 3 3" xfId="17231" xr:uid="{82185F64-77B0-4F24-90D9-DFFEBA912DD3}"/>
    <cellStyle name="Heading 3 2 2 2 5 2 3 4" xfId="20872" xr:uid="{924FD8C0-CAD5-468F-9E26-02D7082331E3}"/>
    <cellStyle name="Heading 3 2 2 2 5 2 4" xfId="5797" xr:uid="{90DEB6FF-9663-4105-8D74-D6A41CFAA0A3}"/>
    <cellStyle name="Heading 3 2 2 2 5 2 4 2" xfId="9150" xr:uid="{D029A409-4727-4767-8460-B6AB3ADA788D}"/>
    <cellStyle name="Heading 3 2 2 2 5 2 4 2 2" xfId="23393" xr:uid="{929D0D5C-CD55-4C44-B0CA-A65C4F1DD172}"/>
    <cellStyle name="Heading 3 2 2 2 5 2 4 3" xfId="15162" xr:uid="{E4E9BA0A-5666-4306-9BEE-6A3CD6EAC02B}"/>
    <cellStyle name="Heading 3 2 2 2 5 2 4 4" xfId="21541" xr:uid="{854D2376-18AB-4DEF-9337-C7024439A2A2}"/>
    <cellStyle name="Heading 3 2 2 2 5 2 5" xfId="5067" xr:uid="{CBEFC502-38FB-46B0-AE88-48D9DDEDD65B}"/>
    <cellStyle name="Heading 3 2 2 2 5 2 5 2" xfId="11943" xr:uid="{75A641E2-BEF3-4323-9699-24B910B75FBB}"/>
    <cellStyle name="Heading 3 2 2 2 5 2 5 2 2" xfId="26176" xr:uid="{380B16C4-2844-4D10-833B-12B7D46FB052}"/>
    <cellStyle name="Heading 3 2 2 2 5 2 5 3" xfId="17995" xr:uid="{990DA2AF-DB3C-4EB5-8E8C-164F418E5EA2}"/>
    <cellStyle name="Heading 3 2 2 2 5 2 5 4" xfId="21339" xr:uid="{080B44D4-5C63-4766-ABC1-565309049DDA}"/>
    <cellStyle name="Heading 3 2 2 2 5 2 6" xfId="5890" xr:uid="{7588088C-A2C1-4736-9E0B-902106EDB3C8}"/>
    <cellStyle name="Heading 3 2 2 2 5 2 6 2" xfId="12390" xr:uid="{DADEA39C-3AEA-48CC-99D4-A81B67732DAD}"/>
    <cellStyle name="Heading 3 2 2 2 5 2 6 2 2" xfId="26623" xr:uid="{3EC85032-6403-4663-9900-C6C2220C03A3}"/>
    <cellStyle name="Heading 3 2 2 2 5 2 6 3" xfId="18449" xr:uid="{AA03622D-5BD1-4776-A131-EA0BE02E88A8}"/>
    <cellStyle name="Heading 3 2 2 2 5 2 6 4" xfId="21581" xr:uid="{8BD45380-BF7E-4003-87E0-AA507C12B659}"/>
    <cellStyle name="Heading 3 2 2 2 5 2 7" xfId="7969" xr:uid="{D14B8A34-0F09-455A-ACA6-3BB9388FB347}"/>
    <cellStyle name="Heading 3 2 2 2 5 2 7 2" xfId="20277" xr:uid="{6BCCDD55-060B-4923-9551-EC7507264FFA}"/>
    <cellStyle name="Heading 3 2 2 2 5 2 7 3" xfId="22259" xr:uid="{22E59F53-C829-4155-BE43-9160FF39C289}"/>
    <cellStyle name="Heading 3 2 2 2 5 2 8" xfId="8521" xr:uid="{668F50B1-5329-4ED7-9779-54BAC88855CF}"/>
    <cellStyle name="Heading 3 2 2 2 5 2 8 2" xfId="22770" xr:uid="{31EF1390-F815-4452-925C-5A4F40D62900}"/>
    <cellStyle name="Heading 3 2 2 2 5 2 9" xfId="8686" xr:uid="{EC4492AE-632B-4CBC-8E3F-5CC91EB5E204}"/>
    <cellStyle name="Heading 3 2 2 2 5 2 9 2" xfId="22934" xr:uid="{4DA798BF-55C3-4193-9569-89666E953BEA}"/>
    <cellStyle name="Heading 3 2 2 2 5 3" xfId="2395" xr:uid="{B86DBD70-6649-4060-B6AA-EE31DD61A80D}"/>
    <cellStyle name="Heading 3 2 2 2 5 3 10" xfId="20434" xr:uid="{D8D72876-5F15-4F6D-9909-71CB9C9DFF7A}"/>
    <cellStyle name="Heading 3 2 2 2 5 3 2" xfId="3801" xr:uid="{15385922-AE87-4CA4-940E-5DD89BD4DC59}"/>
    <cellStyle name="Heading 3 2 2 2 5 3 2 2" xfId="7416" xr:uid="{E9A63F25-613F-4562-A97C-B2D154CED1AC}"/>
    <cellStyle name="Heading 3 2 2 2 5 3 2 2 2" xfId="13666" xr:uid="{2AE65762-ADA2-45AF-B355-53FDB46A9746}"/>
    <cellStyle name="Heading 3 2 2 2 5 3 2 2 2 2" xfId="27899" xr:uid="{01C21348-C063-4295-8FD8-4D50DFB6F331}"/>
    <cellStyle name="Heading 3 2 2 2 5 3 2 2 3" xfId="19726" xr:uid="{238FE64A-F72D-41F3-92DC-035E738CF412}"/>
    <cellStyle name="Heading 3 2 2 2 5 3 2 2 4" xfId="22000" xr:uid="{BF8A6FFB-5D20-4ACE-8BDC-235DB0030C0D}"/>
    <cellStyle name="Heading 3 2 2 2 5 3 2 3" xfId="10747" xr:uid="{1F8AA3E5-3619-4814-9F64-3BBA3C3B65B2}"/>
    <cellStyle name="Heading 3 2 2 2 5 3 2 3 2" xfId="24982" xr:uid="{B17786D6-2D24-4EC5-9375-5255F08DD92A}"/>
    <cellStyle name="Heading 3 2 2 2 5 3 2 4" xfId="16774" xr:uid="{6649B7B2-1F32-416D-88E5-FF19ABA2F256}"/>
    <cellStyle name="Heading 3 2 2 2 5 3 2 5" xfId="20704" xr:uid="{DC3B47BC-DCA7-4A44-8898-16D1D5D57775}"/>
    <cellStyle name="Heading 3 2 2 2 5 3 3" xfId="4387" xr:uid="{336E7981-2158-4FD2-9611-0F26132002FE}"/>
    <cellStyle name="Heading 3 2 2 2 5 3 3 2" xfId="11288" xr:uid="{5CC10267-260A-46BA-9163-91BF0FD46DCB}"/>
    <cellStyle name="Heading 3 2 2 2 5 3 3 2 2" xfId="25523" xr:uid="{D705CE2B-04A4-42FA-95DE-EC6CEA954633}"/>
    <cellStyle name="Heading 3 2 2 2 5 3 3 3" xfId="17315" xr:uid="{0CB1E692-89C0-468E-8E1C-9F1E4F5C3D79}"/>
    <cellStyle name="Heading 3 2 2 2 5 3 3 4" xfId="20956" xr:uid="{CF525C05-3ADC-4BB0-BDA5-DC4131FB98A3}"/>
    <cellStyle name="Heading 3 2 2 2 5 3 4" xfId="5989" xr:uid="{A621C967-C9D7-4634-AF9D-F3F266F830D9}"/>
    <cellStyle name="Heading 3 2 2 2 5 3 4 2" xfId="9320" xr:uid="{AAD012A2-4F4F-4A92-A608-2E06E85BA1C0}"/>
    <cellStyle name="Heading 3 2 2 2 5 3 4 2 2" xfId="23560" xr:uid="{7D69EF67-5AC9-4AC7-B4C0-E5A9A02F9C43}"/>
    <cellStyle name="Heading 3 2 2 2 5 3 4 3" xfId="15355" xr:uid="{C5022928-99DF-4215-BC42-2578520A132E}"/>
    <cellStyle name="Heading 3 2 2 2 5 3 4 4" xfId="21646" xr:uid="{202870DF-AFDD-40B1-8B52-0EA074A5DF36}"/>
    <cellStyle name="Heading 3 2 2 2 5 3 5" xfId="5153" xr:uid="{7F4A7AA2-4C2A-41B6-9D75-84250EE9CD15}"/>
    <cellStyle name="Heading 3 2 2 2 5 3 5 2" xfId="12029" xr:uid="{0B3155A1-673D-4455-92B0-8E133C2F7E12}"/>
    <cellStyle name="Heading 3 2 2 2 5 3 5 2 2" xfId="26262" xr:uid="{08F9A98B-2A10-4D1F-87F3-C11466DC07D2}"/>
    <cellStyle name="Heading 3 2 2 2 5 3 5 3" xfId="18081" xr:uid="{660F2988-95F9-4139-A50C-2F596419E4A3}"/>
    <cellStyle name="Heading 3 2 2 2 5 3 5 4" xfId="21425" xr:uid="{0EDB8FFB-9D3D-4C8A-90C4-430E4FB2E9BA}"/>
    <cellStyle name="Heading 3 2 2 2 5 3 6" xfId="4510" xr:uid="{5E0E561D-0C39-43B6-91E7-C9F0634F739C}"/>
    <cellStyle name="Heading 3 2 2 2 5 3 6 2" xfId="11406" xr:uid="{07C5FB55-CF47-4C1C-A857-C92E0E4B773C}"/>
    <cellStyle name="Heading 3 2 2 2 5 3 6 2 2" xfId="25639" xr:uid="{76848C34-903A-460B-B2A9-66C76FAE30C7}"/>
    <cellStyle name="Heading 3 2 2 2 5 3 6 3" xfId="17438" xr:uid="{0DA2E789-FF79-4575-ADFD-D425E8C7B12E}"/>
    <cellStyle name="Heading 3 2 2 2 5 3 6 4" xfId="21051" xr:uid="{42A4BB2B-3366-4EAC-A748-A2E1894E6FD6}"/>
    <cellStyle name="Heading 3 2 2 2 5 3 7" xfId="4541" xr:uid="{A1E73F76-DCD6-4469-923D-5B1DE6108928}"/>
    <cellStyle name="Heading 3 2 2 2 5 3 7 2" xfId="17469" xr:uid="{5A4681F6-F595-4D6E-80B7-5BA5DF11F424}"/>
    <cellStyle name="Heading 3 2 2 2 5 3 7 3" xfId="21082" xr:uid="{59FD7310-CD55-4A24-89A7-F8FAFE7B5129}"/>
    <cellStyle name="Heading 3 2 2 2 5 3 8" xfId="8607" xr:uid="{E70A361D-F055-4EE3-96E5-E29898CE8019}"/>
    <cellStyle name="Heading 3 2 2 2 5 3 8 2" xfId="22855" xr:uid="{647FB400-328A-4E5D-8308-C2257A663B71}"/>
    <cellStyle name="Heading 3 2 2 2 5 3 9" xfId="14640" xr:uid="{BF58A0A5-E2EC-4330-B65D-987D436B6C88}"/>
    <cellStyle name="Heading 3 2 2 2 6" xfId="1281" xr:uid="{F996C7F2-D165-4B5C-90C9-65DFB914CC17}"/>
    <cellStyle name="Heading 3 2 2 2 6 10" xfId="14520" xr:uid="{BEE38FB0-B531-4DDC-A756-EA75CC7D71E4}"/>
    <cellStyle name="Heading 3 2 2 2 6 11" xfId="14172" xr:uid="{9C1893C5-E140-45CF-A5A6-2F5A7BD073DB}"/>
    <cellStyle name="Heading 3 2 2 2 6 2" xfId="3675" xr:uid="{ACC40997-3436-45EB-BD4B-11661B4D5964}"/>
    <cellStyle name="Heading 3 2 2 2 6 2 2" xfId="7295" xr:uid="{6809EC8F-B137-40AA-BD0F-A68D3F620D10}"/>
    <cellStyle name="Heading 3 2 2 2 6 2 2 2" xfId="13545" xr:uid="{22C7D94F-18AA-4327-8840-636A45EF91E7}"/>
    <cellStyle name="Heading 3 2 2 2 6 2 2 2 2" xfId="27778" xr:uid="{2E234C62-E136-4A04-A13F-0770E6F83658}"/>
    <cellStyle name="Heading 3 2 2 2 6 2 2 3" xfId="19605" xr:uid="{92766A63-EB48-446D-831C-A0EFEF57D816}"/>
    <cellStyle name="Heading 3 2 2 2 6 2 2 4" xfId="21879" xr:uid="{E12A1B94-5E91-48E4-8B7C-0FC291670D7C}"/>
    <cellStyle name="Heading 3 2 2 2 6 2 3" xfId="10627" xr:uid="{8A02AA86-EC9C-46F2-9352-B975456CDA63}"/>
    <cellStyle name="Heading 3 2 2 2 6 2 3 2" xfId="24862" xr:uid="{68090985-71DE-4BCD-AC23-77400C310C26}"/>
    <cellStyle name="Heading 3 2 2 2 6 2 4" xfId="16654" xr:uid="{1780EB48-2B57-4916-939C-F7AFB87C5491}"/>
    <cellStyle name="Heading 3 2 2 2 6 2 5" xfId="20584" xr:uid="{3455E32E-A79E-4750-9879-5571A52E9BC5}"/>
    <cellStyle name="Heading 3 2 2 2 6 3" xfId="4267" xr:uid="{A9F905B8-1EC4-429C-BCDA-427EB53848E2}"/>
    <cellStyle name="Heading 3 2 2 2 6 3 2" xfId="11168" xr:uid="{9F1D6684-64ED-42E0-A474-D40E69DFA3EE}"/>
    <cellStyle name="Heading 3 2 2 2 6 3 2 2" xfId="25403" xr:uid="{F31BC2A1-F9C9-49F7-9CF5-3129E9629B9C}"/>
    <cellStyle name="Heading 3 2 2 2 6 3 3" xfId="17195" xr:uid="{90F005B0-6353-4DBE-A485-D9473F8B0F05}"/>
    <cellStyle name="Heading 3 2 2 2 6 3 4" xfId="20836" xr:uid="{3E637C9F-A289-419A-BD12-A93ABE0C4045}"/>
    <cellStyle name="Heading 3 2 2 2 6 4" xfId="6143" xr:uid="{0AF5A8A1-8F7A-47E0-BBB1-4EEC630F7D1B}"/>
    <cellStyle name="Heading 3 2 2 2 6 4 2" xfId="9474" xr:uid="{B1E0B1E3-E9F4-49F8-B7B7-2AB6218C285B}"/>
    <cellStyle name="Heading 3 2 2 2 6 4 2 2" xfId="23714" xr:uid="{87D9D752-A771-4351-A9A5-D249772DCDB8}"/>
    <cellStyle name="Heading 3 2 2 2 6 4 3" xfId="15509" xr:uid="{F6195240-C63A-4E95-97A0-E1D8F6B0D5A3}"/>
    <cellStyle name="Heading 3 2 2 2 6 4 4" xfId="21794" xr:uid="{4DE8E950-99BB-4E3F-AA08-B7B1A5E0ECD5}"/>
    <cellStyle name="Heading 3 2 2 2 6 5" xfId="5031" xr:uid="{DB40BFC2-44AA-4F01-963D-FC7B0912A073}"/>
    <cellStyle name="Heading 3 2 2 2 6 5 2" xfId="11907" xr:uid="{DB430F88-7035-4AB5-A763-94216EDDA37C}"/>
    <cellStyle name="Heading 3 2 2 2 6 5 2 2" xfId="26140" xr:uid="{FB28EB42-917B-454F-9FA4-7CC70B9E69D0}"/>
    <cellStyle name="Heading 3 2 2 2 6 5 3" xfId="17959" xr:uid="{1B988B5A-CAAD-4A98-989A-B50FABC0354B}"/>
    <cellStyle name="Heading 3 2 2 2 6 5 4" xfId="21303" xr:uid="{67F94ED1-6236-4954-829B-B6090CA1D8D5}"/>
    <cellStyle name="Heading 3 2 2 2 6 6" xfId="5874" xr:uid="{3DBBC3B9-C705-4308-A204-0774B28AEB4C}"/>
    <cellStyle name="Heading 3 2 2 2 6 6 2" xfId="12381" xr:uid="{9DFBAE05-400A-48B0-AEBD-7DAED3C66976}"/>
    <cellStyle name="Heading 3 2 2 2 6 6 2 2" xfId="26614" xr:uid="{D7DFF1E7-735D-4649-B92D-B1170DBA9DCA}"/>
    <cellStyle name="Heading 3 2 2 2 6 6 3" xfId="18439" xr:uid="{C36011B7-BAB3-4883-8B66-9DFAE971BDEC}"/>
    <cellStyle name="Heading 3 2 2 2 6 6 4" xfId="21572" xr:uid="{9B59F6FF-E3C5-4942-AD0E-7645CB1BF546}"/>
    <cellStyle name="Heading 3 2 2 2 6 7" xfId="7903" xr:uid="{20AFD3E0-A606-48C6-B2E4-449518455B5D}"/>
    <cellStyle name="Heading 3 2 2 2 6 7 2" xfId="20211" xr:uid="{87B8DFA0-3745-4735-A32B-9CC34D8AC5E5}"/>
    <cellStyle name="Heading 3 2 2 2 6 7 3" xfId="22193" xr:uid="{0BAF2D7F-AF11-4890-99E5-CA4F3468FF18}"/>
    <cellStyle name="Heading 3 2 2 2 6 8" xfId="8484" xr:uid="{EB00F6E1-0A3A-45B9-B0EE-E37A637DB458}"/>
    <cellStyle name="Heading 3 2 2 2 6 8 2" xfId="22734" xr:uid="{3695E032-4FE5-4FE1-B3DA-A331F91C276F}"/>
    <cellStyle name="Heading 3 2 2 2 6 9" xfId="8168" xr:uid="{6BE9C902-EEF8-40AB-B9A9-CC7A6CC7EF8C}"/>
    <cellStyle name="Heading 3 2 2 2 6 9 2" xfId="22439" xr:uid="{ADD980B6-4FD6-47EB-B15B-A190F733B498}"/>
    <cellStyle name="Heading 3 2 2 2 7" xfId="2485" xr:uid="{65AA4892-65A1-4340-80D8-CD9CA8973B79}"/>
    <cellStyle name="Heading 3 2 2 2 7 10" xfId="20512" xr:uid="{BEB36CFE-3B51-46FD-98C8-B01428EBFAD9}"/>
    <cellStyle name="Heading 3 2 2 2 7 2" xfId="3642" xr:uid="{25FAD72B-2454-4C3A-A3BE-808ACBF6DAD4}"/>
    <cellStyle name="Heading 3 2 2 2 7 2 2" xfId="7267" xr:uid="{E0C3C418-FD8C-47AF-84BB-DAAEC6833C4E}"/>
    <cellStyle name="Heading 3 2 2 2 7 2 2 2" xfId="13517" xr:uid="{EE1B2139-5743-4A71-8011-53B9016D16BD}"/>
    <cellStyle name="Heading 3 2 2 2 7 2 2 2 2" xfId="27750" xr:uid="{949F4B8C-3B39-494E-BB09-0E60A14127E1}"/>
    <cellStyle name="Heading 3 2 2 2 7 2 2 3" xfId="19577" xr:uid="{530626A2-BAC9-47BB-824E-4DEE2A4EE9B1}"/>
    <cellStyle name="Heading 3 2 2 2 7 2 2 4" xfId="21851" xr:uid="{D40800FD-3B9A-4578-9595-EA96847BE0E0}"/>
    <cellStyle name="Heading 3 2 2 2 7 2 3" xfId="10600" xr:uid="{978F28A1-1290-462A-AB4B-B312C73B7EFF}"/>
    <cellStyle name="Heading 3 2 2 2 7 2 3 2" xfId="24836" xr:uid="{CF2F803D-969F-4CE6-92C5-61B49F9DA20F}"/>
    <cellStyle name="Heading 3 2 2 2 7 2 4" xfId="16628" xr:uid="{C4AD2F38-1D28-4474-B75D-6908679A620E}"/>
    <cellStyle name="Heading 3 2 2 2 7 2 5" xfId="20558" xr:uid="{258CF730-861D-4E5E-9EA3-C6218FC2C4F8}"/>
    <cellStyle name="Heading 3 2 2 2 7 3" xfId="4241" xr:uid="{2DBEDC48-4B36-4873-9FD0-F57F98DD826F}"/>
    <cellStyle name="Heading 3 2 2 2 7 3 2" xfId="11142" xr:uid="{2153B6F5-D772-4282-ABF2-8D6BC05A6B0F}"/>
    <cellStyle name="Heading 3 2 2 2 7 3 2 2" xfId="25377" xr:uid="{5ADB1439-B32D-450B-B8E2-5DD3F90FDB7E}"/>
    <cellStyle name="Heading 3 2 2 2 7 3 3" xfId="17169" xr:uid="{8F7A0B91-2D4E-4A6D-A26A-263CA113021F}"/>
    <cellStyle name="Heading 3 2 2 2 7 3 4" xfId="20810" xr:uid="{DCE4951A-404E-4BB9-A808-2A57BB60B9CC}"/>
    <cellStyle name="Heading 3 2 2 2 7 4" xfId="6151" xr:uid="{7988ABD5-4C44-47D6-B7F8-6A2D9608B111}"/>
    <cellStyle name="Heading 3 2 2 2 7 4 2" xfId="9482" xr:uid="{78423639-B5B9-4B63-8FAD-3A389934AE3E}"/>
    <cellStyle name="Heading 3 2 2 2 7 4 2 2" xfId="23722" xr:uid="{7FAA518C-F091-4BFD-BD45-1298F93B6A39}"/>
    <cellStyle name="Heading 3 2 2 2 7 4 3" xfId="15517" xr:uid="{A54FC172-D382-4BCC-99F9-48C48D231A3E}"/>
    <cellStyle name="Heading 3 2 2 2 7 4 4" xfId="21802" xr:uid="{FC666027-DA28-4F2A-AFD3-F89F9BFC5FE6}"/>
    <cellStyle name="Heading 3 2 2 2 7 5" xfId="5002" xr:uid="{BEF1826C-9891-4820-B5AF-4707635FE9BB}"/>
    <cellStyle name="Heading 3 2 2 2 7 5 2" xfId="11878" xr:uid="{380377A1-2B1F-4B95-893A-618F55227E13}"/>
    <cellStyle name="Heading 3 2 2 2 7 5 2 2" xfId="26111" xr:uid="{DECE6BB0-C59C-4BDA-A203-9DEA331430E8}"/>
    <cellStyle name="Heading 3 2 2 2 7 5 3" xfId="17930" xr:uid="{45E0D409-52A1-4E42-B03E-FB0111980194}"/>
    <cellStyle name="Heading 3 2 2 2 7 5 4" xfId="21274" xr:uid="{6F1E3E1E-1627-4E70-B6F0-8CDF67E24C79}"/>
    <cellStyle name="Heading 3 2 2 2 7 6" xfId="5804" xr:uid="{4AB0F807-ACF3-4560-9DE5-90A070F7789E}"/>
    <cellStyle name="Heading 3 2 2 2 7 6 2" xfId="12331" xr:uid="{78B9DF43-5C0E-40D5-82D4-2AFA62CB1381}"/>
    <cellStyle name="Heading 3 2 2 2 7 6 2 2" xfId="26564" xr:uid="{EE0B0AA9-2656-4B78-B508-4325F484CE7D}"/>
    <cellStyle name="Heading 3 2 2 2 7 6 3" xfId="18386" xr:uid="{43B6BCFD-E304-4C35-87F5-CDDBBA9B0828}"/>
    <cellStyle name="Heading 3 2 2 2 7 6 4" xfId="21546" xr:uid="{B3970705-5247-4225-AEF3-87DDE38A1706}"/>
    <cellStyle name="Heading 3 2 2 2 7 7" xfId="7799" xr:uid="{39BE438E-A8EC-4B5F-A358-EA2FA8999FA8}"/>
    <cellStyle name="Heading 3 2 2 2 7 7 2" xfId="20107" xr:uid="{8B5EBCFF-10CB-4F44-9E2A-8EFC41FB4A79}"/>
    <cellStyle name="Heading 3 2 2 2 7 7 3" xfId="22089" xr:uid="{5BC62CA7-3BDC-4A4B-8FEF-43D91A584978}"/>
    <cellStyle name="Heading 3 2 2 2 7 8" xfId="8454" xr:uid="{F0910DCD-F571-47D9-81C6-E5B0DF1AC79C}"/>
    <cellStyle name="Heading 3 2 2 2 7 8 2" xfId="22705" xr:uid="{E5FE7D48-1E67-4353-8C80-F0596F55B255}"/>
    <cellStyle name="Heading 3 2 2 2 7 9" xfId="14494" xr:uid="{5AAB9A40-A5E5-4C25-A5E3-CCFC6A93D812}"/>
    <cellStyle name="Heading 3 2 2 2 8" xfId="29215" xr:uid="{20BF24B4-A2F1-4B8E-8C62-B4222254B8DA}"/>
    <cellStyle name="Heading 3 2 2 2 9" xfId="32278" xr:uid="{5DB00658-1E7F-4411-AA4C-31F8718374B7}"/>
    <cellStyle name="Heading 3 2 2 3" xfId="953" xr:uid="{F2B78C38-601C-4D28-AABD-B999548D30A1}"/>
    <cellStyle name="Heading 3 2 2 3 2" xfId="1019" xr:uid="{7103241E-645A-4610-8BBF-07FB8B09E06E}"/>
    <cellStyle name="Heading 3 2 2 3 2 2" xfId="1134" xr:uid="{B4C2E534-E98C-4C09-9158-53F42E0D5F43}"/>
    <cellStyle name="Heading 3 2 2 3 2 2 2" xfId="1381" xr:uid="{4CE07FB1-353D-47E1-9F96-B58CACCB120A}"/>
    <cellStyle name="Heading 3 2 2 3 2 2 2 10" xfId="14557" xr:uid="{FFBEC0EA-FA74-4F68-8CDE-A159DCEB5E24}"/>
    <cellStyle name="Heading 3 2 2 3 2 2 2 11" xfId="15153" xr:uid="{BE53EB05-A611-4014-9F97-146B36A16D40}"/>
    <cellStyle name="Heading 3 2 2 3 2 2 2 2" xfId="3716" xr:uid="{1B1524E1-F0AF-41FF-B335-F680D283E997}"/>
    <cellStyle name="Heading 3 2 2 3 2 2 2 2 2" xfId="7332" xr:uid="{EDDF6AEE-D565-4113-A405-BA2FA66256BC}"/>
    <cellStyle name="Heading 3 2 2 3 2 2 2 2 2 2" xfId="13582" xr:uid="{8D4B32FD-8131-4287-9FC8-8AC2D2682EEC}"/>
    <cellStyle name="Heading 3 2 2 3 2 2 2 2 2 2 2" xfId="27815" xr:uid="{6CFD5E29-A052-4ADD-B175-378386088222}"/>
    <cellStyle name="Heading 3 2 2 3 2 2 2 2 2 3" xfId="19642" xr:uid="{3E1E5F61-6EF3-4BC3-912F-FE6D80C98F3A}"/>
    <cellStyle name="Heading 3 2 2 3 2 2 2 2 2 4" xfId="21916" xr:uid="{DDA1868D-2FCA-4C3D-99B5-C0E640E16A67}"/>
    <cellStyle name="Heading 3 2 2 3 2 2 2 2 3" xfId="10664" xr:uid="{C72F1FE7-C3BA-43D2-8677-A6A968AE102B}"/>
    <cellStyle name="Heading 3 2 2 3 2 2 2 2 3 2" xfId="24899" xr:uid="{534522A9-C79B-4A00-997E-B737AF2850DC}"/>
    <cellStyle name="Heading 3 2 2 3 2 2 2 2 4" xfId="16691" xr:uid="{B7FC04A1-5043-4C11-A68B-49E91E31537A}"/>
    <cellStyle name="Heading 3 2 2 3 2 2 2 2 5" xfId="20621" xr:uid="{19B6AC62-7D84-4516-AFF4-AE56311BD643}"/>
    <cellStyle name="Heading 3 2 2 3 2 2 2 3" xfId="4304" xr:uid="{DA732BE0-58EE-4DA5-A21A-5354AE04F14C}"/>
    <cellStyle name="Heading 3 2 2 3 2 2 2 3 2" xfId="11205" xr:uid="{A0A46EC5-8CA9-48E7-B023-B263BF6EE5CD}"/>
    <cellStyle name="Heading 3 2 2 3 2 2 2 3 2 2" xfId="25440" xr:uid="{BB1F10DF-737F-4AC5-93EC-F152CAAAF9B6}"/>
    <cellStyle name="Heading 3 2 2 3 2 2 2 3 3" xfId="17232" xr:uid="{83E689A0-501E-4BDE-8365-49F1820CC439}"/>
    <cellStyle name="Heading 3 2 2 3 2 2 2 3 4" xfId="20873" xr:uid="{4BCA7A1A-5DDD-475F-9EEE-C3A55B2415C2}"/>
    <cellStyle name="Heading 3 2 2 3 2 2 2 4" xfId="6090" xr:uid="{1C68D9E9-5055-407B-95F5-DCA9CBD3E1AA}"/>
    <cellStyle name="Heading 3 2 2 3 2 2 2 4 2" xfId="9421" xr:uid="{89595B3C-7D62-4343-AC96-093B90A6D8DF}"/>
    <cellStyle name="Heading 3 2 2 3 2 2 2 4 2 2" xfId="23661" xr:uid="{BF15F678-E247-446A-8CCD-31A16FEFEC10}"/>
    <cellStyle name="Heading 3 2 2 3 2 2 2 4 3" xfId="15456" xr:uid="{F1C8406C-59E0-4267-9A84-A3D6AEACD2E6}"/>
    <cellStyle name="Heading 3 2 2 3 2 2 2 4 4" xfId="21744" xr:uid="{B9953EE6-A142-4978-86F7-EDE44BA29C55}"/>
    <cellStyle name="Heading 3 2 2 3 2 2 2 5" xfId="5068" xr:uid="{61ACD3D1-D67C-447E-8162-2F79B0AAE3E9}"/>
    <cellStyle name="Heading 3 2 2 3 2 2 2 5 2" xfId="11944" xr:uid="{04B7DFA1-3579-481F-BBB6-C668278BDA98}"/>
    <cellStyle name="Heading 3 2 2 3 2 2 2 5 2 2" xfId="26177" xr:uid="{5EFD6141-2428-4241-9E32-C51EF3D72886}"/>
    <cellStyle name="Heading 3 2 2 3 2 2 2 5 3" xfId="17996" xr:uid="{FDEE2545-A781-403D-87CF-674ED57A3ABB}"/>
    <cellStyle name="Heading 3 2 2 3 2 2 2 5 4" xfId="21340" xr:uid="{2792E01E-2B4A-43A8-BADF-98F2189456E1}"/>
    <cellStyle name="Heading 3 2 2 3 2 2 2 6" xfId="4777" xr:uid="{C4F1B4E4-FF9C-425A-9727-14CFE6AC742B}"/>
    <cellStyle name="Heading 3 2 2 3 2 2 2 6 2" xfId="11655" xr:uid="{7F08E486-1475-484E-9138-50A2F480AEB0}"/>
    <cellStyle name="Heading 3 2 2 3 2 2 2 6 2 2" xfId="25888" xr:uid="{62434B3F-4CBE-4F29-A881-6920F7076D4D}"/>
    <cellStyle name="Heading 3 2 2 3 2 2 2 6 3" xfId="17705" xr:uid="{8A1A2B3B-CED0-4C68-A785-8B865973615B}"/>
    <cellStyle name="Heading 3 2 2 3 2 2 2 6 4" xfId="21163" xr:uid="{A235A932-687C-4C8A-9414-EE9E2C0411FD}"/>
    <cellStyle name="Heading 3 2 2 3 2 2 2 7" xfId="7899" xr:uid="{2E640205-5437-41F2-9FFA-FF9878D5BC5D}"/>
    <cellStyle name="Heading 3 2 2 3 2 2 2 7 2" xfId="20207" xr:uid="{7AD9E548-C5E0-4C4D-B093-C9714B4CF840}"/>
    <cellStyle name="Heading 3 2 2 3 2 2 2 7 3" xfId="22189" xr:uid="{3C779F6A-C485-4A4E-B2C9-24149AE2926B}"/>
    <cellStyle name="Heading 3 2 2 3 2 2 2 8" xfId="8522" xr:uid="{35B295D3-4CBF-4B20-9D37-C799184961DA}"/>
    <cellStyle name="Heading 3 2 2 3 2 2 2 8 2" xfId="22771" xr:uid="{39E6B146-0801-4062-9160-3BC2E5046298}"/>
    <cellStyle name="Heading 3 2 2 3 2 2 2 9" xfId="8016" xr:uid="{08EBDB0B-0E66-4D1D-A0FF-A4DF1BEB0D97}"/>
    <cellStyle name="Heading 3 2 2 3 2 2 2 9 2" xfId="22305" xr:uid="{A2425FFD-7EF7-49EF-B0F8-9B2C49EC5C04}"/>
    <cellStyle name="Heading 3 2 2 3 2 2 3" xfId="2442" xr:uid="{1040AB9E-C72D-42E8-BFD8-DEF07054B92C}"/>
    <cellStyle name="Heading 3 2 2 3 2 2 3 10" xfId="20476" xr:uid="{D2B08AF8-0526-4472-8478-1A2849B61128}"/>
    <cellStyle name="Heading 3 2 2 3 2 2 3 2" xfId="3802" xr:uid="{56D0EF82-5DA2-4B8B-8258-F22CCC39C433}"/>
    <cellStyle name="Heading 3 2 2 3 2 2 3 2 2" xfId="7417" xr:uid="{BC7BBE1A-4ACC-42A0-876B-7130D0AA6CE9}"/>
    <cellStyle name="Heading 3 2 2 3 2 2 3 2 2 2" xfId="13667" xr:uid="{4215B598-8A30-45AD-8692-BCAE98B4A230}"/>
    <cellStyle name="Heading 3 2 2 3 2 2 3 2 2 2 2" xfId="27900" xr:uid="{4948739B-05B4-4696-9A9B-5E6F3D8F8BAB}"/>
    <cellStyle name="Heading 3 2 2 3 2 2 3 2 2 3" xfId="19727" xr:uid="{6D4D2983-392B-4397-960B-798A6B8E2921}"/>
    <cellStyle name="Heading 3 2 2 3 2 2 3 2 2 4" xfId="22001" xr:uid="{73017A88-7F78-4299-938E-5D5D177A87BF}"/>
    <cellStyle name="Heading 3 2 2 3 2 2 3 2 3" xfId="10748" xr:uid="{C235C3ED-37D2-4E63-95BB-E84D6D0C8992}"/>
    <cellStyle name="Heading 3 2 2 3 2 2 3 2 3 2" xfId="24983" xr:uid="{A5E44BF9-3907-4195-A1B0-C730A35349AA}"/>
    <cellStyle name="Heading 3 2 2 3 2 2 3 2 4" xfId="16775" xr:uid="{857CAC4A-2612-4A2A-9BAA-ED79E5F437EC}"/>
    <cellStyle name="Heading 3 2 2 3 2 2 3 2 5" xfId="20705" xr:uid="{63671F82-DAF4-4C24-83BB-CA7D9A95E4A2}"/>
    <cellStyle name="Heading 3 2 2 3 2 2 3 3" xfId="4388" xr:uid="{2E426E1D-AD1F-416B-90C8-6E1A463D111F}"/>
    <cellStyle name="Heading 3 2 2 3 2 2 3 3 2" xfId="11289" xr:uid="{F7CB790F-BAD5-4CA8-B392-A2270FF575F3}"/>
    <cellStyle name="Heading 3 2 2 3 2 2 3 3 2 2" xfId="25524" xr:uid="{1E6F6275-A403-4BB3-A3EC-8AC742EF0F7B}"/>
    <cellStyle name="Heading 3 2 2 3 2 2 3 3 3" xfId="17316" xr:uid="{871DBDF1-ECD8-442A-8C1E-2675852AE6E4}"/>
    <cellStyle name="Heading 3 2 2 3 2 2 3 3 4" xfId="20957" xr:uid="{936CD180-7DCA-4C49-B308-CFB3A22BBA16}"/>
    <cellStyle name="Heading 3 2 2 3 2 2 3 4" xfId="6070" xr:uid="{F55861AA-7BF3-4015-85E3-D5B40656672E}"/>
    <cellStyle name="Heading 3 2 2 3 2 2 3 4 2" xfId="9401" xr:uid="{C82EF16B-30B6-4C12-9280-F2FF6147B991}"/>
    <cellStyle name="Heading 3 2 2 3 2 2 3 4 2 2" xfId="23641" xr:uid="{A45DFDD6-323B-43CF-8D38-7C146F2CE8D2}"/>
    <cellStyle name="Heading 3 2 2 3 2 2 3 4 3" xfId="15436" xr:uid="{BFB08B88-F3F3-4B4B-BF89-F37C28478414}"/>
    <cellStyle name="Heading 3 2 2 3 2 2 3 4 4" xfId="21724" xr:uid="{C474D1DD-DB33-462C-94FC-8055949D93FB}"/>
    <cellStyle name="Heading 3 2 2 3 2 2 3 5" xfId="5154" xr:uid="{90805187-96AB-4A61-9445-3D9B086FC99A}"/>
    <cellStyle name="Heading 3 2 2 3 2 2 3 5 2" xfId="12030" xr:uid="{CEFDC413-5C74-40A0-842C-9E668D2EB0A9}"/>
    <cellStyle name="Heading 3 2 2 3 2 2 3 5 2 2" xfId="26263" xr:uid="{AAD9A986-3682-4AF1-98B5-659D29B50599}"/>
    <cellStyle name="Heading 3 2 2 3 2 2 3 5 3" xfId="18082" xr:uid="{F6B70A00-0187-405F-AE1E-F19BCFFF2CAD}"/>
    <cellStyle name="Heading 3 2 2 3 2 2 3 5 4" xfId="21426" xr:uid="{108392F1-C452-43D6-B243-AB1D54E22ED6}"/>
    <cellStyle name="Heading 3 2 2 3 2 2 3 6" xfId="5525" xr:uid="{B51ACA53-E11B-473C-AB7C-CE7443B17EE2}"/>
    <cellStyle name="Heading 3 2 2 3 2 2 3 6 2" xfId="12144" xr:uid="{2FE2C576-47FB-4320-A209-C7FF9E47777B}"/>
    <cellStyle name="Heading 3 2 2 3 2 2 3 6 2 2" xfId="26377" xr:uid="{D8898C2D-3610-4634-9EC8-2AB2EEF08769}"/>
    <cellStyle name="Heading 3 2 2 3 2 2 3 6 3" xfId="18198" xr:uid="{1B90460E-7D2B-4779-AA6C-5B306E1FE60D}"/>
    <cellStyle name="Heading 3 2 2 3 2 2 3 6 4" xfId="21520" xr:uid="{7A9672F0-68A9-4ECB-9EFC-3A03F89521A8}"/>
    <cellStyle name="Heading 3 2 2 3 2 2 3 7" xfId="7809" xr:uid="{4ADBD224-5946-4689-A723-5A0560A34C16}"/>
    <cellStyle name="Heading 3 2 2 3 2 2 3 7 2" xfId="20117" xr:uid="{5DB81C93-D7CA-4DF8-AFFB-0111444FC4B8}"/>
    <cellStyle name="Heading 3 2 2 3 2 2 3 7 3" xfId="22099" xr:uid="{0A7C4950-25FA-4386-918A-59F15FDA65E7}"/>
    <cellStyle name="Heading 3 2 2 3 2 2 3 8" xfId="8608" xr:uid="{4AE1623C-FC41-4AB8-812C-247BD0C3035C}"/>
    <cellStyle name="Heading 3 2 2 3 2 2 3 8 2" xfId="22856" xr:uid="{685BB3F5-14F9-4FDC-80E9-10EBE2DC8368}"/>
    <cellStyle name="Heading 3 2 2 3 2 2 3 9" xfId="14641" xr:uid="{CAC33660-8E48-49F6-AB13-24F12F454F84}"/>
    <cellStyle name="Heading 3 2 2 3 2 3" xfId="1135" xr:uid="{3FD1A19E-D22C-434C-8ADA-CD00764C0E64}"/>
    <cellStyle name="Heading 3 2 2 3 2 3 2" xfId="1382" xr:uid="{AC887418-FC0D-446C-A726-B452C7F868AE}"/>
    <cellStyle name="Heading 3 2 2 3 2 3 2 10" xfId="14558" xr:uid="{9A726A31-151B-4A13-9811-EE784AAD0E6F}"/>
    <cellStyle name="Heading 3 2 2 3 2 3 2 11" xfId="14137" xr:uid="{02DE65B4-6EAC-44CB-80EE-256ED7A6A237}"/>
    <cellStyle name="Heading 3 2 2 3 2 3 2 2" xfId="3717" xr:uid="{B3CBE4E9-DDC9-4A34-BF4B-BAFEC1792B44}"/>
    <cellStyle name="Heading 3 2 2 3 2 3 2 2 2" xfId="7333" xr:uid="{B59756CA-2275-4058-9609-DC7694E36580}"/>
    <cellStyle name="Heading 3 2 2 3 2 3 2 2 2 2" xfId="13583" xr:uid="{6ECDFE7E-AAF8-4663-BCAE-050559E18632}"/>
    <cellStyle name="Heading 3 2 2 3 2 3 2 2 2 2 2" xfId="27816" xr:uid="{96F522AD-72FC-40F1-AF2C-DD0C3764D899}"/>
    <cellStyle name="Heading 3 2 2 3 2 3 2 2 2 3" xfId="19643" xr:uid="{AADB652A-D218-45B6-9FA6-EC44605B9A6A}"/>
    <cellStyle name="Heading 3 2 2 3 2 3 2 2 2 4" xfId="21917" xr:uid="{B6AF3F85-577C-4D1F-ADA7-B9DC56E3367B}"/>
    <cellStyle name="Heading 3 2 2 3 2 3 2 2 3" xfId="10665" xr:uid="{8178728C-9680-4DDE-AC3F-70318D95C115}"/>
    <cellStyle name="Heading 3 2 2 3 2 3 2 2 3 2" xfId="24900" xr:uid="{53336775-7FF8-45CC-8EB8-2ADCA0F7AE3C}"/>
    <cellStyle name="Heading 3 2 2 3 2 3 2 2 4" xfId="16692" xr:uid="{A1049C6B-547C-466F-A09C-308FDA2983AE}"/>
    <cellStyle name="Heading 3 2 2 3 2 3 2 2 5" xfId="20622" xr:uid="{948EFDE8-C3AC-4D3F-BFC2-40D9EDB88FF2}"/>
    <cellStyle name="Heading 3 2 2 3 2 3 2 3" xfId="4305" xr:uid="{9B06D7E9-5CA8-4C0A-82C1-3C6EF0BD0983}"/>
    <cellStyle name="Heading 3 2 2 3 2 3 2 3 2" xfId="11206" xr:uid="{F36D1C55-360E-42C6-951A-3683AB8098FF}"/>
    <cellStyle name="Heading 3 2 2 3 2 3 2 3 2 2" xfId="25441" xr:uid="{54913D24-FB27-4D93-9299-D3C69FA88899}"/>
    <cellStyle name="Heading 3 2 2 3 2 3 2 3 3" xfId="17233" xr:uid="{EF2BA176-80E9-4A18-8CCE-772D1F39EE5E}"/>
    <cellStyle name="Heading 3 2 2 3 2 3 2 3 4" xfId="20874" xr:uid="{0AD68992-4740-40F6-9D8A-5D3174E45421}"/>
    <cellStyle name="Heading 3 2 2 3 2 3 2 4" xfId="6066" xr:uid="{618872AC-6015-4F36-87DB-B6EEE4D51643}"/>
    <cellStyle name="Heading 3 2 2 3 2 3 2 4 2" xfId="9397" xr:uid="{541E6ADD-A994-4EA7-A34F-FDCF820E55E9}"/>
    <cellStyle name="Heading 3 2 2 3 2 3 2 4 2 2" xfId="23637" xr:uid="{505C9267-F287-4FC4-B8F3-8B1D53045DF7}"/>
    <cellStyle name="Heading 3 2 2 3 2 3 2 4 3" xfId="15432" xr:uid="{176A4C51-CD65-455A-9A06-FFD997AC113C}"/>
    <cellStyle name="Heading 3 2 2 3 2 3 2 4 4" xfId="21720" xr:uid="{95C78CE1-527B-4447-ABCD-47D99FB472FB}"/>
    <cellStyle name="Heading 3 2 2 3 2 3 2 5" xfId="5069" xr:uid="{53C3954F-71BC-4E16-AC84-E5A7B261CA31}"/>
    <cellStyle name="Heading 3 2 2 3 2 3 2 5 2" xfId="11945" xr:uid="{D20A427A-F295-4F25-A170-01E385272956}"/>
    <cellStyle name="Heading 3 2 2 3 2 3 2 5 2 2" xfId="26178" xr:uid="{0436F925-C830-4CC2-AE45-E2057CEAD122}"/>
    <cellStyle name="Heading 3 2 2 3 2 3 2 5 3" xfId="17997" xr:uid="{61228CF7-F731-4702-97C0-A1F200265354}"/>
    <cellStyle name="Heading 3 2 2 3 2 3 2 5 4" xfId="21341" xr:uid="{A3E36E83-88E4-4711-A8F2-D29FA6F5754A}"/>
    <cellStyle name="Heading 3 2 2 3 2 3 2 6" xfId="4746" xr:uid="{BD3FDC38-B9EE-491F-B6B7-BDCCEC726E09}"/>
    <cellStyle name="Heading 3 2 2 3 2 3 2 6 2" xfId="11627" xr:uid="{0D8E19ED-86C3-41C3-ABD9-8BE3B2A4123E}"/>
    <cellStyle name="Heading 3 2 2 3 2 3 2 6 2 2" xfId="25860" xr:uid="{F8A3F5FC-515D-4E5E-827E-0DF195A9C6CF}"/>
    <cellStyle name="Heading 3 2 2 3 2 3 2 6 3" xfId="17674" xr:uid="{179311F3-076C-49BC-9677-E2508B3E7C80}"/>
    <cellStyle name="Heading 3 2 2 3 2 3 2 6 4" xfId="21148" xr:uid="{7FA4AD71-FC48-4F80-BF09-5DD895787661}"/>
    <cellStyle name="Heading 3 2 2 3 2 3 2 7" xfId="4616" xr:uid="{69522B96-3130-491F-B08E-29DA7CA544AA}"/>
    <cellStyle name="Heading 3 2 2 3 2 3 2 7 2" xfId="17544" xr:uid="{7C786184-667D-4EAA-9E57-304B736C7422}"/>
    <cellStyle name="Heading 3 2 2 3 2 3 2 7 3" xfId="21114" xr:uid="{42390B73-8170-48E7-BBA5-5F8BE6FA5FE3}"/>
    <cellStyle name="Heading 3 2 2 3 2 3 2 8" xfId="8523" xr:uid="{A12B1F3B-506C-46E8-A8FD-9886529E36F6}"/>
    <cellStyle name="Heading 3 2 2 3 2 3 2 8 2" xfId="22772" xr:uid="{7852BE52-F30F-41A6-B5C3-CA2DE4DC89BA}"/>
    <cellStyle name="Heading 3 2 2 3 2 3 2 9" xfId="8204" xr:uid="{DB24803D-6952-4DC9-9465-F19D1A5DCEE9}"/>
    <cellStyle name="Heading 3 2 2 3 2 3 2 9 2" xfId="22474" xr:uid="{10654D36-EA55-4579-A2CF-C8AE8E0678BA}"/>
    <cellStyle name="Heading 3 2 2 3 2 3 3" xfId="2381" xr:uid="{C0316CC5-D89A-4530-9E77-D237306CA1DE}"/>
    <cellStyle name="Heading 3 2 2 3 2 3 3 10" xfId="20424" xr:uid="{CFE53111-0470-45EE-B118-C67BE27FB186}"/>
    <cellStyle name="Heading 3 2 2 3 2 3 3 2" xfId="3803" xr:uid="{C7A6288E-D8EA-454E-9E36-11FC5045D8D4}"/>
    <cellStyle name="Heading 3 2 2 3 2 3 3 2 2" xfId="7418" xr:uid="{A062FDE4-6FFD-4CC4-A528-5EA0CAA736F7}"/>
    <cellStyle name="Heading 3 2 2 3 2 3 3 2 2 2" xfId="13668" xr:uid="{057E2D6E-72C7-4167-8003-1F7FBAD956C4}"/>
    <cellStyle name="Heading 3 2 2 3 2 3 3 2 2 2 2" xfId="27901" xr:uid="{DFECB51D-269B-443E-946C-4A0815050A21}"/>
    <cellStyle name="Heading 3 2 2 3 2 3 3 2 2 3" xfId="19728" xr:uid="{0FF9353B-D399-46D4-89B2-FF8164DD4DD2}"/>
    <cellStyle name="Heading 3 2 2 3 2 3 3 2 2 4" xfId="22002" xr:uid="{8D0D57A2-0DDD-4017-A92B-D633352CC6E2}"/>
    <cellStyle name="Heading 3 2 2 3 2 3 3 2 3" xfId="10749" xr:uid="{FE771D07-BC23-4CD3-A225-A581F0114260}"/>
    <cellStyle name="Heading 3 2 2 3 2 3 3 2 3 2" xfId="24984" xr:uid="{1F6B5BCC-82CF-461A-8861-856ADBF34B00}"/>
    <cellStyle name="Heading 3 2 2 3 2 3 3 2 4" xfId="16776" xr:uid="{D111C54B-1E73-46CF-9054-8AE8B25F3CC3}"/>
    <cellStyle name="Heading 3 2 2 3 2 3 3 2 5" xfId="20706" xr:uid="{9E170E0F-A9A6-4197-ABDE-181C2F8DF38B}"/>
    <cellStyle name="Heading 3 2 2 3 2 3 3 3" xfId="4389" xr:uid="{AEECE90A-59B4-46FA-ABEA-210943386BFE}"/>
    <cellStyle name="Heading 3 2 2 3 2 3 3 3 2" xfId="11290" xr:uid="{3470D555-8886-4EA4-AAC9-3CE7CABFA921}"/>
    <cellStyle name="Heading 3 2 2 3 2 3 3 3 2 2" xfId="25525" xr:uid="{B0B902A5-F745-4905-9C0F-CA97C7EF9BF7}"/>
    <cellStyle name="Heading 3 2 2 3 2 3 3 3 3" xfId="17317" xr:uid="{E16F6B92-CD9C-44E8-A233-B2EF24D2E68A}"/>
    <cellStyle name="Heading 3 2 2 3 2 3 3 3 4" xfId="20958" xr:uid="{C9619F78-B851-4C00-96B0-5D278AAA1798}"/>
    <cellStyle name="Heading 3 2 2 3 2 3 3 4" xfId="5959" xr:uid="{3660B341-0324-4AE9-BE6C-799AAEFD9CCF}"/>
    <cellStyle name="Heading 3 2 2 3 2 3 3 4 2" xfId="9290" xr:uid="{EE08E248-818F-4530-B26E-AB525F40AC38}"/>
    <cellStyle name="Heading 3 2 2 3 2 3 3 4 2 2" xfId="23530" xr:uid="{E1A40E26-ECEE-4EEA-ACAD-E41B8D245479}"/>
    <cellStyle name="Heading 3 2 2 3 2 3 3 4 3" xfId="15325" xr:uid="{2B0C4486-A953-42C6-8B27-33063CF59820}"/>
    <cellStyle name="Heading 3 2 2 3 2 3 3 4 4" xfId="21619" xr:uid="{6ADA64D6-26CD-4166-8FA6-726AE6971F99}"/>
    <cellStyle name="Heading 3 2 2 3 2 3 3 5" xfId="5155" xr:uid="{20757C52-7E86-4034-8B91-C1492FF8DB08}"/>
    <cellStyle name="Heading 3 2 2 3 2 3 3 5 2" xfId="12031" xr:uid="{50373A8D-D246-41BD-9160-0AFE884DBE0F}"/>
    <cellStyle name="Heading 3 2 2 3 2 3 3 5 2 2" xfId="26264" xr:uid="{7D8976E1-C340-4175-9899-31661ECFABC2}"/>
    <cellStyle name="Heading 3 2 2 3 2 3 3 5 3" xfId="18083" xr:uid="{1B85C601-BA4F-4B63-AF81-B2100A633379}"/>
    <cellStyle name="Heading 3 2 2 3 2 3 3 5 4" xfId="21427" xr:uid="{06EDFDF9-17C7-4E3D-AEEE-FF05A54C3E75}"/>
    <cellStyle name="Heading 3 2 2 3 2 3 3 6" xfId="4904" xr:uid="{A848818F-2C69-472D-8D83-8EF64049B94B}"/>
    <cellStyle name="Heading 3 2 2 3 2 3 3 6 2" xfId="11780" xr:uid="{25A219F6-399F-4C68-AB17-1522F2FF050D}"/>
    <cellStyle name="Heading 3 2 2 3 2 3 3 6 2 2" xfId="26013" xr:uid="{DD3F35B5-715C-4141-BCAA-55887AAC7394}"/>
    <cellStyle name="Heading 3 2 2 3 2 3 3 6 3" xfId="17832" xr:uid="{191B7B9D-342C-4187-947C-CA71E8A3D7D5}"/>
    <cellStyle name="Heading 3 2 2 3 2 3 3 6 4" xfId="21223" xr:uid="{F6476D23-7AF3-4FF1-B8BA-5796D6FC6321}"/>
    <cellStyle name="Heading 3 2 2 3 2 3 3 7" xfId="7986" xr:uid="{BD9F2599-A338-4642-BDCD-DFBD5B56A43B}"/>
    <cellStyle name="Heading 3 2 2 3 2 3 3 7 2" xfId="20294" xr:uid="{3153F38D-EDC3-40C0-8301-FDDD0B6C542C}"/>
    <cellStyle name="Heading 3 2 2 3 2 3 3 7 3" xfId="22276" xr:uid="{AE0A60BF-E7FB-435C-909E-D899CB939A5D}"/>
    <cellStyle name="Heading 3 2 2 3 2 3 3 8" xfId="8609" xr:uid="{BCFF5E10-1C60-48F7-8D35-C6EE678FBACB}"/>
    <cellStyle name="Heading 3 2 2 3 2 3 3 8 2" xfId="22857" xr:uid="{8800B4E2-13AF-4433-9515-51665DA052E6}"/>
    <cellStyle name="Heading 3 2 2 3 2 3 3 9" xfId="14642" xr:uid="{360FE8BE-16B6-4398-BF3B-EA992D1FA99E}"/>
    <cellStyle name="Heading 3 2 2 3 2 4" xfId="1338" xr:uid="{D182AC1A-F459-4D93-B014-FB2E8DE3B96E}"/>
    <cellStyle name="Heading 3 2 2 3 2 4 10" xfId="14533" xr:uid="{B5CDDBE1-85A9-4831-94BD-EC2E3F83B1D3}"/>
    <cellStyle name="Heading 3 2 2 3 2 4 11" xfId="14780" xr:uid="{7B76698C-9EE0-4554-84F8-0EA2A91968C8}"/>
    <cellStyle name="Heading 3 2 2 3 2 4 2" xfId="3690" xr:uid="{4D663D4C-84C9-4BA8-9E59-F1C8B441DC2D}"/>
    <cellStyle name="Heading 3 2 2 3 2 4 2 2" xfId="7308" xr:uid="{7927486D-7CDE-4154-8AE5-82715D89186C}"/>
    <cellStyle name="Heading 3 2 2 3 2 4 2 2 2" xfId="13558" xr:uid="{D2AD7D75-C41E-408A-8FC5-A5D754B05573}"/>
    <cellStyle name="Heading 3 2 2 3 2 4 2 2 2 2" xfId="27791" xr:uid="{9860C4EB-BA6E-4F0A-8776-9E97A632E673}"/>
    <cellStyle name="Heading 3 2 2 3 2 4 2 2 3" xfId="19618" xr:uid="{140CF7AF-23BD-4980-A41F-264ED49E58A7}"/>
    <cellStyle name="Heading 3 2 2 3 2 4 2 2 4" xfId="21892" xr:uid="{E1582812-DA93-4A7B-AFAF-40A9107444D4}"/>
    <cellStyle name="Heading 3 2 2 3 2 4 2 3" xfId="10640" xr:uid="{436E3FA5-0069-47F6-8A46-1EA3EB7BDE99}"/>
    <cellStyle name="Heading 3 2 2 3 2 4 2 3 2" xfId="24875" xr:uid="{4EC2EF1C-0920-45D0-A4D4-16A2461A2D04}"/>
    <cellStyle name="Heading 3 2 2 3 2 4 2 4" xfId="16667" xr:uid="{A1E611A3-682F-41A1-B435-C14495013A84}"/>
    <cellStyle name="Heading 3 2 2 3 2 4 2 5" xfId="20597" xr:uid="{195BA5DC-2706-4B99-9D95-862A5CD6AEB3}"/>
    <cellStyle name="Heading 3 2 2 3 2 4 3" xfId="4280" xr:uid="{0980B30B-CA91-4F25-B76B-74ABF70545DE}"/>
    <cellStyle name="Heading 3 2 2 3 2 4 3 2" xfId="11181" xr:uid="{2ECB6D18-BB02-40BD-B577-A1799160F2B4}"/>
    <cellStyle name="Heading 3 2 2 3 2 4 3 2 2" xfId="25416" xr:uid="{97C85AD7-7231-4805-946C-DFCCF631F9BF}"/>
    <cellStyle name="Heading 3 2 2 3 2 4 3 3" xfId="17208" xr:uid="{EFEF7799-0C81-4342-919A-3BF447DE2182}"/>
    <cellStyle name="Heading 3 2 2 3 2 4 3 4" xfId="20849" xr:uid="{95059EF7-77D5-4A4F-8E3D-0BF8F0F69694}"/>
    <cellStyle name="Heading 3 2 2 3 2 4 4" xfId="5974" xr:uid="{85E5E993-EAAC-48C1-AF12-1408BA4EA398}"/>
    <cellStyle name="Heading 3 2 2 3 2 4 4 2" xfId="9305" xr:uid="{DBF03065-3194-4D4E-82BB-F98E8EC4EFBA}"/>
    <cellStyle name="Heading 3 2 2 3 2 4 4 2 2" xfId="23545" xr:uid="{3E9A24BC-8681-4DEE-8478-4383063599AF}"/>
    <cellStyle name="Heading 3 2 2 3 2 4 4 3" xfId="15340" xr:uid="{08FF8E92-2CBB-490C-B0E3-A104BAB0BE93}"/>
    <cellStyle name="Heading 3 2 2 3 2 4 4 4" xfId="21632" xr:uid="{3FCDD8CB-9113-45E1-9178-062835161FF8}"/>
    <cellStyle name="Heading 3 2 2 3 2 4 5" xfId="5044" xr:uid="{552ED0AA-A817-4ADC-869D-CA2EBEF22DD3}"/>
    <cellStyle name="Heading 3 2 2 3 2 4 5 2" xfId="11920" xr:uid="{6B4FBC33-D1E2-4515-8E94-9492611F6C88}"/>
    <cellStyle name="Heading 3 2 2 3 2 4 5 2 2" xfId="26153" xr:uid="{29944D48-FA26-495A-919A-892CFAA42728}"/>
    <cellStyle name="Heading 3 2 2 3 2 4 5 3" xfId="17972" xr:uid="{2F9A5058-4FAC-4773-AF40-71D0C34FFAC3}"/>
    <cellStyle name="Heading 3 2 2 3 2 4 5 4" xfId="21316" xr:uid="{A6395598-31E8-4FFF-8BF9-798F24E74F87}"/>
    <cellStyle name="Heading 3 2 2 3 2 4 6" xfId="4832" xr:uid="{FC5C7044-4D6A-4ECE-9908-7678742E22D4}"/>
    <cellStyle name="Heading 3 2 2 3 2 4 6 2" xfId="11710" xr:uid="{4053CFF6-5D02-4347-8527-8E711A6320F8}"/>
    <cellStyle name="Heading 3 2 2 3 2 4 6 2 2" xfId="25943" xr:uid="{6ABD70E4-E994-49BB-AF67-F4FD6B5664BF}"/>
    <cellStyle name="Heading 3 2 2 3 2 4 6 3" xfId="17760" xr:uid="{2F806304-0669-46E7-808C-3D889D092026}"/>
    <cellStyle name="Heading 3 2 2 3 2 4 6 4" xfId="21176" xr:uid="{80657592-656F-4235-AD4D-CDE4A6BB75D3}"/>
    <cellStyle name="Heading 3 2 2 3 2 4 7" xfId="7875" xr:uid="{00F5BC33-756A-4A78-8C3B-C651D08406BB}"/>
    <cellStyle name="Heading 3 2 2 3 2 4 7 2" xfId="20183" xr:uid="{D7138161-0539-4E39-9848-B71CB2FE351F}"/>
    <cellStyle name="Heading 3 2 2 3 2 4 7 3" xfId="22165" xr:uid="{1EB60C24-4F7C-4D82-B8DC-ABF541EB7B6B}"/>
    <cellStyle name="Heading 3 2 2 3 2 4 8" xfId="8497" xr:uid="{6D3C0A8C-1C98-4CBA-A3E9-D1772DF26959}"/>
    <cellStyle name="Heading 3 2 2 3 2 4 8 2" xfId="22747" xr:uid="{A0CE7452-CF29-435F-8086-88F22DCF8776}"/>
    <cellStyle name="Heading 3 2 2 3 2 4 9" xfId="8187" xr:uid="{04054526-E1E3-4D44-80CD-63AE360A5B1E}"/>
    <cellStyle name="Heading 3 2 2 3 2 4 9 2" xfId="22457" xr:uid="{CDB43649-AB48-4AF2-9E7F-E26AC25E873E}"/>
    <cellStyle name="Heading 3 2 2 3 2 5" xfId="2416" xr:uid="{16666845-E460-4257-8F25-412C23F5458E}"/>
    <cellStyle name="Heading 3 2 2 3 2 5 10" xfId="20451" xr:uid="{6375181A-3312-41F7-97F5-D09B0AE3B9EB}"/>
    <cellStyle name="Heading 3 2 2 3 2 5 2" xfId="3611" xr:uid="{F5856DE5-B111-4FE1-9092-9B27550B0897}"/>
    <cellStyle name="Heading 3 2 2 3 2 5 2 2" xfId="7242" xr:uid="{548E22F5-A8E9-42C5-8E7A-EAFCB8A5BB7A}"/>
    <cellStyle name="Heading 3 2 2 3 2 5 2 2 2" xfId="13492" xr:uid="{A30990CB-B33F-443D-B0AB-573FFE3ADC09}"/>
    <cellStyle name="Heading 3 2 2 3 2 5 2 2 2 2" xfId="27725" xr:uid="{80A207ED-3505-4AFF-BF71-B4CAB0061B4A}"/>
    <cellStyle name="Heading 3 2 2 3 2 5 2 2 3" xfId="19552" xr:uid="{585E8AF4-8D8F-499E-899D-B97A3983146B}"/>
    <cellStyle name="Heading 3 2 2 3 2 5 2 2 4" xfId="21826" xr:uid="{804FE20E-AC0B-4688-BAB8-C71FBFDCFF48}"/>
    <cellStyle name="Heading 3 2 2 3 2 5 2 3" xfId="10575" xr:uid="{4D1CE4D7-5283-4D7D-85E5-CC86FE4705AB}"/>
    <cellStyle name="Heading 3 2 2 3 2 5 2 3 2" xfId="24813" xr:uid="{AEFB1B84-6BB6-47ED-86BC-940FA96211C1}"/>
    <cellStyle name="Heading 3 2 2 3 2 5 2 4" xfId="16605" xr:uid="{94D4EE93-B8E5-4873-8873-DE944790ED9E}"/>
    <cellStyle name="Heading 3 2 2 3 2 5 2 5" xfId="20535" xr:uid="{FDE55635-FE4B-4409-98E6-BEBB7A864D51}"/>
    <cellStyle name="Heading 3 2 2 3 2 5 3" xfId="4218" xr:uid="{15B42351-0C22-4A5F-AE1B-A34BC6E77FA4}"/>
    <cellStyle name="Heading 3 2 2 3 2 5 3 2" xfId="11119" xr:uid="{ECF61930-0DE6-4E02-8D38-99B5B771D771}"/>
    <cellStyle name="Heading 3 2 2 3 2 5 3 2 2" xfId="25354" xr:uid="{6AE96678-5327-4035-812E-6982B44AB50B}"/>
    <cellStyle name="Heading 3 2 2 3 2 5 3 3" xfId="17146" xr:uid="{0E1718B0-5CBA-48EC-81B1-E4CA04BD0DFF}"/>
    <cellStyle name="Heading 3 2 2 3 2 5 3 4" xfId="20787" xr:uid="{3FAFEE6C-AB65-4065-AF94-30DBF8F1B31F}"/>
    <cellStyle name="Heading 3 2 2 3 2 5 4" xfId="6023" xr:uid="{1341D4CC-FDF8-481C-90FF-A79694B76763}"/>
    <cellStyle name="Heading 3 2 2 3 2 5 4 2" xfId="9354" xr:uid="{D9510F01-6FAF-496A-8335-63546BBFAFE7}"/>
    <cellStyle name="Heading 3 2 2 3 2 5 4 2 2" xfId="23594" xr:uid="{16E7F575-E148-4B36-9F8A-AF20243F820E}"/>
    <cellStyle name="Heading 3 2 2 3 2 5 4 3" xfId="15389" xr:uid="{4C4A3566-61D4-43BE-A9B5-A1A92731D981}"/>
    <cellStyle name="Heading 3 2 2 3 2 5 4 4" xfId="21677" xr:uid="{9644D9EC-ECD1-4A1A-A42D-9588AE6C5EF8}"/>
    <cellStyle name="Heading 3 2 2 3 2 5 5" xfId="4976" xr:uid="{88927A55-F950-4B66-BD84-3C99621265A7}"/>
    <cellStyle name="Heading 3 2 2 3 2 5 5 2" xfId="11852" xr:uid="{7DB24BED-D07F-47CF-A758-6F2F7AF04762}"/>
    <cellStyle name="Heading 3 2 2 3 2 5 5 2 2" xfId="26085" xr:uid="{DB4EE560-F539-45FE-BD99-86BC3D39185C}"/>
    <cellStyle name="Heading 3 2 2 3 2 5 5 3" xfId="17904" xr:uid="{9D8CF841-8769-43A9-830D-21C8693A7FD4}"/>
    <cellStyle name="Heading 3 2 2 3 2 5 5 4" xfId="21248" xr:uid="{43CD205E-30C1-444D-93EE-994FCF3E07A7}"/>
    <cellStyle name="Heading 3 2 2 3 2 5 6" xfId="4548" xr:uid="{E654A124-D71F-443B-9FF5-0B939D258EFF}"/>
    <cellStyle name="Heading 3 2 2 3 2 5 6 2" xfId="11443" xr:uid="{35A3C8F4-FB30-48BD-AEBB-E1A948B7F7D8}"/>
    <cellStyle name="Heading 3 2 2 3 2 5 6 2 2" xfId="25676" xr:uid="{214EF5B3-C2B4-44E0-A48E-5B2CC4FFFCA6}"/>
    <cellStyle name="Heading 3 2 2 3 2 5 6 3" xfId="17476" xr:uid="{57CD05A4-E1DB-4D83-A80D-08DD6DD93D55}"/>
    <cellStyle name="Heading 3 2 2 3 2 5 6 4" xfId="21085" xr:uid="{529DD0F9-E288-4CE1-B1EB-4A31F82B042E}"/>
    <cellStyle name="Heading 3 2 2 3 2 5 7" xfId="7798" xr:uid="{8BF5AC57-9F40-4A84-BBAB-43D9B29A2D9A}"/>
    <cellStyle name="Heading 3 2 2 3 2 5 7 2" xfId="20106" xr:uid="{00494E9E-AD8C-4806-8076-331E2E3DAEF2}"/>
    <cellStyle name="Heading 3 2 2 3 2 5 7 3" xfId="22088" xr:uid="{B9C05903-9B2B-41EF-B728-07DD83ABC7AD}"/>
    <cellStyle name="Heading 3 2 2 3 2 5 8" xfId="8429" xr:uid="{18482731-4AEB-4117-9E9A-CF07FD450AEF}"/>
    <cellStyle name="Heading 3 2 2 3 2 5 8 2" xfId="22681" xr:uid="{2648DC52-627C-4FA9-8130-4369BE93F5A5}"/>
    <cellStyle name="Heading 3 2 2 3 2 5 9" xfId="14471" xr:uid="{36ED4A1D-0101-4F65-ACD5-285BF4F095E7}"/>
    <cellStyle name="Heading 3 2 2 3 2 6" xfId="31366" xr:uid="{268EB6CC-A6B1-4B91-90BD-B85D06367219}"/>
    <cellStyle name="Heading 3 2 2 3 3" xfId="1038" xr:uid="{955EF5DE-4351-470A-AFDB-904A3D7094C4}"/>
    <cellStyle name="Heading 3 2 2 3 3 2" xfId="1136" xr:uid="{D269AEC2-4CBA-472B-9926-4A31F0081204}"/>
    <cellStyle name="Heading 3 2 2 3 3 2 2" xfId="1383" xr:uid="{F85C475F-A164-4F52-B5DE-21B31ACFED93}"/>
    <cellStyle name="Heading 3 2 2 3 3 2 2 10" xfId="14559" xr:uid="{E617D9ED-0583-4093-851B-6A25F5F59D10}"/>
    <cellStyle name="Heading 3 2 2 3 3 2 2 11" xfId="14123" xr:uid="{FC776776-B6D4-403B-ABA5-B69703A58F9B}"/>
    <cellStyle name="Heading 3 2 2 3 3 2 2 2" xfId="3718" xr:uid="{75CC1507-498D-4048-B109-07DB7E08ED0E}"/>
    <cellStyle name="Heading 3 2 2 3 3 2 2 2 2" xfId="7334" xr:uid="{4F418A3A-408C-4245-98B7-4FD3FFDCD4DF}"/>
    <cellStyle name="Heading 3 2 2 3 3 2 2 2 2 2" xfId="13584" xr:uid="{7E8BC420-5B1A-445A-98F7-96ED70799FBA}"/>
    <cellStyle name="Heading 3 2 2 3 3 2 2 2 2 2 2" xfId="27817" xr:uid="{D69910B3-D036-4B46-8046-6BDCD6DCA106}"/>
    <cellStyle name="Heading 3 2 2 3 3 2 2 2 2 3" xfId="19644" xr:uid="{6AAE0291-1CBA-4D10-9A22-8443B676D67D}"/>
    <cellStyle name="Heading 3 2 2 3 3 2 2 2 2 4" xfId="21918" xr:uid="{23840C59-1279-4FF5-8626-721D3CDE787B}"/>
    <cellStyle name="Heading 3 2 2 3 3 2 2 2 3" xfId="10666" xr:uid="{B4DB27D3-EDA6-48C8-9CDF-22B0E23E3F0B}"/>
    <cellStyle name="Heading 3 2 2 3 3 2 2 2 3 2" xfId="24901" xr:uid="{79D35031-B33B-4065-AC61-8BE2CDC9BEC2}"/>
    <cellStyle name="Heading 3 2 2 3 3 2 2 2 4" xfId="16693" xr:uid="{04751345-B61B-40C4-92B9-6289FBA3C05B}"/>
    <cellStyle name="Heading 3 2 2 3 3 2 2 2 5" xfId="20623" xr:uid="{07ABF60B-F510-4C3E-B263-98BE07A90EDD}"/>
    <cellStyle name="Heading 3 2 2 3 3 2 2 3" xfId="4306" xr:uid="{E5E4B3A8-5704-4C7D-8DF9-20D2E21F384F}"/>
    <cellStyle name="Heading 3 2 2 3 3 2 2 3 2" xfId="11207" xr:uid="{DC7FB3E6-D87F-46A4-BC0C-BCFA391DF080}"/>
    <cellStyle name="Heading 3 2 2 3 3 2 2 3 2 2" xfId="25442" xr:uid="{C5A7C1F7-9750-438E-8FC0-2CC00675E8F9}"/>
    <cellStyle name="Heading 3 2 2 3 3 2 2 3 3" xfId="17234" xr:uid="{4505557E-BA59-43F4-9157-54496187B5FA}"/>
    <cellStyle name="Heading 3 2 2 3 3 2 2 3 4" xfId="20875" xr:uid="{7752C06E-D35C-460E-8987-F3CD20DA87E1}"/>
    <cellStyle name="Heading 3 2 2 3 3 2 2 4" xfId="6038" xr:uid="{18C39660-31FD-40CF-8F30-AA5C0D833251}"/>
    <cellStyle name="Heading 3 2 2 3 3 2 2 4 2" xfId="9369" xr:uid="{5D98B9EE-677B-4DE8-8FDF-7F672BE7B6FA}"/>
    <cellStyle name="Heading 3 2 2 3 3 2 2 4 2 2" xfId="23609" xr:uid="{9F444AF7-8561-4A8E-A7C6-6C8CC9F463C2}"/>
    <cellStyle name="Heading 3 2 2 3 3 2 2 4 3" xfId="15404" xr:uid="{27901D5D-6A1B-40C1-A96F-313D21A1DDA8}"/>
    <cellStyle name="Heading 3 2 2 3 3 2 2 4 4" xfId="21692" xr:uid="{B02C7F7A-D9AF-451F-A345-D0E07FF77576}"/>
    <cellStyle name="Heading 3 2 2 3 3 2 2 5" xfId="5070" xr:uid="{F159526A-FF8F-4933-BFAB-44B8390E4BD7}"/>
    <cellStyle name="Heading 3 2 2 3 3 2 2 5 2" xfId="11946" xr:uid="{D90BE5CE-8903-4394-956D-DA0B68B1B1A7}"/>
    <cellStyle name="Heading 3 2 2 3 3 2 2 5 2 2" xfId="26179" xr:uid="{95CF35C4-A02F-4EC1-A945-25892B4D2801}"/>
    <cellStyle name="Heading 3 2 2 3 3 2 2 5 3" xfId="17998" xr:uid="{94B783D4-4E5E-4DD1-8092-07BFE8E92A31}"/>
    <cellStyle name="Heading 3 2 2 3 3 2 2 5 4" xfId="21342" xr:uid="{A116C75D-6326-4A81-B807-D5468CF826F5}"/>
    <cellStyle name="Heading 3 2 2 3 3 2 2 6" xfId="5876" xr:uid="{A0A4B12D-9221-4124-B27B-EFCCB146C43A}"/>
    <cellStyle name="Heading 3 2 2 3 3 2 2 6 2" xfId="12382" xr:uid="{98776723-CDC2-4532-9F68-469701AE930F}"/>
    <cellStyle name="Heading 3 2 2 3 3 2 2 6 2 2" xfId="26615" xr:uid="{71BECE01-A7FB-435B-BF8B-1C935EE58765}"/>
    <cellStyle name="Heading 3 2 2 3 3 2 2 6 3" xfId="18441" xr:uid="{C511F400-E333-42B6-B5D3-0F7A0E2ADDC1}"/>
    <cellStyle name="Heading 3 2 2 3 3 2 2 6 4" xfId="21574" xr:uid="{44DC2267-4797-4294-9D0F-B95C6F8D6D34}"/>
    <cellStyle name="Heading 3 2 2 3 3 2 2 7" xfId="7831" xr:uid="{AB41716E-7ABE-4943-BFDA-3342CBBE6A1D}"/>
    <cellStyle name="Heading 3 2 2 3 3 2 2 7 2" xfId="20139" xr:uid="{81732968-3962-4D5C-BC2F-50C4805C459A}"/>
    <cellStyle name="Heading 3 2 2 3 3 2 2 7 3" xfId="22121" xr:uid="{E27F1404-B6D0-43F0-800B-6309CC2B5732}"/>
    <cellStyle name="Heading 3 2 2 3 3 2 2 8" xfId="8524" xr:uid="{2B10EDB9-21A4-4ECE-979A-EAF366DD787D}"/>
    <cellStyle name="Heading 3 2 2 3 3 2 2 8 2" xfId="22773" xr:uid="{8D6AB288-15B7-4461-8D02-8AC3367C27E4}"/>
    <cellStyle name="Heading 3 2 2 3 3 2 2 9" xfId="8397" xr:uid="{B0F44FA9-7A69-48BD-A525-A64F31212029}"/>
    <cellStyle name="Heading 3 2 2 3 3 2 2 9 2" xfId="22650" xr:uid="{A86BEEDF-DB16-4D18-8995-938F2278445C}"/>
    <cellStyle name="Heading 3 2 2 3 3 2 3" xfId="2434" xr:uid="{FE98B39C-2521-4ED4-88F7-52936C54D4D3}"/>
    <cellStyle name="Heading 3 2 2 3 3 2 3 10" xfId="20468" xr:uid="{0325D00B-E9A8-47FC-B287-CA0E4AC2CF66}"/>
    <cellStyle name="Heading 3 2 2 3 3 2 3 2" xfId="3804" xr:uid="{E496557C-0EB0-4BEF-9DC6-EC029D096890}"/>
    <cellStyle name="Heading 3 2 2 3 3 2 3 2 2" xfId="7419" xr:uid="{8A87546D-F460-4AEB-9904-AB13D67A2D9B}"/>
    <cellStyle name="Heading 3 2 2 3 3 2 3 2 2 2" xfId="13669" xr:uid="{D3C033D0-9F08-4E60-AE64-D9B10ECC82C5}"/>
    <cellStyle name="Heading 3 2 2 3 3 2 3 2 2 2 2" xfId="27902" xr:uid="{CFF7C286-FF58-4C61-80CE-7F890450BF5B}"/>
    <cellStyle name="Heading 3 2 2 3 3 2 3 2 2 3" xfId="19729" xr:uid="{DB2AC014-5E99-4FA3-9D27-26C99E790E6B}"/>
    <cellStyle name="Heading 3 2 2 3 3 2 3 2 2 4" xfId="22003" xr:uid="{0769D19F-7555-4F7C-AAD9-BB9F7EA40E2F}"/>
    <cellStyle name="Heading 3 2 2 3 3 2 3 2 3" xfId="10750" xr:uid="{687A5106-E689-41B9-AB2B-8BC5786B9DBA}"/>
    <cellStyle name="Heading 3 2 2 3 3 2 3 2 3 2" xfId="24985" xr:uid="{49D81F2B-0A57-4E00-8C94-0BCA5D235AD1}"/>
    <cellStyle name="Heading 3 2 2 3 3 2 3 2 4" xfId="16777" xr:uid="{BF25B35A-6BCF-4014-A0A1-50331BC69A89}"/>
    <cellStyle name="Heading 3 2 2 3 3 2 3 2 5" xfId="20707" xr:uid="{4E567A6A-9DED-4354-857C-36974F1CFD5B}"/>
    <cellStyle name="Heading 3 2 2 3 3 2 3 3" xfId="4390" xr:uid="{A658D044-C6AA-427D-97AD-6B4248623772}"/>
    <cellStyle name="Heading 3 2 2 3 3 2 3 3 2" xfId="11291" xr:uid="{D4B116E2-AF54-451B-83E7-AAF32C7626AD}"/>
    <cellStyle name="Heading 3 2 2 3 3 2 3 3 2 2" xfId="25526" xr:uid="{4E993D3B-8B82-4F60-A581-CB9814FA8E22}"/>
    <cellStyle name="Heading 3 2 2 3 3 2 3 3 3" xfId="17318" xr:uid="{5BB7AB16-B969-4461-9142-C9B7188BDE8D}"/>
    <cellStyle name="Heading 3 2 2 3 3 2 3 3 4" xfId="20959" xr:uid="{5C925F70-6389-49DF-B9BF-A320693E9B14}"/>
    <cellStyle name="Heading 3 2 2 3 3 2 3 4" xfId="6052" xr:uid="{971764A5-D857-4B78-B569-4DBF8DEC42C2}"/>
    <cellStyle name="Heading 3 2 2 3 3 2 3 4 2" xfId="9383" xr:uid="{C3B80DDA-417E-40F6-9C53-3AB733029469}"/>
    <cellStyle name="Heading 3 2 2 3 3 2 3 4 2 2" xfId="23623" xr:uid="{5312A551-4D2B-4F6B-A47A-1C7FABDEBBA8}"/>
    <cellStyle name="Heading 3 2 2 3 3 2 3 4 3" xfId="15418" xr:uid="{0A5A8D16-1649-4D20-AE40-B919E65CCA7D}"/>
    <cellStyle name="Heading 3 2 2 3 3 2 3 4 4" xfId="21706" xr:uid="{EE3F9372-2BFA-4D17-938B-676FDF0FBCFB}"/>
    <cellStyle name="Heading 3 2 2 3 3 2 3 5" xfId="5156" xr:uid="{6195AB30-D08A-4DBF-B5A0-32E86AB6ED2C}"/>
    <cellStyle name="Heading 3 2 2 3 3 2 3 5 2" xfId="12032" xr:uid="{D963A8BD-4CD0-48C9-85A7-BEA59F6AEDA1}"/>
    <cellStyle name="Heading 3 2 2 3 3 2 3 5 2 2" xfId="26265" xr:uid="{424BE5CB-6D40-4EBA-B8CD-3603A17E0C6D}"/>
    <cellStyle name="Heading 3 2 2 3 3 2 3 5 3" xfId="18084" xr:uid="{31A4F006-1A01-469E-A343-1A332F6F02A5}"/>
    <cellStyle name="Heading 3 2 2 3 3 2 3 5 4" xfId="21428" xr:uid="{2641269F-5319-471B-A58A-555519FF1868}"/>
    <cellStyle name="Heading 3 2 2 3 3 2 3 6" xfId="4595" xr:uid="{9767593B-3530-44F1-9DDA-29720D05424A}"/>
    <cellStyle name="Heading 3 2 2 3 3 2 3 6 2" xfId="11482" xr:uid="{2EE7C295-7F1A-4819-BEB4-343155484227}"/>
    <cellStyle name="Heading 3 2 2 3 3 2 3 6 2 2" xfId="25715" xr:uid="{85255566-5FC3-4A7F-9A80-06CED40C2063}"/>
    <cellStyle name="Heading 3 2 2 3 3 2 3 6 3" xfId="17523" xr:uid="{BB6034D6-F85A-4E3F-87D7-C672F6147C39}"/>
    <cellStyle name="Heading 3 2 2 3 3 2 3 6 4" xfId="21106" xr:uid="{BA7C8E6C-391E-4A2E-B584-84A582139AD0}"/>
    <cellStyle name="Heading 3 2 2 3 3 2 3 7" xfId="7913" xr:uid="{F57DC2CB-B8A0-4D75-AF86-8F58AA68ACFE}"/>
    <cellStyle name="Heading 3 2 2 3 3 2 3 7 2" xfId="20221" xr:uid="{7F26AB84-648C-4B6E-8FF1-24BC2B9A09A0}"/>
    <cellStyle name="Heading 3 2 2 3 3 2 3 7 3" xfId="22203" xr:uid="{F052C43A-EA6C-42E5-ABD0-584CB7A2E403}"/>
    <cellStyle name="Heading 3 2 2 3 3 2 3 8" xfId="8610" xr:uid="{9E9914A4-2EC9-4629-BE73-C2E9BCE03D1E}"/>
    <cellStyle name="Heading 3 2 2 3 3 2 3 8 2" xfId="22858" xr:uid="{A40514ED-BCAB-4ACA-ABFD-76BF437A9A59}"/>
    <cellStyle name="Heading 3 2 2 3 3 2 3 9" xfId="14643" xr:uid="{33348E40-D4E6-4FA1-A38B-A1DB48F50168}"/>
    <cellStyle name="Heading 3 2 2 3 3 3" xfId="1137" xr:uid="{7ED2E944-C058-4AFA-A3E3-041C3A122F7E}"/>
    <cellStyle name="Heading 3 2 2 3 3 3 2" xfId="1384" xr:uid="{E32FCBD1-C496-421E-A466-682E72672330}"/>
    <cellStyle name="Heading 3 2 2 3 3 3 2 10" xfId="14560" xr:uid="{18346C0D-F1DE-41D8-B8F4-8761D38D7650}"/>
    <cellStyle name="Heading 3 2 2 3 3 3 2 11" xfId="14371" xr:uid="{EB0CFC3F-11D5-43C3-ADCD-2E34945BB910}"/>
    <cellStyle name="Heading 3 2 2 3 3 3 2 2" xfId="3719" xr:uid="{26B46B0E-0837-4518-AFE7-07FC1F67D325}"/>
    <cellStyle name="Heading 3 2 2 3 3 3 2 2 2" xfId="7335" xr:uid="{739B9A84-247F-4D7C-A4B1-0CC4A55818E8}"/>
    <cellStyle name="Heading 3 2 2 3 3 3 2 2 2 2" xfId="13585" xr:uid="{3709867C-60D1-4DAC-B293-CF8148EF1209}"/>
    <cellStyle name="Heading 3 2 2 3 3 3 2 2 2 2 2" xfId="27818" xr:uid="{0F3D9211-65A9-4884-9E61-A821ED69CAB8}"/>
    <cellStyle name="Heading 3 2 2 3 3 3 2 2 2 3" xfId="19645" xr:uid="{63D36459-CC55-454C-A12B-162654B202D2}"/>
    <cellStyle name="Heading 3 2 2 3 3 3 2 2 2 4" xfId="21919" xr:uid="{1901D4D9-D41C-4844-938F-1D5B57724CA7}"/>
    <cellStyle name="Heading 3 2 2 3 3 3 2 2 3" xfId="10667" xr:uid="{5B64FF7F-8F02-49F4-83A4-1757620C69A9}"/>
    <cellStyle name="Heading 3 2 2 3 3 3 2 2 3 2" xfId="24902" xr:uid="{274D5C14-3DE8-458E-8265-D90732CE915A}"/>
    <cellStyle name="Heading 3 2 2 3 3 3 2 2 4" xfId="16694" xr:uid="{314171C5-CDE2-4F9E-BB58-1729B085F765}"/>
    <cellStyle name="Heading 3 2 2 3 3 3 2 2 5" xfId="20624" xr:uid="{861EF3D5-BE47-4C93-A963-36F54F5AE515}"/>
    <cellStyle name="Heading 3 2 2 3 3 3 2 3" xfId="4307" xr:uid="{B2B4A2AB-C405-44B6-AF7C-E606A7D39EE9}"/>
    <cellStyle name="Heading 3 2 2 3 3 3 2 3 2" xfId="11208" xr:uid="{C52ABB20-328E-4380-B4BB-BB81FA6724A6}"/>
    <cellStyle name="Heading 3 2 2 3 3 3 2 3 2 2" xfId="25443" xr:uid="{1345D295-0623-45C8-A045-1E9922D6A892}"/>
    <cellStyle name="Heading 3 2 2 3 3 3 2 3 3" xfId="17235" xr:uid="{3F51A8E2-D6ED-4669-AAF9-199F507E4EE4}"/>
    <cellStyle name="Heading 3 2 2 3 3 3 2 3 4" xfId="20876" xr:uid="{455577B6-5D64-4D86-9FA2-439ECC854494}"/>
    <cellStyle name="Heading 3 2 2 3 3 3 2 4" xfId="6119" xr:uid="{EE6EE14E-9D58-4D17-A4A9-6ED3D24D19AA}"/>
    <cellStyle name="Heading 3 2 2 3 3 3 2 4 2" xfId="9450" xr:uid="{2EFB257B-3B44-420E-B747-88AA7AC1F60C}"/>
    <cellStyle name="Heading 3 2 2 3 3 3 2 4 2 2" xfId="23690" xr:uid="{C0D8F557-D2B5-4FAE-B653-F8D74F066507}"/>
    <cellStyle name="Heading 3 2 2 3 3 3 2 4 3" xfId="15485" xr:uid="{15325CA8-7BE0-482E-A4EF-7A545F29A318}"/>
    <cellStyle name="Heading 3 2 2 3 3 3 2 4 4" xfId="21772" xr:uid="{2448CB91-5A12-4CE8-AA91-8CD8DE4DBC0B}"/>
    <cellStyle name="Heading 3 2 2 3 3 3 2 5" xfId="5071" xr:uid="{6BB6C6B8-547F-4F19-879E-0556BED94D50}"/>
    <cellStyle name="Heading 3 2 2 3 3 3 2 5 2" xfId="11947" xr:uid="{2FD62653-D0B0-4FB9-80C0-190FA79E56EF}"/>
    <cellStyle name="Heading 3 2 2 3 3 3 2 5 2 2" xfId="26180" xr:uid="{10A60027-EF90-475A-A5D6-42D6659B0372}"/>
    <cellStyle name="Heading 3 2 2 3 3 3 2 5 3" xfId="17999" xr:uid="{CEA4C430-BB53-4012-A7E5-A3CC27CAADBE}"/>
    <cellStyle name="Heading 3 2 2 3 3 3 2 5 4" xfId="21343" xr:uid="{80E3C331-F84A-443A-A165-E77204D7FB0C}"/>
    <cellStyle name="Heading 3 2 2 3 3 3 2 6" xfId="4857" xr:uid="{18FE5228-2FE0-40F7-83FD-9C58A1DCD91F}"/>
    <cellStyle name="Heading 3 2 2 3 3 3 2 6 2" xfId="11735" xr:uid="{64115478-9B85-4ABD-B1CB-2F67939E1EB5}"/>
    <cellStyle name="Heading 3 2 2 3 3 3 2 6 2 2" xfId="25968" xr:uid="{D9E01B6E-AED8-47E0-9949-2D280E140D08}"/>
    <cellStyle name="Heading 3 2 2 3 3 3 2 6 3" xfId="17785" xr:uid="{318475E9-57A1-40F6-83C5-2F6DF3CA2C3B}"/>
    <cellStyle name="Heading 3 2 2 3 3 3 2 6 4" xfId="21201" xr:uid="{2DF5F5D1-775A-4677-936E-A73726F334AA}"/>
    <cellStyle name="Heading 3 2 2 3 3 3 2 7" xfId="7994" xr:uid="{4A5CA210-BC93-4B4D-90E5-9CC931C81931}"/>
    <cellStyle name="Heading 3 2 2 3 3 3 2 7 2" xfId="20302" xr:uid="{DF740500-D466-4E6D-BBBF-C86E764ED0FF}"/>
    <cellStyle name="Heading 3 2 2 3 3 3 2 7 3" xfId="22284" xr:uid="{3A4C72DE-62BF-4CBB-A64D-6C50C4B29F08}"/>
    <cellStyle name="Heading 3 2 2 3 3 3 2 8" xfId="8525" xr:uid="{2255CCBE-4683-4F0E-94B7-143DA6D7A834}"/>
    <cellStyle name="Heading 3 2 2 3 3 3 2 8 2" xfId="22774" xr:uid="{18413B1B-1AB1-4EB3-A117-77C5AD05ACF1}"/>
    <cellStyle name="Heading 3 2 2 3 3 3 2 9" xfId="8401" xr:uid="{60A95B40-DEC9-4422-9920-7B3C9B521FF0}"/>
    <cellStyle name="Heading 3 2 2 3 3 3 2 9 2" xfId="22654" xr:uid="{EF947AC6-3102-4FFD-BCC3-7B2BC203E187}"/>
    <cellStyle name="Heading 3 2 2 3 3 3 3" xfId="2409" xr:uid="{182AC822-D85C-4FBA-96F2-722C6C402E36}"/>
    <cellStyle name="Heading 3 2 2 3 3 3 3 10" xfId="20444" xr:uid="{E70E188C-46D0-4382-A0FC-08839AB4ECA1}"/>
    <cellStyle name="Heading 3 2 2 3 3 3 3 2" xfId="3805" xr:uid="{CF3E12BA-6539-4A7C-99F8-6AF8C99E7990}"/>
    <cellStyle name="Heading 3 2 2 3 3 3 3 2 2" xfId="7420" xr:uid="{7968CD70-5CC0-4F20-B83D-3F10AFAA2CAD}"/>
    <cellStyle name="Heading 3 2 2 3 3 3 3 2 2 2" xfId="13670" xr:uid="{3D4A49E4-1A9D-419B-969F-5C82FC639FBF}"/>
    <cellStyle name="Heading 3 2 2 3 3 3 3 2 2 2 2" xfId="27903" xr:uid="{6F54A3E1-4956-42F3-BBA6-05F8A82D4E79}"/>
    <cellStyle name="Heading 3 2 2 3 3 3 3 2 2 3" xfId="19730" xr:uid="{08E596AB-B6A3-4A6F-BCC5-AD232B982D00}"/>
    <cellStyle name="Heading 3 2 2 3 3 3 3 2 2 4" xfId="22004" xr:uid="{F761F024-C34C-4BDA-B1CC-F0B14A3B5BEA}"/>
    <cellStyle name="Heading 3 2 2 3 3 3 3 2 3" xfId="10751" xr:uid="{6D7E9F23-5C78-46F4-AB3C-DAC1B16FA32A}"/>
    <cellStyle name="Heading 3 2 2 3 3 3 3 2 3 2" xfId="24986" xr:uid="{757AC6AE-A3DD-4CA3-9D41-60DB86C6CD75}"/>
    <cellStyle name="Heading 3 2 2 3 3 3 3 2 4" xfId="16778" xr:uid="{EB94AD88-D9A7-4C19-A73C-6C8941EB1A4D}"/>
    <cellStyle name="Heading 3 2 2 3 3 3 3 2 5" xfId="20708" xr:uid="{0D0540F5-A8CA-4F36-AE80-38B073051AA2}"/>
    <cellStyle name="Heading 3 2 2 3 3 3 3 3" xfId="4391" xr:uid="{5DC0E3CD-B512-4A71-9179-6DA57493C547}"/>
    <cellStyle name="Heading 3 2 2 3 3 3 3 3 2" xfId="11292" xr:uid="{0C4DC295-FA1D-4FD1-A70C-1B58D9A78213}"/>
    <cellStyle name="Heading 3 2 2 3 3 3 3 3 2 2" xfId="25527" xr:uid="{771506F0-72F7-4C5D-BAF0-D198E128979E}"/>
    <cellStyle name="Heading 3 2 2 3 3 3 3 3 3" xfId="17319" xr:uid="{385CD769-BF51-460B-B3A4-8FCC191B46CC}"/>
    <cellStyle name="Heading 3 2 2 3 3 3 3 3 4" xfId="20960" xr:uid="{1E23CE40-AB00-473C-9119-5D39859DB14A}"/>
    <cellStyle name="Heading 3 2 2 3 3 3 3 4" xfId="6016" xr:uid="{38CEB64B-FDBE-4A00-BD64-BF24D8C4D3DC}"/>
    <cellStyle name="Heading 3 2 2 3 3 3 3 4 2" xfId="9347" xr:uid="{BDAA22EE-27E6-4F71-A594-A93D6FCD315B}"/>
    <cellStyle name="Heading 3 2 2 3 3 3 3 4 2 2" xfId="23587" xr:uid="{759BC259-45F6-4789-91A2-5703F235B9BF}"/>
    <cellStyle name="Heading 3 2 2 3 3 3 3 4 3" xfId="15382" xr:uid="{A5BBB9BC-998D-4502-8294-77E64EE4B0B6}"/>
    <cellStyle name="Heading 3 2 2 3 3 3 3 4 4" xfId="21670" xr:uid="{025597F8-7163-4129-9885-389D70B8A907}"/>
    <cellStyle name="Heading 3 2 2 3 3 3 3 5" xfId="5157" xr:uid="{146565EF-4B90-4850-A373-38C7A31C5E00}"/>
    <cellStyle name="Heading 3 2 2 3 3 3 3 5 2" xfId="12033" xr:uid="{50469ECE-24B3-49E3-BCC3-20BD11B0CB6B}"/>
    <cellStyle name="Heading 3 2 2 3 3 3 3 5 2 2" xfId="26266" xr:uid="{2F2320F7-F51C-4A8E-AC3A-AC498DAEE3EB}"/>
    <cellStyle name="Heading 3 2 2 3 3 3 3 5 3" xfId="18085" xr:uid="{8C4590B9-0F67-4C27-8011-CD8A31BF1E89}"/>
    <cellStyle name="Heading 3 2 2 3 3 3 3 5 4" xfId="21429" xr:uid="{AF9F29E6-0376-45CD-8F64-70AEB6EC4463}"/>
    <cellStyle name="Heading 3 2 2 3 3 3 3 6" xfId="5622" xr:uid="{3186D950-AF6E-45D8-BB33-EA2076263543}"/>
    <cellStyle name="Heading 3 2 2 3 3 3 3 6 2" xfId="12196" xr:uid="{4CFB277A-E299-417D-9A4B-CF44C6BC822C}"/>
    <cellStyle name="Heading 3 2 2 3 3 3 3 6 2 2" xfId="26429" xr:uid="{5677306C-F1E4-45CE-870D-BAC92F95C850}"/>
    <cellStyle name="Heading 3 2 2 3 3 3 3 6 3" xfId="18251" xr:uid="{7D3E5DCC-46FC-492A-9361-4E3D0CDE3FA6}"/>
    <cellStyle name="Heading 3 2 2 3 3 3 3 6 4" xfId="21527" xr:uid="{AE0F26C1-2AC0-4442-9BAE-630E396F2382}"/>
    <cellStyle name="Heading 3 2 2 3 3 3 3 7" xfId="7801" xr:uid="{D571C03F-9151-44AB-88EF-6272BE152262}"/>
    <cellStyle name="Heading 3 2 2 3 3 3 3 7 2" xfId="20109" xr:uid="{6C470529-DBB6-4455-AEDB-EB38D30A78A0}"/>
    <cellStyle name="Heading 3 2 2 3 3 3 3 7 3" xfId="22091" xr:uid="{068FD33E-D442-417A-8B95-A8CE45E533C3}"/>
    <cellStyle name="Heading 3 2 2 3 3 3 3 8" xfId="8611" xr:uid="{EB806EB0-CE3C-4FCC-9EDF-1FF48837BB1B}"/>
    <cellStyle name="Heading 3 2 2 3 3 3 3 8 2" xfId="22859" xr:uid="{99F9E72C-F054-49FB-A4DA-53105231086B}"/>
    <cellStyle name="Heading 3 2 2 3 3 3 3 9" xfId="14644" xr:uid="{F3196295-C156-497A-A783-5276CB06F849}"/>
    <cellStyle name="Heading 3 2 2 3 3 4" xfId="1353" xr:uid="{9BEF09E2-36C4-44A4-AA19-B1357887DBC9}"/>
    <cellStyle name="Heading 3 2 2 3 3 4 10" xfId="14548" xr:uid="{C28ED645-8B6F-4813-B97C-5EA9E195B9F3}"/>
    <cellStyle name="Heading 3 2 2 3 3 4 11" xfId="14127" xr:uid="{98FFDC5D-E21F-40C5-9302-02C8C288B65C}"/>
    <cellStyle name="Heading 3 2 2 3 3 4 2" xfId="3705" xr:uid="{F94737EC-D227-4320-8E98-9BFCFF7EE957}"/>
    <cellStyle name="Heading 3 2 2 3 3 4 2 2" xfId="7323" xr:uid="{1F41AEDB-33E2-4C01-B757-9D40E3FBDCEB}"/>
    <cellStyle name="Heading 3 2 2 3 3 4 2 2 2" xfId="13573" xr:uid="{104BB325-A427-415E-9B16-D0446BB2D510}"/>
    <cellStyle name="Heading 3 2 2 3 3 4 2 2 2 2" xfId="27806" xr:uid="{CFD8E722-402D-4213-A206-0432E50F594A}"/>
    <cellStyle name="Heading 3 2 2 3 3 4 2 2 3" xfId="19633" xr:uid="{41AC1805-FF0E-47C4-8E5D-CE06BD2FD58F}"/>
    <cellStyle name="Heading 3 2 2 3 3 4 2 2 4" xfId="21907" xr:uid="{F8C55811-73B9-43FC-B65B-A577E6D860D6}"/>
    <cellStyle name="Heading 3 2 2 3 3 4 2 3" xfId="10655" xr:uid="{3734BCE3-B23E-4551-84CE-3FDD62441614}"/>
    <cellStyle name="Heading 3 2 2 3 3 4 2 3 2" xfId="24890" xr:uid="{84D2F42F-8309-4E27-A3F9-07113D784A1C}"/>
    <cellStyle name="Heading 3 2 2 3 3 4 2 4" xfId="16682" xr:uid="{17F4B6DA-CDE8-4110-B8BB-84D05BF62315}"/>
    <cellStyle name="Heading 3 2 2 3 3 4 2 5" xfId="20612" xr:uid="{3D75C906-72A1-4284-87A8-E9D64932CF68}"/>
    <cellStyle name="Heading 3 2 2 3 3 4 3" xfId="4295" xr:uid="{6F9A9652-977A-4889-B2FA-22C9FB4D0FFB}"/>
    <cellStyle name="Heading 3 2 2 3 3 4 3 2" xfId="11196" xr:uid="{B9A8B1E5-6043-4261-A7E4-E22F19E1914C}"/>
    <cellStyle name="Heading 3 2 2 3 3 4 3 2 2" xfId="25431" xr:uid="{C97D2EF2-6F04-492B-84D7-9CFFF1B2974B}"/>
    <cellStyle name="Heading 3 2 2 3 3 4 3 3" xfId="17223" xr:uid="{05A0929A-1E91-4F33-934D-A74E676B34A6}"/>
    <cellStyle name="Heading 3 2 2 3 3 4 3 4" xfId="20864" xr:uid="{C4C10EE8-81F7-4F64-913D-569174E14802}"/>
    <cellStyle name="Heading 3 2 2 3 3 4 4" xfId="5940" xr:uid="{481847B2-4C00-4913-B8D6-D206F7C0F164}"/>
    <cellStyle name="Heading 3 2 2 3 3 4 4 2" xfId="9271" xr:uid="{5748CE91-7833-478C-80AC-3DB76BC488BB}"/>
    <cellStyle name="Heading 3 2 2 3 3 4 4 2 2" xfId="23511" xr:uid="{1E147EFD-7138-401E-BB2E-613B5753CAA9}"/>
    <cellStyle name="Heading 3 2 2 3 3 4 4 3" xfId="15306" xr:uid="{400D77D2-B3A2-4884-B19C-3808E99AD6AD}"/>
    <cellStyle name="Heading 3 2 2 3 3 4 4 4" xfId="21602" xr:uid="{4051AF56-F6D4-4382-A214-FC0747639802}"/>
    <cellStyle name="Heading 3 2 2 3 3 4 5" xfId="5059" xr:uid="{CB3771AE-DBAB-4B2B-BADF-4B7F97BC7528}"/>
    <cellStyle name="Heading 3 2 2 3 3 4 5 2" xfId="11935" xr:uid="{6D5E7E36-CFB1-4889-8245-5B76768F3DAF}"/>
    <cellStyle name="Heading 3 2 2 3 3 4 5 2 2" xfId="26168" xr:uid="{91889CE6-CFE0-40E0-A564-2886F10BDEA1}"/>
    <cellStyle name="Heading 3 2 2 3 3 4 5 3" xfId="17987" xr:uid="{3E82A4C6-9E9E-43BF-A0EC-559676D552C0}"/>
    <cellStyle name="Heading 3 2 2 3 3 4 5 4" xfId="21331" xr:uid="{71A21A65-E66F-4F38-8C68-3DD021943766}"/>
    <cellStyle name="Heading 3 2 2 3 3 4 6" xfId="4614" xr:uid="{0ED7EF4A-FF38-473C-AA20-5145FE5AA6E6}"/>
    <cellStyle name="Heading 3 2 2 3 3 4 6 2" xfId="11501" xr:uid="{AF1D1801-195C-4513-86EE-1D73B67FDB83}"/>
    <cellStyle name="Heading 3 2 2 3 3 4 6 2 2" xfId="25734" xr:uid="{596D5CB8-1290-4B1E-A3B4-9D358315CBE5}"/>
    <cellStyle name="Heading 3 2 2 3 3 4 6 3" xfId="17542" xr:uid="{9E057588-0EA1-415D-9840-9694DBD0F55E}"/>
    <cellStyle name="Heading 3 2 2 3 3 4 6 4" xfId="21112" xr:uid="{661B07E1-C4F6-42F7-92EF-314DFA384C32}"/>
    <cellStyle name="Heading 3 2 2 3 3 4 7" xfId="7840" xr:uid="{3B5F5918-2387-497C-8875-7B2A926AFB8B}"/>
    <cellStyle name="Heading 3 2 2 3 3 4 7 2" xfId="20148" xr:uid="{30E5140C-0BD1-44E4-95B8-9845C8F18AE4}"/>
    <cellStyle name="Heading 3 2 2 3 3 4 7 3" xfId="22130" xr:uid="{E2917B60-12F2-47D8-9A56-DC30B1D09E1A}"/>
    <cellStyle name="Heading 3 2 2 3 3 4 8" xfId="8512" xr:uid="{F73ED926-33AE-4498-BA68-C67BCEA2A635}"/>
    <cellStyle name="Heading 3 2 2 3 3 4 8 2" xfId="22762" xr:uid="{CC3A85DB-BC40-4ACF-87E0-B4E1D147CCB1}"/>
    <cellStyle name="Heading 3 2 2 3 3 4 9" xfId="8363" xr:uid="{39B77C47-EF59-42AC-AF7F-15FBC2FD1469}"/>
    <cellStyle name="Heading 3 2 2 3 3 4 9 2" xfId="22618" xr:uid="{B026D365-B484-4989-B64D-39F95208BDC4}"/>
    <cellStyle name="Heading 3 2 2 3 3 5" xfId="2483" xr:uid="{2B4B5D91-563A-4776-91A6-7A1DC94EC1FD}"/>
    <cellStyle name="Heading 3 2 2 3 3 5 10" xfId="20510" xr:uid="{EA0F3977-E956-45A9-B91B-788DC70CB714}"/>
    <cellStyle name="Heading 3 2 2 3 3 5 2" xfId="3647" xr:uid="{8397A510-5E06-47D7-B705-06FABAA13036}"/>
    <cellStyle name="Heading 3 2 2 3 3 5 2 2" xfId="7270" xr:uid="{F02C848C-82AF-4BEF-AF59-86E3ED00F40D}"/>
    <cellStyle name="Heading 3 2 2 3 3 5 2 2 2" xfId="13520" xr:uid="{EE803509-844B-4A0F-9351-4F8AC4E8F1FE}"/>
    <cellStyle name="Heading 3 2 2 3 3 5 2 2 2 2" xfId="27753" xr:uid="{1955AA6A-6B1D-4C2A-9167-733C786EBF52}"/>
    <cellStyle name="Heading 3 2 2 3 3 5 2 2 3" xfId="19580" xr:uid="{CF8B399B-A9E0-44E1-8546-CC856D443909}"/>
    <cellStyle name="Heading 3 2 2 3 3 5 2 2 4" xfId="21854" xr:uid="{0C5E0E53-A36E-4262-BEA5-8190EBC2E5C6}"/>
    <cellStyle name="Heading 3 2 2 3 3 5 2 3" xfId="10602" xr:uid="{EB9CB4FE-6155-4C9E-AE4B-E91D5391C27D}"/>
    <cellStyle name="Heading 3 2 2 3 3 5 2 3 2" xfId="24838" xr:uid="{46C308BF-CF75-4021-B111-F2DBDD5A18BB}"/>
    <cellStyle name="Heading 3 2 2 3 3 5 2 4" xfId="16630" xr:uid="{60A18330-F9F7-4572-8AC0-9DD1260D3142}"/>
    <cellStyle name="Heading 3 2 2 3 3 5 2 5" xfId="20560" xr:uid="{04F0E479-F0BB-4505-B3E6-61ED226D17BD}"/>
    <cellStyle name="Heading 3 2 2 3 3 5 3" xfId="4243" xr:uid="{75655497-FD7E-4431-B947-FD09BD1AE089}"/>
    <cellStyle name="Heading 3 2 2 3 3 5 3 2" xfId="11144" xr:uid="{95BE88DC-4FFB-4003-B99E-61E5C744F98F}"/>
    <cellStyle name="Heading 3 2 2 3 3 5 3 2 2" xfId="25379" xr:uid="{E9127786-BFD0-4FBF-803D-78E657ACE8E8}"/>
    <cellStyle name="Heading 3 2 2 3 3 5 3 3" xfId="17171" xr:uid="{5D3BD69F-0C1C-472B-9B74-72AA6B6A06F2}"/>
    <cellStyle name="Heading 3 2 2 3 3 5 3 4" xfId="20812" xr:uid="{DC668B2F-5D28-4FA4-8A2C-0CDC37C03A2F}"/>
    <cellStyle name="Heading 3 2 2 3 3 5 4" xfId="6147" xr:uid="{40A90BF8-67F6-4718-96A2-C6A98626A571}"/>
    <cellStyle name="Heading 3 2 2 3 3 5 4 2" xfId="9478" xr:uid="{9F596DA3-4B80-4E9C-9FE4-E85F55DD3684}"/>
    <cellStyle name="Heading 3 2 2 3 3 5 4 2 2" xfId="23718" xr:uid="{394D7751-A745-41B8-8B61-A7BD0161B866}"/>
    <cellStyle name="Heading 3 2 2 3 3 5 4 3" xfId="15513" xr:uid="{5992FE6D-549F-46FE-A42E-1D5F699DB88C}"/>
    <cellStyle name="Heading 3 2 2 3 3 5 4 4" xfId="21798" xr:uid="{48F3C542-647D-46EE-8942-59512F43AC53}"/>
    <cellStyle name="Heading 3 2 2 3 3 5 5" xfId="5005" xr:uid="{0954D2FD-1771-404D-9D14-F905A76AE196}"/>
    <cellStyle name="Heading 3 2 2 3 3 5 5 2" xfId="11881" xr:uid="{F035C856-632B-41A4-BB2E-4E8FF20647B6}"/>
    <cellStyle name="Heading 3 2 2 3 3 5 5 2 2" xfId="26114" xr:uid="{845B9FAD-2BE8-4F2E-AF9D-7E533FFD9451}"/>
    <cellStyle name="Heading 3 2 2 3 3 5 5 3" xfId="17933" xr:uid="{4C98D9B5-7F16-4D7C-B2A8-103B1DC7BA3B}"/>
    <cellStyle name="Heading 3 2 2 3 3 5 5 4" xfId="21277" xr:uid="{CFCFBF74-AF35-4755-AC51-E406AE0B396E}"/>
    <cellStyle name="Heading 3 2 2 3 3 5 6" xfId="4900" xr:uid="{E5F6D34A-BF1E-4BA7-840B-F29C0EA9916D}"/>
    <cellStyle name="Heading 3 2 2 3 3 5 6 2" xfId="11776" xr:uid="{088C48C8-9BCB-4A2A-A774-78165A828724}"/>
    <cellStyle name="Heading 3 2 2 3 3 5 6 2 2" xfId="26009" xr:uid="{20787D42-11A1-436D-B2BD-F36BEADF764B}"/>
    <cellStyle name="Heading 3 2 2 3 3 5 6 3" xfId="17828" xr:uid="{8DF9DCDA-CF1E-4C07-B562-02967DA90634}"/>
    <cellStyle name="Heading 3 2 2 3 3 5 6 4" xfId="21219" xr:uid="{AEB3409C-DFB7-4147-8A85-9469FED53E57}"/>
    <cellStyle name="Heading 3 2 2 3 3 5 7" xfId="7938" xr:uid="{A068F1D5-9966-460C-B447-D93FE07B258D}"/>
    <cellStyle name="Heading 3 2 2 3 3 5 7 2" xfId="20246" xr:uid="{7C24E141-1CF3-4B00-8D00-2C92263A59D8}"/>
    <cellStyle name="Heading 3 2 2 3 3 5 7 3" xfId="22228" xr:uid="{6479B99E-042B-4481-AFE9-D8AB5A79B117}"/>
    <cellStyle name="Heading 3 2 2 3 3 5 8" xfId="8458" xr:uid="{C3A2AD20-304E-47A4-9B92-0FF242846415}"/>
    <cellStyle name="Heading 3 2 2 3 3 5 8 2" xfId="22709" xr:uid="{A662742B-C7ED-408A-BE59-87EB22755484}"/>
    <cellStyle name="Heading 3 2 2 3 3 5 9" xfId="14496" xr:uid="{20157273-7879-4F36-834A-F70E9676928B}"/>
    <cellStyle name="Heading 3 2 2 3 4" xfId="1138" xr:uid="{F7FCD3DB-4AEF-424A-827D-A5018DEE34CB}"/>
    <cellStyle name="Heading 3 2 2 3 4 2" xfId="1385" xr:uid="{38BE93DF-2B83-43AE-9489-F2934CA8DD09}"/>
    <cellStyle name="Heading 3 2 2 3 4 2 10" xfId="14561" xr:uid="{8917B089-102C-4378-9BAF-BEDA027A2091}"/>
    <cellStyle name="Heading 3 2 2 3 4 2 11" xfId="15278" xr:uid="{FDC346A1-2FCD-4E80-89E2-5DFDD3F5060E}"/>
    <cellStyle name="Heading 3 2 2 3 4 2 2" xfId="3720" xr:uid="{0F88A098-4812-4332-B4A5-6BBCDB1A4BAC}"/>
    <cellStyle name="Heading 3 2 2 3 4 2 2 2" xfId="7336" xr:uid="{683F6AE4-A2FF-46B3-8FCA-37C8D3270C09}"/>
    <cellStyle name="Heading 3 2 2 3 4 2 2 2 2" xfId="13586" xr:uid="{9DAEB526-4C86-48CC-B767-207A61E98B22}"/>
    <cellStyle name="Heading 3 2 2 3 4 2 2 2 2 2" xfId="27819" xr:uid="{2BB56F57-352B-497E-8FB4-79EAC4540EFB}"/>
    <cellStyle name="Heading 3 2 2 3 4 2 2 2 3" xfId="19646" xr:uid="{3125270B-D123-4125-955F-D62E652D8E88}"/>
    <cellStyle name="Heading 3 2 2 3 4 2 2 2 4" xfId="21920" xr:uid="{CED31F53-2884-4B06-8DC4-3399395DEAC2}"/>
    <cellStyle name="Heading 3 2 2 3 4 2 2 3" xfId="10668" xr:uid="{C5CA9829-EAE9-4679-B9C8-A64001185E15}"/>
    <cellStyle name="Heading 3 2 2 3 4 2 2 3 2" xfId="24903" xr:uid="{402C315D-E015-4BB7-8608-68184D89FFEC}"/>
    <cellStyle name="Heading 3 2 2 3 4 2 2 4" xfId="16695" xr:uid="{E915D17E-EF37-4C60-B2BB-DB7968EF2C3F}"/>
    <cellStyle name="Heading 3 2 2 3 4 2 2 5" xfId="20625" xr:uid="{36E72E31-49AD-479F-83AC-EE6B54914EDD}"/>
    <cellStyle name="Heading 3 2 2 3 4 2 3" xfId="4308" xr:uid="{A360BD59-1ECE-4B52-9EBC-C991D9C29578}"/>
    <cellStyle name="Heading 3 2 2 3 4 2 3 2" xfId="11209" xr:uid="{A055A0BF-5638-4822-8895-F3702BF5D9EC}"/>
    <cellStyle name="Heading 3 2 2 3 4 2 3 2 2" xfId="25444" xr:uid="{BEB4CA3A-4338-4E1E-BE13-E74C3599964D}"/>
    <cellStyle name="Heading 3 2 2 3 4 2 3 3" xfId="17236" xr:uid="{B06219E4-BD8C-4BCE-B8D0-9180BD45F925}"/>
    <cellStyle name="Heading 3 2 2 3 4 2 3 4" xfId="20877" xr:uid="{D377CCCD-8517-4AF8-AB7B-E9DB755D9DDB}"/>
    <cellStyle name="Heading 3 2 2 3 4 2 4" xfId="5964" xr:uid="{B1B52B35-9AEA-436B-8B39-B9D75BB76B24}"/>
    <cellStyle name="Heading 3 2 2 3 4 2 4 2" xfId="9295" xr:uid="{AF276CF2-897B-4503-8294-5FD420FA4977}"/>
    <cellStyle name="Heading 3 2 2 3 4 2 4 2 2" xfId="23535" xr:uid="{15D9C502-00D9-4A92-A583-B1735F6C4084}"/>
    <cellStyle name="Heading 3 2 2 3 4 2 4 3" xfId="15330" xr:uid="{9811E66E-211C-4445-BCE3-58F051DC1709}"/>
    <cellStyle name="Heading 3 2 2 3 4 2 4 4" xfId="21622" xr:uid="{A1163D2B-9CEB-4B6C-83DB-2E7F8EABE5CB}"/>
    <cellStyle name="Heading 3 2 2 3 4 2 5" xfId="5072" xr:uid="{D7AD40FF-9E8E-4B4F-AF66-ED8B3560A977}"/>
    <cellStyle name="Heading 3 2 2 3 4 2 5 2" xfId="11948" xr:uid="{0711781A-5BD0-45D2-9F14-A06596159CA0}"/>
    <cellStyle name="Heading 3 2 2 3 4 2 5 2 2" xfId="26181" xr:uid="{E52AF31A-0BF0-4562-83E4-758B55793456}"/>
    <cellStyle name="Heading 3 2 2 3 4 2 5 3" xfId="18000" xr:uid="{3A6F241B-DE36-4EBA-9478-526D975557E1}"/>
    <cellStyle name="Heading 3 2 2 3 4 2 5 4" xfId="21344" xr:uid="{931E0A24-AA33-4030-91E1-5AE43BDEA449}"/>
    <cellStyle name="Heading 3 2 2 3 4 2 6" xfId="4774" xr:uid="{F55D9AE4-1EBC-43D3-9532-395071FA6307}"/>
    <cellStyle name="Heading 3 2 2 3 4 2 6 2" xfId="11652" xr:uid="{9E4FBE0B-B67D-4056-826F-DEDD719B0A99}"/>
    <cellStyle name="Heading 3 2 2 3 4 2 6 2 2" xfId="25885" xr:uid="{6698A3DF-816A-4AFD-BDDA-25B93A74DDA5}"/>
    <cellStyle name="Heading 3 2 2 3 4 2 6 3" xfId="17702" xr:uid="{699FE96D-85FD-430A-A335-2EC8E1C81E97}"/>
    <cellStyle name="Heading 3 2 2 3 4 2 6 4" xfId="21162" xr:uid="{F506BA14-31FF-487E-83FB-D2A1126E9C19}"/>
    <cellStyle name="Heading 3 2 2 3 4 2 7" xfId="7921" xr:uid="{38B92815-1187-4BB0-A716-8AD82746D01E}"/>
    <cellStyle name="Heading 3 2 2 3 4 2 7 2" xfId="20229" xr:uid="{E1CD0F36-572D-4D40-831F-CE66C2E0EB2A}"/>
    <cellStyle name="Heading 3 2 2 3 4 2 7 3" xfId="22211" xr:uid="{D6F23508-8FA3-4589-BEEE-8FEA30D95D35}"/>
    <cellStyle name="Heading 3 2 2 3 4 2 8" xfId="8526" xr:uid="{04D4B650-543B-4DEA-BE95-BD555C7F6BC7}"/>
    <cellStyle name="Heading 3 2 2 3 4 2 8 2" xfId="22775" xr:uid="{B9988549-D317-4C5B-A742-2D2153EBE38A}"/>
    <cellStyle name="Heading 3 2 2 3 4 2 9" xfId="8311" xr:uid="{A6DFF8E1-5765-4C0E-8746-77B2DDA9C065}"/>
    <cellStyle name="Heading 3 2 2 3 4 2 9 2" xfId="22578" xr:uid="{A6A51B75-A064-4A29-A9DE-9AEC87CD7BAE}"/>
    <cellStyle name="Heading 3 2 2 3 4 3" xfId="2441" xr:uid="{EBD4CCD8-DD07-45D5-8371-C9B0B7D54781}"/>
    <cellStyle name="Heading 3 2 2 3 4 3 10" xfId="20475" xr:uid="{A2282FAB-9A1E-4131-B81A-590855888CF6}"/>
    <cellStyle name="Heading 3 2 2 3 4 3 2" xfId="3806" xr:uid="{5E7F3FC2-7C8B-4C53-A405-A3C1375EBBF6}"/>
    <cellStyle name="Heading 3 2 2 3 4 3 2 2" xfId="7421" xr:uid="{3C3CEC7F-7379-4F53-AE2B-88DE5EC42D96}"/>
    <cellStyle name="Heading 3 2 2 3 4 3 2 2 2" xfId="13671" xr:uid="{748808A5-6F0E-41C8-A9EB-5FA0DB2707C9}"/>
    <cellStyle name="Heading 3 2 2 3 4 3 2 2 2 2" xfId="27904" xr:uid="{3DB96DEF-8DE5-46F5-8E77-616128E4D0C7}"/>
    <cellStyle name="Heading 3 2 2 3 4 3 2 2 3" xfId="19731" xr:uid="{28B817F0-8B12-45C0-AECA-7A7F0733A123}"/>
    <cellStyle name="Heading 3 2 2 3 4 3 2 2 4" xfId="22005" xr:uid="{3B958129-5496-4C34-AFF5-AFB483FBE164}"/>
    <cellStyle name="Heading 3 2 2 3 4 3 2 3" xfId="10752" xr:uid="{A6D32E7E-40D2-47B1-BFC0-98A79E49739F}"/>
    <cellStyle name="Heading 3 2 2 3 4 3 2 3 2" xfId="24987" xr:uid="{214F5032-1FF1-4729-8A25-4CA48A87A936}"/>
    <cellStyle name="Heading 3 2 2 3 4 3 2 4" xfId="16779" xr:uid="{305EA6AE-F6D8-40B7-8410-322E79133ECF}"/>
    <cellStyle name="Heading 3 2 2 3 4 3 2 5" xfId="20709" xr:uid="{6E28749A-31FB-427C-9DCE-29394B4D24A4}"/>
    <cellStyle name="Heading 3 2 2 3 4 3 3" xfId="4392" xr:uid="{921045E4-FC38-47B2-BBFA-9951F3A2A0D4}"/>
    <cellStyle name="Heading 3 2 2 3 4 3 3 2" xfId="11293" xr:uid="{AF435C15-F28E-4565-8B36-E4394CB6E342}"/>
    <cellStyle name="Heading 3 2 2 3 4 3 3 2 2" xfId="25528" xr:uid="{14DF90EB-7CCE-4C4A-8E5C-4448D9ED5365}"/>
    <cellStyle name="Heading 3 2 2 3 4 3 3 3" xfId="17320" xr:uid="{57535446-6601-44BF-9C0B-EFDB1B72315C}"/>
    <cellStyle name="Heading 3 2 2 3 4 3 3 4" xfId="20961" xr:uid="{CBA83061-D0B0-405E-AD45-0AAF67661402}"/>
    <cellStyle name="Heading 3 2 2 3 4 3 4" xfId="6068" xr:uid="{9D0EC5F6-D9C6-42D9-AC6E-3E5CDC44C791}"/>
    <cellStyle name="Heading 3 2 2 3 4 3 4 2" xfId="9399" xr:uid="{2A12ED45-F35E-4804-9055-8303811D4A53}"/>
    <cellStyle name="Heading 3 2 2 3 4 3 4 2 2" xfId="23639" xr:uid="{44DAB9B3-B984-4537-B5B1-28BD45B46EBE}"/>
    <cellStyle name="Heading 3 2 2 3 4 3 4 3" xfId="15434" xr:uid="{BD94B59F-57B4-40CE-8CAF-DAA9EF9032AE}"/>
    <cellStyle name="Heading 3 2 2 3 4 3 4 4" xfId="21722" xr:uid="{3F28A62F-6DF0-4496-BE42-2BD716A1EB98}"/>
    <cellStyle name="Heading 3 2 2 3 4 3 5" xfId="5158" xr:uid="{06844387-E928-4184-8366-D774029164F2}"/>
    <cellStyle name="Heading 3 2 2 3 4 3 5 2" xfId="12034" xr:uid="{F6290513-2FD5-447A-811A-ACDD3C35F324}"/>
    <cellStyle name="Heading 3 2 2 3 4 3 5 2 2" xfId="26267" xr:uid="{D147B73E-4359-46CE-AE98-DA04ADA33A9B}"/>
    <cellStyle name="Heading 3 2 2 3 4 3 5 3" xfId="18086" xr:uid="{73FA7903-FC40-4D73-AD21-79932381BD45}"/>
    <cellStyle name="Heading 3 2 2 3 4 3 5 4" xfId="21430" xr:uid="{1F3D6ACA-1AF7-4469-96D8-C521B3752152}"/>
    <cellStyle name="Heading 3 2 2 3 4 3 6" xfId="4683" xr:uid="{9438439D-F0E0-4D54-B5F2-561C7CA60413}"/>
    <cellStyle name="Heading 3 2 2 3 4 3 6 2" xfId="11565" xr:uid="{3274CE55-45AB-49BC-B8C3-699D0CC3D362}"/>
    <cellStyle name="Heading 3 2 2 3 4 3 6 2 2" xfId="25798" xr:uid="{0CDE0906-F225-4A5C-93FE-1D268BF8143E}"/>
    <cellStyle name="Heading 3 2 2 3 4 3 6 3" xfId="17611" xr:uid="{DA379CB4-A80D-4442-8347-0EFC55C3A6D2}"/>
    <cellStyle name="Heading 3 2 2 3 4 3 6 4" xfId="21132" xr:uid="{7D26897F-4AA0-4E62-846C-ED264ABE0851}"/>
    <cellStyle name="Heading 3 2 2 3 4 3 7" xfId="7960" xr:uid="{10529950-1657-4E77-B250-B297E3E99AC2}"/>
    <cellStyle name="Heading 3 2 2 3 4 3 7 2" xfId="20268" xr:uid="{0839E53F-928F-4067-818A-3A521CF94C75}"/>
    <cellStyle name="Heading 3 2 2 3 4 3 7 3" xfId="22250" xr:uid="{633B12CC-12A0-4241-9F3D-C9DBD80B904A}"/>
    <cellStyle name="Heading 3 2 2 3 4 3 8" xfId="8612" xr:uid="{F7865C6A-4540-4C49-B6E2-3BAA84786A68}"/>
    <cellStyle name="Heading 3 2 2 3 4 3 8 2" xfId="22860" xr:uid="{29E75F25-737D-4D43-8139-90981F46CA9D}"/>
    <cellStyle name="Heading 3 2 2 3 4 3 9" xfId="14645" xr:uid="{F7ECF634-482B-465F-959D-ADB1788ECE92}"/>
    <cellStyle name="Heading 3 2 2 3 5" xfId="1139" xr:uid="{939F513A-3F03-4F03-A7CC-44B4C2D0763D}"/>
    <cellStyle name="Heading 3 2 2 3 5 2" xfId="1386" xr:uid="{7855B63C-1AA6-486B-BBC2-C155B08FB363}"/>
    <cellStyle name="Heading 3 2 2 3 5 2 10" xfId="14562" xr:uid="{B7DE1E07-C579-4300-AF00-977751BE5258}"/>
    <cellStyle name="Heading 3 2 2 3 5 2 11" xfId="14360" xr:uid="{0D7994BC-3C6B-4FDD-A358-A9070B639130}"/>
    <cellStyle name="Heading 3 2 2 3 5 2 2" xfId="3721" xr:uid="{7678614C-85AB-4B30-B9AA-56842E9E3D2F}"/>
    <cellStyle name="Heading 3 2 2 3 5 2 2 2" xfId="7337" xr:uid="{9627E30F-4F93-4E8E-BE2F-BD14F76137CC}"/>
    <cellStyle name="Heading 3 2 2 3 5 2 2 2 2" xfId="13587" xr:uid="{7EDD1396-18A2-4F4A-8436-55225C904AB4}"/>
    <cellStyle name="Heading 3 2 2 3 5 2 2 2 2 2" xfId="27820" xr:uid="{4E9B482B-0DA2-4B8E-98E8-8964E55105E9}"/>
    <cellStyle name="Heading 3 2 2 3 5 2 2 2 3" xfId="19647" xr:uid="{AD68C38F-D7CA-47B9-B783-F1E0CB9E6EA9}"/>
    <cellStyle name="Heading 3 2 2 3 5 2 2 2 4" xfId="21921" xr:uid="{7C855FD6-175D-4222-8856-7519854403E0}"/>
    <cellStyle name="Heading 3 2 2 3 5 2 2 3" xfId="10669" xr:uid="{EEA8B92A-6B75-4763-9151-BC33E43E755D}"/>
    <cellStyle name="Heading 3 2 2 3 5 2 2 3 2" xfId="24904" xr:uid="{D98BD59B-3C39-4440-B280-05208CB0D069}"/>
    <cellStyle name="Heading 3 2 2 3 5 2 2 4" xfId="16696" xr:uid="{C02515DE-0A33-4218-9AC8-3B84C167BDB4}"/>
    <cellStyle name="Heading 3 2 2 3 5 2 2 5" xfId="20626" xr:uid="{BBFB6ABD-EBED-4C38-9D78-E091EC472CB2}"/>
    <cellStyle name="Heading 3 2 2 3 5 2 3" xfId="4309" xr:uid="{72A98391-94FB-48A7-AE31-5C01BCC3CCE9}"/>
    <cellStyle name="Heading 3 2 2 3 5 2 3 2" xfId="11210" xr:uid="{56EC54A1-E0B7-44C7-A551-C90B861C04B9}"/>
    <cellStyle name="Heading 3 2 2 3 5 2 3 2 2" xfId="25445" xr:uid="{6ED4DE71-7621-4C42-AD48-2DA736F484D1}"/>
    <cellStyle name="Heading 3 2 2 3 5 2 3 3" xfId="17237" xr:uid="{397AB7A4-53B0-4905-929B-D6D4464A570C}"/>
    <cellStyle name="Heading 3 2 2 3 5 2 3 4" xfId="20878" xr:uid="{2C20A32C-3B79-48D1-9E92-A8F5E08F6B65}"/>
    <cellStyle name="Heading 3 2 2 3 5 2 4" xfId="6002" xr:uid="{D8A4B248-C3D4-4069-999F-06192F861E16}"/>
    <cellStyle name="Heading 3 2 2 3 5 2 4 2" xfId="9333" xr:uid="{FCDE1FC9-F695-46BC-8510-70624D5193A3}"/>
    <cellStyle name="Heading 3 2 2 3 5 2 4 2 2" xfId="23573" xr:uid="{9A50C7DD-29BF-4D7E-B400-98CBF76DF637}"/>
    <cellStyle name="Heading 3 2 2 3 5 2 4 3" xfId="15368" xr:uid="{0E02896E-FCEB-4B61-9622-B469A967176C}"/>
    <cellStyle name="Heading 3 2 2 3 5 2 4 4" xfId="21657" xr:uid="{AFFFC687-76D1-40C0-BC0F-E67E72A066F1}"/>
    <cellStyle name="Heading 3 2 2 3 5 2 5" xfId="5073" xr:uid="{B2ACBEE3-73B7-4282-B188-0C0EBA3A3169}"/>
    <cellStyle name="Heading 3 2 2 3 5 2 5 2" xfId="11949" xr:uid="{08317F98-F5BE-4CBF-9DB9-599CBBE81FEC}"/>
    <cellStyle name="Heading 3 2 2 3 5 2 5 2 2" xfId="26182" xr:uid="{859F694D-F300-451D-AA97-7927C12C29F4}"/>
    <cellStyle name="Heading 3 2 2 3 5 2 5 3" xfId="18001" xr:uid="{88AFA2BC-F9D2-46B2-BE68-33422CD71CB1}"/>
    <cellStyle name="Heading 3 2 2 3 5 2 5 4" xfId="21345" xr:uid="{CE22167E-1C6F-408A-A119-1063309AA2EA}"/>
    <cellStyle name="Heading 3 2 2 3 5 2 6" xfId="4778" xr:uid="{9CF7CC54-9BAA-4CC2-BF66-ED635632F456}"/>
    <cellStyle name="Heading 3 2 2 3 5 2 6 2" xfId="11656" xr:uid="{41C8B702-D664-48FE-AEB3-DD217A8234B5}"/>
    <cellStyle name="Heading 3 2 2 3 5 2 6 2 2" xfId="25889" xr:uid="{D685AD79-7B6A-48D7-8347-2C64CB3D9AB0}"/>
    <cellStyle name="Heading 3 2 2 3 5 2 6 3" xfId="17706" xr:uid="{7835EFFE-9A0C-4385-95C5-D8A10F37E00D}"/>
    <cellStyle name="Heading 3 2 2 3 5 2 6 4" xfId="21164" xr:uid="{076BBA74-3271-4202-9B7B-8E8BC13316DC}"/>
    <cellStyle name="Heading 3 2 2 3 5 2 7" xfId="7800" xr:uid="{2DD9F8E7-3EF2-473B-88D8-4638CB3F197F}"/>
    <cellStyle name="Heading 3 2 2 3 5 2 7 2" xfId="20108" xr:uid="{8C12E62A-4B5C-4E66-B5EE-6AA113CC17F3}"/>
    <cellStyle name="Heading 3 2 2 3 5 2 7 3" xfId="22090" xr:uid="{B6CF3F35-3E07-4C41-984F-CCE5F8728B0D}"/>
    <cellStyle name="Heading 3 2 2 3 5 2 8" xfId="8527" xr:uid="{8D174428-7C30-4549-8B74-C15DF754084F}"/>
    <cellStyle name="Heading 3 2 2 3 5 2 8 2" xfId="22776" xr:uid="{9F31D13E-84BC-452F-8E5C-2471F7D8F86E}"/>
    <cellStyle name="Heading 3 2 2 3 5 2 9" xfId="8399" xr:uid="{7B98DCAD-5757-4830-A50F-78BF313D91EC}"/>
    <cellStyle name="Heading 3 2 2 3 5 2 9 2" xfId="22652" xr:uid="{0E8ACCA3-168B-44BA-A86F-92E61FE9E7C6}"/>
    <cellStyle name="Heading 3 2 2 3 5 3" xfId="2396" xr:uid="{33F98C81-902A-4EA8-928E-A1A6A67CFEEA}"/>
    <cellStyle name="Heading 3 2 2 3 5 3 10" xfId="20435" xr:uid="{8A81F9FF-C17F-4E69-854A-BAABE02A0526}"/>
    <cellStyle name="Heading 3 2 2 3 5 3 2" xfId="3807" xr:uid="{FAE078BD-1757-42D9-8403-EF7E818E3C29}"/>
    <cellStyle name="Heading 3 2 2 3 5 3 2 2" xfId="7422" xr:uid="{39B431E2-5CE3-417D-9EE9-57FAB44C2CE0}"/>
    <cellStyle name="Heading 3 2 2 3 5 3 2 2 2" xfId="13672" xr:uid="{14427119-7581-4BAD-B913-09DFB0DE4DC7}"/>
    <cellStyle name="Heading 3 2 2 3 5 3 2 2 2 2" xfId="27905" xr:uid="{8CA69D18-D692-4D99-9C99-CD4E19D1F7FE}"/>
    <cellStyle name="Heading 3 2 2 3 5 3 2 2 3" xfId="19732" xr:uid="{EF0AFD4D-4265-487B-B9A2-E140F9AA1C2D}"/>
    <cellStyle name="Heading 3 2 2 3 5 3 2 2 4" xfId="22006" xr:uid="{AF4C45E6-A966-4DF6-A09C-5A9133719AC5}"/>
    <cellStyle name="Heading 3 2 2 3 5 3 2 3" xfId="10753" xr:uid="{3F57F5C1-A9BA-494C-ABD6-8A22B7AF9603}"/>
    <cellStyle name="Heading 3 2 2 3 5 3 2 3 2" xfId="24988" xr:uid="{D4278501-5183-40FF-8A75-481FD33309E2}"/>
    <cellStyle name="Heading 3 2 2 3 5 3 2 4" xfId="16780" xr:uid="{D2033F2A-BA73-47E3-8404-1095598DD853}"/>
    <cellStyle name="Heading 3 2 2 3 5 3 2 5" xfId="20710" xr:uid="{7F4E9C59-C8CF-4B64-9436-772AFF11E123}"/>
    <cellStyle name="Heading 3 2 2 3 5 3 3" xfId="4393" xr:uid="{9031A533-9C33-4EEB-B6F2-875DB204363F}"/>
    <cellStyle name="Heading 3 2 2 3 5 3 3 2" xfId="11294" xr:uid="{9E2EB7DD-86D7-45CF-BCDF-7C2EEF60D2A3}"/>
    <cellStyle name="Heading 3 2 2 3 5 3 3 2 2" xfId="25529" xr:uid="{88DFD81F-4B5A-46E4-BCC8-52B732CBD47E}"/>
    <cellStyle name="Heading 3 2 2 3 5 3 3 3" xfId="17321" xr:uid="{8C23F66C-895B-4861-904C-D5C4AFC962C7}"/>
    <cellStyle name="Heading 3 2 2 3 5 3 3 4" xfId="20962" xr:uid="{A22B5340-848C-4EC3-B183-1FE9124C9085}"/>
    <cellStyle name="Heading 3 2 2 3 5 3 4" xfId="5990" xr:uid="{5BFD0217-2979-49A3-8196-30F016902D32}"/>
    <cellStyle name="Heading 3 2 2 3 5 3 4 2" xfId="9321" xr:uid="{7591ABCF-313D-40D7-8F6F-7A3CDB7D33F4}"/>
    <cellStyle name="Heading 3 2 2 3 5 3 4 2 2" xfId="23561" xr:uid="{CB7570B3-D07E-428C-8932-E6CD46C708CF}"/>
    <cellStyle name="Heading 3 2 2 3 5 3 4 3" xfId="15356" xr:uid="{3AD83240-02E5-4845-80A2-31D71D026BF2}"/>
    <cellStyle name="Heading 3 2 2 3 5 3 4 4" xfId="21647" xr:uid="{07C2962B-B66A-426F-A96F-5450E121D6A9}"/>
    <cellStyle name="Heading 3 2 2 3 5 3 5" xfId="5159" xr:uid="{B5B37EF8-3FDA-4096-8935-B392D07B12AF}"/>
    <cellStyle name="Heading 3 2 2 3 5 3 5 2" xfId="12035" xr:uid="{52942BC4-C80A-4C4A-9678-0A527DF1E9F0}"/>
    <cellStyle name="Heading 3 2 2 3 5 3 5 2 2" xfId="26268" xr:uid="{7631206B-0910-46CA-9AC9-B348F2E5A85C}"/>
    <cellStyle name="Heading 3 2 2 3 5 3 5 3" xfId="18087" xr:uid="{47FB70D4-7163-44CF-996B-2A368E57164E}"/>
    <cellStyle name="Heading 3 2 2 3 5 3 5 4" xfId="21431" xr:uid="{C0AA5413-2F5B-46F7-8561-A1923AC808A6}"/>
    <cellStyle name="Heading 3 2 2 3 5 3 6" xfId="4532" xr:uid="{6FC8BC5E-0EB2-4318-9043-84A74A272785}"/>
    <cellStyle name="Heading 3 2 2 3 5 3 6 2" xfId="11428" xr:uid="{8C3BB7B5-017F-4C22-8026-3132E44CA56A}"/>
    <cellStyle name="Heading 3 2 2 3 5 3 6 2 2" xfId="25661" xr:uid="{B0BBDA12-1BF2-4C6C-B2DA-06D05C5B7F77}"/>
    <cellStyle name="Heading 3 2 2 3 5 3 6 3" xfId="17460" xr:uid="{410DE894-D353-4438-8B46-9C82FEDD99F8}"/>
    <cellStyle name="Heading 3 2 2 3 5 3 6 4" xfId="21073" xr:uid="{0EF82843-F9B7-4843-AF85-31DC054D7F52}"/>
    <cellStyle name="Heading 3 2 2 3 5 3 7" xfId="7890" xr:uid="{7CFDCD2F-D565-45C7-8319-F2B38C7798BE}"/>
    <cellStyle name="Heading 3 2 2 3 5 3 7 2" xfId="20198" xr:uid="{5E1A124C-9631-4DEA-9432-59A7E3499C2D}"/>
    <cellStyle name="Heading 3 2 2 3 5 3 7 3" xfId="22180" xr:uid="{D40D68BF-99E8-436D-A071-1F46498AA65E}"/>
    <cellStyle name="Heading 3 2 2 3 5 3 8" xfId="8613" xr:uid="{CD3EF97F-D0A1-4345-BB4A-49FDA47563EA}"/>
    <cellStyle name="Heading 3 2 2 3 5 3 8 2" xfId="22861" xr:uid="{E3C708D4-8892-48EA-BAC7-B10CBA074ED7}"/>
    <cellStyle name="Heading 3 2 2 3 5 3 9" xfId="14646" xr:uid="{E7DE9C8B-2F0B-4410-BF81-D66C63CA8230}"/>
    <cellStyle name="Heading 3 2 2 3 6" xfId="1299" xr:uid="{4EC9C2C5-DE2F-4341-AF94-2D2FE0D354BF}"/>
    <cellStyle name="Heading 3 2 2 3 6 10" xfId="14519" xr:uid="{9F9E4799-FBA2-4ED7-B9DB-D9195AEAF776}"/>
    <cellStyle name="Heading 3 2 2 3 6 11" xfId="14379" xr:uid="{4A10F86F-5C8E-427F-99CE-3F04242AA260}"/>
    <cellStyle name="Heading 3 2 2 3 6 2" xfId="3674" xr:uid="{B6209BCA-E76B-4E4D-B2F0-B8A69544A7E4}"/>
    <cellStyle name="Heading 3 2 2 3 6 2 2" xfId="7294" xr:uid="{55B1CF66-82D4-4F52-B9E1-99A3B2AD2062}"/>
    <cellStyle name="Heading 3 2 2 3 6 2 2 2" xfId="13544" xr:uid="{A0BDCBD2-5160-4007-9D33-BBA86EAF2802}"/>
    <cellStyle name="Heading 3 2 2 3 6 2 2 2 2" xfId="27777" xr:uid="{A309C66F-12D0-499D-B084-003C0B124FD4}"/>
    <cellStyle name="Heading 3 2 2 3 6 2 2 3" xfId="19604" xr:uid="{C79A2C08-6B73-4ED9-B740-4B00EEA61606}"/>
    <cellStyle name="Heading 3 2 2 3 6 2 2 4" xfId="21878" xr:uid="{7151AAE7-2C77-4612-B182-7931BA4E45A9}"/>
    <cellStyle name="Heading 3 2 2 3 6 2 3" xfId="10626" xr:uid="{653E1DEA-A5FA-4C9E-82CF-171FC11E9BCE}"/>
    <cellStyle name="Heading 3 2 2 3 6 2 3 2" xfId="24861" xr:uid="{C97FB20D-B4BB-4723-BB7F-4428D209219B}"/>
    <cellStyle name="Heading 3 2 2 3 6 2 4" xfId="16653" xr:uid="{603ADE47-7E93-4654-BCB1-4AA59F8220F3}"/>
    <cellStyle name="Heading 3 2 2 3 6 2 5" xfId="20583" xr:uid="{72DC6E00-64D3-49FB-A8A0-C8C2AB7A4052}"/>
    <cellStyle name="Heading 3 2 2 3 6 3" xfId="4266" xr:uid="{67CB413A-0C3F-47B7-A0CF-0100796CB95B}"/>
    <cellStyle name="Heading 3 2 2 3 6 3 2" xfId="11167" xr:uid="{E970CFC2-EB8B-4440-BEBC-08AEC25A1E38}"/>
    <cellStyle name="Heading 3 2 2 3 6 3 2 2" xfId="25402" xr:uid="{C8428074-3E5E-495B-8AAA-4B266C859D04}"/>
    <cellStyle name="Heading 3 2 2 3 6 3 3" xfId="17194" xr:uid="{F114948C-7085-46FD-A207-D45D5F931AC1}"/>
    <cellStyle name="Heading 3 2 2 3 6 3 4" xfId="20835" xr:uid="{5F432335-5A63-42CE-843B-1933B28C6F68}"/>
    <cellStyle name="Heading 3 2 2 3 6 4" xfId="6100" xr:uid="{6A3F5BB4-3BA4-4AA9-A781-A685513774ED}"/>
    <cellStyle name="Heading 3 2 2 3 6 4 2" xfId="9431" xr:uid="{57D34A18-AD06-4E24-B2B5-54F50B12EC51}"/>
    <cellStyle name="Heading 3 2 2 3 6 4 2 2" xfId="23671" xr:uid="{06A0E2DA-4CB0-434E-8C0D-5C6B5A2F840C}"/>
    <cellStyle name="Heading 3 2 2 3 6 4 3" xfId="15466" xr:uid="{B7015706-F503-4C7C-AFC9-8187C91DF0AD}"/>
    <cellStyle name="Heading 3 2 2 3 6 4 4" xfId="21753" xr:uid="{2952F053-FE61-478C-81C2-8B10B951EFD7}"/>
    <cellStyle name="Heading 3 2 2 3 6 5" xfId="5030" xr:uid="{0B0B55B0-B6F7-4F46-B953-F908F7E21F0E}"/>
    <cellStyle name="Heading 3 2 2 3 6 5 2" xfId="11906" xr:uid="{17E366E1-90CA-4D9F-B3A6-5BA8859D202F}"/>
    <cellStyle name="Heading 3 2 2 3 6 5 2 2" xfId="26139" xr:uid="{518D6CDC-FBD0-4D4F-B0DC-3C5FF45AC11D}"/>
    <cellStyle name="Heading 3 2 2 3 6 5 3" xfId="17958" xr:uid="{AAE47D2A-7F72-44E4-8A99-3FF0F5CEA6D4}"/>
    <cellStyle name="Heading 3 2 2 3 6 5 4" xfId="21302" xr:uid="{FDD1DDA2-887A-4F05-85B2-279FEEB79B1B}"/>
    <cellStyle name="Heading 3 2 2 3 6 6" xfId="4483" xr:uid="{74C05244-7396-44B3-94D2-252DAB375510}"/>
    <cellStyle name="Heading 3 2 2 3 6 6 2" xfId="11384" xr:uid="{AA98371D-1DCB-4088-AC97-5C40941089DA}"/>
    <cellStyle name="Heading 3 2 2 3 6 6 2 2" xfId="25617" xr:uid="{126AAAC4-DA48-465C-8E77-5AA73448031D}"/>
    <cellStyle name="Heading 3 2 2 3 6 6 3" xfId="17411" xr:uid="{788DF9C4-5C8D-4B6D-A5B6-EE73FC7AFBA3}"/>
    <cellStyle name="Heading 3 2 2 3 6 6 4" xfId="21040" xr:uid="{2D7FCF7C-B4EE-46EB-AD99-0BAE26593B18}"/>
    <cellStyle name="Heading 3 2 2 3 6 7" xfId="7973" xr:uid="{B2E5DED5-024C-411B-B961-6891403B1047}"/>
    <cellStyle name="Heading 3 2 2 3 6 7 2" xfId="20281" xr:uid="{60303010-F0D6-4FDF-B1D5-19003125012C}"/>
    <cellStyle name="Heading 3 2 2 3 6 7 3" xfId="22263" xr:uid="{D76924B0-6C7F-478A-9790-D8733E9B86B9}"/>
    <cellStyle name="Heading 3 2 2 3 6 8" xfId="8483" xr:uid="{54434BFA-F8F1-4E6A-AB20-BCA172E238C4}"/>
    <cellStyle name="Heading 3 2 2 3 6 8 2" xfId="22733" xr:uid="{3E1D500E-C0B5-433E-BE1D-E4DAB78521AE}"/>
    <cellStyle name="Heading 3 2 2 3 6 9" xfId="8457" xr:uid="{881D5E74-1C8B-40A2-8E4E-7983A71DE708}"/>
    <cellStyle name="Heading 3 2 2 3 6 9 2" xfId="22708" xr:uid="{930DD2CF-2442-4A90-AEEC-8DF017195E6F}"/>
    <cellStyle name="Heading 3 2 2 3 7" xfId="2375" xr:uid="{23D7A03B-4A0B-49E9-B833-738B696D7ABD}"/>
    <cellStyle name="Heading 3 2 2 3 7 10" xfId="20418" xr:uid="{691D2093-4765-4EC7-97FA-C4AF45CCD65C}"/>
    <cellStyle name="Heading 3 2 2 3 7 2" xfId="3656" xr:uid="{A16D5E38-ECCD-431A-87E3-44677455940F}"/>
    <cellStyle name="Heading 3 2 2 3 7 2 2" xfId="7279" xr:uid="{47ABC591-9493-4F14-A15D-0E457EAF4F74}"/>
    <cellStyle name="Heading 3 2 2 3 7 2 2 2" xfId="13529" xr:uid="{313190E4-FDD7-480B-9BF1-54CA1C5CAE38}"/>
    <cellStyle name="Heading 3 2 2 3 7 2 2 2 2" xfId="27762" xr:uid="{64791BC7-ACE6-485A-94BC-77B5947F1021}"/>
    <cellStyle name="Heading 3 2 2 3 7 2 2 3" xfId="19589" xr:uid="{ABD74638-2A01-4024-990D-B2947FC9D323}"/>
    <cellStyle name="Heading 3 2 2 3 7 2 2 4" xfId="21863" xr:uid="{DBAE34C9-1A14-41DD-8B8A-0AD9304D7DAA}"/>
    <cellStyle name="Heading 3 2 2 3 7 2 3" xfId="10611" xr:uid="{B6A8B250-C11F-49CE-A0EC-0B1B6EA39690}"/>
    <cellStyle name="Heading 3 2 2 3 7 2 3 2" xfId="24847" xr:uid="{AD515977-1706-4DDA-9064-DED16C0215A4}"/>
    <cellStyle name="Heading 3 2 2 3 7 2 4" xfId="16639" xr:uid="{38A6C0F0-AB6B-4DE2-ACDB-88D1EAD861D0}"/>
    <cellStyle name="Heading 3 2 2 3 7 2 5" xfId="20569" xr:uid="{BE4CC10B-7898-47D6-83F9-30263FDF9305}"/>
    <cellStyle name="Heading 3 2 2 3 7 3" xfId="4252" xr:uid="{0B8D51FF-7EF5-4341-84A6-B1CBC79C517B}"/>
    <cellStyle name="Heading 3 2 2 3 7 3 2" xfId="11153" xr:uid="{EC3317AE-D7E2-4DFA-8166-3557CECFF03E}"/>
    <cellStyle name="Heading 3 2 2 3 7 3 2 2" xfId="25388" xr:uid="{D3E22F4B-C299-4E66-8C28-4B62991C5B1B}"/>
    <cellStyle name="Heading 3 2 2 3 7 3 3" xfId="17180" xr:uid="{3B3116EC-CEE7-4661-8959-9B8E61987930}"/>
    <cellStyle name="Heading 3 2 2 3 7 3 4" xfId="20821" xr:uid="{E016EF38-AA47-43EC-BFBB-F95D37C07080}"/>
    <cellStyle name="Heading 3 2 2 3 7 4" xfId="5952" xr:uid="{B25245D3-D366-4EFE-A5E5-91B487007319}"/>
    <cellStyle name="Heading 3 2 2 3 7 4 2" xfId="9283" xr:uid="{AB81113C-22BA-43E8-9075-4B8EC49D25AB}"/>
    <cellStyle name="Heading 3 2 2 3 7 4 2 2" xfId="23523" xr:uid="{19FF5726-0158-4B3C-AB00-6CC9F3C44206}"/>
    <cellStyle name="Heading 3 2 2 3 7 4 3" xfId="15318" xr:uid="{9B6F0019-CB1F-4677-9782-D33D52CA9FBA}"/>
    <cellStyle name="Heading 3 2 2 3 7 4 4" xfId="21612" xr:uid="{E0275307-E4A9-43D2-8183-55F70655D07F}"/>
    <cellStyle name="Heading 3 2 2 3 7 5" xfId="5014" xr:uid="{C6C4EED3-11CD-4EC9-823E-2BB7F0B1C534}"/>
    <cellStyle name="Heading 3 2 2 3 7 5 2" xfId="11890" xr:uid="{657D676A-DE45-4314-B8D6-7A3284FDB7C1}"/>
    <cellStyle name="Heading 3 2 2 3 7 5 2 2" xfId="26123" xr:uid="{BD9FEFD4-A6A2-4B0B-9A1E-D64537420A64}"/>
    <cellStyle name="Heading 3 2 2 3 7 5 3" xfId="17942" xr:uid="{9BC0DFB0-D9D4-4127-A6CF-FD6B30B22E10}"/>
    <cellStyle name="Heading 3 2 2 3 7 5 4" xfId="21286" xr:uid="{6B280743-6EBC-49F4-A7E9-3D371CC28CB5}"/>
    <cellStyle name="Heading 3 2 2 3 7 6" xfId="4571" xr:uid="{82F6B5A8-AE80-480A-96E9-450ADD6C798F}"/>
    <cellStyle name="Heading 3 2 2 3 7 6 2" xfId="11460" xr:uid="{762A7BA7-182D-46E0-AD7B-860C9AEF17F6}"/>
    <cellStyle name="Heading 3 2 2 3 7 6 2 2" xfId="25693" xr:uid="{C661BA11-E6EB-49BF-8350-0A041F09B056}"/>
    <cellStyle name="Heading 3 2 2 3 7 6 3" xfId="17499" xr:uid="{D6EE1DDC-1630-4A2C-A5D2-E1FB1AB69BA2}"/>
    <cellStyle name="Heading 3 2 2 3 7 6 4" xfId="21095" xr:uid="{3E684C2E-9C49-4181-A5D4-958D3BDDC9F3}"/>
    <cellStyle name="Heading 3 2 2 3 7 7" xfId="7905" xr:uid="{74DEFF0A-337E-478C-B58C-94E3DEAA7C90}"/>
    <cellStyle name="Heading 3 2 2 3 7 7 2" xfId="20213" xr:uid="{30FAEC1E-E131-431C-845A-9811221CA47C}"/>
    <cellStyle name="Heading 3 2 2 3 7 7 3" xfId="22195" xr:uid="{19F6D70A-2799-4EAC-935F-4CC6F3980A2E}"/>
    <cellStyle name="Heading 3 2 2 3 7 8" xfId="8467" xr:uid="{CDDFC2A6-AB8D-4229-9481-0BF483D786F6}"/>
    <cellStyle name="Heading 3 2 2 3 7 8 2" xfId="22718" xr:uid="{F87B6E71-E1F0-422C-AAF2-06C20C64DAC0}"/>
    <cellStyle name="Heading 3 2 2 3 7 9" xfId="14505" xr:uid="{C4C17C1A-D972-4D0C-B399-919AB4760DCF}"/>
    <cellStyle name="Heading 3 2 2 3 8" xfId="28290" xr:uid="{5788E876-8E53-4244-A272-B0683B4711F3}"/>
    <cellStyle name="Heading 3 2 2 3 9" xfId="32279" xr:uid="{0CEF84EB-4DE2-4C2C-9245-79B4EDD7A91E}"/>
    <cellStyle name="Heading 3 2 2 4" xfId="949" xr:uid="{347BD36F-0D2E-4D4A-B7DD-A997DE7F4CD0}"/>
    <cellStyle name="Heading 3 2 2 4 2" xfId="1016" xr:uid="{84647CE2-1AC0-4DE2-944E-C1C426D75E7C}"/>
    <cellStyle name="Heading 3 2 2 4 2 2" xfId="1140" xr:uid="{1CEE8B6E-D86B-47B0-BBF2-877349B5C232}"/>
    <cellStyle name="Heading 3 2 2 4 2 2 2" xfId="1387" xr:uid="{26737CE3-2540-4740-963E-27F397FAB4CE}"/>
    <cellStyle name="Heading 3 2 2 4 2 2 2 10" xfId="14563" xr:uid="{E96F5100-DEB1-4658-B623-AFA584A713D9}"/>
    <cellStyle name="Heading 3 2 2 4 2 2 2 11" xfId="15242" xr:uid="{B3E6E054-6E53-4ABB-8D78-0842F991DCD7}"/>
    <cellStyle name="Heading 3 2 2 4 2 2 2 2" xfId="3722" xr:uid="{8F1D3FAF-0FF1-4D52-86FF-D2B180C13486}"/>
    <cellStyle name="Heading 3 2 2 4 2 2 2 2 2" xfId="7338" xr:uid="{0768BB38-2208-4024-A67B-3E720379DD87}"/>
    <cellStyle name="Heading 3 2 2 4 2 2 2 2 2 2" xfId="13588" xr:uid="{2154021A-C7BB-45FF-99E2-75C8DAE34EDC}"/>
    <cellStyle name="Heading 3 2 2 4 2 2 2 2 2 2 2" xfId="27821" xr:uid="{41050ADA-FFAE-48E0-A9D5-CB820467748E}"/>
    <cellStyle name="Heading 3 2 2 4 2 2 2 2 2 3" xfId="19648" xr:uid="{8861DB5E-A408-4878-8AB9-EDDFFDFCB126}"/>
    <cellStyle name="Heading 3 2 2 4 2 2 2 2 2 4" xfId="21922" xr:uid="{78BE4D86-D1BE-4E76-9599-144BF12A11A5}"/>
    <cellStyle name="Heading 3 2 2 4 2 2 2 2 3" xfId="10670" xr:uid="{5301054E-7795-4F34-8DAF-3419682309E8}"/>
    <cellStyle name="Heading 3 2 2 4 2 2 2 2 3 2" xfId="24905" xr:uid="{67532301-ADE9-48A0-B26C-6AD34EA70EF5}"/>
    <cellStyle name="Heading 3 2 2 4 2 2 2 2 4" xfId="16697" xr:uid="{0B61F413-64BC-4A74-93B8-311897507C33}"/>
    <cellStyle name="Heading 3 2 2 4 2 2 2 2 5" xfId="20627" xr:uid="{133FC88C-A034-40F8-8604-C6AA501BDFED}"/>
    <cellStyle name="Heading 3 2 2 4 2 2 2 3" xfId="4310" xr:uid="{80C951ED-41E0-4D1D-B0E8-3232C23DB738}"/>
    <cellStyle name="Heading 3 2 2 4 2 2 2 3 2" xfId="11211" xr:uid="{91F278C4-8E08-4EE1-B210-0129E6DF2A38}"/>
    <cellStyle name="Heading 3 2 2 4 2 2 2 3 2 2" xfId="25446" xr:uid="{F789BA3B-E71C-4707-B4DE-88006CE62FBC}"/>
    <cellStyle name="Heading 3 2 2 4 2 2 2 3 3" xfId="17238" xr:uid="{5BC7505A-08AD-4874-BA3B-68ACF62B95EA}"/>
    <cellStyle name="Heading 3 2 2 4 2 2 2 3 4" xfId="20879" xr:uid="{68A1258E-14AE-46EF-A562-1786CB893471}"/>
    <cellStyle name="Heading 3 2 2 4 2 2 2 4" xfId="5938" xr:uid="{9F8B9FB7-41EE-4C9D-B287-3CAAC87CE691}"/>
    <cellStyle name="Heading 3 2 2 4 2 2 2 4 2" xfId="9269" xr:uid="{9259843C-F196-482F-98E9-5C6F27EE11C6}"/>
    <cellStyle name="Heading 3 2 2 4 2 2 2 4 2 2" xfId="23509" xr:uid="{344B6F50-C53B-454F-BC51-FE454FA6E1FD}"/>
    <cellStyle name="Heading 3 2 2 4 2 2 2 4 3" xfId="15304" xr:uid="{4858A100-2953-41F7-936E-C3F53486BED1}"/>
    <cellStyle name="Heading 3 2 2 4 2 2 2 4 4" xfId="21600" xr:uid="{481E0C18-8BA1-407C-A70F-17723DA5EB69}"/>
    <cellStyle name="Heading 3 2 2 4 2 2 2 5" xfId="5074" xr:uid="{E9BA5B9F-DDB1-4227-9CD6-243CD8927E31}"/>
    <cellStyle name="Heading 3 2 2 4 2 2 2 5 2" xfId="11950" xr:uid="{88612C9F-7055-4A3F-95B8-0595EC12FF59}"/>
    <cellStyle name="Heading 3 2 2 4 2 2 2 5 2 2" xfId="26183" xr:uid="{A18DD545-2E0B-4738-96CB-1BB825D3E9F7}"/>
    <cellStyle name="Heading 3 2 2 4 2 2 2 5 3" xfId="18002" xr:uid="{65A9596E-1F55-4C93-9CA1-45E93F01F964}"/>
    <cellStyle name="Heading 3 2 2 4 2 2 2 5 4" xfId="21346" xr:uid="{E2082B97-095B-4BF7-BE5A-7C5C22024475}"/>
    <cellStyle name="Heading 3 2 2 4 2 2 2 6" xfId="4748" xr:uid="{526E2448-9A10-4B05-8C3E-94869B06CF50}"/>
    <cellStyle name="Heading 3 2 2 4 2 2 2 6 2" xfId="11628" xr:uid="{254FA513-BFAF-48CC-B750-28373188E70F}"/>
    <cellStyle name="Heading 3 2 2 4 2 2 2 6 2 2" xfId="25861" xr:uid="{7D829714-B3D2-42FF-9053-975393D6623E}"/>
    <cellStyle name="Heading 3 2 2 4 2 2 2 6 3" xfId="17676" xr:uid="{19259ECE-86A6-4D3D-80CA-C0DB7A2A9FCA}"/>
    <cellStyle name="Heading 3 2 2 4 2 2 2 6 4" xfId="21150" xr:uid="{948C12A8-79FD-41CE-977B-49A374CD81D5}"/>
    <cellStyle name="Heading 3 2 2 4 2 2 2 7" xfId="7968" xr:uid="{470A1D60-28E8-464C-8450-0DB1B83DE86C}"/>
    <cellStyle name="Heading 3 2 2 4 2 2 2 7 2" xfId="20276" xr:uid="{5F1251F8-CB3D-41A8-A0C2-14A5F22CC54B}"/>
    <cellStyle name="Heading 3 2 2 4 2 2 2 7 3" xfId="22258" xr:uid="{E61499B3-715F-4F82-B042-0BABBC304DE0}"/>
    <cellStyle name="Heading 3 2 2 4 2 2 2 8" xfId="8528" xr:uid="{D88E328B-8714-4ED3-B894-489D09467FD0}"/>
    <cellStyle name="Heading 3 2 2 4 2 2 2 8 2" xfId="22777" xr:uid="{CD2B06B9-CBBE-4569-8744-BC15F27B22A2}"/>
    <cellStyle name="Heading 3 2 2 4 2 2 2 9" xfId="8315" xr:uid="{A506CB9F-E6D6-49B8-8D75-C43E15E70AB4}"/>
    <cellStyle name="Heading 3 2 2 4 2 2 2 9 2" xfId="22582" xr:uid="{557919CB-B5FA-480A-8ECE-475C2E118E6A}"/>
    <cellStyle name="Heading 3 2 2 4 2 2 3" xfId="2444" xr:uid="{F65F251E-2AC2-44E7-B4C4-1AF527549BDD}"/>
    <cellStyle name="Heading 3 2 2 4 2 2 3 10" xfId="20478" xr:uid="{CE3A0692-E4D1-4F93-8680-1E22935E76ED}"/>
    <cellStyle name="Heading 3 2 2 4 2 2 3 2" xfId="3808" xr:uid="{F1085DB8-DE9C-4F7D-8428-9B6D0C9D53D1}"/>
    <cellStyle name="Heading 3 2 2 4 2 2 3 2 2" xfId="7423" xr:uid="{33A6EB90-94F6-48D2-96F7-8E6572981972}"/>
    <cellStyle name="Heading 3 2 2 4 2 2 3 2 2 2" xfId="13673" xr:uid="{82B61E4D-DB5A-41CB-8A9E-7FF1480FA15A}"/>
    <cellStyle name="Heading 3 2 2 4 2 2 3 2 2 2 2" xfId="27906" xr:uid="{E5F70BC4-4435-4A44-912E-7079BFDE242F}"/>
    <cellStyle name="Heading 3 2 2 4 2 2 3 2 2 3" xfId="19733" xr:uid="{35A5EEF2-B958-439E-B4D6-75B0C7149B26}"/>
    <cellStyle name="Heading 3 2 2 4 2 2 3 2 2 4" xfId="22007" xr:uid="{3DBAF516-87EF-4ECC-8690-5EA1C9CB1B3B}"/>
    <cellStyle name="Heading 3 2 2 4 2 2 3 2 3" xfId="10754" xr:uid="{56264E72-4A81-4E29-A642-E115CE6C34CE}"/>
    <cellStyle name="Heading 3 2 2 4 2 2 3 2 3 2" xfId="24989" xr:uid="{D6960CD4-ED88-4C60-9BC7-922FA6E8B707}"/>
    <cellStyle name="Heading 3 2 2 4 2 2 3 2 4" xfId="16781" xr:uid="{015D3381-DFBC-44A6-AB5D-21F15B15C601}"/>
    <cellStyle name="Heading 3 2 2 4 2 2 3 2 5" xfId="20711" xr:uid="{2C9AB4F2-344B-42A5-AA06-7E99746127A8}"/>
    <cellStyle name="Heading 3 2 2 4 2 2 3 3" xfId="4394" xr:uid="{C782A0AE-EA26-4D65-9E27-569FCAD0728C}"/>
    <cellStyle name="Heading 3 2 2 4 2 2 3 3 2" xfId="11295" xr:uid="{1960ECB7-5656-47DA-BA9F-F8ADC6EAA5A5}"/>
    <cellStyle name="Heading 3 2 2 4 2 2 3 3 2 2" xfId="25530" xr:uid="{FD5C16B7-831A-4F24-A7B1-233AB4264542}"/>
    <cellStyle name="Heading 3 2 2 4 2 2 3 3 3" xfId="17322" xr:uid="{A82BEED7-E5FA-46DA-9B69-B4FD8EF16DF1}"/>
    <cellStyle name="Heading 3 2 2 4 2 2 3 3 4" xfId="20963" xr:uid="{13439A1D-BDC8-4ECC-9B6F-533BC8F5E42E}"/>
    <cellStyle name="Heading 3 2 2 4 2 2 3 4" xfId="6076" xr:uid="{E01D717C-11A3-45A1-8A07-659A64E7F590}"/>
    <cellStyle name="Heading 3 2 2 4 2 2 3 4 2" xfId="9407" xr:uid="{463BBC11-9F3A-45E3-83C8-C246E67E4BDF}"/>
    <cellStyle name="Heading 3 2 2 4 2 2 3 4 2 2" xfId="23647" xr:uid="{C4F55E60-9E17-4040-8C16-0B9657440BAE}"/>
    <cellStyle name="Heading 3 2 2 4 2 2 3 4 3" xfId="15442" xr:uid="{1A27877C-9991-4DE0-BFC6-4051D4B02F25}"/>
    <cellStyle name="Heading 3 2 2 4 2 2 3 4 4" xfId="21730" xr:uid="{390C69AF-B1EE-4C9C-AA04-823FD2730D77}"/>
    <cellStyle name="Heading 3 2 2 4 2 2 3 5" xfId="5160" xr:uid="{148B855B-0BD0-464E-A7F2-BFE62C5E3889}"/>
    <cellStyle name="Heading 3 2 2 4 2 2 3 5 2" xfId="12036" xr:uid="{936C167E-1F43-4608-953E-3C12EFA29119}"/>
    <cellStyle name="Heading 3 2 2 4 2 2 3 5 2 2" xfId="26269" xr:uid="{FD117BA0-B09D-487F-8920-652FD16E8E14}"/>
    <cellStyle name="Heading 3 2 2 4 2 2 3 5 3" xfId="18088" xr:uid="{6DA0F2C4-94FB-4B25-AB80-B3C76A360394}"/>
    <cellStyle name="Heading 3 2 2 4 2 2 3 5 4" xfId="21432" xr:uid="{C8B5CF90-07FC-40A3-8ABE-CBF3EB143A48}"/>
    <cellStyle name="Heading 3 2 2 4 2 2 3 6" xfId="5243" xr:uid="{922464C1-AC19-4DEC-A9FD-F4CD677F246B}"/>
    <cellStyle name="Heading 3 2 2 4 2 2 3 6 2" xfId="12117" xr:uid="{656CEA18-6848-4739-ADA7-A06F080AE109}"/>
    <cellStyle name="Heading 3 2 2 4 2 2 3 6 2 2" xfId="26350" xr:uid="{2E461F36-9077-4320-9658-F7D59DF6F07C}"/>
    <cellStyle name="Heading 3 2 2 4 2 2 3 6 3" xfId="18171" xr:uid="{FF8FF1D6-2DBD-4023-8113-A8B87D7C9AA3}"/>
    <cellStyle name="Heading 3 2 2 4 2 2 3 6 4" xfId="21512" xr:uid="{6A5D50E2-41C2-44EE-9207-15B6AF067CBB}"/>
    <cellStyle name="Heading 3 2 2 4 2 2 3 7" xfId="4505" xr:uid="{E26BAC99-5770-4CF1-A1F2-337B7AC42CD8}"/>
    <cellStyle name="Heading 3 2 2 4 2 2 3 7 2" xfId="17433" xr:uid="{2347EC48-B1FD-418C-8995-6D0B71C90646}"/>
    <cellStyle name="Heading 3 2 2 4 2 2 3 7 3" xfId="21047" xr:uid="{7C163996-B6C1-4804-A2BC-DB52B6F0D037}"/>
    <cellStyle name="Heading 3 2 2 4 2 2 3 8" xfId="8614" xr:uid="{B667A0B3-0F68-4D16-BD06-2BF0C1A405CA}"/>
    <cellStyle name="Heading 3 2 2 4 2 2 3 8 2" xfId="22862" xr:uid="{1AC7B973-D457-4846-BA4D-D3E238D93851}"/>
    <cellStyle name="Heading 3 2 2 4 2 2 3 9" xfId="14647" xr:uid="{A8A1AD20-92B0-4BDB-AA14-D721F4BD88EF}"/>
    <cellStyle name="Heading 3 2 2 4 2 3" xfId="1141" xr:uid="{5BD3356A-119F-40D2-A9B2-332810066492}"/>
    <cellStyle name="Heading 3 2 2 4 2 3 2" xfId="1388" xr:uid="{EA54D04D-9D7F-48E9-BD42-BB7B3B76BE05}"/>
    <cellStyle name="Heading 3 2 2 4 2 3 2 10" xfId="14564" xr:uid="{74C94FE3-6554-4F34-B7AB-A331328F7A6E}"/>
    <cellStyle name="Heading 3 2 2 4 2 3 2 11" xfId="14292" xr:uid="{2C6E967F-623E-4F96-9183-DBF9C5F17366}"/>
    <cellStyle name="Heading 3 2 2 4 2 3 2 2" xfId="3723" xr:uid="{9D76183A-2515-44B0-982F-7A8F3F5E2E50}"/>
    <cellStyle name="Heading 3 2 2 4 2 3 2 2 2" xfId="7339" xr:uid="{6CAF5F22-203A-4E4D-A0D2-E047FF3F5D85}"/>
    <cellStyle name="Heading 3 2 2 4 2 3 2 2 2 2" xfId="13589" xr:uid="{2AE25778-6DE6-435A-BE86-C0F808168CE9}"/>
    <cellStyle name="Heading 3 2 2 4 2 3 2 2 2 2 2" xfId="27822" xr:uid="{C0C92506-3AA6-4DC8-AA75-EE2A7A24E768}"/>
    <cellStyle name="Heading 3 2 2 4 2 3 2 2 2 3" xfId="19649" xr:uid="{D27B1567-EE0D-4899-8AC7-8F934B771645}"/>
    <cellStyle name="Heading 3 2 2 4 2 3 2 2 2 4" xfId="21923" xr:uid="{12425843-5D55-404B-9450-39DE13512B3E}"/>
    <cellStyle name="Heading 3 2 2 4 2 3 2 2 3" xfId="10671" xr:uid="{BA23DD0F-2334-44EC-9314-70F137D26BA7}"/>
    <cellStyle name="Heading 3 2 2 4 2 3 2 2 3 2" xfId="24906" xr:uid="{C455BD93-AE33-4126-9A94-A502AE2B8F11}"/>
    <cellStyle name="Heading 3 2 2 4 2 3 2 2 4" xfId="16698" xr:uid="{2E213967-1DDC-4A4E-9808-5C49D70B21B6}"/>
    <cellStyle name="Heading 3 2 2 4 2 3 2 2 5" xfId="20628" xr:uid="{EBFAAE3A-5337-4A03-BB5F-1F7236116ED5}"/>
    <cellStyle name="Heading 3 2 2 4 2 3 2 3" xfId="4311" xr:uid="{3F70C8A1-D45C-4EF7-9E80-CE030A929C2B}"/>
    <cellStyle name="Heading 3 2 2 4 2 3 2 3 2" xfId="11212" xr:uid="{65F8991C-2288-49BA-B8DA-C1E816B408C8}"/>
    <cellStyle name="Heading 3 2 2 4 2 3 2 3 2 2" xfId="25447" xr:uid="{56B6C7B4-3BEC-4D31-A52E-CB1BB41F7B13}"/>
    <cellStyle name="Heading 3 2 2 4 2 3 2 3 3" xfId="17239" xr:uid="{15F9A52E-189F-47EF-B378-E8D35D78E594}"/>
    <cellStyle name="Heading 3 2 2 4 2 3 2 3 4" xfId="20880" xr:uid="{4A8BAFB7-F5B5-4494-B5F3-3F384163CEF3}"/>
    <cellStyle name="Heading 3 2 2 4 2 3 2 4" xfId="5784" xr:uid="{16F1D5AD-1102-479C-8CB9-CC5E8D9DCBB9}"/>
    <cellStyle name="Heading 3 2 2 4 2 3 2 4 2" xfId="9141" xr:uid="{2A12A767-F348-4C96-95FD-35098F6ECA39}"/>
    <cellStyle name="Heading 3 2 2 4 2 3 2 4 2 2" xfId="23385" xr:uid="{D275C222-F9BC-4CC7-B2FE-D8C4051CD612}"/>
    <cellStyle name="Heading 3 2 2 4 2 3 2 4 3" xfId="15155" xr:uid="{0D3969C7-638F-4730-AEC4-748DDD1EEA21}"/>
    <cellStyle name="Heading 3 2 2 4 2 3 2 4 4" xfId="21533" xr:uid="{DA23B5CE-2C38-4077-8BAC-37B0EEE67387}"/>
    <cellStyle name="Heading 3 2 2 4 2 3 2 5" xfId="5075" xr:uid="{4CCA431D-811C-4F2B-B67E-DE17DE267E92}"/>
    <cellStyle name="Heading 3 2 2 4 2 3 2 5 2" xfId="11951" xr:uid="{63D8768A-AC23-45A3-BAB4-FA322F6B83BA}"/>
    <cellStyle name="Heading 3 2 2 4 2 3 2 5 2 2" xfId="26184" xr:uid="{FCC82ED2-3374-48F2-83B0-BFD480D4EE2B}"/>
    <cellStyle name="Heading 3 2 2 4 2 3 2 5 3" xfId="18003" xr:uid="{06496B05-AC45-4B96-96DE-D2C90D4033F9}"/>
    <cellStyle name="Heading 3 2 2 4 2 3 2 5 4" xfId="21347" xr:uid="{47D2373B-7490-457A-AA07-BB3A3A23F48B}"/>
    <cellStyle name="Heading 3 2 2 4 2 3 2 6" xfId="4715" xr:uid="{5A93DEBA-F29D-4B5C-A9C4-930E81EB71F4}"/>
    <cellStyle name="Heading 3 2 2 4 2 3 2 6 2" xfId="11596" xr:uid="{4BA830E0-1627-4D23-BAEB-F7ECBC85282D}"/>
    <cellStyle name="Heading 3 2 2 4 2 3 2 6 2 2" xfId="25829" xr:uid="{786AED8F-D1EF-4B6C-8EC7-82551A2F2356}"/>
    <cellStyle name="Heading 3 2 2 4 2 3 2 6 3" xfId="17643" xr:uid="{18A35A6F-500D-49F8-9083-66DA0588F8FB}"/>
    <cellStyle name="Heading 3 2 2 4 2 3 2 6 4" xfId="21146" xr:uid="{9C27CF79-F3C6-4890-8F9D-72C097A0AF71}"/>
    <cellStyle name="Heading 3 2 2 4 2 3 2 7" xfId="7898" xr:uid="{4344C8D5-966C-4BD3-89F9-B84D41EE4A60}"/>
    <cellStyle name="Heading 3 2 2 4 2 3 2 7 2" xfId="20206" xr:uid="{1202CA6F-649A-49D8-B636-8FFD37D1B737}"/>
    <cellStyle name="Heading 3 2 2 4 2 3 2 7 3" xfId="22188" xr:uid="{02294DAB-0394-4F47-B255-8FB259E7A1B4}"/>
    <cellStyle name="Heading 3 2 2 4 2 3 2 8" xfId="8529" xr:uid="{192C3B5B-C945-4A52-B6C5-87A265AC3D72}"/>
    <cellStyle name="Heading 3 2 2 4 2 3 2 8 2" xfId="22778" xr:uid="{81B7F092-70AE-4274-8DFC-587A0DB75448}"/>
    <cellStyle name="Heading 3 2 2 4 2 3 2 9" xfId="8308" xr:uid="{79DC6696-EB0C-4D1F-9671-EB46336AABCD}"/>
    <cellStyle name="Heading 3 2 2 4 2 3 2 9 2" xfId="22575" xr:uid="{413BB599-5D36-42B9-84ED-5A48FF16DA55}"/>
    <cellStyle name="Heading 3 2 2 4 2 3 3" xfId="2467" xr:uid="{6B981844-E706-490F-9E68-CF99D52F32DA}"/>
    <cellStyle name="Heading 3 2 2 4 2 3 3 10" xfId="20495" xr:uid="{BCABDF66-629F-449D-962D-70DC99851F9F}"/>
    <cellStyle name="Heading 3 2 2 4 2 3 3 2" xfId="3809" xr:uid="{5B502837-7C7C-4B0D-988B-07C74D5E655D}"/>
    <cellStyle name="Heading 3 2 2 4 2 3 3 2 2" xfId="7424" xr:uid="{A93BF9EC-C35A-4BFC-BA39-5C6A4B532DB5}"/>
    <cellStyle name="Heading 3 2 2 4 2 3 3 2 2 2" xfId="13674" xr:uid="{FCF4153F-5834-451B-B6C2-6192F2C45043}"/>
    <cellStyle name="Heading 3 2 2 4 2 3 3 2 2 2 2" xfId="27907" xr:uid="{328C5FD8-AA85-4852-8C85-18CDBB408F20}"/>
    <cellStyle name="Heading 3 2 2 4 2 3 3 2 2 3" xfId="19734" xr:uid="{405971D3-A6B4-4578-8A7D-58403FCA7CE6}"/>
    <cellStyle name="Heading 3 2 2 4 2 3 3 2 2 4" xfId="22008" xr:uid="{38710357-9D5C-448C-ACA3-351DC81EE34B}"/>
    <cellStyle name="Heading 3 2 2 4 2 3 3 2 3" xfId="10755" xr:uid="{E86089F8-856C-4906-8113-2F5B60A487E8}"/>
    <cellStyle name="Heading 3 2 2 4 2 3 3 2 3 2" xfId="24990" xr:uid="{72CEAD47-79A2-4C64-A5B3-FC0AB849F42F}"/>
    <cellStyle name="Heading 3 2 2 4 2 3 3 2 4" xfId="16782" xr:uid="{E55B8BAD-D0F3-4603-BD45-B78AE86F52C7}"/>
    <cellStyle name="Heading 3 2 2 4 2 3 3 2 5" xfId="20712" xr:uid="{A90E4333-3ED1-4082-8047-C3F901FAB826}"/>
    <cellStyle name="Heading 3 2 2 4 2 3 3 3" xfId="4395" xr:uid="{021C7A96-8717-4A19-9D4F-5E26E48F9A2A}"/>
    <cellStyle name="Heading 3 2 2 4 2 3 3 3 2" xfId="11296" xr:uid="{276A9B61-9CC4-4505-BDD5-E43452815F2E}"/>
    <cellStyle name="Heading 3 2 2 4 2 3 3 3 2 2" xfId="25531" xr:uid="{96AC604F-7969-4FA5-B511-648B0960BBE2}"/>
    <cellStyle name="Heading 3 2 2 4 2 3 3 3 3" xfId="17323" xr:uid="{24868A59-B8C0-4CCD-8CA6-E3EFD4662069}"/>
    <cellStyle name="Heading 3 2 2 4 2 3 3 3 4" xfId="20964" xr:uid="{72A04813-3646-4B32-B045-18DCA08A10B1}"/>
    <cellStyle name="Heading 3 2 2 4 2 3 3 4" xfId="6125" xr:uid="{D48536DF-0E4C-4520-AC0F-B6C738D8E412}"/>
    <cellStyle name="Heading 3 2 2 4 2 3 3 4 2" xfId="9456" xr:uid="{BD991D64-CA83-46B9-B496-B1220BE5B1CA}"/>
    <cellStyle name="Heading 3 2 2 4 2 3 3 4 2 2" xfId="23696" xr:uid="{796F1CEA-1CC0-46DC-B0C6-3B7905D534AD}"/>
    <cellStyle name="Heading 3 2 2 4 2 3 3 4 3" xfId="15491" xr:uid="{5D20450A-E11F-4E70-AAE1-F219EB8DE413}"/>
    <cellStyle name="Heading 3 2 2 4 2 3 3 4 4" xfId="21777" xr:uid="{A2C7E560-EB8F-47FB-AEFE-5405B5CD1670}"/>
    <cellStyle name="Heading 3 2 2 4 2 3 3 5" xfId="5161" xr:uid="{53584BF8-2608-4DC8-AD9A-DF97D08565AE}"/>
    <cellStyle name="Heading 3 2 2 4 2 3 3 5 2" xfId="12037" xr:uid="{1A991799-65C4-4E5A-A8B6-9A93E7F3F6FF}"/>
    <cellStyle name="Heading 3 2 2 4 2 3 3 5 2 2" xfId="26270" xr:uid="{A0D3EE48-0C50-4B2B-9FED-E4B47DADF0CA}"/>
    <cellStyle name="Heading 3 2 2 4 2 3 3 5 3" xfId="18089" xr:uid="{0A378A91-C8CC-4E64-BA62-E5C41A4CEAED}"/>
    <cellStyle name="Heading 3 2 2 4 2 3 3 5 4" xfId="21433" xr:uid="{F9F48A78-56DC-4516-9045-E0CDFEE9CA88}"/>
    <cellStyle name="Heading 3 2 2 4 2 3 3 6" xfId="4523" xr:uid="{8F260EBB-17C1-4813-87DA-A4BFF9410713}"/>
    <cellStyle name="Heading 3 2 2 4 2 3 3 6 2" xfId="11419" xr:uid="{7031B7FC-9D78-48E4-9588-2390A344EF0C}"/>
    <cellStyle name="Heading 3 2 2 4 2 3 3 6 2 2" xfId="25652" xr:uid="{0B76B5D2-8C4B-44F3-A64D-81BDFB16ADA1}"/>
    <cellStyle name="Heading 3 2 2 4 2 3 3 6 3" xfId="17451" xr:uid="{DDE53DFF-32CA-41EC-9D75-D0637BC6F59F}"/>
    <cellStyle name="Heading 3 2 2 4 2 3 3 6 4" xfId="21064" xr:uid="{F33616CD-3290-40DD-9EB0-2F7DA6B86AB7}"/>
    <cellStyle name="Heading 3 2 2 4 2 3 3 7" xfId="4475" xr:uid="{5553F817-51E6-43DD-AAB0-7C46DB6EFED4}"/>
    <cellStyle name="Heading 3 2 2 4 2 3 3 7 2" xfId="17403" xr:uid="{0F5CF4AA-F85B-4BB6-A437-9AD24AA9183E}"/>
    <cellStyle name="Heading 3 2 2 4 2 3 3 7 3" xfId="21036" xr:uid="{54879DD3-1B88-4261-A6AF-ADBE621FADD0}"/>
    <cellStyle name="Heading 3 2 2 4 2 3 3 8" xfId="8615" xr:uid="{7C2C029F-EA71-4BCA-8168-94A2C91592FC}"/>
    <cellStyle name="Heading 3 2 2 4 2 3 3 8 2" xfId="22863" xr:uid="{0917FD96-57EB-4141-9F82-5B03C233B420}"/>
    <cellStyle name="Heading 3 2 2 4 2 3 3 9" xfId="14648" xr:uid="{90E5799C-2E2B-45F3-9F3E-A8B0ADA3F455}"/>
    <cellStyle name="Heading 3 2 2 4 2 4" xfId="1335" xr:uid="{E820178F-7CD3-4E40-A46A-8C41184E411D}"/>
    <cellStyle name="Heading 3 2 2 4 2 4 10" xfId="14530" xr:uid="{EAF458D0-398A-4D4F-A972-FCFF1756A826}"/>
    <cellStyle name="Heading 3 2 2 4 2 4 11" xfId="14290" xr:uid="{9A6A31D2-6A6C-436F-9189-8DAE93A20F56}"/>
    <cellStyle name="Heading 3 2 2 4 2 4 2" xfId="3687" xr:uid="{2CB35453-2F73-4BCF-82BC-8EC206B73804}"/>
    <cellStyle name="Heading 3 2 2 4 2 4 2 2" xfId="7305" xr:uid="{DD8C5B87-2654-42A1-95DE-95DB1F70D6D9}"/>
    <cellStyle name="Heading 3 2 2 4 2 4 2 2 2" xfId="13555" xr:uid="{025BF9CB-014D-4AE9-AB82-67E5007F2607}"/>
    <cellStyle name="Heading 3 2 2 4 2 4 2 2 2 2" xfId="27788" xr:uid="{59B2D4BA-865B-40AA-A788-89F71B93E288}"/>
    <cellStyle name="Heading 3 2 2 4 2 4 2 2 3" xfId="19615" xr:uid="{167DB17F-6B47-4415-9950-A30B9ADA4C17}"/>
    <cellStyle name="Heading 3 2 2 4 2 4 2 2 4" xfId="21889" xr:uid="{753682A6-822F-45B6-8579-5C6122EC1B0C}"/>
    <cellStyle name="Heading 3 2 2 4 2 4 2 3" xfId="10637" xr:uid="{0F178990-8B13-4ED2-A51B-62211421EC39}"/>
    <cellStyle name="Heading 3 2 2 4 2 4 2 3 2" xfId="24872" xr:uid="{97BF3272-4EBF-4478-8E06-E7D6CDF6D19B}"/>
    <cellStyle name="Heading 3 2 2 4 2 4 2 4" xfId="16664" xr:uid="{4E69FFA3-5178-493C-9586-42B9B2A4D32B}"/>
    <cellStyle name="Heading 3 2 2 4 2 4 2 5" xfId="20594" xr:uid="{07234237-DE48-47EB-8FD7-2AC543FCD1A6}"/>
    <cellStyle name="Heading 3 2 2 4 2 4 3" xfId="4277" xr:uid="{323C50AB-62FA-4761-BADB-82285DA87E85}"/>
    <cellStyle name="Heading 3 2 2 4 2 4 3 2" xfId="11178" xr:uid="{956C6E47-211D-43B7-AE75-E472BA7D094B}"/>
    <cellStyle name="Heading 3 2 2 4 2 4 3 2 2" xfId="25413" xr:uid="{B79FD3B2-58FC-4733-9E85-CB1D5C4D6301}"/>
    <cellStyle name="Heading 3 2 2 4 2 4 3 3" xfId="17205" xr:uid="{6352CA86-E29A-4DA8-B407-FCD6EF8360B9}"/>
    <cellStyle name="Heading 3 2 2 4 2 4 3 4" xfId="20846" xr:uid="{9CD72B56-29B6-473E-B622-6804B4496768}"/>
    <cellStyle name="Heading 3 2 2 4 2 4 4" xfId="5943" xr:uid="{0450B906-3261-4D1B-9FD0-99CFC8DE5FC9}"/>
    <cellStyle name="Heading 3 2 2 4 2 4 4 2" xfId="9274" xr:uid="{7931C2C9-60F3-4219-AD77-4DDE666343FE}"/>
    <cellStyle name="Heading 3 2 2 4 2 4 4 2 2" xfId="23514" xr:uid="{99D4AADD-CAD9-4834-9671-31466B33FFEE}"/>
    <cellStyle name="Heading 3 2 2 4 2 4 4 3" xfId="15309" xr:uid="{FDE40629-B1AA-4E7E-A4F2-F0E007868D3A}"/>
    <cellStyle name="Heading 3 2 2 4 2 4 4 4" xfId="21605" xr:uid="{0900553D-CB92-4BC5-98D6-0D2271819F87}"/>
    <cellStyle name="Heading 3 2 2 4 2 4 5" xfId="5041" xr:uid="{66790FD4-E446-4968-9148-E1D68EE91404}"/>
    <cellStyle name="Heading 3 2 2 4 2 4 5 2" xfId="11917" xr:uid="{3834F0AB-7549-43D4-A341-6F51F1AC9AA2}"/>
    <cellStyle name="Heading 3 2 2 4 2 4 5 2 2" xfId="26150" xr:uid="{4AC2B34C-729B-40D5-9E0F-85B99167DA68}"/>
    <cellStyle name="Heading 3 2 2 4 2 4 5 3" xfId="17969" xr:uid="{C8BFF014-2315-4E24-BB9E-FD1D8A808C94}"/>
    <cellStyle name="Heading 3 2 2 4 2 4 5 4" xfId="21313" xr:uid="{9E0CE8DE-7299-4548-AF57-13EF46F0D1D1}"/>
    <cellStyle name="Heading 3 2 2 4 2 4 6" xfId="4834" xr:uid="{5FA6B0E8-D3B4-4028-BC92-7E16214E4419}"/>
    <cellStyle name="Heading 3 2 2 4 2 4 6 2" xfId="11712" xr:uid="{244551A6-F671-456C-9844-89BFEC5026C0}"/>
    <cellStyle name="Heading 3 2 2 4 2 4 6 2 2" xfId="25945" xr:uid="{E8BC433B-584C-4B79-B854-281DDBD387DC}"/>
    <cellStyle name="Heading 3 2 2 4 2 4 6 3" xfId="17762" xr:uid="{6743E9C8-9994-46C9-B75E-D764EF56D23A}"/>
    <cellStyle name="Heading 3 2 2 4 2 4 6 4" xfId="21178" xr:uid="{BB79F739-8BE2-4672-8BCB-6BA36854C15C}"/>
    <cellStyle name="Heading 3 2 2 4 2 4 7" xfId="7864" xr:uid="{86A94099-2479-423F-B032-835FDE5F6954}"/>
    <cellStyle name="Heading 3 2 2 4 2 4 7 2" xfId="20172" xr:uid="{127F43E9-613F-423C-AED3-400FC30DA6F1}"/>
    <cellStyle name="Heading 3 2 2 4 2 4 7 3" xfId="22154" xr:uid="{A3737468-C025-4BD0-BCB6-DF9092F0DE37}"/>
    <cellStyle name="Heading 3 2 2 4 2 4 8" xfId="8494" xr:uid="{373513CF-6F28-4820-910D-40CB82924FC1}"/>
    <cellStyle name="Heading 3 2 2 4 2 4 8 2" xfId="22744" xr:uid="{56E53D7D-5505-4DE5-9453-5EAE9C5E8051}"/>
    <cellStyle name="Heading 3 2 2 4 2 4 9" xfId="8037" xr:uid="{8EFB189F-707C-4425-AB55-F8223D6EF008}"/>
    <cellStyle name="Heading 3 2 2 4 2 4 9 2" xfId="22324" xr:uid="{8512E548-DFD2-4BC6-96F0-968D4E91CD24}"/>
    <cellStyle name="Heading 3 2 2 4 2 5" xfId="2445" xr:uid="{FF1FF307-3242-42B5-A0EB-8BD7AF537726}"/>
    <cellStyle name="Heading 3 2 2 4 2 5 10" xfId="20479" xr:uid="{81A691E7-ECD6-4BE2-AA8D-328560395F77}"/>
    <cellStyle name="Heading 3 2 2 4 2 5 2" xfId="3631" xr:uid="{7479EA05-E59C-402C-9F65-C9CD733E68BD}"/>
    <cellStyle name="Heading 3 2 2 4 2 5 2 2" xfId="7259" xr:uid="{F61A31B3-6A78-47FC-8C9D-5C5132E95B51}"/>
    <cellStyle name="Heading 3 2 2 4 2 5 2 2 2" xfId="13509" xr:uid="{CB82FCE2-28F9-4656-ACC3-EBF5306AF31B}"/>
    <cellStyle name="Heading 3 2 2 4 2 5 2 2 2 2" xfId="27742" xr:uid="{930E641C-91C4-4273-809F-27FEA0AF59EF}"/>
    <cellStyle name="Heading 3 2 2 4 2 5 2 2 3" xfId="19569" xr:uid="{179F62C9-28CB-4DEB-A860-8AE23C684806}"/>
    <cellStyle name="Heading 3 2 2 4 2 5 2 2 4" xfId="21843" xr:uid="{1EE29487-2EFF-435C-AFD7-E35269A2A928}"/>
    <cellStyle name="Heading 3 2 2 4 2 5 2 3" xfId="10591" xr:uid="{0F8FCD31-F090-426D-96C6-FCB7E6F736C7}"/>
    <cellStyle name="Heading 3 2 2 4 2 5 2 3 2" xfId="24829" xr:uid="{C4761B01-B54A-4F04-A8AC-621C362D3AD4}"/>
    <cellStyle name="Heading 3 2 2 4 2 5 2 4" xfId="16621" xr:uid="{C3FC4D58-603D-4F5C-A2DC-2E41A2B2C9D1}"/>
    <cellStyle name="Heading 3 2 2 4 2 5 2 5" xfId="20551" xr:uid="{2BB3B9D7-3C58-4C9D-BD5E-8E43AD12A339}"/>
    <cellStyle name="Heading 3 2 2 4 2 5 3" xfId="4234" xr:uid="{D966A11D-6E9A-447A-A281-05526E01FEC3}"/>
    <cellStyle name="Heading 3 2 2 4 2 5 3 2" xfId="11135" xr:uid="{B24C7065-3ADC-4B6E-97BB-6C02DA19BC31}"/>
    <cellStyle name="Heading 3 2 2 4 2 5 3 2 2" xfId="25370" xr:uid="{BA03A360-4964-4D1D-92AC-145E6043FFEE}"/>
    <cellStyle name="Heading 3 2 2 4 2 5 3 3" xfId="17162" xr:uid="{B02D6C0F-224A-4349-BC67-794EF9299D2F}"/>
    <cellStyle name="Heading 3 2 2 4 2 5 3 4" xfId="20803" xr:uid="{DB8D5394-BD6F-4DA0-AB20-15131CF00BFB}"/>
    <cellStyle name="Heading 3 2 2 4 2 5 4" xfId="6079" xr:uid="{3D6FAB8E-0B83-482C-9083-BF4A230B591E}"/>
    <cellStyle name="Heading 3 2 2 4 2 5 4 2" xfId="9410" xr:uid="{82FE5C7D-A1B3-47F1-80B7-AAA0EE32CD86}"/>
    <cellStyle name="Heading 3 2 2 4 2 5 4 2 2" xfId="23650" xr:uid="{B80E2ECC-26C8-4DD6-B692-E5796CD77255}"/>
    <cellStyle name="Heading 3 2 2 4 2 5 4 3" xfId="15445" xr:uid="{3F9437F4-51FE-467C-A24C-DFA7B49B16EF}"/>
    <cellStyle name="Heading 3 2 2 4 2 5 4 4" xfId="21733" xr:uid="{1923636F-D2DA-4039-AAFD-D71F954322A5}"/>
    <cellStyle name="Heading 3 2 2 4 2 5 5" xfId="4993" xr:uid="{B3F85EEA-8F17-484F-8670-6720EF40D937}"/>
    <cellStyle name="Heading 3 2 2 4 2 5 5 2" xfId="11869" xr:uid="{56CA1978-8304-45D3-8E3D-95512488AD60}"/>
    <cellStyle name="Heading 3 2 2 4 2 5 5 2 2" xfId="26102" xr:uid="{76D11418-290A-4A4A-B731-7B8B07ACACDB}"/>
    <cellStyle name="Heading 3 2 2 4 2 5 5 3" xfId="17921" xr:uid="{5084F1EF-8DDD-46CB-860E-52DD0DB48A64}"/>
    <cellStyle name="Heading 3 2 2 4 2 5 5 4" xfId="21265" xr:uid="{7685057A-68E9-4B55-99C1-D2045F84E402}"/>
    <cellStyle name="Heading 3 2 2 4 2 5 6" xfId="4580" xr:uid="{34C9CB9E-8FF3-4B3B-BCED-9B6AC5983303}"/>
    <cellStyle name="Heading 3 2 2 4 2 5 6 2" xfId="11467" xr:uid="{F0B08365-BD5D-49B5-80A7-B9F920695ACA}"/>
    <cellStyle name="Heading 3 2 2 4 2 5 6 2 2" xfId="25700" xr:uid="{B9F7ECD9-D84D-4A70-9F8D-70F37041520F}"/>
    <cellStyle name="Heading 3 2 2 4 2 5 6 3" xfId="17508" xr:uid="{1E7B5736-4E51-498A-8CDF-682933D28A83}"/>
    <cellStyle name="Heading 3 2 2 4 2 5 6 4" xfId="21102" xr:uid="{B22979D2-D983-4437-85EE-96E6089E109C}"/>
    <cellStyle name="Heading 3 2 2 4 2 5 7" xfId="5240" xr:uid="{9E1236FF-D60F-425A-A594-C744C9E9341F}"/>
    <cellStyle name="Heading 3 2 2 4 2 5 7 2" xfId="18168" xr:uid="{777FAC07-5C1D-4194-BCFA-E34A2F70D515}"/>
    <cellStyle name="Heading 3 2 2 4 2 5 7 3" xfId="21509" xr:uid="{2E6F5956-DCD0-48E2-94DB-A0B22EF30115}"/>
    <cellStyle name="Heading 3 2 2 4 2 5 8" xfId="8447" xr:uid="{ADD4BDA9-E349-40B3-99D5-9F229D0B3626}"/>
    <cellStyle name="Heading 3 2 2 4 2 5 8 2" xfId="22698" xr:uid="{2F802090-322B-4191-81E3-91F94AABB289}"/>
    <cellStyle name="Heading 3 2 2 4 2 5 9" xfId="14487" xr:uid="{8A109237-072E-458A-BEDC-D72CF8050F1E}"/>
    <cellStyle name="Heading 3 2 2 4 3" xfId="962" xr:uid="{B2DF5DA7-45E2-44D6-9A83-FAE5E3BB193A}"/>
    <cellStyle name="Heading 3 2 2 4 3 2" xfId="1142" xr:uid="{76055B7C-7D8C-40AD-8A07-1E84A57E7918}"/>
    <cellStyle name="Heading 3 2 2 4 3 2 2" xfId="1389" xr:uid="{66DA058E-45C7-4D00-A736-BF09BD1E60F4}"/>
    <cellStyle name="Heading 3 2 2 4 3 2 2 10" xfId="14565" xr:uid="{3C288BE3-4649-437B-8E84-52B3011D3C1B}"/>
    <cellStyle name="Heading 3 2 2 4 3 2 2 11" xfId="15289" xr:uid="{67659F6E-EA3D-435B-90BA-91777FCE192E}"/>
    <cellStyle name="Heading 3 2 2 4 3 2 2 2" xfId="3724" xr:uid="{9ABE8DE1-1E4B-4D6C-AB3B-8C52B4F8E817}"/>
    <cellStyle name="Heading 3 2 2 4 3 2 2 2 2" xfId="7340" xr:uid="{DBBCD983-F4CF-4AB5-A23A-0C88E32E3C45}"/>
    <cellStyle name="Heading 3 2 2 4 3 2 2 2 2 2" xfId="13590" xr:uid="{70C13CC0-27E6-4351-B78A-19F500E42BF2}"/>
    <cellStyle name="Heading 3 2 2 4 3 2 2 2 2 2 2" xfId="27823" xr:uid="{01BFAB4C-F157-45BE-8077-2B0D164E323D}"/>
    <cellStyle name="Heading 3 2 2 4 3 2 2 2 2 3" xfId="19650" xr:uid="{382B9839-DF2E-4167-9D1D-B4B9A7120910}"/>
    <cellStyle name="Heading 3 2 2 4 3 2 2 2 2 4" xfId="21924" xr:uid="{9F94A5A1-5957-45F9-995C-6077D1AD328B}"/>
    <cellStyle name="Heading 3 2 2 4 3 2 2 2 3" xfId="10672" xr:uid="{97FEC5B0-BB58-444B-96B3-A83A80DED805}"/>
    <cellStyle name="Heading 3 2 2 4 3 2 2 2 3 2" xfId="24907" xr:uid="{6EA5DC65-4B3C-4F59-B5A8-83B9BB91A281}"/>
    <cellStyle name="Heading 3 2 2 4 3 2 2 2 4" xfId="16699" xr:uid="{F9F6E60B-3985-42F6-B183-92B4C28459ED}"/>
    <cellStyle name="Heading 3 2 2 4 3 2 2 2 5" xfId="20629" xr:uid="{2EB4A69D-350C-4C41-9E48-3681F2F7285B}"/>
    <cellStyle name="Heading 3 2 2 4 3 2 2 3" xfId="4312" xr:uid="{D7596AC6-4046-49BF-A3D8-290957BD29EC}"/>
    <cellStyle name="Heading 3 2 2 4 3 2 2 3 2" xfId="11213" xr:uid="{E393DEEC-5268-48ED-9B36-F3BD4D3328CC}"/>
    <cellStyle name="Heading 3 2 2 4 3 2 2 3 2 2" xfId="25448" xr:uid="{59922AC6-BD22-4916-83E6-14BBCD1D109F}"/>
    <cellStyle name="Heading 3 2 2 4 3 2 2 3 3" xfId="17240" xr:uid="{00D161A1-88A7-4E6C-9FE3-1FBFE7DDB284}"/>
    <cellStyle name="Heading 3 2 2 4 3 2 2 3 4" xfId="20881" xr:uid="{2DA6EF1F-C51D-4701-9256-47DB87194D91}"/>
    <cellStyle name="Heading 3 2 2 4 3 2 2 4" xfId="6087" xr:uid="{5D8B83FD-8398-4C8E-A454-8239AB4FECD5}"/>
    <cellStyle name="Heading 3 2 2 4 3 2 2 4 2" xfId="9418" xr:uid="{FD6FCC90-DD90-448B-8457-197F92EF98EC}"/>
    <cellStyle name="Heading 3 2 2 4 3 2 2 4 2 2" xfId="23658" xr:uid="{16F90A1E-0276-4E4A-AF12-02771DB36BA4}"/>
    <cellStyle name="Heading 3 2 2 4 3 2 2 4 3" xfId="15453" xr:uid="{EE48F5E9-982C-4106-B748-80D1D64FDFC5}"/>
    <cellStyle name="Heading 3 2 2 4 3 2 2 4 4" xfId="21741" xr:uid="{0E3E531B-8F1F-4308-9AC1-E3D57BE6E373}"/>
    <cellStyle name="Heading 3 2 2 4 3 2 2 5" xfId="5076" xr:uid="{1D8DCD30-E058-460B-B998-1166581FE033}"/>
    <cellStyle name="Heading 3 2 2 4 3 2 2 5 2" xfId="11952" xr:uid="{69EDE6F2-2EE1-4F07-B8DD-EE07B3A1A31B}"/>
    <cellStyle name="Heading 3 2 2 4 3 2 2 5 2 2" xfId="26185" xr:uid="{A9D8A4CC-D061-4062-AB45-80E778355E76}"/>
    <cellStyle name="Heading 3 2 2 4 3 2 2 5 3" xfId="18004" xr:uid="{5A62CA4A-1120-43BD-872E-78CBA7D14DAB}"/>
    <cellStyle name="Heading 3 2 2 4 3 2 2 5 4" xfId="21348" xr:uid="{4BDA1D20-1ED9-4717-986D-546C1853F16D}"/>
    <cellStyle name="Heading 3 2 2 4 3 2 2 6" xfId="5483" xr:uid="{FAE2B0AC-BDC4-4348-B549-DF58303EECDF}"/>
    <cellStyle name="Heading 3 2 2 4 3 2 2 6 2" xfId="12137" xr:uid="{8A84B6A0-9E1C-483D-94EF-48E2CA764CD8}"/>
    <cellStyle name="Heading 3 2 2 4 3 2 2 6 2 2" xfId="26370" xr:uid="{AA4CDE59-35AB-4206-8673-1D6A893BB5FC}"/>
    <cellStyle name="Heading 3 2 2 4 3 2 2 6 3" xfId="18191" xr:uid="{60ACB181-51A5-40D4-B296-F77CFE0B79E4}"/>
    <cellStyle name="Heading 3 2 2 4 3 2 2 6 4" xfId="21518" xr:uid="{A6BEAB41-7DC2-4D30-B5FF-FC4EF6E8252A}"/>
    <cellStyle name="Heading 3 2 2 4 3 2 2 7" xfId="4663" xr:uid="{7F291B50-E9CC-4F38-988A-BCC09B9872B5}"/>
    <cellStyle name="Heading 3 2 2 4 3 2 2 7 2" xfId="17591" xr:uid="{C7D473A6-A159-4FD6-9B41-DE807B53DC5D}"/>
    <cellStyle name="Heading 3 2 2 4 3 2 2 7 3" xfId="21124" xr:uid="{9ACB42A4-4447-4FC6-A2B8-A4F4E75317B6}"/>
    <cellStyle name="Heading 3 2 2 4 3 2 2 8" xfId="8530" xr:uid="{10FA3312-E45B-4A3C-A980-257463927F71}"/>
    <cellStyle name="Heading 3 2 2 4 3 2 2 8 2" xfId="22779" xr:uid="{D29F7E91-097F-4EC0-8F39-E007EF3E1C93}"/>
    <cellStyle name="Heading 3 2 2 4 3 2 2 9" xfId="8398" xr:uid="{22F0442C-BE4B-4998-9DAA-64E7B7F14C86}"/>
    <cellStyle name="Heading 3 2 2 4 3 2 2 9 2" xfId="22651" xr:uid="{E63CFC9C-A47A-4C57-B983-48660A02F884}"/>
    <cellStyle name="Heading 3 2 2 4 3 2 3" xfId="2367" xr:uid="{C72F480E-0FDB-42A7-82C4-11869E5A481E}"/>
    <cellStyle name="Heading 3 2 2 4 3 2 3 10" xfId="20413" xr:uid="{3D4F5967-E8E0-4A28-BE14-3E06A17D690C}"/>
    <cellStyle name="Heading 3 2 2 4 3 2 3 2" xfId="3810" xr:uid="{4D7E5D37-7AD5-468B-8452-7C12DCED3827}"/>
    <cellStyle name="Heading 3 2 2 4 3 2 3 2 2" xfId="7425" xr:uid="{6482187F-91FD-4EEE-942C-1BDBE934791D}"/>
    <cellStyle name="Heading 3 2 2 4 3 2 3 2 2 2" xfId="13675" xr:uid="{4F548681-2024-4139-83A9-7BEA7C3BED25}"/>
    <cellStyle name="Heading 3 2 2 4 3 2 3 2 2 2 2" xfId="27908" xr:uid="{6F3ED54A-9A51-4484-8F79-F855F4900F0C}"/>
    <cellStyle name="Heading 3 2 2 4 3 2 3 2 2 3" xfId="19735" xr:uid="{DE1E5F11-F76A-4DD2-82DB-220CF2732BE4}"/>
    <cellStyle name="Heading 3 2 2 4 3 2 3 2 2 4" xfId="22009" xr:uid="{E2D3E81D-7D74-4356-9949-EBB6A6E61CD8}"/>
    <cellStyle name="Heading 3 2 2 4 3 2 3 2 3" xfId="10756" xr:uid="{C5140383-2148-4408-A2D3-3C0F3965D5C3}"/>
    <cellStyle name="Heading 3 2 2 4 3 2 3 2 3 2" xfId="24991" xr:uid="{CC0D7237-C817-4878-94FB-BAA053328631}"/>
    <cellStyle name="Heading 3 2 2 4 3 2 3 2 4" xfId="16783" xr:uid="{30A9F890-0720-47F6-9C75-22F18C19C7C9}"/>
    <cellStyle name="Heading 3 2 2 4 3 2 3 2 5" xfId="20713" xr:uid="{09100373-86FE-4328-98DB-E98ECE66F843}"/>
    <cellStyle name="Heading 3 2 2 4 3 2 3 3" xfId="4396" xr:uid="{2839D46D-4270-4F44-8401-AEFE7B275745}"/>
    <cellStyle name="Heading 3 2 2 4 3 2 3 3 2" xfId="11297" xr:uid="{6A726CA7-805C-462D-83B0-408916E06D05}"/>
    <cellStyle name="Heading 3 2 2 4 3 2 3 3 2 2" xfId="25532" xr:uid="{2DF9760C-6D1D-4C20-91E0-EC0326027C0E}"/>
    <cellStyle name="Heading 3 2 2 4 3 2 3 3 3" xfId="17324" xr:uid="{0FA75C1A-E83F-4BF8-923F-5E63C9AFEAB4}"/>
    <cellStyle name="Heading 3 2 2 4 3 2 3 3 4" xfId="20965" xr:uid="{FDDC017C-4755-42F8-84C4-62D10AF7C43B}"/>
    <cellStyle name="Heading 3 2 2 4 3 2 3 4" xfId="5944" xr:uid="{8B24918C-9100-4C27-8BA2-D18DC37A9728}"/>
    <cellStyle name="Heading 3 2 2 4 3 2 3 4 2" xfId="9275" xr:uid="{93D54CD9-4B67-4A6F-A9A1-689F73D4F322}"/>
    <cellStyle name="Heading 3 2 2 4 3 2 3 4 2 2" xfId="23515" xr:uid="{F225D438-9C8F-48D5-8AC6-37F6EF3E713E}"/>
    <cellStyle name="Heading 3 2 2 4 3 2 3 4 3" xfId="15310" xr:uid="{836BCEFE-E919-4D5B-96D0-F40767C3164A}"/>
    <cellStyle name="Heading 3 2 2 4 3 2 3 4 4" xfId="21606" xr:uid="{B37AD38D-DEA2-4EA4-AA1F-567B094F8EAF}"/>
    <cellStyle name="Heading 3 2 2 4 3 2 3 5" xfId="5162" xr:uid="{44702691-9CF1-48B0-BF8D-82ACA1F16AB0}"/>
    <cellStyle name="Heading 3 2 2 4 3 2 3 5 2" xfId="12038" xr:uid="{7BA6F2D6-1B58-4EDF-9759-41C0A305B699}"/>
    <cellStyle name="Heading 3 2 2 4 3 2 3 5 2 2" xfId="26271" xr:uid="{89DFF20F-AAD8-4825-AEBB-015CC9A222D4}"/>
    <cellStyle name="Heading 3 2 2 4 3 2 3 5 3" xfId="18090" xr:uid="{C4DD8179-E0CF-4F27-B74C-FE9DC3AA2539}"/>
    <cellStyle name="Heading 3 2 2 4 3 2 3 5 4" xfId="21434" xr:uid="{56B7AF1A-488A-45EE-AAA1-501BFFF502F1}"/>
    <cellStyle name="Heading 3 2 2 4 3 2 3 6" xfId="4872" xr:uid="{DF90623A-DD7D-4B9B-AAB3-006B8F3B24BF}"/>
    <cellStyle name="Heading 3 2 2 4 3 2 3 6 2" xfId="11750" xr:uid="{1A1851B1-F071-4852-B136-EAB077D1C40B}"/>
    <cellStyle name="Heading 3 2 2 4 3 2 3 6 2 2" xfId="25983" xr:uid="{ADF69896-45F3-4122-B75C-B8427003883D}"/>
    <cellStyle name="Heading 3 2 2 4 3 2 3 6 3" xfId="17800" xr:uid="{3D880113-2019-41D6-94CC-D71809300946}"/>
    <cellStyle name="Heading 3 2 2 4 3 2 3 6 4" xfId="21205" xr:uid="{EB007BD9-9799-4518-8D65-A3E7BF9D24A1}"/>
    <cellStyle name="Heading 3 2 2 4 3 2 3 7" xfId="4486" xr:uid="{FA3CE3E2-44DD-4277-964E-F44E7D952B40}"/>
    <cellStyle name="Heading 3 2 2 4 3 2 3 7 2" xfId="17414" xr:uid="{1B3DF1A2-1084-4253-B355-455D88015AF2}"/>
    <cellStyle name="Heading 3 2 2 4 3 2 3 7 3" xfId="21041" xr:uid="{6A89B5DC-A328-4AE5-A708-1FAF66BFC40C}"/>
    <cellStyle name="Heading 3 2 2 4 3 2 3 8" xfId="8616" xr:uid="{A89DB8A5-12FB-48BF-BFCA-B829D2B50454}"/>
    <cellStyle name="Heading 3 2 2 4 3 2 3 8 2" xfId="22864" xr:uid="{6A411CA7-ABDC-48ED-9BE5-F1AA7656FE49}"/>
    <cellStyle name="Heading 3 2 2 4 3 2 3 9" xfId="14649" xr:uid="{06D74A37-6109-437F-8C15-BA2507AF4E48}"/>
    <cellStyle name="Heading 3 2 2 4 3 3" xfId="1143" xr:uid="{430459C0-2B7F-44E0-A68C-1D45D825DF13}"/>
    <cellStyle name="Heading 3 2 2 4 3 3 2" xfId="1390" xr:uid="{1C44A585-8AAE-413C-BFEB-9320D28349D3}"/>
    <cellStyle name="Heading 3 2 2 4 3 3 2 10" xfId="14566" xr:uid="{95ED9406-9D3E-4D68-B026-51EA738D4501}"/>
    <cellStyle name="Heading 3 2 2 4 3 3 2 11" xfId="14412" xr:uid="{D5DBD6F2-85F3-45A6-90C4-E61EA64FE1A0}"/>
    <cellStyle name="Heading 3 2 2 4 3 3 2 2" xfId="3725" xr:uid="{B3E808D9-C4B9-42F9-A323-026CE453C76D}"/>
    <cellStyle name="Heading 3 2 2 4 3 3 2 2 2" xfId="7341" xr:uid="{B49637BA-0D8A-4CCE-80AC-F3425A5017A4}"/>
    <cellStyle name="Heading 3 2 2 4 3 3 2 2 2 2" xfId="13591" xr:uid="{853AEAB4-871C-4C01-A75C-55E6432FFC34}"/>
    <cellStyle name="Heading 3 2 2 4 3 3 2 2 2 2 2" xfId="27824" xr:uid="{551B5253-668F-43A4-A6ED-83BB3BA1D9A0}"/>
    <cellStyle name="Heading 3 2 2 4 3 3 2 2 2 3" xfId="19651" xr:uid="{D2A2538F-8033-4F3C-A507-531BC83CABEE}"/>
    <cellStyle name="Heading 3 2 2 4 3 3 2 2 2 4" xfId="21925" xr:uid="{9D0908EC-D136-4639-8A62-25A4A757DF4E}"/>
    <cellStyle name="Heading 3 2 2 4 3 3 2 2 3" xfId="10673" xr:uid="{82F82836-A824-42BC-9A1E-22EE11422EFF}"/>
    <cellStyle name="Heading 3 2 2 4 3 3 2 2 3 2" xfId="24908" xr:uid="{A403F5E3-56F5-47DF-BC88-FA2D1BD4DF52}"/>
    <cellStyle name="Heading 3 2 2 4 3 3 2 2 4" xfId="16700" xr:uid="{78821CB8-BDD4-45E8-AB4F-CA6BB830394D}"/>
    <cellStyle name="Heading 3 2 2 4 3 3 2 2 5" xfId="20630" xr:uid="{25420C66-4FDA-4CD1-A9A4-9EBB92CB3ED8}"/>
    <cellStyle name="Heading 3 2 2 4 3 3 2 3" xfId="4313" xr:uid="{A1C04500-1BBA-4FD8-AB4D-1CC82590DAFA}"/>
    <cellStyle name="Heading 3 2 2 4 3 3 2 3 2" xfId="11214" xr:uid="{08ABA67D-3691-4DD9-AB63-A6BCACD8CE91}"/>
    <cellStyle name="Heading 3 2 2 4 3 3 2 3 2 2" xfId="25449" xr:uid="{14DED7EF-0573-4F42-9FC1-DBB39CFA7A46}"/>
    <cellStyle name="Heading 3 2 2 4 3 3 2 3 3" xfId="17241" xr:uid="{BD3113A2-5688-419B-B000-78C1051A0B46}"/>
    <cellStyle name="Heading 3 2 2 4 3 3 2 3 4" xfId="20882" xr:uid="{0DAA7019-01A4-4C4A-B6DD-0C347969104A}"/>
    <cellStyle name="Heading 3 2 2 4 3 3 2 4" xfId="6063" xr:uid="{EC0B6DE8-10E6-4CA9-A713-85E068E64AA9}"/>
    <cellStyle name="Heading 3 2 2 4 3 3 2 4 2" xfId="9394" xr:uid="{5C51C9AE-4A11-4999-9D57-75A031186F2C}"/>
    <cellStyle name="Heading 3 2 2 4 3 3 2 4 2 2" xfId="23634" xr:uid="{761274BA-D045-458F-B6E3-C4EBFEC4AD76}"/>
    <cellStyle name="Heading 3 2 2 4 3 3 2 4 3" xfId="15429" xr:uid="{B8E84521-FDBF-4084-B479-E431A27CB981}"/>
    <cellStyle name="Heading 3 2 2 4 3 3 2 4 4" xfId="21717" xr:uid="{C867EFCC-EF56-4FE3-9140-3D84E068E3AD}"/>
    <cellStyle name="Heading 3 2 2 4 3 3 2 5" xfId="5077" xr:uid="{7C957CB5-70F6-4B01-A542-995A71670B33}"/>
    <cellStyle name="Heading 3 2 2 4 3 3 2 5 2" xfId="11953" xr:uid="{07399D9D-9C96-40FC-8AE2-14D67FBD220C}"/>
    <cellStyle name="Heading 3 2 2 4 3 3 2 5 2 2" xfId="26186" xr:uid="{5367F9BB-2D15-4215-92D8-51122D18434B}"/>
    <cellStyle name="Heading 3 2 2 4 3 3 2 5 3" xfId="18005" xr:uid="{E36E6D80-3F64-4753-86E3-FBDC79B060E6}"/>
    <cellStyle name="Heading 3 2 2 4 3 3 2 5 4" xfId="21349" xr:uid="{C151E108-3641-4C24-BCE1-0A79750F627A}"/>
    <cellStyle name="Heading 3 2 2 4 3 3 2 6" xfId="4664" xr:uid="{E79CF269-4EC2-4F54-93AB-DBF6B8619841}"/>
    <cellStyle name="Heading 3 2 2 4 3 3 2 6 2" xfId="11546" xr:uid="{104F0F4B-BCE1-4B64-A4F3-DEF2C2ABDA50}"/>
    <cellStyle name="Heading 3 2 2 4 3 3 2 6 2 2" xfId="25779" xr:uid="{2B530D24-0EEB-43B9-92C7-4E49BB2B1107}"/>
    <cellStyle name="Heading 3 2 2 4 3 3 2 6 3" xfId="17592" xr:uid="{EECF0B4A-758E-458F-A6B5-7EE9E3002630}"/>
    <cellStyle name="Heading 3 2 2 4 3 3 2 6 4" xfId="21125" xr:uid="{4EB9CB86-1471-4291-A2BD-B4A8C1035058}"/>
    <cellStyle name="Heading 3 2 2 4 3 3 2 7" xfId="5923" xr:uid="{3FBF85AE-2CF2-406C-A001-6E0AFDBA9E32}"/>
    <cellStyle name="Heading 3 2 2 4 3 3 2 7 2" xfId="18481" xr:uid="{FEF666FB-4406-4253-B99E-3F3614966D42}"/>
    <cellStyle name="Heading 3 2 2 4 3 3 2 7 3" xfId="21587" xr:uid="{55FBA7E4-058E-4907-965F-0E07BCFE5EED}"/>
    <cellStyle name="Heading 3 2 2 4 3 3 2 8" xfId="8531" xr:uid="{8EF60447-7225-408F-9A93-77C3A961C447}"/>
    <cellStyle name="Heading 3 2 2 4 3 3 2 8 2" xfId="22780" xr:uid="{C0685A0A-6189-4DBF-9CC5-0D52FB7EC1AE}"/>
    <cellStyle name="Heading 3 2 2 4 3 3 2 9" xfId="8312" xr:uid="{1FE0BC00-07BA-4D14-A54D-EDC8B8F9489A}"/>
    <cellStyle name="Heading 3 2 2 4 3 3 2 9 2" xfId="22579" xr:uid="{EB0028F1-108C-4DFE-9594-62EB769094A3}"/>
    <cellStyle name="Heading 3 2 2 4 3 3 3" xfId="2437" xr:uid="{A82665C9-1574-4EC8-AD90-7D1D7A52F84C}"/>
    <cellStyle name="Heading 3 2 2 4 3 3 3 10" xfId="20471" xr:uid="{399A66A6-FB4A-43C9-80BE-C182E5499ECF}"/>
    <cellStyle name="Heading 3 2 2 4 3 3 3 2" xfId="3811" xr:uid="{C4DEAB07-17F1-420B-96FA-236DE9197BFC}"/>
    <cellStyle name="Heading 3 2 2 4 3 3 3 2 2" xfId="7426" xr:uid="{6318FCAB-2741-4743-AA1D-2C21816F0140}"/>
    <cellStyle name="Heading 3 2 2 4 3 3 3 2 2 2" xfId="13676" xr:uid="{9B253C1F-993C-4211-8D4E-C486F8C83173}"/>
    <cellStyle name="Heading 3 2 2 4 3 3 3 2 2 2 2" xfId="27909" xr:uid="{384FB218-4A0E-4AB1-9FC4-116618859501}"/>
    <cellStyle name="Heading 3 2 2 4 3 3 3 2 2 3" xfId="19736" xr:uid="{3B26A91D-26A1-4511-9000-724D40993493}"/>
    <cellStyle name="Heading 3 2 2 4 3 3 3 2 2 4" xfId="22010" xr:uid="{9B2188EC-B292-4508-9E3D-4524A85005FD}"/>
    <cellStyle name="Heading 3 2 2 4 3 3 3 2 3" xfId="10757" xr:uid="{1AABD758-679C-48C1-9FFC-25A437A92F15}"/>
    <cellStyle name="Heading 3 2 2 4 3 3 3 2 3 2" xfId="24992" xr:uid="{0704774D-E6F8-43E6-B022-E5BC04D908D6}"/>
    <cellStyle name="Heading 3 2 2 4 3 3 3 2 4" xfId="16784" xr:uid="{C5620E56-0F3B-4E26-8773-7D36B140875F}"/>
    <cellStyle name="Heading 3 2 2 4 3 3 3 2 5" xfId="20714" xr:uid="{901335CB-71B3-41EC-9A68-C5C270628E93}"/>
    <cellStyle name="Heading 3 2 2 4 3 3 3 3" xfId="4397" xr:uid="{8829E6E4-B094-474A-9501-9985FD728F39}"/>
    <cellStyle name="Heading 3 2 2 4 3 3 3 3 2" xfId="11298" xr:uid="{2E499C78-E1B4-472F-B519-3DABA2164688}"/>
    <cellStyle name="Heading 3 2 2 4 3 3 3 3 2 2" xfId="25533" xr:uid="{3A7BA220-6B55-4E46-9A63-B464BECB9C0F}"/>
    <cellStyle name="Heading 3 2 2 4 3 3 3 3 3" xfId="17325" xr:uid="{4E85F63D-B59B-494B-A65D-5E69C0730CC1}"/>
    <cellStyle name="Heading 3 2 2 4 3 3 3 3 4" xfId="20966" xr:uid="{AB459DDA-1828-40CC-B86E-2829FD62290E}"/>
    <cellStyle name="Heading 3 2 2 4 3 3 3 4" xfId="6055" xr:uid="{FD4614C0-3D8D-40AA-AA76-1088D680DCA3}"/>
    <cellStyle name="Heading 3 2 2 4 3 3 3 4 2" xfId="9386" xr:uid="{F4E67CA6-D0F0-4DA5-8342-027F338694E2}"/>
    <cellStyle name="Heading 3 2 2 4 3 3 3 4 2 2" xfId="23626" xr:uid="{D7F97381-0E7E-414B-9A88-C3E103095597}"/>
    <cellStyle name="Heading 3 2 2 4 3 3 3 4 3" xfId="15421" xr:uid="{871132EA-5048-4368-A101-44767F951012}"/>
    <cellStyle name="Heading 3 2 2 4 3 3 3 4 4" xfId="21709" xr:uid="{314A5BB9-4E49-492D-BEC3-202E7FA3B284}"/>
    <cellStyle name="Heading 3 2 2 4 3 3 3 5" xfId="5163" xr:uid="{9FD0F087-0DAC-498A-94B7-F067FF3D54DF}"/>
    <cellStyle name="Heading 3 2 2 4 3 3 3 5 2" xfId="12039" xr:uid="{203ECC79-9119-4156-84FC-CC219247900C}"/>
    <cellStyle name="Heading 3 2 2 4 3 3 3 5 2 2" xfId="26272" xr:uid="{13F8AC5A-AB82-4021-8EF4-4C70AB09DD71}"/>
    <cellStyle name="Heading 3 2 2 4 3 3 3 5 3" xfId="18091" xr:uid="{F089CEF6-BD88-47EB-A0C4-A89096C6FE47}"/>
    <cellStyle name="Heading 3 2 2 4 3 3 3 5 4" xfId="21435" xr:uid="{6C5B5134-8A23-437E-856F-818F65F28DBF}"/>
    <cellStyle name="Heading 3 2 2 4 3 3 3 6" xfId="4855" xr:uid="{969075D6-D681-4396-B069-E5EE84A5219A}"/>
    <cellStyle name="Heading 3 2 2 4 3 3 3 6 2" xfId="11733" xr:uid="{B8F369D5-669B-47E0-A383-4A0746E32635}"/>
    <cellStyle name="Heading 3 2 2 4 3 3 3 6 2 2" xfId="25966" xr:uid="{05A5D201-8D23-4818-8882-9CFE58FC8324}"/>
    <cellStyle name="Heading 3 2 2 4 3 3 3 6 3" xfId="17783" xr:uid="{D49CD2A4-65CF-4240-B5C5-6C8FA29E24B3}"/>
    <cellStyle name="Heading 3 2 2 4 3 3 3 6 4" xfId="21199" xr:uid="{E305BA1C-C132-4770-8CFE-95201E232655}"/>
    <cellStyle name="Heading 3 2 2 4 3 3 3 7" xfId="7839" xr:uid="{2B511038-455D-41D9-A2DD-5454B6D9BF79}"/>
    <cellStyle name="Heading 3 2 2 4 3 3 3 7 2" xfId="20147" xr:uid="{67E48055-807C-4BE2-BA11-02AD14C8444F}"/>
    <cellStyle name="Heading 3 2 2 4 3 3 3 7 3" xfId="22129" xr:uid="{78ABE6C6-8206-49C2-8390-C8221CEB13F6}"/>
    <cellStyle name="Heading 3 2 2 4 3 3 3 8" xfId="8617" xr:uid="{D9E9F9B0-0EBF-4218-B091-3FC4245E31AA}"/>
    <cellStyle name="Heading 3 2 2 4 3 3 3 8 2" xfId="22865" xr:uid="{DED354A9-D02C-48CD-815D-F61CE9522E58}"/>
    <cellStyle name="Heading 3 2 2 4 3 3 3 9" xfId="14650" xr:uid="{F21E5ABA-6112-4324-A6C9-CDD3CFFD0CFF}"/>
    <cellStyle name="Heading 3 2 2 4 3 4" xfId="1328" xr:uid="{82E8B996-2B3C-46B5-BAA8-FE9C99EF8303}"/>
    <cellStyle name="Heading 3 2 2 4 3 4 10" xfId="14524" xr:uid="{D44901BF-85E1-4130-AE4A-33F2A30666DD}"/>
    <cellStyle name="Heading 3 2 2 4 3 4 11" xfId="15176" xr:uid="{78F01ACF-80F8-4E8B-ABB5-C4D9372D0669}"/>
    <cellStyle name="Heading 3 2 2 4 3 4 2" xfId="3679" xr:uid="{F7E545D4-C683-4755-81F3-E9243E739AF3}"/>
    <cellStyle name="Heading 3 2 2 4 3 4 2 2" xfId="7299" xr:uid="{069DB92F-3CFD-4FCA-8542-ACA0027EEB37}"/>
    <cellStyle name="Heading 3 2 2 4 3 4 2 2 2" xfId="13549" xr:uid="{C6D0CE26-5500-492C-9FB2-78B19D362F78}"/>
    <cellStyle name="Heading 3 2 2 4 3 4 2 2 2 2" xfId="27782" xr:uid="{AB772925-5231-4D12-A9AC-CA7465EE49E5}"/>
    <cellStyle name="Heading 3 2 2 4 3 4 2 2 3" xfId="19609" xr:uid="{F42EDFC8-6E6D-44C1-B505-548DDEB1C9F3}"/>
    <cellStyle name="Heading 3 2 2 4 3 4 2 2 4" xfId="21883" xr:uid="{9FECF8EA-0B75-4AC3-ACAB-F238065CA13B}"/>
    <cellStyle name="Heading 3 2 2 4 3 4 2 3" xfId="10631" xr:uid="{C5F7772A-2666-454A-AB58-9A8996D370CE}"/>
    <cellStyle name="Heading 3 2 2 4 3 4 2 3 2" xfId="24866" xr:uid="{46A7159E-54D7-4A17-A49E-076ABA013C5A}"/>
    <cellStyle name="Heading 3 2 2 4 3 4 2 4" xfId="16658" xr:uid="{008D8020-F725-4978-838F-4D2DDD1640E0}"/>
    <cellStyle name="Heading 3 2 2 4 3 4 2 5" xfId="20588" xr:uid="{D51E860D-2373-4A2E-A52F-8040EAD08232}"/>
    <cellStyle name="Heading 3 2 2 4 3 4 3" xfId="4271" xr:uid="{551C628A-AECE-4CD6-95CE-D8905952443D}"/>
    <cellStyle name="Heading 3 2 2 4 3 4 3 2" xfId="11172" xr:uid="{0950655B-0902-4E19-A490-C3E6E41DAEB7}"/>
    <cellStyle name="Heading 3 2 2 4 3 4 3 2 2" xfId="25407" xr:uid="{8F58B49D-E46D-4DE4-9D97-085361E7629C}"/>
    <cellStyle name="Heading 3 2 2 4 3 4 3 3" xfId="17199" xr:uid="{5782F79A-E6EC-4E95-9ED2-7AE34EA49C5E}"/>
    <cellStyle name="Heading 3 2 2 4 3 4 3 4" xfId="20840" xr:uid="{C41A617E-D5CD-4C75-AB89-DF77399274C9}"/>
    <cellStyle name="Heading 3 2 2 4 3 4 4" xfId="6150" xr:uid="{0C700BB7-5B0B-4D2F-BDAD-910F3252AF83}"/>
    <cellStyle name="Heading 3 2 2 4 3 4 4 2" xfId="9481" xr:uid="{999F751F-FE84-4D6A-91B8-ED1D91C6804D}"/>
    <cellStyle name="Heading 3 2 2 4 3 4 4 2 2" xfId="23721" xr:uid="{D1010F95-5759-415A-A65E-7F06DF6CCF24}"/>
    <cellStyle name="Heading 3 2 2 4 3 4 4 3" xfId="15516" xr:uid="{A92DE15A-630F-47F9-B6E9-BED6C42174E4}"/>
    <cellStyle name="Heading 3 2 2 4 3 4 4 4" xfId="21801" xr:uid="{B68640BB-C6AD-41EF-978E-8F8D5B49251E}"/>
    <cellStyle name="Heading 3 2 2 4 3 4 5" xfId="5035" xr:uid="{A1829AAE-5F07-4B09-BD1D-4CA9D742BCBB}"/>
    <cellStyle name="Heading 3 2 2 4 3 4 5 2" xfId="11911" xr:uid="{EF60E9C2-DAAB-4B9B-BE5D-ABAEF4D2450F}"/>
    <cellStyle name="Heading 3 2 2 4 3 4 5 2 2" xfId="26144" xr:uid="{406DCE1F-E7FF-4098-B740-176B6CF288EB}"/>
    <cellStyle name="Heading 3 2 2 4 3 4 5 3" xfId="17963" xr:uid="{25AFE2A2-0904-4282-9C77-1A92379664D5}"/>
    <cellStyle name="Heading 3 2 2 4 3 4 5 4" xfId="21307" xr:uid="{F19CAE60-676C-4EFD-A4B9-DBFFED93DBA4}"/>
    <cellStyle name="Heading 3 2 2 4 3 4 6" xfId="4944" xr:uid="{DDC1C5B5-ACAC-4BB3-8369-FEA8518C159B}"/>
    <cellStyle name="Heading 3 2 2 4 3 4 6 2" xfId="11820" xr:uid="{469DA8AF-9183-446A-839D-66C51A644F18}"/>
    <cellStyle name="Heading 3 2 2 4 3 4 6 2 2" xfId="26053" xr:uid="{2BCCB3BA-43DB-44B6-9705-A66F67FE63D1}"/>
    <cellStyle name="Heading 3 2 2 4 3 4 6 3" xfId="17872" xr:uid="{628B2E8E-3BA4-428F-B6B1-C6EF7634AB7C}"/>
    <cellStyle name="Heading 3 2 2 4 3 4 6 4" xfId="21239" xr:uid="{0C0099A0-2C03-46BC-9B81-1C5828D9B420}"/>
    <cellStyle name="Heading 3 2 2 4 3 4 7" xfId="7925" xr:uid="{3CBED8DC-8927-4F3F-B2E9-126BEA53827F}"/>
    <cellStyle name="Heading 3 2 2 4 3 4 7 2" xfId="20233" xr:uid="{2D13139D-FAF2-4143-BA64-8A45089AE511}"/>
    <cellStyle name="Heading 3 2 2 4 3 4 7 3" xfId="22215" xr:uid="{3073A7CE-C204-449A-86AD-246A65F805DA}"/>
    <cellStyle name="Heading 3 2 2 4 3 4 8" xfId="8488" xr:uid="{A3D0E2E8-1B34-4949-96B0-FB7C959A2F2F}"/>
    <cellStyle name="Heading 3 2 2 4 3 4 8 2" xfId="22738" xr:uid="{44133F27-1C49-4D8B-A4A2-B6A78B54C12A}"/>
    <cellStyle name="Heading 3 2 2 4 3 4 9" xfId="9143" xr:uid="{365DD2CB-50E2-47A2-9DA5-7607C726D78D}"/>
    <cellStyle name="Heading 3 2 2 4 3 4 9 2" xfId="23387" xr:uid="{9129CDE9-117B-4AEA-96C6-CD25A2E5987D}"/>
    <cellStyle name="Heading 3 2 2 4 3 5" xfId="2380" xr:uid="{688BBAA8-49C5-4486-8673-E1BFB207BF61}"/>
    <cellStyle name="Heading 3 2 2 4 3 5 10" xfId="20423" xr:uid="{12BFFBDD-8495-485F-AAB5-E0E1F33EE2E6}"/>
    <cellStyle name="Heading 3 2 2 4 3 5 2" xfId="3655" xr:uid="{4FA75EDD-EF16-4C2A-B64C-4A361C815BC9}"/>
    <cellStyle name="Heading 3 2 2 4 3 5 2 2" xfId="7278" xr:uid="{6E127D91-2419-4D56-90CC-F0E5F2B5F959}"/>
    <cellStyle name="Heading 3 2 2 4 3 5 2 2 2" xfId="13528" xr:uid="{10F796C3-613F-4D83-9C36-426A8E70A347}"/>
    <cellStyle name="Heading 3 2 2 4 3 5 2 2 2 2" xfId="27761" xr:uid="{C397C683-0406-4816-9D2B-67AA30717901}"/>
    <cellStyle name="Heading 3 2 2 4 3 5 2 2 3" xfId="19588" xr:uid="{65D3FE2E-F9EE-43D1-BE66-55F15638D8DF}"/>
    <cellStyle name="Heading 3 2 2 4 3 5 2 2 4" xfId="21862" xr:uid="{5096E3E2-6928-4464-9B7D-231470691A55}"/>
    <cellStyle name="Heading 3 2 2 4 3 5 2 3" xfId="10610" xr:uid="{3C710091-5872-486E-92FA-F3C220863D9F}"/>
    <cellStyle name="Heading 3 2 2 4 3 5 2 3 2" xfId="24846" xr:uid="{CE8CC935-672C-4725-9A2E-03C18AD68B31}"/>
    <cellStyle name="Heading 3 2 2 4 3 5 2 4" xfId="16638" xr:uid="{A01E5892-8D37-4687-A597-9BAA06353452}"/>
    <cellStyle name="Heading 3 2 2 4 3 5 2 5" xfId="20568" xr:uid="{C1D68535-1799-4E5D-BE70-81C8E0C8A3A5}"/>
    <cellStyle name="Heading 3 2 2 4 3 5 3" xfId="4251" xr:uid="{F3AF5101-9E85-43A1-A73F-D03A5EC59405}"/>
    <cellStyle name="Heading 3 2 2 4 3 5 3 2" xfId="11152" xr:uid="{4E045D77-B24A-429B-BAFC-4796D77E2D4E}"/>
    <cellStyle name="Heading 3 2 2 4 3 5 3 2 2" xfId="25387" xr:uid="{A44E5E1A-CBFE-4B72-AAFE-49547EC15929}"/>
    <cellStyle name="Heading 3 2 2 4 3 5 3 3" xfId="17179" xr:uid="{C69E78E9-AD6F-42F1-BF28-3D3E64990EAA}"/>
    <cellStyle name="Heading 3 2 2 4 3 5 3 4" xfId="20820" xr:uid="{4D76B6A3-CC45-4BC1-9AF6-34A06AF02C8B}"/>
    <cellStyle name="Heading 3 2 2 4 3 5 4" xfId="5958" xr:uid="{7CE586FF-0278-4A8F-B648-BDDA009D303E}"/>
    <cellStyle name="Heading 3 2 2 4 3 5 4 2" xfId="9289" xr:uid="{9526E6CE-AF1D-4F1F-BDF2-F7D62231C78B}"/>
    <cellStyle name="Heading 3 2 2 4 3 5 4 2 2" xfId="23529" xr:uid="{95B84C83-6A76-4688-81A3-3F5FAB2B7F7A}"/>
    <cellStyle name="Heading 3 2 2 4 3 5 4 3" xfId="15324" xr:uid="{A2B6768C-EA0C-4BEA-87F6-05929561215D}"/>
    <cellStyle name="Heading 3 2 2 4 3 5 4 4" xfId="21618" xr:uid="{3B44BA69-0077-43A2-B516-A66756893886}"/>
    <cellStyle name="Heading 3 2 2 4 3 5 5" xfId="5013" xr:uid="{650D9325-9DB3-4F3B-AF84-EB2131A1B742}"/>
    <cellStyle name="Heading 3 2 2 4 3 5 5 2" xfId="11889" xr:uid="{F04C5424-A67D-4B10-BA63-3051B95A6D89}"/>
    <cellStyle name="Heading 3 2 2 4 3 5 5 2 2" xfId="26122" xr:uid="{9C5776B3-EA76-4666-A6A4-82DCD14F3F37}"/>
    <cellStyle name="Heading 3 2 2 4 3 5 5 3" xfId="17941" xr:uid="{88C65D95-FD82-4386-9B33-6E0C0C911264}"/>
    <cellStyle name="Heading 3 2 2 4 3 5 5 4" xfId="21285" xr:uid="{70A4D51F-ECAA-4FEC-AE3A-F2DA2346BA1A}"/>
    <cellStyle name="Heading 3 2 2 4 3 5 6" xfId="5794" xr:uid="{5D8D22B1-232E-4E0E-B6EB-7111BEC8C08E}"/>
    <cellStyle name="Heading 3 2 2 4 3 5 6 2" xfId="12325" xr:uid="{69F0B785-608E-4620-85AB-DF4381A28473}"/>
    <cellStyle name="Heading 3 2 2 4 3 5 6 2 2" xfId="26558" xr:uid="{32F519BE-D142-485B-8838-F6161FC0BF10}"/>
    <cellStyle name="Heading 3 2 2 4 3 5 6 3" xfId="18380" xr:uid="{70441947-9F58-4A36-9B48-121A7216E2A6}"/>
    <cellStyle name="Heading 3 2 2 4 3 5 6 4" xfId="21540" xr:uid="{2EE3FD16-A210-4B62-85ED-FBA5738A9FE1}"/>
    <cellStyle name="Heading 3 2 2 4 3 5 7" xfId="7975" xr:uid="{5D8F257A-CDE1-4566-827D-68BD8DF111E7}"/>
    <cellStyle name="Heading 3 2 2 4 3 5 7 2" xfId="20283" xr:uid="{752AA5B8-83A7-4F72-8636-91A3A86A87AB}"/>
    <cellStyle name="Heading 3 2 2 4 3 5 7 3" xfId="22265" xr:uid="{28036BA8-BEFE-42C7-B1A6-B57DDE6C486E}"/>
    <cellStyle name="Heading 3 2 2 4 3 5 8" xfId="8466" xr:uid="{40C49989-6E98-41F2-9AC6-0D4042B6D4B8}"/>
    <cellStyle name="Heading 3 2 2 4 3 5 8 2" xfId="22717" xr:uid="{28260E93-671E-4CBD-8F48-CB6354E47952}"/>
    <cellStyle name="Heading 3 2 2 4 3 5 9" xfId="14504" xr:uid="{736416AC-F3FE-4BB3-8E0D-FBF324065FCD}"/>
    <cellStyle name="Heading 3 2 2 4 4" xfId="1144" xr:uid="{49487DD0-EB97-470A-91E3-390BE280A667}"/>
    <cellStyle name="Heading 3 2 2 4 4 2" xfId="1391" xr:uid="{861BF4B3-061A-4744-8912-7C5F4375921A}"/>
    <cellStyle name="Heading 3 2 2 4 4 2 10" xfId="14567" xr:uid="{93C8463B-BAD2-4B85-99C4-CE792DDF0847}"/>
    <cellStyle name="Heading 3 2 2 4 4 2 11" xfId="15168" xr:uid="{4C5D92F0-B9D9-4CE9-921B-12B7E75C73FF}"/>
    <cellStyle name="Heading 3 2 2 4 4 2 2" xfId="3726" xr:uid="{55C84441-A230-4F4B-B32E-97342589B126}"/>
    <cellStyle name="Heading 3 2 2 4 4 2 2 2" xfId="7342" xr:uid="{431F9236-ECD1-4EA0-8AF8-A982A52CEBFC}"/>
    <cellStyle name="Heading 3 2 2 4 4 2 2 2 2" xfId="13592" xr:uid="{A740F33D-9E4A-421C-B0E4-5CDADA7EF616}"/>
    <cellStyle name="Heading 3 2 2 4 4 2 2 2 2 2" xfId="27825" xr:uid="{40BF287D-D820-4581-BC43-534D24CA4F8B}"/>
    <cellStyle name="Heading 3 2 2 4 4 2 2 2 3" xfId="19652" xr:uid="{D131D09D-5AC4-48FC-B452-CFF9CD55FA10}"/>
    <cellStyle name="Heading 3 2 2 4 4 2 2 2 4" xfId="21926" xr:uid="{C408A03F-11CA-4A2E-9504-F580310EC970}"/>
    <cellStyle name="Heading 3 2 2 4 4 2 2 3" xfId="10674" xr:uid="{805B4C09-E526-433D-8AF7-81B280B66297}"/>
    <cellStyle name="Heading 3 2 2 4 4 2 2 3 2" xfId="24909" xr:uid="{D008C749-63AD-40E3-8F55-9A70EB8ECA67}"/>
    <cellStyle name="Heading 3 2 2 4 4 2 2 4" xfId="16701" xr:uid="{EEEBEC8A-E6FC-47BC-9C24-7603624B0912}"/>
    <cellStyle name="Heading 3 2 2 4 4 2 2 5" xfId="20631" xr:uid="{6AEEE4DD-94F3-4596-9B17-E1598949BDC6}"/>
    <cellStyle name="Heading 3 2 2 4 4 2 3" xfId="4314" xr:uid="{90F17CAF-5F52-49ED-A3FE-F81B227B6713}"/>
    <cellStyle name="Heading 3 2 2 4 4 2 3 2" xfId="11215" xr:uid="{72D3598B-A7BF-4B8B-8020-636529E4F8A5}"/>
    <cellStyle name="Heading 3 2 2 4 4 2 3 2 2" xfId="25450" xr:uid="{65592972-3F04-44B8-8AF1-94272F64DAB1}"/>
    <cellStyle name="Heading 3 2 2 4 4 2 3 3" xfId="17242" xr:uid="{E969EF1A-BBA3-41F8-8EC2-5D5DA7C89930}"/>
    <cellStyle name="Heading 3 2 2 4 4 2 3 4" xfId="20883" xr:uid="{E335978E-BCFD-4D25-982D-F196AFE1EC14}"/>
    <cellStyle name="Heading 3 2 2 4 4 2 4" xfId="6036" xr:uid="{691CCE1C-EA01-494F-A585-169424C69145}"/>
    <cellStyle name="Heading 3 2 2 4 4 2 4 2" xfId="9367" xr:uid="{C489AFCA-EA23-40A8-AD06-645551A64DC7}"/>
    <cellStyle name="Heading 3 2 2 4 4 2 4 2 2" xfId="23607" xr:uid="{70AE8865-6854-4E98-BF26-7EC8182AFC0D}"/>
    <cellStyle name="Heading 3 2 2 4 4 2 4 3" xfId="15402" xr:uid="{8F02503D-A7EB-426F-90E3-FCE5F43432FE}"/>
    <cellStyle name="Heading 3 2 2 4 4 2 4 4" xfId="21690" xr:uid="{699C6D51-6F95-40D9-BD03-CF4028FD24FF}"/>
    <cellStyle name="Heading 3 2 2 4 4 2 5" xfId="5078" xr:uid="{1A83675A-B111-4BA1-BCBB-398FBE1CE692}"/>
    <cellStyle name="Heading 3 2 2 4 4 2 5 2" xfId="11954" xr:uid="{62F92711-1D99-4AAF-AEB5-8EBB83776BC9}"/>
    <cellStyle name="Heading 3 2 2 4 4 2 5 2 2" xfId="26187" xr:uid="{4B72689C-DE77-4131-8A15-FEBF05D2294F}"/>
    <cellStyle name="Heading 3 2 2 4 4 2 5 3" xfId="18006" xr:uid="{C4018BBE-CA0F-4AAD-88C3-999229AD7FC5}"/>
    <cellStyle name="Heading 3 2 2 4 4 2 5 4" xfId="21350" xr:uid="{C20C0103-3385-4D1F-B329-3EFD0D9A1922}"/>
    <cellStyle name="Heading 3 2 2 4 4 2 6" xfId="4546" xr:uid="{9876C551-AF32-4D57-B279-30A10B30F56C}"/>
    <cellStyle name="Heading 3 2 2 4 4 2 6 2" xfId="11441" xr:uid="{A121F45D-DEA4-4C4B-8EAB-118885248ED5}"/>
    <cellStyle name="Heading 3 2 2 4 4 2 6 2 2" xfId="25674" xr:uid="{EE3A3C56-3B1C-4A28-A834-E272368BA437}"/>
    <cellStyle name="Heading 3 2 2 4 4 2 6 3" xfId="17474" xr:uid="{98A5633A-F712-493E-9520-F430A97CC215}"/>
    <cellStyle name="Heading 3 2 2 4 4 2 6 4" xfId="21083" xr:uid="{1DA0840F-5096-4394-AA30-81462F832E29}"/>
    <cellStyle name="Heading 3 2 2 4 4 2 7" xfId="7813" xr:uid="{E44573BF-E941-4189-907F-62CE9B79EFDA}"/>
    <cellStyle name="Heading 3 2 2 4 4 2 7 2" xfId="20121" xr:uid="{B9D16CBD-CB41-4A66-9C02-601E0A3FC189}"/>
    <cellStyle name="Heading 3 2 2 4 4 2 7 3" xfId="22103" xr:uid="{46E0A39D-7132-4E03-93CE-FC5BFD109028}"/>
    <cellStyle name="Heading 3 2 2 4 4 2 8" xfId="8532" xr:uid="{A2E6D95F-476B-43A4-98A7-1562CA878C4B}"/>
    <cellStyle name="Heading 3 2 2 4 4 2 8 2" xfId="22781" xr:uid="{1E38009C-1A33-4DE8-966E-73F47DAB37B2}"/>
    <cellStyle name="Heading 3 2 2 4 4 2 9" xfId="8309" xr:uid="{4041317A-3BD1-4892-A476-02F309C10EBD}"/>
    <cellStyle name="Heading 3 2 2 4 4 2 9 2" xfId="22576" xr:uid="{141B8868-3417-43CB-907E-3F4334316874}"/>
    <cellStyle name="Heading 3 2 2 4 4 3" xfId="2384" xr:uid="{7A951E04-1593-4261-9666-E113C3DDFB5F}"/>
    <cellStyle name="Heading 3 2 2 4 4 3 10" xfId="20426" xr:uid="{EC45D303-F4FB-4723-BAB0-BB5B7A42729D}"/>
    <cellStyle name="Heading 3 2 2 4 4 3 2" xfId="3812" xr:uid="{22389045-4793-4065-9387-EC7682665C3B}"/>
    <cellStyle name="Heading 3 2 2 4 4 3 2 2" xfId="7427" xr:uid="{CCE571A4-D462-44C9-98AE-3586EB53AE84}"/>
    <cellStyle name="Heading 3 2 2 4 4 3 2 2 2" xfId="13677" xr:uid="{DD3B02F8-A233-4F96-9B71-521C5D8B2E8F}"/>
    <cellStyle name="Heading 3 2 2 4 4 3 2 2 2 2" xfId="27910" xr:uid="{F42A3AAD-0436-4676-829A-ED0948692EE2}"/>
    <cellStyle name="Heading 3 2 2 4 4 3 2 2 3" xfId="19737" xr:uid="{94AE0170-E155-4795-8F68-52DA453381B1}"/>
    <cellStyle name="Heading 3 2 2 4 4 3 2 2 4" xfId="22011" xr:uid="{5767AB23-0F2F-4E79-8EAF-71E4A001D7F5}"/>
    <cellStyle name="Heading 3 2 2 4 4 3 2 3" xfId="10758" xr:uid="{2A46827A-0DEF-4D5E-88A8-87B415241E9C}"/>
    <cellStyle name="Heading 3 2 2 4 4 3 2 3 2" xfId="24993" xr:uid="{D011377C-9961-4CA9-92FC-36053D418574}"/>
    <cellStyle name="Heading 3 2 2 4 4 3 2 4" xfId="16785" xr:uid="{AE957564-2F0B-47D7-898E-4565C0A89B4B}"/>
    <cellStyle name="Heading 3 2 2 4 4 3 2 5" xfId="20715" xr:uid="{E5176873-4B0B-4EA7-AD9E-CBFA52021AA2}"/>
    <cellStyle name="Heading 3 2 2 4 4 3 3" xfId="4398" xr:uid="{9F2BF378-6547-408C-861B-316AFB76511C}"/>
    <cellStyle name="Heading 3 2 2 4 4 3 3 2" xfId="11299" xr:uid="{B14778ED-D430-4B10-A1EF-2BB7F78EB0F9}"/>
    <cellStyle name="Heading 3 2 2 4 4 3 3 2 2" xfId="25534" xr:uid="{3734C77B-5964-4279-AFE3-01D7EB5A1605}"/>
    <cellStyle name="Heading 3 2 2 4 4 3 3 3" xfId="17326" xr:uid="{3761E381-1B48-4E48-A3B5-50BE00EC7669}"/>
    <cellStyle name="Heading 3 2 2 4 4 3 3 4" xfId="20967" xr:uid="{AD4BBC02-0B0A-4AB7-B047-0EFFC2D90411}"/>
    <cellStyle name="Heading 3 2 2 4 4 3 4" xfId="5962" xr:uid="{324E2969-C37A-48A5-9B60-3BB4FF48B16D}"/>
    <cellStyle name="Heading 3 2 2 4 4 3 4 2" xfId="9293" xr:uid="{E01EFE69-5A7C-47EF-80AB-A92D1F7A0427}"/>
    <cellStyle name="Heading 3 2 2 4 4 3 4 2 2" xfId="23533" xr:uid="{C431E610-A3DA-4393-A2AE-AFD07882F383}"/>
    <cellStyle name="Heading 3 2 2 4 4 3 4 3" xfId="15328" xr:uid="{6C1BD728-324A-4D6D-B352-584B40DFC311}"/>
    <cellStyle name="Heading 3 2 2 4 4 3 4 4" xfId="21621" xr:uid="{D2E1A4BE-1355-4144-A07F-06FE6D69BBE2}"/>
    <cellStyle name="Heading 3 2 2 4 4 3 5" xfId="5164" xr:uid="{DE2FE79E-51A1-46E7-9609-4EE6FF5915A3}"/>
    <cellStyle name="Heading 3 2 2 4 4 3 5 2" xfId="12040" xr:uid="{3CD70083-0EEE-489B-9068-99CF90F2DF13}"/>
    <cellStyle name="Heading 3 2 2 4 4 3 5 2 2" xfId="26273" xr:uid="{C01EF9DD-D977-4E4C-8F03-2FD62896628A}"/>
    <cellStyle name="Heading 3 2 2 4 4 3 5 3" xfId="18092" xr:uid="{FABB913A-36C9-4BC1-A4DC-2E76819D626E}"/>
    <cellStyle name="Heading 3 2 2 4 4 3 5 4" xfId="21436" xr:uid="{38924AF8-B9B8-4815-A652-9DE941A96F5A}"/>
    <cellStyle name="Heading 3 2 2 4 4 3 6" xfId="4828" xr:uid="{4DA64CA8-45EF-49C0-B3CB-1028BC4490CB}"/>
    <cellStyle name="Heading 3 2 2 4 4 3 6 2" xfId="11706" xr:uid="{33B96702-58FC-41A0-BAE4-2125EA963554}"/>
    <cellStyle name="Heading 3 2 2 4 4 3 6 2 2" xfId="25939" xr:uid="{BCB27A73-1CE3-412A-B13A-BB6070061F3B}"/>
    <cellStyle name="Heading 3 2 2 4 4 3 6 3" xfId="17756" xr:uid="{E7ACA60D-CC4B-40F9-9FE7-CFA13FADBA96}"/>
    <cellStyle name="Heading 3 2 2 4 4 3 6 4" xfId="21172" xr:uid="{EA63ABC5-99BF-4F67-9186-EFE04012CF12}"/>
    <cellStyle name="Heading 3 2 2 4 4 3 7" xfId="7936" xr:uid="{022E7950-2FB8-4F9B-9C01-9B4C3F6648E7}"/>
    <cellStyle name="Heading 3 2 2 4 4 3 7 2" xfId="20244" xr:uid="{1CDB24A4-7174-4F69-A4C0-1AF1F45E012C}"/>
    <cellStyle name="Heading 3 2 2 4 4 3 7 3" xfId="22226" xr:uid="{BA6D67EC-D9B0-43F4-B26E-05C9FFFC2F00}"/>
    <cellStyle name="Heading 3 2 2 4 4 3 8" xfId="8618" xr:uid="{50E2289D-A181-4B81-A118-27B57EC198DD}"/>
    <cellStyle name="Heading 3 2 2 4 4 3 8 2" xfId="22866" xr:uid="{73BC0C30-5169-4324-AB68-9EF52D802ADF}"/>
    <cellStyle name="Heading 3 2 2 4 4 3 9" xfId="14651" xr:uid="{9D8F0FC3-34A3-499B-BAB9-80E7802B0433}"/>
    <cellStyle name="Heading 3 2 2 4 5" xfId="1145" xr:uid="{06130D39-FA56-4244-BE76-EED10B7FA671}"/>
    <cellStyle name="Heading 3 2 2 4 5 2" xfId="1392" xr:uid="{2928EDDD-C63A-4893-9BBD-70B9642B2EA5}"/>
    <cellStyle name="Heading 3 2 2 4 5 2 10" xfId="14568" xr:uid="{4C02F476-C655-4331-9143-5CE30192DC0E}"/>
    <cellStyle name="Heading 3 2 2 4 5 2 11" xfId="14136" xr:uid="{BA82BE87-ED71-4268-B003-8F54C34BE93F}"/>
    <cellStyle name="Heading 3 2 2 4 5 2 2" xfId="3727" xr:uid="{0F60C6AB-7A66-4CDE-9890-B0DA9E11913D}"/>
    <cellStyle name="Heading 3 2 2 4 5 2 2 2" xfId="7343" xr:uid="{98894DFD-E9AD-4470-8D6A-F1E40F981329}"/>
    <cellStyle name="Heading 3 2 2 4 5 2 2 2 2" xfId="13593" xr:uid="{FE48AF1B-A8D3-4FE2-8FFD-1FEEFC4AD711}"/>
    <cellStyle name="Heading 3 2 2 4 5 2 2 2 2 2" xfId="27826" xr:uid="{1F444ED6-9ACD-4650-928F-5933F7FA01B8}"/>
    <cellStyle name="Heading 3 2 2 4 5 2 2 2 3" xfId="19653" xr:uid="{24EC9196-A9FF-44CD-8CA6-6EB5796EA399}"/>
    <cellStyle name="Heading 3 2 2 4 5 2 2 2 4" xfId="21927" xr:uid="{2E8AEAE2-2564-47CE-87E3-3106D7E1CE6B}"/>
    <cellStyle name="Heading 3 2 2 4 5 2 2 3" xfId="10675" xr:uid="{D004E670-653E-4D5E-BA63-52D82FE17FFC}"/>
    <cellStyle name="Heading 3 2 2 4 5 2 2 3 2" xfId="24910" xr:uid="{06E1617C-8A8A-4A5C-9682-1DBB9AEDFE89}"/>
    <cellStyle name="Heading 3 2 2 4 5 2 2 4" xfId="16702" xr:uid="{DD1391EA-2AC9-45BE-AAB8-5AB42521FE61}"/>
    <cellStyle name="Heading 3 2 2 4 5 2 2 5" xfId="20632" xr:uid="{6CEB1F9C-173F-46C7-A496-3184C197E9B4}"/>
    <cellStyle name="Heading 3 2 2 4 5 2 3" xfId="4315" xr:uid="{FDD67025-E512-438D-A1B5-0E0EC8194BF6}"/>
    <cellStyle name="Heading 3 2 2 4 5 2 3 2" xfId="11216" xr:uid="{7C6FEA60-7809-4F9C-BF4C-86CD6EBF0971}"/>
    <cellStyle name="Heading 3 2 2 4 5 2 3 2 2" xfId="25451" xr:uid="{3654255B-58BB-4885-BF2A-75A4FF227F5A}"/>
    <cellStyle name="Heading 3 2 2 4 5 2 3 3" xfId="17243" xr:uid="{BC7A9C8F-146B-46FF-B0E5-C8DC754E2613}"/>
    <cellStyle name="Heading 3 2 2 4 5 2 3 4" xfId="20884" xr:uid="{8D5BE7D3-6DE5-4B7E-89C7-6DE00BB24EFD}"/>
    <cellStyle name="Heading 3 2 2 4 5 2 4" xfId="6117" xr:uid="{9B2EDAFC-8026-42FA-97CD-1689BA29E0E9}"/>
    <cellStyle name="Heading 3 2 2 4 5 2 4 2" xfId="9448" xr:uid="{3E8B76A1-AF9C-4886-A790-0935C7206B4F}"/>
    <cellStyle name="Heading 3 2 2 4 5 2 4 2 2" xfId="23688" xr:uid="{EF68F1FB-0D45-402F-9F7F-B40D4E3E3E71}"/>
    <cellStyle name="Heading 3 2 2 4 5 2 4 3" xfId="15483" xr:uid="{6AD3510E-E8A3-4B71-9D32-4405917D5B98}"/>
    <cellStyle name="Heading 3 2 2 4 5 2 4 4" xfId="21770" xr:uid="{A14150F0-765D-44D9-97BD-F33B024DAE3C}"/>
    <cellStyle name="Heading 3 2 2 4 5 2 5" xfId="5079" xr:uid="{27E48894-45A8-44B2-B3CA-56EA6980C058}"/>
    <cellStyle name="Heading 3 2 2 4 5 2 5 2" xfId="11955" xr:uid="{A9EE81A4-5377-4524-9180-B18CA148AC2F}"/>
    <cellStyle name="Heading 3 2 2 4 5 2 5 2 2" xfId="26188" xr:uid="{A38273E2-B6D9-42A0-A07D-286BE880E1F3}"/>
    <cellStyle name="Heading 3 2 2 4 5 2 5 3" xfId="18007" xr:uid="{FA5232E8-BBC7-4FD0-8179-980D3682EF0F}"/>
    <cellStyle name="Heading 3 2 2 4 5 2 5 4" xfId="21351" xr:uid="{A22E9D65-16C5-4B64-9191-6F21ACE0DED2}"/>
    <cellStyle name="Heading 3 2 2 4 5 2 6" xfId="4716" xr:uid="{7629E255-0E5F-4C7C-B8D5-F0FB40B88589}"/>
    <cellStyle name="Heading 3 2 2 4 5 2 6 2" xfId="11597" xr:uid="{7219AC3E-2B55-4A7D-ABB3-9453A6D41AA7}"/>
    <cellStyle name="Heading 3 2 2 4 5 2 6 2 2" xfId="25830" xr:uid="{785F6528-5643-4CBB-A89F-A391BF5CD7CA}"/>
    <cellStyle name="Heading 3 2 2 4 5 2 6 3" xfId="17644" xr:uid="{EA8FE063-6FBB-484B-B735-E105EE260F3E}"/>
    <cellStyle name="Heading 3 2 2 4 5 2 6 4" xfId="21147" xr:uid="{25867D6A-D19E-4044-B2DF-D6146EBA47F0}"/>
    <cellStyle name="Heading 3 2 2 4 5 2 7" xfId="7932" xr:uid="{A685740F-F731-4835-A6B7-4B6C10D0F16D}"/>
    <cellStyle name="Heading 3 2 2 4 5 2 7 2" xfId="20240" xr:uid="{2645ECE8-697C-49F3-BA26-1B3BD07EDF73}"/>
    <cellStyle name="Heading 3 2 2 4 5 2 7 3" xfId="22222" xr:uid="{8ED4FA6D-F3EA-4780-B8F8-21EF8C633F63}"/>
    <cellStyle name="Heading 3 2 2 4 5 2 8" xfId="8533" xr:uid="{DC1267EE-8C9C-4607-9242-E42A09513DD2}"/>
    <cellStyle name="Heading 3 2 2 4 5 2 8 2" xfId="22782" xr:uid="{CB81A0E3-1843-4FD5-96E9-E307810D5895}"/>
    <cellStyle name="Heading 3 2 2 4 5 2 9" xfId="8310" xr:uid="{E43C500A-F977-44FD-B5FD-F2D2684B60A0}"/>
    <cellStyle name="Heading 3 2 2 4 5 2 9 2" xfId="22577" xr:uid="{DA4013D1-1108-4626-BD59-BF7FDBB2C747}"/>
    <cellStyle name="Heading 3 2 2 4 5 3" xfId="2504" xr:uid="{14C5C07A-1F8D-4D9D-B9E4-A22D81457D2C}"/>
    <cellStyle name="Heading 3 2 2 4 5 3 10" xfId="20527" xr:uid="{5E268D2E-0837-4449-8628-6C1DE2CBEA5A}"/>
    <cellStyle name="Heading 3 2 2 4 5 3 2" xfId="3813" xr:uid="{BD30320F-00DD-46CB-BF64-DBEC0B189B4E}"/>
    <cellStyle name="Heading 3 2 2 4 5 3 2 2" xfId="7428" xr:uid="{5B65AD3F-F4E3-4969-8E35-4072C64ADD99}"/>
    <cellStyle name="Heading 3 2 2 4 5 3 2 2 2" xfId="13678" xr:uid="{10FDEB2E-B6AC-415E-8300-0D0FB68F8379}"/>
    <cellStyle name="Heading 3 2 2 4 5 3 2 2 2 2" xfId="27911" xr:uid="{DC80871F-E50C-4B16-88B2-EAEB255E4CB8}"/>
    <cellStyle name="Heading 3 2 2 4 5 3 2 2 3" xfId="19738" xr:uid="{4790F47D-1D0E-498A-825A-E3D879523A74}"/>
    <cellStyle name="Heading 3 2 2 4 5 3 2 2 4" xfId="22012" xr:uid="{1FF833F4-F559-4C67-9AA0-AA12ECDC7391}"/>
    <cellStyle name="Heading 3 2 2 4 5 3 2 3" xfId="10759" xr:uid="{EBF6DA0B-013A-4652-BE26-55E9668620BB}"/>
    <cellStyle name="Heading 3 2 2 4 5 3 2 3 2" xfId="24994" xr:uid="{85A79ED3-C609-4E97-9CA1-E3DF77A5F18D}"/>
    <cellStyle name="Heading 3 2 2 4 5 3 2 4" xfId="16786" xr:uid="{40080C01-B22B-40CB-A1F4-3A6F16655060}"/>
    <cellStyle name="Heading 3 2 2 4 5 3 2 5" xfId="20716" xr:uid="{6E054F76-9FB9-4366-B788-27146579B9EC}"/>
    <cellStyle name="Heading 3 2 2 4 5 3 3" xfId="4399" xr:uid="{6A6EA3AA-0B5C-420A-A4D5-4A8CD6CA7BD4}"/>
    <cellStyle name="Heading 3 2 2 4 5 3 3 2" xfId="11300" xr:uid="{BA9A75F6-CA1E-4968-92F3-3CE95FB441DC}"/>
    <cellStyle name="Heading 3 2 2 4 5 3 3 2 2" xfId="25535" xr:uid="{D706D6B0-5BDE-443E-8F60-50AB4831578D}"/>
    <cellStyle name="Heading 3 2 2 4 5 3 3 3" xfId="17327" xr:uid="{4D6D061B-6FF5-4EDA-AD23-9B4B2D3D9342}"/>
    <cellStyle name="Heading 3 2 2 4 5 3 3 4" xfId="20968" xr:uid="{E418FAFB-9CBF-4DD8-B42A-9C9CD2C92CE7}"/>
    <cellStyle name="Heading 3 2 2 4 5 3 4" xfId="6168" xr:uid="{EFC2C7AB-1E0B-4F50-BFF6-6BB86C81F6BD}"/>
    <cellStyle name="Heading 3 2 2 4 5 3 4 2" xfId="9499" xr:uid="{4548CAF0-3A20-4C13-BCF5-47DB07DB2E67}"/>
    <cellStyle name="Heading 3 2 2 4 5 3 4 2 2" xfId="23739" xr:uid="{8541DFE6-86B8-4863-952E-C04B3BEA6296}"/>
    <cellStyle name="Heading 3 2 2 4 5 3 4 3" xfId="15534" xr:uid="{E4762B4E-C5F5-415B-B749-25BCFC86FD94}"/>
    <cellStyle name="Heading 3 2 2 4 5 3 4 4" xfId="21817" xr:uid="{5761D47D-0096-4E07-9A1D-F782BA6DDC51}"/>
    <cellStyle name="Heading 3 2 2 4 5 3 5" xfId="5165" xr:uid="{466B62AF-7C7F-41E2-8EDF-FFB5ED76C648}"/>
    <cellStyle name="Heading 3 2 2 4 5 3 5 2" xfId="12041" xr:uid="{B403F741-1E3B-4036-BFA4-B4BA1DE47C11}"/>
    <cellStyle name="Heading 3 2 2 4 5 3 5 2 2" xfId="26274" xr:uid="{0F1C5AC7-9952-4BD6-8728-92FD444E1346}"/>
    <cellStyle name="Heading 3 2 2 4 5 3 5 3" xfId="18093" xr:uid="{629F1D45-55EA-472A-9D44-E2D6EF5EE25A}"/>
    <cellStyle name="Heading 3 2 2 4 5 3 5 4" xfId="21437" xr:uid="{4FA17D05-DF67-4677-ADCE-6631C1C5E224}"/>
    <cellStyle name="Heading 3 2 2 4 5 3 6" xfId="4757" xr:uid="{631DF114-7BB7-4A52-8DAA-FE3B4509527A}"/>
    <cellStyle name="Heading 3 2 2 4 5 3 6 2" xfId="11637" xr:uid="{ECD20A96-B5BE-4670-B835-807C34BD7376}"/>
    <cellStyle name="Heading 3 2 2 4 5 3 6 2 2" xfId="25870" xr:uid="{AA3FDE0F-C598-4FD9-93A2-A288D19FD932}"/>
    <cellStyle name="Heading 3 2 2 4 5 3 6 3" xfId="17685" xr:uid="{24C2595A-95A4-4ED7-AB66-DD0F4DC5AFEB}"/>
    <cellStyle name="Heading 3 2 2 4 5 3 6 4" xfId="21158" xr:uid="{ACB11378-8494-42A9-96E4-F93D60610913}"/>
    <cellStyle name="Heading 3 2 2 4 5 3 7" xfId="7865" xr:uid="{F3C55FAF-E87D-440C-B478-99713BE2A20C}"/>
    <cellStyle name="Heading 3 2 2 4 5 3 7 2" xfId="20173" xr:uid="{BF052B7D-EF68-497A-ABF0-2A70373EA9F3}"/>
    <cellStyle name="Heading 3 2 2 4 5 3 7 3" xfId="22155" xr:uid="{A20D9784-3EB8-49D4-92E5-D5A3FD5F6DA5}"/>
    <cellStyle name="Heading 3 2 2 4 5 3 8" xfId="8619" xr:uid="{FF3711D3-5B7E-4439-A570-E5523FB0171F}"/>
    <cellStyle name="Heading 3 2 2 4 5 3 8 2" xfId="22867" xr:uid="{015991D9-0288-41FB-84CF-BD570B0DC41A}"/>
    <cellStyle name="Heading 3 2 2 4 5 3 9" xfId="14652" xr:uid="{9F135041-8A1F-45A0-AC9E-FEB169F763DD}"/>
    <cellStyle name="Heading 3 2 2 4 6" xfId="1270" xr:uid="{895FF97F-BADD-4C59-9D1E-5952A4639BFC}"/>
    <cellStyle name="Heading 3 2 2 4 6 10" xfId="14515" xr:uid="{CB09110D-C54F-4458-A525-5E2478A5CB80}"/>
    <cellStyle name="Heading 3 2 2 4 6 11" xfId="14407" xr:uid="{A3F39F22-EF66-4867-B366-09AEF576BE85}"/>
    <cellStyle name="Heading 3 2 2 4 6 2" xfId="3670" xr:uid="{931528AE-4C11-4B82-B46A-C309F7578FDC}"/>
    <cellStyle name="Heading 3 2 2 4 6 2 2" xfId="7290" xr:uid="{3D998CA3-CEE9-41A7-AF76-5BF7C04D01F1}"/>
    <cellStyle name="Heading 3 2 2 4 6 2 2 2" xfId="13540" xr:uid="{F8736F33-B923-4A2D-8684-0D53E49B8762}"/>
    <cellStyle name="Heading 3 2 2 4 6 2 2 2 2" xfId="27773" xr:uid="{69C5079C-2793-457A-9313-E02D8B8DAD1F}"/>
    <cellStyle name="Heading 3 2 2 4 6 2 2 3" xfId="19600" xr:uid="{2EF4E38C-0545-4EDA-B385-19FC65B919EE}"/>
    <cellStyle name="Heading 3 2 2 4 6 2 2 4" xfId="21874" xr:uid="{64179FED-9136-49E6-8EA1-D8178CB4F19F}"/>
    <cellStyle name="Heading 3 2 2 4 6 2 3" xfId="10622" xr:uid="{2E7A41AC-C444-4A5F-91D5-6E3EDF00DE1F}"/>
    <cellStyle name="Heading 3 2 2 4 6 2 3 2" xfId="24857" xr:uid="{2325E819-CF09-414A-9F43-EE2CA252A93B}"/>
    <cellStyle name="Heading 3 2 2 4 6 2 4" xfId="16649" xr:uid="{491E9918-FF90-478E-9D26-4C6E411EB5BD}"/>
    <cellStyle name="Heading 3 2 2 4 6 2 5" xfId="20579" xr:uid="{3A720361-E23A-4CD4-A499-97E0952B04FC}"/>
    <cellStyle name="Heading 3 2 2 4 6 3" xfId="4262" xr:uid="{72D455F8-0C23-4C76-85C7-194D36F9898B}"/>
    <cellStyle name="Heading 3 2 2 4 6 3 2" xfId="11163" xr:uid="{B0CEA4D3-412E-4BF3-A12D-2C7786EE7B75}"/>
    <cellStyle name="Heading 3 2 2 4 6 3 2 2" xfId="25398" xr:uid="{CB9E0490-4DE0-4A56-86B0-2500FBB65CB8}"/>
    <cellStyle name="Heading 3 2 2 4 6 3 3" xfId="17190" xr:uid="{58D4CBD2-7AC3-4A35-9F03-BAA2D845C9AB}"/>
    <cellStyle name="Heading 3 2 2 4 6 3 4" xfId="20831" xr:uid="{E57FDDAC-C315-4A2A-8B61-FBC282F1C8C7}"/>
    <cellStyle name="Heading 3 2 2 4 6 4" xfId="6077" xr:uid="{C41394BE-7DB2-4C91-844D-A27D0DE79710}"/>
    <cellStyle name="Heading 3 2 2 4 6 4 2" xfId="9408" xr:uid="{D2E850E3-D0AD-44D8-81D5-678375468254}"/>
    <cellStyle name="Heading 3 2 2 4 6 4 2 2" xfId="23648" xr:uid="{795F4576-F779-4B7D-9F44-7A83FFF01AB8}"/>
    <cellStyle name="Heading 3 2 2 4 6 4 3" xfId="15443" xr:uid="{6626A78F-DA4B-4103-A11E-66995948BB42}"/>
    <cellStyle name="Heading 3 2 2 4 6 4 4" xfId="21731" xr:uid="{37477BE6-333C-4FC8-B43E-040EAE54F78F}"/>
    <cellStyle name="Heading 3 2 2 4 6 5" xfId="5026" xr:uid="{AB7A4B7E-77D6-4142-B1C2-72766697CF17}"/>
    <cellStyle name="Heading 3 2 2 4 6 5 2" xfId="11902" xr:uid="{5B1AAED9-2828-4995-81E4-D136B1694295}"/>
    <cellStyle name="Heading 3 2 2 4 6 5 2 2" xfId="26135" xr:uid="{34AD6AF0-9B45-4ADB-83FA-32FFB05D684C}"/>
    <cellStyle name="Heading 3 2 2 4 6 5 3" xfId="17954" xr:uid="{3E8408EF-A672-4361-B035-C18F670C0028}"/>
    <cellStyle name="Heading 3 2 2 4 6 5 4" xfId="21298" xr:uid="{1F83F8FA-F121-48C6-A12D-D3F51652594B}"/>
    <cellStyle name="Heading 3 2 2 4 6 6" xfId="4830" xr:uid="{54B0F3E0-8462-4EAC-86CB-7357962A506B}"/>
    <cellStyle name="Heading 3 2 2 4 6 6 2" xfId="11708" xr:uid="{BE8B64AB-CD08-42A8-8AE0-604DD1308BDB}"/>
    <cellStyle name="Heading 3 2 2 4 6 6 2 2" xfId="25941" xr:uid="{626B781E-35BD-4898-B509-42FD7BD9B62F}"/>
    <cellStyle name="Heading 3 2 2 4 6 6 3" xfId="17758" xr:uid="{65895F3C-CA33-49C2-90EA-E603796037FE}"/>
    <cellStyle name="Heading 3 2 2 4 6 6 4" xfId="21174" xr:uid="{5545D06B-5086-455D-AC5D-640443142018}"/>
    <cellStyle name="Heading 3 2 2 4 6 7" xfId="7796" xr:uid="{FA3C05D1-402A-4A89-BCA9-7F50B6A12B85}"/>
    <cellStyle name="Heading 3 2 2 4 6 7 2" xfId="20104" xr:uid="{D7CE87E1-30E5-4452-ABF7-7673F8BC765E}"/>
    <cellStyle name="Heading 3 2 2 4 6 7 3" xfId="22086" xr:uid="{3885FAA7-A3DF-4A94-BFCD-59D53081C48A}"/>
    <cellStyle name="Heading 3 2 2 4 6 8" xfId="8479" xr:uid="{4EAF39B8-BA1E-4448-B9A5-742A3CF30D2F}"/>
    <cellStyle name="Heading 3 2 2 4 6 8 2" xfId="22729" xr:uid="{9542F192-29F2-4D1A-9880-013D518E7F70}"/>
    <cellStyle name="Heading 3 2 2 4 6 9" xfId="8127" xr:uid="{AD118D88-78B1-40DB-B02F-4CBD12BA4105}"/>
    <cellStyle name="Heading 3 2 2 4 6 9 2" xfId="22398" xr:uid="{7E0C760C-10A8-4F20-BE7B-AA1B0D98AB38}"/>
    <cellStyle name="Heading 3 2 2 4 7" xfId="2315" xr:uid="{0350FABB-8D86-4E98-A62A-A06F16F4C996}"/>
    <cellStyle name="Heading 3 2 2 4 7 10" xfId="20411" xr:uid="{0FA064D4-18CE-462E-B61E-55BBC081DF05}"/>
    <cellStyle name="Heading 3 2 2 4 7 2" xfId="3620" xr:uid="{6D0606E2-A179-43D3-84D7-AF8ED9F21C82}"/>
    <cellStyle name="Heading 3 2 2 4 7 2 2" xfId="7250" xr:uid="{E4C85A2A-FCE3-46A0-9F37-A68C87F7E201}"/>
    <cellStyle name="Heading 3 2 2 4 7 2 2 2" xfId="13500" xr:uid="{C21678BC-38D2-405B-9875-4CF94D5E05B1}"/>
    <cellStyle name="Heading 3 2 2 4 7 2 2 2 2" xfId="27733" xr:uid="{4A98D7E5-F52F-4727-9156-E6EAF9E9BEC4}"/>
    <cellStyle name="Heading 3 2 2 4 7 2 2 3" xfId="19560" xr:uid="{B7524966-B5DD-4E0F-BEE5-0AFA725D48DC}"/>
    <cellStyle name="Heading 3 2 2 4 7 2 2 4" xfId="21834" xr:uid="{399019F6-1326-468A-8E5B-D8ED3EB01924}"/>
    <cellStyle name="Heading 3 2 2 4 7 2 3" xfId="10583" xr:uid="{CA7FF0C5-9753-4560-AC06-52B3629A37FB}"/>
    <cellStyle name="Heading 3 2 2 4 7 2 3 2" xfId="24821" xr:uid="{A05BDFF9-00E8-46DD-AEA3-431DEDE736C8}"/>
    <cellStyle name="Heading 3 2 2 4 7 2 4" xfId="16613" xr:uid="{68F25C61-82B5-4945-B31B-ABC282A3DB7E}"/>
    <cellStyle name="Heading 3 2 2 4 7 2 5" xfId="20543" xr:uid="{71B64F73-9F85-4028-BC47-829D07B1D04F}"/>
    <cellStyle name="Heading 3 2 2 4 7 3" xfId="4226" xr:uid="{505C397F-B012-4E32-B4C7-BBA08C393B4E}"/>
    <cellStyle name="Heading 3 2 2 4 7 3 2" xfId="11127" xr:uid="{CEDF0BE6-FC98-4F5C-873F-240FA63290E8}"/>
    <cellStyle name="Heading 3 2 2 4 7 3 2 2" xfId="25362" xr:uid="{B5CD8AC6-3299-471A-B847-56CD2B085D97}"/>
    <cellStyle name="Heading 3 2 2 4 7 3 3" xfId="17154" xr:uid="{5A1BE91E-AD15-440A-98F1-FE2BD69B3244}"/>
    <cellStyle name="Heading 3 2 2 4 7 3 4" xfId="20795" xr:uid="{53CF701D-8EFB-4C2B-B76C-CC8ADB0D6BBC}"/>
    <cellStyle name="Heading 3 2 2 4 7 4" xfId="5924" xr:uid="{22E7B82F-4E96-4301-9789-B97CB507C169}"/>
    <cellStyle name="Heading 3 2 2 4 7 4 2" xfId="9258" xr:uid="{7E394B85-BF43-43E2-9AA0-038FDC9385B9}"/>
    <cellStyle name="Heading 3 2 2 4 7 4 2 2" xfId="23498" xr:uid="{6DC92187-9540-4EFA-A501-69D15D48614E}"/>
    <cellStyle name="Heading 3 2 2 4 7 4 3" xfId="15284" xr:uid="{6317B36E-083E-4ABF-BCA5-CB7BF455AB9F}"/>
    <cellStyle name="Heading 3 2 2 4 7 4 4" xfId="21588" xr:uid="{90DC954C-DADF-4A30-8F29-8686B0AF83A2}"/>
    <cellStyle name="Heading 3 2 2 4 7 5" xfId="4984" xr:uid="{82DB1F5C-E64A-4E26-9C08-7EEA085DC485}"/>
    <cellStyle name="Heading 3 2 2 4 7 5 2" xfId="11860" xr:uid="{553B7F9F-46D6-49DD-B388-1FDC5AA3DABF}"/>
    <cellStyle name="Heading 3 2 2 4 7 5 2 2" xfId="26093" xr:uid="{D144CA3A-9C8E-40AB-8A80-64DB34B87B5D}"/>
    <cellStyle name="Heading 3 2 2 4 7 5 3" xfId="17912" xr:uid="{4A148280-0A5F-4354-9707-FCDD436A949E}"/>
    <cellStyle name="Heading 3 2 2 4 7 5 4" xfId="21256" xr:uid="{3FFA3947-5E0B-4342-BE1D-D96825B6EF05}"/>
    <cellStyle name="Heading 3 2 2 4 7 6" xfId="7410" xr:uid="{E2E96D23-F55B-43BA-8D19-5C2C9B16818A}"/>
    <cellStyle name="Heading 3 2 2 4 7 6 2" xfId="13660" xr:uid="{24CC3E26-8A31-4354-A4A7-42D202B836F5}"/>
    <cellStyle name="Heading 3 2 2 4 7 6 2 2" xfId="27893" xr:uid="{4142B239-7D56-4388-9C57-745F7A8DFF8D}"/>
    <cellStyle name="Heading 3 2 2 4 7 6 3" xfId="19720" xr:uid="{F4A4B377-1858-4A68-B540-5C9DE9796D26}"/>
    <cellStyle name="Heading 3 2 2 4 7 6 4" xfId="21994" xr:uid="{9167B474-8A08-45B1-A12B-9CA9094827C8}"/>
    <cellStyle name="Heading 3 2 2 4 7 7" xfId="7827" xr:uid="{6B8AC02B-5A90-4890-8F04-08A33B02A39E}"/>
    <cellStyle name="Heading 3 2 2 4 7 7 2" xfId="20135" xr:uid="{FE633203-3CCF-49BB-B3D1-562AA39FCE2F}"/>
    <cellStyle name="Heading 3 2 2 4 7 7 3" xfId="22117" xr:uid="{1A9B1F8F-C5D4-4F9D-8730-1B9014B210B0}"/>
    <cellStyle name="Heading 3 2 2 4 7 8" xfId="8437" xr:uid="{50561A1D-6B13-404C-BA60-804A921ED120}"/>
    <cellStyle name="Heading 3 2 2 4 7 8 2" xfId="22689" xr:uid="{E695CD67-CDD3-4A08-B884-14CDF1AD9AD1}"/>
    <cellStyle name="Heading 3 2 2 4 7 9" xfId="14479" xr:uid="{67F4BC35-0A87-4DDA-AF15-F5A0CCF065A5}"/>
    <cellStyle name="Heading 3 2 2 4 8" xfId="32198" xr:uid="{3A2308D0-8EDA-4938-BE60-5B5EA588C6C5}"/>
    <cellStyle name="Heading 3 2 2 4 9" xfId="32280" xr:uid="{87C4C42F-D722-423C-A03F-B97F977F37E9}"/>
    <cellStyle name="Heading 3 2 2 5" xfId="1025" xr:uid="{45784307-FCA4-4C2C-B8AB-7948598744AE}"/>
    <cellStyle name="Heading 3 2 2 5 2" xfId="1146" xr:uid="{8A94C275-E0AC-4332-A21B-191DEFA34B64}"/>
    <cellStyle name="Heading 3 2 2 5 2 2" xfId="1393" xr:uid="{90335EBB-CDA5-41E2-9887-7C9EE189BD0D}"/>
    <cellStyle name="Heading 3 2 2 5 2 2 10" xfId="14569" xr:uid="{AEE4C822-07B2-4A2D-ADF1-BE0C1C63DCE6}"/>
    <cellStyle name="Heading 3 2 2 5 2 2 11" xfId="14121" xr:uid="{E8013E96-52DF-4CFE-8730-0D46E5273921}"/>
    <cellStyle name="Heading 3 2 2 5 2 2 2" xfId="3728" xr:uid="{A99ABD45-7E3D-4327-BFD4-0A10FDFE138F}"/>
    <cellStyle name="Heading 3 2 2 5 2 2 2 2" xfId="7344" xr:uid="{8F4CBE7D-CD84-4743-B72C-8EB71C7E513A}"/>
    <cellStyle name="Heading 3 2 2 5 2 2 2 2 2" xfId="13594" xr:uid="{91492DE8-823F-468F-8BF4-FF4F585C089C}"/>
    <cellStyle name="Heading 3 2 2 5 2 2 2 2 2 2" xfId="27827" xr:uid="{94103E42-184D-4BB2-9348-6ED71BD8A311}"/>
    <cellStyle name="Heading 3 2 2 5 2 2 2 2 3" xfId="19654" xr:uid="{EEBA870B-CBB0-4B79-AF6F-6D876F0581CF}"/>
    <cellStyle name="Heading 3 2 2 5 2 2 2 2 4" xfId="21928" xr:uid="{AC59E25E-DB36-48FE-AA07-C61ADA9EA9B1}"/>
    <cellStyle name="Heading 3 2 2 5 2 2 2 3" xfId="10676" xr:uid="{13C88B5D-3725-44B9-B543-2C31CBDE69AE}"/>
    <cellStyle name="Heading 3 2 2 5 2 2 2 3 2" xfId="24911" xr:uid="{4708A281-E258-4C89-A199-50E8418E95F8}"/>
    <cellStyle name="Heading 3 2 2 5 2 2 2 4" xfId="16703" xr:uid="{31890579-39FD-4B70-9F13-3BDA1B302B29}"/>
    <cellStyle name="Heading 3 2 2 5 2 2 2 5" xfId="20633" xr:uid="{3B3EFA28-72D9-493A-85F7-AD1D1AB81702}"/>
    <cellStyle name="Heading 3 2 2 5 2 2 3" xfId="4316" xr:uid="{7CEA64A8-725C-4C4B-977D-1E0ED4F38DDF}"/>
    <cellStyle name="Heading 3 2 2 5 2 2 3 2" xfId="11217" xr:uid="{FC9F7AE4-DB93-4020-9DCC-BD531E0AE159}"/>
    <cellStyle name="Heading 3 2 2 5 2 2 3 2 2" xfId="25452" xr:uid="{DAC88F32-ACD1-4A9E-9B82-1780FCF15C5B}"/>
    <cellStyle name="Heading 3 2 2 5 2 2 3 3" xfId="17244" xr:uid="{3766FECD-C14F-4A27-9A21-6A4C815322F4}"/>
    <cellStyle name="Heading 3 2 2 5 2 2 3 4" xfId="20885" xr:uid="{5A899FB5-2FB5-4BC5-BAA1-10623A212E56}"/>
    <cellStyle name="Heading 3 2 2 5 2 2 4" xfId="5968" xr:uid="{1F406FFA-95F8-4869-AB4A-D78936EAE4CD}"/>
    <cellStyle name="Heading 3 2 2 5 2 2 4 2" xfId="9299" xr:uid="{9E2F2CC7-93E8-43B0-BFEB-1A42FCBEB74D}"/>
    <cellStyle name="Heading 3 2 2 5 2 2 4 2 2" xfId="23539" xr:uid="{6C441F90-5507-4445-8F5A-D0C0FB7512BB}"/>
    <cellStyle name="Heading 3 2 2 5 2 2 4 3" xfId="15334" xr:uid="{9BFDDEFF-0CD0-4A03-A3DB-F41CC6DAEC84}"/>
    <cellStyle name="Heading 3 2 2 5 2 2 4 4" xfId="21626" xr:uid="{CF37E13D-7930-4467-A910-6C4EDDEF36D6}"/>
    <cellStyle name="Heading 3 2 2 5 2 2 5" xfId="5080" xr:uid="{39D6BE5F-3923-4AF8-B456-4BD77BE5A3A2}"/>
    <cellStyle name="Heading 3 2 2 5 2 2 5 2" xfId="11956" xr:uid="{32F6F08A-F0C8-4113-BE94-B05F43A7E124}"/>
    <cellStyle name="Heading 3 2 2 5 2 2 5 2 2" xfId="26189" xr:uid="{D53014C9-70D3-4396-A8D1-FCEC2C3AF838}"/>
    <cellStyle name="Heading 3 2 2 5 2 2 5 3" xfId="18008" xr:uid="{3CD8E7FC-9C3D-467B-8304-2AC6AC1F50E2}"/>
    <cellStyle name="Heading 3 2 2 5 2 2 5 4" xfId="21352" xr:uid="{AB57A716-58D9-49E5-83F8-4C95579D0695}"/>
    <cellStyle name="Heading 3 2 2 5 2 2 6" xfId="4709" xr:uid="{065F583E-2105-4114-8500-36B13C53B86C}"/>
    <cellStyle name="Heading 3 2 2 5 2 2 6 2" xfId="11591" xr:uid="{2324D08A-1804-4A29-8595-93A85CE06930}"/>
    <cellStyle name="Heading 3 2 2 5 2 2 6 2 2" xfId="25824" xr:uid="{5C43D355-A9E8-4348-ADAD-997DC68CB977}"/>
    <cellStyle name="Heading 3 2 2 5 2 2 6 3" xfId="17637" xr:uid="{7E9A0725-93F2-4D6B-A2B0-E6F05901B6BD}"/>
    <cellStyle name="Heading 3 2 2 5 2 2 6 4" xfId="21142" xr:uid="{10D988A0-CBAD-403A-92BE-54308E96B799}"/>
    <cellStyle name="Heading 3 2 2 5 2 2 7" xfId="7860" xr:uid="{4C93E5D1-8A85-4327-93C7-0ACD97C83B7D}"/>
    <cellStyle name="Heading 3 2 2 5 2 2 7 2" xfId="20168" xr:uid="{0165558C-0131-4C7D-892D-945CAC771039}"/>
    <cellStyle name="Heading 3 2 2 5 2 2 7 3" xfId="22150" xr:uid="{5256C895-08B9-4760-B8B1-D52D15E2A682}"/>
    <cellStyle name="Heading 3 2 2 5 2 2 8" xfId="8534" xr:uid="{64272E47-4632-40F0-ADCC-95244525FD85}"/>
    <cellStyle name="Heading 3 2 2 5 2 2 8 2" xfId="22783" xr:uid="{E65E722C-652C-464B-B05F-CAF783511983}"/>
    <cellStyle name="Heading 3 2 2 5 2 2 9" xfId="8316" xr:uid="{2B8934A4-1427-488C-9CC0-B1AACE959E93}"/>
    <cellStyle name="Heading 3 2 2 5 2 2 9 2" xfId="22583" xr:uid="{2937128E-9B71-4B80-B9BA-AAEBB267FCCA}"/>
    <cellStyle name="Heading 3 2 2 5 2 3" xfId="2440" xr:uid="{FA45B3EA-4EB5-45A7-9AC7-53B25BB09AFD}"/>
    <cellStyle name="Heading 3 2 2 5 2 3 10" xfId="20474" xr:uid="{018C92B5-E072-4294-BB33-657C26C2E791}"/>
    <cellStyle name="Heading 3 2 2 5 2 3 2" xfId="3814" xr:uid="{BFA9FE79-DCAD-4D6E-AB32-AFB47D786EB1}"/>
    <cellStyle name="Heading 3 2 2 5 2 3 2 2" xfId="7429" xr:uid="{54A4EAF0-C910-4319-8A57-76C74BA953E2}"/>
    <cellStyle name="Heading 3 2 2 5 2 3 2 2 2" xfId="13679" xr:uid="{770D1572-D2A2-4653-A611-F67650734EC7}"/>
    <cellStyle name="Heading 3 2 2 5 2 3 2 2 2 2" xfId="27912" xr:uid="{BC8F9404-28C1-4D53-B4E2-1D9F439B59E0}"/>
    <cellStyle name="Heading 3 2 2 5 2 3 2 2 3" xfId="19739" xr:uid="{7B4DDC62-BC87-47A8-B356-C13E17DE6677}"/>
    <cellStyle name="Heading 3 2 2 5 2 3 2 2 4" xfId="22013" xr:uid="{396CFFA4-30BA-4903-A717-8DB9656D4A99}"/>
    <cellStyle name="Heading 3 2 2 5 2 3 2 3" xfId="10760" xr:uid="{37DA45A8-0773-4C51-A090-1D95E8E1BF98}"/>
    <cellStyle name="Heading 3 2 2 5 2 3 2 3 2" xfId="24995" xr:uid="{01EA8128-48FD-49D9-8888-A4633C4CBDE6}"/>
    <cellStyle name="Heading 3 2 2 5 2 3 2 4" xfId="16787" xr:uid="{D982D8D3-714E-42D4-BB72-9FC58391A56D}"/>
    <cellStyle name="Heading 3 2 2 5 2 3 2 5" xfId="20717" xr:uid="{D7EAD5B6-26B8-4BED-AAD6-2855BB311A01}"/>
    <cellStyle name="Heading 3 2 2 5 2 3 3" xfId="4400" xr:uid="{97DA635A-AAFA-4461-916D-8523C6635A2C}"/>
    <cellStyle name="Heading 3 2 2 5 2 3 3 2" xfId="11301" xr:uid="{59728BEE-0253-4EB3-B3FE-EF708298FA57}"/>
    <cellStyle name="Heading 3 2 2 5 2 3 3 2 2" xfId="25536" xr:uid="{2BBC1AE0-D091-42DB-8FD0-D573E4CC5742}"/>
    <cellStyle name="Heading 3 2 2 5 2 3 3 3" xfId="17328" xr:uid="{F9EF0A83-02A0-4B8D-B88F-A06EBAD4E780}"/>
    <cellStyle name="Heading 3 2 2 5 2 3 3 4" xfId="20969" xr:uid="{0B933B48-9A75-4C4F-8847-CB62AAD2C4B8}"/>
    <cellStyle name="Heading 3 2 2 5 2 3 4" xfId="6064" xr:uid="{BEAEEE07-680E-4A09-A007-686B3B162285}"/>
    <cellStyle name="Heading 3 2 2 5 2 3 4 2" xfId="9395" xr:uid="{5C5B36CC-1CE9-4ABC-B3DA-B92AE60CA1A5}"/>
    <cellStyle name="Heading 3 2 2 5 2 3 4 2 2" xfId="23635" xr:uid="{C40D5CBF-931E-43FF-8DF3-8DB68D866C5E}"/>
    <cellStyle name="Heading 3 2 2 5 2 3 4 3" xfId="15430" xr:uid="{E3E82EDF-B9B6-41FF-8865-065263EA19EB}"/>
    <cellStyle name="Heading 3 2 2 5 2 3 4 4" xfId="21718" xr:uid="{3E87BC4B-0433-4676-9536-1303E43E4265}"/>
    <cellStyle name="Heading 3 2 2 5 2 3 5" xfId="5166" xr:uid="{F807C5A4-BE31-4998-B7E0-8647612A600A}"/>
    <cellStyle name="Heading 3 2 2 5 2 3 5 2" xfId="12042" xr:uid="{ECF304C2-5C4E-4C0F-ABEB-80030E0CE2A6}"/>
    <cellStyle name="Heading 3 2 2 5 2 3 5 2 2" xfId="26275" xr:uid="{587DB745-0127-4822-B652-07D0303AA101}"/>
    <cellStyle name="Heading 3 2 2 5 2 3 5 3" xfId="18094" xr:uid="{1DDD5D6E-CA92-4FA8-8632-44AE4622EE43}"/>
    <cellStyle name="Heading 3 2 2 5 2 3 5 4" xfId="21438" xr:uid="{4A0D18A6-D41B-423B-8DC1-AA8DCC410C64}"/>
    <cellStyle name="Heading 3 2 2 5 2 3 6" xfId="4915" xr:uid="{6E8B6E3A-498D-4AAE-B85E-7251B5A6464B}"/>
    <cellStyle name="Heading 3 2 2 5 2 3 6 2" xfId="11791" xr:uid="{905AEA83-96BB-4612-B318-1B9ADAC02D17}"/>
    <cellStyle name="Heading 3 2 2 5 2 3 6 2 2" xfId="26024" xr:uid="{BAF66146-948A-44D1-B13D-BC82D6718DC4}"/>
    <cellStyle name="Heading 3 2 2 5 2 3 6 3" xfId="17843" xr:uid="{D46FC9E8-C1A1-4F57-BDC6-B4F247B2F3F8}"/>
    <cellStyle name="Heading 3 2 2 5 2 3 6 4" xfId="21234" xr:uid="{F0556ADC-5F88-4601-9CE9-E46E55719009}"/>
    <cellStyle name="Heading 3 2 2 5 2 3 7" xfId="7803" xr:uid="{A5A35C95-0131-48E8-ABD4-FB4DBBACBD42}"/>
    <cellStyle name="Heading 3 2 2 5 2 3 7 2" xfId="20111" xr:uid="{4A737CF1-E479-418B-B221-F45F3D0EE7FE}"/>
    <cellStyle name="Heading 3 2 2 5 2 3 7 3" xfId="22093" xr:uid="{D788FC65-861E-466B-BC2A-0D4DD1A4A3BE}"/>
    <cellStyle name="Heading 3 2 2 5 2 3 8" xfId="8620" xr:uid="{AD06EE12-197F-4E72-B1A5-E4B8813A3D78}"/>
    <cellStyle name="Heading 3 2 2 5 2 3 8 2" xfId="22868" xr:uid="{468CE316-DBC1-4166-9939-1003DD930F0A}"/>
    <cellStyle name="Heading 3 2 2 5 2 3 9" xfId="14653" xr:uid="{EFC480B2-7D41-4122-9A11-960293EE89E4}"/>
    <cellStyle name="Heading 3 2 2 5 3" xfId="1147" xr:uid="{6FA17D50-8372-45F6-B140-893A9CBFF3F6}"/>
    <cellStyle name="Heading 3 2 2 5 3 2" xfId="1394" xr:uid="{AAE752E0-130B-4940-8152-18BA70E1640F}"/>
    <cellStyle name="Heading 3 2 2 5 3 2 10" xfId="14570" xr:uid="{B43E725A-6578-4F79-AECA-46C07259EBF3}"/>
    <cellStyle name="Heading 3 2 2 5 3 2 11" xfId="14368" xr:uid="{C039443C-217D-4EDE-A45C-5266FE2E97C1}"/>
    <cellStyle name="Heading 3 2 2 5 3 2 2" xfId="3729" xr:uid="{9104947F-201B-40BA-8034-8576574D75C2}"/>
    <cellStyle name="Heading 3 2 2 5 3 2 2 2" xfId="7345" xr:uid="{68991989-F3CB-4B28-953D-885498D154AA}"/>
    <cellStyle name="Heading 3 2 2 5 3 2 2 2 2" xfId="13595" xr:uid="{F2CE3364-EF30-4B3E-936E-6462B93BED34}"/>
    <cellStyle name="Heading 3 2 2 5 3 2 2 2 2 2" xfId="27828" xr:uid="{BF4AD099-2CC5-4D35-B9DF-17F12E7E8AD8}"/>
    <cellStyle name="Heading 3 2 2 5 3 2 2 2 3" xfId="19655" xr:uid="{FD0E233E-F8FA-4323-9E3D-05C473235928}"/>
    <cellStyle name="Heading 3 2 2 5 3 2 2 2 4" xfId="21929" xr:uid="{EDCA28CE-5D83-41C2-B4A2-15025B5A2D09}"/>
    <cellStyle name="Heading 3 2 2 5 3 2 2 3" xfId="10677" xr:uid="{95016408-6FCC-47D2-9D6C-FEAD1978586C}"/>
    <cellStyle name="Heading 3 2 2 5 3 2 2 3 2" xfId="24912" xr:uid="{FB748BC8-44FC-40AC-AFE5-9135A3692D56}"/>
    <cellStyle name="Heading 3 2 2 5 3 2 2 4" xfId="16704" xr:uid="{9B516720-4EF0-4D9B-B1BD-1202297103BD}"/>
    <cellStyle name="Heading 3 2 2 5 3 2 2 5" xfId="20634" xr:uid="{CAD4BDC6-DEAA-497C-BBF0-CDB7548CB290}"/>
    <cellStyle name="Heading 3 2 2 5 3 2 3" xfId="4317" xr:uid="{7E2CDC93-8493-4D2D-9DE8-56D34120515B}"/>
    <cellStyle name="Heading 3 2 2 5 3 2 3 2" xfId="11218" xr:uid="{7DD021C1-67FD-43D8-A6E6-04CE818015D5}"/>
    <cellStyle name="Heading 3 2 2 5 3 2 3 2 2" xfId="25453" xr:uid="{86678666-37E9-4970-A719-E7EB524E61AC}"/>
    <cellStyle name="Heading 3 2 2 5 3 2 3 3" xfId="17245" xr:uid="{E7EE03ED-42FA-478E-992F-4FA403BB3933}"/>
    <cellStyle name="Heading 3 2 2 5 3 2 3 4" xfId="20886" xr:uid="{06D0EEA7-93C5-42E8-A1A4-CCE7821FAA9E}"/>
    <cellStyle name="Heading 3 2 2 5 3 2 4" xfId="6001" xr:uid="{E2D170B1-E1E9-4551-88F7-A778D1788DC4}"/>
    <cellStyle name="Heading 3 2 2 5 3 2 4 2" xfId="9332" xr:uid="{C9C1200A-D25C-4322-9A3F-13817AA4A3CD}"/>
    <cellStyle name="Heading 3 2 2 5 3 2 4 2 2" xfId="23572" xr:uid="{8393F905-DFE0-4111-A4BE-5CED4A23CBF2}"/>
    <cellStyle name="Heading 3 2 2 5 3 2 4 3" xfId="15367" xr:uid="{0C2A0335-3772-4769-8CD3-32B9C082B033}"/>
    <cellStyle name="Heading 3 2 2 5 3 2 4 4" xfId="21656" xr:uid="{7D80A37B-4F3E-4508-9513-EF7801107166}"/>
    <cellStyle name="Heading 3 2 2 5 3 2 5" xfId="5081" xr:uid="{463A1E9F-35D5-43C0-8807-95C5300857F8}"/>
    <cellStyle name="Heading 3 2 2 5 3 2 5 2" xfId="11957" xr:uid="{0F942F27-4B75-41D6-A8A3-DD2AE97A53F9}"/>
    <cellStyle name="Heading 3 2 2 5 3 2 5 2 2" xfId="26190" xr:uid="{09FBEF2B-7F00-4643-A62E-CD1722587A43}"/>
    <cellStyle name="Heading 3 2 2 5 3 2 5 3" xfId="18009" xr:uid="{34BAE6E2-220E-4B38-A925-926D44F64A6F}"/>
    <cellStyle name="Heading 3 2 2 5 3 2 5 4" xfId="21353" xr:uid="{31E4212D-6200-4019-971C-98BD4165BDC5}"/>
    <cellStyle name="Heading 3 2 2 5 3 2 6" xfId="4642" xr:uid="{57F74A3E-F94B-41A2-B985-6B2F248AFFE9}"/>
    <cellStyle name="Heading 3 2 2 5 3 2 6 2" xfId="11526" xr:uid="{9D5F588E-F210-48F5-A50E-77B4FD50DE3B}"/>
    <cellStyle name="Heading 3 2 2 5 3 2 6 2 2" xfId="25759" xr:uid="{88D2BE3E-0027-405A-B2B3-9EA187CF51C5}"/>
    <cellStyle name="Heading 3 2 2 5 3 2 6 3" xfId="17570" xr:uid="{0AA7F5FC-1FD8-4D00-800F-BC3C85836165}"/>
    <cellStyle name="Heading 3 2 2 5 3 2 6 4" xfId="21120" xr:uid="{3CDA6D2F-6C3A-48AC-BAF3-319C4C0E7775}"/>
    <cellStyle name="Heading 3 2 2 5 3 2 7" xfId="7791" xr:uid="{FCD6B53D-0C79-4863-848B-4A67463C885D}"/>
    <cellStyle name="Heading 3 2 2 5 3 2 7 2" xfId="20099" xr:uid="{F6654F09-84FE-4679-8A0D-FC0F9C9FE117}"/>
    <cellStyle name="Heading 3 2 2 5 3 2 7 3" xfId="22081" xr:uid="{47C8F8D6-77C1-42DB-A85D-06279F3554BF}"/>
    <cellStyle name="Heading 3 2 2 5 3 2 8" xfId="8535" xr:uid="{D8555D58-3210-428E-92A4-294299EF768B}"/>
    <cellStyle name="Heading 3 2 2 5 3 2 8 2" xfId="22784" xr:uid="{05FDCF66-9A1A-48C6-A4CB-18EAD814B00B}"/>
    <cellStyle name="Heading 3 2 2 5 3 2 9" xfId="8307" xr:uid="{FFE94CCA-BA7A-4FA6-BB97-040F9020BD34}"/>
    <cellStyle name="Heading 3 2 2 5 3 2 9 2" xfId="22574" xr:uid="{95E494E2-F55B-49DA-896A-546C8F7B5A64}"/>
    <cellStyle name="Heading 3 2 2 5 3 3" xfId="2426" xr:uid="{DD14D13D-A56A-41FC-B5D8-65B03C8F437A}"/>
    <cellStyle name="Heading 3 2 2 5 3 3 10" xfId="20460" xr:uid="{6F509C6D-70F3-41AF-B2AF-6725770733CA}"/>
    <cellStyle name="Heading 3 2 2 5 3 3 2" xfId="3815" xr:uid="{02BF458E-6521-4209-A279-B424D0762A60}"/>
    <cellStyle name="Heading 3 2 2 5 3 3 2 2" xfId="7430" xr:uid="{FCCCF448-EEDF-4B3F-A2CD-0760BAB38837}"/>
    <cellStyle name="Heading 3 2 2 5 3 3 2 2 2" xfId="13680" xr:uid="{3C962BB5-E6CE-47AD-ABD2-F0338FB0908A}"/>
    <cellStyle name="Heading 3 2 2 5 3 3 2 2 2 2" xfId="27913" xr:uid="{18DDA9C5-7596-42DE-9652-25CE1D805D4E}"/>
    <cellStyle name="Heading 3 2 2 5 3 3 2 2 3" xfId="19740" xr:uid="{C75E1CD4-EFEC-45C2-857E-729B6542899A}"/>
    <cellStyle name="Heading 3 2 2 5 3 3 2 2 4" xfId="22014" xr:uid="{1899099D-C50B-4DE6-9F77-537646DD16DB}"/>
    <cellStyle name="Heading 3 2 2 5 3 3 2 3" xfId="10761" xr:uid="{93E1DB86-CB7E-49FE-AB0F-7F27E74765ED}"/>
    <cellStyle name="Heading 3 2 2 5 3 3 2 3 2" xfId="24996" xr:uid="{940AD293-05B0-44FB-9DC1-2EE26412A2D2}"/>
    <cellStyle name="Heading 3 2 2 5 3 3 2 4" xfId="16788" xr:uid="{EF34E775-02F4-4D18-975F-EB93D679CC1B}"/>
    <cellStyle name="Heading 3 2 2 5 3 3 2 5" xfId="20718" xr:uid="{72389250-C2C9-47B7-B0CF-AABC849F9B1B}"/>
    <cellStyle name="Heading 3 2 2 5 3 3 3" xfId="4401" xr:uid="{8064C8C3-FBC4-4536-AD1E-4320A6D640CB}"/>
    <cellStyle name="Heading 3 2 2 5 3 3 3 2" xfId="11302" xr:uid="{F51D5A4E-64AB-48C7-88CD-95C991051EB7}"/>
    <cellStyle name="Heading 3 2 2 5 3 3 3 2 2" xfId="25537" xr:uid="{7A39304C-6BE1-45C2-A7A3-19264E6EB45F}"/>
    <cellStyle name="Heading 3 2 2 5 3 3 3 3" xfId="17329" xr:uid="{92A0D7B8-8E10-4008-93E1-A5C4E795DF62}"/>
    <cellStyle name="Heading 3 2 2 5 3 3 3 4" xfId="20970" xr:uid="{7792D3F8-E9B9-439D-8AE5-903124D1754D}"/>
    <cellStyle name="Heading 3 2 2 5 3 3 4" xfId="6044" xr:uid="{7EB765F3-2828-428B-9CB4-91AD5B40B831}"/>
    <cellStyle name="Heading 3 2 2 5 3 3 4 2" xfId="9375" xr:uid="{B9AEA51E-3D2E-4B11-8F1A-657FBDF7AE72}"/>
    <cellStyle name="Heading 3 2 2 5 3 3 4 2 2" xfId="23615" xr:uid="{6650DD34-01DC-4AD4-8A40-6F9A06DC4DB5}"/>
    <cellStyle name="Heading 3 2 2 5 3 3 4 3" xfId="15410" xr:uid="{024B82DC-F1B1-4EC0-9CD5-98D5188749E2}"/>
    <cellStyle name="Heading 3 2 2 5 3 3 4 4" xfId="21698" xr:uid="{729AFA99-2796-4B8A-A9CF-91B00C4E0ADF}"/>
    <cellStyle name="Heading 3 2 2 5 3 3 5" xfId="5167" xr:uid="{4ED2070C-FC12-4622-9925-8D3BA9F065B4}"/>
    <cellStyle name="Heading 3 2 2 5 3 3 5 2" xfId="12043" xr:uid="{CB117ED9-013E-4D0A-994F-5AADCF6494F1}"/>
    <cellStyle name="Heading 3 2 2 5 3 3 5 2 2" xfId="26276" xr:uid="{E75F011D-20BE-4CB2-9516-DB65D42A8E41}"/>
    <cellStyle name="Heading 3 2 2 5 3 3 5 3" xfId="18095" xr:uid="{724B1B9A-E896-4520-B8CD-50797276990A}"/>
    <cellStyle name="Heading 3 2 2 5 3 3 5 4" xfId="21439" xr:uid="{24F0E00A-C261-4D35-ABAD-910EAEF8E293}"/>
    <cellStyle name="Heading 3 2 2 5 3 3 6" xfId="5778" xr:uid="{15B7983B-B4A1-41F7-A92E-502A66D3EFCC}"/>
    <cellStyle name="Heading 3 2 2 5 3 3 6 2" xfId="12315" xr:uid="{6CD62123-17B4-42B5-B727-E58DE52E334B}"/>
    <cellStyle name="Heading 3 2 2 5 3 3 6 2 2" xfId="26548" xr:uid="{1D69F0C7-43B3-4445-BB03-9EB7D80D5220}"/>
    <cellStyle name="Heading 3 2 2 5 3 3 6 3" xfId="18370" xr:uid="{5079F664-33B0-418C-847E-94B569635693}"/>
    <cellStyle name="Heading 3 2 2 5 3 3 6 4" xfId="21529" xr:uid="{5373C1F1-58BC-422C-8A1B-CAE31110493B}"/>
    <cellStyle name="Heading 3 2 2 5 3 3 7" xfId="7937" xr:uid="{634F45B8-3D04-4E4B-AB4C-B58E78201388}"/>
    <cellStyle name="Heading 3 2 2 5 3 3 7 2" xfId="20245" xr:uid="{1A663C4E-3A89-42BA-B305-26DB26C12571}"/>
    <cellStyle name="Heading 3 2 2 5 3 3 7 3" xfId="22227" xr:uid="{AD228C6F-DA58-4F6B-B093-934425A2B749}"/>
    <cellStyle name="Heading 3 2 2 5 3 3 8" xfId="8621" xr:uid="{FE20034D-BD03-4694-AD61-2A7D76507AE9}"/>
    <cellStyle name="Heading 3 2 2 5 3 3 8 2" xfId="22869" xr:uid="{B5521657-FD60-4DA6-9584-1A8254857CBA}"/>
    <cellStyle name="Heading 3 2 2 5 3 3 9" xfId="14654" xr:uid="{316A8F1D-366B-41A3-927B-7F45C86160DA}"/>
    <cellStyle name="Heading 3 2 2 5 4" xfId="1342" xr:uid="{94DC5DD9-BE43-4E80-A8A3-90AE1E38A8CC}"/>
    <cellStyle name="Heading 3 2 2 5 4 10" xfId="14537" xr:uid="{7FB2F43F-7D53-4B0A-B895-953563360B5E}"/>
    <cellStyle name="Heading 3 2 2 5 4 11" xfId="14119" xr:uid="{C0AD8B4A-06CC-4797-BDE5-0C56CD95D870}"/>
    <cellStyle name="Heading 3 2 2 5 4 2" xfId="3694" xr:uid="{5CAB15D6-A3FA-471F-A2F4-DFE91F7C01FB}"/>
    <cellStyle name="Heading 3 2 2 5 4 2 2" xfId="7312" xr:uid="{781E428C-5D91-4DBF-AFF5-C14174A48B2D}"/>
    <cellStyle name="Heading 3 2 2 5 4 2 2 2" xfId="13562" xr:uid="{C3F6C4EC-6240-4CEE-AAD4-5E3D74F299FA}"/>
    <cellStyle name="Heading 3 2 2 5 4 2 2 2 2" xfId="27795" xr:uid="{18A25740-A749-480C-9D2F-E35E7EFB762C}"/>
    <cellStyle name="Heading 3 2 2 5 4 2 2 3" xfId="19622" xr:uid="{08239AB4-7019-412F-8A91-EC839A1FE749}"/>
    <cellStyle name="Heading 3 2 2 5 4 2 2 4" xfId="21896" xr:uid="{F64D66CD-0D70-4D99-805B-98CFF754FE3B}"/>
    <cellStyle name="Heading 3 2 2 5 4 2 3" xfId="10644" xr:uid="{44AD465C-43F2-4C07-9F7E-D2106E751491}"/>
    <cellStyle name="Heading 3 2 2 5 4 2 3 2" xfId="24879" xr:uid="{71941462-C22A-4E97-A5F7-4E34CBF4D671}"/>
    <cellStyle name="Heading 3 2 2 5 4 2 4" xfId="16671" xr:uid="{8BD5BEA3-0858-4210-A00C-AF5DCBF80BB3}"/>
    <cellStyle name="Heading 3 2 2 5 4 2 5" xfId="20601" xr:uid="{4B0E9DA7-00F1-4C98-A5BD-5929683E03FD}"/>
    <cellStyle name="Heading 3 2 2 5 4 3" xfId="4284" xr:uid="{F7ABD913-CC89-4748-8B82-9A8830089EE2}"/>
    <cellStyle name="Heading 3 2 2 5 4 3 2" xfId="11185" xr:uid="{B90588B4-9130-4771-96E4-249C9E1A908B}"/>
    <cellStyle name="Heading 3 2 2 5 4 3 2 2" xfId="25420" xr:uid="{E2E7DF12-23DA-45D4-AA86-A290A7E4002D}"/>
    <cellStyle name="Heading 3 2 2 5 4 3 3" xfId="17212" xr:uid="{1A718930-BD06-4F75-9047-F7BAF3A97A87}"/>
    <cellStyle name="Heading 3 2 2 5 4 3 4" xfId="20853" xr:uid="{30517A94-F377-40DA-BB9F-039A16BCD1B5}"/>
    <cellStyle name="Heading 3 2 2 5 4 4" xfId="5972" xr:uid="{E98229C1-CA6A-477C-BEF1-3BF30349D9EF}"/>
    <cellStyle name="Heading 3 2 2 5 4 4 2" xfId="9303" xr:uid="{227EEB09-C2AD-41E2-A864-05E0E62EB171}"/>
    <cellStyle name="Heading 3 2 2 5 4 4 2 2" xfId="23543" xr:uid="{CB6F6702-49C4-410C-B772-56C601AD481F}"/>
    <cellStyle name="Heading 3 2 2 5 4 4 3" xfId="15338" xr:uid="{E5F0DAB5-12C4-4F4A-832F-33F51090BAAF}"/>
    <cellStyle name="Heading 3 2 2 5 4 4 4" xfId="21630" xr:uid="{6B5979C9-5FAA-48D4-A533-89A899AF9D39}"/>
    <cellStyle name="Heading 3 2 2 5 4 5" xfId="5048" xr:uid="{6AB5EEF8-3C2D-4B00-951E-B871479D8A64}"/>
    <cellStyle name="Heading 3 2 2 5 4 5 2" xfId="11924" xr:uid="{9ADDCA95-AE47-40E8-9667-009A1D53CA87}"/>
    <cellStyle name="Heading 3 2 2 5 4 5 2 2" xfId="26157" xr:uid="{D98F0B23-11BE-4ED8-8B9A-6CF07C3FE559}"/>
    <cellStyle name="Heading 3 2 2 5 4 5 3" xfId="17976" xr:uid="{001F0155-F3A5-4874-9CEA-F7C2190B0DC2}"/>
    <cellStyle name="Heading 3 2 2 5 4 5 4" xfId="21320" xr:uid="{B653C384-8A42-41C2-AF04-AE43D786792B}"/>
    <cellStyle name="Heading 3 2 2 5 4 6" xfId="4879" xr:uid="{EDBB8DE0-5DCE-485D-9E3C-C7D07E8870DF}"/>
    <cellStyle name="Heading 3 2 2 5 4 6 2" xfId="11757" xr:uid="{3F8505AF-0AD4-4AF8-A369-CB707C66BA6C}"/>
    <cellStyle name="Heading 3 2 2 5 4 6 2 2" xfId="25990" xr:uid="{9A80D526-EE31-466F-B01F-D081AD82B4E5}"/>
    <cellStyle name="Heading 3 2 2 5 4 6 3" xfId="17807" xr:uid="{488DEBFA-6869-4534-A414-501C1131C8F0}"/>
    <cellStyle name="Heading 3 2 2 5 4 6 4" xfId="21210" xr:uid="{AF11762A-E100-42EF-9CA9-42188A9AFCE6}"/>
    <cellStyle name="Heading 3 2 2 5 4 7" xfId="7828" xr:uid="{8571B38B-676C-4E20-9727-6FE683A1F6E4}"/>
    <cellStyle name="Heading 3 2 2 5 4 7 2" xfId="20136" xr:uid="{316FE7A2-0A46-4D7A-94A9-18B60EC03D34}"/>
    <cellStyle name="Heading 3 2 2 5 4 7 3" xfId="22118" xr:uid="{331F64AD-35B4-4D87-9002-E43B773980E0}"/>
    <cellStyle name="Heading 3 2 2 5 4 8" xfId="8501" xr:uid="{7F395EA5-B660-427E-9D52-75BBEBEF4676}"/>
    <cellStyle name="Heading 3 2 2 5 4 8 2" xfId="22751" xr:uid="{F6FE081D-BECE-467C-A482-65BB0FE7E6FA}"/>
    <cellStyle name="Heading 3 2 2 5 4 9" xfId="9157" xr:uid="{784C6732-2B24-4AD9-9F8B-DF4320F154DF}"/>
    <cellStyle name="Heading 3 2 2 5 4 9 2" xfId="23400" xr:uid="{E49B5993-FE61-454E-8685-60E20A9DE400}"/>
    <cellStyle name="Heading 3 2 2 5 5" xfId="2420" xr:uid="{ACDC1254-3A5B-4B76-A804-ADE56C348DED}"/>
    <cellStyle name="Heading 3 2 2 5 5 10" xfId="20455" xr:uid="{C3BE66B8-E351-42CC-80A9-F794A3558166}"/>
    <cellStyle name="Heading 3 2 2 5 5 2" xfId="3640" xr:uid="{5D741AC0-2C9D-45AD-8433-B0FA97F407A4}"/>
    <cellStyle name="Heading 3 2 2 5 5 2 2" xfId="7265" xr:uid="{CFB42C5B-51B8-4230-B3D3-F338993FD0F8}"/>
    <cellStyle name="Heading 3 2 2 5 5 2 2 2" xfId="13515" xr:uid="{4578CAE3-D532-410A-8C70-099B0CC98273}"/>
    <cellStyle name="Heading 3 2 2 5 5 2 2 2 2" xfId="27748" xr:uid="{6896E95B-8447-442E-AC2D-85EB258289E9}"/>
    <cellStyle name="Heading 3 2 2 5 5 2 2 3" xfId="19575" xr:uid="{B552C378-B947-47BD-B276-8FA2FFFD9B60}"/>
    <cellStyle name="Heading 3 2 2 5 5 2 2 4" xfId="21849" xr:uid="{76989B0E-8792-4CA1-A7E7-77CC7F431BCA}"/>
    <cellStyle name="Heading 3 2 2 5 5 2 3" xfId="10598" xr:uid="{A493A022-02F8-4E6D-9676-3EEE91EF2D61}"/>
    <cellStyle name="Heading 3 2 2 5 5 2 3 2" xfId="24834" xr:uid="{E44454F9-F2D6-4122-88FD-93AC291EAD86}"/>
    <cellStyle name="Heading 3 2 2 5 5 2 4" xfId="16626" xr:uid="{785A28BC-9460-41D4-8D28-81E6D831800D}"/>
    <cellStyle name="Heading 3 2 2 5 5 2 5" xfId="20556" xr:uid="{45B5E10B-8D06-49B9-B648-73A77E1577EE}"/>
    <cellStyle name="Heading 3 2 2 5 5 3" xfId="4239" xr:uid="{4B709C82-78E4-46D3-9744-53BAF4F50C33}"/>
    <cellStyle name="Heading 3 2 2 5 5 3 2" xfId="11140" xr:uid="{2C34CEAD-8266-4ACF-A54E-242784A8008D}"/>
    <cellStyle name="Heading 3 2 2 5 5 3 2 2" xfId="25375" xr:uid="{7539CFAE-4E94-44A4-A6D5-14669CD999C0}"/>
    <cellStyle name="Heading 3 2 2 5 5 3 3" xfId="17167" xr:uid="{0A8067A8-E438-42CB-A1F3-441D76978C23}"/>
    <cellStyle name="Heading 3 2 2 5 5 3 4" xfId="20808" xr:uid="{4A727666-2F4B-4A25-9F21-6E576E06332B}"/>
    <cellStyle name="Heading 3 2 2 5 5 4" xfId="6027" xr:uid="{BD3CBEC2-0978-4B16-A1EB-26589CA04DCF}"/>
    <cellStyle name="Heading 3 2 2 5 5 4 2" xfId="9358" xr:uid="{AEF4BC7E-CA37-4FD5-919C-D2E885B92344}"/>
    <cellStyle name="Heading 3 2 2 5 5 4 2 2" xfId="23598" xr:uid="{0B95363D-AD0F-40DA-976F-9A8114F0ABE4}"/>
    <cellStyle name="Heading 3 2 2 5 5 4 3" xfId="15393" xr:uid="{89723646-6A61-4A7A-96FC-D01C4E406A00}"/>
    <cellStyle name="Heading 3 2 2 5 5 4 4" xfId="21681" xr:uid="{4B00A6CB-3717-4146-8553-0BB1820EADCC}"/>
    <cellStyle name="Heading 3 2 2 5 5 5" xfId="5000" xr:uid="{AA884ED7-B314-46E9-8721-FDC1F3AA8675}"/>
    <cellStyle name="Heading 3 2 2 5 5 5 2" xfId="11876" xr:uid="{39C39D50-0791-45B7-8AF5-81913C437A27}"/>
    <cellStyle name="Heading 3 2 2 5 5 5 2 2" xfId="26109" xr:uid="{00BD74F6-E54D-4EF2-B66C-BFAB9614D120}"/>
    <cellStyle name="Heading 3 2 2 5 5 5 3" xfId="17928" xr:uid="{2468006F-FB77-4129-9695-EA4B691E84FC}"/>
    <cellStyle name="Heading 3 2 2 5 5 5 4" xfId="21272" xr:uid="{72B081A3-91A4-481E-8807-1B33FDA1564B}"/>
    <cellStyle name="Heading 3 2 2 5 5 6" xfId="4577" xr:uid="{EEF4B912-08AE-430E-9B53-CBBDE48EEB28}"/>
    <cellStyle name="Heading 3 2 2 5 5 6 2" xfId="11464" xr:uid="{3C01DDA0-7918-424D-90DC-F05F02262EF8}"/>
    <cellStyle name="Heading 3 2 2 5 5 6 2 2" xfId="25697" xr:uid="{3EE3CFF8-BCFB-4549-AE33-18BF4CAEC899}"/>
    <cellStyle name="Heading 3 2 2 5 5 6 3" xfId="17505" xr:uid="{2FC785AF-BF00-4887-B539-0BDAC3E03A39}"/>
    <cellStyle name="Heading 3 2 2 5 5 6 4" xfId="21099" xr:uid="{21CD9D1C-B999-402D-A73A-7E5F862F8CC0}"/>
    <cellStyle name="Heading 3 2 2 5 5 7" xfId="8002" xr:uid="{47E5C340-6379-4352-AE35-AAEB6C525EF5}"/>
    <cellStyle name="Heading 3 2 2 5 5 7 2" xfId="20310" xr:uid="{309C999D-0F48-40AD-AAE0-FD8AEEF708E5}"/>
    <cellStyle name="Heading 3 2 2 5 5 7 3" xfId="22292" xr:uid="{A8C822FC-A0C2-4B95-B164-A8810794EE37}"/>
    <cellStyle name="Heading 3 2 2 5 5 8" xfId="8452" xr:uid="{DBA28D95-458C-42C9-BB19-02B78E688175}"/>
    <cellStyle name="Heading 3 2 2 5 5 8 2" xfId="22703" xr:uid="{82FAC265-1CFE-40FA-AB6D-931EB7390092}"/>
    <cellStyle name="Heading 3 2 2 5 5 9" xfId="14492" xr:uid="{7001D25A-EA80-47CB-AF34-97CF9892AB46}"/>
    <cellStyle name="Heading 3 2 2 6" xfId="118" xr:uid="{56F97ADC-944A-4541-8B30-42F3517AC20C}"/>
    <cellStyle name="Heading 3 2 2 6 2" xfId="1148" xr:uid="{66C87D9E-8B5F-45F9-A4B9-E044DBD8A18C}"/>
    <cellStyle name="Heading 3 2 2 6 2 2" xfId="1395" xr:uid="{DBB085C8-C187-4E69-9D40-B15BF4FD4B1D}"/>
    <cellStyle name="Heading 3 2 2 6 2 2 10" xfId="14571" xr:uid="{BB432542-BE1B-41A8-A4DC-0B6EDB3B7F59}"/>
    <cellStyle name="Heading 3 2 2 6 2 2 11" xfId="15276" xr:uid="{03DA462A-56AB-43B9-8186-82281697756A}"/>
    <cellStyle name="Heading 3 2 2 6 2 2 2" xfId="3730" xr:uid="{BC70046F-3E79-4C4C-8AA6-9E26AD1B47FA}"/>
    <cellStyle name="Heading 3 2 2 6 2 2 2 2" xfId="7346" xr:uid="{86642B32-A1EC-46BF-B30E-E866B1753A93}"/>
    <cellStyle name="Heading 3 2 2 6 2 2 2 2 2" xfId="13596" xr:uid="{467242CB-3735-40B5-B144-9406D1D5B44D}"/>
    <cellStyle name="Heading 3 2 2 6 2 2 2 2 2 2" xfId="27829" xr:uid="{A92826CF-88BA-4B5B-90C3-3DA58AA35B0A}"/>
    <cellStyle name="Heading 3 2 2 6 2 2 2 2 3" xfId="19656" xr:uid="{AAF8D1AA-05E1-4F5D-9027-C03436129056}"/>
    <cellStyle name="Heading 3 2 2 6 2 2 2 2 4" xfId="21930" xr:uid="{EB72A1B0-6663-4BEC-83E7-8DF4C3C9F3E2}"/>
    <cellStyle name="Heading 3 2 2 6 2 2 2 3" xfId="10678" xr:uid="{DAE3EB3B-F411-4D59-89B3-292A7AB1CC3F}"/>
    <cellStyle name="Heading 3 2 2 6 2 2 2 3 2" xfId="24913" xr:uid="{B1692B01-0DAD-4CFE-806C-2B1F08B703C7}"/>
    <cellStyle name="Heading 3 2 2 6 2 2 2 4" xfId="16705" xr:uid="{E7F08FC8-EC41-4D2E-9141-A30252861F9E}"/>
    <cellStyle name="Heading 3 2 2 6 2 2 2 5" xfId="20635" xr:uid="{06D0B6F1-EEBE-4CFC-A53D-6A72753D425B}"/>
    <cellStyle name="Heading 3 2 2 6 2 2 3" xfId="4318" xr:uid="{32D23DFF-CBA8-435E-A569-7647D73C9B2A}"/>
    <cellStyle name="Heading 3 2 2 6 2 2 3 2" xfId="11219" xr:uid="{589E385A-CCD9-44F8-9D7F-EC3E1E3404F3}"/>
    <cellStyle name="Heading 3 2 2 6 2 2 3 2 2" xfId="25454" xr:uid="{503DE0B8-FFF0-4350-9D67-EB4114834304}"/>
    <cellStyle name="Heading 3 2 2 6 2 2 3 3" xfId="17246" xr:uid="{B8D3385F-265A-46EA-AF1D-42E066539602}"/>
    <cellStyle name="Heading 3 2 2 6 2 2 3 4" xfId="20887" xr:uid="{0D6FBDB3-AE85-446B-8CFA-4B5238976501}"/>
    <cellStyle name="Heading 3 2 2 6 2 2 4" xfId="5937" xr:uid="{651AE945-FAFF-4A25-9654-B17A98B16BF6}"/>
    <cellStyle name="Heading 3 2 2 6 2 2 4 2" xfId="9268" xr:uid="{018ACF32-9D1C-4C23-A58B-856D57C7CD4E}"/>
    <cellStyle name="Heading 3 2 2 6 2 2 4 2 2" xfId="23508" xr:uid="{22F401D0-9C7C-422D-8E9A-F0ACDEA9D90F}"/>
    <cellStyle name="Heading 3 2 2 6 2 2 4 3" xfId="15303" xr:uid="{015A4DC3-C6B7-4994-8FB0-F03097D9D49D}"/>
    <cellStyle name="Heading 3 2 2 6 2 2 4 4" xfId="21599" xr:uid="{8E77A8F8-6052-44D6-9F9B-10B26AF0B5DE}"/>
    <cellStyle name="Heading 3 2 2 6 2 2 5" xfId="5082" xr:uid="{9934730B-46D6-426F-96B6-187D79BE41C2}"/>
    <cellStyle name="Heading 3 2 2 6 2 2 5 2" xfId="11958" xr:uid="{8E96487B-21EF-433B-9CF8-A77B42977DE4}"/>
    <cellStyle name="Heading 3 2 2 6 2 2 5 2 2" xfId="26191" xr:uid="{A5F931E4-95B1-4B0E-91A3-8DCA2A72EF62}"/>
    <cellStyle name="Heading 3 2 2 6 2 2 5 3" xfId="18010" xr:uid="{2715DF7C-6D2F-4209-A956-F98AF3BB85CA}"/>
    <cellStyle name="Heading 3 2 2 6 2 2 5 4" xfId="21354" xr:uid="{16567663-361A-43FC-BB4D-E73EB20B43E1}"/>
    <cellStyle name="Heading 3 2 2 6 2 2 6" xfId="4509" xr:uid="{12C64E2B-EA53-47CC-8122-414E5A2FC3DB}"/>
    <cellStyle name="Heading 3 2 2 6 2 2 6 2" xfId="11405" xr:uid="{458816DA-76B5-4A49-A9B8-34AD8C17BBB5}"/>
    <cellStyle name="Heading 3 2 2 6 2 2 6 2 2" xfId="25638" xr:uid="{CF50DE21-3914-41D7-9A0C-85CB26D0A882}"/>
    <cellStyle name="Heading 3 2 2 6 2 2 6 3" xfId="17437" xr:uid="{E85ABCCD-BC6D-438D-94BA-29623D464EDD}"/>
    <cellStyle name="Heading 3 2 2 6 2 2 6 4" xfId="21050" xr:uid="{7A9059DB-448B-43F7-A53D-39AF7189EC97}"/>
    <cellStyle name="Heading 3 2 2 6 2 2 7" xfId="7952" xr:uid="{9432579D-33A9-4465-BE6D-76D7BA78A7CF}"/>
    <cellStyle name="Heading 3 2 2 6 2 2 7 2" xfId="20260" xr:uid="{BF80F831-6E38-411D-A6C3-9A1E83017189}"/>
    <cellStyle name="Heading 3 2 2 6 2 2 7 3" xfId="22242" xr:uid="{0C979C13-8E0A-40DB-8CFA-EF2468A2F4D3}"/>
    <cellStyle name="Heading 3 2 2 6 2 2 8" xfId="8536" xr:uid="{E2303955-0AE1-43E8-8C7F-AB7A9D13B94D}"/>
    <cellStyle name="Heading 3 2 2 6 2 2 8 2" xfId="22785" xr:uid="{AB0DF45E-C0FD-4924-891E-BDA16A87A62D}"/>
    <cellStyle name="Heading 3 2 2 6 2 2 9" xfId="8306" xr:uid="{7CA879A0-B79F-4E14-988D-DE1ECDDF0782}"/>
    <cellStyle name="Heading 3 2 2 6 2 2 9 2" xfId="22573" xr:uid="{229A30A0-3214-428C-859E-6D35051BFDDE}"/>
    <cellStyle name="Heading 3 2 2 6 2 3" xfId="2438" xr:uid="{B9E12B74-D254-49DE-B258-24FF7D78F35C}"/>
    <cellStyle name="Heading 3 2 2 6 2 3 10" xfId="20472" xr:uid="{890DFC1C-335C-41F7-AFBD-A2B908A02B54}"/>
    <cellStyle name="Heading 3 2 2 6 2 3 2" xfId="3816" xr:uid="{13EE0AFE-935D-4CAC-8BB2-064A9C1E4106}"/>
    <cellStyle name="Heading 3 2 2 6 2 3 2 2" xfId="7431" xr:uid="{288B7E3F-9953-4FA1-BE7E-666A3D26FE13}"/>
    <cellStyle name="Heading 3 2 2 6 2 3 2 2 2" xfId="13681" xr:uid="{76472847-578F-4862-BD68-FA7822AF217E}"/>
    <cellStyle name="Heading 3 2 2 6 2 3 2 2 2 2" xfId="27914" xr:uid="{47B45684-E6CA-4452-9036-98CFD4CFB042}"/>
    <cellStyle name="Heading 3 2 2 6 2 3 2 2 3" xfId="19741" xr:uid="{5AE8A4EF-6C12-4CCA-8238-F7878B316345}"/>
    <cellStyle name="Heading 3 2 2 6 2 3 2 2 4" xfId="22015" xr:uid="{A057393F-86BE-4866-84E8-2C4DF04D2529}"/>
    <cellStyle name="Heading 3 2 2 6 2 3 2 3" xfId="10762" xr:uid="{D13A6340-10E1-4653-9BD0-DDBC8529F041}"/>
    <cellStyle name="Heading 3 2 2 6 2 3 2 3 2" xfId="24997" xr:uid="{640B7D03-97BF-454E-B935-F19CE9340964}"/>
    <cellStyle name="Heading 3 2 2 6 2 3 2 4" xfId="16789" xr:uid="{4CD8EB22-7707-4D7C-81D7-B8250722A513}"/>
    <cellStyle name="Heading 3 2 2 6 2 3 2 5" xfId="20719" xr:uid="{6AA5EAC3-55FA-4D2F-8DD0-8F950A77FAEE}"/>
    <cellStyle name="Heading 3 2 2 6 2 3 3" xfId="4402" xr:uid="{CD5720C6-5E5F-4220-8D6E-201CC03B2321}"/>
    <cellStyle name="Heading 3 2 2 6 2 3 3 2" xfId="11303" xr:uid="{A9B46D37-80C7-411F-9C60-D9AA7ADA80BA}"/>
    <cellStyle name="Heading 3 2 2 6 2 3 3 2 2" xfId="25538" xr:uid="{7F547606-F241-4E2E-BD14-569E8C8B6834}"/>
    <cellStyle name="Heading 3 2 2 6 2 3 3 3" xfId="17330" xr:uid="{06A19FCA-7FD9-4FF3-AEDB-CA3167ABD05D}"/>
    <cellStyle name="Heading 3 2 2 6 2 3 3 4" xfId="20971" xr:uid="{4E93EFBB-743D-4C35-A6B4-CCFFE87FB852}"/>
    <cellStyle name="Heading 3 2 2 6 2 3 4" xfId="6056" xr:uid="{6B226BFC-D307-43B1-8C6B-D201618DF0DB}"/>
    <cellStyle name="Heading 3 2 2 6 2 3 4 2" xfId="9387" xr:uid="{B5FE9F53-0A2F-4B90-A2A6-56F682DF24D1}"/>
    <cellStyle name="Heading 3 2 2 6 2 3 4 2 2" xfId="23627" xr:uid="{7CA3E85C-B437-4438-B4AE-3ED0B92E484C}"/>
    <cellStyle name="Heading 3 2 2 6 2 3 4 3" xfId="15422" xr:uid="{5FA198CE-64A1-459D-AF7B-D8AF6E08A3A7}"/>
    <cellStyle name="Heading 3 2 2 6 2 3 4 4" xfId="21710" xr:uid="{0C34C410-14C0-4CB1-A30C-0AFF0745A977}"/>
    <cellStyle name="Heading 3 2 2 6 2 3 5" xfId="5168" xr:uid="{9DCA67B1-8F71-4839-B117-59B4601D1445}"/>
    <cellStyle name="Heading 3 2 2 6 2 3 5 2" xfId="12044" xr:uid="{2B13EE8D-C6A4-4C0E-882F-24623E3B5DEC}"/>
    <cellStyle name="Heading 3 2 2 6 2 3 5 2 2" xfId="26277" xr:uid="{B9A78F4D-E0E8-485C-A14B-CDA155960455}"/>
    <cellStyle name="Heading 3 2 2 6 2 3 5 3" xfId="18096" xr:uid="{B710B487-2D1E-4EA3-926F-76F170A0D85B}"/>
    <cellStyle name="Heading 3 2 2 6 2 3 5 4" xfId="21440" xr:uid="{C8F111BB-5246-4E75-8904-0B9B01E30C43}"/>
    <cellStyle name="Heading 3 2 2 6 2 3 6" xfId="4682" xr:uid="{9A68A7BB-D466-4283-B4AB-10FFF2FDE687}"/>
    <cellStyle name="Heading 3 2 2 6 2 3 6 2" xfId="11564" xr:uid="{DA641975-F32B-42E0-8E8A-C654C53F26DD}"/>
    <cellStyle name="Heading 3 2 2 6 2 3 6 2 2" xfId="25797" xr:uid="{89ECF183-DB5D-476F-8089-EBAA6C95D066}"/>
    <cellStyle name="Heading 3 2 2 6 2 3 6 3" xfId="17610" xr:uid="{21DA0F1D-0452-4B91-B666-CE587A9616B6}"/>
    <cellStyle name="Heading 3 2 2 6 2 3 6 4" xfId="21131" xr:uid="{14EEE2A7-CC13-47F7-B9E0-EF428E97F722}"/>
    <cellStyle name="Heading 3 2 2 6 2 3 7" xfId="7866" xr:uid="{5F45E567-72F0-48FD-96DB-24387C2CCFF8}"/>
    <cellStyle name="Heading 3 2 2 6 2 3 7 2" xfId="20174" xr:uid="{815D7A21-BC20-4266-A7B8-1EF634538676}"/>
    <cellStyle name="Heading 3 2 2 6 2 3 7 3" xfId="22156" xr:uid="{FC7CF048-5260-402C-BF85-00A29C97AE7C}"/>
    <cellStyle name="Heading 3 2 2 6 2 3 8" xfId="8622" xr:uid="{193B3B7A-EE5E-4590-B8CA-2B57D40D9BD3}"/>
    <cellStyle name="Heading 3 2 2 6 2 3 8 2" xfId="22870" xr:uid="{876B1B14-9CD5-4CEF-AE3D-994D728191C7}"/>
    <cellStyle name="Heading 3 2 2 6 2 3 9" xfId="14655" xr:uid="{2AEB5840-6558-4939-BE25-5797B9220DA8}"/>
    <cellStyle name="Heading 3 2 2 6 3" xfId="1149" xr:uid="{7731B28B-DE97-49E3-8EC6-5C67FC217941}"/>
    <cellStyle name="Heading 3 2 2 6 3 2" xfId="1396" xr:uid="{9041EB5A-A396-498C-95BE-F881CF0DC011}"/>
    <cellStyle name="Heading 3 2 2 6 3 2 10" xfId="14572" xr:uid="{31B8BA47-9A4A-4D85-86D4-EF2ADF641BCB}"/>
    <cellStyle name="Heading 3 2 2 6 3 2 11" xfId="14357" xr:uid="{0044F5A4-319A-476D-959C-1CC0103EFBB7}"/>
    <cellStyle name="Heading 3 2 2 6 3 2 2" xfId="3731" xr:uid="{C538C2E1-07FD-4069-9EC7-F16C11F35B99}"/>
    <cellStyle name="Heading 3 2 2 6 3 2 2 2" xfId="7347" xr:uid="{0C42A994-358C-4A98-B646-C1B49A7806DE}"/>
    <cellStyle name="Heading 3 2 2 6 3 2 2 2 2" xfId="13597" xr:uid="{E53AA86E-A2ED-4D10-A837-DD8E668F55B6}"/>
    <cellStyle name="Heading 3 2 2 6 3 2 2 2 2 2" xfId="27830" xr:uid="{4B9F98B0-0A87-404C-9B6E-EE3F17600816}"/>
    <cellStyle name="Heading 3 2 2 6 3 2 2 2 3" xfId="19657" xr:uid="{1911B00B-187B-44B1-8943-C974985C2557}"/>
    <cellStyle name="Heading 3 2 2 6 3 2 2 2 4" xfId="21931" xr:uid="{9424A954-F908-4C1A-81D5-1994B0CAF377}"/>
    <cellStyle name="Heading 3 2 2 6 3 2 2 3" xfId="10679" xr:uid="{9FFFA378-4B9A-47E2-9C50-20AB122D6100}"/>
    <cellStyle name="Heading 3 2 2 6 3 2 2 3 2" xfId="24914" xr:uid="{6AE66592-E99D-456F-A98E-AD3B6FFFD6BB}"/>
    <cellStyle name="Heading 3 2 2 6 3 2 2 4" xfId="16706" xr:uid="{8FFFD28B-17AE-4036-B4C7-07BC32789E5A}"/>
    <cellStyle name="Heading 3 2 2 6 3 2 2 5" xfId="20636" xr:uid="{C8B03A6A-976D-4812-A5DC-19B17EBDD678}"/>
    <cellStyle name="Heading 3 2 2 6 3 2 3" xfId="4319" xr:uid="{4F01985D-B109-47B9-8571-CA799029A9D4}"/>
    <cellStyle name="Heading 3 2 2 6 3 2 3 2" xfId="11220" xr:uid="{944710EF-94FC-45BA-9FD8-35849B42FB08}"/>
    <cellStyle name="Heading 3 2 2 6 3 2 3 2 2" xfId="25455" xr:uid="{8ABEDA31-637E-4958-AB31-7751B0094C92}"/>
    <cellStyle name="Heading 3 2 2 6 3 2 3 3" xfId="17247" xr:uid="{D4B38720-6585-42E4-A0EA-8DB60E05CB5D}"/>
    <cellStyle name="Heading 3 2 2 6 3 2 3 4" xfId="20888" xr:uid="{B2C0E605-BE7A-4C5A-B573-D0FCA204553A}"/>
    <cellStyle name="Heading 3 2 2 6 3 2 4" xfId="5818" xr:uid="{9A8F106F-0DC3-41E5-8ED8-11CB6D4B220E}"/>
    <cellStyle name="Heading 3 2 2 6 3 2 4 2" xfId="9166" xr:uid="{FDCE5A73-D8B5-49A3-906D-6FF3198DA11E}"/>
    <cellStyle name="Heading 3 2 2 6 3 2 4 2 2" xfId="23408" xr:uid="{55CF1166-E3E7-4E90-A6F6-DB78F2617CA4}"/>
    <cellStyle name="Heading 3 2 2 6 3 2 4 3" xfId="15175" xr:uid="{B00C35DB-46DD-4A80-B720-C4A07D27841F}"/>
    <cellStyle name="Heading 3 2 2 6 3 2 4 4" xfId="21554" xr:uid="{ACFB2FC8-3FF2-40B6-A624-F94FA2823C58}"/>
    <cellStyle name="Heading 3 2 2 6 3 2 5" xfId="5083" xr:uid="{F1BE722E-BD68-4982-9DF6-E1CBCAF75E40}"/>
    <cellStyle name="Heading 3 2 2 6 3 2 5 2" xfId="11959" xr:uid="{53493568-6DED-4012-907F-A40A37A4018B}"/>
    <cellStyle name="Heading 3 2 2 6 3 2 5 2 2" xfId="26192" xr:uid="{1C90A99C-BBB9-465E-896D-64C8BFBA3C07}"/>
    <cellStyle name="Heading 3 2 2 6 3 2 5 3" xfId="18011" xr:uid="{A5B7F7FF-376A-4839-89B7-C487792DD801}"/>
    <cellStyle name="Heading 3 2 2 6 3 2 5 4" xfId="21355" xr:uid="{D18CE64A-1E3F-4A6F-8E50-62F437B18980}"/>
    <cellStyle name="Heading 3 2 2 6 3 2 6" xfId="5828" xr:uid="{AFDC02AF-2A5A-4FD0-8479-CEFA0EB55D76}"/>
    <cellStyle name="Heading 3 2 2 6 3 2 6 2" xfId="12344" xr:uid="{8CABD52A-3BB1-41F9-BF2B-901FBA2B2BD1}"/>
    <cellStyle name="Heading 3 2 2 6 3 2 6 2 2" xfId="26577" xr:uid="{D0E05D57-7CB8-4D90-A773-A710E9DC6879}"/>
    <cellStyle name="Heading 3 2 2 6 3 2 6 3" xfId="18400" xr:uid="{12B171BB-EE22-4010-9855-2A88451C5A38}"/>
    <cellStyle name="Heading 3 2 2 6 3 2 6 4" xfId="21559" xr:uid="{D91B4976-57C7-4B3A-A7D7-5A7525BD6E47}"/>
    <cellStyle name="Heading 3 2 2 6 3 2 7" xfId="7882" xr:uid="{BC3ECB0C-9E2B-4359-A00C-11D29C04AD77}"/>
    <cellStyle name="Heading 3 2 2 6 3 2 7 2" xfId="20190" xr:uid="{393FDA08-20C8-4A0F-BE6E-2832861C3FB9}"/>
    <cellStyle name="Heading 3 2 2 6 3 2 7 3" xfId="22172" xr:uid="{657E6B35-92C4-4CBB-8446-E2C993B75878}"/>
    <cellStyle name="Heading 3 2 2 6 3 2 8" xfId="8537" xr:uid="{819A38E5-9EC6-48A7-8CA6-3488EB3A9C39}"/>
    <cellStyle name="Heading 3 2 2 6 3 2 8 2" xfId="22786" xr:uid="{02A2F24F-7AB1-4313-9D5A-662AAF271C9A}"/>
    <cellStyle name="Heading 3 2 2 6 3 2 9" xfId="8304" xr:uid="{6C1201F7-047C-4416-8D0D-27BAF424DF70}"/>
    <cellStyle name="Heading 3 2 2 6 3 2 9 2" xfId="22572" xr:uid="{358C0411-4930-4743-89EC-9A3ED2FA7438}"/>
    <cellStyle name="Heading 3 2 2 6 3 3" xfId="2482" xr:uid="{9056DB6C-C37F-4FCE-91C1-332424FFF3A5}"/>
    <cellStyle name="Heading 3 2 2 6 3 3 10" xfId="20509" xr:uid="{D1C84E38-F475-44EE-98C4-B3107D943B77}"/>
    <cellStyle name="Heading 3 2 2 6 3 3 2" xfId="3817" xr:uid="{1A6FDA9F-9C0E-4CA1-8426-ED26077A87B5}"/>
    <cellStyle name="Heading 3 2 2 6 3 3 2 2" xfId="7432" xr:uid="{6892221D-9049-4E13-ADD4-03A0915C3B5D}"/>
    <cellStyle name="Heading 3 2 2 6 3 3 2 2 2" xfId="13682" xr:uid="{DF87AA25-84A1-4D1A-AD4A-D0E96A6F3DF6}"/>
    <cellStyle name="Heading 3 2 2 6 3 3 2 2 2 2" xfId="27915" xr:uid="{6A702A1A-1262-4389-9875-385267FF9935}"/>
    <cellStyle name="Heading 3 2 2 6 3 3 2 2 3" xfId="19742" xr:uid="{8BE75785-F7CA-4A09-B0D1-8328E75BD880}"/>
    <cellStyle name="Heading 3 2 2 6 3 3 2 2 4" xfId="22016" xr:uid="{786D1CCE-3486-44D0-8F3A-6E2454218551}"/>
    <cellStyle name="Heading 3 2 2 6 3 3 2 3" xfId="10763" xr:uid="{5DC6B266-285F-42F8-8C56-41EF3E9376E3}"/>
    <cellStyle name="Heading 3 2 2 6 3 3 2 3 2" xfId="24998" xr:uid="{79BA2B1B-5EDF-49E9-9773-6985C75F18A1}"/>
    <cellStyle name="Heading 3 2 2 6 3 3 2 4" xfId="16790" xr:uid="{A29ACD8D-F7BF-46F0-BDAE-4FE1171E8C55}"/>
    <cellStyle name="Heading 3 2 2 6 3 3 2 5" xfId="20720" xr:uid="{14347FEA-ADC2-4817-B109-02AF9A874825}"/>
    <cellStyle name="Heading 3 2 2 6 3 3 3" xfId="4403" xr:uid="{49D85B28-AE7B-46FB-9C73-8C12CBE67B12}"/>
    <cellStyle name="Heading 3 2 2 6 3 3 3 2" xfId="11304" xr:uid="{FFFDA78C-235B-415C-AF8A-73AF51D32BC6}"/>
    <cellStyle name="Heading 3 2 2 6 3 3 3 2 2" xfId="25539" xr:uid="{1F2C7F6C-CFC3-4499-9659-0442E2283B26}"/>
    <cellStyle name="Heading 3 2 2 6 3 3 3 3" xfId="17331" xr:uid="{E859BCBC-C940-414B-BC41-C11D626D2258}"/>
    <cellStyle name="Heading 3 2 2 6 3 3 3 4" xfId="20972" xr:uid="{1F016771-807A-4881-90D3-35A9D70321AE}"/>
    <cellStyle name="Heading 3 2 2 6 3 3 4" xfId="6144" xr:uid="{4703C32F-AC46-44C8-AD27-F30830DBA512}"/>
    <cellStyle name="Heading 3 2 2 6 3 3 4 2" xfId="9475" xr:uid="{DA9F420F-9F45-4A8A-88CD-56E24CB24787}"/>
    <cellStyle name="Heading 3 2 2 6 3 3 4 2 2" xfId="23715" xr:uid="{E3DBB03A-CC1F-4E7F-A0BD-26393910D6B9}"/>
    <cellStyle name="Heading 3 2 2 6 3 3 4 3" xfId="15510" xr:uid="{1D2E36F7-E962-49C8-9600-CD45CBB1E40D}"/>
    <cellStyle name="Heading 3 2 2 6 3 3 4 4" xfId="21795" xr:uid="{071B3FFF-87EC-4C27-A232-E425442E3CD9}"/>
    <cellStyle name="Heading 3 2 2 6 3 3 5" xfId="5169" xr:uid="{E13E5714-C8B2-463E-9A07-E5364D2BB052}"/>
    <cellStyle name="Heading 3 2 2 6 3 3 5 2" xfId="12045" xr:uid="{17914D68-79D2-4353-AEF4-0220082A9376}"/>
    <cellStyle name="Heading 3 2 2 6 3 3 5 2 2" xfId="26278" xr:uid="{0A890540-2471-41BF-9788-5C3236D0DB43}"/>
    <cellStyle name="Heading 3 2 2 6 3 3 5 3" xfId="18097" xr:uid="{2A20B127-C12E-4068-AB5D-7EC3E4D57333}"/>
    <cellStyle name="Heading 3 2 2 6 3 3 5 4" xfId="21441" xr:uid="{496C1C6B-9F84-429B-8059-A3E663522AF0}"/>
    <cellStyle name="Heading 3 2 2 6 3 3 6" xfId="4531" xr:uid="{3267A2ED-DBC6-4EDF-BEC0-C335149CEDE9}"/>
    <cellStyle name="Heading 3 2 2 6 3 3 6 2" xfId="11427" xr:uid="{9C9911D2-E7D9-4538-934A-1E44AA10F5FF}"/>
    <cellStyle name="Heading 3 2 2 6 3 3 6 2 2" xfId="25660" xr:uid="{98429A9A-DC87-480F-B986-FFFC6EE1B393}"/>
    <cellStyle name="Heading 3 2 2 6 3 3 6 3" xfId="17459" xr:uid="{3CC90A8B-0819-4179-A25E-7690A2B618AF}"/>
    <cellStyle name="Heading 3 2 2 6 3 3 6 4" xfId="21072" xr:uid="{6651F2C8-B856-434C-B372-33046437D98B}"/>
    <cellStyle name="Heading 3 2 2 6 3 3 7" xfId="7818" xr:uid="{2C908636-CC33-404C-989F-0FC7E09746A3}"/>
    <cellStyle name="Heading 3 2 2 6 3 3 7 2" xfId="20126" xr:uid="{0452F853-E14F-4E50-9531-255D18C551CA}"/>
    <cellStyle name="Heading 3 2 2 6 3 3 7 3" xfId="22108" xr:uid="{265F9214-2CE7-4325-80E9-3445E22F8F84}"/>
    <cellStyle name="Heading 3 2 2 6 3 3 8" xfId="8623" xr:uid="{967E488F-DCDB-4991-A15B-50037DD26EED}"/>
    <cellStyle name="Heading 3 2 2 6 3 3 8 2" xfId="22871" xr:uid="{0B8A4B84-D6C8-4007-8E8F-7F597A65C92C}"/>
    <cellStyle name="Heading 3 2 2 6 3 3 9" xfId="14656" xr:uid="{099D8630-4D2A-4603-9F4A-E9461838E910}"/>
    <cellStyle name="Heading 3 2 2 6 4" xfId="1266" xr:uid="{C4957F99-98C2-4421-A11A-A732AC625C5C}"/>
    <cellStyle name="Heading 3 2 2 6 4 10" xfId="14467" xr:uid="{8F3E49B6-D090-4739-A3C9-9531407C06D7}"/>
    <cellStyle name="Heading 3 2 2 6 4 11" xfId="14726" xr:uid="{C00E950E-CE0F-4730-8534-828A8B8FB1A1}"/>
    <cellStyle name="Heading 3 2 2 6 4 2" xfId="3606" xr:uid="{DC1CF32B-6167-4864-8F51-6316E1DAC65D}"/>
    <cellStyle name="Heading 3 2 2 6 4 2 2" xfId="7238" xr:uid="{C0B269B8-A1DE-4122-87B7-94694C2866EB}"/>
    <cellStyle name="Heading 3 2 2 6 4 2 2 2" xfId="13488" xr:uid="{CEFBFF7D-EBBC-45EB-8138-3B63A09AAF3B}"/>
    <cellStyle name="Heading 3 2 2 6 4 2 2 2 2" xfId="27721" xr:uid="{5BC0B44A-2CC2-45FE-B1E9-7FCA930350AC}"/>
    <cellStyle name="Heading 3 2 2 6 4 2 2 3" xfId="19548" xr:uid="{4B7DDCDA-001C-498B-BB75-A1B9AC5DEEE9}"/>
    <cellStyle name="Heading 3 2 2 6 4 2 2 4" xfId="21822" xr:uid="{F6C9031F-D870-4891-B72D-2536E629DED0}"/>
    <cellStyle name="Heading 3 2 2 6 4 2 3" xfId="10570" xr:uid="{B6508AA4-E457-49AB-A6B1-E8A8CD2E4BCC}"/>
    <cellStyle name="Heading 3 2 2 6 4 2 3 2" xfId="24809" xr:uid="{E2F1C274-D8C6-445E-8711-19F5C1D119CA}"/>
    <cellStyle name="Heading 3 2 2 6 4 2 4" xfId="16601" xr:uid="{64C509F0-0BC4-4C40-860E-B51A9F992239}"/>
    <cellStyle name="Heading 3 2 2 6 4 2 5" xfId="20531" xr:uid="{3B1A33C1-0584-4436-8B50-DFD9BFF40C6C}"/>
    <cellStyle name="Heading 3 2 2 6 4 3" xfId="4214" xr:uid="{157D7CCD-0D28-4EDA-9F0F-807642BAE184}"/>
    <cellStyle name="Heading 3 2 2 6 4 3 2" xfId="11115" xr:uid="{4908E85F-AD6B-4011-BE26-7629015DC32D}"/>
    <cellStyle name="Heading 3 2 2 6 4 3 2 2" xfId="25350" xr:uid="{33D06FEB-4C70-4AB9-847B-69B22524C539}"/>
    <cellStyle name="Heading 3 2 2 6 4 3 3" xfId="17142" xr:uid="{919D29E8-FC47-4F1B-845E-4462621C1540}"/>
    <cellStyle name="Heading 3 2 2 6 4 3 4" xfId="20783" xr:uid="{927B4069-5C3B-4F27-9E30-13B2A01C9D0E}"/>
    <cellStyle name="Heading 3 2 2 6 4 4" xfId="6103" xr:uid="{99917449-480F-47E1-A196-23087C596C7C}"/>
    <cellStyle name="Heading 3 2 2 6 4 4 2" xfId="9434" xr:uid="{DB015104-662F-4769-89BB-3AB585E84DC7}"/>
    <cellStyle name="Heading 3 2 2 6 4 4 2 2" xfId="23674" xr:uid="{6523474D-ECE1-40EC-BBB6-BEC4D83E88C2}"/>
    <cellStyle name="Heading 3 2 2 6 4 4 3" xfId="15469" xr:uid="{C8D89F89-8C73-4E5A-A972-10C29D60C117}"/>
    <cellStyle name="Heading 3 2 2 6 4 4 4" xfId="21756" xr:uid="{5129C85D-A15C-4F08-A794-0FC403B9201D}"/>
    <cellStyle name="Heading 3 2 2 6 4 5" xfId="4971" xr:uid="{94AB115B-B4D3-4603-B432-7D68D2730353}"/>
    <cellStyle name="Heading 3 2 2 6 4 5 2" xfId="11847" xr:uid="{617882A5-F1D7-4AF9-9C99-7EA6E96842EC}"/>
    <cellStyle name="Heading 3 2 2 6 4 5 2 2" xfId="26080" xr:uid="{5331FC7F-471F-40CD-A3DF-37D011881B86}"/>
    <cellStyle name="Heading 3 2 2 6 4 5 3" xfId="17899" xr:uid="{D7B9B85D-77EE-4C36-8898-6E6BA28C1ECF}"/>
    <cellStyle name="Heading 3 2 2 6 4 5 4" xfId="21243" xr:uid="{5CB42CEC-5B5E-4271-8A42-6169D7402775}"/>
    <cellStyle name="Heading 3 2 2 6 4 6" xfId="5024" xr:uid="{217BB1AE-0761-4CFC-ACD4-BEC16246B884}"/>
    <cellStyle name="Heading 3 2 2 6 4 6 2" xfId="11900" xr:uid="{F44D87CC-CE93-493F-80BE-B7006833F1CB}"/>
    <cellStyle name="Heading 3 2 2 6 4 6 2 2" xfId="26133" xr:uid="{1B0F9EA7-5992-41CA-B316-37CE090913A0}"/>
    <cellStyle name="Heading 3 2 2 6 4 6 3" xfId="17952" xr:uid="{09988DDB-0798-4EF4-BC2C-EAD37CAA55C6}"/>
    <cellStyle name="Heading 3 2 2 6 4 6 4" xfId="21296" xr:uid="{BD712B94-9A11-4463-8852-32B1C52FC585}"/>
    <cellStyle name="Heading 3 2 2 6 4 7" xfId="7821" xr:uid="{6EBF6E75-37AE-4A2C-8C67-B10A5B6155A0}"/>
    <cellStyle name="Heading 3 2 2 6 4 7 2" xfId="20129" xr:uid="{09468691-3A2C-4083-B6DD-7362671FEBFA}"/>
    <cellStyle name="Heading 3 2 2 6 4 7 3" xfId="22111" xr:uid="{5EC55252-EBC5-440F-B9DC-D5B33D984240}"/>
    <cellStyle name="Heading 3 2 2 6 4 8" xfId="8424" xr:uid="{71B2F94E-E27E-4CB3-B8DD-E21B739FD36F}"/>
    <cellStyle name="Heading 3 2 2 6 4 8 2" xfId="22677" xr:uid="{F6D57FD6-6078-4106-BB5F-E703F705A791}"/>
    <cellStyle name="Heading 3 2 2 6 4 9" xfId="8874" xr:uid="{BF258717-9765-4105-95C8-8418C203D78E}"/>
    <cellStyle name="Heading 3 2 2 6 4 9 2" xfId="23118" xr:uid="{432CB01B-5F29-4016-A98D-A250ABED97A1}"/>
    <cellStyle name="Heading 3 2 2 6 5" xfId="2406" xr:uid="{4A3ADE95-2D05-4F53-925E-D69DAB2A7583}"/>
    <cellStyle name="Heading 3 2 2 6 5 10" xfId="20441" xr:uid="{E711B0A0-FD13-4BDE-A6B3-35A29064B784}"/>
    <cellStyle name="Heading 3 2 2 6 5 2" xfId="3667" xr:uid="{ACA82995-0AA6-4EC0-B370-F17E0284700D}"/>
    <cellStyle name="Heading 3 2 2 6 5 2 2" xfId="7288" xr:uid="{C3E13436-C53E-4B1C-A42B-6AD3029910E9}"/>
    <cellStyle name="Heading 3 2 2 6 5 2 2 2" xfId="13538" xr:uid="{09C122F3-7C56-46CB-A427-7B2F80D2737C}"/>
    <cellStyle name="Heading 3 2 2 6 5 2 2 2 2" xfId="27771" xr:uid="{AC90383D-32DD-4EBC-8B6A-601BD6FC6902}"/>
    <cellStyle name="Heading 3 2 2 6 5 2 2 3" xfId="19598" xr:uid="{6C4D68EA-207B-4B57-9475-8A6D74F9FD7F}"/>
    <cellStyle name="Heading 3 2 2 6 5 2 2 4" xfId="21872" xr:uid="{51FB8B8F-A065-4186-872F-BE823508E09F}"/>
    <cellStyle name="Heading 3 2 2 6 5 2 3" xfId="10620" xr:uid="{97450BD2-0312-4A44-8EEF-847CEBF8B0BF}"/>
    <cellStyle name="Heading 3 2 2 6 5 2 3 2" xfId="24855" xr:uid="{64F86855-7DDF-4DDC-A7F0-6AB9D7E7C85D}"/>
    <cellStyle name="Heading 3 2 2 6 5 2 4" xfId="16647" xr:uid="{BE2771A5-051B-4238-977F-7C8A79CEC6FA}"/>
    <cellStyle name="Heading 3 2 2 6 5 2 5" xfId="20577" xr:uid="{77CC4A1D-8027-4B64-8CA2-13F2719CE99D}"/>
    <cellStyle name="Heading 3 2 2 6 5 3" xfId="4260" xr:uid="{F962F2BC-FEDA-4173-BFD2-6CB198EF11DD}"/>
    <cellStyle name="Heading 3 2 2 6 5 3 2" xfId="11161" xr:uid="{F78E3083-2811-42C4-B4A4-5AA6F1F1A2DC}"/>
    <cellStyle name="Heading 3 2 2 6 5 3 2 2" xfId="25396" xr:uid="{67B50667-B3A2-45B2-8F80-114F2B80FDE8}"/>
    <cellStyle name="Heading 3 2 2 6 5 3 3" xfId="17188" xr:uid="{AE240E43-6CED-4241-8D30-5FC4E6110D7B}"/>
    <cellStyle name="Heading 3 2 2 6 5 3 4" xfId="20829" xr:uid="{F5300EFD-0317-48D5-B6AE-B2AC94B61A71}"/>
    <cellStyle name="Heading 3 2 2 6 5 4" xfId="6013" xr:uid="{DA2B8A17-A0A0-4C63-BD26-4FB54625E52A}"/>
    <cellStyle name="Heading 3 2 2 6 5 4 2" xfId="9344" xr:uid="{C2171136-D851-4935-8978-83686E47FB04}"/>
    <cellStyle name="Heading 3 2 2 6 5 4 2 2" xfId="23584" xr:uid="{AFB7F84B-B06B-4F1E-904E-A73597C087D9}"/>
    <cellStyle name="Heading 3 2 2 6 5 4 3" xfId="15379" xr:uid="{B7CBB835-2D3C-45AE-AD9F-8C6FE7DD97EE}"/>
    <cellStyle name="Heading 3 2 2 6 5 4 4" xfId="21667" xr:uid="{7D7C2595-0708-4627-B6BE-2A2228432749}"/>
    <cellStyle name="Heading 3 2 2 6 5 5" xfId="5023" xr:uid="{6B4E38AB-2A35-433B-A706-C826A5118F73}"/>
    <cellStyle name="Heading 3 2 2 6 5 5 2" xfId="11899" xr:uid="{B23F661E-9DB9-4776-99BC-B51B792C3941}"/>
    <cellStyle name="Heading 3 2 2 6 5 5 2 2" xfId="26132" xr:uid="{340CC81B-F397-472D-AC6A-571A0B13537D}"/>
    <cellStyle name="Heading 3 2 2 6 5 5 3" xfId="17951" xr:uid="{3D643D4A-DE31-4054-8C34-A4909B01FB3E}"/>
    <cellStyle name="Heading 3 2 2 6 5 5 4" xfId="21295" xr:uid="{579770BF-6A13-4D3B-B4BC-A55047BE71AA}"/>
    <cellStyle name="Heading 3 2 2 6 5 6" xfId="4841" xr:uid="{4F425126-0A39-4A73-821C-8ADACF3F7FAE}"/>
    <cellStyle name="Heading 3 2 2 6 5 6 2" xfId="11719" xr:uid="{FAD2E363-05F6-462C-BF7B-E003992BA2D7}"/>
    <cellStyle name="Heading 3 2 2 6 5 6 2 2" xfId="25952" xr:uid="{88BDEA8C-4AFC-42F3-AEEF-E9A62BD4667B}"/>
    <cellStyle name="Heading 3 2 2 6 5 6 3" xfId="17769" xr:uid="{01CA162B-7675-4222-9655-7E29DE72BCCF}"/>
    <cellStyle name="Heading 3 2 2 6 5 6 4" xfId="21185" xr:uid="{4FA21BA4-D892-44C4-9DEF-D1FD7C4EC5FE}"/>
    <cellStyle name="Heading 3 2 2 6 5 7" xfId="7871" xr:uid="{9A7B4491-6E4A-4326-9DFC-D49D6B469952}"/>
    <cellStyle name="Heading 3 2 2 6 5 7 2" xfId="20179" xr:uid="{1C3F7D88-76DD-4845-8BD9-DFFBA35E21D8}"/>
    <cellStyle name="Heading 3 2 2 6 5 7 3" xfId="22161" xr:uid="{93CAD945-7E07-4816-BAAE-4249F09C0AFC}"/>
    <cellStyle name="Heading 3 2 2 6 5 8" xfId="8476" xr:uid="{FC27DA20-0FDD-4E37-8C78-BC4EF54C040C}"/>
    <cellStyle name="Heading 3 2 2 6 5 8 2" xfId="22726" xr:uid="{608922F8-8C24-407E-8BC7-D4DBC7ED19C3}"/>
    <cellStyle name="Heading 3 2 2 6 5 9" xfId="14513" xr:uid="{294034F1-7EC0-4863-BE6C-64419FBFF23E}"/>
    <cellStyle name="Heading 3 2 2 7" xfId="1150" xr:uid="{969E0A8D-C16D-456F-9DE2-BDBD8705723A}"/>
    <cellStyle name="Heading 3 2 2 7 2" xfId="1397" xr:uid="{A6BA000F-C132-4B27-BC2F-9B5287EC79CE}"/>
    <cellStyle name="Heading 3 2 2 7 2 10" xfId="14573" xr:uid="{96A215FA-EE1D-40F7-BFE0-88F71BAEDB4D}"/>
    <cellStyle name="Heading 3 2 2 7 2 11" xfId="15240" xr:uid="{E4926D48-A062-42DC-A3B0-6EAB43D4FBC1}"/>
    <cellStyle name="Heading 3 2 2 7 2 2" xfId="3732" xr:uid="{A3D99E5E-A910-4C3E-A388-40A33AACD19E}"/>
    <cellStyle name="Heading 3 2 2 7 2 2 2" xfId="7348" xr:uid="{02C90BCB-1604-436C-B23C-7FD2CE365715}"/>
    <cellStyle name="Heading 3 2 2 7 2 2 2 2" xfId="13598" xr:uid="{141C5916-9DCD-4690-8D5B-E769495087F2}"/>
    <cellStyle name="Heading 3 2 2 7 2 2 2 2 2" xfId="27831" xr:uid="{0304ED62-3D94-4EB2-A58C-C96EFA16186C}"/>
    <cellStyle name="Heading 3 2 2 7 2 2 2 3" xfId="19658" xr:uid="{13C0DDC0-91FD-4D52-867A-42368D9086BD}"/>
    <cellStyle name="Heading 3 2 2 7 2 2 2 4" xfId="21932" xr:uid="{E2317DB4-1D54-4882-8702-8BB1282D00E9}"/>
    <cellStyle name="Heading 3 2 2 7 2 2 3" xfId="10680" xr:uid="{0B81EAF9-D84B-432C-9BFF-714A63072AEC}"/>
    <cellStyle name="Heading 3 2 2 7 2 2 3 2" xfId="24915" xr:uid="{40016977-EE9E-4AB7-9597-FB28C27D58E4}"/>
    <cellStyle name="Heading 3 2 2 7 2 2 4" xfId="16707" xr:uid="{5EF06A42-76FC-42FA-8A34-89E519828BC9}"/>
    <cellStyle name="Heading 3 2 2 7 2 2 5" xfId="20637" xr:uid="{3894C1AF-8A93-47B5-A9B9-DB35461A987F}"/>
    <cellStyle name="Heading 3 2 2 7 2 3" xfId="4320" xr:uid="{21A579FC-27E5-464F-8324-26D4858ACD26}"/>
    <cellStyle name="Heading 3 2 2 7 2 3 2" xfId="11221" xr:uid="{D8DA977C-0291-4DBE-88F4-4DD692DA9967}"/>
    <cellStyle name="Heading 3 2 2 7 2 3 2 2" xfId="25456" xr:uid="{AC548C9C-08FE-42E7-BE67-38FD64A39920}"/>
    <cellStyle name="Heading 3 2 2 7 2 3 3" xfId="17248" xr:uid="{BEBF268F-7B47-4525-9A8B-FA5ECC31AD0D}"/>
    <cellStyle name="Heading 3 2 2 7 2 3 4" xfId="20889" xr:uid="{BF6BA6C2-EF10-4F91-A50A-A2A8C1F1ECEA}"/>
    <cellStyle name="Heading 3 2 2 7 2 4" xfId="6085" xr:uid="{83A17613-AC0E-415D-B6CE-1D782773100F}"/>
    <cellStyle name="Heading 3 2 2 7 2 4 2" xfId="9416" xr:uid="{5BD18EFE-6887-44DA-AE39-F6F1E1206049}"/>
    <cellStyle name="Heading 3 2 2 7 2 4 2 2" xfId="23656" xr:uid="{8E6CB249-7BC7-4DDC-9A14-4584D473E92F}"/>
    <cellStyle name="Heading 3 2 2 7 2 4 3" xfId="15451" xr:uid="{4B9A7957-30D4-469C-92CE-0DC80968D588}"/>
    <cellStyle name="Heading 3 2 2 7 2 4 4" xfId="21739" xr:uid="{670D7864-4B59-4828-9073-D6FF65A843A7}"/>
    <cellStyle name="Heading 3 2 2 7 2 5" xfId="5084" xr:uid="{CEA99160-D94C-425D-AC98-028ACD86E775}"/>
    <cellStyle name="Heading 3 2 2 7 2 5 2" xfId="11960" xr:uid="{549A9B83-E42B-4658-9984-1897F84F1F84}"/>
    <cellStyle name="Heading 3 2 2 7 2 5 2 2" xfId="26193" xr:uid="{AB36C3FA-7D32-4C4F-9DC8-48A134F72C84}"/>
    <cellStyle name="Heading 3 2 2 7 2 5 3" xfId="18012" xr:uid="{B453EEF5-A7E4-4E33-9906-9FB6B2049D17}"/>
    <cellStyle name="Heading 3 2 2 7 2 5 4" xfId="21356" xr:uid="{EEB3B76B-A35A-404F-892E-161FE7EFB6D3}"/>
    <cellStyle name="Heading 3 2 2 7 2 6" xfId="4903" xr:uid="{125A4118-709D-48C6-8B35-7CB3B2B91B16}"/>
    <cellStyle name="Heading 3 2 2 7 2 6 2" xfId="11779" xr:uid="{645CBFF3-96D1-443E-92C5-D842666F8CF1}"/>
    <cellStyle name="Heading 3 2 2 7 2 6 2 2" xfId="26012" xr:uid="{58723C70-5656-4925-926D-21882F2AF3AA}"/>
    <cellStyle name="Heading 3 2 2 7 2 6 3" xfId="17831" xr:uid="{504A1E05-94E9-4F10-8E21-906A4C028646}"/>
    <cellStyle name="Heading 3 2 2 7 2 6 4" xfId="21222" xr:uid="{7A223D31-1DF6-4108-B206-093D4CD1DA7E}"/>
    <cellStyle name="Heading 3 2 2 7 2 7" xfId="7826" xr:uid="{03940AC8-62C5-4B1E-AA42-CF6B067F3168}"/>
    <cellStyle name="Heading 3 2 2 7 2 7 2" xfId="20134" xr:uid="{2DF22215-9ED0-48C3-952B-7F4CE5129C71}"/>
    <cellStyle name="Heading 3 2 2 7 2 7 3" xfId="22116" xr:uid="{E5263495-A5FA-49EA-BC0A-013004AD4921}"/>
    <cellStyle name="Heading 3 2 2 7 2 8" xfId="8538" xr:uid="{63DFFEBE-4B0C-46FA-88E4-706796C7AD5D}"/>
    <cellStyle name="Heading 3 2 2 7 2 8 2" xfId="22787" xr:uid="{57278ACF-ACAD-4A3F-9173-986FAC7E6B78}"/>
    <cellStyle name="Heading 3 2 2 7 2 9" xfId="8064" xr:uid="{7A69EB2D-003A-4EDD-BC5C-A1849FEBCB3F}"/>
    <cellStyle name="Heading 3 2 2 7 2 9 2" xfId="22343" xr:uid="{8AF2ECA7-B92C-47EC-9427-76AD672CC2E7}"/>
    <cellStyle name="Heading 3 2 2 7 3" xfId="2479" xr:uid="{930FAB0E-D861-42EF-A562-C99C0015CFD0}"/>
    <cellStyle name="Heading 3 2 2 7 3 10" xfId="20506" xr:uid="{E81E27AE-3AEA-4A91-845A-D469DA8DA6BA}"/>
    <cellStyle name="Heading 3 2 2 7 3 2" xfId="3818" xr:uid="{21801D50-4150-45E7-9921-9423720C836F}"/>
    <cellStyle name="Heading 3 2 2 7 3 2 2" xfId="7433" xr:uid="{D9DA0B74-11B8-4C8A-A75C-A9E6D31AB592}"/>
    <cellStyle name="Heading 3 2 2 7 3 2 2 2" xfId="13683" xr:uid="{41EBEF7E-FF69-4113-A6AA-BBDE45B5C9DC}"/>
    <cellStyle name="Heading 3 2 2 7 3 2 2 2 2" xfId="27916" xr:uid="{F5A54411-AE7D-439A-AD8E-C9D3D9FBDB63}"/>
    <cellStyle name="Heading 3 2 2 7 3 2 2 3" xfId="19743" xr:uid="{AD77F1F9-96FD-4EA9-B052-00E7CEB6FE04}"/>
    <cellStyle name="Heading 3 2 2 7 3 2 2 4" xfId="22017" xr:uid="{5B1AEE9E-8FBA-46C1-99E8-8DDEF9BB490B}"/>
    <cellStyle name="Heading 3 2 2 7 3 2 3" xfId="10764" xr:uid="{18E66096-6965-4B62-8F62-384684767446}"/>
    <cellStyle name="Heading 3 2 2 7 3 2 3 2" xfId="24999" xr:uid="{3FAFC1C7-B4FC-445F-92F0-17A9C7C42D07}"/>
    <cellStyle name="Heading 3 2 2 7 3 2 4" xfId="16791" xr:uid="{48C08FF5-709C-4FD7-8395-B8C8DEF8224E}"/>
    <cellStyle name="Heading 3 2 2 7 3 2 5" xfId="20721" xr:uid="{F7AB7E49-7BE1-4AD6-8CC7-EF8CA871DFD1}"/>
    <cellStyle name="Heading 3 2 2 7 3 3" xfId="4404" xr:uid="{097D7351-C90D-4095-B106-29EB6C302A89}"/>
    <cellStyle name="Heading 3 2 2 7 3 3 2" xfId="11305" xr:uid="{3AAD13DC-86A5-4968-AAE0-B2C5ED4EEFD5}"/>
    <cellStyle name="Heading 3 2 2 7 3 3 2 2" xfId="25540" xr:uid="{90216958-9899-4D2E-8526-345D8CE9468C}"/>
    <cellStyle name="Heading 3 2 2 7 3 3 3" xfId="17332" xr:uid="{43D0C7F5-0334-4BFF-AA13-61CDDB72F1E4}"/>
    <cellStyle name="Heading 3 2 2 7 3 3 4" xfId="20973" xr:uid="{9107660C-DB28-42B8-8797-0897581AD0AB}"/>
    <cellStyle name="Heading 3 2 2 7 3 4" xfId="6140" xr:uid="{25B237CC-0FE7-47B4-89A2-E8082E0583D9}"/>
    <cellStyle name="Heading 3 2 2 7 3 4 2" xfId="9471" xr:uid="{A0FF0137-563E-4C70-A9AF-7C587EA90786}"/>
    <cellStyle name="Heading 3 2 2 7 3 4 2 2" xfId="23711" xr:uid="{1093313A-2B94-4837-8538-11A15D90D088}"/>
    <cellStyle name="Heading 3 2 2 7 3 4 3" xfId="15506" xr:uid="{79F7D9D2-2497-40A6-9F63-782EC789235D}"/>
    <cellStyle name="Heading 3 2 2 7 3 4 4" xfId="21791" xr:uid="{E65A44FC-FB9D-44F2-8804-4064F36199F8}"/>
    <cellStyle name="Heading 3 2 2 7 3 5" xfId="5170" xr:uid="{DF93D2B9-0DC8-47BF-9DE7-179CD9866D0E}"/>
    <cellStyle name="Heading 3 2 2 7 3 5 2" xfId="12046" xr:uid="{5B6526E4-9BDC-4A17-AF31-319D6E263299}"/>
    <cellStyle name="Heading 3 2 2 7 3 5 2 2" xfId="26279" xr:uid="{287EF6F5-AD2D-43B3-AC6E-F226A7E24D48}"/>
    <cellStyle name="Heading 3 2 2 7 3 5 3" xfId="18098" xr:uid="{44B93921-56DF-456D-8783-5F6B30EDA1C5}"/>
    <cellStyle name="Heading 3 2 2 7 3 5 4" xfId="21442" xr:uid="{72857279-6110-4ABF-ABEE-9258D073A4B4}"/>
    <cellStyle name="Heading 3 2 2 7 3 6" xfId="4520" xr:uid="{E02B9E3D-6B61-4E57-8F1B-0F162F131973}"/>
    <cellStyle name="Heading 3 2 2 7 3 6 2" xfId="11416" xr:uid="{B911E54A-2B20-447F-A186-6845CF9F7AF9}"/>
    <cellStyle name="Heading 3 2 2 7 3 6 2 2" xfId="25649" xr:uid="{65326C69-8275-49FD-BFDF-2CE881C1C323}"/>
    <cellStyle name="Heading 3 2 2 7 3 6 3" xfId="17448" xr:uid="{726140D9-420B-47F5-9A3F-73CFE6110F37}"/>
    <cellStyle name="Heading 3 2 2 7 3 6 4" xfId="21061" xr:uid="{2389C3A1-0619-425F-A760-D1D9A908BB42}"/>
    <cellStyle name="Heading 3 2 2 7 3 7" xfId="7985" xr:uid="{86EE087C-D993-469C-A47F-99024582EDDD}"/>
    <cellStyle name="Heading 3 2 2 7 3 7 2" xfId="20293" xr:uid="{E8774DF2-FE8B-47F7-A72C-0F0FC9AD8425}"/>
    <cellStyle name="Heading 3 2 2 7 3 7 3" xfId="22275" xr:uid="{3E215CD6-5140-4766-9144-C3FD82A287C1}"/>
    <cellStyle name="Heading 3 2 2 7 3 8" xfId="8624" xr:uid="{57EA38CA-BEF7-4E44-B019-4C9A655616C2}"/>
    <cellStyle name="Heading 3 2 2 7 3 8 2" xfId="22872" xr:uid="{945E50E4-B612-42FB-9C91-47C178611440}"/>
    <cellStyle name="Heading 3 2 2 7 3 9" xfId="14657" xr:uid="{4840E331-C662-4E1E-B373-597EFD73CA41}"/>
    <cellStyle name="Heading 3 2 2 8" xfId="1151" xr:uid="{9FDAB5D8-38FA-4CD6-8D80-7CCF4D45337B}"/>
    <cellStyle name="Heading 3 2 2 8 2" xfId="1398" xr:uid="{E103B1F9-A716-4FE1-A513-098363793F1E}"/>
    <cellStyle name="Heading 3 2 2 8 2 10" xfId="14574" xr:uid="{DBE244B8-E235-45CB-8A61-47360C58BD12}"/>
    <cellStyle name="Heading 3 2 2 8 2 11" xfId="14289" xr:uid="{E4066FEB-A0BA-4ECF-87E6-07926DA80C4E}"/>
    <cellStyle name="Heading 3 2 2 8 2 2" xfId="3733" xr:uid="{5465DAA5-2D5A-47F1-9769-607227FB9DFB}"/>
    <cellStyle name="Heading 3 2 2 8 2 2 2" xfId="7349" xr:uid="{27B377FF-9D89-4649-9ABA-E5B99AEFA9A2}"/>
    <cellStyle name="Heading 3 2 2 8 2 2 2 2" xfId="13599" xr:uid="{A87FA5F9-6654-4CE8-9F77-F1016884E6FC}"/>
    <cellStyle name="Heading 3 2 2 8 2 2 2 2 2" xfId="27832" xr:uid="{ACB66760-7FBD-4B71-B409-6FF25C36C42D}"/>
    <cellStyle name="Heading 3 2 2 8 2 2 2 3" xfId="19659" xr:uid="{1FAD7280-1635-4234-8760-D4FDD35B8ED7}"/>
    <cellStyle name="Heading 3 2 2 8 2 2 2 4" xfId="21933" xr:uid="{63F05093-8CE4-4B52-856E-C30375C39424}"/>
    <cellStyle name="Heading 3 2 2 8 2 2 3" xfId="10681" xr:uid="{A61E818F-4D19-4835-9B97-2DEE1C673FFD}"/>
    <cellStyle name="Heading 3 2 2 8 2 2 3 2" xfId="24916" xr:uid="{3E2CE1C0-D87A-46D0-B7F2-9D9DCD58C757}"/>
    <cellStyle name="Heading 3 2 2 8 2 2 4" xfId="16708" xr:uid="{D50CC039-C775-45E4-BA47-FC3272338FD5}"/>
    <cellStyle name="Heading 3 2 2 8 2 2 5" xfId="20638" xr:uid="{322009AA-309F-4889-A20B-8123BCC9783D}"/>
    <cellStyle name="Heading 3 2 2 8 2 3" xfId="4321" xr:uid="{02B8599C-3860-4C45-B3FF-B9D84FC9E3B3}"/>
    <cellStyle name="Heading 3 2 2 8 2 3 2" xfId="11222" xr:uid="{8E1D0ACC-DF65-434F-9AD0-C8DE24B310E9}"/>
    <cellStyle name="Heading 3 2 2 8 2 3 2 2" xfId="25457" xr:uid="{2D162985-B2C1-4995-950B-833B332AB408}"/>
    <cellStyle name="Heading 3 2 2 8 2 3 3" xfId="17249" xr:uid="{D6E8B9E3-AE42-4626-9C04-8B1023549B5C}"/>
    <cellStyle name="Heading 3 2 2 8 2 3 4" xfId="20890" xr:uid="{7DE7E8B9-1E73-4FC2-96A5-ECA8CE24CDDC}"/>
    <cellStyle name="Heading 3 2 2 8 2 4" xfId="6061" xr:uid="{C24B0265-8284-4C69-9341-D73CA7AAC4CC}"/>
    <cellStyle name="Heading 3 2 2 8 2 4 2" xfId="9392" xr:uid="{5569ACEF-4F9E-494A-B751-D7EC2B17AB28}"/>
    <cellStyle name="Heading 3 2 2 8 2 4 2 2" xfId="23632" xr:uid="{F6D73300-1E8C-4F18-B47A-20A78B709533}"/>
    <cellStyle name="Heading 3 2 2 8 2 4 3" xfId="15427" xr:uid="{B3A5935B-038E-493F-A561-391305617B1C}"/>
    <cellStyle name="Heading 3 2 2 8 2 4 4" xfId="21715" xr:uid="{F77BF262-6D9D-45D4-87AD-19F24D933A02}"/>
    <cellStyle name="Heading 3 2 2 8 2 5" xfId="5085" xr:uid="{94377C44-70C7-4568-8FCC-BCE318B4162B}"/>
    <cellStyle name="Heading 3 2 2 8 2 5 2" xfId="11961" xr:uid="{8944F69F-E9B8-451A-AD17-C1A6BBD562A6}"/>
    <cellStyle name="Heading 3 2 2 8 2 5 2 2" xfId="26194" xr:uid="{07AF8D8B-4891-40C3-8349-4D80AEE383CD}"/>
    <cellStyle name="Heading 3 2 2 8 2 5 3" xfId="18013" xr:uid="{DA60DC7A-0DC0-4FF3-AE93-63DBFACA7F6D}"/>
    <cellStyle name="Heading 3 2 2 8 2 5 4" xfId="21357" xr:uid="{133877EC-1F0D-47B3-92E9-FC255693C9B3}"/>
    <cellStyle name="Heading 3 2 2 8 2 6" xfId="4601" xr:uid="{CC99B5BF-C37D-452E-8C68-7B9E62BB6AF8}"/>
    <cellStyle name="Heading 3 2 2 8 2 6 2" xfId="11488" xr:uid="{97108B57-F5AE-4D66-BEAB-924DC5DBE8CF}"/>
    <cellStyle name="Heading 3 2 2 8 2 6 2 2" xfId="25721" xr:uid="{5B65CFF1-F029-4C90-86EC-6D7899632C47}"/>
    <cellStyle name="Heading 3 2 2 8 2 6 3" xfId="17529" xr:uid="{3EC51BC6-69D5-40B9-B627-B2D5A0DBBC10}"/>
    <cellStyle name="Heading 3 2 2 8 2 6 4" xfId="21107" xr:uid="{5F953452-3110-49E7-9085-3F0410E36676}"/>
    <cellStyle name="Heading 3 2 2 8 2 7" xfId="7993" xr:uid="{AF089F6F-3FA1-404D-BC92-37FCFF674742}"/>
    <cellStyle name="Heading 3 2 2 8 2 7 2" xfId="20301" xr:uid="{C2F8DD7F-8F30-4B30-BC08-99C94ECF1421}"/>
    <cellStyle name="Heading 3 2 2 8 2 7 3" xfId="22283" xr:uid="{60AB23F3-1762-4279-A3D8-01302DC74BF2}"/>
    <cellStyle name="Heading 3 2 2 8 2 8" xfId="8539" xr:uid="{78788266-0C35-4225-B17C-8AB56F28C2DD}"/>
    <cellStyle name="Heading 3 2 2 8 2 8 2" xfId="22788" xr:uid="{54E7ECC8-8472-44CE-A83C-777B37DD4C4E}"/>
    <cellStyle name="Heading 3 2 2 8 2 9" xfId="8346" xr:uid="{95E58355-7A6B-4164-8F1D-22587CAF31C2}"/>
    <cellStyle name="Heading 3 2 2 8 2 9 2" xfId="22601" xr:uid="{D3502F19-D241-4714-B712-995F1617CD49}"/>
    <cellStyle name="Heading 3 2 2 8 3" xfId="2453" xr:uid="{3CA02A61-B7CF-425B-8C47-FCE72FC02043}"/>
    <cellStyle name="Heading 3 2 2 8 3 10" xfId="20485" xr:uid="{C641D132-29D6-422E-831F-1DEA1EE33265}"/>
    <cellStyle name="Heading 3 2 2 8 3 2" xfId="3819" xr:uid="{5C4ABB6C-9882-4A33-AEF7-7B20AC028339}"/>
    <cellStyle name="Heading 3 2 2 8 3 2 2" xfId="7434" xr:uid="{40F9C49B-C345-4C02-B745-57254BEBCE23}"/>
    <cellStyle name="Heading 3 2 2 8 3 2 2 2" xfId="13684" xr:uid="{0CEF9F98-0619-4941-9BA7-A34AD3196E81}"/>
    <cellStyle name="Heading 3 2 2 8 3 2 2 2 2" xfId="27917" xr:uid="{8DDE2B48-CE3E-4858-92E1-42551CF664EB}"/>
    <cellStyle name="Heading 3 2 2 8 3 2 2 3" xfId="19744" xr:uid="{2A4AD4E3-93D5-4D26-A42D-5DD6057AC54B}"/>
    <cellStyle name="Heading 3 2 2 8 3 2 2 4" xfId="22018" xr:uid="{0F385032-E987-4843-8CD0-C52159CB1861}"/>
    <cellStyle name="Heading 3 2 2 8 3 2 3" xfId="10765" xr:uid="{31D2103D-05B5-4132-AEE4-94D2FED8DDCF}"/>
    <cellStyle name="Heading 3 2 2 8 3 2 3 2" xfId="25000" xr:uid="{EDFE91BE-AB1F-47E5-8F63-DF52FEEBB64B}"/>
    <cellStyle name="Heading 3 2 2 8 3 2 4" xfId="16792" xr:uid="{87B0CCD4-0596-4179-B1F5-943A2077F4C3}"/>
    <cellStyle name="Heading 3 2 2 8 3 2 5" xfId="20722" xr:uid="{500799AB-B681-4E60-85B6-48D3E2B56A72}"/>
    <cellStyle name="Heading 3 2 2 8 3 3" xfId="4405" xr:uid="{4B4DB409-63C1-45AB-AD1B-636C96375758}"/>
    <cellStyle name="Heading 3 2 2 8 3 3 2" xfId="11306" xr:uid="{D458711F-58EA-4FD6-A798-B4786DA7AAD5}"/>
    <cellStyle name="Heading 3 2 2 8 3 3 2 2" xfId="25541" xr:uid="{EF7A5335-5C5E-4445-AB89-CCEFD4888ABB}"/>
    <cellStyle name="Heading 3 2 2 8 3 3 3" xfId="17333" xr:uid="{CB1B84B9-D066-445C-9A2C-C493890FACA1}"/>
    <cellStyle name="Heading 3 2 2 8 3 3 4" xfId="20974" xr:uid="{D03C94C6-D3F6-47FB-B71B-2F408BD05575}"/>
    <cellStyle name="Heading 3 2 2 8 3 4" xfId="6097" xr:uid="{9E211DDE-26C2-4D48-A1C5-560DCADB6D60}"/>
    <cellStyle name="Heading 3 2 2 8 3 4 2" xfId="9428" xr:uid="{67D2421F-B377-4AE7-95C2-CB4199F636C5}"/>
    <cellStyle name="Heading 3 2 2 8 3 4 2 2" xfId="23668" xr:uid="{8CE8CB64-5F50-4AFE-8961-3485A16EACBE}"/>
    <cellStyle name="Heading 3 2 2 8 3 4 3" xfId="15463" xr:uid="{655FCBF5-3B68-4ADE-83B8-390604166DF9}"/>
    <cellStyle name="Heading 3 2 2 8 3 4 4" xfId="21750" xr:uid="{8A68B70D-1FB4-44A5-A2D2-322CED620CA4}"/>
    <cellStyle name="Heading 3 2 2 8 3 5" xfId="5171" xr:uid="{ADE9CBC2-CB80-42F1-A5B0-29D6FC777120}"/>
    <cellStyle name="Heading 3 2 2 8 3 5 2" xfId="12047" xr:uid="{C6191769-4D96-4ADD-B331-06728500E94F}"/>
    <cellStyle name="Heading 3 2 2 8 3 5 2 2" xfId="26280" xr:uid="{2FAA57F5-8FB5-48F0-BAF9-2B4F9D602D3D}"/>
    <cellStyle name="Heading 3 2 2 8 3 5 3" xfId="18099" xr:uid="{0E26F36A-C305-45F2-8C73-86196FEBF6DF}"/>
    <cellStyle name="Heading 3 2 2 8 3 5 4" xfId="21443" xr:uid="{169181BC-C03F-4169-BD9A-57D992143CC6}"/>
    <cellStyle name="Heading 3 2 2 8 3 6" xfId="4861" xr:uid="{0E46B2F3-30E3-4A54-9B4E-747ECE8E0092}"/>
    <cellStyle name="Heading 3 2 2 8 3 6 2" xfId="11739" xr:uid="{2982566D-D631-45D4-8A31-5F588C051CF0}"/>
    <cellStyle name="Heading 3 2 2 8 3 6 2 2" xfId="25972" xr:uid="{B904B770-F149-4C89-A4A0-25BF15CCC61D}"/>
    <cellStyle name="Heading 3 2 2 8 3 6 3" xfId="17789" xr:uid="{3A95174C-45D9-47E2-BA6D-FC0AFC192212}"/>
    <cellStyle name="Heading 3 2 2 8 3 6 4" xfId="21202" xr:uid="{AC42D320-F8C6-4C66-AFD7-3424BAA91A9F}"/>
    <cellStyle name="Heading 3 2 2 8 3 7" xfId="7912" xr:uid="{3A0B1BD5-DC6D-436A-B555-13FE99812743}"/>
    <cellStyle name="Heading 3 2 2 8 3 7 2" xfId="20220" xr:uid="{D6AE22BD-044B-492D-B668-9D2503891715}"/>
    <cellStyle name="Heading 3 2 2 8 3 7 3" xfId="22202" xr:uid="{3A4D836A-7B49-4D1A-9A5E-AC7CACCD196F}"/>
    <cellStyle name="Heading 3 2 2 8 3 8" xfId="8625" xr:uid="{2AB2F87A-D214-4B9E-BB94-F180417885B9}"/>
    <cellStyle name="Heading 3 2 2 8 3 8 2" xfId="22873" xr:uid="{C1A2BC72-C4D6-4B2B-A601-09F573EBEAF9}"/>
    <cellStyle name="Heading 3 2 2 8 3 9" xfId="14658" xr:uid="{403EBA3B-2069-421F-8BEE-33889CADB52A}"/>
    <cellStyle name="Heading 3 2 2 9" xfId="1308" xr:uid="{28300FF0-4D90-48AE-9E0E-44A32DD7AD3B}"/>
    <cellStyle name="Heading 3 2 2 9 10" xfId="14485" xr:uid="{4E982135-6009-43F4-81BA-BD48FAA47843}"/>
    <cellStyle name="Heading 3 2 2 9 11" xfId="14140" xr:uid="{08A35258-4D0C-4184-B8BA-6DCC13EC3B99}"/>
    <cellStyle name="Heading 3 2 2 9 2" xfId="3628" xr:uid="{6190C92E-B8DA-40F9-9826-141AB6573756}"/>
    <cellStyle name="Heading 3 2 2 9 2 2" xfId="7256" xr:uid="{7E0C1915-9A41-4CB0-84E6-A995022F5B3E}"/>
    <cellStyle name="Heading 3 2 2 9 2 2 2" xfId="13506" xr:uid="{B39E33C1-6672-470B-BB05-63D3CA7BCD34}"/>
    <cellStyle name="Heading 3 2 2 9 2 2 2 2" xfId="27739" xr:uid="{88E64A53-6BBE-41AF-92F2-0DA16B903E21}"/>
    <cellStyle name="Heading 3 2 2 9 2 2 3" xfId="19566" xr:uid="{045A15E1-3E19-4045-A72C-49988CD2F742}"/>
    <cellStyle name="Heading 3 2 2 9 2 2 4" xfId="21840" xr:uid="{D2CD4F6E-3E7D-4635-8C4A-B19A75881388}"/>
    <cellStyle name="Heading 3 2 2 9 2 3" xfId="10589" xr:uid="{0C5AE6EF-9662-4334-8506-AC5AD76B5B16}"/>
    <cellStyle name="Heading 3 2 2 9 2 3 2" xfId="24827" xr:uid="{553A459D-B991-4BC1-9373-6D3B2FF6A1E3}"/>
    <cellStyle name="Heading 3 2 2 9 2 4" xfId="16619" xr:uid="{AFB67E5D-4B4D-40C5-AABF-0D2BDA3E4DAB}"/>
    <cellStyle name="Heading 3 2 2 9 2 5" xfId="20549" xr:uid="{C3E14F96-31EE-4AC8-9EF8-5B9CB93DB82C}"/>
    <cellStyle name="Heading 3 2 2 9 3" xfId="4232" xr:uid="{81F8214F-735B-414E-B2C8-BFC06D275961}"/>
    <cellStyle name="Heading 3 2 2 9 3 2" xfId="11133" xr:uid="{AD957902-D9C5-442C-BC36-96F3AA2B0340}"/>
    <cellStyle name="Heading 3 2 2 9 3 2 2" xfId="25368" xr:uid="{18430B26-2DCC-4FC1-881E-843B4FEB53C6}"/>
    <cellStyle name="Heading 3 2 2 9 3 3" xfId="17160" xr:uid="{3F7E18BE-36A9-4F64-ACE5-7E7271CF5292}"/>
    <cellStyle name="Heading 3 2 2 9 3 4" xfId="20801" xr:uid="{0287CFA4-C44F-4246-A7D8-D6DC86262707}"/>
    <cellStyle name="Heading 3 2 2 9 4" xfId="6043" xr:uid="{E0593054-819A-4282-9EA0-2C9075806762}"/>
    <cellStyle name="Heading 3 2 2 9 4 2" xfId="9374" xr:uid="{60CCE32C-CBDD-4BE9-99FA-093EA29EB152}"/>
    <cellStyle name="Heading 3 2 2 9 4 2 2" xfId="23614" xr:uid="{41A25082-2E6C-4FDD-A099-B50D0DD49031}"/>
    <cellStyle name="Heading 3 2 2 9 4 3" xfId="15409" xr:uid="{DC772CD0-999B-4095-BC0E-1058F708455C}"/>
    <cellStyle name="Heading 3 2 2 9 4 4" xfId="21697" xr:uid="{644B6D79-064D-42A6-B22D-431BD8BCFA74}"/>
    <cellStyle name="Heading 3 2 2 9 5" xfId="4990" xr:uid="{633BAF6A-B864-48B4-B717-5084A13C3635}"/>
    <cellStyle name="Heading 3 2 2 9 5 2" xfId="11866" xr:uid="{7024FECE-68A5-4253-A00B-EA83541A251A}"/>
    <cellStyle name="Heading 3 2 2 9 5 2 2" xfId="26099" xr:uid="{4861C781-5777-468A-9F76-D6A64C03ED08}"/>
    <cellStyle name="Heading 3 2 2 9 5 3" xfId="17918" xr:uid="{09FE56D5-864F-4431-A1CE-9F630757B9DF}"/>
    <cellStyle name="Heading 3 2 2 9 5 4" xfId="21262" xr:uid="{3ADE5342-F2EB-4D57-8AEA-7CD518417BBD}"/>
    <cellStyle name="Heading 3 2 2 9 6" xfId="7257" xr:uid="{5E884690-384C-4173-A0D0-D64661EAA756}"/>
    <cellStyle name="Heading 3 2 2 9 6 2" xfId="13507" xr:uid="{2691B380-9553-4A28-A7B8-4E3130130922}"/>
    <cellStyle name="Heading 3 2 2 9 6 2 2" xfId="27740" xr:uid="{199A69EC-AFB9-4C56-B023-3BDEBC8C0F44}"/>
    <cellStyle name="Heading 3 2 2 9 6 3" xfId="19567" xr:uid="{98819405-E636-4184-9274-FCD56A6F06D4}"/>
    <cellStyle name="Heading 3 2 2 9 6 4" xfId="21841" xr:uid="{7EE924BA-0E30-493A-9D56-6D4DF81C335F}"/>
    <cellStyle name="Heading 3 2 2 9 7" xfId="7977" xr:uid="{254B31B3-F247-4190-B7D6-43B280D58780}"/>
    <cellStyle name="Heading 3 2 2 9 7 2" xfId="20285" xr:uid="{02CECFFC-DC0E-429B-984E-059AA4962600}"/>
    <cellStyle name="Heading 3 2 2 9 7 3" xfId="22267" xr:uid="{9DB80C0C-2B21-499D-B805-F5D16F5530EA}"/>
    <cellStyle name="Heading 3 2 2 9 8" xfId="8443" xr:uid="{E08EDDB4-1260-4630-A153-08BDB6D6598B}"/>
    <cellStyle name="Heading 3 2 2 9 8 2" xfId="22695" xr:uid="{C6E88A42-3C98-49DD-97C7-CCA0293D07C1}"/>
    <cellStyle name="Heading 3 2 2 9 9" xfId="8876" xr:uid="{92964C1D-E8EB-41E2-91F0-99868CFEE6ED}"/>
    <cellStyle name="Heading 3 2 2 9 9 2" xfId="23120" xr:uid="{7EB36AA0-CA24-42A7-8068-ECEEDE8DDC62}"/>
    <cellStyle name="Heading 3 2 3" xfId="330" xr:uid="{3B1E2D38-8F0D-4DCA-AA9E-000BC6352287}"/>
    <cellStyle name="Heading 3 2 3 10" xfId="2470" xr:uid="{F01BDE5C-FE40-450F-A6D8-921B3B978CB5}"/>
    <cellStyle name="Heading 3 2 3 10 10" xfId="20498" xr:uid="{7CE63FA1-21D4-4FF9-84A4-98DC4EDE90E4}"/>
    <cellStyle name="Heading 3 2 3 10 2" xfId="3625" xr:uid="{BD19BCAF-A27B-4593-8981-05A381ACFE85}"/>
    <cellStyle name="Heading 3 2 3 10 2 2" xfId="7254" xr:uid="{2DF9E47B-B7B2-473E-92E3-AB5CFBC53AEA}"/>
    <cellStyle name="Heading 3 2 3 10 2 2 2" xfId="13504" xr:uid="{CD536190-AB99-4EFD-8AC6-C52E742CA01E}"/>
    <cellStyle name="Heading 3 2 3 10 2 2 2 2" xfId="27737" xr:uid="{C2FA284D-29B1-49FB-BAEE-FA386721F8E7}"/>
    <cellStyle name="Heading 3 2 3 10 2 2 3" xfId="19564" xr:uid="{86DF58BC-CF14-4907-9D07-9DA819666952}"/>
    <cellStyle name="Heading 3 2 3 10 2 2 4" xfId="21838" xr:uid="{AAE5E0B7-29C1-4820-BF89-C452965398FC}"/>
    <cellStyle name="Heading 3 2 3 10 2 3" xfId="10587" xr:uid="{12304C31-9543-45AA-92AF-7B203B2DC422}"/>
    <cellStyle name="Heading 3 2 3 10 2 3 2" xfId="24825" xr:uid="{FF248B52-7D40-43DC-B25A-C02889D5FEF1}"/>
    <cellStyle name="Heading 3 2 3 10 2 4" xfId="16617" xr:uid="{FE5AD84B-DBE9-4669-8290-348CAE703B59}"/>
    <cellStyle name="Heading 3 2 3 10 2 5" xfId="20547" xr:uid="{A7FFAD30-D1C7-4382-85E7-61B5E702768A}"/>
    <cellStyle name="Heading 3 2 3 10 3" xfId="4230" xr:uid="{FC9EC9FA-8705-41EB-8FF5-9EF9DD33E400}"/>
    <cellStyle name="Heading 3 2 3 10 3 2" xfId="11131" xr:uid="{510663DC-4701-49E1-821D-E2917B6F0B8B}"/>
    <cellStyle name="Heading 3 2 3 10 3 2 2" xfId="25366" xr:uid="{EF00FDB9-B2FC-4A89-98B5-CCA6EF6BB4FB}"/>
    <cellStyle name="Heading 3 2 3 10 3 3" xfId="17158" xr:uid="{BAB76D1C-DED2-4B5C-88F5-41735AE6A7BC}"/>
    <cellStyle name="Heading 3 2 3 10 3 4" xfId="20799" xr:uid="{39B7DDC8-FAA6-4177-B0B9-3F954B709396}"/>
    <cellStyle name="Heading 3 2 3 10 4" xfId="6128" xr:uid="{2946B2BC-0071-418C-AAA1-5CB8EF9005E3}"/>
    <cellStyle name="Heading 3 2 3 10 4 2" xfId="9459" xr:uid="{42C1A28E-0416-4475-8EB3-B66F24806EBC}"/>
    <cellStyle name="Heading 3 2 3 10 4 2 2" xfId="23699" xr:uid="{F215E277-9AC8-4497-B7BB-3B11C1A7C560}"/>
    <cellStyle name="Heading 3 2 3 10 4 3" xfId="15494" xr:uid="{2F6AEDBE-D791-48BF-9869-30D505E5EF4D}"/>
    <cellStyle name="Heading 3 2 3 10 4 4" xfId="21780" xr:uid="{CACED9FE-11F1-49E6-8235-B1D59251AD56}"/>
    <cellStyle name="Heading 3 2 3 10 5" xfId="4988" xr:uid="{61FB3D7E-D578-4D17-B6A2-586BFE5DC761}"/>
    <cellStyle name="Heading 3 2 3 10 5 2" xfId="11864" xr:uid="{1AF6C03A-1886-4ACB-8546-3332D46873BF}"/>
    <cellStyle name="Heading 3 2 3 10 5 2 2" xfId="26097" xr:uid="{F027DB82-D225-4BF2-860B-BD4420CE8D65}"/>
    <cellStyle name="Heading 3 2 3 10 5 3" xfId="17916" xr:uid="{4D788784-ECBE-4B07-BC24-226BD52D7694}"/>
    <cellStyle name="Heading 3 2 3 10 5 4" xfId="21260" xr:uid="{CA993DE2-0AB4-4B30-A6A8-3BB937E7BCF3}"/>
    <cellStyle name="Heading 3 2 3 10 6" xfId="4998" xr:uid="{D9C8A948-B2C3-4F20-8991-34D4F41A9FB6}"/>
    <cellStyle name="Heading 3 2 3 10 6 2" xfId="11874" xr:uid="{B37F894B-E17D-426E-8C1A-08BB90CF1669}"/>
    <cellStyle name="Heading 3 2 3 10 6 2 2" xfId="26107" xr:uid="{1029A124-4E21-4B61-849E-C51BE66DF798}"/>
    <cellStyle name="Heading 3 2 3 10 6 3" xfId="17926" xr:uid="{A81BB74B-96B5-46C1-99E6-D37F9E17A7C1}"/>
    <cellStyle name="Heading 3 2 3 10 6 4" xfId="21270" xr:uid="{D5E82C6A-8E5F-4BB0-970A-58194C26956F}"/>
    <cellStyle name="Heading 3 2 3 10 7" xfId="8004" xr:uid="{F02E65A3-D960-4BF0-ADA0-8120DAAAE78B}"/>
    <cellStyle name="Heading 3 2 3 10 7 2" xfId="20312" xr:uid="{9EA3B845-A6B3-4717-BB0B-9D3D0B0B1D78}"/>
    <cellStyle name="Heading 3 2 3 10 7 3" xfId="22294" xr:uid="{5F2D3CBA-2C37-4B26-919B-B5D017972A46}"/>
    <cellStyle name="Heading 3 2 3 10 8" xfId="8441" xr:uid="{E7A59A88-BB23-4CBB-9B84-8A5C7D0F1AE2}"/>
    <cellStyle name="Heading 3 2 3 10 8 2" xfId="22693" xr:uid="{F4845CE8-8A08-4A85-A20D-678E06214D79}"/>
    <cellStyle name="Heading 3 2 3 10 9" xfId="14483" xr:uid="{6C3774FF-EB31-4501-8A4E-1822A795D1C7}"/>
    <cellStyle name="Heading 3 2 3 11" xfId="28285" xr:uid="{34A41C19-C64B-4998-9B62-376D2F9C4EDE}"/>
    <cellStyle name="Heading 3 2 3 12" xfId="32281" xr:uid="{32F40810-678F-4A0F-BE2D-2EAFEF0957FB}"/>
    <cellStyle name="Heading 3 2 3 2" xfId="952" xr:uid="{F5E08AFC-411D-42F2-8BCC-ED7C4FE5D67A}"/>
    <cellStyle name="Heading 3 2 3 2 2" xfId="1014" xr:uid="{A9AF170C-7FC0-46DA-ABE9-E913471D3A13}"/>
    <cellStyle name="Heading 3 2 3 2 2 2" xfId="1152" xr:uid="{F293966A-9441-4F98-9581-87F6C5A23343}"/>
    <cellStyle name="Heading 3 2 3 2 2 2 2" xfId="1399" xr:uid="{29311C0C-07B7-481B-9014-FBC70E6CCD20}"/>
    <cellStyle name="Heading 3 2 3 2 2 2 2 10" xfId="14575" xr:uid="{4FE20290-7125-43E5-B297-FC5B1F6A783B}"/>
    <cellStyle name="Heading 3 2 3 2 2 2 2 11" xfId="15287" xr:uid="{095081E9-737E-465E-9F78-678E2A85A649}"/>
    <cellStyle name="Heading 3 2 3 2 2 2 2 2" xfId="3734" xr:uid="{331D3C3E-8655-4C88-AB33-24941A8DF39D}"/>
    <cellStyle name="Heading 3 2 3 2 2 2 2 2 2" xfId="7350" xr:uid="{B619CDA6-D62A-44AC-B70E-4B288DE9FA64}"/>
    <cellStyle name="Heading 3 2 3 2 2 2 2 2 2 2" xfId="13600" xr:uid="{FC6FA7DF-F21F-4EF4-B5D1-B213CD6CD858}"/>
    <cellStyle name="Heading 3 2 3 2 2 2 2 2 2 2 2" xfId="27833" xr:uid="{546DB0E3-BEB8-481D-A81A-D16961E4760D}"/>
    <cellStyle name="Heading 3 2 3 2 2 2 2 2 2 3" xfId="19660" xr:uid="{AFED2C93-EE93-4F3C-BF26-024C4EBA22B7}"/>
    <cellStyle name="Heading 3 2 3 2 2 2 2 2 2 4" xfId="21934" xr:uid="{E879DB98-5054-4FF0-AC15-4DAB589AAD40}"/>
    <cellStyle name="Heading 3 2 3 2 2 2 2 2 3" xfId="10682" xr:uid="{4ADEA3BF-BE5F-42E0-B2D4-A9AD061DA27F}"/>
    <cellStyle name="Heading 3 2 3 2 2 2 2 2 3 2" xfId="24917" xr:uid="{6A8EDA4F-8B02-48FC-8768-183C090E12E1}"/>
    <cellStyle name="Heading 3 2 3 2 2 2 2 2 4" xfId="16709" xr:uid="{8366260A-4F20-459C-980B-1E4923E3FF0D}"/>
    <cellStyle name="Heading 3 2 3 2 2 2 2 2 5" xfId="20639" xr:uid="{25F4E730-F767-4897-A0C4-D116970331FC}"/>
    <cellStyle name="Heading 3 2 3 2 2 2 2 3" xfId="4322" xr:uid="{BFB430D3-980F-49B6-8CAC-0DAD6F905CBE}"/>
    <cellStyle name="Heading 3 2 3 2 2 2 2 3 2" xfId="11223" xr:uid="{BF9F8CF5-775D-43A0-869B-0FDD2EA74F32}"/>
    <cellStyle name="Heading 3 2 3 2 2 2 2 3 2 2" xfId="25458" xr:uid="{57895787-0C8C-4C81-81FA-3EBD41B95DFD}"/>
    <cellStyle name="Heading 3 2 3 2 2 2 2 3 3" xfId="17250" xr:uid="{CD5E1FA3-985A-455F-8ADF-13AD33A27E8B}"/>
    <cellStyle name="Heading 3 2 3 2 2 2 2 3 4" xfId="20891" xr:uid="{EE6E301A-D682-435A-A708-61729AFD56B1}"/>
    <cellStyle name="Heading 3 2 3 2 2 2 2 4" xfId="6034" xr:uid="{6ED251A8-76C7-4594-BA06-9DDD724FA2CB}"/>
    <cellStyle name="Heading 3 2 3 2 2 2 2 4 2" xfId="9365" xr:uid="{B46AA5A4-BC87-44E7-B774-08B1770196E6}"/>
    <cellStyle name="Heading 3 2 3 2 2 2 2 4 2 2" xfId="23605" xr:uid="{2891DB82-9294-4040-BDD2-8C595EA013E1}"/>
    <cellStyle name="Heading 3 2 3 2 2 2 2 4 3" xfId="15400" xr:uid="{FBBB4FA8-02A0-4519-BD63-1F61EEFBC29A}"/>
    <cellStyle name="Heading 3 2 3 2 2 2 2 4 4" xfId="21688" xr:uid="{AA2BA8B4-29EA-48D3-AFA0-102456D66970}"/>
    <cellStyle name="Heading 3 2 3 2 2 2 2 5" xfId="5086" xr:uid="{16CDA9F0-BDB3-44F8-98E3-F6C071CEC7C0}"/>
    <cellStyle name="Heading 3 2 3 2 2 2 2 5 2" xfId="11962" xr:uid="{B3AA6ED5-D88D-47BE-B99E-F1BD264887A5}"/>
    <cellStyle name="Heading 3 2 3 2 2 2 2 5 2 2" xfId="26195" xr:uid="{91AC2803-E02F-42B2-B653-68DBFC379925}"/>
    <cellStyle name="Heading 3 2 3 2 2 2 2 5 3" xfId="18014" xr:uid="{66B57674-93E9-4AF0-B285-94C541AE169A}"/>
    <cellStyle name="Heading 3 2 3 2 2 2 2 5 4" xfId="21358" xr:uid="{4A1F4F32-061A-443D-8C3A-26ED1E7940F3}"/>
    <cellStyle name="Heading 3 2 3 2 2 2 2 6" xfId="5803" xr:uid="{270024A0-0CA9-4C7B-8B09-C9747C65FBF9}"/>
    <cellStyle name="Heading 3 2 3 2 2 2 2 6 2" xfId="12330" xr:uid="{1813C4F5-ED81-4F13-BCD1-1D1B9B3EDC48}"/>
    <cellStyle name="Heading 3 2 3 2 2 2 2 6 2 2" xfId="26563" xr:uid="{3A981C22-CEEB-475C-8460-BF9053E0FC69}"/>
    <cellStyle name="Heading 3 2 3 2 2 2 2 6 3" xfId="18385" xr:uid="{BA638259-DDCF-4167-849C-AC39A5E01F2D}"/>
    <cellStyle name="Heading 3 2 3 2 2 2 2 6 4" xfId="21545" xr:uid="{F9ADC620-77B4-4ECC-870C-5ACF0DDF3774}"/>
    <cellStyle name="Heading 3 2 3 2 2 2 2 7" xfId="7920" xr:uid="{B1FDD70C-E3C7-4F88-B98A-D4A1400B3537}"/>
    <cellStyle name="Heading 3 2 3 2 2 2 2 7 2" xfId="20228" xr:uid="{F3C8CADD-9B71-4450-84F9-B805B831BDF1}"/>
    <cellStyle name="Heading 3 2 3 2 2 2 2 7 3" xfId="22210" xr:uid="{7A2EC985-F761-46CF-AE9F-C470FB9AE00B}"/>
    <cellStyle name="Heading 3 2 3 2 2 2 2 8" xfId="8540" xr:uid="{228A22E5-9B38-403E-A469-EC6DFB7B9063}"/>
    <cellStyle name="Heading 3 2 3 2 2 2 2 8 2" xfId="22789" xr:uid="{325B7D3C-4D31-4A44-987F-C2AC8AFF1A6C}"/>
    <cellStyle name="Heading 3 2 3 2 2 2 2 9" xfId="8124" xr:uid="{F0C17EA2-9942-4F5F-B891-8BAA22C66F0F}"/>
    <cellStyle name="Heading 3 2 3 2 2 2 2 9 2" xfId="22396" xr:uid="{B740ABE6-CF2B-40EA-BC19-6139738E5E56}"/>
    <cellStyle name="Heading 3 2 3 2 2 2 3" xfId="2394" xr:uid="{F6FCF24C-E3F5-4095-97B1-1B59CC385126}"/>
    <cellStyle name="Heading 3 2 3 2 2 2 3 10" xfId="20433" xr:uid="{8E69EE84-0790-44CD-8CF8-A8A7C1D2FD97}"/>
    <cellStyle name="Heading 3 2 3 2 2 2 3 2" xfId="3820" xr:uid="{21EC5E10-42BF-49C3-B9AB-AFCC181DABE5}"/>
    <cellStyle name="Heading 3 2 3 2 2 2 3 2 2" xfId="7435" xr:uid="{ED2D5665-4E3B-45D3-8EA1-2753AD034BCF}"/>
    <cellStyle name="Heading 3 2 3 2 2 2 3 2 2 2" xfId="13685" xr:uid="{85CE3FA0-F38F-4E14-AA7F-158B28929887}"/>
    <cellStyle name="Heading 3 2 3 2 2 2 3 2 2 2 2" xfId="27918" xr:uid="{4BF28C83-A269-48A7-88C2-06A16296EF2B}"/>
    <cellStyle name="Heading 3 2 3 2 2 2 3 2 2 3" xfId="19745" xr:uid="{F0E37967-CD89-407B-9692-60CB037502CF}"/>
    <cellStyle name="Heading 3 2 3 2 2 2 3 2 2 4" xfId="22019" xr:uid="{4919B86A-38A2-4012-A807-9541113DD1B1}"/>
    <cellStyle name="Heading 3 2 3 2 2 2 3 2 3" xfId="10766" xr:uid="{EA7651BA-85BD-4A53-9047-7253D7CED800}"/>
    <cellStyle name="Heading 3 2 3 2 2 2 3 2 3 2" xfId="25001" xr:uid="{A44FF0C5-2735-465C-9DC6-A8D81EBE8F60}"/>
    <cellStyle name="Heading 3 2 3 2 2 2 3 2 4" xfId="16793" xr:uid="{57F30779-5B7C-4DD4-957C-DAEC7FD2CD29}"/>
    <cellStyle name="Heading 3 2 3 2 2 2 3 2 5" xfId="20723" xr:uid="{4688D34D-3867-46D3-9529-28F6E7D948EA}"/>
    <cellStyle name="Heading 3 2 3 2 2 2 3 3" xfId="4406" xr:uid="{E39A9B1A-5C1F-4880-88A2-1431F024E059}"/>
    <cellStyle name="Heading 3 2 3 2 2 2 3 3 2" xfId="11307" xr:uid="{CC2D8CFC-F15E-4A96-91C5-C588CB799C72}"/>
    <cellStyle name="Heading 3 2 3 2 2 2 3 3 2 2" xfId="25542" xr:uid="{1825CECE-0E44-404C-96E8-642997A10DA2}"/>
    <cellStyle name="Heading 3 2 3 2 2 2 3 3 3" xfId="17334" xr:uid="{D9E0B179-D057-498F-A363-5C937F6E2730}"/>
    <cellStyle name="Heading 3 2 3 2 2 2 3 3 4" xfId="20975" xr:uid="{A8CFB90E-922E-4648-B5E9-862772CC48B2}"/>
    <cellStyle name="Heading 3 2 3 2 2 2 3 4" xfId="5987" xr:uid="{4CEAAE77-7B52-4255-9954-20D4FBFF5FEA}"/>
    <cellStyle name="Heading 3 2 3 2 2 2 3 4 2" xfId="9318" xr:uid="{E22B2431-E225-43E7-8CEE-F63568FE10A7}"/>
    <cellStyle name="Heading 3 2 3 2 2 2 3 4 2 2" xfId="23558" xr:uid="{E7AF9D82-E695-4ADE-A200-A4850E0D9D8A}"/>
    <cellStyle name="Heading 3 2 3 2 2 2 3 4 3" xfId="15353" xr:uid="{9A895DD5-8410-46DA-9CB5-892D6932F2B0}"/>
    <cellStyle name="Heading 3 2 3 2 2 2 3 4 4" xfId="21644" xr:uid="{0E1E9502-AEEF-46C9-8828-02362E588937}"/>
    <cellStyle name="Heading 3 2 3 2 2 2 3 5" xfId="5172" xr:uid="{BDF5C6C9-20A6-432A-9489-90FF49451053}"/>
    <cellStyle name="Heading 3 2 3 2 2 2 3 5 2" xfId="12048" xr:uid="{8DA6A585-BA2B-4073-A69A-DC32B6A8E986}"/>
    <cellStyle name="Heading 3 2 3 2 2 2 3 5 2 2" xfId="26281" xr:uid="{8EE03B5F-58D3-4692-8909-D0FAD0921FAC}"/>
    <cellStyle name="Heading 3 2 3 2 2 2 3 5 3" xfId="18100" xr:uid="{76C7A008-509A-40E9-9550-F692314A28B1}"/>
    <cellStyle name="Heading 3 2 3 2 2 2 3 5 4" xfId="21444" xr:uid="{F7AB02E7-1414-49C6-8785-8D7A951CCACA}"/>
    <cellStyle name="Heading 3 2 3 2 2 2 3 6" xfId="4853" xr:uid="{D5D8A145-B377-48CF-8A95-985B4B7B182A}"/>
    <cellStyle name="Heading 3 2 3 2 2 2 3 6 2" xfId="11731" xr:uid="{D35DF6F4-C647-4994-9F48-09CC00176CD7}"/>
    <cellStyle name="Heading 3 2 3 2 2 2 3 6 2 2" xfId="25964" xr:uid="{52BC9BED-10A3-422A-9262-65251931D2B2}"/>
    <cellStyle name="Heading 3 2 3 2 2 2 3 6 3" xfId="17781" xr:uid="{C0B33967-054D-42F8-91D1-9B015BEAFD80}"/>
    <cellStyle name="Heading 3 2 3 2 2 2 3 6 4" xfId="21197" xr:uid="{6F5DDA57-2E59-4DF4-B5AE-6F27798E206F}"/>
    <cellStyle name="Heading 3 2 3 2 2 2 3 7" xfId="7812" xr:uid="{B09F3D61-87D3-4C3B-B19D-C1115F477C53}"/>
    <cellStyle name="Heading 3 2 3 2 2 2 3 7 2" xfId="20120" xr:uid="{A53424FA-3EB9-4DDC-A50D-59D4F7BF4068}"/>
    <cellStyle name="Heading 3 2 3 2 2 2 3 7 3" xfId="22102" xr:uid="{B71169BF-43E2-4CFD-92A6-E80048F044FA}"/>
    <cellStyle name="Heading 3 2 3 2 2 2 3 8" xfId="8626" xr:uid="{EAB2A112-53C7-4A1F-B20B-5B13A439BF90}"/>
    <cellStyle name="Heading 3 2 3 2 2 2 3 8 2" xfId="22874" xr:uid="{7C7930FA-3EC9-4DA2-9142-5A6599D33C7A}"/>
    <cellStyle name="Heading 3 2 3 2 2 2 3 9" xfId="14659" xr:uid="{6AE449C6-04FD-497B-9D6B-0BC96B8ED34D}"/>
    <cellStyle name="Heading 3 2 3 2 2 3" xfId="1153" xr:uid="{F5119971-E03E-44E7-B1E4-8F7308B18300}"/>
    <cellStyle name="Heading 3 2 3 2 2 3 2" xfId="1400" xr:uid="{24C910EB-EB65-400D-9AEB-20BE4DC00399}"/>
    <cellStyle name="Heading 3 2 3 2 2 3 2 10" xfId="14576" xr:uid="{3B2E3872-E5B8-4551-9566-78AE09A2C224}"/>
    <cellStyle name="Heading 3 2 3 2 2 3 2 11" xfId="14408" xr:uid="{1F01086A-949A-41AB-85D7-7BF47C45702A}"/>
    <cellStyle name="Heading 3 2 3 2 2 3 2 2" xfId="3735" xr:uid="{DC523360-5C88-4DAA-A8FF-0A519460DCAB}"/>
    <cellStyle name="Heading 3 2 3 2 2 3 2 2 2" xfId="7351" xr:uid="{5D49758B-E84D-4AFA-90B1-7A2DE45AFB72}"/>
    <cellStyle name="Heading 3 2 3 2 2 3 2 2 2 2" xfId="13601" xr:uid="{C91C8997-3935-44AA-976E-A963C1C300DC}"/>
    <cellStyle name="Heading 3 2 3 2 2 3 2 2 2 2 2" xfId="27834" xr:uid="{DA10241D-96F8-487D-82B4-8C869BB93BC5}"/>
    <cellStyle name="Heading 3 2 3 2 2 3 2 2 2 3" xfId="19661" xr:uid="{A5C5270D-8103-45FD-BDAB-335821EABB84}"/>
    <cellStyle name="Heading 3 2 3 2 2 3 2 2 2 4" xfId="21935" xr:uid="{22D1AFA7-013E-4F72-9BE3-2AE32EA47941}"/>
    <cellStyle name="Heading 3 2 3 2 2 3 2 2 3" xfId="10683" xr:uid="{2111DF51-4DC0-46E3-9C20-0DD844C65FD8}"/>
    <cellStyle name="Heading 3 2 3 2 2 3 2 2 3 2" xfId="24918" xr:uid="{7ED6FADC-2DE9-4BCF-8F71-19790E40303B}"/>
    <cellStyle name="Heading 3 2 3 2 2 3 2 2 4" xfId="16710" xr:uid="{47F44D4E-CF1D-4A41-8963-CBA136F6D366}"/>
    <cellStyle name="Heading 3 2 3 2 2 3 2 2 5" xfId="20640" xr:uid="{74F4E2D3-D276-47C9-B8D4-C426081C9B29}"/>
    <cellStyle name="Heading 3 2 3 2 2 3 2 3" xfId="4323" xr:uid="{CF2E44D1-A70A-44EE-AAFF-844FF0C93FE4}"/>
    <cellStyle name="Heading 3 2 3 2 2 3 2 3 2" xfId="11224" xr:uid="{37AA12BC-3BB3-4BC3-A397-023BBB5F01CE}"/>
    <cellStyle name="Heading 3 2 3 2 2 3 2 3 2 2" xfId="25459" xr:uid="{DB99038D-6C6D-4318-9683-980C8F5C1B17}"/>
    <cellStyle name="Heading 3 2 3 2 2 3 2 3 3" xfId="17251" xr:uid="{6B6C3D15-63A8-421A-AF85-577AA1F0FD1D}"/>
    <cellStyle name="Heading 3 2 3 2 2 3 2 3 4" xfId="20892" xr:uid="{793D7FBF-EDFE-4485-A21E-69BA720BFBA7}"/>
    <cellStyle name="Heading 3 2 3 2 2 3 2 4" xfId="6115" xr:uid="{5B8BD4C4-6D9F-41F5-BA34-5679B945FB56}"/>
    <cellStyle name="Heading 3 2 3 2 2 3 2 4 2" xfId="9446" xr:uid="{95F3D3D9-3309-493E-A5CC-4E22694931DF}"/>
    <cellStyle name="Heading 3 2 3 2 2 3 2 4 2 2" xfId="23686" xr:uid="{52C6E550-0BB6-4EC9-A5E6-C658503D4B5F}"/>
    <cellStyle name="Heading 3 2 3 2 2 3 2 4 3" xfId="15481" xr:uid="{19F3AC8A-3FEE-46A1-B828-202AE7E80D2D}"/>
    <cellStyle name="Heading 3 2 3 2 2 3 2 4 4" xfId="21768" xr:uid="{6ED0FC65-9FA9-4DCE-9278-7A64BEB549E6}"/>
    <cellStyle name="Heading 3 2 3 2 2 3 2 5" xfId="5087" xr:uid="{8C3F0E4C-24E7-46EB-B689-08378594B9C4}"/>
    <cellStyle name="Heading 3 2 3 2 2 3 2 5 2" xfId="11963" xr:uid="{AF9BF488-E40F-46F2-B6EB-E8264A0678E9}"/>
    <cellStyle name="Heading 3 2 3 2 2 3 2 5 2 2" xfId="26196" xr:uid="{8493253E-2BCD-45D0-B825-9C9691C0A48F}"/>
    <cellStyle name="Heading 3 2 3 2 2 3 2 5 3" xfId="18015" xr:uid="{DE3EE40A-7782-4DED-B877-4F6D8B354C30}"/>
    <cellStyle name="Heading 3 2 3 2 2 3 2 5 4" xfId="21359" xr:uid="{8CDE0297-C902-4DF6-86E5-4E0191A126B4}"/>
    <cellStyle name="Heading 3 2 3 2 2 3 2 6" xfId="4692" xr:uid="{22630791-4D19-4A42-A3B3-71F20094F3DD}"/>
    <cellStyle name="Heading 3 2 3 2 2 3 2 6 2" xfId="11574" xr:uid="{633621DD-6413-4545-A2BE-4023A988DBC5}"/>
    <cellStyle name="Heading 3 2 3 2 2 3 2 6 2 2" xfId="25807" xr:uid="{B065B681-971D-41CB-B82B-0CB2B663E6EA}"/>
    <cellStyle name="Heading 3 2 3 2 2 3 2 6 3" xfId="17620" xr:uid="{454D8D96-D4AC-4605-B8A9-B5E1D9F76A21}"/>
    <cellStyle name="Heading 3 2 3 2 2 3 2 6 4" xfId="21140" xr:uid="{9E696F09-EAF3-4B7F-8A53-569A4BB5AF8E}"/>
    <cellStyle name="Heading 3 2 3 2 2 3 2 7" xfId="7811" xr:uid="{A5AD5F43-A9B4-4C1C-8D3A-55C4C5F35968}"/>
    <cellStyle name="Heading 3 2 3 2 2 3 2 7 2" xfId="20119" xr:uid="{A987E702-3D0F-4456-B982-2306C25E63DC}"/>
    <cellStyle name="Heading 3 2 3 2 2 3 2 7 3" xfId="22101" xr:uid="{0189A91F-49DA-4B92-BA92-8D25943F6341}"/>
    <cellStyle name="Heading 3 2 3 2 2 3 2 8" xfId="8541" xr:uid="{3F46E140-2F00-4D5C-BDB0-23FB0DC38AFA}"/>
    <cellStyle name="Heading 3 2 3 2 2 3 2 8 2" xfId="22790" xr:uid="{C8C23978-9292-4336-974D-08DC3604533C}"/>
    <cellStyle name="Heading 3 2 3 2 2 3 2 9" xfId="8205" xr:uid="{4AE633AB-ECE6-437B-8EDE-D0ADADFA1B7A}"/>
    <cellStyle name="Heading 3 2 3 2 2 3 2 9 2" xfId="22475" xr:uid="{7C0F1B47-B17A-4F3C-A94A-12C0AC066BE3}"/>
    <cellStyle name="Heading 3 2 3 2 2 3 3" xfId="2433" xr:uid="{3ACE828A-C5EC-4E02-8A74-113CCBBF45D0}"/>
    <cellStyle name="Heading 3 2 3 2 2 3 3 10" xfId="20467" xr:uid="{9BB7E73F-8A81-4F46-928D-ED5BC56A87F9}"/>
    <cellStyle name="Heading 3 2 3 2 2 3 3 2" xfId="3821" xr:uid="{0C088B12-F051-4E64-AAA5-EEFD0CB221A8}"/>
    <cellStyle name="Heading 3 2 3 2 2 3 3 2 2" xfId="7436" xr:uid="{97D56806-DB12-4452-B207-EFABC3292E79}"/>
    <cellStyle name="Heading 3 2 3 2 2 3 3 2 2 2" xfId="13686" xr:uid="{8EDC8EF2-E64E-49E8-BFC3-F15F0A2F14DD}"/>
    <cellStyle name="Heading 3 2 3 2 2 3 3 2 2 2 2" xfId="27919" xr:uid="{F81B33A8-4E8E-4ED9-8770-EE68683F2234}"/>
    <cellStyle name="Heading 3 2 3 2 2 3 3 2 2 3" xfId="19746" xr:uid="{1CEB6ECE-DDEB-493C-9361-F24BD83E92E8}"/>
    <cellStyle name="Heading 3 2 3 2 2 3 3 2 2 4" xfId="22020" xr:uid="{F0AA7D34-42B2-44B8-8BB7-A97CDCAFEE25}"/>
    <cellStyle name="Heading 3 2 3 2 2 3 3 2 3" xfId="10767" xr:uid="{0A8FDFBA-99A2-4763-863C-E23900C84A8A}"/>
    <cellStyle name="Heading 3 2 3 2 2 3 3 2 3 2" xfId="25002" xr:uid="{B37FE642-EF19-4F31-B19C-651F9B15A603}"/>
    <cellStyle name="Heading 3 2 3 2 2 3 3 2 4" xfId="16794" xr:uid="{6AAEC367-4125-47E7-9553-FCDA979D82C0}"/>
    <cellStyle name="Heading 3 2 3 2 2 3 3 2 5" xfId="20724" xr:uid="{F92C88A6-7FA3-4C71-819B-4E4C29847AD7}"/>
    <cellStyle name="Heading 3 2 3 2 2 3 3 3" xfId="4407" xr:uid="{1D612A87-8FFB-4B4A-9C28-A0F74ED6F0D8}"/>
    <cellStyle name="Heading 3 2 3 2 2 3 3 3 2" xfId="11308" xr:uid="{2A739CED-6AD8-44A5-8164-0749EB64F9F8}"/>
    <cellStyle name="Heading 3 2 3 2 2 3 3 3 2 2" xfId="25543" xr:uid="{EC7C460B-94DB-4026-A2B3-84514718A46A}"/>
    <cellStyle name="Heading 3 2 3 2 2 3 3 3 3" xfId="17335" xr:uid="{FD68F259-00EB-4180-B5CF-09E40E1A4A01}"/>
    <cellStyle name="Heading 3 2 3 2 2 3 3 3 4" xfId="20976" xr:uid="{772C9854-B81E-4794-A1A8-817FB1CA3703}"/>
    <cellStyle name="Heading 3 2 3 2 2 3 3 4" xfId="6051" xr:uid="{5095ECEF-CBD1-4B0B-8880-BAC4A9F24AFB}"/>
    <cellStyle name="Heading 3 2 3 2 2 3 3 4 2" xfId="9382" xr:uid="{5DA51E84-0115-4A73-9313-4DF5A73FE83E}"/>
    <cellStyle name="Heading 3 2 3 2 2 3 3 4 2 2" xfId="23622" xr:uid="{D5020CBA-CCA5-42EA-99DD-C6ECDEC64ADB}"/>
    <cellStyle name="Heading 3 2 3 2 2 3 3 4 3" xfId="15417" xr:uid="{D1A3CEEF-521A-4119-99E6-70C71B8C11C9}"/>
    <cellStyle name="Heading 3 2 3 2 2 3 3 4 4" xfId="21705" xr:uid="{AE4E09E4-431D-4E72-8890-AEB5582B85E2}"/>
    <cellStyle name="Heading 3 2 3 2 2 3 3 5" xfId="5173" xr:uid="{5789D82A-AEC0-4CE4-A71D-D65F6FABF932}"/>
    <cellStyle name="Heading 3 2 3 2 2 3 3 5 2" xfId="12049" xr:uid="{EA6F4429-9259-4A81-B3B2-B7D224ECE8AB}"/>
    <cellStyle name="Heading 3 2 3 2 2 3 3 5 2 2" xfId="26282" xr:uid="{CB0C1D47-8DF5-401C-A13F-EBC8914BAF09}"/>
    <cellStyle name="Heading 3 2 3 2 2 3 3 5 3" xfId="18101" xr:uid="{16E46BE8-92AA-4598-B841-A849C907C079}"/>
    <cellStyle name="Heading 3 2 3 2 2 3 3 5 4" xfId="21445" xr:uid="{85778A18-760C-4DA2-A987-A99D6CFB656A}"/>
    <cellStyle name="Heading 3 2 3 2 2 3 3 6" xfId="4826" xr:uid="{90FFC644-7F05-45F2-B0FC-8EA2B1F5D7C9}"/>
    <cellStyle name="Heading 3 2 3 2 2 3 3 6 2" xfId="11704" xr:uid="{E808B7F5-624B-407B-A27F-2B46BCA1DBBB}"/>
    <cellStyle name="Heading 3 2 3 2 2 3 3 6 2 2" xfId="25937" xr:uid="{39422727-0A3A-46EB-A457-10EAC5BB72F3}"/>
    <cellStyle name="Heading 3 2 3 2 2 3 3 6 3" xfId="17754" xr:uid="{5DFEAEF7-BB8B-4A87-9282-B4D194962580}"/>
    <cellStyle name="Heading 3 2 3 2 2 3 3 6 4" xfId="21170" xr:uid="{B724444B-588C-42F6-9984-C383E64843AE}"/>
    <cellStyle name="Heading 3 2 3 2 2 3 3 7" xfId="7959" xr:uid="{5C43C1C6-81A2-459E-A9F4-FCA120246A3D}"/>
    <cellStyle name="Heading 3 2 3 2 2 3 3 7 2" xfId="20267" xr:uid="{D7B00C87-01CF-4E86-801A-707F5D701E03}"/>
    <cellStyle name="Heading 3 2 3 2 2 3 3 7 3" xfId="22249" xr:uid="{497D6E5A-714B-43F7-B573-1EE8AF10FCC6}"/>
    <cellStyle name="Heading 3 2 3 2 2 3 3 8" xfId="8627" xr:uid="{D379855A-65C9-4D69-9024-4CEC1CC9CFA8}"/>
    <cellStyle name="Heading 3 2 3 2 2 3 3 8 2" xfId="22875" xr:uid="{342E8E0C-C9AA-4FD2-98F5-7AB8A7103CB1}"/>
    <cellStyle name="Heading 3 2 3 2 2 3 3 9" xfId="14660" xr:uid="{E6D1067E-DE8C-4A56-B2FC-B6058DE7CD8A}"/>
    <cellStyle name="Heading 3 2 3 2 2 4" xfId="1334" xr:uid="{8F594F04-A47E-4F1A-A0FA-C01D0E28FF66}"/>
    <cellStyle name="Heading 3 2 3 2 2 4 10" xfId="14529" xr:uid="{82110E6D-24C7-4430-8A1A-FF4C01C83B11}"/>
    <cellStyle name="Heading 3 2 3 2 2 4 11" xfId="14358" xr:uid="{F2EE0423-5CFB-45E4-BAE0-921B699CBDE7}"/>
    <cellStyle name="Heading 3 2 3 2 2 4 2" xfId="3686" xr:uid="{8DC36634-FD8E-488A-84C2-3C3347351689}"/>
    <cellStyle name="Heading 3 2 3 2 2 4 2 2" xfId="7304" xr:uid="{59F97F8B-8479-4736-9CD6-407ED1AC51C2}"/>
    <cellStyle name="Heading 3 2 3 2 2 4 2 2 2" xfId="13554" xr:uid="{FA090A8C-686E-4C4C-82DB-B0D799C718D7}"/>
    <cellStyle name="Heading 3 2 3 2 2 4 2 2 2 2" xfId="27787" xr:uid="{A13010E3-D457-4CB5-AFD9-12C7E6DBEED8}"/>
    <cellStyle name="Heading 3 2 3 2 2 4 2 2 3" xfId="19614" xr:uid="{A0ECACDB-3BC0-4A88-A541-F7A88E1D60A1}"/>
    <cellStyle name="Heading 3 2 3 2 2 4 2 2 4" xfId="21888" xr:uid="{DAEFBD83-7254-4B76-ADC8-5E765F694FA8}"/>
    <cellStyle name="Heading 3 2 3 2 2 4 2 3" xfId="10636" xr:uid="{A9178FA0-7618-489A-AAB9-80DC40BE9DFB}"/>
    <cellStyle name="Heading 3 2 3 2 2 4 2 3 2" xfId="24871" xr:uid="{BC595B9D-D46E-400A-ABD6-3357911381AF}"/>
    <cellStyle name="Heading 3 2 3 2 2 4 2 4" xfId="16663" xr:uid="{71018791-D990-4E2C-AE2F-4E3EAB366E7B}"/>
    <cellStyle name="Heading 3 2 3 2 2 4 2 5" xfId="20593" xr:uid="{E745FD6C-8F3B-4109-A14C-627A7DC8AED2}"/>
    <cellStyle name="Heading 3 2 3 2 2 4 3" xfId="4276" xr:uid="{F846D5B1-DE71-41D4-BC96-AD68CB057DF9}"/>
    <cellStyle name="Heading 3 2 3 2 2 4 3 2" xfId="11177" xr:uid="{03469939-17B7-4E27-87B9-FEFCC82E0E78}"/>
    <cellStyle name="Heading 3 2 3 2 2 4 3 2 2" xfId="25412" xr:uid="{06ED3CE3-BDC0-4A30-B9B2-7539C9C920E1}"/>
    <cellStyle name="Heading 3 2 3 2 2 4 3 3" xfId="17204" xr:uid="{D8D4F075-856F-4288-B957-57BA70E632D7}"/>
    <cellStyle name="Heading 3 2 3 2 2 4 3 4" xfId="20845" xr:uid="{215E3E8E-658D-43C5-9E43-14657E78824C}"/>
    <cellStyle name="Heading 3 2 3 2 2 4 4" xfId="5971" xr:uid="{DE4E9E5B-3FF6-4091-B9FE-AF59729A020C}"/>
    <cellStyle name="Heading 3 2 3 2 2 4 4 2" xfId="9302" xr:uid="{AC21981D-1330-4619-9C0E-95E353FE95BC}"/>
    <cellStyle name="Heading 3 2 3 2 2 4 4 2 2" xfId="23542" xr:uid="{117D8F2F-9D73-4CBB-B3A2-4BFFC72E21B4}"/>
    <cellStyle name="Heading 3 2 3 2 2 4 4 3" xfId="15337" xr:uid="{5D56095B-0F4A-4F66-8EAA-91224E1FA6EF}"/>
    <cellStyle name="Heading 3 2 3 2 2 4 4 4" xfId="21629" xr:uid="{2B210EEE-563E-4138-99D3-ED22E72A4D55}"/>
    <cellStyle name="Heading 3 2 3 2 2 4 5" xfId="5040" xr:uid="{808C79A9-95D8-4767-8DF7-5BC149EDF912}"/>
    <cellStyle name="Heading 3 2 3 2 2 4 5 2" xfId="11916" xr:uid="{5D7A22B5-4635-4F5A-9FFB-BB5D73BC644D}"/>
    <cellStyle name="Heading 3 2 3 2 2 4 5 2 2" xfId="26149" xr:uid="{372E378B-717D-469B-AA08-F388386EA176}"/>
    <cellStyle name="Heading 3 2 3 2 2 4 5 3" xfId="17968" xr:uid="{E2FC73D9-48AA-4D4B-A9E1-4F090AE6ACDB}"/>
    <cellStyle name="Heading 3 2 3 2 2 4 5 4" xfId="21312" xr:uid="{33AFE97E-C416-4E4A-BCAA-4E8716E04994}"/>
    <cellStyle name="Heading 3 2 3 2 2 4 6" xfId="4837" xr:uid="{9F0EBFB5-209C-4568-AECE-146977C39E84}"/>
    <cellStyle name="Heading 3 2 3 2 2 4 6 2" xfId="11715" xr:uid="{9E6B7726-0801-48A3-9093-C89D43F6BECE}"/>
    <cellStyle name="Heading 3 2 3 2 2 4 6 2 2" xfId="25948" xr:uid="{635A4D40-B344-4F06-927A-B3A99FE6F1A2}"/>
    <cellStyle name="Heading 3 2 3 2 2 4 6 3" xfId="17765" xr:uid="{4C48A1C8-D917-4A6F-B7D7-51EE9907884D}"/>
    <cellStyle name="Heading 3 2 3 2 2 4 6 4" xfId="21181" xr:uid="{DED818D8-6D44-4003-90D5-438CA91DC02F}"/>
    <cellStyle name="Heading 3 2 3 2 2 4 7" xfId="7935" xr:uid="{201C26C4-195A-4773-9C19-DEB1661FB4BF}"/>
    <cellStyle name="Heading 3 2 3 2 2 4 7 2" xfId="20243" xr:uid="{142DD333-72F2-4E65-96D2-A4D23DBA167C}"/>
    <cellStyle name="Heading 3 2 3 2 2 4 7 3" xfId="22225" xr:uid="{B44A06C0-BD3B-407E-BB38-74440E7276E6}"/>
    <cellStyle name="Heading 3 2 3 2 2 4 8" xfId="8493" xr:uid="{89025915-3C1A-40D8-97C6-DB274CE559EF}"/>
    <cellStyle name="Heading 3 2 3 2 2 4 8 2" xfId="22743" xr:uid="{EF7920D7-628A-43BA-B75C-F4F0A01B6943}"/>
    <cellStyle name="Heading 3 2 3 2 2 4 9" xfId="8092" xr:uid="{7141B7CA-6D54-45B0-A6BE-CC0CA7BC9094}"/>
    <cellStyle name="Heading 3 2 3 2 2 4 9 2" xfId="22366" xr:uid="{C34CB47A-BDC4-45FE-B339-3A915C523C1C}"/>
    <cellStyle name="Heading 3 2 3 2 2 5" xfId="2469" xr:uid="{F166CAE5-01EC-4034-A467-5FE0FED79D05}"/>
    <cellStyle name="Heading 3 2 3 2 2 5 10" xfId="20497" xr:uid="{D945A8DC-7C92-4864-9D0B-66E9B748B8B0}"/>
    <cellStyle name="Heading 3 2 3 2 2 5 2" xfId="3650" xr:uid="{97FCC07B-429E-4A94-BD61-C27F07C5CED5}"/>
    <cellStyle name="Heading 3 2 3 2 2 5 2 2" xfId="7273" xr:uid="{88BDA834-2CD2-446F-9D97-AF4D2BEBDACD}"/>
    <cellStyle name="Heading 3 2 3 2 2 5 2 2 2" xfId="13523" xr:uid="{B70D4C49-6D74-4C13-81AD-C963C9E598D9}"/>
    <cellStyle name="Heading 3 2 3 2 2 5 2 2 2 2" xfId="27756" xr:uid="{E7B29BBE-71D1-455F-B535-B001C1FEB255}"/>
    <cellStyle name="Heading 3 2 3 2 2 5 2 2 3" xfId="19583" xr:uid="{3AA0CEEC-3241-4569-9258-124FE8DE3F39}"/>
    <cellStyle name="Heading 3 2 3 2 2 5 2 2 4" xfId="21857" xr:uid="{09997CEE-A880-4C50-A6A2-C6BC273A3AA6}"/>
    <cellStyle name="Heading 3 2 3 2 2 5 2 3" xfId="10605" xr:uid="{9305942E-088E-4025-ACD9-56D5DEE68447}"/>
    <cellStyle name="Heading 3 2 3 2 2 5 2 3 2" xfId="24841" xr:uid="{0955E12C-9903-4AE2-97D9-75C3C0251D43}"/>
    <cellStyle name="Heading 3 2 3 2 2 5 2 4" xfId="16633" xr:uid="{08688188-BE8C-4713-A5EA-25509A029EE9}"/>
    <cellStyle name="Heading 3 2 3 2 2 5 2 5" xfId="20563" xr:uid="{BB009F76-E288-4C3A-8C49-5F88892177ED}"/>
    <cellStyle name="Heading 3 2 3 2 2 5 3" xfId="4246" xr:uid="{20B3FDF5-D864-482D-A269-2DFD1B75DFC1}"/>
    <cellStyle name="Heading 3 2 3 2 2 5 3 2" xfId="11147" xr:uid="{237E8236-F9C4-44C6-8E33-8A09488C7FF1}"/>
    <cellStyle name="Heading 3 2 3 2 2 5 3 2 2" xfId="25382" xr:uid="{F03F4D8B-92F0-467E-AA5F-FBA5C222F030}"/>
    <cellStyle name="Heading 3 2 3 2 2 5 3 3" xfId="17174" xr:uid="{6DABB816-5767-4955-B3E3-E90177B7CA89}"/>
    <cellStyle name="Heading 3 2 3 2 2 5 3 4" xfId="20815" xr:uid="{A28FEE3A-EB63-4777-89D0-F409AA430DE3}"/>
    <cellStyle name="Heading 3 2 3 2 2 5 4" xfId="6127" xr:uid="{63D10281-AC71-412F-A71F-EA0F2826549A}"/>
    <cellStyle name="Heading 3 2 3 2 2 5 4 2" xfId="9458" xr:uid="{FA8667D4-829B-4DE6-8615-39C6ABC74B22}"/>
    <cellStyle name="Heading 3 2 3 2 2 5 4 2 2" xfId="23698" xr:uid="{A84A222C-47B9-41DC-A61E-30D1957F570E}"/>
    <cellStyle name="Heading 3 2 3 2 2 5 4 3" xfId="15493" xr:uid="{D8DB34F6-8CEB-41D0-9C31-41CDC8FEBD5F}"/>
    <cellStyle name="Heading 3 2 3 2 2 5 4 4" xfId="21779" xr:uid="{E51A5439-A485-49C7-A7F9-8A207305BEE4}"/>
    <cellStyle name="Heading 3 2 3 2 2 5 5" xfId="5008" xr:uid="{BA5D4921-5099-49E2-B7CE-7A8EEF9FBB2D}"/>
    <cellStyle name="Heading 3 2 3 2 2 5 5 2" xfId="11884" xr:uid="{495EF7A1-E805-41CE-9FDD-857ACA3805B7}"/>
    <cellStyle name="Heading 3 2 3 2 2 5 5 2 2" xfId="26117" xr:uid="{BF6D7947-2B31-416C-8D73-62E95FE66192}"/>
    <cellStyle name="Heading 3 2 3 2 2 5 5 3" xfId="17936" xr:uid="{97B20580-DFD7-4CDC-B28F-0B185DBE31C0}"/>
    <cellStyle name="Heading 3 2 3 2 2 5 5 4" xfId="21280" xr:uid="{D5794ADC-C591-4BEA-A45F-5A00B9B8EA9E}"/>
    <cellStyle name="Heading 3 2 3 2 2 5 6" xfId="4898" xr:uid="{12E311A7-A690-4FD3-834A-B737F591D129}"/>
    <cellStyle name="Heading 3 2 3 2 2 5 6 2" xfId="11774" xr:uid="{427D1712-243B-4D6D-84D1-278D429A8F9C}"/>
    <cellStyle name="Heading 3 2 3 2 2 5 6 2 2" xfId="26007" xr:uid="{C625DFD9-08E4-4E67-86C6-8060206BB5F2}"/>
    <cellStyle name="Heading 3 2 3 2 2 5 6 3" xfId="17826" xr:uid="{4D19ABC6-A60F-41E1-B1F6-582815E1A800}"/>
    <cellStyle name="Heading 3 2 3 2 2 5 6 4" xfId="21217" xr:uid="{AC35EF22-6530-4E3A-81D3-1834D862F1FE}"/>
    <cellStyle name="Heading 3 2 3 2 2 5 7" xfId="7950" xr:uid="{765AE2FD-8CF9-40D0-B1F5-B8CAA5BE8C68}"/>
    <cellStyle name="Heading 3 2 3 2 2 5 7 2" xfId="20258" xr:uid="{AD6944F6-CC93-4CC0-9D7C-8062AE2058F0}"/>
    <cellStyle name="Heading 3 2 3 2 2 5 7 3" xfId="22240" xr:uid="{0567E3F9-22BA-4BE3-AD14-5666DB590BA9}"/>
    <cellStyle name="Heading 3 2 3 2 2 5 8" xfId="8461" xr:uid="{EBBC8736-F0C2-40C6-8A23-2F97322E08B2}"/>
    <cellStyle name="Heading 3 2 3 2 2 5 8 2" xfId="22712" xr:uid="{F6521811-2D89-4474-B9DA-B1289860522D}"/>
    <cellStyle name="Heading 3 2 3 2 2 5 9" xfId="14499" xr:uid="{123EB020-04D0-49CE-B7E2-69504D08694E}"/>
    <cellStyle name="Heading 3 2 3 2 3" xfId="1031" xr:uid="{CECD6D9D-ECF5-467F-B8BF-8A93C2883685}"/>
    <cellStyle name="Heading 3 2 3 2 3 2" xfId="1154" xr:uid="{7AB7B9A3-28A5-41F7-AAD0-82D03036359E}"/>
    <cellStyle name="Heading 3 2 3 2 3 2 2" xfId="1401" xr:uid="{F1B447B3-BF2D-416B-9454-62EAE45CDF32}"/>
    <cellStyle name="Heading 3 2 3 2 3 2 2 10" xfId="14577" xr:uid="{FA076422-DB26-462C-B015-ECC847C0FB6C}"/>
    <cellStyle name="Heading 3 2 3 2 3 2 2 11" xfId="15158" xr:uid="{8C1C5AB6-09E4-4FBF-98D1-594255648C5E}"/>
    <cellStyle name="Heading 3 2 3 2 3 2 2 2" xfId="3736" xr:uid="{52263B1D-4E37-49E7-BE89-4D5EC83851DC}"/>
    <cellStyle name="Heading 3 2 3 2 3 2 2 2 2" xfId="7352" xr:uid="{D0CAA1E7-AB7F-48AC-A4D4-9C06D8DDB9A0}"/>
    <cellStyle name="Heading 3 2 3 2 3 2 2 2 2 2" xfId="13602" xr:uid="{55605A5F-38E7-4B32-8409-378B94E401C8}"/>
    <cellStyle name="Heading 3 2 3 2 3 2 2 2 2 2 2" xfId="27835" xr:uid="{0BC6206E-8611-4DBC-896F-2A586B5237D6}"/>
    <cellStyle name="Heading 3 2 3 2 3 2 2 2 2 3" xfId="19662" xr:uid="{B0125242-9E1E-4B2E-A70D-76DE26E8FF7F}"/>
    <cellStyle name="Heading 3 2 3 2 3 2 2 2 2 4" xfId="21936" xr:uid="{AC24CAFC-23F2-4B68-B039-BFE24A66DFE1}"/>
    <cellStyle name="Heading 3 2 3 2 3 2 2 2 3" xfId="10684" xr:uid="{139804A0-E80C-4955-8EE7-8C583AAD038E}"/>
    <cellStyle name="Heading 3 2 3 2 3 2 2 2 3 2" xfId="24919" xr:uid="{85208347-F95A-4B4C-B897-227ECA89A093}"/>
    <cellStyle name="Heading 3 2 3 2 3 2 2 2 4" xfId="16711" xr:uid="{E4784E31-5C8A-44C8-968B-54A884C8C2CE}"/>
    <cellStyle name="Heading 3 2 3 2 3 2 2 2 5" xfId="20641" xr:uid="{CE65311D-D1BF-4781-8328-98B1041D09D6}"/>
    <cellStyle name="Heading 3 2 3 2 3 2 2 3" xfId="4324" xr:uid="{B91A9F65-CA65-4C5E-9B4E-A3CE58EFE59C}"/>
    <cellStyle name="Heading 3 2 3 2 3 2 2 3 2" xfId="11225" xr:uid="{66C86027-C392-42A1-B504-1FC52E3CCDED}"/>
    <cellStyle name="Heading 3 2 3 2 3 2 2 3 2 2" xfId="25460" xr:uid="{3877CBF3-959F-4A07-B5D3-DFE0808EB9E3}"/>
    <cellStyle name="Heading 3 2 3 2 3 2 2 3 3" xfId="17252" xr:uid="{A2E4A41B-849A-48BB-9AAD-D9CBFA327CB4}"/>
    <cellStyle name="Heading 3 2 3 2 3 2 2 3 4" xfId="20893" xr:uid="{83EA6372-35D6-453E-8A6B-FFEEB372B5AF}"/>
    <cellStyle name="Heading 3 2 3 2 3 2 2 4" xfId="5975" xr:uid="{ED0E98EE-8BCC-40BA-8987-DBDD9373029E}"/>
    <cellStyle name="Heading 3 2 3 2 3 2 2 4 2" xfId="9306" xr:uid="{C5BE4C66-6E30-40D3-8050-C88FDA3D85A0}"/>
    <cellStyle name="Heading 3 2 3 2 3 2 2 4 2 2" xfId="23546" xr:uid="{4699F6A1-FE18-4B2D-9C69-46A32F62D4E2}"/>
    <cellStyle name="Heading 3 2 3 2 3 2 2 4 3" xfId="15341" xr:uid="{BF4C829E-9365-4392-AF42-64DF8B055317}"/>
    <cellStyle name="Heading 3 2 3 2 3 2 2 4 4" xfId="21633" xr:uid="{784BF6BF-5E80-48ED-A77E-4698E0862E3B}"/>
    <cellStyle name="Heading 3 2 3 2 3 2 2 5" xfId="5088" xr:uid="{A1874796-9A99-423B-A45D-21FD53567CF0}"/>
    <cellStyle name="Heading 3 2 3 2 3 2 2 5 2" xfId="11964" xr:uid="{8AEE2971-1075-4C9D-9558-400A55FA2524}"/>
    <cellStyle name="Heading 3 2 3 2 3 2 2 5 2 2" xfId="26197" xr:uid="{8E1DED59-5A1D-4D0A-9430-83BA5AA87858}"/>
    <cellStyle name="Heading 3 2 3 2 3 2 2 5 3" xfId="18016" xr:uid="{D930FDA0-E0C2-461B-8255-9B5C4A3CD49D}"/>
    <cellStyle name="Heading 3 2 3 2 3 2 2 5 4" xfId="21360" xr:uid="{3AC1A4A8-87FB-4BE8-8256-47225484A3FF}"/>
    <cellStyle name="Heading 3 2 3 2 3 2 2 6" xfId="4540" xr:uid="{3F54E1B7-10DF-44C1-9B99-A4235BFD00B7}"/>
    <cellStyle name="Heading 3 2 3 2 3 2 2 6 2" xfId="11436" xr:uid="{0DA94B74-C480-4331-BC8F-E8955CCCA7A5}"/>
    <cellStyle name="Heading 3 2 3 2 3 2 2 6 2 2" xfId="25669" xr:uid="{227706D1-F2CC-4FB7-BC14-5241F328CDB5}"/>
    <cellStyle name="Heading 3 2 3 2 3 2 2 6 3" xfId="17468" xr:uid="{15BE2B01-9562-4BBA-9F3B-1642DC025D43}"/>
    <cellStyle name="Heading 3 2 3 2 3 2 2 6 4" xfId="21081" xr:uid="{06B7B0FB-6874-484C-BFD0-FB0839F756AA}"/>
    <cellStyle name="Heading 3 2 3 2 3 2 2 7" xfId="7967" xr:uid="{5DF725AF-D78E-4CFB-90BA-999F6C627EE9}"/>
    <cellStyle name="Heading 3 2 3 2 3 2 2 7 2" xfId="20275" xr:uid="{5A5D8BBF-0054-49B1-B4B9-7F4CE08E9D97}"/>
    <cellStyle name="Heading 3 2 3 2 3 2 2 7 3" xfId="22257" xr:uid="{535A75D3-9300-4520-9AD7-E329ED582ED6}"/>
    <cellStyle name="Heading 3 2 3 2 3 2 2 8" xfId="8542" xr:uid="{CF133066-4941-4FEF-911D-6225B900CE0B}"/>
    <cellStyle name="Heading 3 2 3 2 3 2 2 8 2" xfId="22791" xr:uid="{5E9F4C72-8F4F-4D5C-96D3-EEB41A34893D}"/>
    <cellStyle name="Heading 3 2 3 2 3 2 2 9" xfId="8082" xr:uid="{C61584A1-CA70-4A3A-9481-F1C1D974F4B7}"/>
    <cellStyle name="Heading 3 2 3 2 3 2 2 9 2" xfId="22359" xr:uid="{CF0056B6-702A-49A4-B6D3-4E89C5D7959C}"/>
    <cellStyle name="Heading 3 2 3 2 3 2 3" xfId="2415" xr:uid="{CCCF022B-4736-4BE0-9A35-90AF6A851678}"/>
    <cellStyle name="Heading 3 2 3 2 3 2 3 10" xfId="20450" xr:uid="{A8B36DEB-2564-427E-990F-D4D7169816F7}"/>
    <cellStyle name="Heading 3 2 3 2 3 2 3 2" xfId="3822" xr:uid="{227DD94E-171F-4571-B548-D5CD1B39A523}"/>
    <cellStyle name="Heading 3 2 3 2 3 2 3 2 2" xfId="7437" xr:uid="{55E672FB-7F2E-4C34-B16E-B1B124D34552}"/>
    <cellStyle name="Heading 3 2 3 2 3 2 3 2 2 2" xfId="13687" xr:uid="{CBDAE9E6-DA1C-4F48-9856-114A551C083A}"/>
    <cellStyle name="Heading 3 2 3 2 3 2 3 2 2 2 2" xfId="27920" xr:uid="{DC7FB848-27B6-46A3-9C6E-F16982A7612B}"/>
    <cellStyle name="Heading 3 2 3 2 3 2 3 2 2 3" xfId="19747" xr:uid="{D759D0C3-A826-4026-9973-456BA3C6230B}"/>
    <cellStyle name="Heading 3 2 3 2 3 2 3 2 2 4" xfId="22021" xr:uid="{8A6803FF-2E02-4A9F-A8B9-FCAF8EBCB22A}"/>
    <cellStyle name="Heading 3 2 3 2 3 2 3 2 3" xfId="10768" xr:uid="{3A0FC7DB-390C-4E81-9A87-B916548D685D}"/>
    <cellStyle name="Heading 3 2 3 2 3 2 3 2 3 2" xfId="25003" xr:uid="{52E6A2BF-A1E8-4EF8-BD87-E683A5510608}"/>
    <cellStyle name="Heading 3 2 3 2 3 2 3 2 4" xfId="16795" xr:uid="{653AF6C3-5613-4642-BE10-948A2D4B84E0}"/>
    <cellStyle name="Heading 3 2 3 2 3 2 3 2 5" xfId="20725" xr:uid="{D9953C7D-848C-4D78-B45C-D88A56CAF416}"/>
    <cellStyle name="Heading 3 2 3 2 3 2 3 3" xfId="4408" xr:uid="{925D4AC0-C508-4477-9455-E3DE55A864D3}"/>
    <cellStyle name="Heading 3 2 3 2 3 2 3 3 2" xfId="11309" xr:uid="{A08892B9-C8B1-4121-B35F-FC091F9226C6}"/>
    <cellStyle name="Heading 3 2 3 2 3 2 3 3 2 2" xfId="25544" xr:uid="{3A56E2AC-750F-46E8-A0FD-C810E9265C20}"/>
    <cellStyle name="Heading 3 2 3 2 3 2 3 3 3" xfId="17336" xr:uid="{94E20433-02C6-4140-BE71-23141FC3F9D6}"/>
    <cellStyle name="Heading 3 2 3 2 3 2 3 3 4" xfId="20977" xr:uid="{27A1DEBE-4F6D-4E67-8A15-0419140AB94F}"/>
    <cellStyle name="Heading 3 2 3 2 3 2 3 4" xfId="6022" xr:uid="{8EB180C8-3029-43C1-BAE6-8E290B29D663}"/>
    <cellStyle name="Heading 3 2 3 2 3 2 3 4 2" xfId="9353" xr:uid="{E07B90CF-AA90-42D9-82D2-E210604AFD4D}"/>
    <cellStyle name="Heading 3 2 3 2 3 2 3 4 2 2" xfId="23593" xr:uid="{233BC2D4-562F-4A2F-85FD-3582F4A55C1B}"/>
    <cellStyle name="Heading 3 2 3 2 3 2 3 4 3" xfId="15388" xr:uid="{A9141AA4-8FAE-4959-9731-561FB08EF410}"/>
    <cellStyle name="Heading 3 2 3 2 3 2 3 4 4" xfId="21676" xr:uid="{7E03840C-3D51-4B32-A814-B1F1A0AD016C}"/>
    <cellStyle name="Heading 3 2 3 2 3 2 3 5" xfId="5174" xr:uid="{E44A530A-1379-4B21-AD25-49E8178DA584}"/>
    <cellStyle name="Heading 3 2 3 2 3 2 3 5 2" xfId="12050" xr:uid="{F8D8C7F0-3B3E-4B60-A5E2-CD2AA3E4E6B0}"/>
    <cellStyle name="Heading 3 2 3 2 3 2 3 5 2 2" xfId="26283" xr:uid="{7C499708-2AE3-49C9-8428-8540D198B7EE}"/>
    <cellStyle name="Heading 3 2 3 2 3 2 3 5 3" xfId="18102" xr:uid="{02334A18-E1B0-4D16-9DFD-17646CF64C95}"/>
    <cellStyle name="Heading 3 2 3 2 3 2 3 5 4" xfId="21446" xr:uid="{97A575DC-3C29-4F3C-B26A-8DDC01EDAD0B}"/>
    <cellStyle name="Heading 3 2 3 2 3 2 3 6" xfId="4755" xr:uid="{10A4466D-6D6F-45B5-AE69-1DDF3E9BA6E5}"/>
    <cellStyle name="Heading 3 2 3 2 3 2 3 6 2" xfId="11635" xr:uid="{47B2018D-4110-4EF1-917A-F8CB064A6E55}"/>
    <cellStyle name="Heading 3 2 3 2 3 2 3 6 2 2" xfId="25868" xr:uid="{F5F65DF5-42AA-43F5-8C92-FD1DEE5AB04C}"/>
    <cellStyle name="Heading 3 2 3 2 3 2 3 6 3" xfId="17683" xr:uid="{A22BD833-A19E-4C44-A065-CB45B3EFB688}"/>
    <cellStyle name="Heading 3 2 3 2 3 2 3 6 4" xfId="21156" xr:uid="{D3DA1A32-C11B-448A-B5E8-4FD98CEC6A15}"/>
    <cellStyle name="Heading 3 2 3 2 3 2 3 7" xfId="7889" xr:uid="{047EC6FA-D0BF-461F-895F-B8533EA20620}"/>
    <cellStyle name="Heading 3 2 3 2 3 2 3 7 2" xfId="20197" xr:uid="{81A25216-4A43-476D-AC5A-56D0E17335BB}"/>
    <cellStyle name="Heading 3 2 3 2 3 2 3 7 3" xfId="22179" xr:uid="{110CAA4B-8B29-4F5F-BBFD-C68BB7F35278}"/>
    <cellStyle name="Heading 3 2 3 2 3 2 3 8" xfId="8628" xr:uid="{8FEB3115-8208-49B4-963A-A7D052ECA469}"/>
    <cellStyle name="Heading 3 2 3 2 3 2 3 8 2" xfId="22876" xr:uid="{46C7B81D-0933-4F13-9830-45BF0A578ABD}"/>
    <cellStyle name="Heading 3 2 3 2 3 2 3 9" xfId="14661" xr:uid="{DCC008F4-7090-49A4-AEC0-ED85EDB2236F}"/>
    <cellStyle name="Heading 3 2 3 2 3 3" xfId="1155" xr:uid="{D5473E4A-AAA8-413B-ADF2-C3017E438C83}"/>
    <cellStyle name="Heading 3 2 3 2 3 3 2" xfId="1402" xr:uid="{49F8C1D3-B360-43A0-A0D3-878241DEFD7D}"/>
    <cellStyle name="Heading 3 2 3 2 3 3 2 10" xfId="14578" xr:uid="{F684DC72-DF32-4179-B2C8-BFA88EAFDECE}"/>
    <cellStyle name="Heading 3 2 3 2 3 3 2 11" xfId="14135" xr:uid="{03B2C239-9F7D-4D41-BAF5-99A4D073FB56}"/>
    <cellStyle name="Heading 3 2 3 2 3 3 2 2" xfId="3737" xr:uid="{D70F1FAA-ECCC-425C-92E0-3527CCCD1B50}"/>
    <cellStyle name="Heading 3 2 3 2 3 3 2 2 2" xfId="7353" xr:uid="{201BEAA7-F3D1-4764-8BB4-4A4096B6905C}"/>
    <cellStyle name="Heading 3 2 3 2 3 3 2 2 2 2" xfId="13603" xr:uid="{54FA65EB-BDD3-489F-9FD4-81BCA409D5E9}"/>
    <cellStyle name="Heading 3 2 3 2 3 3 2 2 2 2 2" xfId="27836" xr:uid="{666F3B3C-0033-40C7-A472-956A39087C48}"/>
    <cellStyle name="Heading 3 2 3 2 3 3 2 2 2 3" xfId="19663" xr:uid="{B72E5682-0573-48E4-A17F-933B741F2592}"/>
    <cellStyle name="Heading 3 2 3 2 3 3 2 2 2 4" xfId="21937" xr:uid="{F908FA4C-8709-45CC-8675-432FE74FD60D}"/>
    <cellStyle name="Heading 3 2 3 2 3 3 2 2 3" xfId="10685" xr:uid="{F13E51C4-BE1B-43DA-BB14-31D135923994}"/>
    <cellStyle name="Heading 3 2 3 2 3 3 2 2 3 2" xfId="24920" xr:uid="{85C2DE2C-0C45-4AF0-8870-742406F5D60B}"/>
    <cellStyle name="Heading 3 2 3 2 3 3 2 2 4" xfId="16712" xr:uid="{77C65C7A-B357-495B-9CB3-5BAA9FAA4518}"/>
    <cellStyle name="Heading 3 2 3 2 3 3 2 2 5" xfId="20642" xr:uid="{D8F0A5B4-29A0-43E8-A905-6284DC2F3120}"/>
    <cellStyle name="Heading 3 2 3 2 3 3 2 3" xfId="4325" xr:uid="{D9569920-F439-476B-84E1-C8D0E0B22683}"/>
    <cellStyle name="Heading 3 2 3 2 3 3 2 3 2" xfId="11226" xr:uid="{C8A2DCDA-1620-4D7A-AE5B-E76941E16588}"/>
    <cellStyle name="Heading 3 2 3 2 3 3 2 3 2 2" xfId="25461" xr:uid="{AEEDB6BF-1FA8-47A8-B2B6-48E29ED2DDD3}"/>
    <cellStyle name="Heading 3 2 3 2 3 3 2 3 3" xfId="17253" xr:uid="{6FD7F726-C241-4F05-ABE9-B783AA7AD3CD}"/>
    <cellStyle name="Heading 3 2 3 2 3 3 2 3 4" xfId="20894" xr:uid="{8018287E-BCEC-405C-9B75-624CCAA657FB}"/>
    <cellStyle name="Heading 3 2 3 2 3 3 2 4" xfId="6000" xr:uid="{8256CCEB-6900-4858-8ED8-E962E3F8EC77}"/>
    <cellStyle name="Heading 3 2 3 2 3 3 2 4 2" xfId="9331" xr:uid="{6536CEE1-E5D7-4B44-BE92-A31DAE6855D4}"/>
    <cellStyle name="Heading 3 2 3 2 3 3 2 4 2 2" xfId="23571" xr:uid="{BD4FB505-FE14-409A-8212-4C9AD919EA77}"/>
    <cellStyle name="Heading 3 2 3 2 3 3 2 4 3" xfId="15366" xr:uid="{A4B1D7E5-E36F-4797-826C-019FC010559B}"/>
    <cellStyle name="Heading 3 2 3 2 3 3 2 4 4" xfId="21655" xr:uid="{A4E58669-B4F3-49BB-9976-888DCB581708}"/>
    <cellStyle name="Heading 3 2 3 2 3 3 2 5" xfId="5089" xr:uid="{E93F11D6-563F-48F5-86F8-FD861F75AEE6}"/>
    <cellStyle name="Heading 3 2 3 2 3 3 2 5 2" xfId="11965" xr:uid="{193BD41C-B469-4CC7-9C65-FCAFE679E0EC}"/>
    <cellStyle name="Heading 3 2 3 2 3 3 2 5 2 2" xfId="26198" xr:uid="{F8B4B289-4DB0-4840-B10D-92BF9ED7B82F}"/>
    <cellStyle name="Heading 3 2 3 2 3 3 2 5 3" xfId="18017" xr:uid="{30F77CF9-9613-45AF-B9C1-19A11A70A575}"/>
    <cellStyle name="Heading 3 2 3 2 3 3 2 5 4" xfId="21361" xr:uid="{EA4064A4-C777-4849-9618-0ABCE2C61EB6}"/>
    <cellStyle name="Heading 3 2 3 2 3 3 2 6" xfId="5242" xr:uid="{BA96425F-0E95-4330-A88E-50AF03B25759}"/>
    <cellStyle name="Heading 3 2 3 2 3 3 2 6 2" xfId="12116" xr:uid="{6243C2B9-1E62-48F9-BCAC-ACC13EADAF3F}"/>
    <cellStyle name="Heading 3 2 3 2 3 3 2 6 2 2" xfId="26349" xr:uid="{CE517905-D75E-4A67-AF79-9998B4871E6B}"/>
    <cellStyle name="Heading 3 2 3 2 3 3 2 6 3" xfId="18170" xr:uid="{8EBD3927-7A79-496A-AE2A-8C94C644D272}"/>
    <cellStyle name="Heading 3 2 3 2 3 3 2 6 4" xfId="21511" xr:uid="{BFFED317-A6DE-4E56-A043-B46C250775FB}"/>
    <cellStyle name="Heading 3 2 3 2 3 3 2 7" xfId="7897" xr:uid="{F52096B5-5803-4370-B891-F82796B1F5C2}"/>
    <cellStyle name="Heading 3 2 3 2 3 3 2 7 2" xfId="20205" xr:uid="{FD16F8F7-9051-4AD8-9AEF-6BF8A7B68EF0}"/>
    <cellStyle name="Heading 3 2 3 2 3 3 2 7 3" xfId="22187" xr:uid="{C81F62BE-60DD-4AB2-9490-945A3DC4860E}"/>
    <cellStyle name="Heading 3 2 3 2 3 3 2 8" xfId="8543" xr:uid="{7022F1BE-5575-4D2F-94C7-5936EEEBEDAC}"/>
    <cellStyle name="Heading 3 2 3 2 3 3 2 8 2" xfId="22792" xr:uid="{2B0EC3EF-4A11-4B17-8873-16EAB65817D1}"/>
    <cellStyle name="Heading 3 2 3 2 3 3 2 9" xfId="8709" xr:uid="{1EF559E6-4AFE-4C80-A002-D6B20FB8308F}"/>
    <cellStyle name="Heading 3 2 3 2 3 3 2 9 2" xfId="22953" xr:uid="{CE407639-9262-442E-A8F3-D8E1CE86D9F8}"/>
    <cellStyle name="Heading 3 2 3 2 3 3 3" xfId="2439" xr:uid="{A3420F86-34C0-4628-95B0-BD1DE4D7D005}"/>
    <cellStyle name="Heading 3 2 3 2 3 3 3 10" xfId="20473" xr:uid="{80A096EE-7D93-484B-86E0-CE28D651C530}"/>
    <cellStyle name="Heading 3 2 3 2 3 3 3 2" xfId="3823" xr:uid="{72073234-24BC-4D68-B4FE-D88384E7E7CA}"/>
    <cellStyle name="Heading 3 2 3 2 3 3 3 2 2" xfId="7438" xr:uid="{8AC636CB-D5B7-464B-941F-3F8225D405D6}"/>
    <cellStyle name="Heading 3 2 3 2 3 3 3 2 2 2" xfId="13688" xr:uid="{2F40B2AA-3CCB-4EEA-90B6-571BABC36D26}"/>
    <cellStyle name="Heading 3 2 3 2 3 3 3 2 2 2 2" xfId="27921" xr:uid="{F77B41E7-7145-4467-8DB2-4C4A873E0585}"/>
    <cellStyle name="Heading 3 2 3 2 3 3 3 2 2 3" xfId="19748" xr:uid="{2C1DD702-E04B-4620-899B-F419D0185C7F}"/>
    <cellStyle name="Heading 3 2 3 2 3 3 3 2 2 4" xfId="22022" xr:uid="{9920022F-89CC-4242-9452-E9C08A802699}"/>
    <cellStyle name="Heading 3 2 3 2 3 3 3 2 3" xfId="10769" xr:uid="{4617606E-FDFC-48A8-9E6B-C524E28475F4}"/>
    <cellStyle name="Heading 3 2 3 2 3 3 3 2 3 2" xfId="25004" xr:uid="{3F9773CB-438D-437A-B3F2-F0B6A30ACBB5}"/>
    <cellStyle name="Heading 3 2 3 2 3 3 3 2 4" xfId="16796" xr:uid="{7287F225-3739-4E77-87FD-D0CE701C7DC8}"/>
    <cellStyle name="Heading 3 2 3 2 3 3 3 2 5" xfId="20726" xr:uid="{0F5B2802-18CE-46E7-8AE3-59B3852D2757}"/>
    <cellStyle name="Heading 3 2 3 2 3 3 3 3" xfId="4409" xr:uid="{8DFAD3A1-F6A7-4137-ABBE-BC31BEE38367}"/>
    <cellStyle name="Heading 3 2 3 2 3 3 3 3 2" xfId="11310" xr:uid="{9C185E94-1D9C-4DC6-A0B9-7D2097BB1A07}"/>
    <cellStyle name="Heading 3 2 3 2 3 3 3 3 2 2" xfId="25545" xr:uid="{8AAC2F66-B9C5-436C-8004-110663288512}"/>
    <cellStyle name="Heading 3 2 3 2 3 3 3 3 3" xfId="17337" xr:uid="{2BA8E8F3-F10B-4015-A0EC-9134A9B30E63}"/>
    <cellStyle name="Heading 3 2 3 2 3 3 3 3 4" xfId="20978" xr:uid="{3236633B-B947-410E-97EB-AB621D7C7C47}"/>
    <cellStyle name="Heading 3 2 3 2 3 3 3 4" xfId="6057" xr:uid="{8FE027A3-5D6C-4D57-828D-D4099A0A75BF}"/>
    <cellStyle name="Heading 3 2 3 2 3 3 3 4 2" xfId="9388" xr:uid="{AF855D59-419D-4C87-B212-B27DE45FE4F6}"/>
    <cellStyle name="Heading 3 2 3 2 3 3 3 4 2 2" xfId="23628" xr:uid="{62F5274B-43F3-46B7-AEA6-F81D11BF6BB2}"/>
    <cellStyle name="Heading 3 2 3 2 3 3 3 4 3" xfId="15423" xr:uid="{FF86E0B7-380C-44BB-ACB3-7140761052AD}"/>
    <cellStyle name="Heading 3 2 3 2 3 3 3 4 4" xfId="21711" xr:uid="{06FAF484-4DD1-44BA-A2CC-2DA7E2618220}"/>
    <cellStyle name="Heading 3 2 3 2 3 3 3 5" xfId="5175" xr:uid="{100D52C1-E99C-4A67-85D0-7EDCA130A3ED}"/>
    <cellStyle name="Heading 3 2 3 2 3 3 3 5 2" xfId="12051" xr:uid="{AAAABEE7-93EB-45B4-A2DD-61A1BAD9B06B}"/>
    <cellStyle name="Heading 3 2 3 2 3 3 3 5 2 2" xfId="26284" xr:uid="{39D0A6DB-DFDA-429A-929C-9EB0C64B200C}"/>
    <cellStyle name="Heading 3 2 3 2 3 3 3 5 3" xfId="18103" xr:uid="{3F3EDA16-2E65-4E6D-B228-988E32757ABC}"/>
    <cellStyle name="Heading 3 2 3 2 3 3 3 5 4" xfId="21447" xr:uid="{94299CAB-4D85-4179-8994-B66B4953B7B6}"/>
    <cellStyle name="Heading 3 2 3 2 3 3 3 6" xfId="4912" xr:uid="{E9A657CC-229A-4B7F-AE9B-0F6551D0E54D}"/>
    <cellStyle name="Heading 3 2 3 2 3 3 3 6 2" xfId="11788" xr:uid="{F49586D3-EB6E-43A1-BB6F-5FE4965F7205}"/>
    <cellStyle name="Heading 3 2 3 2 3 3 3 6 2 2" xfId="26021" xr:uid="{6105D467-19A0-4F95-8234-77198D905F32}"/>
    <cellStyle name="Heading 3 2 3 2 3 3 3 6 3" xfId="17840" xr:uid="{AD40E4A0-35D3-47C2-962E-AF1F4DE7EEE2}"/>
    <cellStyle name="Heading 3 2 3 2 3 3 3 6 4" xfId="21231" xr:uid="{4E69852E-433A-45D7-8A34-1833DE58D88E}"/>
    <cellStyle name="Heading 3 2 3 2 3 3 3 7" xfId="4495" xr:uid="{E698BE3F-312A-405F-B1E8-F4CCB5EB2508}"/>
    <cellStyle name="Heading 3 2 3 2 3 3 3 7 2" xfId="17423" xr:uid="{C88A1A4D-F1C0-4775-BF15-1D1C4E334F8C}"/>
    <cellStyle name="Heading 3 2 3 2 3 3 3 7 3" xfId="21042" xr:uid="{7ACD5A4E-D391-463D-9837-0B94A1791BC6}"/>
    <cellStyle name="Heading 3 2 3 2 3 3 3 8" xfId="8629" xr:uid="{400817B6-35C3-44B9-9D97-1ADB8804B67A}"/>
    <cellStyle name="Heading 3 2 3 2 3 3 3 8 2" xfId="22877" xr:uid="{2F955250-F111-4836-ADE6-F8FADBC94A35}"/>
    <cellStyle name="Heading 3 2 3 2 3 3 3 9" xfId="14662" xr:uid="{7FCCB6EB-14F1-420B-B9CA-ECF337CE3877}"/>
    <cellStyle name="Heading 3 2 3 2 3 4" xfId="1347" xr:uid="{19FEA244-2D7F-424D-8689-8E119C10220A}"/>
    <cellStyle name="Heading 3 2 3 2 3 4 10" xfId="14542" xr:uid="{B793E2A7-6321-42D7-AC73-74806EDC023F}"/>
    <cellStyle name="Heading 3 2 3 2 3 4 11" xfId="14771" xr:uid="{D48D2677-1955-4288-A498-D48655948379}"/>
    <cellStyle name="Heading 3 2 3 2 3 4 2" xfId="3699" xr:uid="{D5AEBC49-F159-4E39-A061-74C9EE47D9D6}"/>
    <cellStyle name="Heading 3 2 3 2 3 4 2 2" xfId="7317" xr:uid="{12134844-BBCE-4070-BCFA-ED3DAB5AD5A2}"/>
    <cellStyle name="Heading 3 2 3 2 3 4 2 2 2" xfId="13567" xr:uid="{B92230BF-A54C-49BD-AA45-AE4C8E5141D0}"/>
    <cellStyle name="Heading 3 2 3 2 3 4 2 2 2 2" xfId="27800" xr:uid="{964CF5CA-8F8A-492C-ACF8-65FA9FC20063}"/>
    <cellStyle name="Heading 3 2 3 2 3 4 2 2 3" xfId="19627" xr:uid="{62897EDD-645D-444A-8083-FA3A424976D4}"/>
    <cellStyle name="Heading 3 2 3 2 3 4 2 2 4" xfId="21901" xr:uid="{55A2EC8F-DAF0-487A-A358-7E6D7E382F09}"/>
    <cellStyle name="Heading 3 2 3 2 3 4 2 3" xfId="10649" xr:uid="{6E3BD424-6C75-4A32-9332-BDF581700410}"/>
    <cellStyle name="Heading 3 2 3 2 3 4 2 3 2" xfId="24884" xr:uid="{F4D0B1BC-14FA-4535-8F17-7C84E893D329}"/>
    <cellStyle name="Heading 3 2 3 2 3 4 2 4" xfId="16676" xr:uid="{928EC9F9-14C4-4E72-B521-CDE061817ABF}"/>
    <cellStyle name="Heading 3 2 3 2 3 4 2 5" xfId="20606" xr:uid="{CAE50DD7-335C-4B24-8BF6-15A60D0E8043}"/>
    <cellStyle name="Heading 3 2 3 2 3 4 3" xfId="4289" xr:uid="{D0AD14C5-B008-4E47-865A-B66BBF8ADE6A}"/>
    <cellStyle name="Heading 3 2 3 2 3 4 3 2" xfId="11190" xr:uid="{CFA1DEAD-8E4A-4C01-9A88-BE54DC7CE0A4}"/>
    <cellStyle name="Heading 3 2 3 2 3 4 3 2 2" xfId="25425" xr:uid="{269F1DA8-8FDB-4F69-AC14-8EA45BC7C080}"/>
    <cellStyle name="Heading 3 2 3 2 3 4 3 3" xfId="17217" xr:uid="{16A6E0D1-0E59-43F1-8DB0-E990EEF2B9D6}"/>
    <cellStyle name="Heading 3 2 3 2 3 4 3 4" xfId="20858" xr:uid="{618107C2-7537-45E6-9CFE-1C8A5CBD7904}"/>
    <cellStyle name="Heading 3 2 3 2 3 4 4" xfId="6007" xr:uid="{D9C9B0FA-D597-48DD-A8D8-A4B7A58E88E0}"/>
    <cellStyle name="Heading 3 2 3 2 3 4 4 2" xfId="9338" xr:uid="{71AFA043-A962-423D-9027-4A9BB40FACE5}"/>
    <cellStyle name="Heading 3 2 3 2 3 4 4 2 2" xfId="23578" xr:uid="{46FCF4CC-D162-414C-978E-C11BA930CAAB}"/>
    <cellStyle name="Heading 3 2 3 2 3 4 4 3" xfId="15373" xr:uid="{570BA843-3168-413D-9E60-2B5FCD27850A}"/>
    <cellStyle name="Heading 3 2 3 2 3 4 4 4" xfId="21662" xr:uid="{BB6DD98B-14A6-440B-B2ED-3D3AA008584D}"/>
    <cellStyle name="Heading 3 2 3 2 3 4 5" xfId="5053" xr:uid="{99C9C9F6-6ACB-4DDE-9C07-DD27C7CF6CEC}"/>
    <cellStyle name="Heading 3 2 3 2 3 4 5 2" xfId="11929" xr:uid="{E7263B84-D182-4571-9A8B-F0A7A644F1C6}"/>
    <cellStyle name="Heading 3 2 3 2 3 4 5 2 2" xfId="26162" xr:uid="{F6DDB8FA-FDBB-49D9-8ECB-BB4D14823D34}"/>
    <cellStyle name="Heading 3 2 3 2 3 4 5 3" xfId="17981" xr:uid="{B575EE2C-9E0F-45C6-9848-631EF834291E}"/>
    <cellStyle name="Heading 3 2 3 2 3 4 5 4" xfId="21325" xr:uid="{5167272F-CF25-4E3A-A64A-81B6752FD252}"/>
    <cellStyle name="Heading 3 2 3 2 3 4 6" xfId="4657" xr:uid="{05666DF3-59CA-4C3F-BFF5-7E16759259E9}"/>
    <cellStyle name="Heading 3 2 3 2 3 4 6 2" xfId="11540" xr:uid="{FFF8CBC5-423F-422A-8F88-168F60F23989}"/>
    <cellStyle name="Heading 3 2 3 2 3 4 6 2 2" xfId="25773" xr:uid="{E9DFD50D-D8E0-40CB-AA77-3E41B99BB94E}"/>
    <cellStyle name="Heading 3 2 3 2 3 4 6 3" xfId="17585" xr:uid="{20789B2A-C44B-4B1D-98A8-7BB190AE5020}"/>
    <cellStyle name="Heading 3 2 3 2 3 4 6 4" xfId="21122" xr:uid="{0E760071-41FC-46C0-8F64-AD29A623128C}"/>
    <cellStyle name="Heading 3 2 3 2 3 4 7" xfId="7996" xr:uid="{E778570B-8403-4101-B1EF-1605EB6E90FC}"/>
    <cellStyle name="Heading 3 2 3 2 3 4 7 2" xfId="20304" xr:uid="{92FCF3D0-5C87-4332-B53D-F6653EE61C8C}"/>
    <cellStyle name="Heading 3 2 3 2 3 4 7 3" xfId="22286" xr:uid="{6CE4B98E-6431-4244-9F2A-6DDC4A78884A}"/>
    <cellStyle name="Heading 3 2 3 2 3 4 8" xfId="8506" xr:uid="{3D7B1096-618E-4431-9C7A-C8245694DC8F}"/>
    <cellStyle name="Heading 3 2 3 2 3 4 8 2" xfId="22756" xr:uid="{CB8C8507-BD85-4B59-BD24-2C86A152C5B5}"/>
    <cellStyle name="Heading 3 2 3 2 3 4 9" xfId="8095" xr:uid="{AAF35B3A-7A05-4389-AB8F-CB692D663E13}"/>
    <cellStyle name="Heading 3 2 3 2 3 4 9 2" xfId="22368" xr:uid="{AA560AE8-6560-4971-B475-ED8B7FAB5263}"/>
    <cellStyle name="Heading 3 2 3 2 3 5" xfId="2379" xr:uid="{170696B8-76B1-42DC-9386-D4947DF70E17}"/>
    <cellStyle name="Heading 3 2 3 2 3 5 10" xfId="20422" xr:uid="{59C7BACC-B307-45C7-BD46-745910767A2E}"/>
    <cellStyle name="Heading 3 2 3 2 3 5 2" xfId="3682" xr:uid="{2F61F673-4AD2-428E-BBD0-A4B78D6B223A}"/>
    <cellStyle name="Heading 3 2 3 2 3 5 2 2" xfId="7301" xr:uid="{699A095D-FC72-41F2-9CF5-7B56B6AEB2BB}"/>
    <cellStyle name="Heading 3 2 3 2 3 5 2 2 2" xfId="13551" xr:uid="{7A65CD97-6D97-41AD-89C8-C614F70639B0}"/>
    <cellStyle name="Heading 3 2 3 2 3 5 2 2 2 2" xfId="27784" xr:uid="{04681DE0-55AD-427A-A6A9-122C41512C89}"/>
    <cellStyle name="Heading 3 2 3 2 3 5 2 2 3" xfId="19611" xr:uid="{E7D03E58-76FA-4FF5-8D0B-B308F6E411A4}"/>
    <cellStyle name="Heading 3 2 3 2 3 5 2 2 4" xfId="21885" xr:uid="{1DBCB145-D3DC-46D6-BEA8-4BBB6292126C}"/>
    <cellStyle name="Heading 3 2 3 2 3 5 2 3" xfId="10633" xr:uid="{3C9621C6-CC10-4F2E-9A21-8F521D06CC53}"/>
    <cellStyle name="Heading 3 2 3 2 3 5 2 3 2" xfId="24868" xr:uid="{51FCC592-9F6C-465E-9A6A-BAF548743FD5}"/>
    <cellStyle name="Heading 3 2 3 2 3 5 2 4" xfId="16660" xr:uid="{169D8817-2D12-458B-AEBB-2B473AA1CA4F}"/>
    <cellStyle name="Heading 3 2 3 2 3 5 2 5" xfId="20590" xr:uid="{3332DCFE-71E7-473F-846D-89E3940D37FE}"/>
    <cellStyle name="Heading 3 2 3 2 3 5 3" xfId="4273" xr:uid="{673432B0-6CDE-48D6-BA37-949ED353C9AB}"/>
    <cellStyle name="Heading 3 2 3 2 3 5 3 2" xfId="11174" xr:uid="{28BB7186-ED8E-462D-B03C-D12B212B014A}"/>
    <cellStyle name="Heading 3 2 3 2 3 5 3 2 2" xfId="25409" xr:uid="{F8C89C85-93E0-4EA6-96B2-0E3B78D93178}"/>
    <cellStyle name="Heading 3 2 3 2 3 5 3 3" xfId="17201" xr:uid="{44F9FF58-126A-407A-8CC2-2F4B7B2E4BF5}"/>
    <cellStyle name="Heading 3 2 3 2 3 5 3 4" xfId="20842" xr:uid="{38D324E4-BAA2-4021-BE4E-E25D60890185}"/>
    <cellStyle name="Heading 3 2 3 2 3 5 4" xfId="5957" xr:uid="{917130F8-8D01-4827-BE39-E592EAAF1668}"/>
    <cellStyle name="Heading 3 2 3 2 3 5 4 2" xfId="9288" xr:uid="{D7850FBD-0DD8-4D21-8A2E-83868DD663FA}"/>
    <cellStyle name="Heading 3 2 3 2 3 5 4 2 2" xfId="23528" xr:uid="{4D1C697C-0DDC-434D-AC81-939BFB01C96B}"/>
    <cellStyle name="Heading 3 2 3 2 3 5 4 3" xfId="15323" xr:uid="{DB210D88-7EE3-434C-86B0-D103515DF7D4}"/>
    <cellStyle name="Heading 3 2 3 2 3 5 4 4" xfId="21617" xr:uid="{CB629875-3D60-49E7-83FB-524FE517D9C6}"/>
    <cellStyle name="Heading 3 2 3 2 3 5 5" xfId="5037" xr:uid="{A83B7D17-2397-47AC-8E24-0A77089F209D}"/>
    <cellStyle name="Heading 3 2 3 2 3 5 5 2" xfId="11913" xr:uid="{9562ED78-91BD-4474-B93F-E44B973B55BA}"/>
    <cellStyle name="Heading 3 2 3 2 3 5 5 2 2" xfId="26146" xr:uid="{212DBF41-1AD9-4461-89E2-F4B0876F1236}"/>
    <cellStyle name="Heading 3 2 3 2 3 5 5 3" xfId="17965" xr:uid="{DDF58E34-0BCC-4FC4-A7DE-818857582A02}"/>
    <cellStyle name="Heading 3 2 3 2 3 5 5 4" xfId="21309" xr:uid="{B3B120EC-3973-4324-87E4-19D058D158FC}"/>
    <cellStyle name="Heading 3 2 3 2 3 5 6" xfId="4946" xr:uid="{14B75D93-A410-49E2-860D-26272550E6CE}"/>
    <cellStyle name="Heading 3 2 3 2 3 5 6 2" xfId="11822" xr:uid="{FDE01487-1A2B-4776-9586-AA98F137034E}"/>
    <cellStyle name="Heading 3 2 3 2 3 5 6 2 2" xfId="26055" xr:uid="{FE0824E5-29D5-4427-AFBD-898CF34C9032}"/>
    <cellStyle name="Heading 3 2 3 2 3 5 6 3" xfId="17874" xr:uid="{8E526B26-C0A8-454D-A95B-860CCC2DD586}"/>
    <cellStyle name="Heading 3 2 3 2 3 5 6 4" xfId="21241" xr:uid="{A801DD6F-1836-48DB-8501-41F81D29086E}"/>
    <cellStyle name="Heading 3 2 3 2 3 5 7" xfId="7902" xr:uid="{3F7AF31E-EFBE-45BD-A02E-F2761802E6F7}"/>
    <cellStyle name="Heading 3 2 3 2 3 5 7 2" xfId="20210" xr:uid="{31A872BA-440F-48C7-ABA4-295AE73AB72D}"/>
    <cellStyle name="Heading 3 2 3 2 3 5 7 3" xfId="22192" xr:uid="{35234D1C-905C-4790-ACD5-00CE1A9931D6}"/>
    <cellStyle name="Heading 3 2 3 2 3 5 8" xfId="8490" xr:uid="{4BC5B0A9-A063-4343-932F-0F75F63997A5}"/>
    <cellStyle name="Heading 3 2 3 2 3 5 8 2" xfId="22740" xr:uid="{42EE6A7F-5B7D-4646-B3CC-165B60F1162A}"/>
    <cellStyle name="Heading 3 2 3 2 3 5 9" xfId="14526" xr:uid="{4DEDC759-9758-474F-BE7E-AC18CDA06787}"/>
    <cellStyle name="Heading 3 2 3 2 4" xfId="1156" xr:uid="{EBFF8205-A4CC-402B-80BA-56D3B00A3856}"/>
    <cellStyle name="Heading 3 2 3 2 4 2" xfId="1403" xr:uid="{2B790491-E9F6-48F1-AE4B-2ACC7FADA213}"/>
    <cellStyle name="Heading 3 2 3 2 4 2 10" xfId="14579" xr:uid="{089249E4-99FA-49CD-BA59-E8040AE587D5}"/>
    <cellStyle name="Heading 3 2 3 2 4 2 11" xfId="14118" xr:uid="{0B1D89C1-8A19-4E80-B7CA-BCF746342D05}"/>
    <cellStyle name="Heading 3 2 3 2 4 2 2" xfId="3738" xr:uid="{A208AD4D-7817-4814-B2AA-5D6049307C24}"/>
    <cellStyle name="Heading 3 2 3 2 4 2 2 2" xfId="7354" xr:uid="{922046F5-0D86-46E2-85B1-71409AE047C9}"/>
    <cellStyle name="Heading 3 2 3 2 4 2 2 2 2" xfId="13604" xr:uid="{8C78CAC1-6134-442E-AFED-B06FC664DA2F}"/>
    <cellStyle name="Heading 3 2 3 2 4 2 2 2 2 2" xfId="27837" xr:uid="{544D6BCC-5DD1-4D4B-9A87-29CA97F8C3B9}"/>
    <cellStyle name="Heading 3 2 3 2 4 2 2 2 3" xfId="19664" xr:uid="{C86ABCEE-A1C9-4C8E-8B36-D37845F9BE6E}"/>
    <cellStyle name="Heading 3 2 3 2 4 2 2 2 4" xfId="21938" xr:uid="{A4DB3871-F984-440E-B985-CFBB127C7219}"/>
    <cellStyle name="Heading 3 2 3 2 4 2 2 3" xfId="10686" xr:uid="{E4C54ABE-91BE-470E-876D-945F9F9EC454}"/>
    <cellStyle name="Heading 3 2 3 2 4 2 2 3 2" xfId="24921" xr:uid="{1C6AB957-4A06-4FD7-B49F-547CFFA96097}"/>
    <cellStyle name="Heading 3 2 3 2 4 2 2 4" xfId="16713" xr:uid="{C791C4E1-887A-4A0A-A421-336EAA52CE8F}"/>
    <cellStyle name="Heading 3 2 3 2 4 2 2 5" xfId="20643" xr:uid="{EE92C744-D4F3-48F5-8148-46D042AD114A}"/>
    <cellStyle name="Heading 3 2 3 2 4 2 3" xfId="4326" xr:uid="{BD01F1FE-E9ED-4E6F-89DF-B6196B3E2910}"/>
    <cellStyle name="Heading 3 2 3 2 4 2 3 2" xfId="11227" xr:uid="{5D34D0C6-E39C-4187-8067-BFFA7655D0FF}"/>
    <cellStyle name="Heading 3 2 3 2 4 2 3 2 2" xfId="25462" xr:uid="{85D51E0A-4492-4843-999B-E649B10EAC84}"/>
    <cellStyle name="Heading 3 2 3 2 4 2 3 3" xfId="17254" xr:uid="{A1A1468C-18C6-41C1-9269-7109AB20ECBB}"/>
    <cellStyle name="Heading 3 2 3 2 4 2 3 4" xfId="20895" xr:uid="{388E389D-226E-4101-9A88-DE96FE199F55}"/>
    <cellStyle name="Heading 3 2 3 2 4 2 4" xfId="5936" xr:uid="{15057856-43D2-4243-900E-EE75B42F8ADF}"/>
    <cellStyle name="Heading 3 2 3 2 4 2 4 2" xfId="9267" xr:uid="{B790CFE4-EC36-47B5-8AC0-D7A865A2B0EE}"/>
    <cellStyle name="Heading 3 2 3 2 4 2 4 2 2" xfId="23507" xr:uid="{9F7011A0-AB9D-4137-B4E4-2F63286C21A9}"/>
    <cellStyle name="Heading 3 2 3 2 4 2 4 3" xfId="15302" xr:uid="{8572CD96-698F-4D95-AA48-914F3E3095F5}"/>
    <cellStyle name="Heading 3 2 3 2 4 2 4 4" xfId="21598" xr:uid="{0AFF5E50-29A1-47BE-B0FF-EA2C97F1EA2F}"/>
    <cellStyle name="Heading 3 2 3 2 4 2 5" xfId="5090" xr:uid="{F55AD613-3341-45C8-AB3D-30821D568FE2}"/>
    <cellStyle name="Heading 3 2 3 2 4 2 5 2" xfId="11966" xr:uid="{CBD80547-40EA-4C72-9652-18BD3EFCC1BD}"/>
    <cellStyle name="Heading 3 2 3 2 4 2 5 2 2" xfId="26199" xr:uid="{71266516-75F6-4EAA-BD65-19749EFA3367}"/>
    <cellStyle name="Heading 3 2 3 2 4 2 5 3" xfId="18018" xr:uid="{1BA281B0-EFD6-4098-9D40-CAB09A276B91}"/>
    <cellStyle name="Heading 3 2 3 2 4 2 5 4" xfId="21362" xr:uid="{9F9DFE6F-6D3F-4490-A5F0-6F49CF50CB64}"/>
    <cellStyle name="Heading 3 2 3 2 4 2 6" xfId="4508" xr:uid="{0032B5F3-6221-44A7-ADC1-3BB3BE30724D}"/>
    <cellStyle name="Heading 3 2 3 2 4 2 6 2" xfId="11404" xr:uid="{F5FAE41F-363A-43F3-88C3-15038A3EBD6E}"/>
    <cellStyle name="Heading 3 2 3 2 4 2 6 2 2" xfId="25637" xr:uid="{C4F59AE3-16D8-4DE7-8F40-F8755389C021}"/>
    <cellStyle name="Heading 3 2 3 2 4 2 6 3" xfId="17436" xr:uid="{0E78347F-8099-4295-B263-D3F5FE2F4E95}"/>
    <cellStyle name="Heading 3 2 3 2 4 2 6 4" xfId="21049" xr:uid="{17B7833D-A4D4-4A75-A7E6-0A15D1461921}"/>
    <cellStyle name="Heading 3 2 3 2 4 2 7" xfId="4554" xr:uid="{4400498A-EE0D-422F-A242-CDF1DE063D2D}"/>
    <cellStyle name="Heading 3 2 3 2 4 2 7 2" xfId="17482" xr:uid="{301ED34D-E222-44E7-B04F-AD4EAE904005}"/>
    <cellStyle name="Heading 3 2 3 2 4 2 7 3" xfId="21089" xr:uid="{987F13C5-680F-49DF-8529-306355F12FB6}"/>
    <cellStyle name="Heading 3 2 3 2 4 2 8" xfId="8544" xr:uid="{40B3B8DD-4363-4502-AF07-C6E43A59A167}"/>
    <cellStyle name="Heading 3 2 3 2 4 2 8 2" xfId="22793" xr:uid="{487E95FA-E32B-40A0-92F9-2F346ECD2E94}"/>
    <cellStyle name="Heading 3 2 3 2 4 2 9" xfId="9153" xr:uid="{A5AE52FD-00B1-4555-8BDA-D7CE07F77F99}"/>
    <cellStyle name="Heading 3 2 3 2 4 2 9 2" xfId="23396" xr:uid="{9120E7DD-E11F-43C2-8675-E00C97603F81}"/>
    <cellStyle name="Heading 3 2 3 2 4 3" xfId="2492" xr:uid="{DD61D745-2E32-4BAA-B8A9-52DB0D591EE7}"/>
    <cellStyle name="Heading 3 2 3 2 4 3 10" xfId="20516" xr:uid="{F9F19DD9-E634-4CA1-9193-DAE1C4982183}"/>
    <cellStyle name="Heading 3 2 3 2 4 3 2" xfId="3824" xr:uid="{0C99C01F-7490-4BFC-9743-27C352FDCB3C}"/>
    <cellStyle name="Heading 3 2 3 2 4 3 2 2" xfId="7439" xr:uid="{469F37CF-2A30-47AD-8692-C984E38B2C2F}"/>
    <cellStyle name="Heading 3 2 3 2 4 3 2 2 2" xfId="13689" xr:uid="{D34964D3-51F7-415C-B094-971DD9518CCA}"/>
    <cellStyle name="Heading 3 2 3 2 4 3 2 2 2 2" xfId="27922" xr:uid="{3480C905-7E2F-4737-9E7D-9D6996695FE2}"/>
    <cellStyle name="Heading 3 2 3 2 4 3 2 2 3" xfId="19749" xr:uid="{56AA7C7F-51E1-413D-9B8C-41FC056FC406}"/>
    <cellStyle name="Heading 3 2 3 2 4 3 2 2 4" xfId="22023" xr:uid="{ED600845-E0C9-4019-8E63-E84BA4A37424}"/>
    <cellStyle name="Heading 3 2 3 2 4 3 2 3" xfId="10770" xr:uid="{32DD75E5-B79D-46E0-9547-D0F0804CDE37}"/>
    <cellStyle name="Heading 3 2 3 2 4 3 2 3 2" xfId="25005" xr:uid="{3481D318-F854-4030-92F1-310AB5334013}"/>
    <cellStyle name="Heading 3 2 3 2 4 3 2 4" xfId="16797" xr:uid="{E5D02F3B-F7A5-4C97-AEDD-0D333D0DDD01}"/>
    <cellStyle name="Heading 3 2 3 2 4 3 2 5" xfId="20727" xr:uid="{AC9024C8-76D3-4257-8511-6704A569E15C}"/>
    <cellStyle name="Heading 3 2 3 2 4 3 3" xfId="4410" xr:uid="{E690C595-47BC-4DDA-932C-F216BF373CDA}"/>
    <cellStyle name="Heading 3 2 3 2 4 3 3 2" xfId="11311" xr:uid="{D717F508-752D-419E-99E0-8EA39658A355}"/>
    <cellStyle name="Heading 3 2 3 2 4 3 3 2 2" xfId="25546" xr:uid="{DF669765-F04C-49E4-A0B8-A49C4FCFC499}"/>
    <cellStyle name="Heading 3 2 3 2 4 3 3 3" xfId="17338" xr:uid="{FFB9BFCA-5B3F-4F19-9E99-45F34797F0CD}"/>
    <cellStyle name="Heading 3 2 3 2 4 3 3 4" xfId="20979" xr:uid="{D16EEEFC-2FFE-46E9-AF8C-18CA85A1851E}"/>
    <cellStyle name="Heading 3 2 3 2 4 3 4" xfId="6156" xr:uid="{6A1BF668-D31C-412A-816A-EEA08E8AF4FD}"/>
    <cellStyle name="Heading 3 2 3 2 4 3 4 2" xfId="9487" xr:uid="{252A6B1C-5EC7-4D2E-8ABE-0807716F5D5C}"/>
    <cellStyle name="Heading 3 2 3 2 4 3 4 2 2" xfId="23727" xr:uid="{54B2582B-CE97-4720-919E-E9DE8AF98CBD}"/>
    <cellStyle name="Heading 3 2 3 2 4 3 4 3" xfId="15522" xr:uid="{764299BD-4FBB-4AB3-9E28-702C115FB41B}"/>
    <cellStyle name="Heading 3 2 3 2 4 3 4 4" xfId="21806" xr:uid="{A31393FF-1AC5-4A8A-88ED-643956D14279}"/>
    <cellStyle name="Heading 3 2 3 2 4 3 5" xfId="5176" xr:uid="{789064C3-1704-4855-95B9-C12232BF692F}"/>
    <cellStyle name="Heading 3 2 3 2 4 3 5 2" xfId="12052" xr:uid="{CE15D518-B0EE-46BF-AB27-F889C0F1D850}"/>
    <cellStyle name="Heading 3 2 3 2 4 3 5 2 2" xfId="26285" xr:uid="{6940E138-EBAB-425B-AED1-217F6452B31C}"/>
    <cellStyle name="Heading 3 2 3 2 4 3 5 3" xfId="18104" xr:uid="{9DDA5B4A-B29C-47BE-A73E-1DE6C646AC4C}"/>
    <cellStyle name="Heading 3 2 3 2 4 3 5 4" xfId="21448" xr:uid="{1E7FF679-6D29-453E-A704-05E039D3BDD4}"/>
    <cellStyle name="Heading 3 2 3 2 4 3 6" xfId="5611" xr:uid="{606F2675-2476-4F56-B23C-F4D56C58D787}"/>
    <cellStyle name="Heading 3 2 3 2 4 3 6 2" xfId="12189" xr:uid="{AB3E9233-2063-48AC-B856-485A49D15C5B}"/>
    <cellStyle name="Heading 3 2 3 2 4 3 6 2 2" xfId="26422" xr:uid="{19A28010-10FB-4037-AE0A-9E0DC316D02D}"/>
    <cellStyle name="Heading 3 2 3 2 4 3 6 3" xfId="18243" xr:uid="{3CC42CA1-9641-451E-8C20-356017D7FA45}"/>
    <cellStyle name="Heading 3 2 3 2 4 3 6 4" xfId="21524" xr:uid="{823240F2-20B9-4477-909D-10DC00F69B85}"/>
    <cellStyle name="Heading 3 2 3 2 4 3 7" xfId="7857" xr:uid="{A53D5039-017A-4518-AC4C-F74502CA75B9}"/>
    <cellStyle name="Heading 3 2 3 2 4 3 7 2" xfId="20165" xr:uid="{399285AC-CE8F-4B0C-AB23-E82FEA4B4A77}"/>
    <cellStyle name="Heading 3 2 3 2 4 3 7 3" xfId="22147" xr:uid="{818AD075-9F13-4397-B4F6-B20F4C1C37B1}"/>
    <cellStyle name="Heading 3 2 3 2 4 3 8" xfId="8630" xr:uid="{ABD6854C-5ED6-4BC8-8CD8-B38F1F43A5E6}"/>
    <cellStyle name="Heading 3 2 3 2 4 3 8 2" xfId="22878" xr:uid="{1D8FF796-C6E0-4256-9C95-82BD4708AD5E}"/>
    <cellStyle name="Heading 3 2 3 2 4 3 9" xfId="14663" xr:uid="{7CCB7E4A-E15C-4669-9335-5EE39FC20F11}"/>
    <cellStyle name="Heading 3 2 3 2 5" xfId="1157" xr:uid="{64875E22-0ACF-48E3-A852-B64541193BDC}"/>
    <cellStyle name="Heading 3 2 3 2 5 2" xfId="1404" xr:uid="{71392E86-9A49-4ADE-84D4-FE80D30E3CCA}"/>
    <cellStyle name="Heading 3 2 3 2 5 2 10" xfId="14580" xr:uid="{2C5A018F-8480-4153-94BD-955EEE3CFDAA}"/>
    <cellStyle name="Heading 3 2 3 2 5 2 11" xfId="14365" xr:uid="{469B31C0-19A2-41AA-9BC4-BAC8C0522DCF}"/>
    <cellStyle name="Heading 3 2 3 2 5 2 2" xfId="3739" xr:uid="{7ACD7FD1-15C2-45DD-A7F7-2030ACE65ABA}"/>
    <cellStyle name="Heading 3 2 3 2 5 2 2 2" xfId="7355" xr:uid="{2340278B-6935-4C4E-835C-05658C250847}"/>
    <cellStyle name="Heading 3 2 3 2 5 2 2 2 2" xfId="13605" xr:uid="{EE35660E-6EAF-41BF-872B-D60BD5A0B17A}"/>
    <cellStyle name="Heading 3 2 3 2 5 2 2 2 2 2" xfId="27838" xr:uid="{66BFCFB3-3724-4A00-9113-27BF90B59EB5}"/>
    <cellStyle name="Heading 3 2 3 2 5 2 2 2 3" xfId="19665" xr:uid="{A047BA68-1A65-452E-B0E2-103B8BDED4B5}"/>
    <cellStyle name="Heading 3 2 3 2 5 2 2 2 4" xfId="21939" xr:uid="{EEBD6B8E-6CA0-4F61-81F4-85B7D9816D82}"/>
    <cellStyle name="Heading 3 2 3 2 5 2 2 3" xfId="10687" xr:uid="{28EE57F1-20EB-4377-91E3-1B935CC4EA0E}"/>
    <cellStyle name="Heading 3 2 3 2 5 2 2 3 2" xfId="24922" xr:uid="{0BEDD1EB-59F4-49FB-B01B-A046029B07D7}"/>
    <cellStyle name="Heading 3 2 3 2 5 2 2 4" xfId="16714" xr:uid="{95865158-5E25-4B28-9E1A-66827AF34334}"/>
    <cellStyle name="Heading 3 2 3 2 5 2 2 5" xfId="20644" xr:uid="{A7866E50-AEF5-458C-A673-AF02D5050CF8}"/>
    <cellStyle name="Heading 3 2 3 2 5 2 3" xfId="4327" xr:uid="{3C4B7CEC-DF15-486D-8646-A5DBF953E515}"/>
    <cellStyle name="Heading 3 2 3 2 5 2 3 2" xfId="11228" xr:uid="{C8F84E3A-8382-4A2B-B455-7279AC8DAF1C}"/>
    <cellStyle name="Heading 3 2 3 2 5 2 3 2 2" xfId="25463" xr:uid="{B7127CE5-6B59-41D4-9A46-2E3D0BDBCD38}"/>
    <cellStyle name="Heading 3 2 3 2 5 2 3 3" xfId="17255" xr:uid="{88DEF56A-18B9-4156-A081-322D1A58B853}"/>
    <cellStyle name="Heading 3 2 3 2 5 2 3 4" xfId="20896" xr:uid="{AA591D67-520F-4EB2-973D-38620EFC85EF}"/>
    <cellStyle name="Heading 3 2 3 2 5 2 4" xfId="5879" xr:uid="{1A1C16B6-2FF3-4FD7-8397-322FB4E17CB9}"/>
    <cellStyle name="Heading 3 2 3 2 5 2 4 2" xfId="9217" xr:uid="{1B2293C6-0D4A-405E-9D70-0E7F1130DA98}"/>
    <cellStyle name="Heading 3 2 3 2 5 2 4 2 2" xfId="23458" xr:uid="{289F0D06-CC16-49AE-81F5-A3D3BA5F8DFF}"/>
    <cellStyle name="Heading 3 2 3 2 5 2 4 3" xfId="15226" xr:uid="{1527525B-05B1-491A-9006-80D9D3D3DEBD}"/>
    <cellStyle name="Heading 3 2 3 2 5 2 4 4" xfId="21575" xr:uid="{18B0D363-0443-46DC-8B13-CB2A45AD74AC}"/>
    <cellStyle name="Heading 3 2 3 2 5 2 5" xfId="5091" xr:uid="{3B4B575A-60EB-447F-AE61-AF25C5CA5464}"/>
    <cellStyle name="Heading 3 2 3 2 5 2 5 2" xfId="11967" xr:uid="{E0F33FCD-66F9-4A52-A8B8-2140A30F4330}"/>
    <cellStyle name="Heading 3 2 3 2 5 2 5 2 2" xfId="26200" xr:uid="{2D1C20CC-CBBE-4671-BD86-ED5DDBF945CC}"/>
    <cellStyle name="Heading 3 2 3 2 5 2 5 3" xfId="18019" xr:uid="{5A62796C-9209-4496-96B7-D3A1F9F30376}"/>
    <cellStyle name="Heading 3 2 3 2 5 2 5 4" xfId="21363" xr:uid="{F70C6D8F-1AD0-447E-92B3-70C7AE3F0FB2}"/>
    <cellStyle name="Heading 3 2 3 2 5 2 6" xfId="5834" xr:uid="{FEBE9F18-C80C-40E5-914D-E89004DB4BAE}"/>
    <cellStyle name="Heading 3 2 3 2 5 2 6 2" xfId="12349" xr:uid="{37F0D31F-8900-4F19-972A-F0A96A7F6701}"/>
    <cellStyle name="Heading 3 2 3 2 5 2 6 2 2" xfId="26582" xr:uid="{775BD3FA-D40B-4370-BA13-34205D6EBB4D}"/>
    <cellStyle name="Heading 3 2 3 2 5 2 6 3" xfId="18405" xr:uid="{4914DC53-C445-4F5F-B9E2-907C19AFBE8A}"/>
    <cellStyle name="Heading 3 2 3 2 5 2 6 4" xfId="21561" xr:uid="{2B81098A-10BD-4652-A0A9-A30DF67D41DD}"/>
    <cellStyle name="Heading 3 2 3 2 5 2 7" xfId="7820" xr:uid="{6AF4E598-A05F-4241-9D1B-877ABB2EB3F5}"/>
    <cellStyle name="Heading 3 2 3 2 5 2 7 2" xfId="20128" xr:uid="{8869D0DE-D2E2-4338-91B7-B9C4949EBEA1}"/>
    <cellStyle name="Heading 3 2 3 2 5 2 7 3" xfId="22110" xr:uid="{5FB03D33-B832-4D16-86C2-0ABD714F55EE}"/>
    <cellStyle name="Heading 3 2 3 2 5 2 8" xfId="8545" xr:uid="{4C5B1535-6A24-4CED-ABE2-624FA24A280C}"/>
    <cellStyle name="Heading 3 2 3 2 5 2 8 2" xfId="22794" xr:uid="{F2E7F48A-0AE6-4A9F-ACE7-E20CA15929BF}"/>
    <cellStyle name="Heading 3 2 3 2 5 2 9" xfId="8163" xr:uid="{A07F5988-5889-4883-8524-73C8E76366EE}"/>
    <cellStyle name="Heading 3 2 3 2 5 2 9 2" xfId="22434" xr:uid="{C92C4F88-D1F6-4968-9437-BE925839BE7A}"/>
    <cellStyle name="Heading 3 2 3 2 5 3" xfId="2405" xr:uid="{0DB72D5D-5642-4128-A3D9-B176C4812D18}"/>
    <cellStyle name="Heading 3 2 3 2 5 3 10" xfId="20440" xr:uid="{85BDD6EF-07E5-44B5-B52F-56DB6E5D93DB}"/>
    <cellStyle name="Heading 3 2 3 2 5 3 2" xfId="3825" xr:uid="{51F0F829-AB46-4A64-937D-02C2B1D8B9C4}"/>
    <cellStyle name="Heading 3 2 3 2 5 3 2 2" xfId="7440" xr:uid="{4E3F2FEC-2619-4555-B0AD-9D924DFDD186}"/>
    <cellStyle name="Heading 3 2 3 2 5 3 2 2 2" xfId="13690" xr:uid="{512C62B7-B0EB-4FBF-9828-C90B54A7E4C9}"/>
    <cellStyle name="Heading 3 2 3 2 5 3 2 2 2 2" xfId="27923" xr:uid="{1EF162B4-EA1A-419F-8C7B-7BDAABCEA30D}"/>
    <cellStyle name="Heading 3 2 3 2 5 3 2 2 3" xfId="19750" xr:uid="{577F948C-0492-4803-A40A-D2FD50B2ED74}"/>
    <cellStyle name="Heading 3 2 3 2 5 3 2 2 4" xfId="22024" xr:uid="{57E2C8CF-C689-4526-B2E1-1FDEAE5370AF}"/>
    <cellStyle name="Heading 3 2 3 2 5 3 2 3" xfId="10771" xr:uid="{3B17F5AF-86D9-4DBB-9220-DD7F53F92E24}"/>
    <cellStyle name="Heading 3 2 3 2 5 3 2 3 2" xfId="25006" xr:uid="{B428C489-AED4-4F4B-9738-BC65B301639D}"/>
    <cellStyle name="Heading 3 2 3 2 5 3 2 4" xfId="16798" xr:uid="{D66B6DED-7E82-4571-8155-63E4509948B9}"/>
    <cellStyle name="Heading 3 2 3 2 5 3 2 5" xfId="20728" xr:uid="{7271069D-FE56-407B-9791-AA0FF48F753F}"/>
    <cellStyle name="Heading 3 2 3 2 5 3 3" xfId="4411" xr:uid="{8DBD8EB7-2953-4D52-8577-EB11F331C020}"/>
    <cellStyle name="Heading 3 2 3 2 5 3 3 2" xfId="11312" xr:uid="{AFC8B367-B81A-4AA4-A368-94F35597CC3F}"/>
    <cellStyle name="Heading 3 2 3 2 5 3 3 2 2" xfId="25547" xr:uid="{E7FBE74F-532C-4309-B71C-72B7FB8A26FC}"/>
    <cellStyle name="Heading 3 2 3 2 5 3 3 3" xfId="17339" xr:uid="{61801AD2-E2F1-4A39-8A0A-A9EDED51C0A7}"/>
    <cellStyle name="Heading 3 2 3 2 5 3 3 4" xfId="20980" xr:uid="{93D4202F-866D-434A-AC78-F9DA90DF5865}"/>
    <cellStyle name="Heading 3 2 3 2 5 3 4" xfId="6011" xr:uid="{D864B62F-C0F0-49F9-A4E8-731C740FCCD0}"/>
    <cellStyle name="Heading 3 2 3 2 5 3 4 2" xfId="9342" xr:uid="{7D591999-E186-43D5-B4AF-7F2A314945C2}"/>
    <cellStyle name="Heading 3 2 3 2 5 3 4 2 2" xfId="23582" xr:uid="{B52E7CB7-0B80-433B-8DB2-1863207BEA2F}"/>
    <cellStyle name="Heading 3 2 3 2 5 3 4 3" xfId="15377" xr:uid="{48E8CF2B-AB7F-405D-BE84-124E47701B45}"/>
    <cellStyle name="Heading 3 2 3 2 5 3 4 4" xfId="21665" xr:uid="{76DEA8CD-4463-4525-A17F-5A029AFFE624}"/>
    <cellStyle name="Heading 3 2 3 2 5 3 5" xfId="5177" xr:uid="{152225AE-8C44-47CF-A9BE-F3B880C46EFC}"/>
    <cellStyle name="Heading 3 2 3 2 5 3 5 2" xfId="12053" xr:uid="{6F726C76-4C9E-47AF-9ACE-2EEACF809724}"/>
    <cellStyle name="Heading 3 2 3 2 5 3 5 2 2" xfId="26286" xr:uid="{821DC953-4787-4C9D-941E-F0AB661F21F2}"/>
    <cellStyle name="Heading 3 2 3 2 5 3 5 3" xfId="18105" xr:uid="{2BA60B45-EA3F-42EA-B583-A44F84620A2A}"/>
    <cellStyle name="Heading 3 2 3 2 5 3 5 4" xfId="21449" xr:uid="{E18DD6C9-7B02-446E-92F7-349E11EEB435}"/>
    <cellStyle name="Heading 3 2 3 2 5 3 6" xfId="4681" xr:uid="{8D98BE7B-F9DA-4CCC-8781-6A3EB82E6B2D}"/>
    <cellStyle name="Heading 3 2 3 2 5 3 6 2" xfId="11563" xr:uid="{D2AE5AC0-FD04-4FA9-AC4F-B09ED5D6B653}"/>
    <cellStyle name="Heading 3 2 3 2 5 3 6 2 2" xfId="25796" xr:uid="{7A672400-81D8-4C84-9171-EDE2870A027B}"/>
    <cellStyle name="Heading 3 2 3 2 5 3 6 3" xfId="17609" xr:uid="{7D99AED9-57FD-48AF-BEB5-E3680F82FE53}"/>
    <cellStyle name="Heading 3 2 3 2 5 3 6 4" xfId="21130" xr:uid="{FF9F9FB4-6BB9-43B3-8234-892DCF7A8876}"/>
    <cellStyle name="Heading 3 2 3 2 5 3 7" xfId="7984" xr:uid="{E005563D-138D-452B-B348-1157EB0CB7E9}"/>
    <cellStyle name="Heading 3 2 3 2 5 3 7 2" xfId="20292" xr:uid="{CCDC473F-A39B-4E9A-A62D-465BD06E7D92}"/>
    <cellStyle name="Heading 3 2 3 2 5 3 7 3" xfId="22274" xr:uid="{D8E564C1-68EA-44C4-8B7C-E14E67AE2585}"/>
    <cellStyle name="Heading 3 2 3 2 5 3 8" xfId="8631" xr:uid="{A676372A-5853-4D66-AF4E-B2A0BFD66938}"/>
    <cellStyle name="Heading 3 2 3 2 5 3 8 2" xfId="22879" xr:uid="{5E94BED1-EC74-47D6-9055-19D81C5815FE}"/>
    <cellStyle name="Heading 3 2 3 2 5 3 9" xfId="14664" xr:uid="{0235E4F0-5393-4959-B49E-285F7679F5EE}"/>
    <cellStyle name="Heading 3 2 3 2 6" xfId="1256" xr:uid="{6244342F-5A0F-43BC-832F-363169958684}"/>
    <cellStyle name="Heading 3 2 3 2 6 10" xfId="14518" xr:uid="{B58BB940-DDA0-40DA-84A0-2F2245151506}"/>
    <cellStyle name="Heading 3 2 3 2 6 11" xfId="14729" xr:uid="{2EBDC51B-7F9D-4190-9909-BBAC9EB7F7C8}"/>
    <cellStyle name="Heading 3 2 3 2 6 2" xfId="3673" xr:uid="{C0BFD60C-CCD6-4D54-90DE-5C6A320E4DEA}"/>
    <cellStyle name="Heading 3 2 3 2 6 2 2" xfId="7293" xr:uid="{91F12445-7EF1-4C24-A508-A031875CD509}"/>
    <cellStyle name="Heading 3 2 3 2 6 2 2 2" xfId="13543" xr:uid="{E30C8357-F5FE-42C8-8178-39CDA9F04233}"/>
    <cellStyle name="Heading 3 2 3 2 6 2 2 2 2" xfId="27776" xr:uid="{2AF6FC50-9A0C-4C73-A911-011FC08C21C9}"/>
    <cellStyle name="Heading 3 2 3 2 6 2 2 3" xfId="19603" xr:uid="{A0C5D736-FE46-48C9-92EB-043242100D05}"/>
    <cellStyle name="Heading 3 2 3 2 6 2 2 4" xfId="21877" xr:uid="{145DE295-C4FE-4AF2-BAF1-C3C60EC3CF52}"/>
    <cellStyle name="Heading 3 2 3 2 6 2 3" xfId="10625" xr:uid="{63172CEB-7BCF-4699-8EDD-9475D6906C71}"/>
    <cellStyle name="Heading 3 2 3 2 6 2 3 2" xfId="24860" xr:uid="{F39D750E-EDD6-4777-8A00-8158A9E3E13E}"/>
    <cellStyle name="Heading 3 2 3 2 6 2 4" xfId="16652" xr:uid="{179B59F3-8D6D-4FAB-81DE-7BE6B3903FAB}"/>
    <cellStyle name="Heading 3 2 3 2 6 2 5" xfId="20582" xr:uid="{8168672E-4859-4D29-ACF0-FFB5B2FA91B2}"/>
    <cellStyle name="Heading 3 2 3 2 6 3" xfId="4265" xr:uid="{36AC6C7F-ED86-4FDC-9BE4-CEB87E184CD9}"/>
    <cellStyle name="Heading 3 2 3 2 6 3 2" xfId="11166" xr:uid="{F5769816-8440-497E-A457-6FF5C1F7D696}"/>
    <cellStyle name="Heading 3 2 3 2 6 3 2 2" xfId="25401" xr:uid="{53EA0179-331F-492E-9696-B4585B0DCC20}"/>
    <cellStyle name="Heading 3 2 3 2 6 3 3" xfId="17193" xr:uid="{EA27E247-FC02-47B2-9158-DEBA6D8C8EEF}"/>
    <cellStyle name="Heading 3 2 3 2 6 3 4" xfId="20834" xr:uid="{A760385F-BD19-4ECC-A2FD-CA97A11BC4EA}"/>
    <cellStyle name="Heading 3 2 3 2 6 4" xfId="6071" xr:uid="{A6DE5686-D789-44E9-A42B-799DA74A647F}"/>
    <cellStyle name="Heading 3 2 3 2 6 4 2" xfId="9402" xr:uid="{4BEA261D-1573-47E4-B3CC-0B34F291D863}"/>
    <cellStyle name="Heading 3 2 3 2 6 4 2 2" xfId="23642" xr:uid="{A1D10B15-0944-4D1E-A6B3-E7A169997F67}"/>
    <cellStyle name="Heading 3 2 3 2 6 4 3" xfId="15437" xr:uid="{6CE145A4-E96A-482F-AD5F-94A87AAAB581}"/>
    <cellStyle name="Heading 3 2 3 2 6 4 4" xfId="21725" xr:uid="{267727A6-EB69-4692-868E-292E557C7452}"/>
    <cellStyle name="Heading 3 2 3 2 6 5" xfId="5029" xr:uid="{1F6086C0-D410-4AA2-9317-02D6B7EF319B}"/>
    <cellStyle name="Heading 3 2 3 2 6 5 2" xfId="11905" xr:uid="{2DD42521-8C2D-46D7-A75C-0320375C7568}"/>
    <cellStyle name="Heading 3 2 3 2 6 5 2 2" xfId="26138" xr:uid="{D170FFA3-4CCA-4C65-B133-F5A2660AC07D}"/>
    <cellStyle name="Heading 3 2 3 2 6 5 3" xfId="17957" xr:uid="{CB7DF943-8F89-4AFD-AFA9-3D150536B3EB}"/>
    <cellStyle name="Heading 3 2 3 2 6 5 4" xfId="21301" xr:uid="{804EC701-6B97-40B7-8B7A-6A0E46008A65}"/>
    <cellStyle name="Heading 3 2 3 2 6 6" xfId="4880" xr:uid="{5C79C77C-B63A-4535-99FB-33648099D57A}"/>
    <cellStyle name="Heading 3 2 3 2 6 6 2" xfId="11758" xr:uid="{D52D4ABD-3B6D-4CE3-A330-E9B2194B971F}"/>
    <cellStyle name="Heading 3 2 3 2 6 6 2 2" xfId="25991" xr:uid="{2B25A2D9-3520-4800-B5EB-EA0570009412}"/>
    <cellStyle name="Heading 3 2 3 2 6 6 3" xfId="17808" xr:uid="{55D19EEE-5174-40F9-BDA1-F300690B202F}"/>
    <cellStyle name="Heading 3 2 3 2 6 6 4" xfId="21211" xr:uid="{DA0F9E98-05F0-421C-99F8-1A86F80916F0}"/>
    <cellStyle name="Heading 3 2 3 2 6 7" xfId="7844" xr:uid="{1BF9301A-0152-415F-809D-1B47A90EF7DB}"/>
    <cellStyle name="Heading 3 2 3 2 6 7 2" xfId="20152" xr:uid="{24D9483F-7DB8-440B-887F-7A7731B09022}"/>
    <cellStyle name="Heading 3 2 3 2 6 7 3" xfId="22134" xr:uid="{FBE8D592-4A8E-498A-A313-5AE955995F6F}"/>
    <cellStyle name="Heading 3 2 3 2 6 8" xfId="8482" xr:uid="{AC1F7F6A-5A8F-473A-94B1-DCADE0A8B163}"/>
    <cellStyle name="Heading 3 2 3 2 6 8 2" xfId="22732" xr:uid="{F4EF6541-E0E8-47C4-8EBB-D6BC8B3B29C2}"/>
    <cellStyle name="Heading 3 2 3 2 6 9" xfId="8063" xr:uid="{319CAFFB-DF88-46EA-B889-C65542A371AF}"/>
    <cellStyle name="Heading 3 2 3 2 6 9 2" xfId="22342" xr:uid="{9D5B406A-03A1-46CC-A817-06A7ED033139}"/>
    <cellStyle name="Heading 3 2 3 2 7" xfId="2500" xr:uid="{9D9058BD-A4DD-4D69-A418-13960AD8118F}"/>
    <cellStyle name="Heading 3 2 3 2 7 10" xfId="20523" xr:uid="{7C4617FA-590E-4279-8FA0-38B01872F6C2}"/>
    <cellStyle name="Heading 3 2 3 2 7 2" xfId="3663" xr:uid="{854B3DF5-44E9-4DB4-BA4F-28B82295F640}"/>
    <cellStyle name="Heading 3 2 3 2 7 2 2" xfId="7285" xr:uid="{C9F1FA90-8C34-4DE1-8E47-D4D2B486E5C2}"/>
    <cellStyle name="Heading 3 2 3 2 7 2 2 2" xfId="13535" xr:uid="{58989E71-9626-4CF6-9E94-6BDD6CB0B6AF}"/>
    <cellStyle name="Heading 3 2 3 2 7 2 2 2 2" xfId="27768" xr:uid="{952DDE4B-A37A-4A48-AF8C-C64C3F3D6755}"/>
    <cellStyle name="Heading 3 2 3 2 7 2 2 3" xfId="19595" xr:uid="{9E7BF134-DC67-4DC5-BDB2-7D0BBDC5FBE5}"/>
    <cellStyle name="Heading 3 2 3 2 7 2 2 4" xfId="21869" xr:uid="{143E1A62-62A4-4A04-9FE2-FC3DD836B8C2}"/>
    <cellStyle name="Heading 3 2 3 2 7 2 3" xfId="10617" xr:uid="{4F34454A-9AC5-43BE-9537-9B4D4DCFAA3F}"/>
    <cellStyle name="Heading 3 2 3 2 7 2 3 2" xfId="24852" xr:uid="{02E84DEB-E93C-4F27-BCE1-6F2CFC94FB8F}"/>
    <cellStyle name="Heading 3 2 3 2 7 2 4" xfId="16644" xr:uid="{B6AD6F83-1C43-4A79-B182-31CA63A4783A}"/>
    <cellStyle name="Heading 3 2 3 2 7 2 5" xfId="20574" xr:uid="{DDE199DE-E9AD-4170-80BE-2ADA01D4A08E}"/>
    <cellStyle name="Heading 3 2 3 2 7 3" xfId="4257" xr:uid="{2A3EEC7F-9DD9-48DA-BEF6-4B91A77CE04F}"/>
    <cellStyle name="Heading 3 2 3 2 7 3 2" xfId="11158" xr:uid="{C6B885F9-6917-419A-B74D-509AD7B26452}"/>
    <cellStyle name="Heading 3 2 3 2 7 3 2 2" xfId="25393" xr:uid="{80F2032F-1CFC-4569-97AD-1EDF2A718690}"/>
    <cellStyle name="Heading 3 2 3 2 7 3 3" xfId="17185" xr:uid="{B168BF17-AC76-4FCA-B5DA-B5E1B36063C4}"/>
    <cellStyle name="Heading 3 2 3 2 7 3 4" xfId="20826" xr:uid="{6E33ADB8-9E55-4DD8-8BFF-A184BCBD3C7D}"/>
    <cellStyle name="Heading 3 2 3 2 7 4" xfId="6164" xr:uid="{6889DA28-DB67-4B91-AA87-837BE15A9A6B}"/>
    <cellStyle name="Heading 3 2 3 2 7 4 2" xfId="9495" xr:uid="{6BCD79A4-C88B-4B50-B6BD-C360A0E89B26}"/>
    <cellStyle name="Heading 3 2 3 2 7 4 2 2" xfId="23735" xr:uid="{B0DEB3B4-9C20-4A0D-BCBA-5A4F87CA0BD0}"/>
    <cellStyle name="Heading 3 2 3 2 7 4 3" xfId="15530" xr:uid="{17B6A3ED-0025-44F7-BA82-90220E34D308}"/>
    <cellStyle name="Heading 3 2 3 2 7 4 4" xfId="21813" xr:uid="{5212D155-FF2C-4635-A7BD-BBB6C782B0A2}"/>
    <cellStyle name="Heading 3 2 3 2 7 5" xfId="5020" xr:uid="{F92FB189-DD77-4B9C-9F19-561457DC0090}"/>
    <cellStyle name="Heading 3 2 3 2 7 5 2" xfId="11896" xr:uid="{67A530CF-31C2-4F56-AA0B-40ACDC9D643C}"/>
    <cellStyle name="Heading 3 2 3 2 7 5 2 2" xfId="26129" xr:uid="{CD991E45-3BDD-4ABE-93C9-BFFF3E61BD08}"/>
    <cellStyle name="Heading 3 2 3 2 7 5 3" xfId="17948" xr:uid="{4D7D45EF-3BAD-4759-96C0-FFC03180258B}"/>
    <cellStyle name="Heading 3 2 3 2 7 5 4" xfId="21292" xr:uid="{0BD85DB9-0E10-4CD0-AF4A-8A38D14EB1C3}"/>
    <cellStyle name="Heading 3 2 3 2 7 6" xfId="4847" xr:uid="{FD428BAD-8FEC-493E-8F1A-C52AAD7585FD}"/>
    <cellStyle name="Heading 3 2 3 2 7 6 2" xfId="11725" xr:uid="{027A2B69-135B-4825-A2E4-75F50D5A678B}"/>
    <cellStyle name="Heading 3 2 3 2 7 6 2 2" xfId="25958" xr:uid="{DD5C1E4A-1DB5-446C-8C22-ED4B22120B41}"/>
    <cellStyle name="Heading 3 2 3 2 7 6 3" xfId="17775" xr:uid="{8467BFA2-6D20-4D5D-A683-243E71D50E6E}"/>
    <cellStyle name="Heading 3 2 3 2 7 6 4" xfId="21191" xr:uid="{B117B91A-E24F-40CC-BBB8-66FAEC3ADA2D}"/>
    <cellStyle name="Heading 3 2 3 2 7 7" xfId="7904" xr:uid="{A2F0A3D7-81E6-4F65-973C-01189E83B5A6}"/>
    <cellStyle name="Heading 3 2 3 2 7 7 2" xfId="20212" xr:uid="{13BD71BC-6B29-4333-B665-0C9F4D59DE86}"/>
    <cellStyle name="Heading 3 2 3 2 7 7 3" xfId="22194" xr:uid="{F15F8A35-880A-4F4D-8386-E33EAA5B12CB}"/>
    <cellStyle name="Heading 3 2 3 2 7 8" xfId="8473" xr:uid="{C481EE66-4FEB-4445-8A19-A2D0442258DE}"/>
    <cellStyle name="Heading 3 2 3 2 7 8 2" xfId="22723" xr:uid="{C659B660-06F6-4B14-BE6E-A45BB7F73FBD}"/>
    <cellStyle name="Heading 3 2 3 2 7 9" xfId="14510" xr:uid="{9ECA7FD0-72A0-4672-A54B-6DB5F06FBD2C}"/>
    <cellStyle name="Heading 3 2 3 2 8" xfId="28281" xr:uid="{07AD10AC-754A-4B2F-B8FD-862EA6608436}"/>
    <cellStyle name="Heading 3 2 3 2 9" xfId="32282" xr:uid="{7A382A69-7643-4C50-BDA2-36C42A884870}"/>
    <cellStyle name="Heading 3 2 3 3" xfId="950" xr:uid="{E62FB7F9-E593-4B7F-886B-4C0E99D0D536}"/>
    <cellStyle name="Heading 3 2 3 3 2" xfId="1030" xr:uid="{A95B34A0-7591-4887-8DE1-079A8F219D24}"/>
    <cellStyle name="Heading 3 2 3 3 2 2" xfId="1158" xr:uid="{7D2DF490-B4E1-451F-A9B6-033C8F1DA22A}"/>
    <cellStyle name="Heading 3 2 3 3 2 2 2" xfId="1405" xr:uid="{CEDBD661-6CD1-4A04-B21D-92C0A864CE1D}"/>
    <cellStyle name="Heading 3 2 3 3 2 2 2 10" xfId="14581" xr:uid="{892E6DE0-1C6C-4A11-A2B1-27CC7B6CFDC1}"/>
    <cellStyle name="Heading 3 2 3 3 2 2 2 11" xfId="15274" xr:uid="{5A88381A-0A90-4E1F-80EB-3B6229E56321}"/>
    <cellStyle name="Heading 3 2 3 3 2 2 2 2" xfId="3740" xr:uid="{4F861AD6-0FCA-4E71-A3F7-282F32CBA06C}"/>
    <cellStyle name="Heading 3 2 3 3 2 2 2 2 2" xfId="7356" xr:uid="{4C15F2F9-9D98-4516-A658-FBF95BC8DB4B}"/>
    <cellStyle name="Heading 3 2 3 3 2 2 2 2 2 2" xfId="13606" xr:uid="{98CF1DD0-7120-4F72-9994-938D599C0E3B}"/>
    <cellStyle name="Heading 3 2 3 3 2 2 2 2 2 2 2" xfId="27839" xr:uid="{5B7ED8FA-7A4B-4472-ABEE-1EEEF5CC8B7D}"/>
    <cellStyle name="Heading 3 2 3 3 2 2 2 2 2 3" xfId="19666" xr:uid="{2BC16D26-98F0-4A11-9903-0740C12D690D}"/>
    <cellStyle name="Heading 3 2 3 3 2 2 2 2 2 4" xfId="21940" xr:uid="{2FB312E7-40C3-4F29-94B5-65C260A43639}"/>
    <cellStyle name="Heading 3 2 3 3 2 2 2 2 3" xfId="10688" xr:uid="{D2AFC88D-17C9-4148-BF93-FDCE895B613B}"/>
    <cellStyle name="Heading 3 2 3 3 2 2 2 2 3 2" xfId="24923" xr:uid="{B01428F5-891F-46DB-AB35-C84313D20FC1}"/>
    <cellStyle name="Heading 3 2 3 3 2 2 2 2 4" xfId="16715" xr:uid="{B8D18587-C9EC-462B-A618-EF465162C92C}"/>
    <cellStyle name="Heading 3 2 3 3 2 2 2 2 5" xfId="20645" xr:uid="{DA85398B-AC0A-4894-93AF-52BA7B6AE812}"/>
    <cellStyle name="Heading 3 2 3 3 2 2 2 3" xfId="4328" xr:uid="{163BD92F-1C17-415F-B9F0-2664433F1747}"/>
    <cellStyle name="Heading 3 2 3 3 2 2 2 3 2" xfId="11229" xr:uid="{52520A0C-2310-4C08-962E-F1CB101B9D11}"/>
    <cellStyle name="Heading 3 2 3 3 2 2 2 3 2 2" xfId="25464" xr:uid="{259A8CB7-A1DD-44FE-A746-2B594926673D}"/>
    <cellStyle name="Heading 3 2 3 3 2 2 2 3 3" xfId="17256" xr:uid="{13E9EB04-3B9A-4918-9663-34DF1006BE98}"/>
    <cellStyle name="Heading 3 2 3 3 2 2 2 3 4" xfId="20897" xr:uid="{A201BDE2-F9F9-4C3D-92DD-CBA0BFFC51EF}"/>
    <cellStyle name="Heading 3 2 3 3 2 2 2 4" xfId="6083" xr:uid="{7ADDEAF6-7900-43FC-89FF-08855F403A86}"/>
    <cellStyle name="Heading 3 2 3 3 2 2 2 4 2" xfId="9414" xr:uid="{1C342F58-1A8B-429F-BC1A-238A459CE11F}"/>
    <cellStyle name="Heading 3 2 3 3 2 2 2 4 2 2" xfId="23654" xr:uid="{E6E77040-8804-4AAF-8606-5662D2662A03}"/>
    <cellStyle name="Heading 3 2 3 3 2 2 2 4 3" xfId="15449" xr:uid="{B19902F4-36ED-4367-8061-5BCF2562B964}"/>
    <cellStyle name="Heading 3 2 3 3 2 2 2 4 4" xfId="21737" xr:uid="{FF450F47-CF3B-4C7B-934F-F0C5494481E5}"/>
    <cellStyle name="Heading 3 2 3 3 2 2 2 5" xfId="5092" xr:uid="{47198AE2-ACAD-4ABB-B8D6-108C73781DF4}"/>
    <cellStyle name="Heading 3 2 3 3 2 2 2 5 2" xfId="11968" xr:uid="{BE0FF0E0-9D62-4777-9DBE-DF42CB1721EB}"/>
    <cellStyle name="Heading 3 2 3 3 2 2 2 5 2 2" xfId="26201" xr:uid="{686BFE59-8ACC-4ED1-A3F1-98B5C7F65AA3}"/>
    <cellStyle name="Heading 3 2 3 3 2 2 2 5 3" xfId="18020" xr:uid="{5817E61C-F639-4A26-ABB2-8B7E492D48A3}"/>
    <cellStyle name="Heading 3 2 3 3 2 2 2 5 4" xfId="21364" xr:uid="{B0865727-8E60-4E67-8A9C-BE0A0DFD9838}"/>
    <cellStyle name="Heading 3 2 3 3 2 2 2 6" xfId="4902" xr:uid="{5E559256-AD6B-409C-8729-3B1A4A6B16A3}"/>
    <cellStyle name="Heading 3 2 3 3 2 2 2 6 2" xfId="11778" xr:uid="{69F317E7-A9D6-4721-9E8B-2988AD231BF5}"/>
    <cellStyle name="Heading 3 2 3 3 2 2 2 6 2 2" xfId="26011" xr:uid="{AE6D72AF-D705-47A6-BE03-BC989C7CDD5A}"/>
    <cellStyle name="Heading 3 2 3 3 2 2 2 6 3" xfId="17830" xr:uid="{D6E04297-B9AC-4561-A82A-8F33252EBDDC}"/>
    <cellStyle name="Heading 3 2 3 3 2 2 2 6 4" xfId="21221" xr:uid="{688E9A3B-C26E-4F80-AFDB-ECAE8532374A}"/>
    <cellStyle name="Heading 3 2 3 3 2 2 2 7" xfId="7992" xr:uid="{17A4E8E4-91A6-4752-A5BA-21A9F7ED7EA8}"/>
    <cellStyle name="Heading 3 2 3 3 2 2 2 7 2" xfId="20300" xr:uid="{344AC75D-F511-41FB-A0BE-507201EC2B16}"/>
    <cellStyle name="Heading 3 2 3 3 2 2 2 7 3" xfId="22282" xr:uid="{4E73B1AB-23A4-4248-9A4E-E366614D462A}"/>
    <cellStyle name="Heading 3 2 3 3 2 2 2 8" xfId="8546" xr:uid="{23F97D88-4444-462D-9243-255062DA9A7E}"/>
    <cellStyle name="Heading 3 2 3 3 2 2 2 8 2" xfId="22795" xr:uid="{38E0B350-BD9C-4930-B3DE-58A31DBB0D30}"/>
    <cellStyle name="Heading 3 2 3 3 2 2 2 9" xfId="8808" xr:uid="{D9DE3F6A-FB05-4607-B29C-EEB575F23308}"/>
    <cellStyle name="Heading 3 2 3 3 2 2 2 9 2" xfId="23052" xr:uid="{75D1DBB1-059F-484E-A7D7-6DAB85DDEECB}"/>
    <cellStyle name="Heading 3 2 3 3 2 2 3" xfId="2430" xr:uid="{F5CA1E74-50CE-4D4D-82AA-2E6F139A5B39}"/>
    <cellStyle name="Heading 3 2 3 3 2 2 3 10" xfId="20464" xr:uid="{5D35BD1E-87F4-4535-91A8-124B1BA5C169}"/>
    <cellStyle name="Heading 3 2 3 3 2 2 3 2" xfId="3826" xr:uid="{872A96DD-B4CD-405E-A969-8E8ACA630C6A}"/>
    <cellStyle name="Heading 3 2 3 3 2 2 3 2 2" xfId="7441" xr:uid="{53961AE6-9E3A-4EB2-8681-77FE907CD8AA}"/>
    <cellStyle name="Heading 3 2 3 3 2 2 3 2 2 2" xfId="13691" xr:uid="{ED7C941C-5D40-4574-A40A-A4AF761171EB}"/>
    <cellStyle name="Heading 3 2 3 3 2 2 3 2 2 2 2" xfId="27924" xr:uid="{C5CEC2A4-C7ED-4195-BD92-BCB7998D8D92}"/>
    <cellStyle name="Heading 3 2 3 3 2 2 3 2 2 3" xfId="19751" xr:uid="{5513E3C4-08C9-4291-88EC-0169E38DE4DC}"/>
    <cellStyle name="Heading 3 2 3 3 2 2 3 2 2 4" xfId="22025" xr:uid="{AAE4F462-23C2-459C-98AA-182DC46494F4}"/>
    <cellStyle name="Heading 3 2 3 3 2 2 3 2 3" xfId="10772" xr:uid="{10BA6C23-BF66-43F4-99A2-A7E29CFD1AF0}"/>
    <cellStyle name="Heading 3 2 3 3 2 2 3 2 3 2" xfId="25007" xr:uid="{20154492-2B26-4389-B2D9-AC35B14BA3BD}"/>
    <cellStyle name="Heading 3 2 3 3 2 2 3 2 4" xfId="16799" xr:uid="{A7FE833B-EE1E-44F7-85BC-BB449CE0B365}"/>
    <cellStyle name="Heading 3 2 3 3 2 2 3 2 5" xfId="20729" xr:uid="{243A8DEB-97A4-46B7-8431-C9D908AB9A6E}"/>
    <cellStyle name="Heading 3 2 3 3 2 2 3 3" xfId="4412" xr:uid="{2EBF4855-2C98-4F1A-B346-0389475E6AD9}"/>
    <cellStyle name="Heading 3 2 3 3 2 2 3 3 2" xfId="11313" xr:uid="{9C439B12-5071-47D0-A090-1224F946617A}"/>
    <cellStyle name="Heading 3 2 3 3 2 2 3 3 2 2" xfId="25548" xr:uid="{722A46D8-E8E6-45FC-AA3E-D8A22C13ACC1}"/>
    <cellStyle name="Heading 3 2 3 3 2 2 3 3 3" xfId="17340" xr:uid="{D6124B22-2953-474C-832A-46016C898C16}"/>
    <cellStyle name="Heading 3 2 3 3 2 2 3 3 4" xfId="20981" xr:uid="{77BDD0AE-6A2B-4644-A4E5-15C58CFE32F1}"/>
    <cellStyle name="Heading 3 2 3 3 2 2 3 4" xfId="6048" xr:uid="{B535E286-3A5F-4ED7-84AC-A8E6CAC8EC12}"/>
    <cellStyle name="Heading 3 2 3 3 2 2 3 4 2" xfId="9379" xr:uid="{48B40E9A-BCEB-46B6-8FCF-8A8522B7ADAE}"/>
    <cellStyle name="Heading 3 2 3 3 2 2 3 4 2 2" xfId="23619" xr:uid="{5DA8C849-39A5-4CD9-90E6-AE30B6460256}"/>
    <cellStyle name="Heading 3 2 3 3 2 2 3 4 3" xfId="15414" xr:uid="{5FF6578D-CCBC-4DAD-8036-3AD95996CFF8}"/>
    <cellStyle name="Heading 3 2 3 3 2 2 3 4 4" xfId="21702" xr:uid="{B0E94E07-4C9C-4FA9-9951-C8144C714BD6}"/>
    <cellStyle name="Heading 3 2 3 3 2 2 3 5" xfId="5178" xr:uid="{2627615F-C69C-45D8-9B2C-2C9733764FD9}"/>
    <cellStyle name="Heading 3 2 3 3 2 2 3 5 2" xfId="12054" xr:uid="{2FA6B26E-51F7-4FAA-B749-4E6FA4FA45EA}"/>
    <cellStyle name="Heading 3 2 3 3 2 2 3 5 2 2" xfId="26287" xr:uid="{F75BA182-95BE-46B6-A3F4-FDD5D570CF5C}"/>
    <cellStyle name="Heading 3 2 3 3 2 2 3 5 3" xfId="18106" xr:uid="{C75FBF4C-BD2E-4552-9C42-852140CEAB07}"/>
    <cellStyle name="Heading 3 2 3 3 2 2 3 5 4" xfId="21450" xr:uid="{A332B9E7-F961-46AB-815A-9FD366DBA637}"/>
    <cellStyle name="Heading 3 2 3 3 2 2 3 6" xfId="4530" xr:uid="{75F1CF45-EAAC-4295-A308-7351996198FF}"/>
    <cellStyle name="Heading 3 2 3 3 2 2 3 6 2" xfId="11426" xr:uid="{245CAB28-02B6-4EF8-BD8B-4998FC5A3077}"/>
    <cellStyle name="Heading 3 2 3 3 2 2 3 6 2 2" xfId="25659" xr:uid="{971F38A6-C347-4062-9AB9-BA86852A48D6}"/>
    <cellStyle name="Heading 3 2 3 3 2 2 3 6 3" xfId="17458" xr:uid="{BA189BE4-0442-429B-B34E-F770A92C50D3}"/>
    <cellStyle name="Heading 3 2 3 3 2 2 3 6 4" xfId="21071" xr:uid="{1777C553-C7F4-4A12-A286-C2FDC22F4204}"/>
    <cellStyle name="Heading 3 2 3 3 2 2 3 7" xfId="7911" xr:uid="{17685446-4077-4683-9A6C-E8EFA47F4F72}"/>
    <cellStyle name="Heading 3 2 3 3 2 2 3 7 2" xfId="20219" xr:uid="{098E8D4D-FA23-488D-A899-E9F2BF68E535}"/>
    <cellStyle name="Heading 3 2 3 3 2 2 3 7 3" xfId="22201" xr:uid="{EE2662FA-D509-489C-B890-FAB09F858061}"/>
    <cellStyle name="Heading 3 2 3 3 2 2 3 8" xfId="8632" xr:uid="{6F37D8E5-4F0A-4003-83C0-7A8ED76E975D}"/>
    <cellStyle name="Heading 3 2 3 3 2 2 3 8 2" xfId="22880" xr:uid="{AE7F7EB2-8008-4377-88F3-CAA14DAA9039}"/>
    <cellStyle name="Heading 3 2 3 3 2 2 3 9" xfId="14665" xr:uid="{65620713-1AFF-4C95-844D-B956A1CC86D5}"/>
    <cellStyle name="Heading 3 2 3 3 2 3" xfId="1159" xr:uid="{85FB9BEC-4956-4C4B-8BD3-5B9160DCCCDD}"/>
    <cellStyle name="Heading 3 2 3 3 2 3 2" xfId="1406" xr:uid="{AB72F4F9-1054-4E2D-AF44-283B88A1EF9A}"/>
    <cellStyle name="Heading 3 2 3 3 2 3 2 10" xfId="14582" xr:uid="{B9C2EAFC-B8EB-4B8E-9600-01538B985CF1}"/>
    <cellStyle name="Heading 3 2 3 3 2 3 2 11" xfId="14354" xr:uid="{46663E0A-46E1-45F6-A066-BBC611C4CF3A}"/>
    <cellStyle name="Heading 3 2 3 3 2 3 2 2" xfId="3741" xr:uid="{054653E9-3F41-4EED-BD9B-C17D9C5B53B2}"/>
    <cellStyle name="Heading 3 2 3 3 2 3 2 2 2" xfId="7357" xr:uid="{082B1FF2-F64C-4A71-A8C5-C536D7D88B3A}"/>
    <cellStyle name="Heading 3 2 3 3 2 3 2 2 2 2" xfId="13607" xr:uid="{E360BE9E-7250-4382-9BD7-A12681FC82ED}"/>
    <cellStyle name="Heading 3 2 3 3 2 3 2 2 2 2 2" xfId="27840" xr:uid="{DAA4FF69-683D-4E85-895D-ABFC3BF12296}"/>
    <cellStyle name="Heading 3 2 3 3 2 3 2 2 2 3" xfId="19667" xr:uid="{5852F6C5-7EF8-49A0-83B4-B18E5A16DDBC}"/>
    <cellStyle name="Heading 3 2 3 3 2 3 2 2 2 4" xfId="21941" xr:uid="{8A73D50F-7CEA-4A57-805D-A4FDADFA1540}"/>
    <cellStyle name="Heading 3 2 3 3 2 3 2 2 3" xfId="10689" xr:uid="{9B157C39-420C-4CB1-8075-68CB887D632C}"/>
    <cellStyle name="Heading 3 2 3 3 2 3 2 2 3 2" xfId="24924" xr:uid="{7D194507-7B8D-48FD-B269-6C136BDC7CA8}"/>
    <cellStyle name="Heading 3 2 3 3 2 3 2 2 4" xfId="16716" xr:uid="{261CEE6E-C233-4D36-A951-19BFBD1FAB02}"/>
    <cellStyle name="Heading 3 2 3 3 2 3 2 2 5" xfId="20646" xr:uid="{CC50FB94-79AD-4253-83FA-6ED8E09C2AC8}"/>
    <cellStyle name="Heading 3 2 3 3 2 3 2 3" xfId="4329" xr:uid="{80728188-6E42-44D9-B795-A3D013609D16}"/>
    <cellStyle name="Heading 3 2 3 3 2 3 2 3 2" xfId="11230" xr:uid="{2C9657BA-D930-4456-9584-D6A2395CF6D4}"/>
    <cellStyle name="Heading 3 2 3 3 2 3 2 3 2 2" xfId="25465" xr:uid="{2D018B74-C9EC-453B-8C92-4029436DFAA6}"/>
    <cellStyle name="Heading 3 2 3 3 2 3 2 3 3" xfId="17257" xr:uid="{06E33858-E435-4246-9604-7E3CF1C74DD2}"/>
    <cellStyle name="Heading 3 2 3 3 2 3 2 3 4" xfId="20898" xr:uid="{F27FF768-729E-49E5-BD62-9298CE842734}"/>
    <cellStyle name="Heading 3 2 3 3 2 3 2 4" xfId="6059" xr:uid="{43E9B06C-6E5A-4F20-A4E0-E5D721D01658}"/>
    <cellStyle name="Heading 3 2 3 3 2 3 2 4 2" xfId="9390" xr:uid="{F6F159C7-EC1E-41B1-A026-FEA19EE3214D}"/>
    <cellStyle name="Heading 3 2 3 3 2 3 2 4 2 2" xfId="23630" xr:uid="{1039E2D1-A3B8-47C2-BB00-C2B8C3131166}"/>
    <cellStyle name="Heading 3 2 3 3 2 3 2 4 3" xfId="15425" xr:uid="{CBDE8E47-1290-4A40-9307-50435A2C482C}"/>
    <cellStyle name="Heading 3 2 3 3 2 3 2 4 4" xfId="21713" xr:uid="{2458333B-918A-4EC3-A775-2F786A6480FA}"/>
    <cellStyle name="Heading 3 2 3 3 2 3 2 5" xfId="5093" xr:uid="{46337B13-7AD0-4ED5-BA15-1FB07DB99C35}"/>
    <cellStyle name="Heading 3 2 3 3 2 3 2 5 2" xfId="11969" xr:uid="{039FE882-1BE9-47BA-8FDA-1756AD2C93E1}"/>
    <cellStyle name="Heading 3 2 3 3 2 3 2 5 2 2" xfId="26202" xr:uid="{A3FD1525-7973-421E-A04D-4D9D36AECC84}"/>
    <cellStyle name="Heading 3 2 3 3 2 3 2 5 3" xfId="18021" xr:uid="{E2F3DEF3-B22C-4CD7-9218-561A4A4327D2}"/>
    <cellStyle name="Heading 3 2 3 3 2 3 2 5 4" xfId="21365" xr:uid="{E0059DD1-F914-4A03-9541-541BEC797557}"/>
    <cellStyle name="Heading 3 2 3 3 2 3 2 6" xfId="4609" xr:uid="{24ED78BA-CE95-42AA-BC6D-E9EF2C481A4A}"/>
    <cellStyle name="Heading 3 2 3 3 2 3 2 6 2" xfId="11496" xr:uid="{82D24108-A2FA-4EE4-B17B-7F6F2DB3EC2E}"/>
    <cellStyle name="Heading 3 2 3 3 2 3 2 6 2 2" xfId="25729" xr:uid="{5CEF3BC7-11F4-4296-A69A-DEFF96909980}"/>
    <cellStyle name="Heading 3 2 3 3 2 3 2 6 3" xfId="17537" xr:uid="{5715361B-71D5-4916-860F-AE0AA5016B2E}"/>
    <cellStyle name="Heading 3 2 3 3 2 3 2 6 4" xfId="21110" xr:uid="{75735473-D600-475A-BD7A-787BEDDEB9D8}"/>
    <cellStyle name="Heading 3 2 3 3 2 3 2 7" xfId="7919" xr:uid="{83CD169E-53C5-4F39-9E24-70E36D40A6E2}"/>
    <cellStyle name="Heading 3 2 3 3 2 3 2 7 2" xfId="20227" xr:uid="{EA9C1743-E2B7-4760-920E-240F080ED778}"/>
    <cellStyle name="Heading 3 2 3 3 2 3 2 7 3" xfId="22209" xr:uid="{F0B71A3C-D03B-434D-81B4-D3928A00016A}"/>
    <cellStyle name="Heading 3 2 3 3 2 3 2 8" xfId="8547" xr:uid="{BD7E0B03-84C0-41B5-B264-549A4BDCA7E1}"/>
    <cellStyle name="Heading 3 2 3 3 2 3 2 8 2" xfId="22796" xr:uid="{566CE763-4E5C-4A00-A118-135C8FFD1145}"/>
    <cellStyle name="Heading 3 2 3 3 2 3 2 9" xfId="8873" xr:uid="{F2369231-7CF5-444F-94AD-96ACAE2A8BCE}"/>
    <cellStyle name="Heading 3 2 3 3 2 3 2 9 2" xfId="23117" xr:uid="{7E68E2F8-1965-4F5D-8DDE-6D344F257012}"/>
    <cellStyle name="Heading 3 2 3 3 2 3 3" xfId="2052" xr:uid="{69BB9408-9F81-4BD6-8957-96572AF59AC7}"/>
    <cellStyle name="Heading 3 2 3 3 2 3 3 10" xfId="20401" xr:uid="{DD59CBBD-6E06-4B51-A79F-1485B58FBD32}"/>
    <cellStyle name="Heading 3 2 3 3 2 3 3 2" xfId="3827" xr:uid="{0DE18AE8-263B-4B8E-B61B-7140F3A1C969}"/>
    <cellStyle name="Heading 3 2 3 3 2 3 3 2 2" xfId="7442" xr:uid="{7595F721-D2E6-4248-A0F1-3A86DA377BAE}"/>
    <cellStyle name="Heading 3 2 3 3 2 3 3 2 2 2" xfId="13692" xr:uid="{811FF5E4-F54B-44AE-AC92-72D5D1D3E7E1}"/>
    <cellStyle name="Heading 3 2 3 3 2 3 3 2 2 2 2" xfId="27925" xr:uid="{47B016B8-1F54-401A-8B5A-10214C2DA5E5}"/>
    <cellStyle name="Heading 3 2 3 3 2 3 3 2 2 3" xfId="19752" xr:uid="{E0480485-4E70-482F-AE29-021D6B2B81CF}"/>
    <cellStyle name="Heading 3 2 3 3 2 3 3 2 2 4" xfId="22026" xr:uid="{F483F03F-D554-453A-961E-193E9EFF98F1}"/>
    <cellStyle name="Heading 3 2 3 3 2 3 3 2 3" xfId="10773" xr:uid="{BF77684D-EB31-4ADF-B98F-BA2893182D04}"/>
    <cellStyle name="Heading 3 2 3 3 2 3 3 2 3 2" xfId="25008" xr:uid="{6B03B85A-EEBE-4E22-BD88-741EE8E445ED}"/>
    <cellStyle name="Heading 3 2 3 3 2 3 3 2 4" xfId="16800" xr:uid="{387D6357-6041-48F4-82F7-0DDC5A1D13D7}"/>
    <cellStyle name="Heading 3 2 3 3 2 3 3 2 5" xfId="20730" xr:uid="{2CE921E6-FF34-499A-9337-A6B21E53005F}"/>
    <cellStyle name="Heading 3 2 3 3 2 3 3 3" xfId="4413" xr:uid="{D5272484-88AE-48D9-A50C-1C4241AF8996}"/>
    <cellStyle name="Heading 3 2 3 3 2 3 3 3 2" xfId="11314" xr:uid="{2ACF9B9E-C645-4020-89C7-CF5559A01E47}"/>
    <cellStyle name="Heading 3 2 3 3 2 3 3 3 2 2" xfId="25549" xr:uid="{E325E08A-850F-4C92-B3A1-7552F973A779}"/>
    <cellStyle name="Heading 3 2 3 3 2 3 3 3 3" xfId="17341" xr:uid="{CA155DC1-8FA6-4BE5-8A25-2A7F50CC102D}"/>
    <cellStyle name="Heading 3 2 3 3 2 3 3 3 4" xfId="20982" xr:uid="{785F00B7-76DE-4ED9-91E0-9F76306BB52F}"/>
    <cellStyle name="Heading 3 2 3 3 2 3 3 4" xfId="5790" xr:uid="{5818B2FF-D618-4B7A-BFFD-D24601A0767E}"/>
    <cellStyle name="Heading 3 2 3 3 2 3 3 4 2" xfId="9145" xr:uid="{46F915B1-5AAD-45A1-B2B9-FE68E518A62E}"/>
    <cellStyle name="Heading 3 2 3 3 2 3 3 4 2 2" xfId="23389" xr:uid="{3FC460C7-29B6-4389-B709-5A9A18EAF391}"/>
    <cellStyle name="Heading 3 2 3 3 2 3 3 4 3" xfId="15159" xr:uid="{23317CE9-55AA-4D8E-B5F9-EE9C3D2388CC}"/>
    <cellStyle name="Heading 3 2 3 3 2 3 3 4 4" xfId="21537" xr:uid="{6B491F02-25E5-46A4-AA5D-C0B302310B15}"/>
    <cellStyle name="Heading 3 2 3 3 2 3 3 5" xfId="5179" xr:uid="{1546788D-6C9B-4F03-9992-5CEF1E9A38C3}"/>
    <cellStyle name="Heading 3 2 3 3 2 3 3 5 2" xfId="12055" xr:uid="{F410972E-D94E-44DB-9BAE-8A9491F6624B}"/>
    <cellStyle name="Heading 3 2 3 3 2 3 3 5 2 2" xfId="26288" xr:uid="{FE4639B8-935D-427A-9EA7-1C7256C1BFE8}"/>
    <cellStyle name="Heading 3 2 3 3 2 3 3 5 3" xfId="18107" xr:uid="{27767A8D-7BEB-4C56-8A3F-663FBD7C4939}"/>
    <cellStyle name="Heading 3 2 3 3 2 3 3 5 4" xfId="21451" xr:uid="{71566FA7-D7E6-4464-92C4-6FE1F9859B8E}"/>
    <cellStyle name="Heading 3 2 3 3 2 3 3 6" xfId="4517" xr:uid="{9C5D9346-1E42-489F-8A0A-34E517CFDF90}"/>
    <cellStyle name="Heading 3 2 3 3 2 3 3 6 2" xfId="11413" xr:uid="{E5647A3B-5B19-47C0-9685-72D652F691C0}"/>
    <cellStyle name="Heading 3 2 3 3 2 3 3 6 2 2" xfId="25646" xr:uid="{2D24CEE5-9FB2-4BD4-9BA3-63DB6E69F13E}"/>
    <cellStyle name="Heading 3 2 3 3 2 3 3 6 3" xfId="17445" xr:uid="{3145783F-6085-4A32-AA79-5F65F80D3F29}"/>
    <cellStyle name="Heading 3 2 3 3 2 3 3 6 4" xfId="21058" xr:uid="{DDB12038-5AC1-4660-92ED-9C14FCEE8DF0}"/>
    <cellStyle name="Heading 3 2 3 3 2 3 3 7" xfId="7805" xr:uid="{7ECD35A6-5F8E-4D10-AFEE-ACED7E4B609B}"/>
    <cellStyle name="Heading 3 2 3 3 2 3 3 7 2" xfId="20113" xr:uid="{2FC844CA-526B-45DB-91C6-B4FE9C8A5145}"/>
    <cellStyle name="Heading 3 2 3 3 2 3 3 7 3" xfId="22095" xr:uid="{718CEF12-4658-4D30-99A6-10FBAA65D42E}"/>
    <cellStyle name="Heading 3 2 3 3 2 3 3 8" xfId="8633" xr:uid="{DA78A3BD-32C9-4177-91A7-AB8C8365C653}"/>
    <cellStyle name="Heading 3 2 3 3 2 3 3 8 2" xfId="22881" xr:uid="{70BBF27A-5497-4431-A2B3-8A97F9AC5EFA}"/>
    <cellStyle name="Heading 3 2 3 3 2 3 3 9" xfId="14666" xr:uid="{9ED2DCFE-5FCB-47A2-B795-A14914FE4B73}"/>
    <cellStyle name="Heading 3 2 3 3 2 4" xfId="1346" xr:uid="{0CFCC854-C0A0-4664-B18D-DF1A946806D1}"/>
    <cellStyle name="Heading 3 2 3 3 2 4 10" xfId="14541" xr:uid="{3F0679D8-049D-424E-8430-ABFEC8527E9E}"/>
    <cellStyle name="Heading 3 2 3 3 2 4 11" xfId="14287" xr:uid="{63543BEF-63DE-4F00-9296-792EF81A8A8A}"/>
    <cellStyle name="Heading 3 2 3 3 2 4 2" xfId="3698" xr:uid="{2FD7F102-C92B-4A86-93F2-949EC0C8296D}"/>
    <cellStyle name="Heading 3 2 3 3 2 4 2 2" xfId="7316" xr:uid="{5117C00C-8C60-40A5-8151-B1AB3DB25D28}"/>
    <cellStyle name="Heading 3 2 3 3 2 4 2 2 2" xfId="13566" xr:uid="{DA5877B9-3262-4F88-ACEA-EA78321081B9}"/>
    <cellStyle name="Heading 3 2 3 3 2 4 2 2 2 2" xfId="27799" xr:uid="{3CDE4662-846B-45A7-A749-B0A751823328}"/>
    <cellStyle name="Heading 3 2 3 3 2 4 2 2 3" xfId="19626" xr:uid="{33051984-35D2-45CB-BC11-F76BA359F35A}"/>
    <cellStyle name="Heading 3 2 3 3 2 4 2 2 4" xfId="21900" xr:uid="{D3BE8278-F490-4431-B8D2-FAAFBD544EF6}"/>
    <cellStyle name="Heading 3 2 3 3 2 4 2 3" xfId="10648" xr:uid="{F53F4C0C-1166-413E-82DF-FFD0D8FACCA9}"/>
    <cellStyle name="Heading 3 2 3 3 2 4 2 3 2" xfId="24883" xr:uid="{830650C8-74C7-4DC7-AD98-F75217D25F6B}"/>
    <cellStyle name="Heading 3 2 3 3 2 4 2 4" xfId="16675" xr:uid="{29CBDE4C-9088-4E21-8224-87794159B755}"/>
    <cellStyle name="Heading 3 2 3 3 2 4 2 5" xfId="20605" xr:uid="{2C287FC4-D7F8-4494-B258-A1E1B6600905}"/>
    <cellStyle name="Heading 3 2 3 3 2 4 3" xfId="4288" xr:uid="{9C4B4032-3959-40BC-81CD-95CAF9EC815D}"/>
    <cellStyle name="Heading 3 2 3 3 2 4 3 2" xfId="11189" xr:uid="{32509DA2-8583-419A-BACC-42556FBBC1A5}"/>
    <cellStyle name="Heading 3 2 3 3 2 4 3 2 2" xfId="25424" xr:uid="{0C1E684C-7092-43CE-A37D-EAB0EF600424}"/>
    <cellStyle name="Heading 3 2 3 3 2 4 3 3" xfId="17216" xr:uid="{CA47888E-81A0-417E-9C2A-89283D64C7B0}"/>
    <cellStyle name="Heading 3 2 3 3 2 4 3 4" xfId="20857" xr:uid="{2CC5D6D5-E772-4D6E-B0E8-283EA37E1A27}"/>
    <cellStyle name="Heading 3 2 3 3 2 4 4" xfId="6139" xr:uid="{C5BE4C69-6B9A-4C3B-BE57-F325EC76E70A}"/>
    <cellStyle name="Heading 3 2 3 3 2 4 4 2" xfId="9470" xr:uid="{B4A88371-F44F-481A-A662-BA8C3A814898}"/>
    <cellStyle name="Heading 3 2 3 3 2 4 4 2 2" xfId="23710" xr:uid="{F9220F70-CA98-4D29-AC7D-2CFFCAA5F9F4}"/>
    <cellStyle name="Heading 3 2 3 3 2 4 4 3" xfId="15505" xr:uid="{50E43143-0EEB-4C0F-A556-F0D3ABC10731}"/>
    <cellStyle name="Heading 3 2 3 3 2 4 4 4" xfId="21790" xr:uid="{94A38A4E-F9CE-4E9D-8A28-3474C3D96D3B}"/>
    <cellStyle name="Heading 3 2 3 3 2 4 5" xfId="5052" xr:uid="{52BABCD0-01FC-4244-BD7A-2C93C50BDAE1}"/>
    <cellStyle name="Heading 3 2 3 3 2 4 5 2" xfId="11928" xr:uid="{2F198709-BE15-49D2-B7D6-8598C897FBE7}"/>
    <cellStyle name="Heading 3 2 3 3 2 4 5 2 2" xfId="26161" xr:uid="{F106EEF8-5074-41CC-B731-6B015296D221}"/>
    <cellStyle name="Heading 3 2 3 3 2 4 5 3" xfId="17980" xr:uid="{38796845-FA3C-4796-B284-70493D1D2C23}"/>
    <cellStyle name="Heading 3 2 3 3 2 4 5 4" xfId="21324" xr:uid="{C3DAF9C6-BFEA-44E1-BE47-ACA81B1F40FE}"/>
    <cellStyle name="Heading 3 2 3 3 2 4 6" xfId="5800" xr:uid="{2D9DD51E-1090-4D9D-83F9-16D926ACB7BD}"/>
    <cellStyle name="Heading 3 2 3 3 2 4 6 2" xfId="12327" xr:uid="{A5B14DC5-533E-4399-89E2-2A5D007D80E1}"/>
    <cellStyle name="Heading 3 2 3 3 2 4 6 2 2" xfId="26560" xr:uid="{9DEC8589-B4E7-4CC6-A1CF-5AC067A3BD9C}"/>
    <cellStyle name="Heading 3 2 3 3 2 4 6 3" xfId="18382" xr:uid="{766188C3-F295-47A5-8A33-619AB8C5E56A}"/>
    <cellStyle name="Heading 3 2 3 3 2 4 6 4" xfId="21543" xr:uid="{765A1636-7611-4306-BE22-579EA4A07CE9}"/>
    <cellStyle name="Heading 3 2 3 3 2 4 7" xfId="7858" xr:uid="{2ED8BFCB-BA02-48CC-A0AF-2201F8847754}"/>
    <cellStyle name="Heading 3 2 3 3 2 4 7 2" xfId="20166" xr:uid="{A09AC6CA-E224-4DAE-807D-DDA45A919434}"/>
    <cellStyle name="Heading 3 2 3 3 2 4 7 3" xfId="22148" xr:uid="{D772A62F-BD35-498F-94D8-7B49941CE6C9}"/>
    <cellStyle name="Heading 3 2 3 3 2 4 8" xfId="8505" xr:uid="{A85E755E-E687-4069-918F-77C0C55A5AF5}"/>
    <cellStyle name="Heading 3 2 3 3 2 4 8 2" xfId="22755" xr:uid="{4F0A57AD-4465-4215-875D-AB10C2FF4B88}"/>
    <cellStyle name="Heading 3 2 3 3 2 4 9" xfId="8058" xr:uid="{5AD3CA30-8AAE-4375-A9BB-B8ECEF9B74EA}"/>
    <cellStyle name="Heading 3 2 3 3 2 4 9 2" xfId="22338" xr:uid="{7B401E54-7879-4E1A-B469-C5E2DFCEAAF7}"/>
    <cellStyle name="Heading 3 2 3 3 2 5" xfId="2503" xr:uid="{C4935514-C5BE-4282-ACB8-D610FD9BA13B}"/>
    <cellStyle name="Heading 3 2 3 3 2 5 10" xfId="20526" xr:uid="{B67955BD-C47E-4693-A2C2-95E4B20A2E6E}"/>
    <cellStyle name="Heading 3 2 3 3 2 5 2" xfId="3648" xr:uid="{23015E83-CD1C-4F25-8360-FAFA8191936D}"/>
    <cellStyle name="Heading 3 2 3 3 2 5 2 2" xfId="7271" xr:uid="{B0290ACF-79FE-44E5-9385-3A30415C2165}"/>
    <cellStyle name="Heading 3 2 3 3 2 5 2 2 2" xfId="13521" xr:uid="{88E693FD-49B9-4B2B-8475-3A9BBA96E561}"/>
    <cellStyle name="Heading 3 2 3 3 2 5 2 2 2 2" xfId="27754" xr:uid="{416354F0-9549-4CBC-B8F7-551CE62296F5}"/>
    <cellStyle name="Heading 3 2 3 3 2 5 2 2 3" xfId="19581" xr:uid="{1B137EF3-24E9-4706-AC2D-DDB95F8EB13D}"/>
    <cellStyle name="Heading 3 2 3 3 2 5 2 2 4" xfId="21855" xr:uid="{E59DE520-8892-43AD-9475-29B8F99EFC80}"/>
    <cellStyle name="Heading 3 2 3 3 2 5 2 3" xfId="10603" xr:uid="{6E706E8C-7151-4D19-839C-F6CCB4A7D7F5}"/>
    <cellStyle name="Heading 3 2 3 3 2 5 2 3 2" xfId="24839" xr:uid="{80BF3298-8C4D-4123-B038-4A322EBE2AC3}"/>
    <cellStyle name="Heading 3 2 3 3 2 5 2 4" xfId="16631" xr:uid="{AB59D9A9-C44B-42F2-852A-A824462FD3ED}"/>
    <cellStyle name="Heading 3 2 3 3 2 5 2 5" xfId="20561" xr:uid="{6C0A1464-5E0A-463B-96AA-38FB91CF1D7F}"/>
    <cellStyle name="Heading 3 2 3 3 2 5 3" xfId="4244" xr:uid="{73B81911-0F70-4AA7-ABA6-C2B40FF0D41A}"/>
    <cellStyle name="Heading 3 2 3 3 2 5 3 2" xfId="11145" xr:uid="{EE3EFE7A-FAA4-4608-B254-339AB5A6FB5D}"/>
    <cellStyle name="Heading 3 2 3 3 2 5 3 2 2" xfId="25380" xr:uid="{69A72C96-9ABD-4389-B326-156D3667590A}"/>
    <cellStyle name="Heading 3 2 3 3 2 5 3 3" xfId="17172" xr:uid="{E49F0C5D-E05D-472F-98E5-7CB23F71D454}"/>
    <cellStyle name="Heading 3 2 3 3 2 5 3 4" xfId="20813" xr:uid="{F78F4A18-1198-4DD6-B189-511B0C403445}"/>
    <cellStyle name="Heading 3 2 3 3 2 5 4" xfId="6167" xr:uid="{5461317E-AC9C-4C48-9588-3D5AD0BC3234}"/>
    <cellStyle name="Heading 3 2 3 3 2 5 4 2" xfId="9498" xr:uid="{6DB592BC-A115-4053-86BC-AC13F25018EB}"/>
    <cellStyle name="Heading 3 2 3 3 2 5 4 2 2" xfId="23738" xr:uid="{F365978B-BDAA-4AF6-8D9C-4ADA0E94479A}"/>
    <cellStyle name="Heading 3 2 3 3 2 5 4 3" xfId="15533" xr:uid="{DB97E65F-E9BB-465D-A817-27C41ECE9B90}"/>
    <cellStyle name="Heading 3 2 3 3 2 5 4 4" xfId="21816" xr:uid="{0C933705-CDA4-45C9-B557-398D32744F04}"/>
    <cellStyle name="Heading 3 2 3 3 2 5 5" xfId="5006" xr:uid="{648652C0-6CB3-4E13-9151-E283055A55B7}"/>
    <cellStyle name="Heading 3 2 3 3 2 5 5 2" xfId="11882" xr:uid="{99199717-CCE5-4BD6-AA38-EE287CB0D1DF}"/>
    <cellStyle name="Heading 3 2 3 3 2 5 5 2 2" xfId="26115" xr:uid="{5F8F8A55-84FB-47AA-B773-AED23A655515}"/>
    <cellStyle name="Heading 3 2 3 3 2 5 5 3" xfId="17934" xr:uid="{9EC6CB6F-051D-4E4A-B009-5AF194353C21}"/>
    <cellStyle name="Heading 3 2 3 3 2 5 5 4" xfId="21278" xr:uid="{8E34970D-3CC8-4633-A733-203AD8010E8C}"/>
    <cellStyle name="Heading 3 2 3 3 2 5 6" xfId="4581" xr:uid="{9FCE9061-0DD6-4352-B693-0B991BD014B0}"/>
    <cellStyle name="Heading 3 2 3 3 2 5 6 2" xfId="11468" xr:uid="{0B29F7EA-41AB-4DCC-8751-7BBB842AB4AC}"/>
    <cellStyle name="Heading 3 2 3 3 2 5 6 2 2" xfId="25701" xr:uid="{C0B10F7F-061B-4D0B-A2B0-D85BC2FEC834}"/>
    <cellStyle name="Heading 3 2 3 3 2 5 6 3" xfId="17509" xr:uid="{51B12708-A955-41B2-88A8-475AE111C658}"/>
    <cellStyle name="Heading 3 2 3 3 2 5 6 4" xfId="21103" xr:uid="{15146388-DD6C-4566-A154-433425A6F136}"/>
    <cellStyle name="Heading 3 2 3 3 2 5 7" xfId="7867" xr:uid="{F9A00D48-05AD-48D0-B448-68C93559C649}"/>
    <cellStyle name="Heading 3 2 3 3 2 5 7 2" xfId="20175" xr:uid="{DC1BB9C0-1F2C-482D-BA75-A5B33D187CBA}"/>
    <cellStyle name="Heading 3 2 3 3 2 5 7 3" xfId="22157" xr:uid="{5BBB551E-7250-4AAB-AE50-980CC19EA38C}"/>
    <cellStyle name="Heading 3 2 3 3 2 5 8" xfId="8459" xr:uid="{B2E31C39-DF84-4045-8402-A6A37630F661}"/>
    <cellStyle name="Heading 3 2 3 3 2 5 8 2" xfId="22710" xr:uid="{A9C9AD24-E1F6-4902-BB76-4A535B2B70E3}"/>
    <cellStyle name="Heading 3 2 3 3 2 5 9" xfId="14497" xr:uid="{60F2CEDB-1664-42B2-9B02-40A96651CC93}"/>
    <cellStyle name="Heading 3 2 3 3 3" xfId="1022" xr:uid="{AA7CAAFD-9882-4AE2-BAAB-677FFB3220A7}"/>
    <cellStyle name="Heading 3 2 3 3 3 2" xfId="1160" xr:uid="{23C2646E-D5B0-492A-AF0B-BE4D82A65FBC}"/>
    <cellStyle name="Heading 3 2 3 3 3 2 2" xfId="1407" xr:uid="{1FAC67E9-F6E0-49C4-844B-9979E4B11584}"/>
    <cellStyle name="Heading 3 2 3 3 3 2 2 10" xfId="14583" xr:uid="{BEC1D0CC-B156-4B27-BE75-699076A7D53D}"/>
    <cellStyle name="Heading 3 2 3 3 3 2 2 11" xfId="15238" xr:uid="{BB685EEB-8956-45AC-825D-2E0C8F8EC6D5}"/>
    <cellStyle name="Heading 3 2 3 3 3 2 2 2" xfId="3742" xr:uid="{59498FFC-2564-4480-B98B-D35B610F3FE0}"/>
    <cellStyle name="Heading 3 2 3 3 3 2 2 2 2" xfId="7358" xr:uid="{C92E06C1-1666-4970-8E55-486FBF87AECA}"/>
    <cellStyle name="Heading 3 2 3 3 3 2 2 2 2 2" xfId="13608" xr:uid="{0FEE1FC8-81DC-4BC8-BAAE-21AC50C3C20B}"/>
    <cellStyle name="Heading 3 2 3 3 3 2 2 2 2 2 2" xfId="27841" xr:uid="{53C9679F-33C2-4C1B-A77C-8F5FB3AAE6B0}"/>
    <cellStyle name="Heading 3 2 3 3 3 2 2 2 2 3" xfId="19668" xr:uid="{5ED1747A-095B-4625-8D81-81038413787A}"/>
    <cellStyle name="Heading 3 2 3 3 3 2 2 2 2 4" xfId="21942" xr:uid="{5F7A1ED3-164E-4427-A085-216F8B0A3F61}"/>
    <cellStyle name="Heading 3 2 3 3 3 2 2 2 3" xfId="10690" xr:uid="{C907C5E4-0667-456E-BC9C-916E63EA69D1}"/>
    <cellStyle name="Heading 3 2 3 3 3 2 2 2 3 2" xfId="24925" xr:uid="{067BA626-6D7E-4A5C-96E2-3070E4EE0DF6}"/>
    <cellStyle name="Heading 3 2 3 3 3 2 2 2 4" xfId="16717" xr:uid="{AE7F77FE-2570-4739-B5F0-66B0BCD0A8CF}"/>
    <cellStyle name="Heading 3 2 3 3 3 2 2 2 5" xfId="20647" xr:uid="{637239E6-1FB1-457B-9C93-5774F137FDD0}"/>
    <cellStyle name="Heading 3 2 3 3 3 2 2 3" xfId="4330" xr:uid="{E6DF78E1-499C-42B8-A588-FF50EABFB7C7}"/>
    <cellStyle name="Heading 3 2 3 3 3 2 2 3 2" xfId="11231" xr:uid="{34ECD906-03E1-48B3-8D68-1CCD73D8AAE2}"/>
    <cellStyle name="Heading 3 2 3 3 3 2 2 3 2 2" xfId="25466" xr:uid="{EDA24B24-E317-4315-BF9B-78B4C9B4F5F3}"/>
    <cellStyle name="Heading 3 2 3 3 3 2 2 3 3" xfId="17258" xr:uid="{F553F0A8-0811-42E0-BF51-F3E2069983AD}"/>
    <cellStyle name="Heading 3 2 3 3 3 2 2 3 4" xfId="20899" xr:uid="{CBFAB50A-9384-4020-A389-749DDABC0A4A}"/>
    <cellStyle name="Heading 3 2 3 3 3 2 2 4" xfId="6032" xr:uid="{DA0A4825-6B99-4719-9F06-2D144E9E51C7}"/>
    <cellStyle name="Heading 3 2 3 3 3 2 2 4 2" xfId="9363" xr:uid="{2C60A8D2-8E8C-4562-AE42-2ED956BC74B5}"/>
    <cellStyle name="Heading 3 2 3 3 3 2 2 4 2 2" xfId="23603" xr:uid="{B3AB0C98-280A-4DC6-A6D1-7BD61F020BC1}"/>
    <cellStyle name="Heading 3 2 3 3 3 2 2 4 3" xfId="15398" xr:uid="{3ACB6D5A-6A7F-4BE0-B199-EE64779113AC}"/>
    <cellStyle name="Heading 3 2 3 3 3 2 2 4 4" xfId="21686" xr:uid="{9A75B599-5DAB-4A73-B9E5-319896DD8D46}"/>
    <cellStyle name="Heading 3 2 3 3 3 2 2 5" xfId="5094" xr:uid="{91BB5363-CF8C-4634-A506-50FE835E086D}"/>
    <cellStyle name="Heading 3 2 3 3 3 2 2 5 2" xfId="11970" xr:uid="{5A5FB919-54C3-4223-966D-12870ADCA06E}"/>
    <cellStyle name="Heading 3 2 3 3 3 2 2 5 2 2" xfId="26203" xr:uid="{34BD239F-3872-4FDA-BA83-760E19CAA2E4}"/>
    <cellStyle name="Heading 3 2 3 3 3 2 2 5 3" xfId="18022" xr:uid="{B84C7538-C86F-4562-8FC9-C888777E05CA}"/>
    <cellStyle name="Heading 3 2 3 3 3 2 2 5 4" xfId="21366" xr:uid="{63D9BDB2-6D3D-4A6C-96C2-F223F07F544B}"/>
    <cellStyle name="Heading 3 2 3 3 3 2 2 6" xfId="5792" xr:uid="{58099167-0764-402D-9511-F34E12A6694B}"/>
    <cellStyle name="Heading 3 2 3 3 3 2 2 6 2" xfId="12324" xr:uid="{D1A8C82A-F0D5-4D54-B0CB-930894D8C9A4}"/>
    <cellStyle name="Heading 3 2 3 3 3 2 2 6 2 2" xfId="26557" xr:uid="{DA4A0296-3D17-4F49-BD8D-C2BC982B1E84}"/>
    <cellStyle name="Heading 3 2 3 3 3 2 2 6 3" xfId="18379" xr:uid="{D2D2EE6D-6814-415D-AD48-90CC9C011357}"/>
    <cellStyle name="Heading 3 2 3 3 3 2 2 6 4" xfId="21538" xr:uid="{0900651A-967D-4086-94B1-DAD5A61B348D}"/>
    <cellStyle name="Heading 3 2 3 3 3 2 2 7" xfId="7808" xr:uid="{49F3D81C-82FA-4B3A-AF1D-8A1E855D88F5}"/>
    <cellStyle name="Heading 3 2 3 3 3 2 2 7 2" xfId="20116" xr:uid="{47F03F8F-6898-4B5F-8F14-C9FBB065A497}"/>
    <cellStyle name="Heading 3 2 3 3 3 2 2 7 3" xfId="22098" xr:uid="{19BD8335-DD92-40AB-81FC-31D79255E549}"/>
    <cellStyle name="Heading 3 2 3 3 3 2 2 8" xfId="8548" xr:uid="{204ED632-F741-4CD5-9931-7C2342C1C656}"/>
    <cellStyle name="Heading 3 2 3 3 3 2 2 8 2" xfId="22797" xr:uid="{31B2AAAF-3ACC-43B0-96B1-502B80437824}"/>
    <cellStyle name="Heading 3 2 3 3 3 2 2 9" xfId="9195" xr:uid="{55CFDA5D-9083-4A5C-B078-FAE570824F56}"/>
    <cellStyle name="Heading 3 2 3 3 3 2 2 9 2" xfId="23436" xr:uid="{B765FC7E-57A1-4A25-B9AD-4A3B95B77F01}"/>
    <cellStyle name="Heading 3 2 3 3 3 2 3" xfId="2508" xr:uid="{C5FA1D8F-814B-4CE1-A7D7-C3F69D145CF4}"/>
    <cellStyle name="Heading 3 2 3 3 3 2 3 10" xfId="20530" xr:uid="{EB9626A4-B85C-482E-A8FF-052133F47887}"/>
    <cellStyle name="Heading 3 2 3 3 3 2 3 2" xfId="3828" xr:uid="{D7A8C38E-EB45-4877-93F0-D4DD1F678676}"/>
    <cellStyle name="Heading 3 2 3 3 3 2 3 2 2" xfId="7443" xr:uid="{CCDE13B2-E215-4203-B84B-5090A0E7C4AB}"/>
    <cellStyle name="Heading 3 2 3 3 3 2 3 2 2 2" xfId="13693" xr:uid="{F05B0570-4428-4726-A8DF-64712FEEEE3D}"/>
    <cellStyle name="Heading 3 2 3 3 3 2 3 2 2 2 2" xfId="27926" xr:uid="{280FFBE6-4D91-49DA-9BD8-1528B9020D7D}"/>
    <cellStyle name="Heading 3 2 3 3 3 2 3 2 2 3" xfId="19753" xr:uid="{6AA36DC8-FFE3-4BC5-95A8-CB5A9C196D54}"/>
    <cellStyle name="Heading 3 2 3 3 3 2 3 2 2 4" xfId="22027" xr:uid="{EA70B0DC-3890-4482-AB8A-EBEE08F76824}"/>
    <cellStyle name="Heading 3 2 3 3 3 2 3 2 3" xfId="10774" xr:uid="{4B9B70A5-6DA9-400A-8FF0-3610FBEC5616}"/>
    <cellStyle name="Heading 3 2 3 3 3 2 3 2 3 2" xfId="25009" xr:uid="{46BBEA70-9369-4450-B5F1-A7352F044210}"/>
    <cellStyle name="Heading 3 2 3 3 3 2 3 2 4" xfId="16801" xr:uid="{BAB8A755-5830-41F6-B58D-BC06E99A5A7F}"/>
    <cellStyle name="Heading 3 2 3 3 3 2 3 2 5" xfId="20731" xr:uid="{46AC05F1-3F8B-47FC-B3E7-E2FC4E2190D8}"/>
    <cellStyle name="Heading 3 2 3 3 3 2 3 3" xfId="4414" xr:uid="{7D403C21-4711-43D5-BEF4-FE87D6772ABC}"/>
    <cellStyle name="Heading 3 2 3 3 3 2 3 3 2" xfId="11315" xr:uid="{CA3A103D-F195-4B2B-A998-408BE2831F9A}"/>
    <cellStyle name="Heading 3 2 3 3 3 2 3 3 2 2" xfId="25550" xr:uid="{4C7ADFB4-E099-413E-AC85-B83E432EEEFD}"/>
    <cellStyle name="Heading 3 2 3 3 3 2 3 3 3" xfId="17342" xr:uid="{90AA0FD6-2CF4-4A16-BEEA-6D42F5ED1250}"/>
    <cellStyle name="Heading 3 2 3 3 3 2 3 3 4" xfId="20983" xr:uid="{FEED4D85-BF26-41EC-A074-92A6A883BE3E}"/>
    <cellStyle name="Heading 3 2 3 3 3 2 3 4" xfId="6172" xr:uid="{5F1C7E1E-B8C8-4120-B94A-2C39D2C42DC6}"/>
    <cellStyle name="Heading 3 2 3 3 3 2 3 4 2" xfId="9503" xr:uid="{A4ADE2A8-83D0-4CE5-99CC-8ABE8A226659}"/>
    <cellStyle name="Heading 3 2 3 3 3 2 3 4 2 2" xfId="23743" xr:uid="{6AB03317-C8EE-4332-A49A-4CD335217DC0}"/>
    <cellStyle name="Heading 3 2 3 3 3 2 3 4 3" xfId="15538" xr:uid="{AEE2DB7A-F4A0-4661-A2E4-4747F595F1DE}"/>
    <cellStyle name="Heading 3 2 3 3 3 2 3 4 4" xfId="21820" xr:uid="{98498710-4E73-42B0-AC31-58CA311BD17C}"/>
    <cellStyle name="Heading 3 2 3 3 3 2 3 5" xfId="5180" xr:uid="{2F3DE34F-EC78-4DB7-B7E0-7BF4BCC70547}"/>
    <cellStyle name="Heading 3 2 3 3 3 2 3 5 2" xfId="12056" xr:uid="{CBBE3126-F62F-4CEC-AF09-A89482F91B45}"/>
    <cellStyle name="Heading 3 2 3 3 3 2 3 5 2 2" xfId="26289" xr:uid="{18D5A0CA-4601-40C8-AA09-5A3A5DB4D9FB}"/>
    <cellStyle name="Heading 3 2 3 3 3 2 3 5 3" xfId="18108" xr:uid="{39A89783-D81F-45CA-9C6B-A264C60FAE37}"/>
    <cellStyle name="Heading 3 2 3 3 3 2 3 5 4" xfId="21452" xr:uid="{1474B874-C975-45BA-80AE-76F076F5852B}"/>
    <cellStyle name="Heading 3 2 3 3 3 2 3 6" xfId="4874" xr:uid="{693C9BBA-AD45-42CE-8F9B-98BDB526F38A}"/>
    <cellStyle name="Heading 3 2 3 3 3 2 3 6 2" xfId="11752" xr:uid="{32077E05-B751-426F-8284-29CE40A80C9E}"/>
    <cellStyle name="Heading 3 2 3 3 3 2 3 6 2 2" xfId="25985" xr:uid="{9B342C2D-83D6-4113-9001-1915F207DA3E}"/>
    <cellStyle name="Heading 3 2 3 3 3 2 3 6 3" xfId="17802" xr:uid="{1B864C76-B89A-4D58-A32A-1D18E4A333C4}"/>
    <cellStyle name="Heading 3 2 3 3 3 2 3 6 4" xfId="21207" xr:uid="{6C150B8D-592D-4D94-B330-23EBA8E71688}"/>
    <cellStyle name="Heading 3 2 3 3 3 2 3 7" xfId="7958" xr:uid="{8E06CEE5-ACB3-4542-97F3-D01EBC3F2CE5}"/>
    <cellStyle name="Heading 3 2 3 3 3 2 3 7 2" xfId="20266" xr:uid="{86BF040B-9334-4FD8-A936-606365EF79C7}"/>
    <cellStyle name="Heading 3 2 3 3 3 2 3 7 3" xfId="22248" xr:uid="{18FBFA61-397E-4AC2-88D7-4AA20525A616}"/>
    <cellStyle name="Heading 3 2 3 3 3 2 3 8" xfId="8634" xr:uid="{A8DAC342-4F15-47D5-9778-D5700AA9CFC6}"/>
    <cellStyle name="Heading 3 2 3 3 3 2 3 8 2" xfId="22882" xr:uid="{1565A18F-C992-4B6C-8C4A-778A5C3DDE76}"/>
    <cellStyle name="Heading 3 2 3 3 3 2 3 9" xfId="14667" xr:uid="{9E226D73-663A-4E78-9991-2EB8E465E3F7}"/>
    <cellStyle name="Heading 3 2 3 3 3 3" xfId="1161" xr:uid="{EA5ED84E-61AC-43E1-BCB2-FA388001CE4C}"/>
    <cellStyle name="Heading 3 2 3 3 3 3 2" xfId="1408" xr:uid="{EDB2CB67-CA8D-40CA-BD16-E94997C9BC7C}"/>
    <cellStyle name="Heading 3 2 3 3 3 3 2 10" xfId="14584" xr:uid="{376AE8B0-DFC0-4C0C-87FA-F2238BB7DAF5}"/>
    <cellStyle name="Heading 3 2 3 3 3 3 2 11" xfId="14286" xr:uid="{262B0EEA-87E0-4B8B-AFA4-EC8BD31AF40F}"/>
    <cellStyle name="Heading 3 2 3 3 3 3 2 2" xfId="3743" xr:uid="{D67E13E2-F260-4D39-884B-5B4E82B5C92A}"/>
    <cellStyle name="Heading 3 2 3 3 3 3 2 2 2" xfId="7359" xr:uid="{9214A25D-4267-4766-A8CF-9B968935F0C7}"/>
    <cellStyle name="Heading 3 2 3 3 3 3 2 2 2 2" xfId="13609" xr:uid="{DF93AD34-E3ED-433F-958C-4D55B7C44FBE}"/>
    <cellStyle name="Heading 3 2 3 3 3 3 2 2 2 2 2" xfId="27842" xr:uid="{CEFDFC76-4A13-409B-9415-09F2949BD43A}"/>
    <cellStyle name="Heading 3 2 3 3 3 3 2 2 2 3" xfId="19669" xr:uid="{986F2D8E-F406-48D6-A2D5-0AF47A7D5EBD}"/>
    <cellStyle name="Heading 3 2 3 3 3 3 2 2 2 4" xfId="21943" xr:uid="{30653FEA-04B4-4E50-82C5-9A452EC63BBB}"/>
    <cellStyle name="Heading 3 2 3 3 3 3 2 2 3" xfId="10691" xr:uid="{5C001BEA-E84E-422E-8404-11A6D97AA529}"/>
    <cellStyle name="Heading 3 2 3 3 3 3 2 2 3 2" xfId="24926" xr:uid="{1A03BF84-1F81-49D2-AF99-AA4F5081E646}"/>
    <cellStyle name="Heading 3 2 3 3 3 3 2 2 4" xfId="16718" xr:uid="{AC14A8BC-5A1B-46D4-A209-688C276CFBB8}"/>
    <cellStyle name="Heading 3 2 3 3 3 3 2 2 5" xfId="20648" xr:uid="{6A85B69C-57C9-467F-8114-C048063C642F}"/>
    <cellStyle name="Heading 3 2 3 3 3 3 2 3" xfId="4331" xr:uid="{84B068CA-50F5-4EFF-B3E3-E085F959A9AD}"/>
    <cellStyle name="Heading 3 2 3 3 3 3 2 3 2" xfId="11232" xr:uid="{410DDE11-BB04-401D-8B79-C05C2ECA2686}"/>
    <cellStyle name="Heading 3 2 3 3 3 3 2 3 2 2" xfId="25467" xr:uid="{A8E0B06E-0D8C-4A74-AD16-88AE6D346FCB}"/>
    <cellStyle name="Heading 3 2 3 3 3 3 2 3 3" xfId="17259" xr:uid="{DE518B72-4B20-4354-800B-64E6EEDBE82E}"/>
    <cellStyle name="Heading 3 2 3 3 3 3 2 3 4" xfId="20900" xr:uid="{76D639C9-4852-4253-A34C-B263138B24DF}"/>
    <cellStyle name="Heading 3 2 3 3 3 3 2 4" xfId="6113" xr:uid="{AB4ED03F-2B0E-4BFC-8C19-911A7FB6A908}"/>
    <cellStyle name="Heading 3 2 3 3 3 3 2 4 2" xfId="9444" xr:uid="{03AAD565-9CDA-4F64-9A95-6033B3FDE82B}"/>
    <cellStyle name="Heading 3 2 3 3 3 3 2 4 2 2" xfId="23684" xr:uid="{6E9B9FE5-1DF6-46BD-BE83-00E8F2CBFCAE}"/>
    <cellStyle name="Heading 3 2 3 3 3 3 2 4 3" xfId="15479" xr:uid="{C44B9F95-623F-4339-BE93-F6E6B5CB9EAB}"/>
    <cellStyle name="Heading 3 2 3 3 3 3 2 4 4" xfId="21766" xr:uid="{A080234B-FACD-4BC4-8CA4-7F834FDBA764}"/>
    <cellStyle name="Heading 3 2 3 3 3 3 2 5" xfId="5095" xr:uid="{4143685C-AEF5-46BA-9A9A-BC38F8FFEB7A}"/>
    <cellStyle name="Heading 3 2 3 3 3 3 2 5 2" xfId="11971" xr:uid="{E15D8938-25AF-4FAB-AF2C-AF9C0CCAEC78}"/>
    <cellStyle name="Heading 3 2 3 3 3 3 2 5 2 2" xfId="26204" xr:uid="{59DE73DD-05AE-4DDA-80E9-88F537CB89A1}"/>
    <cellStyle name="Heading 3 2 3 3 3 3 2 5 3" xfId="18023" xr:uid="{8CCD2C15-9D21-4E9C-96E2-37DEC760141E}"/>
    <cellStyle name="Heading 3 2 3 3 3 3 2 5 4" xfId="21367" xr:uid="{79A43BEE-F03E-4C1B-969D-70ABB4640916}"/>
    <cellStyle name="Heading 3 2 3 3 3 3 2 6" xfId="4925" xr:uid="{9B97C932-5100-45CF-BC9B-C46A6646E8E8}"/>
    <cellStyle name="Heading 3 2 3 3 3 3 2 6 2" xfId="11801" xr:uid="{E080B80A-8C87-486D-8A7F-5886CC4A7157}"/>
    <cellStyle name="Heading 3 2 3 3 3 3 2 6 2 2" xfId="26034" xr:uid="{A8EC540B-1981-41D1-A4C5-C3B6216AD225}"/>
    <cellStyle name="Heading 3 2 3 3 3 3 2 6 3" xfId="17853" xr:uid="{CF5A08BC-B2F2-4C0F-AE4E-082DF3477620}"/>
    <cellStyle name="Heading 3 2 3 3 3 3 2 6 4" xfId="21235" xr:uid="{907F67EF-E0F5-4716-AB0C-86A1ACEBF7AC}"/>
    <cellStyle name="Heading 3 2 3 3 3 3 2 7" xfId="7966" xr:uid="{415E1A92-19B7-493B-B904-9AEAACE95BF0}"/>
    <cellStyle name="Heading 3 2 3 3 3 3 2 7 2" xfId="20274" xr:uid="{B96D093D-E56E-4B53-8EDB-A78A171F466C}"/>
    <cellStyle name="Heading 3 2 3 3 3 3 2 7 3" xfId="22256" xr:uid="{ED6805AD-9F35-40EB-AFA4-636C30C1630A}"/>
    <cellStyle name="Heading 3 2 3 3 3 3 2 8" xfId="8549" xr:uid="{C1016CDD-E6AE-4024-8F4D-5BE53A63C8F3}"/>
    <cellStyle name="Heading 3 2 3 3 3 3 2 8 2" xfId="22798" xr:uid="{E986CFC4-2A4E-48D7-9B72-0E83CE8E00C1}"/>
    <cellStyle name="Heading 3 2 3 3 3 3 2 9" xfId="8164" xr:uid="{6C08B102-4435-426D-A7A6-6B5BA97A2D33}"/>
    <cellStyle name="Heading 3 2 3 3 3 3 2 9 2" xfId="22435" xr:uid="{097E60C6-F403-40AC-B344-6295716E1258}"/>
    <cellStyle name="Heading 3 2 3 3 3 3 3" xfId="2505" xr:uid="{37F7A1B6-8339-481A-952E-98FFC96F3CE6}"/>
    <cellStyle name="Heading 3 2 3 3 3 3 3 10" xfId="20528" xr:uid="{660082ED-A950-4A86-A802-F3C5E00CD9A6}"/>
    <cellStyle name="Heading 3 2 3 3 3 3 3 2" xfId="3829" xr:uid="{A7D438CE-8828-4E59-9400-885CAFEA3E57}"/>
    <cellStyle name="Heading 3 2 3 3 3 3 3 2 2" xfId="7444" xr:uid="{C97AF5AD-2A24-4E78-BAC6-2E53D998171A}"/>
    <cellStyle name="Heading 3 2 3 3 3 3 3 2 2 2" xfId="13694" xr:uid="{486842B3-F4E6-48FB-9085-A5C63EF2B516}"/>
    <cellStyle name="Heading 3 2 3 3 3 3 3 2 2 2 2" xfId="27927" xr:uid="{440366ED-E6B7-47F0-BB0C-FB3AB8C6660A}"/>
    <cellStyle name="Heading 3 2 3 3 3 3 3 2 2 3" xfId="19754" xr:uid="{09926644-BA07-4390-A7DC-12D4EE700DA8}"/>
    <cellStyle name="Heading 3 2 3 3 3 3 3 2 2 4" xfId="22028" xr:uid="{08240DB5-0316-4FDB-AA0F-53914B5A2622}"/>
    <cellStyle name="Heading 3 2 3 3 3 3 3 2 3" xfId="10775" xr:uid="{4C025275-B6D3-4F81-91B6-4561A618EA51}"/>
    <cellStyle name="Heading 3 2 3 3 3 3 3 2 3 2" xfId="25010" xr:uid="{C0C84BCD-1817-4717-8CE4-B50109B69B6E}"/>
    <cellStyle name="Heading 3 2 3 3 3 3 3 2 4" xfId="16802" xr:uid="{B7294008-8846-4208-89E4-32F65822EE8F}"/>
    <cellStyle name="Heading 3 2 3 3 3 3 3 2 5" xfId="20732" xr:uid="{2B69BEBA-7F21-447D-B159-5AE1B1BD13A0}"/>
    <cellStyle name="Heading 3 2 3 3 3 3 3 3" xfId="4415" xr:uid="{3CAFA909-A030-4A42-9460-F286ECEF1566}"/>
    <cellStyle name="Heading 3 2 3 3 3 3 3 3 2" xfId="11316" xr:uid="{41C651AB-03A1-45A4-AD03-CFB11991F535}"/>
    <cellStyle name="Heading 3 2 3 3 3 3 3 3 2 2" xfId="25551" xr:uid="{673D0BD8-FA76-4484-8DCF-D1CA48A58565}"/>
    <cellStyle name="Heading 3 2 3 3 3 3 3 3 3" xfId="17343" xr:uid="{D08E273C-AE1B-4C7D-86FD-36EA6E1A1623}"/>
    <cellStyle name="Heading 3 2 3 3 3 3 3 3 4" xfId="20984" xr:uid="{4D16FD48-4FBD-4EFD-8C42-A1550BA7A4E6}"/>
    <cellStyle name="Heading 3 2 3 3 3 3 3 4" xfId="6169" xr:uid="{5A4F7011-DC29-44CC-A361-C084A7C3F417}"/>
    <cellStyle name="Heading 3 2 3 3 3 3 3 4 2" xfId="9500" xr:uid="{DA4FEC15-260A-480E-8820-4C6A83EDA6E1}"/>
    <cellStyle name="Heading 3 2 3 3 3 3 3 4 2 2" xfId="23740" xr:uid="{41F22890-321C-444D-8A5E-FB7D3FEA46E2}"/>
    <cellStyle name="Heading 3 2 3 3 3 3 3 4 3" xfId="15535" xr:uid="{9AB2F2FF-FD5E-45CE-B96C-10160292B354}"/>
    <cellStyle name="Heading 3 2 3 3 3 3 3 4 4" xfId="21818" xr:uid="{B2EF4687-E13E-4C79-AA33-7A07012F33A3}"/>
    <cellStyle name="Heading 3 2 3 3 3 3 3 5" xfId="5181" xr:uid="{ECC09545-01A6-42B1-B39C-742CFEB229CE}"/>
    <cellStyle name="Heading 3 2 3 3 3 3 3 5 2" xfId="12057" xr:uid="{A26B404E-FA21-4B23-8F38-135393C5E66C}"/>
    <cellStyle name="Heading 3 2 3 3 3 3 3 5 2 2" xfId="26290" xr:uid="{3C9577CB-A594-4048-986E-A5F6B2665563}"/>
    <cellStyle name="Heading 3 2 3 3 3 3 3 5 3" xfId="18109" xr:uid="{5EDF5819-7E3B-4747-999F-FEE31024DEE7}"/>
    <cellStyle name="Heading 3 2 3 3 3 3 3 5 4" xfId="21453" xr:uid="{643C8D0D-6834-418F-A162-ABA4073E4CF6}"/>
    <cellStyle name="Heading 3 2 3 3 3 3 3 6" xfId="4851" xr:uid="{D4E78EF0-9431-4481-97FA-99A73A6FA1AB}"/>
    <cellStyle name="Heading 3 2 3 3 3 3 3 6 2" xfId="11729" xr:uid="{9B9BDD14-D3CB-47D3-9388-8DFA8996B648}"/>
    <cellStyle name="Heading 3 2 3 3 3 3 3 6 2 2" xfId="25962" xr:uid="{68B0CB1E-DA99-4940-8281-6311BBA17015}"/>
    <cellStyle name="Heading 3 2 3 3 3 3 3 6 3" xfId="17779" xr:uid="{629EB845-0B5D-4E49-901C-6A934761BC31}"/>
    <cellStyle name="Heading 3 2 3 3 3 3 3 6 4" xfId="21195" xr:uid="{38FB72E0-1123-4B5E-B7F0-6AB20DCF7432}"/>
    <cellStyle name="Heading 3 2 3 3 3 3 3 7" xfId="7888" xr:uid="{A819C11B-13EE-43E4-9FA4-21CA53BF49C5}"/>
    <cellStyle name="Heading 3 2 3 3 3 3 3 7 2" xfId="20196" xr:uid="{074A0FA3-D13A-4027-85F8-A947D824D1C6}"/>
    <cellStyle name="Heading 3 2 3 3 3 3 3 7 3" xfId="22178" xr:uid="{89E46888-C26B-4923-AE9B-E9A7B216518E}"/>
    <cellStyle name="Heading 3 2 3 3 3 3 3 8" xfId="8635" xr:uid="{FB8D2E0E-6D4B-4996-A6B5-0D5C99A7C75F}"/>
    <cellStyle name="Heading 3 2 3 3 3 3 3 8 2" xfId="22883" xr:uid="{6325FCAA-2526-43C2-9028-6A69F2A20859}"/>
    <cellStyle name="Heading 3 2 3 3 3 3 3 9" xfId="14668" xr:uid="{EA56B1B7-9024-4985-875E-7575C7BAC867}"/>
    <cellStyle name="Heading 3 2 3 3 3 4" xfId="1341" xr:uid="{7AAB248F-0ECD-4613-9F94-6CC15C48F0E8}"/>
    <cellStyle name="Heading 3 2 3 3 3 4 10" xfId="14536" xr:uid="{9B066876-AAF9-46DD-B230-87869D055CF8}"/>
    <cellStyle name="Heading 3 2 3 3 3 4 11" xfId="14139" xr:uid="{557E72EA-4AA0-494A-8656-DF9F72952B18}"/>
    <cellStyle name="Heading 3 2 3 3 3 4 2" xfId="3693" xr:uid="{5316A58C-BF93-4CD2-9AEF-A9642543077D}"/>
    <cellStyle name="Heading 3 2 3 3 3 4 2 2" xfId="7311" xr:uid="{4E29BC6B-3335-4B99-A3DE-20EFCA553FEC}"/>
    <cellStyle name="Heading 3 2 3 3 3 4 2 2 2" xfId="13561" xr:uid="{67C8C413-6881-4E90-867B-0EDE82F27816}"/>
    <cellStyle name="Heading 3 2 3 3 3 4 2 2 2 2" xfId="27794" xr:uid="{A722DFEB-A074-4D5F-B454-18244EA44553}"/>
    <cellStyle name="Heading 3 2 3 3 3 4 2 2 3" xfId="19621" xr:uid="{FC7A9E0C-EDEF-4932-BE68-632E980E285A}"/>
    <cellStyle name="Heading 3 2 3 3 3 4 2 2 4" xfId="21895" xr:uid="{664BB731-34EE-4065-AB31-A61D557FAABF}"/>
    <cellStyle name="Heading 3 2 3 3 3 4 2 3" xfId="10643" xr:uid="{B177616A-C023-49F3-A80E-D8B5C61D5157}"/>
    <cellStyle name="Heading 3 2 3 3 3 4 2 3 2" xfId="24878" xr:uid="{6EDB2693-EF13-4049-85A9-D38976BC7AB3}"/>
    <cellStyle name="Heading 3 2 3 3 3 4 2 4" xfId="16670" xr:uid="{F094D291-B0F1-42CB-8ADF-691E08DCF68B}"/>
    <cellStyle name="Heading 3 2 3 3 3 4 2 5" xfId="20600" xr:uid="{FF657538-8431-4CE9-8FF9-03239B737CFA}"/>
    <cellStyle name="Heading 3 2 3 3 3 4 3" xfId="4283" xr:uid="{26573C2E-4F70-4E1E-A276-2098F10BFE49}"/>
    <cellStyle name="Heading 3 2 3 3 3 4 3 2" xfId="11184" xr:uid="{8CEC2FF7-1EE4-4388-A96D-B49484AD7715}"/>
    <cellStyle name="Heading 3 2 3 3 3 4 3 2 2" xfId="25419" xr:uid="{A5809FF4-10EA-403E-AEF6-BF3B10FDB942}"/>
    <cellStyle name="Heading 3 2 3 3 3 4 3 3" xfId="17211" xr:uid="{31C50183-854C-4B99-9BB4-F72AE952DACF}"/>
    <cellStyle name="Heading 3 2 3 3 3 4 3 4" xfId="20852" xr:uid="{8095757B-47A0-4E0B-B848-5BFB405B655E}"/>
    <cellStyle name="Heading 3 2 3 3 3 4 4" xfId="6099" xr:uid="{3B89908C-8FFE-4F8C-AD82-B286A5B12C03}"/>
    <cellStyle name="Heading 3 2 3 3 3 4 4 2" xfId="9430" xr:uid="{570049E8-59A0-46DC-AB8A-9EF156C36C11}"/>
    <cellStyle name="Heading 3 2 3 3 3 4 4 2 2" xfId="23670" xr:uid="{9D64D39E-84BE-4789-BB83-9DC7ABBA17AD}"/>
    <cellStyle name="Heading 3 2 3 3 3 4 4 3" xfId="15465" xr:uid="{9F126929-B321-4DF8-9A74-D90AC64A722C}"/>
    <cellStyle name="Heading 3 2 3 3 3 4 4 4" xfId="21752" xr:uid="{481B4E57-45DC-4364-B079-94BD6F6EE0CC}"/>
    <cellStyle name="Heading 3 2 3 3 3 4 5" xfId="5047" xr:uid="{C00482C7-D0C7-43F2-B59C-8E9C7607395A}"/>
    <cellStyle name="Heading 3 2 3 3 3 4 5 2" xfId="11923" xr:uid="{03B9345F-6FC3-41D9-A5F2-06B8CFBF4211}"/>
    <cellStyle name="Heading 3 2 3 3 3 4 5 2 2" xfId="26156" xr:uid="{D510EC4C-8FEE-42C2-89B4-B72BFC4E11AF}"/>
    <cellStyle name="Heading 3 2 3 3 3 4 5 3" xfId="17975" xr:uid="{3E4BCA7F-2098-4D49-B793-66DA3685EA6E}"/>
    <cellStyle name="Heading 3 2 3 3 3 4 5 4" xfId="21319" xr:uid="{45277840-6A9B-4FA8-BED0-D2D86279D364}"/>
    <cellStyle name="Heading 3 2 3 3 3 4 6" xfId="4549" xr:uid="{937E48B1-97F7-442F-9B63-250AAD08036D}"/>
    <cellStyle name="Heading 3 2 3 3 3 4 6 2" xfId="11444" xr:uid="{37CFD0B2-6824-444B-833E-A6CD8B04B167}"/>
    <cellStyle name="Heading 3 2 3 3 3 4 6 2 2" xfId="25677" xr:uid="{539CB7C3-2426-463B-A5AD-978D8FE815E8}"/>
    <cellStyle name="Heading 3 2 3 3 3 4 6 3" xfId="17477" xr:uid="{E52B03F3-2180-4FE1-9009-5F8981E79A70}"/>
    <cellStyle name="Heading 3 2 3 3 3 4 6 4" xfId="21086" xr:uid="{74544E53-C9B2-42BC-924E-04E98A3FDA97}"/>
    <cellStyle name="Heading 3 2 3 3 3 4 7" xfId="7924" xr:uid="{812043BF-F8FD-4E5B-9D56-A0E82A925462}"/>
    <cellStyle name="Heading 3 2 3 3 3 4 7 2" xfId="20232" xr:uid="{21402EB0-590F-4F56-B6C8-30E010BD0317}"/>
    <cellStyle name="Heading 3 2 3 3 3 4 7 3" xfId="22214" xr:uid="{94064D9B-9001-4FB7-9FF1-6EE31E1ED8AE}"/>
    <cellStyle name="Heading 3 2 3 3 3 4 8" xfId="8500" xr:uid="{BEDC1636-7A32-42D6-92B7-872ACEC41A58}"/>
    <cellStyle name="Heading 3 2 3 3 3 4 8 2" xfId="22750" xr:uid="{E42617A2-17FE-4507-B9DE-383CACC4DD45}"/>
    <cellStyle name="Heading 3 2 3 3 3 4 9" xfId="8365" xr:uid="{F5D088F9-697B-487B-AE0A-70E1E23D6E47}"/>
    <cellStyle name="Heading 3 2 3 3 3 4 9 2" xfId="22620" xr:uid="{7D7CA6C9-A189-4081-BE15-744FCA528F91}"/>
    <cellStyle name="Heading 3 2 3 3 3 5" xfId="2378" xr:uid="{9DB80F06-8D5B-4777-B958-CE11258934BE}"/>
    <cellStyle name="Heading 3 2 3 3 3 5 10" xfId="20421" xr:uid="{D750CE16-D925-4619-A4E5-3D3A73DD7AE1}"/>
    <cellStyle name="Heading 3 2 3 3 3 5 2" xfId="3649" xr:uid="{46B1806F-826A-4E85-9198-8F2E810C4A95}"/>
    <cellStyle name="Heading 3 2 3 3 3 5 2 2" xfId="7272" xr:uid="{3C52E1F9-D87A-491B-816C-518BE5CAA820}"/>
    <cellStyle name="Heading 3 2 3 3 3 5 2 2 2" xfId="13522" xr:uid="{ED2F631A-3F81-4D1B-9CB9-66F8621B0DC3}"/>
    <cellStyle name="Heading 3 2 3 3 3 5 2 2 2 2" xfId="27755" xr:uid="{C7CDA21F-E485-4115-BDB9-B9870E6FCC7D}"/>
    <cellStyle name="Heading 3 2 3 3 3 5 2 2 3" xfId="19582" xr:uid="{3DDB4AF5-4E64-4F25-874A-4F7E181488F4}"/>
    <cellStyle name="Heading 3 2 3 3 3 5 2 2 4" xfId="21856" xr:uid="{858F5779-500C-4BAD-9375-9D0391A676D8}"/>
    <cellStyle name="Heading 3 2 3 3 3 5 2 3" xfId="10604" xr:uid="{15922644-2530-418D-8D34-1D9244366880}"/>
    <cellStyle name="Heading 3 2 3 3 3 5 2 3 2" xfId="24840" xr:uid="{CA2D32C9-ECE6-415A-A53E-F49E163ED9F7}"/>
    <cellStyle name="Heading 3 2 3 3 3 5 2 4" xfId="16632" xr:uid="{AE12C437-A872-4F06-AA5A-8123035990C9}"/>
    <cellStyle name="Heading 3 2 3 3 3 5 2 5" xfId="20562" xr:uid="{C1A0CB5D-B33B-4AFD-A565-5452D29C5E45}"/>
    <cellStyle name="Heading 3 2 3 3 3 5 3" xfId="4245" xr:uid="{C12DAEED-91EB-41CD-858B-A875AC881F53}"/>
    <cellStyle name="Heading 3 2 3 3 3 5 3 2" xfId="11146" xr:uid="{1426A14E-52B1-4F87-9508-3967A32DF299}"/>
    <cellStyle name="Heading 3 2 3 3 3 5 3 2 2" xfId="25381" xr:uid="{C4771468-D676-4EB3-9869-1DC65B193B0A}"/>
    <cellStyle name="Heading 3 2 3 3 3 5 3 3" xfId="17173" xr:uid="{7753D381-C1EC-4285-92DD-BF87AF810CF7}"/>
    <cellStyle name="Heading 3 2 3 3 3 5 3 4" xfId="20814" xr:uid="{A098C4C4-8CE0-4FEA-8C3A-EBF3173E6BB1}"/>
    <cellStyle name="Heading 3 2 3 3 3 5 4" xfId="5956" xr:uid="{CE6B98DC-93A4-45EE-A8E3-CC13F0DD862C}"/>
    <cellStyle name="Heading 3 2 3 3 3 5 4 2" xfId="9287" xr:uid="{A17BA568-C2AF-4D31-A73F-46DB095FE785}"/>
    <cellStyle name="Heading 3 2 3 3 3 5 4 2 2" xfId="23527" xr:uid="{189B5CBF-ECAA-4CCD-8F3C-DEEA7202592C}"/>
    <cellStyle name="Heading 3 2 3 3 3 5 4 3" xfId="15322" xr:uid="{B75ADCB8-1B4D-42E1-B099-5D4C0A186180}"/>
    <cellStyle name="Heading 3 2 3 3 3 5 4 4" xfId="21616" xr:uid="{8F77CA6A-1FA0-49DB-89EE-A973D1896035}"/>
    <cellStyle name="Heading 3 2 3 3 3 5 5" xfId="5007" xr:uid="{FDB3500E-90FA-45D9-AF76-D2944218B73A}"/>
    <cellStyle name="Heading 3 2 3 3 3 5 5 2" xfId="11883" xr:uid="{37EFD6F8-84C8-45EC-A3A5-A337E0960219}"/>
    <cellStyle name="Heading 3 2 3 3 3 5 5 2 2" xfId="26116" xr:uid="{94B287D4-945B-4C4C-8C94-9E9CF2917CB6}"/>
    <cellStyle name="Heading 3 2 3 3 3 5 5 3" xfId="17935" xr:uid="{73735817-666C-45EE-BB64-9B3641B62AB4}"/>
    <cellStyle name="Heading 3 2 3 3 3 5 5 4" xfId="21279" xr:uid="{894C6B33-2B70-4DCC-9FDF-79AB2C69949D}"/>
    <cellStyle name="Heading 3 2 3 3 3 5 6" xfId="4524" xr:uid="{6D6B4D94-3B81-448C-A7A2-8586C5D15B8A}"/>
    <cellStyle name="Heading 3 2 3 3 3 5 6 2" xfId="11420" xr:uid="{4F8DDD69-C162-4B5E-A91F-1599186248EF}"/>
    <cellStyle name="Heading 3 2 3 3 3 5 6 2 2" xfId="25653" xr:uid="{377C3406-75B7-423B-AC6A-D445B792BFD1}"/>
    <cellStyle name="Heading 3 2 3 3 3 5 6 3" xfId="17452" xr:uid="{D44DA91A-204A-4517-B75A-8BA8BC47F0DD}"/>
    <cellStyle name="Heading 3 2 3 3 3 5 6 4" xfId="21065" xr:uid="{23DFF6CF-54BA-45A6-A552-2B7BCE5DCC3E}"/>
    <cellStyle name="Heading 3 2 3 3 3 5 7" xfId="7802" xr:uid="{137E7AF2-F7B5-42FE-B43A-56BF10D42358}"/>
    <cellStyle name="Heading 3 2 3 3 3 5 7 2" xfId="20110" xr:uid="{B9DD9BA6-7F6F-471B-B02F-64ED5F55F7CA}"/>
    <cellStyle name="Heading 3 2 3 3 3 5 7 3" xfId="22092" xr:uid="{0E025839-1D30-4EC1-83D6-C9396DB97883}"/>
    <cellStyle name="Heading 3 2 3 3 3 5 8" xfId="8460" xr:uid="{44A3B41D-1067-4992-9FCD-3EA79A6C5817}"/>
    <cellStyle name="Heading 3 2 3 3 3 5 8 2" xfId="22711" xr:uid="{549A8EA2-2997-464D-A378-BE388F0176D8}"/>
    <cellStyle name="Heading 3 2 3 3 3 5 9" xfId="14498" xr:uid="{76976F30-1FBB-4959-A9CA-FB024498886B}"/>
    <cellStyle name="Heading 3 2 3 3 4" xfId="1162" xr:uid="{832BC8C3-34D6-4D3D-AE26-8AC2DE11FAAA}"/>
    <cellStyle name="Heading 3 2 3 3 4 2" xfId="1409" xr:uid="{6CCD2A88-E0FD-40BD-8305-D00B20ECF21E}"/>
    <cellStyle name="Heading 3 2 3 3 4 2 10" xfId="14585" xr:uid="{7632641C-E6E0-4C94-88C7-82B3C65476CA}"/>
    <cellStyle name="Heading 3 2 3 3 4 2 11" xfId="15286" xr:uid="{06B7682B-379F-4CFC-B784-B8178A141A2E}"/>
    <cellStyle name="Heading 3 2 3 3 4 2 2" xfId="3744" xr:uid="{487D517E-2D38-496D-ABF5-D908F8E7B45F}"/>
    <cellStyle name="Heading 3 2 3 3 4 2 2 2" xfId="7360" xr:uid="{8CF702F9-D3D6-4B58-B1BF-0AA416C3CCD9}"/>
    <cellStyle name="Heading 3 2 3 3 4 2 2 2 2" xfId="13610" xr:uid="{65DFF0A1-7B94-4F99-A118-DC20E3DACB47}"/>
    <cellStyle name="Heading 3 2 3 3 4 2 2 2 2 2" xfId="27843" xr:uid="{1F4C9CEF-DB2B-4D3A-ACEA-A4457E651746}"/>
    <cellStyle name="Heading 3 2 3 3 4 2 2 2 3" xfId="19670" xr:uid="{5AF04954-504F-4627-969E-BB8ABFC08254}"/>
    <cellStyle name="Heading 3 2 3 3 4 2 2 2 4" xfId="21944" xr:uid="{0B7F1F72-27C1-470E-BC86-A64A31FE7FD8}"/>
    <cellStyle name="Heading 3 2 3 3 4 2 2 3" xfId="10692" xr:uid="{700D7DFF-56E7-4E42-A344-C2262133C006}"/>
    <cellStyle name="Heading 3 2 3 3 4 2 2 3 2" xfId="24927" xr:uid="{A6D09EB1-7BC5-4B3B-835D-0571ADEF61C7}"/>
    <cellStyle name="Heading 3 2 3 3 4 2 2 4" xfId="16719" xr:uid="{1A4EBFAB-C0D0-4B03-AB40-382944AF5E39}"/>
    <cellStyle name="Heading 3 2 3 3 4 2 2 5" xfId="20649" xr:uid="{7EF9B150-9ED6-45F7-BC1E-E067C03CB17C}"/>
    <cellStyle name="Heading 3 2 3 3 4 2 3" xfId="4332" xr:uid="{CC3E382A-F1B3-4642-86D6-023C600FE957}"/>
    <cellStyle name="Heading 3 2 3 3 4 2 3 2" xfId="11233" xr:uid="{3647B647-3C97-4162-9F64-8BCD27080DA2}"/>
    <cellStyle name="Heading 3 2 3 3 4 2 3 2 2" xfId="25468" xr:uid="{CDEDF349-F5A6-4E75-A3FC-C8DF37D28781}"/>
    <cellStyle name="Heading 3 2 3 3 4 2 3 3" xfId="17260" xr:uid="{88C0D552-0AF6-4B07-9F54-C0207842A408}"/>
    <cellStyle name="Heading 3 2 3 3 4 2 3 4" xfId="20901" xr:uid="{EAA9B26B-228F-4F18-A5C9-2C0169FDD156}"/>
    <cellStyle name="Heading 3 2 3 3 4 2 4" xfId="5977" xr:uid="{587B815B-3196-438F-B261-45436DA0876C}"/>
    <cellStyle name="Heading 3 2 3 3 4 2 4 2" xfId="9308" xr:uid="{D6C5E821-D95F-4D44-853E-7AA57CFB1409}"/>
    <cellStyle name="Heading 3 2 3 3 4 2 4 2 2" xfId="23548" xr:uid="{499E352A-03EB-49E5-9A54-C59A74A69764}"/>
    <cellStyle name="Heading 3 2 3 3 4 2 4 3" xfId="15343" xr:uid="{FC43E7F2-532D-4522-ADBD-BBB44250FB84}"/>
    <cellStyle name="Heading 3 2 3 3 4 2 4 4" xfId="21635" xr:uid="{CFF7F1AF-2B63-4A39-8E9C-235D10D82428}"/>
    <cellStyle name="Heading 3 2 3 3 4 2 5" xfId="5096" xr:uid="{28254A07-3ED7-49EA-BD2D-E1BAFC7B0329}"/>
    <cellStyle name="Heading 3 2 3 3 4 2 5 2" xfId="11972" xr:uid="{70474AE0-20CC-4066-9244-0D9B7CCB69DC}"/>
    <cellStyle name="Heading 3 2 3 3 4 2 5 2 2" xfId="26205" xr:uid="{98A0CE86-D184-4DE5-83A3-E494240539A4}"/>
    <cellStyle name="Heading 3 2 3 3 4 2 5 3" xfId="18024" xr:uid="{AD07D418-3067-442D-BEE2-C479AF92F7E4}"/>
    <cellStyle name="Heading 3 2 3 3 4 2 5 4" xfId="21368" xr:uid="{7915C51F-C559-4D2B-B0F0-0B0A0C6B7EF2}"/>
    <cellStyle name="Heading 3 2 3 3 4 2 6" xfId="4928" xr:uid="{415ED6E1-2FC9-4E22-9BA6-1D4F49EA3D73}"/>
    <cellStyle name="Heading 3 2 3 3 4 2 6 2" xfId="11804" xr:uid="{4AE7ECFC-4F0A-4222-8D4C-A7B40C03B8B2}"/>
    <cellStyle name="Heading 3 2 3 3 4 2 6 2 2" xfId="26037" xr:uid="{E03EE7FC-322D-4A3C-BACC-064B2E27E1C5}"/>
    <cellStyle name="Heading 3 2 3 3 4 2 6 3" xfId="17856" xr:uid="{002CC970-A817-4504-8945-15B6D2D50E40}"/>
    <cellStyle name="Heading 3 2 3 3 4 2 6 4" xfId="21237" xr:uid="{06EC3740-CBBF-4E26-9DA2-836A40610124}"/>
    <cellStyle name="Heading 3 2 3 3 4 2 7" xfId="7896" xr:uid="{2718B905-A2E7-491D-B388-0E3220DCE6E4}"/>
    <cellStyle name="Heading 3 2 3 3 4 2 7 2" xfId="20204" xr:uid="{B3E4DD3B-D3D2-4BFE-9523-6CF8A81515BE}"/>
    <cellStyle name="Heading 3 2 3 3 4 2 7 3" xfId="22186" xr:uid="{AEA01D4E-6094-44AD-8C95-829B8B18E2C5}"/>
    <cellStyle name="Heading 3 2 3 3 4 2 8" xfId="8550" xr:uid="{D7841A89-DA76-4EE4-8F9F-DB105C12FD92}"/>
    <cellStyle name="Heading 3 2 3 3 4 2 8 2" xfId="22799" xr:uid="{9BF573F7-15AD-4F28-BE41-B9FEF53C190E}"/>
    <cellStyle name="Heading 3 2 3 3 4 2 9" xfId="8012" xr:uid="{8AD11967-1966-406A-98F5-D75A0E06ABAF}"/>
    <cellStyle name="Heading 3 2 3 3 4 2 9 2" xfId="22302" xr:uid="{F0A56C0A-6B85-4CC7-91D6-E6CCE2A1CBFB}"/>
    <cellStyle name="Heading 3 2 3 3 4 3" xfId="2431" xr:uid="{6272D496-5D40-4E57-A994-7EC41E5D5F8D}"/>
    <cellStyle name="Heading 3 2 3 3 4 3 10" xfId="20465" xr:uid="{945AE859-3B5C-4863-89CE-708258532735}"/>
    <cellStyle name="Heading 3 2 3 3 4 3 2" xfId="3830" xr:uid="{86344D27-306A-42A6-9475-FC5FD68A6DAB}"/>
    <cellStyle name="Heading 3 2 3 3 4 3 2 2" xfId="7445" xr:uid="{3FD30B68-6F6B-4015-9402-27C5BB95C6D3}"/>
    <cellStyle name="Heading 3 2 3 3 4 3 2 2 2" xfId="13695" xr:uid="{5A812897-7A42-49AE-B10B-29F7F90194C3}"/>
    <cellStyle name="Heading 3 2 3 3 4 3 2 2 2 2" xfId="27928" xr:uid="{A7136B24-213E-4571-8E1F-16CF12ED6DEF}"/>
    <cellStyle name="Heading 3 2 3 3 4 3 2 2 3" xfId="19755" xr:uid="{1B8CE8BD-3D0C-4DCF-8362-5D871D787FB5}"/>
    <cellStyle name="Heading 3 2 3 3 4 3 2 2 4" xfId="22029" xr:uid="{B89CEB1F-CF4F-45CB-BACC-0BC1130B6173}"/>
    <cellStyle name="Heading 3 2 3 3 4 3 2 3" xfId="10776" xr:uid="{81874DA2-9C49-4569-A7AE-60D3A159FA5A}"/>
    <cellStyle name="Heading 3 2 3 3 4 3 2 3 2" xfId="25011" xr:uid="{EAF508F1-0A98-4F56-9C0C-74EE25EF9F93}"/>
    <cellStyle name="Heading 3 2 3 3 4 3 2 4" xfId="16803" xr:uid="{75C9374E-AD97-440A-A876-1FD98618AB09}"/>
    <cellStyle name="Heading 3 2 3 3 4 3 2 5" xfId="20733" xr:uid="{DBA43902-DAF8-4D04-9471-CCF2513F3F78}"/>
    <cellStyle name="Heading 3 2 3 3 4 3 3" xfId="4416" xr:uid="{FE3EF09A-E6CC-479B-BE56-81635DDDF6A4}"/>
    <cellStyle name="Heading 3 2 3 3 4 3 3 2" xfId="11317" xr:uid="{F46BD652-CD6E-4357-A3BD-FDEF46E2A46E}"/>
    <cellStyle name="Heading 3 2 3 3 4 3 3 2 2" xfId="25552" xr:uid="{528FCE6F-D9A6-45D2-BA64-FC85723AB0D9}"/>
    <cellStyle name="Heading 3 2 3 3 4 3 3 3" xfId="17344" xr:uid="{1A05C848-FC3A-49B2-A256-3AA62A1395F6}"/>
    <cellStyle name="Heading 3 2 3 3 4 3 3 4" xfId="20985" xr:uid="{F7DD3BF3-CA0C-48EA-A34A-0DDDF1F1789B}"/>
    <cellStyle name="Heading 3 2 3 3 4 3 4" xfId="6049" xr:uid="{750B211A-D5C8-45AB-AA3A-6D19625706A6}"/>
    <cellStyle name="Heading 3 2 3 3 4 3 4 2" xfId="9380" xr:uid="{F361C2A2-0C22-4F33-8A81-0E4073B71F35}"/>
    <cellStyle name="Heading 3 2 3 3 4 3 4 2 2" xfId="23620" xr:uid="{C355AEE1-6965-41C8-A083-242F019EC38F}"/>
    <cellStyle name="Heading 3 2 3 3 4 3 4 3" xfId="15415" xr:uid="{4FC5E1AB-85B8-43E7-AE03-26433C272E68}"/>
    <cellStyle name="Heading 3 2 3 3 4 3 4 4" xfId="21703" xr:uid="{148808CA-2E79-4DEE-B1D6-82EFF77D48FB}"/>
    <cellStyle name="Heading 3 2 3 3 4 3 5" xfId="5182" xr:uid="{7FEB91E9-6CB2-4553-B132-2D8075C55B8E}"/>
    <cellStyle name="Heading 3 2 3 3 4 3 5 2" xfId="12058" xr:uid="{70AE64BE-FC23-4977-954A-B4570E01D726}"/>
    <cellStyle name="Heading 3 2 3 3 4 3 5 2 2" xfId="26291" xr:uid="{1575B745-6296-471D-961E-067ECA069819}"/>
    <cellStyle name="Heading 3 2 3 3 4 3 5 3" xfId="18110" xr:uid="{65675AA1-D74A-4077-851E-74E68992AC58}"/>
    <cellStyle name="Heading 3 2 3 3 4 3 5 4" xfId="21454" xr:uid="{19A5FF6A-D4C9-4F47-B450-A911B1CBBB3F}"/>
    <cellStyle name="Heading 3 2 3 3 4 3 6" xfId="4824" xr:uid="{A69FCBE8-7939-41F8-8F76-B35BCD518174}"/>
    <cellStyle name="Heading 3 2 3 3 4 3 6 2" xfId="11702" xr:uid="{5C406DF4-5344-4ED4-836A-939FA7C8A798}"/>
    <cellStyle name="Heading 3 2 3 3 4 3 6 2 2" xfId="25935" xr:uid="{D1AA1216-3DA5-4502-84C6-88455CCEBAEF}"/>
    <cellStyle name="Heading 3 2 3 3 4 3 6 3" xfId="17752" xr:uid="{43318904-4F41-4EE0-B072-A069BC065F59}"/>
    <cellStyle name="Heading 3 2 3 3 4 3 6 4" xfId="21168" xr:uid="{003A1BEF-2DA8-41AF-AE59-4F602132B96B}"/>
    <cellStyle name="Heading 3 2 3 3 4 3 7" xfId="4618" xr:uid="{76533AEA-90C7-4432-95CD-EF055D912339}"/>
    <cellStyle name="Heading 3 2 3 3 4 3 7 2" xfId="17546" xr:uid="{9A0A0EFC-B257-4205-8947-FE34E187EB6E}"/>
    <cellStyle name="Heading 3 2 3 3 4 3 7 3" xfId="21116" xr:uid="{F3A57C0B-B5E2-4E23-83E7-9D6D76B36068}"/>
    <cellStyle name="Heading 3 2 3 3 4 3 8" xfId="8636" xr:uid="{FE1B6606-B5DE-42EB-BA04-957704C62594}"/>
    <cellStyle name="Heading 3 2 3 3 4 3 8 2" xfId="22884" xr:uid="{1EE2442E-0CFB-4EC7-AAB6-6C149356C236}"/>
    <cellStyle name="Heading 3 2 3 3 4 3 9" xfId="14669" xr:uid="{928A83DF-C733-45A7-B9AF-3D0C7B1050AF}"/>
    <cellStyle name="Heading 3 2 3 3 5" xfId="1163" xr:uid="{1A0C5D99-8396-43DF-A7E5-869C89F98145}"/>
    <cellStyle name="Heading 3 2 3 3 5 2" xfId="1410" xr:uid="{E21A128B-B72D-4C8D-958E-4558C9FECFD1}"/>
    <cellStyle name="Heading 3 2 3 3 5 2 10" xfId="14586" xr:uid="{0AE9D31B-956F-4C8B-924B-473CC02A3688}"/>
    <cellStyle name="Heading 3 2 3 3 5 2 11" xfId="14405" xr:uid="{8E79CC55-2C54-484E-A504-ECEF05FB624A}"/>
    <cellStyle name="Heading 3 2 3 3 5 2 2" xfId="3745" xr:uid="{F427FA17-304D-403E-A10D-56F05255399C}"/>
    <cellStyle name="Heading 3 2 3 3 5 2 2 2" xfId="7361" xr:uid="{35055AA1-97D7-4667-963A-533F6E876D08}"/>
    <cellStyle name="Heading 3 2 3 3 5 2 2 2 2" xfId="13611" xr:uid="{7985B3D2-D5DF-4453-A07C-D9ED59A3440C}"/>
    <cellStyle name="Heading 3 2 3 3 5 2 2 2 2 2" xfId="27844" xr:uid="{CA82E61C-436C-403F-ADF9-C2C36BCAA2CD}"/>
    <cellStyle name="Heading 3 2 3 3 5 2 2 2 3" xfId="19671" xr:uid="{F0E1B7A0-9414-428D-9F35-B837BD99321B}"/>
    <cellStyle name="Heading 3 2 3 3 5 2 2 2 4" xfId="21945" xr:uid="{6BA377EF-3C8A-4853-A481-5C8578183B8F}"/>
    <cellStyle name="Heading 3 2 3 3 5 2 2 3" xfId="10693" xr:uid="{E71B1974-009C-4FE5-AE3B-D1D8DA830457}"/>
    <cellStyle name="Heading 3 2 3 3 5 2 2 3 2" xfId="24928" xr:uid="{4284F63E-BA8A-45F0-A64C-14ADA8903C9A}"/>
    <cellStyle name="Heading 3 2 3 3 5 2 2 4" xfId="16720" xr:uid="{27563064-F2C8-4BCD-9364-3DE7510AB93D}"/>
    <cellStyle name="Heading 3 2 3 3 5 2 2 5" xfId="20650" xr:uid="{1DF4274F-5DE2-4B03-9A9D-7D87408C5B68}"/>
    <cellStyle name="Heading 3 2 3 3 5 2 3" xfId="4333" xr:uid="{F8D39689-0963-45F4-9A63-DA9EEEDD584E}"/>
    <cellStyle name="Heading 3 2 3 3 5 2 3 2" xfId="11234" xr:uid="{3B8E0BE8-DC2A-4F6B-9E3B-02C961C031FB}"/>
    <cellStyle name="Heading 3 2 3 3 5 2 3 2 2" xfId="25469" xr:uid="{D9ADD4C3-561F-4E41-8C43-3C68232390A9}"/>
    <cellStyle name="Heading 3 2 3 3 5 2 3 3" xfId="17261" xr:uid="{A3DAD954-3C3C-43F6-B1CF-D5BC06E9A629}"/>
    <cellStyle name="Heading 3 2 3 3 5 2 3 4" xfId="20902" xr:uid="{66CD0B8E-F109-4BA6-A587-FB67417C95C5}"/>
    <cellStyle name="Heading 3 2 3 3 5 2 4" xfId="5999" xr:uid="{E5B66C48-D6A2-4527-AC8A-32FEC3B3DA04}"/>
    <cellStyle name="Heading 3 2 3 3 5 2 4 2" xfId="9330" xr:uid="{F48FE584-5F95-4271-B409-82DA4D473D20}"/>
    <cellStyle name="Heading 3 2 3 3 5 2 4 2 2" xfId="23570" xr:uid="{AA6A1C6A-640F-4D60-8EBA-C0408D16CE2A}"/>
    <cellStyle name="Heading 3 2 3 3 5 2 4 3" xfId="15365" xr:uid="{8DC97A34-F056-47CC-91C8-CAD3EDAC9F27}"/>
    <cellStyle name="Heading 3 2 3 3 5 2 4 4" xfId="21654" xr:uid="{BFF66659-AA34-4C6C-92EE-8E0FA0FA905E}"/>
    <cellStyle name="Heading 3 2 3 3 5 2 5" xfId="5097" xr:uid="{637BF9D7-CFB2-4CC6-8B86-953FBCD6E4B6}"/>
    <cellStyle name="Heading 3 2 3 3 5 2 5 2" xfId="11973" xr:uid="{748715FB-C32B-4E88-8011-05A821980A5C}"/>
    <cellStyle name="Heading 3 2 3 3 5 2 5 2 2" xfId="26206" xr:uid="{989854E0-D411-445E-B5DE-CE66B1324AF1}"/>
    <cellStyle name="Heading 3 2 3 3 5 2 5 3" xfId="18025" xr:uid="{4B723A4D-50BB-45F9-9303-A8326F54D1B1}"/>
    <cellStyle name="Heading 3 2 3 3 5 2 5 4" xfId="21369" xr:uid="{523575DF-B9C5-445F-BE5D-0BE330AF5922}"/>
    <cellStyle name="Heading 3 2 3 3 5 2 6" xfId="4877" xr:uid="{92C2464D-8062-425F-9B48-846EC912CED1}"/>
    <cellStyle name="Heading 3 2 3 3 5 2 6 2" xfId="11755" xr:uid="{C101BA2B-9335-4019-8BDF-95AF1A1957A4}"/>
    <cellStyle name="Heading 3 2 3 3 5 2 6 2 2" xfId="25988" xr:uid="{E1610F77-F1C2-4140-A8A1-EE08D48E47D8}"/>
    <cellStyle name="Heading 3 2 3 3 5 2 6 3" xfId="17805" xr:uid="{37224844-9116-46D0-9D6F-F13CB86B4A29}"/>
    <cellStyle name="Heading 3 2 3 3 5 2 6 4" xfId="21208" xr:uid="{5413C4D1-6CB0-40BE-B476-BFCCE08D3E22}"/>
    <cellStyle name="Heading 3 2 3 3 5 2 7" xfId="4551" xr:uid="{44BAA3FC-68CA-4BE1-ABE4-9304A3665D9D}"/>
    <cellStyle name="Heading 3 2 3 3 5 2 7 2" xfId="17479" xr:uid="{961438EC-431D-4EE8-940D-83EB3FEBB68A}"/>
    <cellStyle name="Heading 3 2 3 3 5 2 7 3" xfId="21087" xr:uid="{5F70A195-3A64-4813-9BE2-F53BD10BF652}"/>
    <cellStyle name="Heading 3 2 3 3 5 2 8" xfId="8551" xr:uid="{9D8DC053-A8F4-4DA8-ADA2-F1E5C9B02C66}"/>
    <cellStyle name="Heading 3 2 3 3 5 2 8 2" xfId="22800" xr:uid="{A4561B44-E412-46E6-8476-1E6E6F901832}"/>
    <cellStyle name="Heading 3 2 3 3 5 2 9" xfId="8087" xr:uid="{1A279BA6-B2DF-4567-BA8D-F09BF9F692B6}"/>
    <cellStyle name="Heading 3 2 3 3 5 2 9 2" xfId="22362" xr:uid="{5FC8AD1A-7606-4F4B-81F2-82D8CCBB2A50}"/>
    <cellStyle name="Heading 3 2 3 3 5 3" xfId="2455" xr:uid="{27F8F4CC-78E6-4963-BBDF-E3124B32F421}"/>
    <cellStyle name="Heading 3 2 3 3 5 3 10" xfId="20487" xr:uid="{3F11020A-1780-4751-A381-B18E952945FB}"/>
    <cellStyle name="Heading 3 2 3 3 5 3 2" xfId="3831" xr:uid="{33973E97-8DB0-4A7B-8F8F-008B832B24BB}"/>
    <cellStyle name="Heading 3 2 3 3 5 3 2 2" xfId="7446" xr:uid="{353BD241-0D7C-4D33-8EE9-66CE9EC67A92}"/>
    <cellStyle name="Heading 3 2 3 3 5 3 2 2 2" xfId="13696" xr:uid="{5CAFE874-6C97-413E-8F96-7C4D1C5890FA}"/>
    <cellStyle name="Heading 3 2 3 3 5 3 2 2 2 2" xfId="27929" xr:uid="{0A76EAFC-24F2-436E-972F-A950DA5E7C43}"/>
    <cellStyle name="Heading 3 2 3 3 5 3 2 2 3" xfId="19756" xr:uid="{22DA690E-1407-4339-8C7A-46ADBD18489A}"/>
    <cellStyle name="Heading 3 2 3 3 5 3 2 2 4" xfId="22030" xr:uid="{3C3CC321-FCA3-4D3E-B4DB-E5659D65442C}"/>
    <cellStyle name="Heading 3 2 3 3 5 3 2 3" xfId="10777" xr:uid="{6C04C6B4-E5E0-48A5-831A-87979EE4597E}"/>
    <cellStyle name="Heading 3 2 3 3 5 3 2 3 2" xfId="25012" xr:uid="{41724A27-1A82-4B91-99B6-7194FBABF8AE}"/>
    <cellStyle name="Heading 3 2 3 3 5 3 2 4" xfId="16804" xr:uid="{5E3468D7-CCE1-4942-B604-51F2809E3066}"/>
    <cellStyle name="Heading 3 2 3 3 5 3 2 5" xfId="20734" xr:uid="{B18A7FAD-8131-4D97-881D-52813D171E1D}"/>
    <cellStyle name="Heading 3 2 3 3 5 3 3" xfId="4417" xr:uid="{0F3E1AA8-E8E1-4789-B280-95F3F04F640A}"/>
    <cellStyle name="Heading 3 2 3 3 5 3 3 2" xfId="11318" xr:uid="{BA0A7A67-E535-4B58-97DD-0F669B832F66}"/>
    <cellStyle name="Heading 3 2 3 3 5 3 3 2 2" xfId="25553" xr:uid="{DC58E3FE-3DA7-4BC7-80B6-C1E26A60F6F1}"/>
    <cellStyle name="Heading 3 2 3 3 5 3 3 3" xfId="17345" xr:uid="{BE8FF6C8-17A3-4990-9A0D-F40D857C6275}"/>
    <cellStyle name="Heading 3 2 3 3 5 3 3 4" xfId="20986" xr:uid="{17028818-BD6C-42ED-98A1-0A6800DDD9D0}"/>
    <cellStyle name="Heading 3 2 3 3 5 3 4" xfId="6101" xr:uid="{B1F96B9D-CE10-494A-86C6-DC4C7E5B3CA8}"/>
    <cellStyle name="Heading 3 2 3 3 5 3 4 2" xfId="9432" xr:uid="{0D6B523D-918D-431F-8FF2-22FAA54C3CF8}"/>
    <cellStyle name="Heading 3 2 3 3 5 3 4 2 2" xfId="23672" xr:uid="{98524DBD-1CD1-4D57-A024-988816DE2DD7}"/>
    <cellStyle name="Heading 3 2 3 3 5 3 4 3" xfId="15467" xr:uid="{69311F80-5A52-4843-8041-AE014FC5A508}"/>
    <cellStyle name="Heading 3 2 3 3 5 3 4 4" xfId="21754" xr:uid="{33302207-E7AD-4D34-81B6-9759DABE609A}"/>
    <cellStyle name="Heading 3 2 3 3 5 3 5" xfId="5183" xr:uid="{50A5C9CF-8C36-4EBD-BFAD-16CCD5D20B47}"/>
    <cellStyle name="Heading 3 2 3 3 5 3 5 2" xfId="12059" xr:uid="{B61F88EF-14BB-4CD5-80F8-50A2B6B81A5F}"/>
    <cellStyle name="Heading 3 2 3 3 5 3 5 2 2" xfId="26292" xr:uid="{E5BD7058-B1EC-429E-ACF2-909EB9311D29}"/>
    <cellStyle name="Heading 3 2 3 3 5 3 5 3" xfId="18111" xr:uid="{DBF64EC8-1AE7-4881-9C8B-D5DD74094961}"/>
    <cellStyle name="Heading 3 2 3 3 5 3 5 4" xfId="21455" xr:uid="{A66E6CDC-6245-409F-BA10-7B95CC7B7AF8}"/>
    <cellStyle name="Heading 3 2 3 3 5 3 6" xfId="4753" xr:uid="{1F9ED8E8-5886-422E-B77B-94CB811E814C}"/>
    <cellStyle name="Heading 3 2 3 3 5 3 6 2" xfId="11633" xr:uid="{53436587-64E4-42F0-B9C7-3F8DC6B59AA1}"/>
    <cellStyle name="Heading 3 2 3 3 5 3 6 2 2" xfId="25866" xr:uid="{93B4EFCF-2331-4FF5-B6D9-F3EEDE663B9B}"/>
    <cellStyle name="Heading 3 2 3 3 5 3 6 3" xfId="17681" xr:uid="{89AD0094-810A-49FE-9F4F-738006B49BD8}"/>
    <cellStyle name="Heading 3 2 3 3 5 3 6 4" xfId="21154" xr:uid="{04700380-F3C0-4A28-A3AA-C17A438A85E0}"/>
    <cellStyle name="Heading 3 2 3 3 5 3 7" xfId="7855" xr:uid="{5166C583-6122-49C6-BC55-F44F05F109B8}"/>
    <cellStyle name="Heading 3 2 3 3 5 3 7 2" xfId="20163" xr:uid="{C9F814E1-DC37-4B33-A827-FD7D38AC2DA9}"/>
    <cellStyle name="Heading 3 2 3 3 5 3 7 3" xfId="22145" xr:uid="{65C446C9-0857-47CF-BF17-525B8C36B0BA}"/>
    <cellStyle name="Heading 3 2 3 3 5 3 8" xfId="8637" xr:uid="{C87FECEE-42EC-4AC7-B009-6FB78BA23184}"/>
    <cellStyle name="Heading 3 2 3 3 5 3 8 2" xfId="22885" xr:uid="{1D9D8A98-A582-4805-AEA2-D2488F62DDD0}"/>
    <cellStyle name="Heading 3 2 3 3 5 3 9" xfId="14670" xr:uid="{44E2AE2A-1045-4703-9508-D01DA9264220}"/>
    <cellStyle name="Heading 3 2 3 3 6" xfId="1282" xr:uid="{D2A40E38-C829-45E4-9C58-C63578F99AA5}"/>
    <cellStyle name="Heading 3 2 3 3 6 10" xfId="14516" xr:uid="{A9D7A613-8679-40D5-90DE-5D2A5D9EF40B}"/>
    <cellStyle name="Heading 3 2 3 3 6 11" xfId="14778" xr:uid="{8BF5446F-C71B-4E4C-BE02-615D475EC8A5}"/>
    <cellStyle name="Heading 3 2 3 3 6 2" xfId="3671" xr:uid="{3981AC31-3ACA-4122-AEF8-A44626763977}"/>
    <cellStyle name="Heading 3 2 3 3 6 2 2" xfId="7291" xr:uid="{0FE19CF1-0069-413B-9E18-137430A7DE70}"/>
    <cellStyle name="Heading 3 2 3 3 6 2 2 2" xfId="13541" xr:uid="{A0A0843B-5B7C-453F-80E4-C1064CB1FF98}"/>
    <cellStyle name="Heading 3 2 3 3 6 2 2 2 2" xfId="27774" xr:uid="{B14E5437-8CA6-4115-9CC8-E0F8A7CB6B70}"/>
    <cellStyle name="Heading 3 2 3 3 6 2 2 3" xfId="19601" xr:uid="{7A375A11-EEB2-465D-8EF0-80A1E760461F}"/>
    <cellStyle name="Heading 3 2 3 3 6 2 2 4" xfId="21875" xr:uid="{43260E1B-A71F-4905-9AEC-010CD5EF35A7}"/>
    <cellStyle name="Heading 3 2 3 3 6 2 3" xfId="10623" xr:uid="{EBDBF674-0C46-48E1-89F7-5B2F535D40BD}"/>
    <cellStyle name="Heading 3 2 3 3 6 2 3 2" xfId="24858" xr:uid="{E5BC6320-E02F-4AB9-8C1D-A679C6DF1401}"/>
    <cellStyle name="Heading 3 2 3 3 6 2 4" xfId="16650" xr:uid="{DAA93BB3-C6F2-4B7D-B8A5-EEDD26DAA61B}"/>
    <cellStyle name="Heading 3 2 3 3 6 2 5" xfId="20580" xr:uid="{5A5FB73E-D15F-4A5E-A07E-E918B5A9977C}"/>
    <cellStyle name="Heading 3 2 3 3 6 3" xfId="4263" xr:uid="{BBEFC830-8A0F-46B7-B6E2-ED8FF6AF7152}"/>
    <cellStyle name="Heading 3 2 3 3 6 3 2" xfId="11164" xr:uid="{98F41406-D240-499D-9EB9-4FECD8633389}"/>
    <cellStyle name="Heading 3 2 3 3 6 3 2 2" xfId="25399" xr:uid="{AD8D85D6-2BBC-4C7C-93B8-3707AE65A3E0}"/>
    <cellStyle name="Heading 3 2 3 3 6 3 3" xfId="17191" xr:uid="{B71AB163-E028-4847-BF1B-0B70A9735D2A}"/>
    <cellStyle name="Heading 3 2 3 3 6 3 4" xfId="20832" xr:uid="{5A930F9F-587D-42B7-94C6-FCC0F11A35A4}"/>
    <cellStyle name="Heading 3 2 3 3 6 4" xfId="6078" xr:uid="{C6632998-39F4-4352-8E65-72E4934BE998}"/>
    <cellStyle name="Heading 3 2 3 3 6 4 2" xfId="9409" xr:uid="{757FD0CD-7954-45BB-B024-3D7D44C84D95}"/>
    <cellStyle name="Heading 3 2 3 3 6 4 2 2" xfId="23649" xr:uid="{377A0B58-50CB-4176-B070-F0B25EA275F0}"/>
    <cellStyle name="Heading 3 2 3 3 6 4 3" xfId="15444" xr:uid="{C29695BD-5B14-4B9D-8607-CBF188081369}"/>
    <cellStyle name="Heading 3 2 3 3 6 4 4" xfId="21732" xr:uid="{D74AF646-C07D-4659-840B-2199D407F444}"/>
    <cellStyle name="Heading 3 2 3 3 6 5" xfId="5027" xr:uid="{94285C44-798C-45B0-ADC4-B72F0EA20330}"/>
    <cellStyle name="Heading 3 2 3 3 6 5 2" xfId="11903" xr:uid="{D8CE6124-3B27-45CF-A0BB-58BAA41488F6}"/>
    <cellStyle name="Heading 3 2 3 3 6 5 2 2" xfId="26136" xr:uid="{77B40DB1-8FBC-48E9-8C6E-96FA969190A7}"/>
    <cellStyle name="Heading 3 2 3 3 6 5 3" xfId="17955" xr:uid="{EB4AAF3D-C64B-4464-876C-D14F80444D00}"/>
    <cellStyle name="Heading 3 2 3 3 6 5 4" xfId="21299" xr:uid="{9EE61DC9-0BE9-4DD2-BB1F-3842E38DE88A}"/>
    <cellStyle name="Heading 3 2 3 3 6 6" xfId="6959" xr:uid="{8B2A23E0-816E-4293-803B-5FA59F9D39A9}"/>
    <cellStyle name="Heading 3 2 3 3 6 6 2" xfId="13209" xr:uid="{B8472CDD-C326-45FD-A21E-A7D7C043AF8A}"/>
    <cellStyle name="Heading 3 2 3 3 6 6 2 2" xfId="27442" xr:uid="{353599DE-CEEC-4E58-94B8-1761C6F0951C}"/>
    <cellStyle name="Heading 3 2 3 3 6 6 3" xfId="19269" xr:uid="{5A1E3474-EAD1-4B12-BFF9-AA3CB144E722}"/>
    <cellStyle name="Heading 3 2 3 3 6 6 4" xfId="21821" xr:uid="{A70098C4-83C5-47E7-9429-EA8C0D98A92E}"/>
    <cellStyle name="Heading 3 2 3 3 6 7" xfId="7999" xr:uid="{DB67BE67-706C-4AB5-927C-08E0F6218480}"/>
    <cellStyle name="Heading 3 2 3 3 6 7 2" xfId="20307" xr:uid="{D452A33B-F701-4978-922F-E13FD2535F7C}"/>
    <cellStyle name="Heading 3 2 3 3 6 7 3" xfId="22289" xr:uid="{DFB912D0-E286-420C-AD31-8DCA25895B89}"/>
    <cellStyle name="Heading 3 2 3 3 6 8" xfId="8480" xr:uid="{6A9E6F74-2D5E-4633-B4DF-A8890BD72E25}"/>
    <cellStyle name="Heading 3 2 3 3 6 8 2" xfId="22730" xr:uid="{B91D34A5-F8C0-4AB7-BB10-D6546E34BC38}"/>
    <cellStyle name="Heading 3 2 3 3 6 9" xfId="8125" xr:uid="{E23D7EB7-154F-4FD6-8AB7-46BCCB9D2AF8}"/>
    <cellStyle name="Heading 3 2 3 3 6 9 2" xfId="22397" xr:uid="{6C516A0E-D580-4E91-8E01-9C9D92A54798}"/>
    <cellStyle name="Heading 3 2 3 3 7" xfId="2418" xr:uid="{8CE9E341-1BB0-4760-A8AA-DEC8DFBE3660}"/>
    <cellStyle name="Heading 3 2 3 3 7 10" xfId="20453" xr:uid="{5CE1BD70-6FE6-4AB3-80FD-F1EF1C022800}"/>
    <cellStyle name="Heading 3 2 3 3 7 2" xfId="3614" xr:uid="{89ACF903-FE6A-4FA2-83DA-EB23E392173F}"/>
    <cellStyle name="Heading 3 2 3 3 7 2 2" xfId="7244" xr:uid="{F885D146-D834-4F24-A137-3788FC7D9E9A}"/>
    <cellStyle name="Heading 3 2 3 3 7 2 2 2" xfId="13494" xr:uid="{4E79241A-554B-470A-B584-DE446ACA1F76}"/>
    <cellStyle name="Heading 3 2 3 3 7 2 2 2 2" xfId="27727" xr:uid="{B0F22FD8-2D16-4E93-8FB7-E3656A63CA56}"/>
    <cellStyle name="Heading 3 2 3 3 7 2 2 3" xfId="19554" xr:uid="{152B75F3-AD93-47DB-B869-D36C584B321B}"/>
    <cellStyle name="Heading 3 2 3 3 7 2 2 4" xfId="21828" xr:uid="{A91D74B2-1AD6-430A-9678-55A4B2FCB515}"/>
    <cellStyle name="Heading 3 2 3 3 7 2 3" xfId="10577" xr:uid="{086FB3EA-6486-4957-B1FF-7F5206AD975F}"/>
    <cellStyle name="Heading 3 2 3 3 7 2 3 2" xfId="24815" xr:uid="{E50EFDD8-8FB5-4BE2-AA53-203EA3F4DA68}"/>
    <cellStyle name="Heading 3 2 3 3 7 2 4" xfId="16607" xr:uid="{D4634AAB-BB7C-4F70-8801-4F0CFD930822}"/>
    <cellStyle name="Heading 3 2 3 3 7 2 5" xfId="20537" xr:uid="{B1C2AFC5-AE14-49E4-9492-83870BF5F40C}"/>
    <cellStyle name="Heading 3 2 3 3 7 3" xfId="4220" xr:uid="{9F44F394-AEF2-471E-8DCF-374F3428986F}"/>
    <cellStyle name="Heading 3 2 3 3 7 3 2" xfId="11121" xr:uid="{06E31B80-0DA4-47B2-9A8A-F54E034FE216}"/>
    <cellStyle name="Heading 3 2 3 3 7 3 2 2" xfId="25356" xr:uid="{314B3891-636E-4E4C-8E20-A79779CA21C5}"/>
    <cellStyle name="Heading 3 2 3 3 7 3 3" xfId="17148" xr:uid="{0EE659D8-E010-4FFC-A330-1F6A8D488670}"/>
    <cellStyle name="Heading 3 2 3 3 7 3 4" xfId="20789" xr:uid="{AE015B03-4CA3-4486-A21B-7458CB75A311}"/>
    <cellStyle name="Heading 3 2 3 3 7 4" xfId="6025" xr:uid="{B70F3730-ED15-4FE8-A53E-2F343CCB9737}"/>
    <cellStyle name="Heading 3 2 3 3 7 4 2" xfId="9356" xr:uid="{2C6CEA4B-B26A-4A8A-BB1B-43C112451EFE}"/>
    <cellStyle name="Heading 3 2 3 3 7 4 2 2" xfId="23596" xr:uid="{39984316-DF04-4526-817D-EBCA91FCB181}"/>
    <cellStyle name="Heading 3 2 3 3 7 4 3" xfId="15391" xr:uid="{0EF322C4-F8D1-433F-88EC-23074B5536FC}"/>
    <cellStyle name="Heading 3 2 3 3 7 4 4" xfId="21679" xr:uid="{7597B812-11AE-41C1-841D-8547B29FE54F}"/>
    <cellStyle name="Heading 3 2 3 3 7 5" xfId="4978" xr:uid="{6989ECD6-E033-4676-B1C6-4E7689CBB218}"/>
    <cellStyle name="Heading 3 2 3 3 7 5 2" xfId="11854" xr:uid="{D2F7FE2B-7E07-48B4-B171-947DEEC61FB1}"/>
    <cellStyle name="Heading 3 2 3 3 7 5 2 2" xfId="26087" xr:uid="{DE7CFF0F-5169-450F-8B3F-F71941710EDA}"/>
    <cellStyle name="Heading 3 2 3 3 7 5 3" xfId="17906" xr:uid="{589D2FCB-94DC-40A6-8598-5041F6E1E2F3}"/>
    <cellStyle name="Heading 3 2 3 3 7 5 4" xfId="21250" xr:uid="{3949F703-E209-42D4-8767-1AEB7D5FFCE0}"/>
    <cellStyle name="Heading 3 2 3 3 7 6" xfId="4992" xr:uid="{B681506D-4C85-49E8-A1E7-58F0E29CD16E}"/>
    <cellStyle name="Heading 3 2 3 3 7 6 2" xfId="11868" xr:uid="{F87A0173-B018-4512-B197-9B7C7669B67F}"/>
    <cellStyle name="Heading 3 2 3 3 7 6 2 2" xfId="26101" xr:uid="{ECDAAAB9-E0A5-4454-BFB2-8137E297A65F}"/>
    <cellStyle name="Heading 3 2 3 3 7 6 3" xfId="17920" xr:uid="{529A09FD-24D0-4D47-912B-1F3BCE4E57C9}"/>
    <cellStyle name="Heading 3 2 3 3 7 6 4" xfId="21264" xr:uid="{43674BD3-D882-4CE3-85B1-803B705EEAC6}"/>
    <cellStyle name="Heading 3 2 3 3 7 7" xfId="7843" xr:uid="{2AE4D31B-1087-44BE-A7E1-708167A60426}"/>
    <cellStyle name="Heading 3 2 3 3 7 7 2" xfId="20151" xr:uid="{C7A13371-0339-4724-BFCB-09069A37C553}"/>
    <cellStyle name="Heading 3 2 3 3 7 7 3" xfId="22133" xr:uid="{44AB24DA-6A21-42F9-99CF-CA753BA6AD4D}"/>
    <cellStyle name="Heading 3 2 3 3 7 8" xfId="8431" xr:uid="{A90C0C1B-1315-46AA-A2A6-9F9CB7D00D96}"/>
    <cellStyle name="Heading 3 2 3 3 7 8 2" xfId="22683" xr:uid="{A8FBF23A-867F-484A-9046-6A54A85A846A}"/>
    <cellStyle name="Heading 3 2 3 3 7 9" xfId="14473" xr:uid="{4EA3F8F8-3395-48CF-B56A-FB66F85B7ABA}"/>
    <cellStyle name="Heading 3 2 3 3 8" xfId="28288" xr:uid="{300633FD-D3F8-4C01-9D45-4B6FAD6A6EAF}"/>
    <cellStyle name="Heading 3 2 3 3 9" xfId="32283" xr:uid="{581E82E0-1BFA-4EAD-A15F-528BF9AB6BB2}"/>
    <cellStyle name="Heading 3 2 3 4" xfId="960" xr:uid="{6C29F8B6-96BA-4435-BF21-0521BA42E7B7}"/>
    <cellStyle name="Heading 3 2 3 4 2" xfId="1011" xr:uid="{B3D01124-9AA7-4143-BD5E-F6E491271A5E}"/>
    <cellStyle name="Heading 3 2 3 4 2 2" xfId="1164" xr:uid="{24C978E4-61FE-4E28-A638-815F6BBF91F2}"/>
    <cellStyle name="Heading 3 2 3 4 2 2 2" xfId="1411" xr:uid="{498AD90D-2527-43FD-9300-6FC4F03D2359}"/>
    <cellStyle name="Heading 3 2 3 4 2 2 2 10" xfId="14587" xr:uid="{6B7C028D-521A-4B85-B4F4-F45A114721BE}"/>
    <cellStyle name="Heading 3 2 3 4 2 2 2 11" xfId="15173" xr:uid="{1641E4DA-CBF3-41A8-A333-10F7EEA1144C}"/>
    <cellStyle name="Heading 3 2 3 4 2 2 2 2" xfId="3746" xr:uid="{49F2CBA0-DCC7-419A-85B4-308C5E4BF201}"/>
    <cellStyle name="Heading 3 2 3 4 2 2 2 2 2" xfId="7362" xr:uid="{1DA47C27-7288-4C3F-ADB9-08716A4FED48}"/>
    <cellStyle name="Heading 3 2 3 4 2 2 2 2 2 2" xfId="13612" xr:uid="{EE6B475E-B429-4161-9F46-F0EFF4C668A5}"/>
    <cellStyle name="Heading 3 2 3 4 2 2 2 2 2 2 2" xfId="27845" xr:uid="{3AE568CC-560D-47E3-9C19-8290E6263459}"/>
    <cellStyle name="Heading 3 2 3 4 2 2 2 2 2 3" xfId="19672" xr:uid="{324BAE58-D8F4-4BCA-AD1D-B32DFCBAF9CC}"/>
    <cellStyle name="Heading 3 2 3 4 2 2 2 2 2 4" xfId="21946" xr:uid="{23D1B1E6-3077-424A-A64D-C189467A0971}"/>
    <cellStyle name="Heading 3 2 3 4 2 2 2 2 3" xfId="10694" xr:uid="{78455635-49F3-4109-90E6-5DE97545BFF8}"/>
    <cellStyle name="Heading 3 2 3 4 2 2 2 2 3 2" xfId="24929" xr:uid="{ADD7156F-A429-4759-A46F-B141A2F480BF}"/>
    <cellStyle name="Heading 3 2 3 4 2 2 2 2 4" xfId="16721" xr:uid="{3B165CFD-7156-4F86-B64F-9787A1D7C4FD}"/>
    <cellStyle name="Heading 3 2 3 4 2 2 2 2 5" xfId="20651" xr:uid="{810E9CBC-5A08-4BB3-AC85-CBBAB823C58E}"/>
    <cellStyle name="Heading 3 2 3 4 2 2 2 3" xfId="4334" xr:uid="{AF6EE981-5FFF-422D-86B0-DC5B8A7A4E32}"/>
    <cellStyle name="Heading 3 2 3 4 2 2 2 3 2" xfId="11235" xr:uid="{DB8069F9-0A55-42CD-838E-064A70D1685D}"/>
    <cellStyle name="Heading 3 2 3 4 2 2 2 3 2 2" xfId="25470" xr:uid="{A2E53C86-C877-465D-A36F-268479666EE3}"/>
    <cellStyle name="Heading 3 2 3 4 2 2 2 3 3" xfId="17262" xr:uid="{B31971AE-2272-4827-8FAE-EA021D8B89AA}"/>
    <cellStyle name="Heading 3 2 3 4 2 2 2 3 4" xfId="20903" xr:uid="{D18B2A24-426E-42BA-99B1-F46963D7F7B4}"/>
    <cellStyle name="Heading 3 2 3 4 2 2 2 4" xfId="5935" xr:uid="{03473276-43DE-4FB2-AA80-F153DCBD5566}"/>
    <cellStyle name="Heading 3 2 3 4 2 2 2 4 2" xfId="9266" xr:uid="{CF069A01-2C6A-4DCA-8028-2D6BA01A7429}"/>
    <cellStyle name="Heading 3 2 3 4 2 2 2 4 2 2" xfId="23506" xr:uid="{939D263C-C488-4BFA-B243-1D153D7D0155}"/>
    <cellStyle name="Heading 3 2 3 4 2 2 2 4 3" xfId="15301" xr:uid="{5FDE89D1-DC56-441E-889C-22FE852210B2}"/>
    <cellStyle name="Heading 3 2 3 4 2 2 2 4 4" xfId="21597" xr:uid="{77CE5115-9CBF-4CE2-B40A-7B142F7089B2}"/>
    <cellStyle name="Heading 3 2 3 4 2 2 2 5" xfId="5098" xr:uid="{BDFC79A3-17E3-41E1-BC42-81CBC13AFA4E}"/>
    <cellStyle name="Heading 3 2 3 4 2 2 2 5 2" xfId="11974" xr:uid="{426B68F4-AE7A-4E9E-B228-0157D891BF22}"/>
    <cellStyle name="Heading 3 2 3 4 2 2 2 5 2 2" xfId="26207" xr:uid="{B2510280-A0B0-4D10-BF03-DDEA7207F375}"/>
    <cellStyle name="Heading 3 2 3 4 2 2 2 5 3" xfId="18026" xr:uid="{A558F88D-663B-4CE8-BD63-F0EF23993094}"/>
    <cellStyle name="Heading 3 2 3 4 2 2 2 5 4" xfId="21370" xr:uid="{05BD26A8-0162-4AAB-A09C-1F41DB0AA695}"/>
    <cellStyle name="Heading 3 2 3 4 2 2 2 6" xfId="4690" xr:uid="{2952D067-EFF9-4D4B-8048-A9936401CDFD}"/>
    <cellStyle name="Heading 3 2 3 4 2 2 2 6 2" xfId="11572" xr:uid="{CC59CB01-08F3-41BF-8E51-E370317DD3CE}"/>
    <cellStyle name="Heading 3 2 3 4 2 2 2 6 2 2" xfId="25805" xr:uid="{36C05BE6-A562-4194-86A3-89C6147B90CB}"/>
    <cellStyle name="Heading 3 2 3 4 2 2 2 6 3" xfId="17618" xr:uid="{F7DF9D30-97BA-4477-AAE7-08F0C42CE499}"/>
    <cellStyle name="Heading 3 2 3 4 2 2 2 6 4" xfId="21139" xr:uid="{B4D915BD-C148-4D3C-9E92-A794BBCD3B20}"/>
    <cellStyle name="Heading 3 2 3 4 2 2 2 7" xfId="4556" xr:uid="{04DAB8BF-915D-4AE0-959C-5519A0CDA06B}"/>
    <cellStyle name="Heading 3 2 3 4 2 2 2 7 2" xfId="17484" xr:uid="{FC3531F3-229B-4B46-80E3-4105E311DE25}"/>
    <cellStyle name="Heading 3 2 3 4 2 2 2 7 3" xfId="21091" xr:uid="{300393E3-7953-41B4-8521-FD49CF105DAE}"/>
    <cellStyle name="Heading 3 2 3 4 2 2 2 8" xfId="8552" xr:uid="{A147EA92-C3DE-4C8E-B5E2-F7E5B176BF21}"/>
    <cellStyle name="Heading 3 2 3 4 2 2 2 8 2" xfId="22801" xr:uid="{E6404424-B444-4641-90F1-75AC963AEACF}"/>
    <cellStyle name="Heading 3 2 3 4 2 2 2 9" xfId="8011" xr:uid="{5DE35A33-1520-44F6-A626-BA8E47B18E6E}"/>
    <cellStyle name="Heading 3 2 3 4 2 2 2 9 2" xfId="22301" xr:uid="{C19307ED-B3CC-43AD-821D-A2F02F0D5C56}"/>
    <cellStyle name="Heading 3 2 3 4 2 2 3" xfId="2486" xr:uid="{06789EF8-FD51-4B99-9211-A9AE62ED9140}"/>
    <cellStyle name="Heading 3 2 3 4 2 2 3 10" xfId="20513" xr:uid="{B4EB7B9C-E12C-4B0F-A5B2-9718AC07DFFE}"/>
    <cellStyle name="Heading 3 2 3 4 2 2 3 2" xfId="3832" xr:uid="{C85FD68A-DA56-4198-9BD6-5736D9A1634D}"/>
    <cellStyle name="Heading 3 2 3 4 2 2 3 2 2" xfId="7447" xr:uid="{0A09377E-4F6D-41A2-88D7-EAA67F62C9B1}"/>
    <cellStyle name="Heading 3 2 3 4 2 2 3 2 2 2" xfId="13697" xr:uid="{623A5156-5807-4AAE-999B-5471E3AEC9F0}"/>
    <cellStyle name="Heading 3 2 3 4 2 2 3 2 2 2 2" xfId="27930" xr:uid="{4A23C2C9-25C6-4CBB-9E4B-ACEF8700F504}"/>
    <cellStyle name="Heading 3 2 3 4 2 2 3 2 2 3" xfId="19757" xr:uid="{685F8675-598A-4B7D-B075-7DD5507EBB2B}"/>
    <cellStyle name="Heading 3 2 3 4 2 2 3 2 2 4" xfId="22031" xr:uid="{20166893-7BDF-41C3-ABEA-89CCB7AA0D50}"/>
    <cellStyle name="Heading 3 2 3 4 2 2 3 2 3" xfId="10778" xr:uid="{F6F05E4F-A49A-4094-AF5D-FD6337644F07}"/>
    <cellStyle name="Heading 3 2 3 4 2 2 3 2 3 2" xfId="25013" xr:uid="{B90434D0-EF01-44AF-B0D3-D8237725ADA0}"/>
    <cellStyle name="Heading 3 2 3 4 2 2 3 2 4" xfId="16805" xr:uid="{E75DE8D3-589B-4EF0-A3C7-0C1C08524F18}"/>
    <cellStyle name="Heading 3 2 3 4 2 2 3 2 5" xfId="20735" xr:uid="{7AE9B926-5C23-476B-87D4-4015B0A01B13}"/>
    <cellStyle name="Heading 3 2 3 4 2 2 3 3" xfId="4418" xr:uid="{7B8C66F6-FF63-41AD-94EF-3BA405613246}"/>
    <cellStyle name="Heading 3 2 3 4 2 2 3 3 2" xfId="11319" xr:uid="{6DE16EA6-C678-4712-B52B-BA3987A8061E}"/>
    <cellStyle name="Heading 3 2 3 4 2 2 3 3 2 2" xfId="25554" xr:uid="{FA483140-4687-48B4-A2E1-12E8735EBC64}"/>
    <cellStyle name="Heading 3 2 3 4 2 2 3 3 3" xfId="17346" xr:uid="{4CD34446-FC05-40B0-B3FB-3622F3300A50}"/>
    <cellStyle name="Heading 3 2 3 4 2 2 3 3 4" xfId="20987" xr:uid="{AB970F9A-CE5D-4E1D-849F-7137192A13AB}"/>
    <cellStyle name="Heading 3 2 3 4 2 2 3 4" xfId="6152" xr:uid="{97E243DD-9512-48F1-963D-AAA09CCFFEDB}"/>
    <cellStyle name="Heading 3 2 3 4 2 2 3 4 2" xfId="9483" xr:uid="{8E524C21-4F3F-4189-9D1B-47C2D04B256C}"/>
    <cellStyle name="Heading 3 2 3 4 2 2 3 4 2 2" xfId="23723" xr:uid="{A87BC761-E3D2-412E-B3E3-96C6BE4BA004}"/>
    <cellStyle name="Heading 3 2 3 4 2 2 3 4 3" xfId="15518" xr:uid="{C0CDDBE3-A875-4B53-A9A4-9589CD2AE0D1}"/>
    <cellStyle name="Heading 3 2 3 4 2 2 3 4 4" xfId="21803" xr:uid="{A42849C4-1BBC-469E-BDC4-530041440B87}"/>
    <cellStyle name="Heading 3 2 3 4 2 2 3 5" xfId="5184" xr:uid="{DB8FB652-76F1-4184-9FD2-8FC2C9BE03DE}"/>
    <cellStyle name="Heading 3 2 3 4 2 2 3 5 2" xfId="12060" xr:uid="{04E630C0-F3E0-453C-BEC6-1D80FBB22FA1}"/>
    <cellStyle name="Heading 3 2 3 4 2 2 3 5 2 2" xfId="26293" xr:uid="{29DEA418-D3EB-40D7-83C3-6243E3A44C81}"/>
    <cellStyle name="Heading 3 2 3 4 2 2 3 5 3" xfId="18112" xr:uid="{96DA3B0A-07AB-4B09-A965-680BA21B12FE}"/>
    <cellStyle name="Heading 3 2 3 4 2 2 3 5 4" xfId="21456" xr:uid="{EE07D2AF-5E7B-4A95-84DC-2A9AD32C21C8}"/>
    <cellStyle name="Heading 3 2 3 4 2 2 3 6" xfId="4910" xr:uid="{D1DE83AB-F6C8-48AA-8DD1-64A7086C3CF7}"/>
    <cellStyle name="Heading 3 2 3 4 2 2 3 6 2" xfId="11786" xr:uid="{6579CC5C-9C8C-4878-85CE-3617340363FD}"/>
    <cellStyle name="Heading 3 2 3 4 2 2 3 6 2 2" xfId="26019" xr:uid="{79EE3ACE-741F-4FF8-A4DF-EAEC5E600027}"/>
    <cellStyle name="Heading 3 2 3 4 2 2 3 6 3" xfId="17838" xr:uid="{920EED42-AE39-4A08-8C77-002A85EDADD2}"/>
    <cellStyle name="Heading 3 2 3 4 2 2 3 6 4" xfId="21229" xr:uid="{754DB12D-5ACE-4C0E-A7D7-9FE60E3BD8D4}"/>
    <cellStyle name="Heading 3 2 3 4 2 2 3 7" xfId="7934" xr:uid="{B37FBBB8-0340-44AD-9B8C-4896E5F25447}"/>
    <cellStyle name="Heading 3 2 3 4 2 2 3 7 2" xfId="20242" xr:uid="{17138792-055A-47BA-8C3A-2DE6683F9F50}"/>
    <cellStyle name="Heading 3 2 3 4 2 2 3 7 3" xfId="22224" xr:uid="{252F4F78-7C5E-4260-A6F3-9749B5D44375}"/>
    <cellStyle name="Heading 3 2 3 4 2 2 3 8" xfId="8638" xr:uid="{3BFD0551-1568-4C57-B6E5-C11BCB7A1220}"/>
    <cellStyle name="Heading 3 2 3 4 2 2 3 8 2" xfId="22886" xr:uid="{EFA4EAEB-1EA8-4271-A060-13CD1EA76D0C}"/>
    <cellStyle name="Heading 3 2 3 4 2 2 3 9" xfId="14671" xr:uid="{FAEA1DD7-F7ED-4BDA-A5EE-DC6B7A404698}"/>
    <cellStyle name="Heading 3 2 3 4 2 3" xfId="1165" xr:uid="{44E424B3-1F2A-45B8-9744-5EA5B23D786A}"/>
    <cellStyle name="Heading 3 2 3 4 2 3 2" xfId="1412" xr:uid="{C953EF51-58C3-4BFE-8521-CED542322301}"/>
    <cellStyle name="Heading 3 2 3 4 2 3 2 10" xfId="14588" xr:uid="{E1B3AE35-CC28-45DC-925B-A825BE0507DD}"/>
    <cellStyle name="Heading 3 2 3 4 2 3 2 11" xfId="14134" xr:uid="{5FBAB8F3-79A7-4F1E-87BF-2243ACC1F8DE}"/>
    <cellStyle name="Heading 3 2 3 4 2 3 2 2" xfId="3747" xr:uid="{16A560F6-D72F-4C28-9D62-61340CD63308}"/>
    <cellStyle name="Heading 3 2 3 4 2 3 2 2 2" xfId="7363" xr:uid="{E389EE84-48A9-4CF8-B68B-D7A5F3470988}"/>
    <cellStyle name="Heading 3 2 3 4 2 3 2 2 2 2" xfId="13613" xr:uid="{2D3F88D5-FFB5-4A55-AA18-1A1A6EEC63B7}"/>
    <cellStyle name="Heading 3 2 3 4 2 3 2 2 2 2 2" xfId="27846" xr:uid="{31377B03-FE21-43EE-B864-49776035277B}"/>
    <cellStyle name="Heading 3 2 3 4 2 3 2 2 2 3" xfId="19673" xr:uid="{7A21A737-3A1C-4FB6-A932-F3312CC67D84}"/>
    <cellStyle name="Heading 3 2 3 4 2 3 2 2 2 4" xfId="21947" xr:uid="{43872790-B405-460E-9080-B78227AB2A6B}"/>
    <cellStyle name="Heading 3 2 3 4 2 3 2 2 3" xfId="10695" xr:uid="{85753B91-151E-48C8-B5C9-844243E38ED2}"/>
    <cellStyle name="Heading 3 2 3 4 2 3 2 2 3 2" xfId="24930" xr:uid="{5EC8AFF5-9FA7-4DAD-9629-3A145B4F00CE}"/>
    <cellStyle name="Heading 3 2 3 4 2 3 2 2 4" xfId="16722" xr:uid="{954B3AF1-5871-4FCE-989A-B432D9E623EE}"/>
    <cellStyle name="Heading 3 2 3 4 2 3 2 2 5" xfId="20652" xr:uid="{F317B0DF-760B-4944-8D0B-0DD62769A9A5}"/>
    <cellStyle name="Heading 3 2 3 4 2 3 2 3" xfId="4335" xr:uid="{CA0044CB-7C3B-45C0-97BA-907B8FCCD352}"/>
    <cellStyle name="Heading 3 2 3 4 2 3 2 3 2" xfId="11236" xr:uid="{DBC6AEB4-FF42-4ECC-91B3-D835DE985847}"/>
    <cellStyle name="Heading 3 2 3 4 2 3 2 3 2 2" xfId="25471" xr:uid="{FF360003-03D7-4ED8-9C3A-6D05EDFB6F2E}"/>
    <cellStyle name="Heading 3 2 3 4 2 3 2 3 3" xfId="17263" xr:uid="{D7E873D3-3F7A-4537-8C6A-268C437BC6AD}"/>
    <cellStyle name="Heading 3 2 3 4 2 3 2 3 4" xfId="20904" xr:uid="{65AFA94C-05BD-491B-978B-D66389AC13DE}"/>
    <cellStyle name="Heading 3 2 3 4 2 3 2 4" xfId="5793" xr:uid="{9296A6AE-3157-49D6-87F7-8CD10B95A701}"/>
    <cellStyle name="Heading 3 2 3 4 2 3 2 4 2" xfId="9147" xr:uid="{5EA2C903-489E-40BC-ABCF-3C719FABFAB9}"/>
    <cellStyle name="Heading 3 2 3 4 2 3 2 4 2 2" xfId="23391" xr:uid="{BB821C06-0B64-42A7-A61D-F522D85FAB5E}"/>
    <cellStyle name="Heading 3 2 3 4 2 3 2 4 3" xfId="15160" xr:uid="{ABA268CD-1EFD-4DAF-B1B2-46823A9600E1}"/>
    <cellStyle name="Heading 3 2 3 4 2 3 2 4 4" xfId="21539" xr:uid="{BDDEA82A-3745-4593-B3A2-366D3471A6EF}"/>
    <cellStyle name="Heading 3 2 3 4 2 3 2 5" xfId="5099" xr:uid="{FDD581F7-FBD7-416A-928B-2A08098B980C}"/>
    <cellStyle name="Heading 3 2 3 4 2 3 2 5 2" xfId="11975" xr:uid="{9979DA38-9952-4A08-A29E-32F6E051D613}"/>
    <cellStyle name="Heading 3 2 3 4 2 3 2 5 2 2" xfId="26208" xr:uid="{B87A9621-6A9A-4CD0-A2A3-AF7612433DED}"/>
    <cellStyle name="Heading 3 2 3 4 2 3 2 5 3" xfId="18027" xr:uid="{58269946-B358-4CDC-8C42-A8A1A8CEE9B3}"/>
    <cellStyle name="Heading 3 2 3 4 2 3 2 5 4" xfId="21371" xr:uid="{6BF02BCE-3463-44C4-AB3C-7D1CF8F88315}"/>
    <cellStyle name="Heading 3 2 3 4 2 3 2 6" xfId="4926" xr:uid="{661E32F0-806A-456C-A1FC-14447367DFA2}"/>
    <cellStyle name="Heading 3 2 3 4 2 3 2 6 2" xfId="11802" xr:uid="{C5AF3A13-7D71-464E-B62A-1B3BAFF2436E}"/>
    <cellStyle name="Heading 3 2 3 4 2 3 2 6 2 2" xfId="26035" xr:uid="{37DA2A14-6328-416A-9D60-7B7AC00CDBF0}"/>
    <cellStyle name="Heading 3 2 3 4 2 3 2 6 3" xfId="17854" xr:uid="{51B1EC49-C8A1-41B4-9A1A-401AEC31F631}"/>
    <cellStyle name="Heading 3 2 3 4 2 3 2 6 4" xfId="21236" xr:uid="{92E3EAF5-62AC-4AF6-BEEE-F05D01850EEB}"/>
    <cellStyle name="Heading 3 2 3 4 2 3 2 7" xfId="5235" xr:uid="{F107BACC-913B-422C-96C8-B1D8584145E1}"/>
    <cellStyle name="Heading 3 2 3 4 2 3 2 7 2" xfId="18163" xr:uid="{D65AFCCA-E88C-409D-95CF-3491497286AB}"/>
    <cellStyle name="Heading 3 2 3 4 2 3 2 7 3" xfId="21507" xr:uid="{BF47A6AA-7797-44C3-820B-C86534657159}"/>
    <cellStyle name="Heading 3 2 3 4 2 3 2 8" xfId="8553" xr:uid="{A9498EF9-11FA-45F6-B8AE-D303CEA09573}"/>
    <cellStyle name="Heading 3 2 3 4 2 3 2 8 2" xfId="22802" xr:uid="{9AB2236A-886D-4280-B84F-D639D37CAE17}"/>
    <cellStyle name="Heading 3 2 3 4 2 3 2 9" xfId="8123" xr:uid="{9F62E632-52F3-4749-BC22-678607FF3CAD}"/>
    <cellStyle name="Heading 3 2 3 4 2 3 2 9 2" xfId="22395" xr:uid="{EF7C7BDB-75D5-4CFF-A307-AEE13A72DAF5}"/>
    <cellStyle name="Heading 3 2 3 4 2 3 3" xfId="2429" xr:uid="{12835F47-BACA-4716-A346-55D8A8305820}"/>
    <cellStyle name="Heading 3 2 3 4 2 3 3 10" xfId="20463" xr:uid="{6F9B3245-6ABE-4C9B-BA19-59972B65C77C}"/>
    <cellStyle name="Heading 3 2 3 4 2 3 3 2" xfId="3833" xr:uid="{73796A4D-13B3-4011-B9E9-05CE926F1BE0}"/>
    <cellStyle name="Heading 3 2 3 4 2 3 3 2 2" xfId="7448" xr:uid="{60EF78E2-CC95-41AF-9CD1-DCF85AEDA8E6}"/>
    <cellStyle name="Heading 3 2 3 4 2 3 3 2 2 2" xfId="13698" xr:uid="{64E69DD6-04B3-4917-96B4-252C774E1084}"/>
    <cellStyle name="Heading 3 2 3 4 2 3 3 2 2 2 2" xfId="27931" xr:uid="{58E16DE3-53F5-4E3A-B347-0C6C299FD0C9}"/>
    <cellStyle name="Heading 3 2 3 4 2 3 3 2 2 3" xfId="19758" xr:uid="{F1855620-269D-4CDC-A1DA-1F9497A671F5}"/>
    <cellStyle name="Heading 3 2 3 4 2 3 3 2 2 4" xfId="22032" xr:uid="{8225F7C8-0965-4680-BE16-71D855939F55}"/>
    <cellStyle name="Heading 3 2 3 4 2 3 3 2 3" xfId="10779" xr:uid="{389C19E3-B3B3-4AAD-8C5A-36081AB295E9}"/>
    <cellStyle name="Heading 3 2 3 4 2 3 3 2 3 2" xfId="25014" xr:uid="{90949047-B99A-49CB-9278-0BBD080ABBD7}"/>
    <cellStyle name="Heading 3 2 3 4 2 3 3 2 4" xfId="16806" xr:uid="{FFB8EC59-681B-45F6-993D-164BE2462F91}"/>
    <cellStyle name="Heading 3 2 3 4 2 3 3 2 5" xfId="20736" xr:uid="{0ECB5158-271E-487B-B537-2FCA8B4B8C32}"/>
    <cellStyle name="Heading 3 2 3 4 2 3 3 3" xfId="4419" xr:uid="{A2C18A40-BD7B-4C97-A7E7-F4CDEE92170F}"/>
    <cellStyle name="Heading 3 2 3 4 2 3 3 3 2" xfId="11320" xr:uid="{DD037301-FE79-4CFC-A895-6456BA4338E8}"/>
    <cellStyle name="Heading 3 2 3 4 2 3 3 3 2 2" xfId="25555" xr:uid="{844DB79D-F9E7-437B-A1FF-216CDFC64C3B}"/>
    <cellStyle name="Heading 3 2 3 4 2 3 3 3 3" xfId="17347" xr:uid="{F2EDBE0F-BCCD-4375-ABA0-D6B1D5397AB8}"/>
    <cellStyle name="Heading 3 2 3 4 2 3 3 3 4" xfId="20988" xr:uid="{FF60854A-6448-41FA-A77C-19BF7BD284D6}"/>
    <cellStyle name="Heading 3 2 3 4 2 3 3 4" xfId="6047" xr:uid="{0BA3242C-D45B-4173-958F-528B100AC545}"/>
    <cellStyle name="Heading 3 2 3 4 2 3 3 4 2" xfId="9378" xr:uid="{6EB468DD-0D30-435D-8D5E-0E30D975594B}"/>
    <cellStyle name="Heading 3 2 3 4 2 3 3 4 2 2" xfId="23618" xr:uid="{30023CEB-17BD-4F63-B7EC-41284E679F2C}"/>
    <cellStyle name="Heading 3 2 3 4 2 3 3 4 3" xfId="15413" xr:uid="{1E167113-B507-4C21-8374-1AFCC78D9C98}"/>
    <cellStyle name="Heading 3 2 3 4 2 3 3 4 4" xfId="21701" xr:uid="{A213EE17-83D1-4C5D-BC50-73D455AD1920}"/>
    <cellStyle name="Heading 3 2 3 4 2 3 3 5" xfId="5185" xr:uid="{05389B07-A504-4C5E-9971-6A71C4F59103}"/>
    <cellStyle name="Heading 3 2 3 4 2 3 3 5 2" xfId="12061" xr:uid="{690712D9-1DEC-4253-B4BE-B6A4AEBAA4A7}"/>
    <cellStyle name="Heading 3 2 3 4 2 3 3 5 2 2" xfId="26294" xr:uid="{EF05CE68-A1C4-4FDF-BD3B-560B19C54FB4}"/>
    <cellStyle name="Heading 3 2 3 4 2 3 3 5 3" xfId="18113" xr:uid="{6BC1D007-9E9C-4CB2-B021-AF871BCB51C3}"/>
    <cellStyle name="Heading 3 2 3 4 2 3 3 5 4" xfId="21457" xr:uid="{FFEDBE0A-8857-4E55-945B-671BE2F6AAC8}"/>
    <cellStyle name="Heading 3 2 3 4 2 3 3 6" xfId="5815" xr:uid="{83A09963-BD9F-4669-8BCE-C67125B03809}"/>
    <cellStyle name="Heading 3 2 3 4 2 3 3 6 2" xfId="12338" xr:uid="{A2D5B341-35E2-48A5-84B7-D40289433C2F}"/>
    <cellStyle name="Heading 3 2 3 4 2 3 3 6 2 2" xfId="26571" xr:uid="{693E5AB4-953E-40B6-85CD-8C01D6018E1A}"/>
    <cellStyle name="Heading 3 2 3 4 2 3 3 6 3" xfId="18394" xr:uid="{EEC2AABF-64F8-411C-96B3-D4A781A66E6E}"/>
    <cellStyle name="Heading 3 2 3 4 2 3 3 6 4" xfId="21551" xr:uid="{EC7765D4-5280-4304-81BF-5A94B6966A45}"/>
    <cellStyle name="Heading 3 2 3 4 2 3 3 7" xfId="7863" xr:uid="{523BBC1E-DDA5-4FD8-8EDF-E2669567D070}"/>
    <cellStyle name="Heading 3 2 3 4 2 3 3 7 2" xfId="20171" xr:uid="{733BD160-1C82-4D23-A2EA-44D6CA505EE4}"/>
    <cellStyle name="Heading 3 2 3 4 2 3 3 7 3" xfId="22153" xr:uid="{4523199A-B362-495C-9C49-B9BB744AC2BA}"/>
    <cellStyle name="Heading 3 2 3 4 2 3 3 8" xfId="8639" xr:uid="{2A341425-8FED-4D17-A495-2634A4AB5CBF}"/>
    <cellStyle name="Heading 3 2 3 4 2 3 3 8 2" xfId="22887" xr:uid="{41A3B616-6000-4241-9759-BAAAD450FDDE}"/>
    <cellStyle name="Heading 3 2 3 4 2 3 3 9" xfId="14672" xr:uid="{9C621F77-3A2B-4730-B836-0C33C9DAD947}"/>
    <cellStyle name="Heading 3 2 3 4 2 4" xfId="1333" xr:uid="{3A70111D-21FB-4BB6-897A-4E205CC92511}"/>
    <cellStyle name="Heading 3 2 3 4 2 4 10" xfId="14528" xr:uid="{FE85B314-0BCC-4094-A424-57F087A7F651}"/>
    <cellStyle name="Heading 3 2 3 4 2 4 11" xfId="14369" xr:uid="{7CB52BF9-FE54-435E-AAC5-4B1C245F3181}"/>
    <cellStyle name="Heading 3 2 3 4 2 4 2" xfId="3685" xr:uid="{6CC643D3-A2F7-40B0-B783-C020C10CF7D2}"/>
    <cellStyle name="Heading 3 2 3 4 2 4 2 2" xfId="7303" xr:uid="{FC456655-86F9-4CCE-8362-577CDCF683A5}"/>
    <cellStyle name="Heading 3 2 3 4 2 4 2 2 2" xfId="13553" xr:uid="{A857BA95-FFA6-4CB8-BBC3-005C5E277820}"/>
    <cellStyle name="Heading 3 2 3 4 2 4 2 2 2 2" xfId="27786" xr:uid="{A273F4D0-5D91-43DA-8293-ED34F4468A73}"/>
    <cellStyle name="Heading 3 2 3 4 2 4 2 2 3" xfId="19613" xr:uid="{738797AA-849E-48A0-ACC2-81F23102FD15}"/>
    <cellStyle name="Heading 3 2 3 4 2 4 2 2 4" xfId="21887" xr:uid="{845B205F-306C-4E97-B553-8C6D2286F409}"/>
    <cellStyle name="Heading 3 2 3 4 2 4 2 3" xfId="10635" xr:uid="{D4E7C1A7-E288-45D4-8EDC-1A396C23183C}"/>
    <cellStyle name="Heading 3 2 3 4 2 4 2 3 2" xfId="24870" xr:uid="{3F1D85B3-C037-4575-9347-9865C07F7FD6}"/>
    <cellStyle name="Heading 3 2 3 4 2 4 2 4" xfId="16662" xr:uid="{CD1D9DEB-AB27-4AE2-B860-2D841DEB8841}"/>
    <cellStyle name="Heading 3 2 3 4 2 4 2 5" xfId="20592" xr:uid="{31064C5B-3A8C-466E-A7A9-6DBF8F4E3BC4}"/>
    <cellStyle name="Heading 3 2 3 4 2 4 3" xfId="4275" xr:uid="{CE22BEF7-B2E5-45CE-A452-F984B6EC4BF5}"/>
    <cellStyle name="Heading 3 2 3 4 2 4 3 2" xfId="11176" xr:uid="{43E2F24F-B043-4AB8-BF61-BBC90EB31439}"/>
    <cellStyle name="Heading 3 2 3 4 2 4 3 2 2" xfId="25411" xr:uid="{671FE868-458B-4333-9C67-6056ED96E446}"/>
    <cellStyle name="Heading 3 2 3 4 2 4 3 3" xfId="17203" xr:uid="{816EF651-EF24-48BB-8127-D523D7203FAE}"/>
    <cellStyle name="Heading 3 2 3 4 2 4 3 4" xfId="20844" xr:uid="{26172A71-CFEF-429F-B974-502B97C1FF51}"/>
    <cellStyle name="Heading 3 2 3 4 2 4 4" xfId="5988" xr:uid="{B67127D9-D935-478B-B361-F466D2CF71CE}"/>
    <cellStyle name="Heading 3 2 3 4 2 4 4 2" xfId="9319" xr:uid="{D18F217A-57C3-4E19-BDF7-C00A855CC0F3}"/>
    <cellStyle name="Heading 3 2 3 4 2 4 4 2 2" xfId="23559" xr:uid="{DEEBDA37-D2BE-4264-B843-1E39B1D4A85F}"/>
    <cellStyle name="Heading 3 2 3 4 2 4 4 3" xfId="15354" xr:uid="{7854E94B-5E9D-4FE8-8EDB-1BB33392C4C6}"/>
    <cellStyle name="Heading 3 2 3 4 2 4 4 4" xfId="21645" xr:uid="{68E5A2C9-A21C-4708-AA24-64A311E0F911}"/>
    <cellStyle name="Heading 3 2 3 4 2 4 5" xfId="5039" xr:uid="{A02C8B19-123F-4FEF-B614-8819686C2E8C}"/>
    <cellStyle name="Heading 3 2 3 4 2 4 5 2" xfId="11915" xr:uid="{9B4B0F2B-4DC0-4059-9F97-91B282E439A4}"/>
    <cellStyle name="Heading 3 2 3 4 2 4 5 2 2" xfId="26148" xr:uid="{61671501-5D5D-4890-8998-B99F5C0B250C}"/>
    <cellStyle name="Heading 3 2 3 4 2 4 5 3" xfId="17967" xr:uid="{71782C19-6B8C-40F0-AABA-5C39CA3F9502}"/>
    <cellStyle name="Heading 3 2 3 4 2 4 5 4" xfId="21311" xr:uid="{C92B9F26-1D93-466B-874A-4F09270486F6}"/>
    <cellStyle name="Heading 3 2 3 4 2 4 6" xfId="4945" xr:uid="{E9677115-994A-46AF-8339-F9419AFD8354}"/>
    <cellStyle name="Heading 3 2 3 4 2 4 6 2" xfId="11821" xr:uid="{1A25097A-2574-4BBC-A2ED-7A2685B42469}"/>
    <cellStyle name="Heading 3 2 3 4 2 4 6 2 2" xfId="26054" xr:uid="{4ED8E237-766D-497B-AE5A-1F3D78BD4FD8}"/>
    <cellStyle name="Heading 3 2 3 4 2 4 6 3" xfId="17873" xr:uid="{0BFC4BD3-230B-4F51-B745-C7F4DC278C59}"/>
    <cellStyle name="Heading 3 2 3 4 2 4 6 4" xfId="21240" xr:uid="{5629E7CD-F8D5-47D5-8AA0-F9ADCCFAA221}"/>
    <cellStyle name="Heading 3 2 3 4 2 4 7" xfId="7793" xr:uid="{8D789F22-2C08-4F37-8C85-41B784984E9B}"/>
    <cellStyle name="Heading 3 2 3 4 2 4 7 2" xfId="20101" xr:uid="{5082D715-F17B-488C-9CE9-84DC0C21F041}"/>
    <cellStyle name="Heading 3 2 3 4 2 4 7 3" xfId="22083" xr:uid="{57227E9A-00F7-4162-953E-285EB31BE631}"/>
    <cellStyle name="Heading 3 2 3 4 2 4 8" xfId="8492" xr:uid="{B791B9BA-3964-48C2-83C9-CB3D054BC83D}"/>
    <cellStyle name="Heading 3 2 3 4 2 4 8 2" xfId="22742" xr:uid="{F2A87817-4F41-470A-9088-74A71939B6D1}"/>
    <cellStyle name="Heading 3 2 3 4 2 4 9" xfId="8044" xr:uid="{A0141AEC-48BA-43B2-8706-782A4CBC5EAE}"/>
    <cellStyle name="Heading 3 2 3 4 2 4 9 2" xfId="22328" xr:uid="{4963D3F9-0AB2-4C63-BBF0-00B58B628ABE}"/>
    <cellStyle name="Heading 3 2 3 4 2 5" xfId="2383" xr:uid="{2B3A0B8D-4014-4E29-8945-F125C32A55B0}"/>
    <cellStyle name="Heading 3 2 3 4 2 5 10" xfId="20425" xr:uid="{E87B3327-E2E1-4E7D-93CD-8972833D9C73}"/>
    <cellStyle name="Heading 3 2 3 4 2 5 2" xfId="3613" xr:uid="{75661D39-6583-48C1-B8CD-BF8CEE0CE858}"/>
    <cellStyle name="Heading 3 2 3 4 2 5 2 2" xfId="7243" xr:uid="{61C0BEE3-A841-4747-9D71-D2FF57CC62CE}"/>
    <cellStyle name="Heading 3 2 3 4 2 5 2 2 2" xfId="13493" xr:uid="{B8404709-86CA-4BD8-9132-927091564284}"/>
    <cellStyle name="Heading 3 2 3 4 2 5 2 2 2 2" xfId="27726" xr:uid="{29077144-87E7-4F08-BE88-2C7DAFDD88E5}"/>
    <cellStyle name="Heading 3 2 3 4 2 5 2 2 3" xfId="19553" xr:uid="{55F8ED4C-9A62-43C9-A4AD-B7B115098888}"/>
    <cellStyle name="Heading 3 2 3 4 2 5 2 2 4" xfId="21827" xr:uid="{8C955FA4-5A3B-4F85-A6C3-5EFAB8E42BCA}"/>
    <cellStyle name="Heading 3 2 3 4 2 5 2 3" xfId="10576" xr:uid="{9D644BD0-FD21-4FEE-9AFF-85A6886F7728}"/>
    <cellStyle name="Heading 3 2 3 4 2 5 2 3 2" xfId="24814" xr:uid="{C870BC08-9668-4CEB-9900-2EC067A3D7B2}"/>
    <cellStyle name="Heading 3 2 3 4 2 5 2 4" xfId="16606" xr:uid="{56984543-BF86-4E39-A789-F181DB1AAC85}"/>
    <cellStyle name="Heading 3 2 3 4 2 5 2 5" xfId="20536" xr:uid="{DACFDF7E-A8D2-48DF-86A8-BC0F018A1476}"/>
    <cellStyle name="Heading 3 2 3 4 2 5 3" xfId="4219" xr:uid="{B4B261EE-B106-4452-8FDA-F73ECE4E34E9}"/>
    <cellStyle name="Heading 3 2 3 4 2 5 3 2" xfId="11120" xr:uid="{49DC9E4B-65DD-4EA2-A5BE-8C991DBA178D}"/>
    <cellStyle name="Heading 3 2 3 4 2 5 3 2 2" xfId="25355" xr:uid="{5AE71759-1BEC-4972-8BF1-2A6410E18269}"/>
    <cellStyle name="Heading 3 2 3 4 2 5 3 3" xfId="17147" xr:uid="{7F155C0E-CD22-4309-9668-52B909F03250}"/>
    <cellStyle name="Heading 3 2 3 4 2 5 3 4" xfId="20788" xr:uid="{D173AA28-374D-40B2-A45B-3C74CE4654D7}"/>
    <cellStyle name="Heading 3 2 3 4 2 5 4" xfId="5961" xr:uid="{0834D804-3A35-403B-A8E6-E79ED3FB9262}"/>
    <cellStyle name="Heading 3 2 3 4 2 5 4 2" xfId="9292" xr:uid="{5E28CBEB-7C85-4FDE-B6E9-71FB1E92078E}"/>
    <cellStyle name="Heading 3 2 3 4 2 5 4 2 2" xfId="23532" xr:uid="{9E9CF26D-9299-47AE-ABE9-21FDDBFEE030}"/>
    <cellStyle name="Heading 3 2 3 4 2 5 4 3" xfId="15327" xr:uid="{8333A7DF-25C3-4965-8167-A0476F709AA9}"/>
    <cellStyle name="Heading 3 2 3 4 2 5 4 4" xfId="21620" xr:uid="{0B56B355-1931-440E-A44E-972E2EAAF7E6}"/>
    <cellStyle name="Heading 3 2 3 4 2 5 5" xfId="4977" xr:uid="{6C66C84D-DA83-45EB-8AF6-084113623FF0}"/>
    <cellStyle name="Heading 3 2 3 4 2 5 5 2" xfId="11853" xr:uid="{B5E2B5BD-90D3-43A0-A1A3-E67C3253DED6}"/>
    <cellStyle name="Heading 3 2 3 4 2 5 5 2 2" xfId="26086" xr:uid="{0AE1F87E-A13A-44B1-9ADE-D349C807C3F8}"/>
    <cellStyle name="Heading 3 2 3 4 2 5 5 3" xfId="17905" xr:uid="{2070824E-489C-4817-A6FA-D2EF10923948}"/>
    <cellStyle name="Heading 3 2 3 4 2 5 5 4" xfId="21249" xr:uid="{8DAEF339-02EC-4120-9AE3-583A6C428C19}"/>
    <cellStyle name="Heading 3 2 3 4 2 5 6" xfId="5233" xr:uid="{33208DE5-A86A-4EEF-94AE-6BC7CA3286D2}"/>
    <cellStyle name="Heading 3 2 3 4 2 5 6 2" xfId="12109" xr:uid="{6D7FCBD4-96BF-4164-8ADA-E6ED527B3847}"/>
    <cellStyle name="Heading 3 2 3 4 2 5 6 2 2" xfId="26342" xr:uid="{B015358E-B630-48A8-8BD4-377A06B154BF}"/>
    <cellStyle name="Heading 3 2 3 4 2 5 6 3" xfId="18161" xr:uid="{C601870D-BFDD-4446-960E-D786CF17F973}"/>
    <cellStyle name="Heading 3 2 3 4 2 5 6 4" xfId="21505" xr:uid="{7DD2B756-CA53-4AAB-B55C-3C6BD8B064FF}"/>
    <cellStyle name="Heading 3 2 3 4 2 5 7" xfId="7862" xr:uid="{70C81409-51F9-47F0-9755-F4B06BDCC4F1}"/>
    <cellStyle name="Heading 3 2 3 4 2 5 7 2" xfId="20170" xr:uid="{B92934C7-7205-4AA8-80F0-41DEF1DF4CD0}"/>
    <cellStyle name="Heading 3 2 3 4 2 5 7 3" xfId="22152" xr:uid="{71D5872E-330C-4604-93FF-BD1D180D9367}"/>
    <cellStyle name="Heading 3 2 3 4 2 5 8" xfId="8430" xr:uid="{5A2C9846-F149-414A-ADA6-C74708F5D51E}"/>
    <cellStyle name="Heading 3 2 3 4 2 5 8 2" xfId="22682" xr:uid="{FAFD377C-437C-4333-9C81-85105ABBC9DC}"/>
    <cellStyle name="Heading 3 2 3 4 2 5 9" xfId="14472" xr:uid="{68B8E068-5507-4574-AD7C-05B27BF8E808}"/>
    <cellStyle name="Heading 3 2 3 4 3" xfId="1040" xr:uid="{6A2E2019-E727-4855-BF83-3977A779B04B}"/>
    <cellStyle name="Heading 3 2 3 4 3 2" xfId="1166" xr:uid="{58AC9F38-FC23-4C1D-A68C-CA01C1F767BC}"/>
    <cellStyle name="Heading 3 2 3 4 3 2 2" xfId="1413" xr:uid="{10E634CE-320C-431A-9A22-5FD99851D3EF}"/>
    <cellStyle name="Heading 3 2 3 4 3 2 2 10" xfId="14589" xr:uid="{B378FB7D-6B38-4C9F-A227-14ACB4C556FC}"/>
    <cellStyle name="Heading 3 2 3 4 3 2 2 11" xfId="14126" xr:uid="{5E9FCA04-02CA-4A0B-AE67-D61AC4719390}"/>
    <cellStyle name="Heading 3 2 3 4 3 2 2 2" xfId="3748" xr:uid="{A67D5BDD-CFE2-4D25-8601-060D798106D4}"/>
    <cellStyle name="Heading 3 2 3 4 3 2 2 2 2" xfId="7364" xr:uid="{56C49350-8654-47BF-BAE9-74617457B210}"/>
    <cellStyle name="Heading 3 2 3 4 3 2 2 2 2 2" xfId="13614" xr:uid="{9B033A1F-833B-4064-AC93-A428318484A7}"/>
    <cellStyle name="Heading 3 2 3 4 3 2 2 2 2 2 2" xfId="27847" xr:uid="{12FAF355-F870-4C01-8188-E0B909650733}"/>
    <cellStyle name="Heading 3 2 3 4 3 2 2 2 2 3" xfId="19674" xr:uid="{CC5FD207-7203-4EF5-AC9C-F29CE3054915}"/>
    <cellStyle name="Heading 3 2 3 4 3 2 2 2 2 4" xfId="21948" xr:uid="{99E8906E-6127-47B7-96D5-F6C22C49C143}"/>
    <cellStyle name="Heading 3 2 3 4 3 2 2 2 3" xfId="10696" xr:uid="{B2A4969E-0B82-4740-BC8C-B729362CC65F}"/>
    <cellStyle name="Heading 3 2 3 4 3 2 2 2 3 2" xfId="24931" xr:uid="{32DEFBF2-8542-4E6F-B659-A1CB47838FA3}"/>
    <cellStyle name="Heading 3 2 3 4 3 2 2 2 4" xfId="16723" xr:uid="{1D6781B5-E6B1-4BEA-BAA7-1085471F4CCC}"/>
    <cellStyle name="Heading 3 2 3 4 3 2 2 2 5" xfId="20653" xr:uid="{D23704F0-6EC4-41C1-B54B-2C4133D68234}"/>
    <cellStyle name="Heading 3 2 3 4 3 2 2 3" xfId="4336" xr:uid="{85DD2E7B-D820-4E7F-A000-F4987B75D175}"/>
    <cellStyle name="Heading 3 2 3 4 3 2 2 3 2" xfId="11237" xr:uid="{03656A78-2450-463C-BD78-548BC89EB91E}"/>
    <cellStyle name="Heading 3 2 3 4 3 2 2 3 2 2" xfId="25472" xr:uid="{B6F42C3E-5C7A-4371-A774-237E8988C904}"/>
    <cellStyle name="Heading 3 2 3 4 3 2 2 3 3" xfId="17264" xr:uid="{0789ECD4-0C6F-4B67-85A3-B2BBFA399C3A}"/>
    <cellStyle name="Heading 3 2 3 4 3 2 2 3 4" xfId="20905" xr:uid="{3082B39F-7B36-4FFD-9091-C1B14EF5AC10}"/>
    <cellStyle name="Heading 3 2 3 4 3 2 2 4" xfId="6092" xr:uid="{6EB083C3-5E9C-4543-A9C9-DFBEE3D3BDF2}"/>
    <cellStyle name="Heading 3 2 3 4 3 2 2 4 2" xfId="9423" xr:uid="{D9AB66C1-DCDA-4EA8-B602-DD71D99C05B2}"/>
    <cellStyle name="Heading 3 2 3 4 3 2 2 4 2 2" xfId="23663" xr:uid="{E83394FF-451C-43DB-9CEC-524DB25D9CD8}"/>
    <cellStyle name="Heading 3 2 3 4 3 2 2 4 3" xfId="15458" xr:uid="{54F42BAD-3142-449A-9F7B-E1823CDA7313}"/>
    <cellStyle name="Heading 3 2 3 4 3 2 2 4 4" xfId="21746" xr:uid="{DE5946FD-07C9-495D-808C-23F1A5D48C69}"/>
    <cellStyle name="Heading 3 2 3 4 3 2 2 5" xfId="5100" xr:uid="{5ED26D58-535E-4C64-B437-EC42159D9460}"/>
    <cellStyle name="Heading 3 2 3 4 3 2 2 5 2" xfId="11976" xr:uid="{2C35A82E-7970-42F4-9102-B4C4C1AF160E}"/>
    <cellStyle name="Heading 3 2 3 4 3 2 2 5 2 2" xfId="26209" xr:uid="{617700C0-79DE-427D-9010-1F6063942D70}"/>
    <cellStyle name="Heading 3 2 3 4 3 2 2 5 3" xfId="18028" xr:uid="{946C7272-5E14-4B1B-99B6-5F39770F6A9C}"/>
    <cellStyle name="Heading 3 2 3 4 3 2 2 5 4" xfId="21372" xr:uid="{B7E6BA63-B893-4679-A316-E7C8EF5D8826}"/>
    <cellStyle name="Heading 3 2 3 4 3 2 2 6" xfId="4602" xr:uid="{C86470E5-BA2A-45EC-A9F8-3BB2CAAB4652}"/>
    <cellStyle name="Heading 3 2 3 4 3 2 2 6 2" xfId="11489" xr:uid="{D0EF71BA-3301-4708-A79A-88F42EF126E9}"/>
    <cellStyle name="Heading 3 2 3 4 3 2 2 6 2 2" xfId="25722" xr:uid="{A02C6464-B2F8-4B3A-B7B5-4C0B59D5EDCA}"/>
    <cellStyle name="Heading 3 2 3 4 3 2 2 6 3" xfId="17530" xr:uid="{B937DBD1-C94B-47B1-9427-4FFCE483B391}"/>
    <cellStyle name="Heading 3 2 3 4 3 2 2 6 4" xfId="21108" xr:uid="{06D74306-E51E-48A3-84E5-1ABDDE32A6E1}"/>
    <cellStyle name="Heading 3 2 3 4 3 2 2 7" xfId="7850" xr:uid="{B6292C57-9305-4D28-8B77-F25B5868870A}"/>
    <cellStyle name="Heading 3 2 3 4 3 2 2 7 2" xfId="20158" xr:uid="{2792DA99-A1E2-46C8-BDF6-BE160E60004E}"/>
    <cellStyle name="Heading 3 2 3 4 3 2 2 7 3" xfId="22140" xr:uid="{99E04A62-B1C8-488E-9EB0-06C78437516D}"/>
    <cellStyle name="Heading 3 2 3 4 3 2 2 8" xfId="8554" xr:uid="{AB18501F-9836-4C02-94C3-91473A4E2AC1}"/>
    <cellStyle name="Heading 3 2 3 4 3 2 2 8 2" xfId="22803" xr:uid="{29452D14-1827-4CC2-9EF4-056A88C5CAAF}"/>
    <cellStyle name="Heading 3 2 3 4 3 2 2 9" xfId="9138" xr:uid="{98321BD1-AA83-48A0-B900-87CF1B0317BB}"/>
    <cellStyle name="Heading 3 2 3 4 3 2 2 9 2" xfId="23382" xr:uid="{FB31C36E-D924-435D-BF97-FE7E687482B5}"/>
    <cellStyle name="Heading 3 2 3 4 3 2 3" xfId="2376" xr:uid="{9F1360C5-7409-40DF-ADFD-3E641227FF1B}"/>
    <cellStyle name="Heading 3 2 3 4 3 2 3 10" xfId="20419" xr:uid="{AD077BDD-7825-490D-A38B-37055D9035A5}"/>
    <cellStyle name="Heading 3 2 3 4 3 2 3 2" xfId="3834" xr:uid="{C0F952A0-8075-4191-89BF-40BAA135365F}"/>
    <cellStyle name="Heading 3 2 3 4 3 2 3 2 2" xfId="7449" xr:uid="{B0E84FFD-2B1E-4172-A323-33A83E6F5859}"/>
    <cellStyle name="Heading 3 2 3 4 3 2 3 2 2 2" xfId="13699" xr:uid="{079C2212-19A7-4803-BDD8-7AA7AB292C48}"/>
    <cellStyle name="Heading 3 2 3 4 3 2 3 2 2 2 2" xfId="27932" xr:uid="{6FA3AB1A-459A-46AC-AE58-3B293CB427C2}"/>
    <cellStyle name="Heading 3 2 3 4 3 2 3 2 2 3" xfId="19759" xr:uid="{12B8140C-5DA3-45FC-97F1-E0DD023B1D05}"/>
    <cellStyle name="Heading 3 2 3 4 3 2 3 2 2 4" xfId="22033" xr:uid="{CDB600FF-8D9D-47B5-BA95-F0A5EDC0677E}"/>
    <cellStyle name="Heading 3 2 3 4 3 2 3 2 3" xfId="10780" xr:uid="{1BBA88B6-599F-491F-9219-F003770006D3}"/>
    <cellStyle name="Heading 3 2 3 4 3 2 3 2 3 2" xfId="25015" xr:uid="{2AAE141C-F481-462C-85AB-3A4E7E5F5B54}"/>
    <cellStyle name="Heading 3 2 3 4 3 2 3 2 4" xfId="16807" xr:uid="{3FA200BB-F5AC-4E8F-9AA2-232733DD61BD}"/>
    <cellStyle name="Heading 3 2 3 4 3 2 3 2 5" xfId="20737" xr:uid="{6432A622-0DFE-42F7-8662-72B0D1FE29D5}"/>
    <cellStyle name="Heading 3 2 3 4 3 2 3 3" xfId="4420" xr:uid="{EB469600-D70B-4992-B742-1719352281B4}"/>
    <cellStyle name="Heading 3 2 3 4 3 2 3 3 2" xfId="11321" xr:uid="{89A9C744-47F2-4BBA-B037-31D590384C1A}"/>
    <cellStyle name="Heading 3 2 3 4 3 2 3 3 2 2" xfId="25556" xr:uid="{BCFEE867-8A71-465C-AEAE-EB083EFF5595}"/>
    <cellStyle name="Heading 3 2 3 4 3 2 3 3 3" xfId="17348" xr:uid="{8FC57DAE-9959-4D8A-B4B4-D1B874B93D84}"/>
    <cellStyle name="Heading 3 2 3 4 3 2 3 3 4" xfId="20989" xr:uid="{B9C4CA84-7C2F-40ED-8A93-57B81E4CA720}"/>
    <cellStyle name="Heading 3 2 3 4 3 2 3 4" xfId="5953" xr:uid="{EABC1685-DBC9-4E87-8338-C38149CFA185}"/>
    <cellStyle name="Heading 3 2 3 4 3 2 3 4 2" xfId="9284" xr:uid="{98CEC39A-9573-45D9-ABBA-EE7AE8E6224E}"/>
    <cellStyle name="Heading 3 2 3 4 3 2 3 4 2 2" xfId="23524" xr:uid="{9C9EA30F-4318-44B2-B145-478E97EB7504}"/>
    <cellStyle name="Heading 3 2 3 4 3 2 3 4 3" xfId="15319" xr:uid="{3DBFA284-40B3-46D6-ABDA-7493F89F3835}"/>
    <cellStyle name="Heading 3 2 3 4 3 2 3 4 4" xfId="21613" xr:uid="{7716F964-850E-4066-84F3-E161AAD9FF48}"/>
    <cellStyle name="Heading 3 2 3 4 3 2 3 5" xfId="5186" xr:uid="{9A3F3257-2758-466F-87DA-CC6F65F28569}"/>
    <cellStyle name="Heading 3 2 3 4 3 2 3 5 2" xfId="12062" xr:uid="{EB4BDAB5-5340-4477-921C-02796AEDF3FE}"/>
    <cellStyle name="Heading 3 2 3 4 3 2 3 5 2 2" xfId="26295" xr:uid="{8F5FD2E5-B5F2-42D1-9DC6-15818C71AACA}"/>
    <cellStyle name="Heading 3 2 3 4 3 2 3 5 3" xfId="18114" xr:uid="{E4F7ACDA-AE5F-4977-94BB-40BFC3AC7848}"/>
    <cellStyle name="Heading 3 2 3 4 3 2 3 5 4" xfId="21458" xr:uid="{CE7648CE-B524-48FF-B96B-96F543D9AC20}"/>
    <cellStyle name="Heading 3 2 3 4 3 2 3 6" xfId="4680" xr:uid="{3776983E-4974-4EFC-83F6-A1FFB41D4728}"/>
    <cellStyle name="Heading 3 2 3 4 3 2 3 6 2" xfId="11562" xr:uid="{9F9B26A6-8BEB-4866-B79A-1432EEC795D1}"/>
    <cellStyle name="Heading 3 2 3 4 3 2 3 6 2 2" xfId="25795" xr:uid="{237474D1-D223-495B-9AB4-6F11CE1FA457}"/>
    <cellStyle name="Heading 3 2 3 4 3 2 3 6 3" xfId="17608" xr:uid="{9CA01C90-5D64-4DE9-8E2A-04483508795D}"/>
    <cellStyle name="Heading 3 2 3 4 3 2 3 6 4" xfId="21129" xr:uid="{3C707771-B5DD-4E44-94B4-A1701E8F4163}"/>
    <cellStyle name="Heading 3 2 3 4 3 2 3 7" xfId="7815" xr:uid="{5D4578ED-C886-4E32-BE9E-3E4FF01D9649}"/>
    <cellStyle name="Heading 3 2 3 4 3 2 3 7 2" xfId="20123" xr:uid="{00639545-5F4C-4560-9E59-B59E003DA86A}"/>
    <cellStyle name="Heading 3 2 3 4 3 2 3 7 3" xfId="22105" xr:uid="{2A5FB464-4B92-410A-AD2A-DBBC3850C0D8}"/>
    <cellStyle name="Heading 3 2 3 4 3 2 3 8" xfId="8640" xr:uid="{315071D9-0CC5-4E57-87CD-DBDFCD5E1C19}"/>
    <cellStyle name="Heading 3 2 3 4 3 2 3 8 2" xfId="22888" xr:uid="{D24396DA-C60E-4B7A-8F97-4AE7BEB7CB6C}"/>
    <cellStyle name="Heading 3 2 3 4 3 2 3 9" xfId="14673" xr:uid="{61240C13-0353-41DE-BE17-5E4368DB4248}"/>
    <cellStyle name="Heading 3 2 3 4 3 3" xfId="1167" xr:uid="{948DBB55-A749-49D4-8B4A-EE0C4777BE7D}"/>
    <cellStyle name="Heading 3 2 3 4 3 3 2" xfId="1414" xr:uid="{5B1D1C73-6ED2-409B-AEE7-CD8E793B2EF4}"/>
    <cellStyle name="Heading 3 2 3 4 3 3 2 10" xfId="14590" xr:uid="{90D37F31-2720-4B13-BEAC-74223E927AC7}"/>
    <cellStyle name="Heading 3 2 3 4 3 3 2 11" xfId="14374" xr:uid="{7D43BB2F-8866-45F8-9330-5E33E2BF8648}"/>
    <cellStyle name="Heading 3 2 3 4 3 3 2 2" xfId="3749" xr:uid="{7EB81838-C58A-4BEE-BB66-7AD0D4673E42}"/>
    <cellStyle name="Heading 3 2 3 4 3 3 2 2 2" xfId="7365" xr:uid="{85132B7E-B3FC-4ECD-87B6-26E275F6E50B}"/>
    <cellStyle name="Heading 3 2 3 4 3 3 2 2 2 2" xfId="13615" xr:uid="{D735396B-F838-4CEF-8502-364C9BD33FA5}"/>
    <cellStyle name="Heading 3 2 3 4 3 3 2 2 2 2 2" xfId="27848" xr:uid="{DF2D5329-96FE-4E7B-B176-DC690C149B44}"/>
    <cellStyle name="Heading 3 2 3 4 3 3 2 2 2 3" xfId="19675" xr:uid="{50426BF6-3DAD-4D9F-9955-3DEE2C7E0037}"/>
    <cellStyle name="Heading 3 2 3 4 3 3 2 2 2 4" xfId="21949" xr:uid="{C3E33846-9106-427A-88CD-1A9BD6FDC5C9}"/>
    <cellStyle name="Heading 3 2 3 4 3 3 2 2 3" xfId="10697" xr:uid="{D5844C74-815A-49EF-A1E2-50EA629A21A2}"/>
    <cellStyle name="Heading 3 2 3 4 3 3 2 2 3 2" xfId="24932" xr:uid="{6255B2E6-44B9-491B-BBF1-F6E228804C43}"/>
    <cellStyle name="Heading 3 2 3 4 3 3 2 2 4" xfId="16724" xr:uid="{0091EF75-7BE2-4178-9AC9-2A7E3C167187}"/>
    <cellStyle name="Heading 3 2 3 4 3 3 2 2 5" xfId="20654" xr:uid="{7BC22F41-2C5B-4EBD-ACA8-B2CD92F07F4E}"/>
    <cellStyle name="Heading 3 2 3 4 3 3 2 3" xfId="4337" xr:uid="{DC84E3C4-CC9F-43A3-9DCB-7BCF754DC3AB}"/>
    <cellStyle name="Heading 3 2 3 4 3 3 2 3 2" xfId="11238" xr:uid="{F56B06C0-6BDB-4C0E-AFAA-43C4A22C459A}"/>
    <cellStyle name="Heading 3 2 3 4 3 3 2 3 2 2" xfId="25473" xr:uid="{05D97D4C-E498-4141-9FE3-FC7C3FEE440E}"/>
    <cellStyle name="Heading 3 2 3 4 3 3 2 3 3" xfId="17265" xr:uid="{CBE21640-7586-40A0-9157-E60C7499ACC7}"/>
    <cellStyle name="Heading 3 2 3 4 3 3 2 3 4" xfId="20906" xr:uid="{6D367769-8245-4469-B5B5-707EC1E59E3D}"/>
    <cellStyle name="Heading 3 2 3 4 3 3 2 4" xfId="6069" xr:uid="{1677E93D-DE22-4241-80BC-9CD010DDC070}"/>
    <cellStyle name="Heading 3 2 3 4 3 3 2 4 2" xfId="9400" xr:uid="{3694D1CE-838A-4483-AD38-ABDDC8B197F8}"/>
    <cellStyle name="Heading 3 2 3 4 3 3 2 4 2 2" xfId="23640" xr:uid="{8AFDFB48-6AFC-46B8-8CB7-BA795406F10C}"/>
    <cellStyle name="Heading 3 2 3 4 3 3 2 4 3" xfId="15435" xr:uid="{C5B12A96-0151-4F64-B33D-D93E117D60F6}"/>
    <cellStyle name="Heading 3 2 3 4 3 3 2 4 4" xfId="21723" xr:uid="{E8731929-145B-4488-8807-3AAB6D0FA9DB}"/>
    <cellStyle name="Heading 3 2 3 4 3 3 2 5" xfId="5101" xr:uid="{F29A4A10-0A57-4CBF-BF98-9125951E1A84}"/>
    <cellStyle name="Heading 3 2 3 4 3 3 2 5 2" xfId="11977" xr:uid="{FFBCCE7F-B5C7-417C-87DD-C968AFDD7A31}"/>
    <cellStyle name="Heading 3 2 3 4 3 3 2 5 2 2" xfId="26210" xr:uid="{56556358-C5F2-4ADB-9AF0-50613B0F3E85}"/>
    <cellStyle name="Heading 3 2 3 4 3 3 2 5 3" xfId="18029" xr:uid="{F31360C9-E666-44F2-AB38-EDBB04359455}"/>
    <cellStyle name="Heading 3 2 3 4 3 3 2 5 4" xfId="21373" xr:uid="{4E633B4C-CE67-4B92-A30C-D834E33E0F60}"/>
    <cellStyle name="Heading 3 2 3 4 3 3 2 6" xfId="4539" xr:uid="{23376507-14F7-4CDD-A14E-494C833F7B0A}"/>
    <cellStyle name="Heading 3 2 3 4 3 3 2 6 2" xfId="11435" xr:uid="{C21A07DC-5DCC-4E4F-8713-2EDD48579FEE}"/>
    <cellStyle name="Heading 3 2 3 4 3 3 2 6 2 2" xfId="25668" xr:uid="{8757A505-AE89-4AC2-BCFE-80BA6F7A5A85}"/>
    <cellStyle name="Heading 3 2 3 4 3 3 2 6 3" xfId="17467" xr:uid="{7B9BDB04-F2E8-4E3A-90AE-2D1A2467004A}"/>
    <cellStyle name="Heading 3 2 3 4 3 3 2 6 4" xfId="21080" xr:uid="{D3F63796-AA59-4C87-A518-F173546C7BE8}"/>
    <cellStyle name="Heading 3 2 3 4 3 3 2 7" xfId="7940" xr:uid="{4005403D-8C4A-4614-9522-E6A063264AB1}"/>
    <cellStyle name="Heading 3 2 3 4 3 3 2 7 2" xfId="20248" xr:uid="{7048217F-1FEC-4978-AEBC-75F732E91385}"/>
    <cellStyle name="Heading 3 2 3 4 3 3 2 7 3" xfId="22230" xr:uid="{C309E497-C4FE-47BB-A896-2A6E64D11303}"/>
    <cellStyle name="Heading 3 2 3 4 3 3 2 8" xfId="8555" xr:uid="{DE729367-4BE9-4664-BC8F-8BE304A1A804}"/>
    <cellStyle name="Heading 3 2 3 4 3 3 2 8 2" xfId="22804" xr:uid="{0DAFCD59-9EBD-4DEF-81A6-4857C9CD22B3}"/>
    <cellStyle name="Heading 3 2 3 4 3 3 2 9" xfId="8060" xr:uid="{51E073BD-C480-4B66-889F-EF4FF7C5FEAA}"/>
    <cellStyle name="Heading 3 2 3 4 3 3 2 9 2" xfId="22340" xr:uid="{A15ACF79-34AD-4F5B-9328-FAA21DA3C5D3}"/>
    <cellStyle name="Heading 3 2 3 4 3 3 3" xfId="2391" xr:uid="{38D2C039-CBC2-4A3D-AAAE-3B46E9F74B9E}"/>
    <cellStyle name="Heading 3 2 3 4 3 3 3 10" xfId="20431" xr:uid="{530648B8-1386-4BB6-B844-9A1E77656CD8}"/>
    <cellStyle name="Heading 3 2 3 4 3 3 3 2" xfId="3835" xr:uid="{C434BE6C-DCAB-40CE-B6B3-5EE98E3BDA55}"/>
    <cellStyle name="Heading 3 2 3 4 3 3 3 2 2" xfId="7450" xr:uid="{8BF2E923-0FE8-49F4-AF11-AFA65AAAE80E}"/>
    <cellStyle name="Heading 3 2 3 4 3 3 3 2 2 2" xfId="13700" xr:uid="{CFBC2145-F549-48C4-99FF-F1A1E6EA3F4C}"/>
    <cellStyle name="Heading 3 2 3 4 3 3 3 2 2 2 2" xfId="27933" xr:uid="{49C42D7F-7216-4553-86B8-310B5D4CD1D0}"/>
    <cellStyle name="Heading 3 2 3 4 3 3 3 2 2 3" xfId="19760" xr:uid="{812F13CD-4EF0-43EE-A883-9A358EBD7EB6}"/>
    <cellStyle name="Heading 3 2 3 4 3 3 3 2 2 4" xfId="22034" xr:uid="{21A48286-5A53-4ABC-A2AD-A665DEC83B78}"/>
    <cellStyle name="Heading 3 2 3 4 3 3 3 2 3" xfId="10781" xr:uid="{EC27D099-37E8-481A-8B1C-9B56C30921BB}"/>
    <cellStyle name="Heading 3 2 3 4 3 3 3 2 3 2" xfId="25016" xr:uid="{A2F40BC9-7966-4DAC-87D7-592D79D53EAE}"/>
    <cellStyle name="Heading 3 2 3 4 3 3 3 2 4" xfId="16808" xr:uid="{399E8176-6F1B-4418-9620-70417058D884}"/>
    <cellStyle name="Heading 3 2 3 4 3 3 3 2 5" xfId="20738" xr:uid="{3613AEB3-DA3F-435C-8799-52E43691086B}"/>
    <cellStyle name="Heading 3 2 3 4 3 3 3 3" xfId="4421" xr:uid="{F592A06D-CDEA-483A-BEC7-5425B2AE51CB}"/>
    <cellStyle name="Heading 3 2 3 4 3 3 3 3 2" xfId="11322" xr:uid="{E5E8AD73-4C96-419F-AC74-17676455182E}"/>
    <cellStyle name="Heading 3 2 3 4 3 3 3 3 2 2" xfId="25557" xr:uid="{5C485173-9D68-4C75-BD2B-35F1C255E30B}"/>
    <cellStyle name="Heading 3 2 3 4 3 3 3 3 3" xfId="17349" xr:uid="{1D98CEDA-85AF-4803-89BE-74946F9BB0F6}"/>
    <cellStyle name="Heading 3 2 3 4 3 3 3 3 4" xfId="20990" xr:uid="{86232B2F-BC23-4624-83EE-BD4233B77C7E}"/>
    <cellStyle name="Heading 3 2 3 4 3 3 3 4" xfId="5980" xr:uid="{F75B1A33-3AA8-4FEB-898B-F981FF2A8C7E}"/>
    <cellStyle name="Heading 3 2 3 4 3 3 3 4 2" xfId="9311" xr:uid="{C3533DC7-3B41-460E-B487-A25A8E738F89}"/>
    <cellStyle name="Heading 3 2 3 4 3 3 3 4 2 2" xfId="23551" xr:uid="{8065EC61-A9BF-4EC0-BB7A-5D2DBA2ED14A}"/>
    <cellStyle name="Heading 3 2 3 4 3 3 3 4 3" xfId="15346" xr:uid="{DFFF2882-8010-4235-83CB-E74C53776542}"/>
    <cellStyle name="Heading 3 2 3 4 3 3 3 4 4" xfId="21638" xr:uid="{541CD8A3-10A2-4C8A-BE18-6B7E61EA1603}"/>
    <cellStyle name="Heading 3 2 3 4 3 3 3 5" xfId="5187" xr:uid="{904B3390-01A5-493C-9969-1C32289AB915}"/>
    <cellStyle name="Heading 3 2 3 4 3 3 3 5 2" xfId="12063" xr:uid="{AE01C2D5-D632-481A-8C98-80097352170A}"/>
    <cellStyle name="Heading 3 2 3 4 3 3 3 5 2 2" xfId="26296" xr:uid="{63E8D2AA-EA0E-433A-AD02-8C288A0E1024}"/>
    <cellStyle name="Heading 3 2 3 4 3 3 3 5 3" xfId="18115" xr:uid="{1C276BAB-B575-442B-AC7F-30400BE91939}"/>
    <cellStyle name="Heading 3 2 3 4 3 3 3 5 4" xfId="21459" xr:uid="{C652D4F9-0B93-44A0-9480-7365C807F179}"/>
    <cellStyle name="Heading 3 2 3 4 3 3 3 6" xfId="4529" xr:uid="{93AD61AC-93E7-4A7B-8837-D43952CA78F0}"/>
    <cellStyle name="Heading 3 2 3 4 3 3 3 6 2" xfId="11425" xr:uid="{D4F81CA7-95D1-4AC2-83A3-03EA1838E1EE}"/>
    <cellStyle name="Heading 3 2 3 4 3 3 3 6 2 2" xfId="25658" xr:uid="{CF2EBC3B-F6F3-4AD6-8508-6F86CF074BB1}"/>
    <cellStyle name="Heading 3 2 3 4 3 3 3 6 3" xfId="17457" xr:uid="{56BE848F-7652-4067-9CE2-A42286042523}"/>
    <cellStyle name="Heading 3 2 3 4 3 3 3 6 4" xfId="21070" xr:uid="{9E86D7E6-9B2D-4066-9840-726B744CDDC6}"/>
    <cellStyle name="Heading 3 2 3 4 3 3 3 7" xfId="7947" xr:uid="{385D3B3B-E748-4617-BFF6-469E906319E9}"/>
    <cellStyle name="Heading 3 2 3 4 3 3 3 7 2" xfId="20255" xr:uid="{B8E64B63-A8B6-4CC4-BE55-BE22FEB3C1E5}"/>
    <cellStyle name="Heading 3 2 3 4 3 3 3 7 3" xfId="22237" xr:uid="{2BA7C284-D534-48AD-A733-BE54766C9D9C}"/>
    <cellStyle name="Heading 3 2 3 4 3 3 3 8" xfId="8641" xr:uid="{75E10B81-704A-44BE-A0E7-42C986F52F46}"/>
    <cellStyle name="Heading 3 2 3 4 3 3 3 8 2" xfId="22889" xr:uid="{09B71197-52E8-4880-975B-E304BCB13541}"/>
    <cellStyle name="Heading 3 2 3 4 3 3 3 9" xfId="14674" xr:uid="{1A595F6D-2576-42A3-827F-ED80C752388C}"/>
    <cellStyle name="Heading 3 2 3 4 3 4" xfId="1355" xr:uid="{2524E2D9-F7FF-493E-9457-8E0C0BA49F7C}"/>
    <cellStyle name="Heading 3 2 3 4 3 4 10" xfId="14550" xr:uid="{21EBD328-70B3-47CE-AD68-589632C1EE3D}"/>
    <cellStyle name="Heading 3 2 3 4 3 4 11" xfId="15283" xr:uid="{1D85C1BF-329C-477C-B8F4-69C5F73CF79A}"/>
    <cellStyle name="Heading 3 2 3 4 3 4 2" xfId="3707" xr:uid="{9DB11199-988F-4B4C-95B2-DE3B9B551BAE}"/>
    <cellStyle name="Heading 3 2 3 4 3 4 2 2" xfId="7325" xr:uid="{F4AF4C2C-CC7A-4146-BE02-08FB82F66F15}"/>
    <cellStyle name="Heading 3 2 3 4 3 4 2 2 2" xfId="13575" xr:uid="{F823988F-0D1E-431F-BE61-8FBC39C5217E}"/>
    <cellStyle name="Heading 3 2 3 4 3 4 2 2 2 2" xfId="27808" xr:uid="{B288E745-9EE7-4B4A-BAC1-237E7AE8C7AE}"/>
    <cellStyle name="Heading 3 2 3 4 3 4 2 2 3" xfId="19635" xr:uid="{AF841C5F-43AA-47B7-A5BC-D20E22659AD8}"/>
    <cellStyle name="Heading 3 2 3 4 3 4 2 2 4" xfId="21909" xr:uid="{ABF3B52A-7722-4590-844E-AC8672463B43}"/>
    <cellStyle name="Heading 3 2 3 4 3 4 2 3" xfId="10657" xr:uid="{DB9634FD-2910-45AB-9DF1-6A331BE97877}"/>
    <cellStyle name="Heading 3 2 3 4 3 4 2 3 2" xfId="24892" xr:uid="{E0616CA4-E176-4CCD-9C7A-895C003EC910}"/>
    <cellStyle name="Heading 3 2 3 4 3 4 2 4" xfId="16684" xr:uid="{285FC1A8-B8C2-47AE-BA53-17BA46A6E0EA}"/>
    <cellStyle name="Heading 3 2 3 4 3 4 2 5" xfId="20614" xr:uid="{31B691B2-CF43-4F78-AAA2-269D61B58427}"/>
    <cellStyle name="Heading 3 2 3 4 3 4 3" xfId="4297" xr:uid="{5AAE8369-907C-4A15-B563-C1FADBC9EF81}"/>
    <cellStyle name="Heading 3 2 3 4 3 4 3 2" xfId="11198" xr:uid="{BC3DF96A-4905-45A6-8075-97E5B33C7B36}"/>
    <cellStyle name="Heading 3 2 3 4 3 4 3 2 2" xfId="25433" xr:uid="{AD77BD8D-EDCD-4757-AB6A-01D86C8F4FF7}"/>
    <cellStyle name="Heading 3 2 3 4 3 4 3 3" xfId="17225" xr:uid="{C30FC79D-28FD-4E54-8580-53A902946DF6}"/>
    <cellStyle name="Heading 3 2 3 4 3 4 3 4" xfId="20866" xr:uid="{DBDA267F-10FE-41CC-8C8B-C6302A3E3042}"/>
    <cellStyle name="Heading 3 2 3 4 3 4 4" xfId="6120" xr:uid="{3208DDEF-74EC-41D8-BFBB-51DF54524D1C}"/>
    <cellStyle name="Heading 3 2 3 4 3 4 4 2" xfId="9451" xr:uid="{69857A6B-CFD2-4F6C-9306-BBE69AE4FE24}"/>
    <cellStyle name="Heading 3 2 3 4 3 4 4 2 2" xfId="23691" xr:uid="{97D56A90-8A39-4222-9B8D-2AD831F7AF11}"/>
    <cellStyle name="Heading 3 2 3 4 3 4 4 3" xfId="15486" xr:uid="{A419CBD4-4DDA-4B83-9BA6-E68CCBE76931}"/>
    <cellStyle name="Heading 3 2 3 4 3 4 4 4" xfId="21773" xr:uid="{1E38AACA-ACD8-4E4B-81F6-A39A059A215F}"/>
    <cellStyle name="Heading 3 2 3 4 3 4 5" xfId="5061" xr:uid="{CA599EA8-E650-4AB7-91F1-81B7665F583F}"/>
    <cellStyle name="Heading 3 2 3 4 3 4 5 2" xfId="11937" xr:uid="{B0DB085B-31B4-40E1-BE67-BC6B740C0195}"/>
    <cellStyle name="Heading 3 2 3 4 3 4 5 2 2" xfId="26170" xr:uid="{AA7129A8-FEE9-464A-8D31-C0B0D6406438}"/>
    <cellStyle name="Heading 3 2 3 4 3 4 5 3" xfId="17989" xr:uid="{3AA307B9-15F3-4AEA-9614-60D6372E2AC3}"/>
    <cellStyle name="Heading 3 2 3 4 3 4 5 4" xfId="21333" xr:uid="{BC8F73D8-9BF8-4863-9F0D-2A4569519284}"/>
    <cellStyle name="Heading 3 2 3 4 3 4 6" xfId="4547" xr:uid="{E0219D51-4B3B-4BF1-ABFA-319C4A86FB69}"/>
    <cellStyle name="Heading 3 2 3 4 3 4 6 2" xfId="11442" xr:uid="{5F5C4CB2-F436-4B87-B372-14E938986143}"/>
    <cellStyle name="Heading 3 2 3 4 3 4 6 2 2" xfId="25675" xr:uid="{499DB658-4E6D-4B61-8071-69CF28509A33}"/>
    <cellStyle name="Heading 3 2 3 4 3 4 6 3" xfId="17475" xr:uid="{6AEB69E0-29CC-4E4A-AC67-8761BFE10BF1}"/>
    <cellStyle name="Heading 3 2 3 4 3 4 6 4" xfId="21084" xr:uid="{33B4FDB6-0795-48FF-8293-2E4097070FD1}"/>
    <cellStyle name="Heading 3 2 3 4 3 4 7" xfId="7861" xr:uid="{7328F448-58C8-4186-95FA-4C1C8F88BD4E}"/>
    <cellStyle name="Heading 3 2 3 4 3 4 7 2" xfId="20169" xr:uid="{AC0361C6-4537-4BB5-8C65-2402094948C2}"/>
    <cellStyle name="Heading 3 2 3 4 3 4 7 3" xfId="22151" xr:uid="{4FCE0991-E062-4AC4-85F1-787C4C263901}"/>
    <cellStyle name="Heading 3 2 3 4 3 4 8" xfId="8514" xr:uid="{168B9612-7316-4B64-A4C9-9E01E0EDD993}"/>
    <cellStyle name="Heading 3 2 3 4 3 4 8 2" xfId="22764" xr:uid="{55A0C71F-41AC-4F97-87E7-7DB8D7F9D9B9}"/>
    <cellStyle name="Heading 3 2 3 4 3 4 9" xfId="8356" xr:uid="{D8E99BFA-B8F8-4FE5-B34E-E77649D85DB7}"/>
    <cellStyle name="Heading 3 2 3 4 3 4 9 2" xfId="22611" xr:uid="{3E706D71-5203-45B6-9ABE-E9078D322561}"/>
    <cellStyle name="Heading 3 2 3 4 3 5" xfId="2413" xr:uid="{65D88456-2FDA-4179-9502-336DB7970260}"/>
    <cellStyle name="Heading 3 2 3 4 3 5 10" xfId="20448" xr:uid="{B9D2298A-2552-42C3-B228-1CFF32648C6D}"/>
    <cellStyle name="Heading 3 2 3 4 3 5 2" xfId="3634" xr:uid="{02B246ED-05D9-44E0-82C1-44851E20483D}"/>
    <cellStyle name="Heading 3 2 3 4 3 5 2 2" xfId="7262" xr:uid="{C7D9F434-BB9C-4D90-96C9-598CC1C90010}"/>
    <cellStyle name="Heading 3 2 3 4 3 5 2 2 2" xfId="13512" xr:uid="{2B888A03-4F8D-4713-8506-6FB9238CC129}"/>
    <cellStyle name="Heading 3 2 3 4 3 5 2 2 2 2" xfId="27745" xr:uid="{22A07AFB-F547-40FF-8566-4EE863ADB8DA}"/>
    <cellStyle name="Heading 3 2 3 4 3 5 2 2 3" xfId="19572" xr:uid="{280494CD-F244-4D31-A36C-AFE326B3D3B4}"/>
    <cellStyle name="Heading 3 2 3 4 3 5 2 2 4" xfId="21846" xr:uid="{117828D1-0C34-4DF8-A909-0635B48596E9}"/>
    <cellStyle name="Heading 3 2 3 4 3 5 2 3" xfId="10594" xr:uid="{556B839B-D937-41E2-912C-D71C5978C72E}"/>
    <cellStyle name="Heading 3 2 3 4 3 5 2 3 2" xfId="24831" xr:uid="{0690B9E7-C3F7-4335-A956-C5BED7A86C71}"/>
    <cellStyle name="Heading 3 2 3 4 3 5 2 4" xfId="16623" xr:uid="{AFB3951E-C384-4DAA-A782-C1CF9AD47187}"/>
    <cellStyle name="Heading 3 2 3 4 3 5 2 5" xfId="20553" xr:uid="{A6D1E765-1C65-436E-B9B0-3DB2A943AB3E}"/>
    <cellStyle name="Heading 3 2 3 4 3 5 3" xfId="4236" xr:uid="{FDC97B3B-9433-4981-964C-B28569246757}"/>
    <cellStyle name="Heading 3 2 3 4 3 5 3 2" xfId="11137" xr:uid="{7E213A24-8F1B-469C-88AC-122CBBE6E9FE}"/>
    <cellStyle name="Heading 3 2 3 4 3 5 3 2 2" xfId="25372" xr:uid="{68ED9ACA-CBAD-4684-98D3-5D30BA75C001}"/>
    <cellStyle name="Heading 3 2 3 4 3 5 3 3" xfId="17164" xr:uid="{549FF504-3BCB-4FE3-8E25-5249A2E398AB}"/>
    <cellStyle name="Heading 3 2 3 4 3 5 3 4" xfId="20805" xr:uid="{0055E282-7841-48D2-923A-585294DFD050}"/>
    <cellStyle name="Heading 3 2 3 4 3 5 4" xfId="6020" xr:uid="{ADC7A5D9-645E-4C49-ACF5-1F99C03BD698}"/>
    <cellStyle name="Heading 3 2 3 4 3 5 4 2" xfId="9351" xr:uid="{A3719145-9F7F-4759-93BC-DBC40D7F6C78}"/>
    <cellStyle name="Heading 3 2 3 4 3 5 4 2 2" xfId="23591" xr:uid="{ED5385E5-3D39-4369-8A5F-CA739BCAF629}"/>
    <cellStyle name="Heading 3 2 3 4 3 5 4 3" xfId="15386" xr:uid="{9C8B7CDF-B0BB-4A38-8D1E-D691451DD3A8}"/>
    <cellStyle name="Heading 3 2 3 4 3 5 4 4" xfId="21674" xr:uid="{BB22B214-E5AB-4B84-9C58-8660C889374A}"/>
    <cellStyle name="Heading 3 2 3 4 3 5 5" xfId="4996" xr:uid="{EEF978D7-2271-4FB6-8762-0A807A65DA45}"/>
    <cellStyle name="Heading 3 2 3 4 3 5 5 2" xfId="11872" xr:uid="{E24C6B3A-209B-48C0-BB33-1DBE629C1CA5}"/>
    <cellStyle name="Heading 3 2 3 4 3 5 5 2 2" xfId="26105" xr:uid="{7C17B44A-7EBB-4AE1-86EF-C09178BE8B64}"/>
    <cellStyle name="Heading 3 2 3 4 3 5 5 3" xfId="17924" xr:uid="{B44A87A5-B635-49D9-85E1-559DE22A56D3}"/>
    <cellStyle name="Heading 3 2 3 4 3 5 5 4" xfId="21268" xr:uid="{4239ABD1-9BFB-4744-B94E-C8741C8CCF2D}"/>
    <cellStyle name="Heading 3 2 3 4 3 5 6" xfId="4507" xr:uid="{DA5D3672-9B39-495D-A5F7-0F29B006F8C8}"/>
    <cellStyle name="Heading 3 2 3 4 3 5 6 2" xfId="11403" xr:uid="{4254304D-BBCE-43ED-9C32-5F392BC96912}"/>
    <cellStyle name="Heading 3 2 3 4 3 5 6 2 2" xfId="25636" xr:uid="{504CCB58-2801-4DA1-94F2-CF5CE563A3DD}"/>
    <cellStyle name="Heading 3 2 3 4 3 5 6 3" xfId="17435" xr:uid="{87F2A919-5C78-4D6C-84C1-6EFA8027BA2E}"/>
    <cellStyle name="Heading 3 2 3 4 3 5 6 4" xfId="21048" xr:uid="{5556557D-F336-4889-BE1A-C6242793B599}"/>
    <cellStyle name="Heading 3 2 3 4 3 5 7" xfId="7930" xr:uid="{3DCB5D37-320F-4015-AB1D-EB44A0D88818}"/>
    <cellStyle name="Heading 3 2 3 4 3 5 7 2" xfId="20238" xr:uid="{97069CC5-D4AB-4988-A99A-B7FD793A7FEF}"/>
    <cellStyle name="Heading 3 2 3 4 3 5 7 3" xfId="22220" xr:uid="{48D9D809-B627-497C-B0CD-85F0176342D8}"/>
    <cellStyle name="Heading 3 2 3 4 3 5 8" xfId="8449" xr:uid="{3A420D2A-B960-4BF3-A65E-F33B8606D46E}"/>
    <cellStyle name="Heading 3 2 3 4 3 5 8 2" xfId="22700" xr:uid="{8BD3FD7A-D03A-4E2D-BD31-11800ED8F5EE}"/>
    <cellStyle name="Heading 3 2 3 4 3 5 9" xfId="14489" xr:uid="{C0908A3E-EDAA-4011-8B98-313B12C2B8A9}"/>
    <cellStyle name="Heading 3 2 3 4 4" xfId="1168" xr:uid="{2F1FCEBA-3404-4957-8925-EDD8160F88C0}"/>
    <cellStyle name="Heading 3 2 3 4 4 2" xfId="1415" xr:uid="{7BC1F887-4279-4236-80F5-7AB372719F07}"/>
    <cellStyle name="Heading 3 2 3 4 4 2 10" xfId="14591" xr:uid="{11B235CC-7737-47F4-AC7D-6C4BE2E326FD}"/>
    <cellStyle name="Heading 3 2 3 4 4 2 11" xfId="15282" xr:uid="{3FC95717-C2DD-4516-9706-78F628060965}"/>
    <cellStyle name="Heading 3 2 3 4 4 2 2" xfId="3750" xr:uid="{DB191E24-0108-4AC4-B35C-2707F182479F}"/>
    <cellStyle name="Heading 3 2 3 4 4 2 2 2" xfId="7366" xr:uid="{DFB56C6B-0239-452F-9140-106F1F425D52}"/>
    <cellStyle name="Heading 3 2 3 4 4 2 2 2 2" xfId="13616" xr:uid="{4D64D864-707A-4A0E-A847-E7474CC40438}"/>
    <cellStyle name="Heading 3 2 3 4 4 2 2 2 2 2" xfId="27849" xr:uid="{6D87F930-78FD-49D1-A5ED-959C7487449E}"/>
    <cellStyle name="Heading 3 2 3 4 4 2 2 2 3" xfId="19676" xr:uid="{62AC1889-3B88-4A8C-A39F-8264302A906C}"/>
    <cellStyle name="Heading 3 2 3 4 4 2 2 2 4" xfId="21950" xr:uid="{7AACE4A5-99D8-431B-830A-75F3E92C76C4}"/>
    <cellStyle name="Heading 3 2 3 4 4 2 2 3" xfId="10698" xr:uid="{B6E73D6F-A83D-4C90-B3E8-E9E32ED9C4EA}"/>
    <cellStyle name="Heading 3 2 3 4 4 2 2 3 2" xfId="24933" xr:uid="{7A560C43-AC5A-453A-9271-557E10F89149}"/>
    <cellStyle name="Heading 3 2 3 4 4 2 2 4" xfId="16725" xr:uid="{D0A47732-8CE7-4F5D-A6CA-B49404495925}"/>
    <cellStyle name="Heading 3 2 3 4 4 2 2 5" xfId="20655" xr:uid="{364C058D-33BF-4106-BA54-5359785F5A65}"/>
    <cellStyle name="Heading 3 2 3 4 4 2 3" xfId="4338" xr:uid="{EF5FD69F-C721-4414-8C4F-F3269B3E9AA8}"/>
    <cellStyle name="Heading 3 2 3 4 4 2 3 2" xfId="11239" xr:uid="{6B544333-FB01-4A92-8FFD-5739D7147202}"/>
    <cellStyle name="Heading 3 2 3 4 4 2 3 2 2" xfId="25474" xr:uid="{396F71E3-4B5E-427B-9544-14F597FE402E}"/>
    <cellStyle name="Heading 3 2 3 4 4 2 3 3" xfId="17266" xr:uid="{249D40C2-DFDD-49EC-A231-87F1019A01A7}"/>
    <cellStyle name="Heading 3 2 3 4 4 2 3 4" xfId="20907" xr:uid="{DF28FD4D-01E3-472E-B0F6-BF69AFA0C4B3}"/>
    <cellStyle name="Heading 3 2 3 4 4 2 4" xfId="6041" xr:uid="{DF80A6E5-F909-44EF-B48C-6B3477263702}"/>
    <cellStyle name="Heading 3 2 3 4 4 2 4 2" xfId="9372" xr:uid="{504DD354-D956-4A62-A71B-D3720920A563}"/>
    <cellStyle name="Heading 3 2 3 4 4 2 4 2 2" xfId="23612" xr:uid="{777E30A2-50B5-4311-886F-39399A87727E}"/>
    <cellStyle name="Heading 3 2 3 4 4 2 4 3" xfId="15407" xr:uid="{5AD6357E-5097-447E-A797-212D1376B723}"/>
    <cellStyle name="Heading 3 2 3 4 4 2 4 4" xfId="21695" xr:uid="{C4EF0D6E-7B02-4C1B-B8EC-8B8CF50577E0}"/>
    <cellStyle name="Heading 3 2 3 4 4 2 5" xfId="5102" xr:uid="{F0D89BF0-131C-4B3C-B9EE-61AC971E29BC}"/>
    <cellStyle name="Heading 3 2 3 4 4 2 5 2" xfId="11978" xr:uid="{2482F9D9-3D46-43EE-8216-FF72C7B30AD7}"/>
    <cellStyle name="Heading 3 2 3 4 4 2 5 2 2" xfId="26211" xr:uid="{CE68008A-5D28-460C-A0FF-2ABFA4DF44CB}"/>
    <cellStyle name="Heading 3 2 3 4 4 2 5 3" xfId="18030" xr:uid="{E2052AA1-DEC6-4E76-8F4E-D315A884F704}"/>
    <cellStyle name="Heading 3 2 3 4 4 2 5 4" xfId="21374" xr:uid="{8ABDB221-450E-4B6D-93F8-5A5E14C2CAF4}"/>
    <cellStyle name="Heading 3 2 3 4 4 2 6" xfId="5241" xr:uid="{A40E0E67-A9A8-4CF7-B550-8B267738A632}"/>
    <cellStyle name="Heading 3 2 3 4 4 2 6 2" xfId="12115" xr:uid="{1801A3B5-9C87-4232-A540-79520081754F}"/>
    <cellStyle name="Heading 3 2 3 4 4 2 6 2 2" xfId="26348" xr:uid="{271FA503-4860-48B6-BEC3-B3987A023689}"/>
    <cellStyle name="Heading 3 2 3 4 4 2 6 3" xfId="18169" xr:uid="{7384CEBA-EF29-48F9-84FB-4CAECA7A4CD5}"/>
    <cellStyle name="Heading 3 2 3 4 4 2 6 4" xfId="21510" xr:uid="{4D9736E3-6857-41C7-81D2-6080E773D60B}"/>
    <cellStyle name="Heading 3 2 3 4 4 2 7" xfId="7869" xr:uid="{8FFE8B43-BB37-4232-B128-CFE8CBE1F2CC}"/>
    <cellStyle name="Heading 3 2 3 4 4 2 7 2" xfId="20177" xr:uid="{5CEF307D-E50A-483C-91EE-FED16782FFF7}"/>
    <cellStyle name="Heading 3 2 3 4 4 2 7 3" xfId="22159" xr:uid="{5A2409D4-91D8-4F35-B11E-EB043E7033AC}"/>
    <cellStyle name="Heading 3 2 3 4 4 2 8" xfId="8556" xr:uid="{8A18219A-E808-4B80-9E6E-67399E0D0F67}"/>
    <cellStyle name="Heading 3 2 3 4 4 2 8 2" xfId="22805" xr:uid="{816596DD-562C-44B5-B199-2131ED3A5F50}"/>
    <cellStyle name="Heading 3 2 3 4 4 2 9" xfId="8061" xr:uid="{00F5BFD7-2BAB-4237-B99F-C7BC6B73987C}"/>
    <cellStyle name="Heading 3 2 3 4 4 2 9 2" xfId="22341" xr:uid="{D5C17225-08A7-4571-B11F-7F9A6CAD38DE}"/>
    <cellStyle name="Heading 3 2 3 4 4 3" xfId="2344" xr:uid="{7247BE5F-8545-4875-9FAE-9ACA9D080E35}"/>
    <cellStyle name="Heading 3 2 3 4 4 3 10" xfId="20412" xr:uid="{2749C7AB-C176-4EEF-88D9-036736C67961}"/>
    <cellStyle name="Heading 3 2 3 4 4 3 2" xfId="3836" xr:uid="{A5A9F79E-CC06-47A7-8283-81BE587005F1}"/>
    <cellStyle name="Heading 3 2 3 4 4 3 2 2" xfId="7451" xr:uid="{8A4FC1EC-3581-4619-82C5-D90FCCB1D03A}"/>
    <cellStyle name="Heading 3 2 3 4 4 3 2 2 2" xfId="13701" xr:uid="{92BF1932-E71A-468B-AC17-08BA241C77D5}"/>
    <cellStyle name="Heading 3 2 3 4 4 3 2 2 2 2" xfId="27934" xr:uid="{8276BC14-BC0D-4587-A98E-B67750D62C8E}"/>
    <cellStyle name="Heading 3 2 3 4 4 3 2 2 3" xfId="19761" xr:uid="{EF30758B-7712-434C-AC46-EC75860B22D9}"/>
    <cellStyle name="Heading 3 2 3 4 4 3 2 2 4" xfId="22035" xr:uid="{0E6B13AE-997C-43FC-9D2A-9A44FC4BE9C9}"/>
    <cellStyle name="Heading 3 2 3 4 4 3 2 3" xfId="10782" xr:uid="{0E995665-C147-4DA1-9DDC-7A0704833862}"/>
    <cellStyle name="Heading 3 2 3 4 4 3 2 3 2" xfId="25017" xr:uid="{81422708-2A93-467D-A5E6-5ED849CA766E}"/>
    <cellStyle name="Heading 3 2 3 4 4 3 2 4" xfId="16809" xr:uid="{BE25D64B-6718-432D-A61C-8D1073CE149E}"/>
    <cellStyle name="Heading 3 2 3 4 4 3 2 5" xfId="20739" xr:uid="{AEBC55DF-BA97-4145-AFFE-C6FAF0F9F339}"/>
    <cellStyle name="Heading 3 2 3 4 4 3 3" xfId="4422" xr:uid="{E0DF8719-71AD-426E-973F-AB1F74E09A4B}"/>
    <cellStyle name="Heading 3 2 3 4 4 3 3 2" xfId="11323" xr:uid="{CD849338-93A6-406D-AAD3-4955648C82FF}"/>
    <cellStyle name="Heading 3 2 3 4 4 3 3 2 2" xfId="25558" xr:uid="{81FFF7AB-1B1A-4D6B-B574-DAABBF750C35}"/>
    <cellStyle name="Heading 3 2 3 4 4 3 3 3" xfId="17350" xr:uid="{21FF932A-D5A8-4063-956A-D9FCA9D28C24}"/>
    <cellStyle name="Heading 3 2 3 4 4 3 3 4" xfId="20991" xr:uid="{E5DB88EB-D110-4F86-B8FC-E52C738D9AB6}"/>
    <cellStyle name="Heading 3 2 3 4 4 3 4" xfId="5927" xr:uid="{985C9B93-5272-4F98-856F-8D0D9902122F}"/>
    <cellStyle name="Heading 3 2 3 4 4 3 4 2" xfId="9259" xr:uid="{38CE45CC-D828-4287-B3D7-D6D432DF85E6}"/>
    <cellStyle name="Heading 3 2 3 4 4 3 4 2 2" xfId="23499" xr:uid="{08E8EDC4-6A6D-4BBC-9D17-2C339E0834BF}"/>
    <cellStyle name="Heading 3 2 3 4 4 3 4 3" xfId="15294" xr:uid="{6CE9127D-43D0-47CE-9DC1-B7F3AC20A8C3}"/>
    <cellStyle name="Heading 3 2 3 4 4 3 4 4" xfId="21591" xr:uid="{935FF377-F86F-403E-9918-D559DC96A2C7}"/>
    <cellStyle name="Heading 3 2 3 4 4 3 5" xfId="5188" xr:uid="{27CC3266-FAEF-4BBF-9184-012F38478E8F}"/>
    <cellStyle name="Heading 3 2 3 4 4 3 5 2" xfId="12064" xr:uid="{885A3B5D-221A-45B2-88DD-C16328A555B6}"/>
    <cellStyle name="Heading 3 2 3 4 4 3 5 2 2" xfId="26297" xr:uid="{7233A289-A8E1-471E-884F-F9AED2F372F7}"/>
    <cellStyle name="Heading 3 2 3 4 4 3 5 3" xfId="18116" xr:uid="{C58DAA5F-CFC2-4FCC-8813-73A3DC8CBBD8}"/>
    <cellStyle name="Heading 3 2 3 4 4 3 5 4" xfId="21460" xr:uid="{EFA82465-3681-4582-A667-76255F2B0706}"/>
    <cellStyle name="Heading 3 2 3 4 4 3 6" xfId="4515" xr:uid="{0D0D89C3-B4FD-42DF-9532-E17F473FBD12}"/>
    <cellStyle name="Heading 3 2 3 4 4 3 6 2" xfId="11411" xr:uid="{56A26FDF-88C4-4BE7-8AC5-D45F02534536}"/>
    <cellStyle name="Heading 3 2 3 4 4 3 6 2 2" xfId="25644" xr:uid="{1EF86682-65DF-438A-8A4F-F96223902AF6}"/>
    <cellStyle name="Heading 3 2 3 4 4 3 6 3" xfId="17443" xr:uid="{3B05E19D-9620-4DFD-826C-461ADB5C83C0}"/>
    <cellStyle name="Heading 3 2 3 4 4 3 6 4" xfId="21056" xr:uid="{207668CF-BD1E-4197-A0B2-270ED4094C01}"/>
    <cellStyle name="Heading 3 2 3 4 4 3 7" xfId="7877" xr:uid="{535DE205-2291-47B9-81C2-6E0F0E846043}"/>
    <cellStyle name="Heading 3 2 3 4 4 3 7 2" xfId="20185" xr:uid="{E9BD59B4-FCE3-4885-BFA0-FF773EB6CB8E}"/>
    <cellStyle name="Heading 3 2 3 4 4 3 7 3" xfId="22167" xr:uid="{947346DD-6DEE-47D0-8A95-5F09DAB8DD5C}"/>
    <cellStyle name="Heading 3 2 3 4 4 3 8" xfId="8642" xr:uid="{1E12BD92-1EBF-47F7-AC83-21259B786405}"/>
    <cellStyle name="Heading 3 2 3 4 4 3 8 2" xfId="22890" xr:uid="{8A02FF42-6BB4-4F07-9D3F-6F0D9663A0AD}"/>
    <cellStyle name="Heading 3 2 3 4 4 3 9" xfId="14675" xr:uid="{D97A92EA-C838-4DED-A886-A1123CBBB8EA}"/>
    <cellStyle name="Heading 3 2 3 4 5" xfId="1169" xr:uid="{E3791743-0F86-42EF-A1DE-7A6E209531F5}"/>
    <cellStyle name="Heading 3 2 3 4 5 2" xfId="1416" xr:uid="{0D66605A-AEBB-4A33-BC6A-2BC26CEDA5DD}"/>
    <cellStyle name="Heading 3 2 3 4 5 2 10" xfId="14592" xr:uid="{FAA448CF-E624-4604-AFF5-D049B86D93ED}"/>
    <cellStyle name="Heading 3 2 3 4 5 2 11" xfId="14364" xr:uid="{10308CE2-BCDB-4209-AD32-46A00AB07119}"/>
    <cellStyle name="Heading 3 2 3 4 5 2 2" xfId="3751" xr:uid="{2E9D72D8-5F52-48E3-8ED4-CF2CB406B699}"/>
    <cellStyle name="Heading 3 2 3 4 5 2 2 2" xfId="7367" xr:uid="{CBEC8735-D182-4B7F-999B-1FFFA4606635}"/>
    <cellStyle name="Heading 3 2 3 4 5 2 2 2 2" xfId="13617" xr:uid="{DC1EAB33-C67C-4766-80B3-73BFD15001CF}"/>
    <cellStyle name="Heading 3 2 3 4 5 2 2 2 2 2" xfId="27850" xr:uid="{F18D687D-E88F-4BAC-9B10-1454074A33B6}"/>
    <cellStyle name="Heading 3 2 3 4 5 2 2 2 3" xfId="19677" xr:uid="{232587E0-6C95-42FF-81E7-E474DA04E163}"/>
    <cellStyle name="Heading 3 2 3 4 5 2 2 2 4" xfId="21951" xr:uid="{8A726AB8-9BC3-47F8-B724-3076628FA78A}"/>
    <cellStyle name="Heading 3 2 3 4 5 2 2 3" xfId="10699" xr:uid="{52093EF5-898A-4A6A-8DF3-CEB20EA0FA92}"/>
    <cellStyle name="Heading 3 2 3 4 5 2 2 3 2" xfId="24934" xr:uid="{7457A2C2-CC97-4741-B2E1-6E23BB4AA721}"/>
    <cellStyle name="Heading 3 2 3 4 5 2 2 4" xfId="16726" xr:uid="{4579D9DA-8886-432C-9924-201E2EF50719}"/>
    <cellStyle name="Heading 3 2 3 4 5 2 2 5" xfId="20656" xr:uid="{F4E5DADE-620B-46BF-9F9D-EDB6385C77ED}"/>
    <cellStyle name="Heading 3 2 3 4 5 2 3" xfId="4339" xr:uid="{943728BF-DBC5-41C2-B79E-39283D63024E}"/>
    <cellStyle name="Heading 3 2 3 4 5 2 3 2" xfId="11240" xr:uid="{6B6C118C-8CA4-479F-B1A3-2C43E52F867E}"/>
    <cellStyle name="Heading 3 2 3 4 5 2 3 2 2" xfId="25475" xr:uid="{F32F09F6-82F9-45AB-8F2A-22078B8D324B}"/>
    <cellStyle name="Heading 3 2 3 4 5 2 3 3" xfId="17267" xr:uid="{9C057A37-52BB-4979-BA44-060029D45935}"/>
    <cellStyle name="Heading 3 2 3 4 5 2 3 4" xfId="20908" xr:uid="{DD1B5A87-D516-4EE9-B610-92F49E24F277}"/>
    <cellStyle name="Heading 3 2 3 4 5 2 4" xfId="6123" xr:uid="{8E3341AF-281E-415D-B0CF-DB4227B87484}"/>
    <cellStyle name="Heading 3 2 3 4 5 2 4 2" xfId="9454" xr:uid="{AEDB84E9-AC9B-4FDD-B4F7-1FB15AD3BEA9}"/>
    <cellStyle name="Heading 3 2 3 4 5 2 4 2 2" xfId="23694" xr:uid="{D158A2AC-3A8F-4BB1-8178-E46C355439A1}"/>
    <cellStyle name="Heading 3 2 3 4 5 2 4 3" xfId="15489" xr:uid="{87619CEB-132A-471D-9A10-28883D995657}"/>
    <cellStyle name="Heading 3 2 3 4 5 2 4 4" xfId="21776" xr:uid="{33A1D184-CADB-494B-AE8B-7DD5D16457C0}"/>
    <cellStyle name="Heading 3 2 3 4 5 2 5" xfId="5103" xr:uid="{FC0FB9D4-BBE6-453D-9ABB-0FE7CA26B800}"/>
    <cellStyle name="Heading 3 2 3 4 5 2 5 2" xfId="11979" xr:uid="{604D48F9-8943-4E20-99DA-4CD7AF7AFA39}"/>
    <cellStyle name="Heading 3 2 3 4 5 2 5 2 2" xfId="26212" xr:uid="{AC13667C-D6DF-4EBC-9960-E9E69605DDE9}"/>
    <cellStyle name="Heading 3 2 3 4 5 2 5 3" xfId="18031" xr:uid="{33315A30-6B39-4FBD-9B0B-F2FC526152BC}"/>
    <cellStyle name="Heading 3 2 3 4 5 2 5 4" xfId="21375" xr:uid="{2D538630-1042-4DE9-B613-F3A6C78BD6CC}"/>
    <cellStyle name="Heading 3 2 3 4 5 2 6" xfId="4502" xr:uid="{DD43B219-CB6E-45AA-8011-B83F51BBB8AF}"/>
    <cellStyle name="Heading 3 2 3 4 5 2 6 2" xfId="11400" xr:uid="{E2FEC06C-5DD7-491B-BF23-29A970AAE12C}"/>
    <cellStyle name="Heading 3 2 3 4 5 2 6 2 2" xfId="25633" xr:uid="{159C5E97-8E5B-4ABA-86AB-290B6ABD6FF2}"/>
    <cellStyle name="Heading 3 2 3 4 5 2 6 3" xfId="17430" xr:uid="{2FF51E37-6208-4705-9939-2448E21D7ED2}"/>
    <cellStyle name="Heading 3 2 3 4 5 2 6 4" xfId="21044" xr:uid="{5CD97BD0-AF96-4B4B-AB83-16EF771B7FCB}"/>
    <cellStyle name="Heading 3 2 3 4 5 2 7" xfId="7833" xr:uid="{26B341E6-42BA-46A5-AFEC-A41D1D3D6FBA}"/>
    <cellStyle name="Heading 3 2 3 4 5 2 7 2" xfId="20141" xr:uid="{FF35446D-D278-45D6-BAC3-AC02BBF99407}"/>
    <cellStyle name="Heading 3 2 3 4 5 2 7 3" xfId="22123" xr:uid="{53F2F394-F3A5-4D7F-9808-8AB18E5058C1}"/>
    <cellStyle name="Heading 3 2 3 4 5 2 8" xfId="8557" xr:uid="{241FB962-7012-45D2-888C-3A06FD119713}"/>
    <cellStyle name="Heading 3 2 3 4 5 2 8 2" xfId="22806" xr:uid="{6AFB4FDD-EF35-4455-AEDC-5458665A31CF}"/>
    <cellStyle name="Heading 3 2 3 4 5 2 9" xfId="8736" xr:uid="{93AFF8E4-469D-4A3F-8F16-ED900AB98D28}"/>
    <cellStyle name="Heading 3 2 3 4 5 2 9 2" xfId="22980" xr:uid="{EA324602-BCDB-4912-AFF1-B006F9721F05}"/>
    <cellStyle name="Heading 3 2 3 4 5 3" xfId="2481" xr:uid="{B0D2941F-B0F4-433F-B84E-AEA98ED78CD3}"/>
    <cellStyle name="Heading 3 2 3 4 5 3 10" xfId="20508" xr:uid="{C63CB773-1A00-4F21-948C-6A0171AD0182}"/>
    <cellStyle name="Heading 3 2 3 4 5 3 2" xfId="3837" xr:uid="{4435F04F-5DF8-4C96-BDE5-7240927705D6}"/>
    <cellStyle name="Heading 3 2 3 4 5 3 2 2" xfId="7452" xr:uid="{4E4C42B2-482A-4F45-8E4A-3DA141CD4BD2}"/>
    <cellStyle name="Heading 3 2 3 4 5 3 2 2 2" xfId="13702" xr:uid="{CD2DA169-511E-4F19-B33A-91FDB2FC66EE}"/>
    <cellStyle name="Heading 3 2 3 4 5 3 2 2 2 2" xfId="27935" xr:uid="{76AB2416-0558-42E9-ABC6-1255458A3649}"/>
    <cellStyle name="Heading 3 2 3 4 5 3 2 2 3" xfId="19762" xr:uid="{1CBB2C36-D576-4003-A461-6D29F68D8C56}"/>
    <cellStyle name="Heading 3 2 3 4 5 3 2 2 4" xfId="22036" xr:uid="{5AF1F199-743B-42DF-82E5-68C33C53B9FB}"/>
    <cellStyle name="Heading 3 2 3 4 5 3 2 3" xfId="10783" xr:uid="{E07D29C1-31D9-4754-8E26-E709EC4439D9}"/>
    <cellStyle name="Heading 3 2 3 4 5 3 2 3 2" xfId="25018" xr:uid="{76733B76-8E0C-45ED-8119-A48FC546B843}"/>
    <cellStyle name="Heading 3 2 3 4 5 3 2 4" xfId="16810" xr:uid="{3E6089DD-8C3C-45C4-A017-982590CC51E6}"/>
    <cellStyle name="Heading 3 2 3 4 5 3 2 5" xfId="20740" xr:uid="{7A888579-2FC1-4E80-AE57-DEAAC1E2D54F}"/>
    <cellStyle name="Heading 3 2 3 4 5 3 3" xfId="4423" xr:uid="{2F5A4527-0B95-4839-A8F1-EC1144E7D929}"/>
    <cellStyle name="Heading 3 2 3 4 5 3 3 2" xfId="11324" xr:uid="{ADDD9C98-6BE7-4F29-B84A-D5A59D955B81}"/>
    <cellStyle name="Heading 3 2 3 4 5 3 3 2 2" xfId="25559" xr:uid="{0B646E18-AC62-407D-8680-55A376939543}"/>
    <cellStyle name="Heading 3 2 3 4 5 3 3 3" xfId="17351" xr:uid="{8B7E3E63-0AB2-495C-8321-9E90C6CAEE00}"/>
    <cellStyle name="Heading 3 2 3 4 5 3 3 4" xfId="20992" xr:uid="{999F9298-4BF6-4CDB-B486-B8405E9145EC}"/>
    <cellStyle name="Heading 3 2 3 4 5 3 4" xfId="6142" xr:uid="{7B92F655-1A66-45F7-B45E-B888480F3879}"/>
    <cellStyle name="Heading 3 2 3 4 5 3 4 2" xfId="9473" xr:uid="{18A03245-7D0C-47F0-AE33-D12DAA0BE1B0}"/>
    <cellStyle name="Heading 3 2 3 4 5 3 4 2 2" xfId="23713" xr:uid="{0AAA7F06-32DD-49DA-B47C-25BA889FF8EA}"/>
    <cellStyle name="Heading 3 2 3 4 5 3 4 3" xfId="15508" xr:uid="{C141A92C-3764-4DAD-B7E2-5A5851558F3E}"/>
    <cellStyle name="Heading 3 2 3 4 5 3 4 4" xfId="21793" xr:uid="{709E766B-99FD-4CD3-854D-7EED8A018286}"/>
    <cellStyle name="Heading 3 2 3 4 5 3 5" xfId="5189" xr:uid="{5A865B2C-33CA-4A71-BBDA-74C8101A2317}"/>
    <cellStyle name="Heading 3 2 3 4 5 3 5 2" xfId="12065" xr:uid="{D5C6B1FA-59FF-40FD-8DA5-36402EEFBA73}"/>
    <cellStyle name="Heading 3 2 3 4 5 3 5 2 2" xfId="26298" xr:uid="{57434C87-A99D-49A9-A5C9-5BB2F1D25D1F}"/>
    <cellStyle name="Heading 3 2 3 4 5 3 5 3" xfId="18117" xr:uid="{57A7C6FD-7290-4B3F-8489-78DF85403693}"/>
    <cellStyle name="Heading 3 2 3 4 5 3 5 4" xfId="21461" xr:uid="{F8400CB2-8CAA-4D1E-9C75-9275EC11A9EC}"/>
    <cellStyle name="Heading 3 2 3 4 5 3 6" xfId="4873" xr:uid="{D992A4D3-37D8-4EB8-8163-5BCA313E28A1}"/>
    <cellStyle name="Heading 3 2 3 4 5 3 6 2" xfId="11751" xr:uid="{C03F85B1-0C7D-40A7-9BDB-821B01681BB4}"/>
    <cellStyle name="Heading 3 2 3 4 5 3 6 2 2" xfId="25984" xr:uid="{C9A6E708-ABEC-47B8-830E-D8662CC7F836}"/>
    <cellStyle name="Heading 3 2 3 4 5 3 6 3" xfId="17801" xr:uid="{E2C293ED-4352-410A-BEDF-A6267548A1ED}"/>
    <cellStyle name="Heading 3 2 3 4 5 3 6 4" xfId="21206" xr:uid="{F64D155C-6F8B-4C84-9FF4-2A8AB43BFFCA}"/>
    <cellStyle name="Heading 3 2 3 4 5 3 7" xfId="7848" xr:uid="{8A6839B6-3A74-4DFB-A1F8-278848557068}"/>
    <cellStyle name="Heading 3 2 3 4 5 3 7 2" xfId="20156" xr:uid="{B51343E8-D8C1-4455-AE36-4CAFF88A1774}"/>
    <cellStyle name="Heading 3 2 3 4 5 3 7 3" xfId="22138" xr:uid="{B98216E2-109C-4367-96C2-5A167C3E4FBE}"/>
    <cellStyle name="Heading 3 2 3 4 5 3 8" xfId="8643" xr:uid="{D6374232-62AC-4A53-92A0-8DE136E6CA2B}"/>
    <cellStyle name="Heading 3 2 3 4 5 3 8 2" xfId="22891" xr:uid="{3B2682A6-A7B4-4EBA-90A5-6E4F91D3F89A}"/>
    <cellStyle name="Heading 3 2 3 4 5 3 9" xfId="14676" xr:uid="{469FB257-A90D-4A10-8F4A-64CA1F965E9F}"/>
    <cellStyle name="Heading 3 2 3 4 6" xfId="1304" xr:uid="{8D5B5366-D047-4D5D-9B34-F1F24FAF0C91}"/>
    <cellStyle name="Heading 3 2 3 4 6 10" xfId="14522" xr:uid="{8BE1EA20-9EE7-498F-8AA2-E0A7EB7B067E}"/>
    <cellStyle name="Heading 3 2 3 4 6 11" xfId="14417" xr:uid="{A131574F-DD40-45B2-B55E-B698A749BB06}"/>
    <cellStyle name="Heading 3 2 3 4 6 2" xfId="3677" xr:uid="{1FBD961C-832B-48A3-8E4F-12D71DEBE227}"/>
    <cellStyle name="Heading 3 2 3 4 6 2 2" xfId="7297" xr:uid="{2F5B6D65-2CE7-4B79-82C1-535DAB67E5DB}"/>
    <cellStyle name="Heading 3 2 3 4 6 2 2 2" xfId="13547" xr:uid="{9351A4CD-99EB-4935-B0E9-52B00D7EA27F}"/>
    <cellStyle name="Heading 3 2 3 4 6 2 2 2 2" xfId="27780" xr:uid="{5A69957A-4BF1-455D-BAC5-C0E50CC0D664}"/>
    <cellStyle name="Heading 3 2 3 4 6 2 2 3" xfId="19607" xr:uid="{9AC20516-DA71-4964-9F27-111DC2C70343}"/>
    <cellStyle name="Heading 3 2 3 4 6 2 2 4" xfId="21881" xr:uid="{7AD27DA9-9CF7-4246-A0D0-AB489EC32230}"/>
    <cellStyle name="Heading 3 2 3 4 6 2 3" xfId="10629" xr:uid="{A9D73A6E-9933-4846-A035-4164CD9FD935}"/>
    <cellStyle name="Heading 3 2 3 4 6 2 3 2" xfId="24864" xr:uid="{FFE2A285-D7B9-46BA-9007-E32694B02D44}"/>
    <cellStyle name="Heading 3 2 3 4 6 2 4" xfId="16656" xr:uid="{3C8B6AC2-FE9A-401A-A7B2-1EB5014E3B16}"/>
    <cellStyle name="Heading 3 2 3 4 6 2 5" xfId="20586" xr:uid="{4B89AF30-5331-41B7-A279-E20FD25CA30F}"/>
    <cellStyle name="Heading 3 2 3 4 6 3" xfId="4269" xr:uid="{7CE3EAF3-5877-4858-8B55-6B6520031635}"/>
    <cellStyle name="Heading 3 2 3 4 6 3 2" xfId="11170" xr:uid="{27F0FC86-4C2C-49D9-A0E4-70BB36F23E5D}"/>
    <cellStyle name="Heading 3 2 3 4 6 3 2 2" xfId="25405" xr:uid="{FE02CDB5-EAC0-4A64-8333-A26BAD7F3D67}"/>
    <cellStyle name="Heading 3 2 3 4 6 3 3" xfId="17197" xr:uid="{6B355605-1CAB-4A5F-85BE-C6FDC05D7B3A}"/>
    <cellStyle name="Heading 3 2 3 4 6 3 4" xfId="20838" xr:uid="{F77F17F8-0211-4FA2-B739-C580708720FC}"/>
    <cellStyle name="Heading 3 2 3 4 6 4" xfId="6145" xr:uid="{34873376-B195-4C9F-AEA0-9BB219DECCE0}"/>
    <cellStyle name="Heading 3 2 3 4 6 4 2" xfId="9476" xr:uid="{33D7C4D3-7684-4CAC-8360-8B4A602A3D1C}"/>
    <cellStyle name="Heading 3 2 3 4 6 4 2 2" xfId="23716" xr:uid="{106D0B61-78B6-442E-BF01-924F56481DFD}"/>
    <cellStyle name="Heading 3 2 3 4 6 4 3" xfId="15511" xr:uid="{1688210C-3E20-4243-B176-1C9E60CBE5BE}"/>
    <cellStyle name="Heading 3 2 3 4 6 4 4" xfId="21796" xr:uid="{21F58C33-A55B-4407-B702-4B204C8CB885}"/>
    <cellStyle name="Heading 3 2 3 4 6 5" xfId="5033" xr:uid="{88AFDE16-9596-4638-85E3-6AEC29DA4E80}"/>
    <cellStyle name="Heading 3 2 3 4 6 5 2" xfId="11909" xr:uid="{870D6934-44D7-46D5-96E2-7931C22C4C07}"/>
    <cellStyle name="Heading 3 2 3 4 6 5 2 2" xfId="26142" xr:uid="{4C6178A9-F310-447D-AB9D-8BCA56F57799}"/>
    <cellStyle name="Heading 3 2 3 4 6 5 3" xfId="17961" xr:uid="{BDEB2F24-7A52-46D2-A089-970220BB19C5}"/>
    <cellStyle name="Heading 3 2 3 4 6 5 4" xfId="21305" xr:uid="{B8E5A460-DC50-43E7-BC5C-7321561E3DBD}"/>
    <cellStyle name="Heading 3 2 3 4 6 6" xfId="4480" xr:uid="{BA399068-A342-4A18-BE38-8C5AA89B9C9E}"/>
    <cellStyle name="Heading 3 2 3 4 6 6 2" xfId="11381" xr:uid="{D7B4FA9F-F2DF-42F8-AA31-6C3459CADF69}"/>
    <cellStyle name="Heading 3 2 3 4 6 6 2 2" xfId="25614" xr:uid="{4EAE6857-CE25-4409-9D56-FCF0F42A43A9}"/>
    <cellStyle name="Heading 3 2 3 4 6 6 3" xfId="17408" xr:uid="{E3C37F12-187B-4469-9DE8-2F31A23C187E}"/>
    <cellStyle name="Heading 3 2 3 4 6 6 4" xfId="21039" xr:uid="{96880C69-4C92-40EC-B700-2D63F6893D3C}"/>
    <cellStyle name="Heading 3 2 3 4 6 7" xfId="7817" xr:uid="{FBCDBF73-4E80-4446-A299-D50FA64A74A8}"/>
    <cellStyle name="Heading 3 2 3 4 6 7 2" xfId="20125" xr:uid="{7B717D68-257E-4EEF-8B3E-27BF9B4965CF}"/>
    <cellStyle name="Heading 3 2 3 4 6 7 3" xfId="22107" xr:uid="{30EB6D40-BBA7-46DE-9E3D-28F6C605CF0E}"/>
    <cellStyle name="Heading 3 2 3 4 6 8" xfId="8486" xr:uid="{D6D352C1-3726-485B-BDC6-19932BB889DD}"/>
    <cellStyle name="Heading 3 2 3 4 6 8 2" xfId="22736" xr:uid="{E1421E3F-AAC7-4352-9BF8-475DAE8F7A32}"/>
    <cellStyle name="Heading 3 2 3 4 6 9" xfId="8477" xr:uid="{E6C3AF9F-E43A-4B37-AE4E-23D971CD046D}"/>
    <cellStyle name="Heading 3 2 3 4 6 9 2" xfId="22727" xr:uid="{276F0DE8-E24E-4F61-ACEB-3317F7E1BFCA}"/>
    <cellStyle name="Heading 3 2 3 4 7" xfId="2468" xr:uid="{F2B36A7F-89A1-4E42-BDF8-216A7B7D5FCB}"/>
    <cellStyle name="Heading 3 2 3 4 7 10" xfId="20496" xr:uid="{D08781B5-CFDC-4E96-A4ED-8834625D5C61}"/>
    <cellStyle name="Heading 3 2 3 4 7 2" xfId="3665" xr:uid="{706A91A8-72A9-45B5-A0BA-0F9C3BEF5C09}"/>
    <cellStyle name="Heading 3 2 3 4 7 2 2" xfId="7287" xr:uid="{646467C5-00A7-4353-B9F6-FFFD75007151}"/>
    <cellStyle name="Heading 3 2 3 4 7 2 2 2" xfId="13537" xr:uid="{AA71601E-E8D5-4EBE-88DA-AF5213024FD4}"/>
    <cellStyle name="Heading 3 2 3 4 7 2 2 2 2" xfId="27770" xr:uid="{53088652-19C8-4817-8E02-6689F2E495C7}"/>
    <cellStyle name="Heading 3 2 3 4 7 2 2 3" xfId="19597" xr:uid="{A62AA153-0B70-4228-8162-7443FE1F362B}"/>
    <cellStyle name="Heading 3 2 3 4 7 2 2 4" xfId="21871" xr:uid="{570CE8F6-F0C7-445A-A373-4518972D7B39}"/>
    <cellStyle name="Heading 3 2 3 4 7 2 3" xfId="10619" xr:uid="{82367F1B-BAA3-4974-A690-958AB4CE85F3}"/>
    <cellStyle name="Heading 3 2 3 4 7 2 3 2" xfId="24854" xr:uid="{8A01E221-467D-41BA-982C-822D6FC8D2C2}"/>
    <cellStyle name="Heading 3 2 3 4 7 2 4" xfId="16646" xr:uid="{FE7DB6AD-E356-4C33-B72D-7CF9A0BF0396}"/>
    <cellStyle name="Heading 3 2 3 4 7 2 5" xfId="20576" xr:uid="{250F3385-D3E2-4DA2-A1AC-EFE40E4ADA1D}"/>
    <cellStyle name="Heading 3 2 3 4 7 3" xfId="4259" xr:uid="{D4409C5B-BAF9-407F-8E00-E37ACE64DAFA}"/>
    <cellStyle name="Heading 3 2 3 4 7 3 2" xfId="11160" xr:uid="{C6B17575-68AE-47A5-8797-E34B3E495752}"/>
    <cellStyle name="Heading 3 2 3 4 7 3 2 2" xfId="25395" xr:uid="{D61D28CF-650B-4A94-ADDD-E515E03E42C2}"/>
    <cellStyle name="Heading 3 2 3 4 7 3 3" xfId="17187" xr:uid="{CB3E99D4-4715-426B-8FE8-ADB89C8E7575}"/>
    <cellStyle name="Heading 3 2 3 4 7 3 4" xfId="20828" xr:uid="{59D22E8C-6C5A-4AA0-B0F3-FD12F4943F20}"/>
    <cellStyle name="Heading 3 2 3 4 7 4" xfId="6126" xr:uid="{89F1C953-4F9D-4F0C-9E55-55542632CEDA}"/>
    <cellStyle name="Heading 3 2 3 4 7 4 2" xfId="9457" xr:uid="{585A9928-84F7-4D0B-8BA6-F25623647C65}"/>
    <cellStyle name="Heading 3 2 3 4 7 4 2 2" xfId="23697" xr:uid="{89A65A60-9021-4781-9582-02FF7A7D5021}"/>
    <cellStyle name="Heading 3 2 3 4 7 4 3" xfId="15492" xr:uid="{0CD38A72-46A7-4228-974E-4CCBC96CB605}"/>
    <cellStyle name="Heading 3 2 3 4 7 4 4" xfId="21778" xr:uid="{7F65CB9C-4467-4906-A3DC-13C69DC878AD}"/>
    <cellStyle name="Heading 3 2 3 4 7 5" xfId="5022" xr:uid="{F34A2294-DE9E-4F38-B58F-681437B91E7A}"/>
    <cellStyle name="Heading 3 2 3 4 7 5 2" xfId="11898" xr:uid="{F5FB72F2-89B0-4B0E-89A5-B67D80F3B6AB}"/>
    <cellStyle name="Heading 3 2 3 4 7 5 2 2" xfId="26131" xr:uid="{A6E1EEAC-9C8F-4F0A-A553-F5C8D6BF1BEE}"/>
    <cellStyle name="Heading 3 2 3 4 7 5 3" xfId="17950" xr:uid="{E1B3747E-6B29-4612-9C02-13EF1B902C2C}"/>
    <cellStyle name="Heading 3 2 3 4 7 5 4" xfId="21294" xr:uid="{6E3A1B41-C3F9-481A-A74A-9B7E90CA8876}"/>
    <cellStyle name="Heading 3 2 3 4 7 6" xfId="4843" xr:uid="{599CD8D3-089B-4AD4-90F8-AEDA2F1311D9}"/>
    <cellStyle name="Heading 3 2 3 4 7 6 2" xfId="11721" xr:uid="{EB7F8136-AF4F-47FB-B623-1521CA01861C}"/>
    <cellStyle name="Heading 3 2 3 4 7 6 2 2" xfId="25954" xr:uid="{C5EE394B-DD1D-46CC-ABD8-60415A3804B8}"/>
    <cellStyle name="Heading 3 2 3 4 7 6 3" xfId="17771" xr:uid="{A742327A-1984-4C94-8FC8-8657127836DD}"/>
    <cellStyle name="Heading 3 2 3 4 7 6 4" xfId="21187" xr:uid="{DF34477D-95DC-4E60-B0DF-94BE3F46A66C}"/>
    <cellStyle name="Heading 3 2 3 4 7 7" xfId="7841" xr:uid="{93E65B4C-715F-42B8-BFC4-B2C521851048}"/>
    <cellStyle name="Heading 3 2 3 4 7 7 2" xfId="20149" xr:uid="{DBCFDD7F-1CC2-4CBD-B927-16E8096EF211}"/>
    <cellStyle name="Heading 3 2 3 4 7 7 3" xfId="22131" xr:uid="{8865B8CE-5BE9-488C-95F6-97E48389ECA2}"/>
    <cellStyle name="Heading 3 2 3 4 7 8" xfId="8475" xr:uid="{4963B036-935D-4B33-9B4E-A93AA0ADEC34}"/>
    <cellStyle name="Heading 3 2 3 4 7 8 2" xfId="22725" xr:uid="{630EBD64-EECB-46AD-A6E6-BCF35FB2D64A}"/>
    <cellStyle name="Heading 3 2 3 4 7 9" xfId="14512" xr:uid="{AB7B112D-AF04-4AF4-A6B5-F5A1667C0649}"/>
    <cellStyle name="Heading 3 2 3 4 8" xfId="28282" xr:uid="{BC74487F-9928-4F28-B725-2AD683E51E02}"/>
    <cellStyle name="Heading 3 2 3 4 9" xfId="32284" xr:uid="{65B3F2F2-7270-451A-95D2-CD6E8EC91979}"/>
    <cellStyle name="Heading 3 2 3 5" xfId="1037" xr:uid="{EE2B4913-F258-4EF4-A5F6-9FA5FBF4637A}"/>
    <cellStyle name="Heading 3 2 3 5 2" xfId="1170" xr:uid="{1C166002-9888-4814-8330-FDA38037E638}"/>
    <cellStyle name="Heading 3 2 3 5 2 2" xfId="1417" xr:uid="{FCAB05BC-F9F5-4121-AB35-1E9B39E9A355}"/>
    <cellStyle name="Heading 3 2 3 5 2 2 10" xfId="14593" xr:uid="{D2330522-106A-4BB0-B612-7E08D1725E7F}"/>
    <cellStyle name="Heading 3 2 3 5 2 2 11" xfId="15246" xr:uid="{0B0F2B47-2D23-4B10-9270-1FF4A9CE09BC}"/>
    <cellStyle name="Heading 3 2 3 5 2 2 2" xfId="3752" xr:uid="{16F25863-18B1-4213-8614-61118A46CD0B}"/>
    <cellStyle name="Heading 3 2 3 5 2 2 2 2" xfId="7368" xr:uid="{C9EB55AF-08DA-49D9-8FA5-5D4740B169B4}"/>
    <cellStyle name="Heading 3 2 3 5 2 2 2 2 2" xfId="13618" xr:uid="{F68AA763-1E62-4473-B892-A0D8AC757814}"/>
    <cellStyle name="Heading 3 2 3 5 2 2 2 2 2 2" xfId="27851" xr:uid="{94E9D677-9AF9-4D7D-A461-A5DD77C46655}"/>
    <cellStyle name="Heading 3 2 3 5 2 2 2 2 3" xfId="19678" xr:uid="{BDB3022F-C0B0-4FA6-AEB5-5339D8D243D8}"/>
    <cellStyle name="Heading 3 2 3 5 2 2 2 2 4" xfId="21952" xr:uid="{D8345D69-0396-4B64-930F-1CE8BB46DE41}"/>
    <cellStyle name="Heading 3 2 3 5 2 2 2 3" xfId="10700" xr:uid="{EDAFC8BC-E491-4AEC-B008-46CC57F479A3}"/>
    <cellStyle name="Heading 3 2 3 5 2 2 2 3 2" xfId="24935" xr:uid="{16E8BFBA-355E-4593-B7D8-4E370FB56D82}"/>
    <cellStyle name="Heading 3 2 3 5 2 2 2 4" xfId="16727" xr:uid="{3AD74FE1-AE7B-4570-A10F-2A776E00E232}"/>
    <cellStyle name="Heading 3 2 3 5 2 2 2 5" xfId="20657" xr:uid="{F217E0DF-D230-4C2A-BE78-95DBCFE0B4BC}"/>
    <cellStyle name="Heading 3 2 3 5 2 2 3" xfId="4340" xr:uid="{B8EBBFF1-23B6-45B6-BF89-B2B8ED1ACC63}"/>
    <cellStyle name="Heading 3 2 3 5 2 2 3 2" xfId="11241" xr:uid="{201DC95B-F9F1-4D22-BFAD-DD7AA011A3CF}"/>
    <cellStyle name="Heading 3 2 3 5 2 2 3 2 2" xfId="25476" xr:uid="{6E6AA126-6E7C-4620-9C85-7CD41BEF48C0}"/>
    <cellStyle name="Heading 3 2 3 5 2 2 3 3" xfId="17268" xr:uid="{39871127-57BF-4FDB-AEA2-60442C8C74D6}"/>
    <cellStyle name="Heading 3 2 3 5 2 2 3 4" xfId="20909" xr:uid="{973FC789-753A-45E6-A71C-365B95128CBB}"/>
    <cellStyle name="Heading 3 2 3 5 2 2 4" xfId="5986" xr:uid="{D8E40708-5A82-4C14-927B-5DB05051BDAA}"/>
    <cellStyle name="Heading 3 2 3 5 2 2 4 2" xfId="9317" xr:uid="{A68F2A51-CA9E-4E68-9C28-3236199D8571}"/>
    <cellStyle name="Heading 3 2 3 5 2 2 4 2 2" xfId="23557" xr:uid="{BFFBBFEA-D5E0-4108-B908-E88D09AFD869}"/>
    <cellStyle name="Heading 3 2 3 5 2 2 4 3" xfId="15352" xr:uid="{8AE80BD1-6209-4F44-AEC3-4F6E0DC55060}"/>
    <cellStyle name="Heading 3 2 3 5 2 2 4 4" xfId="21643" xr:uid="{2666E157-9656-4CB9-BC8B-1A5A2F8FEE8F}"/>
    <cellStyle name="Heading 3 2 3 5 2 2 5" xfId="5104" xr:uid="{943EC2DA-2D37-46FF-87C3-62277BFFD7D2}"/>
    <cellStyle name="Heading 3 2 3 5 2 2 5 2" xfId="11980" xr:uid="{8676B355-0FC1-4057-8515-2AEC4D6B550F}"/>
    <cellStyle name="Heading 3 2 3 5 2 2 5 2 2" xfId="26213" xr:uid="{325C870A-CB49-4381-B8FB-8FE7C36BFBEE}"/>
    <cellStyle name="Heading 3 2 3 5 2 2 5 3" xfId="18032" xr:uid="{61C2329A-4FAD-4A57-BEE5-D7F8CB31B55A}"/>
    <cellStyle name="Heading 3 2 3 5 2 2 5 4" xfId="21376" xr:uid="{630D0AFC-23DF-47E3-82B2-619BDE37E4D4}"/>
    <cellStyle name="Heading 3 2 3 5 2 2 6" xfId="4953" xr:uid="{D8B0199F-249F-4FEF-B6A4-36683D8CDAE9}"/>
    <cellStyle name="Heading 3 2 3 5 2 2 6 2" xfId="11829" xr:uid="{24C2576D-2AC9-46EB-9286-6E07B824C67E}"/>
    <cellStyle name="Heading 3 2 3 5 2 2 6 2 2" xfId="26062" xr:uid="{DB4D2101-8808-416B-B61D-A74F7C3EA810}"/>
    <cellStyle name="Heading 3 2 3 5 2 2 6 3" xfId="17881" xr:uid="{913F31A0-6F6C-434F-9FE6-FD608AB59A65}"/>
    <cellStyle name="Heading 3 2 3 5 2 2 6 4" xfId="21242" xr:uid="{53C666FC-B356-4023-AAA5-889E33D320E1}"/>
    <cellStyle name="Heading 3 2 3 5 2 2 7" xfId="7943" xr:uid="{A39237CA-1CB0-4E72-B24B-DFD7ED867D23}"/>
    <cellStyle name="Heading 3 2 3 5 2 2 7 2" xfId="20251" xr:uid="{93349130-B078-4A7A-BD03-344DB1741FB0}"/>
    <cellStyle name="Heading 3 2 3 5 2 2 7 3" xfId="22233" xr:uid="{5420E768-A279-4AF1-8C6E-E77D7C7F877D}"/>
    <cellStyle name="Heading 3 2 3 5 2 2 8" xfId="8558" xr:uid="{E4451F94-FFE4-4EC2-B07F-D29CD5ACE2B4}"/>
    <cellStyle name="Heading 3 2 3 5 2 2 8 2" xfId="22807" xr:uid="{07FC17EB-EA44-4AFA-B63E-D9EA534B9B14}"/>
    <cellStyle name="Heading 3 2 3 5 2 2 9" xfId="9156" xr:uid="{491149E4-99AB-43A3-9E32-F789576054E8}"/>
    <cellStyle name="Heading 3 2 3 5 2 2 9 2" xfId="23399" xr:uid="{FE2940C3-E4DA-4F82-82A6-B989A4FB8B72}"/>
    <cellStyle name="Heading 3 2 3 5 2 3" xfId="2463" xr:uid="{69A7FEDC-0CB2-4427-B8C8-2EBD6C92841D}"/>
    <cellStyle name="Heading 3 2 3 5 2 3 10" xfId="20492" xr:uid="{7215B498-DF4B-4F2A-89C2-B6F286A30051}"/>
    <cellStyle name="Heading 3 2 3 5 2 3 2" xfId="3838" xr:uid="{3B06D10B-2BCD-46FD-A8D7-7202FC584FB9}"/>
    <cellStyle name="Heading 3 2 3 5 2 3 2 2" xfId="7453" xr:uid="{245F2765-E043-4DD1-B65E-225EE277535F}"/>
    <cellStyle name="Heading 3 2 3 5 2 3 2 2 2" xfId="13703" xr:uid="{FEEE8AD8-A92F-4B0D-841C-6E4E1B1351DD}"/>
    <cellStyle name="Heading 3 2 3 5 2 3 2 2 2 2" xfId="27936" xr:uid="{2BC39402-B144-4D6C-A577-1081BD23546D}"/>
    <cellStyle name="Heading 3 2 3 5 2 3 2 2 3" xfId="19763" xr:uid="{52929BB0-2E42-48D5-8104-757EA5234E23}"/>
    <cellStyle name="Heading 3 2 3 5 2 3 2 2 4" xfId="22037" xr:uid="{32B89264-7647-4C7F-9FCE-CCEA8FBF41D9}"/>
    <cellStyle name="Heading 3 2 3 5 2 3 2 3" xfId="10784" xr:uid="{88731F2D-B77C-4A3A-81D5-128E936F20D8}"/>
    <cellStyle name="Heading 3 2 3 5 2 3 2 3 2" xfId="25019" xr:uid="{7BD72300-25C2-43EA-B95B-446AAD3B3ADB}"/>
    <cellStyle name="Heading 3 2 3 5 2 3 2 4" xfId="16811" xr:uid="{79C505B2-E252-4011-BC71-C9A78BCBC2A0}"/>
    <cellStyle name="Heading 3 2 3 5 2 3 2 5" xfId="20741" xr:uid="{AB953AE2-7E35-4970-9F94-75FC371469CE}"/>
    <cellStyle name="Heading 3 2 3 5 2 3 3" xfId="4424" xr:uid="{D7DD2A97-5642-40B2-B835-3695702EC813}"/>
    <cellStyle name="Heading 3 2 3 5 2 3 3 2" xfId="11325" xr:uid="{724D7D33-E1A8-4692-9D01-FA8F2B2CB480}"/>
    <cellStyle name="Heading 3 2 3 5 2 3 3 2 2" xfId="25560" xr:uid="{EEDE3BC8-CF88-4455-ABDE-91082C98F763}"/>
    <cellStyle name="Heading 3 2 3 5 2 3 3 3" xfId="17352" xr:uid="{54E7A40B-5D64-45BB-A24B-F5382EDA49A9}"/>
    <cellStyle name="Heading 3 2 3 5 2 3 3 4" xfId="20993" xr:uid="{F5A5AD1C-EE8B-40B0-84A4-864D5E83DAFC}"/>
    <cellStyle name="Heading 3 2 3 5 2 3 4" xfId="6107" xr:uid="{0F73C0B7-4A52-43EA-AA1D-90DBFB68932E}"/>
    <cellStyle name="Heading 3 2 3 5 2 3 4 2" xfId="9438" xr:uid="{BCC54D5F-6FA5-49C0-8D28-17661F1D4612}"/>
    <cellStyle name="Heading 3 2 3 5 2 3 4 2 2" xfId="23678" xr:uid="{1490DB5F-E94D-4000-B944-5033E6BA35B0}"/>
    <cellStyle name="Heading 3 2 3 5 2 3 4 3" xfId="15473" xr:uid="{E94700F9-6E92-4E3F-A890-1D03E4AA0906}"/>
    <cellStyle name="Heading 3 2 3 5 2 3 4 4" xfId="21760" xr:uid="{A8B2B2CC-5F9A-4BD4-A30C-0D9CE7180DBE}"/>
    <cellStyle name="Heading 3 2 3 5 2 3 5" xfId="5190" xr:uid="{8D2AE200-A1E6-4BE0-8442-9B91047297DF}"/>
    <cellStyle name="Heading 3 2 3 5 2 3 5 2" xfId="12066" xr:uid="{8C550948-279F-44C3-976F-339C3DBB4043}"/>
    <cellStyle name="Heading 3 2 3 5 2 3 5 2 2" xfId="26299" xr:uid="{5BF314FE-41A6-4E5F-B9C9-89267914FF50}"/>
    <cellStyle name="Heading 3 2 3 5 2 3 5 3" xfId="18118" xr:uid="{6FFCDE84-2B9A-4C4F-8EB7-82356B9749F6}"/>
    <cellStyle name="Heading 3 2 3 5 2 3 5 4" xfId="21462" xr:uid="{2F444EF0-F855-45B5-A2F9-C93753FFA000}"/>
    <cellStyle name="Heading 3 2 3 5 2 3 6" xfId="4850" xr:uid="{FE4ACCDD-A206-4D06-96BB-96CB952B051A}"/>
    <cellStyle name="Heading 3 2 3 5 2 3 6 2" xfId="11728" xr:uid="{22F77FEE-624C-409C-BDA2-F8272E7605D6}"/>
    <cellStyle name="Heading 3 2 3 5 2 3 6 2 2" xfId="25961" xr:uid="{BE09D67C-EF54-4581-8C98-1BEE83F08041}"/>
    <cellStyle name="Heading 3 2 3 5 2 3 6 3" xfId="17778" xr:uid="{2C69FF83-1288-4DA0-BDC1-7604D67B45CB}"/>
    <cellStyle name="Heading 3 2 3 5 2 3 6 4" xfId="21194" xr:uid="{46548016-85D6-4D06-9C9E-5FFB921B890C}"/>
    <cellStyle name="Heading 3 2 3 5 2 3 7" xfId="7983" xr:uid="{14616322-7E4C-48E7-85F3-D7329E65255B}"/>
    <cellStyle name="Heading 3 2 3 5 2 3 7 2" xfId="20291" xr:uid="{4B0A74C4-8CC1-41BC-8789-6B5B2C8A80F0}"/>
    <cellStyle name="Heading 3 2 3 5 2 3 7 3" xfId="22273" xr:uid="{A46713FD-DFD2-4814-9BB4-6F0787E15F28}"/>
    <cellStyle name="Heading 3 2 3 5 2 3 8" xfId="8644" xr:uid="{20FE5070-88EC-435B-B8CD-40D06FBA1207}"/>
    <cellStyle name="Heading 3 2 3 5 2 3 8 2" xfId="22892" xr:uid="{8674A6E0-DC70-405C-B11A-D5B904F40C95}"/>
    <cellStyle name="Heading 3 2 3 5 2 3 9" xfId="14677" xr:uid="{65C0B7CA-DCD6-411A-B522-DD2AA62444EE}"/>
    <cellStyle name="Heading 3 2 3 5 3" xfId="1171" xr:uid="{EE1D5B93-512F-4393-94CB-613B5AABC037}"/>
    <cellStyle name="Heading 3 2 3 5 3 2" xfId="1418" xr:uid="{6FA84462-1DE3-483B-9737-C01AE76016D0}"/>
    <cellStyle name="Heading 3 2 3 5 3 2 10" xfId="14594" xr:uid="{0262FEFC-9DBE-4EF2-A43E-CA9CA75C5572}"/>
    <cellStyle name="Heading 3 2 3 5 3 2 11" xfId="14297" xr:uid="{289FEA9B-970C-4108-99E9-D84E36849620}"/>
    <cellStyle name="Heading 3 2 3 5 3 2 2" xfId="3753" xr:uid="{5A617E58-5988-400A-9C71-4D2AF2ACE132}"/>
    <cellStyle name="Heading 3 2 3 5 3 2 2 2" xfId="7369" xr:uid="{774F2664-85BD-4921-AF88-C07DCFD531A8}"/>
    <cellStyle name="Heading 3 2 3 5 3 2 2 2 2" xfId="13619" xr:uid="{5EEBDFBA-FAAC-4CFD-B2D7-B49B540807B0}"/>
    <cellStyle name="Heading 3 2 3 5 3 2 2 2 2 2" xfId="27852" xr:uid="{832282FE-7EB1-46B5-B41F-682EB91FA460}"/>
    <cellStyle name="Heading 3 2 3 5 3 2 2 2 3" xfId="19679" xr:uid="{D8C9069C-2D7A-43D0-89DB-D12643CA7F4E}"/>
    <cellStyle name="Heading 3 2 3 5 3 2 2 2 4" xfId="21953" xr:uid="{91BC525F-2BA3-4C9D-9BD0-85B88B11D16C}"/>
    <cellStyle name="Heading 3 2 3 5 3 2 2 3" xfId="10701" xr:uid="{9522045E-5A39-40E3-A01C-189CD2AEA0C5}"/>
    <cellStyle name="Heading 3 2 3 5 3 2 2 3 2" xfId="24936" xr:uid="{7088925D-0C3D-4513-B678-8470CD807D28}"/>
    <cellStyle name="Heading 3 2 3 5 3 2 2 4" xfId="16728" xr:uid="{15BDF152-8493-4449-B6FB-631F3E940940}"/>
    <cellStyle name="Heading 3 2 3 5 3 2 2 5" xfId="20658" xr:uid="{FCC18E0D-A026-4280-B2D3-AEE7745F86E0}"/>
    <cellStyle name="Heading 3 2 3 5 3 2 3" xfId="4341" xr:uid="{A0203B9B-828E-4D61-B44E-FE0EFABFC42B}"/>
    <cellStyle name="Heading 3 2 3 5 3 2 3 2" xfId="11242" xr:uid="{58ECE7FE-5A29-4C77-96D3-C70897459646}"/>
    <cellStyle name="Heading 3 2 3 5 3 2 3 2 2" xfId="25477" xr:uid="{D54DC7EE-EC87-42AB-A39D-1AAD8367857D}"/>
    <cellStyle name="Heading 3 2 3 5 3 2 3 3" xfId="17269" xr:uid="{F8F38125-69FF-4242-8E04-F3522A5BFBA3}"/>
    <cellStyle name="Heading 3 2 3 5 3 2 3 4" xfId="20910" xr:uid="{BAD136AA-D7E5-448C-B8FE-7B101FDDB49C}"/>
    <cellStyle name="Heading 3 2 3 5 3 2 4" xfId="5998" xr:uid="{465EF897-E851-4A1C-902F-F9219CD4DDA0}"/>
    <cellStyle name="Heading 3 2 3 5 3 2 4 2" xfId="9329" xr:uid="{615AF55A-C180-47B1-BBC8-3803F109A0F9}"/>
    <cellStyle name="Heading 3 2 3 5 3 2 4 2 2" xfId="23569" xr:uid="{86AF3284-C8A7-4A7E-BA75-104E6E189E90}"/>
    <cellStyle name="Heading 3 2 3 5 3 2 4 3" xfId="15364" xr:uid="{2FFE16C2-57B0-408F-949E-488551834A92}"/>
    <cellStyle name="Heading 3 2 3 5 3 2 4 4" xfId="21653" xr:uid="{03A57426-5EEE-4913-95FB-5D102F25B85A}"/>
    <cellStyle name="Heading 3 2 3 5 3 2 5" xfId="5105" xr:uid="{91A1258B-772F-4148-B849-BCFF9803A7FD}"/>
    <cellStyle name="Heading 3 2 3 5 3 2 5 2" xfId="11981" xr:uid="{429D6DB3-9A5A-4D67-B9C5-11A84D2F90A4}"/>
    <cellStyle name="Heading 3 2 3 5 3 2 5 2 2" xfId="26214" xr:uid="{9E1A13F2-9685-4F1C-82DC-0609F20AFF7F}"/>
    <cellStyle name="Heading 3 2 3 5 3 2 5 3" xfId="18033" xr:uid="{DEE61303-64A1-4F45-8CE1-FAC3AAF79123}"/>
    <cellStyle name="Heading 3 2 3 5 3 2 5 4" xfId="21377" xr:uid="{EA50D58E-3012-4672-911A-28370AE0EB3B}"/>
    <cellStyle name="Heading 3 2 3 5 3 2 6" xfId="5836" xr:uid="{C21D8E3E-43F3-4E98-895C-C4A8301A311A}"/>
    <cellStyle name="Heading 3 2 3 5 3 2 6 2" xfId="12350" xr:uid="{1A22F7A4-5378-4470-8574-5B0C21203ED8}"/>
    <cellStyle name="Heading 3 2 3 5 3 2 6 2 2" xfId="26583" xr:uid="{FDBF3C31-19BE-49F6-81D4-F8492DDB078E}"/>
    <cellStyle name="Heading 3 2 3 5 3 2 6 3" xfId="18406" xr:uid="{76536369-B8C6-44E7-AFB1-53F93709CBFB}"/>
    <cellStyle name="Heading 3 2 3 5 3 2 6 4" xfId="21563" xr:uid="{E6F1E067-9A7F-4D90-9154-0B6BCFCE5ED5}"/>
    <cellStyle name="Heading 3 2 3 5 3 2 7" xfId="7873" xr:uid="{5D6393B8-40D8-41BE-8635-D7D545138A2E}"/>
    <cellStyle name="Heading 3 2 3 5 3 2 7 2" xfId="20181" xr:uid="{3E333F30-48CD-481E-BA80-EFB899E3E548}"/>
    <cellStyle name="Heading 3 2 3 5 3 2 7 3" xfId="22163" xr:uid="{DA5F06A7-DD1C-4FC5-A06D-627A4BB2E778}"/>
    <cellStyle name="Heading 3 2 3 5 3 2 8" xfId="8559" xr:uid="{A8E9CD51-E7B9-4194-BBEF-FE9B1AD469B3}"/>
    <cellStyle name="Heading 3 2 3 5 3 2 8 2" xfId="22808" xr:uid="{862DBE8F-440A-4801-81CB-EB75F90A9F2B}"/>
    <cellStyle name="Heading 3 2 3 5 3 2 9" xfId="8068" xr:uid="{74276E77-12F2-4430-ADFA-441D44DBD9A1}"/>
    <cellStyle name="Heading 3 2 3 5 3 2 9 2" xfId="22346" xr:uid="{1E192363-ABA7-446E-A5D1-9870BAA4DA18}"/>
    <cellStyle name="Heading 3 2 3 5 3 3" xfId="2411" xr:uid="{71F50FF4-7810-4715-AA80-8FBA3DDE608C}"/>
    <cellStyle name="Heading 3 2 3 5 3 3 10" xfId="20446" xr:uid="{765040CA-4395-4EB2-A22E-365783AE1B97}"/>
    <cellStyle name="Heading 3 2 3 5 3 3 2" xfId="3839" xr:uid="{34783115-8355-4EA4-9E44-43B1C2166E69}"/>
    <cellStyle name="Heading 3 2 3 5 3 3 2 2" xfId="7454" xr:uid="{7DCB09C2-639C-46EC-9F6D-689AFB6C2491}"/>
    <cellStyle name="Heading 3 2 3 5 3 3 2 2 2" xfId="13704" xr:uid="{51E2B4B1-0651-45E2-B5A4-366706E3D6DA}"/>
    <cellStyle name="Heading 3 2 3 5 3 3 2 2 2 2" xfId="27937" xr:uid="{5511D09F-15F0-4260-AA62-4379022EC33C}"/>
    <cellStyle name="Heading 3 2 3 5 3 3 2 2 3" xfId="19764" xr:uid="{3DC83739-55D6-48CB-A33B-2BB98A7AE2B0}"/>
    <cellStyle name="Heading 3 2 3 5 3 3 2 2 4" xfId="22038" xr:uid="{C0698440-ED04-4060-A94F-D68B2EB3CC92}"/>
    <cellStyle name="Heading 3 2 3 5 3 3 2 3" xfId="10785" xr:uid="{1768D771-A6AD-4CCB-9822-E7C13613B683}"/>
    <cellStyle name="Heading 3 2 3 5 3 3 2 3 2" xfId="25020" xr:uid="{6ED3731F-1470-41B5-9987-27594A0EE1E8}"/>
    <cellStyle name="Heading 3 2 3 5 3 3 2 4" xfId="16812" xr:uid="{A196CD89-E707-4FB5-BE49-978B40A4101E}"/>
    <cellStyle name="Heading 3 2 3 5 3 3 2 5" xfId="20742" xr:uid="{9F4C62ED-9F72-472A-BA1D-B3E8F9F064DF}"/>
    <cellStyle name="Heading 3 2 3 5 3 3 3" xfId="4425" xr:uid="{1B44211B-9AB4-4A78-8892-739F1B33CAA8}"/>
    <cellStyle name="Heading 3 2 3 5 3 3 3 2" xfId="11326" xr:uid="{A47FE6F4-5E98-4819-8735-6A51C53BF90A}"/>
    <cellStyle name="Heading 3 2 3 5 3 3 3 2 2" xfId="25561" xr:uid="{1A5A47F9-EDC5-456F-8E5E-444F76701624}"/>
    <cellStyle name="Heading 3 2 3 5 3 3 3 3" xfId="17353" xr:uid="{A8A11621-925F-44B2-8444-5B1DC870F30C}"/>
    <cellStyle name="Heading 3 2 3 5 3 3 3 4" xfId="20994" xr:uid="{00B70F84-0293-4A9B-A3B6-A13B5A7480C0}"/>
    <cellStyle name="Heading 3 2 3 5 3 3 4" xfId="6018" xr:uid="{5EF6F7A3-84B8-410E-B457-C07935EC32D9}"/>
    <cellStyle name="Heading 3 2 3 5 3 3 4 2" xfId="9349" xr:uid="{FA6523BF-D691-400A-A8C0-78FFC51D26CD}"/>
    <cellStyle name="Heading 3 2 3 5 3 3 4 2 2" xfId="23589" xr:uid="{46DF85D6-F3EE-4B34-9F26-639453EED01F}"/>
    <cellStyle name="Heading 3 2 3 5 3 3 4 3" xfId="15384" xr:uid="{670112EC-B274-48C6-A81D-50006FDA19D9}"/>
    <cellStyle name="Heading 3 2 3 5 3 3 4 4" xfId="21672" xr:uid="{551623AF-F99A-4256-ACA2-58CBDA7E42E0}"/>
    <cellStyle name="Heading 3 2 3 5 3 3 5" xfId="5191" xr:uid="{A4EA6804-88FF-4F0D-83CC-9225A63731E8}"/>
    <cellStyle name="Heading 3 2 3 5 3 3 5 2" xfId="12067" xr:uid="{9DFFF117-EE5E-443A-AC92-80E543AC71C4}"/>
    <cellStyle name="Heading 3 2 3 5 3 3 5 2 2" xfId="26300" xr:uid="{C44DE93C-620C-40A5-84D0-1DC44A0354FE}"/>
    <cellStyle name="Heading 3 2 3 5 3 3 5 3" xfId="18119" xr:uid="{1AB9DD63-BEB2-47D3-B613-8BF48E4B9F08}"/>
    <cellStyle name="Heading 3 2 3 5 3 3 5 4" xfId="21463" xr:uid="{E9DDE5CD-7669-45F8-99AA-FEF87EC9653B}"/>
    <cellStyle name="Heading 3 2 3 5 3 3 6" xfId="4823" xr:uid="{7D45B43D-38B2-47FA-8228-29008DE041B4}"/>
    <cellStyle name="Heading 3 2 3 5 3 3 6 2" xfId="11701" xr:uid="{CA1343F1-C3BE-4365-8CB4-56C092B2F014}"/>
    <cellStyle name="Heading 3 2 3 5 3 3 6 2 2" xfId="25934" xr:uid="{1FC12493-EF93-4630-B8B5-EB5644C0176F}"/>
    <cellStyle name="Heading 3 2 3 5 3 3 6 3" xfId="17751" xr:uid="{368E2A00-49D5-4699-A1CD-A38475B3E165}"/>
    <cellStyle name="Heading 3 2 3 5 3 3 6 4" xfId="21167" xr:uid="{310FF34A-8718-42D4-B6C3-B2F4788F1832}"/>
    <cellStyle name="Heading 3 2 3 5 3 3 7" xfId="7910" xr:uid="{3F4E5BD0-DC81-4E2C-8B4E-E7FEE9A6CFA1}"/>
    <cellStyle name="Heading 3 2 3 5 3 3 7 2" xfId="20218" xr:uid="{155096C1-262B-4AB2-A894-50ACA6C7FF04}"/>
    <cellStyle name="Heading 3 2 3 5 3 3 7 3" xfId="22200" xr:uid="{ADABC6D2-70EA-473E-96B3-AC6D67F80DE0}"/>
    <cellStyle name="Heading 3 2 3 5 3 3 8" xfId="8645" xr:uid="{FBA18138-FD27-4FB8-A49E-48657075B91B}"/>
    <cellStyle name="Heading 3 2 3 5 3 3 8 2" xfId="22893" xr:uid="{596A93F5-24A7-425A-9A92-84AEF8CB9D85}"/>
    <cellStyle name="Heading 3 2 3 5 3 3 9" xfId="14678" xr:uid="{F3C13BEE-A172-41F1-B75B-4BB5EC6B6FEE}"/>
    <cellStyle name="Heading 3 2 3 5 4" xfId="1352" xr:uid="{1FB0E5CE-5CD2-40BA-9C12-F280DD1968FE}"/>
    <cellStyle name="Heading 3 2 3 5 4 10" xfId="14547" xr:uid="{10037175-E1A5-4E71-8FAA-EDD82C77887A}"/>
    <cellStyle name="Heading 3 2 3 5 4 11" xfId="14138" xr:uid="{3EE1A515-4DC2-4851-9897-503EBC94D740}"/>
    <cellStyle name="Heading 3 2 3 5 4 2" xfId="3704" xr:uid="{07FC83DC-A993-4097-BAEE-3CAAB90D49CF}"/>
    <cellStyle name="Heading 3 2 3 5 4 2 2" xfId="7322" xr:uid="{2A609450-FAD4-4D5D-8873-A025F362EAC2}"/>
    <cellStyle name="Heading 3 2 3 5 4 2 2 2" xfId="13572" xr:uid="{B6E65332-79A8-47F1-BA66-75BAA63B7C9D}"/>
    <cellStyle name="Heading 3 2 3 5 4 2 2 2 2" xfId="27805" xr:uid="{968C5C49-C3DB-4505-9AC5-2B650C0617D3}"/>
    <cellStyle name="Heading 3 2 3 5 4 2 2 3" xfId="19632" xr:uid="{95631C6D-938F-4448-8CA2-A3B61CCB0B96}"/>
    <cellStyle name="Heading 3 2 3 5 4 2 2 4" xfId="21906" xr:uid="{47C91D84-7070-42D9-BF97-2E8C6B76904E}"/>
    <cellStyle name="Heading 3 2 3 5 4 2 3" xfId="10654" xr:uid="{A3F54131-762A-4071-93E6-A2403AAA85EE}"/>
    <cellStyle name="Heading 3 2 3 5 4 2 3 2" xfId="24889" xr:uid="{211B873E-EE34-4C88-A667-77909203433C}"/>
    <cellStyle name="Heading 3 2 3 5 4 2 4" xfId="16681" xr:uid="{66AE469A-89E2-4927-9879-BA9442E6061B}"/>
    <cellStyle name="Heading 3 2 3 5 4 2 5" xfId="20611" xr:uid="{B8D0EFDF-65F7-4542-AD3B-2B6A06AA3FB9}"/>
    <cellStyle name="Heading 3 2 3 5 4 3" xfId="4294" xr:uid="{965D03DB-09CE-4071-A171-9B0970DBF0D6}"/>
    <cellStyle name="Heading 3 2 3 5 4 3 2" xfId="11195" xr:uid="{5B597495-5BA7-4BC2-8E05-0EACAC7E23F1}"/>
    <cellStyle name="Heading 3 2 3 5 4 3 2 2" xfId="25430" xr:uid="{394258B2-427D-4954-B724-5773F501DD92}"/>
    <cellStyle name="Heading 3 2 3 5 4 3 3" xfId="17222" xr:uid="{5E122502-7BD6-49A6-941C-72A61C8E80A7}"/>
    <cellStyle name="Heading 3 2 3 5 4 3 4" xfId="20863" xr:uid="{B11AC362-7C88-4881-B54F-146B19509425}"/>
    <cellStyle name="Heading 3 2 3 5 4 4" xfId="6006" xr:uid="{C3D2949A-5687-4213-864C-C3A09EADD49C}"/>
    <cellStyle name="Heading 3 2 3 5 4 4 2" xfId="9337" xr:uid="{698C76E8-CF5A-4F90-AA29-FA8D2500A47A}"/>
    <cellStyle name="Heading 3 2 3 5 4 4 2 2" xfId="23577" xr:uid="{702F1F2D-B343-4BF0-9B9C-01D693FCAEB9}"/>
    <cellStyle name="Heading 3 2 3 5 4 4 3" xfId="15372" xr:uid="{6D8BDBC3-CF58-47D9-AA33-C759EA225636}"/>
    <cellStyle name="Heading 3 2 3 5 4 4 4" xfId="21661" xr:uid="{59CAC730-917D-439A-A4EF-5AA15AF785E4}"/>
    <cellStyle name="Heading 3 2 3 5 4 5" xfId="5058" xr:uid="{1688864A-6E55-466B-A11C-9F773F7FBF03}"/>
    <cellStyle name="Heading 3 2 3 5 4 5 2" xfId="11934" xr:uid="{6DFC2547-ABF9-465F-9CFB-3B6A5FEA9388}"/>
    <cellStyle name="Heading 3 2 3 5 4 5 2 2" xfId="26167" xr:uid="{BA15ED6E-9585-4E44-8264-EF11F0D27858}"/>
    <cellStyle name="Heading 3 2 3 5 4 5 3" xfId="17986" xr:uid="{4D3685B1-18CA-4CD0-957E-4478BE0D001E}"/>
    <cellStyle name="Heading 3 2 3 5 4 5 4" xfId="21330" xr:uid="{73F53B7D-096B-4E29-8B5B-EC4357CD6FB9}"/>
    <cellStyle name="Heading 3 2 3 5 4 6" xfId="4474" xr:uid="{BD414BF4-3775-42B0-80C0-EEAB758BBA4F}"/>
    <cellStyle name="Heading 3 2 3 5 4 6 2" xfId="11377" xr:uid="{468012F7-51BA-4F8C-BF11-5422F210ABB3}"/>
    <cellStyle name="Heading 3 2 3 5 4 6 2 2" xfId="25610" xr:uid="{329E51FE-8D57-46DA-A584-F1E2CF01EC27}"/>
    <cellStyle name="Heading 3 2 3 5 4 6 3" xfId="17402" xr:uid="{383ED23B-A982-4566-B348-43B895644C48}"/>
    <cellStyle name="Heading 3 2 3 5 4 6 4" xfId="21035" xr:uid="{16F8F966-8BE4-4F17-8A1A-3B1D2E2D5169}"/>
    <cellStyle name="Heading 3 2 3 5 4 7" xfId="5812" xr:uid="{9E31F3A5-C6D8-46A6-BBD2-1AB0065DD37E}"/>
    <cellStyle name="Heading 3 2 3 5 4 7 2" xfId="18391" xr:uid="{0ED85843-8246-45C6-9E6D-D0BA14CDBCA4}"/>
    <cellStyle name="Heading 3 2 3 5 4 7 3" xfId="21550" xr:uid="{8D3C87B2-826E-46C8-A7A7-03929A321589}"/>
    <cellStyle name="Heading 3 2 3 5 4 8" xfId="8511" xr:uid="{4998BFF2-FF2E-478A-B357-AB7D7479EE54}"/>
    <cellStyle name="Heading 3 2 3 5 4 8 2" xfId="22761" xr:uid="{CFAF0776-25A0-4BD8-A727-E8E6EA7E4C29}"/>
    <cellStyle name="Heading 3 2 3 5 4 9" xfId="8362" xr:uid="{189947D6-B053-4EEC-9262-023F5A077C61}"/>
    <cellStyle name="Heading 3 2 3 5 4 9 2" xfId="22617" xr:uid="{069F2779-DE4F-4D68-864A-B7F656F56C73}"/>
    <cellStyle name="Heading 3 2 3 5 5" xfId="2410" xr:uid="{73505438-5F65-4E04-8DF2-208BD0F65302}"/>
    <cellStyle name="Heading 3 2 3 5 5 10" xfId="20445" xr:uid="{258AEF15-DD20-4944-A493-48D5BEA3DC9B}"/>
    <cellStyle name="Heading 3 2 3 5 5 2" xfId="3652" xr:uid="{7536C8AD-42AD-4503-B232-523DE74075A7}"/>
    <cellStyle name="Heading 3 2 3 5 5 2 2" xfId="7275" xr:uid="{3D41AC3F-B480-4958-B8EE-130C64BCF2B1}"/>
    <cellStyle name="Heading 3 2 3 5 5 2 2 2" xfId="13525" xr:uid="{6A938167-7C04-4997-891A-095C51AFE0A4}"/>
    <cellStyle name="Heading 3 2 3 5 5 2 2 2 2" xfId="27758" xr:uid="{29D5FE66-0BCE-4CD0-9DE2-42349107F967}"/>
    <cellStyle name="Heading 3 2 3 5 5 2 2 3" xfId="19585" xr:uid="{BC9E74DA-4CE0-41B7-9761-AA806CF6FCF7}"/>
    <cellStyle name="Heading 3 2 3 5 5 2 2 4" xfId="21859" xr:uid="{3B0E4B66-4567-40D4-831B-0EE7AD00E1DE}"/>
    <cellStyle name="Heading 3 2 3 5 5 2 3" xfId="10607" xr:uid="{152BBECE-9205-4052-9BE3-012C504A784A}"/>
    <cellStyle name="Heading 3 2 3 5 5 2 3 2" xfId="24843" xr:uid="{72C3D564-57D0-4A2D-89CC-0468D22AA881}"/>
    <cellStyle name="Heading 3 2 3 5 5 2 4" xfId="16635" xr:uid="{64912C50-654C-46EC-92DA-7AE3B1213E14}"/>
    <cellStyle name="Heading 3 2 3 5 5 2 5" xfId="20565" xr:uid="{5B681DAF-FF50-40CA-B385-7BDDCDD9E665}"/>
    <cellStyle name="Heading 3 2 3 5 5 3" xfId="4248" xr:uid="{B06BB0D2-C91C-4D70-A7DC-48B0992E8238}"/>
    <cellStyle name="Heading 3 2 3 5 5 3 2" xfId="11149" xr:uid="{7FB656CC-BC13-405D-9748-6D2CA354DA65}"/>
    <cellStyle name="Heading 3 2 3 5 5 3 2 2" xfId="25384" xr:uid="{68C141EA-A532-4E44-941F-28439283171C}"/>
    <cellStyle name="Heading 3 2 3 5 5 3 3" xfId="17176" xr:uid="{CF21B730-7423-4638-A759-A36AAC886E43}"/>
    <cellStyle name="Heading 3 2 3 5 5 3 4" xfId="20817" xr:uid="{FE260427-8CB6-425A-8477-51C1BA6F0A2A}"/>
    <cellStyle name="Heading 3 2 3 5 5 4" xfId="6017" xr:uid="{311C81E4-123A-4651-91FD-A040E8AF7AAF}"/>
    <cellStyle name="Heading 3 2 3 5 5 4 2" xfId="9348" xr:uid="{24DE358A-24AD-4597-888F-59A570FA1256}"/>
    <cellStyle name="Heading 3 2 3 5 5 4 2 2" xfId="23588" xr:uid="{C9E43ADE-DFEF-48D6-A4C6-1A9998386D0B}"/>
    <cellStyle name="Heading 3 2 3 5 5 4 3" xfId="15383" xr:uid="{8AED9C90-86E4-40C4-BBA6-B0976AF7C903}"/>
    <cellStyle name="Heading 3 2 3 5 5 4 4" xfId="21671" xr:uid="{319E25B2-47DD-4EF6-B69B-3D22A7EB44B4}"/>
    <cellStyle name="Heading 3 2 3 5 5 5" xfId="5010" xr:uid="{0FF5D12A-CAB3-4B70-A898-DC0AB8642613}"/>
    <cellStyle name="Heading 3 2 3 5 5 5 2" xfId="11886" xr:uid="{428F28FB-A241-4246-9775-73563D35AC13}"/>
    <cellStyle name="Heading 3 2 3 5 5 5 2 2" xfId="26119" xr:uid="{CF3279FA-82C8-4CCD-A466-91A56BDE70C5}"/>
    <cellStyle name="Heading 3 2 3 5 5 5 3" xfId="17938" xr:uid="{97B0857B-93A3-4422-810E-9E2C69C6648B}"/>
    <cellStyle name="Heading 3 2 3 5 5 5 4" xfId="21282" xr:uid="{AED20605-6A48-4F88-ACED-773BB1124FA4}"/>
    <cellStyle name="Heading 3 2 3 5 5 6" xfId="4895" xr:uid="{C02CED46-7CB5-4D7A-B830-B9AEBDA19CAE}"/>
    <cellStyle name="Heading 3 2 3 5 5 6 2" xfId="11772" xr:uid="{07960073-B57A-4BF9-B00A-A2E0D0DD054E}"/>
    <cellStyle name="Heading 3 2 3 5 5 6 2 2" xfId="26005" xr:uid="{EF27FE72-8032-4EE8-9F92-9560AA947387}"/>
    <cellStyle name="Heading 3 2 3 5 5 6 3" xfId="17823" xr:uid="{938AAB25-728A-4C0F-86A6-AD154727CE1F}"/>
    <cellStyle name="Heading 3 2 3 5 5 6 4" xfId="21214" xr:uid="{1B334103-9F52-45FF-BC52-DE291209DDBC}"/>
    <cellStyle name="Heading 3 2 3 5 5 7" xfId="8001" xr:uid="{DC02863E-5652-4386-BA78-A861E3B34E8F}"/>
    <cellStyle name="Heading 3 2 3 5 5 7 2" xfId="20309" xr:uid="{7B8A29F4-28E3-44D7-9A74-C7A39F72C993}"/>
    <cellStyle name="Heading 3 2 3 5 5 7 3" xfId="22291" xr:uid="{FE4214DF-9769-4B75-A96C-3FB060CA81B5}"/>
    <cellStyle name="Heading 3 2 3 5 5 8" xfId="8463" xr:uid="{0CDED5BB-1AEE-49A7-9758-C2305503E9A2}"/>
    <cellStyle name="Heading 3 2 3 5 5 8 2" xfId="22714" xr:uid="{0C1329A6-FD8E-43D2-843E-202380D24792}"/>
    <cellStyle name="Heading 3 2 3 5 5 9" xfId="14501" xr:uid="{A06EF7AB-643C-4F5B-ABDF-A9650C07FCC5}"/>
    <cellStyle name="Heading 3 2 3 5 6" xfId="31367" xr:uid="{3208F2A6-0046-494E-8FA4-532175162F86}"/>
    <cellStyle name="Heading 3 2 3 5 7" xfId="32221" xr:uid="{E923993F-7C71-47F4-B977-56EEC1317B95}"/>
    <cellStyle name="Heading 3 2 3 6" xfId="961" xr:uid="{EDA0FCBE-9786-499D-8F94-0D09582FBC8D}"/>
    <cellStyle name="Heading 3 2 3 6 2" xfId="1172" xr:uid="{90F792B2-CE1B-43D5-A831-731308BB5052}"/>
    <cellStyle name="Heading 3 2 3 6 2 2" xfId="1419" xr:uid="{7E11BF72-98D8-438D-AD37-D6A8F1BBCE3F}"/>
    <cellStyle name="Heading 3 2 3 6 2 2 10" xfId="14595" xr:uid="{3329EADF-013B-4487-BFAF-A18E7753F68B}"/>
    <cellStyle name="Heading 3 2 3 6 2 2 11" xfId="15293" xr:uid="{4A083492-F41D-4FEE-AE7F-5B05F2E61C18}"/>
    <cellStyle name="Heading 3 2 3 6 2 2 2" xfId="3754" xr:uid="{D9FB8C95-0F03-4984-B84B-FAECCC9DFC16}"/>
    <cellStyle name="Heading 3 2 3 6 2 2 2 2" xfId="7370" xr:uid="{86732C49-1DD8-4B0A-A1CE-BD1AB9954649}"/>
    <cellStyle name="Heading 3 2 3 6 2 2 2 2 2" xfId="13620" xr:uid="{06055FE9-CA80-4D60-BB03-50833592B2E9}"/>
    <cellStyle name="Heading 3 2 3 6 2 2 2 2 2 2" xfId="27853" xr:uid="{1DCEA12C-22AB-4A8C-BF88-92A6A0071F35}"/>
    <cellStyle name="Heading 3 2 3 6 2 2 2 2 3" xfId="19680" xr:uid="{AB0FA8E1-4729-4CAA-A3B9-B6E999A30869}"/>
    <cellStyle name="Heading 3 2 3 6 2 2 2 2 4" xfId="21954" xr:uid="{2C279BBB-B63E-4060-A436-8582861D244C}"/>
    <cellStyle name="Heading 3 2 3 6 2 2 2 3" xfId="10702" xr:uid="{0CD62385-7E9F-4598-8BA4-7C28B7484464}"/>
    <cellStyle name="Heading 3 2 3 6 2 2 2 3 2" xfId="24937" xr:uid="{73B804B2-B033-4904-95B9-4D3A18E9C0EC}"/>
    <cellStyle name="Heading 3 2 3 6 2 2 2 4" xfId="16729" xr:uid="{0F2131E6-87D1-44F0-B61E-8B144E67A2C5}"/>
    <cellStyle name="Heading 3 2 3 6 2 2 2 5" xfId="20659" xr:uid="{1E69658B-81CE-41E0-B240-6EA9D71262C7}"/>
    <cellStyle name="Heading 3 2 3 6 2 2 3" xfId="4342" xr:uid="{A8BE87EC-0138-4478-8939-FD0AC25F408B}"/>
    <cellStyle name="Heading 3 2 3 6 2 2 3 2" xfId="11243" xr:uid="{2A562478-EC5D-487C-BF1B-74906604B82A}"/>
    <cellStyle name="Heading 3 2 3 6 2 2 3 2 2" xfId="25478" xr:uid="{418949CD-989A-44F4-A520-0E3A97836E17}"/>
    <cellStyle name="Heading 3 2 3 6 2 2 3 3" xfId="17270" xr:uid="{DF73FADD-36F3-4692-8171-9154DDD35EB8}"/>
    <cellStyle name="Heading 3 2 3 6 2 2 3 4" xfId="20911" xr:uid="{7276E710-7DB6-415B-87C8-BFAB759F91A3}"/>
    <cellStyle name="Heading 3 2 3 6 2 2 4" xfId="5934" xr:uid="{11EF32E7-607D-482F-9803-A09E76F20A67}"/>
    <cellStyle name="Heading 3 2 3 6 2 2 4 2" xfId="9265" xr:uid="{8ACEBCFD-A7BB-4010-9249-B50AE03B806A}"/>
    <cellStyle name="Heading 3 2 3 6 2 2 4 2 2" xfId="23505" xr:uid="{6609EC04-2D8A-4642-9B20-5016338B604F}"/>
    <cellStyle name="Heading 3 2 3 6 2 2 4 3" xfId="15300" xr:uid="{079F39D2-8FD1-483B-9B0E-36D819BCA194}"/>
    <cellStyle name="Heading 3 2 3 6 2 2 4 4" xfId="21596" xr:uid="{61B46650-8AE3-4978-8A79-229264CE3105}"/>
    <cellStyle name="Heading 3 2 3 6 2 2 5" xfId="5106" xr:uid="{F36E5C2E-4079-404D-BC01-140D8FA64D2E}"/>
    <cellStyle name="Heading 3 2 3 6 2 2 5 2" xfId="11982" xr:uid="{75C4E1E5-ED4A-4988-937C-317F4F678D41}"/>
    <cellStyle name="Heading 3 2 3 6 2 2 5 2 2" xfId="26215" xr:uid="{FDA98ADB-28F7-4503-A311-CC98FAC61E71}"/>
    <cellStyle name="Heading 3 2 3 6 2 2 5 3" xfId="18034" xr:uid="{A3ADE71C-6E50-4083-A582-DAC7892949A3}"/>
    <cellStyle name="Heading 3 2 3 6 2 2 5 4" xfId="21378" xr:uid="{352BCA26-B908-4727-B479-85A814AA66EE}"/>
    <cellStyle name="Heading 3 2 3 6 2 2 6" xfId="4901" xr:uid="{5D8308FF-50E5-4291-90C6-203D1BA602A6}"/>
    <cellStyle name="Heading 3 2 3 6 2 2 6 2" xfId="11777" xr:uid="{32983163-2F81-48F0-92D2-1934E6533F11}"/>
    <cellStyle name="Heading 3 2 3 6 2 2 6 2 2" xfId="26010" xr:uid="{DC9A02DC-8D89-425B-BDAD-BB012538CAB5}"/>
    <cellStyle name="Heading 3 2 3 6 2 2 6 3" xfId="17829" xr:uid="{1C2560AE-BCAA-4F1E-A0A0-083E62CF2D8F}"/>
    <cellStyle name="Heading 3 2 3 6 2 2 6 4" xfId="21220" xr:uid="{9E0EF341-C999-4451-9E40-3956FE81B3FF}"/>
    <cellStyle name="Heading 3 2 3 6 2 2 7" xfId="7807" xr:uid="{FA18B3D6-470A-4ED2-B047-507287C3BA49}"/>
    <cellStyle name="Heading 3 2 3 6 2 2 7 2" xfId="20115" xr:uid="{9E1299B2-B7F4-4918-98A9-742FB748CBBF}"/>
    <cellStyle name="Heading 3 2 3 6 2 2 7 3" xfId="22097" xr:uid="{24C9EF2D-CF5A-4344-A48A-10CC943725E3}"/>
    <cellStyle name="Heading 3 2 3 6 2 2 8" xfId="8560" xr:uid="{FB50371C-5EC7-40F6-B351-BBC59985EF8D}"/>
    <cellStyle name="Heading 3 2 3 6 2 2 8 2" xfId="22809" xr:uid="{11738E35-43F6-42D7-99EE-C5EDA24B1448}"/>
    <cellStyle name="Heading 3 2 3 6 2 2 9" xfId="8040" xr:uid="{7E5EDD78-9DA6-435E-820E-E1610F187ED3}"/>
    <cellStyle name="Heading 3 2 3 6 2 2 9 2" xfId="22326" xr:uid="{8D350D5D-D0FD-4B05-B65C-9302427720FF}"/>
    <cellStyle name="Heading 3 2 3 6 2 3" xfId="2389" xr:uid="{9C3F791D-3763-4089-B8C8-A4742482825E}"/>
    <cellStyle name="Heading 3 2 3 6 2 3 10" xfId="20429" xr:uid="{8BF8E524-7F51-4FC6-B540-F7E3718A3E14}"/>
    <cellStyle name="Heading 3 2 3 6 2 3 2" xfId="3840" xr:uid="{A97FF3DD-14FC-44DE-83F1-DE69CDA164CA}"/>
    <cellStyle name="Heading 3 2 3 6 2 3 2 2" xfId="7455" xr:uid="{88A2BB4F-85DE-4068-B78C-190D90A9742F}"/>
    <cellStyle name="Heading 3 2 3 6 2 3 2 2 2" xfId="13705" xr:uid="{C27C50D0-3449-46CA-A79D-089B7E7FA7D3}"/>
    <cellStyle name="Heading 3 2 3 6 2 3 2 2 2 2" xfId="27938" xr:uid="{26EC2828-6A6C-49E3-A9AA-7BD038964BBE}"/>
    <cellStyle name="Heading 3 2 3 6 2 3 2 2 3" xfId="19765" xr:uid="{068838B4-CDAC-4E9E-A75C-CEF23173EC38}"/>
    <cellStyle name="Heading 3 2 3 6 2 3 2 2 4" xfId="22039" xr:uid="{FC0B281D-353E-4CA8-90D0-5B33DF3A7452}"/>
    <cellStyle name="Heading 3 2 3 6 2 3 2 3" xfId="10786" xr:uid="{2600B2C6-C9A2-420F-883F-47BD0DDC350D}"/>
    <cellStyle name="Heading 3 2 3 6 2 3 2 3 2" xfId="25021" xr:uid="{3D5A701B-CF8C-4C90-9D35-8AB319D80791}"/>
    <cellStyle name="Heading 3 2 3 6 2 3 2 4" xfId="16813" xr:uid="{58040542-8AF5-4330-B2C8-B379A7329709}"/>
    <cellStyle name="Heading 3 2 3 6 2 3 2 5" xfId="20743" xr:uid="{17DD88B3-580F-4A67-8B8C-C383CD5B7BCA}"/>
    <cellStyle name="Heading 3 2 3 6 2 3 3" xfId="4426" xr:uid="{67B90DC0-07B9-491B-8A3B-A4DE736458E9}"/>
    <cellStyle name="Heading 3 2 3 6 2 3 3 2" xfId="11327" xr:uid="{3A2AB291-292E-49C7-8CC5-0EDE9F3D4B7B}"/>
    <cellStyle name="Heading 3 2 3 6 2 3 3 2 2" xfId="25562" xr:uid="{FE865B48-972A-44F4-B433-330F2D592B15}"/>
    <cellStyle name="Heading 3 2 3 6 2 3 3 3" xfId="17354" xr:uid="{EC33416D-8F28-4A3A-97B3-E9EADF4D0C95}"/>
    <cellStyle name="Heading 3 2 3 6 2 3 3 4" xfId="20995" xr:uid="{D7AF706F-1ABA-4CC8-8124-D721739F6399}"/>
    <cellStyle name="Heading 3 2 3 6 2 3 4" xfId="5976" xr:uid="{FD52767F-430B-4ED5-B03C-347F5CF42028}"/>
    <cellStyle name="Heading 3 2 3 6 2 3 4 2" xfId="9307" xr:uid="{37BE6309-8970-4D91-8743-D757861DF790}"/>
    <cellStyle name="Heading 3 2 3 6 2 3 4 2 2" xfId="23547" xr:uid="{4213EA44-8D84-4908-9B2F-D61DFFF254D9}"/>
    <cellStyle name="Heading 3 2 3 6 2 3 4 3" xfId="15342" xr:uid="{15D517DF-45AA-4E09-A977-207571EEFB3A}"/>
    <cellStyle name="Heading 3 2 3 6 2 3 4 4" xfId="21634" xr:uid="{1CDE5BB1-6D29-4123-8148-B059E66C0769}"/>
    <cellStyle name="Heading 3 2 3 6 2 3 5" xfId="5192" xr:uid="{9055C45E-3DDB-4FC8-86FD-276C4B1E61AE}"/>
    <cellStyle name="Heading 3 2 3 6 2 3 5 2" xfId="12068" xr:uid="{A3161F8E-487D-4FEC-841A-C3D09A725C94}"/>
    <cellStyle name="Heading 3 2 3 6 2 3 5 2 2" xfId="26301" xr:uid="{A8403BD9-A2D5-4F76-9552-5EEA054B31EA}"/>
    <cellStyle name="Heading 3 2 3 6 2 3 5 3" xfId="18120" xr:uid="{7AA93800-0B63-4112-96E3-ED46EFB36DD8}"/>
    <cellStyle name="Heading 3 2 3 6 2 3 5 4" xfId="21464" xr:uid="{E8F4B551-CE7F-49CF-898D-02FA02C60995}"/>
    <cellStyle name="Heading 3 2 3 6 2 3 6" xfId="4752" xr:uid="{F93E91F9-4F18-4FB1-A6B3-A2A449F344A0}"/>
    <cellStyle name="Heading 3 2 3 6 2 3 6 2" xfId="11632" xr:uid="{E3A49AE3-9348-4A77-8E9B-3D4AA1DAFC6F}"/>
    <cellStyle name="Heading 3 2 3 6 2 3 6 2 2" xfId="25865" xr:uid="{A5FB3069-E14A-4BAB-9513-7E1EBC5C934B}"/>
    <cellStyle name="Heading 3 2 3 6 2 3 6 3" xfId="17680" xr:uid="{F37A00CB-2D5F-4E5B-A560-4E67A67580A5}"/>
    <cellStyle name="Heading 3 2 3 6 2 3 6 4" xfId="21153" xr:uid="{08B8784C-576C-43E6-BEED-20461166658B}"/>
    <cellStyle name="Heading 3 2 3 6 2 3 7" xfId="7846" xr:uid="{B6761031-6848-45A2-B564-ADFB7A2689F9}"/>
    <cellStyle name="Heading 3 2 3 6 2 3 7 2" xfId="20154" xr:uid="{160C6C50-DF48-4674-B296-C618204CD3C9}"/>
    <cellStyle name="Heading 3 2 3 6 2 3 7 3" xfId="22136" xr:uid="{2D72A485-8927-488F-B73B-FA9D497EFC4F}"/>
    <cellStyle name="Heading 3 2 3 6 2 3 8" xfId="8646" xr:uid="{6FE19B30-9BBB-408E-B0FC-C79405636D91}"/>
    <cellStyle name="Heading 3 2 3 6 2 3 8 2" xfId="22894" xr:uid="{4AF94A96-A34A-4D06-A06C-A48AE940C351}"/>
    <cellStyle name="Heading 3 2 3 6 2 3 9" xfId="14679" xr:uid="{DD2225E1-ABCE-41FF-AED1-BF4F2E32E58E}"/>
    <cellStyle name="Heading 3 2 3 6 3" xfId="1173" xr:uid="{03EFAEE4-50CA-48EF-B08D-8D3A5872B12B}"/>
    <cellStyle name="Heading 3 2 3 6 3 2" xfId="1420" xr:uid="{66F689D2-D356-4F7E-8CCF-B6584BF523B7}"/>
    <cellStyle name="Heading 3 2 3 6 3 2 10" xfId="14596" xr:uid="{6836BBA7-6384-4ED0-A43B-E5070F313002}"/>
    <cellStyle name="Heading 3 2 3 6 3 2 11" xfId="14418" xr:uid="{088AF8B1-B737-4C28-A6AB-E80AEBF0EF87}"/>
    <cellStyle name="Heading 3 2 3 6 3 2 2" xfId="3755" xr:uid="{FBB184C0-C5A2-494D-B021-B6E5333AABF7}"/>
    <cellStyle name="Heading 3 2 3 6 3 2 2 2" xfId="7371" xr:uid="{A23CE2C9-8745-40B9-8E79-B1CCF392A5AD}"/>
    <cellStyle name="Heading 3 2 3 6 3 2 2 2 2" xfId="13621" xr:uid="{42287FC8-F916-4D3F-AABF-8F9D4B7E4DC2}"/>
    <cellStyle name="Heading 3 2 3 6 3 2 2 2 2 2" xfId="27854" xr:uid="{00073FB6-1705-4623-9073-9984631623BD}"/>
    <cellStyle name="Heading 3 2 3 6 3 2 2 2 3" xfId="19681" xr:uid="{F075E6F5-D1BA-43BE-B1B8-7DE73567A45B}"/>
    <cellStyle name="Heading 3 2 3 6 3 2 2 2 4" xfId="21955" xr:uid="{FFE0919A-9224-4937-A2BD-FCC7F7850AA4}"/>
    <cellStyle name="Heading 3 2 3 6 3 2 2 3" xfId="10703" xr:uid="{9006D9C3-9219-4020-AC3D-905B294E9F4F}"/>
    <cellStyle name="Heading 3 2 3 6 3 2 2 3 2" xfId="24938" xr:uid="{2DA5458B-398C-490B-9A98-B3B32277D410}"/>
    <cellStyle name="Heading 3 2 3 6 3 2 2 4" xfId="16730" xr:uid="{C7C252CB-B140-4171-9566-5A7242F341F1}"/>
    <cellStyle name="Heading 3 2 3 6 3 2 2 5" xfId="20660" xr:uid="{9868D80D-0C3A-495C-B1E1-3FAC72A4F9C6}"/>
    <cellStyle name="Heading 3 2 3 6 3 2 3" xfId="4343" xr:uid="{F7570F3C-85A7-4574-A0D2-255A11C7067C}"/>
    <cellStyle name="Heading 3 2 3 6 3 2 3 2" xfId="11244" xr:uid="{4E9C563E-B75E-40DB-BACF-AD82259159F1}"/>
    <cellStyle name="Heading 3 2 3 6 3 2 3 2 2" xfId="25479" xr:uid="{6592F186-942E-4EE9-B500-CEBB0C75CB01}"/>
    <cellStyle name="Heading 3 2 3 6 3 2 3 3" xfId="17271" xr:uid="{9A998BA0-02D6-4133-A470-D84230492AE2}"/>
    <cellStyle name="Heading 3 2 3 6 3 2 3 4" xfId="20912" xr:uid="{08E98B32-563B-49B3-A21B-39C4CB0A4C24}"/>
    <cellStyle name="Heading 3 2 3 6 3 2 4" xfId="5846" xr:uid="{E4A96F27-E19F-47DF-967D-361D0307A1AA}"/>
    <cellStyle name="Heading 3 2 3 6 3 2 4 2" xfId="9185" xr:uid="{59FE4C67-68C7-4AE4-8AD5-5E37D0CFBA07}"/>
    <cellStyle name="Heading 3 2 3 6 3 2 4 2 2" xfId="23426" xr:uid="{2C06DCDF-D336-4802-B7C9-8A090B0503CC}"/>
    <cellStyle name="Heading 3 2 3 6 3 2 4 3" xfId="15199" xr:uid="{C3905C5E-7B06-4B25-9232-EF173862DC7B}"/>
    <cellStyle name="Heading 3 2 3 6 3 2 4 4" xfId="21569" xr:uid="{D5CD06B7-3E31-4ED0-8210-A6F3C1BEC407}"/>
    <cellStyle name="Heading 3 2 3 6 3 2 5" xfId="5107" xr:uid="{05581959-5DC9-4747-98EA-65849551B978}"/>
    <cellStyle name="Heading 3 2 3 6 3 2 5 2" xfId="11983" xr:uid="{2E30B32F-FF51-42C1-9AE7-6136DFCFF189}"/>
    <cellStyle name="Heading 3 2 3 6 3 2 5 2 2" xfId="26216" xr:uid="{62072FE5-3F7F-4B37-9426-F4D53B40AEE0}"/>
    <cellStyle name="Heading 3 2 3 6 3 2 5 3" xfId="18035" xr:uid="{47DAECDE-1A9B-49A1-8A38-47EA786E3776}"/>
    <cellStyle name="Heading 3 2 3 6 3 2 5 4" xfId="21379" xr:uid="{70897B76-54DC-4FD0-AFC2-9835D3628491}"/>
    <cellStyle name="Heading 3 2 3 6 3 2 6" xfId="4613" xr:uid="{C74AE07C-4858-4E2C-9813-38DAC86FACCC}"/>
    <cellStyle name="Heading 3 2 3 6 3 2 6 2" xfId="11500" xr:uid="{3468FAA2-D5AA-493F-94F4-D9A8BC9D7798}"/>
    <cellStyle name="Heading 3 2 3 6 3 2 6 2 2" xfId="25733" xr:uid="{E01D8A21-5B12-4CE9-B5DA-A1487BA13CC4}"/>
    <cellStyle name="Heading 3 2 3 6 3 2 6 3" xfId="17541" xr:uid="{10D5D359-DE0B-496E-8F89-0DF46882ADAC}"/>
    <cellStyle name="Heading 3 2 3 6 3 2 6 4" xfId="21111" xr:uid="{8156E3EB-987D-4886-A35B-51FE06656E98}"/>
    <cellStyle name="Heading 3 2 3 6 3 2 7" xfId="7991" xr:uid="{F1CD4835-3D4C-4C0B-8B86-9E4114096798}"/>
    <cellStyle name="Heading 3 2 3 6 3 2 7 2" xfId="20299" xr:uid="{88484090-9B93-4D1B-924F-51469EAB5D76}"/>
    <cellStyle name="Heading 3 2 3 6 3 2 7 3" xfId="22281" xr:uid="{51C2AAED-8102-4D76-88E2-7CEF4619214B}"/>
    <cellStyle name="Heading 3 2 3 6 3 2 8" xfId="8561" xr:uid="{A77EE499-7356-4F3A-9F9C-D8C30E2BE2E6}"/>
    <cellStyle name="Heading 3 2 3 6 3 2 8 2" xfId="22810" xr:uid="{0488EC87-AC9F-4E53-8D3C-5A02E9044C37}"/>
    <cellStyle name="Heading 3 2 3 6 3 2 9" xfId="8130" xr:uid="{D6426C58-7B15-4723-B1BE-CD76CF3EE42C}"/>
    <cellStyle name="Heading 3 2 3 6 3 2 9 2" xfId="22401" xr:uid="{BE998CDF-028C-4F05-BF15-367FA37720F2}"/>
    <cellStyle name="Heading 3 2 3 6 3 3" xfId="2488" xr:uid="{2FFF3375-A991-4FA0-A82C-A407B032A733}"/>
    <cellStyle name="Heading 3 2 3 6 3 3 10" xfId="20514" xr:uid="{5EB09728-E282-4906-B9DF-D5F5D98AF9AC}"/>
    <cellStyle name="Heading 3 2 3 6 3 3 2" xfId="3841" xr:uid="{93DC07A4-80DE-47FC-8BFF-4B0B387195F4}"/>
    <cellStyle name="Heading 3 2 3 6 3 3 2 2" xfId="7456" xr:uid="{523982FA-277F-4C09-AFC4-A963502CAE91}"/>
    <cellStyle name="Heading 3 2 3 6 3 3 2 2 2" xfId="13706" xr:uid="{FA0CCE3C-9772-4CE7-A674-FFB1F84C840B}"/>
    <cellStyle name="Heading 3 2 3 6 3 3 2 2 2 2" xfId="27939" xr:uid="{3F8397A1-D98F-40E0-9E25-DBBC0CE32FB7}"/>
    <cellStyle name="Heading 3 2 3 6 3 3 2 2 3" xfId="19766" xr:uid="{A5744EA4-131D-4A03-806E-BA999E5BDEB6}"/>
    <cellStyle name="Heading 3 2 3 6 3 3 2 2 4" xfId="22040" xr:uid="{809B75D1-697C-47F9-AA40-D2FC2EC0E9DB}"/>
    <cellStyle name="Heading 3 2 3 6 3 3 2 3" xfId="10787" xr:uid="{FAB94EB8-2F41-414E-ADA3-8ABCBD2C2B8A}"/>
    <cellStyle name="Heading 3 2 3 6 3 3 2 3 2" xfId="25022" xr:uid="{591EFC2D-3A6B-4587-831C-8F037B4D1D24}"/>
    <cellStyle name="Heading 3 2 3 6 3 3 2 4" xfId="16814" xr:uid="{016442DC-AB3F-4578-8C73-9BF654ACEB19}"/>
    <cellStyle name="Heading 3 2 3 6 3 3 2 5" xfId="20744" xr:uid="{68AF0281-3F9A-46AC-A563-64A559E1BAE5}"/>
    <cellStyle name="Heading 3 2 3 6 3 3 3" xfId="4427" xr:uid="{9400854E-C110-404A-8B30-526E9E01BE95}"/>
    <cellStyle name="Heading 3 2 3 6 3 3 3 2" xfId="11328" xr:uid="{2EB76CB6-9117-4F23-9EED-445D85813E87}"/>
    <cellStyle name="Heading 3 2 3 6 3 3 3 2 2" xfId="25563" xr:uid="{ED5D4D92-229C-4AB5-AB99-551AF1B4844C}"/>
    <cellStyle name="Heading 3 2 3 6 3 3 3 3" xfId="17355" xr:uid="{5CAFB6FC-6A7D-4E08-AAEF-0C9648B19CF3}"/>
    <cellStyle name="Heading 3 2 3 6 3 3 3 4" xfId="20996" xr:uid="{C400EF67-3C0C-4568-944A-96D6B1214452}"/>
    <cellStyle name="Heading 3 2 3 6 3 3 4" xfId="6153" xr:uid="{6BA5464B-6C96-458D-B2CF-63768A799CF4}"/>
    <cellStyle name="Heading 3 2 3 6 3 3 4 2" xfId="9484" xr:uid="{91E46835-6834-4C9C-915C-C7652F6D95C4}"/>
    <cellStyle name="Heading 3 2 3 6 3 3 4 2 2" xfId="23724" xr:uid="{CA9C7870-85A4-4D07-9DC1-8D1384E7415A}"/>
    <cellStyle name="Heading 3 2 3 6 3 3 4 3" xfId="15519" xr:uid="{A0802441-46D5-4D2D-A6DD-4D29BF97E095}"/>
    <cellStyle name="Heading 3 2 3 6 3 3 4 4" xfId="21804" xr:uid="{3F552061-CBB7-41B1-8D96-DC2FB25A3310}"/>
    <cellStyle name="Heading 3 2 3 6 3 3 5" xfId="5193" xr:uid="{DC9DD7B8-735D-4859-93AE-DA07E64B915C}"/>
    <cellStyle name="Heading 3 2 3 6 3 3 5 2" xfId="12069" xr:uid="{CEF3D358-92EA-4ACC-B3A2-E16188649DA0}"/>
    <cellStyle name="Heading 3 2 3 6 3 3 5 2 2" xfId="26302" xr:uid="{32BBEA61-ACB8-48F0-9097-FFE3CCF7C3E1}"/>
    <cellStyle name="Heading 3 2 3 6 3 3 5 3" xfId="18121" xr:uid="{6FB765D0-E277-43F0-9947-368F5C858C1A}"/>
    <cellStyle name="Heading 3 2 3 6 3 3 5 4" xfId="21465" xr:uid="{0A004678-28E0-42DF-8ABA-D469D1EB764B}"/>
    <cellStyle name="Heading 3 2 3 6 3 3 6" xfId="4908" xr:uid="{080408A7-EA36-4E82-8BB3-2A3D6FD8084F}"/>
    <cellStyle name="Heading 3 2 3 6 3 3 6 2" xfId="11784" xr:uid="{13DC44E7-75A8-498D-B7E4-9121AD84C7A8}"/>
    <cellStyle name="Heading 3 2 3 6 3 3 6 2 2" xfId="26017" xr:uid="{59405941-C7A9-489A-88F8-781F22353B54}"/>
    <cellStyle name="Heading 3 2 3 6 3 3 6 3" xfId="17836" xr:uid="{FBE20D0A-59EF-4E5F-B47B-770DE400695A}"/>
    <cellStyle name="Heading 3 2 3 6 3 3 6 4" xfId="21227" xr:uid="{8CB042A3-4ED5-47B7-ADB5-7BB73B8C5F04}"/>
    <cellStyle name="Heading 3 2 3 6 3 3 7" xfId="7957" xr:uid="{FE8F54F1-6E93-4157-80D3-4DE88A7569AF}"/>
    <cellStyle name="Heading 3 2 3 6 3 3 7 2" xfId="20265" xr:uid="{00898419-5C29-4B74-81CC-A729C208AA30}"/>
    <cellStyle name="Heading 3 2 3 6 3 3 7 3" xfId="22247" xr:uid="{7BC8D0D3-B9C6-41DA-A046-F6E8E5396408}"/>
    <cellStyle name="Heading 3 2 3 6 3 3 8" xfId="8647" xr:uid="{7546704B-3628-4C9A-97D7-23AC476BF235}"/>
    <cellStyle name="Heading 3 2 3 6 3 3 8 2" xfId="22895" xr:uid="{6DCD99F9-0370-4B8D-979F-E10536DBCE16}"/>
    <cellStyle name="Heading 3 2 3 6 3 3 9" xfId="14680" xr:uid="{73A662CA-2C84-480F-85B6-8CC7C7CA6D27}"/>
    <cellStyle name="Heading 3 2 3 6 4" xfId="1327" xr:uid="{5FC8FFDC-01C8-4CD6-AA0F-2CB0A6FD414C}"/>
    <cellStyle name="Heading 3 2 3 6 4 10" xfId="14523" xr:uid="{D7A67DA6-3316-4F12-95FC-4C7EB38CD848}"/>
    <cellStyle name="Heading 3 2 3 6 4 11" xfId="14781" xr:uid="{2B02CB7E-289B-4A0A-976D-62D5C70689EF}"/>
    <cellStyle name="Heading 3 2 3 6 4 2" xfId="3678" xr:uid="{7777752B-C393-4923-B160-BBFB6BC3B895}"/>
    <cellStyle name="Heading 3 2 3 6 4 2 2" xfId="7298" xr:uid="{B8D9BDB1-C58E-4DC1-9063-02E47BDDF0B4}"/>
    <cellStyle name="Heading 3 2 3 6 4 2 2 2" xfId="13548" xr:uid="{05CCB593-344F-45C3-B55B-3CF9C17130E7}"/>
    <cellStyle name="Heading 3 2 3 6 4 2 2 2 2" xfId="27781" xr:uid="{7FEFA297-E5D4-48D3-A294-83796601BAC8}"/>
    <cellStyle name="Heading 3 2 3 6 4 2 2 3" xfId="19608" xr:uid="{0CDE4488-5C7C-4492-AF09-3E9312AECB3E}"/>
    <cellStyle name="Heading 3 2 3 6 4 2 2 4" xfId="21882" xr:uid="{CC947849-182F-46D1-AAA4-B3D3D3F8789B}"/>
    <cellStyle name="Heading 3 2 3 6 4 2 3" xfId="10630" xr:uid="{0308DE7D-D968-4A4D-90B6-55E66D67459F}"/>
    <cellStyle name="Heading 3 2 3 6 4 2 3 2" xfId="24865" xr:uid="{36A4CBF1-E199-44FF-BF94-99E25DCE2938}"/>
    <cellStyle name="Heading 3 2 3 6 4 2 4" xfId="16657" xr:uid="{DA6574E8-69E3-4236-889B-01F05C508AAC}"/>
    <cellStyle name="Heading 3 2 3 6 4 2 5" xfId="20587" xr:uid="{28111EC9-013B-4D16-A2CD-869CC122DA9F}"/>
    <cellStyle name="Heading 3 2 3 6 4 3" xfId="4270" xr:uid="{6ECC5B1B-0135-4F2A-932C-A6583743F66D}"/>
    <cellStyle name="Heading 3 2 3 6 4 3 2" xfId="11171" xr:uid="{5B67167A-509C-4876-A060-0E991FCCED28}"/>
    <cellStyle name="Heading 3 2 3 6 4 3 2 2" xfId="25406" xr:uid="{D113FFAF-96C7-45BF-A625-BBDDC8D9A7FE}"/>
    <cellStyle name="Heading 3 2 3 6 4 3 3" xfId="17198" xr:uid="{13980A6D-782E-42B6-9708-61E9454112DD}"/>
    <cellStyle name="Heading 3 2 3 6 4 3 4" xfId="20839" xr:uid="{C940D83A-1449-4043-9A91-22BDD9170D14}"/>
    <cellStyle name="Heading 3 2 3 6 4 4" xfId="6073" xr:uid="{E9F8401F-F549-4108-A619-0E8798C66B76}"/>
    <cellStyle name="Heading 3 2 3 6 4 4 2" xfId="9404" xr:uid="{17F7EECF-4B04-4D5A-BB41-6BE6A5328BA6}"/>
    <cellStyle name="Heading 3 2 3 6 4 4 2 2" xfId="23644" xr:uid="{E8D52009-F8BD-4CF9-9BCB-292ED382EDB2}"/>
    <cellStyle name="Heading 3 2 3 6 4 4 3" xfId="15439" xr:uid="{D21800C5-3437-4834-9449-124093B59033}"/>
    <cellStyle name="Heading 3 2 3 6 4 4 4" xfId="21727" xr:uid="{74E0BC78-B819-42FF-8657-22AB54E18F85}"/>
    <cellStyle name="Heading 3 2 3 6 4 5" xfId="5034" xr:uid="{16092EFC-B191-41D6-8913-04AADBF7B531}"/>
    <cellStyle name="Heading 3 2 3 6 4 5 2" xfId="11910" xr:uid="{52D51054-8619-4E13-AC6D-E766810E2AAD}"/>
    <cellStyle name="Heading 3 2 3 6 4 5 2 2" xfId="26143" xr:uid="{6D5C1A10-0F4C-4687-9816-1E8031B7EE44}"/>
    <cellStyle name="Heading 3 2 3 6 4 5 3" xfId="17962" xr:uid="{028E88F4-2C0E-4CCB-B015-55FAC7AC53C1}"/>
    <cellStyle name="Heading 3 2 3 6 4 5 4" xfId="21306" xr:uid="{47BA5C48-22D1-42EF-8E93-50A73CB2C2BC}"/>
    <cellStyle name="Heading 3 2 3 6 4 6" xfId="4711" xr:uid="{E71B8C40-3A0A-4D92-97C2-7D6191CF4AE7}"/>
    <cellStyle name="Heading 3 2 3 6 4 6 2" xfId="11593" xr:uid="{CA3522AB-360D-4DBD-BDF6-87D0FE540016}"/>
    <cellStyle name="Heading 3 2 3 6 4 6 2 2" xfId="25826" xr:uid="{77CC4298-A169-482C-B9B4-A3364460A436}"/>
    <cellStyle name="Heading 3 2 3 6 4 6 3" xfId="17639" xr:uid="{4E9A7F1A-EDDA-489C-81B7-7AA9BC65B891}"/>
    <cellStyle name="Heading 3 2 3 6 4 6 4" xfId="21143" xr:uid="{4668CAB4-8F39-4B47-99E4-653FC9037666}"/>
    <cellStyle name="Heading 3 2 3 6 4 7" xfId="7998" xr:uid="{6848EE57-2B3D-4829-B03F-8FC423542B47}"/>
    <cellStyle name="Heading 3 2 3 6 4 7 2" xfId="20306" xr:uid="{714E89E8-D4CA-4C08-9149-8C900F6ECFB5}"/>
    <cellStyle name="Heading 3 2 3 6 4 7 3" xfId="22288" xr:uid="{6149F918-BB48-4F0E-9554-3EEC877C88DA}"/>
    <cellStyle name="Heading 3 2 3 6 4 8" xfId="8487" xr:uid="{D41CC35F-FD4A-44D7-8DC2-3CF202DD1EB8}"/>
    <cellStyle name="Heading 3 2 3 6 4 8 2" xfId="22737" xr:uid="{CA7885A5-0337-47B6-9E8B-FBB1FCCD0C1F}"/>
    <cellStyle name="Heading 3 2 3 6 4 9" xfId="8444" xr:uid="{A65318D3-6343-43C7-A415-025C51A030DA}"/>
    <cellStyle name="Heading 3 2 3 6 4 9 2" xfId="22696" xr:uid="{42EC5B49-E764-4EF6-B3B4-4FF94D819877}"/>
    <cellStyle name="Heading 3 2 3 6 5" xfId="2499" xr:uid="{CAE43AFC-D769-4DDF-8455-64F14CE30DEE}"/>
    <cellStyle name="Heading 3 2 3 6 5 10" xfId="20522" xr:uid="{6DA5296D-5515-4654-9723-80EBF84E75B2}"/>
    <cellStyle name="Heading 3 2 3 6 5 2" xfId="3662" xr:uid="{79059119-3819-49BC-8456-5D367AF0110A}"/>
    <cellStyle name="Heading 3 2 3 6 5 2 2" xfId="7284" xr:uid="{8E45F445-EC51-4480-BB71-EE219B059E23}"/>
    <cellStyle name="Heading 3 2 3 6 5 2 2 2" xfId="13534" xr:uid="{C95AEF02-7353-4CA7-A088-B0D609B33437}"/>
    <cellStyle name="Heading 3 2 3 6 5 2 2 2 2" xfId="27767" xr:uid="{61F0C51E-0407-4FA8-A994-2F496033FC70}"/>
    <cellStyle name="Heading 3 2 3 6 5 2 2 3" xfId="19594" xr:uid="{5A80B132-5037-411C-B06A-1A08A340156B}"/>
    <cellStyle name="Heading 3 2 3 6 5 2 2 4" xfId="21868" xr:uid="{407613CB-3604-4D4A-95F5-1FD6A13B857E}"/>
    <cellStyle name="Heading 3 2 3 6 5 2 3" xfId="10616" xr:uid="{4DCD72A7-9D25-4CA6-9D2F-6BB47D13D1E3}"/>
    <cellStyle name="Heading 3 2 3 6 5 2 3 2" xfId="24851" xr:uid="{71903D47-1326-461E-84C0-9CF8CE9FB7B0}"/>
    <cellStyle name="Heading 3 2 3 6 5 2 4" xfId="16643" xr:uid="{FE083C0B-968C-4887-A028-618E655E5855}"/>
    <cellStyle name="Heading 3 2 3 6 5 2 5" xfId="20573" xr:uid="{3D5B7778-5422-429D-AA57-9B8E6965DABD}"/>
    <cellStyle name="Heading 3 2 3 6 5 3" xfId="4256" xr:uid="{CE8340D7-CB83-4656-827C-CE7E773FECE7}"/>
    <cellStyle name="Heading 3 2 3 6 5 3 2" xfId="11157" xr:uid="{F2000EFF-C536-40D5-88FF-E8CCDBE6EBAD}"/>
    <cellStyle name="Heading 3 2 3 6 5 3 2 2" xfId="25392" xr:uid="{5F476068-AE39-439C-B869-CBC34A883089}"/>
    <cellStyle name="Heading 3 2 3 6 5 3 3" xfId="17184" xr:uid="{F71748FD-1C86-4282-AC6C-9EDB31BCB37D}"/>
    <cellStyle name="Heading 3 2 3 6 5 3 4" xfId="20825" xr:uid="{E96E7C06-1FF3-4D4C-993A-5E2496696600}"/>
    <cellStyle name="Heading 3 2 3 6 5 4" xfId="6163" xr:uid="{549F4480-1A38-4FBE-8D64-7156760BF270}"/>
    <cellStyle name="Heading 3 2 3 6 5 4 2" xfId="9494" xr:uid="{41CD98EC-FF77-45E2-81A3-1CB797233A2C}"/>
    <cellStyle name="Heading 3 2 3 6 5 4 2 2" xfId="23734" xr:uid="{B7E5D6CB-DCD1-47B6-8C15-5AE2EC65492B}"/>
    <cellStyle name="Heading 3 2 3 6 5 4 3" xfId="15529" xr:uid="{92FD75E7-4D1D-4D6E-B9D1-AB2E3F2172F9}"/>
    <cellStyle name="Heading 3 2 3 6 5 4 4" xfId="21812" xr:uid="{4BDC8FC2-5AC9-4E8E-8E0F-0906F07708FD}"/>
    <cellStyle name="Heading 3 2 3 6 5 5" xfId="5019" xr:uid="{DE5EACC1-AAD6-4818-8DBA-860FC0A4CB59}"/>
    <cellStyle name="Heading 3 2 3 6 5 5 2" xfId="11895" xr:uid="{EF4C199E-06B5-492B-A49B-FACC3CCFDCED}"/>
    <cellStyle name="Heading 3 2 3 6 5 5 2 2" xfId="26128" xr:uid="{7D245042-AF9E-48DD-AFB2-4EE705F1FBCF}"/>
    <cellStyle name="Heading 3 2 3 6 5 5 3" xfId="17947" xr:uid="{D2C7A6CF-992D-4915-8CCB-FBCE5418D257}"/>
    <cellStyle name="Heading 3 2 3 6 5 5 4" xfId="21291" xr:uid="{78B43F35-FE14-463E-A7FF-C183FACCD014}"/>
    <cellStyle name="Heading 3 2 3 6 5 6" xfId="4845" xr:uid="{D856EB3E-C429-40B7-89C6-2A274873584F}"/>
    <cellStyle name="Heading 3 2 3 6 5 6 2" xfId="11723" xr:uid="{0D522029-BED4-494F-A3DB-DE4320FBD7A9}"/>
    <cellStyle name="Heading 3 2 3 6 5 6 2 2" xfId="25956" xr:uid="{1F8AE01C-BF7C-42AD-89D5-4A94D5EB900D}"/>
    <cellStyle name="Heading 3 2 3 6 5 6 3" xfId="17773" xr:uid="{350F540E-BF84-468B-B740-86D44DAABDD2}"/>
    <cellStyle name="Heading 3 2 3 6 5 6 4" xfId="21189" xr:uid="{312AFAAE-C19C-432A-AA74-62A3C1CB4DEE}"/>
    <cellStyle name="Heading 3 2 3 6 5 7" xfId="7974" xr:uid="{1AABE144-D7E8-4582-97F9-B9390E739DA2}"/>
    <cellStyle name="Heading 3 2 3 6 5 7 2" xfId="20282" xr:uid="{40357BC4-1C34-48FF-B7E8-EF8FFF56815E}"/>
    <cellStyle name="Heading 3 2 3 6 5 7 3" xfId="22264" xr:uid="{36BB2D61-DF1E-4468-861C-2067C603982C}"/>
    <cellStyle name="Heading 3 2 3 6 5 8" xfId="8472" xr:uid="{2539B857-333D-4C95-AECD-912CB98E54AA}"/>
    <cellStyle name="Heading 3 2 3 6 5 8 2" xfId="22722" xr:uid="{4613FE05-47F9-47E7-A375-D46467141CB7}"/>
    <cellStyle name="Heading 3 2 3 6 5 9" xfId="14509" xr:uid="{C91925CB-BCCC-4D01-8E4C-C5653D330BD8}"/>
    <cellStyle name="Heading 3 2 3 7" xfId="1174" xr:uid="{490B0A03-AFF8-4647-88DD-029028BDDD07}"/>
    <cellStyle name="Heading 3 2 3 7 2" xfId="1421" xr:uid="{70A29156-A8A6-4FF3-8331-DC381323B1A2}"/>
    <cellStyle name="Heading 3 2 3 7 2 10" xfId="14597" xr:uid="{9F7A2DA7-3FED-4849-8A35-492FCAF5D89D}"/>
    <cellStyle name="Heading 3 2 3 7 2 11" xfId="15182" xr:uid="{24B15A13-C3A5-4534-A05B-7190E4815E2D}"/>
    <cellStyle name="Heading 3 2 3 7 2 2" xfId="3756" xr:uid="{2C003AA7-021E-45DC-AC66-7BD902E7F791}"/>
    <cellStyle name="Heading 3 2 3 7 2 2 2" xfId="7372" xr:uid="{D8AC3BA3-99BF-4DD4-BE5E-E6385255322B}"/>
    <cellStyle name="Heading 3 2 3 7 2 2 2 2" xfId="13622" xr:uid="{6BFC1BEF-1281-474E-A7E7-DD68EC76D309}"/>
    <cellStyle name="Heading 3 2 3 7 2 2 2 2 2" xfId="27855" xr:uid="{9E58296A-F318-4567-90B5-47A775843D87}"/>
    <cellStyle name="Heading 3 2 3 7 2 2 2 3" xfId="19682" xr:uid="{B2F43721-B5D0-4D11-A170-F28520560B2C}"/>
    <cellStyle name="Heading 3 2 3 7 2 2 2 4" xfId="21956" xr:uid="{8B12F325-B7EA-4A8E-AE1A-73F2F18CA83A}"/>
    <cellStyle name="Heading 3 2 3 7 2 2 3" xfId="10704" xr:uid="{898ADE38-A2DE-4E7F-A4EE-23E154A66F5F}"/>
    <cellStyle name="Heading 3 2 3 7 2 2 3 2" xfId="24939" xr:uid="{B86A199F-C499-42D3-8E5F-8182D3A3E20A}"/>
    <cellStyle name="Heading 3 2 3 7 2 2 4" xfId="16731" xr:uid="{94BD15B8-93AF-4544-830B-E0064359D251}"/>
    <cellStyle name="Heading 3 2 3 7 2 2 5" xfId="20661" xr:uid="{6642B016-97AC-46BF-8BA3-0559C6D28E33}"/>
    <cellStyle name="Heading 3 2 3 7 2 3" xfId="4344" xr:uid="{0D9B05F1-EEA3-4B25-AB11-AFFDFBE129C3}"/>
    <cellStyle name="Heading 3 2 3 7 2 3 2" xfId="11245" xr:uid="{4479F225-7D6C-49D3-958F-3A1D341C8174}"/>
    <cellStyle name="Heading 3 2 3 7 2 3 2 2" xfId="25480" xr:uid="{7E5272A8-4357-4FD3-9193-0D3799C686B4}"/>
    <cellStyle name="Heading 3 2 3 7 2 3 3" xfId="17272" xr:uid="{CDAB049D-D4CB-42C9-ADC5-1371F28F4972}"/>
    <cellStyle name="Heading 3 2 3 7 2 3 4" xfId="20913" xr:uid="{DAD8B343-1A43-4728-840E-B187C3600EE7}"/>
    <cellStyle name="Heading 3 2 3 7 2 4" xfId="6091" xr:uid="{1961B7CE-369E-4FCB-8652-73AE88614049}"/>
    <cellStyle name="Heading 3 2 3 7 2 4 2" xfId="9422" xr:uid="{9C5129E0-277D-42EF-9025-98A027DB8B76}"/>
    <cellStyle name="Heading 3 2 3 7 2 4 2 2" xfId="23662" xr:uid="{212D590F-75E5-434A-8925-DA75A301F775}"/>
    <cellStyle name="Heading 3 2 3 7 2 4 3" xfId="15457" xr:uid="{9EBB5966-F4B1-4DD9-BCD8-AEC1C62B94D9}"/>
    <cellStyle name="Heading 3 2 3 7 2 4 4" xfId="21745" xr:uid="{A9464B3A-EAC6-41B3-B938-6414EC8714C1}"/>
    <cellStyle name="Heading 3 2 3 7 2 5" xfId="5108" xr:uid="{6C13F041-14FB-45C0-918B-C41205BF400E}"/>
    <cellStyle name="Heading 3 2 3 7 2 5 2" xfId="11984" xr:uid="{9BFC101C-DC67-4A97-B89A-A1AB8457FA6D}"/>
    <cellStyle name="Heading 3 2 3 7 2 5 2 2" xfId="26217" xr:uid="{17E41E52-2144-48BA-B704-0982881BB0E6}"/>
    <cellStyle name="Heading 3 2 3 7 2 5 3" xfId="18036" xr:uid="{607ED479-5AA9-42EE-A22A-B725AF1B06D3}"/>
    <cellStyle name="Heading 3 2 3 7 2 5 4" xfId="21380" xr:uid="{6DC6DB48-9254-46E6-AB2E-A4DA7A6215FF}"/>
    <cellStyle name="Heading 3 2 3 7 2 6" xfId="5801" xr:uid="{5562241F-04A7-440A-B053-5123CE345217}"/>
    <cellStyle name="Heading 3 2 3 7 2 6 2" xfId="12328" xr:uid="{1390334F-D6CF-49EB-AF4C-3200C4AD4CF9}"/>
    <cellStyle name="Heading 3 2 3 7 2 6 2 2" xfId="26561" xr:uid="{26A89C0E-B75E-44D0-9CA8-1C1137956310}"/>
    <cellStyle name="Heading 3 2 3 7 2 6 3" xfId="18383" xr:uid="{269E8335-C6F7-4920-BD20-36E12DE968B4}"/>
    <cellStyle name="Heading 3 2 3 7 2 6 4" xfId="21544" xr:uid="{0981F44A-54BF-44D6-ADCC-5014B8CF2198}"/>
    <cellStyle name="Heading 3 2 3 7 2 7" xfId="7918" xr:uid="{3D571131-4E37-405C-A9FA-61B8EFA1BF2E}"/>
    <cellStyle name="Heading 3 2 3 7 2 7 2" xfId="20226" xr:uid="{EBA57B63-DCDE-4636-8DBF-CA57FEC00B9B}"/>
    <cellStyle name="Heading 3 2 3 7 2 7 3" xfId="22208" xr:uid="{794EAD59-2D4E-4429-B0BB-A27DA9881AC4}"/>
    <cellStyle name="Heading 3 2 3 7 2 8" xfId="8562" xr:uid="{A312B2E3-C11A-440B-B65D-C90845E59EBB}"/>
    <cellStyle name="Heading 3 2 3 7 2 8 2" xfId="22811" xr:uid="{FFB99AF5-553E-44CA-98DB-4694B77C41CA}"/>
    <cellStyle name="Heading 3 2 3 7 2 9" xfId="8329" xr:uid="{1C272156-6C9D-409E-938D-FB9A39B4D8F8}"/>
    <cellStyle name="Heading 3 2 3 7 2 9 2" xfId="22585" xr:uid="{75192259-CA9D-4A6A-BCC9-CA9A5FCDCB03}"/>
    <cellStyle name="Heading 3 2 3 7 3" xfId="2408" xr:uid="{09754233-52E1-48B8-AC0D-16F310B97FA0}"/>
    <cellStyle name="Heading 3 2 3 7 3 10" xfId="20443" xr:uid="{9CEA0554-1D2A-4A4F-BD99-F4FE5FBADD26}"/>
    <cellStyle name="Heading 3 2 3 7 3 2" xfId="3842" xr:uid="{89D302BF-C5D2-4669-90FD-E623446FD5E2}"/>
    <cellStyle name="Heading 3 2 3 7 3 2 2" xfId="7457" xr:uid="{7238AA34-4A29-407B-BC51-C161E1037E7E}"/>
    <cellStyle name="Heading 3 2 3 7 3 2 2 2" xfId="13707" xr:uid="{A8084322-6834-45DC-B830-1D6482934189}"/>
    <cellStyle name="Heading 3 2 3 7 3 2 2 2 2" xfId="27940" xr:uid="{D9372578-52D9-445E-9340-09CE6E967271}"/>
    <cellStyle name="Heading 3 2 3 7 3 2 2 3" xfId="19767" xr:uid="{210E7CD2-70C2-40ED-9A08-8498DD77747D}"/>
    <cellStyle name="Heading 3 2 3 7 3 2 2 4" xfId="22041" xr:uid="{C6B346D8-AE40-4D2F-9930-2B9D91A98177}"/>
    <cellStyle name="Heading 3 2 3 7 3 2 3" xfId="10788" xr:uid="{68444E00-78C8-4ADA-9103-6FF26EB33F38}"/>
    <cellStyle name="Heading 3 2 3 7 3 2 3 2" xfId="25023" xr:uid="{9FE331B6-7177-484C-8DBB-E4817ECF4A34}"/>
    <cellStyle name="Heading 3 2 3 7 3 2 4" xfId="16815" xr:uid="{C467AE39-74C4-4411-BE37-A212501E3774}"/>
    <cellStyle name="Heading 3 2 3 7 3 2 5" xfId="20745" xr:uid="{765AC80C-481E-42A5-9103-87E32D8ECE7B}"/>
    <cellStyle name="Heading 3 2 3 7 3 3" xfId="4428" xr:uid="{5A53CF05-E666-4FAB-8A9F-4F57C49A2C91}"/>
    <cellStyle name="Heading 3 2 3 7 3 3 2" xfId="11329" xr:uid="{9D386B0F-56A1-405E-B2F9-700AB5710896}"/>
    <cellStyle name="Heading 3 2 3 7 3 3 2 2" xfId="25564" xr:uid="{F48A7BF3-0364-43F8-BB50-116F31E9B0D8}"/>
    <cellStyle name="Heading 3 2 3 7 3 3 3" xfId="17356" xr:uid="{5D1A153F-A849-44CD-A31D-7F14C2F2C44A}"/>
    <cellStyle name="Heading 3 2 3 7 3 3 4" xfId="20997" xr:uid="{54A02258-9666-483C-B929-BE517BFEF837}"/>
    <cellStyle name="Heading 3 2 3 7 3 4" xfId="6015" xr:uid="{47A0FA51-517B-40A9-B7C7-BF72E66F5071}"/>
    <cellStyle name="Heading 3 2 3 7 3 4 2" xfId="9346" xr:uid="{E002D204-DFAE-4D98-9CCE-7458EE078CF4}"/>
    <cellStyle name="Heading 3 2 3 7 3 4 2 2" xfId="23586" xr:uid="{19372222-DACC-48B5-BE77-8D1E611C5BFA}"/>
    <cellStyle name="Heading 3 2 3 7 3 4 3" xfId="15381" xr:uid="{9F4B3DEE-04B1-41EC-8425-4C138C65871C}"/>
    <cellStyle name="Heading 3 2 3 7 3 4 4" xfId="21669" xr:uid="{5AB2533D-0187-4417-BC09-905A648D29B9}"/>
    <cellStyle name="Heading 3 2 3 7 3 5" xfId="5194" xr:uid="{FDE3B5CA-68D9-47DF-90C2-3D3762141225}"/>
    <cellStyle name="Heading 3 2 3 7 3 5 2" xfId="12070" xr:uid="{B59E9C44-E72F-42D6-8533-467B90421848}"/>
    <cellStyle name="Heading 3 2 3 7 3 5 2 2" xfId="26303" xr:uid="{476E60B9-5524-44FC-BD27-F3F5268DD406}"/>
    <cellStyle name="Heading 3 2 3 7 3 5 3" xfId="18122" xr:uid="{25B99517-09C8-4BD0-AFA5-16FEAB8729D0}"/>
    <cellStyle name="Heading 3 2 3 7 3 5 4" xfId="21466" xr:uid="{A165FC2E-FAA7-49DA-8599-57E9E1BF213D}"/>
    <cellStyle name="Heading 3 2 3 7 3 6" xfId="5820" xr:uid="{FCB0F9C8-7805-49BA-9383-800EF260990D}"/>
    <cellStyle name="Heading 3 2 3 7 3 6 2" xfId="12340" xr:uid="{8C72F92B-E20D-4591-8E6B-BC350C673D7C}"/>
    <cellStyle name="Heading 3 2 3 7 3 6 2 2" xfId="26573" xr:uid="{CC122F2E-12CB-421C-B190-EAD2B332C13C}"/>
    <cellStyle name="Heading 3 2 3 7 3 6 3" xfId="18396" xr:uid="{24939773-4BAE-4928-90B7-F2A700765328}"/>
    <cellStyle name="Heading 3 2 3 7 3 6 4" xfId="21555" xr:uid="{E4BF3F2B-B5C1-4FC8-87CC-7680E563596F}"/>
    <cellStyle name="Heading 3 2 3 7 3 7" xfId="7887" xr:uid="{0FB0786C-98D9-46A3-BE3B-64810999416C}"/>
    <cellStyle name="Heading 3 2 3 7 3 7 2" xfId="20195" xr:uid="{E1767490-FD47-4037-8905-D8F6DB98242D}"/>
    <cellStyle name="Heading 3 2 3 7 3 7 3" xfId="22177" xr:uid="{E579F9FB-5259-462D-B920-78D7C1A0B9D7}"/>
    <cellStyle name="Heading 3 2 3 7 3 8" xfId="8648" xr:uid="{5BF2A7B5-78FC-43FB-875F-43171A6F94F9}"/>
    <cellStyle name="Heading 3 2 3 7 3 8 2" xfId="22896" xr:uid="{6279AF2D-56AB-45BC-9AA0-BA31B35C0413}"/>
    <cellStyle name="Heading 3 2 3 7 3 9" xfId="14681" xr:uid="{F033D0F5-3030-4C87-A6E8-DCD135F5E3AC}"/>
    <cellStyle name="Heading 3 2 3 8" xfId="1175" xr:uid="{3AF12BF8-5771-4C3E-9EAF-3ED4AD71F65B}"/>
    <cellStyle name="Heading 3 2 3 8 2" xfId="1422" xr:uid="{27B71477-F5E5-4ADE-B16E-68BB348569E7}"/>
    <cellStyle name="Heading 3 2 3 8 2 10" xfId="14598" xr:uid="{C4AE4D45-A6C3-41F3-A292-ED4EF0B8C5EF}"/>
    <cellStyle name="Heading 3 2 3 8 2 11" xfId="14133" xr:uid="{19D1A5D8-D2D4-4348-9F59-61FACBD78B55}"/>
    <cellStyle name="Heading 3 2 3 8 2 2" xfId="3757" xr:uid="{86EBD8F1-D668-4AC2-9B79-F172CAB3266F}"/>
    <cellStyle name="Heading 3 2 3 8 2 2 2" xfId="7373" xr:uid="{6DD4A7A4-B56B-446C-97D2-E6EAA9BEF896}"/>
    <cellStyle name="Heading 3 2 3 8 2 2 2 2" xfId="13623" xr:uid="{2602539A-5FC4-4949-AB00-5D1D77EC54E3}"/>
    <cellStyle name="Heading 3 2 3 8 2 2 2 2 2" xfId="27856" xr:uid="{0860ED33-2196-4CC7-9680-61E2948D407B}"/>
    <cellStyle name="Heading 3 2 3 8 2 2 2 3" xfId="19683" xr:uid="{70D4661B-C122-4D1F-8BDC-83E9B7DA6E1E}"/>
    <cellStyle name="Heading 3 2 3 8 2 2 2 4" xfId="21957" xr:uid="{F5BCD4D5-CEC3-40B3-B0FA-4C53842518E4}"/>
    <cellStyle name="Heading 3 2 3 8 2 2 3" xfId="10705" xr:uid="{01C7627B-3FFF-48D5-8080-6A8E25583F4C}"/>
    <cellStyle name="Heading 3 2 3 8 2 2 3 2" xfId="24940" xr:uid="{78185888-1F8B-4D5E-9EBA-72B460D31261}"/>
    <cellStyle name="Heading 3 2 3 8 2 2 4" xfId="16732" xr:uid="{EF5C3256-80F1-405B-A7FC-491446F17439}"/>
    <cellStyle name="Heading 3 2 3 8 2 2 5" xfId="20662" xr:uid="{67BDCC76-FD0F-4CB7-8A73-72C89C3B2BED}"/>
    <cellStyle name="Heading 3 2 3 8 2 3" xfId="4345" xr:uid="{222811FA-675A-4B01-8D0A-95F6081C9EE0}"/>
    <cellStyle name="Heading 3 2 3 8 2 3 2" xfId="11246" xr:uid="{1818515E-B03F-4112-BCDA-1B6FD011739E}"/>
    <cellStyle name="Heading 3 2 3 8 2 3 2 2" xfId="25481" xr:uid="{A20D1614-D0A9-44B3-9877-C1D71F6A679F}"/>
    <cellStyle name="Heading 3 2 3 8 2 3 3" xfId="17273" xr:uid="{188DE84E-958C-4663-A464-4879D1E27B74}"/>
    <cellStyle name="Heading 3 2 3 8 2 3 4" xfId="20914" xr:uid="{F1972239-2858-47D9-BB0D-5798018E3876}"/>
    <cellStyle name="Heading 3 2 3 8 2 4" xfId="6067" xr:uid="{51462851-E32D-4612-BB87-D932F051D5B6}"/>
    <cellStyle name="Heading 3 2 3 8 2 4 2" xfId="9398" xr:uid="{11F34DD8-D1D0-426D-8B78-CA583A7A4879}"/>
    <cellStyle name="Heading 3 2 3 8 2 4 2 2" xfId="23638" xr:uid="{062B6EBD-0E99-4157-BCB0-783DCB6B88B7}"/>
    <cellStyle name="Heading 3 2 3 8 2 4 3" xfId="15433" xr:uid="{32E47A01-29C0-420C-958F-4AE3239D1BA4}"/>
    <cellStyle name="Heading 3 2 3 8 2 4 4" xfId="21721" xr:uid="{D96E8751-BF9F-469F-B665-3A71951D7560}"/>
    <cellStyle name="Heading 3 2 3 8 2 5" xfId="5109" xr:uid="{F5BEAC1D-0BFE-4F1A-B553-9BCB77A14419}"/>
    <cellStyle name="Heading 3 2 3 8 2 5 2" xfId="11985" xr:uid="{59A47966-E999-4AEB-BE10-6C98DA1FF104}"/>
    <cellStyle name="Heading 3 2 3 8 2 5 2 2" xfId="26218" xr:uid="{1F40E659-EFF0-417A-9123-89535E50C5CD}"/>
    <cellStyle name="Heading 3 2 3 8 2 5 3" xfId="18037" xr:uid="{BC56A25F-CB90-48AC-AD31-278D666E25C8}"/>
    <cellStyle name="Heading 3 2 3 8 2 5 4" xfId="21381" xr:uid="{3B0005D5-6C79-420A-AA9F-26E998988689}"/>
    <cellStyle name="Heading 3 2 3 8 2 6" xfId="4937" xr:uid="{35C86545-1981-4222-9C19-03DDD5554DB0}"/>
    <cellStyle name="Heading 3 2 3 8 2 6 2" xfId="11813" xr:uid="{3849D77C-5308-4C3A-905B-FDA7DA1A1642}"/>
    <cellStyle name="Heading 3 2 3 8 2 6 2 2" xfId="26046" xr:uid="{8B347405-8E06-4FF4-A454-44F88588B64A}"/>
    <cellStyle name="Heading 3 2 3 8 2 6 3" xfId="17865" xr:uid="{7515D990-0C26-45D3-A901-0A3F6F01C4F6}"/>
    <cellStyle name="Heading 3 2 3 8 2 6 4" xfId="21238" xr:uid="{B0C7DB05-F582-4F40-AD03-2E67B9B02A51}"/>
    <cellStyle name="Heading 3 2 3 8 2 7" xfId="7845" xr:uid="{94544C9E-88AA-4E6C-8014-9F68EB914EAF}"/>
    <cellStyle name="Heading 3 2 3 8 2 7 2" xfId="20153" xr:uid="{3FEDE140-D68C-4631-B631-92F38CF03855}"/>
    <cellStyle name="Heading 3 2 3 8 2 7 3" xfId="22135" xr:uid="{EBA7C38C-A519-4A5D-8B6A-8DD89163010D}"/>
    <cellStyle name="Heading 3 2 3 8 2 8" xfId="8563" xr:uid="{F052B41C-FE6E-4C18-9860-C9AD6C847E82}"/>
    <cellStyle name="Heading 3 2 3 8 2 8 2" xfId="22812" xr:uid="{95FBC7BB-76C9-4F6E-A299-679CEFDB6A8E}"/>
    <cellStyle name="Heading 3 2 3 8 2 9" xfId="8253" xr:uid="{055A5D44-EAEE-466B-B638-2FBD9773F216}"/>
    <cellStyle name="Heading 3 2 3 8 2 9 2" xfId="22521" xr:uid="{46B66410-60D5-47E3-86F1-E99282803235}"/>
    <cellStyle name="Heading 3 2 3 8 3" xfId="2225" xr:uid="{240F6013-3A7F-43C7-B65C-06B469CEAB13}"/>
    <cellStyle name="Heading 3 2 3 8 3 10" xfId="20410" xr:uid="{27271D70-681F-46FE-9BCE-4F04E37C5659}"/>
    <cellStyle name="Heading 3 2 3 8 3 2" xfId="3843" xr:uid="{268B1337-752E-42B9-A372-166C022A0F6B}"/>
    <cellStyle name="Heading 3 2 3 8 3 2 2" xfId="7458" xr:uid="{4A070945-C913-49AA-9C1C-B1D3178A9871}"/>
    <cellStyle name="Heading 3 2 3 8 3 2 2 2" xfId="13708" xr:uid="{FCD5C326-259A-40A6-9C3A-E4A82F0C7273}"/>
    <cellStyle name="Heading 3 2 3 8 3 2 2 2 2" xfId="27941" xr:uid="{9FF3C848-508C-4A7F-96CC-A86918C8202F}"/>
    <cellStyle name="Heading 3 2 3 8 3 2 2 3" xfId="19768" xr:uid="{82CB1D4D-8E07-402C-9100-B5D3DFC88E2A}"/>
    <cellStyle name="Heading 3 2 3 8 3 2 2 4" xfId="22042" xr:uid="{88CD2367-5B9E-48C9-A395-F5F8CA228528}"/>
    <cellStyle name="Heading 3 2 3 8 3 2 3" xfId="10789" xr:uid="{B512595C-520E-4EDB-85BD-0F5D130095C1}"/>
    <cellStyle name="Heading 3 2 3 8 3 2 3 2" xfId="25024" xr:uid="{B7464537-DF90-466D-92F7-8ECBDAE0E5E8}"/>
    <cellStyle name="Heading 3 2 3 8 3 2 4" xfId="16816" xr:uid="{A520010C-B266-4A8A-A954-3DAB1E4D5041}"/>
    <cellStyle name="Heading 3 2 3 8 3 2 5" xfId="20746" xr:uid="{EC7DC69F-8712-4435-8CF7-D976551782F8}"/>
    <cellStyle name="Heading 3 2 3 8 3 3" xfId="4429" xr:uid="{938111B8-FB55-4D34-8A50-AEA2266D46B4}"/>
    <cellStyle name="Heading 3 2 3 8 3 3 2" xfId="11330" xr:uid="{6143AA7A-EE3F-44FF-9997-491B3778324D}"/>
    <cellStyle name="Heading 3 2 3 8 3 3 2 2" xfId="25565" xr:uid="{719736D1-EC27-435F-9F3B-9FBA10313B6A}"/>
    <cellStyle name="Heading 3 2 3 8 3 3 3" xfId="17357" xr:uid="{5C7A7FFE-02CB-4341-8BD0-C4258542DF32}"/>
    <cellStyle name="Heading 3 2 3 8 3 3 4" xfId="20998" xr:uid="{A4468E56-5DAA-4DD2-A991-32113F7BE434}"/>
    <cellStyle name="Heading 3 2 3 8 3 4" xfId="5891" xr:uid="{898E1045-952C-4BB6-ADCA-0365D5080EDA}"/>
    <cellStyle name="Heading 3 2 3 8 3 4 2" xfId="9229" xr:uid="{652A979E-2A94-48A1-9B71-EC40A5D4955C}"/>
    <cellStyle name="Heading 3 2 3 8 3 4 2 2" xfId="23470" xr:uid="{D25CE3FB-90F0-4F6A-B0D3-CBBBB0124C72}"/>
    <cellStyle name="Heading 3 2 3 8 3 4 3" xfId="15237" xr:uid="{7D393B6A-B003-4039-94BF-969B0299B724}"/>
    <cellStyle name="Heading 3 2 3 8 3 4 4" xfId="21582" xr:uid="{48F0DAC1-EDCE-4220-A5A9-C08C97E9CD9B}"/>
    <cellStyle name="Heading 3 2 3 8 3 5" xfId="5195" xr:uid="{53AB5A53-A0E3-45BE-B017-4FBDED75573D}"/>
    <cellStyle name="Heading 3 2 3 8 3 5 2" xfId="12071" xr:uid="{B776D432-DB8B-40B3-82CC-E7F3178CF76E}"/>
    <cellStyle name="Heading 3 2 3 8 3 5 2 2" xfId="26304" xr:uid="{BEBAD86C-8D76-4306-BCDD-67B252368949}"/>
    <cellStyle name="Heading 3 2 3 8 3 5 3" xfId="18123" xr:uid="{4FEA081D-C24B-442A-8D63-474ECB6E9EDE}"/>
    <cellStyle name="Heading 3 2 3 8 3 5 4" xfId="21467" xr:uid="{19FFE7AD-E002-4607-8E07-B859F1C79C5E}"/>
    <cellStyle name="Heading 3 2 3 8 3 6" xfId="4679" xr:uid="{EBA8A8E9-7FDB-482E-BE69-9AF9571F056F}"/>
    <cellStyle name="Heading 3 2 3 8 3 6 2" xfId="11561" xr:uid="{7C83B90C-F118-4869-98F4-67D48ABADB3C}"/>
    <cellStyle name="Heading 3 2 3 8 3 6 2 2" xfId="25794" xr:uid="{47A09E62-15FE-415F-95B1-117F2E8D499B}"/>
    <cellStyle name="Heading 3 2 3 8 3 6 3" xfId="17607" xr:uid="{257AA920-7A91-4463-AC29-8EDBC041EBC7}"/>
    <cellStyle name="Heading 3 2 3 8 3 6 4" xfId="21128" xr:uid="{469D8358-B4C7-42FC-BF5D-7648704374C7}"/>
    <cellStyle name="Heading 3 2 3 8 3 7" xfId="5838" xr:uid="{395B539C-807C-4BB7-B616-4E38DBE03519}"/>
    <cellStyle name="Heading 3 2 3 8 3 7 2" xfId="18408" xr:uid="{047AAEDE-3BCB-4001-A8A0-E823F28993F1}"/>
    <cellStyle name="Heading 3 2 3 8 3 7 3" xfId="21565" xr:uid="{974D4007-0FD9-457C-BCDE-E28BB0C1A1B2}"/>
    <cellStyle name="Heading 3 2 3 8 3 8" xfId="8649" xr:uid="{25DD1673-DE35-4FCC-B1ED-35F9D1AC152E}"/>
    <cellStyle name="Heading 3 2 3 8 3 8 2" xfId="22897" xr:uid="{A23E9837-AC6C-46BB-95CC-B767FC2D5C41}"/>
    <cellStyle name="Heading 3 2 3 8 3 9" xfId="14682" xr:uid="{620AE502-872C-4E2A-8CE6-167898D96368}"/>
    <cellStyle name="Heading 3 2 3 9" xfId="1285" xr:uid="{D4FE20F1-CD2F-43D6-BD13-9F378D375902}"/>
    <cellStyle name="Heading 3 2 3 9 10" xfId="14484" xr:uid="{FFB8501B-37D8-46AC-BBD3-7F7C4E4574D0}"/>
    <cellStyle name="Heading 3 2 3 9 11" xfId="14141" xr:uid="{87FF2CB7-267A-4B36-8B07-F6BC3AE330D0}"/>
    <cellStyle name="Heading 3 2 3 9 2" xfId="3627" xr:uid="{18EA1500-7D33-4892-9B3D-E8CD38152D38}"/>
    <cellStyle name="Heading 3 2 3 9 2 2" xfId="7255" xr:uid="{13A390E5-BD7A-48BC-BFE9-925DD9A7B9F0}"/>
    <cellStyle name="Heading 3 2 3 9 2 2 2" xfId="13505" xr:uid="{4F41C1A9-6508-486B-8184-EBF673D368BD}"/>
    <cellStyle name="Heading 3 2 3 9 2 2 2 2" xfId="27738" xr:uid="{F1A89552-525D-49BC-938A-FBFEC97D23A1}"/>
    <cellStyle name="Heading 3 2 3 9 2 2 3" xfId="19565" xr:uid="{F5C822D5-016B-4085-A44D-5CC58E24E45C}"/>
    <cellStyle name="Heading 3 2 3 9 2 2 4" xfId="21839" xr:uid="{2F753C9C-6F09-46F9-A4E4-95535F32897D}"/>
    <cellStyle name="Heading 3 2 3 9 2 3" xfId="10588" xr:uid="{6DF978EC-0C27-41B0-A2E9-EBEB9FFF039B}"/>
    <cellStyle name="Heading 3 2 3 9 2 3 2" xfId="24826" xr:uid="{2A5D7E9E-0BD2-4AF6-9151-BF6929369308}"/>
    <cellStyle name="Heading 3 2 3 9 2 4" xfId="16618" xr:uid="{187F28F3-B6A6-490F-9A04-DEE860D922CF}"/>
    <cellStyle name="Heading 3 2 3 9 2 5" xfId="20548" xr:uid="{3A736A84-5237-4E16-9FE2-52CBA56B2AF7}"/>
    <cellStyle name="Heading 3 2 3 9 3" xfId="4231" xr:uid="{EEC154AF-BADE-4A8A-B43B-FA066A2A17EC}"/>
    <cellStyle name="Heading 3 2 3 9 3 2" xfId="11132" xr:uid="{2BB75282-61C4-46EC-A915-47002DE93077}"/>
    <cellStyle name="Heading 3 2 3 9 3 2 2" xfId="25367" xr:uid="{28018F99-1F12-48BE-A642-2FBA80AD8343}"/>
    <cellStyle name="Heading 3 2 3 9 3 3" xfId="17159" xr:uid="{69784104-B846-4894-BA88-CA789894EAEE}"/>
    <cellStyle name="Heading 3 2 3 9 3 4" xfId="20800" xr:uid="{AE06F106-9579-4497-B3D1-06288D4C5D8D}"/>
    <cellStyle name="Heading 3 2 3 9 4" xfId="5954" xr:uid="{679F310A-E438-4B9F-A34B-C8A674CBB765}"/>
    <cellStyle name="Heading 3 2 3 9 4 2" xfId="9285" xr:uid="{358C3C93-E4EE-4316-8229-E1BC0095E53F}"/>
    <cellStyle name="Heading 3 2 3 9 4 2 2" xfId="23525" xr:uid="{D03EA518-3B3F-4A41-9F60-60B80ED83B8C}"/>
    <cellStyle name="Heading 3 2 3 9 4 3" xfId="15320" xr:uid="{B7BEC459-2CC0-47D0-A5E9-B3AF37C2FCDD}"/>
    <cellStyle name="Heading 3 2 3 9 4 4" xfId="21614" xr:uid="{8703F305-3FAB-4EE9-8C31-0A1F741D2552}"/>
    <cellStyle name="Heading 3 2 3 9 5" xfId="4989" xr:uid="{BC0D7E5A-9134-4D44-8CDB-D35E8B7C6770}"/>
    <cellStyle name="Heading 3 2 3 9 5 2" xfId="11865" xr:uid="{96B750F3-D2D7-4BF0-A442-02D15E18448B}"/>
    <cellStyle name="Heading 3 2 3 9 5 2 2" xfId="26098" xr:uid="{7E356A78-25AF-4CB6-BE86-4D247BDBB923}"/>
    <cellStyle name="Heading 3 2 3 9 5 3" xfId="17917" xr:uid="{179203DE-5778-4780-8D26-27744B607998}"/>
    <cellStyle name="Heading 3 2 3 9 5 4" xfId="21261" xr:uid="{033E1093-384E-4DBB-8709-D06EA39C951C}"/>
    <cellStyle name="Heading 3 2 3 9 6" xfId="4973" xr:uid="{60779FDE-2AF2-4A5D-9946-B3A7633DE860}"/>
    <cellStyle name="Heading 3 2 3 9 6 2" xfId="11849" xr:uid="{52D71DEB-8782-4D4A-A906-807771F45068}"/>
    <cellStyle name="Heading 3 2 3 9 6 2 2" xfId="26082" xr:uid="{4F8CE7F7-7A6C-49F4-A5AA-E6B37827E4D8}"/>
    <cellStyle name="Heading 3 2 3 9 6 3" xfId="17901" xr:uid="{94136EF8-E351-4BF3-BFA3-2A8FADF1FDDF}"/>
    <cellStyle name="Heading 3 2 3 9 6 4" xfId="21245" xr:uid="{39DEF46E-0DE1-4059-A4D1-D86D6F2624AD}"/>
    <cellStyle name="Heading 3 2 3 9 7" xfId="7834" xr:uid="{01CB957A-92B2-4561-B50F-7A951564BD7A}"/>
    <cellStyle name="Heading 3 2 3 9 7 2" xfId="20142" xr:uid="{CEA3701B-3BBF-4F3E-B40A-839EE38BD4DE}"/>
    <cellStyle name="Heading 3 2 3 9 7 3" xfId="22124" xr:uid="{14AF967F-C44E-4565-B640-81BEE5B48F0F}"/>
    <cellStyle name="Heading 3 2 3 9 8" xfId="8442" xr:uid="{0C29734C-0D78-4555-AE62-35B748F978D2}"/>
    <cellStyle name="Heading 3 2 3 9 8 2" xfId="22694" xr:uid="{C5448E4B-8802-47DF-A448-620B0FF3FF88}"/>
    <cellStyle name="Heading 3 2 3 9 9" xfId="8078" xr:uid="{57611305-08F3-47EB-8E4B-EFD45E35D799}"/>
    <cellStyle name="Heading 3 2 3 9 9 2" xfId="22355" xr:uid="{E048F0C5-1848-4386-BA5C-E53287F0F0F4}"/>
    <cellStyle name="Heading 3 2 4" xfId="401" xr:uid="{9E1C4B51-A0FA-4E6E-AAE6-94EF9EAACBD2}"/>
    <cellStyle name="Heading 3 2 4 10" xfId="1315" xr:uid="{0789E21A-E03C-43B6-8ABF-45B3E4BA1695}"/>
    <cellStyle name="Heading 3 2 4 10 10" xfId="14490" xr:uid="{E8A7CD92-9BA8-4999-969F-D7F03BE19370}"/>
    <cellStyle name="Heading 3 2 4 10 11" xfId="14415" xr:uid="{9D141713-1D6B-4C84-A790-2CCE5C204B4A}"/>
    <cellStyle name="Heading 3 2 4 10 2" xfId="3635" xr:uid="{ED9245DF-3038-4423-9A86-F0CA4364FC1A}"/>
    <cellStyle name="Heading 3 2 4 10 2 2" xfId="7263" xr:uid="{996E2891-2B8D-4C6B-B56D-910BE9239B6F}"/>
    <cellStyle name="Heading 3 2 4 10 2 2 2" xfId="13513" xr:uid="{DDB6D2B5-411F-467F-8FDB-589C1C5FD48B}"/>
    <cellStyle name="Heading 3 2 4 10 2 2 2 2" xfId="27746" xr:uid="{C3163E87-EDE7-4DF1-AC68-C449C18A5A17}"/>
    <cellStyle name="Heading 3 2 4 10 2 2 3" xfId="19573" xr:uid="{CC36EF31-99AE-4BDB-8BC7-7C34148C3979}"/>
    <cellStyle name="Heading 3 2 4 10 2 2 4" xfId="21847" xr:uid="{C1D303A6-6A00-49A2-BD3A-1E4F8D24B891}"/>
    <cellStyle name="Heading 3 2 4 10 2 3" xfId="10595" xr:uid="{4B97C632-82B1-4B5B-8896-1B28F393790D}"/>
    <cellStyle name="Heading 3 2 4 10 2 3 2" xfId="24832" xr:uid="{7A7B39F6-ED10-4829-B5FD-8E70B0E75FDA}"/>
    <cellStyle name="Heading 3 2 4 10 2 4" xfId="16624" xr:uid="{927A1335-2E24-44B9-96E4-4346048E157B}"/>
    <cellStyle name="Heading 3 2 4 10 2 5" xfId="20554" xr:uid="{01B46DA9-F400-45F8-931D-13EF72CB0D39}"/>
    <cellStyle name="Heading 3 2 4 10 3" xfId="4237" xr:uid="{0B087E78-D647-46BB-8C0F-E12C2889959A}"/>
    <cellStyle name="Heading 3 2 4 10 3 2" xfId="11138" xr:uid="{16D5B68D-31C7-4FF4-8EBC-13AAB0140F4B}"/>
    <cellStyle name="Heading 3 2 4 10 3 2 2" xfId="25373" xr:uid="{D3FEB6D7-0946-4179-A3F8-325EB1D00C94}"/>
    <cellStyle name="Heading 3 2 4 10 3 3" xfId="17165" xr:uid="{9351955C-8701-4DDA-8C29-7D782976D4A5}"/>
    <cellStyle name="Heading 3 2 4 10 3 4" xfId="20806" xr:uid="{6F12BCBE-334D-434E-A54D-586DFECE5745}"/>
    <cellStyle name="Heading 3 2 4 10 4" xfId="6111" xr:uid="{8F884F34-97EC-4AC1-85E1-A58EC2E44F78}"/>
    <cellStyle name="Heading 3 2 4 10 4 2" xfId="9442" xr:uid="{ECEE6D74-E24E-4B7A-8A14-5B721CE12AC6}"/>
    <cellStyle name="Heading 3 2 4 10 4 2 2" xfId="23682" xr:uid="{EB0EC34A-FBBC-459E-BA92-68AC6AFD618C}"/>
    <cellStyle name="Heading 3 2 4 10 4 3" xfId="15477" xr:uid="{669909F1-0AC8-470D-8228-6151265FAAB4}"/>
    <cellStyle name="Heading 3 2 4 10 4 4" xfId="21764" xr:uid="{269525E7-B836-4A2A-B6EE-55030DA5A5F2}"/>
    <cellStyle name="Heading 3 2 4 10 5" xfId="4997" xr:uid="{D06F0785-D72F-4BF2-8B18-284FFD15AB5E}"/>
    <cellStyle name="Heading 3 2 4 10 5 2" xfId="11873" xr:uid="{B98A48BC-C42B-4E66-9880-EFD6A9C11754}"/>
    <cellStyle name="Heading 3 2 4 10 5 2 2" xfId="26106" xr:uid="{D5BA4673-7799-405D-9380-2CF6FB95569E}"/>
    <cellStyle name="Heading 3 2 4 10 5 3" xfId="17925" xr:uid="{13AF1620-6A13-4E0A-93B0-F22E9DC490E8}"/>
    <cellStyle name="Heading 3 2 4 10 5 4" xfId="21269" xr:uid="{07DCA983-9D6E-4C60-9C86-0573DE43BB77}"/>
    <cellStyle name="Heading 3 2 4 10 6" xfId="4579" xr:uid="{C83938EB-4FD2-43CD-B4C5-DED3F2806E4B}"/>
    <cellStyle name="Heading 3 2 4 10 6 2" xfId="11466" xr:uid="{15189BF8-129C-46C3-B538-01A44E0B1DE9}"/>
    <cellStyle name="Heading 3 2 4 10 6 2 2" xfId="25699" xr:uid="{209D18E2-1E2E-4407-A969-5FFFAF56985B}"/>
    <cellStyle name="Heading 3 2 4 10 6 3" xfId="17507" xr:uid="{97420501-66EB-4655-B205-A7B2976C6BCC}"/>
    <cellStyle name="Heading 3 2 4 10 6 4" xfId="21101" xr:uid="{A9FA2AE6-58ED-4734-9458-FD33BE9D6F82}"/>
    <cellStyle name="Heading 3 2 4 10 7" xfId="7795" xr:uid="{F6770215-7C6D-4AEF-ACFE-077591847C09}"/>
    <cellStyle name="Heading 3 2 4 10 7 2" xfId="20103" xr:uid="{031379F9-E4CA-452F-B335-88B2D5698DDA}"/>
    <cellStyle name="Heading 3 2 4 10 7 3" xfId="22085" xr:uid="{97DECAD3-D7D6-4F39-9EC1-F1FDEC1D364D}"/>
    <cellStyle name="Heading 3 2 4 10 8" xfId="8450" xr:uid="{30F3195B-53AD-4C82-BFBA-E0EAEF3BA517}"/>
    <cellStyle name="Heading 3 2 4 10 8 2" xfId="22701" xr:uid="{8EEDAB34-4549-4905-A87B-4F9D12A9E5F4}"/>
    <cellStyle name="Heading 3 2 4 10 9" xfId="8456" xr:uid="{39421679-47C8-4ED4-9A3D-EC103A43CD3A}"/>
    <cellStyle name="Heading 3 2 4 10 9 2" xfId="22707" xr:uid="{F0444151-4922-4283-81D7-C5A38B0F5A61}"/>
    <cellStyle name="Heading 3 2 4 11" xfId="2495" xr:uid="{405539AC-3995-4699-8D7A-5B04DC5C378D}"/>
    <cellStyle name="Heading 3 2 4 11 10" xfId="20518" xr:uid="{6760F905-7B3F-46AD-A9FB-44735CAD65C3}"/>
    <cellStyle name="Heading 3 2 4 11 2" xfId="3609" xr:uid="{CF578F13-CCB5-4075-8D41-331DEAACA844}"/>
    <cellStyle name="Heading 3 2 4 11 2 2" xfId="7240" xr:uid="{CF39A505-85AD-4F65-9EA5-8004752789E7}"/>
    <cellStyle name="Heading 3 2 4 11 2 2 2" xfId="13490" xr:uid="{38DFADA4-F7BF-42E2-9BD6-4D754971BD2F}"/>
    <cellStyle name="Heading 3 2 4 11 2 2 2 2" xfId="27723" xr:uid="{73617F23-794D-4460-9D80-51939CF33F36}"/>
    <cellStyle name="Heading 3 2 4 11 2 2 3" xfId="19550" xr:uid="{78E379CA-818B-4002-AB97-ABDB75A59382}"/>
    <cellStyle name="Heading 3 2 4 11 2 2 4" xfId="21824" xr:uid="{2DD575A2-9AA1-47FE-99DA-8D9D83FB58CE}"/>
    <cellStyle name="Heading 3 2 4 11 2 3" xfId="10573" xr:uid="{4A28F50D-E816-487A-BA1B-172D2661F8DB}"/>
    <cellStyle name="Heading 3 2 4 11 2 3 2" xfId="24811" xr:uid="{18CAA7DB-45E5-41E8-91A0-872E13D8FE88}"/>
    <cellStyle name="Heading 3 2 4 11 2 4" xfId="16603" xr:uid="{15BFFCD5-52B1-47DC-9A1F-D7300A0EB489}"/>
    <cellStyle name="Heading 3 2 4 11 2 5" xfId="20533" xr:uid="{1DFCB020-9AC0-4D4F-BB5E-BB743AC34BB8}"/>
    <cellStyle name="Heading 3 2 4 11 3" xfId="4216" xr:uid="{28762938-EFE2-4F97-AC5F-CDC51B808181}"/>
    <cellStyle name="Heading 3 2 4 11 3 2" xfId="11117" xr:uid="{8D3EB58F-093E-4345-A571-C032B7057C62}"/>
    <cellStyle name="Heading 3 2 4 11 3 2 2" xfId="25352" xr:uid="{133435C1-3076-4D95-8474-876979E443E0}"/>
    <cellStyle name="Heading 3 2 4 11 3 3" xfId="17144" xr:uid="{9EC619D1-1871-42C5-9D8C-00B07C122956}"/>
    <cellStyle name="Heading 3 2 4 11 3 4" xfId="20785" xr:uid="{D34C1625-6354-4102-8EAC-4DE7C0553416}"/>
    <cellStyle name="Heading 3 2 4 11 4" xfId="6159" xr:uid="{15427234-3826-4DC4-9DD5-016D112D65C6}"/>
    <cellStyle name="Heading 3 2 4 11 4 2" xfId="9490" xr:uid="{BCA20043-ED39-4D2E-969C-168AFA311CBB}"/>
    <cellStyle name="Heading 3 2 4 11 4 2 2" xfId="23730" xr:uid="{A5B4D512-E98D-4CE7-859E-A288A99525F1}"/>
    <cellStyle name="Heading 3 2 4 11 4 3" xfId="15525" xr:uid="{A053C73D-DE2D-458A-9ED3-BF05C1860A0F}"/>
    <cellStyle name="Heading 3 2 4 11 4 4" xfId="21808" xr:uid="{F8D1191D-F91F-435F-86F5-42B61D632618}"/>
    <cellStyle name="Heading 3 2 4 11 5" xfId="4974" xr:uid="{5BB9D215-F9F7-4B84-886E-CE63AF699C3F}"/>
    <cellStyle name="Heading 3 2 4 11 5 2" xfId="11850" xr:uid="{4006E054-E96A-41F9-ABB7-46C6160300F4}"/>
    <cellStyle name="Heading 3 2 4 11 5 2 2" xfId="26083" xr:uid="{97AA6E40-17EC-41B0-B2AA-2F89D536802A}"/>
    <cellStyle name="Heading 3 2 4 11 5 3" xfId="17902" xr:uid="{2853820A-201C-4D8E-8229-5CC9BA8B9F25}"/>
    <cellStyle name="Heading 3 2 4 11 5 4" xfId="21246" xr:uid="{DF1C2718-AEF4-4D15-9EBC-4AA9AAAAEA2E}"/>
    <cellStyle name="Heading 3 2 4 11 6" xfId="4578" xr:uid="{98B34828-94F2-40BD-8E70-12BD9093D3EC}"/>
    <cellStyle name="Heading 3 2 4 11 6 2" xfId="11465" xr:uid="{934DBC4E-E55B-44F4-9822-97A53602E501}"/>
    <cellStyle name="Heading 3 2 4 11 6 2 2" xfId="25698" xr:uid="{C8909A5D-A50E-4433-82D7-024C16BFC379}"/>
    <cellStyle name="Heading 3 2 4 11 6 3" xfId="17506" xr:uid="{02776B4D-BC62-4DF5-AAA7-797E4E9B4E77}"/>
    <cellStyle name="Heading 3 2 4 11 6 4" xfId="21100" xr:uid="{51ABE38B-322F-4665-9EEF-E7B4519B1356}"/>
    <cellStyle name="Heading 3 2 4 11 7" xfId="4477" xr:uid="{3BEB29E1-C669-4D5C-9CEB-B0EFFADD459A}"/>
    <cellStyle name="Heading 3 2 4 11 7 2" xfId="17405" xr:uid="{22261197-7805-4217-94EB-6A34BD1983FC}"/>
    <cellStyle name="Heading 3 2 4 11 7 3" xfId="21038" xr:uid="{02F01C5C-5581-4A0D-A12D-87977F8D2CE0}"/>
    <cellStyle name="Heading 3 2 4 11 8" xfId="8427" xr:uid="{29CAC19B-6762-4442-9983-346AC8F7532F}"/>
    <cellStyle name="Heading 3 2 4 11 8 2" xfId="22679" xr:uid="{46F1E8F6-F7D3-4FFE-951A-A66B10860C6D}"/>
    <cellStyle name="Heading 3 2 4 11 9" xfId="14469" xr:uid="{40476AFF-8014-4386-AB5B-BCC27720E404}"/>
    <cellStyle name="Heading 3 2 4 12" xfId="28289" xr:uid="{B27E4D0F-6102-4486-AEE0-80CCCB2EFBE5}"/>
    <cellStyle name="Heading 3 2 4 13" xfId="32285" xr:uid="{B4564DD7-8FCD-4B1E-8BFC-418B42DF5C47}"/>
    <cellStyle name="Heading 3 2 4 2" xfId="951" xr:uid="{4367E630-898D-4FEC-ACB6-C28835D8D6AC}"/>
    <cellStyle name="Heading 3 2 4 2 2" xfId="1027" xr:uid="{7DD38FE4-E538-4DC1-96C2-A9F629C53EA5}"/>
    <cellStyle name="Heading 3 2 4 2 2 2" xfId="1176" xr:uid="{1C0DC9F6-21DF-471B-B57D-DF09365555C4}"/>
    <cellStyle name="Heading 3 2 4 2 2 2 2" xfId="1423" xr:uid="{06A05D7D-F02D-4728-B383-73D4DF05F7A3}"/>
    <cellStyle name="Heading 3 2 4 2 2 2 2 10" xfId="14599" xr:uid="{AD74F235-83F8-484E-A05D-F92D9952BBE6}"/>
    <cellStyle name="Heading 3 2 4 2 2 2 2 11" xfId="14125" xr:uid="{F84171D3-CA19-481F-9783-EE0CBB7CBE31}"/>
    <cellStyle name="Heading 3 2 4 2 2 2 2 2" xfId="3758" xr:uid="{8537B35B-7678-4452-8D39-17657B8564D4}"/>
    <cellStyle name="Heading 3 2 4 2 2 2 2 2 2" xfId="7374" xr:uid="{20860490-6A67-4260-BC40-15B566A12DBA}"/>
    <cellStyle name="Heading 3 2 4 2 2 2 2 2 2 2" xfId="13624" xr:uid="{4073A4CE-2C2E-44D5-8AB2-4577F7B0011F}"/>
    <cellStyle name="Heading 3 2 4 2 2 2 2 2 2 2 2" xfId="27857" xr:uid="{34CDF73A-9FB7-4922-B2E6-FB24F2A4158C}"/>
    <cellStyle name="Heading 3 2 4 2 2 2 2 2 2 3" xfId="19684" xr:uid="{B5A7219A-A5C9-4BD9-ABEF-45A0E917FCE3}"/>
    <cellStyle name="Heading 3 2 4 2 2 2 2 2 2 4" xfId="21958" xr:uid="{F10FDF22-EE76-4C8D-8C87-E16A555270F0}"/>
    <cellStyle name="Heading 3 2 4 2 2 2 2 2 3" xfId="10706" xr:uid="{B57C776B-661D-4D75-B959-6B20B4C9017E}"/>
    <cellStyle name="Heading 3 2 4 2 2 2 2 2 3 2" xfId="24941" xr:uid="{96ADF655-A76F-45AA-8F8E-A50884D64942}"/>
    <cellStyle name="Heading 3 2 4 2 2 2 2 2 4" xfId="16733" xr:uid="{A95DD025-7406-4234-8711-F6C5A11E69B3}"/>
    <cellStyle name="Heading 3 2 4 2 2 2 2 2 5" xfId="20663" xr:uid="{A88BC9BF-412A-40D9-AD3F-00EB8E7AA31A}"/>
    <cellStyle name="Heading 3 2 4 2 2 2 2 3" xfId="4346" xr:uid="{709B95CF-A077-49C3-A083-4E868631BCCA}"/>
    <cellStyle name="Heading 3 2 4 2 2 2 2 3 2" xfId="11247" xr:uid="{B4BC375C-21A4-431D-8736-BAB628C4155D}"/>
    <cellStyle name="Heading 3 2 4 2 2 2 2 3 2 2" xfId="25482" xr:uid="{457A227E-9FA6-4482-9C70-0C1A740CD37F}"/>
    <cellStyle name="Heading 3 2 4 2 2 2 2 3 3" xfId="17274" xr:uid="{71B528A8-3B36-4D3D-BDD4-0285F47567FE}"/>
    <cellStyle name="Heading 3 2 4 2 2 2 2 3 4" xfId="20915" xr:uid="{3A45B321-3134-4B81-A395-BC3C4532FE9B}"/>
    <cellStyle name="Heading 3 2 4 2 2 2 2 4" xfId="6039" xr:uid="{8A564F6F-7B08-4417-84A2-887710D98537}"/>
    <cellStyle name="Heading 3 2 4 2 2 2 2 4 2" xfId="9370" xr:uid="{388A3133-D045-43C6-8A42-A2666D62B24E}"/>
    <cellStyle name="Heading 3 2 4 2 2 2 2 4 2 2" xfId="23610" xr:uid="{50D7C7DE-557E-48B1-B113-63AFD0855947}"/>
    <cellStyle name="Heading 3 2 4 2 2 2 2 4 3" xfId="15405" xr:uid="{1E273D3A-8BA1-4786-A0D1-25C90A68109D}"/>
    <cellStyle name="Heading 3 2 4 2 2 2 2 4 4" xfId="21693" xr:uid="{C415A605-3543-4AB2-BAB5-E14F30873FF7}"/>
    <cellStyle name="Heading 3 2 4 2 2 2 2 5" xfId="5110" xr:uid="{21A8B960-46BA-42B1-8903-E19869D94E86}"/>
    <cellStyle name="Heading 3 2 4 2 2 2 2 5 2" xfId="11986" xr:uid="{E8A601BE-1229-4DDA-B71E-7F4D1ABC7085}"/>
    <cellStyle name="Heading 3 2 4 2 2 2 2 5 2 2" xfId="26219" xr:uid="{BFEFA82E-F96D-454C-9F8B-15154392722B}"/>
    <cellStyle name="Heading 3 2 4 2 2 2 2 5 3" xfId="18038" xr:uid="{85214BE9-9CBB-4A62-83E1-FD30DB212BF1}"/>
    <cellStyle name="Heading 3 2 4 2 2 2 2 5 4" xfId="21382" xr:uid="{5D83D578-31F2-4D2D-AA25-EB9BD92AF39B}"/>
    <cellStyle name="Heading 3 2 4 2 2 2 2 6" xfId="4689" xr:uid="{5556222A-3461-4379-857E-F98958F9AA27}"/>
    <cellStyle name="Heading 3 2 4 2 2 2 2 6 2" xfId="11571" xr:uid="{EE96D91A-43D5-401C-9A06-6AD2B31AD18B}"/>
    <cellStyle name="Heading 3 2 4 2 2 2 2 6 2 2" xfId="25804" xr:uid="{F16526EA-38E3-47A9-8631-22425AD24915}"/>
    <cellStyle name="Heading 3 2 4 2 2 2 2 6 3" xfId="17617" xr:uid="{22ADC4A0-A8FE-4730-971C-58E8CD9D8FB9}"/>
    <cellStyle name="Heading 3 2 4 2 2 2 2 6 4" xfId="21138" xr:uid="{8E270BA5-B4C2-44AB-ACF8-07B524E68717}"/>
    <cellStyle name="Heading 3 2 4 2 2 2 2 7" xfId="7965" xr:uid="{F743C9AF-B005-4628-9C20-AF614E2ECB7D}"/>
    <cellStyle name="Heading 3 2 4 2 2 2 2 7 2" xfId="20273" xr:uid="{EF52F679-FB88-4A30-985E-090631811F2B}"/>
    <cellStyle name="Heading 3 2 4 2 2 2 2 7 3" xfId="22255" xr:uid="{F1FCA1BC-12B3-47FA-AB89-2AA69A04BE1B}"/>
    <cellStyle name="Heading 3 2 4 2 2 2 2 8" xfId="8564" xr:uid="{6EEAC70B-0039-4CC5-A7A3-EEE09C84A2F2}"/>
    <cellStyle name="Heading 3 2 4 2 2 2 2 8 2" xfId="22813" xr:uid="{C71BFF1D-357F-4211-B2E5-C6C7212BDD76}"/>
    <cellStyle name="Heading 3 2 4 2 2 2 2 9" xfId="9228" xr:uid="{D0F25201-AD33-42B0-87C1-8C63A9A7C95A}"/>
    <cellStyle name="Heading 3 2 4 2 2 2 2 9 2" xfId="23469" xr:uid="{9A7B0F57-22B7-4BFE-99AC-E34583EB0E04}"/>
    <cellStyle name="Heading 3 2 4 2 2 2 3" xfId="2373" xr:uid="{8369F2A8-606D-4186-96EF-0E43623CD518}"/>
    <cellStyle name="Heading 3 2 4 2 2 2 3 10" xfId="20416" xr:uid="{E8829EDB-DA06-4614-8F08-D93217605DF3}"/>
    <cellStyle name="Heading 3 2 4 2 2 2 3 2" xfId="3844" xr:uid="{4173F667-29CB-4A76-A706-C573F4B2EE9B}"/>
    <cellStyle name="Heading 3 2 4 2 2 2 3 2 2" xfId="7459" xr:uid="{AE11E266-8C9C-4A8D-B7FE-7F0A90D8A1F3}"/>
    <cellStyle name="Heading 3 2 4 2 2 2 3 2 2 2" xfId="13709" xr:uid="{18A57F61-75FB-4B08-B82A-39D355EF3D72}"/>
    <cellStyle name="Heading 3 2 4 2 2 2 3 2 2 2 2" xfId="27942" xr:uid="{C082703D-2506-4122-9582-485FA7545386}"/>
    <cellStyle name="Heading 3 2 4 2 2 2 3 2 2 3" xfId="19769" xr:uid="{17DAE553-1392-4B54-BCF7-55DFAB0B4826}"/>
    <cellStyle name="Heading 3 2 4 2 2 2 3 2 2 4" xfId="22043" xr:uid="{20738BE3-44B8-494A-8A14-61D8B0BA6B88}"/>
    <cellStyle name="Heading 3 2 4 2 2 2 3 2 3" xfId="10790" xr:uid="{89820573-1F48-4067-AFD5-31865BF38B34}"/>
    <cellStyle name="Heading 3 2 4 2 2 2 3 2 3 2" xfId="25025" xr:uid="{85F1091C-6231-4AFF-8600-D785B60C1157}"/>
    <cellStyle name="Heading 3 2 4 2 2 2 3 2 4" xfId="16817" xr:uid="{BB1C109E-7513-411B-96B6-F4043A4AE6D8}"/>
    <cellStyle name="Heading 3 2 4 2 2 2 3 2 5" xfId="20747" xr:uid="{B80EA221-38FA-444D-ADA3-13C85B9DD18D}"/>
    <cellStyle name="Heading 3 2 4 2 2 2 3 3" xfId="4430" xr:uid="{6D82F613-B405-456B-AF1B-3F212AF9042C}"/>
    <cellStyle name="Heading 3 2 4 2 2 2 3 3 2" xfId="11331" xr:uid="{BB719E06-DD37-462B-B854-0A093CCA0E7A}"/>
    <cellStyle name="Heading 3 2 4 2 2 2 3 3 2 2" xfId="25566" xr:uid="{065D3A86-A2D4-4FAC-A281-93BCD58BD791}"/>
    <cellStyle name="Heading 3 2 4 2 2 2 3 3 3" xfId="17358" xr:uid="{BED079C8-CE58-4BAD-8AB5-8E42F2DD9AEF}"/>
    <cellStyle name="Heading 3 2 4 2 2 2 3 3 4" xfId="20999" xr:uid="{4DD85F31-430F-49CB-B5D3-AC5CB6D7E150}"/>
    <cellStyle name="Heading 3 2 4 2 2 2 3 4" xfId="5950" xr:uid="{0807BCBF-2D42-43AC-8C30-21ED133DF015}"/>
    <cellStyle name="Heading 3 2 4 2 2 2 3 4 2" xfId="9281" xr:uid="{DCAEA906-2F74-401C-8AC2-98C3E95C9534}"/>
    <cellStyle name="Heading 3 2 4 2 2 2 3 4 2 2" xfId="23521" xr:uid="{39FD341B-514B-46CF-AAB9-B8970F60DB1E}"/>
    <cellStyle name="Heading 3 2 4 2 2 2 3 4 3" xfId="15316" xr:uid="{052AB461-1F6D-4393-AEAA-1AB200D74FFB}"/>
    <cellStyle name="Heading 3 2 4 2 2 2 3 4 4" xfId="21610" xr:uid="{A69988DB-ED20-4BDE-BD3B-50D9F1F0D887}"/>
    <cellStyle name="Heading 3 2 4 2 2 2 3 5" xfId="5196" xr:uid="{2342B43E-08B0-43A8-B756-86F45327E45B}"/>
    <cellStyle name="Heading 3 2 4 2 2 2 3 5 2" xfId="12072" xr:uid="{3A454F88-19CB-432A-8109-E1CE77CA942B}"/>
    <cellStyle name="Heading 3 2 4 2 2 2 3 5 2 2" xfId="26305" xr:uid="{CE81F1F0-766C-47F9-B6D7-0744D80C6ED5}"/>
    <cellStyle name="Heading 3 2 4 2 2 2 3 5 3" xfId="18124" xr:uid="{2529DC06-B68A-4C82-814F-FFC510A60FE3}"/>
    <cellStyle name="Heading 3 2 4 2 2 2 3 5 4" xfId="21468" xr:uid="{90A6C0AA-5200-44E6-BCC4-834A3227F37B}"/>
    <cellStyle name="Heading 3 2 4 2 2 2 3 6" xfId="4528" xr:uid="{28BC6722-59D1-4FFF-9012-4A0C75C7A6C1}"/>
    <cellStyle name="Heading 3 2 4 2 2 2 3 6 2" xfId="11424" xr:uid="{57603ADE-E597-44F8-BD83-61E09F7D293F}"/>
    <cellStyle name="Heading 3 2 4 2 2 2 3 6 2 2" xfId="25657" xr:uid="{5A60AA98-5AB2-4BFD-89D3-5D0A9A6A1569}"/>
    <cellStyle name="Heading 3 2 4 2 2 2 3 6 3" xfId="17456" xr:uid="{0F1E983E-F719-4610-B1CA-26B0542E1DEB}"/>
    <cellStyle name="Heading 3 2 4 2 2 2 3 6 4" xfId="21069" xr:uid="{7EFBD71A-7BD2-4B30-9E01-A7212BE2129F}"/>
    <cellStyle name="Heading 3 2 4 2 2 2 3 7" xfId="7797" xr:uid="{764674B7-BA1F-4B41-A928-DCC249226DC8}"/>
    <cellStyle name="Heading 3 2 4 2 2 2 3 7 2" xfId="20105" xr:uid="{D6772ADC-5AC2-478E-A712-C1295D6AF131}"/>
    <cellStyle name="Heading 3 2 4 2 2 2 3 7 3" xfId="22087" xr:uid="{306D6A47-1CA4-4A05-B924-209E41367877}"/>
    <cellStyle name="Heading 3 2 4 2 2 2 3 8" xfId="8650" xr:uid="{47B9318A-1552-4476-985B-3A78EE27DBC1}"/>
    <cellStyle name="Heading 3 2 4 2 2 2 3 8 2" xfId="22898" xr:uid="{726FDB50-5A27-4167-ADD6-E3CFE9AEA765}"/>
    <cellStyle name="Heading 3 2 4 2 2 2 3 9" xfId="14683" xr:uid="{0EF37402-81F6-48E3-B195-2AEA8021A07A}"/>
    <cellStyle name="Heading 3 2 4 2 2 3" xfId="1177" xr:uid="{8A0BB36F-0F94-42C3-9F45-759844A778B8}"/>
    <cellStyle name="Heading 3 2 4 2 2 3 2" xfId="1424" xr:uid="{52CF2520-58C0-4DE4-AD2C-659B2C0E1178}"/>
    <cellStyle name="Heading 3 2 4 2 2 3 2 10" xfId="14600" xr:uid="{3A7FCB41-722F-4F49-9B6F-546184708DB6}"/>
    <cellStyle name="Heading 3 2 4 2 2 3 2 11" xfId="14373" xr:uid="{8BF34BF2-F109-414C-9C98-15180E2AE38E}"/>
    <cellStyle name="Heading 3 2 4 2 2 3 2 2" xfId="3759" xr:uid="{7F2B8904-1604-44EF-AD15-D8827976FB1B}"/>
    <cellStyle name="Heading 3 2 4 2 2 3 2 2 2" xfId="7375" xr:uid="{2BF13B20-9D96-404E-9B20-53594AF35C53}"/>
    <cellStyle name="Heading 3 2 4 2 2 3 2 2 2 2" xfId="13625" xr:uid="{3A8E68B4-0DDE-44B3-A614-181BB2BBE107}"/>
    <cellStyle name="Heading 3 2 4 2 2 3 2 2 2 2 2" xfId="27858" xr:uid="{5372C40C-EA95-4630-92F9-56F194C77E59}"/>
    <cellStyle name="Heading 3 2 4 2 2 3 2 2 2 3" xfId="19685" xr:uid="{15E3527F-8636-45F1-A6F8-8569D579AE2A}"/>
    <cellStyle name="Heading 3 2 4 2 2 3 2 2 2 4" xfId="21959" xr:uid="{D6B6C09B-99EC-4464-9B1B-7723F4F1D48A}"/>
    <cellStyle name="Heading 3 2 4 2 2 3 2 2 3" xfId="10707" xr:uid="{91A6DFEA-15EF-4153-9C5F-9AAAC6608EFA}"/>
    <cellStyle name="Heading 3 2 4 2 2 3 2 2 3 2" xfId="24942" xr:uid="{E4A842A6-1C11-4E75-8A30-C05734948A02}"/>
    <cellStyle name="Heading 3 2 4 2 2 3 2 2 4" xfId="16734" xr:uid="{72AA3CDF-796D-4DBE-8E4C-E1E53A0DD8C4}"/>
    <cellStyle name="Heading 3 2 4 2 2 3 2 2 5" xfId="20664" xr:uid="{F676F6F5-676A-42EA-943D-93204D9720B9}"/>
    <cellStyle name="Heading 3 2 4 2 2 3 2 3" xfId="4347" xr:uid="{82C00A7F-15FD-4E03-9F08-5F84457EEE57}"/>
    <cellStyle name="Heading 3 2 4 2 2 3 2 3 2" xfId="11248" xr:uid="{5118E9C4-BE80-4A1C-89C6-246C305E3DFC}"/>
    <cellStyle name="Heading 3 2 4 2 2 3 2 3 2 2" xfId="25483" xr:uid="{59551A97-D42C-46FD-899A-511304CEC905}"/>
    <cellStyle name="Heading 3 2 4 2 2 3 2 3 3" xfId="17275" xr:uid="{5F217775-7D93-47A9-BA25-80511DCAC838}"/>
    <cellStyle name="Heading 3 2 4 2 2 3 2 3 4" xfId="20916" xr:uid="{F1D8FE46-F104-4550-AD63-253D46DDB3BF}"/>
    <cellStyle name="Heading 3 2 4 2 2 3 2 4" xfId="6121" xr:uid="{FB0A633F-5B9D-46FF-9422-74825DA19227}"/>
    <cellStyle name="Heading 3 2 4 2 2 3 2 4 2" xfId="9452" xr:uid="{9FA903F4-CA51-4674-9B48-0515A92A5C31}"/>
    <cellStyle name="Heading 3 2 4 2 2 3 2 4 2 2" xfId="23692" xr:uid="{0F00D185-DC5C-485B-A548-BF6BD57FF10C}"/>
    <cellStyle name="Heading 3 2 4 2 2 3 2 4 3" xfId="15487" xr:uid="{4111CEF5-8154-454E-A410-BB9A34B38C15}"/>
    <cellStyle name="Heading 3 2 4 2 2 3 2 4 4" xfId="21774" xr:uid="{FD1F3125-D2D2-491C-BA71-6EFDBA8E8FA2}"/>
    <cellStyle name="Heading 3 2 4 2 2 3 2 5" xfId="5111" xr:uid="{6A259DC5-0942-4009-8BB0-B101B59FD74B}"/>
    <cellStyle name="Heading 3 2 4 2 2 3 2 5 2" xfId="11987" xr:uid="{054660C7-BB89-4E1A-90E2-531484D8E546}"/>
    <cellStyle name="Heading 3 2 4 2 2 3 2 5 2 2" xfId="26220" xr:uid="{4AFE0620-9D33-4228-9D38-54D3E57BABB4}"/>
    <cellStyle name="Heading 3 2 4 2 2 3 2 5 3" xfId="18039" xr:uid="{3D257C76-E3AA-4662-848C-494254E17B6E}"/>
    <cellStyle name="Heading 3 2 4 2 2 3 2 5 4" xfId="21383" xr:uid="{3B0EB614-D066-4EE4-80C2-C4CC757A7829}"/>
    <cellStyle name="Heading 3 2 4 2 2 3 2 6" xfId="4538" xr:uid="{8600CBD9-9290-46CD-A506-C4BC21AFF4A0}"/>
    <cellStyle name="Heading 3 2 4 2 2 3 2 6 2" xfId="11434" xr:uid="{BBA6C9D5-757B-431C-9B19-2F74E6475199}"/>
    <cellStyle name="Heading 3 2 4 2 2 3 2 6 2 2" xfId="25667" xr:uid="{1AFAAF4D-B4DD-49B9-86DE-3AA00EAFAECE}"/>
    <cellStyle name="Heading 3 2 4 2 2 3 2 6 3" xfId="17466" xr:uid="{595D649C-59BC-40EE-A50A-E72AF8D65EE5}"/>
    <cellStyle name="Heading 3 2 4 2 2 3 2 6 4" xfId="21079" xr:uid="{EAD3EB4A-77BE-4007-AD7A-55D07D73CADE}"/>
    <cellStyle name="Heading 3 2 4 2 2 3 2 7" xfId="7895" xr:uid="{9CAADF87-A7BD-411F-AA21-A50F9476A16C}"/>
    <cellStyle name="Heading 3 2 4 2 2 3 2 7 2" xfId="20203" xr:uid="{A29C701A-D79D-44B5-B35C-FCE43CDAD53D}"/>
    <cellStyle name="Heading 3 2 4 2 2 3 2 7 3" xfId="22185" xr:uid="{95E43F9F-BD0D-465E-9093-138A50117D3D}"/>
    <cellStyle name="Heading 3 2 4 2 2 3 2 8" xfId="8565" xr:uid="{2F1E1871-1BA3-4300-BED2-2B55186C426F}"/>
    <cellStyle name="Heading 3 2 4 2 2 3 2 8 2" xfId="22814" xr:uid="{0FEBE279-10D4-4359-AA2F-9D0B0581AF5C}"/>
    <cellStyle name="Heading 3 2 4 2 2 3 2 9" xfId="8260" xr:uid="{B23E1DED-96D4-4FE1-B57D-5E5D689EFDE0}"/>
    <cellStyle name="Heading 3 2 4 2 2 3 2 9 2" xfId="22528" xr:uid="{D65CB1B6-F1D3-41EA-B015-C45D86289FD9}"/>
    <cellStyle name="Heading 3 2 4 2 2 3 3" xfId="2484" xr:uid="{70D61184-FB36-497E-9B84-FBB0849E0E8C}"/>
    <cellStyle name="Heading 3 2 4 2 2 3 3 10" xfId="20511" xr:uid="{5EA4C331-FBFF-4BB6-94B4-FE9A32A076E4}"/>
    <cellStyle name="Heading 3 2 4 2 2 3 3 2" xfId="3845" xr:uid="{D6180A56-48EB-4035-BE6E-319058E6D033}"/>
    <cellStyle name="Heading 3 2 4 2 2 3 3 2 2" xfId="7460" xr:uid="{D4829A3D-D22F-420A-8DC3-64241B4DF725}"/>
    <cellStyle name="Heading 3 2 4 2 2 3 3 2 2 2" xfId="13710" xr:uid="{1EA123F4-2FDE-4BA7-8AE0-FE407544CB82}"/>
    <cellStyle name="Heading 3 2 4 2 2 3 3 2 2 2 2" xfId="27943" xr:uid="{36DCF43B-7EF2-432A-8407-097C21BD7145}"/>
    <cellStyle name="Heading 3 2 4 2 2 3 3 2 2 3" xfId="19770" xr:uid="{4300E975-2575-4E86-B51E-86512563B21D}"/>
    <cellStyle name="Heading 3 2 4 2 2 3 3 2 2 4" xfId="22044" xr:uid="{08DC7190-3DB9-4A56-9422-550BFFAC1C2B}"/>
    <cellStyle name="Heading 3 2 4 2 2 3 3 2 3" xfId="10791" xr:uid="{92372C27-9299-4147-8CDE-9D3C5B10617D}"/>
    <cellStyle name="Heading 3 2 4 2 2 3 3 2 3 2" xfId="25026" xr:uid="{483E3AA0-797C-4ACF-9D84-A788C12DE547}"/>
    <cellStyle name="Heading 3 2 4 2 2 3 3 2 4" xfId="16818" xr:uid="{36D0906E-6394-4311-99CD-F985197A2D82}"/>
    <cellStyle name="Heading 3 2 4 2 2 3 3 2 5" xfId="20748" xr:uid="{B42F4C93-86EB-494C-84F7-8B18769C98B2}"/>
    <cellStyle name="Heading 3 2 4 2 2 3 3 3" xfId="4431" xr:uid="{F5C85A87-6BF9-4F46-93F7-DD69DAF7D66E}"/>
    <cellStyle name="Heading 3 2 4 2 2 3 3 3 2" xfId="11332" xr:uid="{F920D5E5-22AF-4F7C-9607-2387F51FAE22}"/>
    <cellStyle name="Heading 3 2 4 2 2 3 3 3 2 2" xfId="25567" xr:uid="{F5D5D5C9-592A-476E-8582-AADF69046DA4}"/>
    <cellStyle name="Heading 3 2 4 2 2 3 3 3 3" xfId="17359" xr:uid="{5564D291-56CE-4737-AE68-B500282C487F}"/>
    <cellStyle name="Heading 3 2 4 2 2 3 3 3 4" xfId="21000" xr:uid="{0F12D9B0-EFA0-43B9-83E3-36C77AA423F8}"/>
    <cellStyle name="Heading 3 2 4 2 2 3 3 4" xfId="6148" xr:uid="{4BD751E9-8BE1-4FE6-9895-2E2B5A27BEDF}"/>
    <cellStyle name="Heading 3 2 4 2 2 3 3 4 2" xfId="9479" xr:uid="{4D0BC001-9E94-4073-8089-6ECB2820CF2E}"/>
    <cellStyle name="Heading 3 2 4 2 2 3 3 4 2 2" xfId="23719" xr:uid="{2CDDB426-25C0-4D6D-875C-C7F7439D6F02}"/>
    <cellStyle name="Heading 3 2 4 2 2 3 3 4 3" xfId="15514" xr:uid="{472D2057-2CE3-43BD-B89D-A0E84C439B3D}"/>
    <cellStyle name="Heading 3 2 4 2 2 3 3 4 4" xfId="21799" xr:uid="{B6857C59-E18A-4FB8-B165-CD27C755CBF0}"/>
    <cellStyle name="Heading 3 2 4 2 2 3 3 5" xfId="5197" xr:uid="{4DB563F9-3EEF-43F0-9304-7D979C5B764A}"/>
    <cellStyle name="Heading 3 2 4 2 2 3 3 5 2" xfId="12073" xr:uid="{804D9BE4-9B79-4FC3-A995-0EC24DB241CC}"/>
    <cellStyle name="Heading 3 2 4 2 2 3 3 5 2 2" xfId="26306" xr:uid="{493A051B-F6FB-423D-9B05-E9702BD48929}"/>
    <cellStyle name="Heading 3 2 4 2 2 3 3 5 3" xfId="18125" xr:uid="{617C7A35-8B93-4AA0-9696-D7FD9C8CED23}"/>
    <cellStyle name="Heading 3 2 4 2 2 3 3 5 4" xfId="21469" xr:uid="{F0FDAD91-A23C-406B-84A7-4F1A2CF1BD3F}"/>
    <cellStyle name="Heading 3 2 4 2 2 3 3 6" xfId="4513" xr:uid="{F3DF23D6-EB48-406A-B356-894C68296E90}"/>
    <cellStyle name="Heading 3 2 4 2 2 3 3 6 2" xfId="11409" xr:uid="{730A6932-9FAB-420C-AA72-A6DB572EBA1F}"/>
    <cellStyle name="Heading 3 2 4 2 2 3 3 6 2 2" xfId="25642" xr:uid="{ACE22040-637A-417C-AB01-31E5FD829CA2}"/>
    <cellStyle name="Heading 3 2 4 2 2 3 3 6 3" xfId="17441" xr:uid="{45B380E8-BE37-4C07-B6A8-0686E7F56922}"/>
    <cellStyle name="Heading 3 2 4 2 2 3 3 6 4" xfId="21054" xr:uid="{A573EDB7-6243-4885-9FC0-04A80790436C}"/>
    <cellStyle name="Heading 3 2 4 2 2 3 3 7" xfId="7982" xr:uid="{719CF0B3-51D1-47B3-8450-913DD2D22491}"/>
    <cellStyle name="Heading 3 2 4 2 2 3 3 7 2" xfId="20290" xr:uid="{4113DC33-4878-4EC2-9E29-3E37FC71AD55}"/>
    <cellStyle name="Heading 3 2 4 2 2 3 3 7 3" xfId="22272" xr:uid="{9D09B721-872A-4F75-8227-F51A74269B2A}"/>
    <cellStyle name="Heading 3 2 4 2 2 3 3 8" xfId="8651" xr:uid="{356FED37-FE07-48FB-B07C-2863F1449FD2}"/>
    <cellStyle name="Heading 3 2 4 2 2 3 3 8 2" xfId="22899" xr:uid="{82FC4D40-5CF9-4A83-9F5B-722856C14578}"/>
    <cellStyle name="Heading 3 2 4 2 2 3 3 9" xfId="14684" xr:uid="{092C9804-9276-42A0-B9EE-19FE74427DCE}"/>
    <cellStyle name="Heading 3 2 4 2 2 4" xfId="1344" xr:uid="{F2FD72AE-0B64-4A06-881E-3AF409B24031}"/>
    <cellStyle name="Heading 3 2 4 2 2 4 10" xfId="14539" xr:uid="{F792C83A-D793-416C-8E2F-A0F28953A8E6}"/>
    <cellStyle name="Heading 3 2 4 2 2 4 11" xfId="14366" xr:uid="{F370B7B8-159E-4CEF-9907-50AE22BCC164}"/>
    <cellStyle name="Heading 3 2 4 2 2 4 2" xfId="3696" xr:uid="{B74091A4-9378-42A2-8C82-A1FE2501D4A8}"/>
    <cellStyle name="Heading 3 2 4 2 2 4 2 2" xfId="7314" xr:uid="{CE73AE1C-5171-482C-9F93-EEB91D2F92F9}"/>
    <cellStyle name="Heading 3 2 4 2 2 4 2 2 2" xfId="13564" xr:uid="{C261AB3F-EBE9-40B3-BB84-8BB4394CD654}"/>
    <cellStyle name="Heading 3 2 4 2 2 4 2 2 2 2" xfId="27797" xr:uid="{A08BA47D-9112-40F1-9B3E-BC78C28ECD00}"/>
    <cellStyle name="Heading 3 2 4 2 2 4 2 2 3" xfId="19624" xr:uid="{FDFEE403-4118-42A0-B46B-B1869879E872}"/>
    <cellStyle name="Heading 3 2 4 2 2 4 2 2 4" xfId="21898" xr:uid="{A38B72EF-7DCF-48CD-87E5-335BD14B462B}"/>
    <cellStyle name="Heading 3 2 4 2 2 4 2 3" xfId="10646" xr:uid="{5B69D6C3-DC9A-45BC-A9A5-807D38254A6D}"/>
    <cellStyle name="Heading 3 2 4 2 2 4 2 3 2" xfId="24881" xr:uid="{10E2B52E-60E9-424E-9FF7-66E62D82BB72}"/>
    <cellStyle name="Heading 3 2 4 2 2 4 2 4" xfId="16673" xr:uid="{A5B2D9F7-697F-43B3-8D22-9298B484D8B1}"/>
    <cellStyle name="Heading 3 2 4 2 2 4 2 5" xfId="20603" xr:uid="{23F79F52-8627-48EA-8F16-CC9546DBE39B}"/>
    <cellStyle name="Heading 3 2 4 2 2 4 3" xfId="4286" xr:uid="{E014F5FF-79EE-418B-955F-E811841A0600}"/>
    <cellStyle name="Heading 3 2 4 2 2 4 3 2" xfId="11187" xr:uid="{3D71317A-17EB-430C-907C-2EF420FE17A9}"/>
    <cellStyle name="Heading 3 2 4 2 2 4 3 2 2" xfId="25422" xr:uid="{4447A6EE-CFD3-4249-88C0-A8334FC60AA2}"/>
    <cellStyle name="Heading 3 2 4 2 2 4 3 3" xfId="17214" xr:uid="{21D990DE-9F5D-4A27-9172-F0EAD7A8B353}"/>
    <cellStyle name="Heading 3 2 4 2 2 4 3 4" xfId="20855" xr:uid="{9E963BA8-5B3C-4FB3-97FF-C5298750BBC5}"/>
    <cellStyle name="Heading 3 2 4 2 2 4 4" xfId="6149" xr:uid="{11243C1D-6214-40CE-8BCB-BFBD905DEC6C}"/>
    <cellStyle name="Heading 3 2 4 2 2 4 4 2" xfId="9480" xr:uid="{C8D0C4BB-8177-4199-AA9A-6A477599AEF0}"/>
    <cellStyle name="Heading 3 2 4 2 2 4 4 2 2" xfId="23720" xr:uid="{A901251E-03F6-4063-998B-A0907504FEE4}"/>
    <cellStyle name="Heading 3 2 4 2 2 4 4 3" xfId="15515" xr:uid="{D359D689-3BE8-437A-93B2-355841C81D6E}"/>
    <cellStyle name="Heading 3 2 4 2 2 4 4 4" xfId="21800" xr:uid="{CB10A951-5D48-4DE1-B8B6-A8806E7201AE}"/>
    <cellStyle name="Heading 3 2 4 2 2 4 5" xfId="5050" xr:uid="{929F85BB-92ED-4054-AFE2-B76EA64B1294}"/>
    <cellStyle name="Heading 3 2 4 2 2 4 5 2" xfId="11926" xr:uid="{3C526A76-D04D-454E-BB6C-E68C4651CD7D}"/>
    <cellStyle name="Heading 3 2 4 2 2 4 5 2 2" xfId="26159" xr:uid="{CA3129BD-D290-4600-8807-D6FC300D6A25}"/>
    <cellStyle name="Heading 3 2 4 2 2 4 5 3" xfId="17978" xr:uid="{7768FDAB-38C8-44CD-92AB-7493D6837E05}"/>
    <cellStyle name="Heading 3 2 4 2 2 4 5 4" xfId="21322" xr:uid="{A6AC2F55-28C2-4A60-874D-E00D7FF6D2C4}"/>
    <cellStyle name="Heading 3 2 4 2 2 4 6" xfId="4712" xr:uid="{D64377AC-222E-47F6-AD10-77BF00A86B9B}"/>
    <cellStyle name="Heading 3 2 4 2 2 4 6 2" xfId="11594" xr:uid="{48B13EA4-6E60-49B1-8C21-ADF95779784A}"/>
    <cellStyle name="Heading 3 2 4 2 2 4 6 2 2" xfId="25827" xr:uid="{584594BA-64FC-423D-A055-F9174A3DAB09}"/>
    <cellStyle name="Heading 3 2 4 2 2 4 6 3" xfId="17640" xr:uid="{60F915E4-6A21-4AB3-B5C8-F4C05FDD9CBE}"/>
    <cellStyle name="Heading 3 2 4 2 2 4 6 4" xfId="21144" xr:uid="{47CDC614-4EAC-40DE-A86B-5113486F28B9}"/>
    <cellStyle name="Heading 3 2 4 2 2 4 7" xfId="7901" xr:uid="{09E221D4-DC34-47C4-B2C8-F6D65CB3A3A6}"/>
    <cellStyle name="Heading 3 2 4 2 2 4 7 2" xfId="20209" xr:uid="{BA3FFB89-7E1E-4482-AE43-92C228F327BE}"/>
    <cellStyle name="Heading 3 2 4 2 2 4 7 3" xfId="22191" xr:uid="{23EDFFA5-D516-4337-AC0C-DDC0DC59F839}"/>
    <cellStyle name="Heading 3 2 4 2 2 4 8" xfId="8503" xr:uid="{00871A38-44DB-42A4-B53B-CD291A6D7FE9}"/>
    <cellStyle name="Heading 3 2 4 2 2 4 8 2" xfId="22753" xr:uid="{3A71E6F6-2076-4A13-B0F4-9B807146BB45}"/>
    <cellStyle name="Heading 3 2 4 2 2 4 9" xfId="9139" xr:uid="{06B6D677-1C1E-41FB-B59D-900C39E335B0}"/>
    <cellStyle name="Heading 3 2 4 2 2 4 9 2" xfId="23383" xr:uid="{41F56251-D837-497E-BFBD-61EBF355848D}"/>
    <cellStyle name="Heading 3 2 4 2 2 5" xfId="2402" xr:uid="{D590C5F9-9256-4F08-9FBC-7E237AAE4877}"/>
    <cellStyle name="Heading 3 2 4 2 2 5 10" xfId="20438" xr:uid="{61A35D94-CA56-4786-AE90-99ECEE521DBC}"/>
    <cellStyle name="Heading 3 2 4 2 2 5 2" xfId="3610" xr:uid="{F2A72290-4B7C-43AC-82EA-0AB97DB2F76A}"/>
    <cellStyle name="Heading 3 2 4 2 2 5 2 2" xfId="7241" xr:uid="{580976D7-72A6-408C-B3AF-2BAEAE07B6D2}"/>
    <cellStyle name="Heading 3 2 4 2 2 5 2 2 2" xfId="13491" xr:uid="{D54FBA17-EBC1-4C74-B12E-1CDCB21A4CD4}"/>
    <cellStyle name="Heading 3 2 4 2 2 5 2 2 2 2" xfId="27724" xr:uid="{151C1C2D-034C-4D9E-BEE1-E220AC2E9E2F}"/>
    <cellStyle name="Heading 3 2 4 2 2 5 2 2 3" xfId="19551" xr:uid="{FDBEF828-0C38-43D1-ADD0-2D4FC16EB159}"/>
    <cellStyle name="Heading 3 2 4 2 2 5 2 2 4" xfId="21825" xr:uid="{B8D95408-8D0D-4AFC-A6BA-BB55297A5451}"/>
    <cellStyle name="Heading 3 2 4 2 2 5 2 3" xfId="10574" xr:uid="{E74A115C-57A1-4BF3-9A1A-0607D2ED325A}"/>
    <cellStyle name="Heading 3 2 4 2 2 5 2 3 2" xfId="24812" xr:uid="{B413DE58-7BDD-43E9-85CD-1E53D667BDB2}"/>
    <cellStyle name="Heading 3 2 4 2 2 5 2 4" xfId="16604" xr:uid="{041E1981-17BC-4EBE-BB4C-E0752926B678}"/>
    <cellStyle name="Heading 3 2 4 2 2 5 2 5" xfId="20534" xr:uid="{49463137-78B6-4277-9D22-6823C9854CD0}"/>
    <cellStyle name="Heading 3 2 4 2 2 5 3" xfId="4217" xr:uid="{534C35B4-3179-4EA7-B923-12946B23BCF5}"/>
    <cellStyle name="Heading 3 2 4 2 2 5 3 2" xfId="11118" xr:uid="{AF03741E-50CC-4CAA-AD26-7364590C856B}"/>
    <cellStyle name="Heading 3 2 4 2 2 5 3 2 2" xfId="25353" xr:uid="{052DB71F-C54A-42D3-8382-59A3EE13C498}"/>
    <cellStyle name="Heading 3 2 4 2 2 5 3 3" xfId="17145" xr:uid="{742B5187-E9D2-470B-84BB-6C2414C85E79}"/>
    <cellStyle name="Heading 3 2 4 2 2 5 3 4" xfId="20786" xr:uid="{DF5F697B-9BB4-4E82-9B5B-6F1DD3F6504A}"/>
    <cellStyle name="Heading 3 2 4 2 2 5 4" xfId="6008" xr:uid="{77E3110C-5A46-4A01-8F87-3B5FEA4AC0D1}"/>
    <cellStyle name="Heading 3 2 4 2 2 5 4 2" xfId="9339" xr:uid="{16F5689E-74D9-4D51-83DA-480F9736BADA}"/>
    <cellStyle name="Heading 3 2 4 2 2 5 4 2 2" xfId="23579" xr:uid="{2622C274-A9F1-4E00-BA2A-549785A1AE18}"/>
    <cellStyle name="Heading 3 2 4 2 2 5 4 3" xfId="15374" xr:uid="{8C196747-654E-4537-90A0-CEBDEB397048}"/>
    <cellStyle name="Heading 3 2 4 2 2 5 4 4" xfId="21663" xr:uid="{E1D953D6-B06F-4F61-82DC-D8B425B8C56A}"/>
    <cellStyle name="Heading 3 2 4 2 2 5 5" xfId="4975" xr:uid="{FE745C6D-2A0D-4B98-9411-964BD889A179}"/>
    <cellStyle name="Heading 3 2 4 2 2 5 5 2" xfId="11851" xr:uid="{4DFBC99B-6605-4417-BB9E-57DE03A60431}"/>
    <cellStyle name="Heading 3 2 4 2 2 5 5 2 2" xfId="26084" xr:uid="{9DB86A55-C89D-4DB1-84EF-FD207DEA675A}"/>
    <cellStyle name="Heading 3 2 4 2 2 5 5 3" xfId="17903" xr:uid="{93211FC9-348C-4CEC-8A07-2E064C040E80}"/>
    <cellStyle name="Heading 3 2 4 2 2 5 5 4" xfId="21247" xr:uid="{FE7E2671-7710-4BEC-941D-3901C740630C}"/>
    <cellStyle name="Heading 3 2 4 2 2 5 6" xfId="5508" xr:uid="{733C7E4F-5620-49E6-97AC-33BD0C850D50}"/>
    <cellStyle name="Heading 3 2 4 2 2 5 6 2" xfId="12140" xr:uid="{E4605101-F6A7-4D93-BA8E-1B280D3CB7FA}"/>
    <cellStyle name="Heading 3 2 4 2 2 5 6 2 2" xfId="26373" xr:uid="{36789205-2DEE-4149-80B7-D650E07E638B}"/>
    <cellStyle name="Heading 3 2 4 2 2 5 6 3" xfId="18194" xr:uid="{1DBD8F8A-3341-4503-9749-704CD469936A}"/>
    <cellStyle name="Heading 3 2 4 2 2 5 6 4" xfId="21519" xr:uid="{DCD0C064-AA57-4BCA-A50B-5CC343B52646}"/>
    <cellStyle name="Heading 3 2 4 2 2 5 7" xfId="4881" xr:uid="{B87CFEF8-E948-4850-857B-CBF00C22AC2C}"/>
    <cellStyle name="Heading 3 2 4 2 2 5 7 2" xfId="17809" xr:uid="{C88CEA5A-8B61-40D6-819B-FA1254A5631E}"/>
    <cellStyle name="Heading 3 2 4 2 2 5 7 3" xfId="21212" xr:uid="{49DC00BB-05FB-4CD4-A0DA-CCF0AF3CC868}"/>
    <cellStyle name="Heading 3 2 4 2 2 5 8" xfId="8428" xr:uid="{373B834E-1525-433A-A8AD-0C6A3A89CAB9}"/>
    <cellStyle name="Heading 3 2 4 2 2 5 8 2" xfId="22680" xr:uid="{F751308A-7F75-459C-A44F-B34E06ADC8D7}"/>
    <cellStyle name="Heading 3 2 4 2 2 5 9" xfId="14470" xr:uid="{A3B07F18-3DBE-4AD6-BEA2-2D62ACA59455}"/>
    <cellStyle name="Heading 3 2 4 2 3" xfId="1020" xr:uid="{47A4FE82-D8C2-4E09-812D-91DFD13C926B}"/>
    <cellStyle name="Heading 3 2 4 2 3 2" xfId="1178" xr:uid="{90DE5693-97FE-4DF3-AD16-C072C4267965}"/>
    <cellStyle name="Heading 3 2 4 2 3 2 2" xfId="1425" xr:uid="{47A0A954-EAD0-4FD4-AD61-167848DA4481}"/>
    <cellStyle name="Heading 3 2 4 2 3 2 2 10" xfId="14601" xr:uid="{35315F67-0FF8-49F5-8F38-260AC819B0BC}"/>
    <cellStyle name="Heading 3 2 4 2 3 2 2 11" xfId="15281" xr:uid="{5C121106-8EF6-472F-80F4-356642124950}"/>
    <cellStyle name="Heading 3 2 4 2 3 2 2 2" xfId="3760" xr:uid="{B97C8AA8-0DD1-47F1-B9B5-E47456574532}"/>
    <cellStyle name="Heading 3 2 4 2 3 2 2 2 2" xfId="7376" xr:uid="{67FC810C-AE17-4071-88D0-8ECF6E5281A4}"/>
    <cellStyle name="Heading 3 2 4 2 3 2 2 2 2 2" xfId="13626" xr:uid="{485E7F50-F50A-445C-B181-CB6A447BBD68}"/>
    <cellStyle name="Heading 3 2 4 2 3 2 2 2 2 2 2" xfId="27859" xr:uid="{4351B780-1BF8-41AD-9686-10E772C027F8}"/>
    <cellStyle name="Heading 3 2 4 2 3 2 2 2 2 3" xfId="19686" xr:uid="{9EE21557-4A8B-4892-AFA8-B9C120AA0963}"/>
    <cellStyle name="Heading 3 2 4 2 3 2 2 2 2 4" xfId="21960" xr:uid="{025D0D8A-846E-4EFC-B7EA-AE407F4B4980}"/>
    <cellStyle name="Heading 3 2 4 2 3 2 2 2 3" xfId="10708" xr:uid="{28A8675D-A2C3-43C9-BDF4-753F81FFADE2}"/>
    <cellStyle name="Heading 3 2 4 2 3 2 2 2 3 2" xfId="24943" xr:uid="{623A9277-4FBC-4793-BC0C-FCC7FE71584D}"/>
    <cellStyle name="Heading 3 2 4 2 3 2 2 2 4" xfId="16735" xr:uid="{3C3A83B0-FC5F-4A64-BAC3-CCA4A5BFE037}"/>
    <cellStyle name="Heading 3 2 4 2 3 2 2 2 5" xfId="20665" xr:uid="{3B43D7DD-05CC-45E8-9128-44FCFA324A5A}"/>
    <cellStyle name="Heading 3 2 4 2 3 2 2 3" xfId="4348" xr:uid="{68F34366-38CE-481E-8254-CB88ABE50058}"/>
    <cellStyle name="Heading 3 2 4 2 3 2 2 3 2" xfId="11249" xr:uid="{EA0C2908-936D-4267-A738-1B7508A68789}"/>
    <cellStyle name="Heading 3 2 4 2 3 2 2 3 2 2" xfId="25484" xr:uid="{D5983E31-6F4F-4299-AE57-CAE4E8740342}"/>
    <cellStyle name="Heading 3 2 4 2 3 2 2 3 3" xfId="17276" xr:uid="{680475B3-DD2F-4777-AA1F-FD430D34D846}"/>
    <cellStyle name="Heading 3 2 4 2 3 2 2 3 4" xfId="20917" xr:uid="{CE2FF9DC-3124-4FA2-AC94-7A52B9FAE2F0}"/>
    <cellStyle name="Heading 3 2 4 2 3 2 2 4" xfId="5983" xr:uid="{F56C1975-27B4-44DE-A27B-0F0F7F0E5484}"/>
    <cellStyle name="Heading 3 2 4 2 3 2 2 4 2" xfId="9314" xr:uid="{684292DF-BAE6-4EDA-B7C2-6EF3C6441937}"/>
    <cellStyle name="Heading 3 2 4 2 3 2 2 4 2 2" xfId="23554" xr:uid="{FDF24391-991D-4FD8-9592-1F6D38727F7F}"/>
    <cellStyle name="Heading 3 2 4 2 3 2 2 4 3" xfId="15349" xr:uid="{F7AF8E91-FC16-49B5-8C46-303BCF6DFD8B}"/>
    <cellStyle name="Heading 3 2 4 2 3 2 2 4 4" xfId="21640" xr:uid="{58F4B7B2-D4B0-4D09-A9E6-7789B92B202E}"/>
    <cellStyle name="Heading 3 2 4 2 3 2 2 5" xfId="5112" xr:uid="{403B6D21-3581-45FE-A38F-981557C61A35}"/>
    <cellStyle name="Heading 3 2 4 2 3 2 2 5 2" xfId="11988" xr:uid="{7D8BB230-330A-4F52-974E-BE9F50BEA3EF}"/>
    <cellStyle name="Heading 3 2 4 2 3 2 2 5 2 2" xfId="26221" xr:uid="{DD3705E5-B7F9-4D7E-84FD-0B8183949E18}"/>
    <cellStyle name="Heading 3 2 4 2 3 2 2 5 3" xfId="18040" xr:uid="{612DBF9B-87E4-4DA3-B8A4-E5F147C576C0}"/>
    <cellStyle name="Heading 3 2 4 2 3 2 2 5 4" xfId="21384" xr:uid="{324D25A7-0D03-4D06-B7FF-D159643C3FCA}"/>
    <cellStyle name="Heading 3 2 4 2 3 2 2 6" xfId="5239" xr:uid="{D4D36248-1F62-43BC-9FBF-69A9E1403485}"/>
    <cellStyle name="Heading 3 2 4 2 3 2 2 6 2" xfId="12114" xr:uid="{A3407EAD-8892-4178-846A-E81FE8CAAC1D}"/>
    <cellStyle name="Heading 3 2 4 2 3 2 2 6 2 2" xfId="26347" xr:uid="{BABFDCCE-1186-451E-AFFE-66452CFBE40E}"/>
    <cellStyle name="Heading 3 2 4 2 3 2 2 6 3" xfId="18167" xr:uid="{1AA2332F-EFE8-46D4-9E95-CB283CA459AC}"/>
    <cellStyle name="Heading 3 2 4 2 3 2 2 6 4" xfId="21508" xr:uid="{DD56EB07-7203-43DD-843E-A4553130B8FA}"/>
    <cellStyle name="Heading 3 2 4 2 3 2 2 7" xfId="5615" xr:uid="{46A6E46B-2399-4972-8D95-34AD3FEE3C3D}"/>
    <cellStyle name="Heading 3 2 4 2 3 2 2 7 2" xfId="18246" xr:uid="{18CBBA4D-2C3B-49C5-BA43-30E3BA006E0B}"/>
    <cellStyle name="Heading 3 2 4 2 3 2 2 7 3" xfId="21525" xr:uid="{431DDDEC-8EB4-4EED-BFC1-1587AB29787E}"/>
    <cellStyle name="Heading 3 2 4 2 3 2 2 8" xfId="8566" xr:uid="{11E7E50C-FD64-4741-9F9B-666FF1E1C29C}"/>
    <cellStyle name="Heading 3 2 4 2 3 2 2 8 2" xfId="22815" xr:uid="{4E0B809A-AC1C-4727-8DB6-15C583879B15}"/>
    <cellStyle name="Heading 3 2 4 2 3 2 2 9" xfId="8239" xr:uid="{1418BF21-5F98-426D-AC18-1A29B1EA5F63}"/>
    <cellStyle name="Heading 3 2 4 2 3 2 2 9 2" xfId="22508" xr:uid="{9A1AD3B9-85AD-4D82-A6D1-CC7373E33DE1}"/>
    <cellStyle name="Heading 3 2 4 2 3 2 3" xfId="2449" xr:uid="{F663CB0E-6ECE-43E0-BB2C-BC2206B7DD54}"/>
    <cellStyle name="Heading 3 2 4 2 3 2 3 10" xfId="20483" xr:uid="{56070727-2D89-4EDB-BE7A-2DADDB907172}"/>
    <cellStyle name="Heading 3 2 4 2 3 2 3 2" xfId="3846" xr:uid="{22350246-40C7-4D8C-BCDF-6081346E0A15}"/>
    <cellStyle name="Heading 3 2 4 2 3 2 3 2 2" xfId="7461" xr:uid="{B6F0A0C8-41CB-4C23-B5E7-D23132321028}"/>
    <cellStyle name="Heading 3 2 4 2 3 2 3 2 2 2" xfId="13711" xr:uid="{4A33F26A-33C3-4C4B-A9A8-D989179856B4}"/>
    <cellStyle name="Heading 3 2 4 2 3 2 3 2 2 2 2" xfId="27944" xr:uid="{B3AC649B-B803-4117-B286-BD0EC5AFE904}"/>
    <cellStyle name="Heading 3 2 4 2 3 2 3 2 2 3" xfId="19771" xr:uid="{E295E0B1-8C1F-4A49-8A0D-E5A1A015F6CD}"/>
    <cellStyle name="Heading 3 2 4 2 3 2 3 2 2 4" xfId="22045" xr:uid="{9A7B0DCE-6D6E-4ABA-8E7C-B0C47D26D374}"/>
    <cellStyle name="Heading 3 2 4 2 3 2 3 2 3" xfId="10792" xr:uid="{52997B10-FA88-4AAE-B47A-73B761806DC6}"/>
    <cellStyle name="Heading 3 2 4 2 3 2 3 2 3 2" xfId="25027" xr:uid="{2A71FFBD-91D1-4A62-A3A2-C30771A9C399}"/>
    <cellStyle name="Heading 3 2 4 2 3 2 3 2 4" xfId="16819" xr:uid="{3D8341A6-4CCE-49EC-8F2F-7F7448AC5636}"/>
    <cellStyle name="Heading 3 2 4 2 3 2 3 2 5" xfId="20749" xr:uid="{B4168DEB-E69D-47AB-9122-340FB2DA953C}"/>
    <cellStyle name="Heading 3 2 4 2 3 2 3 3" xfId="4432" xr:uid="{3398985E-25A3-4E36-A3CD-D522ECD8AF80}"/>
    <cellStyle name="Heading 3 2 4 2 3 2 3 3 2" xfId="11333" xr:uid="{13044F3E-7921-42E4-BE40-34E1FBA9249D}"/>
    <cellStyle name="Heading 3 2 4 2 3 2 3 3 2 2" xfId="25568" xr:uid="{83A8027A-9837-41C7-A616-01253606656C}"/>
    <cellStyle name="Heading 3 2 4 2 3 2 3 3 3" xfId="17360" xr:uid="{26E29B0B-05CE-4CA8-8F06-3D338FE1ECD3}"/>
    <cellStyle name="Heading 3 2 4 2 3 2 3 3 4" xfId="21001" xr:uid="{42F4CE2B-9C26-45A3-8C5B-AC08D30ABADF}"/>
    <cellStyle name="Heading 3 2 4 2 3 2 3 4" xfId="6094" xr:uid="{5506FF0B-E6B1-4CC8-B0D5-E2A3045ABCF6}"/>
    <cellStyle name="Heading 3 2 4 2 3 2 3 4 2" xfId="9425" xr:uid="{2CF921D0-AA31-4496-B762-B13D303A087E}"/>
    <cellStyle name="Heading 3 2 4 2 3 2 3 4 2 2" xfId="23665" xr:uid="{6FBBBF1B-772D-4FA9-A19A-50BFD0CEE789}"/>
    <cellStyle name="Heading 3 2 4 2 3 2 3 4 3" xfId="15460" xr:uid="{31E14BFF-6761-4C55-9C7B-5AFDBB0C6A5D}"/>
    <cellStyle name="Heading 3 2 4 2 3 2 3 4 4" xfId="21748" xr:uid="{87643B9B-BE4E-4EC1-8827-6AABBBE47AFB}"/>
    <cellStyle name="Heading 3 2 4 2 3 2 3 5" xfId="5198" xr:uid="{34A7B893-92EF-4E70-A5F1-683EDF9A15AA}"/>
    <cellStyle name="Heading 3 2 4 2 3 2 3 5 2" xfId="12074" xr:uid="{585F8EB7-5848-4A78-A688-9EBB6E02C5F2}"/>
    <cellStyle name="Heading 3 2 4 2 3 2 3 5 2 2" xfId="26307" xr:uid="{CEC9214A-99D1-4642-9C13-E8AC811B3101}"/>
    <cellStyle name="Heading 3 2 4 2 3 2 3 5 3" xfId="18126" xr:uid="{04232307-37EA-41FC-B207-8BCA38A1BFCB}"/>
    <cellStyle name="Heading 3 2 4 2 3 2 3 5 4" xfId="21470" xr:uid="{DD53DBB0-EC95-4104-A583-DE5D88F11E76}"/>
    <cellStyle name="Heading 3 2 4 2 3 2 3 6" xfId="4867" xr:uid="{58B63806-9924-4B4C-8368-D88049C26C64}"/>
    <cellStyle name="Heading 3 2 4 2 3 2 3 6 2" xfId="11745" xr:uid="{E6021D2B-B349-424A-BB26-5BC7F3D365BB}"/>
    <cellStyle name="Heading 3 2 4 2 3 2 3 6 2 2" xfId="25978" xr:uid="{8A3BDB2E-0BB4-4802-9ACB-9AD62CBEC1D4}"/>
    <cellStyle name="Heading 3 2 4 2 3 2 3 6 3" xfId="17795" xr:uid="{7C117B00-2828-46F9-AFB1-5FFBD3482281}"/>
    <cellStyle name="Heading 3 2 4 2 3 2 3 6 4" xfId="21203" xr:uid="{6C30A190-0F3C-4140-95F1-6C9035A0B00A}"/>
    <cellStyle name="Heading 3 2 4 2 3 2 3 7" xfId="7909" xr:uid="{D438D979-88C2-4B95-AB2D-63204FC5A9AA}"/>
    <cellStyle name="Heading 3 2 4 2 3 2 3 7 2" xfId="20217" xr:uid="{4A2DF3F3-3EAB-46CC-AF2D-BA138ED9F7B8}"/>
    <cellStyle name="Heading 3 2 4 2 3 2 3 7 3" xfId="22199" xr:uid="{BDA8F852-4A97-4762-A1BF-29239A38B7FF}"/>
    <cellStyle name="Heading 3 2 4 2 3 2 3 8" xfId="8652" xr:uid="{37425422-C5D9-446B-847C-2E8BA360AE6E}"/>
    <cellStyle name="Heading 3 2 4 2 3 2 3 8 2" xfId="22900" xr:uid="{1DD79843-26C5-4411-98DD-0BDF537A152E}"/>
    <cellStyle name="Heading 3 2 4 2 3 2 3 9" xfId="14685" xr:uid="{7243F8CC-93CE-4094-B2A2-72F949D24747}"/>
    <cellStyle name="Heading 3 2 4 2 3 3" xfId="1179" xr:uid="{F2440B69-D9BE-4D8E-B12B-71D70211D989}"/>
    <cellStyle name="Heading 3 2 4 2 3 3 2" xfId="1426" xr:uid="{5359EE96-0A7F-4303-BA20-AEB26622E484}"/>
    <cellStyle name="Heading 3 2 4 2 3 3 2 10" xfId="14602" xr:uid="{0B5351A8-3033-4428-9D3E-662E73835CA4}"/>
    <cellStyle name="Heading 3 2 4 2 3 3 2 11" xfId="14363" xr:uid="{9985E134-1340-4926-8148-1015AD650F45}"/>
    <cellStyle name="Heading 3 2 4 2 3 3 2 2" xfId="3761" xr:uid="{148B0C38-052C-4C9D-A4E4-228A9D89B47F}"/>
    <cellStyle name="Heading 3 2 4 2 3 3 2 2 2" xfId="7377" xr:uid="{4FEA79CD-B3DC-41F2-BE6D-4EC73D0C5856}"/>
    <cellStyle name="Heading 3 2 4 2 3 3 2 2 2 2" xfId="13627" xr:uid="{47425474-E53C-4914-B31C-E5B3C8511CBF}"/>
    <cellStyle name="Heading 3 2 4 2 3 3 2 2 2 2 2" xfId="27860" xr:uid="{A36D0B1A-493E-46CC-AC11-5326119E8E0C}"/>
    <cellStyle name="Heading 3 2 4 2 3 3 2 2 2 3" xfId="19687" xr:uid="{BEBD8A9B-A4BE-4813-92FB-5ADE9C55E72B}"/>
    <cellStyle name="Heading 3 2 4 2 3 3 2 2 2 4" xfId="21961" xr:uid="{5CD5FCEB-3A55-4DBA-B6AA-E64EC96FB720}"/>
    <cellStyle name="Heading 3 2 4 2 3 3 2 2 3" xfId="10709" xr:uid="{116EF2D1-AD04-41C4-A3EF-730E3066F80F}"/>
    <cellStyle name="Heading 3 2 4 2 3 3 2 2 3 2" xfId="24944" xr:uid="{71E2C90F-BC7A-4F5B-B3EC-D4192CC6BFAE}"/>
    <cellStyle name="Heading 3 2 4 2 3 3 2 2 4" xfId="16736" xr:uid="{AA329B6A-74C2-4DEF-83A2-6F6183CA7A98}"/>
    <cellStyle name="Heading 3 2 4 2 3 3 2 2 5" xfId="20666" xr:uid="{3C1ED8E3-5236-4AC0-B3D0-F547389D818F}"/>
    <cellStyle name="Heading 3 2 4 2 3 3 2 3" xfId="4349" xr:uid="{0D6BA7E5-D09E-45E2-8F55-8D3226ACB7C3}"/>
    <cellStyle name="Heading 3 2 4 2 3 3 2 3 2" xfId="11250" xr:uid="{314581A9-569D-42DE-AB19-8FC80213E89C}"/>
    <cellStyle name="Heading 3 2 4 2 3 3 2 3 2 2" xfId="25485" xr:uid="{903CD444-DEC6-42CA-A6AC-F8FADC35CADA}"/>
    <cellStyle name="Heading 3 2 4 2 3 3 2 3 3" xfId="17277" xr:uid="{9FCE07C1-FDF5-46EB-9913-3193671DFDE7}"/>
    <cellStyle name="Heading 3 2 4 2 3 3 2 3 4" xfId="20918" xr:uid="{A331EA9E-AC33-49D3-B99C-483C54272C13}"/>
    <cellStyle name="Heading 3 2 4 2 3 3 2 4" xfId="5997" xr:uid="{F92DA800-CDA6-4E95-AFBD-8178E109CD78}"/>
    <cellStyle name="Heading 3 2 4 2 3 3 2 4 2" xfId="9328" xr:uid="{80A57A50-E25A-43A4-8352-1B520AD2AE8E}"/>
    <cellStyle name="Heading 3 2 4 2 3 3 2 4 2 2" xfId="23568" xr:uid="{67E126B1-85A0-4C4E-80CD-FB1C9C2B0592}"/>
    <cellStyle name="Heading 3 2 4 2 3 3 2 4 3" xfId="15363" xr:uid="{E5D404DA-DC85-460E-9B20-E26649A51303}"/>
    <cellStyle name="Heading 3 2 4 2 3 3 2 4 4" xfId="21652" xr:uid="{961D3DA1-5B4D-4E22-96D9-6E907372A703}"/>
    <cellStyle name="Heading 3 2 4 2 3 3 2 5" xfId="5113" xr:uid="{5337E719-56C2-4760-9873-E7BA0DC0BDD9}"/>
    <cellStyle name="Heading 3 2 4 2 3 3 2 5 2" xfId="11989" xr:uid="{86F666AB-9A00-4C30-B594-93D87E55630B}"/>
    <cellStyle name="Heading 3 2 4 2 3 3 2 5 2 2" xfId="26222" xr:uid="{2316ED53-10DF-434A-89BD-2DA97AC99F72}"/>
    <cellStyle name="Heading 3 2 4 2 3 3 2 5 3" xfId="18041" xr:uid="{0780C70C-B1E4-4D6A-9C35-1BD42DD42498}"/>
    <cellStyle name="Heading 3 2 4 2 3 3 2 5 4" xfId="21385" xr:uid="{2AEDE900-A8CF-4519-97AF-BF13EEC9D865}"/>
    <cellStyle name="Heading 3 2 4 2 3 3 2 6" xfId="4521" xr:uid="{15AA8E8C-3E66-4E49-A28A-3A4061322E8A}"/>
    <cellStyle name="Heading 3 2 4 2 3 3 2 6 2" xfId="11417" xr:uid="{D3133CBF-73E2-482E-8575-BE92C215C88C}"/>
    <cellStyle name="Heading 3 2 4 2 3 3 2 6 2 2" xfId="25650" xr:uid="{8BD41095-076F-4695-AE3A-0A26370D3DEB}"/>
    <cellStyle name="Heading 3 2 4 2 3 3 2 6 3" xfId="17449" xr:uid="{5D2209DA-A845-4703-85FD-B3FE6C17AC74}"/>
    <cellStyle name="Heading 3 2 4 2 3 3 2 6 4" xfId="21062" xr:uid="{8A95D218-9A4D-4FF1-AD54-0F5947E87E90}"/>
    <cellStyle name="Heading 3 2 4 2 3 3 2 7" xfId="7819" xr:uid="{5D1329BE-2661-4232-BFB3-35912CA4767F}"/>
    <cellStyle name="Heading 3 2 4 2 3 3 2 7 2" xfId="20127" xr:uid="{A81C630F-F634-4ED2-9631-DC76A9B4E6D2}"/>
    <cellStyle name="Heading 3 2 4 2 3 3 2 7 3" xfId="22109" xr:uid="{690488B8-0C62-403A-8E26-7741F1158E68}"/>
    <cellStyle name="Heading 3 2 4 2 3 3 2 8" xfId="8567" xr:uid="{3E2E7E7F-50E9-41D4-9758-99974269B43B}"/>
    <cellStyle name="Heading 3 2 4 2 3 3 2 8 2" xfId="22816" xr:uid="{7F433DF1-3AEF-4208-AD53-8F04815F75B2}"/>
    <cellStyle name="Heading 3 2 4 2 3 3 2 9" xfId="8809" xr:uid="{344579E7-CB19-49D4-A9A5-13FB8FE2667C}"/>
    <cellStyle name="Heading 3 2 4 2 3 3 2 9 2" xfId="23053" xr:uid="{9BF35B5A-3674-4F3B-BB75-312F77728C5B}"/>
    <cellStyle name="Heading 3 2 4 2 3 3 3" xfId="2436" xr:uid="{E01E2DF8-B399-4B2E-B8E1-4BD6DF2DE1E6}"/>
    <cellStyle name="Heading 3 2 4 2 3 3 3 10" xfId="20470" xr:uid="{9858BE31-190A-4CED-8257-B5AF602F128C}"/>
    <cellStyle name="Heading 3 2 4 2 3 3 3 2" xfId="3847" xr:uid="{4D922F14-906C-404D-A462-BA5DDFB5191A}"/>
    <cellStyle name="Heading 3 2 4 2 3 3 3 2 2" xfId="7462" xr:uid="{0DF9BE43-FE15-42CA-B3CD-40B0C5C8035D}"/>
    <cellStyle name="Heading 3 2 4 2 3 3 3 2 2 2" xfId="13712" xr:uid="{D6BAFE77-3220-45AC-B2F3-E4ED5F3BA5B4}"/>
    <cellStyle name="Heading 3 2 4 2 3 3 3 2 2 2 2" xfId="27945" xr:uid="{0F58A02F-35E6-4AC9-BF97-5C89559765C7}"/>
    <cellStyle name="Heading 3 2 4 2 3 3 3 2 2 3" xfId="19772" xr:uid="{FA820268-647E-4D12-AF36-1AB3C86FA6E3}"/>
    <cellStyle name="Heading 3 2 4 2 3 3 3 2 2 4" xfId="22046" xr:uid="{980828A4-EF00-40FF-A565-9AE9815C1377}"/>
    <cellStyle name="Heading 3 2 4 2 3 3 3 2 3" xfId="10793" xr:uid="{82910F7D-0065-47B2-B582-72EDA90D4262}"/>
    <cellStyle name="Heading 3 2 4 2 3 3 3 2 3 2" xfId="25028" xr:uid="{269B21A3-B3C2-442E-B23C-DF05AE83DF71}"/>
    <cellStyle name="Heading 3 2 4 2 3 3 3 2 4" xfId="16820" xr:uid="{83BE48F9-5B4C-4924-ACFC-868A1B210C0E}"/>
    <cellStyle name="Heading 3 2 4 2 3 3 3 2 5" xfId="20750" xr:uid="{BBC1EC6F-F20B-4D43-824D-08CE33917B2E}"/>
    <cellStyle name="Heading 3 2 4 2 3 3 3 3" xfId="4433" xr:uid="{FC906B7B-E8DA-4AE0-B726-511593A04386}"/>
    <cellStyle name="Heading 3 2 4 2 3 3 3 3 2" xfId="11334" xr:uid="{0654CFF5-0AFF-4648-BE8F-078F85C15707}"/>
    <cellStyle name="Heading 3 2 4 2 3 3 3 3 2 2" xfId="25569" xr:uid="{9EF62E32-F034-4D09-8C22-4BE201895C11}"/>
    <cellStyle name="Heading 3 2 4 2 3 3 3 3 3" xfId="17361" xr:uid="{DB419807-0A05-4B36-A9AE-8FCB9991ABBC}"/>
    <cellStyle name="Heading 3 2 4 2 3 3 3 3 4" xfId="21002" xr:uid="{47838321-8770-499C-A9EB-940310FC814A}"/>
    <cellStyle name="Heading 3 2 4 2 3 3 3 4" xfId="6054" xr:uid="{847CCE7D-9AB0-4D1F-8417-9954F0D24CD7}"/>
    <cellStyle name="Heading 3 2 4 2 3 3 3 4 2" xfId="9385" xr:uid="{D606E669-5F68-425B-9620-E015A4F739BC}"/>
    <cellStyle name="Heading 3 2 4 2 3 3 3 4 2 2" xfId="23625" xr:uid="{D3C89A7D-6C25-4737-94A8-113C3AC6C7CD}"/>
    <cellStyle name="Heading 3 2 4 2 3 3 3 4 3" xfId="15420" xr:uid="{42210B45-94E6-4A53-A283-4B7AEB63A076}"/>
    <cellStyle name="Heading 3 2 4 2 3 3 3 4 4" xfId="21708" xr:uid="{4382B663-7DDA-4337-86B8-DE99E3EDBE83}"/>
    <cellStyle name="Heading 3 2 4 2 3 3 3 5" xfId="5199" xr:uid="{3540E3CC-923C-478B-9641-38656B4E3DF9}"/>
    <cellStyle name="Heading 3 2 4 2 3 3 3 5 2" xfId="12075" xr:uid="{45A2A54C-C802-45AE-A0B3-99F4781AF005}"/>
    <cellStyle name="Heading 3 2 4 2 3 3 3 5 2 2" xfId="26308" xr:uid="{F6873CE7-1B58-47E3-8CEF-EA69CA019F31}"/>
    <cellStyle name="Heading 3 2 4 2 3 3 3 5 3" xfId="18127" xr:uid="{0374A8F7-9472-489C-A6CF-841A524FEC35}"/>
    <cellStyle name="Heading 3 2 4 2 3 3 3 5 4" xfId="21471" xr:uid="{03B0EDCE-5674-49DD-B8A1-8714A8386A23}"/>
    <cellStyle name="Heading 3 2 4 2 3 3 3 6" xfId="4849" xr:uid="{C6A0D883-0B21-4C03-B0FB-F5193A0E6FBA}"/>
    <cellStyle name="Heading 3 2 4 2 3 3 3 6 2" xfId="11727" xr:uid="{35AD15E6-46BB-4F47-AC7C-179074B96505}"/>
    <cellStyle name="Heading 3 2 4 2 3 3 3 6 2 2" xfId="25960" xr:uid="{D4DA5842-1530-405C-83EA-CBEF185C86CF}"/>
    <cellStyle name="Heading 3 2 4 2 3 3 3 6 3" xfId="17777" xr:uid="{0021CBEE-3341-400B-A3C3-D4C9986E4ED5}"/>
    <cellStyle name="Heading 3 2 4 2 3 3 3 6 4" xfId="21193" xr:uid="{F7DC1EC9-E0E9-4C18-90AC-5B930E540EDF}"/>
    <cellStyle name="Heading 3 2 4 2 3 3 3 7" xfId="7823" xr:uid="{4D643051-66F0-4F2F-A428-E0F13C28CFD4}"/>
    <cellStyle name="Heading 3 2 4 2 3 3 3 7 2" xfId="20131" xr:uid="{575A93BA-A511-4988-82F7-B8F97728B423}"/>
    <cellStyle name="Heading 3 2 4 2 3 3 3 7 3" xfId="22113" xr:uid="{616E3180-5258-47FC-83BB-673C4EFB30D4}"/>
    <cellStyle name="Heading 3 2 4 2 3 3 3 8" xfId="8653" xr:uid="{A12F0105-A36E-4A88-B50E-97107FD53A3E}"/>
    <cellStyle name="Heading 3 2 4 2 3 3 3 8 2" xfId="22901" xr:uid="{E316B4E3-A910-445A-B7BB-9A7BFC3129CC}"/>
    <cellStyle name="Heading 3 2 4 2 3 3 3 9" xfId="14686" xr:uid="{FB63C92B-45AB-401E-A208-3B6F139EF73A}"/>
    <cellStyle name="Heading 3 2 4 2 3 4" xfId="1339" xr:uid="{C63D46DF-AE5B-45CD-9CF4-42B673C04E50}"/>
    <cellStyle name="Heading 3 2 4 2 3 4 10" xfId="14534" xr:uid="{703AE14F-3E35-4928-8B1A-62237C6B3D3A}"/>
    <cellStyle name="Heading 3 2 4 2 3 4 11" xfId="15180" xr:uid="{9EAF5F50-6CC6-4A88-BEAB-994275CA521C}"/>
    <cellStyle name="Heading 3 2 4 2 3 4 2" xfId="3691" xr:uid="{AC6F52E9-61B4-4C72-AA43-0D3D70A594C3}"/>
    <cellStyle name="Heading 3 2 4 2 3 4 2 2" xfId="7309" xr:uid="{4035F902-BCEF-4133-B87B-E95435FE7442}"/>
    <cellStyle name="Heading 3 2 4 2 3 4 2 2 2" xfId="13559" xr:uid="{58F46BB1-45A4-41AD-A5E7-25B3F995AF7C}"/>
    <cellStyle name="Heading 3 2 4 2 3 4 2 2 2 2" xfId="27792" xr:uid="{FB99C95B-4C4A-4BE2-8B38-C3B853281018}"/>
    <cellStyle name="Heading 3 2 4 2 3 4 2 2 3" xfId="19619" xr:uid="{0F73A458-C1AF-4C09-843D-66B3F68321CE}"/>
    <cellStyle name="Heading 3 2 4 2 3 4 2 2 4" xfId="21893" xr:uid="{42B1B359-274E-4B6D-A1DB-1750FAD531B4}"/>
    <cellStyle name="Heading 3 2 4 2 3 4 2 3" xfId="10641" xr:uid="{C02C3680-E0A4-4E23-9FD3-1086682FE5B5}"/>
    <cellStyle name="Heading 3 2 4 2 3 4 2 3 2" xfId="24876" xr:uid="{D09C8B17-4504-45CB-9559-0DCF2AE7C75D}"/>
    <cellStyle name="Heading 3 2 4 2 3 4 2 4" xfId="16668" xr:uid="{2F2F609D-219F-4AFE-8B01-34D1AC76D20B}"/>
    <cellStyle name="Heading 3 2 4 2 3 4 2 5" xfId="20598" xr:uid="{05492883-08E1-40CF-9929-6D294EBB1068}"/>
    <cellStyle name="Heading 3 2 4 2 3 4 3" xfId="4281" xr:uid="{F197FF80-4C68-4ECF-9126-105C134B7BF1}"/>
    <cellStyle name="Heading 3 2 4 2 3 4 3 2" xfId="11182" xr:uid="{1EEFA7B6-669E-411A-A8F8-66B6BE6E7692}"/>
    <cellStyle name="Heading 3 2 4 2 3 4 3 2 2" xfId="25417" xr:uid="{71015FB5-299C-440B-BE83-629BCDCC0C7F}"/>
    <cellStyle name="Heading 3 2 4 2 3 4 3 3" xfId="17209" xr:uid="{7D6F4B0A-F98B-41D3-8886-797693172039}"/>
    <cellStyle name="Heading 3 2 4 2 3 4 3 4" xfId="20850" xr:uid="{A7578C4B-C11A-4412-851A-23E1B20D35AB}"/>
    <cellStyle name="Heading 3 2 4 2 3 4 4" xfId="6131" xr:uid="{9662831A-C7F0-4A9F-B5EF-777856F5C686}"/>
    <cellStyle name="Heading 3 2 4 2 3 4 4 2" xfId="9462" xr:uid="{8F178F60-F1C3-4723-B05D-E081F7C0AFCE}"/>
    <cellStyle name="Heading 3 2 4 2 3 4 4 2 2" xfId="23702" xr:uid="{E5F216E6-C154-4B6A-86D4-6D491B54E319}"/>
    <cellStyle name="Heading 3 2 4 2 3 4 4 3" xfId="15497" xr:uid="{E9C8F329-E5CB-4414-99F1-B1F9A68BCB09}"/>
    <cellStyle name="Heading 3 2 4 2 3 4 4 4" xfId="21782" xr:uid="{087E19CE-F887-49CF-9342-22378E875839}"/>
    <cellStyle name="Heading 3 2 4 2 3 4 5" xfId="5045" xr:uid="{BCAB6C68-EAA5-467B-A366-EBAB7B121CC5}"/>
    <cellStyle name="Heading 3 2 4 2 3 4 5 2" xfId="11921" xr:uid="{98606BCE-BD17-4941-9DE5-6FED3C44BED8}"/>
    <cellStyle name="Heading 3 2 4 2 3 4 5 2 2" xfId="26154" xr:uid="{C3346F32-CDE3-4315-B01B-65A374428004}"/>
    <cellStyle name="Heading 3 2 4 2 3 4 5 3" xfId="17973" xr:uid="{48CD62E5-BFDC-4CBE-A53C-B53A1CA7FB0C}"/>
    <cellStyle name="Heading 3 2 4 2 3 4 5 4" xfId="21317" xr:uid="{3A71F144-3BFB-461C-93C9-675B3467FFF9}"/>
    <cellStyle name="Heading 3 2 4 2 3 4 6" xfId="4831" xr:uid="{1C940C9A-C652-4D4F-B26F-6B0C78DD257E}"/>
    <cellStyle name="Heading 3 2 4 2 3 4 6 2" xfId="11709" xr:uid="{B969E137-FC66-4652-A468-2D9C32AF5295}"/>
    <cellStyle name="Heading 3 2 4 2 3 4 6 2 2" xfId="25942" xr:uid="{6F0C65C7-0F14-489F-AC40-6C040328DF21}"/>
    <cellStyle name="Heading 3 2 4 2 3 4 6 3" xfId="17759" xr:uid="{F235671A-F847-4A9D-8B18-3675819A9EFA}"/>
    <cellStyle name="Heading 3 2 4 2 3 4 6 4" xfId="21175" xr:uid="{550951FB-0593-4666-9278-D3A38EC4D11C}"/>
    <cellStyle name="Heading 3 2 4 2 3 4 7" xfId="7853" xr:uid="{B7C9AEA5-2A17-4EFD-8149-C9FE00201BD5}"/>
    <cellStyle name="Heading 3 2 4 2 3 4 7 2" xfId="20161" xr:uid="{CA1F5802-B9CE-4735-96B5-46E6C1EB3025}"/>
    <cellStyle name="Heading 3 2 4 2 3 4 7 3" xfId="22143" xr:uid="{7ACAE787-1C45-428D-8CE8-C984F1D431DE}"/>
    <cellStyle name="Heading 3 2 4 2 3 4 8" xfId="8498" xr:uid="{58C1D34C-53F6-4019-A869-824CE5DBE56B}"/>
    <cellStyle name="Heading 3 2 4 2 3 4 8 2" xfId="22748" xr:uid="{B5A8B689-1A56-4C33-9733-AEB4A5D3172D}"/>
    <cellStyle name="Heading 3 2 4 2 3 4 9" xfId="8731" xr:uid="{7C2CF17A-AD5F-499A-BC0B-2C2195C4F13C}"/>
    <cellStyle name="Heading 3 2 4 2 3 4 9 2" xfId="22975" xr:uid="{B02C8748-2C20-48B2-BC64-150D1FAF1D5A}"/>
    <cellStyle name="Heading 3 2 4 2 3 5" xfId="2502" xr:uid="{54BB5DB9-68CE-4218-A46A-D4BB0243E71A}"/>
    <cellStyle name="Heading 3 2 4 2 3 5 10" xfId="20525" xr:uid="{08155724-F163-47FD-B501-2A4B551B43F2}"/>
    <cellStyle name="Heading 3 2 4 2 3 5 2" xfId="3661" xr:uid="{32A981D9-CB7C-45FA-965F-28B001A71321}"/>
    <cellStyle name="Heading 3 2 4 2 3 5 2 2" xfId="7283" xr:uid="{8987909D-0549-49AB-9E80-152D83C0E540}"/>
    <cellStyle name="Heading 3 2 4 2 3 5 2 2 2" xfId="13533" xr:uid="{9B79094D-F5B4-4A9D-86FB-4C889D6A3488}"/>
    <cellStyle name="Heading 3 2 4 2 3 5 2 2 2 2" xfId="27766" xr:uid="{66FB4E78-1132-47BB-B2EF-D465BF89D56E}"/>
    <cellStyle name="Heading 3 2 4 2 3 5 2 2 3" xfId="19593" xr:uid="{32711D2B-AD7E-4FB6-8AAD-850DA9E617E6}"/>
    <cellStyle name="Heading 3 2 4 2 3 5 2 2 4" xfId="21867" xr:uid="{FA990766-0D0C-488F-97B9-8526D47A96FA}"/>
    <cellStyle name="Heading 3 2 4 2 3 5 2 3" xfId="10615" xr:uid="{8709C4AB-4F00-4E94-927E-41E9F07155C5}"/>
    <cellStyle name="Heading 3 2 4 2 3 5 2 3 2" xfId="24850" xr:uid="{4F6C3528-F44A-4425-B728-4ADDBCE7502E}"/>
    <cellStyle name="Heading 3 2 4 2 3 5 2 4" xfId="16642" xr:uid="{0A3CC01E-65F7-40B3-BF85-1A2A8916250F}"/>
    <cellStyle name="Heading 3 2 4 2 3 5 2 5" xfId="20572" xr:uid="{169CE8F3-8448-4D39-A802-E81C74C52A0A}"/>
    <cellStyle name="Heading 3 2 4 2 3 5 3" xfId="4255" xr:uid="{FBA59F17-9D46-4AB3-B217-A5EA89F375C4}"/>
    <cellStyle name="Heading 3 2 4 2 3 5 3 2" xfId="11156" xr:uid="{6A03CD4B-5DFB-441E-89FA-7D5D783C4722}"/>
    <cellStyle name="Heading 3 2 4 2 3 5 3 2 2" xfId="25391" xr:uid="{EE00514D-485D-4CB2-8798-69507D5644B1}"/>
    <cellStyle name="Heading 3 2 4 2 3 5 3 3" xfId="17183" xr:uid="{AC2E3570-A677-428D-862A-528D2589CBBC}"/>
    <cellStyle name="Heading 3 2 4 2 3 5 3 4" xfId="20824" xr:uid="{20605AA3-F982-4DC9-AD6F-8C5F4BEF3668}"/>
    <cellStyle name="Heading 3 2 4 2 3 5 4" xfId="6166" xr:uid="{9671C8A8-11C3-4906-8966-4617840BC305}"/>
    <cellStyle name="Heading 3 2 4 2 3 5 4 2" xfId="9497" xr:uid="{C3C90214-B246-42F2-AF23-0E94729EAA4F}"/>
    <cellStyle name="Heading 3 2 4 2 3 5 4 2 2" xfId="23737" xr:uid="{0B636BDE-C727-4AE7-9595-7850354FBB44}"/>
    <cellStyle name="Heading 3 2 4 2 3 5 4 3" xfId="15532" xr:uid="{30BBB86B-3546-4F93-96F0-E202A24AEEAF}"/>
    <cellStyle name="Heading 3 2 4 2 3 5 4 4" xfId="21815" xr:uid="{10E66103-0353-48CA-91ED-37A4F941E672}"/>
    <cellStyle name="Heading 3 2 4 2 3 5 5" xfId="5018" xr:uid="{DAFFFA34-9648-4BD1-B2F7-340110EECD5D}"/>
    <cellStyle name="Heading 3 2 4 2 3 5 5 2" xfId="11894" xr:uid="{EF333D1D-B37F-4DDC-B384-61156B2D00E4}"/>
    <cellStyle name="Heading 3 2 4 2 3 5 5 2 2" xfId="26127" xr:uid="{2C5B92CE-F019-4B5F-A3C1-2D8BB03F3CF7}"/>
    <cellStyle name="Heading 3 2 4 2 3 5 5 3" xfId="17946" xr:uid="{8D497D1D-27F4-4928-9773-E86C0A3DD00B}"/>
    <cellStyle name="Heading 3 2 4 2 3 5 5 4" xfId="21290" xr:uid="{EDCC217A-9001-450E-90F8-B6FE3365D81D}"/>
    <cellStyle name="Heading 3 2 4 2 3 5 6" xfId="4844" xr:uid="{B53F520A-5534-416C-A131-9323A3CC3A9E}"/>
    <cellStyle name="Heading 3 2 4 2 3 5 6 2" xfId="11722" xr:uid="{8D2DE7BE-714A-498E-9105-F1F57B6BBA21}"/>
    <cellStyle name="Heading 3 2 4 2 3 5 6 2 2" xfId="25955" xr:uid="{8856E699-5535-49B1-9868-48AA58EE6261}"/>
    <cellStyle name="Heading 3 2 4 2 3 5 6 3" xfId="17772" xr:uid="{50A58AD0-9388-403C-893A-440085DEFD6D}"/>
    <cellStyle name="Heading 3 2 4 2 3 5 6 4" xfId="21188" xr:uid="{DCFC6282-A948-4294-ABCC-DF9093D17E29}"/>
    <cellStyle name="Heading 3 2 4 2 3 5 7" xfId="7806" xr:uid="{51AD0EC0-8841-4210-ABC3-FA1AF5888572}"/>
    <cellStyle name="Heading 3 2 4 2 3 5 7 2" xfId="20114" xr:uid="{C4E9BEF1-504B-45E1-B155-A033BC97D284}"/>
    <cellStyle name="Heading 3 2 4 2 3 5 7 3" xfId="22096" xr:uid="{291B1C25-500B-4C94-8878-675EB760ECC3}"/>
    <cellStyle name="Heading 3 2 4 2 3 5 8" xfId="8471" xr:uid="{6E5AC5B4-31D0-4C72-80B0-0CDD033B8F09}"/>
    <cellStyle name="Heading 3 2 4 2 3 5 8 2" xfId="22721" xr:uid="{E0B66C7C-1DC3-4EFE-9044-CD61FF783520}"/>
    <cellStyle name="Heading 3 2 4 2 3 5 9" xfId="14508" xr:uid="{7DEE0BBB-22D2-4097-9B54-70A7F0D221FB}"/>
    <cellStyle name="Heading 3 2 4 2 4" xfId="1180" xr:uid="{B3179CA9-B4B1-48B4-940C-F6D41161627F}"/>
    <cellStyle name="Heading 3 2 4 2 4 2" xfId="1427" xr:uid="{D22BC9C5-F562-4B6E-B511-F48B9C0CE5D0}"/>
    <cellStyle name="Heading 3 2 4 2 4 2 10" xfId="14603" xr:uid="{A3EC6D26-F7CD-43E2-9D84-6389E157A255}"/>
    <cellStyle name="Heading 3 2 4 2 4 2 11" xfId="15245" xr:uid="{C9A7E699-C1AC-4AAE-9186-DAAACCFBA964}"/>
    <cellStyle name="Heading 3 2 4 2 4 2 2" xfId="3762" xr:uid="{79A95CFD-E209-44FA-B053-56855EEA84E8}"/>
    <cellStyle name="Heading 3 2 4 2 4 2 2 2" xfId="7378" xr:uid="{B64E4D1F-E895-4C4F-9CE6-C0C4B3F74C6E}"/>
    <cellStyle name="Heading 3 2 4 2 4 2 2 2 2" xfId="13628" xr:uid="{5C57CF07-CCBD-4AD5-B67C-770DEE30D55E}"/>
    <cellStyle name="Heading 3 2 4 2 4 2 2 2 2 2" xfId="27861" xr:uid="{006FCCA1-6B91-4048-B774-A407E5FBE778}"/>
    <cellStyle name="Heading 3 2 4 2 4 2 2 2 3" xfId="19688" xr:uid="{27B65F2E-D168-4B35-ACD7-44F210EEA224}"/>
    <cellStyle name="Heading 3 2 4 2 4 2 2 2 4" xfId="21962" xr:uid="{D9203078-85E7-4A6D-92A9-A81555544A47}"/>
    <cellStyle name="Heading 3 2 4 2 4 2 2 3" xfId="10710" xr:uid="{CB88F2DF-B46E-45F2-8C6E-EA52EC550CCF}"/>
    <cellStyle name="Heading 3 2 4 2 4 2 2 3 2" xfId="24945" xr:uid="{FE8E7431-CBE1-48F7-B9D1-9E2FF84962A1}"/>
    <cellStyle name="Heading 3 2 4 2 4 2 2 4" xfId="16737" xr:uid="{0BD0E39C-AC8D-4E5F-B6E1-1288E718A637}"/>
    <cellStyle name="Heading 3 2 4 2 4 2 2 5" xfId="20667" xr:uid="{3585359E-45F0-4DE5-866E-096F9E69D81B}"/>
    <cellStyle name="Heading 3 2 4 2 4 2 3" xfId="4350" xr:uid="{6622E600-3FFD-43C7-BA39-E411940B3F37}"/>
    <cellStyle name="Heading 3 2 4 2 4 2 3 2" xfId="11251" xr:uid="{E480D2CD-4B72-4B4B-8DAC-5BD95DC84688}"/>
    <cellStyle name="Heading 3 2 4 2 4 2 3 2 2" xfId="25486" xr:uid="{4A96304C-7E64-4950-AD1E-6D637E0BBBE0}"/>
    <cellStyle name="Heading 3 2 4 2 4 2 3 3" xfId="17278" xr:uid="{2138AD3B-570C-4E72-8BEB-5CAEB6D8ED65}"/>
    <cellStyle name="Heading 3 2 4 2 4 2 3 4" xfId="20919" xr:uid="{010716C5-F180-465E-852B-81BBCBC713DD}"/>
    <cellStyle name="Heading 3 2 4 2 4 2 4" xfId="5933" xr:uid="{9B8934A6-F7EB-484A-886F-6FFAD2BBA70A}"/>
    <cellStyle name="Heading 3 2 4 2 4 2 4 2" xfId="9264" xr:uid="{2B0928F7-CA42-4CD2-9F3F-F92827DEA07F}"/>
    <cellStyle name="Heading 3 2 4 2 4 2 4 2 2" xfId="23504" xr:uid="{EC5A0A41-EA6C-4B3B-A395-DFF8E7257B17}"/>
    <cellStyle name="Heading 3 2 4 2 4 2 4 3" xfId="15299" xr:uid="{C3104BB7-4DE1-458C-89AF-D30B3ABA61B6}"/>
    <cellStyle name="Heading 3 2 4 2 4 2 4 4" xfId="21595" xr:uid="{1623DE41-A23B-4FB3-B2C9-70D943DFFEC4}"/>
    <cellStyle name="Heading 3 2 4 2 4 2 5" xfId="5114" xr:uid="{317F9834-6BEB-4E40-8203-41DFB2DB7A7C}"/>
    <cellStyle name="Heading 3 2 4 2 4 2 5 2" xfId="11990" xr:uid="{248D44BE-946A-4E1D-A3C4-D1B2AC7CCB37}"/>
    <cellStyle name="Heading 3 2 4 2 4 2 5 2 2" xfId="26223" xr:uid="{3FC7846E-CCF8-4B69-A576-18312B6C169E}"/>
    <cellStyle name="Heading 3 2 4 2 4 2 5 3" xfId="18042" xr:uid="{589719E7-7D14-4AC7-AFD0-9D1084FAACEA}"/>
    <cellStyle name="Heading 3 2 4 2 4 2 5 4" xfId="21386" xr:uid="{87E858B8-D6D5-4519-A616-28E74C80F20B}"/>
    <cellStyle name="Heading 3 2 4 2 4 2 6" xfId="5845" xr:uid="{B8766EFD-2B17-4C97-815D-B4736173CB7E}"/>
    <cellStyle name="Heading 3 2 4 2 4 2 6 2" xfId="12356" xr:uid="{48541E5D-75F6-4706-903B-79D0FF96E258}"/>
    <cellStyle name="Heading 3 2 4 2 4 2 6 2 2" xfId="26589" xr:uid="{1A75CAC0-B39D-424C-8493-6B7DB63763FE}"/>
    <cellStyle name="Heading 3 2 4 2 4 2 6 3" xfId="18414" xr:uid="{7B796A82-6CAE-4564-BED3-6AA19D6EADAB}"/>
    <cellStyle name="Heading 3 2 4 2 4 2 6 4" xfId="21568" xr:uid="{7EF26DA5-2F5C-47D8-9F49-57892169011A}"/>
    <cellStyle name="Heading 3 2 4 2 4 2 7" xfId="7990" xr:uid="{37DCD0C0-ABD9-4A7B-9761-99796E2E0757}"/>
    <cellStyle name="Heading 3 2 4 2 4 2 7 2" xfId="20298" xr:uid="{D6DADD66-7414-4406-8C82-BCDA4B7ECE04}"/>
    <cellStyle name="Heading 3 2 4 2 4 2 7 3" xfId="22280" xr:uid="{485329C9-1940-4DFE-B2B2-A157F09772DD}"/>
    <cellStyle name="Heading 3 2 4 2 4 2 8" xfId="8568" xr:uid="{4C2BA76D-E1E2-43A4-99D2-7D6544532471}"/>
    <cellStyle name="Heading 3 2 4 2 4 2 8 2" xfId="22817" xr:uid="{432C6E16-4D2A-43A5-AB48-87EE60B48C9F}"/>
    <cellStyle name="Heading 3 2 4 2 4 2 9" xfId="9214" xr:uid="{9F3F522E-E7EF-422C-BA28-63A51D6669B7}"/>
    <cellStyle name="Heading 3 2 4 2 4 2 9 2" xfId="23455" xr:uid="{ADCC9E8C-8006-4F3F-B883-B17E01B3B595}"/>
    <cellStyle name="Heading 3 2 4 2 4 3" xfId="2471" xr:uid="{E1029DEF-2A08-4186-B7A8-3B4E71E5C406}"/>
    <cellStyle name="Heading 3 2 4 2 4 3 10" xfId="20499" xr:uid="{F177D79C-1501-4918-8D34-6DB129419D62}"/>
    <cellStyle name="Heading 3 2 4 2 4 3 2" xfId="3848" xr:uid="{A5768EEE-BECD-4322-AE3A-2E6820D91B77}"/>
    <cellStyle name="Heading 3 2 4 2 4 3 2 2" xfId="7463" xr:uid="{563B6B77-E20F-49E5-B500-83F574C21673}"/>
    <cellStyle name="Heading 3 2 4 2 4 3 2 2 2" xfId="13713" xr:uid="{C6D65E12-DD1A-4354-88F6-FF481E3EE60C}"/>
    <cellStyle name="Heading 3 2 4 2 4 3 2 2 2 2" xfId="27946" xr:uid="{2E7C181E-54D9-463E-8519-5424CCB0BD58}"/>
    <cellStyle name="Heading 3 2 4 2 4 3 2 2 3" xfId="19773" xr:uid="{58D754A4-9A8D-4F93-90F4-9F4931DEC0BF}"/>
    <cellStyle name="Heading 3 2 4 2 4 3 2 2 4" xfId="22047" xr:uid="{21C226AB-5F5F-46B1-A041-0EB03481198B}"/>
    <cellStyle name="Heading 3 2 4 2 4 3 2 3" xfId="10794" xr:uid="{50CD2E38-FB01-420C-91A8-DB8F4B13CCC9}"/>
    <cellStyle name="Heading 3 2 4 2 4 3 2 3 2" xfId="25029" xr:uid="{53CEB449-44EC-482A-96A5-04C7EF38B4E9}"/>
    <cellStyle name="Heading 3 2 4 2 4 3 2 4" xfId="16821" xr:uid="{6E365CBD-7F72-472D-B41F-FF8288B23851}"/>
    <cellStyle name="Heading 3 2 4 2 4 3 2 5" xfId="20751" xr:uid="{511143C5-7CEB-4E63-87CB-C8031CD52DA8}"/>
    <cellStyle name="Heading 3 2 4 2 4 3 3" xfId="4434" xr:uid="{FBB6D629-3C32-4352-A5D9-E4C42132C451}"/>
    <cellStyle name="Heading 3 2 4 2 4 3 3 2" xfId="11335" xr:uid="{87F7B099-5FC5-489D-90E7-F627DAC81AAF}"/>
    <cellStyle name="Heading 3 2 4 2 4 3 3 2 2" xfId="25570" xr:uid="{A286010D-D0D4-4318-8F00-D2D7C030A8D7}"/>
    <cellStyle name="Heading 3 2 4 2 4 3 3 3" xfId="17362" xr:uid="{43FF659E-0675-4593-8DDF-EE0C68C33D79}"/>
    <cellStyle name="Heading 3 2 4 2 4 3 3 4" xfId="21003" xr:uid="{973EB872-4902-488C-96DE-16F09F971289}"/>
    <cellStyle name="Heading 3 2 4 2 4 3 4" xfId="6129" xr:uid="{B3893416-1636-442F-9570-0963BF60B640}"/>
    <cellStyle name="Heading 3 2 4 2 4 3 4 2" xfId="9460" xr:uid="{8B64B30F-7E55-4FC0-9411-6CAFBE065364}"/>
    <cellStyle name="Heading 3 2 4 2 4 3 4 2 2" xfId="23700" xr:uid="{54418002-2F35-445D-B9B9-E3E2511694DE}"/>
    <cellStyle name="Heading 3 2 4 2 4 3 4 3" xfId="15495" xr:uid="{FA9DC0A0-65B0-473E-AEAA-C122A4C72959}"/>
    <cellStyle name="Heading 3 2 4 2 4 3 4 4" xfId="21781" xr:uid="{09CC9E0D-53EE-44FA-B559-53023A6C69D2}"/>
    <cellStyle name="Heading 3 2 4 2 4 3 5" xfId="5200" xr:uid="{69AD3A1B-E519-4DB0-8F88-59EB604CDA05}"/>
    <cellStyle name="Heading 3 2 4 2 4 3 5 2" xfId="12076" xr:uid="{B306219E-E797-42CF-A75C-9593DC37D53D}"/>
    <cellStyle name="Heading 3 2 4 2 4 3 5 2 2" xfId="26309" xr:uid="{1D5DEF8C-1CB7-4ED0-B0B5-35212ECF54A4}"/>
    <cellStyle name="Heading 3 2 4 2 4 3 5 3" xfId="18128" xr:uid="{ECBE0CFE-E8A5-44AF-AFBB-E942B29CC41F}"/>
    <cellStyle name="Heading 3 2 4 2 4 3 5 4" xfId="21472" xr:uid="{36BED6F5-431D-4D51-B1FC-54EA747A7D84}"/>
    <cellStyle name="Heading 3 2 4 2 4 3 6" xfId="4822" xr:uid="{C1611AFC-DB87-4FB7-81DD-D54673CE69E0}"/>
    <cellStyle name="Heading 3 2 4 2 4 3 6 2" xfId="11700" xr:uid="{3793E833-ACA9-4CB8-ABEE-4621714F6214}"/>
    <cellStyle name="Heading 3 2 4 2 4 3 6 2 2" xfId="25933" xr:uid="{63707AA7-3944-472D-8098-A5941ABDEBDA}"/>
    <cellStyle name="Heading 3 2 4 2 4 3 6 3" xfId="17750" xr:uid="{A855922E-6799-49A8-B413-D3927A847B32}"/>
    <cellStyle name="Heading 3 2 4 2 4 3 6 4" xfId="21166" xr:uid="{2214724D-5C30-4C6F-ADC8-D7FD4D200B5D}"/>
    <cellStyle name="Heading 3 2 4 2 4 3 7" xfId="7956" xr:uid="{89C01E4E-2B15-4F53-8AD7-DE680061E4E7}"/>
    <cellStyle name="Heading 3 2 4 2 4 3 7 2" xfId="20264" xr:uid="{C13B18EF-7AE2-486A-897C-C040B66241C2}"/>
    <cellStyle name="Heading 3 2 4 2 4 3 7 3" xfId="22246" xr:uid="{2C08AAA8-3903-40D2-9EC6-9A6217E35BEE}"/>
    <cellStyle name="Heading 3 2 4 2 4 3 8" xfId="8654" xr:uid="{BC29A2A4-5238-44E8-BB6C-ED096AD81433}"/>
    <cellStyle name="Heading 3 2 4 2 4 3 8 2" xfId="22902" xr:uid="{B37AFE3C-D984-4D08-BF29-CA94AB21C9DD}"/>
    <cellStyle name="Heading 3 2 4 2 4 3 9" xfId="14687" xr:uid="{38F52F4E-DBAD-429D-A213-08706015A535}"/>
    <cellStyle name="Heading 3 2 4 2 5" xfId="1181" xr:uid="{F9DF0385-7570-48CA-814D-376B57506838}"/>
    <cellStyle name="Heading 3 2 4 2 5 2" xfId="1428" xr:uid="{70F1B3BC-085B-4827-A3E4-7FB86295FCD2}"/>
    <cellStyle name="Heading 3 2 4 2 5 2 10" xfId="14604" xr:uid="{7A9C1AEC-429F-4B59-898A-263F550918A7}"/>
    <cellStyle name="Heading 3 2 4 2 5 2 11" xfId="14296" xr:uid="{D2AA3DB6-BCB4-492A-ADA1-CE6FC303A10B}"/>
    <cellStyle name="Heading 3 2 4 2 5 2 2" xfId="3763" xr:uid="{9F65B9AD-C8D6-44ED-9C31-2D3E19A6AEDC}"/>
    <cellStyle name="Heading 3 2 4 2 5 2 2 2" xfId="7379" xr:uid="{24CB24AD-1E01-48CD-B4A1-35F1321F797B}"/>
    <cellStyle name="Heading 3 2 4 2 5 2 2 2 2" xfId="13629" xr:uid="{4C2CC4F3-4336-4398-BC4B-5EFC9AADEA52}"/>
    <cellStyle name="Heading 3 2 4 2 5 2 2 2 2 2" xfId="27862" xr:uid="{1549E2A0-67B7-4519-A72E-CC62CD76106E}"/>
    <cellStyle name="Heading 3 2 4 2 5 2 2 2 3" xfId="19689" xr:uid="{2318B502-AEAD-4D70-BD79-DB445C01CF7E}"/>
    <cellStyle name="Heading 3 2 4 2 5 2 2 2 4" xfId="21963" xr:uid="{70EBBF3A-3FD2-4036-95DA-482D4ABF05F5}"/>
    <cellStyle name="Heading 3 2 4 2 5 2 2 3" xfId="10711" xr:uid="{A05B9438-74ED-45E5-92A7-C5BF06C4287D}"/>
    <cellStyle name="Heading 3 2 4 2 5 2 2 3 2" xfId="24946" xr:uid="{740AF2CD-BC59-4F44-B84F-DF7F8E80829E}"/>
    <cellStyle name="Heading 3 2 4 2 5 2 2 4" xfId="16738" xr:uid="{1408C894-2F12-4EF1-B30D-6063F6E7812E}"/>
    <cellStyle name="Heading 3 2 4 2 5 2 2 5" xfId="20668" xr:uid="{12D14A07-A1C8-4FF0-848F-FF36EF86E3DD}"/>
    <cellStyle name="Heading 3 2 4 2 5 2 3" xfId="4351" xr:uid="{0640C2C2-9A71-48FC-BE46-7344A93743AE}"/>
    <cellStyle name="Heading 3 2 4 2 5 2 3 2" xfId="11252" xr:uid="{B610B7B5-D760-4260-A1EF-392E5BBD781C}"/>
    <cellStyle name="Heading 3 2 4 2 5 2 3 2 2" xfId="25487" xr:uid="{40650E1E-649D-484B-8D79-25164BF31203}"/>
    <cellStyle name="Heading 3 2 4 2 5 2 3 3" xfId="17279" xr:uid="{CF8F6E6E-CA0E-483D-94E0-F6A72E593328}"/>
    <cellStyle name="Heading 3 2 4 2 5 2 3 4" xfId="20920" xr:uid="{E5F0C6D1-0C42-4E7E-897F-1C07FB0A5A68}"/>
    <cellStyle name="Heading 3 2 4 2 5 2 4" xfId="5811" xr:uid="{F2644A63-990C-45E8-9CF4-A527D52A2BBD}"/>
    <cellStyle name="Heading 3 2 4 2 5 2 4 2" xfId="9161" xr:uid="{9198B742-8EB6-4FC0-AA34-22751C0FC178}"/>
    <cellStyle name="Heading 3 2 4 2 5 2 4 2 2" xfId="23404" xr:uid="{4B2DC03C-86F3-40F1-AEF7-AF4F8FCB73C1}"/>
    <cellStyle name="Heading 3 2 4 2 5 2 4 3" xfId="15170" xr:uid="{ECCAF050-145A-4E57-90F3-BA07E455728F}"/>
    <cellStyle name="Heading 3 2 4 2 5 2 4 4" xfId="21549" xr:uid="{D74DE9AF-09CD-4ECD-9F1E-4B0130B7B5D7}"/>
    <cellStyle name="Heading 3 2 4 2 5 2 5" xfId="5115" xr:uid="{6BEC0134-DEF8-49C0-8C6B-029DABF242E0}"/>
    <cellStyle name="Heading 3 2 4 2 5 2 5 2" xfId="11991" xr:uid="{A8F55798-56D4-4100-AFDD-9F43E1787248}"/>
    <cellStyle name="Heading 3 2 4 2 5 2 5 2 2" xfId="26224" xr:uid="{FCE119A8-769F-4FE2-AFB7-D8BBE62CA977}"/>
    <cellStyle name="Heading 3 2 4 2 5 2 5 3" xfId="18043" xr:uid="{949DABF7-ADC9-4AD5-A66B-3F7C445F4A92}"/>
    <cellStyle name="Heading 3 2 4 2 5 2 5 4" xfId="21387" xr:uid="{A4950637-068B-4A17-B0BA-667E471F9E60}"/>
    <cellStyle name="Heading 3 2 4 2 5 2 6" xfId="4913" xr:uid="{6D4D461A-6E46-491C-A797-A3FC2FD10E3B}"/>
    <cellStyle name="Heading 3 2 4 2 5 2 6 2" xfId="11789" xr:uid="{30671524-023D-4DEB-B281-97F6372FB234}"/>
    <cellStyle name="Heading 3 2 4 2 5 2 6 2 2" xfId="26022" xr:uid="{CB5FA671-BFCB-4392-B8A6-4C34EA7DCA0E}"/>
    <cellStyle name="Heading 3 2 4 2 5 2 6 3" xfId="17841" xr:uid="{9BD10D5C-2098-44ED-A66F-5F7D18D938C8}"/>
    <cellStyle name="Heading 3 2 4 2 5 2 6 4" xfId="21232" xr:uid="{CD7275C2-5014-4864-BE19-44C334B0CA66}"/>
    <cellStyle name="Heading 3 2 4 2 5 2 7" xfId="7917" xr:uid="{371E80C4-64BC-4F5E-8115-CB4006FCDDBA}"/>
    <cellStyle name="Heading 3 2 4 2 5 2 7 2" xfId="20225" xr:uid="{59256BFD-478A-4567-8E7D-7A3A8E0C9900}"/>
    <cellStyle name="Heading 3 2 4 2 5 2 7 3" xfId="22207" xr:uid="{0D3BFD37-6B7F-45AE-9F3B-951F46B298FE}"/>
    <cellStyle name="Heading 3 2 4 2 5 2 8" xfId="8569" xr:uid="{A3063196-176A-488A-9648-5D7419454FA1}"/>
    <cellStyle name="Heading 3 2 4 2 5 2 8 2" xfId="22818" xr:uid="{1A39784B-1083-4AA4-9DAF-48ED3CAA298E}"/>
    <cellStyle name="Heading 3 2 4 2 5 2 9" xfId="8330" xr:uid="{D508AFCA-0A53-43B2-92F2-56922C09139D}"/>
    <cellStyle name="Heading 3 2 4 2 5 2 9 2" xfId="22586" xr:uid="{0EE07573-0A46-4A12-BA31-289B2CF3E162}"/>
    <cellStyle name="Heading 3 2 4 2 5 3" xfId="2447" xr:uid="{9E9CD568-9D72-43EC-A2C5-7DB9B8A60876}"/>
    <cellStyle name="Heading 3 2 4 2 5 3 10" xfId="20481" xr:uid="{B12CB779-19AE-45B7-BB0C-02EC99111B71}"/>
    <cellStyle name="Heading 3 2 4 2 5 3 2" xfId="3849" xr:uid="{9A2A41F7-A514-46B1-B457-1E983AC5FB1D}"/>
    <cellStyle name="Heading 3 2 4 2 5 3 2 2" xfId="7464" xr:uid="{5D61A55A-FA50-486F-8DD1-31690537BA91}"/>
    <cellStyle name="Heading 3 2 4 2 5 3 2 2 2" xfId="13714" xr:uid="{B5806C28-A3DB-45F9-AAF8-00596A2947B4}"/>
    <cellStyle name="Heading 3 2 4 2 5 3 2 2 2 2" xfId="27947" xr:uid="{8E097C45-F6EA-40F3-B811-683CA9FCF887}"/>
    <cellStyle name="Heading 3 2 4 2 5 3 2 2 3" xfId="19774" xr:uid="{41B48646-94C6-41FE-A586-26EB251F31FC}"/>
    <cellStyle name="Heading 3 2 4 2 5 3 2 2 4" xfId="22048" xr:uid="{F9B7AB68-3D86-4662-B335-79C0C84A0C4D}"/>
    <cellStyle name="Heading 3 2 4 2 5 3 2 3" xfId="10795" xr:uid="{12A558CD-C9FC-4431-B10A-41EE8E885F09}"/>
    <cellStyle name="Heading 3 2 4 2 5 3 2 3 2" xfId="25030" xr:uid="{95CE7CA2-AAD2-463C-B2F0-F52249DD4AE4}"/>
    <cellStyle name="Heading 3 2 4 2 5 3 2 4" xfId="16822" xr:uid="{F78B8417-06A4-455B-85E5-7AABBE59E606}"/>
    <cellStyle name="Heading 3 2 4 2 5 3 2 5" xfId="20752" xr:uid="{50A4ECDD-F393-4977-8917-F2B722FE5BED}"/>
    <cellStyle name="Heading 3 2 4 2 5 3 3" xfId="4435" xr:uid="{F38EFD09-1D53-4415-822E-4601BE83D73E}"/>
    <cellStyle name="Heading 3 2 4 2 5 3 3 2" xfId="11336" xr:uid="{AB3BE0B5-FF99-4B4B-A98E-4BD941437EF9}"/>
    <cellStyle name="Heading 3 2 4 2 5 3 3 2 2" xfId="25571" xr:uid="{CECA723B-18E0-4071-93C1-1099ADDA7520}"/>
    <cellStyle name="Heading 3 2 4 2 5 3 3 3" xfId="17363" xr:uid="{FFBF000F-6EBE-488D-8166-540951762F50}"/>
    <cellStyle name="Heading 3 2 4 2 5 3 3 4" xfId="21004" xr:uid="{0C7C965D-7EC9-44A7-B369-83CD9144AF0C}"/>
    <cellStyle name="Heading 3 2 4 2 5 3 4" xfId="6088" xr:uid="{505C347F-159C-46DD-9C25-B6DEE24500EB}"/>
    <cellStyle name="Heading 3 2 4 2 5 3 4 2" xfId="9419" xr:uid="{1095AB91-BA5E-48CC-8511-CE18E18851A3}"/>
    <cellStyle name="Heading 3 2 4 2 5 3 4 2 2" xfId="23659" xr:uid="{B3E29350-A492-4144-88B3-95D3B1A34364}"/>
    <cellStyle name="Heading 3 2 4 2 5 3 4 3" xfId="15454" xr:uid="{D0DB4800-523B-4002-9D02-951F5EDC445C}"/>
    <cellStyle name="Heading 3 2 4 2 5 3 4 4" xfId="21742" xr:uid="{903841F3-BF33-4611-BABB-41AC64D034B5}"/>
    <cellStyle name="Heading 3 2 4 2 5 3 5" xfId="5201" xr:uid="{F3242372-F432-4442-AAF7-5E64C0D4143A}"/>
    <cellStyle name="Heading 3 2 4 2 5 3 5 2" xfId="12077" xr:uid="{D0A73437-31AC-4760-B67D-B0FB69278819}"/>
    <cellStyle name="Heading 3 2 4 2 5 3 5 2 2" xfId="26310" xr:uid="{094F8B2B-88FE-4C18-AC73-42769194CC4E}"/>
    <cellStyle name="Heading 3 2 4 2 5 3 5 3" xfId="18129" xr:uid="{53B3CC27-0307-414F-B053-2E01630E442E}"/>
    <cellStyle name="Heading 3 2 4 2 5 3 5 4" xfId="21473" xr:uid="{53F9551F-CEDC-47F7-AE63-774F64426A30}"/>
    <cellStyle name="Heading 3 2 4 2 5 3 6" xfId="4751" xr:uid="{B2E765AD-A9D1-49F3-BC7A-8B141423D92F}"/>
    <cellStyle name="Heading 3 2 4 2 5 3 6 2" xfId="11631" xr:uid="{E23E8982-6B14-4AC8-9FF6-9036E77830A4}"/>
    <cellStyle name="Heading 3 2 4 2 5 3 6 2 2" xfId="25864" xr:uid="{B1DB6F8E-4F6B-4BB1-AD2E-185AF5BC2ED5}"/>
    <cellStyle name="Heading 3 2 4 2 5 3 6 3" xfId="17679" xr:uid="{EBF040E3-267B-4B12-8E9E-5B71C7D7D762}"/>
    <cellStyle name="Heading 3 2 4 2 5 3 6 4" xfId="21152" xr:uid="{3FAC9473-175A-4928-8189-E1AE7373D444}"/>
    <cellStyle name="Heading 3 2 4 2 5 3 7" xfId="7886" xr:uid="{B57A716F-EC1D-45F9-9056-EC802382C6A2}"/>
    <cellStyle name="Heading 3 2 4 2 5 3 7 2" xfId="20194" xr:uid="{C3C37494-44FE-4051-85D5-0C3E3A844257}"/>
    <cellStyle name="Heading 3 2 4 2 5 3 7 3" xfId="22176" xr:uid="{5EBBD052-F46C-4E39-B922-E6BE739E9A66}"/>
    <cellStyle name="Heading 3 2 4 2 5 3 8" xfId="8655" xr:uid="{110EB06E-F2D6-4C79-A462-35E451B8F40F}"/>
    <cellStyle name="Heading 3 2 4 2 5 3 8 2" xfId="22903" xr:uid="{E1C671A7-15DF-41AC-B755-791D4FD2416A}"/>
    <cellStyle name="Heading 3 2 4 2 5 3 9" xfId="14688" xr:uid="{1CFB41A5-D004-480B-87AD-74EE0B9C4D9C}"/>
    <cellStyle name="Heading 3 2 4 2 6" xfId="1260" xr:uid="{CEE43F87-D831-465F-B91D-C79429BE4C22}"/>
    <cellStyle name="Heading 3 2 4 2 6 10" xfId="14517" xr:uid="{3349D89A-F1A2-454C-816A-10995D8185B2}"/>
    <cellStyle name="Heading 3 2 4 2 6 11" xfId="14410" xr:uid="{A7B2F192-F19E-40F8-8338-C80453727E38}"/>
    <cellStyle name="Heading 3 2 4 2 6 2" xfId="3672" xr:uid="{A71AFF15-1A05-4729-A47A-656C22694E6F}"/>
    <cellStyle name="Heading 3 2 4 2 6 2 2" xfId="7292" xr:uid="{EE44CB8A-2E33-47DE-9C9F-DBB9DCDFDFC6}"/>
    <cellStyle name="Heading 3 2 4 2 6 2 2 2" xfId="13542" xr:uid="{FE36131C-992D-4655-BD67-FA2A3660420E}"/>
    <cellStyle name="Heading 3 2 4 2 6 2 2 2 2" xfId="27775" xr:uid="{274E3E6C-0DA0-4A75-9B62-08D0487CBD62}"/>
    <cellStyle name="Heading 3 2 4 2 6 2 2 3" xfId="19602" xr:uid="{A40DA0D7-B8D4-4E00-A572-F0F7CE1B947C}"/>
    <cellStyle name="Heading 3 2 4 2 6 2 2 4" xfId="21876" xr:uid="{E2E4949C-E2C5-4050-888F-0490E6270683}"/>
    <cellStyle name="Heading 3 2 4 2 6 2 3" xfId="10624" xr:uid="{081B9FC6-5043-4371-A795-DC4319D06F58}"/>
    <cellStyle name="Heading 3 2 4 2 6 2 3 2" xfId="24859" xr:uid="{104DB7B4-6496-4C9C-8082-674714177D45}"/>
    <cellStyle name="Heading 3 2 4 2 6 2 4" xfId="16651" xr:uid="{9095111A-33B8-42B3-A5A6-04A39B07F6B4}"/>
    <cellStyle name="Heading 3 2 4 2 6 2 5" xfId="20581" xr:uid="{A0DEC3E7-9049-487C-A460-8CC75E98988B}"/>
    <cellStyle name="Heading 3 2 4 2 6 3" xfId="4264" xr:uid="{D2EC1206-4B5C-40DB-B0BE-1CD1F0E71AF6}"/>
    <cellStyle name="Heading 3 2 4 2 6 3 2" xfId="11165" xr:uid="{3AC12AB4-C911-4351-8349-19F421602C04}"/>
    <cellStyle name="Heading 3 2 4 2 6 3 2 2" xfId="25400" xr:uid="{E292202A-8BC7-4AAC-88DA-CEE0FCCEDBFA}"/>
    <cellStyle name="Heading 3 2 4 2 6 3 3" xfId="17192" xr:uid="{46DED06F-1E4D-42F8-B220-2C99CC3DF4A9}"/>
    <cellStyle name="Heading 3 2 4 2 6 3 4" xfId="20833" xr:uid="{98607A0D-E392-4A61-9FAA-D1239B10EDD7}"/>
    <cellStyle name="Heading 3 2 4 2 6 4" xfId="6074" xr:uid="{54EE01C7-3AA7-44F7-867F-CF0846ED13CA}"/>
    <cellStyle name="Heading 3 2 4 2 6 4 2" xfId="9405" xr:uid="{AB6D275B-BEDB-49A0-893B-06E5E6A01264}"/>
    <cellStyle name="Heading 3 2 4 2 6 4 2 2" xfId="23645" xr:uid="{A74C1464-5326-4CDB-A25C-CD1A8C24E85B}"/>
    <cellStyle name="Heading 3 2 4 2 6 4 3" xfId="15440" xr:uid="{18ADBBAA-C4B8-43D9-AC1F-B342458ABA43}"/>
    <cellStyle name="Heading 3 2 4 2 6 4 4" xfId="21728" xr:uid="{D942715D-14B1-491A-A5AD-F2A9AE49A954}"/>
    <cellStyle name="Heading 3 2 4 2 6 5" xfId="5028" xr:uid="{BCB18914-B912-4E24-8D27-96D99B843749}"/>
    <cellStyle name="Heading 3 2 4 2 6 5 2" xfId="11904" xr:uid="{B0D158A3-F37B-4879-B1CC-A057D316E910}"/>
    <cellStyle name="Heading 3 2 4 2 6 5 2 2" xfId="26137" xr:uid="{823B2E1B-AF77-40DC-B60D-2010A2E1A30A}"/>
    <cellStyle name="Heading 3 2 4 2 6 5 3" xfId="17956" xr:uid="{B8860F19-96DB-4B6A-BECC-BABCD596DD50}"/>
    <cellStyle name="Heading 3 2 4 2 6 5 4" xfId="21300" xr:uid="{E277740C-B0F5-48B8-9827-AA87142025F3}"/>
    <cellStyle name="Heading 3 2 4 2 6 6" xfId="5146" xr:uid="{0DFFB6FB-DEAA-4643-B4D0-83F43D07856F}"/>
    <cellStyle name="Heading 3 2 4 2 6 6 2" xfId="12022" xr:uid="{F4D09BDE-2583-4FD6-B7F7-B5A43D5B98A9}"/>
    <cellStyle name="Heading 3 2 4 2 6 6 2 2" xfId="26255" xr:uid="{3BB4380C-1D6B-4658-8F75-8F9BD6C9A267}"/>
    <cellStyle name="Heading 3 2 4 2 6 6 3" xfId="18074" xr:uid="{7292E59E-4914-48C9-8252-5E804E3644E8}"/>
    <cellStyle name="Heading 3 2 4 2 6 6 4" xfId="21418" xr:uid="{EB7CE5F1-8CF9-4C3D-B04D-8CBE6944164F}"/>
    <cellStyle name="Heading 3 2 4 2 6 7" xfId="7926" xr:uid="{09971610-F5F0-4BCF-8FF6-AC210FDE9133}"/>
    <cellStyle name="Heading 3 2 4 2 6 7 2" xfId="20234" xr:uid="{4544F4F3-C569-4CDF-8FAE-474634459BEA}"/>
    <cellStyle name="Heading 3 2 4 2 6 7 3" xfId="22216" xr:uid="{DC1E72F1-EEDF-4C90-8B0E-5FC04C5B8C31}"/>
    <cellStyle name="Heading 3 2 4 2 6 8" xfId="8481" xr:uid="{033A7A45-D31D-44D5-A607-361B53CEFD17}"/>
    <cellStyle name="Heading 3 2 4 2 6 8 2" xfId="22731" xr:uid="{093E6736-AD6F-49D9-AEB8-360C93EA4B2D}"/>
    <cellStyle name="Heading 3 2 4 2 6 9" xfId="8160" xr:uid="{7E9EE870-00F6-45D0-97EF-6C1A025A636B}"/>
    <cellStyle name="Heading 3 2 4 2 6 9 2" xfId="22431" xr:uid="{721251FC-D651-4AFF-8DFC-A7439ABB8EEF}"/>
    <cellStyle name="Heading 3 2 4 2 7" xfId="2464" xr:uid="{E5D0ACB9-F7CD-4F5A-B023-D45D8C584F10}"/>
    <cellStyle name="Heading 3 2 4 2 7 10" xfId="20493" xr:uid="{9FBE23BA-27D8-44CE-ACC8-DC6980673930}"/>
    <cellStyle name="Heading 3 2 4 2 7 2" xfId="3664" xr:uid="{5D67E54F-353A-46FB-89D7-E331FD089D64}"/>
    <cellStyle name="Heading 3 2 4 2 7 2 2" xfId="7286" xr:uid="{4CD4FA04-9073-4E39-9C43-0BB8B0E7441D}"/>
    <cellStyle name="Heading 3 2 4 2 7 2 2 2" xfId="13536" xr:uid="{867EDBFD-4DA0-47EB-B293-426D1F05047C}"/>
    <cellStyle name="Heading 3 2 4 2 7 2 2 2 2" xfId="27769" xr:uid="{DA161A14-8B9D-4B83-999C-860008A775FC}"/>
    <cellStyle name="Heading 3 2 4 2 7 2 2 3" xfId="19596" xr:uid="{9DD4066F-B504-4973-9B97-FEF102217971}"/>
    <cellStyle name="Heading 3 2 4 2 7 2 2 4" xfId="21870" xr:uid="{36A9C44B-4ABF-42B0-84EA-5BD29BD41C37}"/>
    <cellStyle name="Heading 3 2 4 2 7 2 3" xfId="10618" xr:uid="{90608331-F620-4743-8B05-6CCAAB0E44B6}"/>
    <cellStyle name="Heading 3 2 4 2 7 2 3 2" xfId="24853" xr:uid="{C4AA97E1-47C6-4282-B2A5-ADFE8EEDD841}"/>
    <cellStyle name="Heading 3 2 4 2 7 2 4" xfId="16645" xr:uid="{4C6E50D8-D052-4819-A8E2-D115C11807F5}"/>
    <cellStyle name="Heading 3 2 4 2 7 2 5" xfId="20575" xr:uid="{CF0F3D59-D8F3-416C-BB83-32062FB37299}"/>
    <cellStyle name="Heading 3 2 4 2 7 3" xfId="4258" xr:uid="{FF076BCB-AF7E-49CC-A88A-BF855D433C18}"/>
    <cellStyle name="Heading 3 2 4 2 7 3 2" xfId="11159" xr:uid="{F0955523-9464-497C-A3AC-4C80C41F5214}"/>
    <cellStyle name="Heading 3 2 4 2 7 3 2 2" xfId="25394" xr:uid="{85883CEF-B345-414B-8951-BD55E4EED957}"/>
    <cellStyle name="Heading 3 2 4 2 7 3 3" xfId="17186" xr:uid="{E8233971-69A2-402B-8B40-C2D16E309BAE}"/>
    <cellStyle name="Heading 3 2 4 2 7 3 4" xfId="20827" xr:uid="{944B75AE-3B2C-4C88-8C56-D0D67F597138}"/>
    <cellStyle name="Heading 3 2 4 2 7 4" xfId="6108" xr:uid="{D28C2A09-D108-4978-8B27-27F4F5BE66C6}"/>
    <cellStyle name="Heading 3 2 4 2 7 4 2" xfId="9439" xr:uid="{A80EDEEF-604D-420C-BE07-36C3451A7783}"/>
    <cellStyle name="Heading 3 2 4 2 7 4 2 2" xfId="23679" xr:uid="{689A2DD3-BFD3-4D25-B76E-3E38508EFB01}"/>
    <cellStyle name="Heading 3 2 4 2 7 4 3" xfId="15474" xr:uid="{EAF91E2D-97F7-4096-9525-566ACD3A33CE}"/>
    <cellStyle name="Heading 3 2 4 2 7 4 4" xfId="21761" xr:uid="{DA6A024C-8F8E-4701-A742-60CC9BF45445}"/>
    <cellStyle name="Heading 3 2 4 2 7 5" xfId="5021" xr:uid="{143BF5A7-24E0-42CC-B893-664A55571451}"/>
    <cellStyle name="Heading 3 2 4 2 7 5 2" xfId="11897" xr:uid="{6F4D293E-18DF-4F32-9D3F-4134A5FB3EE7}"/>
    <cellStyle name="Heading 3 2 4 2 7 5 2 2" xfId="26130" xr:uid="{0DEDC867-FA05-4FDA-9CBC-255781508A08}"/>
    <cellStyle name="Heading 3 2 4 2 7 5 3" xfId="17949" xr:uid="{D3092BE0-69DC-404E-8F3F-E02A22DA6886}"/>
    <cellStyle name="Heading 3 2 4 2 7 5 4" xfId="21293" xr:uid="{C0863043-8082-4F55-99AA-FE60B1E36C06}"/>
    <cellStyle name="Heading 3 2 4 2 7 6" xfId="4838" xr:uid="{771CD14C-A4FB-4255-93C3-46DAB66236F5}"/>
    <cellStyle name="Heading 3 2 4 2 7 6 2" xfId="11716" xr:uid="{E37565EC-4D15-4FF0-85EC-37894A08CB52}"/>
    <cellStyle name="Heading 3 2 4 2 7 6 2 2" xfId="25949" xr:uid="{DE9A6F08-BDF3-4675-B182-B3D01026FF62}"/>
    <cellStyle name="Heading 3 2 4 2 7 6 3" xfId="17766" xr:uid="{509915A4-8965-43C4-84FB-030831F3EDB6}"/>
    <cellStyle name="Heading 3 2 4 2 7 6 4" xfId="21182" xr:uid="{EE6ACD83-3767-46BA-AC1F-ACB065BF414F}"/>
    <cellStyle name="Heading 3 2 4 2 7 7" xfId="5875" xr:uid="{DD8B5FC0-E93F-41FA-83D4-5BD4103D4068}"/>
    <cellStyle name="Heading 3 2 4 2 7 7 2" xfId="18440" xr:uid="{736DDEA4-024F-4D15-9180-46D4F5A334B0}"/>
    <cellStyle name="Heading 3 2 4 2 7 7 3" xfId="21573" xr:uid="{FEC31CD1-3961-42ED-BC05-03C04961D411}"/>
    <cellStyle name="Heading 3 2 4 2 7 8" xfId="8474" xr:uid="{0FADDB99-C534-4F8A-A34B-EDCFC1ACB6EA}"/>
    <cellStyle name="Heading 3 2 4 2 7 8 2" xfId="22724" xr:uid="{D9A289F2-9ECB-4504-81E9-54480CC18535}"/>
    <cellStyle name="Heading 3 2 4 2 7 9" xfId="14511" xr:uid="{B5C21499-7B8E-4162-AB69-4714B4F19BA9}"/>
    <cellStyle name="Heading 3 2 4 2 8" xfId="28283" xr:uid="{4F0B9A30-7309-4B7F-BEB2-B4BE19824C0E}"/>
    <cellStyle name="Heading 3 2 4 2 9" xfId="32286" xr:uid="{B4BDCE4C-85D7-4B2F-A836-BE46EA2F8DC4}"/>
    <cellStyle name="Heading 3 2 4 3" xfId="337" xr:uid="{ECAFBB73-4703-403D-8A9C-3433B53C7C8E}"/>
    <cellStyle name="Heading 3 2 4 3 2" xfId="1033" xr:uid="{C2CDB59C-9B09-4BE1-BEB4-2C41599601C5}"/>
    <cellStyle name="Heading 3 2 4 3 2 2" xfId="1182" xr:uid="{E02AFF72-78F2-4CA9-9DAF-BEF22EF6E1B1}"/>
    <cellStyle name="Heading 3 2 4 3 2 2 2" xfId="1429" xr:uid="{8C8EEFB6-2EC4-4CB3-84F2-5B09A9BBE924}"/>
    <cellStyle name="Heading 3 2 4 3 2 2 2 10" xfId="14605" xr:uid="{DBC854B6-9DC5-4FFB-A5B8-DFED7E43DB79}"/>
    <cellStyle name="Heading 3 2 4 3 2 2 2 11" xfId="15292" xr:uid="{4CFF6BE0-D184-4202-BB0C-EF6B2598EA4A}"/>
    <cellStyle name="Heading 3 2 4 3 2 2 2 2" xfId="3764" xr:uid="{CB3CB2E2-F5B2-4519-9C0D-EF6A6959DFC4}"/>
    <cellStyle name="Heading 3 2 4 3 2 2 2 2 2" xfId="7380" xr:uid="{4B88ED34-4707-4C38-A0F7-1BD4BF5CE50F}"/>
    <cellStyle name="Heading 3 2 4 3 2 2 2 2 2 2" xfId="13630" xr:uid="{AAB899AB-967B-4B89-BBFF-BF6D11D9AA52}"/>
    <cellStyle name="Heading 3 2 4 3 2 2 2 2 2 2 2" xfId="27863" xr:uid="{FD03C95C-050D-486E-B72C-2B034060F556}"/>
    <cellStyle name="Heading 3 2 4 3 2 2 2 2 2 3" xfId="19690" xr:uid="{1D0ABD9D-3136-46CE-97DC-90D484C5991B}"/>
    <cellStyle name="Heading 3 2 4 3 2 2 2 2 2 4" xfId="21964" xr:uid="{506DA4C4-BC70-426B-8EED-E8A4414790AB}"/>
    <cellStyle name="Heading 3 2 4 3 2 2 2 2 3" xfId="10712" xr:uid="{3CE22131-F332-429B-87FF-B243FA3955EB}"/>
    <cellStyle name="Heading 3 2 4 3 2 2 2 2 3 2" xfId="24947" xr:uid="{84C90920-FE8E-463D-AEC5-9D4AC005186B}"/>
    <cellStyle name="Heading 3 2 4 3 2 2 2 2 4" xfId="16739" xr:uid="{3AE2D223-BD49-4A01-8075-E0FA64CAC2DE}"/>
    <cellStyle name="Heading 3 2 4 3 2 2 2 2 5" xfId="20669" xr:uid="{E1EFB814-716A-4D94-8C4D-DDC58F52DFC1}"/>
    <cellStyle name="Heading 3 2 4 3 2 2 2 3" xfId="4352" xr:uid="{7F307DBF-1ECF-4D9F-B488-D21DACA501E1}"/>
    <cellStyle name="Heading 3 2 4 3 2 2 2 3 2" xfId="11253" xr:uid="{778FFD85-5446-4AA2-A3B5-A83811EDB62F}"/>
    <cellStyle name="Heading 3 2 4 3 2 2 2 3 2 2" xfId="25488" xr:uid="{EB499C40-43F7-42C3-9785-C3B5709B6015}"/>
    <cellStyle name="Heading 3 2 4 3 2 2 2 3 3" xfId="17280" xr:uid="{4A9F6818-189D-48E7-833F-C5385FC7CBD5}"/>
    <cellStyle name="Heading 3 2 4 3 2 2 2 3 4" xfId="20921" xr:uid="{4ED2C35C-0632-46DA-9700-0594EF0974B2}"/>
    <cellStyle name="Heading 3 2 4 3 2 2 2 4" xfId="6089" xr:uid="{AC11C5CB-749F-47DF-BF10-A010D8D21E71}"/>
    <cellStyle name="Heading 3 2 4 3 2 2 2 4 2" xfId="9420" xr:uid="{A38EDBD8-FBD1-48D1-AFA9-77A2F14FC248}"/>
    <cellStyle name="Heading 3 2 4 3 2 2 2 4 2 2" xfId="23660" xr:uid="{763F926F-51B3-429B-94D7-7B9B74BB4F1C}"/>
    <cellStyle name="Heading 3 2 4 3 2 2 2 4 3" xfId="15455" xr:uid="{535D90AC-CB58-40C0-ACD2-43636CCA10F1}"/>
    <cellStyle name="Heading 3 2 4 3 2 2 2 4 4" xfId="21743" xr:uid="{C8132D7B-B3FC-4334-8369-94FAA1E4D988}"/>
    <cellStyle name="Heading 3 2 4 3 2 2 2 5" xfId="5116" xr:uid="{F8180328-F3C4-40A5-8262-D234F1E8FBFF}"/>
    <cellStyle name="Heading 3 2 4 3 2 2 2 5 2" xfId="11992" xr:uid="{FA96297E-DDBE-4781-9148-60BD3E9A0BA6}"/>
    <cellStyle name="Heading 3 2 4 3 2 2 2 5 2 2" xfId="26225" xr:uid="{52AE3975-19EE-4D37-BF8A-5D32B474435C}"/>
    <cellStyle name="Heading 3 2 4 3 2 2 2 5 3" xfId="18044" xr:uid="{E443C265-B481-4207-AC6D-EB8760E2CA85}"/>
    <cellStyle name="Heading 3 2 4 3 2 2 2 5 4" xfId="21388" xr:uid="{99F9B893-F558-4DDE-95CD-1E2E6CD0AEE9}"/>
    <cellStyle name="Heading 3 2 4 3 2 2 2 6" xfId="4636" xr:uid="{32D370EA-F828-4B36-99EA-E6491FF94E83}"/>
    <cellStyle name="Heading 3 2 4 3 2 2 2 6 2" xfId="11520" xr:uid="{ECF8E0F0-1FF5-4AE5-ADA2-1726EA49156A}"/>
    <cellStyle name="Heading 3 2 4 3 2 2 2 6 2 2" xfId="25753" xr:uid="{33957712-8071-479C-ABC1-B96BD38A69C0}"/>
    <cellStyle name="Heading 3 2 4 3 2 2 2 6 3" xfId="17564" xr:uid="{6269CC02-BB9E-41BE-9D34-9DC44C742FDA}"/>
    <cellStyle name="Heading 3 2 4 3 2 2 2 6 4" xfId="21119" xr:uid="{16198A6D-DED2-4045-A6CF-2A6EDE55445B}"/>
    <cellStyle name="Heading 3 2 4 3 2 2 2 7" xfId="7822" xr:uid="{994AE8D3-22A3-472E-90CC-2FD2154788CB}"/>
    <cellStyle name="Heading 3 2 4 3 2 2 2 7 2" xfId="20130" xr:uid="{5F3DC7D5-E99F-4304-A823-DB77BC0DA6FA}"/>
    <cellStyle name="Heading 3 2 4 3 2 2 2 7 3" xfId="22112" xr:uid="{6FB0ABF5-C282-45BF-8A71-8B6A23F80CB9}"/>
    <cellStyle name="Heading 3 2 4 3 2 2 2 8" xfId="8570" xr:uid="{07A03376-56A7-4747-AB96-E6DF8608BBD6}"/>
    <cellStyle name="Heading 3 2 4 3 2 2 2 8 2" xfId="22819" xr:uid="{464820C5-E658-47E2-9954-2B95C2B801C4}"/>
    <cellStyle name="Heading 3 2 4 3 2 2 2 9" xfId="8257" xr:uid="{4F121B85-A009-4CC6-9738-2251E6E7F02B}"/>
    <cellStyle name="Heading 3 2 4 3 2 2 2 9 2" xfId="22525" xr:uid="{582420D7-77D1-4B7A-A063-F92ED2643A43}"/>
    <cellStyle name="Heading 3 2 4 3 2 2 3" xfId="2478" xr:uid="{3BF39396-703C-4E6F-B917-2419EAAD2349}"/>
    <cellStyle name="Heading 3 2 4 3 2 2 3 10" xfId="20505" xr:uid="{31ABA0F5-4CEC-4F83-A25B-265C04E90A49}"/>
    <cellStyle name="Heading 3 2 4 3 2 2 3 2" xfId="3850" xr:uid="{959B2255-E7B8-4F90-97D1-E22D6750FEDE}"/>
    <cellStyle name="Heading 3 2 4 3 2 2 3 2 2" xfId="7465" xr:uid="{8D6184FC-6BC6-4FDA-BFBF-08AF62570CF1}"/>
    <cellStyle name="Heading 3 2 4 3 2 2 3 2 2 2" xfId="13715" xr:uid="{C5053CD2-731D-4332-A763-3C920DA96697}"/>
    <cellStyle name="Heading 3 2 4 3 2 2 3 2 2 2 2" xfId="27948" xr:uid="{9A38B19B-2D5F-403A-8D3A-29DE9DD97845}"/>
    <cellStyle name="Heading 3 2 4 3 2 2 3 2 2 3" xfId="19775" xr:uid="{4379CEA4-7B62-4361-8E4F-173153C8B560}"/>
    <cellStyle name="Heading 3 2 4 3 2 2 3 2 2 4" xfId="22049" xr:uid="{88B47E4B-C104-4CE2-B152-4E16CF64A78D}"/>
    <cellStyle name="Heading 3 2 4 3 2 2 3 2 3" xfId="10796" xr:uid="{5CF17298-F0FE-465B-A1DE-93E170815DE7}"/>
    <cellStyle name="Heading 3 2 4 3 2 2 3 2 3 2" xfId="25031" xr:uid="{64CBF6B8-4D3C-4A2D-8E23-E8B38EFD03A3}"/>
    <cellStyle name="Heading 3 2 4 3 2 2 3 2 4" xfId="16823" xr:uid="{2E548391-6993-46C8-9A0C-15773CCE3DE0}"/>
    <cellStyle name="Heading 3 2 4 3 2 2 3 2 5" xfId="20753" xr:uid="{607FDBB4-8485-48C6-89CA-E37D7AC2859B}"/>
    <cellStyle name="Heading 3 2 4 3 2 2 3 3" xfId="4436" xr:uid="{B0A660DB-69FD-4D2E-B22E-FFD23E1E1F4F}"/>
    <cellStyle name="Heading 3 2 4 3 2 2 3 3 2" xfId="11337" xr:uid="{2BFB9C34-B7B9-4234-8D03-FCB3D2021BBD}"/>
    <cellStyle name="Heading 3 2 4 3 2 2 3 3 2 2" xfId="25572" xr:uid="{8AC543E0-2C1E-4C8C-BBC1-2076C2D2AAC8}"/>
    <cellStyle name="Heading 3 2 4 3 2 2 3 3 3" xfId="17364" xr:uid="{3D0EEB16-3C6E-4FFC-8EB4-98917804A80D}"/>
    <cellStyle name="Heading 3 2 4 3 2 2 3 3 4" xfId="21005" xr:uid="{902128D3-DC65-464B-BCD6-2E58DA5BCA0B}"/>
    <cellStyle name="Heading 3 2 4 3 2 2 3 4" xfId="6138" xr:uid="{33123CF7-8F04-4A89-84D2-1C343FC2BAD3}"/>
    <cellStyle name="Heading 3 2 4 3 2 2 3 4 2" xfId="9469" xr:uid="{FE25F44A-23BC-49EF-9C66-C1CDCB3C7596}"/>
    <cellStyle name="Heading 3 2 4 3 2 2 3 4 2 2" xfId="23709" xr:uid="{E742418D-2E00-4AD2-9294-CB032B93A221}"/>
    <cellStyle name="Heading 3 2 4 3 2 2 3 4 3" xfId="15504" xr:uid="{E101EAA4-F62B-41E6-A5DF-817918EC5543}"/>
    <cellStyle name="Heading 3 2 4 3 2 2 3 4 4" xfId="21789" xr:uid="{50CDC452-BE30-44D9-8A5A-54E3A10B33BE}"/>
    <cellStyle name="Heading 3 2 4 3 2 2 3 5" xfId="5202" xr:uid="{CE4AE140-835E-4B28-8DA4-0827E2D061F5}"/>
    <cellStyle name="Heading 3 2 4 3 2 2 3 5 2" xfId="12078" xr:uid="{8F4B3464-6FB4-4A6F-A015-4A7C7FB43E1A}"/>
    <cellStyle name="Heading 3 2 4 3 2 2 3 5 2 2" xfId="26311" xr:uid="{6B699419-8B2E-48FA-973C-C2EDAFDA466D}"/>
    <cellStyle name="Heading 3 2 4 3 2 2 3 5 3" xfId="18130" xr:uid="{9E0B4B0A-5573-44D7-8064-6C992F19CCEA}"/>
    <cellStyle name="Heading 3 2 4 3 2 2 3 5 4" xfId="21474" xr:uid="{4A8D9DD1-1889-4278-A7A3-911B11FCFD57}"/>
    <cellStyle name="Heading 3 2 4 3 2 2 3 6" xfId="4906" xr:uid="{35E5AFC1-B1AC-413F-BBD8-B2D4CC61DD22}"/>
    <cellStyle name="Heading 3 2 4 3 2 2 3 6 2" xfId="11782" xr:uid="{CDDD0CA9-35FB-465F-802B-8E6541DD43CB}"/>
    <cellStyle name="Heading 3 2 4 3 2 2 3 6 2 2" xfId="26015" xr:uid="{0D24FDD4-C63D-4FC8-9134-0D8C00187EC7}"/>
    <cellStyle name="Heading 3 2 4 3 2 2 3 6 3" xfId="17834" xr:uid="{7897F43E-BFAD-46B7-AA7B-601DBF049C85}"/>
    <cellStyle name="Heading 3 2 4 3 2 2 3 6 4" xfId="21225" xr:uid="{FD3275F6-56B2-4318-9952-BFC897712B7F}"/>
    <cellStyle name="Heading 3 2 4 3 2 2 3 7" xfId="4617" xr:uid="{625555A2-2796-4285-839B-E73E3E95086B}"/>
    <cellStyle name="Heading 3 2 4 3 2 2 3 7 2" xfId="17545" xr:uid="{916DA4EB-B303-4F12-B629-37DA752DB27F}"/>
    <cellStyle name="Heading 3 2 4 3 2 2 3 7 3" xfId="21115" xr:uid="{09145158-8901-40A1-9888-DAC3AC9E63AE}"/>
    <cellStyle name="Heading 3 2 4 3 2 2 3 8" xfId="8656" xr:uid="{6BB1612A-49B7-404D-B96D-BDB90282C385}"/>
    <cellStyle name="Heading 3 2 4 3 2 2 3 8 2" xfId="22904" xr:uid="{00ADA7DC-A5AD-413E-B56F-9C5B29B56E70}"/>
    <cellStyle name="Heading 3 2 4 3 2 2 3 9" xfId="14689" xr:uid="{16D3486E-BB5C-4618-BADB-4999BA97FE4B}"/>
    <cellStyle name="Heading 3 2 4 3 2 3" xfId="1183" xr:uid="{D8112DDD-3AC2-40D0-90C7-9C75980810BD}"/>
    <cellStyle name="Heading 3 2 4 3 2 3 2" xfId="1430" xr:uid="{18E9D0FF-6AE9-4DBF-987B-1D509788B75B}"/>
    <cellStyle name="Heading 3 2 4 3 2 3 2 10" xfId="14606" xr:uid="{9705F83D-CE0B-4926-B4F5-6881E6E9E165}"/>
    <cellStyle name="Heading 3 2 4 3 2 3 2 11" xfId="14416" xr:uid="{5238BE1B-05FD-47C4-9F5A-8B5D287C2FFB}"/>
    <cellStyle name="Heading 3 2 4 3 2 3 2 2" xfId="3765" xr:uid="{7A94A7D9-FF50-444A-A33A-4DD1E25686A7}"/>
    <cellStyle name="Heading 3 2 4 3 2 3 2 2 2" xfId="7381" xr:uid="{3B394CBF-EB2C-4C67-B07C-B3FF491644E2}"/>
    <cellStyle name="Heading 3 2 4 3 2 3 2 2 2 2" xfId="13631" xr:uid="{2D1F099F-89BD-48B0-BA32-187063829305}"/>
    <cellStyle name="Heading 3 2 4 3 2 3 2 2 2 2 2" xfId="27864" xr:uid="{FA35AC28-2AD5-4C52-9FA4-9ABB840ACBEC}"/>
    <cellStyle name="Heading 3 2 4 3 2 3 2 2 2 3" xfId="19691" xr:uid="{B07E69A7-E06C-4F22-990B-AB9362EB5225}"/>
    <cellStyle name="Heading 3 2 4 3 2 3 2 2 2 4" xfId="21965" xr:uid="{392DC7A0-FB70-4D6B-99B7-D04BF81E32CE}"/>
    <cellStyle name="Heading 3 2 4 3 2 3 2 2 3" xfId="10713" xr:uid="{E135E77E-DB0F-4963-BFF0-830E606497FD}"/>
    <cellStyle name="Heading 3 2 4 3 2 3 2 2 3 2" xfId="24948" xr:uid="{BBDD9D43-2404-4E1C-97C1-7EF3D1FC1C8B}"/>
    <cellStyle name="Heading 3 2 4 3 2 3 2 2 4" xfId="16740" xr:uid="{D6A30DFC-022A-4939-B7F6-90FA4036B514}"/>
    <cellStyle name="Heading 3 2 4 3 2 3 2 2 5" xfId="20670" xr:uid="{FF4F4E80-BEE1-457D-A315-AA4A78C00C45}"/>
    <cellStyle name="Heading 3 2 4 3 2 3 2 3" xfId="4353" xr:uid="{876A83DE-85CC-4DDB-B3D4-87E6DAF9FEEF}"/>
    <cellStyle name="Heading 3 2 4 3 2 3 2 3 2" xfId="11254" xr:uid="{1C0C8A74-3594-4147-AB08-8F907E9DE328}"/>
    <cellStyle name="Heading 3 2 4 3 2 3 2 3 2 2" xfId="25489" xr:uid="{60E3EDE9-54A0-4C2D-ADE5-520217F23237}"/>
    <cellStyle name="Heading 3 2 4 3 2 3 2 3 3" xfId="17281" xr:uid="{1116369F-9D86-4AED-AA27-59BEBA330E5A}"/>
    <cellStyle name="Heading 3 2 4 3 2 3 2 3 4" xfId="20922" xr:uid="{5DEFB4DA-D639-4B0A-B2AF-AAB32695943B}"/>
    <cellStyle name="Heading 3 2 4 3 2 3 2 4" xfId="6065" xr:uid="{CDBC912B-E43C-456A-896D-24A416CBA5EF}"/>
    <cellStyle name="Heading 3 2 4 3 2 3 2 4 2" xfId="9396" xr:uid="{20D550CC-2683-4B6A-AB4F-2BA2C0A94C15}"/>
    <cellStyle name="Heading 3 2 4 3 2 3 2 4 2 2" xfId="23636" xr:uid="{88900741-B11D-4F8F-8752-AAE1057C6E1D}"/>
    <cellStyle name="Heading 3 2 4 3 2 3 2 4 3" xfId="15431" xr:uid="{694D2A32-13A7-4814-9581-363EC3B97B68}"/>
    <cellStyle name="Heading 3 2 4 3 2 3 2 4 4" xfId="21719" xr:uid="{8AF28D44-5427-4BF3-9098-A4023B64BAFD}"/>
    <cellStyle name="Heading 3 2 4 3 2 3 2 5" xfId="5117" xr:uid="{D0D9B2CD-7EF8-43A9-875B-671071B90D4A}"/>
    <cellStyle name="Heading 3 2 4 3 2 3 2 5 2" xfId="11993" xr:uid="{2A7DC3D4-6C5E-47FD-860C-0BF83285A6FD}"/>
    <cellStyle name="Heading 3 2 4 3 2 3 2 5 2 2" xfId="26226" xr:uid="{D56390A1-2005-4F3E-8DE8-1A6B20DD995F}"/>
    <cellStyle name="Heading 3 2 4 3 2 3 2 5 3" xfId="18045" xr:uid="{E765D05E-53C2-454C-AB9B-4FC4C14C4072}"/>
    <cellStyle name="Heading 3 2 4 3 2 3 2 5 4" xfId="21389" xr:uid="{49A76A20-5A50-4A46-81B5-F685B54B8BB3}"/>
    <cellStyle name="Heading 3 2 4 3 2 3 2 6" xfId="5809" xr:uid="{616FDDC1-00B8-4EBC-9648-2120DB013111}"/>
    <cellStyle name="Heading 3 2 4 3 2 3 2 6 2" xfId="12334" xr:uid="{F9CF02F0-3FED-4C46-BCAD-B8BD93811526}"/>
    <cellStyle name="Heading 3 2 4 3 2 3 2 6 2 2" xfId="26567" xr:uid="{1A86D06D-9E4F-4FAE-BE02-45E98253BDFB}"/>
    <cellStyle name="Heading 3 2 4 3 2 3 2 6 3" xfId="18389" xr:uid="{5698CB8E-F9AB-4CFE-9D63-A96851E8B7C7}"/>
    <cellStyle name="Heading 3 2 4 3 2 3 2 6 4" xfId="21548" xr:uid="{69C53805-E7A3-4156-9494-9439A4572E3F}"/>
    <cellStyle name="Heading 3 2 4 3 2 3 2 7" xfId="7964" xr:uid="{716275F5-3E67-4D14-9DD2-C4E805707FB1}"/>
    <cellStyle name="Heading 3 2 4 3 2 3 2 7 2" xfId="20272" xr:uid="{47AA2E8F-564C-439C-A21F-1D025863F4D0}"/>
    <cellStyle name="Heading 3 2 4 3 2 3 2 7 3" xfId="22254" xr:uid="{AC8E4AC8-596E-47F1-A0DA-0C8D0F99C141}"/>
    <cellStyle name="Heading 3 2 4 3 2 3 2 8" xfId="8571" xr:uid="{5ABCBA7B-22DB-4578-AA20-500D329B901D}"/>
    <cellStyle name="Heading 3 2 4 3 2 3 2 8 2" xfId="22820" xr:uid="{B7A408EB-ED53-40F8-BCCA-B2516E65ACEB}"/>
    <cellStyle name="Heading 3 2 4 3 2 3 2 9" xfId="8261" xr:uid="{C5AD04C4-1F1C-411F-BCDA-EF740A63BF48}"/>
    <cellStyle name="Heading 3 2 4 3 2 3 2 9 2" xfId="22529" xr:uid="{6621E5E0-3FF7-4777-AA22-9675C3CA7166}"/>
    <cellStyle name="Heading 3 2 4 3 2 3 3" xfId="2432" xr:uid="{28818611-9CB9-4587-A368-575852DC8F9D}"/>
    <cellStyle name="Heading 3 2 4 3 2 3 3 10" xfId="20466" xr:uid="{70E2609C-5FA0-423B-A688-2BB6162E2832}"/>
    <cellStyle name="Heading 3 2 4 3 2 3 3 2" xfId="3851" xr:uid="{CF20A0D5-3CF5-4A7F-94F7-42B3000AD608}"/>
    <cellStyle name="Heading 3 2 4 3 2 3 3 2 2" xfId="7466" xr:uid="{0B4A373D-51A9-4685-9783-5AD2DC4E2CDE}"/>
    <cellStyle name="Heading 3 2 4 3 2 3 3 2 2 2" xfId="13716" xr:uid="{B219A8DD-7CB9-46EE-B140-C4FFA36E395B}"/>
    <cellStyle name="Heading 3 2 4 3 2 3 3 2 2 2 2" xfId="27949" xr:uid="{30ED4191-016C-4E33-8DAE-BA9807A6FBD0}"/>
    <cellStyle name="Heading 3 2 4 3 2 3 3 2 2 3" xfId="19776" xr:uid="{4E736E65-93D0-413C-BB1E-24EED22C4C59}"/>
    <cellStyle name="Heading 3 2 4 3 2 3 3 2 2 4" xfId="22050" xr:uid="{06DE9A0A-314B-44FF-91C2-F09AE66E0EC9}"/>
    <cellStyle name="Heading 3 2 4 3 2 3 3 2 3" xfId="10797" xr:uid="{F0E4C242-E696-4541-8A5F-4708EC548D3B}"/>
    <cellStyle name="Heading 3 2 4 3 2 3 3 2 3 2" xfId="25032" xr:uid="{C38F3996-B357-40CD-BBF2-BF99285D086F}"/>
    <cellStyle name="Heading 3 2 4 3 2 3 3 2 4" xfId="16824" xr:uid="{AA89BADC-14E7-4928-AB72-A1B809D8241E}"/>
    <cellStyle name="Heading 3 2 4 3 2 3 3 2 5" xfId="20754" xr:uid="{BA056BC3-B7F2-4E18-8FF7-B08A813C019E}"/>
    <cellStyle name="Heading 3 2 4 3 2 3 3 3" xfId="4437" xr:uid="{EBC49105-EC7E-4C0B-8827-3834AD9B1BB6}"/>
    <cellStyle name="Heading 3 2 4 3 2 3 3 3 2" xfId="11338" xr:uid="{31EF559A-7C61-4205-8705-B256D40768DC}"/>
    <cellStyle name="Heading 3 2 4 3 2 3 3 3 2 2" xfId="25573" xr:uid="{FCC3CE5A-4FF2-49DA-8F74-BC498741EEFA}"/>
    <cellStyle name="Heading 3 2 4 3 2 3 3 3 3" xfId="17365" xr:uid="{7C09FF9C-4A19-4B7A-B101-1AB3CE999CAB}"/>
    <cellStyle name="Heading 3 2 4 3 2 3 3 3 4" xfId="21006" xr:uid="{7C02C58B-A32F-493C-8FBE-B1A6932250FA}"/>
    <cellStyle name="Heading 3 2 4 3 2 3 3 4" xfId="6050" xr:uid="{AFB0F5B3-F3E8-4074-BCB7-8510753A7488}"/>
    <cellStyle name="Heading 3 2 4 3 2 3 3 4 2" xfId="9381" xr:uid="{2601CDDA-EBC4-41F0-8AE8-ECAFA0EEAA10}"/>
    <cellStyle name="Heading 3 2 4 3 2 3 3 4 2 2" xfId="23621" xr:uid="{6BCA1A4C-8C77-4509-BCD9-4AA1A05EB310}"/>
    <cellStyle name="Heading 3 2 4 3 2 3 3 4 3" xfId="15416" xr:uid="{BEC42A21-439F-405F-8C4D-AF494207E602}"/>
    <cellStyle name="Heading 3 2 4 3 2 3 3 4 4" xfId="21704" xr:uid="{632F3F74-5333-4345-A3A3-E21704035E40}"/>
    <cellStyle name="Heading 3 2 4 3 2 3 3 5" xfId="5203" xr:uid="{E0C3C612-326F-4ED3-8571-C90F57C037D1}"/>
    <cellStyle name="Heading 3 2 4 3 2 3 3 5 2" xfId="12079" xr:uid="{8A9EA582-9CE9-4A0F-81FD-56C74DC9C9A5}"/>
    <cellStyle name="Heading 3 2 4 3 2 3 3 5 2 2" xfId="26312" xr:uid="{DB4039C2-7C94-4913-B119-AA3787DF7604}"/>
    <cellStyle name="Heading 3 2 4 3 2 3 3 5 3" xfId="18131" xr:uid="{4C73C4ED-2DC6-4AB1-A515-8843ED6A6732}"/>
    <cellStyle name="Heading 3 2 4 3 2 3 3 5 4" xfId="21475" xr:uid="{9AE27770-64E8-4B52-8FD6-35FFC930A0F1}"/>
    <cellStyle name="Heading 3 2 4 3 2 3 3 6" xfId="5824" xr:uid="{1A6B53C0-897F-42A2-A519-9CEDD177D198}"/>
    <cellStyle name="Heading 3 2 4 3 2 3 3 6 2" xfId="12342" xr:uid="{884E50F6-EACD-4FF8-AD21-E6EC53849468}"/>
    <cellStyle name="Heading 3 2 4 3 2 3 3 6 2 2" xfId="26575" xr:uid="{D7A4F5A1-40CB-418D-A5B3-833EFBFD391E}"/>
    <cellStyle name="Heading 3 2 4 3 2 3 3 6 3" xfId="18398" xr:uid="{2D4D8A60-374B-4CDE-A7CB-FD2FF96515BE}"/>
    <cellStyle name="Heading 3 2 4 3 2 3 3 6 4" xfId="21557" xr:uid="{A0194685-D8A5-4E0D-A7EB-AFCB6E554250}"/>
    <cellStyle name="Heading 3 2 4 3 2 3 3 7" xfId="4555" xr:uid="{DE6C1F70-7090-4669-866A-38C34EA8F114}"/>
    <cellStyle name="Heading 3 2 4 3 2 3 3 7 2" xfId="17483" xr:uid="{B231A35E-EF08-4F86-A65E-65C48F63D158}"/>
    <cellStyle name="Heading 3 2 4 3 2 3 3 7 3" xfId="21090" xr:uid="{1F6EB797-2DD4-42A2-84C2-DCDE98547BDF}"/>
    <cellStyle name="Heading 3 2 4 3 2 3 3 8" xfId="8657" xr:uid="{5BE1D55F-FEFE-458F-B407-2BA18886C4FA}"/>
    <cellStyle name="Heading 3 2 4 3 2 3 3 8 2" xfId="22905" xr:uid="{FDACFF56-9A4C-403F-9171-C1D8F2476A62}"/>
    <cellStyle name="Heading 3 2 4 3 2 3 3 9" xfId="14690" xr:uid="{ADB68D9A-549B-4E8F-977E-7C601D757584}"/>
    <cellStyle name="Heading 3 2 4 3 2 4" xfId="1349" xr:uid="{480BED0F-820F-4A21-B789-8519255E8D2E}"/>
    <cellStyle name="Heading 3 2 4 3 2 4 10" xfId="14544" xr:uid="{5DC4B303-D974-42BC-B231-9D640BD6104C}"/>
    <cellStyle name="Heading 3 2 4 3 2 4 11" xfId="14779" xr:uid="{D99A4A8E-B9C2-46DC-9715-5700D3BCAA3A}"/>
    <cellStyle name="Heading 3 2 4 3 2 4 2" xfId="3701" xr:uid="{D2DCDAD4-E811-400C-A9D8-E344ECC6329A}"/>
    <cellStyle name="Heading 3 2 4 3 2 4 2 2" xfId="7319" xr:uid="{6A89777E-DDF0-46C5-AA0B-559D6E6166D2}"/>
    <cellStyle name="Heading 3 2 4 3 2 4 2 2 2" xfId="13569" xr:uid="{0EECDE7E-D271-4D2D-BD4C-823BAB626053}"/>
    <cellStyle name="Heading 3 2 4 3 2 4 2 2 2 2" xfId="27802" xr:uid="{01BB6C8B-3264-43E2-894E-76F2CA086167}"/>
    <cellStyle name="Heading 3 2 4 3 2 4 2 2 3" xfId="19629" xr:uid="{23CDD58A-B184-40BC-8666-0A906F39B975}"/>
    <cellStyle name="Heading 3 2 4 3 2 4 2 2 4" xfId="21903" xr:uid="{3BE6D5B7-CF82-4B82-8B94-81DE1D8CBBB9}"/>
    <cellStyle name="Heading 3 2 4 3 2 4 2 3" xfId="10651" xr:uid="{8A3CFF2C-DFF7-4328-B3C7-61D089BEC514}"/>
    <cellStyle name="Heading 3 2 4 3 2 4 2 3 2" xfId="24886" xr:uid="{452B578D-A3C5-4282-A285-8ACD8B167337}"/>
    <cellStyle name="Heading 3 2 4 3 2 4 2 4" xfId="16678" xr:uid="{6F3A46AA-4592-4F14-B3D8-3F8F6BD46DBC}"/>
    <cellStyle name="Heading 3 2 4 3 2 4 2 5" xfId="20608" xr:uid="{7D7DF490-FDBE-42B4-8BF5-C6548A7A55B2}"/>
    <cellStyle name="Heading 3 2 4 3 2 4 3" xfId="4291" xr:uid="{BC1E3E5A-8517-43CE-A0F7-FE0EEA05EA0A}"/>
    <cellStyle name="Heading 3 2 4 3 2 4 3 2" xfId="11192" xr:uid="{5BD6C71C-1BF5-4F0E-A907-E883811DCA2E}"/>
    <cellStyle name="Heading 3 2 4 3 2 4 3 2 2" xfId="25427" xr:uid="{3AD74DBD-A9A8-48BA-8F97-29C66722B62C}"/>
    <cellStyle name="Heading 3 2 4 3 2 4 3 3" xfId="17219" xr:uid="{1FFD128B-BC1A-4526-8B70-74CA1EC023F2}"/>
    <cellStyle name="Heading 3 2 4 3 2 4 3 4" xfId="20860" xr:uid="{A5EC4FFC-B174-40E5-8BCA-35321F203256}"/>
    <cellStyle name="Heading 3 2 4 3 2 4 4" xfId="5850" xr:uid="{8E9A014C-3AA3-4A54-B2AA-9E43D4FAD160}"/>
    <cellStyle name="Heading 3 2 4 3 2 4 4 2" xfId="9189" xr:uid="{8549E8A8-90DC-4192-A203-F7067D16A2DD}"/>
    <cellStyle name="Heading 3 2 4 3 2 4 4 2 2" xfId="23430" xr:uid="{B5D4947C-F8F9-41A3-90A9-DD6F147F5EB1}"/>
    <cellStyle name="Heading 3 2 4 3 2 4 4 3" xfId="15203" xr:uid="{8B743314-2F69-4231-9A6F-B5F8AE98DCB6}"/>
    <cellStyle name="Heading 3 2 4 3 2 4 4 4" xfId="21570" xr:uid="{9AD3B0ED-BD2A-4E74-8BD3-6676F271F407}"/>
    <cellStyle name="Heading 3 2 4 3 2 4 5" xfId="5055" xr:uid="{7157F796-D74C-4145-845C-66D138AF65B5}"/>
    <cellStyle name="Heading 3 2 4 3 2 4 5 2" xfId="11931" xr:uid="{44BF6528-6882-49A5-9476-5C8219E2F103}"/>
    <cellStyle name="Heading 3 2 4 3 2 4 5 2 2" xfId="26164" xr:uid="{1BD7487F-F8CD-4DB6-9104-1DC5A43088BE}"/>
    <cellStyle name="Heading 3 2 4 3 2 4 5 3" xfId="17983" xr:uid="{2E4EEA54-A6F6-48AC-92B9-0157CDA85644}"/>
    <cellStyle name="Heading 3 2 4 3 2 4 5 4" xfId="21327" xr:uid="{FFB6150A-B74E-4428-9E83-CD962B78C554}"/>
    <cellStyle name="Heading 3 2 4 3 2 4 6" xfId="4658" xr:uid="{5C246988-265B-4B76-A466-CBA532E0EE56}"/>
    <cellStyle name="Heading 3 2 4 3 2 4 6 2" xfId="11541" xr:uid="{CDC071E3-0541-43EE-A33E-027D5C97CA79}"/>
    <cellStyle name="Heading 3 2 4 3 2 4 6 2 2" xfId="25774" xr:uid="{2CE16762-9CF8-4BCC-A7F1-AFCD62275586}"/>
    <cellStyle name="Heading 3 2 4 3 2 4 6 3" xfId="17586" xr:uid="{78F8F012-1A8B-4487-BE68-D2DB5BA9D2F7}"/>
    <cellStyle name="Heading 3 2 4 3 2 4 6 4" xfId="21123" xr:uid="{020395BB-8983-4741-A486-65DEBE7EFCBC}"/>
    <cellStyle name="Heading 3 2 4 3 2 4 7" xfId="7835" xr:uid="{CE944A30-4FB2-49ED-9381-D2CDA0BFAA12}"/>
    <cellStyle name="Heading 3 2 4 3 2 4 7 2" xfId="20143" xr:uid="{7E86746A-E9EE-4832-BFB7-395891A78235}"/>
    <cellStyle name="Heading 3 2 4 3 2 4 7 3" xfId="22125" xr:uid="{7DA260DE-AA9B-4705-A020-CD6B316A3ABD}"/>
    <cellStyle name="Heading 3 2 4 3 2 4 8" xfId="8508" xr:uid="{44DDED05-5779-446B-B727-750ADF561715}"/>
    <cellStyle name="Heading 3 2 4 3 2 4 8 2" xfId="22758" xr:uid="{0374CE9F-127B-49AC-81F2-F99D1E0C43E1}"/>
    <cellStyle name="Heading 3 2 4 3 2 4 9" xfId="8094" xr:uid="{54DD6795-84A6-4741-AA05-AB21ECBD2D42}"/>
    <cellStyle name="Heading 3 2 4 3 2 4 9 2" xfId="22367" xr:uid="{6127F567-CFA6-4C74-860C-60CDD4F5C5A7}"/>
    <cellStyle name="Heading 3 2 4 3 2 5" xfId="2448" xr:uid="{89154E98-0E00-4EE6-B3AF-1CA1340FAD76}"/>
    <cellStyle name="Heading 3 2 4 3 2 5 10" xfId="20482" xr:uid="{5897B7A2-43DA-4663-8807-2960E96C59E3}"/>
    <cellStyle name="Heading 3 2 4 3 2 5 2" xfId="3639" xr:uid="{05BBC8FC-D9B3-42CC-B0E3-F2A9203EB470}"/>
    <cellStyle name="Heading 3 2 4 3 2 5 2 2" xfId="7264" xr:uid="{E06F649D-546C-44B6-BE87-FBF7630EB707}"/>
    <cellStyle name="Heading 3 2 4 3 2 5 2 2 2" xfId="13514" xr:uid="{2BE64E66-A673-4252-AD06-ADEE00D2C995}"/>
    <cellStyle name="Heading 3 2 4 3 2 5 2 2 2 2" xfId="27747" xr:uid="{AF7E7877-FD4D-4443-89AA-E57443193A5A}"/>
    <cellStyle name="Heading 3 2 4 3 2 5 2 2 3" xfId="19574" xr:uid="{0A6D9C79-ED93-48AF-9458-DCAE007CABE4}"/>
    <cellStyle name="Heading 3 2 4 3 2 5 2 2 4" xfId="21848" xr:uid="{2F1885D5-8770-4F16-95BB-7C0AA3B05324}"/>
    <cellStyle name="Heading 3 2 4 3 2 5 2 3" xfId="10597" xr:uid="{DEE7E513-C2B9-42FC-863C-49F62AF9F692}"/>
    <cellStyle name="Heading 3 2 4 3 2 5 2 3 2" xfId="24833" xr:uid="{B9BC748D-32F3-442E-80F7-1EEEB0ADEA83}"/>
    <cellStyle name="Heading 3 2 4 3 2 5 2 4" xfId="16625" xr:uid="{77F98D4A-E4A1-444B-9DFC-BCB3D76C6A53}"/>
    <cellStyle name="Heading 3 2 4 3 2 5 2 5" xfId="20555" xr:uid="{383CF3B5-ED1D-4EA3-BA78-E0C069CF3B93}"/>
    <cellStyle name="Heading 3 2 4 3 2 5 3" xfId="4238" xr:uid="{8E579EF8-2AC2-4E6C-98E2-CE170FD7B163}"/>
    <cellStyle name="Heading 3 2 4 3 2 5 3 2" xfId="11139" xr:uid="{02589697-1F0B-4763-BF91-2307EB641401}"/>
    <cellStyle name="Heading 3 2 4 3 2 5 3 2 2" xfId="25374" xr:uid="{701BA57D-3D37-4272-9BC2-D999891E8A29}"/>
    <cellStyle name="Heading 3 2 4 3 2 5 3 3" xfId="17166" xr:uid="{8AA7017D-8A68-46A2-AB64-FE27C1378F6C}"/>
    <cellStyle name="Heading 3 2 4 3 2 5 3 4" xfId="20807" xr:uid="{A3FB3229-B9FB-4F4E-94EB-EB3B65A34BBF}"/>
    <cellStyle name="Heading 3 2 4 3 2 5 4" xfId="6093" xr:uid="{1A25BD85-FC4C-4C0D-9438-0960DA379919}"/>
    <cellStyle name="Heading 3 2 4 3 2 5 4 2" xfId="9424" xr:uid="{78D97031-DDD7-4930-8D1D-BEB97E98F43F}"/>
    <cellStyle name="Heading 3 2 4 3 2 5 4 2 2" xfId="23664" xr:uid="{E7D5F5B2-F857-4293-8091-75F3FEB001D5}"/>
    <cellStyle name="Heading 3 2 4 3 2 5 4 3" xfId="15459" xr:uid="{0C838245-87E9-4C95-BF8C-CE0836D9513B}"/>
    <cellStyle name="Heading 3 2 4 3 2 5 4 4" xfId="21747" xr:uid="{7233F3F8-3F32-4A97-8378-07EF493599A1}"/>
    <cellStyle name="Heading 3 2 4 3 2 5 5" xfId="4999" xr:uid="{DD409BBB-FC86-44AD-9E88-639A7F0379C8}"/>
    <cellStyle name="Heading 3 2 4 3 2 5 5 2" xfId="11875" xr:uid="{8C3CF6D0-4B23-40CA-AF35-A15A2E4832E3}"/>
    <cellStyle name="Heading 3 2 4 3 2 5 5 2 2" xfId="26108" xr:uid="{79D96B1B-F218-476B-AE1C-7EF9B37A8C5B}"/>
    <cellStyle name="Heading 3 2 4 3 2 5 5 3" xfId="17927" xr:uid="{41BB9193-3A06-4BF9-BBA2-CC947A84726A}"/>
    <cellStyle name="Heading 3 2 4 3 2 5 5 4" xfId="21271" xr:uid="{85F2417D-D629-426A-853A-5872674334E7}"/>
    <cellStyle name="Heading 3 2 4 3 2 5 6" xfId="4694" xr:uid="{E1777C3E-72C2-4738-AA27-13448730F753}"/>
    <cellStyle name="Heading 3 2 4 3 2 5 6 2" xfId="11576" xr:uid="{5F66916D-9A4F-438E-8161-6EBEA6867E09}"/>
    <cellStyle name="Heading 3 2 4 3 2 5 6 2 2" xfId="25809" xr:uid="{DC5786ED-F895-4841-BD7B-7A4D83100930}"/>
    <cellStyle name="Heading 3 2 4 3 2 5 6 3" xfId="17622" xr:uid="{CB9EFE78-239D-4EBB-95DE-A83EC5947FA8}"/>
    <cellStyle name="Heading 3 2 4 3 2 5 6 4" xfId="21141" xr:uid="{99A1F940-86EB-495D-B642-6D83DE3B5CD9}"/>
    <cellStyle name="Heading 3 2 4 3 2 5 7" xfId="7847" xr:uid="{B5DFF934-616A-4085-867F-987AAAED9CB6}"/>
    <cellStyle name="Heading 3 2 4 3 2 5 7 2" xfId="20155" xr:uid="{22D26BB6-2FAA-4FC5-BE77-F0268261D112}"/>
    <cellStyle name="Heading 3 2 4 3 2 5 7 3" xfId="22137" xr:uid="{A8E35813-358E-47F6-A380-882752C3AF4F}"/>
    <cellStyle name="Heading 3 2 4 3 2 5 8" xfId="8451" xr:uid="{68C9B8ED-C389-4F11-AAD2-CC6EAE5536C5}"/>
    <cellStyle name="Heading 3 2 4 3 2 5 8 2" xfId="22702" xr:uid="{B09323F7-F4C0-4247-8922-E14F1D04AD19}"/>
    <cellStyle name="Heading 3 2 4 3 2 5 9" xfId="14491" xr:uid="{61863CEA-296C-453F-8270-7E6E149A5ECB}"/>
    <cellStyle name="Heading 3 2 4 3 3" xfId="1010" xr:uid="{BE430727-9896-4911-A015-DBF9B25A304E}"/>
    <cellStyle name="Heading 3 2 4 3 3 2" xfId="1184" xr:uid="{5A8E3602-EB3F-4735-A9F6-539682C74BAB}"/>
    <cellStyle name="Heading 3 2 4 3 3 2 2" xfId="1431" xr:uid="{6AD71A9F-939B-4DC8-B47A-AB82971F10A9}"/>
    <cellStyle name="Heading 3 2 4 3 3 2 2 10" xfId="14607" xr:uid="{27DE70EB-A35A-4377-99F9-70E1BFBB4155}"/>
    <cellStyle name="Heading 3 2 4 3 3 2 2 11" xfId="15183" xr:uid="{B2CF92C9-3584-46CC-8DC1-A9422130AC20}"/>
    <cellStyle name="Heading 3 2 4 3 3 2 2 2" xfId="3766" xr:uid="{FD93C898-C512-448B-8BC7-72863DECB1B1}"/>
    <cellStyle name="Heading 3 2 4 3 3 2 2 2 2" xfId="7382" xr:uid="{9BF5D88E-28FF-40A9-9C8E-39E84AA408EC}"/>
    <cellStyle name="Heading 3 2 4 3 3 2 2 2 2 2" xfId="13632" xr:uid="{A30BC2E4-3426-49A8-88A6-03DBB1FCDEDC}"/>
    <cellStyle name="Heading 3 2 4 3 3 2 2 2 2 2 2" xfId="27865" xr:uid="{BB871265-A6B7-40EC-B6EE-5BAD6F4D8577}"/>
    <cellStyle name="Heading 3 2 4 3 3 2 2 2 2 3" xfId="19692" xr:uid="{E0D8ADA6-6250-40F4-8FE7-0FB0471D62D5}"/>
    <cellStyle name="Heading 3 2 4 3 3 2 2 2 2 4" xfId="21966" xr:uid="{368586D1-A97B-4FAA-9C68-2A94CC51C41F}"/>
    <cellStyle name="Heading 3 2 4 3 3 2 2 2 3" xfId="10714" xr:uid="{57AB4120-6E45-4B80-AB9A-996E8C4EA470}"/>
    <cellStyle name="Heading 3 2 4 3 3 2 2 2 3 2" xfId="24949" xr:uid="{3A56A7DB-0670-4540-A5A5-B43F0CB28073}"/>
    <cellStyle name="Heading 3 2 4 3 3 2 2 2 4" xfId="16741" xr:uid="{B1136A40-59E1-46C2-B7C6-745DA8072A6E}"/>
    <cellStyle name="Heading 3 2 4 3 3 2 2 2 5" xfId="20671" xr:uid="{0F4BF38A-FEC5-40CE-ADD9-8ED01BE0430D}"/>
    <cellStyle name="Heading 3 2 4 3 3 2 2 3" xfId="4354" xr:uid="{487D02A6-B200-4B04-9F2E-D403CBCEBBC2}"/>
    <cellStyle name="Heading 3 2 4 3 3 2 2 3 2" xfId="11255" xr:uid="{97D025BA-A3D4-4D51-857A-D84346921476}"/>
    <cellStyle name="Heading 3 2 4 3 3 2 2 3 2 2" xfId="25490" xr:uid="{70AD409B-0970-40E5-8931-F90102657CB7}"/>
    <cellStyle name="Heading 3 2 4 3 3 2 2 3 3" xfId="17282" xr:uid="{3D6CB59C-C35F-4556-872B-E6641ACFE3F0}"/>
    <cellStyle name="Heading 3 2 4 3 3 2 2 3 4" xfId="20923" xr:uid="{D771F1BF-BF31-45EC-A7F9-804AB36E7FCB}"/>
    <cellStyle name="Heading 3 2 4 3 3 2 2 4" xfId="6037" xr:uid="{01E938F8-1F7D-48ED-91A6-37F98EEA8F12}"/>
    <cellStyle name="Heading 3 2 4 3 3 2 2 4 2" xfId="9368" xr:uid="{A67904A5-57A9-45DE-8B20-E22BBCDD2E48}"/>
    <cellStyle name="Heading 3 2 4 3 3 2 2 4 2 2" xfId="23608" xr:uid="{618FA5A2-1115-443C-8E18-DCA191ECA1E3}"/>
    <cellStyle name="Heading 3 2 4 3 3 2 2 4 3" xfId="15403" xr:uid="{A667CF15-D759-45D6-8317-029760F44743}"/>
    <cellStyle name="Heading 3 2 4 3 3 2 2 4 4" xfId="21691" xr:uid="{35AFB850-524A-455C-9C85-29D0359F0F13}"/>
    <cellStyle name="Heading 3 2 4 3 3 2 2 5" xfId="5118" xr:uid="{F1FA079D-0FD6-472C-96F2-A0F42B16B735}"/>
    <cellStyle name="Heading 3 2 4 3 3 2 2 5 2" xfId="11994" xr:uid="{D5C0CFDE-F231-460B-A171-94DC4192E1EE}"/>
    <cellStyle name="Heading 3 2 4 3 3 2 2 5 2 2" xfId="26227" xr:uid="{6BD7E3A6-CD29-4A17-B6FC-0130E6969EA2}"/>
    <cellStyle name="Heading 3 2 4 3 3 2 2 5 3" xfId="18046" xr:uid="{824B3AFE-8BA5-4ABA-8D53-7EFF851F103E}"/>
    <cellStyle name="Heading 3 2 4 3 3 2 2 5 4" xfId="21390" xr:uid="{84DF6550-8BF0-4DA1-A7F2-68EA75E2F83E}"/>
    <cellStyle name="Heading 3 2 4 3 3 2 2 6" xfId="4688" xr:uid="{53101984-01FE-4F11-89DF-F6AE9BBF7B82}"/>
    <cellStyle name="Heading 3 2 4 3 3 2 2 6 2" xfId="11570" xr:uid="{BB4936B1-EBD0-43EE-8361-5F393395FE27}"/>
    <cellStyle name="Heading 3 2 4 3 3 2 2 6 2 2" xfId="25803" xr:uid="{7531FB03-769F-493B-BCD4-1A4A8B5C5F67}"/>
    <cellStyle name="Heading 3 2 4 3 3 2 2 6 3" xfId="17616" xr:uid="{011832C4-2B13-4FD6-B80A-CE97664282B4}"/>
    <cellStyle name="Heading 3 2 4 3 3 2 2 6 4" xfId="21137" xr:uid="{F090A240-5145-492B-93F1-271382C1DB75}"/>
    <cellStyle name="Heading 3 2 4 3 3 2 2 7" xfId="7894" xr:uid="{D32E6F97-57FB-4B6F-ABBC-085EA2023423}"/>
    <cellStyle name="Heading 3 2 4 3 3 2 2 7 2" xfId="20202" xr:uid="{89F18C82-A961-49CC-90F5-066B06B0CC5D}"/>
    <cellStyle name="Heading 3 2 4 3 3 2 2 7 3" xfId="22184" xr:uid="{CDC4364F-AA63-400B-AEC5-7E68B3BFDD1F}"/>
    <cellStyle name="Heading 3 2 4 3 3 2 2 8" xfId="8572" xr:uid="{278CA645-88F6-417A-A75B-637D08836C07}"/>
    <cellStyle name="Heading 3 2 4 3 3 2 2 8 2" xfId="22821" xr:uid="{D35FF8DE-F878-4012-B66A-45A692673FFC}"/>
    <cellStyle name="Heading 3 2 4 3 3 2 2 9" xfId="8240" xr:uid="{D5D5D5F2-218D-445C-AB8D-2A64CF754D5E}"/>
    <cellStyle name="Heading 3 2 4 3 3 2 2 9 2" xfId="22509" xr:uid="{DF2B278F-C6B2-4C8B-AE0C-2B068E04CCE5}"/>
    <cellStyle name="Heading 3 2 4 3 3 2 3" xfId="2214" xr:uid="{F7CC99F1-B230-4D16-AD29-2E88A9A800C2}"/>
    <cellStyle name="Heading 3 2 4 3 3 2 3 10" xfId="20408" xr:uid="{4BEEC0F9-B010-44D8-9E1B-9B7175E1375E}"/>
    <cellStyle name="Heading 3 2 4 3 3 2 3 2" xfId="3852" xr:uid="{4AC4029C-1BAC-4F74-AD61-29EE507EA470}"/>
    <cellStyle name="Heading 3 2 4 3 3 2 3 2 2" xfId="7467" xr:uid="{7419CB7E-71D4-4B07-A1DE-25AC6E27E2C3}"/>
    <cellStyle name="Heading 3 2 4 3 3 2 3 2 2 2" xfId="13717" xr:uid="{C17E3A00-7CCA-45FB-93AF-7112458C1842}"/>
    <cellStyle name="Heading 3 2 4 3 3 2 3 2 2 2 2" xfId="27950" xr:uid="{40552306-7726-4314-BF93-773A5ED5717C}"/>
    <cellStyle name="Heading 3 2 4 3 3 2 3 2 2 3" xfId="19777" xr:uid="{D424C3D3-3857-4A71-BF07-16975FCEF007}"/>
    <cellStyle name="Heading 3 2 4 3 3 2 3 2 2 4" xfId="22051" xr:uid="{6F686ED8-8755-4226-8F65-39C6E38F5F4D}"/>
    <cellStyle name="Heading 3 2 4 3 3 2 3 2 3" xfId="10798" xr:uid="{2F5E3787-9674-41C6-984A-E7CC1B317562}"/>
    <cellStyle name="Heading 3 2 4 3 3 2 3 2 3 2" xfId="25033" xr:uid="{F3DC6A81-296E-449C-8313-B565D9BF6BD0}"/>
    <cellStyle name="Heading 3 2 4 3 3 2 3 2 4" xfId="16825" xr:uid="{D62E6ADD-4E78-4864-8510-1865C2085F00}"/>
    <cellStyle name="Heading 3 2 4 3 3 2 3 2 5" xfId="20755" xr:uid="{6CC34741-C2F5-40AC-B576-4A5AFCB786C8}"/>
    <cellStyle name="Heading 3 2 4 3 3 2 3 3" xfId="4438" xr:uid="{A72F225A-3A94-4E1E-A1A8-E26C308B8A6E}"/>
    <cellStyle name="Heading 3 2 4 3 3 2 3 3 2" xfId="11339" xr:uid="{0402A84A-2F10-40F6-A95D-F31EC0BFBC22}"/>
    <cellStyle name="Heading 3 2 4 3 3 2 3 3 2 2" xfId="25574" xr:uid="{A3BAB941-93C2-4FE9-96C1-591716210BD6}"/>
    <cellStyle name="Heading 3 2 4 3 3 2 3 3 3" xfId="17366" xr:uid="{78665418-033F-4352-AA6E-D03764E195AC}"/>
    <cellStyle name="Heading 3 2 4 3 3 2 3 3 4" xfId="21007" xr:uid="{4CE8D9C0-799D-46C6-ABDA-166221832CD6}"/>
    <cellStyle name="Heading 3 2 4 3 3 2 3 4" xfId="5887" xr:uid="{BF42EDE0-1461-498B-BC46-74E5DB7A59FC}"/>
    <cellStyle name="Heading 3 2 4 3 3 2 3 4 2" xfId="9225" xr:uid="{74F0D3D0-2796-4264-977D-897A63067A05}"/>
    <cellStyle name="Heading 3 2 4 3 3 2 3 4 2 2" xfId="23466" xr:uid="{D63C719A-9906-4331-870B-8CD77B22D92E}"/>
    <cellStyle name="Heading 3 2 4 3 3 2 3 4 3" xfId="15234" xr:uid="{535B8B3E-BF17-4C53-86F8-FAF7BAA7F1BD}"/>
    <cellStyle name="Heading 3 2 4 3 3 2 3 4 4" xfId="21579" xr:uid="{67ABBE89-DD35-4B07-BA5D-67CB6016EC77}"/>
    <cellStyle name="Heading 3 2 4 3 3 2 3 5" xfId="5204" xr:uid="{53A08FF6-F2DF-4434-8DB7-3FF0194AEE14}"/>
    <cellStyle name="Heading 3 2 4 3 3 2 3 5 2" xfId="12080" xr:uid="{DEA1F96B-4FD3-4B24-8E45-33E686C5B0A2}"/>
    <cellStyle name="Heading 3 2 4 3 3 2 3 5 2 2" xfId="26313" xr:uid="{5748668C-0AE0-4F9A-A945-6777B252F25C}"/>
    <cellStyle name="Heading 3 2 4 3 3 2 3 5 3" xfId="18132" xr:uid="{8A37F309-6910-4828-A570-0EC8360FE10F}"/>
    <cellStyle name="Heading 3 2 4 3 3 2 3 5 4" xfId="21476" xr:uid="{F4FBD486-DC93-4E05-A149-0FFE23549C5D}"/>
    <cellStyle name="Heading 3 2 4 3 3 2 3 6" xfId="4678" xr:uid="{14F7919E-E876-41D5-854E-9C62EF3C1FDC}"/>
    <cellStyle name="Heading 3 2 4 3 3 2 3 6 2" xfId="11560" xr:uid="{531B45A3-1013-4557-9CED-EAF72272F0E3}"/>
    <cellStyle name="Heading 3 2 4 3 3 2 3 6 2 2" xfId="25793" xr:uid="{6C196452-9BBC-49B7-92E5-4B804EA82CB2}"/>
    <cellStyle name="Heading 3 2 4 3 3 2 3 6 3" xfId="17606" xr:uid="{5221D15D-C4C2-4FF4-AB73-47E9792F382C}"/>
    <cellStyle name="Heading 3 2 4 3 3 2 3 6 4" xfId="21127" xr:uid="{3DAAB70D-4460-4714-BCD6-20823C92E1ED}"/>
    <cellStyle name="Heading 3 2 4 3 3 2 3 7" xfId="7838" xr:uid="{00ABF515-1211-434E-AD78-27CABC5E14AF}"/>
    <cellStyle name="Heading 3 2 4 3 3 2 3 7 2" xfId="20146" xr:uid="{F21C106E-1E3C-4F99-8DE8-51E36C3493DC}"/>
    <cellStyle name="Heading 3 2 4 3 3 2 3 7 3" xfId="22128" xr:uid="{EC678E56-80AA-4C8D-A9AA-BD55E6A72575}"/>
    <cellStyle name="Heading 3 2 4 3 3 2 3 8" xfId="8658" xr:uid="{F094B5ED-286E-4D09-8FE2-2A4AA5823AD0}"/>
    <cellStyle name="Heading 3 2 4 3 3 2 3 8 2" xfId="22906" xr:uid="{4A8DE68E-BCBA-49D1-B410-D9A744968D26}"/>
    <cellStyle name="Heading 3 2 4 3 3 2 3 9" xfId="14691" xr:uid="{44804E5D-1890-4E55-8359-E024EE6A9885}"/>
    <cellStyle name="Heading 3 2 4 3 3 3" xfId="1185" xr:uid="{C497AAF2-CC67-41A3-8699-79062817A63D}"/>
    <cellStyle name="Heading 3 2 4 3 3 3 2" xfId="1432" xr:uid="{7A5BE691-2EAA-4169-B302-8644E6103A89}"/>
    <cellStyle name="Heading 3 2 4 3 3 3 2 10" xfId="14608" xr:uid="{68BF613D-F3D9-4058-875C-2A39680440A9}"/>
    <cellStyle name="Heading 3 2 4 3 3 3 2 11" xfId="14132" xr:uid="{EE9A2052-00E1-4CAC-8DB2-C854D43B48E8}"/>
    <cellStyle name="Heading 3 2 4 3 3 3 2 2" xfId="3767" xr:uid="{C21CC4E8-1E07-4FAC-BD27-7DF0CF8BBAEC}"/>
    <cellStyle name="Heading 3 2 4 3 3 3 2 2 2" xfId="7383" xr:uid="{F989CE0B-5D66-4288-A465-6ED68D01430B}"/>
    <cellStyle name="Heading 3 2 4 3 3 3 2 2 2 2" xfId="13633" xr:uid="{9E491FAE-5720-4A96-B75E-4A6FE621AE75}"/>
    <cellStyle name="Heading 3 2 4 3 3 3 2 2 2 2 2" xfId="27866" xr:uid="{BF3090D9-1823-4639-BDD0-114B60DDE7C2}"/>
    <cellStyle name="Heading 3 2 4 3 3 3 2 2 2 3" xfId="19693" xr:uid="{5C4A0EE6-9562-4BD4-8871-B61FFB049916}"/>
    <cellStyle name="Heading 3 2 4 3 3 3 2 2 2 4" xfId="21967" xr:uid="{6092C559-BEC4-432D-9EB1-9796FDC439AB}"/>
    <cellStyle name="Heading 3 2 4 3 3 3 2 2 3" xfId="10715" xr:uid="{D9017C64-E409-4E49-B059-46124A9DB2AA}"/>
    <cellStyle name="Heading 3 2 4 3 3 3 2 2 3 2" xfId="24950" xr:uid="{83B7B2CC-93A9-4704-A9A7-6D8C45546ECC}"/>
    <cellStyle name="Heading 3 2 4 3 3 3 2 2 4" xfId="16742" xr:uid="{90265F54-B0C3-4A38-8E5C-496C707069A3}"/>
    <cellStyle name="Heading 3 2 4 3 3 3 2 2 5" xfId="20672" xr:uid="{1144DA23-71E8-4AF5-8FE0-7CE295EE33EB}"/>
    <cellStyle name="Heading 3 2 4 3 3 3 2 3" xfId="4355" xr:uid="{583F7814-569A-4BD4-927E-08473FA26466}"/>
    <cellStyle name="Heading 3 2 4 3 3 3 2 3 2" xfId="11256" xr:uid="{F10FD5E0-B2ED-4101-BA77-DA02A78854F0}"/>
    <cellStyle name="Heading 3 2 4 3 3 3 2 3 2 2" xfId="25491" xr:uid="{CEBC740F-4CB6-4095-A485-D891699F225F}"/>
    <cellStyle name="Heading 3 2 4 3 3 3 2 3 3" xfId="17283" xr:uid="{67A95462-85EB-4421-81BF-3D3EE6396F41}"/>
    <cellStyle name="Heading 3 2 4 3 3 3 2 3 4" xfId="20924" xr:uid="{D968B40A-3B23-4E60-9B17-02FA68E0EF4F}"/>
    <cellStyle name="Heading 3 2 4 3 3 3 2 4" xfId="6118" xr:uid="{5C40DF2E-84C1-4B8F-99E6-A0933532E7EB}"/>
    <cellStyle name="Heading 3 2 4 3 3 3 2 4 2" xfId="9449" xr:uid="{0D170E0A-ACD5-4E02-A70F-17B185527ADE}"/>
    <cellStyle name="Heading 3 2 4 3 3 3 2 4 2 2" xfId="23689" xr:uid="{6B357A7E-74C3-4E2A-90DD-20BC93CD2012}"/>
    <cellStyle name="Heading 3 2 4 3 3 3 2 4 3" xfId="15484" xr:uid="{6BDABC58-E150-4822-B427-C086E95789CE}"/>
    <cellStyle name="Heading 3 2 4 3 3 3 2 4 4" xfId="21771" xr:uid="{FCB40E1E-CB73-4806-8C32-40BF090929F1}"/>
    <cellStyle name="Heading 3 2 4 3 3 3 2 5" xfId="5119" xr:uid="{FF0B9261-BAD4-430A-9771-6FD4D779D106}"/>
    <cellStyle name="Heading 3 2 4 3 3 3 2 5 2" xfId="11995" xr:uid="{FCC9DBAD-8543-457A-B479-BA1A14D5FDA2}"/>
    <cellStyle name="Heading 3 2 4 3 3 3 2 5 2 2" xfId="26228" xr:uid="{5662CF2D-EC60-4589-B3E7-A2ADD7975C5E}"/>
    <cellStyle name="Heading 3 2 4 3 3 3 2 5 3" xfId="18047" xr:uid="{818199F7-8687-4798-89A3-35AE46094062}"/>
    <cellStyle name="Heading 3 2 4 3 3 3 2 5 4" xfId="21391" xr:uid="{8E717BAA-7898-49A8-A862-53D96DE6576B}"/>
    <cellStyle name="Heading 3 2 4 3 3 3 2 6" xfId="4537" xr:uid="{1C50CC8B-61BE-4221-A8D7-525AB54CDE6D}"/>
    <cellStyle name="Heading 3 2 4 3 3 3 2 6 2" xfId="11433" xr:uid="{3B80787B-5726-431B-98E7-FEE805C3750A}"/>
    <cellStyle name="Heading 3 2 4 3 3 3 2 6 2 2" xfId="25666" xr:uid="{351956BE-C9BF-4551-B386-A80790A72382}"/>
    <cellStyle name="Heading 3 2 4 3 3 3 2 6 3" xfId="17465" xr:uid="{79BFA981-947B-46C3-A031-6D36784C13EA}"/>
    <cellStyle name="Heading 3 2 4 3 3 3 2 6 4" xfId="21078" xr:uid="{03725D64-9856-45FF-83CE-AAD363FA3251}"/>
    <cellStyle name="Heading 3 2 4 3 3 3 2 7" xfId="4557" xr:uid="{DEFD1C3F-518C-44D7-81DC-D669D2DA0A48}"/>
    <cellStyle name="Heading 3 2 4 3 3 3 2 7 2" xfId="17485" xr:uid="{E399837E-6361-40ED-9B20-283F4B7449FE}"/>
    <cellStyle name="Heading 3 2 4 3 3 3 2 7 3" xfId="21092" xr:uid="{9FA4F910-C167-4385-AAEB-5B579D5BDBEE}"/>
    <cellStyle name="Heading 3 2 4 3 3 3 2 8" xfId="8573" xr:uid="{E51ABA6C-2510-4AC8-BBB1-5084D3EB1DE3}"/>
    <cellStyle name="Heading 3 2 4 3 3 3 2 8 2" xfId="22822" xr:uid="{7E8F7D48-FBDA-41D3-8F0B-DBEDDDA94CEA}"/>
    <cellStyle name="Heading 3 2 4 3 3 3 2 9" xfId="8207" xr:uid="{F50F7F5B-5C11-4332-9DF7-82420B60C756}"/>
    <cellStyle name="Heading 3 2 4 3 3 3 2 9 2" xfId="22477" xr:uid="{A5C4EFB7-603A-4680-8F7F-58452EBB7094}"/>
    <cellStyle name="Heading 3 2 4 3 3 3 3" xfId="2474" xr:uid="{420D9A70-959B-48F8-82DE-3B59F2A21A2D}"/>
    <cellStyle name="Heading 3 2 4 3 3 3 3 10" xfId="20501" xr:uid="{DBA43E85-AC4B-4650-89BF-00C9A7F80558}"/>
    <cellStyle name="Heading 3 2 4 3 3 3 3 2" xfId="3853" xr:uid="{33952E0E-1887-49D2-A5F9-0C5DF57E13DB}"/>
    <cellStyle name="Heading 3 2 4 3 3 3 3 2 2" xfId="7468" xr:uid="{85DC6EEF-56B0-41D2-A7EF-5B32F8C6B17D}"/>
    <cellStyle name="Heading 3 2 4 3 3 3 3 2 2 2" xfId="13718" xr:uid="{6C5D8667-073F-41F8-AE89-EB454F2909C8}"/>
    <cellStyle name="Heading 3 2 4 3 3 3 3 2 2 2 2" xfId="27951" xr:uid="{29AEF723-BB85-483C-8FAA-67DDDAA9E6AE}"/>
    <cellStyle name="Heading 3 2 4 3 3 3 3 2 2 3" xfId="19778" xr:uid="{29A0D0B7-220E-4DEC-9D7F-946A5732F452}"/>
    <cellStyle name="Heading 3 2 4 3 3 3 3 2 2 4" xfId="22052" xr:uid="{F3CFF660-9683-4A27-BB36-5BE615175385}"/>
    <cellStyle name="Heading 3 2 4 3 3 3 3 2 3" xfId="10799" xr:uid="{8744BABE-BCD1-4A01-9AE2-7B4BDE183175}"/>
    <cellStyle name="Heading 3 2 4 3 3 3 3 2 3 2" xfId="25034" xr:uid="{1298A4D8-E4CB-4D89-A273-295F6479A9AC}"/>
    <cellStyle name="Heading 3 2 4 3 3 3 3 2 4" xfId="16826" xr:uid="{1C8584D2-8CF3-44CD-94AE-A1A4F8930A49}"/>
    <cellStyle name="Heading 3 2 4 3 3 3 3 2 5" xfId="20756" xr:uid="{002C6825-1B10-41A1-8EE1-4F043542E917}"/>
    <cellStyle name="Heading 3 2 4 3 3 3 3 3" xfId="4439" xr:uid="{2513DC42-F990-4D8C-A5D2-13B9E76B9D66}"/>
    <cellStyle name="Heading 3 2 4 3 3 3 3 3 2" xfId="11340" xr:uid="{650967A7-70A0-499D-AED8-C83D68883CF9}"/>
    <cellStyle name="Heading 3 2 4 3 3 3 3 3 2 2" xfId="25575" xr:uid="{4FED63BC-F756-49C8-931D-91C0D8153460}"/>
    <cellStyle name="Heading 3 2 4 3 3 3 3 3 3" xfId="17367" xr:uid="{CB35729D-66EB-4974-A088-62396FC34D2A}"/>
    <cellStyle name="Heading 3 2 4 3 3 3 3 3 4" xfId="21008" xr:uid="{5C5C144F-4D03-457D-A62C-275CB451513C}"/>
    <cellStyle name="Heading 3 2 4 3 3 3 3 4" xfId="6133" xr:uid="{02D7C882-9A72-488F-BDFC-101469C82DC8}"/>
    <cellStyle name="Heading 3 2 4 3 3 3 3 4 2" xfId="9464" xr:uid="{B411CEF2-5969-4252-A4FD-7ADB66AC0017}"/>
    <cellStyle name="Heading 3 2 4 3 3 3 3 4 2 2" xfId="23704" xr:uid="{FD0A0D52-8261-4AAE-BB73-22C72EBFA1E8}"/>
    <cellStyle name="Heading 3 2 4 3 3 3 3 4 3" xfId="15499" xr:uid="{1EBFAF06-9B18-4A64-B2EF-7956181165E4}"/>
    <cellStyle name="Heading 3 2 4 3 3 3 3 4 4" xfId="21784" xr:uid="{E4EEF3B1-0E43-433F-870F-D7AFA728477E}"/>
    <cellStyle name="Heading 3 2 4 3 3 3 3 5" xfId="5205" xr:uid="{298D04D0-F0F8-45E0-ADE9-27064F54FF6A}"/>
    <cellStyle name="Heading 3 2 4 3 3 3 3 5 2" xfId="12081" xr:uid="{B152EA58-8E71-4034-AA9D-B16881988A1C}"/>
    <cellStyle name="Heading 3 2 4 3 3 3 3 5 2 2" xfId="26314" xr:uid="{66109665-B77E-4B79-8AE3-9D11DBC0BB1A}"/>
    <cellStyle name="Heading 3 2 4 3 3 3 3 5 3" xfId="18133" xr:uid="{7DAD0240-DF66-4CDA-B00A-49882CB49C42}"/>
    <cellStyle name="Heading 3 2 4 3 3 3 3 5 4" xfId="21477" xr:uid="{472CF1EB-FA84-4C1C-ACD7-DE78A97F8EB4}"/>
    <cellStyle name="Heading 3 2 4 3 3 3 3 6" xfId="4527" xr:uid="{754C7AA5-74F3-4873-8A8F-A0C25E65614D}"/>
    <cellStyle name="Heading 3 2 4 3 3 3 3 6 2" xfId="11423" xr:uid="{AC5F82D4-062E-4AFE-A4BA-56663137E814}"/>
    <cellStyle name="Heading 3 2 4 3 3 3 3 6 2 2" xfId="25656" xr:uid="{5F9F9AE8-2711-421A-AF60-B408DBD1B2DB}"/>
    <cellStyle name="Heading 3 2 4 3 3 3 3 6 3" xfId="17455" xr:uid="{E95A07A2-DEA3-4703-B912-E079C9B35D06}"/>
    <cellStyle name="Heading 3 2 4 3 3 3 3 6 4" xfId="21068" xr:uid="{3E0C103D-A05E-417F-BB79-980D4406A930}"/>
    <cellStyle name="Heading 3 2 4 3 3 3 3 7" xfId="7939" xr:uid="{378F5C36-F7C9-419E-955E-AD1AAD3A3C3F}"/>
    <cellStyle name="Heading 3 2 4 3 3 3 3 7 2" xfId="20247" xr:uid="{0C4EC72C-2435-4E0A-AF64-E48273C7B81B}"/>
    <cellStyle name="Heading 3 2 4 3 3 3 3 7 3" xfId="22229" xr:uid="{98D2D631-15F8-4F40-99B7-6303BFFD1FCE}"/>
    <cellStyle name="Heading 3 2 4 3 3 3 3 8" xfId="8659" xr:uid="{051A24F0-D4EE-457C-ACFB-EEB51D5CE7C2}"/>
    <cellStyle name="Heading 3 2 4 3 3 3 3 8 2" xfId="22907" xr:uid="{B41B134E-DA86-48E5-9DFE-A22B4C283727}"/>
    <cellStyle name="Heading 3 2 4 3 3 3 3 9" xfId="14692" xr:uid="{A5EBE029-D5A8-489B-A77B-9F69C9E0F5C3}"/>
    <cellStyle name="Heading 3 2 4 3 3 4" xfId="1332" xr:uid="{421CAB26-AE35-496B-B01E-0051AC12EF17}"/>
    <cellStyle name="Heading 3 2 4 3 3 4 10" xfId="14527" xr:uid="{C0E16CAA-9690-4795-B4EC-2C60812C4E2A}"/>
    <cellStyle name="Heading 3 2 4 3 3 4 11" xfId="14385" xr:uid="{2AAC4761-2185-425B-9925-184B7F8C4637}"/>
    <cellStyle name="Heading 3 2 4 3 3 4 2" xfId="3684" xr:uid="{D7B434F4-15CD-466B-A2C8-8D7E30777AC1}"/>
    <cellStyle name="Heading 3 2 4 3 3 4 2 2" xfId="7302" xr:uid="{1B0951D8-AFB8-4B6B-9602-DE4EE07D43BD}"/>
    <cellStyle name="Heading 3 2 4 3 3 4 2 2 2" xfId="13552" xr:uid="{375D2716-3C5C-4D9C-AB22-F3D0603080C9}"/>
    <cellStyle name="Heading 3 2 4 3 3 4 2 2 2 2" xfId="27785" xr:uid="{BEAB45B4-0B92-46C8-A3F5-29517210E1D2}"/>
    <cellStyle name="Heading 3 2 4 3 3 4 2 2 3" xfId="19612" xr:uid="{668C1DA1-6D0D-47C9-BBA0-80953B2DB546}"/>
    <cellStyle name="Heading 3 2 4 3 3 4 2 2 4" xfId="21886" xr:uid="{E248C241-F937-4FED-B408-89697B237EB4}"/>
    <cellStyle name="Heading 3 2 4 3 3 4 2 3" xfId="10634" xr:uid="{E5D63A4A-976C-480D-8367-AAED6A53DA3E}"/>
    <cellStyle name="Heading 3 2 4 3 3 4 2 3 2" xfId="24869" xr:uid="{CBD3C4CD-6B58-499E-9015-FF45607279C8}"/>
    <cellStyle name="Heading 3 2 4 3 3 4 2 4" xfId="16661" xr:uid="{441CF279-8C44-48DB-AC06-6C5487CFDEE7}"/>
    <cellStyle name="Heading 3 2 4 3 3 4 2 5" xfId="20591" xr:uid="{7090ABF3-5E55-41A6-B75A-3881C59D42CE}"/>
    <cellStyle name="Heading 3 2 4 3 3 4 3" xfId="4274" xr:uid="{68019360-6242-476A-A606-DF56146458B7}"/>
    <cellStyle name="Heading 3 2 4 3 3 4 3 2" xfId="11175" xr:uid="{01190E20-5AAA-4E91-87E6-0ACB9654A985}"/>
    <cellStyle name="Heading 3 2 4 3 3 4 3 2 2" xfId="25410" xr:uid="{AFC40153-7770-4181-B96A-0BC23F531CE4}"/>
    <cellStyle name="Heading 3 2 4 3 3 4 3 3" xfId="17202" xr:uid="{7802FF6D-C0F0-4B9F-A763-5AA7BA0828D8}"/>
    <cellStyle name="Heading 3 2 4 3 3 4 3 4" xfId="20843" xr:uid="{1C263521-C5D1-498A-A7EE-F3C412A1A9F0}"/>
    <cellStyle name="Heading 3 2 4 3 3 4 4" xfId="6012" xr:uid="{147AA5D1-EA84-450A-BB90-B7647ECCAC05}"/>
    <cellStyle name="Heading 3 2 4 3 3 4 4 2" xfId="9343" xr:uid="{1AA5021D-344C-421C-8565-1483400AF623}"/>
    <cellStyle name="Heading 3 2 4 3 3 4 4 2 2" xfId="23583" xr:uid="{EB7546C8-BA94-4BCB-B3C3-D39EA40B5820}"/>
    <cellStyle name="Heading 3 2 4 3 3 4 4 3" xfId="15378" xr:uid="{63947CAA-013B-434E-8B13-A1268316CDE4}"/>
    <cellStyle name="Heading 3 2 4 3 3 4 4 4" xfId="21666" xr:uid="{4643EDB0-A74C-4393-8796-E848EA769086}"/>
    <cellStyle name="Heading 3 2 4 3 3 4 5" xfId="5038" xr:uid="{B6619636-273A-432A-B173-5417BED5205C}"/>
    <cellStyle name="Heading 3 2 4 3 3 4 5 2" xfId="11914" xr:uid="{9104FF1E-E0A1-46F3-B13B-6CBB316AD51E}"/>
    <cellStyle name="Heading 3 2 4 3 3 4 5 2 2" xfId="26147" xr:uid="{62903828-7873-4D16-A996-4F36E338B9DA}"/>
    <cellStyle name="Heading 3 2 4 3 3 4 5 3" xfId="17966" xr:uid="{F2969D21-DBD7-4DD9-AF6C-796AAD7D3960}"/>
    <cellStyle name="Heading 3 2 4 3 3 4 5 4" xfId="21310" xr:uid="{5BC7DCF3-84E1-41A3-BE2A-BD4CDCA104D0}"/>
    <cellStyle name="Heading 3 2 4 3 3 4 6" xfId="4833" xr:uid="{09FBCB7F-CB52-4043-88BB-898ABC865759}"/>
    <cellStyle name="Heading 3 2 4 3 3 4 6 2" xfId="11711" xr:uid="{ED977875-60B0-46D6-AC8E-E0AB4A7599EB}"/>
    <cellStyle name="Heading 3 2 4 3 3 4 6 2 2" xfId="25944" xr:uid="{87383B24-BEE9-4437-8622-3173D782B899}"/>
    <cellStyle name="Heading 3 2 4 3 3 4 6 3" xfId="17761" xr:uid="{E22DD4D3-2F80-4637-9AAF-E1B3376BCD55}"/>
    <cellStyle name="Heading 3 2 4 3 3 4 6 4" xfId="21177" xr:uid="{3CBBC6B1-B67C-4B56-BD93-77552FBF51E4}"/>
    <cellStyle name="Heading 3 2 4 3 3 4 7" xfId="4897" xr:uid="{67D71F4E-A75D-4A4C-9E72-6D9D8444ABCD}"/>
    <cellStyle name="Heading 3 2 4 3 3 4 7 2" xfId="17825" xr:uid="{DDAB42E1-0119-4477-8865-4E168EA465A4}"/>
    <cellStyle name="Heading 3 2 4 3 3 4 7 3" xfId="21216" xr:uid="{4B72F4F8-1779-4B54-93BA-117C3ED61AF5}"/>
    <cellStyle name="Heading 3 2 4 3 3 4 8" xfId="8491" xr:uid="{2C0936A6-0B4E-4483-9446-46D4D44FEA68}"/>
    <cellStyle name="Heading 3 2 4 3 3 4 8 2" xfId="22741" xr:uid="{B1FCB841-EB58-48E6-9902-925C168A9647}"/>
    <cellStyle name="Heading 3 2 4 3 3 4 9" xfId="8962" xr:uid="{1E294799-E48E-4F2F-8750-8DE20AF757D5}"/>
    <cellStyle name="Heading 3 2 4 3 3 4 9 2" xfId="23206" xr:uid="{56D23A6D-3A1D-470A-873B-7034D43A026E}"/>
    <cellStyle name="Heading 3 2 4 3 3 5" xfId="2490" xr:uid="{48795650-4592-4E54-AED6-75A5E6D2F1DF}"/>
    <cellStyle name="Heading 3 2 4 3 3 5 10" xfId="20515" xr:uid="{7A9B85B3-7F18-44CA-8FDC-F348347684BD}"/>
    <cellStyle name="Heading 3 2 4 3 3 5 2" xfId="3618" xr:uid="{35C4DA2A-30D0-48B2-BE06-52E43D91BF1E}"/>
    <cellStyle name="Heading 3 2 4 3 3 5 2 2" xfId="7248" xr:uid="{F89D0546-2B3E-4641-BE23-DDBD677D4D18}"/>
    <cellStyle name="Heading 3 2 4 3 3 5 2 2 2" xfId="13498" xr:uid="{CA95CADD-77E2-463C-A524-E10374722E2A}"/>
    <cellStyle name="Heading 3 2 4 3 3 5 2 2 2 2" xfId="27731" xr:uid="{0291EFEF-02EE-40F3-BBC6-994CB41CA6E7}"/>
    <cellStyle name="Heading 3 2 4 3 3 5 2 2 3" xfId="19558" xr:uid="{169AE6F7-075E-4974-A83B-7D9B40A401DF}"/>
    <cellStyle name="Heading 3 2 4 3 3 5 2 2 4" xfId="21832" xr:uid="{C33112AE-1162-4E90-A42F-F87152628C9D}"/>
    <cellStyle name="Heading 3 2 4 3 3 5 2 3" xfId="10581" xr:uid="{3301D7B3-4856-4037-8BF6-AD3327BD7689}"/>
    <cellStyle name="Heading 3 2 4 3 3 5 2 3 2" xfId="24819" xr:uid="{150D1513-63E8-43A6-AEAB-8C5546988382}"/>
    <cellStyle name="Heading 3 2 4 3 3 5 2 4" xfId="16611" xr:uid="{B918A96C-162B-460A-8450-EAC6A37C6B02}"/>
    <cellStyle name="Heading 3 2 4 3 3 5 2 5" xfId="20541" xr:uid="{472F55F9-8258-4F12-85F8-B6C07BA2A3E6}"/>
    <cellStyle name="Heading 3 2 4 3 3 5 3" xfId="4224" xr:uid="{AB753540-C810-4C7C-9B8B-2D5E7FDFDC6A}"/>
    <cellStyle name="Heading 3 2 4 3 3 5 3 2" xfId="11125" xr:uid="{F25A3DBF-A39B-4150-8C2C-A99BAC3090A9}"/>
    <cellStyle name="Heading 3 2 4 3 3 5 3 2 2" xfId="25360" xr:uid="{6C1668EB-2582-4105-8DD5-9D64AD166C15}"/>
    <cellStyle name="Heading 3 2 4 3 3 5 3 3" xfId="17152" xr:uid="{0E2AAFF3-8240-41FD-9A12-D40CDCBDDE2F}"/>
    <cellStyle name="Heading 3 2 4 3 3 5 3 4" xfId="20793" xr:uid="{4840A49F-BBEC-44BF-A6AC-B69C32F55DE0}"/>
    <cellStyle name="Heading 3 2 4 3 3 5 4" xfId="6154" xr:uid="{718F17F1-40C6-4C39-B091-237CA34968A2}"/>
    <cellStyle name="Heading 3 2 4 3 3 5 4 2" xfId="9485" xr:uid="{85BA721D-1CA5-4583-B4BE-EB9901F7F69F}"/>
    <cellStyle name="Heading 3 2 4 3 3 5 4 2 2" xfId="23725" xr:uid="{75797BF7-58E3-4B41-A441-A28733042C72}"/>
    <cellStyle name="Heading 3 2 4 3 3 5 4 3" xfId="15520" xr:uid="{B3F7E89C-76C3-4A43-8F53-0FD4E1706CAA}"/>
    <cellStyle name="Heading 3 2 4 3 3 5 4 4" xfId="21805" xr:uid="{47C893D8-41F4-4427-80D3-8D93009CFE4D}"/>
    <cellStyle name="Heading 3 2 4 3 3 5 5" xfId="4982" xr:uid="{1D739D54-EEEC-421A-B137-2C347276F033}"/>
    <cellStyle name="Heading 3 2 4 3 3 5 5 2" xfId="11858" xr:uid="{B9752143-6E9D-4CCE-8E9B-2A4402BDD44D}"/>
    <cellStyle name="Heading 3 2 4 3 3 5 5 2 2" xfId="26091" xr:uid="{9849D1A3-2FE0-403D-9AA2-136FC5AC9AE9}"/>
    <cellStyle name="Heading 3 2 4 3 3 5 5 3" xfId="17910" xr:uid="{3849A9A8-FD83-4302-AD83-C0A7960B96D1}"/>
    <cellStyle name="Heading 3 2 4 3 3 5 5 4" xfId="21254" xr:uid="{F0A0150C-74D7-494B-A4F8-834E0DCC111C}"/>
    <cellStyle name="Heading 3 2 4 3 3 5 6" xfId="7260" xr:uid="{85EF0F2C-B306-40B4-A2BD-57CD61E10DBC}"/>
    <cellStyle name="Heading 3 2 4 3 3 5 6 2" xfId="13510" xr:uid="{73B04529-7411-475E-AFB8-39134B6F7026}"/>
    <cellStyle name="Heading 3 2 4 3 3 5 6 2 2" xfId="27743" xr:uid="{F7EC0AA5-D884-4EE0-993A-BB4F4EC1D734}"/>
    <cellStyle name="Heading 3 2 4 3 3 5 6 3" xfId="19570" xr:uid="{CBF3307B-D315-4D45-9AE4-6866369E7FC9}"/>
    <cellStyle name="Heading 3 2 4 3 3 5 6 4" xfId="21844" xr:uid="{EA6147AA-49CA-49DA-91C4-88F86BEC669D}"/>
    <cellStyle name="Heading 3 2 4 3 3 5 7" xfId="8005" xr:uid="{03D17F91-0999-4BAD-8925-8D43A0CE693C}"/>
    <cellStyle name="Heading 3 2 4 3 3 5 7 2" xfId="20313" xr:uid="{A9182B54-3FFF-45C9-BB31-3ABBBD6702E5}"/>
    <cellStyle name="Heading 3 2 4 3 3 5 7 3" xfId="22295" xr:uid="{EBFE551F-2CDC-4FCB-A9F6-1B84AD5B552D}"/>
    <cellStyle name="Heading 3 2 4 3 3 5 8" xfId="8435" xr:uid="{9B2B259E-56BE-4CD5-A02D-712B60C3AAF9}"/>
    <cellStyle name="Heading 3 2 4 3 3 5 8 2" xfId="22687" xr:uid="{859A90D0-3616-43D1-9F75-B6E232B2346E}"/>
    <cellStyle name="Heading 3 2 4 3 3 5 9" xfId="14477" xr:uid="{54AB3FC2-4516-477B-B66B-E94ACE3A6755}"/>
    <cellStyle name="Heading 3 2 4 3 4" xfId="1186" xr:uid="{F4A24612-2906-4A1D-8802-A78E69FA5061}"/>
    <cellStyle name="Heading 3 2 4 3 4 2" xfId="1433" xr:uid="{9A6CC0A0-0C8F-4981-B7D5-FD24EA9D4A3A}"/>
    <cellStyle name="Heading 3 2 4 3 4 2 10" xfId="14609" xr:uid="{D17457BF-AECB-44F2-93E8-0533DF3D3AEA}"/>
    <cellStyle name="Heading 3 2 4 3 4 2 11" xfId="14124" xr:uid="{21E811D0-07A5-4AAB-94CE-1FE8B722FCE4}"/>
    <cellStyle name="Heading 3 2 4 3 4 2 2" xfId="3768" xr:uid="{0252E2A9-3D54-4030-80F7-68E7E5E487FA}"/>
    <cellStyle name="Heading 3 2 4 3 4 2 2 2" xfId="7384" xr:uid="{BA198EFB-3DFE-46C2-92D3-1B3C156256A0}"/>
    <cellStyle name="Heading 3 2 4 3 4 2 2 2 2" xfId="13634" xr:uid="{E956839C-BA00-4129-A2E2-75EF9EA691E5}"/>
    <cellStyle name="Heading 3 2 4 3 4 2 2 2 2 2" xfId="27867" xr:uid="{9F337481-8B4E-4923-B9A2-259CD3529D33}"/>
    <cellStyle name="Heading 3 2 4 3 4 2 2 2 3" xfId="19694" xr:uid="{8B2C1EC0-1181-499C-8206-122E2E2D4729}"/>
    <cellStyle name="Heading 3 2 4 3 4 2 2 2 4" xfId="21968" xr:uid="{6AE1E5E6-3264-4D22-8DBF-8F8BE957BCD7}"/>
    <cellStyle name="Heading 3 2 4 3 4 2 2 3" xfId="10716" xr:uid="{9E6B2BEB-3B45-45A0-8C0F-D15905D728D5}"/>
    <cellStyle name="Heading 3 2 4 3 4 2 2 3 2" xfId="24951" xr:uid="{10569E41-8FFD-4871-8973-C11CD686DB96}"/>
    <cellStyle name="Heading 3 2 4 3 4 2 2 4" xfId="16743" xr:uid="{107F6E85-FA0F-4760-AA23-0BB22257E1EF}"/>
    <cellStyle name="Heading 3 2 4 3 4 2 2 5" xfId="20673" xr:uid="{7ED17F77-D051-4C39-AFBF-84A185A3A7D1}"/>
    <cellStyle name="Heading 3 2 4 3 4 2 3" xfId="4356" xr:uid="{0333C596-6848-4DBE-8BD4-56FE7CB3081E}"/>
    <cellStyle name="Heading 3 2 4 3 4 2 3 2" xfId="11257" xr:uid="{7B5BAE1A-BD10-4031-A009-20734E842B60}"/>
    <cellStyle name="Heading 3 2 4 3 4 2 3 2 2" xfId="25492" xr:uid="{A016A01F-B2AF-4649-B6C1-BD54BD19A121}"/>
    <cellStyle name="Heading 3 2 4 3 4 2 3 3" xfId="17284" xr:uid="{B1696561-F03C-445E-9448-9DF587FE5E96}"/>
    <cellStyle name="Heading 3 2 4 3 4 2 3 4" xfId="20925" xr:uid="{852C28A7-F20B-4541-8956-0051941C1494}"/>
    <cellStyle name="Heading 3 2 4 3 4 2 4" xfId="5966" xr:uid="{EC89BFC0-7574-43A7-B30D-5C4A1F2625CD}"/>
    <cellStyle name="Heading 3 2 4 3 4 2 4 2" xfId="9297" xr:uid="{8F57E3A1-7C2B-4956-945C-C94357270C23}"/>
    <cellStyle name="Heading 3 2 4 3 4 2 4 2 2" xfId="23537" xr:uid="{AD429B57-8D54-4772-B76D-D92B65D54DEE}"/>
    <cellStyle name="Heading 3 2 4 3 4 2 4 3" xfId="15332" xr:uid="{475251DD-1E6A-4E54-91E5-6EE318DA3B62}"/>
    <cellStyle name="Heading 3 2 4 3 4 2 4 4" xfId="21624" xr:uid="{28EE8E57-FF62-4984-AD7C-0E8320530139}"/>
    <cellStyle name="Heading 3 2 4 3 4 2 5" xfId="5120" xr:uid="{FB1F0605-4EC8-49F2-8DCA-74825773B6EF}"/>
    <cellStyle name="Heading 3 2 4 3 4 2 5 2" xfId="11996" xr:uid="{A8DCCE70-5F59-4F70-ACDC-B4838A511CB5}"/>
    <cellStyle name="Heading 3 2 4 3 4 2 5 2 2" xfId="26229" xr:uid="{A845B22F-8531-4569-BAE8-EB780708BFFF}"/>
    <cellStyle name="Heading 3 2 4 3 4 2 5 3" xfId="18048" xr:uid="{72DA86C0-4737-43DE-96EA-08EA50B88FE3}"/>
    <cellStyle name="Heading 3 2 4 3 4 2 5 4" xfId="21392" xr:uid="{59CFCC0F-8627-44EF-8351-9C9F52659814}"/>
    <cellStyle name="Heading 3 2 4 3 4 2 6" xfId="5258" xr:uid="{9AEE4836-B752-4446-99D5-D9B1DCB452FB}"/>
    <cellStyle name="Heading 3 2 4 3 4 2 6 2" xfId="12132" xr:uid="{9E157A0B-11AD-4782-B17F-ED1AA349316B}"/>
    <cellStyle name="Heading 3 2 4 3 4 2 6 2 2" xfId="26365" xr:uid="{BD649607-9E4F-47C3-9200-E56A7B056669}"/>
    <cellStyle name="Heading 3 2 4 3 4 2 6 3" xfId="18186" xr:uid="{E61BACE5-BF18-4C86-91DF-FE81717123D5}"/>
    <cellStyle name="Heading 3 2 4 3 4 2 6 4" xfId="21517" xr:uid="{03B7B270-5050-400D-8A93-CAAA120586BB}"/>
    <cellStyle name="Heading 3 2 4 3 4 2 7" xfId="7804" xr:uid="{26DCFEF7-4A9F-4BCF-876B-36F944F75BFD}"/>
    <cellStyle name="Heading 3 2 4 3 4 2 7 2" xfId="20112" xr:uid="{0866E773-A6E1-4EF9-80AF-B493B97520A4}"/>
    <cellStyle name="Heading 3 2 4 3 4 2 7 3" xfId="22094" xr:uid="{0EC0371E-F41B-40C9-89F2-844F9E16F9E9}"/>
    <cellStyle name="Heading 3 2 4 3 4 2 8" xfId="8574" xr:uid="{507AB148-17CA-423A-BF21-F11A5AFFD996}"/>
    <cellStyle name="Heading 3 2 4 3 4 2 8 2" xfId="22823" xr:uid="{234C066A-A022-4EB0-8FDA-F7BBD47F1D81}"/>
    <cellStyle name="Heading 3 2 4 3 4 2 9" xfId="8863" xr:uid="{FA2A535E-467D-4E86-A47D-287338FAEFDA}"/>
    <cellStyle name="Heading 3 2 4 3 4 2 9 2" xfId="23107" xr:uid="{E481EA1F-C416-4E3E-B799-DD23802FB7C3}"/>
    <cellStyle name="Heading 3 2 4 3 4 3" xfId="2497" xr:uid="{4C0EC648-9EF0-44F0-B68B-7BA8AB9E7164}"/>
    <cellStyle name="Heading 3 2 4 3 4 3 10" xfId="20520" xr:uid="{1E46C136-0B3C-44DA-A9AC-C79310EF9AF2}"/>
    <cellStyle name="Heading 3 2 4 3 4 3 2" xfId="3854" xr:uid="{407C0C1E-8646-4812-A776-E0BEF46679E2}"/>
    <cellStyle name="Heading 3 2 4 3 4 3 2 2" xfId="7469" xr:uid="{71A850AF-CDBE-4E66-A0CC-034831DDD281}"/>
    <cellStyle name="Heading 3 2 4 3 4 3 2 2 2" xfId="13719" xr:uid="{E6CEC3DC-0F0F-4C23-AD61-3199823F2670}"/>
    <cellStyle name="Heading 3 2 4 3 4 3 2 2 2 2" xfId="27952" xr:uid="{7B69FF72-AEFF-4DE3-80EF-487A6AB3DB16}"/>
    <cellStyle name="Heading 3 2 4 3 4 3 2 2 3" xfId="19779" xr:uid="{8219E510-C680-4674-8851-43883EBC3071}"/>
    <cellStyle name="Heading 3 2 4 3 4 3 2 2 4" xfId="22053" xr:uid="{41A5BB43-34A6-4480-90A0-A750BEFA8E4C}"/>
    <cellStyle name="Heading 3 2 4 3 4 3 2 3" xfId="10800" xr:uid="{0FADD46D-33EC-456A-BBB6-B60A9A244435}"/>
    <cellStyle name="Heading 3 2 4 3 4 3 2 3 2" xfId="25035" xr:uid="{901F7355-D1D5-40D7-B2EF-F014BA8EB7D1}"/>
    <cellStyle name="Heading 3 2 4 3 4 3 2 4" xfId="16827" xr:uid="{8B14043D-3954-42C3-8469-D0B0AE89635D}"/>
    <cellStyle name="Heading 3 2 4 3 4 3 2 5" xfId="20757" xr:uid="{4EA272DE-E843-41E0-9F79-42B1C7DDC741}"/>
    <cellStyle name="Heading 3 2 4 3 4 3 3" xfId="4440" xr:uid="{4ECA41D5-8A72-4CF8-B418-BDF620B52A82}"/>
    <cellStyle name="Heading 3 2 4 3 4 3 3 2" xfId="11341" xr:uid="{D7236242-5C20-49A0-AC01-290F9830F3A2}"/>
    <cellStyle name="Heading 3 2 4 3 4 3 3 2 2" xfId="25576" xr:uid="{DB28FB1F-51DB-45C7-82DE-CC2B56AF9EB3}"/>
    <cellStyle name="Heading 3 2 4 3 4 3 3 3" xfId="17368" xr:uid="{02DFB692-BFB4-4908-BE14-369741E71809}"/>
    <cellStyle name="Heading 3 2 4 3 4 3 3 4" xfId="21009" xr:uid="{4303B9F8-7200-4E05-A17E-B9D2356D490A}"/>
    <cellStyle name="Heading 3 2 4 3 4 3 4" xfId="6161" xr:uid="{CD230AE2-971B-4571-BFA9-7BC1E709280C}"/>
    <cellStyle name="Heading 3 2 4 3 4 3 4 2" xfId="9492" xr:uid="{3C767BD5-5225-4711-AD8F-D047E7B98B26}"/>
    <cellStyle name="Heading 3 2 4 3 4 3 4 2 2" xfId="23732" xr:uid="{5FA8B750-E847-43A0-BAA3-235C1B2B6AC2}"/>
    <cellStyle name="Heading 3 2 4 3 4 3 4 3" xfId="15527" xr:uid="{85141489-5F2B-46C3-9A46-A0D6C49D3272}"/>
    <cellStyle name="Heading 3 2 4 3 4 3 4 4" xfId="21810" xr:uid="{D70C94D4-B32B-4622-8DBF-D9CC9878DA8B}"/>
    <cellStyle name="Heading 3 2 4 3 4 3 5" xfId="5206" xr:uid="{A407318F-EE74-492B-ABA9-D4D9A359DFDB}"/>
    <cellStyle name="Heading 3 2 4 3 4 3 5 2" xfId="12082" xr:uid="{D27D8175-6B64-4156-BA36-EBA0CB6EFEFA}"/>
    <cellStyle name="Heading 3 2 4 3 4 3 5 2 2" xfId="26315" xr:uid="{4F605DEF-C850-4258-9C07-F506B4006115}"/>
    <cellStyle name="Heading 3 2 4 3 4 3 5 3" xfId="18134" xr:uid="{281D2A60-1CE0-46CA-A7AF-104CEF775382}"/>
    <cellStyle name="Heading 3 2 4 3 4 3 5 4" xfId="21478" xr:uid="{9A05DE7D-A2AB-4B26-B69F-51DB75EFBEBC}"/>
    <cellStyle name="Heading 3 2 4 3 4 3 6" xfId="4511" xr:uid="{7DD8B810-9690-484F-B1BB-E5DAD5F05E19}"/>
    <cellStyle name="Heading 3 2 4 3 4 3 6 2" xfId="11407" xr:uid="{C7E847E0-88F3-4063-A4FA-52D3D5F2AC2E}"/>
    <cellStyle name="Heading 3 2 4 3 4 3 6 2 2" xfId="25640" xr:uid="{68F49C05-FCB5-49A8-9267-0B991ED770A9}"/>
    <cellStyle name="Heading 3 2 4 3 4 3 6 3" xfId="17439" xr:uid="{754C6FFA-1D72-43D5-BEB3-55A6435B3A79}"/>
    <cellStyle name="Heading 3 2 4 3 4 3 6 4" xfId="21052" xr:uid="{8DEDE8BF-F74C-4F47-AEA4-93FAB96BD565}"/>
    <cellStyle name="Heading 3 2 4 3 4 3 7" xfId="7868" xr:uid="{42489CB9-3419-49B2-92EB-2F008459421D}"/>
    <cellStyle name="Heading 3 2 4 3 4 3 7 2" xfId="20176" xr:uid="{2CFF3842-CBCC-480E-864D-E60D7900C87A}"/>
    <cellStyle name="Heading 3 2 4 3 4 3 7 3" xfId="22158" xr:uid="{21A73EA6-E906-4769-B312-22ACCFC62211}"/>
    <cellStyle name="Heading 3 2 4 3 4 3 8" xfId="8660" xr:uid="{0743ABF4-ED33-4C28-84C3-51EAC51D9BAC}"/>
    <cellStyle name="Heading 3 2 4 3 4 3 8 2" xfId="22908" xr:uid="{DDCABC66-67CD-4710-A210-3B1EA8C8D7F9}"/>
    <cellStyle name="Heading 3 2 4 3 4 3 9" xfId="14693" xr:uid="{46C5926B-E31D-4B13-AB03-7B70FF83AE9C}"/>
    <cellStyle name="Heading 3 2 4 3 5" xfId="1187" xr:uid="{331100F9-D5AE-4F62-B9E1-EAE40EA87ACB}"/>
    <cellStyle name="Heading 3 2 4 3 5 2" xfId="1434" xr:uid="{80FC4DE7-A785-4028-A9C5-648C79E4E139}"/>
    <cellStyle name="Heading 3 2 4 3 5 2 10" xfId="14610" xr:uid="{879A8705-FE0C-46A6-A677-BD5EFA5FC5A1}"/>
    <cellStyle name="Heading 3 2 4 3 5 2 11" xfId="14372" xr:uid="{04CD96EE-9375-4957-AC0C-E322F2C4A0EE}"/>
    <cellStyle name="Heading 3 2 4 3 5 2 2" xfId="3769" xr:uid="{808E080C-AA07-4039-BFD0-70E068838920}"/>
    <cellStyle name="Heading 3 2 4 3 5 2 2 2" xfId="7385" xr:uid="{3F97789F-72C6-4D2B-9F48-97452EECA02E}"/>
    <cellStyle name="Heading 3 2 4 3 5 2 2 2 2" xfId="13635" xr:uid="{E632867E-946B-43B4-ADED-F93914DF91B0}"/>
    <cellStyle name="Heading 3 2 4 3 5 2 2 2 2 2" xfId="27868" xr:uid="{5BDD785C-023D-441B-A74D-191DBBAD6183}"/>
    <cellStyle name="Heading 3 2 4 3 5 2 2 2 3" xfId="19695" xr:uid="{8ED89F06-548F-481A-A35A-E562D3A0994B}"/>
    <cellStyle name="Heading 3 2 4 3 5 2 2 2 4" xfId="21969" xr:uid="{4DC78AE0-CE0A-49E7-A000-0861476561C6}"/>
    <cellStyle name="Heading 3 2 4 3 5 2 2 3" xfId="10717" xr:uid="{63CA96B7-434E-422C-818C-BE77505BE61A}"/>
    <cellStyle name="Heading 3 2 4 3 5 2 2 3 2" xfId="24952" xr:uid="{9E3242BA-99A8-4D20-B505-776314AD4ACC}"/>
    <cellStyle name="Heading 3 2 4 3 5 2 2 4" xfId="16744" xr:uid="{124BCD12-40C5-4283-BD19-DAC5717D2D00}"/>
    <cellStyle name="Heading 3 2 4 3 5 2 2 5" xfId="20674" xr:uid="{9730F95C-F1C8-493F-A28C-22FAC6BEF32D}"/>
    <cellStyle name="Heading 3 2 4 3 5 2 3" xfId="4357" xr:uid="{BDFDE1B8-6E38-499E-89C5-9EA058FF07B8}"/>
    <cellStyle name="Heading 3 2 4 3 5 2 3 2" xfId="11258" xr:uid="{D9245EC2-E32A-4DBB-B968-9F852764764E}"/>
    <cellStyle name="Heading 3 2 4 3 5 2 3 2 2" xfId="25493" xr:uid="{9CB95EA4-7E04-4F0C-8A40-54DB604A2135}"/>
    <cellStyle name="Heading 3 2 4 3 5 2 3 3" xfId="17285" xr:uid="{804ACF6B-E247-4A44-9374-713B44F727D3}"/>
    <cellStyle name="Heading 3 2 4 3 5 2 3 4" xfId="20926" xr:uid="{6730746C-664A-49E0-B88A-79ED010AE77F}"/>
    <cellStyle name="Heading 3 2 4 3 5 2 4" xfId="5996" xr:uid="{632DA6FF-876F-44D5-9051-3E4E5E183BA7}"/>
    <cellStyle name="Heading 3 2 4 3 5 2 4 2" xfId="9327" xr:uid="{8E16BAB6-BDF5-40C1-8545-BB218AE5DCB5}"/>
    <cellStyle name="Heading 3 2 4 3 5 2 4 2 2" xfId="23567" xr:uid="{4A7F00C8-A59C-4BD5-A5F4-C649765ABCD7}"/>
    <cellStyle name="Heading 3 2 4 3 5 2 4 3" xfId="15362" xr:uid="{534D172D-FC59-4437-8EE4-A200F1659B53}"/>
    <cellStyle name="Heading 3 2 4 3 5 2 4 4" xfId="21651" xr:uid="{ED6D6B0A-5504-4E5E-9B57-0A2842F34DCD}"/>
    <cellStyle name="Heading 3 2 4 3 5 2 5" xfId="5121" xr:uid="{C75575F7-77B5-4CDC-974E-A995004E9BFE}"/>
    <cellStyle name="Heading 3 2 4 3 5 2 5 2" xfId="11997" xr:uid="{CA828B2A-9EF0-4BFB-B45C-8A52032582F3}"/>
    <cellStyle name="Heading 3 2 4 3 5 2 5 2 2" xfId="26230" xr:uid="{E0AE1F4A-A70A-48D4-BE4F-E7A9FE768D9A}"/>
    <cellStyle name="Heading 3 2 4 3 5 2 5 3" xfId="18049" xr:uid="{5E0A259B-C3E9-41E2-B3C1-F1D0CF302B58}"/>
    <cellStyle name="Heading 3 2 4 3 5 2 5 4" xfId="21393" xr:uid="{EE63E9C5-C9B2-42C3-80FD-ECF5615917A8}"/>
    <cellStyle name="Heading 3 2 4 3 5 2 6" xfId="4518" xr:uid="{0075C2FE-F1AD-48B4-8F88-88AF4B64B02F}"/>
    <cellStyle name="Heading 3 2 4 3 5 2 6 2" xfId="11414" xr:uid="{3E52E765-FC26-4AC2-A975-664B23ADD1F1}"/>
    <cellStyle name="Heading 3 2 4 3 5 2 6 2 2" xfId="25647" xr:uid="{3F231F4B-2BCC-4383-88CA-E515B126C1AA}"/>
    <cellStyle name="Heading 3 2 4 3 5 2 6 3" xfId="17446" xr:uid="{E63D515B-A60A-4B0D-8252-9919D80D2791}"/>
    <cellStyle name="Heading 3 2 4 3 5 2 6 4" xfId="21059" xr:uid="{5ACBE4D2-2493-40A8-947D-10A5AB5780A4}"/>
    <cellStyle name="Heading 3 2 4 3 5 2 7" xfId="7946" xr:uid="{3806656A-1598-4BB6-BD49-C7E8B98EDCBB}"/>
    <cellStyle name="Heading 3 2 4 3 5 2 7 2" xfId="20254" xr:uid="{E97EDC0D-2691-4454-9CFA-EACAB6829446}"/>
    <cellStyle name="Heading 3 2 4 3 5 2 7 3" xfId="22236" xr:uid="{B97EABEA-39F9-4C8D-BEA5-837717619A2E}"/>
    <cellStyle name="Heading 3 2 4 3 5 2 8" xfId="8575" xr:uid="{4803E095-94A3-424E-B36B-B2DE8DB07D32}"/>
    <cellStyle name="Heading 3 2 4 3 5 2 8 2" xfId="22824" xr:uid="{EBEF9EA1-F917-4398-A225-0CF640E9C774}"/>
    <cellStyle name="Heading 3 2 4 3 5 2 9" xfId="8169" xr:uid="{50B81799-BD91-4A04-B511-1D3CCF424D3E}"/>
    <cellStyle name="Heading 3 2 4 3 5 2 9 2" xfId="22440" xr:uid="{B4C5CDFA-C580-4BFC-B09D-150DC1B6622F}"/>
    <cellStyle name="Heading 3 2 4 3 5 3" xfId="2419" xr:uid="{FFC85203-F6D5-462B-A529-95CC27972839}"/>
    <cellStyle name="Heading 3 2 4 3 5 3 10" xfId="20454" xr:uid="{5932BD11-09EF-47BF-858A-C1F02BEFC655}"/>
    <cellStyle name="Heading 3 2 4 3 5 3 2" xfId="3855" xr:uid="{E07D09B5-80CE-45B2-9887-0031F77606A9}"/>
    <cellStyle name="Heading 3 2 4 3 5 3 2 2" xfId="7470" xr:uid="{8F848F20-B2C6-4B6A-853C-85E0C5D2850F}"/>
    <cellStyle name="Heading 3 2 4 3 5 3 2 2 2" xfId="13720" xr:uid="{09818EB9-77C9-42B7-82A0-79C431D45C7A}"/>
    <cellStyle name="Heading 3 2 4 3 5 3 2 2 2 2" xfId="27953" xr:uid="{C3B7BCBA-6A6C-4B1C-A2B8-409290BBD866}"/>
    <cellStyle name="Heading 3 2 4 3 5 3 2 2 3" xfId="19780" xr:uid="{102EE4E4-3C17-401D-A575-9EA24C851AA2}"/>
    <cellStyle name="Heading 3 2 4 3 5 3 2 2 4" xfId="22054" xr:uid="{1EFB2F96-761C-4908-A0E7-45227F20FE1F}"/>
    <cellStyle name="Heading 3 2 4 3 5 3 2 3" xfId="10801" xr:uid="{05046960-88F6-4B0E-8C22-A6AA7242F65F}"/>
    <cellStyle name="Heading 3 2 4 3 5 3 2 3 2" xfId="25036" xr:uid="{FB6DF6AB-0B46-4EC7-BA5D-92BAD87863C7}"/>
    <cellStyle name="Heading 3 2 4 3 5 3 2 4" xfId="16828" xr:uid="{25D6A7DB-599D-49DA-9781-E78220C54080}"/>
    <cellStyle name="Heading 3 2 4 3 5 3 2 5" xfId="20758" xr:uid="{F1EA17D2-553A-4504-8672-4E84C99200CE}"/>
    <cellStyle name="Heading 3 2 4 3 5 3 3" xfId="4441" xr:uid="{2C6C22BB-3059-4888-9834-143AB1DF873F}"/>
    <cellStyle name="Heading 3 2 4 3 5 3 3 2" xfId="11342" xr:uid="{C2494C7F-86F5-4801-80FD-76E06331894C}"/>
    <cellStyle name="Heading 3 2 4 3 5 3 3 2 2" xfId="25577" xr:uid="{EF49EFF5-7837-482E-A43E-F88234082025}"/>
    <cellStyle name="Heading 3 2 4 3 5 3 3 3" xfId="17369" xr:uid="{F08479E6-86E9-48D7-A7D6-0114D8F0490C}"/>
    <cellStyle name="Heading 3 2 4 3 5 3 3 4" xfId="21010" xr:uid="{19F824C5-0E21-4B85-9E59-DF426BAE99CE}"/>
    <cellStyle name="Heading 3 2 4 3 5 3 4" xfId="6026" xr:uid="{D70D4EB1-E210-423B-BAB2-54323ED47A1B}"/>
    <cellStyle name="Heading 3 2 4 3 5 3 4 2" xfId="9357" xr:uid="{85FCC842-975C-4B69-A930-E59E43AFE8E9}"/>
    <cellStyle name="Heading 3 2 4 3 5 3 4 2 2" xfId="23597" xr:uid="{CDFABFB0-52AE-4C8D-A666-25960F0D164B}"/>
    <cellStyle name="Heading 3 2 4 3 5 3 4 3" xfId="15392" xr:uid="{3A5757B5-1E7E-4272-B1D5-7D2AF2236E3C}"/>
    <cellStyle name="Heading 3 2 4 3 5 3 4 4" xfId="21680" xr:uid="{5820714C-90B4-4734-965C-52062BE84E4E}"/>
    <cellStyle name="Heading 3 2 4 3 5 3 5" xfId="5207" xr:uid="{990A5ECB-A152-46A5-B2D9-FF7067CF43F7}"/>
    <cellStyle name="Heading 3 2 4 3 5 3 5 2" xfId="12083" xr:uid="{9C2DDBDC-C874-49D0-ACFA-495262CB6DBB}"/>
    <cellStyle name="Heading 3 2 4 3 5 3 5 2 2" xfId="26316" xr:uid="{60E37814-968A-4671-885C-E92C41C9229C}"/>
    <cellStyle name="Heading 3 2 4 3 5 3 5 3" xfId="18135" xr:uid="{4C07121A-15D3-4169-B601-1EBF920D439B}"/>
    <cellStyle name="Heading 3 2 4 3 5 3 5 4" xfId="21479" xr:uid="{D22C5ED3-072B-4590-9D44-BAC0CDBADA05}"/>
    <cellStyle name="Heading 3 2 4 3 5 3 6" xfId="4868" xr:uid="{33D1727A-6E12-4DD1-AB23-770A5787CDC0}"/>
    <cellStyle name="Heading 3 2 4 3 5 3 6 2" xfId="11746" xr:uid="{76A8CAF1-AE0C-4E3F-B5E4-032EC889F221}"/>
    <cellStyle name="Heading 3 2 4 3 5 3 6 2 2" xfId="25979" xr:uid="{DE552794-1281-4A33-90E7-CD0E54DE8B8E}"/>
    <cellStyle name="Heading 3 2 4 3 5 3 6 3" xfId="17796" xr:uid="{DD35CF73-6275-45A6-A1B3-C6EA91441F37}"/>
    <cellStyle name="Heading 3 2 4 3 5 3 6 4" xfId="21204" xr:uid="{0A5DFEB5-CA13-4137-890F-529905368E43}"/>
    <cellStyle name="Heading 3 2 4 3 5 3 7" xfId="7794" xr:uid="{96402025-5B1B-42D6-A782-018B6628F0FA}"/>
    <cellStyle name="Heading 3 2 4 3 5 3 7 2" xfId="20102" xr:uid="{8B3FD1B6-1BEE-4B5D-8295-CB0FFA242E3E}"/>
    <cellStyle name="Heading 3 2 4 3 5 3 7 3" xfId="22084" xr:uid="{9956B4A7-312C-435B-BF1E-7088E1F8D9DC}"/>
    <cellStyle name="Heading 3 2 4 3 5 3 8" xfId="8661" xr:uid="{422F31FC-1E24-4701-A233-A4BAFC0E6588}"/>
    <cellStyle name="Heading 3 2 4 3 5 3 8 2" xfId="22909" xr:uid="{D5FCD9A5-2052-4D3B-B5D0-B37C4F7C9C1E}"/>
    <cellStyle name="Heading 3 2 4 3 5 3 9" xfId="14694" xr:uid="{446C9BF1-255F-4E5A-AAB0-ABD9A996EA92}"/>
    <cellStyle name="Heading 3 2 4 3 6" xfId="1307" xr:uid="{78B55641-1B9F-4FBA-A1B2-AEB51F09CB72}"/>
    <cellStyle name="Heading 3 2 4 3 6 10" xfId="14486" xr:uid="{51A33989-2BB2-414F-B56C-ADF39A235724}"/>
    <cellStyle name="Heading 3 2 4 3 6 11" xfId="14235" xr:uid="{2F52EADC-BAEB-4453-BC33-98CA806D302D}"/>
    <cellStyle name="Heading 3 2 4 3 6 2" xfId="3630" xr:uid="{7826029F-72CF-4F2B-8610-80279F05F862}"/>
    <cellStyle name="Heading 3 2 4 3 6 2 2" xfId="7258" xr:uid="{82C8D028-14C8-4084-9D97-8DAF7530B3BC}"/>
    <cellStyle name="Heading 3 2 4 3 6 2 2 2" xfId="13508" xr:uid="{659F5E92-7840-435F-A0B7-96312D834DFD}"/>
    <cellStyle name="Heading 3 2 4 3 6 2 2 2 2" xfId="27741" xr:uid="{4827F903-F104-4ACF-8B8A-1D7E2D879C6E}"/>
    <cellStyle name="Heading 3 2 4 3 6 2 2 3" xfId="19568" xr:uid="{0307906D-F55B-4665-9D3F-6D728360B9B9}"/>
    <cellStyle name="Heading 3 2 4 3 6 2 2 4" xfId="21842" xr:uid="{37E02494-7895-49F8-8F54-2474BB8F1F02}"/>
    <cellStyle name="Heading 3 2 4 3 6 2 3" xfId="10590" xr:uid="{74B4512A-899F-4BD1-A23C-9676183BC415}"/>
    <cellStyle name="Heading 3 2 4 3 6 2 3 2" xfId="24828" xr:uid="{23507E3A-705C-4F92-9CD5-5CACA2542157}"/>
    <cellStyle name="Heading 3 2 4 3 6 2 4" xfId="16620" xr:uid="{0D2FFAA2-3050-4FF3-B660-CDD058C0A0AD}"/>
    <cellStyle name="Heading 3 2 4 3 6 2 5" xfId="20550" xr:uid="{F9953ABC-2582-47F1-8650-36B3361E11CD}"/>
    <cellStyle name="Heading 3 2 4 3 6 3" xfId="4233" xr:uid="{FC7D963C-868C-4ECB-A72F-BAC0536FDFD5}"/>
    <cellStyle name="Heading 3 2 4 3 6 3 2" xfId="11134" xr:uid="{52EF0643-12A5-4A57-B38A-0CDECBBB679E}"/>
    <cellStyle name="Heading 3 2 4 3 6 3 2 2" xfId="25369" xr:uid="{26A61960-6085-4FE5-B91B-2FE126B3144C}"/>
    <cellStyle name="Heading 3 2 4 3 6 3 3" xfId="17161" xr:uid="{B64CDAC0-FB08-474F-96BE-BDD18802C605}"/>
    <cellStyle name="Heading 3 2 4 3 6 3 4" xfId="20802" xr:uid="{8FC3D3EF-8E03-4928-8078-487123B991B0}"/>
    <cellStyle name="Heading 3 2 4 3 6 4" xfId="5947" xr:uid="{CE5AE0EE-E4E1-456A-83BB-B89D566C201B}"/>
    <cellStyle name="Heading 3 2 4 3 6 4 2" xfId="9278" xr:uid="{D8AD8913-BC87-498F-B394-B72ACC182368}"/>
    <cellStyle name="Heading 3 2 4 3 6 4 2 2" xfId="23518" xr:uid="{7B761193-19F6-4A4E-9AA1-AD938518A548}"/>
    <cellStyle name="Heading 3 2 4 3 6 4 3" xfId="15313" xr:uid="{FB83CB2B-B161-47F7-AC56-AB8CEA10303D}"/>
    <cellStyle name="Heading 3 2 4 3 6 4 4" xfId="21608" xr:uid="{75F91161-BEF3-43EA-8550-262E02B4DB6B}"/>
    <cellStyle name="Heading 3 2 4 3 6 5" xfId="4991" xr:uid="{FD509E98-8229-43BF-A466-2A00DA4CB229}"/>
    <cellStyle name="Heading 3 2 4 3 6 5 2" xfId="11867" xr:uid="{8137A812-5180-4F3E-868B-B474805D82CE}"/>
    <cellStyle name="Heading 3 2 4 3 6 5 2 2" xfId="26100" xr:uid="{2B88275C-3A0E-4EC1-98C5-29DE520C6938}"/>
    <cellStyle name="Heading 3 2 4 3 6 5 3" xfId="17919" xr:uid="{8355E12D-398F-42A9-AA3C-619EBDDBD8D1}"/>
    <cellStyle name="Heading 3 2 4 3 6 5 4" xfId="21263" xr:uid="{6D897ABA-C213-4570-AAD3-3FBFC22F1B48}"/>
    <cellStyle name="Heading 3 2 4 3 6 6" xfId="5788" xr:uid="{7F8B0937-8348-4294-9A30-0D75E6D193D8}"/>
    <cellStyle name="Heading 3 2 4 3 6 6 2" xfId="12321" xr:uid="{B0A97134-653A-4D80-9770-5F2512BEC3F5}"/>
    <cellStyle name="Heading 3 2 4 3 6 6 2 2" xfId="26554" xr:uid="{6636A1C1-89DA-4583-B273-7ACC7FB87C52}"/>
    <cellStyle name="Heading 3 2 4 3 6 6 3" xfId="18376" xr:uid="{F5BB4410-509E-4E2A-8044-D53FA7756640}"/>
    <cellStyle name="Heading 3 2 4 3 6 6 4" xfId="21536" xr:uid="{29B1C922-ED7F-4AFB-BAF4-2D11F82DA117}"/>
    <cellStyle name="Heading 3 2 4 3 6 7" xfId="4504" xr:uid="{05973A2E-4134-4E85-8427-9AFE6D3ECFDD}"/>
    <cellStyle name="Heading 3 2 4 3 6 7 2" xfId="17432" xr:uid="{DB38A75E-320C-447A-ACD2-2CB93ADFDD41}"/>
    <cellStyle name="Heading 3 2 4 3 6 7 3" xfId="21046" xr:uid="{BDE634FA-F80F-4EAB-9A98-9AC6E4953ABD}"/>
    <cellStyle name="Heading 3 2 4 3 6 8" xfId="8445" xr:uid="{12E6CDFB-BD8D-4D2F-9818-7AC0B9906A87}"/>
    <cellStyle name="Heading 3 2 4 3 6 8 2" xfId="22697" xr:uid="{9EEAB241-438B-4FC6-AEFC-F95F4F0FD79F}"/>
    <cellStyle name="Heading 3 2 4 3 6 9" xfId="8091" xr:uid="{D4910079-F178-4B6B-B968-BA961531C435}"/>
    <cellStyle name="Heading 3 2 4 3 6 9 2" xfId="22365" xr:uid="{74D32745-A4D3-4DC5-AF03-46DAE600D916}"/>
    <cellStyle name="Heading 3 2 4 3 7" xfId="2450" xr:uid="{D83BCE85-A32F-46C5-9A15-D6D980D5D352}"/>
    <cellStyle name="Heading 3 2 4 3 7 10" xfId="20484" xr:uid="{51095461-0BF3-400C-8625-A9601F22ADC5}"/>
    <cellStyle name="Heading 3 2 4 3 7 2" xfId="3622" xr:uid="{B58A7B45-AFE3-4429-A401-418D20B253A5}"/>
    <cellStyle name="Heading 3 2 4 3 7 2 2" xfId="7252" xr:uid="{6F37EB2C-89CF-4388-8FE0-6BA057B4BB0A}"/>
    <cellStyle name="Heading 3 2 4 3 7 2 2 2" xfId="13502" xr:uid="{3BD0E7C9-2C1B-455C-8BEF-BB7593ACA684}"/>
    <cellStyle name="Heading 3 2 4 3 7 2 2 2 2" xfId="27735" xr:uid="{0EBF98E3-68DA-4BF7-8C7C-7BE85B33BC68}"/>
    <cellStyle name="Heading 3 2 4 3 7 2 2 3" xfId="19562" xr:uid="{ECD47201-1AED-4F51-8356-57C546AB73BF}"/>
    <cellStyle name="Heading 3 2 4 3 7 2 2 4" xfId="21836" xr:uid="{713BCAE3-9467-4663-A535-C023B1358112}"/>
    <cellStyle name="Heading 3 2 4 3 7 2 3" xfId="10585" xr:uid="{D70996AF-9851-4CCE-AD5F-0317605D0D24}"/>
    <cellStyle name="Heading 3 2 4 3 7 2 3 2" xfId="24823" xr:uid="{F44D8CAC-AF09-4874-9AE9-AC0990CF044C}"/>
    <cellStyle name="Heading 3 2 4 3 7 2 4" xfId="16615" xr:uid="{F891F05E-1A8D-4D8E-8467-EE2AA551BED5}"/>
    <cellStyle name="Heading 3 2 4 3 7 2 5" xfId="20545" xr:uid="{8D53B7E9-1F09-48D0-B68E-F2FE4ABC17CD}"/>
    <cellStyle name="Heading 3 2 4 3 7 3" xfId="4228" xr:uid="{6E7D7EB8-8AB7-4402-9431-0571256A8047}"/>
    <cellStyle name="Heading 3 2 4 3 7 3 2" xfId="11129" xr:uid="{1D3DBF32-12E0-4126-B135-F5C1DA35B2F7}"/>
    <cellStyle name="Heading 3 2 4 3 7 3 2 2" xfId="25364" xr:uid="{5CF496C4-BC1E-4E35-A9D2-1457C660E374}"/>
    <cellStyle name="Heading 3 2 4 3 7 3 3" xfId="17156" xr:uid="{62119321-EA61-4F44-AFCD-84DC5098030E}"/>
    <cellStyle name="Heading 3 2 4 3 7 3 4" xfId="20797" xr:uid="{073557EE-D6CE-46D5-B555-59FAE0DFF0EC}"/>
    <cellStyle name="Heading 3 2 4 3 7 4" xfId="6095" xr:uid="{16759127-CD6A-41A8-B747-06493B82D672}"/>
    <cellStyle name="Heading 3 2 4 3 7 4 2" xfId="9426" xr:uid="{11AC97A7-90BD-4CAC-97FA-C7C65F89EAB2}"/>
    <cellStyle name="Heading 3 2 4 3 7 4 2 2" xfId="23666" xr:uid="{C560490F-F7F6-46F6-9BBA-B729AF711E92}"/>
    <cellStyle name="Heading 3 2 4 3 7 4 3" xfId="15461" xr:uid="{3318B5E1-2841-414B-9992-6833A618AFCD}"/>
    <cellStyle name="Heading 3 2 4 3 7 4 4" xfId="21749" xr:uid="{B6CC4832-01AF-4966-B92C-B7AA6B54C50C}"/>
    <cellStyle name="Heading 3 2 4 3 7 5" xfId="4986" xr:uid="{BCFB39CF-E5C4-47D1-B008-8F2E8CB03D1D}"/>
    <cellStyle name="Heading 3 2 4 3 7 5 2" xfId="11862" xr:uid="{F86A07BD-2190-4BD7-A436-262126CCCE70}"/>
    <cellStyle name="Heading 3 2 4 3 7 5 2 2" xfId="26095" xr:uid="{85A3981B-A88F-4572-A239-A3C346C50847}"/>
    <cellStyle name="Heading 3 2 4 3 7 5 3" xfId="17914" xr:uid="{4B8BFC07-1FC3-4AED-B174-48196BD6CB57}"/>
    <cellStyle name="Heading 3 2 4 3 7 5 4" xfId="21258" xr:uid="{31B56194-285C-4ADD-8508-65073E92E5A8}"/>
    <cellStyle name="Heading 3 2 4 3 7 6" xfId="7280" xr:uid="{1950156B-56C5-43BE-8013-B54574075F6B}"/>
    <cellStyle name="Heading 3 2 4 3 7 6 2" xfId="13530" xr:uid="{66A89CDD-067F-43DC-9084-A6B52FE9E7A1}"/>
    <cellStyle name="Heading 3 2 4 3 7 6 2 2" xfId="27763" xr:uid="{219E4E34-60C9-4C36-AC66-98737CB4CD90}"/>
    <cellStyle name="Heading 3 2 4 3 7 6 3" xfId="19590" xr:uid="{AE4BA790-A75C-4D8F-82CB-E7972CF34F0E}"/>
    <cellStyle name="Heading 3 2 4 3 7 6 4" xfId="21864" xr:uid="{D684A703-E068-4F3D-A464-865C6226FAE4}"/>
    <cellStyle name="Heading 3 2 4 3 7 7" xfId="7906" xr:uid="{47AD5CB3-D02F-4C2F-9750-CB4C9E86E724}"/>
    <cellStyle name="Heading 3 2 4 3 7 7 2" xfId="20214" xr:uid="{624C0CE2-C083-4D90-AF83-2C0DD1F07C5D}"/>
    <cellStyle name="Heading 3 2 4 3 7 7 3" xfId="22196" xr:uid="{B0A4BF35-9D0E-4544-9B17-1770652CACC0}"/>
    <cellStyle name="Heading 3 2 4 3 7 8" xfId="8439" xr:uid="{24E82D02-719C-4059-ADB7-A4E3BB4A5B4D}"/>
    <cellStyle name="Heading 3 2 4 3 7 8 2" xfId="22691" xr:uid="{E12D914A-AB1A-4943-B339-497DD5508A52}"/>
    <cellStyle name="Heading 3 2 4 3 7 9" xfId="14481" xr:uid="{A5BC18B9-AD91-4986-A216-BAF754B39A11}"/>
    <cellStyle name="Heading 3 2 4 3 8" xfId="28286" xr:uid="{4D5DC221-2B24-4D33-8FE7-B27021AA4282}"/>
    <cellStyle name="Heading 3 2 4 3 9" xfId="32287" xr:uid="{91C45FA1-965A-45B7-8120-9468533A0998}"/>
    <cellStyle name="Heading 3 2 4 4" xfId="948" xr:uid="{A3C4313D-2972-43BC-855C-6B5F828CC355}"/>
    <cellStyle name="Heading 3 2 4 4 2" xfId="1021" xr:uid="{43890E9A-C64F-4F6E-8D6E-CA2D6C8CA627}"/>
    <cellStyle name="Heading 3 2 4 4 2 2" xfId="1188" xr:uid="{264E8BBA-5AD4-44C0-AC7E-38EFA7674E13}"/>
    <cellStyle name="Heading 3 2 4 4 2 2 2" xfId="1435" xr:uid="{8CF6B8B7-EE6B-4B1F-A0A4-0D3C60D9E5FC}"/>
    <cellStyle name="Heading 3 2 4 4 2 2 2 10" xfId="14611" xr:uid="{5FB439E4-E9A9-4983-97FD-11627048E7DE}"/>
    <cellStyle name="Heading 3 2 4 4 2 2 2 11" xfId="15279" xr:uid="{DD0C530B-BBE2-4204-B95E-82EB29F43860}"/>
    <cellStyle name="Heading 3 2 4 4 2 2 2 2" xfId="3770" xr:uid="{3BF53F86-63AB-4F85-8D89-EB0138AF9081}"/>
    <cellStyle name="Heading 3 2 4 4 2 2 2 2 2" xfId="7386" xr:uid="{198D33F1-481A-4CCB-94BC-7FA3ABCDF55F}"/>
    <cellStyle name="Heading 3 2 4 4 2 2 2 2 2 2" xfId="13636" xr:uid="{C42AD0F3-0FC8-41FF-9D91-47E723F4DA3D}"/>
    <cellStyle name="Heading 3 2 4 4 2 2 2 2 2 2 2" xfId="27869" xr:uid="{5F8C9CD7-A467-4DFF-B500-7CCC7CDCE637}"/>
    <cellStyle name="Heading 3 2 4 4 2 2 2 2 2 3" xfId="19696" xr:uid="{DEF3639F-E5F7-4F84-80F8-D16C373C8E6B}"/>
    <cellStyle name="Heading 3 2 4 4 2 2 2 2 2 4" xfId="21970" xr:uid="{F61D7086-2EFE-46F2-BFEE-24D387F5F1BC}"/>
    <cellStyle name="Heading 3 2 4 4 2 2 2 2 3" xfId="10718" xr:uid="{CD2C781C-6653-4425-83F3-F14CA2A48E76}"/>
    <cellStyle name="Heading 3 2 4 4 2 2 2 2 3 2" xfId="24953" xr:uid="{E2CEA5D1-3DDD-466F-B8DC-3D66A570C24B}"/>
    <cellStyle name="Heading 3 2 4 4 2 2 2 2 4" xfId="16745" xr:uid="{E38C1E0F-26A2-410B-A724-59F7C1CDFD35}"/>
    <cellStyle name="Heading 3 2 4 4 2 2 2 2 5" xfId="20675" xr:uid="{4993C3F5-3995-4664-A368-1F5FB91DCB4D}"/>
    <cellStyle name="Heading 3 2 4 4 2 2 2 3" xfId="4358" xr:uid="{A9CE6542-72C6-4B87-8919-FC89162D8CCE}"/>
    <cellStyle name="Heading 3 2 4 4 2 2 2 3 2" xfId="11259" xr:uid="{1480C8CB-0104-423D-B934-B3A853288AFC}"/>
    <cellStyle name="Heading 3 2 4 4 2 2 2 3 2 2" xfId="25494" xr:uid="{DD54B24A-A258-43C6-9D32-4DA04F904FCA}"/>
    <cellStyle name="Heading 3 2 4 4 2 2 2 3 3" xfId="17286" xr:uid="{CEA06C41-E201-43AF-8798-487C8028E8C7}"/>
    <cellStyle name="Heading 3 2 4 4 2 2 2 3 4" xfId="20927" xr:uid="{55A2321E-E83A-474E-8E5C-DDAD244D01CE}"/>
    <cellStyle name="Heading 3 2 4 4 2 2 2 4" xfId="5932" xr:uid="{9B4B47FC-C0B1-4288-97B6-8CB2082A97DE}"/>
    <cellStyle name="Heading 3 2 4 4 2 2 2 4 2" xfId="9263" xr:uid="{FCFA0439-F1A3-498F-ADF5-19B6E89F0C4A}"/>
    <cellStyle name="Heading 3 2 4 4 2 2 2 4 2 2" xfId="23503" xr:uid="{286FB113-04F3-4B8C-8F61-B5E79B5BF7A4}"/>
    <cellStyle name="Heading 3 2 4 4 2 2 2 4 3" xfId="15298" xr:uid="{07F861A8-E161-42D3-A283-64B743080CA2}"/>
    <cellStyle name="Heading 3 2 4 4 2 2 2 4 4" xfId="21594" xr:uid="{EB207006-76BC-42AD-B1D2-64104079991F}"/>
    <cellStyle name="Heading 3 2 4 4 2 2 2 5" xfId="5122" xr:uid="{D19E9B2C-577F-460A-B68F-6E3C14B856A1}"/>
    <cellStyle name="Heading 3 2 4 4 2 2 2 5 2" xfId="11998" xr:uid="{3F032B32-218F-420C-A4EE-D6BAFDAB096D}"/>
    <cellStyle name="Heading 3 2 4 4 2 2 2 5 2 2" xfId="26231" xr:uid="{F1CDC059-C361-4AC4-87A1-D028EB84D2E6}"/>
    <cellStyle name="Heading 3 2 4 4 2 2 2 5 3" xfId="18050" xr:uid="{A0AF3DF8-B629-4C92-97EE-0D2D1DA5B59C}"/>
    <cellStyle name="Heading 3 2 4 4 2 2 2 5 4" xfId="21394" xr:uid="{71F1F5DB-E144-4148-92F6-FE3AA23D0FCD}"/>
    <cellStyle name="Heading 3 2 4 4 2 2 2 6" xfId="5842" xr:uid="{12872FAE-5D1B-4742-9EC2-EBC4D9B43529}"/>
    <cellStyle name="Heading 3 2 4 4 2 2 2 6 2" xfId="12354" xr:uid="{5CF1EF6A-366B-4E9F-B051-1D3AD83EBD69}"/>
    <cellStyle name="Heading 3 2 4 4 2 2 2 6 2 2" xfId="26587" xr:uid="{CE4F16EB-2602-483B-86AA-27E1B2C89290}"/>
    <cellStyle name="Heading 3 2 4 4 2 2 2 6 3" xfId="18412" xr:uid="{7DA05FEA-98C3-4062-BF87-17534A48DEFE}"/>
    <cellStyle name="Heading 3 2 4 4 2 2 2 6 4" xfId="21566" xr:uid="{362B7169-62D9-45F5-9416-363D954E0E31}"/>
    <cellStyle name="Heading 3 2 4 4 2 2 2 7" xfId="7876" xr:uid="{5D60E2B6-22A0-499E-82C4-8F50F55C279E}"/>
    <cellStyle name="Heading 3 2 4 4 2 2 2 7 2" xfId="20184" xr:uid="{0DA161F0-2B0F-4347-8B11-EF987061B9D1}"/>
    <cellStyle name="Heading 3 2 4 4 2 2 2 7 3" xfId="22166" xr:uid="{BE3D7D67-AFC3-44EB-89FF-189A5AD6DF4D}"/>
    <cellStyle name="Heading 3 2 4 4 2 2 2 8" xfId="8576" xr:uid="{27C164E1-CEDE-412D-A482-5436F1FB15A9}"/>
    <cellStyle name="Heading 3 2 4 4 2 2 2 8 2" xfId="22825" xr:uid="{BCB4C55B-F72D-4205-9FF0-E6550A96D273}"/>
    <cellStyle name="Heading 3 2 4 4 2 2 2 9" xfId="8059" xr:uid="{2E515D55-197B-4668-A631-F1C7A200FD47}"/>
    <cellStyle name="Heading 3 2 4 4 2 2 2 9 2" xfId="22339" xr:uid="{1D6737DF-43A0-4D62-A695-AC65DF1C114F}"/>
    <cellStyle name="Heading 3 2 4 4 2 2 3" xfId="2393" xr:uid="{6E6D9125-2E06-4D42-B8A5-BBB045B8EBB7}"/>
    <cellStyle name="Heading 3 2 4 4 2 2 3 10" xfId="20432" xr:uid="{C1E0884D-468B-4B6B-A290-66180822E5A5}"/>
    <cellStyle name="Heading 3 2 4 4 2 2 3 2" xfId="3856" xr:uid="{E23FE442-D154-4B2C-9361-FF948E725D3C}"/>
    <cellStyle name="Heading 3 2 4 4 2 2 3 2 2" xfId="7471" xr:uid="{215409D8-5CC7-4713-9A1E-8EAD55D7F7BF}"/>
    <cellStyle name="Heading 3 2 4 4 2 2 3 2 2 2" xfId="13721" xr:uid="{2A8EBF4C-8B04-40AC-B332-9F362095A0AD}"/>
    <cellStyle name="Heading 3 2 4 4 2 2 3 2 2 2 2" xfId="27954" xr:uid="{1158BE73-6C2C-48CE-A085-AE78512F633A}"/>
    <cellStyle name="Heading 3 2 4 4 2 2 3 2 2 3" xfId="19781" xr:uid="{38B62226-8144-4723-B90C-594C9BC96DC1}"/>
    <cellStyle name="Heading 3 2 4 4 2 2 3 2 2 4" xfId="22055" xr:uid="{63C2FE2A-644E-4844-92C0-1FA76ADF2E4B}"/>
    <cellStyle name="Heading 3 2 4 4 2 2 3 2 3" xfId="10802" xr:uid="{C0F8F1A6-ED00-4C56-A394-F1093E3446CC}"/>
    <cellStyle name="Heading 3 2 4 4 2 2 3 2 3 2" xfId="25037" xr:uid="{5A365539-CD32-4B9A-89ED-15F87FBE384A}"/>
    <cellStyle name="Heading 3 2 4 4 2 2 3 2 4" xfId="16829" xr:uid="{937B0BD7-9DAD-4CA1-9725-81B80AB5A9C5}"/>
    <cellStyle name="Heading 3 2 4 4 2 2 3 2 5" xfId="20759" xr:uid="{29D03E89-09AF-49FA-A49A-AD611B9C01F6}"/>
    <cellStyle name="Heading 3 2 4 4 2 2 3 3" xfId="4442" xr:uid="{8FA823D5-3E69-4B7D-BB06-4F78264D8972}"/>
    <cellStyle name="Heading 3 2 4 4 2 2 3 3 2" xfId="11343" xr:uid="{FE6274B8-5847-4909-B4CE-42EA524815AA}"/>
    <cellStyle name="Heading 3 2 4 4 2 2 3 3 2 2" xfId="25578" xr:uid="{FA8BE066-D00E-40AF-A8C8-B51D6C0A0392}"/>
    <cellStyle name="Heading 3 2 4 4 2 2 3 3 3" xfId="17370" xr:uid="{497EEE90-1401-4696-8074-5288F990D600}"/>
    <cellStyle name="Heading 3 2 4 4 2 2 3 3 4" xfId="21011" xr:uid="{9EE8CE2A-DFEE-4434-994B-80AB51504EC7}"/>
    <cellStyle name="Heading 3 2 4 4 2 2 3 4" xfId="5982" xr:uid="{B06D2131-8B10-4DF0-9FBB-67B11FF7E5CA}"/>
    <cellStyle name="Heading 3 2 4 4 2 2 3 4 2" xfId="9313" xr:uid="{A61B6F2A-8F3F-4AE7-BB90-BF366EC64217}"/>
    <cellStyle name="Heading 3 2 4 4 2 2 3 4 2 2" xfId="23553" xr:uid="{4BDDD654-C330-4B85-B597-AF3E2EECC2B5}"/>
    <cellStyle name="Heading 3 2 4 4 2 2 3 4 3" xfId="15348" xr:uid="{222F3626-7825-4AAC-A66F-BDB9AD6D0BFE}"/>
    <cellStyle name="Heading 3 2 4 4 2 2 3 4 4" xfId="21639" xr:uid="{60FC2BD4-BDF9-4CEA-82E0-E3465BB60794}"/>
    <cellStyle name="Heading 3 2 4 4 2 2 3 5" xfId="5208" xr:uid="{6166271B-7FF7-47CE-BD40-1E37E7FB2EF5}"/>
    <cellStyle name="Heading 3 2 4 4 2 2 3 5 2" xfId="12084" xr:uid="{43294239-4053-454D-B610-2FC9605971CC}"/>
    <cellStyle name="Heading 3 2 4 4 2 2 3 5 2 2" xfId="26317" xr:uid="{89D59565-714D-4BD4-8DDC-7BB80E19BD6A}"/>
    <cellStyle name="Heading 3 2 4 4 2 2 3 5 3" xfId="18136" xr:uid="{2FA3BAFF-04B6-48F4-880D-856936500A3B}"/>
    <cellStyle name="Heading 3 2 4 4 2 2 3 5 4" xfId="21480" xr:uid="{14429F9F-114B-4A27-84E9-23678C908764}"/>
    <cellStyle name="Heading 3 2 4 4 2 2 3 6" xfId="4848" xr:uid="{FCD39931-9060-4419-A770-812619EDB500}"/>
    <cellStyle name="Heading 3 2 4 4 2 2 3 6 2" xfId="11726" xr:uid="{4F8CFE63-12C1-40DC-B0AD-375AC152D4C4}"/>
    <cellStyle name="Heading 3 2 4 4 2 2 3 6 2 2" xfId="25959" xr:uid="{C5E70CBD-9335-4C0C-8FDA-7EAA23741F29}"/>
    <cellStyle name="Heading 3 2 4 4 2 2 3 6 3" xfId="17776" xr:uid="{2CE852A8-D86B-401D-9BAE-03BF8F63D3E0}"/>
    <cellStyle name="Heading 3 2 4 4 2 2 3 6 4" xfId="21192" xr:uid="{2B6C832D-37DC-4CF8-82C3-FD54A75331B7}"/>
    <cellStyle name="Heading 3 2 4 4 2 2 3 7" xfId="7951" xr:uid="{BFB32921-A759-4CFA-AA3F-51C4CDF35C4F}"/>
    <cellStyle name="Heading 3 2 4 4 2 2 3 7 2" xfId="20259" xr:uid="{18D0C112-2660-467A-9C92-07C45FF0179A}"/>
    <cellStyle name="Heading 3 2 4 4 2 2 3 7 3" xfId="22241" xr:uid="{0F816B6B-42C3-4C21-BBDF-391C172CE4A3}"/>
    <cellStyle name="Heading 3 2 4 4 2 2 3 8" xfId="8662" xr:uid="{31EE9071-F9C7-4229-8FA0-01A8EF4CE936}"/>
    <cellStyle name="Heading 3 2 4 4 2 2 3 8 2" xfId="22910" xr:uid="{0FA646C4-F1DD-481D-BC45-EFFC6A77410F}"/>
    <cellStyle name="Heading 3 2 4 4 2 2 3 9" xfId="14695" xr:uid="{781CCFE0-8966-49C3-A076-5165136AF6BB}"/>
    <cellStyle name="Heading 3 2 4 4 2 3" xfId="1189" xr:uid="{DE00F1F0-B711-491B-8407-537ECD6DA88C}"/>
    <cellStyle name="Heading 3 2 4 4 2 3 2" xfId="1436" xr:uid="{91E4A4D1-D6FA-4592-9724-3506796C8BC3}"/>
    <cellStyle name="Heading 3 2 4 4 2 3 2 10" xfId="14612" xr:uid="{8E0D3725-A61F-44B2-992C-04DEC4C6820B}"/>
    <cellStyle name="Heading 3 2 4 4 2 3 2 11" xfId="14361" xr:uid="{E5270CF3-21E8-4198-A8FE-DEAE5465BECD}"/>
    <cellStyle name="Heading 3 2 4 4 2 3 2 2" xfId="3771" xr:uid="{0DE67C29-EF1C-4D51-B695-18FC8076585B}"/>
    <cellStyle name="Heading 3 2 4 4 2 3 2 2 2" xfId="7387" xr:uid="{4FF9F2EE-CE5E-48CF-A388-AEAA7F4B84B6}"/>
    <cellStyle name="Heading 3 2 4 4 2 3 2 2 2 2" xfId="13637" xr:uid="{F15E6C5A-66EB-445C-907A-91D3049CE539}"/>
    <cellStyle name="Heading 3 2 4 4 2 3 2 2 2 2 2" xfId="27870" xr:uid="{D3E4D60F-73F8-4425-B1CD-AA49E77F842E}"/>
    <cellStyle name="Heading 3 2 4 4 2 3 2 2 2 3" xfId="19697" xr:uid="{721EE700-97C2-43A7-AB9E-A766188894A3}"/>
    <cellStyle name="Heading 3 2 4 4 2 3 2 2 2 4" xfId="21971" xr:uid="{2CF7CC60-D122-4848-B4B0-9AC67B911F0F}"/>
    <cellStyle name="Heading 3 2 4 4 2 3 2 2 3" xfId="10719" xr:uid="{44550256-90D7-4730-91F4-58D376D2BD40}"/>
    <cellStyle name="Heading 3 2 4 4 2 3 2 2 3 2" xfId="24954" xr:uid="{379702D9-9728-454A-8E04-662D2FCE4B59}"/>
    <cellStyle name="Heading 3 2 4 4 2 3 2 2 4" xfId="16746" xr:uid="{966C1271-55F9-47A1-BDE2-3691F78686DE}"/>
    <cellStyle name="Heading 3 2 4 4 2 3 2 2 5" xfId="20676" xr:uid="{226C2936-04B0-4360-86B8-4964F59DE802}"/>
    <cellStyle name="Heading 3 2 4 4 2 3 2 3" xfId="4359" xr:uid="{1778DDAA-63B4-430D-A767-5302CAE9710C}"/>
    <cellStyle name="Heading 3 2 4 4 2 3 2 3 2" xfId="11260" xr:uid="{4F5339D0-5F71-43F4-8B97-14534C39819C}"/>
    <cellStyle name="Heading 3 2 4 4 2 3 2 3 2 2" xfId="25495" xr:uid="{5458C762-A6DC-4B98-8A89-1E317C1E2B64}"/>
    <cellStyle name="Heading 3 2 4 4 2 3 2 3 3" xfId="17287" xr:uid="{B5B70818-075B-4722-BC31-3E45EB12D39D}"/>
    <cellStyle name="Heading 3 2 4 4 2 3 2 3 4" xfId="20928" xr:uid="{618809B2-8B5F-4FD9-974D-2AA4E62DA44E}"/>
    <cellStyle name="Heading 3 2 4 4 2 3 2 4" xfId="5799" xr:uid="{700B5136-CB5D-4A28-BD21-0D89F6575A01}"/>
    <cellStyle name="Heading 3 2 4 4 2 3 2 4 2" xfId="9152" xr:uid="{37DE83A6-6E49-4C2A-982C-B590D97A8972}"/>
    <cellStyle name="Heading 3 2 4 4 2 3 2 4 2 2" xfId="23395" xr:uid="{7AA50E21-20D8-4B81-B364-EE949C271285}"/>
    <cellStyle name="Heading 3 2 4 4 2 3 2 4 3" xfId="15164" xr:uid="{F00070FD-A81A-4B22-BC50-BD529D267301}"/>
    <cellStyle name="Heading 3 2 4 4 2 3 2 4 4" xfId="21542" xr:uid="{1AC3C507-B8F8-4B92-8A95-23157025B942}"/>
    <cellStyle name="Heading 3 2 4 4 2 3 2 5" xfId="5123" xr:uid="{8568FC5E-2355-4209-B228-57792FF7F32D}"/>
    <cellStyle name="Heading 3 2 4 4 2 3 2 5 2" xfId="11999" xr:uid="{CC765F40-3B79-4CCD-8AA2-7EA22B87B887}"/>
    <cellStyle name="Heading 3 2 4 4 2 3 2 5 2 2" xfId="26232" xr:uid="{2981294D-8825-425A-9076-F03A0A2D8E4F}"/>
    <cellStyle name="Heading 3 2 4 4 2 3 2 5 3" xfId="18051" xr:uid="{4F845BA8-F236-4388-9435-BA242E6D187F}"/>
    <cellStyle name="Heading 3 2 4 4 2 3 2 5 4" xfId="21395" xr:uid="{0181280C-AA61-439E-B72C-4A5F9BE4DE12}"/>
    <cellStyle name="Heading 3 2 4 4 2 3 2 6" xfId="4911" xr:uid="{7769044B-5849-476D-9AB4-A358409D7D53}"/>
    <cellStyle name="Heading 3 2 4 4 2 3 2 6 2" xfId="11787" xr:uid="{6E1E595C-834B-434A-A93E-B2A11E27FD33}"/>
    <cellStyle name="Heading 3 2 4 4 2 3 2 6 2 2" xfId="26020" xr:uid="{0F7A0330-8726-440C-AFFD-CBC24CDDF653}"/>
    <cellStyle name="Heading 3 2 4 4 2 3 2 6 3" xfId="17839" xr:uid="{53D3CE92-AA3E-4B56-AB33-7F6C623733A7}"/>
    <cellStyle name="Heading 3 2 4 4 2 3 2 6 4" xfId="21230" xr:uid="{0480D9A3-89D7-4A22-9953-7AA58B2E7D68}"/>
    <cellStyle name="Heading 3 2 4 4 2 3 2 7" xfId="7792" xr:uid="{7C5E064F-2D9A-4F19-A956-7E62E989770A}"/>
    <cellStyle name="Heading 3 2 4 4 2 3 2 7 2" xfId="20100" xr:uid="{6EB07C5A-A1C9-4D04-9538-6F2CC53BD75E}"/>
    <cellStyle name="Heading 3 2 4 4 2 3 2 7 3" xfId="22082" xr:uid="{0451A914-332A-40EC-8DCD-918F8F419A8C}"/>
    <cellStyle name="Heading 3 2 4 4 2 3 2 8" xfId="8577" xr:uid="{C02ED70F-1FC0-49C0-82E9-CB56399D9617}"/>
    <cellStyle name="Heading 3 2 4 4 2 3 2 8 2" xfId="22826" xr:uid="{C39D6F31-ED67-42AB-A3F3-E3C3EBA8D384}"/>
    <cellStyle name="Heading 3 2 4 4 2 3 2 9" xfId="8208" xr:uid="{8481D5DD-29F7-4C14-AF04-0B339D625832}"/>
    <cellStyle name="Heading 3 2 4 4 2 3 2 9 2" xfId="22478" xr:uid="{0242B86D-953E-4D48-AD3B-3096629F890B}"/>
    <cellStyle name="Heading 3 2 4 4 2 3 3" xfId="2462" xr:uid="{71FB9A8D-AB4F-4D4A-B033-0768DA4F0EFC}"/>
    <cellStyle name="Heading 3 2 4 4 2 3 3 10" xfId="20491" xr:uid="{C4568040-CD98-4EB7-8881-8611C738F327}"/>
    <cellStyle name="Heading 3 2 4 4 2 3 3 2" xfId="3857" xr:uid="{32E5A2C4-B6C5-4BD5-BA4D-A67651851C67}"/>
    <cellStyle name="Heading 3 2 4 4 2 3 3 2 2" xfId="7472" xr:uid="{753E626C-C952-4557-BB80-1586888A529E}"/>
    <cellStyle name="Heading 3 2 4 4 2 3 3 2 2 2" xfId="13722" xr:uid="{A4788429-EB98-4D7D-81C5-36047A045B85}"/>
    <cellStyle name="Heading 3 2 4 4 2 3 3 2 2 2 2" xfId="27955" xr:uid="{E31FCC4D-D792-41C4-87C2-D290126CD50A}"/>
    <cellStyle name="Heading 3 2 4 4 2 3 3 2 2 3" xfId="19782" xr:uid="{4CD0F3FE-A7CC-4B5E-8CB9-4E77927940FA}"/>
    <cellStyle name="Heading 3 2 4 4 2 3 3 2 2 4" xfId="22056" xr:uid="{266AB992-0C2D-4FB1-9C8E-89D8A931D4C4}"/>
    <cellStyle name="Heading 3 2 4 4 2 3 3 2 3" xfId="10803" xr:uid="{2E414612-D0E2-480D-9DAD-C6F21A66D04E}"/>
    <cellStyle name="Heading 3 2 4 4 2 3 3 2 3 2" xfId="25038" xr:uid="{A2402B54-41F0-4119-8B14-EED985C73E81}"/>
    <cellStyle name="Heading 3 2 4 4 2 3 3 2 4" xfId="16830" xr:uid="{2F996B13-E5A5-421B-868E-12757BC17661}"/>
    <cellStyle name="Heading 3 2 4 4 2 3 3 2 5" xfId="20760" xr:uid="{6A5CC9F6-12F4-475B-90DF-5AC6F9172A55}"/>
    <cellStyle name="Heading 3 2 4 4 2 3 3 3" xfId="4443" xr:uid="{2C79F9DA-E7E2-491F-B026-54E9CE0A14C1}"/>
    <cellStyle name="Heading 3 2 4 4 2 3 3 3 2" xfId="11344" xr:uid="{269F76BE-265D-42BB-93C1-3EDF6FB92C07}"/>
    <cellStyle name="Heading 3 2 4 4 2 3 3 3 2 2" xfId="25579" xr:uid="{D5D1B261-A40E-4781-93A1-CC683C212325}"/>
    <cellStyle name="Heading 3 2 4 4 2 3 3 3 3" xfId="17371" xr:uid="{6C1E4AAE-C6DA-4170-A28D-166CCCD4FB5A}"/>
    <cellStyle name="Heading 3 2 4 4 2 3 3 3 4" xfId="21012" xr:uid="{88F53476-BCA4-41F1-BCA1-2350FB18D5ED}"/>
    <cellStyle name="Heading 3 2 4 4 2 3 3 4" xfId="6106" xr:uid="{FB47BF21-1774-43F3-9D69-8AB0C30A61FB}"/>
    <cellStyle name="Heading 3 2 4 4 2 3 3 4 2" xfId="9437" xr:uid="{55B6BFE6-2C83-4574-85D4-AC8B5ADFBDCB}"/>
    <cellStyle name="Heading 3 2 4 4 2 3 3 4 2 2" xfId="23677" xr:uid="{C16A6179-708A-4801-85C7-CDA6C19D4B3F}"/>
    <cellStyle name="Heading 3 2 4 4 2 3 3 4 3" xfId="15472" xr:uid="{BEEB65CF-09F7-4D08-BE4B-7B3F3C4D3982}"/>
    <cellStyle name="Heading 3 2 4 4 2 3 3 4 4" xfId="21759" xr:uid="{31F29A73-1655-4748-8121-88FA345C0596}"/>
    <cellStyle name="Heading 3 2 4 4 2 3 3 5" xfId="5209" xr:uid="{FF68EAD9-F0EF-49C7-8A9D-DE0D119C0A2E}"/>
    <cellStyle name="Heading 3 2 4 4 2 3 3 5 2" xfId="12085" xr:uid="{1C924511-CC4A-4092-8F38-D7E883EDB4C9}"/>
    <cellStyle name="Heading 3 2 4 4 2 3 3 5 2 2" xfId="26318" xr:uid="{1CE95902-ECD7-4AEF-A444-689C7A063431}"/>
    <cellStyle name="Heading 3 2 4 4 2 3 3 5 3" xfId="18137" xr:uid="{1445BE6E-81B6-4B58-9046-11E6C4359317}"/>
    <cellStyle name="Heading 3 2 4 4 2 3 3 5 4" xfId="21481" xr:uid="{0807FD9E-6D7D-4103-8C80-F163F3F76314}"/>
    <cellStyle name="Heading 3 2 4 4 2 3 3 6" xfId="4821" xr:uid="{80FD57C5-DB33-4B4C-9B66-A66EFC655381}"/>
    <cellStyle name="Heading 3 2 4 4 2 3 3 6 2" xfId="11699" xr:uid="{67DDC3C0-067C-4FD5-BE14-35086B29C2E0}"/>
    <cellStyle name="Heading 3 2 4 4 2 3 3 6 2 2" xfId="25932" xr:uid="{ACEE3B18-FF20-4875-B045-C631B6B8BCC9}"/>
    <cellStyle name="Heading 3 2 4 4 2 3 3 6 3" xfId="17749" xr:uid="{95C11CE6-8388-4C58-AC8E-A273AC2C2349}"/>
    <cellStyle name="Heading 3 2 4 4 2 3 3 6 4" xfId="21165" xr:uid="{421F04B3-B883-4BB9-BD73-2E1C924A439C}"/>
    <cellStyle name="Heading 3 2 4 4 2 3 3 7" xfId="7881" xr:uid="{F2E5C342-BA6E-43A7-AD40-951C312A83D8}"/>
    <cellStyle name="Heading 3 2 4 4 2 3 3 7 2" xfId="20189" xr:uid="{C5A526F0-6350-47E4-A1EF-BE6AF95559CB}"/>
    <cellStyle name="Heading 3 2 4 4 2 3 3 7 3" xfId="22171" xr:uid="{E8FC10F0-1ED0-4A7B-BC78-0D10909E6EC3}"/>
    <cellStyle name="Heading 3 2 4 4 2 3 3 8" xfId="8663" xr:uid="{346618EB-13D5-4D26-831F-375D35E4B9D6}"/>
    <cellStyle name="Heading 3 2 4 4 2 3 3 8 2" xfId="22911" xr:uid="{69BCD711-2AC4-444C-9E5A-D842C3878EB5}"/>
    <cellStyle name="Heading 3 2 4 4 2 3 3 9" xfId="14696" xr:uid="{E9BE719D-B64F-49E5-92F1-04C7B57423A0}"/>
    <cellStyle name="Heading 3 2 4 4 2 4" xfId="1340" xr:uid="{EC7150EA-6E2F-4093-B071-071DA155EFD1}"/>
    <cellStyle name="Heading 3 2 4 4 2 4 10" xfId="14535" xr:uid="{4D4435D5-59F8-4F31-AAA2-DA5EF8DE5A12}"/>
    <cellStyle name="Heading 3 2 4 4 2 4 11" xfId="14234" xr:uid="{09A4C99E-3887-41E3-A7E5-D8D027E045BB}"/>
    <cellStyle name="Heading 3 2 4 4 2 4 2" xfId="3692" xr:uid="{F6A4E51F-51EE-4E74-AFA6-6F6AA56993F1}"/>
    <cellStyle name="Heading 3 2 4 4 2 4 2 2" xfId="7310" xr:uid="{EFBAF146-0D42-41BF-9B0F-BACA106C936A}"/>
    <cellStyle name="Heading 3 2 4 4 2 4 2 2 2" xfId="13560" xr:uid="{56AADEDD-911C-4E13-85FA-45F3E658FB68}"/>
    <cellStyle name="Heading 3 2 4 4 2 4 2 2 2 2" xfId="27793" xr:uid="{48376A01-2E68-49BF-9FEA-2850B768BA55}"/>
    <cellStyle name="Heading 3 2 4 4 2 4 2 2 3" xfId="19620" xr:uid="{D7223565-A2CA-4896-855D-6DF3E613F718}"/>
    <cellStyle name="Heading 3 2 4 4 2 4 2 2 4" xfId="21894" xr:uid="{9E475C87-6E01-4179-92C8-E419A93A806B}"/>
    <cellStyle name="Heading 3 2 4 4 2 4 2 3" xfId="10642" xr:uid="{243BDC23-A528-4D80-A834-D1ED2BB288D8}"/>
    <cellStyle name="Heading 3 2 4 4 2 4 2 3 2" xfId="24877" xr:uid="{09BB0758-83A9-4E45-A2D8-399C17936637}"/>
    <cellStyle name="Heading 3 2 4 4 2 4 2 4" xfId="16669" xr:uid="{D56AB986-DB70-4D89-B4DD-FA6B5B4E95B7}"/>
    <cellStyle name="Heading 3 2 4 4 2 4 2 5" xfId="20599" xr:uid="{AD04D029-67C0-4673-8F02-F08C51DEE1DB}"/>
    <cellStyle name="Heading 3 2 4 4 2 4 3" xfId="4282" xr:uid="{39BEFA3E-6574-4175-9796-EEA26DFAB7C2}"/>
    <cellStyle name="Heading 3 2 4 4 2 4 3 2" xfId="11183" xr:uid="{AB60176F-7F26-4EA9-A751-2079929663A7}"/>
    <cellStyle name="Heading 3 2 4 4 2 4 3 2 2" xfId="25418" xr:uid="{E04F7E06-8301-4E07-81A3-92328C8B06D4}"/>
    <cellStyle name="Heading 3 2 4 4 2 4 3 3" xfId="17210" xr:uid="{4408CA75-99FB-4516-B285-4BF99233E1DF}"/>
    <cellStyle name="Heading 3 2 4 4 2 4 3 4" xfId="20851" xr:uid="{CF9897FE-7CEC-4B4D-B2F7-844062D37FFA}"/>
    <cellStyle name="Heading 3 2 4 4 2 4 4" xfId="6135" xr:uid="{CC1B817D-AF0F-48FD-9703-87F9CFEE816C}"/>
    <cellStyle name="Heading 3 2 4 4 2 4 4 2" xfId="9466" xr:uid="{A74B47CE-702E-40AA-ADF2-04DA10747A2F}"/>
    <cellStyle name="Heading 3 2 4 4 2 4 4 2 2" xfId="23706" xr:uid="{23C2B9BD-FC9E-4E0F-893F-1A29DCEC04BF}"/>
    <cellStyle name="Heading 3 2 4 4 2 4 4 3" xfId="15501" xr:uid="{BA285512-D41A-4D15-8429-02D79B28CF3E}"/>
    <cellStyle name="Heading 3 2 4 4 2 4 4 4" xfId="21786" xr:uid="{266C967F-A64A-4AA7-86B5-4E0AACA314C8}"/>
    <cellStyle name="Heading 3 2 4 4 2 4 5" xfId="5046" xr:uid="{433AF7C5-958E-4E27-80EF-A1BE2743C371}"/>
    <cellStyle name="Heading 3 2 4 4 2 4 5 2" xfId="11922" xr:uid="{A58C4730-7471-4EB1-94E6-06320E1B6537}"/>
    <cellStyle name="Heading 3 2 4 4 2 4 5 2 2" xfId="26155" xr:uid="{B45E92ED-09AC-40CE-82E6-C68961F250A6}"/>
    <cellStyle name="Heading 3 2 4 4 2 4 5 3" xfId="17974" xr:uid="{DC65EA6D-822B-486A-BCF5-52E24CA39BA1}"/>
    <cellStyle name="Heading 3 2 4 4 2 4 5 4" xfId="21318" xr:uid="{8DB1EFA7-D33A-46A4-9649-1F0FE7CC5B9A}"/>
    <cellStyle name="Heading 3 2 4 4 2 4 6" xfId="4829" xr:uid="{B4B096BC-0CE0-4499-8A96-AD82E5BAF245}"/>
    <cellStyle name="Heading 3 2 4 4 2 4 6 2" xfId="11707" xr:uid="{AB4394F1-740D-4611-A923-EBF3CC96B102}"/>
    <cellStyle name="Heading 3 2 4 4 2 4 6 2 2" xfId="25940" xr:uid="{8A1B49F4-5E0D-4366-B103-660242D95DB8}"/>
    <cellStyle name="Heading 3 2 4 4 2 4 6 3" xfId="17757" xr:uid="{D2C5972F-7F6B-4683-8FA9-D7F412DC94A3}"/>
    <cellStyle name="Heading 3 2 4 4 2 4 6 4" xfId="21173" xr:uid="{7AAB8974-99EE-43D4-84F1-B2EF83BC00D8}"/>
    <cellStyle name="Heading 3 2 4 4 2 4 7" xfId="7997" xr:uid="{EB9493AA-CE15-41AF-AA25-2F75AAC56410}"/>
    <cellStyle name="Heading 3 2 4 4 2 4 7 2" xfId="20305" xr:uid="{F671C3EA-0DA1-4F37-B21D-0187A158AEF5}"/>
    <cellStyle name="Heading 3 2 4 4 2 4 7 3" xfId="22287" xr:uid="{24463EEC-CE56-4389-B205-95C47A1DAB77}"/>
    <cellStyle name="Heading 3 2 4 4 2 4 8" xfId="8499" xr:uid="{2D9284EB-A16D-4C2A-8DEE-0081862345E6}"/>
    <cellStyle name="Heading 3 2 4 4 2 4 8 2" xfId="22749" xr:uid="{AB464D48-BFC0-4DE4-8DEC-3362106E3569}"/>
    <cellStyle name="Heading 3 2 4 4 2 4 9" xfId="8090" xr:uid="{3EDE77D1-74BE-4BA9-AFC8-E30D13B58CAB}"/>
    <cellStyle name="Heading 3 2 4 4 2 4 9 2" xfId="22364" xr:uid="{1AE4C82A-976E-4B82-B74F-8B68F8E9EB99}"/>
    <cellStyle name="Heading 3 2 4 4 2 5" xfId="2404" xr:uid="{F55A2397-D0E1-4E25-82D4-776093D94FEA}"/>
    <cellStyle name="Heading 3 2 4 4 2 5 10" xfId="20439" xr:uid="{9B565D51-1B62-4D80-ABD0-921FDE285BDD}"/>
    <cellStyle name="Heading 3 2 4 4 2 5 2" xfId="3654" xr:uid="{DFBF312D-67A4-4653-967E-37CEF2992E43}"/>
    <cellStyle name="Heading 3 2 4 4 2 5 2 2" xfId="7277" xr:uid="{4CB21A3A-EFE4-48EE-ACE6-556166D79C55}"/>
    <cellStyle name="Heading 3 2 4 4 2 5 2 2 2" xfId="13527" xr:uid="{9E28B148-B722-496E-8B03-E96A84192744}"/>
    <cellStyle name="Heading 3 2 4 4 2 5 2 2 2 2" xfId="27760" xr:uid="{AD73BB39-F182-4EEB-BC80-6A88B9078901}"/>
    <cellStyle name="Heading 3 2 4 4 2 5 2 2 3" xfId="19587" xr:uid="{05DE732E-E50B-4210-972A-DF4E411FA238}"/>
    <cellStyle name="Heading 3 2 4 4 2 5 2 2 4" xfId="21861" xr:uid="{48F4438A-AF53-44C1-89DC-AB0D60469768}"/>
    <cellStyle name="Heading 3 2 4 4 2 5 2 3" xfId="10609" xr:uid="{E2A6FE72-6F7E-4036-B8B3-F71432F87A9D}"/>
    <cellStyle name="Heading 3 2 4 4 2 5 2 3 2" xfId="24845" xr:uid="{E2FCA5DE-7377-4968-BDEC-AAE7FDEEF782}"/>
    <cellStyle name="Heading 3 2 4 4 2 5 2 4" xfId="16637" xr:uid="{1216E43A-4F8C-4302-8305-73F89F54460B}"/>
    <cellStyle name="Heading 3 2 4 4 2 5 2 5" xfId="20567" xr:uid="{7FDE8162-8404-42EB-AD66-462DAEAD14C9}"/>
    <cellStyle name="Heading 3 2 4 4 2 5 3" xfId="4250" xr:uid="{9D99EDC0-1A25-476F-A34F-4700DD83494F}"/>
    <cellStyle name="Heading 3 2 4 4 2 5 3 2" xfId="11151" xr:uid="{73CA70BC-8F05-43C8-86F1-894B227806EA}"/>
    <cellStyle name="Heading 3 2 4 4 2 5 3 2 2" xfId="25386" xr:uid="{FF98A617-E3A8-4B54-B17C-997867769AA8}"/>
    <cellStyle name="Heading 3 2 4 4 2 5 3 3" xfId="17178" xr:uid="{14513C4C-13D7-46A2-9AA4-0786D6C51DEF}"/>
    <cellStyle name="Heading 3 2 4 4 2 5 3 4" xfId="20819" xr:uid="{97C87B9A-DB5B-4CBD-B81C-19BEB02072E6}"/>
    <cellStyle name="Heading 3 2 4 4 2 5 4" xfId="6010" xr:uid="{63877FB9-E6DC-44B8-8DE3-F9EE9B8CFEF3}"/>
    <cellStyle name="Heading 3 2 4 4 2 5 4 2" xfId="9341" xr:uid="{795E98DE-5582-4EE5-B6D9-B1994D8DF664}"/>
    <cellStyle name="Heading 3 2 4 4 2 5 4 2 2" xfId="23581" xr:uid="{C2FF036A-54CC-405A-97C3-A989FBFF758B}"/>
    <cellStyle name="Heading 3 2 4 4 2 5 4 3" xfId="15376" xr:uid="{C01C39B2-5D0A-43F3-B07A-2D1F5CAB83AE}"/>
    <cellStyle name="Heading 3 2 4 4 2 5 4 4" xfId="21664" xr:uid="{4ECBB57E-CD4B-4EBF-8254-6D3D864968E3}"/>
    <cellStyle name="Heading 3 2 4 4 2 5 5" xfId="5012" xr:uid="{82F2184E-29C1-4425-B46B-690E275A359A}"/>
    <cellStyle name="Heading 3 2 4 4 2 5 5 2" xfId="11888" xr:uid="{BF41AA6A-32F6-4E64-9890-4E4AC01031C6}"/>
    <cellStyle name="Heading 3 2 4 4 2 5 5 2 2" xfId="26121" xr:uid="{2C028F22-3F66-4A4B-B470-DE4B193520E0}"/>
    <cellStyle name="Heading 3 2 4 4 2 5 5 3" xfId="17940" xr:uid="{DA6B4AA5-7083-4777-B9BC-74F87C915C95}"/>
    <cellStyle name="Heading 3 2 4 4 2 5 5 4" xfId="21284" xr:uid="{89FF0425-F5EC-47E3-89C3-395D853BCBDC}"/>
    <cellStyle name="Heading 3 2 4 4 2 5 6" xfId="4878" xr:uid="{CD0ACC61-0A27-4BC4-8F5A-E798CDCA2CDD}"/>
    <cellStyle name="Heading 3 2 4 4 2 5 6 2" xfId="11756" xr:uid="{27CF3D9D-973C-4EE1-A4E1-68D1CD54BABC}"/>
    <cellStyle name="Heading 3 2 4 4 2 5 6 2 2" xfId="25989" xr:uid="{64CC9C71-D0EF-4FCC-A7D9-86C35185DB44}"/>
    <cellStyle name="Heading 3 2 4 4 2 5 6 3" xfId="17806" xr:uid="{ED4087B9-7346-4431-9B2D-736C73D7BF4B}"/>
    <cellStyle name="Heading 3 2 4 4 2 5 6 4" xfId="21209" xr:uid="{C1096835-8112-4EE6-BF50-CE33A8C49538}"/>
    <cellStyle name="Heading 3 2 4 4 2 5 7" xfId="7810" xr:uid="{749D3C95-2DA8-4C8F-B969-05791B202D2B}"/>
    <cellStyle name="Heading 3 2 4 4 2 5 7 2" xfId="20118" xr:uid="{8C562AD1-70A6-47ED-941E-7AA205EAA611}"/>
    <cellStyle name="Heading 3 2 4 4 2 5 7 3" xfId="22100" xr:uid="{C7217C5E-5A79-4856-8E9E-02A369BBD4AF}"/>
    <cellStyle name="Heading 3 2 4 4 2 5 8" xfId="8465" xr:uid="{5BA0DFBC-8C62-4F11-8386-A533EF997A74}"/>
    <cellStyle name="Heading 3 2 4 4 2 5 8 2" xfId="22716" xr:uid="{A39DE3B1-82A8-4F4B-B5B7-686A7598A44C}"/>
    <cellStyle name="Heading 3 2 4 4 2 5 9" xfId="14503" xr:uid="{94B5C9AB-DCA0-4146-A7AA-9AF8427B9477}"/>
    <cellStyle name="Heading 3 2 4 4 3" xfId="1039" xr:uid="{417BEEE8-9288-4D7E-8610-188FFD674AE1}"/>
    <cellStyle name="Heading 3 2 4 4 3 2" xfId="1190" xr:uid="{B7BA6DA9-32D0-42E1-870E-BBA85471F6A2}"/>
    <cellStyle name="Heading 3 2 4 4 3 2 2" xfId="1437" xr:uid="{61FA5965-46C5-41CE-8C78-F9A74605C42F}"/>
    <cellStyle name="Heading 3 2 4 4 3 2 2 10" xfId="14613" xr:uid="{18B69418-EB2F-4ADF-BA39-FD3F670D9AEA}"/>
    <cellStyle name="Heading 3 2 4 4 3 2 2 11" xfId="15243" xr:uid="{2B907214-F60E-49B4-8A36-B7DD2F52A906}"/>
    <cellStyle name="Heading 3 2 4 4 3 2 2 2" xfId="3772" xr:uid="{40D06DA1-A3EC-4AEC-AE16-CB40BD8D8DA1}"/>
    <cellStyle name="Heading 3 2 4 4 3 2 2 2 2" xfId="7388" xr:uid="{96FC6B0A-4D42-41CB-ACEA-EC5F2A4F5146}"/>
    <cellStyle name="Heading 3 2 4 4 3 2 2 2 2 2" xfId="13638" xr:uid="{B99DF4A2-26F1-4366-96CA-E400E16331B8}"/>
    <cellStyle name="Heading 3 2 4 4 3 2 2 2 2 2 2" xfId="27871" xr:uid="{E5EA906A-4BDD-43BD-9571-D2CC46E1371E}"/>
    <cellStyle name="Heading 3 2 4 4 3 2 2 2 2 3" xfId="19698" xr:uid="{FA239377-5548-4DBB-B459-0BC55D625236}"/>
    <cellStyle name="Heading 3 2 4 4 3 2 2 2 2 4" xfId="21972" xr:uid="{972B8058-058A-48B2-AD86-78A120EDE5EE}"/>
    <cellStyle name="Heading 3 2 4 4 3 2 2 2 3" xfId="10720" xr:uid="{6C0E0E44-012F-4856-8E15-3970FB761C78}"/>
    <cellStyle name="Heading 3 2 4 4 3 2 2 2 3 2" xfId="24955" xr:uid="{AF0431C2-225E-482B-B9E9-C0BF14ADF2B5}"/>
    <cellStyle name="Heading 3 2 4 4 3 2 2 2 4" xfId="16747" xr:uid="{4B4BD539-03FE-4499-8EB6-CB7A18D46BAC}"/>
    <cellStyle name="Heading 3 2 4 4 3 2 2 2 5" xfId="20677" xr:uid="{E8517A42-78C9-4638-A0E2-137F4E6370E5}"/>
    <cellStyle name="Heading 3 2 4 4 3 2 2 3" xfId="4360" xr:uid="{9BC77221-416C-49D8-996B-A71031B464F9}"/>
    <cellStyle name="Heading 3 2 4 4 3 2 2 3 2" xfId="11261" xr:uid="{5A008B36-7862-4990-91AF-22C915FCC65A}"/>
    <cellStyle name="Heading 3 2 4 4 3 2 2 3 2 2" xfId="25496" xr:uid="{F156CEB9-CA4B-4555-95CE-73E385874500}"/>
    <cellStyle name="Heading 3 2 4 4 3 2 2 3 3" xfId="17288" xr:uid="{DB5A3F23-1A5C-4076-B8B5-737EB9BFEEE1}"/>
    <cellStyle name="Heading 3 2 4 4 3 2 2 3 4" xfId="20929" xr:uid="{2FA7939A-FAC5-4ABA-9495-645BF70CD017}"/>
    <cellStyle name="Heading 3 2 4 4 3 2 2 4" xfId="6086" xr:uid="{9549D4E5-C3FD-4D03-9539-E21405369D40}"/>
    <cellStyle name="Heading 3 2 4 4 3 2 2 4 2" xfId="9417" xr:uid="{FE3E10AE-954D-4D2A-860D-071F88C6B5AF}"/>
    <cellStyle name="Heading 3 2 4 4 3 2 2 4 2 2" xfId="23657" xr:uid="{BBAF65D4-E1F5-42A5-AFED-69FCACB3AFC5}"/>
    <cellStyle name="Heading 3 2 4 4 3 2 2 4 3" xfId="15452" xr:uid="{4D2AFF6C-9B43-43F7-A9F8-66E2B47361CB}"/>
    <cellStyle name="Heading 3 2 4 4 3 2 2 4 4" xfId="21740" xr:uid="{23908BF1-CDBB-4FC2-A6A8-34F7452A34FE}"/>
    <cellStyle name="Heading 3 2 4 4 3 2 2 5" xfId="5124" xr:uid="{6A71C28C-31DD-460E-9216-069D8879AA24}"/>
    <cellStyle name="Heading 3 2 4 4 3 2 2 5 2" xfId="12000" xr:uid="{8423ECE7-5C1A-4D5A-815D-1DC94EF3E808}"/>
    <cellStyle name="Heading 3 2 4 4 3 2 2 5 2 2" xfId="26233" xr:uid="{CF74F9B8-017D-4CBB-B45D-105DAC6D6CD5}"/>
    <cellStyle name="Heading 3 2 4 4 3 2 2 5 3" xfId="18052" xr:uid="{23001D5C-AE5A-4E16-AD18-12EBF97ABF94}"/>
    <cellStyle name="Heading 3 2 4 4 3 2 2 5 4" xfId="21396" xr:uid="{E1CE4AB7-2252-4D56-B1D9-AA5228386CBD}"/>
    <cellStyle name="Heading 3 2 4 4 3 2 2 6" xfId="4632" xr:uid="{591E57DA-4318-49A0-BFC1-755072798C34}"/>
    <cellStyle name="Heading 3 2 4 4 3 2 2 6 2" xfId="11516" xr:uid="{9C27254D-6BF0-436E-99BE-B27CBF96E9AA}"/>
    <cellStyle name="Heading 3 2 4 4 3 2 2 6 2 2" xfId="25749" xr:uid="{D7CC349F-82DA-4E63-9B5B-DEA8D0397489}"/>
    <cellStyle name="Heading 3 2 4 4 3 2 2 6 3" xfId="17560" xr:uid="{63CABB6E-20E9-467B-8B74-E2DA41B1E993}"/>
    <cellStyle name="Heading 3 2 4 4 3 2 2 6 4" xfId="21118" xr:uid="{0E68F870-0E51-44B5-8391-2C4EB837EF64}"/>
    <cellStyle name="Heading 3 2 4 4 3 2 2 7" xfId="7953" xr:uid="{174C238B-1230-4EB7-9DFF-9E037582CAB8}"/>
    <cellStyle name="Heading 3 2 4 4 3 2 2 7 2" xfId="20261" xr:uid="{8814E5CA-DA89-44F7-918D-4538FF663F1E}"/>
    <cellStyle name="Heading 3 2 4 4 3 2 2 7 3" xfId="22243" xr:uid="{CD9BED63-CD2D-4E09-8ECF-024C1EFED682}"/>
    <cellStyle name="Heading 3 2 4 4 3 2 2 8" xfId="8578" xr:uid="{313327B2-207B-4017-B36A-62B57BAA955F}"/>
    <cellStyle name="Heading 3 2 4 4 3 2 2 8 2" xfId="22827" xr:uid="{9E7B7DC4-0EB3-4BA5-AF96-EED13B6E821B}"/>
    <cellStyle name="Heading 3 2 4 4 3 2 2 9" xfId="8202" xr:uid="{8D3736AF-C7B3-4F09-BB9F-A0A9AE7EBBB4}"/>
    <cellStyle name="Heading 3 2 4 4 3 2 2 9 2" xfId="22472" xr:uid="{990A6EF6-AE01-4AA0-BF64-5BD6F8B61F4A}"/>
    <cellStyle name="Heading 3 2 4 4 3 2 3" xfId="2407" xr:uid="{E7B57CEE-26EB-4F76-A944-54EFEBE699A4}"/>
    <cellStyle name="Heading 3 2 4 4 3 2 3 10" xfId="20442" xr:uid="{C872EED9-6170-47B9-896E-D11D6129CE44}"/>
    <cellStyle name="Heading 3 2 4 4 3 2 3 2" xfId="3858" xr:uid="{A26DD82B-0374-4246-BD8F-9CBE99882955}"/>
    <cellStyle name="Heading 3 2 4 4 3 2 3 2 2" xfId="7473" xr:uid="{18053DDC-1C7B-45DC-A813-78BAE13B83AE}"/>
    <cellStyle name="Heading 3 2 4 4 3 2 3 2 2 2" xfId="13723" xr:uid="{BF93C27D-B54F-4A28-8FC7-D8F3E92B3F3B}"/>
    <cellStyle name="Heading 3 2 4 4 3 2 3 2 2 2 2" xfId="27956" xr:uid="{6184B687-706F-4EBD-BC7D-DB3D6A08AD8B}"/>
    <cellStyle name="Heading 3 2 4 4 3 2 3 2 2 3" xfId="19783" xr:uid="{9CEEE858-C06A-4924-8FAA-6610583F86CB}"/>
    <cellStyle name="Heading 3 2 4 4 3 2 3 2 2 4" xfId="22057" xr:uid="{567B63CB-8571-4F2F-801C-FA6A8FD99A5C}"/>
    <cellStyle name="Heading 3 2 4 4 3 2 3 2 3" xfId="10804" xr:uid="{ADA22E54-08DD-476F-A835-B7F9C7563E02}"/>
    <cellStyle name="Heading 3 2 4 4 3 2 3 2 3 2" xfId="25039" xr:uid="{67B3C077-66F2-4928-AA55-06F3609353EA}"/>
    <cellStyle name="Heading 3 2 4 4 3 2 3 2 4" xfId="16831" xr:uid="{92FE2C64-2F13-49D3-A2CF-EEC3164FF774}"/>
    <cellStyle name="Heading 3 2 4 4 3 2 3 2 5" xfId="20761" xr:uid="{F8A4A001-B59F-438B-8B44-C0B408C9C78A}"/>
    <cellStyle name="Heading 3 2 4 4 3 2 3 3" xfId="4444" xr:uid="{842DECF8-3262-4E2C-BF27-39C637831DE0}"/>
    <cellStyle name="Heading 3 2 4 4 3 2 3 3 2" xfId="11345" xr:uid="{A6BBC7C4-ABFA-4792-B1F3-56F105297F72}"/>
    <cellStyle name="Heading 3 2 4 4 3 2 3 3 2 2" xfId="25580" xr:uid="{E063A57B-73F5-4850-8490-5D64035CDEEC}"/>
    <cellStyle name="Heading 3 2 4 4 3 2 3 3 3" xfId="17372" xr:uid="{C7D8C639-AA4F-49EF-A4FB-7E844BE83C36}"/>
    <cellStyle name="Heading 3 2 4 4 3 2 3 3 4" xfId="21013" xr:uid="{14048E1A-BA33-43EF-9D05-B6397499CC53}"/>
    <cellStyle name="Heading 3 2 4 4 3 2 3 4" xfId="6014" xr:uid="{27A3B285-EC50-458B-928F-F6593020B88F}"/>
    <cellStyle name="Heading 3 2 4 4 3 2 3 4 2" xfId="9345" xr:uid="{CE571BC3-9173-48E0-8EE2-9794401ED4B0}"/>
    <cellStyle name="Heading 3 2 4 4 3 2 3 4 2 2" xfId="23585" xr:uid="{7CFCEC17-B574-4422-9883-447FF068902E}"/>
    <cellStyle name="Heading 3 2 4 4 3 2 3 4 3" xfId="15380" xr:uid="{BB8D5DB6-C702-49B5-B25A-2DD8EF6394B2}"/>
    <cellStyle name="Heading 3 2 4 4 3 2 3 4 4" xfId="21668" xr:uid="{C20AA2A5-78BE-46A2-8FEB-6EA21E9DD9AD}"/>
    <cellStyle name="Heading 3 2 4 4 3 2 3 5" xfId="5210" xr:uid="{4B5CAF60-C7CD-4841-8910-A3E4CA3E34B8}"/>
    <cellStyle name="Heading 3 2 4 4 3 2 3 5 2" xfId="12086" xr:uid="{3A1AD82F-636B-402F-AAE2-20A9D040BE84}"/>
    <cellStyle name="Heading 3 2 4 4 3 2 3 5 2 2" xfId="26319" xr:uid="{D570F6FE-28F5-4CB2-AC61-7177D4626FCA}"/>
    <cellStyle name="Heading 3 2 4 4 3 2 3 5 3" xfId="18138" xr:uid="{444B546B-F79A-4FBB-A6FF-78AE633EEF20}"/>
    <cellStyle name="Heading 3 2 4 4 3 2 3 5 4" xfId="21482" xr:uid="{636B7028-718E-42A6-8007-DF2B42CB9E1F}"/>
    <cellStyle name="Heading 3 2 4 4 3 2 3 6" xfId="4750" xr:uid="{74493A9A-D69F-479C-88D3-7A323FFA2D9D}"/>
    <cellStyle name="Heading 3 2 4 4 3 2 3 6 2" xfId="11630" xr:uid="{65B4530F-4A69-4630-89E4-A44D1954CA2F}"/>
    <cellStyle name="Heading 3 2 4 4 3 2 3 6 2 2" xfId="25863" xr:uid="{14A93FB7-E752-41C9-98C1-2CB87FF76CE0}"/>
    <cellStyle name="Heading 3 2 4 4 3 2 3 6 3" xfId="17678" xr:uid="{8F6AEAF0-C0D1-44A4-BB93-68F92CD800B9}"/>
    <cellStyle name="Heading 3 2 4 4 3 2 3 6 4" xfId="21151" xr:uid="{6687F3FA-5E87-4363-BC7E-15B20D3ED241}"/>
    <cellStyle name="Heading 3 2 4 4 3 2 3 7" xfId="7825" xr:uid="{5A012267-053E-417B-BF68-C2A61C14394F}"/>
    <cellStyle name="Heading 3 2 4 4 3 2 3 7 2" xfId="20133" xr:uid="{ADCA5C43-9C80-45B3-B9CE-45238869CB02}"/>
    <cellStyle name="Heading 3 2 4 4 3 2 3 7 3" xfId="22115" xr:uid="{AE21348B-6BDF-4FBC-8DEE-F0664D850E9E}"/>
    <cellStyle name="Heading 3 2 4 4 3 2 3 8" xfId="8664" xr:uid="{E4549FD5-85BC-4581-A639-592F8F40E09A}"/>
    <cellStyle name="Heading 3 2 4 4 3 2 3 8 2" xfId="22912" xr:uid="{E6ABDA72-7772-44F2-8968-577B9F544F07}"/>
    <cellStyle name="Heading 3 2 4 4 3 2 3 9" xfId="14697" xr:uid="{7D481F01-868E-4CCC-BF01-6C5C72A805DB}"/>
    <cellStyle name="Heading 3 2 4 4 3 3" xfId="1191" xr:uid="{0D2A8703-9F5F-46FA-A6E7-E724D2BD5673}"/>
    <cellStyle name="Heading 3 2 4 4 3 3 2" xfId="1438" xr:uid="{3566E46D-208A-4370-8491-E5089A39F477}"/>
    <cellStyle name="Heading 3 2 4 4 3 3 2 10" xfId="14614" xr:uid="{705513CF-ED14-4948-85B4-95D230DDEFF9}"/>
    <cellStyle name="Heading 3 2 4 4 3 3 2 11" xfId="14293" xr:uid="{614F25D6-A722-450D-B1B3-550F2D13BF22}"/>
    <cellStyle name="Heading 3 2 4 4 3 3 2 2" xfId="3773" xr:uid="{626F1620-A812-4DCB-BA69-33FA167A003E}"/>
    <cellStyle name="Heading 3 2 4 4 3 3 2 2 2" xfId="7389" xr:uid="{08606C27-F970-471F-B79B-2B2207BD20A9}"/>
    <cellStyle name="Heading 3 2 4 4 3 3 2 2 2 2" xfId="13639" xr:uid="{7AD2C3D8-67EF-4A61-B910-364A79A26167}"/>
    <cellStyle name="Heading 3 2 4 4 3 3 2 2 2 2 2" xfId="27872" xr:uid="{26E23C7D-34CB-4743-8B13-AF9CF90ECEE2}"/>
    <cellStyle name="Heading 3 2 4 4 3 3 2 2 2 3" xfId="19699" xr:uid="{AC7F46F2-C6FC-4744-8B25-7095A51EE28A}"/>
    <cellStyle name="Heading 3 2 4 4 3 3 2 2 2 4" xfId="21973" xr:uid="{CDFF2040-2760-4A0D-AF37-ABCCA48E188A}"/>
    <cellStyle name="Heading 3 2 4 4 3 3 2 2 3" xfId="10721" xr:uid="{82EE3000-557C-4C74-95C1-4D656635F6D0}"/>
    <cellStyle name="Heading 3 2 4 4 3 3 2 2 3 2" xfId="24956" xr:uid="{561FF5B7-E51B-47EA-8ECA-0473046FC7CE}"/>
    <cellStyle name="Heading 3 2 4 4 3 3 2 2 4" xfId="16748" xr:uid="{5F3FA65E-4F8E-4811-8B5F-1881A664B948}"/>
    <cellStyle name="Heading 3 2 4 4 3 3 2 2 5" xfId="20678" xr:uid="{A92C490A-86B8-40C8-A1EF-77B616674B50}"/>
    <cellStyle name="Heading 3 2 4 4 3 3 2 3" xfId="4361" xr:uid="{19831E86-37C4-4E7F-B0FD-01953943879D}"/>
    <cellStyle name="Heading 3 2 4 4 3 3 2 3 2" xfId="11262" xr:uid="{5B5D805E-46CA-4ED3-A18F-F30198CEE2BD}"/>
    <cellStyle name="Heading 3 2 4 4 3 3 2 3 2 2" xfId="25497" xr:uid="{4D9CF4BA-B64A-44DD-9051-87F44F2914B2}"/>
    <cellStyle name="Heading 3 2 4 4 3 3 2 3 3" xfId="17289" xr:uid="{06B628D0-3715-42A5-B2CA-4E0C380E092C}"/>
    <cellStyle name="Heading 3 2 4 4 3 3 2 3 4" xfId="20930" xr:uid="{F3F18CA0-0F04-4214-8099-A788A70F01FD}"/>
    <cellStyle name="Heading 3 2 4 4 3 3 2 4" xfId="6062" xr:uid="{83F7FE65-C422-4140-BA1A-0C391791DE69}"/>
    <cellStyle name="Heading 3 2 4 4 3 3 2 4 2" xfId="9393" xr:uid="{87A7238C-6976-4E9A-8BC2-123ABA9D74DD}"/>
    <cellStyle name="Heading 3 2 4 4 3 3 2 4 2 2" xfId="23633" xr:uid="{215E4259-90C1-417D-8EF4-C05200F5FF46}"/>
    <cellStyle name="Heading 3 2 4 4 3 3 2 4 3" xfId="15428" xr:uid="{F5877A37-58E1-4EE8-9354-EDEB640AF5FE}"/>
    <cellStyle name="Heading 3 2 4 4 3 3 2 4 4" xfId="21716" xr:uid="{1B96117E-BBFF-43A8-91D1-99E0D6D4C7AF}"/>
    <cellStyle name="Heading 3 2 4 4 3 3 2 5" xfId="5125" xr:uid="{D8AF682F-182F-451D-8C64-2EC6646E4E27}"/>
    <cellStyle name="Heading 3 2 4 4 3 3 2 5 2" xfId="12001" xr:uid="{AEA48DC8-0925-4320-B841-978357746529}"/>
    <cellStyle name="Heading 3 2 4 4 3 3 2 5 2 2" xfId="26234" xr:uid="{1B43DA17-A403-42B2-A4FC-1E6BAC7F1AFA}"/>
    <cellStyle name="Heading 3 2 4 4 3 3 2 5 3" xfId="18053" xr:uid="{9ACA9C15-615F-445B-AA76-D3155E9084F6}"/>
    <cellStyle name="Heading 3 2 4 4 3 3 2 5 4" xfId="21397" xr:uid="{8C40C790-29E8-478A-B236-5CE0847347BD}"/>
    <cellStyle name="Heading 3 2 4 4 3 3 2 6" xfId="5817" xr:uid="{FB8C586C-0A8A-47FB-8229-FF4A2BDAB205}"/>
    <cellStyle name="Heading 3 2 4 4 3 3 2 6 2" xfId="12339" xr:uid="{9C5A22B0-2328-49F5-8AF6-FD7BC5AF7208}"/>
    <cellStyle name="Heading 3 2 4 4 3 3 2 6 2 2" xfId="26572" xr:uid="{9FE53FC8-B120-41ED-A950-A1E1808A5131}"/>
    <cellStyle name="Heading 3 2 4 4 3 3 2 6 3" xfId="18395" xr:uid="{90AA6233-40F4-4C21-9FB5-60802E687ADF}"/>
    <cellStyle name="Heading 3 2 4 4 3 3 2 6 4" xfId="21553" xr:uid="{9FA9020B-776D-4B41-9DC5-36193F9B5148}"/>
    <cellStyle name="Heading 3 2 4 4 3 3 2 7" xfId="7883" xr:uid="{B9EAFC93-B696-4A5E-BD21-8397BD2A86CB}"/>
    <cellStyle name="Heading 3 2 4 4 3 3 2 7 2" xfId="20191" xr:uid="{AC43CC37-B63D-4675-856C-38FB2DA23F2C}"/>
    <cellStyle name="Heading 3 2 4 4 3 3 2 7 3" xfId="22173" xr:uid="{21C1C17F-9DF0-4834-8906-00599668C5B8}"/>
    <cellStyle name="Heading 3 2 4 4 3 3 2 8" xfId="8579" xr:uid="{914F652B-1F1A-4D1A-9E53-35BACD4E0638}"/>
    <cellStyle name="Heading 3 2 4 4 3 3 2 8 2" xfId="22828" xr:uid="{B6871D68-7ABA-4DFC-A04E-4AE7A3CE7865}"/>
    <cellStyle name="Heading 3 2 4 4 3 3 2 9" xfId="8149" xr:uid="{081AC194-554D-4186-BEDF-74C2E5AF622F}"/>
    <cellStyle name="Heading 3 2 4 4 3 3 2 9 2" xfId="22420" xr:uid="{09D4AE4A-9CA0-4585-AE61-6144D36BE825}"/>
    <cellStyle name="Heading 3 2 4 4 3 3 3" xfId="2427" xr:uid="{19D0C8E4-99A3-4480-A2BE-9B219E8372F4}"/>
    <cellStyle name="Heading 3 2 4 4 3 3 3 10" xfId="20461" xr:uid="{7E044EBE-D871-4E0C-89D5-2A2CEDE6F81E}"/>
    <cellStyle name="Heading 3 2 4 4 3 3 3 2" xfId="3859" xr:uid="{01B1C2AF-D0AE-4DE1-8BC8-7408F1482B92}"/>
    <cellStyle name="Heading 3 2 4 4 3 3 3 2 2" xfId="7474" xr:uid="{8128583D-ABE1-4407-98D6-20F92F6B7296}"/>
    <cellStyle name="Heading 3 2 4 4 3 3 3 2 2 2" xfId="13724" xr:uid="{49FF80EE-F385-43DF-B8C5-93D9910174B2}"/>
    <cellStyle name="Heading 3 2 4 4 3 3 3 2 2 2 2" xfId="27957" xr:uid="{AB4588B4-028B-49E5-9C14-292CAAC66973}"/>
    <cellStyle name="Heading 3 2 4 4 3 3 3 2 2 3" xfId="19784" xr:uid="{55632212-78A5-40DD-90B6-3EDD481274C4}"/>
    <cellStyle name="Heading 3 2 4 4 3 3 3 2 2 4" xfId="22058" xr:uid="{B18222E7-17F1-49F0-8619-3F4538715CC5}"/>
    <cellStyle name="Heading 3 2 4 4 3 3 3 2 3" xfId="10805" xr:uid="{B31D885A-9DEC-4AD1-A767-CE2DBB4EA765}"/>
    <cellStyle name="Heading 3 2 4 4 3 3 3 2 3 2" xfId="25040" xr:uid="{D33C6185-C402-40BA-A971-C818717BEC58}"/>
    <cellStyle name="Heading 3 2 4 4 3 3 3 2 4" xfId="16832" xr:uid="{ACCFB8B9-D301-4FE8-B659-7AE4B02AD364}"/>
    <cellStyle name="Heading 3 2 4 4 3 3 3 2 5" xfId="20762" xr:uid="{ABA77102-74E8-4FB3-BD03-A72D01C153DE}"/>
    <cellStyle name="Heading 3 2 4 4 3 3 3 3" xfId="4445" xr:uid="{F03E509A-B980-4AA8-9D96-DDA8A156310E}"/>
    <cellStyle name="Heading 3 2 4 4 3 3 3 3 2" xfId="11346" xr:uid="{383ED7BA-B19C-4658-8E7B-C60A09A65F6F}"/>
    <cellStyle name="Heading 3 2 4 4 3 3 3 3 2 2" xfId="25581" xr:uid="{8B5191FF-77E6-4171-A237-5399DF6ECAD9}"/>
    <cellStyle name="Heading 3 2 4 4 3 3 3 3 3" xfId="17373" xr:uid="{AC96E32B-DEFC-4C44-B034-A67E73817A07}"/>
    <cellStyle name="Heading 3 2 4 4 3 3 3 3 4" xfId="21014" xr:uid="{338EB529-59A1-413B-8440-AACD0760C05F}"/>
    <cellStyle name="Heading 3 2 4 4 3 3 3 4" xfId="6045" xr:uid="{C8F0AA8D-242D-41A8-90FA-EF6BC4BD9928}"/>
    <cellStyle name="Heading 3 2 4 4 3 3 3 4 2" xfId="9376" xr:uid="{3570271D-9163-4443-8A20-049DE5370B69}"/>
    <cellStyle name="Heading 3 2 4 4 3 3 3 4 2 2" xfId="23616" xr:uid="{9B45601F-F7F1-457B-9030-D19657344756}"/>
    <cellStyle name="Heading 3 2 4 4 3 3 3 4 3" xfId="15411" xr:uid="{C0C94D3D-233D-451F-9DEB-5C1B8036B1FB}"/>
    <cellStyle name="Heading 3 2 4 4 3 3 3 4 4" xfId="21699" xr:uid="{5CC329F3-D271-48F4-89A1-D51535C3190D}"/>
    <cellStyle name="Heading 3 2 4 4 3 3 3 5" xfId="5211" xr:uid="{0E0CF1BE-2C72-4323-AB5A-2C4CA1E674A8}"/>
    <cellStyle name="Heading 3 2 4 4 3 3 3 5 2" xfId="12087" xr:uid="{DB859556-8074-4149-970B-2B26B021C423}"/>
    <cellStyle name="Heading 3 2 4 4 3 3 3 5 2 2" xfId="26320" xr:uid="{194C79EF-54CC-47CA-839A-F2BEF3EDBB87}"/>
    <cellStyle name="Heading 3 2 4 4 3 3 3 5 3" xfId="18139" xr:uid="{62DD163A-934F-444F-BFEA-FFDFA3A3BE0E}"/>
    <cellStyle name="Heading 3 2 4 4 3 3 3 5 4" xfId="21483" xr:uid="{1A4E46A6-B9FA-4BAA-9E86-38852D11A9CE}"/>
    <cellStyle name="Heading 3 2 4 4 3 3 3 6" xfId="4905" xr:uid="{20B879B5-E565-4034-B81E-9F28164F08E0}"/>
    <cellStyle name="Heading 3 2 4 4 3 3 3 6 2" xfId="11781" xr:uid="{B242AF69-A3A9-4FEE-AE86-FCFCDAF6DA83}"/>
    <cellStyle name="Heading 3 2 4 4 3 3 3 6 2 2" xfId="26014" xr:uid="{AC0ED744-DB5E-4A2E-8B69-9003FC8E66EA}"/>
    <cellStyle name="Heading 3 2 4 4 3 3 3 6 3" xfId="17833" xr:uid="{C006B1EB-02E6-43CA-9C3F-53CF364BE61D}"/>
    <cellStyle name="Heading 3 2 4 4 3 3 3 6 4" xfId="21224" xr:uid="{F7BBEFAF-E8E4-4DAD-B958-821B3F35B2EA}"/>
    <cellStyle name="Heading 3 2 4 4 3 3 3 7" xfId="7981" xr:uid="{26D7FFF0-4419-4B3C-9229-E9D06AFD2482}"/>
    <cellStyle name="Heading 3 2 4 4 3 3 3 7 2" xfId="20289" xr:uid="{AAC7B4D3-92C1-46DC-ACEA-672524AC1E84}"/>
    <cellStyle name="Heading 3 2 4 4 3 3 3 7 3" xfId="22271" xr:uid="{B0D6733A-B270-4E8C-8C46-3F844BDB932D}"/>
    <cellStyle name="Heading 3 2 4 4 3 3 3 8" xfId="8665" xr:uid="{3CD87DA9-F7FA-4495-8F31-D7685DE2B38F}"/>
    <cellStyle name="Heading 3 2 4 4 3 3 3 8 2" xfId="22913" xr:uid="{45E4BE56-A918-43C2-A3EA-5CE3D0168C6C}"/>
    <cellStyle name="Heading 3 2 4 4 3 3 3 9" xfId="14698" xr:uid="{96E79AA3-4C40-4246-821D-2336B873F03C}"/>
    <cellStyle name="Heading 3 2 4 4 3 4" xfId="1354" xr:uid="{87895513-3854-4475-94E9-58936A998ACE}"/>
    <cellStyle name="Heading 3 2 4 4 3 4 10" xfId="14549" xr:uid="{3C18FEB8-37CD-4031-A71F-58B9267D6BDD}"/>
    <cellStyle name="Heading 3 2 4 4 3 4 11" xfId="14375" xr:uid="{A6BCCF88-CB33-4D7F-93EF-1CD174387019}"/>
    <cellStyle name="Heading 3 2 4 4 3 4 2" xfId="3706" xr:uid="{A227290F-2F83-4B6D-B989-613DC4AC5253}"/>
    <cellStyle name="Heading 3 2 4 4 3 4 2 2" xfId="7324" xr:uid="{2F0C905F-5E61-4E0E-BFBB-A4CAE681E14A}"/>
    <cellStyle name="Heading 3 2 4 4 3 4 2 2 2" xfId="13574" xr:uid="{122BD50C-E778-4EC1-8A2B-B0B7628C1ED9}"/>
    <cellStyle name="Heading 3 2 4 4 3 4 2 2 2 2" xfId="27807" xr:uid="{D5D31130-ECDD-4134-81F9-BD9C2CCFA97C}"/>
    <cellStyle name="Heading 3 2 4 4 3 4 2 2 3" xfId="19634" xr:uid="{8A7177EC-E2B9-4FB8-83D0-9D566131027C}"/>
    <cellStyle name="Heading 3 2 4 4 3 4 2 2 4" xfId="21908" xr:uid="{91BC38E0-DB13-4A47-B3B4-EC438093BED6}"/>
    <cellStyle name="Heading 3 2 4 4 3 4 2 3" xfId="10656" xr:uid="{F91EA7CA-F45B-4EE6-A9C2-E148AB5D7821}"/>
    <cellStyle name="Heading 3 2 4 4 3 4 2 3 2" xfId="24891" xr:uid="{25568186-BEDF-4C19-AB4C-2243D9FDA97C}"/>
    <cellStyle name="Heading 3 2 4 4 3 4 2 4" xfId="16683" xr:uid="{CFE22F46-7E6B-4D21-BACC-FF8BC399BCD2}"/>
    <cellStyle name="Heading 3 2 4 4 3 4 2 5" xfId="20613" xr:uid="{F0973754-25F8-4BD9-8005-197014E40598}"/>
    <cellStyle name="Heading 3 2 4 4 3 4 3" xfId="4296" xr:uid="{2A0244CF-84F9-47B2-ACB8-D163961B2208}"/>
    <cellStyle name="Heading 3 2 4 4 3 4 3 2" xfId="11197" xr:uid="{4EAD1345-4B4E-4333-ABF1-5432AAD95852}"/>
    <cellStyle name="Heading 3 2 4 4 3 4 3 2 2" xfId="25432" xr:uid="{A82463D7-EBF7-4CC6-B0F1-E58317C782FA}"/>
    <cellStyle name="Heading 3 2 4 4 3 4 3 3" xfId="17224" xr:uid="{4A85CBC3-6AE6-4342-B2EA-F28DB3F235C7}"/>
    <cellStyle name="Heading 3 2 4 4 3 4 3 4" xfId="20865" xr:uid="{0616A3E4-520F-4DC3-824B-5BA29DF59FA2}"/>
    <cellStyle name="Heading 3 2 4 4 3 4 4" xfId="5835" xr:uid="{6D58FBE7-4846-49FD-9CDF-B1EEB52353ED}"/>
    <cellStyle name="Heading 3 2 4 4 3 4 4 2" xfId="9178" xr:uid="{148E7EFA-D582-499D-A692-21A96C18D25E}"/>
    <cellStyle name="Heading 3 2 4 4 3 4 4 2 2" xfId="23420" xr:uid="{6F8B4D82-F99B-40E1-AF79-4B6D03786877}"/>
    <cellStyle name="Heading 3 2 4 4 3 4 4 3" xfId="15193" xr:uid="{D955DC76-E6EE-4047-BF16-DEA94C98B20B}"/>
    <cellStyle name="Heading 3 2 4 4 3 4 4 4" xfId="21562" xr:uid="{08DF0325-27DA-4F44-A253-1F08A151F1BC}"/>
    <cellStyle name="Heading 3 2 4 4 3 4 5" xfId="5060" xr:uid="{18ED2C09-DC86-4B69-80EF-9ED57A7DD3BD}"/>
    <cellStyle name="Heading 3 2 4 4 3 4 5 2" xfId="11936" xr:uid="{18C122FD-B1BE-4DE4-A59C-2541175791F6}"/>
    <cellStyle name="Heading 3 2 4 4 3 4 5 2 2" xfId="26169" xr:uid="{C5DF1B5C-992E-412E-9DE5-A1945A7CAF76}"/>
    <cellStyle name="Heading 3 2 4 4 3 4 5 3" xfId="17988" xr:uid="{5D0FB555-A16B-4CBF-A1FD-D1B5F0C1F09C}"/>
    <cellStyle name="Heading 3 2 4 4 3 4 5 4" xfId="21332" xr:uid="{4978D62B-CE5F-4521-A2BF-137496ECA2DE}"/>
    <cellStyle name="Heading 3 2 4 4 3 4 6" xfId="5780" xr:uid="{136978CF-EF56-4902-A50E-C7F76F9A8857}"/>
    <cellStyle name="Heading 3 2 4 4 3 4 6 2" xfId="12317" xr:uid="{D45D2F14-A73C-4272-AE9A-6A2F73D87B3F}"/>
    <cellStyle name="Heading 3 2 4 4 3 4 6 2 2" xfId="26550" xr:uid="{5575D68D-F25C-4AC5-A314-A6608D421CCE}"/>
    <cellStyle name="Heading 3 2 4 4 3 4 6 3" xfId="18372" xr:uid="{904F416E-5E8F-4900-876B-53812FECEC31}"/>
    <cellStyle name="Heading 3 2 4 4 3 4 6 4" xfId="21531" xr:uid="{EC832CCE-B79A-42E0-918C-F8E1E8834F03}"/>
    <cellStyle name="Heading 3 2 4 4 3 4 7" xfId="7933" xr:uid="{00D28F41-7124-4D54-9C82-4AF10ACE45DE}"/>
    <cellStyle name="Heading 3 2 4 4 3 4 7 2" xfId="20241" xr:uid="{0C85228F-F696-4671-A194-1811317709EA}"/>
    <cellStyle name="Heading 3 2 4 4 3 4 7 3" xfId="22223" xr:uid="{9BB5E592-23DC-4ACA-8987-1500A44241FD}"/>
    <cellStyle name="Heading 3 2 4 4 3 4 8" xfId="8513" xr:uid="{25047BDE-AB37-461D-8AD8-9659C7F5A1F2}"/>
    <cellStyle name="Heading 3 2 4 4 3 4 8 2" xfId="22763" xr:uid="{73BAA965-4987-4360-B858-26B1B5117848}"/>
    <cellStyle name="Heading 3 2 4 4 3 4 9" xfId="8361" xr:uid="{F66931FA-7568-4765-92FF-701405691A29}"/>
    <cellStyle name="Heading 3 2 4 4 3 4 9 2" xfId="22616" xr:uid="{90E47590-CE02-4352-9903-D5029200176F}"/>
    <cellStyle name="Heading 3 2 4 4 3 5" xfId="2377" xr:uid="{0F48EFF5-03CB-4717-AF8F-EAB2605323CF}"/>
    <cellStyle name="Heading 3 2 4 4 3 5 10" xfId="20420" xr:uid="{AE05244A-9E87-4CFB-B94B-BE8B79B7E87D}"/>
    <cellStyle name="Heading 3 2 4 4 3 5 2" xfId="3681" xr:uid="{AD3A43B5-7D96-49F1-8302-6B9E2FC5A255}"/>
    <cellStyle name="Heading 3 2 4 4 3 5 2 2" xfId="7300" xr:uid="{895FDBF9-5E4A-47A9-952A-0DE72C2E05D8}"/>
    <cellStyle name="Heading 3 2 4 4 3 5 2 2 2" xfId="13550" xr:uid="{AE66B17F-674F-4D40-ADC9-1332CFA0E6C8}"/>
    <cellStyle name="Heading 3 2 4 4 3 5 2 2 2 2" xfId="27783" xr:uid="{EB69A9DB-5616-479F-9A43-9D8DD3F91910}"/>
    <cellStyle name="Heading 3 2 4 4 3 5 2 2 3" xfId="19610" xr:uid="{BA9F979E-E980-4AE4-9EF5-EC14A8BB5A74}"/>
    <cellStyle name="Heading 3 2 4 4 3 5 2 2 4" xfId="21884" xr:uid="{F88C23F7-B4FA-4856-A707-B5A3FB6E99DA}"/>
    <cellStyle name="Heading 3 2 4 4 3 5 2 3" xfId="10632" xr:uid="{486DD782-6BCE-4EDF-B365-BE667F093701}"/>
    <cellStyle name="Heading 3 2 4 4 3 5 2 3 2" xfId="24867" xr:uid="{0483262A-ADF2-446D-B720-952912BCE9EC}"/>
    <cellStyle name="Heading 3 2 4 4 3 5 2 4" xfId="16659" xr:uid="{7B845DB6-5B5B-4AC7-810F-A48B7A280446}"/>
    <cellStyle name="Heading 3 2 4 4 3 5 2 5" xfId="20589" xr:uid="{337871A2-BEE5-4551-B75D-3854C2158A87}"/>
    <cellStyle name="Heading 3 2 4 4 3 5 3" xfId="4272" xr:uid="{8BBADCB5-5FD6-4DA0-A108-DA49C2D47E31}"/>
    <cellStyle name="Heading 3 2 4 4 3 5 3 2" xfId="11173" xr:uid="{24C26C7E-AADE-4A77-8233-594D0C66B392}"/>
    <cellStyle name="Heading 3 2 4 4 3 5 3 2 2" xfId="25408" xr:uid="{A3E4EBE5-6076-4128-8B06-6F28BC7BBBC5}"/>
    <cellStyle name="Heading 3 2 4 4 3 5 3 3" xfId="17200" xr:uid="{F53021EA-E66E-4E5D-BF45-B6A972361C09}"/>
    <cellStyle name="Heading 3 2 4 4 3 5 3 4" xfId="20841" xr:uid="{85FE7938-7A3B-46A1-932D-B6A054F56D68}"/>
    <cellStyle name="Heading 3 2 4 4 3 5 4" xfId="5955" xr:uid="{5F073FAB-6BDC-4E3E-B626-9662D7A545E3}"/>
    <cellStyle name="Heading 3 2 4 4 3 5 4 2" xfId="9286" xr:uid="{952DD471-2C9E-492E-BD0F-E9D91650107C}"/>
    <cellStyle name="Heading 3 2 4 4 3 5 4 2 2" xfId="23526" xr:uid="{D9C07581-BB67-4B4D-82C2-A5DE25F3C7ED}"/>
    <cellStyle name="Heading 3 2 4 4 3 5 4 3" xfId="15321" xr:uid="{3859B18E-F506-4FEB-ACC5-E791DEB9423F}"/>
    <cellStyle name="Heading 3 2 4 4 3 5 4 4" xfId="21615" xr:uid="{29D5DFBE-22BA-4980-9901-AC9F60C65AAB}"/>
    <cellStyle name="Heading 3 2 4 4 3 5 5" xfId="5036" xr:uid="{4237C24D-9C76-443F-9D25-6785A532F222}"/>
    <cellStyle name="Heading 3 2 4 4 3 5 5 2" xfId="11912" xr:uid="{4B6D702D-1AEE-4B65-A8FD-AA1EEA1B94B0}"/>
    <cellStyle name="Heading 3 2 4 4 3 5 5 2 2" xfId="26145" xr:uid="{F832C96C-3A2F-4484-A83E-5F071EFF68E2}"/>
    <cellStyle name="Heading 3 2 4 4 3 5 5 3" xfId="17964" xr:uid="{0176F8D3-A0FA-41AD-A21E-28EB90957C8C}"/>
    <cellStyle name="Heading 3 2 4 4 3 5 5 4" xfId="21308" xr:uid="{1017C918-A530-45FB-A229-40974EE40E61}"/>
    <cellStyle name="Heading 3 2 4 4 3 5 6" xfId="4836" xr:uid="{BF24932B-D918-4DD5-BC18-A0898119CE0F}"/>
    <cellStyle name="Heading 3 2 4 4 3 5 6 2" xfId="11714" xr:uid="{2AE6120D-2D17-4189-9D21-A8BB0E549746}"/>
    <cellStyle name="Heading 3 2 4 4 3 5 6 2 2" xfId="25947" xr:uid="{57D18D6B-EB97-4DB4-9AD0-12CC6AE6A7D3}"/>
    <cellStyle name="Heading 3 2 4 4 3 5 6 3" xfId="17764" xr:uid="{0F765887-1B31-42AB-A958-BA25671FD8CD}"/>
    <cellStyle name="Heading 3 2 4 4 3 5 6 4" xfId="21180" xr:uid="{67CF4B4E-D6CA-4AB3-8D5B-C2DEEC69BEDD}"/>
    <cellStyle name="Heading 3 2 4 4 3 5 7" xfId="7972" xr:uid="{27A3947A-6037-47D4-B9EB-87525CC05D15}"/>
    <cellStyle name="Heading 3 2 4 4 3 5 7 2" xfId="20280" xr:uid="{2995D41C-7AF1-4D02-A9D7-11E77E927D9C}"/>
    <cellStyle name="Heading 3 2 4 4 3 5 7 3" xfId="22262" xr:uid="{74C4CF1D-2580-4DEE-B678-3CCEB370775D}"/>
    <cellStyle name="Heading 3 2 4 4 3 5 8" xfId="8489" xr:uid="{29DD4D2E-A2C1-4478-9167-CE74618527FB}"/>
    <cellStyle name="Heading 3 2 4 4 3 5 8 2" xfId="22739" xr:uid="{38BED753-DCAD-4853-BB8A-BA2C1E538E00}"/>
    <cellStyle name="Heading 3 2 4 4 3 5 9" xfId="14525" xr:uid="{17ED3391-F202-44BF-84E7-E8764B46B73A}"/>
    <cellStyle name="Heading 3 2 4 4 4" xfId="1192" xr:uid="{2093DFB2-2877-4476-934F-E7F22352C0CD}"/>
    <cellStyle name="Heading 3 2 4 4 4 2" xfId="1439" xr:uid="{705CAAEA-39CF-4B26-81D7-B231A761AC57}"/>
    <cellStyle name="Heading 3 2 4 4 4 2 10" xfId="14615" xr:uid="{A258B9A0-7ED0-4492-8775-7940161290B0}"/>
    <cellStyle name="Heading 3 2 4 4 4 2 11" xfId="15290" xr:uid="{DA62192E-51E0-4E4A-BEC8-6855818ECB4A}"/>
    <cellStyle name="Heading 3 2 4 4 4 2 2" xfId="3774" xr:uid="{D266CDA1-9DC3-48B5-A2B5-B1E42F3B0D75}"/>
    <cellStyle name="Heading 3 2 4 4 4 2 2 2" xfId="7390" xr:uid="{D547472D-A813-4A1A-B0EE-7CE109B708D5}"/>
    <cellStyle name="Heading 3 2 4 4 4 2 2 2 2" xfId="13640" xr:uid="{96A8A9EA-E045-43C1-A7D1-6DC22A00DF3E}"/>
    <cellStyle name="Heading 3 2 4 4 4 2 2 2 2 2" xfId="27873" xr:uid="{637DC0A9-9FDB-494F-B3F4-E1FE6EC7CA7C}"/>
    <cellStyle name="Heading 3 2 4 4 4 2 2 2 3" xfId="19700" xr:uid="{04D83B62-FCF2-40EF-8141-0A920ADE2E18}"/>
    <cellStyle name="Heading 3 2 4 4 4 2 2 2 4" xfId="21974" xr:uid="{36A8C2A4-80C8-423B-A502-9B4C990D8D74}"/>
    <cellStyle name="Heading 3 2 4 4 4 2 2 3" xfId="10722" xr:uid="{A547552E-3CCD-4AE7-8D9A-9D552D27B3C4}"/>
    <cellStyle name="Heading 3 2 4 4 4 2 2 3 2" xfId="24957" xr:uid="{36995FEF-FC93-406F-8899-0A3048EE8156}"/>
    <cellStyle name="Heading 3 2 4 4 4 2 2 4" xfId="16749" xr:uid="{BA619FEC-9034-44C5-AE84-C5EC00BF42FA}"/>
    <cellStyle name="Heading 3 2 4 4 4 2 2 5" xfId="20679" xr:uid="{F148BEDA-E44A-45AE-8DDF-9E5F133FB71D}"/>
    <cellStyle name="Heading 3 2 4 4 4 2 3" xfId="4362" xr:uid="{4411C600-C35D-4099-B8AB-F9E7D6881DF7}"/>
    <cellStyle name="Heading 3 2 4 4 4 2 3 2" xfId="11263" xr:uid="{552B36DE-4F95-492D-9E05-1F721136F951}"/>
    <cellStyle name="Heading 3 2 4 4 4 2 3 2 2" xfId="25498" xr:uid="{403088C8-9E4F-45BB-9B00-D19F7C2FE3C2}"/>
    <cellStyle name="Heading 3 2 4 4 4 2 3 3" xfId="17290" xr:uid="{4F547C49-66B0-4009-82B6-F65EEBA70D41}"/>
    <cellStyle name="Heading 3 2 4 4 4 2 3 4" xfId="20931" xr:uid="{DC09A1C6-1A0E-428D-B4ED-3FF6FE7DEA1B}"/>
    <cellStyle name="Heading 3 2 4 4 4 2 4" xfId="6035" xr:uid="{85D19F1D-4AF6-433F-9C90-920D6BCA17A4}"/>
    <cellStyle name="Heading 3 2 4 4 4 2 4 2" xfId="9366" xr:uid="{80F27F25-5437-42AD-A6ED-0C4373EF0B7D}"/>
    <cellStyle name="Heading 3 2 4 4 4 2 4 2 2" xfId="23606" xr:uid="{EC1A3666-3BD9-4108-8F5A-C97B550F3953}"/>
    <cellStyle name="Heading 3 2 4 4 4 2 4 3" xfId="15401" xr:uid="{11E7CC0B-FDD1-4CA4-9A37-5BA88E27EF61}"/>
    <cellStyle name="Heading 3 2 4 4 4 2 4 4" xfId="21689" xr:uid="{8BFACAF4-061A-4B2A-AB19-0439843127F1}"/>
    <cellStyle name="Heading 3 2 4 4 4 2 5" xfId="5126" xr:uid="{DB766232-9D53-48FE-A81E-21BFCB37F30F}"/>
    <cellStyle name="Heading 3 2 4 4 4 2 5 2" xfId="12002" xr:uid="{24E48389-8323-48E5-870B-1F4FC3576730}"/>
    <cellStyle name="Heading 3 2 4 4 4 2 5 2 2" xfId="26235" xr:uid="{2F6DE4FB-C3D8-4215-B9C1-C5B06FDBF108}"/>
    <cellStyle name="Heading 3 2 4 4 4 2 5 3" xfId="18054" xr:uid="{C7DE47FF-5846-442B-84FD-1597271977AD}"/>
    <cellStyle name="Heading 3 2 4 4 4 2 5 4" xfId="21398" xr:uid="{285AB18C-6E55-4B66-98FC-A7AC1AC9BE3A}"/>
    <cellStyle name="Heading 3 2 4 4 4 2 6" xfId="4687" xr:uid="{70F3DC2F-66A3-4927-97FB-D6CEE9871F7A}"/>
    <cellStyle name="Heading 3 2 4 4 4 2 6 2" xfId="11569" xr:uid="{6D52D278-FB2D-4D6A-A321-589FC3DC05D6}"/>
    <cellStyle name="Heading 3 2 4 4 4 2 6 2 2" xfId="25802" xr:uid="{1309970D-B724-452D-AF88-55CFA626D680}"/>
    <cellStyle name="Heading 3 2 4 4 4 2 6 3" xfId="17615" xr:uid="{ED05F4DA-6887-4042-90C4-6A730786E11A}"/>
    <cellStyle name="Heading 3 2 4 4 4 2 6 4" xfId="21136" xr:uid="{881DF0A7-CA0C-4D62-B5E0-4385C22FD1B8}"/>
    <cellStyle name="Heading 3 2 4 4 4 2 7" xfId="7824" xr:uid="{E3A1D6A5-225E-4BB5-B9FA-5825AC0E8445}"/>
    <cellStyle name="Heading 3 2 4 4 4 2 7 2" xfId="20132" xr:uid="{CBE4C31E-2214-4C7F-A7C4-02234180A221}"/>
    <cellStyle name="Heading 3 2 4 4 4 2 7 3" xfId="22114" xr:uid="{45F50EE2-35C8-4307-84E1-1E9EC23B6D80}"/>
    <cellStyle name="Heading 3 2 4 4 4 2 8" xfId="8580" xr:uid="{4AF7EF25-EB47-4C6C-8651-8C3C11BA1F05}"/>
    <cellStyle name="Heading 3 2 4 4 4 2 8 2" xfId="22829" xr:uid="{E4E58112-5B42-4673-BE77-AFD2A22E930F}"/>
    <cellStyle name="Heading 3 2 4 4 4 2 9" xfId="8048" xr:uid="{25EFA4FF-6E15-4942-A2CA-E37C7F5F0703}"/>
    <cellStyle name="Heading 3 2 4 4 4 2 9 2" xfId="22330" xr:uid="{0A3A4F53-F7DE-47D3-B0F5-918CCF43D792}"/>
    <cellStyle name="Heading 3 2 4 4 4 3" xfId="2421" xr:uid="{9139A8C3-D51E-4227-B5BA-68668F94B989}"/>
    <cellStyle name="Heading 3 2 4 4 4 3 10" xfId="20456" xr:uid="{169BD6C0-3B32-4ACE-8226-FE5847F2A689}"/>
    <cellStyle name="Heading 3 2 4 4 4 3 2" xfId="3860" xr:uid="{CEDFCA5A-DA10-49B0-889B-C0CF41A21096}"/>
    <cellStyle name="Heading 3 2 4 4 4 3 2 2" xfId="7475" xr:uid="{2100CA6E-4A60-40AB-83E2-E00614BA0A1F}"/>
    <cellStyle name="Heading 3 2 4 4 4 3 2 2 2" xfId="13725" xr:uid="{9EA520E1-DED6-4110-9E79-270D37BD1DE2}"/>
    <cellStyle name="Heading 3 2 4 4 4 3 2 2 2 2" xfId="27958" xr:uid="{8493C497-CA0B-4091-BF53-A0D518FBB9CA}"/>
    <cellStyle name="Heading 3 2 4 4 4 3 2 2 3" xfId="19785" xr:uid="{A4191432-6923-4F50-AFB6-908DB54193F8}"/>
    <cellStyle name="Heading 3 2 4 4 4 3 2 2 4" xfId="22059" xr:uid="{A8B9C09F-32AB-4C3A-A134-A7FF35C83653}"/>
    <cellStyle name="Heading 3 2 4 4 4 3 2 3" xfId="10806" xr:uid="{032CC6A8-0A7B-4219-9350-C9A477BAD13D}"/>
    <cellStyle name="Heading 3 2 4 4 4 3 2 3 2" xfId="25041" xr:uid="{3DFFE157-DAAE-4A5C-987F-2BE527D257CA}"/>
    <cellStyle name="Heading 3 2 4 4 4 3 2 4" xfId="16833" xr:uid="{F74FC31C-5795-4A5E-B2F6-053573F106E5}"/>
    <cellStyle name="Heading 3 2 4 4 4 3 2 5" xfId="20763" xr:uid="{7E4B5AAF-299C-4FF5-9295-78010C63D1AF}"/>
    <cellStyle name="Heading 3 2 4 4 4 3 3" xfId="4446" xr:uid="{7FFE21FD-CE98-4EB8-B01B-A91BC9BB3F35}"/>
    <cellStyle name="Heading 3 2 4 4 4 3 3 2" xfId="11347" xr:uid="{CE67EC55-B4C9-499B-9323-A1B0EC96775B}"/>
    <cellStyle name="Heading 3 2 4 4 4 3 3 2 2" xfId="25582" xr:uid="{CE6C9D8F-6D8B-4B69-A039-5ED517AA989B}"/>
    <cellStyle name="Heading 3 2 4 4 4 3 3 3" xfId="17374" xr:uid="{33A7E9FB-0509-46B6-8F5C-FCDF7C51B84A}"/>
    <cellStyle name="Heading 3 2 4 4 4 3 3 4" xfId="21015" xr:uid="{633921B7-C4D5-47C3-B0B9-8F556FDF2347}"/>
    <cellStyle name="Heading 3 2 4 4 4 3 4" xfId="6028" xr:uid="{CB6B1B6F-18CA-4405-ACCA-8F5A24A7C4CF}"/>
    <cellStyle name="Heading 3 2 4 4 4 3 4 2" xfId="9359" xr:uid="{5B106D21-A8F3-45DB-9CEF-3B7BB53B0A0A}"/>
    <cellStyle name="Heading 3 2 4 4 4 3 4 2 2" xfId="23599" xr:uid="{0EBDB9D2-D968-4ECD-A283-5222F1BE2D32}"/>
    <cellStyle name="Heading 3 2 4 4 4 3 4 3" xfId="15394" xr:uid="{AA7F647B-613B-4445-A6D0-23E47967383A}"/>
    <cellStyle name="Heading 3 2 4 4 4 3 4 4" xfId="21682" xr:uid="{D573B0C0-628E-4097-9946-3B056C5F1FAD}"/>
    <cellStyle name="Heading 3 2 4 4 4 3 5" xfId="5212" xr:uid="{1E236AF7-E487-4BFF-8015-E5BC0CA15E3C}"/>
    <cellStyle name="Heading 3 2 4 4 4 3 5 2" xfId="12088" xr:uid="{AC657120-9C4E-4F8E-B1F3-AC3739652C79}"/>
    <cellStyle name="Heading 3 2 4 4 4 3 5 2 2" xfId="26321" xr:uid="{1942001B-E94A-432E-AC18-B2A818D5D590}"/>
    <cellStyle name="Heading 3 2 4 4 4 3 5 3" xfId="18140" xr:uid="{8FFAA960-DC35-4813-B1F3-116D0552358E}"/>
    <cellStyle name="Heading 3 2 4 4 4 3 5 4" xfId="21484" xr:uid="{40AEF3D2-3999-478B-B2CE-592BCDBB438A}"/>
    <cellStyle name="Heading 3 2 4 4 4 3 6" xfId="5825" xr:uid="{9C5F31D5-4BBB-4F30-9706-D9A93B789366}"/>
    <cellStyle name="Heading 3 2 4 4 4 3 6 2" xfId="12343" xr:uid="{4AB73617-235B-4EEE-8CD6-F776170173CC}"/>
    <cellStyle name="Heading 3 2 4 4 4 3 6 2 2" xfId="26576" xr:uid="{021284B4-62B0-413A-9004-5EDC91A7B699}"/>
    <cellStyle name="Heading 3 2 4 4 4 3 6 3" xfId="18399" xr:uid="{031ACA85-9CB8-49E8-9616-37222D0E04E0}"/>
    <cellStyle name="Heading 3 2 4 4 4 3 6 4" xfId="21558" xr:uid="{278DD6DD-6DEB-4F72-B44A-DBC8E1BA9948}"/>
    <cellStyle name="Heading 3 2 4 4 4 3 7" xfId="7908" xr:uid="{8C8DD299-85A8-4563-BF58-E62C7A235E86}"/>
    <cellStyle name="Heading 3 2 4 4 4 3 7 2" xfId="20216" xr:uid="{632CD42F-7AB0-4099-B839-5FDB25595B30}"/>
    <cellStyle name="Heading 3 2 4 4 4 3 7 3" xfId="22198" xr:uid="{942CB61C-361D-450F-823E-041A5669C051}"/>
    <cellStyle name="Heading 3 2 4 4 4 3 8" xfId="8666" xr:uid="{6B0FB116-0F56-4DEA-ABDE-6DF8406BAD40}"/>
    <cellStyle name="Heading 3 2 4 4 4 3 8 2" xfId="22914" xr:uid="{79212064-CD0C-402B-ACDD-BFF52EE50D26}"/>
    <cellStyle name="Heading 3 2 4 4 4 3 9" xfId="14699" xr:uid="{799EA860-837E-492C-817C-EF8716F096B8}"/>
    <cellStyle name="Heading 3 2 4 4 5" xfId="1193" xr:uid="{39CA1108-04B3-4D98-8D30-E464809E8CF3}"/>
    <cellStyle name="Heading 3 2 4 4 5 2" xfId="1440" xr:uid="{4C66FEB8-0EFE-4EC0-A88B-2B3A0B04F0C4}"/>
    <cellStyle name="Heading 3 2 4 4 5 2 10" xfId="14616" xr:uid="{9948BB43-2B07-44BA-84F1-41421CE3A6BB}"/>
    <cellStyle name="Heading 3 2 4 4 5 2 11" xfId="14413" xr:uid="{31E5246D-F764-4291-B45E-91491F55DAA0}"/>
    <cellStyle name="Heading 3 2 4 4 5 2 2" xfId="3775" xr:uid="{C2D03DFB-1B0C-429C-B86A-9C5982FAB4F7}"/>
    <cellStyle name="Heading 3 2 4 4 5 2 2 2" xfId="7391" xr:uid="{04D6EABE-DFED-468A-928A-F21D236A86A6}"/>
    <cellStyle name="Heading 3 2 4 4 5 2 2 2 2" xfId="13641" xr:uid="{775ADBE7-F5E5-49C0-B134-BF49D67E716E}"/>
    <cellStyle name="Heading 3 2 4 4 5 2 2 2 2 2" xfId="27874" xr:uid="{E8DED2EF-6A12-441C-ACA2-FF28AA28163D}"/>
    <cellStyle name="Heading 3 2 4 4 5 2 2 2 3" xfId="19701" xr:uid="{408A0E16-2049-4075-A652-EC4750719730}"/>
    <cellStyle name="Heading 3 2 4 4 5 2 2 2 4" xfId="21975" xr:uid="{E0CA2416-8BBC-4A32-9F69-E742756CDFB6}"/>
    <cellStyle name="Heading 3 2 4 4 5 2 2 3" xfId="10723" xr:uid="{6EB7D0D2-0B09-44C2-9EA9-DCEB6EEBCA54}"/>
    <cellStyle name="Heading 3 2 4 4 5 2 2 3 2" xfId="24958" xr:uid="{DC5A6F9B-DA7D-4F07-9577-81B47F6D7990}"/>
    <cellStyle name="Heading 3 2 4 4 5 2 2 4" xfId="16750" xr:uid="{027ED98C-0701-4FDB-ACF9-ECFC3F7D91F0}"/>
    <cellStyle name="Heading 3 2 4 4 5 2 2 5" xfId="20680" xr:uid="{61D97587-3415-460D-827F-4E5FCB8AF6DC}"/>
    <cellStyle name="Heading 3 2 4 4 5 2 3" xfId="4363" xr:uid="{A9B2E14C-468E-480F-BFA3-72922DB5409E}"/>
    <cellStyle name="Heading 3 2 4 4 5 2 3 2" xfId="11264" xr:uid="{0D8C9C13-D1BB-4505-88B5-A3752AF1BC9F}"/>
    <cellStyle name="Heading 3 2 4 4 5 2 3 2 2" xfId="25499" xr:uid="{84F1905D-76AF-4885-9CB2-5FA1C8C822EA}"/>
    <cellStyle name="Heading 3 2 4 4 5 2 3 3" xfId="17291" xr:uid="{FDBF5465-EC0F-4B98-AC2E-116A036EB765}"/>
    <cellStyle name="Heading 3 2 4 4 5 2 3 4" xfId="20932" xr:uid="{C6F7230A-F372-467C-98A9-250F0FFBFCD3}"/>
    <cellStyle name="Heading 3 2 4 4 5 2 4" xfId="6116" xr:uid="{916411D5-443F-4AEA-8705-9A89EC5007E8}"/>
    <cellStyle name="Heading 3 2 4 4 5 2 4 2" xfId="9447" xr:uid="{7F5D6AA4-341B-4801-8F29-6CF8CAE7E700}"/>
    <cellStyle name="Heading 3 2 4 4 5 2 4 2 2" xfId="23687" xr:uid="{4ECD2001-841B-454A-95F7-36643BFFBCC3}"/>
    <cellStyle name="Heading 3 2 4 4 5 2 4 3" xfId="15482" xr:uid="{09A446DF-F697-49F0-9EAB-48563672C723}"/>
    <cellStyle name="Heading 3 2 4 4 5 2 4 4" xfId="21769" xr:uid="{453EB2B8-C7CA-4286-83FD-0C640A14891E}"/>
    <cellStyle name="Heading 3 2 4 4 5 2 5" xfId="5127" xr:uid="{9DA60EAE-4102-49E3-BB25-AF4AAAD9B79E}"/>
    <cellStyle name="Heading 3 2 4 4 5 2 5 2" xfId="12003" xr:uid="{A1BC38A4-D672-4CDD-AF28-8CCB96726238}"/>
    <cellStyle name="Heading 3 2 4 4 5 2 5 2 2" xfId="26236" xr:uid="{DD5E7BDA-021A-41CA-9F45-4F6D011FB739}"/>
    <cellStyle name="Heading 3 2 4 4 5 2 5 3" xfId="18055" xr:uid="{EF444416-FDCA-4082-8FC4-6CFD4BA43809}"/>
    <cellStyle name="Heading 3 2 4 4 5 2 5 4" xfId="21399" xr:uid="{BD48091F-74CF-4C0C-B3A9-249A6F1DB4FD}"/>
    <cellStyle name="Heading 3 2 4 4 5 2 6" xfId="4536" xr:uid="{04440B48-AE79-4B43-A51A-B889CE824F2F}"/>
    <cellStyle name="Heading 3 2 4 4 5 2 6 2" xfId="11432" xr:uid="{A4C4F443-3661-423E-A6E7-8B96CFE7D35C}"/>
    <cellStyle name="Heading 3 2 4 4 5 2 6 2 2" xfId="25665" xr:uid="{F0F30965-B44A-41C1-A7F5-8FE5844ADE29}"/>
    <cellStyle name="Heading 3 2 4 4 5 2 6 3" xfId="17464" xr:uid="{50392532-2A1B-476E-A02F-7D8177E26D98}"/>
    <cellStyle name="Heading 3 2 4 4 5 2 6 4" xfId="21077" xr:uid="{F544A7FF-1B6B-45D3-A234-8B5C0E0DBB4B}"/>
    <cellStyle name="Heading 3 2 4 4 5 2 7" xfId="7989" xr:uid="{76F2B77D-ABBC-4CA1-A746-828FB7DE2CC2}"/>
    <cellStyle name="Heading 3 2 4 4 5 2 7 2" xfId="20297" xr:uid="{158070F0-D075-4F0E-8F41-A8FEBFEB5795}"/>
    <cellStyle name="Heading 3 2 4 4 5 2 7 3" xfId="22279" xr:uid="{6CE71347-DEA1-492F-83C0-9E7A0937507C}"/>
    <cellStyle name="Heading 3 2 4 4 5 2 8" xfId="8581" xr:uid="{5715412C-92D2-4406-97AD-6BC6F4365B84}"/>
    <cellStyle name="Heading 3 2 4 4 5 2 8 2" xfId="22830" xr:uid="{2FE86618-37B9-4BD9-B887-70B4187A0D97}"/>
    <cellStyle name="Heading 3 2 4 4 5 2 9" xfId="8751" xr:uid="{C086F7D1-A723-4D17-A136-BC2E49A80A35}"/>
    <cellStyle name="Heading 3 2 4 4 5 2 9 2" xfId="22995" xr:uid="{BF7AA617-0BD6-471F-BE95-2D01502ECCEB}"/>
    <cellStyle name="Heading 3 2 4 4 5 3" xfId="2388" xr:uid="{A87B1ED5-ED12-4464-AE3E-F8856243448D}"/>
    <cellStyle name="Heading 3 2 4 4 5 3 10" xfId="20428" xr:uid="{0E2CA525-FEBC-4F08-AE66-B67F433157E7}"/>
    <cellStyle name="Heading 3 2 4 4 5 3 2" xfId="3861" xr:uid="{FE2435C5-AC98-4457-A430-62A6566C60EE}"/>
    <cellStyle name="Heading 3 2 4 4 5 3 2 2" xfId="7476" xr:uid="{6BF1446E-0963-49A5-BA15-6EE83618B663}"/>
    <cellStyle name="Heading 3 2 4 4 5 3 2 2 2" xfId="13726" xr:uid="{6A4E5801-012A-4E7C-BC52-A7E1B99E79FA}"/>
    <cellStyle name="Heading 3 2 4 4 5 3 2 2 2 2" xfId="27959" xr:uid="{DCD5C3C0-918B-431D-92C6-09A603BA532F}"/>
    <cellStyle name="Heading 3 2 4 4 5 3 2 2 3" xfId="19786" xr:uid="{E69F552C-5A1C-44D4-87B3-83EDC07CCD1A}"/>
    <cellStyle name="Heading 3 2 4 4 5 3 2 2 4" xfId="22060" xr:uid="{5C153E8B-4324-450F-BD33-24F2C5443442}"/>
    <cellStyle name="Heading 3 2 4 4 5 3 2 3" xfId="10807" xr:uid="{43BF8522-1E7B-4C4D-8A81-E47C8C6C9CB5}"/>
    <cellStyle name="Heading 3 2 4 4 5 3 2 3 2" xfId="25042" xr:uid="{DC609306-6D24-48AE-B121-5A469A10A911}"/>
    <cellStyle name="Heading 3 2 4 4 5 3 2 4" xfId="16834" xr:uid="{F357DE80-4A7B-404F-B759-56CDA585F4CD}"/>
    <cellStyle name="Heading 3 2 4 4 5 3 2 5" xfId="20764" xr:uid="{DE687EAE-D984-43E1-9C67-6C927B0A1EEF}"/>
    <cellStyle name="Heading 3 2 4 4 5 3 3" xfId="4447" xr:uid="{F6013D19-54BD-4735-B60B-B2A35EEEFCFE}"/>
    <cellStyle name="Heading 3 2 4 4 5 3 3 2" xfId="11348" xr:uid="{E3CAAFBA-0F8A-4ECC-923E-0A9017769654}"/>
    <cellStyle name="Heading 3 2 4 4 5 3 3 2 2" xfId="25583" xr:uid="{9B0ED956-6D46-4DD6-B957-64E9592C19F1}"/>
    <cellStyle name="Heading 3 2 4 4 5 3 3 3" xfId="17375" xr:uid="{214FE6DF-2F45-4D83-9F99-5687B80611FE}"/>
    <cellStyle name="Heading 3 2 4 4 5 3 3 4" xfId="21016" xr:uid="{0532799B-4B4D-4645-9046-287197E4186E}"/>
    <cellStyle name="Heading 3 2 4 4 5 3 4" xfId="5970" xr:uid="{1F5817F6-39C1-4245-89A4-516CF6CF7BE4}"/>
    <cellStyle name="Heading 3 2 4 4 5 3 4 2" xfId="9301" xr:uid="{A73072B1-E2F0-47A6-9F7A-330B7927C582}"/>
    <cellStyle name="Heading 3 2 4 4 5 3 4 2 2" xfId="23541" xr:uid="{3234D454-800B-4CE7-BB9B-8A40CDC33D67}"/>
    <cellStyle name="Heading 3 2 4 4 5 3 4 3" xfId="15336" xr:uid="{7E443BCC-E3C3-41B1-90B9-A48FAB4D01E3}"/>
    <cellStyle name="Heading 3 2 4 4 5 3 4 4" xfId="21628" xr:uid="{F68E9C66-24FF-4703-9F44-0FBC08276A72}"/>
    <cellStyle name="Heading 3 2 4 4 5 3 5" xfId="5213" xr:uid="{C1F350F0-BA79-46E1-9F10-724943026D3A}"/>
    <cellStyle name="Heading 3 2 4 4 5 3 5 2" xfId="12089" xr:uid="{70AA615D-7EE8-41CC-A2C0-41AE7405EFA6}"/>
    <cellStyle name="Heading 3 2 4 4 5 3 5 2 2" xfId="26322" xr:uid="{CC326F7E-EF0D-4F2C-A6B6-1F572034D498}"/>
    <cellStyle name="Heading 3 2 4 4 5 3 5 3" xfId="18141" xr:uid="{08390499-EE38-4FE3-93C5-F78BE392C6A4}"/>
    <cellStyle name="Heading 3 2 4 4 5 3 5 4" xfId="21485" xr:uid="{905BF54A-E791-4EC4-970D-C72ECFC5CACC}"/>
    <cellStyle name="Heading 3 2 4 4 5 3 6" xfId="4677" xr:uid="{2744D638-93B0-49F4-B5C1-451BB8DDF289}"/>
    <cellStyle name="Heading 3 2 4 4 5 3 6 2" xfId="11559" xr:uid="{051C2658-4B8F-46C0-B634-3C1CE8E9E840}"/>
    <cellStyle name="Heading 3 2 4 4 5 3 6 2 2" xfId="25792" xr:uid="{8F00406B-DF83-4471-A36B-F5668062B00C}"/>
    <cellStyle name="Heading 3 2 4 4 5 3 6 3" xfId="17605" xr:uid="{ACADA807-2C17-4F2A-8315-3D92EDF6F033}"/>
    <cellStyle name="Heading 3 2 4 4 5 3 6 4" xfId="21126" xr:uid="{4DCF877E-8F54-4C72-BF59-6C3472AC6C17}"/>
    <cellStyle name="Heading 3 2 4 4 5 3 7" xfId="7830" xr:uid="{515AC039-480F-47F4-8822-E27965909C29}"/>
    <cellStyle name="Heading 3 2 4 4 5 3 7 2" xfId="20138" xr:uid="{8A24EEA7-D34C-4B91-8DE5-748864039F2F}"/>
    <cellStyle name="Heading 3 2 4 4 5 3 7 3" xfId="22120" xr:uid="{653D5601-AE08-4749-A85F-9DBD3407ACB6}"/>
    <cellStyle name="Heading 3 2 4 4 5 3 8" xfId="8667" xr:uid="{89426CD0-1C63-4511-9669-9D4C7C6930B8}"/>
    <cellStyle name="Heading 3 2 4 4 5 3 8 2" xfId="22915" xr:uid="{DF4E3100-0EF6-45B8-937D-E03BE945DEF3}"/>
    <cellStyle name="Heading 3 2 4 4 5 3 9" xfId="14700" xr:uid="{002FA0FB-9F18-4785-8742-3FF8B54C2576}"/>
    <cellStyle name="Heading 3 2 4 4 6" xfId="1287" xr:uid="{9A52D85C-1EAF-4361-BE5E-3BA3FDB5D5AF}"/>
    <cellStyle name="Heading 3 2 4 4 6 10" xfId="14514" xr:uid="{5533072F-266D-4447-909B-F1F5EA667364}"/>
    <cellStyle name="Heading 3 2 4 4 6 11" xfId="14128" xr:uid="{D196C935-6596-41D2-8316-0225A2635954}"/>
    <cellStyle name="Heading 3 2 4 4 6 2" xfId="3669" xr:uid="{55126B39-3B38-435E-A53C-25C9E625B4E5}"/>
    <cellStyle name="Heading 3 2 4 4 6 2 2" xfId="7289" xr:uid="{3BD1A87F-E129-4C63-9549-4ED7901E4D12}"/>
    <cellStyle name="Heading 3 2 4 4 6 2 2 2" xfId="13539" xr:uid="{DB7E2D8B-7523-4E86-A157-7BBEA52AB0E2}"/>
    <cellStyle name="Heading 3 2 4 4 6 2 2 2 2" xfId="27772" xr:uid="{AD516678-AB11-4E4A-A4B9-AFE0044A66D6}"/>
    <cellStyle name="Heading 3 2 4 4 6 2 2 3" xfId="19599" xr:uid="{E35E75DF-67D1-4A0A-85CF-25DFD935DF2C}"/>
    <cellStyle name="Heading 3 2 4 4 6 2 2 4" xfId="21873" xr:uid="{CEF803AF-AC51-486A-AF0A-F8FBF912C81E}"/>
    <cellStyle name="Heading 3 2 4 4 6 2 3" xfId="10621" xr:uid="{53067428-9D8E-4E9E-9DD7-6AF35CB734EE}"/>
    <cellStyle name="Heading 3 2 4 4 6 2 3 2" xfId="24856" xr:uid="{635E0020-6E6F-4C85-B5E3-F3C3E4012B17}"/>
    <cellStyle name="Heading 3 2 4 4 6 2 4" xfId="16648" xr:uid="{556ECCCF-79D3-4B3A-8B49-B23FDDF3C0E5}"/>
    <cellStyle name="Heading 3 2 4 4 6 2 5" xfId="20578" xr:uid="{393B8A01-EBD1-4980-9552-F153BF90AD15}"/>
    <cellStyle name="Heading 3 2 4 4 6 3" xfId="4261" xr:uid="{66097673-9501-45C8-A7B2-70D940EFDC1E}"/>
    <cellStyle name="Heading 3 2 4 4 6 3 2" xfId="11162" xr:uid="{1055C185-C271-4BA7-9982-ABA73E947E50}"/>
    <cellStyle name="Heading 3 2 4 4 6 3 2 2" xfId="25397" xr:uid="{D93133DC-4B9A-4CBC-99CB-872EE6451DEC}"/>
    <cellStyle name="Heading 3 2 4 4 6 3 3" xfId="17189" xr:uid="{63EDD32E-6F00-4B9A-A896-829BBC1B6CF2}"/>
    <cellStyle name="Heading 3 2 4 4 6 3 4" xfId="20830" xr:uid="{1E6D6EC0-A227-43FC-A8BB-E196BFE40F06}"/>
    <cellStyle name="Heading 3 2 4 4 6 4" xfId="6075" xr:uid="{6B29D3A1-6CF3-47D6-B174-D894DF6F9982}"/>
    <cellStyle name="Heading 3 2 4 4 6 4 2" xfId="9406" xr:uid="{C96D1A2C-D2F6-42FA-B227-0324E160DA62}"/>
    <cellStyle name="Heading 3 2 4 4 6 4 2 2" xfId="23646" xr:uid="{3237CA87-8AEF-4E79-BD62-8B391DF4877E}"/>
    <cellStyle name="Heading 3 2 4 4 6 4 3" xfId="15441" xr:uid="{9788D1AF-F84D-40AF-A484-BFCEB0A3CE1C}"/>
    <cellStyle name="Heading 3 2 4 4 6 4 4" xfId="21729" xr:uid="{F726B274-A246-4E97-81C5-C1D0D21509EF}"/>
    <cellStyle name="Heading 3 2 4 4 6 5" xfId="5025" xr:uid="{65DC3198-2305-426A-9227-17085B06EA52}"/>
    <cellStyle name="Heading 3 2 4 4 6 5 2" xfId="11901" xr:uid="{EEEAC7EA-327C-443E-A68D-AE0B8A1A7AC2}"/>
    <cellStyle name="Heading 3 2 4 4 6 5 2 2" xfId="26134" xr:uid="{793E8827-4375-4C2C-A5ED-0D57CF73B383}"/>
    <cellStyle name="Heading 3 2 4 4 6 5 3" xfId="17953" xr:uid="{77BFF410-1BC4-44B9-BAE9-FE8F55978BF0}"/>
    <cellStyle name="Heading 3 2 4 4 6 5 4" xfId="21297" xr:uid="{3837BF54-6E30-4744-AD58-8F18FE26C3C1}"/>
    <cellStyle name="Heading 3 2 4 4 6 6" xfId="4840" xr:uid="{B847A722-A023-416E-B100-9835BD26F031}"/>
    <cellStyle name="Heading 3 2 4 4 6 6 2" xfId="11718" xr:uid="{FE77294A-58B7-4EE7-BAC4-42A07882B3C3}"/>
    <cellStyle name="Heading 3 2 4 4 6 6 2 2" xfId="25951" xr:uid="{6AA0E38C-A94E-48F2-948E-67A94DACF6AB}"/>
    <cellStyle name="Heading 3 2 4 4 6 6 3" xfId="17768" xr:uid="{6B99B5C9-00D6-4E6C-9CB1-A22AE240B187}"/>
    <cellStyle name="Heading 3 2 4 4 6 6 4" xfId="21184" xr:uid="{CEF5CC8A-FA35-4D7D-B39A-3118E542662C}"/>
    <cellStyle name="Heading 3 2 4 4 6 7" xfId="7859" xr:uid="{5DBD8C86-946A-49DD-B00F-EA69162BB0D8}"/>
    <cellStyle name="Heading 3 2 4 4 6 7 2" xfId="20167" xr:uid="{CB05FB80-DEB6-4188-B59A-CED6774E3065}"/>
    <cellStyle name="Heading 3 2 4 4 6 7 3" xfId="22149" xr:uid="{8315145D-0590-41C4-BF79-ECCC2473879E}"/>
    <cellStyle name="Heading 3 2 4 4 6 8" xfId="8478" xr:uid="{06A3224C-8B10-4576-A275-2D2E686A82F1}"/>
    <cellStyle name="Heading 3 2 4 4 6 8 2" xfId="22728" xr:uid="{06E33D8B-31AB-4288-8ECD-8C683B22174A}"/>
    <cellStyle name="Heading 3 2 4 4 6 9" xfId="8710" xr:uid="{AB3C14CE-FCC8-48ED-8613-652E9419F860}"/>
    <cellStyle name="Heading 3 2 4 4 6 9 2" xfId="22954" xr:uid="{69D0834C-5646-4D67-BF46-5C3434DD67F9}"/>
    <cellStyle name="Heading 3 2 4 4 7" xfId="2476" xr:uid="{91558098-3E70-4361-8189-FEF64A488694}"/>
    <cellStyle name="Heading 3 2 4 4 7 10" xfId="20503" xr:uid="{ED06A75F-0967-47B2-861E-80C144BC2414}"/>
    <cellStyle name="Heading 3 2 4 4 7 2" xfId="3643" xr:uid="{F92BE609-0210-4515-A9AA-40CF3CCF3D9E}"/>
    <cellStyle name="Heading 3 2 4 4 7 2 2" xfId="7268" xr:uid="{29812826-00B1-45E4-95C1-E0593275D379}"/>
    <cellStyle name="Heading 3 2 4 4 7 2 2 2" xfId="13518" xr:uid="{42FCB397-2987-4099-B648-7277598FB39E}"/>
    <cellStyle name="Heading 3 2 4 4 7 2 2 2 2" xfId="27751" xr:uid="{C202D3B9-F7B8-4F21-8CD8-510E8F078102}"/>
    <cellStyle name="Heading 3 2 4 4 7 2 2 3" xfId="19578" xr:uid="{C873E7F7-B494-4D84-9226-FDCFEBC0963C}"/>
    <cellStyle name="Heading 3 2 4 4 7 2 2 4" xfId="21852" xr:uid="{C75FFF99-30A7-4B4F-A141-AFCA8A1FFA1E}"/>
    <cellStyle name="Heading 3 2 4 4 7 2 3" xfId="10601" xr:uid="{55893686-FCD8-4188-BE4B-C3B89E7586D5}"/>
    <cellStyle name="Heading 3 2 4 4 7 2 3 2" xfId="24837" xr:uid="{524C3971-35AE-42EF-8F9B-A82CC209B187}"/>
    <cellStyle name="Heading 3 2 4 4 7 2 4" xfId="16629" xr:uid="{B597EB28-0CDD-4863-A4C1-418834806291}"/>
    <cellStyle name="Heading 3 2 4 4 7 2 5" xfId="20559" xr:uid="{3D1F51E2-EE5C-49BE-A61B-78E00420CE01}"/>
    <cellStyle name="Heading 3 2 4 4 7 3" xfId="4242" xr:uid="{CA953EDA-12A7-441D-8288-143CC86C332C}"/>
    <cellStyle name="Heading 3 2 4 4 7 3 2" xfId="11143" xr:uid="{F85482F0-F136-4AE1-87E2-9D29C3E6B79D}"/>
    <cellStyle name="Heading 3 2 4 4 7 3 2 2" xfId="25378" xr:uid="{408C18A8-D3B3-4A3E-98D0-E95873B031E3}"/>
    <cellStyle name="Heading 3 2 4 4 7 3 3" xfId="17170" xr:uid="{A0E09442-F23F-4EB1-BD53-04DE34FFCEE1}"/>
    <cellStyle name="Heading 3 2 4 4 7 3 4" xfId="20811" xr:uid="{7727B80D-55DD-4B18-BCFE-A8A433E2B2DC}"/>
    <cellStyle name="Heading 3 2 4 4 7 4" xfId="6136" xr:uid="{D54F7128-E681-4CD6-8F2F-8AA0A69ABFBD}"/>
    <cellStyle name="Heading 3 2 4 4 7 4 2" xfId="9467" xr:uid="{9CB61257-EB3A-407C-97CD-079B7D32B3C1}"/>
    <cellStyle name="Heading 3 2 4 4 7 4 2 2" xfId="23707" xr:uid="{C8F451C6-2C25-4809-875F-F30BDC4D18C7}"/>
    <cellStyle name="Heading 3 2 4 4 7 4 3" xfId="15502" xr:uid="{FC4D70BC-6E87-483E-AC3E-38AFC0E8966D}"/>
    <cellStyle name="Heading 3 2 4 4 7 4 4" xfId="21787" xr:uid="{F969F948-4AAE-4152-A68A-C59DA50919A3}"/>
    <cellStyle name="Heading 3 2 4 4 7 5" xfId="5003" xr:uid="{39A5A08F-A4A6-4FAA-A066-CB53B57486A2}"/>
    <cellStyle name="Heading 3 2 4 4 7 5 2" xfId="11879" xr:uid="{004F94CE-9BC7-424F-8D50-F5759CA45677}"/>
    <cellStyle name="Heading 3 2 4 4 7 5 2 2" xfId="26112" xr:uid="{ED2F3741-7585-4506-B6E8-00E8471860F3}"/>
    <cellStyle name="Heading 3 2 4 4 7 5 3" xfId="17931" xr:uid="{E207F99F-0261-484F-9444-E92005957F6C}"/>
    <cellStyle name="Heading 3 2 4 4 7 5 4" xfId="21275" xr:uid="{AA85AE3B-D86F-4EA3-8417-AD56CBD5E869}"/>
    <cellStyle name="Heading 3 2 4 4 7 6" xfId="5781" xr:uid="{5C84113A-EC88-4A3B-A6FB-C2784AFA2E56}"/>
    <cellStyle name="Heading 3 2 4 4 7 6 2" xfId="12318" xr:uid="{0DE66CFD-25BE-4FFA-9C95-8FB369C5589F}"/>
    <cellStyle name="Heading 3 2 4 4 7 6 2 2" xfId="26551" xr:uid="{EDB2CDDF-2162-499A-8CFE-0BFF84BE10BC}"/>
    <cellStyle name="Heading 3 2 4 4 7 6 3" xfId="18373" xr:uid="{D49E6FE0-A3AC-46E1-B4BE-DB74E34E333E}"/>
    <cellStyle name="Heading 3 2 4 4 7 6 4" xfId="21532" xr:uid="{B48817C3-B8FA-49C5-9AA6-AB92B356783D}"/>
    <cellStyle name="Heading 3 2 4 4 7 7" xfId="7976" xr:uid="{94DA471C-B1B6-4F6B-9EA4-5E211D7EBFEB}"/>
    <cellStyle name="Heading 3 2 4 4 7 7 2" xfId="20284" xr:uid="{835680AA-8CA2-439A-B22A-098352B94F25}"/>
    <cellStyle name="Heading 3 2 4 4 7 7 3" xfId="22266" xr:uid="{173495E4-0F4B-4FD0-AB3B-18983B861C68}"/>
    <cellStyle name="Heading 3 2 4 4 7 8" xfId="8455" xr:uid="{D5548F21-524A-4286-8507-FE915D8AC58C}"/>
    <cellStyle name="Heading 3 2 4 4 7 8 2" xfId="22706" xr:uid="{2334A634-86F9-4B16-A9FB-6DF81E65A08F}"/>
    <cellStyle name="Heading 3 2 4 4 7 9" xfId="14495" xr:uid="{D23AB161-4B2D-4430-830B-91766EA387B8}"/>
    <cellStyle name="Heading 3 2 4 4 8" xfId="29331" xr:uid="{4B9833AA-AEB0-4013-A99A-927A35076878}"/>
    <cellStyle name="Heading 3 2 4 4 9" xfId="32288" xr:uid="{5C5FC203-2C3F-4436-925A-AE95C69B72AC}"/>
    <cellStyle name="Heading 3 2 4 5" xfId="958" xr:uid="{B9D18C4D-DBDC-42E1-8B4E-166218014887}"/>
    <cellStyle name="Heading 3 2 4 5 2" xfId="1034" xr:uid="{0AD56B15-922C-458C-A234-0E33974CDB1B}"/>
    <cellStyle name="Heading 3 2 4 5 2 2" xfId="1194" xr:uid="{28985994-04BF-4738-BFE6-60F05EBAD0CC}"/>
    <cellStyle name="Heading 3 2 4 5 2 2 2" xfId="1441" xr:uid="{A7DAD86C-8B9E-48FB-B1CF-810493F25829}"/>
    <cellStyle name="Heading 3 2 4 5 2 2 2 10" xfId="14617" xr:uid="{ABE9D5AD-B5BD-453D-8DB5-EB69611346DE}"/>
    <cellStyle name="Heading 3 2 4 5 2 2 2 11" xfId="15184" xr:uid="{9B8C5A53-13CF-4407-9F72-D84927346A12}"/>
    <cellStyle name="Heading 3 2 4 5 2 2 2 2" xfId="3776" xr:uid="{8CE67DF6-7277-4CD5-905B-B8951C17E0B8}"/>
    <cellStyle name="Heading 3 2 4 5 2 2 2 2 2" xfId="7392" xr:uid="{5CD07F98-8BBE-40F8-875B-08439B0C1717}"/>
    <cellStyle name="Heading 3 2 4 5 2 2 2 2 2 2" xfId="13642" xr:uid="{77C951C2-4A31-45B6-8C3F-5F99C1501E74}"/>
    <cellStyle name="Heading 3 2 4 5 2 2 2 2 2 2 2" xfId="27875" xr:uid="{26A4CA98-A33A-4676-8FBA-A7A4E0943428}"/>
    <cellStyle name="Heading 3 2 4 5 2 2 2 2 2 3" xfId="19702" xr:uid="{FA7FDFEF-0CC9-44ED-A563-ADF061567C2A}"/>
    <cellStyle name="Heading 3 2 4 5 2 2 2 2 2 4" xfId="21976" xr:uid="{A3D99684-FB30-4321-A4BA-3FC31071D6D9}"/>
    <cellStyle name="Heading 3 2 4 5 2 2 2 2 3" xfId="10724" xr:uid="{872AE43E-2386-47CD-AF8B-D2022FF32561}"/>
    <cellStyle name="Heading 3 2 4 5 2 2 2 2 3 2" xfId="24959" xr:uid="{2A0478B6-CD4E-4EA5-A801-6B9876C3073E}"/>
    <cellStyle name="Heading 3 2 4 5 2 2 2 2 4" xfId="16751" xr:uid="{08DE29EF-87E8-428D-8ECA-C573478360E6}"/>
    <cellStyle name="Heading 3 2 4 5 2 2 2 2 5" xfId="20681" xr:uid="{E9DFA100-78AD-4924-AD83-13578C5AC607}"/>
    <cellStyle name="Heading 3 2 4 5 2 2 2 3" xfId="4364" xr:uid="{9FC1823C-B4BD-4C66-AFB8-DFB0A4E077B9}"/>
    <cellStyle name="Heading 3 2 4 5 2 2 2 3 2" xfId="11265" xr:uid="{2FD26CA1-470F-4D28-855A-831B47F3D904}"/>
    <cellStyle name="Heading 3 2 4 5 2 2 2 3 2 2" xfId="25500" xr:uid="{D16F465B-7549-487F-A2E5-12910B1D3B99}"/>
    <cellStyle name="Heading 3 2 4 5 2 2 2 3 3" xfId="17292" xr:uid="{8C93CF05-84F3-4189-A0E7-BA49CDAAE4A3}"/>
    <cellStyle name="Heading 3 2 4 5 2 2 2 3 4" xfId="20933" xr:uid="{ABD29FB0-7E23-429A-A1A7-B35398C764F1}"/>
    <cellStyle name="Heading 3 2 4 5 2 2 2 4" xfId="5973" xr:uid="{3AF3E5B5-79BE-4056-9268-B43A85BC1FF1}"/>
    <cellStyle name="Heading 3 2 4 5 2 2 2 4 2" xfId="9304" xr:uid="{CD2A5DE5-CB66-47D2-8395-564E392D194A}"/>
    <cellStyle name="Heading 3 2 4 5 2 2 2 4 2 2" xfId="23544" xr:uid="{62CF015B-068E-49CA-BFD2-52E027F668D2}"/>
    <cellStyle name="Heading 3 2 4 5 2 2 2 4 3" xfId="15339" xr:uid="{A1D6666D-DB54-442A-9A0B-AB87B7BBA152}"/>
    <cellStyle name="Heading 3 2 4 5 2 2 2 4 4" xfId="21631" xr:uid="{C58B483D-56BC-4CD4-90CE-2C39331AB580}"/>
    <cellStyle name="Heading 3 2 4 5 2 2 2 5" xfId="5128" xr:uid="{D3FEAC34-A024-4102-BB51-6DA7871FD4D6}"/>
    <cellStyle name="Heading 3 2 4 5 2 2 2 5 2" xfId="12004" xr:uid="{2EA3F0BC-83E5-4CEC-9F0B-1EB9B9C12B2C}"/>
    <cellStyle name="Heading 3 2 4 5 2 2 2 5 2 2" xfId="26237" xr:uid="{F1937322-E77D-42BB-B739-650D2016D5E2}"/>
    <cellStyle name="Heading 3 2 4 5 2 2 2 5 3" xfId="18056" xr:uid="{299FDC2D-7A76-4A53-9CEF-DE412A3F14E8}"/>
    <cellStyle name="Heading 3 2 4 5 2 2 2 5 4" xfId="21400" xr:uid="{4D33BC80-10EB-42C1-B1B0-CE90BFFB8578}"/>
    <cellStyle name="Heading 3 2 4 5 2 2 2 6" xfId="5255" xr:uid="{0BED8865-4383-43AF-A605-7EE487976F65}"/>
    <cellStyle name="Heading 3 2 4 5 2 2 2 6 2" xfId="12129" xr:uid="{41AAC2E3-6EE9-473B-B89F-5DEB97B5BAAE}"/>
    <cellStyle name="Heading 3 2 4 5 2 2 2 6 2 2" xfId="26362" xr:uid="{A1DBD643-4403-4FBE-855C-640E19F9E449}"/>
    <cellStyle name="Heading 3 2 4 5 2 2 2 6 3" xfId="18183" xr:uid="{53592CEC-8485-4806-931A-2A88DA04123F}"/>
    <cellStyle name="Heading 3 2 4 5 2 2 2 6 4" xfId="21516" xr:uid="{67BE089E-9091-4722-90E4-9930A1582F14}"/>
    <cellStyle name="Heading 3 2 4 5 2 2 2 7" xfId="7916" xr:uid="{264E1BC5-839C-4394-8B3F-295B502C0FA0}"/>
    <cellStyle name="Heading 3 2 4 5 2 2 2 7 2" xfId="20224" xr:uid="{4520D98B-A904-4D34-9D8C-06CFF4E88147}"/>
    <cellStyle name="Heading 3 2 4 5 2 2 2 7 3" xfId="22206" xr:uid="{CEB0B195-254A-4015-AE6A-87A6328CB8BC}"/>
    <cellStyle name="Heading 3 2 4 5 2 2 2 8" xfId="8582" xr:uid="{EAF7C0BE-FEF6-477E-96D6-30C4B0D63D18}"/>
    <cellStyle name="Heading 3 2 4 5 2 2 2 8 2" xfId="22831" xr:uid="{F4C7F61E-2A1B-4701-B36A-2FDA895CF52F}"/>
    <cellStyle name="Heading 3 2 4 5 2 2 2 9" xfId="9171" xr:uid="{4FD64A39-9ED3-4FD4-BD64-A239BB28FD19}"/>
    <cellStyle name="Heading 3 2 4 5 2 2 2 9 2" xfId="23413" xr:uid="{7B437822-7940-434C-B97A-CE971DA5CA15}"/>
    <cellStyle name="Heading 3 2 4 5 2 2 3" xfId="2423" xr:uid="{4BB8688E-4021-41F2-8E9E-0EDDAF738660}"/>
    <cellStyle name="Heading 3 2 4 5 2 2 3 10" xfId="20458" xr:uid="{8289393E-9AD4-4AFE-AEBD-355D1C188356}"/>
    <cellStyle name="Heading 3 2 4 5 2 2 3 2" xfId="3862" xr:uid="{84D377AB-E40E-443E-B500-5CA58719358E}"/>
    <cellStyle name="Heading 3 2 4 5 2 2 3 2 2" xfId="7477" xr:uid="{B47DA818-D43E-4C33-84FA-A5D0251252A0}"/>
    <cellStyle name="Heading 3 2 4 5 2 2 3 2 2 2" xfId="13727" xr:uid="{888DCC18-CF29-4C4D-BEDB-02D7410E3F9F}"/>
    <cellStyle name="Heading 3 2 4 5 2 2 3 2 2 2 2" xfId="27960" xr:uid="{38C4BF8E-2898-43DD-9F2D-EE93CC5636BE}"/>
    <cellStyle name="Heading 3 2 4 5 2 2 3 2 2 3" xfId="19787" xr:uid="{0C8E929D-4306-4654-A08A-ABA85FA453A5}"/>
    <cellStyle name="Heading 3 2 4 5 2 2 3 2 2 4" xfId="22061" xr:uid="{D6E7A05C-D198-4B94-B727-C1C0A71D901A}"/>
    <cellStyle name="Heading 3 2 4 5 2 2 3 2 3" xfId="10808" xr:uid="{DA49EDEE-C029-4A44-97DF-945BEC66D8DC}"/>
    <cellStyle name="Heading 3 2 4 5 2 2 3 2 3 2" xfId="25043" xr:uid="{413E33A1-59E0-4537-960D-FE04CF4264EE}"/>
    <cellStyle name="Heading 3 2 4 5 2 2 3 2 4" xfId="16835" xr:uid="{8826DE9F-CBA5-4CE8-9AF4-DC7E2CDA1B48}"/>
    <cellStyle name="Heading 3 2 4 5 2 2 3 2 5" xfId="20765" xr:uid="{A4C784B6-4D8A-4989-BD95-FD0F13A7B9D7}"/>
    <cellStyle name="Heading 3 2 4 5 2 2 3 3" xfId="4448" xr:uid="{CE83FDC5-10DB-46A2-905A-AE1B09B5B3B2}"/>
    <cellStyle name="Heading 3 2 4 5 2 2 3 3 2" xfId="11349" xr:uid="{AD7AF54E-2D4F-4E6D-B035-39A278464283}"/>
    <cellStyle name="Heading 3 2 4 5 2 2 3 3 2 2" xfId="25584" xr:uid="{522CF13D-BFBE-400D-B652-6A6D0C63AA73}"/>
    <cellStyle name="Heading 3 2 4 5 2 2 3 3 3" xfId="17376" xr:uid="{95C1D42A-01BC-4601-8FC3-846DCB2DB3C9}"/>
    <cellStyle name="Heading 3 2 4 5 2 2 3 3 4" xfId="21017" xr:uid="{8923ACED-C71E-4828-ACC2-052837C0D0D1}"/>
    <cellStyle name="Heading 3 2 4 5 2 2 3 4" xfId="6030" xr:uid="{C67237BF-89DD-4D46-81E2-B2136DF7A615}"/>
    <cellStyle name="Heading 3 2 4 5 2 2 3 4 2" xfId="9361" xr:uid="{13D6B9DF-FF32-4A20-842B-C6E2B0213152}"/>
    <cellStyle name="Heading 3 2 4 5 2 2 3 4 2 2" xfId="23601" xr:uid="{DE9AEA98-B1CB-4A55-8A13-7270BE6DCA29}"/>
    <cellStyle name="Heading 3 2 4 5 2 2 3 4 3" xfId="15396" xr:uid="{69AF0CEF-EE8B-4F42-9E52-37B4AD907315}"/>
    <cellStyle name="Heading 3 2 4 5 2 2 3 4 4" xfId="21684" xr:uid="{83F66A9D-7B54-4510-A946-F78BBEF52B8A}"/>
    <cellStyle name="Heading 3 2 4 5 2 2 3 5" xfId="5214" xr:uid="{F818D68A-A73B-49DD-A031-6EAE86C28D3A}"/>
    <cellStyle name="Heading 3 2 4 5 2 2 3 5 2" xfId="12090" xr:uid="{F5DBEA43-9421-4C97-A68C-02E78F349DE3}"/>
    <cellStyle name="Heading 3 2 4 5 2 2 3 5 2 2" xfId="26323" xr:uid="{89AB7C5A-0E57-498E-8B0E-3CB5E3ED1BCE}"/>
    <cellStyle name="Heading 3 2 4 5 2 2 3 5 3" xfId="18142" xr:uid="{A5821B6F-61C4-468D-AECA-1C425BFB97CD}"/>
    <cellStyle name="Heading 3 2 4 5 2 2 3 5 4" xfId="21486" xr:uid="{1BC992ED-3D2A-4BBD-8660-D32ABC6916A0}"/>
    <cellStyle name="Heading 3 2 4 5 2 2 3 6" xfId="4526" xr:uid="{A4D6E51E-82D2-472D-8920-B1B33315E225}"/>
    <cellStyle name="Heading 3 2 4 5 2 2 3 6 2" xfId="11422" xr:uid="{FCC5681D-F298-4D44-A0DE-21A662CC0375}"/>
    <cellStyle name="Heading 3 2 4 5 2 2 3 6 2 2" xfId="25655" xr:uid="{8462D29A-A89A-4350-9420-05C845D0ADDD}"/>
    <cellStyle name="Heading 3 2 4 5 2 2 3 6 3" xfId="17454" xr:uid="{5CD0F147-66B2-4D47-80DC-D263860CE54F}"/>
    <cellStyle name="Heading 3 2 4 5 2 2 3 6 4" xfId="21067" xr:uid="{F9AAEF0C-49A6-496D-B1AF-6A833D439391}"/>
    <cellStyle name="Heading 3 2 4 5 2 2 3 7" xfId="7955" xr:uid="{97BB8273-8ACC-4E1A-8F70-0A9A6685AF11}"/>
    <cellStyle name="Heading 3 2 4 5 2 2 3 7 2" xfId="20263" xr:uid="{6DDEFFDA-8049-476E-B547-C7D976AAFA94}"/>
    <cellStyle name="Heading 3 2 4 5 2 2 3 7 3" xfId="22245" xr:uid="{5A1E35FC-E541-4E97-8AC8-141B38636DF6}"/>
    <cellStyle name="Heading 3 2 4 5 2 2 3 8" xfId="8668" xr:uid="{877665D4-341D-4E1E-9170-C14F83E544FC}"/>
    <cellStyle name="Heading 3 2 4 5 2 2 3 8 2" xfId="22916" xr:uid="{FA090F6E-D938-477A-BBC1-539C00239681}"/>
    <cellStyle name="Heading 3 2 4 5 2 2 3 9" xfId="14701" xr:uid="{2AA38F08-92B4-4446-9EB5-77DA733B0A85}"/>
    <cellStyle name="Heading 3 2 4 5 2 3" xfId="1195" xr:uid="{FC664B5C-111F-4D95-B70C-0C421F5A77F2}"/>
    <cellStyle name="Heading 3 2 4 5 2 3 2" xfId="1442" xr:uid="{E573BDC2-C81B-4A6C-A483-C19B17CB556B}"/>
    <cellStyle name="Heading 3 2 4 5 2 3 2 10" xfId="14618" xr:uid="{0A3969AC-BBB1-43D4-85A8-62EC45092E57}"/>
    <cellStyle name="Heading 3 2 4 5 2 3 2 11" xfId="14131" xr:uid="{6ECB9C01-1C69-4811-8A3D-C41590C4BFDB}"/>
    <cellStyle name="Heading 3 2 4 5 2 3 2 2" xfId="3777" xr:uid="{169CEA6E-8746-4748-94BE-56A64B1EFF66}"/>
    <cellStyle name="Heading 3 2 4 5 2 3 2 2 2" xfId="7393" xr:uid="{B0C40884-76DC-4897-8CAA-DAB6CE291E3B}"/>
    <cellStyle name="Heading 3 2 4 5 2 3 2 2 2 2" xfId="13643" xr:uid="{B1BF2FBE-48A3-434A-8084-E8A08E499950}"/>
    <cellStyle name="Heading 3 2 4 5 2 3 2 2 2 2 2" xfId="27876" xr:uid="{BA340980-892B-4164-A044-B5DAD710DE0A}"/>
    <cellStyle name="Heading 3 2 4 5 2 3 2 2 2 3" xfId="19703" xr:uid="{79ACA368-0442-4EF0-B066-4E414EEC8D7E}"/>
    <cellStyle name="Heading 3 2 4 5 2 3 2 2 2 4" xfId="21977" xr:uid="{7A811354-CF3F-4D26-8CCC-C2A912302A08}"/>
    <cellStyle name="Heading 3 2 4 5 2 3 2 2 3" xfId="10725" xr:uid="{55D380CB-1B77-42DD-AF82-6DFCB59B681D}"/>
    <cellStyle name="Heading 3 2 4 5 2 3 2 2 3 2" xfId="24960" xr:uid="{4A444A6E-EA93-4D50-A2C2-CDCB72F4DB41}"/>
    <cellStyle name="Heading 3 2 4 5 2 3 2 2 4" xfId="16752" xr:uid="{1293F4D5-A158-45F4-A1D4-12341E536899}"/>
    <cellStyle name="Heading 3 2 4 5 2 3 2 2 5" xfId="20682" xr:uid="{860B5795-016A-4350-AA7F-6EEE1B345B80}"/>
    <cellStyle name="Heading 3 2 4 5 2 3 2 3" xfId="4365" xr:uid="{78341378-110C-4F26-824A-A320E4C81A03}"/>
    <cellStyle name="Heading 3 2 4 5 2 3 2 3 2" xfId="11266" xr:uid="{B139FB6C-3642-45C0-9C48-3E5003A87A23}"/>
    <cellStyle name="Heading 3 2 4 5 2 3 2 3 2 2" xfId="25501" xr:uid="{269ED539-1789-4F92-875C-1EFB707139D6}"/>
    <cellStyle name="Heading 3 2 4 5 2 3 2 3 3" xfId="17293" xr:uid="{E9308C41-3F89-49F9-8882-B0B31203EF8F}"/>
    <cellStyle name="Heading 3 2 4 5 2 3 2 3 4" xfId="20934" xr:uid="{7EA81B3F-4AEF-4D33-8691-4FD9EA06433D}"/>
    <cellStyle name="Heading 3 2 4 5 2 3 2 4" xfId="5995" xr:uid="{0FFEDB35-E871-4961-9B05-34BEE2BDBA41}"/>
    <cellStyle name="Heading 3 2 4 5 2 3 2 4 2" xfId="9326" xr:uid="{7518F4FA-915C-49AD-9491-7913BD278CB9}"/>
    <cellStyle name="Heading 3 2 4 5 2 3 2 4 2 2" xfId="23566" xr:uid="{A6FF6B8D-95FC-48EB-BD06-EDDB915D7018}"/>
    <cellStyle name="Heading 3 2 4 5 2 3 2 4 3" xfId="15361" xr:uid="{BBDE4D79-0A48-429A-AF44-32D64143B997}"/>
    <cellStyle name="Heading 3 2 4 5 2 3 2 4 4" xfId="21650" xr:uid="{8B99039D-073F-4D91-ACEC-FA36F803E365}"/>
    <cellStyle name="Heading 3 2 4 5 2 3 2 5" xfId="5129" xr:uid="{C425DD75-A3D5-48F1-B9EB-7C696DEA48CB}"/>
    <cellStyle name="Heading 3 2 4 5 2 3 2 5 2" xfId="12005" xr:uid="{2C7B5385-1E27-48FC-8276-F5AB2C48C7BE}"/>
    <cellStyle name="Heading 3 2 4 5 2 3 2 5 2 2" xfId="26238" xr:uid="{0A981465-2BC6-4672-A79F-E477CA7FE287}"/>
    <cellStyle name="Heading 3 2 4 5 2 3 2 5 3" xfId="18057" xr:uid="{E35C6850-CD0A-4390-9538-3C51B827909D}"/>
    <cellStyle name="Heading 3 2 4 5 2 3 2 5 4" xfId="21401" xr:uid="{B249618D-2062-4BEC-AC31-39DD4B15FD40}"/>
    <cellStyle name="Heading 3 2 4 5 2 3 2 6" xfId="4516" xr:uid="{6D2C4687-37D7-48A8-9745-F8452A43368C}"/>
    <cellStyle name="Heading 3 2 4 5 2 3 2 6 2" xfId="11412" xr:uid="{0A971AFB-3964-4762-8CA2-EBC3771A332C}"/>
    <cellStyle name="Heading 3 2 4 5 2 3 2 6 2 2" xfId="25645" xr:uid="{276A5986-93B4-4D68-BA82-9D21DE195B01}"/>
    <cellStyle name="Heading 3 2 4 5 2 3 2 6 3" xfId="17444" xr:uid="{56B52459-4A43-4CBB-9BF0-F280A59A3AD2}"/>
    <cellStyle name="Heading 3 2 4 5 2 3 2 6 4" xfId="21057" xr:uid="{A5D1EAB8-A02A-4F2E-B104-A11E664EA997}"/>
    <cellStyle name="Heading 3 2 4 5 2 3 2 7" xfId="7829" xr:uid="{A4F30741-2638-44D1-83C8-A2A091319B33}"/>
    <cellStyle name="Heading 3 2 4 5 2 3 2 7 2" xfId="20137" xr:uid="{5D5DEAF4-0655-4F48-AB47-D5465E2D74FB}"/>
    <cellStyle name="Heading 3 2 4 5 2 3 2 7 3" xfId="22119" xr:uid="{0EFAFFD1-3C86-447B-AF0C-B50A364FCD25}"/>
    <cellStyle name="Heading 3 2 4 5 2 3 2 8" xfId="8583" xr:uid="{81EBE66B-8A0A-4137-8844-77F8FD3A029F}"/>
    <cellStyle name="Heading 3 2 4 5 2 3 2 8 2" xfId="22832" xr:uid="{B19C44F1-436F-4CB4-882E-C524C7386E82}"/>
    <cellStyle name="Heading 3 2 4 5 2 3 2 9" xfId="8368" xr:uid="{D99FBCD1-8389-483B-8EA2-41C706DB077E}"/>
    <cellStyle name="Heading 3 2 4 5 2 3 2 9 2" xfId="22623" xr:uid="{03357612-0564-4DFC-BFBA-86BD5DE0D8FE}"/>
    <cellStyle name="Heading 3 2 4 5 2 3 3" xfId="2435" xr:uid="{CD8CC3B1-C8C4-433A-BAC3-A338B203FDA5}"/>
    <cellStyle name="Heading 3 2 4 5 2 3 3 10" xfId="20469" xr:uid="{66E519FE-D0C6-4276-B39B-234E1842545C}"/>
    <cellStyle name="Heading 3 2 4 5 2 3 3 2" xfId="3863" xr:uid="{313C7436-CAEA-4CE5-B472-CD2C7F41194A}"/>
    <cellStyle name="Heading 3 2 4 5 2 3 3 2 2" xfId="7478" xr:uid="{1F5793A1-78C2-4963-B026-F7299CDF0FDB}"/>
    <cellStyle name="Heading 3 2 4 5 2 3 3 2 2 2" xfId="13728" xr:uid="{25A18D2D-BE4E-4F7E-9016-80DFB0CBCCB4}"/>
    <cellStyle name="Heading 3 2 4 5 2 3 3 2 2 2 2" xfId="27961" xr:uid="{8BBD4071-B347-4CA9-B017-9A7C74B32F39}"/>
    <cellStyle name="Heading 3 2 4 5 2 3 3 2 2 3" xfId="19788" xr:uid="{E07C6F80-9472-4B89-BA88-2DD8EF5BE80C}"/>
    <cellStyle name="Heading 3 2 4 5 2 3 3 2 2 4" xfId="22062" xr:uid="{5F5BAA4B-FDC3-4D2D-BFEC-B6ED18FC7C00}"/>
    <cellStyle name="Heading 3 2 4 5 2 3 3 2 3" xfId="10809" xr:uid="{A76E08E8-05CC-4AE2-82A8-23590017C934}"/>
    <cellStyle name="Heading 3 2 4 5 2 3 3 2 3 2" xfId="25044" xr:uid="{5D871C33-7288-4B21-83C6-74C18D693A30}"/>
    <cellStyle name="Heading 3 2 4 5 2 3 3 2 4" xfId="16836" xr:uid="{C627629E-33F8-4BB6-8880-28F25F85260A}"/>
    <cellStyle name="Heading 3 2 4 5 2 3 3 2 5" xfId="20766" xr:uid="{F9790234-5B75-40B6-9A66-FAF1F5374CCE}"/>
    <cellStyle name="Heading 3 2 4 5 2 3 3 3" xfId="4449" xr:uid="{81C13A36-EF58-4AB3-8804-D5B99F5B2634}"/>
    <cellStyle name="Heading 3 2 4 5 2 3 3 3 2" xfId="11350" xr:uid="{50A8964B-B3AC-4F67-98A3-54BAA7ECB5FC}"/>
    <cellStyle name="Heading 3 2 4 5 2 3 3 3 2 2" xfId="25585" xr:uid="{A501C4D3-7F99-4D46-A15A-7A901F144C12}"/>
    <cellStyle name="Heading 3 2 4 5 2 3 3 3 3" xfId="17377" xr:uid="{BB734B2B-92E2-4452-B80C-4C5289F7CCA8}"/>
    <cellStyle name="Heading 3 2 4 5 2 3 3 3 4" xfId="21018" xr:uid="{2BB7E143-C036-4118-861B-6E73D5B10D39}"/>
    <cellStyle name="Heading 3 2 4 5 2 3 3 4" xfId="6053" xr:uid="{DF051266-D0F4-4BA8-99C5-AB82DDB23CB6}"/>
    <cellStyle name="Heading 3 2 4 5 2 3 3 4 2" xfId="9384" xr:uid="{B8BAB571-EA25-4C78-8871-77022F3BEB2C}"/>
    <cellStyle name="Heading 3 2 4 5 2 3 3 4 2 2" xfId="23624" xr:uid="{EC75887A-D7B8-4164-8AF0-36901583EFCE}"/>
    <cellStyle name="Heading 3 2 4 5 2 3 3 4 3" xfId="15419" xr:uid="{B3400CEF-25A8-4649-94EA-B4B607FB0D5C}"/>
    <cellStyle name="Heading 3 2 4 5 2 3 3 4 4" xfId="21707" xr:uid="{793CA565-22EA-45AD-BBFD-3F914CCC3E0A}"/>
    <cellStyle name="Heading 3 2 4 5 2 3 3 5" xfId="5215" xr:uid="{9EB85912-42FC-4DE4-83E8-DBA4BB157374}"/>
    <cellStyle name="Heading 3 2 4 5 2 3 3 5 2" xfId="12091" xr:uid="{7D68F6F1-D433-4FF6-8EB0-F505A97E4D66}"/>
    <cellStyle name="Heading 3 2 4 5 2 3 3 5 2 2" xfId="26324" xr:uid="{321A42E5-B02C-429C-95F0-A27D6D2E31F6}"/>
    <cellStyle name="Heading 3 2 4 5 2 3 3 5 3" xfId="18143" xr:uid="{631AAC20-82B5-4856-BE9C-04D1CAD80687}"/>
    <cellStyle name="Heading 3 2 4 5 2 3 3 5 4" xfId="21487" xr:uid="{078E44CF-F246-4BA0-995A-25CC3742A316}"/>
    <cellStyle name="Heading 3 2 4 5 2 3 3 6" xfId="4522" xr:uid="{FCDA3E2A-AFDD-43CA-9662-687498292A6F}"/>
    <cellStyle name="Heading 3 2 4 5 2 3 3 6 2" xfId="11418" xr:uid="{4E4B2B33-EDDE-4913-976C-CB0C6408A246}"/>
    <cellStyle name="Heading 3 2 4 5 2 3 3 6 2 2" xfId="25651" xr:uid="{38B44A8C-5D50-46A8-8C60-EEAE91B71895}"/>
    <cellStyle name="Heading 3 2 4 5 2 3 3 6 3" xfId="17450" xr:uid="{DFB6C337-DC7E-4D64-966D-631B4E697085}"/>
    <cellStyle name="Heading 3 2 4 5 2 3 3 6 4" xfId="21063" xr:uid="{CE930CBF-57C6-416E-9F3E-CF93F15F5AEB}"/>
    <cellStyle name="Heading 3 2 4 5 2 3 3 7" xfId="7885" xr:uid="{58829453-3B13-49A0-9386-493F7BD04805}"/>
    <cellStyle name="Heading 3 2 4 5 2 3 3 7 2" xfId="20193" xr:uid="{59443F15-A2B6-40F5-948F-DB64AC91AEC0}"/>
    <cellStyle name="Heading 3 2 4 5 2 3 3 7 3" xfId="22175" xr:uid="{2AB939E4-13C1-430A-B1F1-95F59590CA1C}"/>
    <cellStyle name="Heading 3 2 4 5 2 3 3 8" xfId="8669" xr:uid="{0D619D38-ACFE-411F-930A-612980C62E83}"/>
    <cellStyle name="Heading 3 2 4 5 2 3 3 8 2" xfId="22917" xr:uid="{C4EE518E-7554-41AC-A3DE-952164228017}"/>
    <cellStyle name="Heading 3 2 4 5 2 3 3 9" xfId="14702" xr:uid="{D19D8D82-55BA-462C-A1E4-782A4828037E}"/>
    <cellStyle name="Heading 3 2 4 5 2 4" xfId="1350" xr:uid="{6ED61091-5B5E-4A8F-91F4-22FBAC4444FA}"/>
    <cellStyle name="Heading 3 2 4 5 2 4 10" xfId="14545" xr:uid="{6EC9B10B-2694-481E-A379-F7279F641608}"/>
    <cellStyle name="Heading 3 2 4 5 2 4 11" xfId="15181" xr:uid="{E813EC3B-1E5A-4E16-8E2E-15DAE639DA00}"/>
    <cellStyle name="Heading 3 2 4 5 2 4 2" xfId="3702" xr:uid="{BF34B666-F640-4646-8DF9-360869894031}"/>
    <cellStyle name="Heading 3 2 4 5 2 4 2 2" xfId="7320" xr:uid="{E0E1ADB1-0BFA-4E09-8A15-2440420B4635}"/>
    <cellStyle name="Heading 3 2 4 5 2 4 2 2 2" xfId="13570" xr:uid="{33916727-2B8C-4800-872C-3DFBF13ED6EC}"/>
    <cellStyle name="Heading 3 2 4 5 2 4 2 2 2 2" xfId="27803" xr:uid="{2ED63D5C-7A0C-4103-834E-1FD92CA5E835}"/>
    <cellStyle name="Heading 3 2 4 5 2 4 2 2 3" xfId="19630" xr:uid="{B71A58BD-C9DA-4CE8-A9AA-D57DF0D309ED}"/>
    <cellStyle name="Heading 3 2 4 5 2 4 2 2 4" xfId="21904" xr:uid="{8D0855C4-D3A6-4A76-BC3D-07C7083B37F4}"/>
    <cellStyle name="Heading 3 2 4 5 2 4 2 3" xfId="10652" xr:uid="{D0902B59-2FC5-4528-8A55-B43821E6EDA8}"/>
    <cellStyle name="Heading 3 2 4 5 2 4 2 3 2" xfId="24887" xr:uid="{DC33F23D-F40A-485D-AFAD-0E26435CBBDB}"/>
    <cellStyle name="Heading 3 2 4 5 2 4 2 4" xfId="16679" xr:uid="{E00679F1-6E58-484F-AFA9-0F3C15BA7B7A}"/>
    <cellStyle name="Heading 3 2 4 5 2 4 2 5" xfId="20609" xr:uid="{1728B08B-AA01-4540-AF7A-E0A5FE34C304}"/>
    <cellStyle name="Heading 3 2 4 5 2 4 3" xfId="4292" xr:uid="{E8C033C0-47CB-4E1A-B6DA-EE7E9AD138E7}"/>
    <cellStyle name="Heading 3 2 4 5 2 4 3 2" xfId="11193" xr:uid="{F80FF2C5-8801-4538-A5DE-79A096AA7F7A}"/>
    <cellStyle name="Heading 3 2 4 5 2 4 3 2 2" xfId="25428" xr:uid="{0C996F90-5865-4DDB-9734-F1C465015D69}"/>
    <cellStyle name="Heading 3 2 4 5 2 4 3 3" xfId="17220" xr:uid="{5345A3D0-37BB-472B-9B45-DDCAFDE2E8E8}"/>
    <cellStyle name="Heading 3 2 4 5 2 4 3 4" xfId="20861" xr:uid="{100D25CE-7A21-4D54-8A0E-C3A155B07DE0}"/>
    <cellStyle name="Heading 3 2 4 5 2 4 4" xfId="5829" xr:uid="{7B87C67C-0A21-446D-841C-F49FA2A4CF0C}"/>
    <cellStyle name="Heading 3 2 4 5 2 4 4 2" xfId="9172" xr:uid="{D117ECFD-A6FC-4AA2-B5AC-891789DDB1F5}"/>
    <cellStyle name="Heading 3 2 4 5 2 4 4 2 2" xfId="23414" xr:uid="{D4A5EA56-23AE-4DF6-8D24-952A444EE8A2}"/>
    <cellStyle name="Heading 3 2 4 5 2 4 4 3" xfId="15188" xr:uid="{B9C63000-A9A6-4D70-85E4-FDE3D378AB20}"/>
    <cellStyle name="Heading 3 2 4 5 2 4 4 4" xfId="21560" xr:uid="{86E2F0BC-EF4F-430A-9403-D458451B5159}"/>
    <cellStyle name="Heading 3 2 4 5 2 4 5" xfId="5056" xr:uid="{22D7D186-D1E0-42F7-9630-851EEE6E22BB}"/>
    <cellStyle name="Heading 3 2 4 5 2 4 5 2" xfId="11932" xr:uid="{59B8E354-4772-4F11-A0E1-5E4E6BF4B974}"/>
    <cellStyle name="Heading 3 2 4 5 2 4 5 2 2" xfId="26165" xr:uid="{EABC4533-F50C-432C-823A-AA9E8611AD4A}"/>
    <cellStyle name="Heading 3 2 4 5 2 4 5 3" xfId="17984" xr:uid="{2D1E2614-48E7-4894-ADB1-024D4FD59C7B}"/>
    <cellStyle name="Heading 3 2 4 5 2 4 5 4" xfId="21328" xr:uid="{63B053ED-BF27-47F1-AECA-3CB7B2DEFC8B}"/>
    <cellStyle name="Heading 3 2 4 5 2 4 6" xfId="4476" xr:uid="{B34B05BB-7D98-444D-A74F-34AEF1F085AC}"/>
    <cellStyle name="Heading 3 2 4 5 2 4 6 2" xfId="11378" xr:uid="{D91FBEA5-9A57-487C-A0AB-F2713FB0E7FD}"/>
    <cellStyle name="Heading 3 2 4 5 2 4 6 2 2" xfId="25611" xr:uid="{76E86552-1AEB-4D92-8568-FB69552D1444}"/>
    <cellStyle name="Heading 3 2 4 5 2 4 6 3" xfId="17404" xr:uid="{9D702CBF-F932-40F0-AD8F-B2CB3A4C2E03}"/>
    <cellStyle name="Heading 3 2 4 5 2 4 6 4" xfId="21037" xr:uid="{422B7B9B-A835-4293-89A4-574A43130A70}"/>
    <cellStyle name="Heading 3 2 4 5 2 4 7" xfId="7970" xr:uid="{0B2117DB-62A0-4BCB-B54B-3EDB27B29BC4}"/>
    <cellStyle name="Heading 3 2 4 5 2 4 7 2" xfId="20278" xr:uid="{29C6D125-4110-45C7-9A2C-2E44C9A8F1C6}"/>
    <cellStyle name="Heading 3 2 4 5 2 4 7 3" xfId="22260" xr:uid="{7B6E5709-390D-4389-B6C3-FA6A0A26A652}"/>
    <cellStyle name="Heading 3 2 4 5 2 4 8" xfId="8509" xr:uid="{54F57FE2-3BEB-45DA-B9EE-A9E95949DA18}"/>
    <cellStyle name="Heading 3 2 4 5 2 4 8 2" xfId="22759" xr:uid="{1274EC82-1B4B-48E9-A5F6-BE7B399A9E25}"/>
    <cellStyle name="Heading 3 2 4 5 2 4 9" xfId="8049" xr:uid="{14685D88-6C16-42E5-90D6-37319BEF1D27}"/>
    <cellStyle name="Heading 3 2 4 5 2 4 9 2" xfId="22331" xr:uid="{43340C86-A188-46BD-90A8-F9F4549FD268}"/>
    <cellStyle name="Heading 3 2 4 5 2 5" xfId="2400" xr:uid="{B120C54A-D0CC-483A-A109-2EC7573D16BC}"/>
    <cellStyle name="Heading 3 2 4 5 2 5 10" xfId="20436" xr:uid="{4062839E-B73C-4570-947C-4B35B768F7FB}"/>
    <cellStyle name="Heading 3 2 4 5 2 5 2" xfId="3615" xr:uid="{009E6B55-DAD9-4995-8EE6-95D5BBD465CA}"/>
    <cellStyle name="Heading 3 2 4 5 2 5 2 2" xfId="7245" xr:uid="{C7EC8BEC-BCFE-4C39-9244-C61C4BAC629A}"/>
    <cellStyle name="Heading 3 2 4 5 2 5 2 2 2" xfId="13495" xr:uid="{A80961BC-44DB-43DB-8C8A-D9096DE8188A}"/>
    <cellStyle name="Heading 3 2 4 5 2 5 2 2 2 2" xfId="27728" xr:uid="{44BEBB58-24FB-4E91-9B20-0181BAA8A10F}"/>
    <cellStyle name="Heading 3 2 4 5 2 5 2 2 3" xfId="19555" xr:uid="{EB5B564C-ADC5-4466-BDE1-6112E6AE2F76}"/>
    <cellStyle name="Heading 3 2 4 5 2 5 2 2 4" xfId="21829" xr:uid="{8542E2EF-6E02-4435-9B17-19555F82FFC6}"/>
    <cellStyle name="Heading 3 2 4 5 2 5 2 3" xfId="10578" xr:uid="{AC300422-2592-4D36-B255-815BDDB5129A}"/>
    <cellStyle name="Heading 3 2 4 5 2 5 2 3 2" xfId="24816" xr:uid="{7E862674-805E-46A8-8196-52E2C34D71F4}"/>
    <cellStyle name="Heading 3 2 4 5 2 5 2 4" xfId="16608" xr:uid="{8A8E13BF-5437-48B2-8ADC-D23EC4C50AE7}"/>
    <cellStyle name="Heading 3 2 4 5 2 5 2 5" xfId="20538" xr:uid="{D301BD48-A9F9-4F33-850B-F25DA1147856}"/>
    <cellStyle name="Heading 3 2 4 5 2 5 3" xfId="4221" xr:uid="{00264316-36B2-4DB2-B268-51B6E8491D26}"/>
    <cellStyle name="Heading 3 2 4 5 2 5 3 2" xfId="11122" xr:uid="{A8742A19-0A42-4C8C-B0FF-EC1D284A3942}"/>
    <cellStyle name="Heading 3 2 4 5 2 5 3 2 2" xfId="25357" xr:uid="{8E72A126-AC74-472A-BC28-5BAAB86A09DC}"/>
    <cellStyle name="Heading 3 2 4 5 2 5 3 3" xfId="17149" xr:uid="{E9992D95-42C0-4D3A-BA50-C7CA99384178}"/>
    <cellStyle name="Heading 3 2 4 5 2 5 3 4" xfId="20790" xr:uid="{91B24E60-7BCA-4CCE-B808-958800D26968}"/>
    <cellStyle name="Heading 3 2 4 5 2 5 4" xfId="6004" xr:uid="{598ED275-E95D-4C4E-B318-E5EB53DF65F1}"/>
    <cellStyle name="Heading 3 2 4 5 2 5 4 2" xfId="9335" xr:uid="{F0FCFA4D-E75D-454A-9DD1-AB764C48F262}"/>
    <cellStyle name="Heading 3 2 4 5 2 5 4 2 2" xfId="23575" xr:uid="{E54AFA38-DD18-412E-8FBB-D695BBD90BF1}"/>
    <cellStyle name="Heading 3 2 4 5 2 5 4 3" xfId="15370" xr:uid="{17E1C377-D4AB-4A4B-B4F5-9CD176CFB5B5}"/>
    <cellStyle name="Heading 3 2 4 5 2 5 4 4" xfId="21659" xr:uid="{9798C32F-9951-46AB-8EEC-2B7271924EC3}"/>
    <cellStyle name="Heading 3 2 4 5 2 5 5" xfId="4979" xr:uid="{9FF4FE04-8222-4CD3-A4EE-89D85BA56E78}"/>
    <cellStyle name="Heading 3 2 4 5 2 5 5 2" xfId="11855" xr:uid="{24C7F56F-65FC-40CC-AD9F-1E85CF4D453B}"/>
    <cellStyle name="Heading 3 2 4 5 2 5 5 2 2" xfId="26088" xr:uid="{FE629E17-B536-4FB4-8799-2651AC2DF950}"/>
    <cellStyle name="Heading 3 2 4 5 2 5 5 3" xfId="17907" xr:uid="{FBFED409-1155-4123-9157-265810CC351F}"/>
    <cellStyle name="Heading 3 2 4 5 2 5 5 4" xfId="21251" xr:uid="{87266FA0-2181-41C3-B0AC-96277170DC2F}"/>
    <cellStyle name="Heading 3 2 4 5 2 5 6" xfId="5234" xr:uid="{C00F420E-A2FB-44F6-B7DE-DED55FBDA24E}"/>
    <cellStyle name="Heading 3 2 4 5 2 5 6 2" xfId="12110" xr:uid="{0D99DCDD-2B1D-4E11-A71D-818579148DDC}"/>
    <cellStyle name="Heading 3 2 4 5 2 5 6 2 2" xfId="26343" xr:uid="{D54C37F6-023D-4678-97AE-1D003FF3A8C6}"/>
    <cellStyle name="Heading 3 2 4 5 2 5 6 3" xfId="18162" xr:uid="{6FBD07F7-D212-46E9-A209-1AE432D555F7}"/>
    <cellStyle name="Heading 3 2 4 5 2 5 6 4" xfId="21506" xr:uid="{76D01F13-C0DF-4C61-ABA2-515043A795F0}"/>
    <cellStyle name="Heading 3 2 4 5 2 5 7" xfId="7948" xr:uid="{451BB44D-95CC-43F4-964C-B895EFFFD00A}"/>
    <cellStyle name="Heading 3 2 4 5 2 5 7 2" xfId="20256" xr:uid="{8B19D719-CE4B-44F2-9FA1-8338EC6FF1C0}"/>
    <cellStyle name="Heading 3 2 4 5 2 5 7 3" xfId="22238" xr:uid="{2FFEC2B9-7C00-4E30-939D-95751F8BBE98}"/>
    <cellStyle name="Heading 3 2 4 5 2 5 8" xfId="8432" xr:uid="{DCDDC32D-E0FF-4C1A-8CD4-3D457A2F6AD3}"/>
    <cellStyle name="Heading 3 2 4 5 2 5 8 2" xfId="22684" xr:uid="{76D06CA5-9B5C-4001-9C6B-B01E343C9A0F}"/>
    <cellStyle name="Heading 3 2 4 5 2 5 9" xfId="14474" xr:uid="{968E89CE-F887-4D8C-901A-F724683B93E0}"/>
    <cellStyle name="Heading 3 2 4 5 3" xfId="1026" xr:uid="{E59BED2F-82E3-4859-A9E0-EF81CD4B2052}"/>
    <cellStyle name="Heading 3 2 4 5 3 2" xfId="1196" xr:uid="{B8CB8EA2-006C-414F-96C1-6AACF4874D86}"/>
    <cellStyle name="Heading 3 2 4 5 3 2 2" xfId="1443" xr:uid="{221C4581-C84C-4700-99FA-8D3F6DDA79CF}"/>
    <cellStyle name="Heading 3 2 4 5 3 2 2 10" xfId="14619" xr:uid="{65B3B9F7-807C-4458-B6DE-7E0692A33A57}"/>
    <cellStyle name="Heading 3 2 4 5 3 2 2 11" xfId="14122" xr:uid="{C3EDA052-F169-48D4-9DDB-426C3A4CBF08}"/>
    <cellStyle name="Heading 3 2 4 5 3 2 2 2" xfId="3778" xr:uid="{11079608-6305-43E4-868F-22A228D9BDB0}"/>
    <cellStyle name="Heading 3 2 4 5 3 2 2 2 2" xfId="7394" xr:uid="{79F553EA-CAD7-4670-886B-5D518A6D9BC2}"/>
    <cellStyle name="Heading 3 2 4 5 3 2 2 2 2 2" xfId="13644" xr:uid="{8A483787-8B72-4E5A-B01A-6F5D361309E3}"/>
    <cellStyle name="Heading 3 2 4 5 3 2 2 2 2 2 2" xfId="27877" xr:uid="{4B6F62E4-45F6-4225-84DF-87664F1B6787}"/>
    <cellStyle name="Heading 3 2 4 5 3 2 2 2 2 3" xfId="19704" xr:uid="{EEE1181C-6E27-43D9-B00E-92130A7FF851}"/>
    <cellStyle name="Heading 3 2 4 5 3 2 2 2 2 4" xfId="21978" xr:uid="{A3227D77-0B33-482A-8318-4497A026DBF2}"/>
    <cellStyle name="Heading 3 2 4 5 3 2 2 2 3" xfId="10726" xr:uid="{A0B8B6E6-C3A0-467D-893E-DB38FAAAE5BA}"/>
    <cellStyle name="Heading 3 2 4 5 3 2 2 2 3 2" xfId="24961" xr:uid="{62A2E923-4FDE-4C1E-A579-7C28EBB41EC1}"/>
    <cellStyle name="Heading 3 2 4 5 3 2 2 2 4" xfId="16753" xr:uid="{DCA37D8E-15AA-493E-8892-048971540195}"/>
    <cellStyle name="Heading 3 2 4 5 3 2 2 2 5" xfId="20683" xr:uid="{98026773-035F-4268-AF21-9FE628F527CB}"/>
    <cellStyle name="Heading 3 2 4 5 3 2 2 3" xfId="4366" xr:uid="{CB1715D1-9A9A-41AA-95EE-307CF9EEBB67}"/>
    <cellStyle name="Heading 3 2 4 5 3 2 2 3 2" xfId="11267" xr:uid="{F0C67C24-5EE1-488F-990A-0741042E6AF4}"/>
    <cellStyle name="Heading 3 2 4 5 3 2 2 3 2 2" xfId="25502" xr:uid="{D85F95F6-813A-40BC-BB8B-12494A08402F}"/>
    <cellStyle name="Heading 3 2 4 5 3 2 2 3 3" xfId="17294" xr:uid="{89035D1A-AA4C-420A-9751-3F6197179729}"/>
    <cellStyle name="Heading 3 2 4 5 3 2 2 3 4" xfId="20935" xr:uid="{C76125E1-B3E3-4599-90A0-FA689A6CE580}"/>
    <cellStyle name="Heading 3 2 4 5 3 2 2 4" xfId="5931" xr:uid="{414BE28A-C5E9-4523-BA6E-5330E8F8B234}"/>
    <cellStyle name="Heading 3 2 4 5 3 2 2 4 2" xfId="9262" xr:uid="{D74577E4-6B61-4963-B02C-229193ABCB29}"/>
    <cellStyle name="Heading 3 2 4 5 3 2 2 4 2 2" xfId="23502" xr:uid="{96C82808-977A-4082-BF6C-381900DDDC32}"/>
    <cellStyle name="Heading 3 2 4 5 3 2 2 4 3" xfId="15297" xr:uid="{10FA47CD-DD53-443F-AA26-2442969E6C10}"/>
    <cellStyle name="Heading 3 2 4 5 3 2 2 4 4" xfId="21593" xr:uid="{DC09C170-8DF9-408C-9EAE-61DF8E1F7141}"/>
    <cellStyle name="Heading 3 2 4 5 3 2 2 5" xfId="5130" xr:uid="{B5CF91CE-903D-45A7-BC16-CB024BB300B5}"/>
    <cellStyle name="Heading 3 2 4 5 3 2 2 5 2" xfId="12006" xr:uid="{741CFEBA-A38A-44D0-BA45-9C4C882F3D1F}"/>
    <cellStyle name="Heading 3 2 4 5 3 2 2 5 2 2" xfId="26239" xr:uid="{FD5077DF-48EE-4574-827B-75EFC523216F}"/>
    <cellStyle name="Heading 3 2 4 5 3 2 2 5 3" xfId="18058" xr:uid="{72CE74D3-D91F-4AB7-A9EE-769C1A4B27B4}"/>
    <cellStyle name="Heading 3 2 4 5 3 2 2 5 4" xfId="21402" xr:uid="{CFCD6FF2-90B8-42B3-AA76-2BF3DF25C236}"/>
    <cellStyle name="Heading 3 2 4 5 3 2 2 6" xfId="5626" xr:uid="{0380DBF3-B125-4134-906A-339E54D4C011}"/>
    <cellStyle name="Heading 3 2 4 5 3 2 2 6 2" xfId="12198" xr:uid="{918A02B6-71C2-45BA-B375-342EAE2676DC}"/>
    <cellStyle name="Heading 3 2 4 5 3 2 2 6 2 2" xfId="26431" xr:uid="{FC7215DC-027A-4C2D-AEC1-37992553EBE4}"/>
    <cellStyle name="Heading 3 2 4 5 3 2 2 6 3" xfId="18253" xr:uid="{B146EE7D-D434-4A1E-BBCF-840E605C9BD0}"/>
    <cellStyle name="Heading 3 2 4 5 3 2 2 6 4" xfId="21528" xr:uid="{CE1C1C18-7E6A-473B-9691-B0F9DCF7AD68}"/>
    <cellStyle name="Heading 3 2 4 5 3 2 2 7" xfId="7963" xr:uid="{3C8D29E3-E2A4-4995-9F5B-DE21876F96BE}"/>
    <cellStyle name="Heading 3 2 4 5 3 2 2 7 2" xfId="20271" xr:uid="{1161F81C-1B0A-4DCE-BAC4-29D80887A433}"/>
    <cellStyle name="Heading 3 2 4 5 3 2 2 7 3" xfId="22253" xr:uid="{638A6674-3372-4776-8E55-D452CE7A8EBD}"/>
    <cellStyle name="Heading 3 2 4 5 3 2 2 8" xfId="8584" xr:uid="{57D8996A-6AE0-454F-928C-74E5AD93923A}"/>
    <cellStyle name="Heading 3 2 4 5 3 2 2 8 2" xfId="22833" xr:uid="{F5C7A84F-C52B-4F7E-9285-A9775EFDAB98}"/>
    <cellStyle name="Heading 3 2 4 5 3 2 2 9" xfId="8112" xr:uid="{467214E7-EAC6-4F7B-81DB-B4ECEF9A171F}"/>
    <cellStyle name="Heading 3 2 4 5 3 2 2 9 2" xfId="22385" xr:uid="{B9E19968-523D-4EE5-A241-D41E88DFB030}"/>
    <cellStyle name="Heading 3 2 4 5 3 2 3" xfId="2443" xr:uid="{4344CAB8-9DC8-4159-9497-E548F7349A3E}"/>
    <cellStyle name="Heading 3 2 4 5 3 2 3 10" xfId="20477" xr:uid="{88F262B6-D775-4677-BC2B-0A1A76741865}"/>
    <cellStyle name="Heading 3 2 4 5 3 2 3 2" xfId="3864" xr:uid="{2AB09187-73F9-4EC0-8BD5-D41525493971}"/>
    <cellStyle name="Heading 3 2 4 5 3 2 3 2 2" xfId="7479" xr:uid="{6F42C608-46C4-4FE8-9AAC-D1F829B041DB}"/>
    <cellStyle name="Heading 3 2 4 5 3 2 3 2 2 2" xfId="13729" xr:uid="{6971D28F-F276-449D-B98A-998E024BD7D9}"/>
    <cellStyle name="Heading 3 2 4 5 3 2 3 2 2 2 2" xfId="27962" xr:uid="{E88CBD24-AB9A-422E-B95E-CE2876EA1EEE}"/>
    <cellStyle name="Heading 3 2 4 5 3 2 3 2 2 3" xfId="19789" xr:uid="{CD545A84-F8FE-4CE8-92C0-661864AC053F}"/>
    <cellStyle name="Heading 3 2 4 5 3 2 3 2 2 4" xfId="22063" xr:uid="{A26E0D59-986D-48B2-8641-E68642B7BCD0}"/>
    <cellStyle name="Heading 3 2 4 5 3 2 3 2 3" xfId="10810" xr:uid="{2A04824C-30F7-467E-BBC3-107D7489AA21}"/>
    <cellStyle name="Heading 3 2 4 5 3 2 3 2 3 2" xfId="25045" xr:uid="{174880F8-0ED6-480C-8421-AA4278050E68}"/>
    <cellStyle name="Heading 3 2 4 5 3 2 3 2 4" xfId="16837" xr:uid="{56A2F390-840F-4CE4-8697-8FF23E8D7EF2}"/>
    <cellStyle name="Heading 3 2 4 5 3 2 3 2 5" xfId="20767" xr:uid="{742A8979-5CEE-483A-AA10-05B977918D5F}"/>
    <cellStyle name="Heading 3 2 4 5 3 2 3 3" xfId="4450" xr:uid="{0173A0CE-C8B6-4753-8F88-4267A979A9A8}"/>
    <cellStyle name="Heading 3 2 4 5 3 2 3 3 2" xfId="11351" xr:uid="{C67A6B57-40C8-4432-A49F-BB6CEDC462B3}"/>
    <cellStyle name="Heading 3 2 4 5 3 2 3 3 2 2" xfId="25586" xr:uid="{487BEAB0-1DDB-464C-83AF-A23A2B56F730}"/>
    <cellStyle name="Heading 3 2 4 5 3 2 3 3 3" xfId="17378" xr:uid="{3EA04490-53C2-4928-A5E2-6BD662EF3D7D}"/>
    <cellStyle name="Heading 3 2 4 5 3 2 3 3 4" xfId="21019" xr:uid="{B70327E9-FE5C-4629-8348-9339A1834B5E}"/>
    <cellStyle name="Heading 3 2 4 5 3 2 3 4" xfId="6072" xr:uid="{FD45A851-4BF3-4DF6-97B8-609BE9956A43}"/>
    <cellStyle name="Heading 3 2 4 5 3 2 3 4 2" xfId="9403" xr:uid="{0C5B9106-A486-487B-807D-8A686FB25C07}"/>
    <cellStyle name="Heading 3 2 4 5 3 2 3 4 2 2" xfId="23643" xr:uid="{D727941A-E851-4384-9B45-A9F764C1BCDB}"/>
    <cellStyle name="Heading 3 2 4 5 3 2 3 4 3" xfId="15438" xr:uid="{EE8F956B-9F5F-4564-A0B3-24EC40DD7863}"/>
    <cellStyle name="Heading 3 2 4 5 3 2 3 4 4" xfId="21726" xr:uid="{6061CFEF-7164-49A0-A4F0-E49243AE0549}"/>
    <cellStyle name="Heading 3 2 4 5 3 2 3 5" xfId="5216" xr:uid="{ECA6DA46-81D2-4B58-95F6-E074FAABE653}"/>
    <cellStyle name="Heading 3 2 4 5 3 2 3 5 2" xfId="12092" xr:uid="{A8D68E98-DDE5-437D-B16E-B0489D70CE06}"/>
    <cellStyle name="Heading 3 2 4 5 3 2 3 5 2 2" xfId="26325" xr:uid="{C2FD2D04-CB65-4858-BAA0-EE2439829DA1}"/>
    <cellStyle name="Heading 3 2 4 5 3 2 3 5 3" xfId="18144" xr:uid="{9E9C7B09-0A14-4A37-AAF2-2E44804AEA02}"/>
    <cellStyle name="Heading 3 2 4 5 3 2 3 5 4" xfId="21488" xr:uid="{52FD4507-8C47-4D54-8999-AED16678791F}"/>
    <cellStyle name="Heading 3 2 4 5 3 2 3 6" xfId="4854" xr:uid="{BDD03847-2B64-47DF-B984-8098C72DFAC0}"/>
    <cellStyle name="Heading 3 2 4 5 3 2 3 6 2" xfId="11732" xr:uid="{70B7CA69-3072-401E-A6DE-30D2353CA911}"/>
    <cellStyle name="Heading 3 2 4 5 3 2 3 6 2 2" xfId="25965" xr:uid="{1AD0F754-8FF6-4E6A-B307-B29FDAE5C6DD}"/>
    <cellStyle name="Heading 3 2 4 5 3 2 3 6 3" xfId="17782" xr:uid="{50B7B83C-467A-49ED-8A84-20C39B321765}"/>
    <cellStyle name="Heading 3 2 4 5 3 2 3 6 4" xfId="21198" xr:uid="{88177294-9DC5-40FB-8661-FFD6BB0786EF}"/>
    <cellStyle name="Heading 3 2 4 5 3 2 3 7" xfId="5837" xr:uid="{32AD9D5A-5902-44CD-981F-1FA790469F89}"/>
    <cellStyle name="Heading 3 2 4 5 3 2 3 7 2" xfId="18407" xr:uid="{644B0866-EA9E-471C-86DD-559A7544C9BF}"/>
    <cellStyle name="Heading 3 2 4 5 3 2 3 7 3" xfId="21564" xr:uid="{F432900C-C292-4FDF-B906-2BB82C5E5800}"/>
    <cellStyle name="Heading 3 2 4 5 3 2 3 8" xfId="8670" xr:uid="{72E7D2AD-37AB-4FEF-B54C-40AC198487BD}"/>
    <cellStyle name="Heading 3 2 4 5 3 2 3 8 2" xfId="22918" xr:uid="{FAD8C045-C694-4D92-8299-D75BFEF99E9B}"/>
    <cellStyle name="Heading 3 2 4 5 3 2 3 9" xfId="14703" xr:uid="{E236CA37-A581-4603-922F-3DAD9CC89056}"/>
    <cellStyle name="Heading 3 2 4 5 3 3" xfId="1197" xr:uid="{A6275798-BCA6-4924-989B-3CFCED12BCF4}"/>
    <cellStyle name="Heading 3 2 4 5 3 3 2" xfId="1444" xr:uid="{A92E2327-AF0C-4084-8A78-845530B6D08C}"/>
    <cellStyle name="Heading 3 2 4 5 3 3 2 10" xfId="14620" xr:uid="{D4A53C81-1C75-4C01-ACD2-2E64BB5D4FCE}"/>
    <cellStyle name="Heading 3 2 4 5 3 3 2 11" xfId="14370" xr:uid="{08F67BFA-2D3D-4D54-9DB9-1D7F84E92DBB}"/>
    <cellStyle name="Heading 3 2 4 5 3 3 2 2" xfId="3779" xr:uid="{330F4F14-686B-4358-8F72-6C9D7737CF1C}"/>
    <cellStyle name="Heading 3 2 4 5 3 3 2 2 2" xfId="7395" xr:uid="{151A23E0-EFCF-48C1-A96A-27AA0E22E37A}"/>
    <cellStyle name="Heading 3 2 4 5 3 3 2 2 2 2" xfId="13645" xr:uid="{6DCF2159-68B1-49AF-A781-304B8576C88F}"/>
    <cellStyle name="Heading 3 2 4 5 3 3 2 2 2 2 2" xfId="27878" xr:uid="{5412EC48-447F-4802-9727-A6EB36089BB9}"/>
    <cellStyle name="Heading 3 2 4 5 3 3 2 2 2 3" xfId="19705" xr:uid="{9760077E-D538-4D78-892A-33525198836F}"/>
    <cellStyle name="Heading 3 2 4 5 3 3 2 2 2 4" xfId="21979" xr:uid="{0F194DB5-3988-4E8C-A204-048DDC3CB328}"/>
    <cellStyle name="Heading 3 2 4 5 3 3 2 2 3" xfId="10727" xr:uid="{AF83C5EE-5AE1-4D48-866D-7A0190CFE896}"/>
    <cellStyle name="Heading 3 2 4 5 3 3 2 2 3 2" xfId="24962" xr:uid="{42F75962-E054-4970-9B68-AF9F5EA012BD}"/>
    <cellStyle name="Heading 3 2 4 5 3 3 2 2 4" xfId="16754" xr:uid="{0DBD29E1-DC71-4F6D-BD2B-6943C631B0F4}"/>
    <cellStyle name="Heading 3 2 4 5 3 3 2 2 5" xfId="20684" xr:uid="{888C22BB-0DA6-4A7C-BA48-7BA6199EF136}"/>
    <cellStyle name="Heading 3 2 4 5 3 3 2 3" xfId="4367" xr:uid="{D3C9840A-6F44-4D7A-A4F7-73012E0FA149}"/>
    <cellStyle name="Heading 3 2 4 5 3 3 2 3 2" xfId="11268" xr:uid="{E06BCD4C-FD00-4106-BAF6-2F4F6CE2E354}"/>
    <cellStyle name="Heading 3 2 4 5 3 3 2 3 2 2" xfId="25503" xr:uid="{DCB59861-9B24-47C8-AF1D-823175DAB1F3}"/>
    <cellStyle name="Heading 3 2 4 5 3 3 2 3 3" xfId="17295" xr:uid="{FA66DE50-7BD2-4101-B05C-8737366BE4A2}"/>
    <cellStyle name="Heading 3 2 4 5 3 3 2 3 4" xfId="20936" xr:uid="{5C4E0F13-79FB-48A8-9D7B-06F2715E739A}"/>
    <cellStyle name="Heading 3 2 4 5 3 3 2 4" xfId="5535" xr:uid="{08F5CD46-2077-4FF7-B31C-C9A9140683DA}"/>
    <cellStyle name="Heading 3 2 4 5 3 3 2 4 2" xfId="8902" xr:uid="{92245151-D76A-468D-B590-6C32197C8D4F}"/>
    <cellStyle name="Heading 3 2 4 5 3 3 2 4 2 2" xfId="23146" xr:uid="{6E9C110B-F643-4E1D-8C9D-88E0A8C59BE4}"/>
    <cellStyle name="Heading 3 2 4 5 3 3 2 4 3" xfId="14921" xr:uid="{ACC8DB51-4D7B-41BD-B5E2-9A0E901762CF}"/>
    <cellStyle name="Heading 3 2 4 5 3 3 2 4 4" xfId="21521" xr:uid="{993F4B9D-F347-4A6A-9675-4CB99353341A}"/>
    <cellStyle name="Heading 3 2 4 5 3 3 2 5" xfId="5131" xr:uid="{FBF144EA-67CD-4932-84B5-627C97FCFA14}"/>
    <cellStyle name="Heading 3 2 4 5 3 3 2 5 2" xfId="12007" xr:uid="{EF1BF4F1-2239-4D1D-8B0C-285E687A1D79}"/>
    <cellStyle name="Heading 3 2 4 5 3 3 2 5 2 2" xfId="26240" xr:uid="{1B7F6F9B-134C-4CB2-AEA9-DDBC4320B447}"/>
    <cellStyle name="Heading 3 2 4 5 3 3 2 5 3" xfId="18059" xr:uid="{842BD7D3-2B98-45BC-AA7E-80CAD52133AF}"/>
    <cellStyle name="Heading 3 2 4 5 3 3 2 5 4" xfId="21403" xr:uid="{05D9773C-7B17-4B04-99B0-320F98B4755B}"/>
    <cellStyle name="Heading 3 2 4 5 3 3 2 6" xfId="4909" xr:uid="{05F109A8-2E04-4CDD-9886-AE4FE5118501}"/>
    <cellStyle name="Heading 3 2 4 5 3 3 2 6 2" xfId="11785" xr:uid="{20CD0FF3-1FB8-49D4-AE6A-F6000BAA9582}"/>
    <cellStyle name="Heading 3 2 4 5 3 3 2 6 2 2" xfId="26018" xr:uid="{9A4F8185-0E87-469E-8DC0-0BC882756892}"/>
    <cellStyle name="Heading 3 2 4 5 3 3 2 6 3" xfId="17837" xr:uid="{88EFF43D-AC6F-44BA-B63A-B46C88BF654E}"/>
    <cellStyle name="Heading 3 2 4 5 3 3 2 6 4" xfId="21228" xr:uid="{D88FBDBE-1219-4F49-8ED6-589D54238909}"/>
    <cellStyle name="Heading 3 2 4 5 3 3 2 7" xfId="7893" xr:uid="{DAFAA5FA-CA60-47A9-AF81-2B7447FC45C9}"/>
    <cellStyle name="Heading 3 2 4 5 3 3 2 7 2" xfId="20201" xr:uid="{5A2B74EC-B300-41C3-946E-8284C6F90680}"/>
    <cellStyle name="Heading 3 2 4 5 3 3 2 7 3" xfId="22183" xr:uid="{F7C3E3DA-8B29-4E81-A87F-4FF22AD9C01E}"/>
    <cellStyle name="Heading 3 2 4 5 3 3 2 8" xfId="8585" xr:uid="{84C5A02A-AD58-4481-8AF8-3E00547ACC7A}"/>
    <cellStyle name="Heading 3 2 4 5 3 3 2 8 2" xfId="22834" xr:uid="{F13A1ECC-2396-44C0-82BF-FD7E4D23A353}"/>
    <cellStyle name="Heading 3 2 4 5 3 3 2 9" xfId="8756" xr:uid="{64C5B604-D522-4A9F-B021-B4A478F3D604}"/>
    <cellStyle name="Heading 3 2 4 5 3 3 2 9 2" xfId="23000" xr:uid="{799338CB-2A5C-4D0E-B938-75FE86463E5C}"/>
    <cellStyle name="Heading 3 2 4 5 3 3 3" xfId="2477" xr:uid="{E8DF372E-CEC0-49CD-A7B6-E4F5020117F4}"/>
    <cellStyle name="Heading 3 2 4 5 3 3 3 10" xfId="20504" xr:uid="{553693D9-CA02-4250-A1CD-28D73619B812}"/>
    <cellStyle name="Heading 3 2 4 5 3 3 3 2" xfId="3865" xr:uid="{87090804-8F5E-494D-8373-36F9CCEA7BB6}"/>
    <cellStyle name="Heading 3 2 4 5 3 3 3 2 2" xfId="7480" xr:uid="{4B908AFF-1285-4350-AE98-D9894535DB4E}"/>
    <cellStyle name="Heading 3 2 4 5 3 3 3 2 2 2" xfId="13730" xr:uid="{49AEB626-07DB-40BA-884D-8ED1BB05D5A3}"/>
    <cellStyle name="Heading 3 2 4 5 3 3 3 2 2 2 2" xfId="27963" xr:uid="{5C570EBE-CD5B-4891-81BC-D41086E266A2}"/>
    <cellStyle name="Heading 3 2 4 5 3 3 3 2 2 3" xfId="19790" xr:uid="{617A3897-ABA9-4632-B30F-0BEF0F83A054}"/>
    <cellStyle name="Heading 3 2 4 5 3 3 3 2 2 4" xfId="22064" xr:uid="{94597E89-B47E-4D5D-B7AA-F77EC5B3CF30}"/>
    <cellStyle name="Heading 3 2 4 5 3 3 3 2 3" xfId="10811" xr:uid="{1B5C167E-04D7-40E0-BEE4-27C777B2AF6E}"/>
    <cellStyle name="Heading 3 2 4 5 3 3 3 2 3 2" xfId="25046" xr:uid="{6087223A-EA4D-4261-B69F-C7366664A50C}"/>
    <cellStyle name="Heading 3 2 4 5 3 3 3 2 4" xfId="16838" xr:uid="{6842BDD2-25A4-4BC3-BD76-DC8BCA04E5A0}"/>
    <cellStyle name="Heading 3 2 4 5 3 3 3 2 5" xfId="20768" xr:uid="{1855BE3E-03BE-4CBC-A870-C0A13FF4007C}"/>
    <cellStyle name="Heading 3 2 4 5 3 3 3 3" xfId="4451" xr:uid="{4A58F50B-92B2-46D5-B413-B0E0662F01ED}"/>
    <cellStyle name="Heading 3 2 4 5 3 3 3 3 2" xfId="11352" xr:uid="{B70F6ABA-4C26-421C-8BE3-01E41AD06B60}"/>
    <cellStyle name="Heading 3 2 4 5 3 3 3 3 2 2" xfId="25587" xr:uid="{3BBFDB8F-E86C-471C-9609-C66D6BBBACFE}"/>
    <cellStyle name="Heading 3 2 4 5 3 3 3 3 3" xfId="17379" xr:uid="{C745F007-7A04-4E04-A58E-4C208121B40C}"/>
    <cellStyle name="Heading 3 2 4 5 3 3 3 3 4" xfId="21020" xr:uid="{BE30F3C2-8A67-4A17-8ECB-9354020E7EB1}"/>
    <cellStyle name="Heading 3 2 4 5 3 3 3 4" xfId="6137" xr:uid="{4990089B-CB59-448B-A66A-BF0FA466EADE}"/>
    <cellStyle name="Heading 3 2 4 5 3 3 3 4 2" xfId="9468" xr:uid="{04D111FE-AEDF-44B8-9A7E-0394C634E9B4}"/>
    <cellStyle name="Heading 3 2 4 5 3 3 3 4 2 2" xfId="23708" xr:uid="{6E7DFF47-30C8-42B7-A401-4F90D2714EC6}"/>
    <cellStyle name="Heading 3 2 4 5 3 3 3 4 3" xfId="15503" xr:uid="{15F28CCD-44C2-4887-8DD2-22B0331F9230}"/>
    <cellStyle name="Heading 3 2 4 5 3 3 3 4 4" xfId="21788" xr:uid="{365EEB47-089E-4F05-9FF6-32DED7290A79}"/>
    <cellStyle name="Heading 3 2 4 5 3 3 3 5" xfId="5217" xr:uid="{6D1E872F-048A-4083-A1E4-BEF7F893FE38}"/>
    <cellStyle name="Heading 3 2 4 5 3 3 3 5 2" xfId="12093" xr:uid="{04B50E98-9836-4A42-BDDA-C687EE47AE19}"/>
    <cellStyle name="Heading 3 2 4 5 3 3 3 5 2 2" xfId="26326" xr:uid="{EF9C357B-66EC-4452-BCA1-F2CEF4F559F2}"/>
    <cellStyle name="Heading 3 2 4 5 3 3 3 5 3" xfId="18145" xr:uid="{EE36EDEE-C231-4D16-872C-0A3F8F9862D6}"/>
    <cellStyle name="Heading 3 2 4 5 3 3 3 5 4" xfId="21489" xr:uid="{2D82919E-F3F6-4E89-A834-DB16C3B38A07}"/>
    <cellStyle name="Heading 3 2 4 5 3 3 3 6" xfId="5922" xr:uid="{302B35A3-EBDB-4047-B26A-9A021141A21D}"/>
    <cellStyle name="Heading 3 2 4 5 3 3 3 6 2" xfId="12421" xr:uid="{A3E4B364-1228-4F84-B58B-BB70E919C9B1}"/>
    <cellStyle name="Heading 3 2 4 5 3 3 3 6 2 2" xfId="26654" xr:uid="{6BA54788-799D-4611-BDBD-179293EA7F2B}"/>
    <cellStyle name="Heading 3 2 4 5 3 3 3 6 3" xfId="18480" xr:uid="{D6FCE608-CBDC-4C58-A9E4-BF36DBE5C55B}"/>
    <cellStyle name="Heading 3 2 4 5 3 3 3 6 4" xfId="21586" xr:uid="{245E80C4-06B4-496B-BB3A-2ED7993D5C1B}"/>
    <cellStyle name="Heading 3 2 4 5 3 3 3 7" xfId="7852" xr:uid="{391A38C6-CBF3-4F8D-B0FD-75D208E755CA}"/>
    <cellStyle name="Heading 3 2 4 5 3 3 3 7 2" xfId="20160" xr:uid="{10251369-6DC9-47CD-8EE4-4BD64A79DACF}"/>
    <cellStyle name="Heading 3 2 4 5 3 3 3 7 3" xfId="22142" xr:uid="{A0B9D666-97AB-49C0-B5B0-9DD2D6D89D12}"/>
    <cellStyle name="Heading 3 2 4 5 3 3 3 8" xfId="8671" xr:uid="{1C4D9F49-7B5C-4BFA-AB07-22A642CD98CA}"/>
    <cellStyle name="Heading 3 2 4 5 3 3 3 8 2" xfId="22919" xr:uid="{74AB7E08-BFF9-4201-BF30-42DA55B7D2CB}"/>
    <cellStyle name="Heading 3 2 4 5 3 3 3 9" xfId="14704" xr:uid="{FDA632BC-C617-44A3-B521-643EF79FF282}"/>
    <cellStyle name="Heading 3 2 4 5 3 4" xfId="1343" xr:uid="{CFC4831C-E17C-40A3-8BE1-2E9AACF8D861}"/>
    <cellStyle name="Heading 3 2 4 5 3 4 10" xfId="14538" xr:uid="{09486E83-1981-49C3-9B06-D4EEBBE5A78E}"/>
    <cellStyle name="Heading 3 2 4 5 3 4 11" xfId="14386" xr:uid="{8B7372A2-A04A-48C3-95F1-E272B03B4F4B}"/>
    <cellStyle name="Heading 3 2 4 5 3 4 2" xfId="3695" xr:uid="{60FFB43E-43EE-4F6E-81EF-8643563713CA}"/>
    <cellStyle name="Heading 3 2 4 5 3 4 2 2" xfId="7313" xr:uid="{91A5750B-FEBC-4006-89AF-F33319359C1B}"/>
    <cellStyle name="Heading 3 2 4 5 3 4 2 2 2" xfId="13563" xr:uid="{373C1A4F-7688-45B7-B8D8-7CA5B540D0E7}"/>
    <cellStyle name="Heading 3 2 4 5 3 4 2 2 2 2" xfId="27796" xr:uid="{F9703234-4E59-4E44-A896-76250C52BCEA}"/>
    <cellStyle name="Heading 3 2 4 5 3 4 2 2 3" xfId="19623" xr:uid="{D6555A26-46C7-4600-8C95-E05BC40CB204}"/>
    <cellStyle name="Heading 3 2 4 5 3 4 2 2 4" xfId="21897" xr:uid="{4F715731-EB0F-4420-9CE5-E5388095F0C2}"/>
    <cellStyle name="Heading 3 2 4 5 3 4 2 3" xfId="10645" xr:uid="{82E1F630-82C0-4839-8349-81E0EB7ECC65}"/>
    <cellStyle name="Heading 3 2 4 5 3 4 2 3 2" xfId="24880" xr:uid="{3912DCF7-412A-48C6-85D0-DD43F7A1AD02}"/>
    <cellStyle name="Heading 3 2 4 5 3 4 2 4" xfId="16672" xr:uid="{DF25E410-955E-4E0C-881A-D0F02BF67A21}"/>
    <cellStyle name="Heading 3 2 4 5 3 4 2 5" xfId="20602" xr:uid="{095492E3-305C-4B1C-A798-C8D6354FDFB3}"/>
    <cellStyle name="Heading 3 2 4 5 3 4 3" xfId="4285" xr:uid="{62AE5A83-F389-4B45-850C-6F6E5D767251}"/>
    <cellStyle name="Heading 3 2 4 5 3 4 3 2" xfId="11186" xr:uid="{2F96D01D-C804-4790-B930-7F5F6F27DBE9}"/>
    <cellStyle name="Heading 3 2 4 5 3 4 3 2 2" xfId="25421" xr:uid="{6835B96E-F4EB-44A4-9CB3-0CAF362A7237}"/>
    <cellStyle name="Heading 3 2 4 5 3 4 3 3" xfId="17213" xr:uid="{8296EEA5-1A72-49AB-8F05-7C64178F46D6}"/>
    <cellStyle name="Heading 3 2 4 5 3 4 3 4" xfId="20854" xr:uid="{8672B33C-5A3F-499B-8323-7BC90116469E}"/>
    <cellStyle name="Heading 3 2 4 5 3 4 4" xfId="5942" xr:uid="{78B800F8-A477-4C8A-B6A5-371C5A2E5F52}"/>
    <cellStyle name="Heading 3 2 4 5 3 4 4 2" xfId="9273" xr:uid="{C86E6113-478C-4972-9506-F3805D4B5235}"/>
    <cellStyle name="Heading 3 2 4 5 3 4 4 2 2" xfId="23513" xr:uid="{81C7EAB1-5D50-4F3F-8F0B-AF088C8CC13C}"/>
    <cellStyle name="Heading 3 2 4 5 3 4 4 3" xfId="15308" xr:uid="{FACC9FB0-8159-408C-813D-207E41D7C545}"/>
    <cellStyle name="Heading 3 2 4 5 3 4 4 4" xfId="21604" xr:uid="{8D1CE67D-DD0A-4315-8C85-B6A60FC3B50A}"/>
    <cellStyle name="Heading 3 2 4 5 3 4 5" xfId="5049" xr:uid="{65EDA747-ED66-4DA2-B2C2-2CD8FD5EDCEF}"/>
    <cellStyle name="Heading 3 2 4 5 3 4 5 2" xfId="11925" xr:uid="{683D84E4-2989-484C-A3A7-7CDAC3F7511B}"/>
    <cellStyle name="Heading 3 2 4 5 3 4 5 2 2" xfId="26158" xr:uid="{06730F13-2BC2-489F-BD08-27BD4B1C60A5}"/>
    <cellStyle name="Heading 3 2 4 5 3 4 5 3" xfId="17977" xr:uid="{FFA605C3-0E55-43BF-822D-5141D0E3B04A}"/>
    <cellStyle name="Heading 3 2 4 5 3 4 5 4" xfId="21321" xr:uid="{57AC9C0B-D556-43CD-B70A-F86F201DCFF4}"/>
    <cellStyle name="Heading 3 2 4 5 3 4 6" xfId="4615" xr:uid="{C48575D7-823F-43DD-BAAD-C8DF28BD9193}"/>
    <cellStyle name="Heading 3 2 4 5 3 4 6 2" xfId="11502" xr:uid="{ECE1416F-3CE3-48FE-8A24-0DB5E0A8244E}"/>
    <cellStyle name="Heading 3 2 4 5 3 4 6 2 2" xfId="25735" xr:uid="{3449A23C-480D-4C1F-A3CF-E1E4B2E37159}"/>
    <cellStyle name="Heading 3 2 4 5 3 4 6 3" xfId="17543" xr:uid="{CCAFF088-5859-4727-9F40-9A44C0FE3CE4}"/>
    <cellStyle name="Heading 3 2 4 5 3 4 6 4" xfId="21113" xr:uid="{C7E7E520-6E96-4B49-8308-1070098BE710}"/>
    <cellStyle name="Heading 3 2 4 5 3 4 7" xfId="7971" xr:uid="{1E83F6AF-2E5D-4F72-947C-E5DB00A40A40}"/>
    <cellStyle name="Heading 3 2 4 5 3 4 7 2" xfId="20279" xr:uid="{257B0CAC-00E7-4ED4-B71B-6D4EDE1ED45F}"/>
    <cellStyle name="Heading 3 2 4 5 3 4 7 3" xfId="22261" xr:uid="{8028DB61-E896-44CB-A8C3-9FBB373F655A}"/>
    <cellStyle name="Heading 3 2 4 5 3 4 8" xfId="8502" xr:uid="{6896CF13-F2BF-4D3A-8A2F-6E0770C71914}"/>
    <cellStyle name="Heading 3 2 4 5 3 4 8 2" xfId="22752" xr:uid="{F03B2747-42BB-4A5B-9D1D-C792A710821B}"/>
    <cellStyle name="Heading 3 2 4 5 3 4 9" xfId="8730" xr:uid="{0E8E69C4-DC78-4BFC-BB31-D187F7B5747A}"/>
    <cellStyle name="Heading 3 2 4 5 3 4 9 2" xfId="22974" xr:uid="{6363F7F5-3BCB-443E-8FEB-0EF5BA86DE14}"/>
    <cellStyle name="Heading 3 2 4 5 3 5" xfId="2454" xr:uid="{92A6A41E-9C71-4087-8576-2BA407586F56}"/>
    <cellStyle name="Heading 3 2 4 5 3 5 10" xfId="20486" xr:uid="{EA4325C1-34DF-4F92-8C0E-54D23A5A828D}"/>
    <cellStyle name="Heading 3 2 4 5 3 5 2" xfId="3616" xr:uid="{D5D3647E-A921-4D7F-856D-7FAADEE0884F}"/>
    <cellStyle name="Heading 3 2 4 5 3 5 2 2" xfId="7246" xr:uid="{9A6F041F-6DE8-498A-811A-E721E4C7E338}"/>
    <cellStyle name="Heading 3 2 4 5 3 5 2 2 2" xfId="13496" xr:uid="{2AD33262-C37C-4583-B80E-3F09C2ACEBAE}"/>
    <cellStyle name="Heading 3 2 4 5 3 5 2 2 2 2" xfId="27729" xr:uid="{EBE7A079-2DEB-4ECD-9BC1-AE89026A37A9}"/>
    <cellStyle name="Heading 3 2 4 5 3 5 2 2 3" xfId="19556" xr:uid="{851C5043-40D7-45E6-9B36-DDA468568B4A}"/>
    <cellStyle name="Heading 3 2 4 5 3 5 2 2 4" xfId="21830" xr:uid="{95968783-8E86-4882-814C-77024C02431B}"/>
    <cellStyle name="Heading 3 2 4 5 3 5 2 3" xfId="10579" xr:uid="{B6A22A93-6C36-45A4-953F-7A974FF23224}"/>
    <cellStyle name="Heading 3 2 4 5 3 5 2 3 2" xfId="24817" xr:uid="{18E3E759-25D1-4A0B-A516-A3539147A2E1}"/>
    <cellStyle name="Heading 3 2 4 5 3 5 2 4" xfId="16609" xr:uid="{29578BD1-8CE0-40FD-9346-33A8415E0380}"/>
    <cellStyle name="Heading 3 2 4 5 3 5 2 5" xfId="20539" xr:uid="{A771FF77-8E52-4032-A088-0C4E1AF0576F}"/>
    <cellStyle name="Heading 3 2 4 5 3 5 3" xfId="4222" xr:uid="{94747784-0965-4D6E-85CB-564B996AADDD}"/>
    <cellStyle name="Heading 3 2 4 5 3 5 3 2" xfId="11123" xr:uid="{7C45084B-247F-4D4B-8192-2B88AEA43877}"/>
    <cellStyle name="Heading 3 2 4 5 3 5 3 2 2" xfId="25358" xr:uid="{B9FF0128-8618-40F3-8B62-EC4457EFAEBB}"/>
    <cellStyle name="Heading 3 2 4 5 3 5 3 3" xfId="17150" xr:uid="{1E7CA58F-AE09-4F53-ACBB-78CDA0CAB603}"/>
    <cellStyle name="Heading 3 2 4 5 3 5 3 4" xfId="20791" xr:uid="{2AD8CAF8-661E-411F-B887-646578500173}"/>
    <cellStyle name="Heading 3 2 4 5 3 5 4" xfId="6098" xr:uid="{0DC43401-402E-422C-A542-4C7393CD0C78}"/>
    <cellStyle name="Heading 3 2 4 5 3 5 4 2" xfId="9429" xr:uid="{E9610CAA-DA6E-4BC3-AEC2-E1FAFED77CC4}"/>
    <cellStyle name="Heading 3 2 4 5 3 5 4 2 2" xfId="23669" xr:uid="{FAA03F52-7DB4-46AA-8B2C-2F5CAD3D1668}"/>
    <cellStyle name="Heading 3 2 4 5 3 5 4 3" xfId="15464" xr:uid="{0580AD7F-3462-45AE-B385-1CC081F1925F}"/>
    <cellStyle name="Heading 3 2 4 5 3 5 4 4" xfId="21751" xr:uid="{089C2E7B-7D03-40D1-8610-0DF87BA51436}"/>
    <cellStyle name="Heading 3 2 4 5 3 5 5" xfId="4980" xr:uid="{D14E10EA-1D07-4554-BB59-7980F3CF782F}"/>
    <cellStyle name="Heading 3 2 4 5 3 5 5 2" xfId="11856" xr:uid="{7B2DA7EA-78E3-4141-AE5F-6C0DBD605E39}"/>
    <cellStyle name="Heading 3 2 4 5 3 5 5 2 2" xfId="26089" xr:uid="{5F1AA2BB-903C-4E9A-87D6-1F7CBF45ED32}"/>
    <cellStyle name="Heading 3 2 4 5 3 5 5 3" xfId="17908" xr:uid="{86AFBE24-A979-4476-B956-A7C90622F2C8}"/>
    <cellStyle name="Heading 3 2 4 5 3 5 5 4" xfId="21252" xr:uid="{7E7AA914-AD0F-4FCE-8399-7C1CC0BD2EF6}"/>
    <cellStyle name="Heading 3 2 4 5 3 5 6" xfId="7269" xr:uid="{58C90C9D-E2BB-44E3-BE58-7551CCC3CCB3}"/>
    <cellStyle name="Heading 3 2 4 5 3 5 6 2" xfId="13519" xr:uid="{8A4CB3D8-A47A-4C40-AFA2-28924169D2B6}"/>
    <cellStyle name="Heading 3 2 4 5 3 5 6 2 2" xfId="27752" xr:uid="{0B014DF5-48F0-4730-8028-771B0989950B}"/>
    <cellStyle name="Heading 3 2 4 5 3 5 6 3" xfId="19579" xr:uid="{F06FCBDF-65D7-4CE7-AC82-45D9002C1DA9}"/>
    <cellStyle name="Heading 3 2 4 5 3 5 6 4" xfId="21853" xr:uid="{20BDB33F-5AAB-4778-9220-2EA9833F127A}"/>
    <cellStyle name="Heading 3 2 4 5 3 5 7" xfId="7878" xr:uid="{7099162F-6152-4E40-AD6F-16F3141BEB10}"/>
    <cellStyle name="Heading 3 2 4 5 3 5 7 2" xfId="20186" xr:uid="{A3750D04-9C88-4EE3-9E60-340D5036DF83}"/>
    <cellStyle name="Heading 3 2 4 5 3 5 7 3" xfId="22168" xr:uid="{70486D51-FB82-472F-A34B-0898EFBC83DE}"/>
    <cellStyle name="Heading 3 2 4 5 3 5 8" xfId="8433" xr:uid="{11F8FC59-6DF1-40F5-B18F-E9BE972AE668}"/>
    <cellStyle name="Heading 3 2 4 5 3 5 8 2" xfId="22685" xr:uid="{7929D0BD-C66B-4A6C-BC47-41AA43B9ADAA}"/>
    <cellStyle name="Heading 3 2 4 5 3 5 9" xfId="14475" xr:uid="{9A51C441-81B4-4255-9F68-B9B9E4B5D56C}"/>
    <cellStyle name="Heading 3 2 4 5 4" xfId="1198" xr:uid="{04602946-73F4-40A9-BB91-20C497A4B20C}"/>
    <cellStyle name="Heading 3 2 4 5 4 2" xfId="1445" xr:uid="{EF27EEA5-D3A6-4060-B022-4C2DB0DC7581}"/>
    <cellStyle name="Heading 3 2 4 5 4 2 10" xfId="14621" xr:uid="{7986598A-9839-4F32-B3D6-8BEA98E13B42}"/>
    <cellStyle name="Heading 3 2 4 5 4 2 11" xfId="15277" xr:uid="{99001922-61C5-46D6-9D1B-9DA720B4D072}"/>
    <cellStyle name="Heading 3 2 4 5 4 2 2" xfId="3780" xr:uid="{5799D565-CD0A-4A43-8883-FB162079184F}"/>
    <cellStyle name="Heading 3 2 4 5 4 2 2 2" xfId="7396" xr:uid="{FD021EA7-C2DD-4E4F-8EA6-3509AE745138}"/>
    <cellStyle name="Heading 3 2 4 5 4 2 2 2 2" xfId="13646" xr:uid="{57456829-14C4-4437-8523-CA5A018EAFD0}"/>
    <cellStyle name="Heading 3 2 4 5 4 2 2 2 2 2" xfId="27879" xr:uid="{15D5BA0F-D76C-45E1-9CFF-0E86262A255D}"/>
    <cellStyle name="Heading 3 2 4 5 4 2 2 2 3" xfId="19706" xr:uid="{03FA0F9D-C72E-49B3-A7F0-F99A5F2DAB07}"/>
    <cellStyle name="Heading 3 2 4 5 4 2 2 2 4" xfId="21980" xr:uid="{2D0275B5-0191-4231-84D8-DC4D3E720AD3}"/>
    <cellStyle name="Heading 3 2 4 5 4 2 2 3" xfId="10728" xr:uid="{63DED071-327D-46B8-8A83-A28A9D5FACC3}"/>
    <cellStyle name="Heading 3 2 4 5 4 2 2 3 2" xfId="24963" xr:uid="{9DC69F28-4DDC-41E9-B905-F47F6A130C4A}"/>
    <cellStyle name="Heading 3 2 4 5 4 2 2 4" xfId="16755" xr:uid="{A73FFDD5-C8D4-47F7-80B7-6CC6514A8547}"/>
    <cellStyle name="Heading 3 2 4 5 4 2 2 5" xfId="20685" xr:uid="{D03B71B7-FE9A-42AF-A76D-1E9A00B825E3}"/>
    <cellStyle name="Heading 3 2 4 5 4 2 3" xfId="4368" xr:uid="{7583A378-162C-47D7-8742-57E14C7B454F}"/>
    <cellStyle name="Heading 3 2 4 5 4 2 3 2" xfId="11269" xr:uid="{37C00155-83F2-4A83-B7DF-E86841230051}"/>
    <cellStyle name="Heading 3 2 4 5 4 2 3 2 2" xfId="25504" xr:uid="{A63DAC86-29D9-4554-B861-79746AA36D6D}"/>
    <cellStyle name="Heading 3 2 4 5 4 2 3 3" xfId="17296" xr:uid="{6F2D0B77-838C-4132-A7C0-59580E7146EC}"/>
    <cellStyle name="Heading 3 2 4 5 4 2 3 4" xfId="20937" xr:uid="{24A38DA6-DFC3-46FC-9018-CA1AC2A41263}"/>
    <cellStyle name="Heading 3 2 4 5 4 2 4" xfId="6084" xr:uid="{54CFE7B7-2A27-4A4D-88A8-390B62703EFC}"/>
    <cellStyle name="Heading 3 2 4 5 4 2 4 2" xfId="9415" xr:uid="{80B58098-0AE1-4DDB-BBF3-000DAF16F3D9}"/>
    <cellStyle name="Heading 3 2 4 5 4 2 4 2 2" xfId="23655" xr:uid="{9CC8DEDC-F06E-47F8-8AF7-9735837FC721}"/>
    <cellStyle name="Heading 3 2 4 5 4 2 4 3" xfId="15450" xr:uid="{BFCF18F9-3E0D-4172-9CE6-4E85AE3B275C}"/>
    <cellStyle name="Heading 3 2 4 5 4 2 4 4" xfId="21738" xr:uid="{F4E78570-75E2-4093-B3C4-88564070483E}"/>
    <cellStyle name="Heading 3 2 4 5 4 2 5" xfId="5132" xr:uid="{2E0D75D8-5DC4-4CD3-B184-8DA6B7674AE7}"/>
    <cellStyle name="Heading 3 2 4 5 4 2 5 2" xfId="12008" xr:uid="{9ECD6016-209C-4E03-AB1C-EBC060647136}"/>
    <cellStyle name="Heading 3 2 4 5 4 2 5 2 2" xfId="26241" xr:uid="{630DA905-58DA-4777-9961-51670B7BAB2A}"/>
    <cellStyle name="Heading 3 2 4 5 4 2 5 3" xfId="18060" xr:uid="{5F127EB8-B7BA-4ECB-8E38-84F2B987A2C3}"/>
    <cellStyle name="Heading 3 2 4 5 4 2 5 4" xfId="21404" xr:uid="{0D4DDE97-70FB-4B95-80EB-776012268BDE}"/>
    <cellStyle name="Heading 3 2 4 5 4 2 6" xfId="4590" xr:uid="{94462991-5F3B-492A-B5B2-71411FD30A33}"/>
    <cellStyle name="Heading 3 2 4 5 4 2 6 2" xfId="11477" xr:uid="{BC7A5B97-EAAB-4EFE-87B2-5452FC82A417}"/>
    <cellStyle name="Heading 3 2 4 5 4 2 6 2 2" xfId="25710" xr:uid="{17051D09-2528-479A-A557-869482C94427}"/>
    <cellStyle name="Heading 3 2 4 5 4 2 6 3" xfId="17518" xr:uid="{D02783DB-2D59-4FB4-B783-CB261CFD1C2B}"/>
    <cellStyle name="Heading 3 2 4 5 4 2 6 4" xfId="21105" xr:uid="{31B1718E-5577-48FD-8FDA-D5633CF8B5B6}"/>
    <cellStyle name="Heading 3 2 4 5 4 2 7" xfId="4566" xr:uid="{0DE88736-6646-4F3B-B331-4C9B98475588}"/>
    <cellStyle name="Heading 3 2 4 5 4 2 7 2" xfId="17494" xr:uid="{CDBA6ABA-787E-4B47-80DF-2013FC1F0143}"/>
    <cellStyle name="Heading 3 2 4 5 4 2 7 3" xfId="21093" xr:uid="{1F6AD797-29E8-459D-84E3-42EE07B22512}"/>
    <cellStyle name="Heading 3 2 4 5 4 2 8" xfId="8586" xr:uid="{E3F857A5-1EB1-4AF5-BECE-DAD9D30FE1C7}"/>
    <cellStyle name="Heading 3 2 4 5 4 2 8 2" xfId="22835" xr:uid="{E8D07841-A4DB-4D2F-8A43-8BDB3E4A80F1}"/>
    <cellStyle name="Heading 3 2 4 5 4 2 9" xfId="9155" xr:uid="{F0ED5B81-8B85-4DCF-AC20-01CD0CB36FB5}"/>
    <cellStyle name="Heading 3 2 4 5 4 2 9 2" xfId="23398" xr:uid="{36221586-759B-47CD-B5AB-9EB494BE0E9A}"/>
    <cellStyle name="Heading 3 2 4 5 4 3" xfId="2501" xr:uid="{DC5810BC-6FC9-4CDA-8EEC-D8B5958B2A76}"/>
    <cellStyle name="Heading 3 2 4 5 4 3 10" xfId="20524" xr:uid="{FA365280-29A2-4A31-AE7E-BEA02B21935D}"/>
    <cellStyle name="Heading 3 2 4 5 4 3 2" xfId="3866" xr:uid="{267FFD17-8617-4550-AF02-F9141EE4F8EA}"/>
    <cellStyle name="Heading 3 2 4 5 4 3 2 2" xfId="7481" xr:uid="{28CB0BC8-CFB8-41F1-AD48-64439BDCD4CE}"/>
    <cellStyle name="Heading 3 2 4 5 4 3 2 2 2" xfId="13731" xr:uid="{8EE76997-6344-4510-BDBD-064383088C77}"/>
    <cellStyle name="Heading 3 2 4 5 4 3 2 2 2 2" xfId="27964" xr:uid="{7BBB7577-2E27-4181-8C6B-2798BE20631D}"/>
    <cellStyle name="Heading 3 2 4 5 4 3 2 2 3" xfId="19791" xr:uid="{DBC5A040-F077-4B2B-955E-451B2BABBC4F}"/>
    <cellStyle name="Heading 3 2 4 5 4 3 2 2 4" xfId="22065" xr:uid="{5E5F486D-BFE5-4BC3-9B3B-B1B4031093E1}"/>
    <cellStyle name="Heading 3 2 4 5 4 3 2 3" xfId="10812" xr:uid="{FD24DE26-C02B-4BDE-B036-5D7B0C7F000F}"/>
    <cellStyle name="Heading 3 2 4 5 4 3 2 3 2" xfId="25047" xr:uid="{4B1BACBF-E34C-4C07-937E-522077DA40D6}"/>
    <cellStyle name="Heading 3 2 4 5 4 3 2 4" xfId="16839" xr:uid="{3332E9AA-8C80-4264-889C-E8C7E28F56D7}"/>
    <cellStyle name="Heading 3 2 4 5 4 3 2 5" xfId="20769" xr:uid="{DE621691-7AD9-4187-B91B-E3482D33A1B6}"/>
    <cellStyle name="Heading 3 2 4 5 4 3 3" xfId="4452" xr:uid="{72A7559E-769C-4DD4-AE6F-2E0C530275F2}"/>
    <cellStyle name="Heading 3 2 4 5 4 3 3 2" xfId="11353" xr:uid="{1DC3770C-3A99-4C72-8E2E-F098F7BB91A8}"/>
    <cellStyle name="Heading 3 2 4 5 4 3 3 2 2" xfId="25588" xr:uid="{A0F3911E-38D8-4F73-8974-7F50FB3B4420}"/>
    <cellStyle name="Heading 3 2 4 5 4 3 3 3" xfId="17380" xr:uid="{042C7DCF-4DCB-4930-91B9-E189A58B2462}"/>
    <cellStyle name="Heading 3 2 4 5 4 3 3 4" xfId="21021" xr:uid="{4676B73F-36A4-48B5-9779-FAFEB1AF93E7}"/>
    <cellStyle name="Heading 3 2 4 5 4 3 4" xfId="6165" xr:uid="{62DDB141-F590-45B1-BA57-6838E6F3C030}"/>
    <cellStyle name="Heading 3 2 4 5 4 3 4 2" xfId="9496" xr:uid="{71F035FC-7458-4759-A318-B7280B33E368}"/>
    <cellStyle name="Heading 3 2 4 5 4 3 4 2 2" xfId="23736" xr:uid="{0F6956EC-FCFD-4110-BC54-82FDA53E4956}"/>
    <cellStyle name="Heading 3 2 4 5 4 3 4 3" xfId="15531" xr:uid="{C1F2A7B9-BC26-4812-9111-A90D00DAF4F3}"/>
    <cellStyle name="Heading 3 2 4 5 4 3 4 4" xfId="21814" xr:uid="{3B7EF256-CC02-4529-A25D-9F6BDB22936E}"/>
    <cellStyle name="Heading 3 2 4 5 4 3 5" xfId="5218" xr:uid="{AA2AAA19-AF7A-4F9F-B701-0BAD9C072478}"/>
    <cellStyle name="Heading 3 2 4 5 4 3 5 2" xfId="12094" xr:uid="{49928D04-EB91-4137-8CC6-F3AEB944B1D4}"/>
    <cellStyle name="Heading 3 2 4 5 4 3 5 2 2" xfId="26327" xr:uid="{453E1655-B6EF-4AEB-AA7B-F1ABBD9FE001}"/>
    <cellStyle name="Heading 3 2 4 5 4 3 5 3" xfId="18146" xr:uid="{42DC4437-DD40-4B1C-933C-832610E53B2A}"/>
    <cellStyle name="Heading 3 2 4 5 4 3 5 4" xfId="21490" xr:uid="{E51A5361-461C-4098-8C11-BA9E98F2FC3A}"/>
    <cellStyle name="Heading 3 2 4 5 4 3 6" xfId="4827" xr:uid="{629579A0-5635-476B-AF5F-9A0790F205A7}"/>
    <cellStyle name="Heading 3 2 4 5 4 3 6 2" xfId="11705" xr:uid="{C792A11C-A76E-4E96-A8C8-042A9B77B1FD}"/>
    <cellStyle name="Heading 3 2 4 5 4 3 6 2 2" xfId="25938" xr:uid="{754CCC21-741C-418A-9AD0-B6C749E9D161}"/>
    <cellStyle name="Heading 3 2 4 5 4 3 6 3" xfId="17755" xr:uid="{9FF725E5-CFE0-45D6-BF69-F9E443CC22F3}"/>
    <cellStyle name="Heading 3 2 4 5 4 3 6 4" xfId="21171" xr:uid="{463F14C2-DB85-4054-95BC-4481752FDC3B}"/>
    <cellStyle name="Heading 3 2 4 5 4 3 7" xfId="7980" xr:uid="{D6EAF666-ECB6-4A67-AA96-24B3668EED82}"/>
    <cellStyle name="Heading 3 2 4 5 4 3 7 2" xfId="20288" xr:uid="{42683F9A-DD4D-450E-A1DB-9417474FE379}"/>
    <cellStyle name="Heading 3 2 4 5 4 3 7 3" xfId="22270" xr:uid="{CECD5103-CBE4-43DA-8D3E-A82B528FBF2F}"/>
    <cellStyle name="Heading 3 2 4 5 4 3 8" xfId="8672" xr:uid="{25EBD583-E820-4E9D-B988-F2A2701CBF39}"/>
    <cellStyle name="Heading 3 2 4 5 4 3 8 2" xfId="22920" xr:uid="{C3A430C5-B2D6-4C2E-B656-E1B6BEDB401E}"/>
    <cellStyle name="Heading 3 2 4 5 4 3 9" xfId="14705" xr:uid="{7B8C1B2C-FAD1-4FB1-B0CE-EE032D8F9B06}"/>
    <cellStyle name="Heading 3 2 4 5 5" xfId="1199" xr:uid="{B532CD99-2015-44E3-89E0-151A38CAB323}"/>
    <cellStyle name="Heading 3 2 4 5 5 2" xfId="1446" xr:uid="{6AEE0F3F-0185-4B88-88B5-A821CEAFF4E9}"/>
    <cellStyle name="Heading 3 2 4 5 5 2 10" xfId="14622" xr:uid="{B03C4B31-39AF-4E09-AA4E-CDC7131DD0E3}"/>
    <cellStyle name="Heading 3 2 4 5 5 2 11" xfId="14359" xr:uid="{28941088-1D73-4C6F-BAE7-3FE9B45BE19D}"/>
    <cellStyle name="Heading 3 2 4 5 5 2 2" xfId="3781" xr:uid="{0A8B8DA0-8E91-4ADD-B9EA-7A8E9709AF24}"/>
    <cellStyle name="Heading 3 2 4 5 5 2 2 2" xfId="7397" xr:uid="{E8156D90-CE40-4BDA-B6A9-836C9E40C7CE}"/>
    <cellStyle name="Heading 3 2 4 5 5 2 2 2 2" xfId="13647" xr:uid="{28DE2EAC-1861-4A42-8C1F-1C7D2EEF326E}"/>
    <cellStyle name="Heading 3 2 4 5 5 2 2 2 2 2" xfId="27880" xr:uid="{379F52A4-FCAC-46B7-829F-9494D728B715}"/>
    <cellStyle name="Heading 3 2 4 5 5 2 2 2 3" xfId="19707" xr:uid="{576373C1-1839-4BB6-BC52-1BE187E37945}"/>
    <cellStyle name="Heading 3 2 4 5 5 2 2 2 4" xfId="21981" xr:uid="{549B56D9-6A52-40F1-9F1C-2D6EE746D963}"/>
    <cellStyle name="Heading 3 2 4 5 5 2 2 3" xfId="10729" xr:uid="{20D031CF-DA6A-4DF5-8BA7-CC3BCA96F5B4}"/>
    <cellStyle name="Heading 3 2 4 5 5 2 2 3 2" xfId="24964" xr:uid="{FEA12FA9-802E-4A54-BBBB-08DEDA3CE7EB}"/>
    <cellStyle name="Heading 3 2 4 5 5 2 2 4" xfId="16756" xr:uid="{B839BE34-954E-47F2-886C-9C94FED68E97}"/>
    <cellStyle name="Heading 3 2 4 5 5 2 2 5" xfId="20686" xr:uid="{A0AB7E1E-0719-4672-BAC4-A6BF640B57B2}"/>
    <cellStyle name="Heading 3 2 4 5 5 2 3" xfId="4369" xr:uid="{79A81231-6D66-41B0-9E8E-51D131722FD5}"/>
    <cellStyle name="Heading 3 2 4 5 5 2 3 2" xfId="11270" xr:uid="{C931F3E9-FCDB-49C8-AD81-D23FDF9F0884}"/>
    <cellStyle name="Heading 3 2 4 5 5 2 3 2 2" xfId="25505" xr:uid="{670DB655-1ECA-4825-95B6-8A283BC39374}"/>
    <cellStyle name="Heading 3 2 4 5 5 2 3 3" xfId="17297" xr:uid="{5960136D-A93C-46F8-9669-8CEDA3CD3859}"/>
    <cellStyle name="Heading 3 2 4 5 5 2 3 4" xfId="20938" xr:uid="{602CAB6E-FB9B-4BAA-9964-D75EE94FCB5E}"/>
    <cellStyle name="Heading 3 2 4 5 5 2 4" xfId="6060" xr:uid="{B237482F-5181-4842-84D3-BEE1FF723FEF}"/>
    <cellStyle name="Heading 3 2 4 5 5 2 4 2" xfId="9391" xr:uid="{A44A281B-F6A7-4EBB-82A5-24AF737BCE47}"/>
    <cellStyle name="Heading 3 2 4 5 5 2 4 2 2" xfId="23631" xr:uid="{9FD1EFF3-A16C-492C-A8C3-28B7AA71CE4A}"/>
    <cellStyle name="Heading 3 2 4 5 5 2 4 3" xfId="15426" xr:uid="{735DD332-C4D9-4B8F-9A89-C272FF676357}"/>
    <cellStyle name="Heading 3 2 4 5 5 2 4 4" xfId="21714" xr:uid="{035C92D1-C50C-41DF-9B92-F2701C6200D3}"/>
    <cellStyle name="Heading 3 2 4 5 5 2 5" xfId="5133" xr:uid="{4263AA05-3C2B-41FA-AC68-572749F0ED46}"/>
    <cellStyle name="Heading 3 2 4 5 5 2 5 2" xfId="12009" xr:uid="{34BAAD98-1870-402E-A49A-CE11C2B02B90}"/>
    <cellStyle name="Heading 3 2 4 5 5 2 5 2 2" xfId="26242" xr:uid="{CFE05890-7754-4630-B825-7A4FD607C036}"/>
    <cellStyle name="Heading 3 2 4 5 5 2 5 3" xfId="18061" xr:uid="{19FD28DF-DCA2-441F-80F2-BD0060469969}"/>
    <cellStyle name="Heading 3 2 4 5 5 2 5 4" xfId="21405" xr:uid="{EE8DA016-F02C-434D-9DDE-AC875710A8DC}"/>
    <cellStyle name="Heading 3 2 4 5 5 2 6" xfId="5805" xr:uid="{087F4923-FFFC-4F78-9221-4655DA0A7395}"/>
    <cellStyle name="Heading 3 2 4 5 5 2 6 2" xfId="12332" xr:uid="{CEFC5A87-A965-4E72-A724-7E87B82E2938}"/>
    <cellStyle name="Heading 3 2 4 5 5 2 6 2 2" xfId="26565" xr:uid="{DEE223F0-E0DA-458B-B3CE-3F5B112C1C29}"/>
    <cellStyle name="Heading 3 2 4 5 5 2 6 3" xfId="18387" xr:uid="{3F9788EB-35C0-4FB4-BFC2-EFCE72208625}"/>
    <cellStyle name="Heading 3 2 4 5 5 2 6 4" xfId="21547" xr:uid="{C2BF84A9-0938-4694-A87D-DB8BC4064744}"/>
    <cellStyle name="Heading 3 2 4 5 5 2 7" xfId="7816" xr:uid="{4FF77BA1-7588-4D32-A4E7-AB26612EEC48}"/>
    <cellStyle name="Heading 3 2 4 5 5 2 7 2" xfId="20124" xr:uid="{6D35BDE5-2453-4914-B3C7-1B5C4BDB7F03}"/>
    <cellStyle name="Heading 3 2 4 5 5 2 7 3" xfId="22106" xr:uid="{3CD614AD-D8E8-4522-9396-B6E23A498962}"/>
    <cellStyle name="Heading 3 2 4 5 5 2 8" xfId="8587" xr:uid="{4F09D48E-5749-45E0-BDE2-0C7A901829D0}"/>
    <cellStyle name="Heading 3 2 4 5 5 2 8 2" xfId="22836" xr:uid="{94743CD6-1CF9-45A5-AB93-9FB6EEE87020}"/>
    <cellStyle name="Heading 3 2 4 5 5 2 9" xfId="8184" xr:uid="{18E9A196-2D5D-4D01-B3F8-6E4FB9768D16}"/>
    <cellStyle name="Heading 3 2 4 5 5 2 9 2" xfId="22454" xr:uid="{9E523BD9-6C39-45A6-AECE-327A7D9FF7DF}"/>
    <cellStyle name="Heading 3 2 4 5 5 3" xfId="2480" xr:uid="{623A883A-D7E3-463C-85CC-EAA93696F90D}"/>
    <cellStyle name="Heading 3 2 4 5 5 3 10" xfId="20507" xr:uid="{857410C3-FAE7-486B-A451-6415C632C3BF}"/>
    <cellStyle name="Heading 3 2 4 5 5 3 2" xfId="3867" xr:uid="{46F6E46C-FCD1-438B-9D21-EE470F3A8A3F}"/>
    <cellStyle name="Heading 3 2 4 5 5 3 2 2" xfId="7482" xr:uid="{6F4647FB-1E3C-43AE-B252-AAF80747C409}"/>
    <cellStyle name="Heading 3 2 4 5 5 3 2 2 2" xfId="13732" xr:uid="{189AC08D-233D-4E3D-839F-F29BB16641A7}"/>
    <cellStyle name="Heading 3 2 4 5 5 3 2 2 2 2" xfId="27965" xr:uid="{96671CFD-3727-4D8C-A750-217CAB88C2C2}"/>
    <cellStyle name="Heading 3 2 4 5 5 3 2 2 3" xfId="19792" xr:uid="{03E6C349-3CED-4512-B073-FB75D195A984}"/>
    <cellStyle name="Heading 3 2 4 5 5 3 2 2 4" xfId="22066" xr:uid="{648066E3-B64C-47EC-B114-F79DE941A498}"/>
    <cellStyle name="Heading 3 2 4 5 5 3 2 3" xfId="10813" xr:uid="{3854507B-7C3E-4A47-8FBB-0E3403184E21}"/>
    <cellStyle name="Heading 3 2 4 5 5 3 2 3 2" xfId="25048" xr:uid="{3F18C45E-DCAC-4BB6-A15D-B89436366ED7}"/>
    <cellStyle name="Heading 3 2 4 5 5 3 2 4" xfId="16840" xr:uid="{BFC455D4-B205-49B5-BAB3-F4FA18381FB0}"/>
    <cellStyle name="Heading 3 2 4 5 5 3 2 5" xfId="20770" xr:uid="{DD264DF0-335F-4A77-A728-C840EF959DCF}"/>
    <cellStyle name="Heading 3 2 4 5 5 3 3" xfId="4453" xr:uid="{5AA9EA7A-2568-4227-BCE0-BF43FC30B052}"/>
    <cellStyle name="Heading 3 2 4 5 5 3 3 2" xfId="11354" xr:uid="{4405302A-8E0A-4A4C-AB0F-ABF84DC8A6D9}"/>
    <cellStyle name="Heading 3 2 4 5 5 3 3 2 2" xfId="25589" xr:uid="{915A4FE8-76F3-44C7-ACBB-59AAC4E7B750}"/>
    <cellStyle name="Heading 3 2 4 5 5 3 3 3" xfId="17381" xr:uid="{BAF1EA05-5B75-49B1-B23D-740D985A1D2D}"/>
    <cellStyle name="Heading 3 2 4 5 5 3 3 4" xfId="21022" xr:uid="{E3F95B07-1608-4DDF-A26B-2579FADDEB46}"/>
    <cellStyle name="Heading 3 2 4 5 5 3 4" xfId="6141" xr:uid="{E4A75849-35C2-4EC7-B976-0765267458C9}"/>
    <cellStyle name="Heading 3 2 4 5 5 3 4 2" xfId="9472" xr:uid="{187843B3-6CC3-4982-B9C9-399B15A9640E}"/>
    <cellStyle name="Heading 3 2 4 5 5 3 4 2 2" xfId="23712" xr:uid="{08D47ECA-60AD-464B-8B6C-FF64CE6F1F82}"/>
    <cellStyle name="Heading 3 2 4 5 5 3 4 3" xfId="15507" xr:uid="{2AB02040-FF91-495B-968F-67CA9D7FC9D8}"/>
    <cellStyle name="Heading 3 2 4 5 5 3 4 4" xfId="21792" xr:uid="{F1B1B942-43D1-4683-8E34-03B7972D43B6}"/>
    <cellStyle name="Heading 3 2 4 5 5 3 5" xfId="5219" xr:uid="{272BA100-30A7-4416-BE54-8189701CD1A3}"/>
    <cellStyle name="Heading 3 2 4 5 5 3 5 2" xfId="12095" xr:uid="{41A49CD3-2347-4497-9E88-C2FC2F12582F}"/>
    <cellStyle name="Heading 3 2 4 5 5 3 5 2 2" xfId="26328" xr:uid="{218BE64F-8F78-4BA7-B219-B64808382B23}"/>
    <cellStyle name="Heading 3 2 4 5 5 3 5 3" xfId="18147" xr:uid="{4C1A8183-7837-40DE-8D93-03A9A531EE94}"/>
    <cellStyle name="Heading 3 2 4 5 5 3 5 4" xfId="21491" xr:uid="{0508F8B3-9ED7-457B-915E-ABF427092293}"/>
    <cellStyle name="Heading 3 2 4 5 5 3 6" xfId="5893" xr:uid="{95391A35-D4E3-4B3C-B4CE-B5DE8629093B}"/>
    <cellStyle name="Heading 3 2 4 5 5 3 6 2" xfId="12392" xr:uid="{783C7EF5-C950-41F4-8CEC-4F25AE22DED7}"/>
    <cellStyle name="Heading 3 2 4 5 5 3 6 2 2" xfId="26625" xr:uid="{9005F71F-E851-4697-8BD7-4EE9C2E56138}"/>
    <cellStyle name="Heading 3 2 4 5 5 3 6 3" xfId="18451" xr:uid="{2CB224F9-7BEA-41C0-ACE7-74FAE260A28D}"/>
    <cellStyle name="Heading 3 2 4 5 5 3 6 4" xfId="21584" xr:uid="{59D62C6E-A1B7-40F0-8CDF-EDB42B706A30}"/>
    <cellStyle name="Heading 3 2 4 5 5 3 7" xfId="7907" xr:uid="{5F05719F-7011-42D5-8A0D-BAF6FB1D0F23}"/>
    <cellStyle name="Heading 3 2 4 5 5 3 7 2" xfId="20215" xr:uid="{C1B3E8CE-14F2-4632-96CE-A303C60235E8}"/>
    <cellStyle name="Heading 3 2 4 5 5 3 7 3" xfId="22197" xr:uid="{70052235-4AD8-4F17-AD93-90F177F783BB}"/>
    <cellStyle name="Heading 3 2 4 5 5 3 8" xfId="8673" xr:uid="{E2FDE478-BF43-4924-8F52-13A902C49E92}"/>
    <cellStyle name="Heading 3 2 4 5 5 3 8 2" xfId="22921" xr:uid="{4DFC126C-03F3-4613-9984-B07C9F489972}"/>
    <cellStyle name="Heading 3 2 4 5 5 3 9" xfId="14706" xr:uid="{92D20B22-6EC4-4DFA-A10A-DEEFA8AD397E}"/>
    <cellStyle name="Heading 3 2 4 5 6" xfId="1259" xr:uid="{1673F9E5-D737-46EC-B2A6-A97EDC096E37}"/>
    <cellStyle name="Heading 3 2 4 5 6 10" xfId="14521" xr:uid="{FCCB65ED-B6EF-4442-A961-FEBBBDC7EFC1}"/>
    <cellStyle name="Heading 3 2 4 5 6 11" xfId="14996" xr:uid="{52932407-C43F-4FA9-8528-3348AEFEDB10}"/>
    <cellStyle name="Heading 3 2 4 5 6 2" xfId="3676" xr:uid="{9825AFE0-3D46-4947-A8B0-013EC25F723F}"/>
    <cellStyle name="Heading 3 2 4 5 6 2 2" xfId="7296" xr:uid="{84C56774-E2C5-484A-B62E-24CD09052A15}"/>
    <cellStyle name="Heading 3 2 4 5 6 2 2 2" xfId="13546" xr:uid="{F0863D48-FBF2-4E8A-9861-3127E8E6076A}"/>
    <cellStyle name="Heading 3 2 4 5 6 2 2 2 2" xfId="27779" xr:uid="{87305FEC-3084-4147-A4FA-57E61331784A}"/>
    <cellStyle name="Heading 3 2 4 5 6 2 2 3" xfId="19606" xr:uid="{F3459D38-E860-4D25-A892-ABF94D4EBC0B}"/>
    <cellStyle name="Heading 3 2 4 5 6 2 2 4" xfId="21880" xr:uid="{57A1F583-1DE2-4254-B9C1-F37B199F5E17}"/>
    <cellStyle name="Heading 3 2 4 5 6 2 3" xfId="10628" xr:uid="{C1E4EDC1-4066-4ADD-B07F-E342B13880CC}"/>
    <cellStyle name="Heading 3 2 4 5 6 2 3 2" xfId="24863" xr:uid="{79E978F7-DE25-4879-8DFC-B9D72EF317F5}"/>
    <cellStyle name="Heading 3 2 4 5 6 2 4" xfId="16655" xr:uid="{4236B4BF-2826-4291-94D1-C0FE64E9FABB}"/>
    <cellStyle name="Heading 3 2 4 5 6 2 5" xfId="20585" xr:uid="{179483F4-B865-4304-8A15-740BA1ABD6EB}"/>
    <cellStyle name="Heading 3 2 4 5 6 3" xfId="4268" xr:uid="{F343F5A6-26D0-4322-BE4C-BFC95F194FDA}"/>
    <cellStyle name="Heading 3 2 4 5 6 3 2" xfId="11169" xr:uid="{5B6514CE-D695-45B9-88A4-88CD067AE8C4}"/>
    <cellStyle name="Heading 3 2 4 5 6 3 2 2" xfId="25404" xr:uid="{AD454002-8515-4ED8-B130-A89589A4D682}"/>
    <cellStyle name="Heading 3 2 4 5 6 3 3" xfId="17196" xr:uid="{0F84DBD1-3A37-496C-BDC1-D9530C16CD2A}"/>
    <cellStyle name="Heading 3 2 4 5 6 3 4" xfId="20837" xr:uid="{34A4AAC3-FE5B-494A-AF4F-84F7947A2116}"/>
    <cellStyle name="Heading 3 2 4 5 6 4" xfId="6146" xr:uid="{F3101818-6929-4367-AD8E-876D7A4C1455}"/>
    <cellStyle name="Heading 3 2 4 5 6 4 2" xfId="9477" xr:uid="{BB2D713E-3B81-4E36-BE82-A1F654DFD67F}"/>
    <cellStyle name="Heading 3 2 4 5 6 4 2 2" xfId="23717" xr:uid="{9D305C15-31B0-4A19-B9E1-CBC628FD1046}"/>
    <cellStyle name="Heading 3 2 4 5 6 4 3" xfId="15512" xr:uid="{6B9D7516-FC42-4C7E-A8AD-82E20A857C63}"/>
    <cellStyle name="Heading 3 2 4 5 6 4 4" xfId="21797" xr:uid="{E7FF4B89-67A4-45D5-BAE7-6C74D88521C9}"/>
    <cellStyle name="Heading 3 2 4 5 6 5" xfId="5032" xr:uid="{A370D645-4413-4641-A75D-AC29D9A3283A}"/>
    <cellStyle name="Heading 3 2 4 5 6 5 2" xfId="11908" xr:uid="{FCFEC1B8-7D9F-4B36-B473-085D9B98766C}"/>
    <cellStyle name="Heading 3 2 4 5 6 5 2 2" xfId="26141" xr:uid="{932F8E96-4885-4A4E-8BFA-F40763D0E8E2}"/>
    <cellStyle name="Heading 3 2 4 5 6 5 3" xfId="17960" xr:uid="{6C79E990-4128-413A-ADE4-02D9A825AA4F}"/>
    <cellStyle name="Heading 3 2 4 5 6 5 4" xfId="21304" xr:uid="{EEACB38E-6009-4ED6-A52A-9BC14690FDAA}"/>
    <cellStyle name="Heading 3 2 4 5 6 6" xfId="5232" xr:uid="{BC9D1157-A494-4E2B-9EE5-8304EB68FC06}"/>
    <cellStyle name="Heading 3 2 4 5 6 6 2" xfId="12108" xr:uid="{026185DF-EB12-4D99-B1BC-78F8EFD9E6A0}"/>
    <cellStyle name="Heading 3 2 4 5 6 6 2 2" xfId="26341" xr:uid="{FB3B1742-4AC5-46DB-832C-18E9D8294F49}"/>
    <cellStyle name="Heading 3 2 4 5 6 6 3" xfId="18160" xr:uid="{E76FBC00-7CD0-474A-B124-B5995F51A020}"/>
    <cellStyle name="Heading 3 2 4 5 6 6 4" xfId="21504" xr:uid="{592D97D0-5AED-4276-A807-D2A541730D12}"/>
    <cellStyle name="Heading 3 2 4 5 6 7" xfId="4496" xr:uid="{8AA75627-1ABE-43B0-997D-D368F2248739}"/>
    <cellStyle name="Heading 3 2 4 5 6 7 2" xfId="17424" xr:uid="{32915DB9-C4E0-4D03-8B2C-4421CF1D4430}"/>
    <cellStyle name="Heading 3 2 4 5 6 7 3" xfId="21043" xr:uid="{355F0E4B-8E9D-4AE7-B936-4B8C23F264C9}"/>
    <cellStyle name="Heading 3 2 4 5 6 8" xfId="8485" xr:uid="{67B47991-5056-4BCB-B016-C0B094CAC4A3}"/>
    <cellStyle name="Heading 3 2 4 5 6 8 2" xfId="22735" xr:uid="{558C6296-E03A-4888-8A37-665BF2EF37F4}"/>
    <cellStyle name="Heading 3 2 4 5 6 9" xfId="9193" xr:uid="{4CBCCBB4-D6A7-4006-AC3F-1F9C2848DDF0}"/>
    <cellStyle name="Heading 3 2 4 5 6 9 2" xfId="23434" xr:uid="{0C365DAA-CB77-44DF-9A3E-5FF1829A31DD}"/>
    <cellStyle name="Heading 3 2 4 5 7" xfId="2152" xr:uid="{DA04D3AB-656A-45EF-914D-21D2E96CB976}"/>
    <cellStyle name="Heading 3 2 4 5 7 10" xfId="20405" xr:uid="{F9F459D1-A11A-4300-B687-29AFE665FA56}"/>
    <cellStyle name="Heading 3 2 4 5 7 2" xfId="3619" xr:uid="{A0326CE8-C84E-4CC3-9C66-CD9A9BCD6EBF}"/>
    <cellStyle name="Heading 3 2 4 5 7 2 2" xfId="7249" xr:uid="{FCA343BB-B8B0-497D-9828-33127C1394BC}"/>
    <cellStyle name="Heading 3 2 4 5 7 2 2 2" xfId="13499" xr:uid="{32583A9D-11C7-4B00-9638-302A3E330F1E}"/>
    <cellStyle name="Heading 3 2 4 5 7 2 2 2 2" xfId="27732" xr:uid="{0B3B1942-C3D4-4A7D-AFFA-546CE46BD730}"/>
    <cellStyle name="Heading 3 2 4 5 7 2 2 3" xfId="19559" xr:uid="{9743B90E-64C3-489A-87CC-E51936E85419}"/>
    <cellStyle name="Heading 3 2 4 5 7 2 2 4" xfId="21833" xr:uid="{BBEABC58-9408-4B76-9385-057510A8071D}"/>
    <cellStyle name="Heading 3 2 4 5 7 2 3" xfId="10582" xr:uid="{4F212967-16A8-4B9B-9E09-ED091F295D53}"/>
    <cellStyle name="Heading 3 2 4 5 7 2 3 2" xfId="24820" xr:uid="{BAE87ECF-48D6-4700-BF82-68FAA46161D1}"/>
    <cellStyle name="Heading 3 2 4 5 7 2 4" xfId="16612" xr:uid="{8E5C15E7-F5F1-4855-8C9A-3C95A4967E09}"/>
    <cellStyle name="Heading 3 2 4 5 7 2 5" xfId="20542" xr:uid="{9C74FAEB-6D03-42DB-8F30-85F57E0768B7}"/>
    <cellStyle name="Heading 3 2 4 5 7 3" xfId="4225" xr:uid="{4B1D7B1E-198F-4E29-A86F-F1BAB7DDB5F0}"/>
    <cellStyle name="Heading 3 2 4 5 7 3 2" xfId="11126" xr:uid="{1939CD64-8F09-42A6-BA03-4F0B38CDBB1D}"/>
    <cellStyle name="Heading 3 2 4 5 7 3 2 2" xfId="25361" xr:uid="{E3F19BC1-9BEA-431B-8F2E-A6C325F7F3F9}"/>
    <cellStyle name="Heading 3 2 4 5 7 3 3" xfId="17153" xr:uid="{CAAF86A2-635D-405E-AA69-D7D75402C666}"/>
    <cellStyle name="Heading 3 2 4 5 7 3 4" xfId="20794" xr:uid="{72807391-F189-4505-B4E5-A265693C3F8F}"/>
    <cellStyle name="Heading 3 2 4 5 7 4" xfId="5843" xr:uid="{F36F6C31-4CA6-4B09-81FC-7BD242D5E8B1}"/>
    <cellStyle name="Heading 3 2 4 5 7 4 2" xfId="9183" xr:uid="{480922B3-E9A7-42A6-8D56-C99B7D5DB3E1}"/>
    <cellStyle name="Heading 3 2 4 5 7 4 2 2" xfId="23424" xr:uid="{ABAE3748-D15F-46CD-8E04-45ED56D99C1D}"/>
    <cellStyle name="Heading 3 2 4 5 7 4 3" xfId="15197" xr:uid="{1BE755BC-B95F-4A34-8C16-935F9594A526}"/>
    <cellStyle name="Heading 3 2 4 5 7 4 4" xfId="21567" xr:uid="{328D48C2-8DF9-4D1C-BF11-EFB8F8078813}"/>
    <cellStyle name="Heading 3 2 4 5 7 5" xfId="4983" xr:uid="{E0C50359-7E37-4E17-82CD-627D1681BD82}"/>
    <cellStyle name="Heading 3 2 4 5 7 5 2" xfId="11859" xr:uid="{DA02BD91-FBB0-48F1-93D7-A52B1FC8A414}"/>
    <cellStyle name="Heading 3 2 4 5 7 5 2 2" xfId="26092" xr:uid="{05D9331A-4598-4981-B214-D58AB8CED155}"/>
    <cellStyle name="Heading 3 2 4 5 7 5 3" xfId="17911" xr:uid="{74F0CC54-8839-4A3B-A512-7BF48D5B488F}"/>
    <cellStyle name="Heading 3 2 4 5 7 5 4" xfId="21255" xr:uid="{960E70EF-80FA-4835-9A86-CE4B303719EA}"/>
    <cellStyle name="Heading 3 2 4 5 7 6" xfId="4994" xr:uid="{315146CF-1046-4955-8AF5-EAF27763DCC0}"/>
    <cellStyle name="Heading 3 2 4 5 7 6 2" xfId="11870" xr:uid="{4DF33E31-3CB9-4F0C-8629-9FB169CDAF2A}"/>
    <cellStyle name="Heading 3 2 4 5 7 6 2 2" xfId="26103" xr:uid="{0571BB81-86D4-41BF-A6F0-2DEA7848657A}"/>
    <cellStyle name="Heading 3 2 4 5 7 6 3" xfId="17922" xr:uid="{EC8E33F6-DE81-409E-91E6-6043663B8CF6}"/>
    <cellStyle name="Heading 3 2 4 5 7 6 4" xfId="21266" xr:uid="{1ED4D5E9-3FC4-46C2-9925-A12D30ED4DC6}"/>
    <cellStyle name="Heading 3 2 4 5 7 7" xfId="7931" xr:uid="{D5CBAB2B-C5F3-46F9-83A6-C138A5E08638}"/>
    <cellStyle name="Heading 3 2 4 5 7 7 2" xfId="20239" xr:uid="{04200902-B6C6-46AD-B699-41ED119CBCBC}"/>
    <cellStyle name="Heading 3 2 4 5 7 7 3" xfId="22221" xr:uid="{33214137-12BF-424A-8091-6DDCC9D0D098}"/>
    <cellStyle name="Heading 3 2 4 5 7 8" xfId="8436" xr:uid="{935CEEDA-BC9B-401A-8E72-B4F8E1687472}"/>
    <cellStyle name="Heading 3 2 4 5 7 8 2" xfId="22688" xr:uid="{CB08E2C2-B9F8-401C-8869-D3DBB1D5062C}"/>
    <cellStyle name="Heading 3 2 4 5 7 9" xfId="14478" xr:uid="{0EC0A216-A8E9-4041-B143-B65C1A42E6E2}"/>
    <cellStyle name="Heading 3 2 4 5 8" xfId="32195" xr:uid="{04E9B416-2B06-4198-842E-D48463D02547}"/>
    <cellStyle name="Heading 3 2 4 5 9" xfId="32289" xr:uid="{E711F0AF-4D91-4068-A440-1BD481D56D0F}"/>
    <cellStyle name="Heading 3 2 4 6" xfId="124" xr:uid="{84C30192-3CDD-472A-9E20-E7177E452D9A}"/>
    <cellStyle name="Heading 3 2 4 6 2" xfId="1200" xr:uid="{A8571874-0B53-4B8E-AD8B-C2EA8596000A}"/>
    <cellStyle name="Heading 3 2 4 6 2 2" xfId="1447" xr:uid="{5A33D402-92CF-460A-8560-36676B5FDFF5}"/>
    <cellStyle name="Heading 3 2 4 6 2 2 10" xfId="14623" xr:uid="{DF54A43D-6EF9-4385-864B-CD7B2824107C}"/>
    <cellStyle name="Heading 3 2 4 6 2 2 11" xfId="15241" xr:uid="{7CE76CA6-0AD8-47D6-851C-BF5CDB0C7B82}"/>
    <cellStyle name="Heading 3 2 4 6 2 2 2" xfId="3782" xr:uid="{77DB2B32-052D-419A-B662-5B15F2605888}"/>
    <cellStyle name="Heading 3 2 4 6 2 2 2 2" xfId="7398" xr:uid="{9CF312FE-165A-4856-8807-1A9F1798FB75}"/>
    <cellStyle name="Heading 3 2 4 6 2 2 2 2 2" xfId="13648" xr:uid="{F0AA5D1F-D10F-4F8A-9D55-E99E0217FE33}"/>
    <cellStyle name="Heading 3 2 4 6 2 2 2 2 2 2" xfId="27881" xr:uid="{FF6F9DA8-62A3-4C01-9116-21C62586D8BA}"/>
    <cellStyle name="Heading 3 2 4 6 2 2 2 2 3" xfId="19708" xr:uid="{D9CBF0C8-2037-4E32-AF9B-DA5EC9D7282D}"/>
    <cellStyle name="Heading 3 2 4 6 2 2 2 2 4" xfId="21982" xr:uid="{8A96C568-7377-4A05-A19F-BC4D7FC56269}"/>
    <cellStyle name="Heading 3 2 4 6 2 2 2 3" xfId="10730" xr:uid="{74A998A9-966C-473B-9909-24AE2F1D0EDF}"/>
    <cellStyle name="Heading 3 2 4 6 2 2 2 3 2" xfId="24965" xr:uid="{CF3E5339-0FA0-4C03-AF3F-77C9CCBA5EA3}"/>
    <cellStyle name="Heading 3 2 4 6 2 2 2 4" xfId="16757" xr:uid="{A856A866-E41E-45DE-BEBC-352BAE3E54C4}"/>
    <cellStyle name="Heading 3 2 4 6 2 2 2 5" xfId="20687" xr:uid="{9F544BD6-BF4C-4F49-9360-AD8F5F158297}"/>
    <cellStyle name="Heading 3 2 4 6 2 2 3" xfId="4370" xr:uid="{0638188E-D6ED-444F-BCC3-3FC8BFCA226D}"/>
    <cellStyle name="Heading 3 2 4 6 2 2 3 2" xfId="11271" xr:uid="{72E18619-90E0-4DEC-86D6-98E9D3624079}"/>
    <cellStyle name="Heading 3 2 4 6 2 2 3 2 2" xfId="25506" xr:uid="{0B533E82-E40A-4445-B54F-837F61A900A2}"/>
    <cellStyle name="Heading 3 2 4 6 2 2 3 3" xfId="17298" xr:uid="{6F8811B1-5E22-44BA-9F77-E4C875FD712A}"/>
    <cellStyle name="Heading 3 2 4 6 2 2 3 4" xfId="20939" xr:uid="{21E7F2A9-47D8-46CD-908E-8C489ECB1932}"/>
    <cellStyle name="Heading 3 2 4 6 2 2 4" xfId="6033" xr:uid="{629D0327-490A-4643-BF85-FC4169C1F122}"/>
    <cellStyle name="Heading 3 2 4 6 2 2 4 2" xfId="9364" xr:uid="{70775ECD-26EB-43DA-BD57-D435E36D1C7B}"/>
    <cellStyle name="Heading 3 2 4 6 2 2 4 2 2" xfId="23604" xr:uid="{9DBF337F-99AD-4033-A291-C210E12C7DD1}"/>
    <cellStyle name="Heading 3 2 4 6 2 2 4 3" xfId="15399" xr:uid="{A09D2DF7-378C-4C91-8DA1-9A5191E4DD9E}"/>
    <cellStyle name="Heading 3 2 4 6 2 2 4 4" xfId="21687" xr:uid="{9327669C-BB05-4B8F-9695-6B84DD3BF571}"/>
    <cellStyle name="Heading 3 2 4 6 2 2 5" xfId="5134" xr:uid="{61556FB6-B471-47B9-8D88-037C2AE13901}"/>
    <cellStyle name="Heading 3 2 4 6 2 2 5 2" xfId="12010" xr:uid="{6BA10F0C-C4C1-4955-9637-964AE5A01767}"/>
    <cellStyle name="Heading 3 2 4 6 2 2 5 2 2" xfId="26243" xr:uid="{F86EE426-399F-4F52-A2B2-BA911CF92665}"/>
    <cellStyle name="Heading 3 2 4 6 2 2 5 3" xfId="18062" xr:uid="{39257264-BB9D-4EFB-9B98-B1B400E222EF}"/>
    <cellStyle name="Heading 3 2 4 6 2 2 5 4" xfId="21406" xr:uid="{AF9ABACB-97AC-496D-9D02-ED19F65447C9}"/>
    <cellStyle name="Heading 3 2 4 6 2 2 6" xfId="4686" xr:uid="{9A16571D-557A-4C07-BC12-14E65B014069}"/>
    <cellStyle name="Heading 3 2 4 6 2 2 6 2" xfId="11568" xr:uid="{E2A85108-C788-42C2-99C7-1919B8088086}"/>
    <cellStyle name="Heading 3 2 4 6 2 2 6 2 2" xfId="25801" xr:uid="{3A4F05E1-7334-444C-9862-42E3D60CF931}"/>
    <cellStyle name="Heading 3 2 4 6 2 2 6 3" xfId="17614" xr:uid="{FFB3492B-81DD-43E7-9958-34E1BFE7BF4B}"/>
    <cellStyle name="Heading 3 2 4 6 2 2 6 4" xfId="21135" xr:uid="{3F0D7AA6-5426-4235-8A67-42DB01E09B43}"/>
    <cellStyle name="Heading 3 2 4 6 2 2 7" xfId="7988" xr:uid="{91BD0064-143E-4270-8DAC-D2980AA8841A}"/>
    <cellStyle name="Heading 3 2 4 6 2 2 7 2" xfId="20296" xr:uid="{EF2B3E68-6D2F-4612-B5B9-F413A9EEAE4E}"/>
    <cellStyle name="Heading 3 2 4 6 2 2 7 3" xfId="22278" xr:uid="{5875D3F5-7C67-452C-BD51-F6CCD9030459}"/>
    <cellStyle name="Heading 3 2 4 6 2 2 8" xfId="8588" xr:uid="{EBE0EBA4-1F2E-4F15-B80D-362A338FA8D4}"/>
    <cellStyle name="Heading 3 2 4 6 2 2 8 2" xfId="22837" xr:uid="{4565BD43-963F-4302-9D28-6F6F42C9A609}"/>
    <cellStyle name="Heading 3 2 4 6 2 2 9" xfId="8051" xr:uid="{01F407D6-8C67-41B7-A6D4-27B67023709D}"/>
    <cellStyle name="Heading 3 2 4 6 2 2 9 2" xfId="22332" xr:uid="{66C4EBB0-E9BC-47CE-BBC6-C1CBE0C984F2}"/>
    <cellStyle name="Heading 3 2 4 6 2 3" xfId="2417" xr:uid="{30122939-0241-4F80-9090-5271E21EA166}"/>
    <cellStyle name="Heading 3 2 4 6 2 3 10" xfId="20452" xr:uid="{5CA45E66-88DB-436D-B0C2-F6D7037166E5}"/>
    <cellStyle name="Heading 3 2 4 6 2 3 2" xfId="3868" xr:uid="{B1E7AC0E-D743-491B-BB17-2E9070CFD753}"/>
    <cellStyle name="Heading 3 2 4 6 2 3 2 2" xfId="7483" xr:uid="{D26F2F56-1E32-4C69-B5BB-1DECA143394B}"/>
    <cellStyle name="Heading 3 2 4 6 2 3 2 2 2" xfId="13733" xr:uid="{F28E3612-263E-4C41-9584-C195A7ECF0C5}"/>
    <cellStyle name="Heading 3 2 4 6 2 3 2 2 2 2" xfId="27966" xr:uid="{09AC3A29-E204-4A27-A942-C93F1DD3E428}"/>
    <cellStyle name="Heading 3 2 4 6 2 3 2 2 3" xfId="19793" xr:uid="{8C6CAF28-D934-4133-B069-B78F356A03AA}"/>
    <cellStyle name="Heading 3 2 4 6 2 3 2 2 4" xfId="22067" xr:uid="{72B2EC2E-A697-4F24-9270-6CB049644525}"/>
    <cellStyle name="Heading 3 2 4 6 2 3 2 3" xfId="10814" xr:uid="{ECDEE68B-A039-4B81-838E-0DFB42F82BAC}"/>
    <cellStyle name="Heading 3 2 4 6 2 3 2 3 2" xfId="25049" xr:uid="{857A5A51-FDAC-46DF-94ED-903BB5C263EB}"/>
    <cellStyle name="Heading 3 2 4 6 2 3 2 4" xfId="16841" xr:uid="{9E5F47E4-D39D-4077-9DB6-C8F28E4E9182}"/>
    <cellStyle name="Heading 3 2 4 6 2 3 2 5" xfId="20771" xr:uid="{355136AA-B760-41AF-A1D5-7DBD270BCA07}"/>
    <cellStyle name="Heading 3 2 4 6 2 3 3" xfId="4454" xr:uid="{BF7D2934-8821-42F8-98AA-2E796223AC80}"/>
    <cellStyle name="Heading 3 2 4 6 2 3 3 2" xfId="11355" xr:uid="{17E43297-6A72-43C7-AA2F-AE92FE4A6F1D}"/>
    <cellStyle name="Heading 3 2 4 6 2 3 3 2 2" xfId="25590" xr:uid="{C17867CC-08BE-45C3-B9FC-FD681D3BA09C}"/>
    <cellStyle name="Heading 3 2 4 6 2 3 3 3" xfId="17382" xr:uid="{A2990EC2-4A0B-4A6C-AF48-0C0865B8F21B}"/>
    <cellStyle name="Heading 3 2 4 6 2 3 3 4" xfId="21023" xr:uid="{EABF5C00-6CEA-4FDD-A75F-5EE21C2EB0D1}"/>
    <cellStyle name="Heading 3 2 4 6 2 3 4" xfId="6024" xr:uid="{9FA0EE4D-D26D-4AE3-901A-691FF339C7CB}"/>
    <cellStyle name="Heading 3 2 4 6 2 3 4 2" xfId="9355" xr:uid="{95F0A69B-5DA8-4D2F-9A79-5B35F9AC1962}"/>
    <cellStyle name="Heading 3 2 4 6 2 3 4 2 2" xfId="23595" xr:uid="{6E6D23CE-0951-4799-B8F2-E55B86F11F10}"/>
    <cellStyle name="Heading 3 2 4 6 2 3 4 3" xfId="15390" xr:uid="{2B7B54CD-CF97-4DCA-8E4B-612BBD263B91}"/>
    <cellStyle name="Heading 3 2 4 6 2 3 4 4" xfId="21678" xr:uid="{53A05FB0-3EC1-4868-AA65-66E667C4ADD1}"/>
    <cellStyle name="Heading 3 2 4 6 2 3 5" xfId="5220" xr:uid="{7E13BBC3-370E-475B-8C79-E729FD07D4BD}"/>
    <cellStyle name="Heading 3 2 4 6 2 3 5 2" xfId="12096" xr:uid="{62C88A73-BF4F-42AC-94DE-BDD925A38CE7}"/>
    <cellStyle name="Heading 3 2 4 6 2 3 5 2 2" xfId="26329" xr:uid="{CEB6463F-AA62-44EB-BB18-0F6BD3223E2F}"/>
    <cellStyle name="Heading 3 2 4 6 2 3 5 3" xfId="18148" xr:uid="{05F06CC8-52C8-448C-965E-D681B2D4074B}"/>
    <cellStyle name="Heading 3 2 4 6 2 3 5 4" xfId="21492" xr:uid="{C7233F97-0114-4464-855A-F50D7E709175}"/>
    <cellStyle name="Heading 3 2 4 6 2 3 6" xfId="4756" xr:uid="{ABFC8801-9C29-4DAA-83B7-E2D5CCA7A646}"/>
    <cellStyle name="Heading 3 2 4 6 2 3 6 2" xfId="11636" xr:uid="{721CE20B-5C40-46BF-9D91-A0A6B1EB5068}"/>
    <cellStyle name="Heading 3 2 4 6 2 3 6 2 2" xfId="25869" xr:uid="{27115B3F-1AE6-4316-AFB2-33179261D007}"/>
    <cellStyle name="Heading 3 2 4 6 2 3 6 3" xfId="17684" xr:uid="{661FF949-BED6-4744-97B3-B6C6E50A60F6}"/>
    <cellStyle name="Heading 3 2 4 6 2 3 6 4" xfId="21157" xr:uid="{A8A259D4-0378-469D-8AB5-61CDBA3C54BD}"/>
    <cellStyle name="Heading 3 2 4 6 2 3 7" xfId="7837" xr:uid="{4098124D-20D5-482C-AE5E-EFB286A27C24}"/>
    <cellStyle name="Heading 3 2 4 6 2 3 7 2" xfId="20145" xr:uid="{7A4E2335-2290-4266-ADDC-C3ADC3E18B06}"/>
    <cellStyle name="Heading 3 2 4 6 2 3 7 3" xfId="22127" xr:uid="{38B8428C-B489-4D75-85D5-8C75F05256BA}"/>
    <cellStyle name="Heading 3 2 4 6 2 3 8" xfId="8674" xr:uid="{8EE324A3-CA66-4E5F-BB9D-6A93DE061F2C}"/>
    <cellStyle name="Heading 3 2 4 6 2 3 8 2" xfId="22922" xr:uid="{AA111C31-2350-446F-914D-C06C7DD8B06B}"/>
    <cellStyle name="Heading 3 2 4 6 2 3 9" xfId="14707" xr:uid="{2429CE59-C56C-478C-A019-5C0D038A0221}"/>
    <cellStyle name="Heading 3 2 4 6 3" xfId="1201" xr:uid="{6D74D963-2341-4845-9E37-2AAFE66B7D55}"/>
    <cellStyle name="Heading 3 2 4 6 3 2" xfId="1448" xr:uid="{93A82573-9423-4A66-A311-EB1DD006B201}"/>
    <cellStyle name="Heading 3 2 4 6 3 2 10" xfId="14624" xr:uid="{E10E36E8-6F09-45E4-AE81-012AAB6CB589}"/>
    <cellStyle name="Heading 3 2 4 6 3 2 11" xfId="14291" xr:uid="{D6383FB1-32B7-456B-B313-90C428B62308}"/>
    <cellStyle name="Heading 3 2 4 6 3 2 2" xfId="3783" xr:uid="{E3CB08ED-3A85-4DCB-9089-269772961086}"/>
    <cellStyle name="Heading 3 2 4 6 3 2 2 2" xfId="7399" xr:uid="{A2FE012B-17F0-44D4-9ED2-B887741596E7}"/>
    <cellStyle name="Heading 3 2 4 6 3 2 2 2 2" xfId="13649" xr:uid="{0AA537A8-ACED-4E23-A429-D30A8F8BA3E3}"/>
    <cellStyle name="Heading 3 2 4 6 3 2 2 2 2 2" xfId="27882" xr:uid="{B8018D8E-2E5F-4FC2-AC1C-179540317242}"/>
    <cellStyle name="Heading 3 2 4 6 3 2 2 2 3" xfId="19709" xr:uid="{6840D51D-9456-4D8D-B8C2-CDA0EDB79002}"/>
    <cellStyle name="Heading 3 2 4 6 3 2 2 2 4" xfId="21983" xr:uid="{98B8D847-2645-47A3-B9D1-323917E4DAFC}"/>
    <cellStyle name="Heading 3 2 4 6 3 2 2 3" xfId="10731" xr:uid="{44AD6BDF-BEEE-4895-80C9-969750377E64}"/>
    <cellStyle name="Heading 3 2 4 6 3 2 2 3 2" xfId="24966" xr:uid="{CE19EC95-E050-4029-9F38-29067A969A47}"/>
    <cellStyle name="Heading 3 2 4 6 3 2 2 4" xfId="16758" xr:uid="{AF6DAC2A-9965-4668-8C33-BA06A9408016}"/>
    <cellStyle name="Heading 3 2 4 6 3 2 2 5" xfId="20688" xr:uid="{FF9C0FC3-6867-4E1F-829B-5CF540D2E4AF}"/>
    <cellStyle name="Heading 3 2 4 6 3 2 3" xfId="4371" xr:uid="{0CB054B9-02F8-4A0A-9020-F1636C4F37A7}"/>
    <cellStyle name="Heading 3 2 4 6 3 2 3 2" xfId="11272" xr:uid="{A499BA92-4CAE-4B56-8BB8-0FDA97B261F7}"/>
    <cellStyle name="Heading 3 2 4 6 3 2 3 2 2" xfId="25507" xr:uid="{AB6E665F-1387-475E-80A7-22356EB6E679}"/>
    <cellStyle name="Heading 3 2 4 6 3 2 3 3" xfId="17299" xr:uid="{A0F01766-FE6C-4D2D-9E25-0CA9C5A4AE99}"/>
    <cellStyle name="Heading 3 2 4 6 3 2 3 4" xfId="20940" xr:uid="{097EED80-2360-4BB4-B3DE-CF2B1F645FD0}"/>
    <cellStyle name="Heading 3 2 4 6 3 2 4" xfId="6114" xr:uid="{01A3C353-D68D-4B65-BB79-6451777BE749}"/>
    <cellStyle name="Heading 3 2 4 6 3 2 4 2" xfId="9445" xr:uid="{A383BC7E-AC8A-4A42-B833-BA2C3D277D60}"/>
    <cellStyle name="Heading 3 2 4 6 3 2 4 2 2" xfId="23685" xr:uid="{DFFADFAC-87C5-449A-9123-5955E142EBDE}"/>
    <cellStyle name="Heading 3 2 4 6 3 2 4 3" xfId="15480" xr:uid="{9658C9D7-1A52-4BAF-9957-BB14A1FC5779}"/>
    <cellStyle name="Heading 3 2 4 6 3 2 4 4" xfId="21767" xr:uid="{CCB5584F-BE97-4CB6-A032-AD7C81A096FE}"/>
    <cellStyle name="Heading 3 2 4 6 3 2 5" xfId="5135" xr:uid="{3F29740D-12E6-4005-AC16-FD912A48E34B}"/>
    <cellStyle name="Heading 3 2 4 6 3 2 5 2" xfId="12011" xr:uid="{9018DF46-3FA2-4885-AE29-F558E57BF8EC}"/>
    <cellStyle name="Heading 3 2 4 6 3 2 5 2 2" xfId="26244" xr:uid="{754B5B9B-C394-4B04-BE6A-216D6E370E5F}"/>
    <cellStyle name="Heading 3 2 4 6 3 2 5 3" xfId="18063" xr:uid="{75AA621B-8BE3-4E3B-AC74-1688AB5FD4D5}"/>
    <cellStyle name="Heading 3 2 4 6 3 2 5 4" xfId="21407" xr:uid="{48E642C5-BBCD-47AF-8ACB-5ADD05942475}"/>
    <cellStyle name="Heading 3 2 4 6 3 2 6" xfId="4535" xr:uid="{C56C327A-F695-4F70-8083-EAFA17535C08}"/>
    <cellStyle name="Heading 3 2 4 6 3 2 6 2" xfId="11431" xr:uid="{F4634003-110E-4FC2-A65D-A45716F276B3}"/>
    <cellStyle name="Heading 3 2 4 6 3 2 6 2 2" xfId="25664" xr:uid="{4A4F09C2-0A3F-4D3B-A38B-5855B867A2A4}"/>
    <cellStyle name="Heading 3 2 4 6 3 2 6 3" xfId="17463" xr:uid="{9786F53D-5EA9-424B-A8FB-989C884FDB83}"/>
    <cellStyle name="Heading 3 2 4 6 3 2 6 4" xfId="21076" xr:uid="{940A279E-9FD3-4473-B2FD-A30F95BCCA5E}"/>
    <cellStyle name="Heading 3 2 4 6 3 2 7" xfId="7915" xr:uid="{30D0216D-0F6C-428F-BDFF-70EFAF599FDF}"/>
    <cellStyle name="Heading 3 2 4 6 3 2 7 2" xfId="20223" xr:uid="{3CB5CAEC-491A-4EE2-AEFA-9026573D18E5}"/>
    <cellStyle name="Heading 3 2 4 6 3 2 7 3" xfId="22205" xr:uid="{6BBB3D38-F7B5-4C03-9678-56CB60A9B740}"/>
    <cellStyle name="Heading 3 2 4 6 3 2 8" xfId="8589" xr:uid="{FC749B46-0E7B-4793-BA3F-DDEAEA61FB10}"/>
    <cellStyle name="Heading 3 2 4 6 3 2 8 2" xfId="22838" xr:uid="{6ED75A35-B608-487A-80EC-433A8DC169F5}"/>
    <cellStyle name="Heading 3 2 4 6 3 2 9" xfId="8696" xr:uid="{EEA65001-EF3E-4549-8FAC-26A1E48D8980}"/>
    <cellStyle name="Heading 3 2 4 6 3 2 9 2" xfId="22940" xr:uid="{4798FD81-B76A-4535-8BE0-5D4A10EBE874}"/>
    <cellStyle name="Heading 3 2 4 6 3 3" xfId="2212" xr:uid="{288D1C93-6D3E-4835-8855-96DB05F2BFA9}"/>
    <cellStyle name="Heading 3 2 4 6 3 3 10" xfId="20406" xr:uid="{A5B359E8-FCE8-4944-AA66-BD2CB362BD6A}"/>
    <cellStyle name="Heading 3 2 4 6 3 3 2" xfId="3869" xr:uid="{C6349134-DC2A-475A-9D67-F159F7AF33E0}"/>
    <cellStyle name="Heading 3 2 4 6 3 3 2 2" xfId="7484" xr:uid="{B2A3FB52-95C6-4457-B434-B013C62FB274}"/>
    <cellStyle name="Heading 3 2 4 6 3 3 2 2 2" xfId="13734" xr:uid="{0EF85F4C-8AA0-471F-9D4C-41E5D548FC8E}"/>
    <cellStyle name="Heading 3 2 4 6 3 3 2 2 2 2" xfId="27967" xr:uid="{D0DBA523-C5FF-4B31-9D61-137E5E2D992E}"/>
    <cellStyle name="Heading 3 2 4 6 3 3 2 2 3" xfId="19794" xr:uid="{3EC82608-F64F-4337-8885-C2E73C96956B}"/>
    <cellStyle name="Heading 3 2 4 6 3 3 2 2 4" xfId="22068" xr:uid="{AD8C59B3-B4C1-48AD-BA0B-3C4619F62E66}"/>
    <cellStyle name="Heading 3 2 4 6 3 3 2 3" xfId="10815" xr:uid="{603BE995-FF00-4407-8F9F-44660B627613}"/>
    <cellStyle name="Heading 3 2 4 6 3 3 2 3 2" xfId="25050" xr:uid="{23A41B66-2E8C-4154-A8B0-4D923895A3AF}"/>
    <cellStyle name="Heading 3 2 4 6 3 3 2 4" xfId="16842" xr:uid="{6CA916C0-71B2-40A4-8868-C347720F0396}"/>
    <cellStyle name="Heading 3 2 4 6 3 3 2 5" xfId="20772" xr:uid="{E1F24C61-5F23-4F45-9E50-074B14E4B097}"/>
    <cellStyle name="Heading 3 2 4 6 3 3 3" xfId="4455" xr:uid="{E402F7DB-4AD1-4518-ACA7-677A71DE91EB}"/>
    <cellStyle name="Heading 3 2 4 6 3 3 3 2" xfId="11356" xr:uid="{C2D48CB5-A61E-4837-B2D8-E1D8DEC6AA51}"/>
    <cellStyle name="Heading 3 2 4 6 3 3 3 2 2" xfId="25591" xr:uid="{18334B49-85A4-40DD-B492-FE25403377C1}"/>
    <cellStyle name="Heading 3 2 4 6 3 3 3 3" xfId="17383" xr:uid="{BD7D042E-40CE-4484-A4EF-23D7F0C0E6C0}"/>
    <cellStyle name="Heading 3 2 4 6 3 3 3 4" xfId="21024" xr:uid="{AC19A775-0830-4FA0-BA56-1E5A78970DEF}"/>
    <cellStyle name="Heading 3 2 4 6 3 3 4" xfId="5885" xr:uid="{B591CEEB-FF45-472D-9898-F83658ABDFDE}"/>
    <cellStyle name="Heading 3 2 4 6 3 3 4 2" xfId="9223" xr:uid="{F2592DAB-837E-437F-BE48-F55284B5E471}"/>
    <cellStyle name="Heading 3 2 4 6 3 3 4 2 2" xfId="23464" xr:uid="{3AA2B107-C6B8-4257-B66B-0F8EB15342D6}"/>
    <cellStyle name="Heading 3 2 4 6 3 3 4 3" xfId="15232" xr:uid="{3FCB5651-46E4-4DF4-BACF-AF00905C3670}"/>
    <cellStyle name="Heading 3 2 4 6 3 3 4 4" xfId="21577" xr:uid="{4AE7C161-1143-40B0-84A1-2EBFAFB3EB6E}"/>
    <cellStyle name="Heading 3 2 4 6 3 3 5" xfId="5221" xr:uid="{30D6D83A-19DD-41B7-9E32-8D51D75D39C6}"/>
    <cellStyle name="Heading 3 2 4 6 3 3 5 2" xfId="12097" xr:uid="{0BA12D7C-661E-4B03-A16F-E54846BE1AFE}"/>
    <cellStyle name="Heading 3 2 4 6 3 3 5 2 2" xfId="26330" xr:uid="{C571AFDD-8C15-4CA3-804F-7D8FC7F39E7B}"/>
    <cellStyle name="Heading 3 2 4 6 3 3 5 3" xfId="18149" xr:uid="{536BACE9-CA63-4288-B93A-85BCD38AD15B}"/>
    <cellStyle name="Heading 3 2 4 6 3 3 5 4" xfId="21493" xr:uid="{9A7E11E5-869B-4729-8AD0-08CEF913BE05}"/>
    <cellStyle name="Heading 3 2 4 6 3 3 6" xfId="5926" xr:uid="{FFCBEDEF-72E4-4B61-A3C2-A2F0355C967F}"/>
    <cellStyle name="Heading 3 2 4 6 3 3 6 2" xfId="12423" xr:uid="{DAF07529-3CDD-473F-BF3A-172F9CB4A3F1}"/>
    <cellStyle name="Heading 3 2 4 6 3 3 6 2 2" xfId="26656" xr:uid="{8291A187-369C-44CC-A3F3-7AFA300A9D80}"/>
    <cellStyle name="Heading 3 2 4 6 3 3 6 3" xfId="18483" xr:uid="{B7A796D6-9885-4551-A082-5B999029FE09}"/>
    <cellStyle name="Heading 3 2 4 6 3 3 6 4" xfId="21590" xr:uid="{9CBEACE6-C4DC-4BCA-9360-E5E786120FEB}"/>
    <cellStyle name="Heading 3 2 4 6 3 3 7" xfId="7954" xr:uid="{418AD6C9-2384-4E2A-B7EC-995EB0D32ACF}"/>
    <cellStyle name="Heading 3 2 4 6 3 3 7 2" xfId="20262" xr:uid="{92981C2E-C403-4860-B4A3-2F97731D486D}"/>
    <cellStyle name="Heading 3 2 4 6 3 3 7 3" xfId="22244" xr:uid="{9AA2D9D0-B8D4-46B7-A33E-00B770744882}"/>
    <cellStyle name="Heading 3 2 4 6 3 3 8" xfId="8675" xr:uid="{6987332F-68EB-464A-AC36-06EBD4C569EB}"/>
    <cellStyle name="Heading 3 2 4 6 3 3 8 2" xfId="22923" xr:uid="{8F3A20B2-1B24-4317-86CC-F7D3F2C8FCC4}"/>
    <cellStyle name="Heading 3 2 4 6 3 3 9" xfId="14708" xr:uid="{33155DF5-B59C-43AE-8B83-42D4EF7AFAE2}"/>
    <cellStyle name="Heading 3 2 4 6 4" xfId="1303" xr:uid="{18F3C972-0641-491A-9C58-23C3CF63CB42}"/>
    <cellStyle name="Heading 3 2 4 6 4 10" xfId="14468" xr:uid="{294A3396-A386-4D5A-B6B5-2E683F76988A}"/>
    <cellStyle name="Heading 3 2 4 6 4 11" xfId="14773" xr:uid="{14C57EF6-3E89-4508-87A8-DF2E4063538D}"/>
    <cellStyle name="Heading 3 2 4 6 4 2" xfId="3607" xr:uid="{DD133B9D-131A-446B-B258-ACA61824E173}"/>
    <cellStyle name="Heading 3 2 4 6 4 2 2" xfId="7239" xr:uid="{AE508349-3749-4421-85EE-5E38BF7C3BC8}"/>
    <cellStyle name="Heading 3 2 4 6 4 2 2 2" xfId="13489" xr:uid="{B920D154-A6D2-4BEA-A783-C94020CF0F56}"/>
    <cellStyle name="Heading 3 2 4 6 4 2 2 2 2" xfId="27722" xr:uid="{50D25473-90FF-4F19-8F1F-FDB02EAE37A0}"/>
    <cellStyle name="Heading 3 2 4 6 4 2 2 3" xfId="19549" xr:uid="{41846F2B-A948-41E2-BB72-4C8AAA6A94C0}"/>
    <cellStyle name="Heading 3 2 4 6 4 2 2 4" xfId="21823" xr:uid="{5A91766B-DB45-41FB-8CB6-137073898B2C}"/>
    <cellStyle name="Heading 3 2 4 6 4 2 3" xfId="10571" xr:uid="{F11DC158-D168-4846-8FD3-A6240BB806B0}"/>
    <cellStyle name="Heading 3 2 4 6 4 2 3 2" xfId="24810" xr:uid="{1363A05C-167B-4195-B2C4-A04DC8D94999}"/>
    <cellStyle name="Heading 3 2 4 6 4 2 4" xfId="16602" xr:uid="{4F0D2028-4FBE-401B-AA6F-4C98AA566EA4}"/>
    <cellStyle name="Heading 3 2 4 6 4 2 5" xfId="20532" xr:uid="{DE26D721-6677-4779-852B-3CC8B5E12D1D}"/>
    <cellStyle name="Heading 3 2 4 6 4 3" xfId="4215" xr:uid="{2A9C2C94-5E18-4F92-A819-D341ADE48B2B}"/>
    <cellStyle name="Heading 3 2 4 6 4 3 2" xfId="11116" xr:uid="{B6B2B835-3787-420A-BB74-D3BE4260106C}"/>
    <cellStyle name="Heading 3 2 4 6 4 3 2 2" xfId="25351" xr:uid="{CDDFB14F-0574-4133-BFBB-639512454AE6}"/>
    <cellStyle name="Heading 3 2 4 6 4 3 3" xfId="17143" xr:uid="{D5EB4DE0-79A7-41CC-B64B-91EED12E99C0}"/>
    <cellStyle name="Heading 3 2 4 6 4 3 4" xfId="20784" xr:uid="{387296D9-E256-4711-9174-CC29FDB1345B}"/>
    <cellStyle name="Heading 3 2 4 6 4 4" xfId="6081" xr:uid="{20C08B04-0AAD-4CBC-B54A-97BE98602197}"/>
    <cellStyle name="Heading 3 2 4 6 4 4 2" xfId="9412" xr:uid="{3A2FB109-4CB7-4669-90FD-3BD5C597F277}"/>
    <cellStyle name="Heading 3 2 4 6 4 4 2 2" xfId="23652" xr:uid="{532D7954-D7CF-4629-9035-58BB3732E85F}"/>
    <cellStyle name="Heading 3 2 4 6 4 4 3" xfId="15447" xr:uid="{86A88575-F74A-4F19-9CA3-89B8897A4199}"/>
    <cellStyle name="Heading 3 2 4 6 4 4 4" xfId="21735" xr:uid="{5A8580D0-3C90-46AA-8EBC-3457CE4A4948}"/>
    <cellStyle name="Heading 3 2 4 6 4 5" xfId="4972" xr:uid="{AE2B1E27-FEDB-4881-B158-DF759569A0C2}"/>
    <cellStyle name="Heading 3 2 4 6 4 5 2" xfId="11848" xr:uid="{23F9CEBF-DD94-417B-9740-59D7C33F601E}"/>
    <cellStyle name="Heading 3 2 4 6 4 5 2 2" xfId="26081" xr:uid="{7874FC57-4AC7-4A0B-BC90-17B5DA5436A1}"/>
    <cellStyle name="Heading 3 2 4 6 4 5 3" xfId="17900" xr:uid="{FB29F4E8-9AF7-4181-A40F-D3E30A81EDAC}"/>
    <cellStyle name="Heading 3 2 4 6 4 5 4" xfId="21244" xr:uid="{7641CC11-13DE-48B9-A3A4-72375A080780}"/>
    <cellStyle name="Heading 3 2 4 6 4 6" xfId="5785" xr:uid="{F5DA7A39-DCE5-42EF-BE96-A2F35D322D1E}"/>
    <cellStyle name="Heading 3 2 4 6 4 6 2" xfId="12319" xr:uid="{B32A45B2-70DB-4915-B5FF-1E31EC3D7722}"/>
    <cellStyle name="Heading 3 2 4 6 4 6 2 2" xfId="26552" xr:uid="{F3C2F0B2-CB19-453D-A11B-D3C908F681CF}"/>
    <cellStyle name="Heading 3 2 4 6 4 6 3" xfId="18374" xr:uid="{526CB780-35A2-45EE-85AD-160D66FD0516}"/>
    <cellStyle name="Heading 3 2 4 6 4 6 4" xfId="21534" xr:uid="{EE6FBD2A-D3C2-40ED-9971-E71D5FE14A21}"/>
    <cellStyle name="Heading 3 2 4 6 4 7" xfId="7979" xr:uid="{51E8A403-95F0-46EE-9521-1386CD46786B}"/>
    <cellStyle name="Heading 3 2 4 6 4 7 2" xfId="20287" xr:uid="{F627B1CE-7462-4078-B636-F6A25E61CBE2}"/>
    <cellStyle name="Heading 3 2 4 6 4 7 3" xfId="22269" xr:uid="{47448CAE-9F26-4CF7-9BAF-F74CDDE44088}"/>
    <cellStyle name="Heading 3 2 4 6 4 8" xfId="8425" xr:uid="{859F7DC7-3EB4-4B7B-910E-13803CDFB059}"/>
    <cellStyle name="Heading 3 2 4 6 4 8 2" xfId="22678" xr:uid="{11525FE2-BC91-42AB-ADF5-480143DA3321}"/>
    <cellStyle name="Heading 3 2 4 6 4 9" xfId="8688" xr:uid="{25E46473-913E-484B-8BD4-A1CB7C46E6F0}"/>
    <cellStyle name="Heading 3 2 4 6 4 9 2" xfId="22936" xr:uid="{81346F28-C5A8-476C-A204-CC7B27065137}"/>
    <cellStyle name="Heading 3 2 4 6 5" xfId="2457" xr:uid="{48C79931-1B46-4F97-8592-365DB284212D}"/>
    <cellStyle name="Heading 3 2 4 6 5 10" xfId="20488" xr:uid="{CCC6D614-1D37-425A-8405-4A0D72F93FF5}"/>
    <cellStyle name="Heading 3 2 4 6 5 2" xfId="3659" xr:uid="{E15CDF49-8445-403F-900F-16BAC559D55C}"/>
    <cellStyle name="Heading 3 2 4 6 5 2 2" xfId="7281" xr:uid="{3F84D146-313A-4FD9-A68A-E8D96CFEC91C}"/>
    <cellStyle name="Heading 3 2 4 6 5 2 2 2" xfId="13531" xr:uid="{89A4E7B2-A0CD-4E17-B86E-918728B81FBD}"/>
    <cellStyle name="Heading 3 2 4 6 5 2 2 2 2" xfId="27764" xr:uid="{68C23311-590E-45DD-A0B7-9A4CD29158AA}"/>
    <cellStyle name="Heading 3 2 4 6 5 2 2 3" xfId="19591" xr:uid="{134D5490-A13C-4F30-9108-CAD6E79F317D}"/>
    <cellStyle name="Heading 3 2 4 6 5 2 2 4" xfId="21865" xr:uid="{6A2B0F08-E596-4EB1-89BF-87DBA623C61D}"/>
    <cellStyle name="Heading 3 2 4 6 5 2 3" xfId="10613" xr:uid="{43335DD7-9C83-4E72-B2DD-7F9EBBF22FBD}"/>
    <cellStyle name="Heading 3 2 4 6 5 2 3 2" xfId="24848" xr:uid="{1C0A07E3-1429-42DB-B913-02A96B4A7FBC}"/>
    <cellStyle name="Heading 3 2 4 6 5 2 4" xfId="16640" xr:uid="{20D99A7B-65AF-4B2E-AFD7-0EE3FBC67485}"/>
    <cellStyle name="Heading 3 2 4 6 5 2 5" xfId="20570" xr:uid="{E4582E75-C370-4FAA-BC2F-5431D2F8AD4D}"/>
    <cellStyle name="Heading 3 2 4 6 5 3" xfId="4253" xr:uid="{DFDAD8BC-8F20-4AE3-97CD-AFDCABAB3E6A}"/>
    <cellStyle name="Heading 3 2 4 6 5 3 2" xfId="11154" xr:uid="{AE4254B9-CF9E-4FFC-8D81-6907CE2FD8A7}"/>
    <cellStyle name="Heading 3 2 4 6 5 3 2 2" xfId="25389" xr:uid="{34D26E8B-7D1E-4C4E-B0E8-C9000657B7BE}"/>
    <cellStyle name="Heading 3 2 4 6 5 3 3" xfId="17181" xr:uid="{8EBD3F24-935C-4A4F-ABA3-88F7E483B225}"/>
    <cellStyle name="Heading 3 2 4 6 5 3 4" xfId="20822" xr:uid="{701C7F03-EDE1-4E6C-B5DA-524740D704B2}"/>
    <cellStyle name="Heading 3 2 4 6 5 4" xfId="6102" xr:uid="{1292F0BF-E535-47FD-ACF7-ABAFB539DCA5}"/>
    <cellStyle name="Heading 3 2 4 6 5 4 2" xfId="9433" xr:uid="{176CEE3F-4F4B-40B7-90AB-53109900A1F1}"/>
    <cellStyle name="Heading 3 2 4 6 5 4 2 2" xfId="23673" xr:uid="{95E5096F-1034-4145-9E68-6013508CB2C0}"/>
    <cellStyle name="Heading 3 2 4 6 5 4 3" xfId="15468" xr:uid="{B03DB6C8-6A06-4373-8839-45ED0618D6D9}"/>
    <cellStyle name="Heading 3 2 4 6 5 4 4" xfId="21755" xr:uid="{72E19F4F-9629-4CDE-91FA-5E9458FF1056}"/>
    <cellStyle name="Heading 3 2 4 6 5 5" xfId="5016" xr:uid="{CDE4B3C3-DD9A-42B8-8202-53C1117141C6}"/>
    <cellStyle name="Heading 3 2 4 6 5 5 2" xfId="11892" xr:uid="{7DCE693A-8D29-4D1C-95CE-F74563F4EB57}"/>
    <cellStyle name="Heading 3 2 4 6 5 5 2 2" xfId="26125" xr:uid="{978AE866-A1ED-4A17-B8F9-395208FC841F}"/>
    <cellStyle name="Heading 3 2 4 6 5 5 3" xfId="17944" xr:uid="{43BE190C-EB2D-4399-A4C8-5209F0240162}"/>
    <cellStyle name="Heading 3 2 4 6 5 5 4" xfId="21288" xr:uid="{983C1A1F-9C1C-4471-BD0D-EFC28E1024E8}"/>
    <cellStyle name="Heading 3 2 4 6 5 6" xfId="4842" xr:uid="{D51CB5F9-D101-462A-A503-539C009A87CF}"/>
    <cellStyle name="Heading 3 2 4 6 5 6 2" xfId="11720" xr:uid="{94781A46-77F2-433A-BA9F-5D947D7E227B}"/>
    <cellStyle name="Heading 3 2 4 6 5 6 2 2" xfId="25953" xr:uid="{94200B87-9844-4DAB-84F4-0858A2C66930}"/>
    <cellStyle name="Heading 3 2 4 6 5 6 3" xfId="17770" xr:uid="{D164138F-8E36-4689-8F30-C6EB5AA7DD94}"/>
    <cellStyle name="Heading 3 2 4 6 5 6 4" xfId="21186" xr:uid="{42F1C332-B8FA-4BBA-96C3-958742623266}"/>
    <cellStyle name="Heading 3 2 4 6 5 7" xfId="8000" xr:uid="{F99CB7A1-8BAC-47F3-AA05-13B907E6E18D}"/>
    <cellStyle name="Heading 3 2 4 6 5 7 2" xfId="20308" xr:uid="{6A73C805-6B7C-41DC-B157-7E4AE8BF00DF}"/>
    <cellStyle name="Heading 3 2 4 6 5 7 3" xfId="22290" xr:uid="{E9EC34DB-1BAB-48EE-BF71-F8FD9E162E06}"/>
    <cellStyle name="Heading 3 2 4 6 5 8" xfId="8469" xr:uid="{9B1433C3-0C7B-43D1-90FD-35FD6E3F57B1}"/>
    <cellStyle name="Heading 3 2 4 6 5 8 2" xfId="22719" xr:uid="{B4C71C66-3338-4101-B7B0-2F1A0F0E74ED}"/>
    <cellStyle name="Heading 3 2 4 6 5 9" xfId="14506" xr:uid="{7EE14E44-79C9-4069-9963-09E785E20A4F}"/>
    <cellStyle name="Heading 3 2 4 6 6" xfId="31368" xr:uid="{3D488AA0-A22F-4707-B974-4CB5023C22CF}"/>
    <cellStyle name="Heading 3 2 4 6 7" xfId="32222" xr:uid="{505D31F3-A78B-4525-B88F-DF418AF5CDCC}"/>
    <cellStyle name="Heading 3 2 4 7" xfId="1032" xr:uid="{D02AF9AA-558A-4FF1-91B8-AC68C1C3EC23}"/>
    <cellStyle name="Heading 3 2 4 7 2" xfId="1202" xr:uid="{E9EEDB6D-94B3-43A1-A213-616C4BEA581B}"/>
    <cellStyle name="Heading 3 2 4 7 2 2" xfId="1449" xr:uid="{BF6E84A6-6A43-418E-BCC0-C9A4CBA5290F}"/>
    <cellStyle name="Heading 3 2 4 7 2 2 10" xfId="14625" xr:uid="{27CE2F43-E98D-451A-BA13-211CE40B833C}"/>
    <cellStyle name="Heading 3 2 4 7 2 2 11" xfId="15288" xr:uid="{FE7BE9F0-5534-4905-A6E6-FCF6B59DB8E5}"/>
    <cellStyle name="Heading 3 2 4 7 2 2 2" xfId="3784" xr:uid="{DF31C724-683C-4348-800C-2D2AF99FBC2F}"/>
    <cellStyle name="Heading 3 2 4 7 2 2 2 2" xfId="7400" xr:uid="{3F48D288-4155-4D03-AF13-7E0995FFE5F8}"/>
    <cellStyle name="Heading 3 2 4 7 2 2 2 2 2" xfId="13650" xr:uid="{688425E5-E6C9-419A-AA22-DFFB93D8866B}"/>
    <cellStyle name="Heading 3 2 4 7 2 2 2 2 2 2" xfId="27883" xr:uid="{088056D8-A10B-497A-B2EC-28619FEA17D1}"/>
    <cellStyle name="Heading 3 2 4 7 2 2 2 2 3" xfId="19710" xr:uid="{F230575B-1D42-4EDB-9B6E-08E721DC9D89}"/>
    <cellStyle name="Heading 3 2 4 7 2 2 2 2 4" xfId="21984" xr:uid="{246CAE7A-CB3B-461E-BC21-739447C8C1CF}"/>
    <cellStyle name="Heading 3 2 4 7 2 2 2 3" xfId="10732" xr:uid="{7E6171E2-DAAE-424D-9518-FCC53D6F655E}"/>
    <cellStyle name="Heading 3 2 4 7 2 2 2 3 2" xfId="24967" xr:uid="{E1D92FA7-91FD-4A38-AFDD-DEED78536ABD}"/>
    <cellStyle name="Heading 3 2 4 7 2 2 2 4" xfId="16759" xr:uid="{75A9186D-DC0B-4F7C-A71F-41B3ACCF1BA3}"/>
    <cellStyle name="Heading 3 2 4 7 2 2 2 5" xfId="20689" xr:uid="{240A72F1-C7D6-4BC6-8149-7CC4D4B7287D}"/>
    <cellStyle name="Heading 3 2 4 7 2 2 3" xfId="4372" xr:uid="{014CD197-254C-4C4E-BB80-912E4AAF871D}"/>
    <cellStyle name="Heading 3 2 4 7 2 2 3 2" xfId="11273" xr:uid="{0D346F3F-5CA7-4E2A-BA1C-071C3298479A}"/>
    <cellStyle name="Heading 3 2 4 7 2 2 3 2 2" xfId="25508" xr:uid="{A5BA583E-2617-4494-87B8-E6DB4435C119}"/>
    <cellStyle name="Heading 3 2 4 7 2 2 3 3" xfId="17300" xr:uid="{4983FD9C-FDDD-4441-866C-8053F0020575}"/>
    <cellStyle name="Heading 3 2 4 7 2 2 3 4" xfId="20941" xr:uid="{1CBF4AF8-E86C-43DE-8476-23C61DB99255}"/>
    <cellStyle name="Heading 3 2 4 7 2 2 4" xfId="5967" xr:uid="{587370A7-53B9-463C-935C-A7164F818B46}"/>
    <cellStyle name="Heading 3 2 4 7 2 2 4 2" xfId="9298" xr:uid="{6D4C5383-DBCD-498F-B881-457A5BF76701}"/>
    <cellStyle name="Heading 3 2 4 7 2 2 4 2 2" xfId="23538" xr:uid="{7EDECE4B-8B8C-403D-A2F5-8F5CB58468BD}"/>
    <cellStyle name="Heading 3 2 4 7 2 2 4 3" xfId="15333" xr:uid="{CD129F87-4794-4F23-A16A-DFC637CA4D7F}"/>
    <cellStyle name="Heading 3 2 4 7 2 2 4 4" xfId="21625" xr:uid="{4E42735B-64FD-4208-BC73-8C88CA308D03}"/>
    <cellStyle name="Heading 3 2 4 7 2 2 5" xfId="5136" xr:uid="{6D281B33-75BC-4711-8DAB-EDE08DF99E82}"/>
    <cellStyle name="Heading 3 2 4 7 2 2 5 2" xfId="12012" xr:uid="{9D7EC875-C527-4115-83D4-070037F2E3B6}"/>
    <cellStyle name="Heading 3 2 4 7 2 2 5 2 2" xfId="26245" xr:uid="{34B8A073-E449-4177-BD04-46F3136AC5B8}"/>
    <cellStyle name="Heading 3 2 4 7 2 2 5 3" xfId="18064" xr:uid="{AC0C125C-3EBE-4587-AF20-86AA10D5B21F}"/>
    <cellStyle name="Heading 3 2 4 7 2 2 5 4" xfId="21408" xr:uid="{D312A109-5363-4003-9631-F93E57D3CEE9}"/>
    <cellStyle name="Heading 3 2 4 7 2 2 6" xfId="5252" xr:uid="{90A7ED40-ACEB-4944-A6C6-0C993D4E6342}"/>
    <cellStyle name="Heading 3 2 4 7 2 2 6 2" xfId="12126" xr:uid="{EC3C5BFC-35E8-47B2-B975-5EBF1C1B7AA8}"/>
    <cellStyle name="Heading 3 2 4 7 2 2 6 2 2" xfId="26359" xr:uid="{62F95228-567B-482F-B1BF-E404244A6080}"/>
    <cellStyle name="Heading 3 2 4 7 2 2 6 3" xfId="18180" xr:uid="{2BD8205A-365B-43AA-B4C8-AEF121CAA1B2}"/>
    <cellStyle name="Heading 3 2 4 7 2 2 6 4" xfId="21515" xr:uid="{589B304E-4D33-4E70-85D9-DB6355245A5D}"/>
    <cellStyle name="Heading 3 2 4 7 2 2 7" xfId="7836" xr:uid="{3F47AD82-1057-46B9-9C76-16B4AAE22FAB}"/>
    <cellStyle name="Heading 3 2 4 7 2 2 7 2" xfId="20144" xr:uid="{DBA4B8ED-3A9F-444F-9E2A-EC2B049B65A1}"/>
    <cellStyle name="Heading 3 2 4 7 2 2 7 3" xfId="22126" xr:uid="{7893AC87-1B78-4EDD-8DA3-357CFE6EFED1}"/>
    <cellStyle name="Heading 3 2 4 7 2 2 8" xfId="8590" xr:uid="{1F0873B3-BC5F-41EA-8B6C-09B8FD01FD18}"/>
    <cellStyle name="Heading 3 2 4 7 2 2 8 2" xfId="22839" xr:uid="{FE6DE025-C736-49B7-BE0C-C6EB1A155DA2}"/>
    <cellStyle name="Heading 3 2 4 7 2 2 9" xfId="8047" xr:uid="{EFDE8421-98C5-404F-9F03-72A68D5D10CF}"/>
    <cellStyle name="Heading 3 2 4 7 2 2 9 2" xfId="22329" xr:uid="{D0E48B7A-37AC-43D0-A41D-15E7C736B87F}"/>
    <cellStyle name="Heading 3 2 4 7 2 3" xfId="2459" xr:uid="{6249FDB7-AC87-4070-A972-7C9F0A73F9CA}"/>
    <cellStyle name="Heading 3 2 4 7 2 3 10" xfId="20489" xr:uid="{5020A93C-7C28-47F0-ACA3-239DE853000B}"/>
    <cellStyle name="Heading 3 2 4 7 2 3 2" xfId="3870" xr:uid="{1AF0903A-0C13-49B9-8357-14A3BB329348}"/>
    <cellStyle name="Heading 3 2 4 7 2 3 2 2" xfId="7485" xr:uid="{B94A0936-272F-4D92-9A92-670BC362CD98}"/>
    <cellStyle name="Heading 3 2 4 7 2 3 2 2 2" xfId="13735" xr:uid="{333E4554-A2A5-499A-8928-1376F8CEDAA8}"/>
    <cellStyle name="Heading 3 2 4 7 2 3 2 2 2 2" xfId="27968" xr:uid="{FB9705B8-3638-468E-A38E-0FD5A8C5EF93}"/>
    <cellStyle name="Heading 3 2 4 7 2 3 2 2 3" xfId="19795" xr:uid="{82AF2606-DC34-405A-926E-D71AB6102C4E}"/>
    <cellStyle name="Heading 3 2 4 7 2 3 2 2 4" xfId="22069" xr:uid="{10DD9DAD-7468-4082-91B0-F68DD2CEBECC}"/>
    <cellStyle name="Heading 3 2 4 7 2 3 2 3" xfId="10816" xr:uid="{CDD8BDCF-4C0A-456F-99B1-DEA58666D055}"/>
    <cellStyle name="Heading 3 2 4 7 2 3 2 3 2" xfId="25051" xr:uid="{8E936DC7-D14F-48F8-842A-1734F5626473}"/>
    <cellStyle name="Heading 3 2 4 7 2 3 2 4" xfId="16843" xr:uid="{D8B18DF9-EE85-40E2-AF35-4D637EE2938C}"/>
    <cellStyle name="Heading 3 2 4 7 2 3 2 5" xfId="20773" xr:uid="{444579CA-C142-49DE-8020-6471CF56D581}"/>
    <cellStyle name="Heading 3 2 4 7 2 3 3" xfId="4456" xr:uid="{4850F4CB-D377-42A4-81B0-276B75A18433}"/>
    <cellStyle name="Heading 3 2 4 7 2 3 3 2" xfId="11357" xr:uid="{52AF9744-AA87-4E58-BAE8-6E4CD5542CF9}"/>
    <cellStyle name="Heading 3 2 4 7 2 3 3 2 2" xfId="25592" xr:uid="{E4369CAC-F712-4BAC-969D-BC4D8FF4382E}"/>
    <cellStyle name="Heading 3 2 4 7 2 3 3 3" xfId="17384" xr:uid="{5AFE46E4-E595-4A3B-A2A2-6C08CE19D40B}"/>
    <cellStyle name="Heading 3 2 4 7 2 3 3 4" xfId="21025" xr:uid="{A37983C5-B954-49A4-AA27-0E032823B7C1}"/>
    <cellStyle name="Heading 3 2 4 7 2 3 4" xfId="6104" xr:uid="{B4BA4F6F-3C68-4D6F-AB06-DCB74F9FFB2B}"/>
    <cellStyle name="Heading 3 2 4 7 2 3 4 2" xfId="9435" xr:uid="{C18E3A24-0CD3-4DF8-86A7-B980EFF95D1D}"/>
    <cellStyle name="Heading 3 2 4 7 2 3 4 2 2" xfId="23675" xr:uid="{AE300B5E-AD25-4502-AFDF-17C23A50A70D}"/>
    <cellStyle name="Heading 3 2 4 7 2 3 4 3" xfId="15470" xr:uid="{099266EB-1F0B-4AD7-AB0E-426CD938854B}"/>
    <cellStyle name="Heading 3 2 4 7 2 3 4 4" xfId="21757" xr:uid="{6DDF175E-0572-48F5-8C2B-7D9F553FBE4C}"/>
    <cellStyle name="Heading 3 2 4 7 2 3 5" xfId="5222" xr:uid="{C2AB061F-5906-42C4-9EEA-5AFAB2EE0CA9}"/>
    <cellStyle name="Heading 3 2 4 7 2 3 5 2" xfId="12098" xr:uid="{275FCD11-515F-4D5E-82F3-4139F494EE1C}"/>
    <cellStyle name="Heading 3 2 4 7 2 3 5 2 2" xfId="26331" xr:uid="{BC9572CD-BF9C-415A-A7D7-89B344321815}"/>
    <cellStyle name="Heading 3 2 4 7 2 3 5 3" xfId="18150" xr:uid="{E9936561-EAFB-4FBD-8D51-8216858F1B56}"/>
    <cellStyle name="Heading 3 2 4 7 2 3 5 4" xfId="21494" xr:uid="{F29831AF-9CC7-41AE-987B-D91CD023E879}"/>
    <cellStyle name="Heading 3 2 4 7 2 3 6" xfId="4914" xr:uid="{6C017A40-11A2-4AFD-9784-86C3CA4F5748}"/>
    <cellStyle name="Heading 3 2 4 7 2 3 6 2" xfId="11790" xr:uid="{F339240B-5FF6-4D8A-A815-A53D2B7A0E5B}"/>
    <cellStyle name="Heading 3 2 4 7 2 3 6 2 2" xfId="26023" xr:uid="{6F226F6F-ADD6-4D7E-8398-44222CADEC5A}"/>
    <cellStyle name="Heading 3 2 4 7 2 3 6 3" xfId="17842" xr:uid="{9F9CFBB4-C9DE-4893-8F98-0B5A5E9F4B9A}"/>
    <cellStyle name="Heading 3 2 4 7 2 3 6 4" xfId="21233" xr:uid="{432F0163-CB75-4F67-9F92-9132AE4D0652}"/>
    <cellStyle name="Heading 3 2 4 7 2 3 7" xfId="7884" xr:uid="{008E9038-5A7A-495E-988A-C3BE2DF70944}"/>
    <cellStyle name="Heading 3 2 4 7 2 3 7 2" xfId="20192" xr:uid="{7ACFA6CD-F0DC-4FBE-82EF-6ABFDFE0D44E}"/>
    <cellStyle name="Heading 3 2 4 7 2 3 7 3" xfId="22174" xr:uid="{17A85262-37F9-4BC8-A2B9-62001343E7C3}"/>
    <cellStyle name="Heading 3 2 4 7 2 3 8" xfId="8676" xr:uid="{8B1C5C08-A73C-4B23-8FCE-7BE86A92E9A9}"/>
    <cellStyle name="Heading 3 2 4 7 2 3 8 2" xfId="22924" xr:uid="{80A11D70-E737-426C-B4C5-154FA2F181BD}"/>
    <cellStyle name="Heading 3 2 4 7 2 3 9" xfId="14709" xr:uid="{9891355F-6939-46E7-B061-BDF31F0F664F}"/>
    <cellStyle name="Heading 3 2 4 7 3" xfId="1203" xr:uid="{52767001-3CBA-4ED0-A1A9-2F4AD34233F8}"/>
    <cellStyle name="Heading 3 2 4 7 3 2" xfId="1450" xr:uid="{32711BFA-5E9E-4347-B9C6-138EC0FBADD0}"/>
    <cellStyle name="Heading 3 2 4 7 3 2 10" xfId="14626" xr:uid="{A54343E9-63A4-4E65-B15E-BC219D2452CD}"/>
    <cellStyle name="Heading 3 2 4 7 3 2 11" xfId="14411" xr:uid="{0139E72A-F0B4-4CE5-8BB6-4F73BC1A2E88}"/>
    <cellStyle name="Heading 3 2 4 7 3 2 2" xfId="3785" xr:uid="{23A87544-4874-4157-9CEB-8E9650180F4D}"/>
    <cellStyle name="Heading 3 2 4 7 3 2 2 2" xfId="7401" xr:uid="{0ECE0800-0D57-4A3C-9E13-7D60938BA602}"/>
    <cellStyle name="Heading 3 2 4 7 3 2 2 2 2" xfId="13651" xr:uid="{75145E1F-C721-41F7-AE65-F71E1F2E6C64}"/>
    <cellStyle name="Heading 3 2 4 7 3 2 2 2 2 2" xfId="27884" xr:uid="{B597FEC1-4765-4CB8-8EA5-75C297803683}"/>
    <cellStyle name="Heading 3 2 4 7 3 2 2 2 3" xfId="19711" xr:uid="{CDC2350A-C2BC-470D-AA96-1B01F4BF806E}"/>
    <cellStyle name="Heading 3 2 4 7 3 2 2 2 4" xfId="21985" xr:uid="{3F89EB41-170F-4EC5-9EEE-0FCA93A4F212}"/>
    <cellStyle name="Heading 3 2 4 7 3 2 2 3" xfId="10733" xr:uid="{A593C80D-9B4C-494A-86AF-F4C03C7C1488}"/>
    <cellStyle name="Heading 3 2 4 7 3 2 2 3 2" xfId="24968" xr:uid="{A2B34660-B367-48B2-95D9-711BC3586027}"/>
    <cellStyle name="Heading 3 2 4 7 3 2 2 4" xfId="16760" xr:uid="{260D9CA3-BAAD-47A7-B78A-3C3C3D8B8ACC}"/>
    <cellStyle name="Heading 3 2 4 7 3 2 2 5" xfId="20690" xr:uid="{0D4D4AAB-873A-4413-860B-C0B8DF289BB2}"/>
    <cellStyle name="Heading 3 2 4 7 3 2 3" xfId="4373" xr:uid="{54F696F3-94EF-485B-AC3C-0B64B3B2F99A}"/>
    <cellStyle name="Heading 3 2 4 7 3 2 3 2" xfId="11274" xr:uid="{E353CEB2-6DA4-409B-ADD0-2EBEE31D03AF}"/>
    <cellStyle name="Heading 3 2 4 7 3 2 3 2 2" xfId="25509" xr:uid="{D11621E0-90BC-4BD9-A04A-1D14051D4D05}"/>
    <cellStyle name="Heading 3 2 4 7 3 2 3 3" xfId="17301" xr:uid="{484BFA1F-AB9B-481F-9B30-A89EBB4556AF}"/>
    <cellStyle name="Heading 3 2 4 7 3 2 3 4" xfId="20942" xr:uid="{C23C5DE5-EA0A-41C2-87A3-236C9FDBE4D1}"/>
    <cellStyle name="Heading 3 2 4 7 3 2 4" xfId="5994" xr:uid="{243C4484-30DC-413C-AF87-2B5FC5F9769F}"/>
    <cellStyle name="Heading 3 2 4 7 3 2 4 2" xfId="9325" xr:uid="{697967AC-5265-4CD8-8260-E6665C3377BC}"/>
    <cellStyle name="Heading 3 2 4 7 3 2 4 2 2" xfId="23565" xr:uid="{DB8E56F2-1843-4EC1-8225-D77D75C7A696}"/>
    <cellStyle name="Heading 3 2 4 7 3 2 4 3" xfId="15360" xr:uid="{78969BDC-6FD1-48F4-8A67-54FD136998E5}"/>
    <cellStyle name="Heading 3 2 4 7 3 2 4 4" xfId="21649" xr:uid="{CB6C6ED4-089B-499B-87A1-403371C6F300}"/>
    <cellStyle name="Heading 3 2 4 7 3 2 5" xfId="5137" xr:uid="{F8DE3EC6-BA8E-4FE3-991E-D94F5BE6ECB6}"/>
    <cellStyle name="Heading 3 2 4 7 3 2 5 2" xfId="12013" xr:uid="{06E73663-DD0B-4746-83EE-C63E07FD2EEC}"/>
    <cellStyle name="Heading 3 2 4 7 3 2 5 2 2" xfId="26246" xr:uid="{3730C8B6-A278-407D-9C97-1FA69375CBEB}"/>
    <cellStyle name="Heading 3 2 4 7 3 2 5 3" xfId="18065" xr:uid="{094FC37C-CF9E-4DB2-A311-D3544386EBBD}"/>
    <cellStyle name="Heading 3 2 4 7 3 2 5 4" xfId="21409" xr:uid="{47A1E231-113A-4A89-ABFD-DA3AD92DC189}"/>
    <cellStyle name="Heading 3 2 4 7 3 2 6" xfId="4514" xr:uid="{DE8D8D9E-70BF-4328-8A15-78F9726A9088}"/>
    <cellStyle name="Heading 3 2 4 7 3 2 6 2" xfId="11410" xr:uid="{8CC9BD36-07C1-4AF0-8939-01B41763B709}"/>
    <cellStyle name="Heading 3 2 4 7 3 2 6 2 2" xfId="25643" xr:uid="{B7C8988E-9B27-4BBE-80F5-C35E6D2DF738}"/>
    <cellStyle name="Heading 3 2 4 7 3 2 6 3" xfId="17442" xr:uid="{590BACC9-6225-4951-B952-B465C2A5EE7C}"/>
    <cellStyle name="Heading 3 2 4 7 3 2 6 4" xfId="21055" xr:uid="{0C44A0F6-4611-46FF-BE9B-B5A33A040A59}"/>
    <cellStyle name="Heading 3 2 4 7 3 2 7" xfId="7962" xr:uid="{627A5960-D88A-4EA6-80CF-E546437F4DE2}"/>
    <cellStyle name="Heading 3 2 4 7 3 2 7 2" xfId="20270" xr:uid="{2AB79284-84C0-4ADB-B9D7-8D5342AB28E8}"/>
    <cellStyle name="Heading 3 2 4 7 3 2 7 3" xfId="22252" xr:uid="{555B7552-820E-41F5-B941-67D4CF96C519}"/>
    <cellStyle name="Heading 3 2 4 7 3 2 8" xfId="8591" xr:uid="{5D343430-B06C-4FF8-BFEC-99A82B1AB670}"/>
    <cellStyle name="Heading 3 2 4 7 3 2 8 2" xfId="22840" xr:uid="{F20D8DF9-38E2-4522-BD4F-55497C21758A}"/>
    <cellStyle name="Heading 3 2 4 7 3 2 9" xfId="8749" xr:uid="{98E15709-3784-4444-B967-985A38ECA71E}"/>
    <cellStyle name="Heading 3 2 4 7 3 2 9 2" xfId="22993" xr:uid="{9631B4BE-D0F1-4687-8050-EE31F7911F4A}"/>
    <cellStyle name="Heading 3 2 4 7 3 3" xfId="2461" xr:uid="{CE3B5937-694A-42C5-BA51-AC83CE973CBD}"/>
    <cellStyle name="Heading 3 2 4 7 3 3 10" xfId="20490" xr:uid="{D95CCB5A-39C7-47FE-BAB7-9F60F977BCF5}"/>
    <cellStyle name="Heading 3 2 4 7 3 3 2" xfId="3871" xr:uid="{1250FD68-3FDB-4196-8D0B-9E07A4A553BF}"/>
    <cellStyle name="Heading 3 2 4 7 3 3 2 2" xfId="7486" xr:uid="{390C8EA8-5A03-47A7-95D5-2D3AED153B76}"/>
    <cellStyle name="Heading 3 2 4 7 3 3 2 2 2" xfId="13736" xr:uid="{4E1D9827-FFA8-4B9B-8540-588283802986}"/>
    <cellStyle name="Heading 3 2 4 7 3 3 2 2 2 2" xfId="27969" xr:uid="{A07D2297-B7E9-4862-B9CC-63E323DAFCFA}"/>
    <cellStyle name="Heading 3 2 4 7 3 3 2 2 3" xfId="19796" xr:uid="{E19AA5CE-2D64-4BA3-870A-2EA914FF6C7F}"/>
    <cellStyle name="Heading 3 2 4 7 3 3 2 2 4" xfId="22070" xr:uid="{5D1399F0-01C8-41A6-A1D8-1966C9C9A691}"/>
    <cellStyle name="Heading 3 2 4 7 3 3 2 3" xfId="10817" xr:uid="{3438E7ED-D277-4B2F-82C1-82F0F4339C94}"/>
    <cellStyle name="Heading 3 2 4 7 3 3 2 3 2" xfId="25052" xr:uid="{281159ED-8F1C-4627-83AF-FFB086368B16}"/>
    <cellStyle name="Heading 3 2 4 7 3 3 2 4" xfId="16844" xr:uid="{47F857A5-A23B-454C-A5BB-C321B748F4F3}"/>
    <cellStyle name="Heading 3 2 4 7 3 3 2 5" xfId="20774" xr:uid="{985E776E-467D-4C04-8389-40993C34231E}"/>
    <cellStyle name="Heading 3 2 4 7 3 3 3" xfId="4457" xr:uid="{128C79B5-9C8B-41A1-B422-77BFC5E27DE8}"/>
    <cellStyle name="Heading 3 2 4 7 3 3 3 2" xfId="11358" xr:uid="{712286B6-28C8-4664-AE08-CF947E653652}"/>
    <cellStyle name="Heading 3 2 4 7 3 3 3 2 2" xfId="25593" xr:uid="{B210A056-8AB0-46BC-A4E0-557F42C6EB7C}"/>
    <cellStyle name="Heading 3 2 4 7 3 3 3 3" xfId="17385" xr:uid="{0B313916-4913-4C9C-946A-3CE0454FB97B}"/>
    <cellStyle name="Heading 3 2 4 7 3 3 3 4" xfId="21026" xr:uid="{F7D07C88-532E-4424-AFC8-D2E9B743CBE0}"/>
    <cellStyle name="Heading 3 2 4 7 3 3 4" xfId="6105" xr:uid="{9288E9B5-F489-49D6-8757-85AFFF230593}"/>
    <cellStyle name="Heading 3 2 4 7 3 3 4 2" xfId="9436" xr:uid="{69842AD5-9E1B-4AE0-87F8-AD0EF2567E6E}"/>
    <cellStyle name="Heading 3 2 4 7 3 3 4 2 2" xfId="23676" xr:uid="{BBFEDED9-2978-4F20-9649-7F74089C098D}"/>
    <cellStyle name="Heading 3 2 4 7 3 3 4 3" xfId="15471" xr:uid="{375D40CF-2BD9-4D28-8C6A-DCA1FC41D03B}"/>
    <cellStyle name="Heading 3 2 4 7 3 3 4 4" xfId="21758" xr:uid="{A5710C00-E81C-4924-A3BC-32B3E64FF059}"/>
    <cellStyle name="Heading 3 2 4 7 3 3 5" xfId="5223" xr:uid="{A078BBE9-2ADC-489E-AEEA-9D745956D61A}"/>
    <cellStyle name="Heading 3 2 4 7 3 3 5 2" xfId="12099" xr:uid="{C305BD53-1CDB-4517-8536-10EE4D5F411D}"/>
    <cellStyle name="Heading 3 2 4 7 3 3 5 2 2" xfId="26332" xr:uid="{2A056BB6-BFDA-4673-B84C-A84C4C6251B9}"/>
    <cellStyle name="Heading 3 2 4 7 3 3 5 3" xfId="18151" xr:uid="{C7C8322B-D09D-41A7-A422-160C4CE3637C}"/>
    <cellStyle name="Heading 3 2 4 7 3 3 5 4" xfId="21495" xr:uid="{EADDD2CA-1230-4954-8E3C-115D6188C4CF}"/>
    <cellStyle name="Heading 3 2 4 7 3 3 6" xfId="5786" xr:uid="{604A1AC6-8B7A-402B-A6F9-4669A871A48B}"/>
    <cellStyle name="Heading 3 2 4 7 3 3 6 2" xfId="12320" xr:uid="{325EE3B0-C4D1-4014-A958-0920FEA04F9B}"/>
    <cellStyle name="Heading 3 2 4 7 3 3 6 2 2" xfId="26553" xr:uid="{58743F7E-C127-4ECF-A155-FB65E66130AB}"/>
    <cellStyle name="Heading 3 2 4 7 3 3 6 3" xfId="18375" xr:uid="{29057716-1B7B-4383-B0E0-343BDB3EE685}"/>
    <cellStyle name="Heading 3 2 4 7 3 3 6 4" xfId="21535" xr:uid="{385886D5-25B6-4A13-9897-65B55A26FF11}"/>
    <cellStyle name="Heading 3 2 4 7 3 3 7" xfId="4643" xr:uid="{896ED4AE-A47B-4F71-8A89-8359E695ABBB}"/>
    <cellStyle name="Heading 3 2 4 7 3 3 7 2" xfId="17571" xr:uid="{9EEA36D4-993D-440D-98C0-FEF57BEA9A74}"/>
    <cellStyle name="Heading 3 2 4 7 3 3 7 3" xfId="21121" xr:uid="{FE573B3E-37EF-44EF-A086-35F7EF1A97CE}"/>
    <cellStyle name="Heading 3 2 4 7 3 3 8" xfId="8677" xr:uid="{D0D48331-14E5-48C1-9E01-C660A2C80080}"/>
    <cellStyle name="Heading 3 2 4 7 3 3 8 2" xfId="22925" xr:uid="{2FAE5258-8B27-421D-979D-83781D37BE1F}"/>
    <cellStyle name="Heading 3 2 4 7 3 3 9" xfId="14710" xr:uid="{3FC5C7F7-E837-4565-9D73-7D874D199930}"/>
    <cellStyle name="Heading 3 2 4 7 4" xfId="1348" xr:uid="{F1C7327F-DFB9-4E32-BC5A-6EF93AE77AE5}"/>
    <cellStyle name="Heading 3 2 4 7 4 10" xfId="14543" xr:uid="{427C6C5C-D9C3-46E5-9A0D-ACBEC10278BD}"/>
    <cellStyle name="Heading 3 2 4 7 4 11" xfId="14406" xr:uid="{B088AEFC-F453-441D-B03B-22704DB54B23}"/>
    <cellStyle name="Heading 3 2 4 7 4 2" xfId="3700" xr:uid="{311755D6-3F4C-41A0-B554-31B89BC8588F}"/>
    <cellStyle name="Heading 3 2 4 7 4 2 2" xfId="7318" xr:uid="{6CBC7768-7AC2-4C78-AC5F-A32796807F3E}"/>
    <cellStyle name="Heading 3 2 4 7 4 2 2 2" xfId="13568" xr:uid="{60C2D119-56D5-42E5-A80B-7A434691DBD2}"/>
    <cellStyle name="Heading 3 2 4 7 4 2 2 2 2" xfId="27801" xr:uid="{DD1062DF-4477-4813-9C3B-020DBAE779DF}"/>
    <cellStyle name="Heading 3 2 4 7 4 2 2 3" xfId="19628" xr:uid="{719902AA-9D41-4559-A458-1930BFF5DA1A}"/>
    <cellStyle name="Heading 3 2 4 7 4 2 2 4" xfId="21902" xr:uid="{CDC67124-BDA8-48A5-8A1C-3528E5AF2CC5}"/>
    <cellStyle name="Heading 3 2 4 7 4 2 3" xfId="10650" xr:uid="{158AFD05-1122-421F-965F-0E41DCBA2248}"/>
    <cellStyle name="Heading 3 2 4 7 4 2 3 2" xfId="24885" xr:uid="{C45A393B-495D-481F-BF3E-8CFF26B0B122}"/>
    <cellStyle name="Heading 3 2 4 7 4 2 4" xfId="16677" xr:uid="{39FA7F48-CD9F-463E-A972-28F9117E510D}"/>
    <cellStyle name="Heading 3 2 4 7 4 2 5" xfId="20607" xr:uid="{F9722EBD-0218-436E-8D81-5D736EC0117D}"/>
    <cellStyle name="Heading 3 2 4 7 4 3" xfId="4290" xr:uid="{67F1B13A-19A2-41D6-BD6B-449EAC2DA9A6}"/>
    <cellStyle name="Heading 3 2 4 7 4 3 2" xfId="11191" xr:uid="{D82F7F6A-9DE6-4C72-BD57-6880E1AB499F}"/>
    <cellStyle name="Heading 3 2 4 7 4 3 2 2" xfId="25426" xr:uid="{2F6F8758-FB77-46A2-BB73-57471C1BA5F6}"/>
    <cellStyle name="Heading 3 2 4 7 4 3 3" xfId="17218" xr:uid="{1A7B317D-B846-46BF-A1C9-A76F1466B35E}"/>
    <cellStyle name="Heading 3 2 4 7 4 3 4" xfId="20859" xr:uid="{79102105-1DFD-4315-974F-242E3FE96A4E}"/>
    <cellStyle name="Heading 3 2 4 7 4 4" xfId="5941" xr:uid="{09138A76-14A6-4FE4-B091-CC2F369FBD56}"/>
    <cellStyle name="Heading 3 2 4 7 4 4 2" xfId="9272" xr:uid="{D95081FE-F5C2-4D11-940A-5A09B10E1E4A}"/>
    <cellStyle name="Heading 3 2 4 7 4 4 2 2" xfId="23512" xr:uid="{EAE75124-5014-4DAC-A8EF-609F9184F9FE}"/>
    <cellStyle name="Heading 3 2 4 7 4 4 3" xfId="15307" xr:uid="{B40FBD55-C414-4326-A4CB-E9E1BCC76E72}"/>
    <cellStyle name="Heading 3 2 4 7 4 4 4" xfId="21603" xr:uid="{D2C504D9-E578-4473-A470-FA14DDE65A4D}"/>
    <cellStyle name="Heading 3 2 4 7 4 5" xfId="5054" xr:uid="{6D9A7DBC-60C5-4224-8776-F3897FD84561}"/>
    <cellStyle name="Heading 3 2 4 7 4 5 2" xfId="11930" xr:uid="{26EC7B31-4283-4729-90D9-0175D0A8D570}"/>
    <cellStyle name="Heading 3 2 4 7 4 5 2 2" xfId="26163" xr:uid="{9487B239-C58E-4731-AF95-42F464AF45F2}"/>
    <cellStyle name="Heading 3 2 4 7 4 5 3" xfId="17982" xr:uid="{57E0578C-EE6A-45AA-B1FB-7CDBE9988D8B}"/>
    <cellStyle name="Heading 3 2 4 7 4 5 4" xfId="21326" xr:uid="{848898A5-DE13-4CAB-95C7-FB9DFFEF015C}"/>
    <cellStyle name="Heading 3 2 4 7 4 6" xfId="5857" xr:uid="{81B55340-1CF0-4245-B8B7-35292A449571}"/>
    <cellStyle name="Heading 3 2 4 7 4 6 2" xfId="12364" xr:uid="{EA6EB0F4-0290-471E-BCFC-B324C28BD5F5}"/>
    <cellStyle name="Heading 3 2 4 7 4 6 2 2" xfId="26597" xr:uid="{68561653-8775-4560-A017-438BFC937AFB}"/>
    <cellStyle name="Heading 3 2 4 7 4 6 3" xfId="18422" xr:uid="{95AE9D96-C4CB-4F40-9300-C33E483E098E}"/>
    <cellStyle name="Heading 3 2 4 7 4 6 4" xfId="21571" xr:uid="{0159F027-DB22-483A-8B7D-BED5D2AE5612}"/>
    <cellStyle name="Heading 3 2 4 7 4 7" xfId="7923" xr:uid="{C6D477BF-FC87-4F29-B324-E56501FA02EE}"/>
    <cellStyle name="Heading 3 2 4 7 4 7 2" xfId="20231" xr:uid="{88753928-03A9-4FF8-9171-C2B3325D25C5}"/>
    <cellStyle name="Heading 3 2 4 7 4 7 3" xfId="22213" xr:uid="{1083D96D-406E-4FD8-968F-5E1E76C02FE2}"/>
    <cellStyle name="Heading 3 2 4 7 4 8" xfId="8507" xr:uid="{786BF64B-80A8-43B7-B03C-6E67EBD58324}"/>
    <cellStyle name="Heading 3 2 4 7 4 8 2" xfId="22757" xr:uid="{9E4D3EB2-C5E9-4601-B867-8980095D1404}"/>
    <cellStyle name="Heading 3 2 4 7 4 9" xfId="8366" xr:uid="{2119E307-3899-44B7-9FF0-194FEE42D9A2}"/>
    <cellStyle name="Heading 3 2 4 7 4 9 2" xfId="22621" xr:uid="{13010416-6D90-4609-9822-EBC3DECE56E6}"/>
    <cellStyle name="Heading 3 2 4 7 5" xfId="2422" xr:uid="{7AA977F6-2639-459E-844A-CBCB93F05A0B}"/>
    <cellStyle name="Heading 3 2 4 7 5 10" xfId="20457" xr:uid="{FB86F5D4-0550-4B67-9845-13FCF702AA91}"/>
    <cellStyle name="Heading 3 2 4 7 5 2" xfId="3633" xr:uid="{F24B78F7-AAD9-4C44-8A76-54EEE797F217}"/>
    <cellStyle name="Heading 3 2 4 7 5 2 2" xfId="7261" xr:uid="{13BA83C3-20C5-426E-B32E-9B9323ECBE33}"/>
    <cellStyle name="Heading 3 2 4 7 5 2 2 2" xfId="13511" xr:uid="{66427030-A1E2-4B6F-9FBE-39D79EE3BDCD}"/>
    <cellStyle name="Heading 3 2 4 7 5 2 2 2 2" xfId="27744" xr:uid="{450390E1-C3F7-4467-99A3-87671E4A1AD1}"/>
    <cellStyle name="Heading 3 2 4 7 5 2 2 3" xfId="19571" xr:uid="{F32E72B5-E529-4F67-9359-7965C4FD4798}"/>
    <cellStyle name="Heading 3 2 4 7 5 2 2 4" xfId="21845" xr:uid="{6F48454B-5CD0-4E10-9D0F-B67D9AB9957F}"/>
    <cellStyle name="Heading 3 2 4 7 5 2 3" xfId="10593" xr:uid="{CE68B1AC-2600-4939-B180-606F246C57F9}"/>
    <cellStyle name="Heading 3 2 4 7 5 2 3 2" xfId="24830" xr:uid="{BD518012-00B7-4556-8390-E016B27A4B6A}"/>
    <cellStyle name="Heading 3 2 4 7 5 2 4" xfId="16622" xr:uid="{0C8E0318-8532-46F5-8BF7-23774964BD6D}"/>
    <cellStyle name="Heading 3 2 4 7 5 2 5" xfId="20552" xr:uid="{6AF6E15D-9745-410D-B41D-6D81F39F64F9}"/>
    <cellStyle name="Heading 3 2 4 7 5 3" xfId="4235" xr:uid="{E1C5B579-F5AB-4F9E-A298-10C2DB3B2886}"/>
    <cellStyle name="Heading 3 2 4 7 5 3 2" xfId="11136" xr:uid="{C1EA9C42-F3C9-4FFF-8328-A135A8C64369}"/>
    <cellStyle name="Heading 3 2 4 7 5 3 2 2" xfId="25371" xr:uid="{EA8586E9-0DB7-47F9-A442-18C1161909CC}"/>
    <cellStyle name="Heading 3 2 4 7 5 3 3" xfId="17163" xr:uid="{60BD410B-A3F3-428D-A2DB-90127A8BE6FA}"/>
    <cellStyle name="Heading 3 2 4 7 5 3 4" xfId="20804" xr:uid="{5ABA83FA-D562-47CB-9CCB-B813DD04EB99}"/>
    <cellStyle name="Heading 3 2 4 7 5 4" xfId="6029" xr:uid="{24868F5A-E9D9-4854-8BAF-8E4BECDE1341}"/>
    <cellStyle name="Heading 3 2 4 7 5 4 2" xfId="9360" xr:uid="{83EBFAB4-135B-45C6-A425-C74C65027C1A}"/>
    <cellStyle name="Heading 3 2 4 7 5 4 2 2" xfId="23600" xr:uid="{2A97F9B5-CCD2-4A64-B909-AD1E07D74009}"/>
    <cellStyle name="Heading 3 2 4 7 5 4 3" xfId="15395" xr:uid="{5F40AF11-208D-4A48-8595-0BDFAC1D08E2}"/>
    <cellStyle name="Heading 3 2 4 7 5 4 4" xfId="21683" xr:uid="{1E7F44F1-ED82-4261-A02D-1FE2858D8476}"/>
    <cellStyle name="Heading 3 2 4 7 5 5" xfId="4995" xr:uid="{9433A62A-243E-4ECA-ADC8-7ECFA14FA696}"/>
    <cellStyle name="Heading 3 2 4 7 5 5 2" xfId="11871" xr:uid="{273D8501-93B7-4D42-87EB-799D5FBAB8E3}"/>
    <cellStyle name="Heading 3 2 4 7 5 5 2 2" xfId="26104" xr:uid="{08EE8F42-63D4-42AF-9BFB-E784E0B578C9}"/>
    <cellStyle name="Heading 3 2 4 7 5 5 3" xfId="17923" xr:uid="{A3363A58-29C9-4E3E-94A5-F879926D86A4}"/>
    <cellStyle name="Heading 3 2 4 7 5 5 4" xfId="21267" xr:uid="{701ED4E0-F92E-4D64-BC29-67EB36BECB4A}"/>
    <cellStyle name="Heading 3 2 4 7 5 6" xfId="5595" xr:uid="{6B3F8D76-2755-4E1A-B168-83CCD26E2757}"/>
    <cellStyle name="Heading 3 2 4 7 5 6 2" xfId="12173" xr:uid="{B97448E5-7C47-4778-B1DB-08542A9CB452}"/>
    <cellStyle name="Heading 3 2 4 7 5 6 2 2" xfId="26406" xr:uid="{33EB0D47-D782-48CA-A49E-30F072577FF1}"/>
    <cellStyle name="Heading 3 2 4 7 5 6 3" xfId="18227" xr:uid="{6867E092-6213-4A2B-9F0E-F31DA878F802}"/>
    <cellStyle name="Heading 3 2 4 7 5 6 4" xfId="21522" xr:uid="{95DE9B32-11EC-45E8-9575-93DE06B505BF}"/>
    <cellStyle name="Heading 3 2 4 7 5 7" xfId="8003" xr:uid="{B7C276C0-17E6-4457-9E78-038975A780F9}"/>
    <cellStyle name="Heading 3 2 4 7 5 7 2" xfId="20311" xr:uid="{0F77058B-CA6D-4336-AE1A-44E975AE2D8D}"/>
    <cellStyle name="Heading 3 2 4 7 5 7 3" xfId="22293" xr:uid="{D8CADE65-BC3A-436D-A2A4-085004578CD9}"/>
    <cellStyle name="Heading 3 2 4 7 5 8" xfId="8448" xr:uid="{B099D0D7-7C3F-4080-8746-73960EC87A2E}"/>
    <cellStyle name="Heading 3 2 4 7 5 8 2" xfId="22699" xr:uid="{3D973F2D-4752-4862-8449-7AA79B6F711A}"/>
    <cellStyle name="Heading 3 2 4 7 5 9" xfId="14488" xr:uid="{C16342E4-0638-485A-9048-57133FF3DB72}"/>
    <cellStyle name="Heading 3 2 4 8" xfId="1204" xr:uid="{302D4AF0-49F9-4B77-AAB7-64088FC6F5E7}"/>
    <cellStyle name="Heading 3 2 4 8 2" xfId="1451" xr:uid="{05BE04AB-673D-47E3-A203-4A88D8264FBB}"/>
    <cellStyle name="Heading 3 2 4 8 2 10" xfId="14627" xr:uid="{6AD8D7FA-3576-4C33-89FC-5A4FA346779C}"/>
    <cellStyle name="Heading 3 2 4 8 2 11" xfId="15185" xr:uid="{E04A5429-7B68-4D89-B505-0BEB7D0E1035}"/>
    <cellStyle name="Heading 3 2 4 8 2 2" xfId="3786" xr:uid="{23391FE8-EB44-47EA-8B6A-079EA94879C5}"/>
    <cellStyle name="Heading 3 2 4 8 2 2 2" xfId="7402" xr:uid="{B3D7BEBF-833E-4B15-9451-D8348D6BA064}"/>
    <cellStyle name="Heading 3 2 4 8 2 2 2 2" xfId="13652" xr:uid="{767E4090-EC56-4FB7-82A3-5DD5FEC9C7F1}"/>
    <cellStyle name="Heading 3 2 4 8 2 2 2 2 2" xfId="27885" xr:uid="{5C90D44B-E5FD-46AE-8F2C-1CC3588DEAE1}"/>
    <cellStyle name="Heading 3 2 4 8 2 2 2 3" xfId="19712" xr:uid="{75255FBE-F15D-4880-8871-7B4B30F44191}"/>
    <cellStyle name="Heading 3 2 4 8 2 2 2 4" xfId="21986" xr:uid="{F4B254F8-D870-4308-948D-3D429230C0AB}"/>
    <cellStyle name="Heading 3 2 4 8 2 2 3" xfId="10734" xr:uid="{84BA6B84-F3EA-4512-B8E4-19BCE2622B84}"/>
    <cellStyle name="Heading 3 2 4 8 2 2 3 2" xfId="24969" xr:uid="{2AAEE087-5C7F-46D8-BBB5-C6EBCF69059A}"/>
    <cellStyle name="Heading 3 2 4 8 2 2 4" xfId="16761" xr:uid="{D7583548-3D7E-48F7-8263-3DFB97FFD117}"/>
    <cellStyle name="Heading 3 2 4 8 2 2 5" xfId="20691" xr:uid="{8FF06864-6681-4C7B-A15E-A4E6DDCC7955}"/>
    <cellStyle name="Heading 3 2 4 8 2 3" xfId="4374" xr:uid="{6F8C55D1-C7FA-4CD6-AEDB-D48AF5387780}"/>
    <cellStyle name="Heading 3 2 4 8 2 3 2" xfId="11275" xr:uid="{9525244B-579E-4A6F-9081-E7C70FCD5C6A}"/>
    <cellStyle name="Heading 3 2 4 8 2 3 2 2" xfId="25510" xr:uid="{EC55366C-B671-4544-9C64-A0FBB02F77EC}"/>
    <cellStyle name="Heading 3 2 4 8 2 3 3" xfId="17302" xr:uid="{24619C64-C5DE-456D-8198-16416B8C045D}"/>
    <cellStyle name="Heading 3 2 4 8 2 3 4" xfId="20943" xr:uid="{9D630F1F-D3A7-4EE5-A1D9-F49441568014}"/>
    <cellStyle name="Heading 3 2 4 8 2 4" xfId="5930" xr:uid="{1101E32D-2545-43D9-968F-CA513C0EA9D8}"/>
    <cellStyle name="Heading 3 2 4 8 2 4 2" xfId="9261" xr:uid="{BA3328AC-EDA9-40F9-9E79-9E017458220E}"/>
    <cellStyle name="Heading 3 2 4 8 2 4 2 2" xfId="23501" xr:uid="{5E7B91B3-5CAD-4893-8F2E-8E51E0C2C15D}"/>
    <cellStyle name="Heading 3 2 4 8 2 4 3" xfId="15296" xr:uid="{F6AF2225-8267-4C50-B2B9-02C93523F98D}"/>
    <cellStyle name="Heading 3 2 4 8 2 4 4" xfId="21592" xr:uid="{8F7D6DC5-6405-4D95-9B32-E987B79A69BA}"/>
    <cellStyle name="Heading 3 2 4 8 2 5" xfId="5138" xr:uid="{8361B58B-A548-40C2-BC57-E211E49D3308}"/>
    <cellStyle name="Heading 3 2 4 8 2 5 2" xfId="12014" xr:uid="{8823DBCF-E5C5-4EAA-BF7B-360FFE68AE3F}"/>
    <cellStyle name="Heading 3 2 4 8 2 5 2 2" xfId="26247" xr:uid="{12926798-6473-414E-97B7-5F22EA1BB995}"/>
    <cellStyle name="Heading 3 2 4 8 2 5 3" xfId="18066" xr:uid="{547F3083-CC7F-4989-B50D-ECC7B90311F8}"/>
    <cellStyle name="Heading 3 2 4 8 2 5 4" xfId="21410" xr:uid="{F2E94EE8-0153-4435-A191-3C9004D2CDCE}"/>
    <cellStyle name="Heading 3 2 4 8 2 6" xfId="5617" xr:uid="{D99CC502-6F45-4E59-8F2F-B77A3F40C338}"/>
    <cellStyle name="Heading 3 2 4 8 2 6 2" xfId="12193" xr:uid="{6B6B0693-177E-4D2F-9E50-976BAA2B38C4}"/>
    <cellStyle name="Heading 3 2 4 8 2 6 2 2" xfId="26426" xr:uid="{82407799-58FA-41FB-ABBB-CA6658979B50}"/>
    <cellStyle name="Heading 3 2 4 8 2 6 3" xfId="18248" xr:uid="{EB11D92C-37E5-43EF-AF6B-1570CDC6FDE7}"/>
    <cellStyle name="Heading 3 2 4 8 2 6 4" xfId="21526" xr:uid="{7EC13F57-4B21-4416-BF37-2781C948F9EB}"/>
    <cellStyle name="Heading 3 2 4 8 2 7" xfId="7892" xr:uid="{FC9E4B9A-E61B-4641-AD73-DFC241726716}"/>
    <cellStyle name="Heading 3 2 4 8 2 7 2" xfId="20200" xr:uid="{A630190E-ED21-4266-A226-86B5CB331BFD}"/>
    <cellStyle name="Heading 3 2 4 8 2 7 3" xfId="22182" xr:uid="{98DF4EA0-BA9C-44B3-9FA3-44E295DFD16C}"/>
    <cellStyle name="Heading 3 2 4 8 2 8" xfId="8592" xr:uid="{A011710B-7F01-49CC-A6CD-15DF6B1F9245}"/>
    <cellStyle name="Heading 3 2 4 8 2 8 2" xfId="22841" xr:uid="{9114267B-FCD1-45B7-B42D-83C3AEEA7DD5}"/>
    <cellStyle name="Heading 3 2 4 8 2 9" xfId="9177" xr:uid="{97547820-B2F3-48E9-AF75-8F9F3ADB0EF1}"/>
    <cellStyle name="Heading 3 2 4 8 2 9 2" xfId="23419" xr:uid="{5A4F96EE-8697-4CAE-B090-55B2D0509F06}"/>
    <cellStyle name="Heading 3 2 4 8 3" xfId="2473" xr:uid="{BDE9602E-A790-44F0-B5A0-659D138D4923}"/>
    <cellStyle name="Heading 3 2 4 8 3 10" xfId="20500" xr:uid="{3E592126-1D99-4165-8D2A-96EBCAC84FF9}"/>
    <cellStyle name="Heading 3 2 4 8 3 2" xfId="3872" xr:uid="{01BF4DA6-BAF4-4411-A942-7941BF072A82}"/>
    <cellStyle name="Heading 3 2 4 8 3 2 2" xfId="7487" xr:uid="{E416E800-F0FA-45B5-818B-EFD05649CCF2}"/>
    <cellStyle name="Heading 3 2 4 8 3 2 2 2" xfId="13737" xr:uid="{8BF2F329-77DF-4CBD-9BB2-F5F95F7768A4}"/>
    <cellStyle name="Heading 3 2 4 8 3 2 2 2 2" xfId="27970" xr:uid="{28C028C8-9564-4EB1-94CB-77E1AADD8C37}"/>
    <cellStyle name="Heading 3 2 4 8 3 2 2 3" xfId="19797" xr:uid="{9C32D96D-5913-494C-ABBE-CB8FFF84CF8F}"/>
    <cellStyle name="Heading 3 2 4 8 3 2 2 4" xfId="22071" xr:uid="{9717DA0B-5C8C-44B7-A6E0-079F09424D5B}"/>
    <cellStyle name="Heading 3 2 4 8 3 2 3" xfId="10818" xr:uid="{3D47B47F-5A16-4DEB-898C-147D0550CE2C}"/>
    <cellStyle name="Heading 3 2 4 8 3 2 3 2" xfId="25053" xr:uid="{A064E40C-534C-436F-A3D2-C5F465062BF1}"/>
    <cellStyle name="Heading 3 2 4 8 3 2 4" xfId="16845" xr:uid="{E1C44E77-2B44-43E5-A877-2A46031DB63A}"/>
    <cellStyle name="Heading 3 2 4 8 3 2 5" xfId="20775" xr:uid="{B1020AD9-591A-4B9F-9865-8064A8651079}"/>
    <cellStyle name="Heading 3 2 4 8 3 3" xfId="4458" xr:uid="{14EC865B-909E-4670-9D46-06EEEC96E39F}"/>
    <cellStyle name="Heading 3 2 4 8 3 3 2" xfId="11359" xr:uid="{9460AFCC-52E2-47EB-AFF2-28F84C8C698D}"/>
    <cellStyle name="Heading 3 2 4 8 3 3 2 2" xfId="25594" xr:uid="{167D1CBF-2FA3-4DB1-B597-47FD661B9EA8}"/>
    <cellStyle name="Heading 3 2 4 8 3 3 3" xfId="17386" xr:uid="{68512702-A619-4481-93F8-1CBBD9D83D68}"/>
    <cellStyle name="Heading 3 2 4 8 3 3 4" xfId="21027" xr:uid="{4FEE9E6A-205A-4FFC-8128-AE14CDC37376}"/>
    <cellStyle name="Heading 3 2 4 8 3 4" xfId="6132" xr:uid="{F7F8F5A4-1C12-424B-8D6A-1CFE0E485273}"/>
    <cellStyle name="Heading 3 2 4 8 3 4 2" xfId="9463" xr:uid="{EA561530-7C8C-4286-BE92-E74B1EBB7099}"/>
    <cellStyle name="Heading 3 2 4 8 3 4 2 2" xfId="23703" xr:uid="{A785598D-A5E3-46C2-A46B-13134873A3B2}"/>
    <cellStyle name="Heading 3 2 4 8 3 4 3" xfId="15498" xr:uid="{D73456E9-3280-466A-AE4C-5185F8EE5845}"/>
    <cellStyle name="Heading 3 2 4 8 3 4 4" xfId="21783" xr:uid="{D83026E2-78C1-442A-8D22-993156780B2F}"/>
    <cellStyle name="Heading 3 2 4 8 3 5" xfId="5224" xr:uid="{2914BA9B-16EB-4F45-871F-BE23C0F4BE75}"/>
    <cellStyle name="Heading 3 2 4 8 3 5 2" xfId="12100" xr:uid="{7305965D-6C73-4488-B20D-80A991D17158}"/>
    <cellStyle name="Heading 3 2 4 8 3 5 2 2" xfId="26333" xr:uid="{5F5DC265-5035-4A53-A88D-0EF94E608573}"/>
    <cellStyle name="Heading 3 2 4 8 3 5 3" xfId="18152" xr:uid="{0C0D30B9-C680-47A2-9CFF-4770631B1281}"/>
    <cellStyle name="Heading 3 2 4 8 3 5 4" xfId="21496" xr:uid="{FCA7A73E-DFFE-4BDA-B7A6-25489D951C50}"/>
    <cellStyle name="Heading 3 2 4 8 3 6" xfId="4525" xr:uid="{695F1DB0-E705-4F4A-AF9E-8D6691ACCEFE}"/>
    <cellStyle name="Heading 3 2 4 8 3 6 2" xfId="11421" xr:uid="{581D0628-6A6B-457F-97E0-C525579AC884}"/>
    <cellStyle name="Heading 3 2 4 8 3 6 2 2" xfId="25654" xr:uid="{32CC3996-D3FC-4D24-8EFB-72013960BAF2}"/>
    <cellStyle name="Heading 3 2 4 8 3 6 3" xfId="17453" xr:uid="{044F08A5-FCD7-4D61-84E4-247EBD58ECBE}"/>
    <cellStyle name="Heading 3 2 4 8 3 6 4" xfId="21066" xr:uid="{7BA62AED-C386-4264-A16D-4D8C5DEBC372}"/>
    <cellStyle name="Heading 3 2 4 8 3 7" xfId="4713" xr:uid="{7CF7233B-8F8D-44C2-BED9-A74AC350C1B0}"/>
    <cellStyle name="Heading 3 2 4 8 3 7 2" xfId="17641" xr:uid="{13DA7660-E991-406B-B7AF-0E106061EF5E}"/>
    <cellStyle name="Heading 3 2 4 8 3 7 3" xfId="21145" xr:uid="{F0D01603-5D14-4B36-BACD-5D723F7C5B79}"/>
    <cellStyle name="Heading 3 2 4 8 3 8" xfId="8678" xr:uid="{02329158-59E0-4C5A-8830-5FAD3260FFDB}"/>
    <cellStyle name="Heading 3 2 4 8 3 8 2" xfId="22926" xr:uid="{333AFF39-386D-4661-941E-17EF72564591}"/>
    <cellStyle name="Heading 3 2 4 8 3 9" xfId="14711" xr:uid="{7027C068-A2F9-4B5A-BE63-E8E15019F6EE}"/>
    <cellStyle name="Heading 3 2 4 9" xfId="1205" xr:uid="{A0E66F4F-A4D5-46A4-8C01-542E5F4BE13C}"/>
    <cellStyle name="Heading 3 2 4 9 2" xfId="1452" xr:uid="{AD5372DC-605B-4DFA-B912-39F55A14600E}"/>
    <cellStyle name="Heading 3 2 4 9 2 10" xfId="14628" xr:uid="{6A0DFA23-1DF0-4B10-86B3-4F1F12993CAB}"/>
    <cellStyle name="Heading 3 2 4 9 2 11" xfId="14130" xr:uid="{286F6995-DF33-4CDC-B29A-1E5D477E2C4E}"/>
    <cellStyle name="Heading 3 2 4 9 2 2" xfId="3787" xr:uid="{5E39F804-34D9-4529-A560-B130296D3F20}"/>
    <cellStyle name="Heading 3 2 4 9 2 2 2" xfId="7403" xr:uid="{C4117897-37DA-4339-BF2C-91A6DC3E4ABE}"/>
    <cellStyle name="Heading 3 2 4 9 2 2 2 2" xfId="13653" xr:uid="{031F5639-47DB-4C67-9C75-F7C140F00BF2}"/>
    <cellStyle name="Heading 3 2 4 9 2 2 2 2 2" xfId="27886" xr:uid="{9DCBF5C8-3D9B-4A2F-9E02-84989FD498E3}"/>
    <cellStyle name="Heading 3 2 4 9 2 2 2 3" xfId="19713" xr:uid="{D672F080-0977-47BE-A026-F2C33712817C}"/>
    <cellStyle name="Heading 3 2 4 9 2 2 2 4" xfId="21987" xr:uid="{7C4E8146-D029-40EA-A7CF-0CD3E7C9C6F1}"/>
    <cellStyle name="Heading 3 2 4 9 2 2 3" xfId="10735" xr:uid="{97447E74-603D-48D0-8C35-50769EA67669}"/>
    <cellStyle name="Heading 3 2 4 9 2 2 3 2" xfId="24970" xr:uid="{FAE9EFEB-C9DE-43DB-8EF0-CA4A461A65E0}"/>
    <cellStyle name="Heading 3 2 4 9 2 2 4" xfId="16762" xr:uid="{EB284FEB-F7E4-4C67-B61A-11770DD95C4F}"/>
    <cellStyle name="Heading 3 2 4 9 2 2 5" xfId="20692" xr:uid="{9A6FEDBA-C869-4FEB-B963-B8F34C4208A1}"/>
    <cellStyle name="Heading 3 2 4 9 2 3" xfId="4375" xr:uid="{878FAAC3-9FB6-4FA0-A67B-8F64D07ECFC4}"/>
    <cellStyle name="Heading 3 2 4 9 2 3 2" xfId="11276" xr:uid="{518C6509-6400-4C4C-A1B0-25247B1031C2}"/>
    <cellStyle name="Heading 3 2 4 9 2 3 2 2" xfId="25511" xr:uid="{6F41C90F-3171-4DA4-A257-BAF3E7942587}"/>
    <cellStyle name="Heading 3 2 4 9 2 3 3" xfId="17303" xr:uid="{04607A80-3B9F-4462-82BE-C66517975875}"/>
    <cellStyle name="Heading 3 2 4 9 2 3 4" xfId="20944" xr:uid="{B7FE98E6-08E4-4FF3-AF31-62DDA8B0A50C}"/>
    <cellStyle name="Heading 3 2 4 9 2 4" xfId="5880" xr:uid="{C34B162E-0459-4DE9-963E-C50988A22E20}"/>
    <cellStyle name="Heading 3 2 4 9 2 4 2" xfId="9218" xr:uid="{7F6B66EA-42CA-421F-891F-D6B6D2171655}"/>
    <cellStyle name="Heading 3 2 4 9 2 4 2 2" xfId="23459" xr:uid="{1E20EA2A-CCB4-480A-8CA9-35E4A18595CE}"/>
    <cellStyle name="Heading 3 2 4 9 2 4 3" xfId="15227" xr:uid="{C569FD03-098A-4CC5-B90D-2545512C752F}"/>
    <cellStyle name="Heading 3 2 4 9 2 4 4" xfId="21576" xr:uid="{7F209BBE-60DB-4BD0-9779-EC630353CBBD}"/>
    <cellStyle name="Heading 3 2 4 9 2 5" xfId="5139" xr:uid="{2EE12ED5-E3DA-4B06-BD38-B52D9D711DB8}"/>
    <cellStyle name="Heading 3 2 4 9 2 5 2" xfId="12015" xr:uid="{DBF996C7-01B4-4657-9A3E-DCCA018BCB4E}"/>
    <cellStyle name="Heading 3 2 4 9 2 5 2 2" xfId="26248" xr:uid="{DE817061-B790-4662-8D74-E0669B155BAC}"/>
    <cellStyle name="Heading 3 2 4 9 2 5 3" xfId="18067" xr:uid="{0621C453-613A-4107-8D46-5A93AF474A69}"/>
    <cellStyle name="Heading 3 2 4 9 2 5 4" xfId="21411" xr:uid="{877BC749-F8C3-4A40-956E-1D6802031E7F}"/>
    <cellStyle name="Heading 3 2 4 9 2 6" xfId="4907" xr:uid="{C6569BB6-3A93-4FA4-9390-027E678F145F}"/>
    <cellStyle name="Heading 3 2 4 9 2 6 2" xfId="11783" xr:uid="{248C5F32-C07F-4A6F-B188-8DD4C173E312}"/>
    <cellStyle name="Heading 3 2 4 9 2 6 2 2" xfId="26016" xr:uid="{708FEB63-9105-45CA-BA38-F3973765CF6B}"/>
    <cellStyle name="Heading 3 2 4 9 2 6 3" xfId="17835" xr:uid="{247B06D8-C1F5-4754-936F-62911390B2C9}"/>
    <cellStyle name="Heading 3 2 4 9 2 6 4" xfId="21226" xr:uid="{641F5091-89FD-4819-B406-D239725DED57}"/>
    <cellStyle name="Heading 3 2 4 9 2 7" xfId="4572" xr:uid="{9435382F-8BC0-4889-9B88-EAE26585FCB5}"/>
    <cellStyle name="Heading 3 2 4 9 2 7 2" xfId="17500" xr:uid="{6F1E4A22-4185-446A-8858-17D7DAA3F322}"/>
    <cellStyle name="Heading 3 2 4 9 2 7 3" xfId="21096" xr:uid="{EAD892AD-BCE7-4783-A867-2356757D894B}"/>
    <cellStyle name="Heading 3 2 4 9 2 8" xfId="8593" xr:uid="{7472CCCD-9191-4E8A-8AD6-5D7D47D4A1F1}"/>
    <cellStyle name="Heading 3 2 4 9 2 8 2" xfId="22842" xr:uid="{AF682AEA-327D-4891-A9E9-D488FFDC61A5}"/>
    <cellStyle name="Heading 3 2 4 9 2 9" xfId="8367" xr:uid="{569C07F9-4907-4680-82B6-9FEE5EC844E3}"/>
    <cellStyle name="Heading 3 2 4 9 2 9 2" xfId="22622" xr:uid="{A7A7450E-9994-4A06-9149-11043F2CCE76}"/>
    <cellStyle name="Heading 3 2 4 9 3" xfId="2368" xr:uid="{69AF67A7-7ECF-4342-AB74-39D490D7DEBD}"/>
    <cellStyle name="Heading 3 2 4 9 3 10" xfId="20414" xr:uid="{E94A8C5E-6CF8-407C-82F8-FEEA0E5D78BA}"/>
    <cellStyle name="Heading 3 2 4 9 3 2" xfId="3873" xr:uid="{4857CD86-AAF7-4E39-868D-AC8CC5129C03}"/>
    <cellStyle name="Heading 3 2 4 9 3 2 2" xfId="7488" xr:uid="{8245B021-3ED1-4387-A306-245193E2D28F}"/>
    <cellStyle name="Heading 3 2 4 9 3 2 2 2" xfId="13738" xr:uid="{232100D3-4B23-4EB1-9F11-2B09FBE67B74}"/>
    <cellStyle name="Heading 3 2 4 9 3 2 2 2 2" xfId="27971" xr:uid="{5BCAD403-EBA6-484F-9F87-C7984CA42BAA}"/>
    <cellStyle name="Heading 3 2 4 9 3 2 2 3" xfId="19798" xr:uid="{1AA2E0F8-8A6C-4CFF-AAA5-35D7CB69B5AA}"/>
    <cellStyle name="Heading 3 2 4 9 3 2 2 4" xfId="22072" xr:uid="{A708DEAF-BCFE-4F34-BA81-1450EF99CB89}"/>
    <cellStyle name="Heading 3 2 4 9 3 2 3" xfId="10819" xr:uid="{6663E8A9-D428-4DAF-A288-1A4932D1C86A}"/>
    <cellStyle name="Heading 3 2 4 9 3 2 3 2" xfId="25054" xr:uid="{4C279856-2011-414F-BFBA-7CD416F75B62}"/>
    <cellStyle name="Heading 3 2 4 9 3 2 4" xfId="16846" xr:uid="{EA10D34F-796C-4D02-8E6D-7E96DD32F171}"/>
    <cellStyle name="Heading 3 2 4 9 3 2 5" xfId="20776" xr:uid="{171403A8-6C84-4FA6-8F97-BDB0DE11ADEA}"/>
    <cellStyle name="Heading 3 2 4 9 3 3" xfId="4459" xr:uid="{9C52E908-1B40-493F-964B-01264BF8D1E0}"/>
    <cellStyle name="Heading 3 2 4 9 3 3 2" xfId="11360" xr:uid="{5745338B-5485-4CDF-B56D-3412DEE43C6E}"/>
    <cellStyle name="Heading 3 2 4 9 3 3 2 2" xfId="25595" xr:uid="{987A1CF1-CBC2-4842-A265-34292B437315}"/>
    <cellStyle name="Heading 3 2 4 9 3 3 3" xfId="17387" xr:uid="{E09B97EE-C796-4350-9E43-C3D94B6507EF}"/>
    <cellStyle name="Heading 3 2 4 9 3 3 4" xfId="21028" xr:uid="{D5C3CCE4-9397-4509-8550-BC8B77D4F36A}"/>
    <cellStyle name="Heading 3 2 4 9 3 4" xfId="5945" xr:uid="{F26083C8-8870-48FD-8F29-4AC93CAEFB5A}"/>
    <cellStyle name="Heading 3 2 4 9 3 4 2" xfId="9276" xr:uid="{D0C8C85D-AA6F-495C-A48D-A66F28D4C377}"/>
    <cellStyle name="Heading 3 2 4 9 3 4 2 2" xfId="23516" xr:uid="{1190BE43-CFB3-4C3F-AFF5-255662BA02AF}"/>
    <cellStyle name="Heading 3 2 4 9 3 4 3" xfId="15311" xr:uid="{0EE909B9-E733-4826-A655-D9D9256F22CC}"/>
    <cellStyle name="Heading 3 2 4 9 3 4 4" xfId="21607" xr:uid="{59E0C847-8641-4592-A12B-2FD6627DB72C}"/>
    <cellStyle name="Heading 3 2 4 9 3 5" xfId="5225" xr:uid="{FF1F9626-F451-41DB-BEC6-B3A6D2DDD179}"/>
    <cellStyle name="Heading 3 2 4 9 3 5 2" xfId="12101" xr:uid="{11BD8400-385D-4563-BAFD-78BD3B44D976}"/>
    <cellStyle name="Heading 3 2 4 9 3 5 2 2" xfId="26334" xr:uid="{BF439680-E22C-42CC-94A3-3FBEFDCB68DA}"/>
    <cellStyle name="Heading 3 2 4 9 3 5 3" xfId="18153" xr:uid="{6149457C-D5AB-4162-887C-D8D1DEDEA7B5}"/>
    <cellStyle name="Heading 3 2 4 9 3 5 4" xfId="21497" xr:uid="{7AEB846D-FB41-4213-B2C7-FE23BE62C4C1}"/>
    <cellStyle name="Heading 3 2 4 9 3 6" xfId="4519" xr:uid="{0402A53F-C781-4FB1-9FE9-198844858B46}"/>
    <cellStyle name="Heading 3 2 4 9 3 6 2" xfId="11415" xr:uid="{13F19F9D-20B3-413F-957C-815D20633C04}"/>
    <cellStyle name="Heading 3 2 4 9 3 6 2 2" xfId="25648" xr:uid="{7009A38B-8D5A-49C3-A650-F02A5682E62C}"/>
    <cellStyle name="Heading 3 2 4 9 3 6 3" xfId="17447" xr:uid="{1BF55EFB-2A65-4BF4-BCC0-BAE873DE4CC6}"/>
    <cellStyle name="Heading 3 2 4 9 3 6 4" xfId="21060" xr:uid="{B9D871DD-2B91-4FD8-BD60-30FAD04E61A8}"/>
    <cellStyle name="Heading 3 2 4 9 3 7" xfId="4747" xr:uid="{00875BC4-1617-4343-9521-801B8F5C22D3}"/>
    <cellStyle name="Heading 3 2 4 9 3 7 2" xfId="17675" xr:uid="{77C4D9B9-1E76-406A-9C27-56146F51E913}"/>
    <cellStyle name="Heading 3 2 4 9 3 7 3" xfId="21149" xr:uid="{B5744F10-661D-4F46-A83D-8AE519CF244E}"/>
    <cellStyle name="Heading 3 2 4 9 3 8" xfId="8679" xr:uid="{52C6C18A-E872-4DF3-9BC2-09DF1F80C2B1}"/>
    <cellStyle name="Heading 3 2 4 9 3 8 2" xfId="22927" xr:uid="{7E439BE8-BF10-4227-A215-B93A1716FDE3}"/>
    <cellStyle name="Heading 3 2 4 9 3 9" xfId="14712" xr:uid="{40C0A571-B1EC-4DF3-BE93-B26B40B739B4}"/>
    <cellStyle name="Heading 3 2 5" xfId="513" xr:uid="{7B812558-466D-4CE9-ABFB-4EC84460991F}"/>
    <cellStyle name="Heading 3 2 6" xfId="1018" xr:uid="{43945E38-A8C6-472E-83DC-220DDB5F4FBF}"/>
    <cellStyle name="Heading 3 2 6 2" xfId="1206" xr:uid="{118F2B1E-74BC-43A5-91B1-151E77603724}"/>
    <cellStyle name="Heading 3 2 6 2 2" xfId="1453" xr:uid="{C94504DE-A741-4FA9-820F-EC1ABEC2C0BA}"/>
    <cellStyle name="Heading 3 2 6 2 2 10" xfId="14629" xr:uid="{B84FC948-9BB5-4117-A033-AF109F4C7853}"/>
    <cellStyle name="Heading 3 2 6 2 2 11" xfId="14120" xr:uid="{8EF483E9-8600-4793-B597-4A9EFC92ACAA}"/>
    <cellStyle name="Heading 3 2 6 2 2 2" xfId="3788" xr:uid="{F4EE7286-6C21-4F20-AE9D-181ED109FB0F}"/>
    <cellStyle name="Heading 3 2 6 2 2 2 2" xfId="7404" xr:uid="{1A4544C8-BDE9-4EC7-B653-8F8AA1A7F615}"/>
    <cellStyle name="Heading 3 2 6 2 2 2 2 2" xfId="13654" xr:uid="{2A633F3E-5940-48B4-A47B-707E45E3C77B}"/>
    <cellStyle name="Heading 3 2 6 2 2 2 2 2 2" xfId="27887" xr:uid="{059B6914-ED98-4BA3-8BB2-665DB09382F9}"/>
    <cellStyle name="Heading 3 2 6 2 2 2 2 3" xfId="19714" xr:uid="{DBEFCA22-BC83-43BE-A17F-928069CE71A8}"/>
    <cellStyle name="Heading 3 2 6 2 2 2 2 4" xfId="21988" xr:uid="{3637733E-0BEA-4F60-A309-6150DB729463}"/>
    <cellStyle name="Heading 3 2 6 2 2 2 3" xfId="10736" xr:uid="{ECFD68A4-4C93-4DF7-9D04-207F40C6BD90}"/>
    <cellStyle name="Heading 3 2 6 2 2 2 3 2" xfId="24971" xr:uid="{69FD5584-9A9F-4C16-A9FA-C2F98F5DDC30}"/>
    <cellStyle name="Heading 3 2 6 2 2 2 4" xfId="16763" xr:uid="{794F395B-9B9E-4A93-A9D4-4D2F019B1032}"/>
    <cellStyle name="Heading 3 2 6 2 2 2 5" xfId="20693" xr:uid="{49F4CA76-47B1-4A75-B7E9-98DF78658A5D}"/>
    <cellStyle name="Heading 3 2 6 2 2 3" xfId="4376" xr:uid="{E402BF5B-3596-4C16-800C-DEBF446AE127}"/>
    <cellStyle name="Heading 3 2 6 2 2 3 2" xfId="11277" xr:uid="{33E103B1-85A7-4200-AF94-4DDC1ED7482B}"/>
    <cellStyle name="Heading 3 2 6 2 2 3 2 2" xfId="25512" xr:uid="{B9C37AE9-73B3-4A63-B93B-C8C2E4B57D0D}"/>
    <cellStyle name="Heading 3 2 6 2 2 3 3" xfId="17304" xr:uid="{6B45EABD-E32B-4C55-9CDC-64FD361E1F42}"/>
    <cellStyle name="Heading 3 2 6 2 2 3 4" xfId="20945" xr:uid="{86A564C8-C3E8-4999-8183-CE7B53032AD1}"/>
    <cellStyle name="Heading 3 2 6 2 2 4" xfId="6082" xr:uid="{5F6D2C3C-B7A0-4EAE-8668-5DEA5182B661}"/>
    <cellStyle name="Heading 3 2 6 2 2 4 2" xfId="9413" xr:uid="{7E4729C4-A663-4C86-9316-6E7F54F04405}"/>
    <cellStyle name="Heading 3 2 6 2 2 4 2 2" xfId="23653" xr:uid="{E1D5D0D6-7D8D-44B2-A04D-56A7C53F29FD}"/>
    <cellStyle name="Heading 3 2 6 2 2 4 3" xfId="15448" xr:uid="{C00245F6-CF27-4ACC-AC7C-0FC780ECB549}"/>
    <cellStyle name="Heading 3 2 6 2 2 4 4" xfId="21736" xr:uid="{FBA2587D-0F84-4980-BE3B-03AA2D83EAFA}"/>
    <cellStyle name="Heading 3 2 6 2 2 5" xfId="5140" xr:uid="{8E38BB1B-F8C2-433E-8453-6E55DD942C01}"/>
    <cellStyle name="Heading 3 2 6 2 2 5 2" xfId="12016" xr:uid="{9F6F1AA9-C1EF-4778-9D1B-C7E8D2577821}"/>
    <cellStyle name="Heading 3 2 6 2 2 5 2 2" xfId="26249" xr:uid="{D5B99EA0-5BEB-41F3-9D23-EE82667C2F3F}"/>
    <cellStyle name="Heading 3 2 6 2 2 5 3" xfId="18068" xr:uid="{B275B9D7-63C6-49AD-8547-1BBCDDC2CD45}"/>
    <cellStyle name="Heading 3 2 6 2 2 5 4" xfId="21412" xr:uid="{835C21A4-7FDB-44A0-B5FE-A411D7051D64}"/>
    <cellStyle name="Heading 3 2 6 2 2 6" xfId="4586" xr:uid="{1B1943C7-4070-42F6-B69C-540E2D841CAD}"/>
    <cellStyle name="Heading 3 2 6 2 2 6 2" xfId="11473" xr:uid="{BF78D4B3-BC09-4895-BFE9-BD80EA52E2C6}"/>
    <cellStyle name="Heading 3 2 6 2 2 6 2 2" xfId="25706" xr:uid="{B7F0D862-DAE5-451F-8D58-07E3AF4B590A}"/>
    <cellStyle name="Heading 3 2 6 2 2 6 3" xfId="17514" xr:uid="{01D06059-3D67-4F71-897D-14C53C0155C4}"/>
    <cellStyle name="Heading 3 2 6 2 2 6 4" xfId="21104" xr:uid="{C088F447-9C19-4462-B825-3B155FF36A63}"/>
    <cellStyle name="Heading 3 2 6 2 2 7" xfId="4771" xr:uid="{252EA9E4-A27D-4565-A818-32FB9AC894A7}"/>
    <cellStyle name="Heading 3 2 6 2 2 7 2" xfId="17699" xr:uid="{8878129F-D2C2-4592-9DED-74E4CE13CF12}"/>
    <cellStyle name="Heading 3 2 6 2 2 7 3" xfId="21161" xr:uid="{3C35854A-83CF-419D-BEA3-87985B5DFDC0}"/>
    <cellStyle name="Heading 3 2 6 2 2 8" xfId="8594" xr:uid="{983F7CAA-3686-4E4E-982B-C2E1324DFEF5}"/>
    <cellStyle name="Heading 3 2 6 2 2 8 2" xfId="22843" xr:uid="{538EB1EF-B734-4BAB-AE1C-FF4CE53D1EA9}"/>
    <cellStyle name="Heading 3 2 6 2 2 9" xfId="8119" xr:uid="{C3AB781D-3D12-4999-AE5A-073CFB30BC4B}"/>
    <cellStyle name="Heading 3 2 6 2 2 9 2" xfId="22391" xr:uid="{3D2CCB6C-43A9-48B9-AE55-340181809E9D}"/>
    <cellStyle name="Heading 3 2 6 2 3" xfId="2498" xr:uid="{12467333-FA56-4F94-B153-3153EC707A7E}"/>
    <cellStyle name="Heading 3 2 6 2 3 10" xfId="20521" xr:uid="{34B99E58-89C5-4F9E-A785-FF09A926C651}"/>
    <cellStyle name="Heading 3 2 6 2 3 2" xfId="3874" xr:uid="{96954503-EF50-40D6-8F4F-2BB05F87A3FC}"/>
    <cellStyle name="Heading 3 2 6 2 3 2 2" xfId="7489" xr:uid="{E6B65B53-9EAD-4EE1-BEDC-E3449CC63F07}"/>
    <cellStyle name="Heading 3 2 6 2 3 2 2 2" xfId="13739" xr:uid="{45B2BB36-B2D6-494F-91CE-A3257D2079D6}"/>
    <cellStyle name="Heading 3 2 6 2 3 2 2 2 2" xfId="27972" xr:uid="{AFCA674B-D076-41AB-89F3-6ADA67489D08}"/>
    <cellStyle name="Heading 3 2 6 2 3 2 2 3" xfId="19799" xr:uid="{804D671B-2FB9-4517-8386-F66D84A543BC}"/>
    <cellStyle name="Heading 3 2 6 2 3 2 2 4" xfId="22073" xr:uid="{000E391D-7C1D-4B1E-AB8C-4B3698B9E009}"/>
    <cellStyle name="Heading 3 2 6 2 3 2 3" xfId="10820" xr:uid="{D0D9D15A-D1FB-4A91-B940-7F5BD77CEC56}"/>
    <cellStyle name="Heading 3 2 6 2 3 2 3 2" xfId="25055" xr:uid="{D762845E-6BBD-4EB0-B8FA-6E1F3F9C0A44}"/>
    <cellStyle name="Heading 3 2 6 2 3 2 4" xfId="16847" xr:uid="{5C6F7D1E-7E11-438F-BF0F-7B60B3F3B8EA}"/>
    <cellStyle name="Heading 3 2 6 2 3 2 5" xfId="20777" xr:uid="{BFB83FC5-D666-4F58-9688-9962B4DB1DBE}"/>
    <cellStyle name="Heading 3 2 6 2 3 3" xfId="4460" xr:uid="{62ED13F3-E416-407F-A4D1-82A3621450D5}"/>
    <cellStyle name="Heading 3 2 6 2 3 3 2" xfId="11361" xr:uid="{27010B5D-8782-4EA2-8AED-9F68A0AED691}"/>
    <cellStyle name="Heading 3 2 6 2 3 3 2 2" xfId="25596" xr:uid="{FDA277FE-1933-4C3A-9C7D-4FA1EBAF292A}"/>
    <cellStyle name="Heading 3 2 6 2 3 3 3" xfId="17388" xr:uid="{0545DA28-8832-4CA7-A198-A35E073247C1}"/>
    <cellStyle name="Heading 3 2 6 2 3 3 4" xfId="21029" xr:uid="{A7326DD9-2DDE-462D-A5C8-2D829DDFD0F5}"/>
    <cellStyle name="Heading 3 2 6 2 3 4" xfId="6162" xr:uid="{3FCA469B-F4DD-4ED5-A754-54009CBE52FB}"/>
    <cellStyle name="Heading 3 2 6 2 3 4 2" xfId="9493" xr:uid="{5438A70A-B576-4976-9701-F20F71A774BF}"/>
    <cellStyle name="Heading 3 2 6 2 3 4 2 2" xfId="23733" xr:uid="{806B91F9-A370-4B77-9C43-6408C5CA414D}"/>
    <cellStyle name="Heading 3 2 6 2 3 4 3" xfId="15528" xr:uid="{826AEB5E-428E-416B-AB35-86FF54006D3B}"/>
    <cellStyle name="Heading 3 2 6 2 3 4 4" xfId="21811" xr:uid="{3AF2DD85-C588-466C-9704-3A4BB73A0E19}"/>
    <cellStyle name="Heading 3 2 6 2 3 5" xfId="5226" xr:uid="{852B16DE-31DB-46FB-B88D-4BD7D7420337}"/>
    <cellStyle name="Heading 3 2 6 2 3 5 2" xfId="12102" xr:uid="{074C459B-1894-4688-8F83-76CD52EE87F4}"/>
    <cellStyle name="Heading 3 2 6 2 3 5 2 2" xfId="26335" xr:uid="{5278E038-2B58-4333-B100-7388173B7AD7}"/>
    <cellStyle name="Heading 3 2 6 2 3 5 3" xfId="18154" xr:uid="{D6AF83C6-A9C8-47AD-B2D8-C3687615B8D8}"/>
    <cellStyle name="Heading 3 2 6 2 3 5 4" xfId="21498" xr:uid="{DE9CE240-D913-47C1-8FC7-154F1A97EF11}"/>
    <cellStyle name="Heading 3 2 6 2 3 6" xfId="4852" xr:uid="{C70523B1-5F89-4348-ABC3-3AB7D227CFAE}"/>
    <cellStyle name="Heading 3 2 6 2 3 6 2" xfId="11730" xr:uid="{43440F49-4AA4-41C4-8751-0DDD1E434B45}"/>
    <cellStyle name="Heading 3 2 6 2 3 6 2 2" xfId="25963" xr:uid="{812F672B-476A-4679-A190-FB9D1137C3C1}"/>
    <cellStyle name="Heading 3 2 6 2 3 6 3" xfId="17780" xr:uid="{AD42B738-74FC-4E72-A0C2-441E10F1FB56}"/>
    <cellStyle name="Heading 3 2 6 2 3 6 4" xfId="21196" xr:uid="{05142D03-501E-4EFC-940D-80D489B6F473}"/>
    <cellStyle name="Heading 3 2 6 2 3 7" xfId="7842" xr:uid="{9C750FEA-CAD1-4946-A3A3-0261029357EC}"/>
    <cellStyle name="Heading 3 2 6 2 3 7 2" xfId="20150" xr:uid="{13C44CF1-EF3A-4801-9272-16B8087EC90B}"/>
    <cellStyle name="Heading 3 2 6 2 3 7 3" xfId="22132" xr:uid="{2C379456-8311-4FC1-876C-300112A5AE8B}"/>
    <cellStyle name="Heading 3 2 6 2 3 8" xfId="8680" xr:uid="{09D6A9AF-5B47-4709-96B2-EB7D5A4F3AAD}"/>
    <cellStyle name="Heading 3 2 6 2 3 8 2" xfId="22928" xr:uid="{A3F65406-3FF4-4778-AF1F-B25DBB1AF4C9}"/>
    <cellStyle name="Heading 3 2 6 2 3 9" xfId="14713" xr:uid="{25446CE0-789A-4C05-BBCF-85C6BD331E00}"/>
    <cellStyle name="Heading 3 2 6 3" xfId="1207" xr:uid="{6A7038FB-9B85-40EA-BCE5-8E6D662C22AF}"/>
    <cellStyle name="Heading 3 2 6 3 2" xfId="1454" xr:uid="{6E412FDA-3DD2-4B9A-9A27-F107092A3A4E}"/>
    <cellStyle name="Heading 3 2 6 3 2 10" xfId="14630" xr:uid="{A2C31FF7-16F7-4F01-BB26-F1AB3E4FBC68}"/>
    <cellStyle name="Heading 3 2 6 3 2 11" xfId="14367" xr:uid="{43536FAE-9910-45D1-B2A0-07B794BFF9BC}"/>
    <cellStyle name="Heading 3 2 6 3 2 2" xfId="3789" xr:uid="{CA609DB2-C123-48EE-A57B-8D020C2BC2CF}"/>
    <cellStyle name="Heading 3 2 6 3 2 2 2" xfId="7405" xr:uid="{C5AB210C-6C00-45C5-A18F-221851EF90E0}"/>
    <cellStyle name="Heading 3 2 6 3 2 2 2 2" xfId="13655" xr:uid="{17DDF0C8-8857-4011-B5E3-4AE859718D8E}"/>
    <cellStyle name="Heading 3 2 6 3 2 2 2 2 2" xfId="27888" xr:uid="{FDAD669C-069F-4649-AC7E-2CE88CAB15EA}"/>
    <cellStyle name="Heading 3 2 6 3 2 2 2 3" xfId="19715" xr:uid="{516EF2F1-B56B-49CB-82DC-28A5F38DE213}"/>
    <cellStyle name="Heading 3 2 6 3 2 2 2 4" xfId="21989" xr:uid="{4D29694E-2CA4-4865-B474-AB14E21B4C8C}"/>
    <cellStyle name="Heading 3 2 6 3 2 2 3" xfId="10737" xr:uid="{D740C03D-83C9-45D7-AB5F-63E318126439}"/>
    <cellStyle name="Heading 3 2 6 3 2 2 3 2" xfId="24972" xr:uid="{BCABD187-F755-4A50-9477-DFD511D8A0CB}"/>
    <cellStyle name="Heading 3 2 6 3 2 2 4" xfId="16764" xr:uid="{2B0682B8-37CF-4082-A5A5-A8E0FAE69536}"/>
    <cellStyle name="Heading 3 2 6 3 2 2 5" xfId="20694" xr:uid="{527399A1-82E5-46B6-BCE7-25A1F09849E8}"/>
    <cellStyle name="Heading 3 2 6 3 2 3" xfId="4377" xr:uid="{D5DD7E0A-29DB-48E8-90DA-66DEED112651}"/>
    <cellStyle name="Heading 3 2 6 3 2 3 2" xfId="11278" xr:uid="{4D3CEB92-5EB7-41C9-A173-A8630DC28B8E}"/>
    <cellStyle name="Heading 3 2 6 3 2 3 2 2" xfId="25513" xr:uid="{95E45333-29D1-4C7E-B307-059E4350CCA7}"/>
    <cellStyle name="Heading 3 2 6 3 2 3 3" xfId="17305" xr:uid="{B10B32A1-667E-4CC6-9755-D99B428699C7}"/>
    <cellStyle name="Heading 3 2 6 3 2 3 4" xfId="20946" xr:uid="{69C65F6F-8F8D-45ED-8FDF-6B23AC35094B}"/>
    <cellStyle name="Heading 3 2 6 3 2 4" xfId="6058" xr:uid="{0F043B3E-1E12-4966-95B7-B72D607E20E8}"/>
    <cellStyle name="Heading 3 2 6 3 2 4 2" xfId="9389" xr:uid="{56C3245D-47FD-4DDD-8CB6-C84E6A5E71A7}"/>
    <cellStyle name="Heading 3 2 6 3 2 4 2 2" xfId="23629" xr:uid="{7D9D859E-6831-4DAD-99A9-E020FA2A38E9}"/>
    <cellStyle name="Heading 3 2 6 3 2 4 3" xfId="15424" xr:uid="{3A767BDD-7F05-4F81-B31F-C6F2ED55EFEF}"/>
    <cellStyle name="Heading 3 2 6 3 2 4 4" xfId="21712" xr:uid="{B97D84E8-353F-45FB-B436-BB79CCEFE89D}"/>
    <cellStyle name="Heading 3 2 6 3 2 5" xfId="5141" xr:uid="{CEC2808E-CE27-42B5-A22C-A474AAD3EADD}"/>
    <cellStyle name="Heading 3 2 6 3 2 5 2" xfId="12017" xr:uid="{3B461D55-1718-4D12-AC9B-1D6804C45B31}"/>
    <cellStyle name="Heading 3 2 6 3 2 5 2 2" xfId="26250" xr:uid="{73C47970-3E88-4747-8823-89CCEA694C93}"/>
    <cellStyle name="Heading 3 2 6 3 2 5 3" xfId="18069" xr:uid="{9B8BC344-D641-41BE-A6C4-B774DEA32352}"/>
    <cellStyle name="Heading 3 2 6 3 2 5 4" xfId="21413" xr:uid="{AFF0FCFB-1D04-4651-A524-42DD03538F71}"/>
    <cellStyle name="Heading 3 2 6 3 2 6" xfId="5596" xr:uid="{B4051078-2244-4A82-B3F0-E7CC80E32273}"/>
    <cellStyle name="Heading 3 2 6 3 2 6 2" xfId="12174" xr:uid="{1708E6B2-C293-4193-BCEC-602B200216C9}"/>
    <cellStyle name="Heading 3 2 6 3 2 6 2 2" xfId="26407" xr:uid="{EB25280B-746E-40F9-AAD5-85A2AA45A0E0}"/>
    <cellStyle name="Heading 3 2 6 3 2 6 3" xfId="18228" xr:uid="{7D1BD751-2744-4F3A-A0A3-3021E7B93A74}"/>
    <cellStyle name="Heading 3 2 6 3 2 6 4" xfId="21523" xr:uid="{4E9B1873-8F95-4FE8-AC4D-F7984A9752A1}"/>
    <cellStyle name="Heading 3 2 6 3 2 7" xfId="7814" xr:uid="{9A140567-AB29-4FF0-8DE5-F72C4FFE8DF3}"/>
    <cellStyle name="Heading 3 2 6 3 2 7 2" xfId="20122" xr:uid="{6AFF0F39-F05A-4EF4-A2B4-10D446A03D0E}"/>
    <cellStyle name="Heading 3 2 6 3 2 7 3" xfId="22104" xr:uid="{E8BC367D-B8CD-4BBD-B7A2-50808F35CB16}"/>
    <cellStyle name="Heading 3 2 6 3 2 8" xfId="8595" xr:uid="{EAE2670B-04C3-4B34-A2C6-E24ABA91A530}"/>
    <cellStyle name="Heading 3 2 6 3 2 8 2" xfId="22844" xr:uid="{930365AB-F518-491A-B6A4-DBC53CC038C4}"/>
    <cellStyle name="Heading 3 2 6 3 2 9" xfId="8755" xr:uid="{C2B4D2BB-F75A-46E8-91A5-299088712227}"/>
    <cellStyle name="Heading 3 2 6 3 2 9 2" xfId="22999" xr:uid="{47E63E9C-3F01-467B-BFE0-D7EAACB0B341}"/>
    <cellStyle name="Heading 3 2 6 3 3" xfId="2496" xr:uid="{E4DFDBAC-645B-4CD2-822E-8A44EAFBEB91}"/>
    <cellStyle name="Heading 3 2 6 3 3 10" xfId="20519" xr:uid="{61952275-E23D-4F68-9476-B00CE066DD73}"/>
    <cellStyle name="Heading 3 2 6 3 3 2" xfId="3875" xr:uid="{A8F5490D-3758-485D-AD62-B94E349D690F}"/>
    <cellStyle name="Heading 3 2 6 3 3 2 2" xfId="7490" xr:uid="{AB1A92EB-473E-4AE7-926E-A052FB395EA7}"/>
    <cellStyle name="Heading 3 2 6 3 3 2 2 2" xfId="13740" xr:uid="{7F77CD5E-7B88-4581-BAA9-D6C5EAC59A53}"/>
    <cellStyle name="Heading 3 2 6 3 3 2 2 2 2" xfId="27973" xr:uid="{F074B7DF-C7B1-4CC4-86D8-66D59D2834F8}"/>
    <cellStyle name="Heading 3 2 6 3 3 2 2 3" xfId="19800" xr:uid="{E8B5885E-850D-46D4-8C7E-235D88E85E21}"/>
    <cellStyle name="Heading 3 2 6 3 3 2 2 4" xfId="22074" xr:uid="{232D6C7A-8FF6-4CFE-A225-594ADB71C4D9}"/>
    <cellStyle name="Heading 3 2 6 3 3 2 3" xfId="10821" xr:uid="{CD8F6518-610B-4D46-994C-D842AD368EA7}"/>
    <cellStyle name="Heading 3 2 6 3 3 2 3 2" xfId="25056" xr:uid="{153CB590-A5C8-4F01-8B53-A9DEC84C5801}"/>
    <cellStyle name="Heading 3 2 6 3 3 2 4" xfId="16848" xr:uid="{6F1DDCC9-B38F-4BC3-B7F6-B3E65B71B5B5}"/>
    <cellStyle name="Heading 3 2 6 3 3 2 5" xfId="20778" xr:uid="{2BAF5FF8-C3EC-4E3D-B5C1-F67DCC74DD0E}"/>
    <cellStyle name="Heading 3 2 6 3 3 3" xfId="4461" xr:uid="{F47D818F-FAF6-4C51-8843-AF28DAFDCB02}"/>
    <cellStyle name="Heading 3 2 6 3 3 3 2" xfId="11362" xr:uid="{7BBE45B8-D5DF-45A2-A73A-E4929D4106D9}"/>
    <cellStyle name="Heading 3 2 6 3 3 3 2 2" xfId="25597" xr:uid="{2ABA92A0-45CC-4186-B0AD-E29931BB4AD3}"/>
    <cellStyle name="Heading 3 2 6 3 3 3 3" xfId="17389" xr:uid="{CFF3F213-86A4-496D-BA86-251E07D6D52F}"/>
    <cellStyle name="Heading 3 2 6 3 3 3 4" xfId="21030" xr:uid="{957CC3F4-B208-4595-924A-CF8D8A93A0D8}"/>
    <cellStyle name="Heading 3 2 6 3 3 4" xfId="6160" xr:uid="{9719D4E0-2D98-4BD7-BAC0-20663B47ED22}"/>
    <cellStyle name="Heading 3 2 6 3 3 4 2" xfId="9491" xr:uid="{08A7B849-5F8E-45D1-9B2E-C45CEB39FCE2}"/>
    <cellStyle name="Heading 3 2 6 3 3 4 2 2" xfId="23731" xr:uid="{8DD13851-EF58-4095-BFD8-5A12A54399EA}"/>
    <cellStyle name="Heading 3 2 6 3 3 4 3" xfId="15526" xr:uid="{19F27FCF-60C1-4B3D-8F5F-E02BDD7611EB}"/>
    <cellStyle name="Heading 3 2 6 3 3 4 4" xfId="21809" xr:uid="{8BC0F8BB-89E2-4455-A8A1-1B4A59C58D7F}"/>
    <cellStyle name="Heading 3 2 6 3 3 5" xfId="5227" xr:uid="{77E72B74-372C-4F0B-9F7E-2451194DBADC}"/>
    <cellStyle name="Heading 3 2 6 3 3 5 2" xfId="12103" xr:uid="{A9224CC5-D65C-402A-A77B-FD8EF6523EE7}"/>
    <cellStyle name="Heading 3 2 6 3 3 5 2 2" xfId="26336" xr:uid="{E25DC754-C9A2-4ACB-B531-6DFDDF9AF2E1}"/>
    <cellStyle name="Heading 3 2 6 3 3 5 3" xfId="18155" xr:uid="{004A9225-B195-47AF-A387-775B0CCC1EA5}"/>
    <cellStyle name="Heading 3 2 6 3 3 5 4" xfId="21499" xr:uid="{F3D9DB13-8721-4410-991E-4C2010DA98B4}"/>
    <cellStyle name="Heading 3 2 6 3 3 6" xfId="5921" xr:uid="{1B1E27C8-ECDF-449F-9A30-56289E130336}"/>
    <cellStyle name="Heading 3 2 6 3 3 6 2" xfId="12420" xr:uid="{41C349E4-7704-43A8-9758-4146EE317DBF}"/>
    <cellStyle name="Heading 3 2 6 3 3 6 2 2" xfId="26653" xr:uid="{65E42144-B086-49E1-B2FC-1AB798626079}"/>
    <cellStyle name="Heading 3 2 6 3 3 6 3" xfId="18479" xr:uid="{356855ED-326C-47D9-A8AC-C95B16134E79}"/>
    <cellStyle name="Heading 3 2 6 3 3 6 4" xfId="21585" xr:uid="{713E77C3-00F1-4FE6-B860-1932AA93FB6F}"/>
    <cellStyle name="Heading 3 2 6 3 3 7" xfId="7942" xr:uid="{DD892185-DB35-4D73-BC70-0613537AC511}"/>
    <cellStyle name="Heading 3 2 6 3 3 7 2" xfId="20250" xr:uid="{39302C96-42E6-4A52-8FFE-165E59DF9985}"/>
    <cellStyle name="Heading 3 2 6 3 3 7 3" xfId="22232" xr:uid="{4D751EC5-40DF-4C60-970C-5929FBC5C0D6}"/>
    <cellStyle name="Heading 3 2 6 3 3 8" xfId="8681" xr:uid="{6293D345-66E4-4482-87C4-BCB8D17E5A6F}"/>
    <cellStyle name="Heading 3 2 6 3 3 8 2" xfId="22929" xr:uid="{9BAD61EC-16D1-41BB-AB75-94FBD005EE78}"/>
    <cellStyle name="Heading 3 2 6 3 3 9" xfId="14714" xr:uid="{FC8804CA-5810-4DFE-A747-6F39950EAF9C}"/>
    <cellStyle name="Heading 3 2 6 4" xfId="1337" xr:uid="{A698A68E-32D5-453C-AA3F-16EF544BDA28}"/>
    <cellStyle name="Heading 3 2 6 4 10" xfId="14532" xr:uid="{28A66752-84AC-49A6-8908-2772EF9884F3}"/>
    <cellStyle name="Heading 3 2 6 4 11" xfId="14409" xr:uid="{7417794B-DADF-4CA8-BACD-2EBEDFF1413A}"/>
    <cellStyle name="Heading 3 2 6 4 2" xfId="3689" xr:uid="{75B5C20C-4E93-4F8B-848F-ADAC08A60FA3}"/>
    <cellStyle name="Heading 3 2 6 4 2 2" xfId="7307" xr:uid="{1B7E21AF-4E9C-41D8-93A7-F6BC02F45F99}"/>
    <cellStyle name="Heading 3 2 6 4 2 2 2" xfId="13557" xr:uid="{A788833A-8C9B-4775-9E4C-1C8A5057B46C}"/>
    <cellStyle name="Heading 3 2 6 4 2 2 2 2" xfId="27790" xr:uid="{35E3B5D4-CDB0-45CE-8A65-6F162ACAC04E}"/>
    <cellStyle name="Heading 3 2 6 4 2 2 3" xfId="19617" xr:uid="{CE13456D-905C-4DA8-A65C-09B2B8A86953}"/>
    <cellStyle name="Heading 3 2 6 4 2 2 4" xfId="21891" xr:uid="{087752A4-2559-4371-8D4B-8A7FDBFB7CEC}"/>
    <cellStyle name="Heading 3 2 6 4 2 3" xfId="10639" xr:uid="{ECAFC88C-A62D-4B9C-AE61-2E06823D36A8}"/>
    <cellStyle name="Heading 3 2 6 4 2 3 2" xfId="24874" xr:uid="{8B11A97F-5CDE-4B22-88DB-A6050169C751}"/>
    <cellStyle name="Heading 3 2 6 4 2 4" xfId="16666" xr:uid="{BC2C6B64-5F27-4F19-908B-B3C9FD94B95B}"/>
    <cellStyle name="Heading 3 2 6 4 2 5" xfId="20596" xr:uid="{6D2C9BBC-941F-4D1A-909F-F8F2D3283F70}"/>
    <cellStyle name="Heading 3 2 6 4 3" xfId="4279" xr:uid="{73AE3A44-DBA2-42D3-9767-B6CFB6F0BA22}"/>
    <cellStyle name="Heading 3 2 6 4 3 2" xfId="11180" xr:uid="{D71CD230-B61C-4240-80FD-9E2F1DB86E8F}"/>
    <cellStyle name="Heading 3 2 6 4 3 2 2" xfId="25415" xr:uid="{55C9C869-D38F-4C0B-B5EE-750450BE4019}"/>
    <cellStyle name="Heading 3 2 6 4 3 3" xfId="17207" xr:uid="{167EC288-D74F-4A0B-8ACC-D14DD94B5885}"/>
    <cellStyle name="Heading 3 2 6 4 3 4" xfId="20848" xr:uid="{DCFE89A9-F95C-4602-ABDC-06715BC10E5A}"/>
    <cellStyle name="Heading 3 2 6 4 4" xfId="6110" xr:uid="{D8B59F87-F639-411A-9238-020E48361064}"/>
    <cellStyle name="Heading 3 2 6 4 4 2" xfId="9441" xr:uid="{94179ABF-2AA3-439C-AC98-CB06B03214AF}"/>
    <cellStyle name="Heading 3 2 6 4 4 2 2" xfId="23681" xr:uid="{8E04857E-78D1-4819-B632-DAE202725F03}"/>
    <cellStyle name="Heading 3 2 6 4 4 3" xfId="15476" xr:uid="{5A3F5328-CE70-4F10-95AB-D113EB6A2FE5}"/>
    <cellStyle name="Heading 3 2 6 4 4 4" xfId="21763" xr:uid="{66BB4797-F8B1-4483-994E-8B47EB35641C}"/>
    <cellStyle name="Heading 3 2 6 4 5" xfId="5043" xr:uid="{AFF730A8-74EF-4710-AEBB-3E2CD07104FF}"/>
    <cellStyle name="Heading 3 2 6 4 5 2" xfId="11919" xr:uid="{2EE7A920-6C49-486F-B147-2C8028BB1CB0}"/>
    <cellStyle name="Heading 3 2 6 4 5 2 2" xfId="26152" xr:uid="{60E9D228-B41D-426F-96C8-5A2796719EC6}"/>
    <cellStyle name="Heading 3 2 6 4 5 3" xfId="17971" xr:uid="{E072AE47-BB1C-4010-A382-588B2CE545C2}"/>
    <cellStyle name="Heading 3 2 6 4 5 4" xfId="21315" xr:uid="{65A3098F-E588-49A2-8CF1-D23C5046BEF0}"/>
    <cellStyle name="Heading 3 2 6 4 6" xfId="4839" xr:uid="{619BC08C-2353-491B-BC13-4EEB8CAF1AA4}"/>
    <cellStyle name="Heading 3 2 6 4 6 2" xfId="11717" xr:uid="{EC46E4F0-9270-494D-8DFA-722CFC77B442}"/>
    <cellStyle name="Heading 3 2 6 4 6 2 2" xfId="25950" xr:uid="{61819EBC-D6AC-4292-9F8D-8CA24F458879}"/>
    <cellStyle name="Heading 3 2 6 4 6 3" xfId="17767" xr:uid="{6309EDD4-7F3E-4535-B835-31ED3B71DFC0}"/>
    <cellStyle name="Heading 3 2 6 4 6 4" xfId="21183" xr:uid="{E5D73D59-7252-4B67-BB50-BE09FECDC79B}"/>
    <cellStyle name="Heading 3 2 6 4 7" xfId="7945" xr:uid="{40CD4A75-339D-4F82-9951-0AD0ADFE1CE1}"/>
    <cellStyle name="Heading 3 2 6 4 7 2" xfId="20253" xr:uid="{E46F7AE1-3CBA-4F28-986D-65F4BCAE4C6C}"/>
    <cellStyle name="Heading 3 2 6 4 7 3" xfId="22235" xr:uid="{8DD3EE0A-5A01-40BB-97F6-E7CCB4603E02}"/>
    <cellStyle name="Heading 3 2 6 4 8" xfId="8496" xr:uid="{83C4BB1C-D85B-4A03-96A1-81818802102B}"/>
    <cellStyle name="Heading 3 2 6 4 8 2" xfId="22746" xr:uid="{2A8B13CC-8521-4099-930A-C8D08E3B9510}"/>
    <cellStyle name="Heading 3 2 6 4 9" xfId="9210" xr:uid="{2E75A56E-E230-4AE4-92A5-AEE72C55CF7C}"/>
    <cellStyle name="Heading 3 2 6 4 9 2" xfId="23451" xr:uid="{E0739039-5C61-497F-A5D7-F44009C4CB6A}"/>
    <cellStyle name="Heading 3 2 6 5" xfId="2215" xr:uid="{97C192FE-B81D-4500-A352-8BF194C440FE}"/>
    <cellStyle name="Heading 3 2 6 5 10" xfId="20409" xr:uid="{36DC905B-08F0-4E6A-97A3-8C5829C22B23}"/>
    <cellStyle name="Heading 3 2 6 5 2" xfId="3617" xr:uid="{58757F03-3BEF-4202-AC14-CCD653C597C7}"/>
    <cellStyle name="Heading 3 2 6 5 2 2" xfId="7247" xr:uid="{80B4BFAD-00CB-479F-B246-5BD13B2CB6E2}"/>
    <cellStyle name="Heading 3 2 6 5 2 2 2" xfId="13497" xr:uid="{B69E30E8-CC59-4F10-B9D0-3FD1827039F3}"/>
    <cellStyle name="Heading 3 2 6 5 2 2 2 2" xfId="27730" xr:uid="{388EE445-D3B6-40E2-8866-49A13F3D6427}"/>
    <cellStyle name="Heading 3 2 6 5 2 2 3" xfId="19557" xr:uid="{56EC8D3E-284F-4277-A892-1D0858FE0F96}"/>
    <cellStyle name="Heading 3 2 6 5 2 2 4" xfId="21831" xr:uid="{BE9B8BF0-2383-475D-A813-7F3543C5F978}"/>
    <cellStyle name="Heading 3 2 6 5 2 3" xfId="10580" xr:uid="{BE7ADCB2-F7A4-44A0-9169-BCBA3EDFDCB3}"/>
    <cellStyle name="Heading 3 2 6 5 2 3 2" xfId="24818" xr:uid="{BF428587-82FD-4CB2-B363-8386C99F35DE}"/>
    <cellStyle name="Heading 3 2 6 5 2 4" xfId="16610" xr:uid="{CC1A2D10-0EB7-433C-9FC3-34F0E54B8281}"/>
    <cellStyle name="Heading 3 2 6 5 2 5" xfId="20540" xr:uid="{06DF7BEB-C923-46C1-82EB-6D28667AE525}"/>
    <cellStyle name="Heading 3 2 6 5 3" xfId="4223" xr:uid="{7E4F9A31-8CF3-4A6A-83E9-E32DB8211CCD}"/>
    <cellStyle name="Heading 3 2 6 5 3 2" xfId="11124" xr:uid="{14CCE07C-0A25-4B14-9A3D-81E0FCF81A98}"/>
    <cellStyle name="Heading 3 2 6 5 3 2 2" xfId="25359" xr:uid="{A41EA98B-64F8-463B-9025-0B71F8D26701}"/>
    <cellStyle name="Heading 3 2 6 5 3 3" xfId="17151" xr:uid="{2C4A1E39-B23C-479F-B870-195DF8D7D6D4}"/>
    <cellStyle name="Heading 3 2 6 5 3 4" xfId="20792" xr:uid="{CCD156C3-6624-41CF-809D-CDB607F176C5}"/>
    <cellStyle name="Heading 3 2 6 5 4" xfId="5888" xr:uid="{D54C1913-A19E-4261-AC6A-6B38AD7B21B9}"/>
    <cellStyle name="Heading 3 2 6 5 4 2" xfId="9226" xr:uid="{61C1C9D5-DC15-436B-B944-097F7CC67E4A}"/>
    <cellStyle name="Heading 3 2 6 5 4 2 2" xfId="23467" xr:uid="{56E3B856-76B9-4796-BE4E-8B7B62FE76D8}"/>
    <cellStyle name="Heading 3 2 6 5 4 3" xfId="15235" xr:uid="{E4A1FBBD-994F-45F9-A15E-CF530AC543F1}"/>
    <cellStyle name="Heading 3 2 6 5 4 4" xfId="21580" xr:uid="{1A1BF943-4DBB-43C9-AE86-B275969DF917}"/>
    <cellStyle name="Heading 3 2 6 5 5" xfId="4981" xr:uid="{A450FD5F-1FFB-44D9-9818-F8129DD7B3D1}"/>
    <cellStyle name="Heading 3 2 6 5 5 2" xfId="11857" xr:uid="{1A247EA6-894B-45FF-AA3A-67E05C443C40}"/>
    <cellStyle name="Heading 3 2 6 5 5 2 2" xfId="26090" xr:uid="{57B25DD7-7AB1-4A32-85EC-DFC769471183}"/>
    <cellStyle name="Heading 3 2 6 5 5 3" xfId="17909" xr:uid="{CEFD3FF1-4910-4D15-936C-695AF0DD58A6}"/>
    <cellStyle name="Heading 3 2 6 5 5 4" xfId="21253" xr:uid="{C769C553-E2DD-4D49-B4F4-FF99049451FE}"/>
    <cellStyle name="Heading 3 2 6 5 6" xfId="5004" xr:uid="{7E5245F3-AD5A-437A-8414-68899DF637FA}"/>
    <cellStyle name="Heading 3 2 6 5 6 2" xfId="11880" xr:uid="{A3043211-7457-4073-8554-29BA8921FA35}"/>
    <cellStyle name="Heading 3 2 6 5 6 2 2" xfId="26113" xr:uid="{17182197-44ED-49AC-84A1-C19B643890AB}"/>
    <cellStyle name="Heading 3 2 6 5 6 3" xfId="17932" xr:uid="{83A76445-B3F7-4E6D-AE00-FD1A528AFD7E}"/>
    <cellStyle name="Heading 3 2 6 5 6 4" xfId="21276" xr:uid="{B4347148-1C1C-473D-8144-834026EF9DE0}"/>
    <cellStyle name="Heading 3 2 6 5 7" xfId="7856" xr:uid="{2BF0DF3A-C284-4BDB-9EB6-215978655875}"/>
    <cellStyle name="Heading 3 2 6 5 7 2" xfId="20164" xr:uid="{CFACE11D-181D-47E2-8269-E9AD77E20AE9}"/>
    <cellStyle name="Heading 3 2 6 5 7 3" xfId="22146" xr:uid="{A1CE1607-D8CC-40AA-A323-70AFD7B533DB}"/>
    <cellStyle name="Heading 3 2 6 5 8" xfId="8434" xr:uid="{DD92846A-5471-4F5B-ADD1-BA4000AEDDE1}"/>
    <cellStyle name="Heading 3 2 6 5 8 2" xfId="22686" xr:uid="{A10E8165-A457-4563-AB7A-4EE7DE410E77}"/>
    <cellStyle name="Heading 3 2 6 5 9" xfId="14476" xr:uid="{FB4B9D1E-8D54-4056-A162-2933AD89993E}"/>
    <cellStyle name="Heading 3 2 6 6" xfId="31364" xr:uid="{7F9FAD31-6337-42E3-BC1D-5C6D051B9928}"/>
    <cellStyle name="Heading 3 2 6 7" xfId="32219" xr:uid="{3C21EA52-AD83-4823-91F8-39B5F4B860C7}"/>
    <cellStyle name="Heading 3 2 7" xfId="1017" xr:uid="{AF6DC237-F7FB-469C-9D1E-6248A835B1DA}"/>
    <cellStyle name="Heading 3 2 7 2" xfId="1208" xr:uid="{261B063C-7BB0-4CF7-83F4-EDF88C47BA72}"/>
    <cellStyle name="Heading 3 2 7 2 2" xfId="1455" xr:uid="{35CA8541-65F3-45A2-BAA2-847512F804B1}"/>
    <cellStyle name="Heading 3 2 7 2 2 10" xfId="14631" xr:uid="{44414C58-A5CD-432A-A43C-D4D8C8CE2E86}"/>
    <cellStyle name="Heading 3 2 7 2 2 11" xfId="15275" xr:uid="{969C8EDB-A237-4E8C-9BE0-4F7F3CDA2F77}"/>
    <cellStyle name="Heading 3 2 7 2 2 2" xfId="3790" xr:uid="{C80D964A-D78E-40AC-9205-AF43D6100DA5}"/>
    <cellStyle name="Heading 3 2 7 2 2 2 2" xfId="7406" xr:uid="{7B91E10D-8828-4911-AD04-097B38F7C5C5}"/>
    <cellStyle name="Heading 3 2 7 2 2 2 2 2" xfId="13656" xr:uid="{B140FFD6-20CE-4E5C-9376-E4B5F616432A}"/>
    <cellStyle name="Heading 3 2 7 2 2 2 2 2 2" xfId="27889" xr:uid="{41DA9689-25B3-4457-A20C-E2C0F02CCC42}"/>
    <cellStyle name="Heading 3 2 7 2 2 2 2 3" xfId="19716" xr:uid="{BF5CA656-54AF-451E-9DF2-5BA232764697}"/>
    <cellStyle name="Heading 3 2 7 2 2 2 2 4" xfId="21990" xr:uid="{A6086CD0-A256-476D-A05C-426171246CF8}"/>
    <cellStyle name="Heading 3 2 7 2 2 2 3" xfId="10738" xr:uid="{BFEB8FF6-E3CB-447B-8D6C-0056BA879E5A}"/>
    <cellStyle name="Heading 3 2 7 2 2 2 3 2" xfId="24973" xr:uid="{D0F7B143-A85C-46D2-919E-1CF1274E56A5}"/>
    <cellStyle name="Heading 3 2 7 2 2 2 4" xfId="16765" xr:uid="{47A281A5-718F-4260-9A36-5C8EDBB639D1}"/>
    <cellStyle name="Heading 3 2 7 2 2 2 5" xfId="20695" xr:uid="{4AF8C844-0D80-4F72-B6F2-327D6EF0FD25}"/>
    <cellStyle name="Heading 3 2 7 2 2 3" xfId="4378" xr:uid="{508E0C71-6954-4167-AA2F-507E836AAA37}"/>
    <cellStyle name="Heading 3 2 7 2 2 3 2" xfId="11279" xr:uid="{A57D94D4-358F-40F0-85B1-371252D376A6}"/>
    <cellStyle name="Heading 3 2 7 2 2 3 2 2" xfId="25514" xr:uid="{32761798-EFB5-4A32-ADD1-58EE7698A599}"/>
    <cellStyle name="Heading 3 2 7 2 2 3 3" xfId="17306" xr:uid="{884BC6F1-6936-44FA-A627-F045FCAB0594}"/>
    <cellStyle name="Heading 3 2 7 2 2 3 4" xfId="20947" xr:uid="{DE184967-A418-4726-AF03-CC1E69162833}"/>
    <cellStyle name="Heading 3 2 7 2 2 4" xfId="6031" xr:uid="{B1180B7C-5D7C-4C5B-A738-0993D707B5FC}"/>
    <cellStyle name="Heading 3 2 7 2 2 4 2" xfId="9362" xr:uid="{2A22CE33-DD11-4429-8DE4-5968340BF193}"/>
    <cellStyle name="Heading 3 2 7 2 2 4 2 2" xfId="23602" xr:uid="{DABC55AD-2CA0-4FA5-A177-70CDC5E273E8}"/>
    <cellStyle name="Heading 3 2 7 2 2 4 3" xfId="15397" xr:uid="{3297DDF8-66D7-4A86-894F-69E4B032D982}"/>
    <cellStyle name="Heading 3 2 7 2 2 4 4" xfId="21685" xr:uid="{25AEE0FE-5A42-4B8C-BF81-D1797736E8B3}"/>
    <cellStyle name="Heading 3 2 7 2 2 5" xfId="5142" xr:uid="{5F255BFC-8736-4439-8BB1-D386A026A51B}"/>
    <cellStyle name="Heading 3 2 7 2 2 5 2" xfId="12018" xr:uid="{115FB415-3A9D-40AB-8F37-87AC4363B6EB}"/>
    <cellStyle name="Heading 3 2 7 2 2 5 2 2" xfId="26251" xr:uid="{DFF2336F-4BED-4AC8-AA48-56162F4E9A70}"/>
    <cellStyle name="Heading 3 2 7 2 2 5 3" xfId="18070" xr:uid="{44019655-C5FB-4EA1-A23F-38937FF9FA3E}"/>
    <cellStyle name="Heading 3 2 7 2 2 5 4" xfId="21414" xr:uid="{6E82F358-6E2A-4CE2-A6F2-351DE6A70CF0}"/>
    <cellStyle name="Heading 3 2 7 2 2 6" xfId="4685" xr:uid="{6AD77548-0030-4B79-BE8D-44ECFC586037}"/>
    <cellStyle name="Heading 3 2 7 2 2 6 2" xfId="11567" xr:uid="{63F0ECC5-05E7-4A04-AF66-F048798E2E23}"/>
    <cellStyle name="Heading 3 2 7 2 2 6 2 2" xfId="25800" xr:uid="{09087968-A29D-4FFC-81D9-9D0C8428F032}"/>
    <cellStyle name="Heading 3 2 7 2 2 6 3" xfId="17613" xr:uid="{95566575-80EB-49DD-887C-80AF4EA6F4F5}"/>
    <cellStyle name="Heading 3 2 7 2 2 6 4" xfId="21134" xr:uid="{46E2326C-6700-487F-922C-A976656343BC}"/>
    <cellStyle name="Heading 3 2 7 2 2 7" xfId="7941" xr:uid="{5BEBE3C9-7FAB-4EDC-8AF1-60A764C7373B}"/>
    <cellStyle name="Heading 3 2 7 2 2 7 2" xfId="20249" xr:uid="{C982E2D5-1505-45F3-BE5C-D5FBB36A0A68}"/>
    <cellStyle name="Heading 3 2 7 2 2 7 3" xfId="22231" xr:uid="{F9073CB9-D6DC-47AF-BC14-9FA3DCBE2D57}"/>
    <cellStyle name="Heading 3 2 7 2 2 8" xfId="8596" xr:uid="{E8313190-54CF-4EE2-9D0A-603D072CBC38}"/>
    <cellStyle name="Heading 3 2 7 2 2 8 2" xfId="22845" xr:uid="{28E5A97D-A61D-4A72-A151-854C8BAA19E5}"/>
    <cellStyle name="Heading 3 2 7 2 2 9" xfId="9146" xr:uid="{0757D040-DE8F-451B-B4C1-35B851A8639F}"/>
    <cellStyle name="Heading 3 2 7 2 2 9 2" xfId="23390" xr:uid="{A11B05F9-7E42-4F09-AA45-80BC47684B98}"/>
    <cellStyle name="Heading 3 2 7 2 3" xfId="2414" xr:uid="{DCB473CB-1C61-407F-A0DB-9D68F58822A8}"/>
    <cellStyle name="Heading 3 2 7 2 3 10" xfId="20449" xr:uid="{AA8F220A-C8E0-4552-8861-89EFB8445DE2}"/>
    <cellStyle name="Heading 3 2 7 2 3 2" xfId="3876" xr:uid="{8782AD31-DB08-46AD-BDD0-A04691788AFF}"/>
    <cellStyle name="Heading 3 2 7 2 3 2 2" xfId="7491" xr:uid="{3BF4B8A6-738A-4026-A7B0-855E32DDB486}"/>
    <cellStyle name="Heading 3 2 7 2 3 2 2 2" xfId="13741" xr:uid="{B7BD0C78-B8EA-42F8-BDFE-34BFCD4F20EA}"/>
    <cellStyle name="Heading 3 2 7 2 3 2 2 2 2" xfId="27974" xr:uid="{B9219FE5-1F55-41CC-B771-C73C216B5F63}"/>
    <cellStyle name="Heading 3 2 7 2 3 2 2 3" xfId="19801" xr:uid="{95F2AEE9-3962-4401-B911-3BC0CD3D3C55}"/>
    <cellStyle name="Heading 3 2 7 2 3 2 2 4" xfId="22075" xr:uid="{D17C2363-2879-4DB8-946C-77A8A33056C6}"/>
    <cellStyle name="Heading 3 2 7 2 3 2 3" xfId="10822" xr:uid="{674F7266-11A0-4B8B-87A2-DC99B9965EB5}"/>
    <cellStyle name="Heading 3 2 7 2 3 2 3 2" xfId="25057" xr:uid="{4A72102F-3FF6-4BBC-A750-745F5FF401F3}"/>
    <cellStyle name="Heading 3 2 7 2 3 2 4" xfId="16849" xr:uid="{76A7F123-EA53-4DB9-A098-85D3C8933376}"/>
    <cellStyle name="Heading 3 2 7 2 3 2 5" xfId="20779" xr:uid="{DF0B4E7F-D46A-4275-9690-D9CA9AD69CC8}"/>
    <cellStyle name="Heading 3 2 7 2 3 3" xfId="4462" xr:uid="{1D13F40D-9190-4A61-B92B-7E1877E59E6B}"/>
    <cellStyle name="Heading 3 2 7 2 3 3 2" xfId="11363" xr:uid="{370C5448-CE05-45B2-86F0-9F6DCB79BC45}"/>
    <cellStyle name="Heading 3 2 7 2 3 3 2 2" xfId="25598" xr:uid="{1A789FEA-2464-409F-8EA6-174CD8A38077}"/>
    <cellStyle name="Heading 3 2 7 2 3 3 3" xfId="17390" xr:uid="{6C5063F3-5405-4506-884F-5082C0A5DAF3}"/>
    <cellStyle name="Heading 3 2 7 2 3 3 4" xfId="21031" xr:uid="{5A791729-6C08-4621-B651-F996DF01CEAE}"/>
    <cellStyle name="Heading 3 2 7 2 3 4" xfId="6021" xr:uid="{D1EA1475-3A03-49C6-B818-5EE61FE664F7}"/>
    <cellStyle name="Heading 3 2 7 2 3 4 2" xfId="9352" xr:uid="{ABE9536A-8F9F-4CB0-8F9A-C56C92717EB9}"/>
    <cellStyle name="Heading 3 2 7 2 3 4 2 2" xfId="23592" xr:uid="{5439AD7C-5605-45CC-99D1-CCED24AF0E12}"/>
    <cellStyle name="Heading 3 2 7 2 3 4 3" xfId="15387" xr:uid="{F8120B26-7621-4785-8440-F434A886760F}"/>
    <cellStyle name="Heading 3 2 7 2 3 4 4" xfId="21675" xr:uid="{EC72E618-4B5E-4EAE-92FE-CCE1D371C996}"/>
    <cellStyle name="Heading 3 2 7 2 3 5" xfId="5228" xr:uid="{764102E6-1AFD-4FD4-B53E-273D01B7A9D4}"/>
    <cellStyle name="Heading 3 2 7 2 3 5 2" xfId="12104" xr:uid="{BF5B9BB6-9133-4D2E-BD7C-F05273128A40}"/>
    <cellStyle name="Heading 3 2 7 2 3 5 2 2" xfId="26337" xr:uid="{B2A15D2D-67BA-4694-B976-3B7DF3E8BA07}"/>
    <cellStyle name="Heading 3 2 7 2 3 5 3" xfId="18156" xr:uid="{DD794C34-2F70-438B-9281-8A1D9B97932D}"/>
    <cellStyle name="Heading 3 2 7 2 3 5 4" xfId="21500" xr:uid="{34A22938-7787-4B6F-82B7-B0B534150066}"/>
    <cellStyle name="Heading 3 2 7 2 3 6" xfId="4825" xr:uid="{D4D077A5-A404-4CD0-BD44-DB73242D92BB}"/>
    <cellStyle name="Heading 3 2 7 2 3 6 2" xfId="11703" xr:uid="{6B5EFDAF-DA18-4130-9E29-4B28F731A21D}"/>
    <cellStyle name="Heading 3 2 7 2 3 6 2 2" xfId="25936" xr:uid="{F4889376-D2F6-423B-BB90-991A927C98AD}"/>
    <cellStyle name="Heading 3 2 7 2 3 6 3" xfId="17753" xr:uid="{A84D92FE-58CB-4221-B108-087F82B851F1}"/>
    <cellStyle name="Heading 3 2 7 2 3 6 4" xfId="21169" xr:uid="{01E8C653-D4AF-4290-B0A0-59605F3CF02F}"/>
    <cellStyle name="Heading 3 2 7 2 3 7" xfId="7872" xr:uid="{6D0F3A18-BACB-44ED-B647-1EDF3DA1AB95}"/>
    <cellStyle name="Heading 3 2 7 2 3 7 2" xfId="20180" xr:uid="{57E4B6FA-BDC5-4A2F-9263-35C6963C77A4}"/>
    <cellStyle name="Heading 3 2 7 2 3 7 3" xfId="22162" xr:uid="{7CE8D60D-0D46-404E-B286-9E2D3BFC58E9}"/>
    <cellStyle name="Heading 3 2 7 2 3 8" xfId="8682" xr:uid="{2716E7AF-43B6-48E2-BCDF-908B56A390C6}"/>
    <cellStyle name="Heading 3 2 7 2 3 8 2" xfId="22930" xr:uid="{64454218-8CB9-4365-B24A-93F59AA3E01D}"/>
    <cellStyle name="Heading 3 2 7 2 3 9" xfId="14715" xr:uid="{C67D039E-1BFF-46AC-AEE5-4DE2A2596A21}"/>
    <cellStyle name="Heading 3 2 7 3" xfId="1209" xr:uid="{06D2ED69-8E8E-4970-A27C-9F2D60E0A45B}"/>
    <cellStyle name="Heading 3 2 7 3 2" xfId="1456" xr:uid="{3A053804-7684-4239-B925-FFBAC95D1D36}"/>
    <cellStyle name="Heading 3 2 7 3 2 10" xfId="14632" xr:uid="{B69B70AB-83B3-4816-AD5D-8E15379CA417}"/>
    <cellStyle name="Heading 3 2 7 3 2 11" xfId="14356" xr:uid="{15EB8BD6-75F8-4802-B6B1-610998B9337A}"/>
    <cellStyle name="Heading 3 2 7 3 2 2" xfId="3791" xr:uid="{1C8BA0A9-1D76-44A4-A3C7-E8AF0740C384}"/>
    <cellStyle name="Heading 3 2 7 3 2 2 2" xfId="7407" xr:uid="{D44E75C1-C303-4D02-BF7A-127F978A49A4}"/>
    <cellStyle name="Heading 3 2 7 3 2 2 2 2" xfId="13657" xr:uid="{61D0C797-12A2-4CD5-B40F-F4A746BA3B14}"/>
    <cellStyle name="Heading 3 2 7 3 2 2 2 2 2" xfId="27890" xr:uid="{96E8C8A1-0949-4A0C-9B0E-A47499641A6F}"/>
    <cellStyle name="Heading 3 2 7 3 2 2 2 3" xfId="19717" xr:uid="{07F31B3A-B50C-4ED0-AEC7-BC0CE55D6E88}"/>
    <cellStyle name="Heading 3 2 7 3 2 2 2 4" xfId="21991" xr:uid="{24AEAE34-28AD-472C-AD2F-D246E3FFA1C6}"/>
    <cellStyle name="Heading 3 2 7 3 2 2 3" xfId="10739" xr:uid="{56AE76C9-6637-4B26-B89B-F612B1707C76}"/>
    <cellStyle name="Heading 3 2 7 3 2 2 3 2" xfId="24974" xr:uid="{67D8D329-3383-4E0A-BEFB-E1B244868F66}"/>
    <cellStyle name="Heading 3 2 7 3 2 2 4" xfId="16766" xr:uid="{A66C7E75-1530-4995-8467-27C19DCDA3F3}"/>
    <cellStyle name="Heading 3 2 7 3 2 2 5" xfId="20696" xr:uid="{01962C48-2950-44F6-B916-AFD117D57116}"/>
    <cellStyle name="Heading 3 2 7 3 2 3" xfId="4379" xr:uid="{C3BB8CC9-3486-40FE-80E2-C79412B1CD55}"/>
    <cellStyle name="Heading 3 2 7 3 2 3 2" xfId="11280" xr:uid="{981019AB-53CB-4DE3-A443-3024A2E54116}"/>
    <cellStyle name="Heading 3 2 7 3 2 3 2 2" xfId="25515" xr:uid="{5F3361A9-5E42-448E-B1B0-F9CF2A2C43F6}"/>
    <cellStyle name="Heading 3 2 7 3 2 3 3" xfId="17307" xr:uid="{DBDB932D-5910-4BA8-A67E-E9B9A26D5E71}"/>
    <cellStyle name="Heading 3 2 7 3 2 3 4" xfId="20948" xr:uid="{BB89694B-43F7-4214-9A0B-9E06B7CA0E8B}"/>
    <cellStyle name="Heading 3 2 7 3 2 4" xfId="6112" xr:uid="{7BD78983-3345-4359-8038-75E6BB721149}"/>
    <cellStyle name="Heading 3 2 7 3 2 4 2" xfId="9443" xr:uid="{5E0FFF74-D159-4DEE-8F94-6B36D8C7A74D}"/>
    <cellStyle name="Heading 3 2 7 3 2 4 2 2" xfId="23683" xr:uid="{879E9013-E898-4D50-8FFE-86A43A1B399F}"/>
    <cellStyle name="Heading 3 2 7 3 2 4 3" xfId="15478" xr:uid="{6FBD848E-AA4A-4B66-B439-2B82F7E0EEEF}"/>
    <cellStyle name="Heading 3 2 7 3 2 4 4" xfId="21765" xr:uid="{D0F9D7C7-609E-47EA-8F6D-B6BCDD51CECE}"/>
    <cellStyle name="Heading 3 2 7 3 2 5" xfId="5143" xr:uid="{47ACE680-E4F4-4044-BD36-9EEC44105896}"/>
    <cellStyle name="Heading 3 2 7 3 2 5 2" xfId="12019" xr:uid="{73AB9E59-5A13-4F30-B011-4F489BAF52F9}"/>
    <cellStyle name="Heading 3 2 7 3 2 5 2 2" xfId="26252" xr:uid="{6F435D3A-8510-427F-866F-0CF2EC5986F3}"/>
    <cellStyle name="Heading 3 2 7 3 2 5 3" xfId="18071" xr:uid="{689CB103-35F7-4688-9EEB-28C8B9B0863E}"/>
    <cellStyle name="Heading 3 2 7 3 2 5 4" xfId="21415" xr:uid="{9E01C220-91C4-449D-B025-A9C763D00964}"/>
    <cellStyle name="Heading 3 2 7 3 2 6" xfId="4534" xr:uid="{AE62E39F-C857-48E2-B434-D95D87C788DD}"/>
    <cellStyle name="Heading 3 2 7 3 2 6 2" xfId="11430" xr:uid="{8AE7B4D3-5F54-47E3-8AA3-36A366C6B434}"/>
    <cellStyle name="Heading 3 2 7 3 2 6 2 2" xfId="25663" xr:uid="{22A1063D-7889-4AC7-A589-053BF734C111}"/>
    <cellStyle name="Heading 3 2 7 3 2 6 3" xfId="17462" xr:uid="{D145798E-A427-45C3-995C-BF46360D082F}"/>
    <cellStyle name="Heading 3 2 7 3 2 6 4" xfId="21075" xr:uid="{632B7BE6-DFF6-44DC-A16F-4A48B55BC049}"/>
    <cellStyle name="Heading 3 2 7 3 2 7" xfId="7870" xr:uid="{7DB5ED6D-9ACE-47B3-902F-06EE069A3261}"/>
    <cellStyle name="Heading 3 2 7 3 2 7 2" xfId="20178" xr:uid="{1C1AC478-CC33-43B7-88E6-C9A730211D2C}"/>
    <cellStyle name="Heading 3 2 7 3 2 7 3" xfId="22160" xr:uid="{9C165F55-77AA-428F-A3C5-91212160B385}"/>
    <cellStyle name="Heading 3 2 7 3 2 8" xfId="8597" xr:uid="{CB961FFE-E928-4BA6-93BB-866A6CA5606D}"/>
    <cellStyle name="Heading 3 2 7 3 2 8 2" xfId="22846" xr:uid="{A35AD03F-5572-4CB3-86B2-538BC21CC51B}"/>
    <cellStyle name="Heading 3 2 7 3 2 9" xfId="8378" xr:uid="{FF4E4049-4212-46ED-99B7-15DFBE0DC04D}"/>
    <cellStyle name="Heading 3 2 7 3 2 9 2" xfId="22633" xr:uid="{68513CCF-39B9-4641-BCFD-C35AFD66D54B}"/>
    <cellStyle name="Heading 3 2 7 3 3" xfId="2506" xr:uid="{9C679633-BF3A-42A6-8D1D-D02971937268}"/>
    <cellStyle name="Heading 3 2 7 3 3 10" xfId="20529" xr:uid="{210B55EB-6207-492E-98BB-6230656711A9}"/>
    <cellStyle name="Heading 3 2 7 3 3 2" xfId="3877" xr:uid="{5324E165-B6CF-45E5-9720-4AA8A01D4C60}"/>
    <cellStyle name="Heading 3 2 7 3 3 2 2" xfId="7492" xr:uid="{CD9CC796-F4DD-4743-A2B6-28A2F109ABDA}"/>
    <cellStyle name="Heading 3 2 7 3 3 2 2 2" xfId="13742" xr:uid="{5A5BC818-36E5-45FD-BA0C-32BC4F2BC76B}"/>
    <cellStyle name="Heading 3 2 7 3 3 2 2 2 2" xfId="27975" xr:uid="{8E956CEE-7F7D-4D15-860D-FFA0FCD8CCEC}"/>
    <cellStyle name="Heading 3 2 7 3 3 2 2 3" xfId="19802" xr:uid="{D618983F-C5BF-4F8D-8D78-4C3DAB92D8C7}"/>
    <cellStyle name="Heading 3 2 7 3 3 2 2 4" xfId="22076" xr:uid="{CEBAE0A3-0B42-4D8A-9235-FCC422BF873C}"/>
    <cellStyle name="Heading 3 2 7 3 3 2 3" xfId="10823" xr:uid="{B0376724-2D9C-4A70-A2B4-12909F691F3F}"/>
    <cellStyle name="Heading 3 2 7 3 3 2 3 2" xfId="25058" xr:uid="{C530EC02-4282-4C20-A771-7B730F2465B3}"/>
    <cellStyle name="Heading 3 2 7 3 3 2 4" xfId="16850" xr:uid="{05641DDB-0D6E-4FD0-A961-DF290C5CFDAA}"/>
    <cellStyle name="Heading 3 2 7 3 3 2 5" xfId="20780" xr:uid="{CF6256CC-5AA8-4059-9E7A-EF434AB5450B}"/>
    <cellStyle name="Heading 3 2 7 3 3 3" xfId="4463" xr:uid="{9C46DF5E-D7B6-4D5C-B3D4-1EBB5BEF2A41}"/>
    <cellStyle name="Heading 3 2 7 3 3 3 2" xfId="11364" xr:uid="{528E4F69-42B6-4039-84AD-9B8CFB33F98C}"/>
    <cellStyle name="Heading 3 2 7 3 3 3 2 2" xfId="25599" xr:uid="{8E3CC1FB-4AC1-42ED-B28B-729A84CEDEBC}"/>
    <cellStyle name="Heading 3 2 7 3 3 3 3" xfId="17391" xr:uid="{0D59A73D-3936-4BB8-A3E7-C30604D18C14}"/>
    <cellStyle name="Heading 3 2 7 3 3 3 4" xfId="21032" xr:uid="{ABEE92D1-0612-406D-9B1C-303BD4F13871}"/>
    <cellStyle name="Heading 3 2 7 3 3 4" xfId="6170" xr:uid="{E4B117CF-D697-41BF-BF5F-44080E24EF24}"/>
    <cellStyle name="Heading 3 2 7 3 3 4 2" xfId="9501" xr:uid="{77F9EF40-46A9-45C7-8F05-4D39A30D7790}"/>
    <cellStyle name="Heading 3 2 7 3 3 4 2 2" xfId="23741" xr:uid="{62504F67-D7E4-4D86-8751-FA21A3580F66}"/>
    <cellStyle name="Heading 3 2 7 3 3 4 3" xfId="15536" xr:uid="{AB9C48EC-0CE6-4CCC-811E-398718EA853C}"/>
    <cellStyle name="Heading 3 2 7 3 3 4 4" xfId="21819" xr:uid="{C450A698-495C-4691-8956-27D39A7E64DB}"/>
    <cellStyle name="Heading 3 2 7 3 3 5" xfId="5229" xr:uid="{B1FD4907-2C6A-4CA5-815A-DA138925D30F}"/>
    <cellStyle name="Heading 3 2 7 3 3 5 2" xfId="12105" xr:uid="{1CE91252-4FDD-4146-B581-12BEDD0A72AF}"/>
    <cellStyle name="Heading 3 2 7 3 3 5 2 2" xfId="26338" xr:uid="{12551481-9EB7-47FE-A531-C9289D179E4B}"/>
    <cellStyle name="Heading 3 2 7 3 3 5 3" xfId="18157" xr:uid="{A34F715B-7AA4-4243-86DF-0DE994ECDCE5}"/>
    <cellStyle name="Heading 3 2 7 3 3 5 4" xfId="21501" xr:uid="{38FCED86-6C55-44C0-A63D-EB723E8F2995}"/>
    <cellStyle name="Heading 3 2 7 3 3 6" xfId="5892" xr:uid="{6EDF2E03-96EC-4065-9DAF-8A788A51F814}"/>
    <cellStyle name="Heading 3 2 7 3 3 6 2" xfId="12391" xr:uid="{14843197-43E8-4033-927E-D35780D1643D}"/>
    <cellStyle name="Heading 3 2 7 3 3 6 2 2" xfId="26624" xr:uid="{0C099261-346E-4DA5-8A1B-31DB444D0770}"/>
    <cellStyle name="Heading 3 2 7 3 3 6 3" xfId="18450" xr:uid="{6B1148A0-EE1A-437F-B17A-FED5114560C6}"/>
    <cellStyle name="Heading 3 2 7 3 3 6 4" xfId="21583" xr:uid="{E2552A37-CE55-4C27-A943-A7F70E3AA71C}"/>
    <cellStyle name="Heading 3 2 7 3 3 7" xfId="7832" xr:uid="{2A30C939-128F-466C-87A8-EE92CB89BCC0}"/>
    <cellStyle name="Heading 3 2 7 3 3 7 2" xfId="20140" xr:uid="{FFA23692-1090-4586-9AB5-085F947A33E7}"/>
    <cellStyle name="Heading 3 2 7 3 3 7 3" xfId="22122" xr:uid="{A4A45C69-BF41-47B3-93F6-5BB7D0E3D8BE}"/>
    <cellStyle name="Heading 3 2 7 3 3 8" xfId="8683" xr:uid="{20445C89-F2EE-47EA-972E-A66AAE288FF7}"/>
    <cellStyle name="Heading 3 2 7 3 3 8 2" xfId="22931" xr:uid="{3D8BEF53-7C17-4D7E-AEE8-715D685E9DBE}"/>
    <cellStyle name="Heading 3 2 7 3 3 9" xfId="14716" xr:uid="{ECB7465B-DCC1-4A74-8883-606F5E658DC0}"/>
    <cellStyle name="Heading 3 2 7 4" xfId="1336" xr:uid="{0C20DABC-63F4-49B8-B199-D1677C4837FD}"/>
    <cellStyle name="Heading 3 2 7 4 10" xfId="14531" xr:uid="{0F81643A-AF2B-4F14-A014-37952AE9DC1A}"/>
    <cellStyle name="Heading 3 2 7 4 11" xfId="14772" xr:uid="{75D29037-2341-4EE1-A688-2AFA190BC6E6}"/>
    <cellStyle name="Heading 3 2 7 4 2" xfId="3688" xr:uid="{AB0F67A5-3F05-4D60-A46F-FA0D14F80C2B}"/>
    <cellStyle name="Heading 3 2 7 4 2 2" xfId="7306" xr:uid="{265AB840-CD17-4DAA-B399-A7331A7106E7}"/>
    <cellStyle name="Heading 3 2 7 4 2 2 2" xfId="13556" xr:uid="{E1405A89-CB45-4D0A-A6F4-67FB3484C1D0}"/>
    <cellStyle name="Heading 3 2 7 4 2 2 2 2" xfId="27789" xr:uid="{D397DFF9-24FF-4673-A19D-AE743780C005}"/>
    <cellStyle name="Heading 3 2 7 4 2 2 3" xfId="19616" xr:uid="{2B1077A1-8D4B-4661-ACC0-DD571E9E2F29}"/>
    <cellStyle name="Heading 3 2 7 4 2 2 4" xfId="21890" xr:uid="{8EB45570-C427-49B2-9B77-526923E22467}"/>
    <cellStyle name="Heading 3 2 7 4 2 3" xfId="10638" xr:uid="{49604E9D-D574-444A-AAB6-726E357AE48C}"/>
    <cellStyle name="Heading 3 2 7 4 2 3 2" xfId="24873" xr:uid="{68DB6E37-F4D0-4574-A21E-4468C805A18D}"/>
    <cellStyle name="Heading 3 2 7 4 2 4" xfId="16665" xr:uid="{388C24A3-CDF3-434F-AE45-EFEE4C37C854}"/>
    <cellStyle name="Heading 3 2 7 4 2 5" xfId="20595" xr:uid="{5F1AFEBD-CF9E-41B1-A698-B77F1D128805}"/>
    <cellStyle name="Heading 3 2 7 4 3" xfId="4278" xr:uid="{2E83564D-0834-49BA-BE69-DDC32E89397F}"/>
    <cellStyle name="Heading 3 2 7 4 3 2" xfId="11179" xr:uid="{9757E311-3CCD-4C8B-8931-62DEAD2EA147}"/>
    <cellStyle name="Heading 3 2 7 4 3 2 2" xfId="25414" xr:uid="{9F687411-0E13-495F-A214-7D5655B89329}"/>
    <cellStyle name="Heading 3 2 7 4 3 3" xfId="17206" xr:uid="{980041AF-D7F0-4237-9F1F-8E9A81576BB9}"/>
    <cellStyle name="Heading 3 2 7 4 3 4" xfId="20847" xr:uid="{267F68FD-0F7E-4731-997B-ABE804BF2AB2}"/>
    <cellStyle name="Heading 3 2 7 4 4" xfId="5821" xr:uid="{8D807038-0BC8-4108-A527-E775AB701977}"/>
    <cellStyle name="Heading 3 2 7 4 4 2" xfId="9167" xr:uid="{1489C3F8-9CDB-4E4A-903D-5413DBF9E986}"/>
    <cellStyle name="Heading 3 2 7 4 4 2 2" xfId="23409" xr:uid="{697FC42E-E422-4FC7-9BBA-9A6F7BCDEBC8}"/>
    <cellStyle name="Heading 3 2 7 4 4 3" xfId="15177" xr:uid="{E060F331-6CA4-4B46-BC59-1FFF6449EA9C}"/>
    <cellStyle name="Heading 3 2 7 4 4 4" xfId="21556" xr:uid="{B789879E-C8CF-4323-A895-1F9C670E5112}"/>
    <cellStyle name="Heading 3 2 7 4 5" xfId="5042" xr:uid="{DC1FD600-AD77-46D8-B72A-F22DA3F6555A}"/>
    <cellStyle name="Heading 3 2 7 4 5 2" xfId="11918" xr:uid="{A130036F-2A17-4404-A358-AE98D7A7D656}"/>
    <cellStyle name="Heading 3 2 7 4 5 2 2" xfId="26151" xr:uid="{25C77BB5-9307-470D-B7CE-411836A00981}"/>
    <cellStyle name="Heading 3 2 7 4 5 3" xfId="17970" xr:uid="{87E68D9E-8498-411F-9FEE-B097133D2671}"/>
    <cellStyle name="Heading 3 2 7 4 5 4" xfId="21314" xr:uid="{524C0D93-6203-4EA6-8862-5C1788234FB1}"/>
    <cellStyle name="Heading 3 2 7 4 6" xfId="4835" xr:uid="{F3B10035-9FF4-400A-A25B-0384CFAB3D10}"/>
    <cellStyle name="Heading 3 2 7 4 6 2" xfId="11713" xr:uid="{6A07EFE6-7299-4525-AE31-0142E62FDC9D}"/>
    <cellStyle name="Heading 3 2 7 4 6 2 2" xfId="25946" xr:uid="{180D2254-F198-4423-B78C-DE2225591D80}"/>
    <cellStyle name="Heading 3 2 7 4 6 3" xfId="17763" xr:uid="{9C5DB279-F4DD-4519-B61B-CF1680943636}"/>
    <cellStyle name="Heading 3 2 7 4 6 4" xfId="21179" xr:uid="{157A7515-8EAF-47BB-8C6B-C5A2CA7986A7}"/>
    <cellStyle name="Heading 3 2 7 4 7" xfId="7854" xr:uid="{5EC2FDEA-85FC-40DA-8119-60D367857FC4}"/>
    <cellStyle name="Heading 3 2 7 4 7 2" xfId="20162" xr:uid="{7A26BFE5-FE66-4B0B-855D-59E9F694D060}"/>
    <cellStyle name="Heading 3 2 7 4 7 3" xfId="22144" xr:uid="{D1A1962B-A549-4F42-A8A9-908562CD2A51}"/>
    <cellStyle name="Heading 3 2 7 4 8" xfId="8495" xr:uid="{54A403E7-8F6A-4353-80A3-9F2ED4324720}"/>
    <cellStyle name="Heading 3 2 7 4 8 2" xfId="22745" xr:uid="{B8FE6EB0-C4C1-479F-86DC-A2F3255BCEB2}"/>
    <cellStyle name="Heading 3 2 7 4 9" xfId="8905" xr:uid="{E5F06234-AA36-434F-BB12-3E0750EDF877}"/>
    <cellStyle name="Heading 3 2 7 4 9 2" xfId="23149" xr:uid="{97A1734C-1DAD-4A4B-A86D-3DD130406F9E}"/>
    <cellStyle name="Heading 3 2 7 5" xfId="2390" xr:uid="{776E2788-BCCF-41A0-8A2A-465065B5B8D7}"/>
    <cellStyle name="Heading 3 2 7 5 10" xfId="20430" xr:uid="{A1E26D3F-6621-4CD4-9975-EEB3BCABBA69}"/>
    <cellStyle name="Heading 3 2 7 5 2" xfId="3641" xr:uid="{D742F50C-F301-4756-928F-970A4E55C506}"/>
    <cellStyle name="Heading 3 2 7 5 2 2" xfId="7266" xr:uid="{F1D5445E-895B-4240-81EF-2CDA8D4F268C}"/>
    <cellStyle name="Heading 3 2 7 5 2 2 2" xfId="13516" xr:uid="{D10B0C89-35B1-4A5C-A9CD-C2F178C60813}"/>
    <cellStyle name="Heading 3 2 7 5 2 2 2 2" xfId="27749" xr:uid="{9DDA8699-E0F8-469F-8F5F-4026F5DEAF9B}"/>
    <cellStyle name="Heading 3 2 7 5 2 2 3" xfId="19576" xr:uid="{D63AA82E-A064-41CA-A075-53746E7DE085}"/>
    <cellStyle name="Heading 3 2 7 5 2 2 4" xfId="21850" xr:uid="{9B58BC7B-9A5E-4604-A0DE-6685B216B18C}"/>
    <cellStyle name="Heading 3 2 7 5 2 3" xfId="10599" xr:uid="{CFFFA43F-221F-412B-B075-6704E9F5AECE}"/>
    <cellStyle name="Heading 3 2 7 5 2 3 2" xfId="24835" xr:uid="{445E024E-4D06-4451-853A-853076CEFFE7}"/>
    <cellStyle name="Heading 3 2 7 5 2 4" xfId="16627" xr:uid="{7E99FF5C-5C87-4E72-98B7-58201D817EEB}"/>
    <cellStyle name="Heading 3 2 7 5 2 5" xfId="20557" xr:uid="{245DD137-23E0-4ACF-A851-74CBDDD4335E}"/>
    <cellStyle name="Heading 3 2 7 5 3" xfId="4240" xr:uid="{6A04A4F7-A7A7-4CBB-82D0-67ED40F5311B}"/>
    <cellStyle name="Heading 3 2 7 5 3 2" xfId="11141" xr:uid="{9067FE76-6770-47CC-86D0-66C78D3AA473}"/>
    <cellStyle name="Heading 3 2 7 5 3 2 2" xfId="25376" xr:uid="{3A50B814-1787-4425-A16E-92F7C3F6A966}"/>
    <cellStyle name="Heading 3 2 7 5 3 3" xfId="17168" xr:uid="{CEAC3197-EF80-47AB-8AC2-D31593E909A6}"/>
    <cellStyle name="Heading 3 2 7 5 3 4" xfId="20809" xr:uid="{BBAA89B1-759D-4EC6-9992-2DCECBF5BA2F}"/>
    <cellStyle name="Heading 3 2 7 5 4" xfId="5979" xr:uid="{6A2ACCF3-0465-4A4B-BEA4-3F9C42B075BA}"/>
    <cellStyle name="Heading 3 2 7 5 4 2" xfId="9310" xr:uid="{413BE2E8-154C-4A27-AE86-082A2E0ECE48}"/>
    <cellStyle name="Heading 3 2 7 5 4 2 2" xfId="23550" xr:uid="{7D9280CF-027F-4D77-B5B6-5798A344456B}"/>
    <cellStyle name="Heading 3 2 7 5 4 3" xfId="15345" xr:uid="{45C7174E-00ED-41C9-B378-36699D1196F1}"/>
    <cellStyle name="Heading 3 2 7 5 4 4" xfId="21637" xr:uid="{A05DD1E2-FCB4-4EF0-8357-F4670B37153A}"/>
    <cellStyle name="Heading 3 2 7 5 5" xfId="5001" xr:uid="{3DA7FCD3-8753-414A-8349-AA866D6C3E85}"/>
    <cellStyle name="Heading 3 2 7 5 5 2" xfId="11877" xr:uid="{4CB12653-FC28-403C-AF60-7B6E36BE8D95}"/>
    <cellStyle name="Heading 3 2 7 5 5 2 2" xfId="26110" xr:uid="{43BAC9C0-749D-4091-A1E7-9CAE1EE80C81}"/>
    <cellStyle name="Heading 3 2 7 5 5 3" xfId="17929" xr:uid="{61686C31-BA5C-433B-9A32-32043854161F}"/>
    <cellStyle name="Heading 3 2 7 5 5 4" xfId="21273" xr:uid="{40521A9A-5922-4FEE-9188-20DE169C026D}"/>
    <cellStyle name="Heading 3 2 7 5 6" xfId="4899" xr:uid="{0598574F-A9BD-44D9-9F52-6A83118A9828}"/>
    <cellStyle name="Heading 3 2 7 5 6 2" xfId="11775" xr:uid="{F9F0E072-65F5-4CCD-9669-4D173EC81E36}"/>
    <cellStyle name="Heading 3 2 7 5 6 2 2" xfId="26008" xr:uid="{66D20714-7506-43D8-A31C-149F48E6311E}"/>
    <cellStyle name="Heading 3 2 7 5 6 3" xfId="17827" xr:uid="{8109E8F4-B101-4A6B-B3B9-454F49B33E60}"/>
    <cellStyle name="Heading 3 2 7 5 6 4" xfId="21218" xr:uid="{9183A318-6992-4F40-B9B0-1D11DA06A995}"/>
    <cellStyle name="Heading 3 2 7 5 7" xfId="7929" xr:uid="{DE7C6374-CBB0-46D1-A678-63A442D4CAB5}"/>
    <cellStyle name="Heading 3 2 7 5 7 2" xfId="20237" xr:uid="{EE0B3107-4A25-4097-ACDC-B663B9A0DFDA}"/>
    <cellStyle name="Heading 3 2 7 5 7 3" xfId="22219" xr:uid="{69B7EDBB-389F-46D7-9E26-82E8D438F324}"/>
    <cellStyle name="Heading 3 2 7 5 8" xfId="8453" xr:uid="{5557D008-3C44-4A0C-81F3-00CC3B9C9994}"/>
    <cellStyle name="Heading 3 2 7 5 8 2" xfId="22704" xr:uid="{36C8F78B-3FD1-4EBE-97FC-E0620B7905D6}"/>
    <cellStyle name="Heading 3 2 7 5 9" xfId="14493" xr:uid="{356EAC10-4515-4CD5-93F4-9B744A8CEDA1}"/>
    <cellStyle name="Heading 3 2 8" xfId="1210" xr:uid="{F38624AE-DA67-4251-8156-0FB70FE94304}"/>
    <cellStyle name="Heading 3 2 8 2" xfId="1457" xr:uid="{893A19B2-8127-47A2-AB7E-6C9CBBD92556}"/>
    <cellStyle name="Heading 3 2 8 2 10" xfId="14633" xr:uid="{C95ED172-70D1-449B-9473-E9F385509DF1}"/>
    <cellStyle name="Heading 3 2 8 2 11" xfId="15239" xr:uid="{EAB0A27C-A373-4CC5-A655-483D7B45E5AC}"/>
    <cellStyle name="Heading 3 2 8 2 2" xfId="3792" xr:uid="{838BED9D-DC84-452C-B331-3A7C448D31EC}"/>
    <cellStyle name="Heading 3 2 8 2 2 2" xfId="7408" xr:uid="{7AFF301E-3FCE-4361-AF3C-7BFAB9ED6E3A}"/>
    <cellStyle name="Heading 3 2 8 2 2 2 2" xfId="13658" xr:uid="{A3E4C250-366A-4685-B361-D784C9F226DB}"/>
    <cellStyle name="Heading 3 2 8 2 2 2 2 2" xfId="27891" xr:uid="{E4216476-D06E-4566-BD84-F3B6E0D5592F}"/>
    <cellStyle name="Heading 3 2 8 2 2 2 3" xfId="19718" xr:uid="{BC427654-9FDB-4FED-8B80-6F6C8F0B6BEB}"/>
    <cellStyle name="Heading 3 2 8 2 2 2 4" xfId="21992" xr:uid="{D1D92683-BD12-45D3-B35E-98D19B0019FC}"/>
    <cellStyle name="Heading 3 2 8 2 2 3" xfId="10740" xr:uid="{E104F877-6472-46AB-9885-D15E3E0C4B14}"/>
    <cellStyle name="Heading 3 2 8 2 2 3 2" xfId="24975" xr:uid="{C0F2D25C-2CDA-404C-84F4-5814CA8BD660}"/>
    <cellStyle name="Heading 3 2 8 2 2 4" xfId="16767" xr:uid="{90CF4867-0129-4191-BD6B-75318507E336}"/>
    <cellStyle name="Heading 3 2 8 2 2 5" xfId="20697" xr:uid="{DA896E6F-BED1-44B8-BEB2-4050D1AECCEC}"/>
    <cellStyle name="Heading 3 2 8 2 3" xfId="4380" xr:uid="{7A90DAD2-38FA-4AAC-B293-09A0056D0B06}"/>
    <cellStyle name="Heading 3 2 8 2 3 2" xfId="11281" xr:uid="{6AA233C0-AF69-4008-9614-D4A2E52C71AB}"/>
    <cellStyle name="Heading 3 2 8 2 3 2 2" xfId="25516" xr:uid="{A7EEB65E-854A-4045-BB1F-1901F09B6B51}"/>
    <cellStyle name="Heading 3 2 8 2 3 3" xfId="17308" xr:uid="{17EE147B-DE8A-46A5-91E6-FA3689183B1B}"/>
    <cellStyle name="Heading 3 2 8 2 3 4" xfId="20949" xr:uid="{14C47F6F-08B1-4241-9AE8-F1FFADA88090}"/>
    <cellStyle name="Heading 3 2 8 2 4" xfId="5965" xr:uid="{4737C98B-1B7B-41F2-8E1B-65189D33E2D0}"/>
    <cellStyle name="Heading 3 2 8 2 4 2" xfId="9296" xr:uid="{2AD81DEC-0C15-44BB-810D-4DC14881A405}"/>
    <cellStyle name="Heading 3 2 8 2 4 2 2" xfId="23536" xr:uid="{8C9991F0-FD70-47AD-B6AC-22E6A4984816}"/>
    <cellStyle name="Heading 3 2 8 2 4 3" xfId="15331" xr:uid="{811D4399-7964-4551-BAFC-99A3FCE6B601}"/>
    <cellStyle name="Heading 3 2 8 2 4 4" xfId="21623" xr:uid="{4DA8E0D8-AD08-4CE8-B987-6EA6EA45BF1A}"/>
    <cellStyle name="Heading 3 2 8 2 5" xfId="5144" xr:uid="{1A39CEF6-AE92-4DA3-8541-DCA66C00C31E}"/>
    <cellStyle name="Heading 3 2 8 2 5 2" xfId="12020" xr:uid="{54351633-BFF5-48DE-B362-B2CACA80CB8E}"/>
    <cellStyle name="Heading 3 2 8 2 5 2 2" xfId="26253" xr:uid="{E6E44835-1FF5-477E-9BEC-F3647AFBA348}"/>
    <cellStyle name="Heading 3 2 8 2 5 3" xfId="18072" xr:uid="{8C29F40A-DA44-4F23-B4DA-1A3E89645A98}"/>
    <cellStyle name="Heading 3 2 8 2 5 4" xfId="21416" xr:uid="{AEB5D43F-526F-421D-B9B3-D0773C64FA4C}"/>
    <cellStyle name="Heading 3 2 8 2 6" xfId="5249" xr:uid="{6B9D6A17-C1BF-4C8B-9B3E-7D0B9E1774F2}"/>
    <cellStyle name="Heading 3 2 8 2 6 2" xfId="12123" xr:uid="{E28EE811-3B19-4EDF-87C2-E5C6B5DDBF7F}"/>
    <cellStyle name="Heading 3 2 8 2 6 2 2" xfId="26356" xr:uid="{1878498D-904A-4945-B503-36215BB4463F}"/>
    <cellStyle name="Heading 3 2 8 2 6 3" xfId="18177" xr:uid="{DE59D595-30E1-4BA6-A1D8-3F9C0EF5A549}"/>
    <cellStyle name="Heading 3 2 8 2 6 4" xfId="21514" xr:uid="{DD730716-10B0-46A2-8ADA-171A779563B2}"/>
    <cellStyle name="Heading 3 2 8 2 7" xfId="7849" xr:uid="{602254C4-AFCF-484D-841E-0062813D57D0}"/>
    <cellStyle name="Heading 3 2 8 2 7 2" xfId="20157" xr:uid="{F33977F3-6059-4A4A-A0F3-733A67417A82}"/>
    <cellStyle name="Heading 3 2 8 2 7 3" xfId="22139" xr:uid="{0A9BD3EC-ACAF-4B81-AAD7-BE3D34066924}"/>
    <cellStyle name="Heading 3 2 8 2 8" xfId="8598" xr:uid="{D7F71396-C89C-45C5-891C-6E29018FBE35}"/>
    <cellStyle name="Heading 3 2 8 2 8 2" xfId="22847" xr:uid="{CC9F4B1C-FB29-4BF1-975B-00A4F945BDFA}"/>
    <cellStyle name="Heading 3 2 8 2 9" xfId="8381" xr:uid="{59EE96EA-50BF-4295-BBA5-ECD7D5D943D5}"/>
    <cellStyle name="Heading 3 2 8 2 9 2" xfId="22635" xr:uid="{4E98BA2E-532D-4478-9D70-BBE05C6CF27E}"/>
    <cellStyle name="Heading 3 2 8 3" xfId="2412" xr:uid="{47BA8FC6-F7EB-409C-A552-BF683D6E8539}"/>
    <cellStyle name="Heading 3 2 8 3 10" xfId="20447" xr:uid="{27B79ED2-2157-4019-8BEB-23C656C33503}"/>
    <cellStyle name="Heading 3 2 8 3 2" xfId="3878" xr:uid="{C56DE7F0-3546-4AD7-AB1C-191F56F2F569}"/>
    <cellStyle name="Heading 3 2 8 3 2 2" xfId="7493" xr:uid="{AAB5E032-5A76-4487-88B6-55D2B15AA97C}"/>
    <cellStyle name="Heading 3 2 8 3 2 2 2" xfId="13743" xr:uid="{97B6A250-D9AC-43A8-BB0C-1B639EA900CE}"/>
    <cellStyle name="Heading 3 2 8 3 2 2 2 2" xfId="27976" xr:uid="{8007048B-CE0D-4810-BCFD-C42B22FA5A2C}"/>
    <cellStyle name="Heading 3 2 8 3 2 2 3" xfId="19803" xr:uid="{48A4B255-53D0-4CB8-A520-04D5E98FE226}"/>
    <cellStyle name="Heading 3 2 8 3 2 2 4" xfId="22077" xr:uid="{E44C719B-0366-49BA-8BF9-CF60B005DF05}"/>
    <cellStyle name="Heading 3 2 8 3 2 3" xfId="10824" xr:uid="{1B5B274F-265A-4459-8D8F-01CB64C70985}"/>
    <cellStyle name="Heading 3 2 8 3 2 3 2" xfId="25059" xr:uid="{39E2204E-DDA8-44F9-8FCE-49F66969E9A5}"/>
    <cellStyle name="Heading 3 2 8 3 2 4" xfId="16851" xr:uid="{AFFA163E-8F6B-46EE-BC95-C7E323E6559C}"/>
    <cellStyle name="Heading 3 2 8 3 2 5" xfId="20781" xr:uid="{B5B1F069-0BC6-4425-9ED6-A399A1320D34}"/>
    <cellStyle name="Heading 3 2 8 3 3" xfId="4464" xr:uid="{B7B95E26-69E3-48BF-B17E-5E999840E194}"/>
    <cellStyle name="Heading 3 2 8 3 3 2" xfId="11365" xr:uid="{0894A754-327C-4C59-A794-32837AC822CE}"/>
    <cellStyle name="Heading 3 2 8 3 3 2 2" xfId="25600" xr:uid="{00B2BF23-CA64-4F9E-8659-44E027F01AF4}"/>
    <cellStyle name="Heading 3 2 8 3 3 3" xfId="17392" xr:uid="{4C6F50DB-3BFF-4894-8B76-926D61D11A5E}"/>
    <cellStyle name="Heading 3 2 8 3 3 4" xfId="21033" xr:uid="{8A9B0898-DC91-4F44-A4D5-57F98F306CC8}"/>
    <cellStyle name="Heading 3 2 8 3 4" xfId="6019" xr:uid="{EFEBA5C5-CB80-42AB-89CD-4EA43D46AC7D}"/>
    <cellStyle name="Heading 3 2 8 3 4 2" xfId="9350" xr:uid="{FE17B37B-44DD-4188-B920-E6D84438E556}"/>
    <cellStyle name="Heading 3 2 8 3 4 2 2" xfId="23590" xr:uid="{A6F32225-425C-43B2-87CA-BB1804F1BA05}"/>
    <cellStyle name="Heading 3 2 8 3 4 3" xfId="15385" xr:uid="{B5E367E7-097E-4A44-BC55-3A67D70B3FD9}"/>
    <cellStyle name="Heading 3 2 8 3 4 4" xfId="21673" xr:uid="{938CB4C8-F950-4DB5-AB60-AE69440E4BB9}"/>
    <cellStyle name="Heading 3 2 8 3 5" xfId="5230" xr:uid="{EB166FDD-5400-470A-951B-792F742F91EB}"/>
    <cellStyle name="Heading 3 2 8 3 5 2" xfId="12106" xr:uid="{8B9D969C-048D-4B4D-9997-3F7F3475D40C}"/>
    <cellStyle name="Heading 3 2 8 3 5 2 2" xfId="26339" xr:uid="{EAD9781C-2449-4113-BC88-37423A8C39C7}"/>
    <cellStyle name="Heading 3 2 8 3 5 3" xfId="18158" xr:uid="{641C41CD-10BD-403A-8E72-C04DBF872838}"/>
    <cellStyle name="Heading 3 2 8 3 5 4" xfId="21502" xr:uid="{CD6C85C7-CF00-4931-8FAE-FFF85C2DF6F7}"/>
    <cellStyle name="Heading 3 2 8 3 6" xfId="4754" xr:uid="{E14161E5-1E13-4871-B23A-EA66E32253C0}"/>
    <cellStyle name="Heading 3 2 8 3 6 2" xfId="11634" xr:uid="{DAD926D0-EEAA-42AD-875A-DD4F9B9B3C7A}"/>
    <cellStyle name="Heading 3 2 8 3 6 2 2" xfId="25867" xr:uid="{3937CAD6-516B-4B69-BF57-7D7988575AD6}"/>
    <cellStyle name="Heading 3 2 8 3 6 3" xfId="17682" xr:uid="{2B85DBEB-3FD6-451C-B04D-CFD282A4DA66}"/>
    <cellStyle name="Heading 3 2 8 3 6 4" xfId="21155" xr:uid="{BE6F66EF-FE40-42D5-94F7-764434D52733}"/>
    <cellStyle name="Heading 3 2 8 3 7" xfId="7944" xr:uid="{FC22A758-7ACE-4655-9711-0F4ACA86BE91}"/>
    <cellStyle name="Heading 3 2 8 3 7 2" xfId="20252" xr:uid="{7F526A76-755F-49CB-86FE-50100AED88BF}"/>
    <cellStyle name="Heading 3 2 8 3 7 3" xfId="22234" xr:uid="{9AAC85B8-7B62-4E3B-A2EB-2C0265180EAA}"/>
    <cellStyle name="Heading 3 2 8 3 8" xfId="8684" xr:uid="{9799C4B3-3C59-48FA-BCEF-E7B276DCFC95}"/>
    <cellStyle name="Heading 3 2 8 3 8 2" xfId="22932" xr:uid="{97028EA2-260E-4270-8018-A9BC0D0081C4}"/>
    <cellStyle name="Heading 3 2 8 3 9" xfId="14717" xr:uid="{EA254252-92F2-415B-A242-2D7FB9FACF59}"/>
    <cellStyle name="Heading 3 2 9" xfId="1211" xr:uid="{57FEA759-0D30-486D-9B69-6AD429E901BC}"/>
    <cellStyle name="Heading 3 2 9 2" xfId="1458" xr:uid="{45DEB811-F493-417F-9871-9DCC4C438C28}"/>
    <cellStyle name="Heading 3 2 9 2 10" xfId="14634" xr:uid="{80A4B29C-CA08-49E8-966E-282D8BADD0EB}"/>
    <cellStyle name="Heading 3 2 9 2 11" xfId="14288" xr:uid="{4256F2FE-A8FC-4963-81C0-A095E67CE79E}"/>
    <cellStyle name="Heading 3 2 9 2 2" xfId="3793" xr:uid="{2FF67FDB-61DC-4F23-A886-4165AAE6CCF6}"/>
    <cellStyle name="Heading 3 2 9 2 2 2" xfId="7409" xr:uid="{97557698-8A9F-40E2-A06B-7E231F8E8531}"/>
    <cellStyle name="Heading 3 2 9 2 2 2 2" xfId="13659" xr:uid="{EE91E203-09EB-462C-AEE1-42ED6D7DC516}"/>
    <cellStyle name="Heading 3 2 9 2 2 2 2 2" xfId="27892" xr:uid="{15B9C164-E870-4420-B27E-24897496990D}"/>
    <cellStyle name="Heading 3 2 9 2 2 2 3" xfId="19719" xr:uid="{49F5DD98-F059-452D-BBF5-D92161054BCB}"/>
    <cellStyle name="Heading 3 2 9 2 2 2 4" xfId="21993" xr:uid="{526F81BE-E9E9-44D8-B964-9D0BA0B1463E}"/>
    <cellStyle name="Heading 3 2 9 2 2 3" xfId="10741" xr:uid="{093349E8-2C4F-474B-A590-120D3A1006E5}"/>
    <cellStyle name="Heading 3 2 9 2 2 3 2" xfId="24976" xr:uid="{30FE7108-B068-4EBF-8977-D000719DD34B}"/>
    <cellStyle name="Heading 3 2 9 2 2 4" xfId="16768" xr:uid="{742D02DC-BA6D-487F-8241-782D3403B560}"/>
    <cellStyle name="Heading 3 2 9 2 2 5" xfId="20698" xr:uid="{31A0FB4D-0F71-4907-A1BB-EC7EA37AB337}"/>
    <cellStyle name="Heading 3 2 9 2 3" xfId="4381" xr:uid="{4C495C72-F0F7-4305-A132-43F02B6E9621}"/>
    <cellStyle name="Heading 3 2 9 2 3 2" xfId="11282" xr:uid="{452EA61B-FE85-49AD-84F3-1ED57548A6EF}"/>
    <cellStyle name="Heading 3 2 9 2 3 2 2" xfId="25517" xr:uid="{23D427F3-35C6-45EB-902F-98CC36A7162E}"/>
    <cellStyle name="Heading 3 2 9 2 3 3" xfId="17309" xr:uid="{C0E04B21-9B8E-4193-8A15-77D7E71C993C}"/>
    <cellStyle name="Heading 3 2 9 2 3 4" xfId="20950" xr:uid="{9717ED14-0FF7-4324-85DB-FDEEB45A3ADE}"/>
    <cellStyle name="Heading 3 2 9 2 4" xfId="5993" xr:uid="{7AB0D753-807F-4AAE-B507-32A89489B49F}"/>
    <cellStyle name="Heading 3 2 9 2 4 2" xfId="9324" xr:uid="{1667F77C-A34E-407C-A034-60D6A5604D05}"/>
    <cellStyle name="Heading 3 2 9 2 4 2 2" xfId="23564" xr:uid="{5EA74EF1-1FC7-4D89-9575-FC227B3095C7}"/>
    <cellStyle name="Heading 3 2 9 2 4 3" xfId="15359" xr:uid="{1B71A636-ED58-4532-BE7C-659F4C88F64F}"/>
    <cellStyle name="Heading 3 2 9 2 4 4" xfId="21648" xr:uid="{A1D559D3-4270-40AE-A11D-CD1B1B9D429A}"/>
    <cellStyle name="Heading 3 2 9 2 5" xfId="5145" xr:uid="{EBF45B3D-3C64-443B-9B67-944E393BD6C0}"/>
    <cellStyle name="Heading 3 2 9 2 5 2" xfId="12021" xr:uid="{3912CE15-B080-4AA4-8646-D8D9BE25A099}"/>
    <cellStyle name="Heading 3 2 9 2 5 2 2" xfId="26254" xr:uid="{073B2846-D762-4447-A529-43AA33246F20}"/>
    <cellStyle name="Heading 3 2 9 2 5 3" xfId="18073" xr:uid="{613B1626-05AB-42A5-9D54-ECE12BBD8B05}"/>
    <cellStyle name="Heading 3 2 9 2 5 4" xfId="21417" xr:uid="{75272FEA-202F-4B4B-9FAB-4DACD898B7A2}"/>
    <cellStyle name="Heading 3 2 9 2 6" xfId="4512" xr:uid="{AE735B82-6027-4438-A601-B4EC90CC489B}"/>
    <cellStyle name="Heading 3 2 9 2 6 2" xfId="11408" xr:uid="{6C60CC2E-AB07-4A33-8417-58403C2C3DC4}"/>
    <cellStyle name="Heading 3 2 9 2 6 2 2" xfId="25641" xr:uid="{4B63D28F-E37E-44B0-87CE-376514A1B7E9}"/>
    <cellStyle name="Heading 3 2 9 2 6 3" xfId="17440" xr:uid="{CEEF9054-6F34-4BF3-A82F-5FCA834B73AA}"/>
    <cellStyle name="Heading 3 2 9 2 6 4" xfId="21053" xr:uid="{C9FA2510-EC0A-471A-BEE7-86896D98E47F}"/>
    <cellStyle name="Heading 3 2 9 2 7" xfId="7949" xr:uid="{E25ED749-B583-49DA-8F65-A9363B4717A7}"/>
    <cellStyle name="Heading 3 2 9 2 7 2" xfId="20257" xr:uid="{662013C9-B2A9-4F1B-8E42-CB15EEB48DBB}"/>
    <cellStyle name="Heading 3 2 9 2 7 3" xfId="22239" xr:uid="{6C52FE20-0A84-4297-A016-423ACF4C9C54}"/>
    <cellStyle name="Heading 3 2 9 2 8" xfId="8599" xr:uid="{5E51F627-8575-4BC1-9C83-B6BA1FC3EC29}"/>
    <cellStyle name="Heading 3 2 9 2 8 2" xfId="22848" xr:uid="{18C453FA-CA6B-4943-962A-AFFC182C2D10}"/>
    <cellStyle name="Heading 3 2 9 2 9" xfId="8344" xr:uid="{6FA56B0D-20D5-484D-9820-D0A44F354080}"/>
    <cellStyle name="Heading 3 2 9 2 9 2" xfId="22600" xr:uid="{F598CCB9-7E17-4446-B50B-5685DD64AE1D}"/>
    <cellStyle name="Heading 3 2 9 3" xfId="2428" xr:uid="{8848EC36-22BA-4F9B-B03E-F6B29D6B7CCC}"/>
    <cellStyle name="Heading 3 2 9 3 10" xfId="20462" xr:uid="{E037D076-3277-4C85-BD1F-454B786F789D}"/>
    <cellStyle name="Heading 3 2 9 3 2" xfId="3879" xr:uid="{0E9FEB5C-C9CC-4828-A814-CC73633F2F68}"/>
    <cellStyle name="Heading 3 2 9 3 2 2" xfId="7494" xr:uid="{233BE41B-EDD6-4CDB-99A6-AA975782D7D6}"/>
    <cellStyle name="Heading 3 2 9 3 2 2 2" xfId="13744" xr:uid="{02993A84-6C5C-496E-A2D2-14CD91138371}"/>
    <cellStyle name="Heading 3 2 9 3 2 2 2 2" xfId="27977" xr:uid="{76498E9C-C7C8-4AD8-ABA2-66DB9022BACC}"/>
    <cellStyle name="Heading 3 2 9 3 2 2 3" xfId="19804" xr:uid="{0DE6723D-EE42-4EDE-9071-8829A7A3DEED}"/>
    <cellStyle name="Heading 3 2 9 3 2 2 4" xfId="22078" xr:uid="{CD0A04B6-FD05-4D05-BB42-34216BCA4F42}"/>
    <cellStyle name="Heading 3 2 9 3 2 3" xfId="10825" xr:uid="{F13C11DB-8B2C-423E-B22A-89D9D1BE91E4}"/>
    <cellStyle name="Heading 3 2 9 3 2 3 2" xfId="25060" xr:uid="{35FB1A30-6B4A-448F-9651-FFAB40D9E9FC}"/>
    <cellStyle name="Heading 3 2 9 3 2 4" xfId="16852" xr:uid="{1700D221-7858-4F00-B813-EE8447808344}"/>
    <cellStyle name="Heading 3 2 9 3 2 5" xfId="20782" xr:uid="{B3A1511D-38E1-47E1-8FAD-D670C9A2547F}"/>
    <cellStyle name="Heading 3 2 9 3 3" xfId="4465" xr:uid="{18D1EE90-8F44-43CD-896B-921C4A81C723}"/>
    <cellStyle name="Heading 3 2 9 3 3 2" xfId="11366" xr:uid="{22BB53DB-FDA9-430D-8B17-A885D6C8527A}"/>
    <cellStyle name="Heading 3 2 9 3 3 2 2" xfId="25601" xr:uid="{9213D379-3223-467C-824D-ED6B4B4A9148}"/>
    <cellStyle name="Heading 3 2 9 3 3 3" xfId="17393" xr:uid="{08316FAB-6568-4CCD-9595-C280ABBD1932}"/>
    <cellStyle name="Heading 3 2 9 3 3 4" xfId="21034" xr:uid="{FC39084A-74C6-4A67-8279-5F80F762F4F9}"/>
    <cellStyle name="Heading 3 2 9 3 4" xfId="6046" xr:uid="{B9BB33E0-0F49-4E7D-BB00-92EB70703193}"/>
    <cellStyle name="Heading 3 2 9 3 4 2" xfId="9377" xr:uid="{E721EBFA-BD30-485B-B7EB-FD593B2FEF23}"/>
    <cellStyle name="Heading 3 2 9 3 4 2 2" xfId="23617" xr:uid="{3F6AE5FB-FAFC-4B0D-8257-4F0B409738AA}"/>
    <cellStyle name="Heading 3 2 9 3 4 3" xfId="15412" xr:uid="{B7031C55-ECF4-4EE9-B7D5-78E012ADBEDB}"/>
    <cellStyle name="Heading 3 2 9 3 4 4" xfId="21700" xr:uid="{EE5A997F-7724-4F95-B97B-ED6BAFB35B5E}"/>
    <cellStyle name="Heading 3 2 9 3 5" xfId="5231" xr:uid="{03AD07CE-2D3C-417B-B650-D6294386C05D}"/>
    <cellStyle name="Heading 3 2 9 3 5 2" xfId="12107" xr:uid="{6FE31B25-85D1-4A74-832C-4D14057B4B7C}"/>
    <cellStyle name="Heading 3 2 9 3 5 2 2" xfId="26340" xr:uid="{C0355FA4-4F4F-4502-A60B-03F462E41CF2}"/>
    <cellStyle name="Heading 3 2 9 3 5 3" xfId="18159" xr:uid="{18A3E5E1-D22D-40A5-8AE8-76DB03B86B6C}"/>
    <cellStyle name="Heading 3 2 9 3 5 4" xfId="21503" xr:uid="{C0B233C4-CB33-4B07-83A6-816181003A55}"/>
    <cellStyle name="Heading 3 2 9 3 6" xfId="5925" xr:uid="{4BF5E584-0876-45A3-98BF-55EC0A751CC3}"/>
    <cellStyle name="Heading 3 2 9 3 6 2" xfId="12422" xr:uid="{0ED2C4D2-5425-48DB-9EF1-3DC6056F8B29}"/>
    <cellStyle name="Heading 3 2 9 3 6 2 2" xfId="26655" xr:uid="{1012CC48-8087-4EA7-8764-81D885E50BEF}"/>
    <cellStyle name="Heading 3 2 9 3 6 3" xfId="18482" xr:uid="{9C2B69E8-6224-4A59-9B59-6C036E51E215}"/>
    <cellStyle name="Heading 3 2 9 3 6 4" xfId="21589" xr:uid="{E5618819-03C8-4645-8FE8-37FD5F9C6E5E}"/>
    <cellStyle name="Heading 3 2 9 3 7" xfId="7874" xr:uid="{FB125D33-DFBA-4FA8-98F3-753B8F960E44}"/>
    <cellStyle name="Heading 3 2 9 3 7 2" xfId="20182" xr:uid="{ACDFA920-D01F-49C0-84FA-BECBD8F2CFA5}"/>
    <cellStyle name="Heading 3 2 9 3 7 3" xfId="22164" xr:uid="{9F86FA00-C0D7-4BB7-8A39-635BB8EA7BA8}"/>
    <cellStyle name="Heading 3 2 9 3 8" xfId="8685" xr:uid="{B3596635-A996-4E28-94FE-36F1842FB53D}"/>
    <cellStyle name="Heading 3 2 9 3 8 2" xfId="22933" xr:uid="{5E7B575C-3C7B-4874-BC4F-2BCFCF0DB50A}"/>
    <cellStyle name="Heading 3 2 9 3 9" xfId="14718" xr:uid="{664A8AC7-DBFB-43A5-83C4-545CD767371B}"/>
    <cellStyle name="Heading 3 20" xfId="31369" xr:uid="{D05E2EB7-A964-4642-9ADB-DB2B9F6937B5}"/>
    <cellStyle name="Heading 3 20 2" xfId="32223" xr:uid="{E77F7D01-DAD5-4ADF-A6A5-6E952CFC4BA4}"/>
    <cellStyle name="Heading 3 21" xfId="31370" xr:uid="{2CDA6A56-44ED-4076-874B-D83706C5A88E}"/>
    <cellStyle name="Heading 3 21 2" xfId="32224" xr:uid="{62CA0C62-E2BA-425E-ADE0-EED1D83C82B3}"/>
    <cellStyle name="Heading 3 22" xfId="31371" xr:uid="{1656804E-DC96-4862-AD2D-612D7E0ABB8B}"/>
    <cellStyle name="Heading 3 22 2" xfId="32225" xr:uid="{C7D22802-ABEB-48D9-AD94-C426FE1095DD}"/>
    <cellStyle name="Heading 3 23" xfId="31372" xr:uid="{CB5A129B-DA5E-41D3-89B1-A3ACA3092AE1}"/>
    <cellStyle name="Heading 3 23 2" xfId="32226" xr:uid="{1B7BBE8D-73D8-493C-A644-307A531B793E}"/>
    <cellStyle name="Heading 3 24" xfId="31373" xr:uid="{59A81EA6-A88D-4316-8F3D-B9E8827FF34E}"/>
    <cellStyle name="Heading 3 24 2" xfId="32227" xr:uid="{1D55B364-F40A-417B-8EB8-9A5DE9415D37}"/>
    <cellStyle name="Heading 3 25" xfId="1219" xr:uid="{1DE7BC82-4FD6-4709-84E8-2F80619DCBCD}"/>
    <cellStyle name="Heading 3 3" xfId="388" xr:uid="{1E668461-CC3B-4E7E-AA28-74D43FABF9CC}"/>
    <cellStyle name="Heading 3 3 2" xfId="968" xr:uid="{ECEDCB4E-A404-4023-8E07-F76A35F5EBB4}"/>
    <cellStyle name="Heading 3 3 2 2" xfId="31376" xr:uid="{D56ADB4B-46DC-4012-B3E9-C641E54D9EB0}"/>
    <cellStyle name="Heading 3 3 2 3" xfId="31375" xr:uid="{D9F1A8E1-8E70-4A04-B807-07B0FD782999}"/>
    <cellStyle name="Heading 3 3 2 4" xfId="32229" xr:uid="{E0373B92-A380-4082-B78F-AA51E5219727}"/>
    <cellStyle name="Heading 3 3 3" xfId="31374" xr:uid="{504DC1EC-3988-4590-94F7-8072DE639E29}"/>
    <cellStyle name="Heading 3 3 3 2" xfId="32228" xr:uid="{25D7E20E-AE9A-45D4-8397-5FBC26A34552}"/>
    <cellStyle name="Heading 3 4" xfId="142" xr:uid="{97694E08-19CF-4739-91D1-DE8DCB9A5BB4}"/>
    <cellStyle name="Heading 3 4 2" xfId="31378" xr:uid="{6D43C89A-9A85-44E3-ACB7-8E2E9C3CA413}"/>
    <cellStyle name="Heading 3 4 2 2" xfId="32231" xr:uid="{14A866B3-4D36-45D8-A32E-BACB6F6D3B22}"/>
    <cellStyle name="Heading 3 4 3" xfId="31379" xr:uid="{06B710FA-C4D7-45C9-8D2F-FC67708BD9D7}"/>
    <cellStyle name="Heading 3 4 3 2" xfId="32232" xr:uid="{F528AB33-AED6-487D-BBD7-5A5E521D3ED9}"/>
    <cellStyle name="Heading 3 4 4" xfId="31380" xr:uid="{984B3704-09F2-4579-B3E7-06BBF87AE56B}"/>
    <cellStyle name="Heading 3 4 4 2" xfId="32233" xr:uid="{E1BCED8F-B796-475F-84C2-11D9E3024509}"/>
    <cellStyle name="Heading 3 4 5" xfId="31381" xr:uid="{5830D2BE-CB7F-4397-9D1D-5681B62C91E3}"/>
    <cellStyle name="Heading 3 4 5 2" xfId="32234" xr:uid="{7C67443D-C0AF-4A21-9253-146EDE332CDB}"/>
    <cellStyle name="Heading 3 4 6" xfId="31382" xr:uid="{717B6545-D926-4224-A0FE-1AE584419C17}"/>
    <cellStyle name="Heading 3 4 6 2" xfId="32235" xr:uid="{6FD3EB97-1DB0-4D4E-B855-694C74FD0BFC}"/>
    <cellStyle name="Heading 3 4 7" xfId="31377" xr:uid="{6CA49A6D-FC5A-4197-A10F-6183600E0ABD}"/>
    <cellStyle name="Heading 3 4 7 2" xfId="32230" xr:uid="{551A7605-A99D-46F0-90A2-C120109CE4B8}"/>
    <cellStyle name="Heading 3 5" xfId="31383" xr:uid="{2EEB6E05-96AC-4562-A832-731714813BC6}"/>
    <cellStyle name="Heading 3 5 2" xfId="31384" xr:uid="{CBE4C27C-65EE-41A3-8462-15B83AC84D82}"/>
    <cellStyle name="Heading 3 5 3" xfId="32236" xr:uid="{34DA40AF-8CAD-49A3-984B-5B6DA617450B}"/>
    <cellStyle name="Heading 3 6" xfId="31385" xr:uid="{E5DD6C5A-2E0D-4123-AADD-D692CCC0D81D}"/>
    <cellStyle name="Heading 3 6 2" xfId="32237" xr:uid="{228F600B-4AD7-4E02-9720-85E2E8BE9070}"/>
    <cellStyle name="Heading 3 7" xfId="31386" xr:uid="{F2E9CB09-F22C-4696-B3FC-50306F2CB97A}"/>
    <cellStyle name="Heading 3 7 2" xfId="32238" xr:uid="{1FD76AFC-D536-49A7-8DE1-1714CA073B32}"/>
    <cellStyle name="Heading 3 8" xfId="31387" xr:uid="{47BB974C-C86D-4AE1-9FB0-1651D87F4548}"/>
    <cellStyle name="Heading 3 8 2" xfId="32239" xr:uid="{CA9BA3EB-BC1E-4D5C-B79F-CD553063E5C9}"/>
    <cellStyle name="Heading 3 9" xfId="31388" xr:uid="{BE8617C0-75DC-443F-88D2-05BB29AB859A}"/>
    <cellStyle name="Heading 3 9 2" xfId="32240" xr:uid="{C978736D-41FE-494F-889C-A86D213233D1}"/>
    <cellStyle name="Heading 4 1" xfId="31389" xr:uid="{DFEC3E29-BD01-4E0D-BAFC-D593F8D07509}"/>
    <cellStyle name="Heading 4 1 2" xfId="31390" xr:uid="{EF60EC3A-F119-46CD-8C5F-2AC5BDFC9C3D}"/>
    <cellStyle name="Heading 4 1 2 2" xfId="31391" xr:uid="{E9A6FC0B-8D0D-42C3-AF6A-9EBE8CC65D52}"/>
    <cellStyle name="Heading 4 1 3" xfId="31392" xr:uid="{6A70B8F7-F0A6-4C2B-9A48-E0FFC7A4A8BB}"/>
    <cellStyle name="Heading 4 10" xfId="31393" xr:uid="{79C8A341-195E-435A-B4EE-4E6AFD9D81AE}"/>
    <cellStyle name="Heading 4 11" xfId="31394" xr:uid="{24462180-4E23-4BA0-97C6-0E7EDE28726E}"/>
    <cellStyle name="Heading 4 12" xfId="31395" xr:uid="{07B4FCB0-98B3-42E9-A6B7-1ADB28F984F0}"/>
    <cellStyle name="Heading 4 13" xfId="31396" xr:uid="{7B90B3EF-76A1-4437-9B43-60AB9D97BE67}"/>
    <cellStyle name="Heading 4 14" xfId="31397" xr:uid="{2D517B0B-3C1C-4D7F-99C6-B76E51F3EE7F}"/>
    <cellStyle name="Heading 4 15" xfId="31398" xr:uid="{423782FF-109E-4844-8944-FCDE19E58A97}"/>
    <cellStyle name="Heading 4 16" xfId="31399" xr:uid="{DE5E3172-A828-4D92-AAAF-72491CB28970}"/>
    <cellStyle name="Heading 4 17" xfId="31400" xr:uid="{D94054C7-08FA-4B25-9A32-B00649E65CDE}"/>
    <cellStyle name="Heading 4 18" xfId="31401" xr:uid="{A7EFDD00-67D3-4889-9E35-4FA9D8CE25C7}"/>
    <cellStyle name="Heading 4 19" xfId="31402" xr:uid="{5B5179E6-4B18-44F7-A5F1-F2815B8E457F}"/>
    <cellStyle name="Heading 4 2" xfId="222" xr:uid="{BF962265-B076-483B-A305-B88886B0E840}"/>
    <cellStyle name="Heading 4 2 2" xfId="514" xr:uid="{876C7AAB-1922-4914-921D-0CBFFAC3FC22}"/>
    <cellStyle name="Heading 4 2 2 2" xfId="31405" xr:uid="{3EDEAEF5-A293-4B0C-B452-1AF54EB8F19E}"/>
    <cellStyle name="Heading 4 2 2 3" xfId="31406" xr:uid="{14441106-08ED-44B0-BD36-ABF71F259C44}"/>
    <cellStyle name="Heading 4 2 2 4" xfId="31404" xr:uid="{DEC0E57E-46D8-487D-A72A-0D104E17511B}"/>
    <cellStyle name="Heading 4 2 3" xfId="2063" xr:uid="{2354643E-CEB7-47E6-8826-CB88CE0762A0}"/>
    <cellStyle name="Heading 4 2 3 2" xfId="31407" xr:uid="{8611CD6F-0B10-4711-8966-DDA518AB2760}"/>
    <cellStyle name="Heading 4 2 4" xfId="31403" xr:uid="{12BC9985-E648-4196-9CD3-5407250FF3D0}"/>
    <cellStyle name="Heading 4 20" xfId="31408" xr:uid="{7C08555B-6CF8-41BA-8E38-2A74B5BAC4A7}"/>
    <cellStyle name="Heading 4 21" xfId="31409" xr:uid="{85E14347-7AB8-4930-925D-CE3B30838970}"/>
    <cellStyle name="Heading 4 22" xfId="31410" xr:uid="{CDDA01CD-AC14-46BF-9698-F7D968D461DE}"/>
    <cellStyle name="Heading 4 23" xfId="31411" xr:uid="{269E6C3D-892E-4FC9-95DB-D884E6A9AE5B}"/>
    <cellStyle name="Heading 4 24" xfId="31412" xr:uid="{32C0FC95-5E84-410C-BA9D-A631D73374AF}"/>
    <cellStyle name="Heading 4 25" xfId="1220" xr:uid="{89623EED-A68B-4D5A-A5C8-C23DA7E97631}"/>
    <cellStyle name="Heading 4 3" xfId="387" xr:uid="{0279FF83-1759-48C0-B96E-9D1968E1C7E0}"/>
    <cellStyle name="Heading 4 3 2" xfId="969" xr:uid="{C74F0A64-DCDB-465C-88A5-5FA13B1083FC}"/>
    <cellStyle name="Heading 4 3 2 2" xfId="31415" xr:uid="{F58D81F9-FA27-425A-A3A7-405ED0E2517A}"/>
    <cellStyle name="Heading 4 3 2 3" xfId="31414" xr:uid="{F6F9FD76-D0F5-4C46-8575-C7B31487EFAE}"/>
    <cellStyle name="Heading 4 3 3" xfId="31413" xr:uid="{9ECE2B64-3DEB-4944-A8D4-3400D3370FCA}"/>
    <cellStyle name="Heading 4 4" xfId="143" xr:uid="{E7045926-49BF-4CF2-925B-7C9F54E55264}"/>
    <cellStyle name="Heading 4 4 2" xfId="31417" xr:uid="{B29DAFF7-F6F3-4FAA-848F-63BB5A0A27EA}"/>
    <cellStyle name="Heading 4 4 3" xfId="31418" xr:uid="{9D39B576-A9CC-4396-9EB9-C1653A6B8E9B}"/>
    <cellStyle name="Heading 4 4 4" xfId="31419" xr:uid="{E78A94A7-AB5C-4740-B27F-92B1E21A93AE}"/>
    <cellStyle name="Heading 4 4 5" xfId="31420" xr:uid="{2EB9CA77-F85D-4A05-8C12-036AAE367C4C}"/>
    <cellStyle name="Heading 4 4 6" xfId="31421" xr:uid="{63B09F76-55A9-4FF2-88F9-BFD1931F960E}"/>
    <cellStyle name="Heading 4 4 7" xfId="31416" xr:uid="{206C9A47-E4C6-4207-A5F9-581D32E02997}"/>
    <cellStyle name="Heading 4 5" xfId="31422" xr:uid="{FA5C2D36-231F-4141-B699-17CD5E24565C}"/>
    <cellStyle name="Heading 4 5 2" xfId="31423" xr:uid="{EA0B15EA-0AB3-4186-9A7F-8062D76045B5}"/>
    <cellStyle name="Heading 4 6" xfId="31424" xr:uid="{9CABD382-18FE-4128-99D6-0AB0E1D81538}"/>
    <cellStyle name="Heading 4 7" xfId="31425" xr:uid="{EF430B45-66C5-466C-B34D-92745C98A9DB}"/>
    <cellStyle name="Heading 4 8" xfId="31426" xr:uid="{5EC07668-28AA-4911-A707-6BED1C40F36D}"/>
    <cellStyle name="Heading 4 9" xfId="31427" xr:uid="{319B9A7F-A462-4948-8AB6-05E766749B5D}"/>
    <cellStyle name="Hyperlink" xfId="5" builtinId="8"/>
    <cellStyle name="Hyperlink 2" xfId="36" xr:uid="{E3F0DEF9-F69A-4134-A0DE-BAD7019D0D97}"/>
    <cellStyle name="Hyperlink 2 2" xfId="402" xr:uid="{95BABEF0-EFD3-4E6C-9591-1EE958E1809D}"/>
    <cellStyle name="Hyperlink 2 3" xfId="2069" xr:uid="{1D12E3A3-FFFF-48AD-83A0-8E014267E173}"/>
    <cellStyle name="Hyperlink 2 3 2" xfId="28293" xr:uid="{F44745AD-D554-42A8-856B-ADE5236CC1BE}"/>
    <cellStyle name="Hyperlink 2 4" xfId="5485" xr:uid="{7FC2BCBA-7A5E-48DF-9099-BE7F41FA4717}"/>
    <cellStyle name="Hyperlink 2 4 2" xfId="32145" xr:uid="{2727CB09-734B-41C4-B938-E8263BD8290B}"/>
    <cellStyle name="Hyperlink 2 5" xfId="1698" xr:uid="{6D8EE65F-7BB4-489F-B73C-C3C482297F85}"/>
    <cellStyle name="Hyperlink 2 6" xfId="249" xr:uid="{2698A336-4712-4A30-9A10-D7DC003FFCEE}"/>
    <cellStyle name="Hyperlink 3" xfId="403" xr:uid="{29CB4CE7-FD5C-4C00-A080-446E7BD548F0}"/>
    <cellStyle name="Hyperlink 3 2" xfId="31428" xr:uid="{5AC3E1E3-F0AD-472E-A08C-D8D68F8A3E26}"/>
    <cellStyle name="Hyperlink 4" xfId="1073" xr:uid="{F4E3444B-4920-4715-92EE-C15892A1C5A5}"/>
    <cellStyle name="Hyperlink 4 2" xfId="31429" xr:uid="{55D4CC0C-C716-467E-8DF2-BF255FA34E9D}"/>
    <cellStyle name="Hyperlink 4 3" xfId="28292" xr:uid="{CA839DA0-1E79-4F7A-914B-3D5EBEA29045}"/>
    <cellStyle name="Hyperlink 5" xfId="2342" xr:uid="{DDAAE3AB-5860-4539-A5B2-37E61913C762}"/>
    <cellStyle name="Hyperlink 5 2" xfId="31430" xr:uid="{B6C8296F-2715-4FA4-8778-036F628A8BBF}"/>
    <cellStyle name="Hyperlink 6" xfId="1006" xr:uid="{28820AD8-A809-4B41-8CB2-3A4FAA2A41FD}"/>
    <cellStyle name="Input 1" xfId="31432" xr:uid="{7D606F6C-7DB0-47E6-A177-2C51745F37ED}"/>
    <cellStyle name="Input 1 2" xfId="31433" xr:uid="{2DA03BF8-BE84-4EFA-8D4A-18DB4C67E42B}"/>
    <cellStyle name="Input 1 2 2" xfId="31434" xr:uid="{797268F6-4739-4CA3-A68B-450A936F14A4}"/>
    <cellStyle name="Input 1 3" xfId="31435" xr:uid="{80F41DFC-1B4F-4C9A-8562-29DFBFD7ADFA}"/>
    <cellStyle name="Input 10" xfId="31436" xr:uid="{DC33E597-DB4F-4122-A34C-BD0BAE2A8E44}"/>
    <cellStyle name="Input 11" xfId="31437" xr:uid="{C71A02ED-12F0-4D41-A599-5CCDAEB58CFA}"/>
    <cellStyle name="Input 12" xfId="31438" xr:uid="{606417D0-77F7-4902-9C45-36A3E2DBBAFF}"/>
    <cellStyle name="Input 13" xfId="31439" xr:uid="{5B2C124E-BF15-40C4-808B-405FFDBB7937}"/>
    <cellStyle name="Input 14" xfId="31440" xr:uid="{93D90CE3-D1C5-4929-AF56-6F72C64C0ECA}"/>
    <cellStyle name="Input 15" xfId="31441" xr:uid="{94353E61-B925-4BF1-9A31-09A5906E90B1}"/>
    <cellStyle name="Input 16" xfId="31442" xr:uid="{6FBAA319-76AB-413C-9895-179E2DD55FB4}"/>
    <cellStyle name="Input 17" xfId="31443" xr:uid="{4CF91B70-0CE8-4028-A2A5-DE156A215BF8}"/>
    <cellStyle name="Input 18" xfId="31444" xr:uid="{4195753D-FC93-48DA-9ABE-A86280E3E435}"/>
    <cellStyle name="Input 19" xfId="31445" xr:uid="{3E585A1E-7F30-4389-B634-4F409718787F}"/>
    <cellStyle name="Input 19 2" xfId="31446" xr:uid="{7F76A444-6EE9-4E96-A23D-B2A93D33C8EF}"/>
    <cellStyle name="Input 2" xfId="223" xr:uid="{98CB9C5C-B17B-471B-96A4-C1B722B46E2B}"/>
    <cellStyle name="Input 2 10" xfId="32260" xr:uid="{FA776D3F-C9B4-4DD2-918C-0EFD50652C8D}"/>
    <cellStyle name="Input 2 2" xfId="404" xr:uid="{D3C544B0-CC83-49C7-83A5-6BEF4C2D9214}"/>
    <cellStyle name="Input 2 2 2" xfId="1048" xr:uid="{604D84E4-93FF-431E-B4B1-E92F8CC2E05F}"/>
    <cellStyle name="Input 2 2 2 2" xfId="1362" xr:uid="{2A1C0D7A-BCCD-40A0-BA1D-5584E0BBED7D}"/>
    <cellStyle name="Input 2 2 2 2 2" xfId="8325" xr:uid="{422073EF-2EDE-4D1D-B873-71A17C159887}"/>
    <cellStyle name="Input 2 2 2 3" xfId="1331" xr:uid="{60F1A213-3766-4491-8D6D-227F8A2BB667}"/>
    <cellStyle name="Input 2 2 2 3 2" xfId="8038" xr:uid="{21902C6E-60E2-4032-BF3E-CFBF66807C97}"/>
    <cellStyle name="Input 2 2 2 4" xfId="2351" xr:uid="{6ED61406-BB52-41F7-8418-36B67F9D3BA2}"/>
    <cellStyle name="Input 2 2 2 5" xfId="31449" xr:uid="{ACDEE73F-8C1E-49C6-AB61-EE913C769943}"/>
    <cellStyle name="Input 2 2 3" xfId="1294" xr:uid="{FFD59F2A-25AB-4241-9174-E6FC90412548}"/>
    <cellStyle name="Input 2 2 3 2" xfId="8013" xr:uid="{73FA0AF4-9DB1-49DB-B78C-352F026A9332}"/>
    <cellStyle name="Input 2 2 3 3" xfId="31450" xr:uid="{6B199350-65CF-40E1-A21E-FC55F8C27782}"/>
    <cellStyle name="Input 2 2 4" xfId="1329" xr:uid="{C85D6AD3-7D86-4BCB-8B38-1F8AB89C2A27}"/>
    <cellStyle name="Input 2 2 4 2" xfId="8045" xr:uid="{119A962D-D419-4A5F-A73C-F55D7458B381}"/>
    <cellStyle name="Input 2 2 4 3" xfId="31448" xr:uid="{8EA186AC-5F38-4FF8-A445-947272ED75A3}"/>
    <cellStyle name="Input 2 2 5" xfId="2144" xr:uid="{BBB34A0A-FE28-4656-939B-BFFA35D834E0}"/>
    <cellStyle name="Input 2 2 6" xfId="32244" xr:uid="{B8CACEB0-C31F-49E5-B293-DBA1AD03CE87}"/>
    <cellStyle name="Input 2 2 7" xfId="32261" xr:uid="{A348F921-1698-4E35-84F0-CB353D573391}"/>
    <cellStyle name="Input 2 3" xfId="515" xr:uid="{82915A8A-FD32-4C01-85CE-25189B65DF19}"/>
    <cellStyle name="Input 2 3 2" xfId="31451" xr:uid="{C56600CD-CFD9-49B2-857B-E0BED9305489}"/>
    <cellStyle name="Input 2 4" xfId="876" xr:uid="{71DBBBBE-6708-4576-9292-EB90778DB966}"/>
    <cellStyle name="Input 2 4 2" xfId="1057" xr:uid="{FEA628DF-9223-453B-BEE5-43208568A364}"/>
    <cellStyle name="Input 2 4 2 2" xfId="1370" xr:uid="{067CB288-6A6E-40BC-82C3-3FA75A9E34D4}"/>
    <cellStyle name="Input 2 4 2 2 2" xfId="8318" xr:uid="{5051ADCE-4AA2-4C10-BA30-5597855A2F04}"/>
    <cellStyle name="Input 2 4 2 3" xfId="1330" xr:uid="{6AC2ED5A-402A-49AC-9FEB-8550FC395DB6}"/>
    <cellStyle name="Input 2 4 2 3 2" xfId="8093" xr:uid="{526F1CE1-C143-480C-871C-2E0FDF8EAF07}"/>
    <cellStyle name="Input 2 4 2 4" xfId="2356" xr:uid="{DE063ABC-C2F3-41D8-B63F-1F29F147C917}"/>
    <cellStyle name="Input 2 4 3" xfId="1321" xr:uid="{4BE95858-B373-41E0-9560-280B8C462537}"/>
    <cellStyle name="Input 2 4 3 2" xfId="8468" xr:uid="{AFD2E645-262F-4540-AEB7-51FE9CD9C91B}"/>
    <cellStyle name="Input 2 4 4" xfId="1288" xr:uid="{B3B5050C-60CD-4499-9B9C-6F84B830CFC1}"/>
    <cellStyle name="Input 2 4 4 2" xfId="10296" xr:uid="{1728EE96-B963-421B-ADB0-1EDD93557CB8}"/>
    <cellStyle name="Input 2 4 5" xfId="2299" xr:uid="{372A9CA2-8E83-4E4F-833F-3BEEBF2FF109}"/>
    <cellStyle name="Input 2 4 6" xfId="32245" xr:uid="{E19D660C-D265-44FC-BFE8-EB9C66F4CE16}"/>
    <cellStyle name="Input 2 4 7" xfId="32262" xr:uid="{78AF5CF9-22DA-4645-B447-588618786DDA}"/>
    <cellStyle name="Input 2 5" xfId="1043" xr:uid="{65C229F0-D771-4755-B86F-DE660266BADA}"/>
    <cellStyle name="Input 2 5 2" xfId="1357" xr:uid="{96CCDB9C-2624-4DC4-93ED-840D0C7B9A1C}"/>
    <cellStyle name="Input 2 5 2 2" xfId="9148" xr:uid="{C747DD2F-3B40-48F4-A044-A485E3A1D977}"/>
    <cellStyle name="Input 2 5 2 3" xfId="32186" xr:uid="{11712563-FA7C-47C3-B772-9C1C75AFDC57}"/>
    <cellStyle name="Input 2 5 3" xfId="1289" xr:uid="{5C049F68-5027-479E-A436-30291451B4DE}"/>
    <cellStyle name="Input 2 5 3 2" xfId="8026" xr:uid="{80AF4A72-6662-41C6-8140-C8DD0576C2EB}"/>
    <cellStyle name="Input 2 5 4" xfId="2346" xr:uid="{E9B01F38-37B7-45A0-9AB4-EE03A724B0A2}"/>
    <cellStyle name="Input 2 5 5" xfId="31452" xr:uid="{3D264FFF-A658-4402-9C80-97B3C7ABFE6F}"/>
    <cellStyle name="Input 2 6" xfId="1298" xr:uid="{D22ABA8D-7093-4DBE-A322-E6016BF16F05}"/>
    <cellStyle name="Input 2 6 2" xfId="2097" xr:uid="{A9561E13-3677-4D18-9A19-5A304EBFA5F8}"/>
    <cellStyle name="Input 2 6 3" xfId="31447" xr:uid="{8F8AE24F-4469-4A26-972E-C0E5E8F93CC1}"/>
    <cellStyle name="Input 2 7" xfId="1316" xr:uid="{A1DE6D80-5AE6-4DA4-8197-3A393167A9D6}"/>
    <cellStyle name="Input 2 7 2" xfId="10592" xr:uid="{E126571D-6BE8-41BE-9944-3C07422CF49A}"/>
    <cellStyle name="Input 2 7 3" xfId="5351" xr:uid="{634098DD-E6E6-45DC-851E-8C5631783D1B}"/>
    <cellStyle name="Input 2 8" xfId="1560" xr:uid="{DE355495-83DA-43BA-891D-F0779D784A34}"/>
    <cellStyle name="Input 2 9" xfId="32246" xr:uid="{7F995617-E5DA-4BB1-A1F7-30DE9561F5EE}"/>
    <cellStyle name="Input 20" xfId="31453" xr:uid="{34162D14-DFAC-40F7-95BD-595663DAECE7}"/>
    <cellStyle name="Input 21" xfId="31454" xr:uid="{4F729390-DB73-420B-80EF-CED29110268D}"/>
    <cellStyle name="Input 22" xfId="31431" xr:uid="{F3CA82B6-CC0E-4198-BC3C-E88977084531}"/>
    <cellStyle name="Input 23" xfId="1221" xr:uid="{7E74D3DA-6804-437F-BC67-A1946685CCDA}"/>
    <cellStyle name="Input 3" xfId="369" xr:uid="{8C397408-4C91-4F95-836B-6F48DE57058C}"/>
    <cellStyle name="Input 3 2" xfId="973" xr:uid="{B0853B58-69EC-4C73-ACFF-C61EC4DD5850}"/>
    <cellStyle name="Input 3 2 2" xfId="31457" xr:uid="{E632F496-B4F2-41D8-81F4-36A8F4418C65}"/>
    <cellStyle name="Input 3 2 3" xfId="31456" xr:uid="{3E7A0560-5B86-4AB4-A8CC-656E3DB9F333}"/>
    <cellStyle name="Input 3 3" xfId="2129" xr:uid="{FD234A73-117D-4D26-861F-3EC4720A87AA}"/>
    <cellStyle name="Input 3 3 2" xfId="31455" xr:uid="{20ED1003-75FD-4927-8B7E-73691F459769}"/>
    <cellStyle name="Input 3 4" xfId="5335" xr:uid="{3F2CEE45-AF08-479D-9463-53830E70246C}"/>
    <cellStyle name="Input 3 5" xfId="1543" xr:uid="{F603A66A-7D1D-4371-904C-CD1A27290345}"/>
    <cellStyle name="Input 4" xfId="144" xr:uid="{FDFB93ED-A1A7-40A9-A5DF-AFFBA3448534}"/>
    <cellStyle name="Input 4 2" xfId="31459" xr:uid="{8B86F968-F8CF-462C-ACAE-5FDC20899DF1}"/>
    <cellStyle name="Input 4 3" xfId="31460" xr:uid="{3AF90002-1B04-4650-A654-E3D87FF73ED2}"/>
    <cellStyle name="Input 4 4" xfId="31458" xr:uid="{1666B711-A3E4-40B2-ACBF-CDBDAE742623}"/>
    <cellStyle name="Input 5" xfId="31461" xr:uid="{00286B3D-90C3-4558-81D4-5C63A758413F}"/>
    <cellStyle name="Input 5 2" xfId="31462" xr:uid="{FA1F6FDA-F1D2-4000-AF63-55F1B678D779}"/>
    <cellStyle name="Input 6" xfId="31463" xr:uid="{383494D9-285D-4D0B-905D-CDFD99527A74}"/>
    <cellStyle name="Input 7" xfId="31464" xr:uid="{9382BB48-C21D-4F62-82B3-D4DDFADDE8C4}"/>
    <cellStyle name="Input 8" xfId="31465" xr:uid="{A04CD447-7C6D-4EC6-A693-FA69C721F88F}"/>
    <cellStyle name="Input 9" xfId="31466" xr:uid="{8A539DDA-0958-4677-9DE3-86250943898B}"/>
    <cellStyle name="Linked Cell 1" xfId="31468" xr:uid="{3742690E-ACCE-40EA-B069-3A141C8380C4}"/>
    <cellStyle name="Linked Cell 1 2" xfId="31469" xr:uid="{1B8CB8E2-46DE-4582-8562-1A184742B2E1}"/>
    <cellStyle name="Linked Cell 1 2 2" xfId="31470" xr:uid="{FA1E2422-818C-4C8E-9726-7C892E100D00}"/>
    <cellStyle name="Linked Cell 1 3" xfId="31471" xr:uid="{907CF15C-1733-48AE-98A5-222E84306E65}"/>
    <cellStyle name="Linked Cell 10" xfId="31472" xr:uid="{1E310692-9F84-426A-8EBF-06449782E500}"/>
    <cellStyle name="Linked Cell 11" xfId="31473" xr:uid="{1F056CC4-8047-4289-B580-A73BB64168F7}"/>
    <cellStyle name="Linked Cell 12" xfId="31474" xr:uid="{EFAF9E33-4891-4DDA-A42D-29C4FBCDB3A7}"/>
    <cellStyle name="Linked Cell 13" xfId="31475" xr:uid="{199F4F82-2171-40D6-AF0A-B96EBB693184}"/>
    <cellStyle name="Linked Cell 14" xfId="31476" xr:uid="{BB345ADF-7DA7-424D-8BF2-2F6EE23E8C24}"/>
    <cellStyle name="Linked Cell 15" xfId="31477" xr:uid="{19F78D10-9580-4537-88FB-40B806DE9F5B}"/>
    <cellStyle name="Linked Cell 16" xfId="31478" xr:uid="{73895D77-B3F0-4133-A68A-636E34CE865B}"/>
    <cellStyle name="Linked Cell 17" xfId="31479" xr:uid="{D81027A1-8C54-4DEC-B915-555756A8C74B}"/>
    <cellStyle name="Linked Cell 18" xfId="31480" xr:uid="{23602682-B00F-4537-8647-AB566734201A}"/>
    <cellStyle name="Linked Cell 19" xfId="31481" xr:uid="{5611468A-4AB4-4546-A6A1-3F95FD7DE99C}"/>
    <cellStyle name="Linked Cell 19 2" xfId="31482" xr:uid="{41828FF7-AA9C-42A3-9F7B-F169CD61C217}"/>
    <cellStyle name="Linked Cell 2" xfId="224" xr:uid="{BC8A8C8D-3389-4080-A904-DB51F9EF013A}"/>
    <cellStyle name="Linked Cell 2 2" xfId="516" xr:uid="{1FEE0E56-9485-4517-AC19-483ABCB01EA8}"/>
    <cellStyle name="Linked Cell 2 2 2" xfId="31485" xr:uid="{9EB2B983-142C-4E47-AE33-43DEFDF51D62}"/>
    <cellStyle name="Linked Cell 2 2 3" xfId="31486" xr:uid="{F38A4FE1-67E6-458D-8794-33BE0DAB45CB}"/>
    <cellStyle name="Linked Cell 2 2 4" xfId="31484" xr:uid="{3CF5BF13-DE2C-4932-B9C9-3910CDF4E643}"/>
    <cellStyle name="Linked Cell 2 3" xfId="1838" xr:uid="{0F8548D0-9569-43A3-BEBF-2883BC7F5196}"/>
    <cellStyle name="Linked Cell 2 3 2" xfId="31487" xr:uid="{073CA125-60EA-43CA-85B3-AB285C8C7155}"/>
    <cellStyle name="Linked Cell 2 4" xfId="31488" xr:uid="{D4C390CE-6DE2-41F7-9A6F-A3561C6E087D}"/>
    <cellStyle name="Linked Cell 2 5" xfId="31483" xr:uid="{B915874C-C003-4AB1-9BDC-266191FE3598}"/>
    <cellStyle name="Linked Cell 20" xfId="31489" xr:uid="{07AE917D-E0B7-408D-86F3-716438C11570}"/>
    <cellStyle name="Linked Cell 21" xfId="31490" xr:uid="{DECD6AE6-3320-42B6-BEC0-06C3C9174E3A}"/>
    <cellStyle name="Linked Cell 22" xfId="31467" xr:uid="{1C48CC8C-5E1C-4C66-8589-E0B43B371086}"/>
    <cellStyle name="Linked Cell 23" xfId="1224" xr:uid="{4B0CD2A7-A1C9-4F25-81E3-CF4C8F0322CA}"/>
    <cellStyle name="Linked Cell 3" xfId="372" xr:uid="{85130CC9-580C-41A3-B0AB-0A1C5990AF08}"/>
    <cellStyle name="Linked Cell 3 2" xfId="976" xr:uid="{3282A8EF-10F5-4795-847F-58B49C6B57A6}"/>
    <cellStyle name="Linked Cell 3 2 2" xfId="31493" xr:uid="{A7ED1974-FEC6-4C91-A694-77A2FE015F22}"/>
    <cellStyle name="Linked Cell 3 2 3" xfId="31492" xr:uid="{365829DF-B144-46F7-8FD9-495A581264B2}"/>
    <cellStyle name="Linked Cell 3 3" xfId="31491" xr:uid="{605B8F9B-8066-4C0E-A179-A7C61DA2113D}"/>
    <cellStyle name="Linked Cell 4" xfId="147" xr:uid="{EE982204-4882-4B5A-90FF-683C256EA9F7}"/>
    <cellStyle name="Linked Cell 4 2" xfId="31495" xr:uid="{EFA903A7-89A3-4579-825D-5CEB57D652EC}"/>
    <cellStyle name="Linked Cell 4 3" xfId="31496" xr:uid="{3AF2A449-056C-499A-8BA6-972D5BF2C2CA}"/>
    <cellStyle name="Linked Cell 4 4" xfId="31494" xr:uid="{5E257DDF-2B76-4A3B-B934-D91E14B7761F}"/>
    <cellStyle name="Linked Cell 5" xfId="31497" xr:uid="{4CE8FF3E-A11C-4B1A-993A-F106094555E4}"/>
    <cellStyle name="Linked Cell 5 2" xfId="31498" xr:uid="{AE5265D6-7119-4688-9A58-22CF213CF925}"/>
    <cellStyle name="Linked Cell 6" xfId="31499" xr:uid="{CF2320CB-AEDF-4513-A9DD-F45887134B49}"/>
    <cellStyle name="Linked Cell 7" xfId="31500" xr:uid="{C55FB2AA-3DBC-4DF7-B1C0-C99AE7F0EC6C}"/>
    <cellStyle name="Linked Cell 8" xfId="31501" xr:uid="{23F8D682-55A0-4599-858A-0617A84AB8EC}"/>
    <cellStyle name="Linked Cell 9" xfId="31502" xr:uid="{E8D67CB6-C0EC-437A-BCBA-46B982853F68}"/>
    <cellStyle name="Neutral 1" xfId="31504" xr:uid="{FA95B405-4112-45B0-BE63-1602B3D52A41}"/>
    <cellStyle name="Neutral 1 2" xfId="31505" xr:uid="{C973A686-916D-4286-8AE4-49E7A3415BA4}"/>
    <cellStyle name="Neutral 1 2 2" xfId="31506" xr:uid="{D8748C68-DFBE-42BB-82F6-9A494C6F82D5}"/>
    <cellStyle name="Neutral 1 3" xfId="31507" xr:uid="{0AAAFAF2-71A8-4E9D-A30F-563D50BAA731}"/>
    <cellStyle name="Neutral 10" xfId="31508" xr:uid="{54237562-D6DD-4E65-9BCD-681F2997C1AA}"/>
    <cellStyle name="Neutral 11" xfId="31509" xr:uid="{F1A98ACB-1090-4BAF-AA55-A82715C222C7}"/>
    <cellStyle name="Neutral 12" xfId="31510" xr:uid="{26B9D30D-01CA-4FFD-9D42-A90D85F764DA}"/>
    <cellStyle name="Neutral 13" xfId="31511" xr:uid="{9F1040E1-B166-40E2-A487-8D39B6F685DB}"/>
    <cellStyle name="Neutral 14" xfId="31512" xr:uid="{FAEBCDF8-425D-4836-B28A-9DC2D1BC5C04}"/>
    <cellStyle name="Neutral 15" xfId="31513" xr:uid="{E54DA0F8-07BE-4935-AC1E-68B579659F80}"/>
    <cellStyle name="Neutral 16" xfId="31514" xr:uid="{5F353CF7-75F8-4535-BDA8-010E6B0E4FC6}"/>
    <cellStyle name="Neutral 17" xfId="31515" xr:uid="{C9DFC5C1-5243-4B4B-8A4D-BB20DA67479A}"/>
    <cellStyle name="Neutral 18" xfId="31516" xr:uid="{3BF22934-BCB5-44B8-A69F-9A7D0D88A37F}"/>
    <cellStyle name="Neutral 19" xfId="31517" xr:uid="{3779F211-FA21-4E54-B712-68BDE83CF68E}"/>
    <cellStyle name="Neutral 19 2" xfId="31518" xr:uid="{A33DD7C4-EDBA-4DD3-A631-FBCC3866A198}"/>
    <cellStyle name="Neutral 2" xfId="225" xr:uid="{5802F782-21DA-4BA9-9E74-B1CC5972F3EE}"/>
    <cellStyle name="Neutral 2 2" xfId="517" xr:uid="{0C7DE464-0D3F-4539-88A0-280D1FEFE467}"/>
    <cellStyle name="Neutral 2 2 2" xfId="31521" xr:uid="{F82DC9D4-BF38-4A31-8564-95FB4C4A72B2}"/>
    <cellStyle name="Neutral 2 2 3" xfId="31522" xr:uid="{6B8F02BC-0ECE-447A-868F-3F6F8E6D3B92}"/>
    <cellStyle name="Neutral 2 2 4" xfId="31520" xr:uid="{3B86E51B-7B29-496E-B858-869A60CCD478}"/>
    <cellStyle name="Neutral 2 3" xfId="1077" xr:uid="{B4C1FDE4-A848-4D13-9A86-15A40E10D041}"/>
    <cellStyle name="Neutral 2 3 2" xfId="32159" xr:uid="{653315A0-B211-472A-91FE-B8B4EAB916E8}"/>
    <cellStyle name="Neutral 2 3 3" xfId="31523" xr:uid="{C4768FF8-EFE1-4BF2-A864-5D9CD761FDEC}"/>
    <cellStyle name="Neutral 2 4" xfId="1737" xr:uid="{2FD8357D-60A8-4A79-8666-351D4CC71712}"/>
    <cellStyle name="Neutral 2 4 2" xfId="32185" xr:uid="{F4FF6CFE-BD72-40BC-BF64-82E09B2E90D4}"/>
    <cellStyle name="Neutral 2 5" xfId="5350" xr:uid="{41F3045E-67DF-4432-9CE0-B7C7A59D52A2}"/>
    <cellStyle name="Neutral 2 5 2" xfId="31524" xr:uid="{1EB619D3-34B5-4F5B-8596-A41AECA3439C}"/>
    <cellStyle name="Neutral 2 6" xfId="1559" xr:uid="{6D5B674C-CEF7-4765-BB55-AAA9216FD32F}"/>
    <cellStyle name="Neutral 2 6 2" xfId="31519" xr:uid="{7B1785A3-E218-4AC8-8F06-5E115C15F5F4}"/>
    <cellStyle name="Neutral 20" xfId="31525" xr:uid="{50BF70EE-D728-4636-AE78-DCA91F4C9BFD}"/>
    <cellStyle name="Neutral 21" xfId="31526" xr:uid="{DB148CBE-5731-4F9D-A863-60A2E98D3F95}"/>
    <cellStyle name="Neutral 22" xfId="31527" xr:uid="{2D646B98-C753-468C-A4EE-240D975DD01D}"/>
    <cellStyle name="Neutral 23" xfId="31503" xr:uid="{181BF5A8-5030-41E6-9E57-76702800F1A8}"/>
    <cellStyle name="Neutral 24" xfId="84" xr:uid="{8CD6D9DE-787B-474C-8274-FE433941FFC7}"/>
    <cellStyle name="Neutral 3" xfId="368" xr:uid="{833AB6C9-1ABF-4CD0-B16E-B7D5380AC3F5}"/>
    <cellStyle name="Neutral 3 2" xfId="972" xr:uid="{261B65E6-DAA4-41B4-B1BA-C6CAF78D7E6B}"/>
    <cellStyle name="Neutral 3 2 2" xfId="31530" xr:uid="{66C294EF-CEA0-418E-8F7A-E4AD7870BEC3}"/>
    <cellStyle name="Neutral 3 2 3" xfId="31529" xr:uid="{9749B6E9-C535-4C9B-A770-2C01874A5025}"/>
    <cellStyle name="Neutral 3 3" xfId="2128" xr:uid="{107A2FB5-9566-4DD0-A2C9-F05AC9D0695A}"/>
    <cellStyle name="Neutral 3 3 2" xfId="31528" xr:uid="{1CEF4ACC-DDCD-4500-8966-D515D5004907}"/>
    <cellStyle name="Neutral 3 4" xfId="5336" xr:uid="{1059D99B-96FE-4406-8D37-2A2AB4275474}"/>
    <cellStyle name="Neutral 3 5" xfId="1544" xr:uid="{F1EC23CD-82CC-420D-8F54-2F66719BE7B2}"/>
    <cellStyle name="Neutral 4" xfId="854" xr:uid="{4560DA2B-5103-4799-8C4C-CEFA79CC96D9}"/>
    <cellStyle name="Neutral 4 2" xfId="31532" xr:uid="{63F2A445-E63F-458D-81CE-D34EF09DE7D3}"/>
    <cellStyle name="Neutral 4 3" xfId="31533" xr:uid="{9EDC18B7-6AF6-4060-BA81-817B1FB6F55B}"/>
    <cellStyle name="Neutral 4 4" xfId="31531" xr:uid="{A310E4E2-5C86-4E7C-A3B4-0ACFB21FBF1C}"/>
    <cellStyle name="Neutral 5" xfId="1212" xr:uid="{3EC6A2F1-05EF-4AD8-BE48-1E41D773B691}"/>
    <cellStyle name="Neutral 5 2" xfId="31535" xr:uid="{7B572867-E788-4B5D-8EB9-1A567A45381D}"/>
    <cellStyle name="Neutral 5 3" xfId="31534" xr:uid="{CF30267B-671C-4048-A58E-2C6C6CC3826A}"/>
    <cellStyle name="Neutral 6" xfId="1265" xr:uid="{E00D3788-C5A4-4996-A658-AD639A1E1619}"/>
    <cellStyle name="Neutral 6 2" xfId="31536" xr:uid="{3234A94D-6C2D-46E6-9B61-6F90A3CF36AE}"/>
    <cellStyle name="Neutral 7" xfId="31537" xr:uid="{E1D09A84-DCF1-4679-BBA2-26BF25BA275F}"/>
    <cellStyle name="Neutral 8" xfId="31538" xr:uid="{0AD484AB-DBE5-4E83-8057-C3B15E8A32CC}"/>
    <cellStyle name="Neutral 9" xfId="31539" xr:uid="{E077FE14-2879-40F8-B0C2-D4C8E9289227}"/>
    <cellStyle name="ÑONVÒ" xfId="443" xr:uid="{B37F145A-BF52-4FB5-9D1D-DDD1D6054003}"/>
    <cellStyle name="ÑONVÒ 2" xfId="545" xr:uid="{E7FAF948-ADC6-464A-A4A0-D23E8D5670B8}"/>
    <cellStyle name="ÑONVÒ 2 2" xfId="1054" xr:uid="{9F40DFB4-EFA8-4373-A53D-70B5991EAF6C}"/>
    <cellStyle name="ÑONVÒ 2 2 2" xfId="1367" xr:uid="{526B8169-BEBE-4BB0-A203-BAFC04EA59D3}"/>
    <cellStyle name="ÑONVÒ 2 2 2 2" xfId="8314" xr:uid="{B3615711-EA82-4776-A78C-8C51489B3A96}"/>
    <cellStyle name="ÑONVÒ 2 2 2 2 2" xfId="22581" xr:uid="{CF2A3068-B655-44AA-8A97-E3BAE7902D03}"/>
    <cellStyle name="ÑONVÒ 2 2 2 3" xfId="14076" xr:uid="{0EC2CC7C-0572-4C42-B6A2-412E1EFB17AB}"/>
    <cellStyle name="ÑONVÒ 2 2 3" xfId="1318" xr:uid="{A68D1FDF-A3C8-4778-B839-F8A5A47108D9}"/>
    <cellStyle name="ÑONVÒ 2 2 3 2" xfId="14089" xr:uid="{03709D08-3D9B-4ADA-8A28-8041E4997A52}"/>
    <cellStyle name="ÑONVÒ 2 2 4" xfId="14059" xr:uid="{9114CAC9-4E2C-4ED9-85BA-95E3C9D6FD68}"/>
    <cellStyle name="ÑONVÒ 2 2 5" xfId="32126" xr:uid="{A523DD73-C033-4125-A6D2-1028F02CCAAA}"/>
    <cellStyle name="ÑONVÒ 2 3" xfId="1278" xr:uid="{B89AB0DA-DF98-4E18-AD4A-D749F5548FB3}"/>
    <cellStyle name="ÑONVÒ 2 3 2" xfId="1466" xr:uid="{43A935A4-A5D1-4E6F-928B-340E7C490792}"/>
    <cellStyle name="ÑONVÒ 2 3 2 2" xfId="14084" xr:uid="{636911EE-E7A5-4966-ACB6-55D933DEA0CC}"/>
    <cellStyle name="ÑONVÒ 2 3 3" xfId="14085" xr:uid="{F45130A6-B22C-4172-B6AC-8368AC750D83}"/>
    <cellStyle name="ÑONVÒ 2 4" xfId="1302" xr:uid="{D172467C-5203-487F-BF46-900B9E40BDBD}"/>
    <cellStyle name="ÑONVÒ 2 4 2" xfId="14082" xr:uid="{E2067766-F5EB-49DE-8A2F-A00D97F97559}"/>
    <cellStyle name="ÑONVÒ 2 5" xfId="14055" xr:uid="{D3CF0705-0606-45B2-B4A3-1125A0D7FC95}"/>
    <cellStyle name="ÑONVÒ 2 6" xfId="32263" xr:uid="{78194AF7-B7EF-4244-A912-97B1B31A62E2}"/>
    <cellStyle name="ÑONVÒ 3" xfId="564" xr:uid="{543E6407-0E45-4456-8B05-FAB770D62421}"/>
    <cellStyle name="ÑONVÒ 3 2" xfId="1055" xr:uid="{EF2ED6C8-2568-476C-9263-E9DCB32A9B51}"/>
    <cellStyle name="ÑONVÒ 3 2 2" xfId="1368" xr:uid="{E932C71C-38CD-4CA4-B4DF-A735486A6402}"/>
    <cellStyle name="ÑONVÒ 3 2 2 2" xfId="8320" xr:uid="{5BB11F71-91CF-443D-BC2C-020849EA27D4}"/>
    <cellStyle name="ÑONVÒ 3 2 2 2 2" xfId="22584" xr:uid="{8B23B598-4DB4-41AB-8334-7CBDD161ACD1}"/>
    <cellStyle name="ÑONVÒ 3 2 2 3" xfId="14077" xr:uid="{80B5B69A-4EA6-4DDB-9584-E58C2D3494EF}"/>
    <cellStyle name="ÑONVÒ 3 2 3" xfId="1317" xr:uid="{9E0722CD-1264-4F65-9FDF-066378661177}"/>
    <cellStyle name="ÑONVÒ 3 2 3 2" xfId="14081" xr:uid="{24732407-E372-4386-97E9-0C2B9009FB61}"/>
    <cellStyle name="ÑONVÒ 3 2 4" xfId="14060" xr:uid="{7AF9C965-3309-492B-9382-0172A8BA60E9}"/>
    <cellStyle name="ÑONVÒ 3 2 5" xfId="32127" xr:uid="{5E7A0779-4F6C-4F23-91B5-2CA5BB8EFFA4}"/>
    <cellStyle name="ÑONVÒ 3 3" xfId="1290" xr:uid="{12980F27-792C-4194-B503-464C1B41828E}"/>
    <cellStyle name="ÑONVÒ 3 3 2" xfId="1467" xr:uid="{34E2687E-FDC6-4362-B011-D6F0C286D449}"/>
    <cellStyle name="ÑONVÒ 3 3 2 2" xfId="14087" xr:uid="{4E888C87-0720-4F2F-9019-90C48A52C00C}"/>
    <cellStyle name="ÑONVÒ 3 3 3" xfId="14079" xr:uid="{B74E8FD8-44DC-443B-ABD6-9A3EEE116784}"/>
    <cellStyle name="ÑONVÒ 3 4" xfId="1286" xr:uid="{8708F691-0ED7-486E-9FBB-474913DB5D3D}"/>
    <cellStyle name="ÑONVÒ 3 4 2" xfId="14071" xr:uid="{57F3F242-3694-4023-83F0-7C73855892DA}"/>
    <cellStyle name="ÑONVÒ 3 5" xfId="14056" xr:uid="{915F1099-1341-4EB3-9C33-9099D77B0AE5}"/>
    <cellStyle name="ÑONVÒ 3 6" xfId="32264" xr:uid="{791D2321-A1D2-49D5-A126-2A9C1C11FA79}"/>
    <cellStyle name="ÑONVÒ 4" xfId="1052" xr:uid="{D8A4ABDA-E186-4D79-B4E6-A488B4036AF4}"/>
    <cellStyle name="ÑONVÒ 4 2" xfId="1366" xr:uid="{E923C396-ABF0-486A-A15B-635254EC8F4F}"/>
    <cellStyle name="ÑONVÒ 4 2 2" xfId="8313" xr:uid="{98F60E27-9E5D-41F6-AB89-AF312C6BA1EA}"/>
    <cellStyle name="ÑONVÒ 4 2 2 2" xfId="22580" xr:uid="{ACCC7B8C-D0E5-4AC2-88A1-264E65FA2CB7}"/>
    <cellStyle name="ÑONVÒ 4 2 3" xfId="14075" xr:uid="{682DFE7F-EE37-4D40-93FA-27696F4D03F3}"/>
    <cellStyle name="ÑONVÒ 4 3" xfId="1291" xr:uid="{955AB776-790C-43E8-B320-0955FCD9ED29}"/>
    <cellStyle name="ÑONVÒ 4 3 2" xfId="14078" xr:uid="{09D07D82-08D6-45B7-9C03-C3DC4FDB7A60}"/>
    <cellStyle name="ÑONVÒ 4 4" xfId="14058" xr:uid="{29877F8A-30AB-4CFA-B327-2422E62837CB}"/>
    <cellStyle name="ÑONVÒ 4 5" xfId="32125" xr:uid="{98883643-4C77-47B4-970E-B09FDE4F269C}"/>
    <cellStyle name="ÑONVÒ 5" xfId="1275" xr:uid="{6D786C1D-BB7D-4126-9E54-9B39987A988C}"/>
    <cellStyle name="ÑONVÒ 5 2" xfId="1465" xr:uid="{770667A3-F128-421C-B9D6-DF11882B0803}"/>
    <cellStyle name="ÑONVÒ 5 2 2" xfId="14080" xr:uid="{8171F49C-1B8A-467D-A13C-159BF68C1FB4}"/>
    <cellStyle name="ÑONVÒ 5 3" xfId="14073" xr:uid="{8CEC6AEE-222C-42C4-9539-1BA01E1583BC}"/>
    <cellStyle name="ÑONVÒ 6" xfId="1257" xr:uid="{0FF733F8-31C0-4605-B969-100277FA2099}"/>
    <cellStyle name="ÑONVÒ 6 2" xfId="14086" xr:uid="{201753EE-8B62-4101-843F-30B8530FEB20}"/>
    <cellStyle name="ÑONVÒ 7" xfId="14051" xr:uid="{A58442E0-885F-4F10-8B2E-D4A4F197FCAA}"/>
    <cellStyle name="ÑONVÒ 8" xfId="32265" xr:uid="{57256A4B-4340-40F1-B3FC-DCF28FD5B5D8}"/>
    <cellStyle name="Normal" xfId="0" builtinId="0"/>
    <cellStyle name="Normal - Style1" xfId="1093" xr:uid="{C6E6569E-8776-4F1D-AEB7-160C1B24421B}"/>
    <cellStyle name="Normal - Style1 2" xfId="242" xr:uid="{E6B23FDB-43E2-4B21-9061-571439FA188B}"/>
    <cellStyle name="Normal 10" xfId="93" xr:uid="{C574F14B-F902-488D-9E8E-656A46047FDC}"/>
    <cellStyle name="Normal 10 10" xfId="8031" xr:uid="{57CB17BA-A87F-422C-BD60-31C213B8B0D7}"/>
    <cellStyle name="Normal 10 10 2" xfId="22319" xr:uid="{9BE828B9-3F4F-40F1-A1CC-0D6D57661009}"/>
    <cellStyle name="Normal 10 11" xfId="14112" xr:uid="{6AFAC350-DBD6-4C14-B7B6-EC0D8267D6BA}"/>
    <cellStyle name="Normal 10 2" xfId="101" xr:uid="{C07259A1-DEA6-4402-BC8E-91449E410CC3}"/>
    <cellStyle name="Normal 10 2 2" xfId="559" xr:uid="{01446114-A618-4331-AAFF-A1B3ABD5F8A7}"/>
    <cellStyle name="Normal 10 2 2 2" xfId="2202" xr:uid="{AB2033B5-5F95-41D5-A29F-7F2968D09470}"/>
    <cellStyle name="Normal 10 2 2 2 2" xfId="31542" xr:uid="{378E03CA-B72F-4CF5-B309-654012FC1A85}"/>
    <cellStyle name="Normal 10 2 2 3" xfId="5645" xr:uid="{8AD50E1D-CC38-4C17-BDD3-0A3DD252C864}"/>
    <cellStyle name="Normal 10 2 2 3 2" xfId="9006" xr:uid="{0F6ABDC5-86FF-46E1-A536-516A29CBD745}"/>
    <cellStyle name="Normal 10 2 2 3 2 2" xfId="23250" xr:uid="{755BB391-8B4A-4DF4-B871-E636A133F6D3}"/>
    <cellStyle name="Normal 10 2 2 3 3" xfId="15021" xr:uid="{8F746973-6E42-4521-A759-248629E9868A}"/>
    <cellStyle name="Normal 10 2 2 4" xfId="1885" xr:uid="{41761B37-B071-4CEC-8F2A-F23856649E64}"/>
    <cellStyle name="Normal 10 2 3" xfId="878" xr:uid="{171AC3F5-80D1-4560-A292-3ACDE115004F}"/>
    <cellStyle name="Normal 10 2 3 2" xfId="31543" xr:uid="{66B11CA3-4C91-414F-8A2E-4A383F6ED387}"/>
    <cellStyle name="Normal 10 2 4" xfId="2104" xr:uid="{5B990ECD-DA6D-430C-868D-C1352B77A1B3}"/>
    <cellStyle name="Normal 10 2 4 2" xfId="31541" xr:uid="{BEE7EF3A-BDCF-411A-B55D-B9C14F276665}"/>
    <cellStyle name="Normal 10 2 5" xfId="2652" xr:uid="{501C40A3-2184-442E-9F6D-8A55CB04E31A}"/>
    <cellStyle name="Normal 10 2 5 2" xfId="6312" xr:uid="{AE1DBC69-AC12-435E-8200-57BA2FF197C7}"/>
    <cellStyle name="Normal 10 2 5 2 2" xfId="12564" xr:uid="{6443B0BA-043F-46EB-9CA7-6203AC4E23F8}"/>
    <cellStyle name="Normal 10 2 5 2 2 2" xfId="26797" xr:uid="{D2C1368C-70B9-4507-91C1-BECEA43676D5}"/>
    <cellStyle name="Normal 10 2 5 2 3" xfId="18624" xr:uid="{ABB2761D-8C68-4162-97F8-548A9D82210A}"/>
    <cellStyle name="Normal 10 2 5 3" xfId="9643" xr:uid="{5567BB8A-79E0-441F-81B0-D264A03608ED}"/>
    <cellStyle name="Normal 10 2 5 3 2" xfId="23883" xr:uid="{49BFE3F4-D119-4C49-874F-8C82AE3B12D8}"/>
    <cellStyle name="Normal 10 2 5 4" xfId="15676" xr:uid="{D3DFCE5B-AD88-4E53-B128-F3355E7C79ED}"/>
    <cellStyle name="Normal 10 2 6" xfId="2922" xr:uid="{3B408D04-F25C-4A84-92A5-CEE53D4E56C0}"/>
    <cellStyle name="Normal 10 2 6 2" xfId="6572" xr:uid="{69D740E5-DDF6-44B3-B3BE-91B1FC9F8D86}"/>
    <cellStyle name="Normal 10 2 6 2 2" xfId="12822" xr:uid="{5BA06246-9349-475B-8789-2A49A0E23F8E}"/>
    <cellStyle name="Normal 10 2 6 2 2 2" xfId="27055" xr:uid="{8F274A87-BF7F-40CB-B65A-964917C85E21}"/>
    <cellStyle name="Normal 10 2 6 2 3" xfId="18882" xr:uid="{BC39A11D-3825-4B9E-85F9-C2250675CB7B}"/>
    <cellStyle name="Normal 10 2 6 3" xfId="9903" xr:uid="{265A827E-7D04-4BBC-BCB4-26ED553D4C13}"/>
    <cellStyle name="Normal 10 2 6 3 2" xfId="24143" xr:uid="{E5E77FD5-C5C6-432F-BD55-C7642D51CB7C}"/>
    <cellStyle name="Normal 10 2 6 4" xfId="15936" xr:uid="{45B98917-40F9-47CE-9E8D-46B2D3BE8E5E}"/>
    <cellStyle name="Normal 10 2 7" xfId="3167" xr:uid="{C955F932-6E86-440C-95A6-D3E6B2E769F5}"/>
    <cellStyle name="Normal 10 2 7 2" xfId="6817" xr:uid="{16FB4424-B049-4345-8E80-E0C869B80277}"/>
    <cellStyle name="Normal 10 2 7 2 2" xfId="13067" xr:uid="{603D23DB-F628-4B07-AC73-FFA52A9D2EAB}"/>
    <cellStyle name="Normal 10 2 7 2 2 2" xfId="27300" xr:uid="{6615C6ED-0015-43C5-AB40-E2CBD2F18102}"/>
    <cellStyle name="Normal 10 2 7 2 3" xfId="19127" xr:uid="{83CB3F4C-DBF3-438E-9DAA-2F793A0D4766}"/>
    <cellStyle name="Normal 10 2 7 3" xfId="10148" xr:uid="{6262023C-807E-4BBC-BCF5-D9C38A28D46D}"/>
    <cellStyle name="Normal 10 2 7 3 2" xfId="24388" xr:uid="{21A6F805-2F42-47CD-AB5D-47ECE41F882F}"/>
    <cellStyle name="Normal 10 2 7 4" xfId="16181" xr:uid="{D6F2FFC7-59AE-464E-A9BE-FB7FB812EB13}"/>
    <cellStyle name="Normal 10 2 8" xfId="5374" xr:uid="{D5BA0AAA-FCC8-422C-8C61-6FA7F7232C80}"/>
    <cellStyle name="Normal 10 2 8 2" xfId="8764" xr:uid="{1CD15C5D-267D-4CB0-8CB5-058B71192216}"/>
    <cellStyle name="Normal 10 2 8 2 2" xfId="23008" xr:uid="{D1328760-0F08-4626-AF71-CF199E312683}"/>
    <cellStyle name="Normal 10 2 8 3" xfId="14789" xr:uid="{B545A36A-492F-48E2-8244-DF2D98CCA3E4}"/>
    <cellStyle name="Normal 10 2 9" xfId="1583" xr:uid="{CE494A16-64F1-49F9-8930-8C307B3C4E52}"/>
    <cellStyle name="Normal 10 3" xfId="877" xr:uid="{4D4A988F-6D8E-4B66-9E44-A69843227578}"/>
    <cellStyle name="Normal 10 3 2" xfId="2300" xr:uid="{4F87C644-049E-4EA4-8A61-897A659EA417}"/>
    <cellStyle name="Normal 10 3 2 2" xfId="31544" xr:uid="{4D168053-FF8D-4F8E-8B26-529AC4C7A590}"/>
    <cellStyle name="Normal 10 3 3" xfId="5548" xr:uid="{E5561EC1-29E1-4ED7-9434-5110991BD297}"/>
    <cellStyle name="Normal 10 3 3 2" xfId="8916" xr:uid="{9C861A3B-EECC-4BC8-92CD-7F356C44EF2D}"/>
    <cellStyle name="Normal 10 3 3 2 2" xfId="23160" xr:uid="{4EFDF65A-2AFF-4EA5-B24B-A19DCF8F7ED8}"/>
    <cellStyle name="Normal 10 3 3 3" xfId="14933" xr:uid="{191833E8-8EB6-4756-B076-D8D6B8DAE425}"/>
    <cellStyle name="Normal 10 3 4" xfId="1770" xr:uid="{E0AF608A-4F54-4808-A0D3-FF43364FAD2E}"/>
    <cellStyle name="Normal 10 4" xfId="2563" xr:uid="{1698847F-2E39-48E7-8899-464A70ECDAF1}"/>
    <cellStyle name="Normal 10 4 2" xfId="6224" xr:uid="{237FDED9-C9E9-4049-9686-A9815853DFB0}"/>
    <cellStyle name="Normal 10 4 2 2" xfId="12477" xr:uid="{EEAA3E96-4807-4CF4-A2E5-5A09C469E909}"/>
    <cellStyle name="Normal 10 4 2 2 2" xfId="26710" xr:uid="{C1B867E3-8EAD-4581-B49C-3ED5F59C736F}"/>
    <cellStyle name="Normal 10 4 2 3" xfId="18537" xr:uid="{AFB806C4-A14D-4A24-BC87-42D6A662D12B}"/>
    <cellStyle name="Normal 10 4 3" xfId="9555" xr:uid="{B15A9DD2-41B5-45C6-93D3-7C68A7B444D0}"/>
    <cellStyle name="Normal 10 4 3 2" xfId="23795" xr:uid="{BB6A425F-6F3E-4DAA-9E10-F18707E608CF}"/>
    <cellStyle name="Normal 10 4 4" xfId="15589" xr:uid="{303A343C-FC6C-4524-BDC5-0FC189EF6315}"/>
    <cellStyle name="Normal 10 4 5" xfId="31545" xr:uid="{4206BBC2-DE9C-4ED9-8695-0AD19AC33B91}"/>
    <cellStyle name="Normal 10 5" xfId="2834" xr:uid="{EE98B5DC-B8B5-4F35-8793-B123D69BC471}"/>
    <cellStyle name="Normal 10 5 2" xfId="6484" xr:uid="{E65078D4-86E9-4C8C-9003-69B69980CF6A}"/>
    <cellStyle name="Normal 10 5 2 2" xfId="12734" xr:uid="{F92CA1C9-8766-4827-9C14-19C548991937}"/>
    <cellStyle name="Normal 10 5 2 2 2" xfId="26967" xr:uid="{95DCEE60-FDB6-4CBE-8169-181331554D06}"/>
    <cellStyle name="Normal 10 5 2 3" xfId="18794" xr:uid="{723D0A17-10DA-4212-A68B-529A6472CEDD}"/>
    <cellStyle name="Normal 10 5 3" xfId="9815" xr:uid="{28E18892-A1C2-426B-BA72-275CA9D35E0E}"/>
    <cellStyle name="Normal 10 5 3 2" xfId="24055" xr:uid="{D178C9E7-61F6-4CFD-BCC3-0F666B4B3876}"/>
    <cellStyle name="Normal 10 5 4" xfId="15848" xr:uid="{17E3F773-691B-40D8-8FCC-BCD1D9153707}"/>
    <cellStyle name="Normal 10 5 5" xfId="31546" xr:uid="{113C90D7-64DE-4813-AC13-06DEA1938591}"/>
    <cellStyle name="Normal 10 6" xfId="3079" xr:uid="{B952ACD8-D344-4A0E-9848-4E0979C58DB2}"/>
    <cellStyle name="Normal 10 6 2" xfId="6729" xr:uid="{7873B893-C54F-4607-A392-1BAD6DE30F4F}"/>
    <cellStyle name="Normal 10 6 2 2" xfId="12979" xr:uid="{EA6BFAD5-98A7-4A06-918B-74C5EB903D7C}"/>
    <cellStyle name="Normal 10 6 2 2 2" xfId="27212" xr:uid="{3595D3FC-AC19-4050-96C1-CAAC6417C3C7}"/>
    <cellStyle name="Normal 10 6 2 3" xfId="19039" xr:uid="{DA85245A-C9DC-435A-A0D8-FB1E1FB95CCC}"/>
    <cellStyle name="Normal 10 6 3" xfId="10060" xr:uid="{FD5D7AD4-EC20-48B1-AC94-1451EF00DAE3}"/>
    <cellStyle name="Normal 10 6 3 2" xfId="24300" xr:uid="{DC9A9070-852A-4AE1-8253-8525C16B786A}"/>
    <cellStyle name="Normal 10 6 4" xfId="16093" xr:uid="{0AEFFAE9-1093-44CB-9A05-162DE7D2C356}"/>
    <cellStyle name="Normal 10 6 5" xfId="31540" xr:uid="{E859361C-25F8-457C-A985-5F5053AFA7F5}"/>
    <cellStyle name="Normal 10 7" xfId="3331" xr:uid="{C8056AC5-8A86-4297-864E-803A8C64D0B0}"/>
    <cellStyle name="Normal 10 7 2" xfId="6968" xr:uid="{47831BE2-F55A-4BD4-B4E4-ECDE4A230DA8}"/>
    <cellStyle name="Normal 10 7 2 2" xfId="13218" xr:uid="{53B499A5-8826-46FE-8239-4BBC8DCFE4D2}"/>
    <cellStyle name="Normal 10 7 2 2 2" xfId="27451" xr:uid="{007CCBD9-D9BA-49AB-B6E0-B142F3AD7F4D}"/>
    <cellStyle name="Normal 10 7 2 3" xfId="19278" xr:uid="{3E20E992-E8B7-493F-9BE0-ACAF5D99EA56}"/>
    <cellStyle name="Normal 10 7 3" xfId="10300" xr:uid="{F6457075-7AB9-41DE-B2B7-895D61D4017E}"/>
    <cellStyle name="Normal 10 7 3 2" xfId="24539" xr:uid="{042451E9-617B-4295-A8B4-188D274F54AD}"/>
    <cellStyle name="Normal 10 7 4" xfId="16331" xr:uid="{D43A47C9-7395-40F8-A0D3-2B67F6536A0F}"/>
    <cellStyle name="Normal 10 8" xfId="3944" xr:uid="{E512647F-6F6E-4F0A-A6BB-53882D89A24F}"/>
    <cellStyle name="Normal 10 8 2" xfId="7514" xr:uid="{F2101479-7099-4C2B-8FC5-38A7343D8228}"/>
    <cellStyle name="Normal 10 8 2 2" xfId="13764" xr:uid="{7EBC0D05-D7FB-44B1-823D-1A22AC6E157F}"/>
    <cellStyle name="Normal 10 8 2 2 2" xfId="27997" xr:uid="{0B9C07D4-FC60-429F-AA84-20A655C2C900}"/>
    <cellStyle name="Normal 10 8 2 3" xfId="19824" xr:uid="{00D88759-BB0C-4E8B-9A8B-603F4F44B11D}"/>
    <cellStyle name="Normal 10 8 3" xfId="10845" xr:uid="{39272D47-5202-45B3-A1D2-46541A99623B}"/>
    <cellStyle name="Normal 10 8 3 2" xfId="25080" xr:uid="{7C007F5A-D258-4AE7-AD99-E283D6A34043}"/>
    <cellStyle name="Normal 10 8 4" xfId="16872" xr:uid="{205BE8F4-99C2-444B-8AE6-5F30F6A77B38}"/>
    <cellStyle name="Normal 10 9" xfId="4497" xr:uid="{8A9D0C76-324E-4670-96CA-03295706085E}"/>
    <cellStyle name="Normal 10 9 2" xfId="11395" xr:uid="{AD624DF6-52B0-4D1A-ADF2-A3B3F8F052C4}"/>
    <cellStyle name="Normal 10 9 2 2" xfId="25628" xr:uid="{021865F6-DD8F-4301-A355-8F57A92FC4A4}"/>
    <cellStyle name="Normal 10 9 3" xfId="17425" xr:uid="{AB9F9202-AA0A-4CA4-8755-012A87651BE4}"/>
    <cellStyle name="Normal 10_50200210" xfId="31547" xr:uid="{FF75ED15-A99B-4C6F-BE4D-79B21BC9FE10}"/>
    <cellStyle name="Normal 100" xfId="11370" xr:uid="{C2A624EA-BC54-4888-B95A-5262942072D2}"/>
    <cellStyle name="Normal 100 2" xfId="31548" xr:uid="{4EA69D4F-CA8E-43D2-8596-A35127797345}"/>
    <cellStyle name="Normal 101" xfId="8006" xr:uid="{46E27544-7664-4B15-AC22-3747E6C873B4}"/>
    <cellStyle name="Normal 101 2" xfId="22296" xr:uid="{8EBAC407-F315-4D05-B44A-E68AA00C95EB}"/>
    <cellStyle name="Normal 101 3" xfId="31549" xr:uid="{2651449C-923B-465F-A040-398FC30C5DC4}"/>
    <cellStyle name="Normal 102" xfId="8155" xr:uid="{32272906-A7B9-4AAF-BAE0-6C431F3A7109}"/>
    <cellStyle name="Normal 102 2" xfId="22426" xr:uid="{421EA981-E677-442A-BFFF-7A7ACCD524D4}"/>
    <cellStyle name="Normal 102 3" xfId="31550" xr:uid="{90355CA7-3E40-4BF1-8781-11AD6623CB05}"/>
    <cellStyle name="Normal 103" xfId="14041" xr:uid="{5CB77B54-9562-4B2A-BB03-7784595D3F9E}"/>
    <cellStyle name="Normal 103 2" xfId="28270" xr:uid="{0DE1DC72-DF59-4388-A4DA-2B55CC36FAB6}"/>
    <cellStyle name="Normal 103 3" xfId="31551" xr:uid="{C9EF3E17-A30E-460A-9C8C-31910DD74A46}"/>
    <cellStyle name="Normal 104" xfId="14046" xr:uid="{FB01CEDD-FFB6-4F48-80FB-E2D175CFEBF1}"/>
    <cellStyle name="Normal 104 2" xfId="28274" xr:uid="{CB404F23-FBC9-44CA-9F0B-E5C257C0CCB2}"/>
    <cellStyle name="Normal 104 3" xfId="31552" xr:uid="{2B2D6A04-110C-47F0-8E70-F77EFFCE28F5}"/>
    <cellStyle name="Normal 105" xfId="14048" xr:uid="{43F98588-3D09-4028-BF7A-421FE7EE5921}"/>
    <cellStyle name="Normal 105 2" xfId="28276" xr:uid="{CD6546B5-1D47-494F-ACDC-A3402D34122E}"/>
    <cellStyle name="Normal 105 3" xfId="31553" xr:uid="{A9B37BFC-B356-49DA-828D-4E5B460DEF11}"/>
    <cellStyle name="Normal 106" xfId="1468" xr:uid="{C43296BB-38FC-4CEB-9037-ED3FF2E83EE5}"/>
    <cellStyle name="Normal 106 2" xfId="14285" xr:uid="{B07238B9-B55F-4108-B29A-0F258D486114}"/>
    <cellStyle name="Normal 106 3" xfId="14092" xr:uid="{D071FB7E-E214-4427-8F69-89E84DAE6E53}"/>
    <cellStyle name="Normal 106 4" xfId="31554" xr:uid="{15D2BD7D-24B8-45CB-8594-E96F8CD1AE62}"/>
    <cellStyle name="Normal 107" xfId="2163" xr:uid="{F47CDE17-2D2E-4639-9992-FC3C3AC026BC}"/>
    <cellStyle name="Normal 107 2" xfId="31555" xr:uid="{A3BFC168-8606-4FFE-9C2B-304CDD4F596E}"/>
    <cellStyle name="Normal 108" xfId="14053" xr:uid="{00290C9A-9D27-4AE4-8EC2-DBFDAD7EB6C7}"/>
    <cellStyle name="Normal 108 2" xfId="31556" xr:uid="{845252F7-8D0B-41DD-ACD6-9A619BC57DB0}"/>
    <cellStyle name="Normal 109" xfId="2424" xr:uid="{6EB6C33B-55CF-47AA-BB72-068534275E64}"/>
    <cellStyle name="Normal 109 2" xfId="31557" xr:uid="{664EF4D1-4D45-419A-A880-FB201059B02E}"/>
    <cellStyle name="Normal 11" xfId="301" xr:uid="{3679FC28-C849-4BDA-A0BB-8C47CE71DA79}"/>
    <cellStyle name="Normal 11 2" xfId="576" xr:uid="{7869B78B-75CF-4389-BA40-6ED147809487}"/>
    <cellStyle name="Normal 11 2 2" xfId="879" xr:uid="{94226402-CB5F-4A08-909B-E8ED512752DC}"/>
    <cellStyle name="Normal 11 2 2 2" xfId="2301" xr:uid="{28C9DB29-4896-4F7E-BCFB-10B2F7EC1A1B}"/>
    <cellStyle name="Normal 11 2 2 2 2" xfId="31560" xr:uid="{DBC4A11E-4FE9-424C-9479-7B0A6EC9A74F}"/>
    <cellStyle name="Normal 11 2 2 3" xfId="5647" xr:uid="{9652F570-7C9F-41E4-B3D3-6E12A3D63FCE}"/>
    <cellStyle name="Normal 11 2 2 3 2" xfId="9008" xr:uid="{E406B3F7-76E6-4C5D-B87F-3E2C6C3470E2}"/>
    <cellStyle name="Normal 11 2 2 3 2 2" xfId="23252" xr:uid="{4B207DD4-0C6C-49AC-9E7F-969BB8889AA6}"/>
    <cellStyle name="Normal 11 2 2 3 3" xfId="15023" xr:uid="{CC51C902-0D43-45E5-9284-FD5E8B586AC7}"/>
    <cellStyle name="Normal 11 2 2 4" xfId="1887" xr:uid="{2D439CDC-812C-4387-B78C-371F4795988E}"/>
    <cellStyle name="Normal 11 2 3" xfId="2211" xr:uid="{757B4346-28B8-40ED-AE7E-8794AEEE8BF1}"/>
    <cellStyle name="Normal 11 2 3 2" xfId="31559" xr:uid="{ADF68AD1-382F-4147-9AAE-24E2DAA1A4EB}"/>
    <cellStyle name="Normal 11 2 4" xfId="2654" xr:uid="{1EDD4362-3138-4C93-B511-1C1F0D8B3780}"/>
    <cellStyle name="Normal 11 2 4 2" xfId="6314" xr:uid="{A727A45A-949A-404D-97FD-80F95D165FC3}"/>
    <cellStyle name="Normal 11 2 4 2 2" xfId="12566" xr:uid="{9B88120D-D2A1-4FD9-BA45-EA9C0465B2FC}"/>
    <cellStyle name="Normal 11 2 4 2 2 2" xfId="26799" xr:uid="{3093CCB5-F90C-41D1-9DBA-2921ED074E9E}"/>
    <cellStyle name="Normal 11 2 4 2 3" xfId="18626" xr:uid="{C46A4814-03B4-493E-BF1F-B94C8C01F917}"/>
    <cellStyle name="Normal 11 2 4 3" xfId="9645" xr:uid="{5F733F85-F80F-4C43-9225-73467F06E376}"/>
    <cellStyle name="Normal 11 2 4 3 2" xfId="23885" xr:uid="{96C2C91B-B757-44C4-93D5-7E72F209699D}"/>
    <cellStyle name="Normal 11 2 4 4" xfId="15678" xr:uid="{D4FD6DCE-DD82-4503-88AF-AFBF8A8105AD}"/>
    <cellStyle name="Normal 11 2 5" xfId="2924" xr:uid="{4C1241CE-E972-4F4F-A20E-098B22E8E091}"/>
    <cellStyle name="Normal 11 2 5 2" xfId="6574" xr:uid="{8D656E7D-1A23-47D1-86CF-B2A8675B7674}"/>
    <cellStyle name="Normal 11 2 5 2 2" xfId="12824" xr:uid="{5ABDE4B4-612B-4D47-AC51-23D8C64C46D4}"/>
    <cellStyle name="Normal 11 2 5 2 2 2" xfId="27057" xr:uid="{C31C4BAD-7E02-4C39-BF06-D674FB09113D}"/>
    <cellStyle name="Normal 11 2 5 2 3" xfId="18884" xr:uid="{7A4A344B-3D29-4C50-91B9-38019EF86D86}"/>
    <cellStyle name="Normal 11 2 5 3" xfId="9905" xr:uid="{6D70506B-8AA2-4B8A-AB76-6FD8E021DAA0}"/>
    <cellStyle name="Normal 11 2 5 3 2" xfId="24145" xr:uid="{01B9CF0A-9414-43FD-A9EF-936788CA3957}"/>
    <cellStyle name="Normal 11 2 5 4" xfId="15938" xr:uid="{B9EC5632-59F1-4BB3-9247-A8E7A2EAD172}"/>
    <cellStyle name="Normal 11 2 6" xfId="3169" xr:uid="{69D74973-7E9B-4D17-8F26-D822DB1B1D42}"/>
    <cellStyle name="Normal 11 2 6 2" xfId="6819" xr:uid="{5FD806E2-DE9A-4A0C-B831-2CD1043D8555}"/>
    <cellStyle name="Normal 11 2 6 2 2" xfId="13069" xr:uid="{E22FB5BB-9294-4946-8615-4F5949BD7B16}"/>
    <cellStyle name="Normal 11 2 6 2 2 2" xfId="27302" xr:uid="{56B327F7-7D07-466A-A7AD-2F9990B92AB1}"/>
    <cellStyle name="Normal 11 2 6 2 3" xfId="19129" xr:uid="{B8188F1F-EF6B-4A0F-9E89-220F97DFA69A}"/>
    <cellStyle name="Normal 11 2 6 3" xfId="10150" xr:uid="{B185E6BC-30CB-45F7-A074-3FF94F27CAF8}"/>
    <cellStyle name="Normal 11 2 6 3 2" xfId="24390" xr:uid="{CC0CA108-4795-4B21-B25D-23F8522CEDE4}"/>
    <cellStyle name="Normal 11 2 6 4" xfId="16183" xr:uid="{658E34A8-3D70-4F20-A817-33D0E9B2E4A8}"/>
    <cellStyle name="Normal 11 2 7" xfId="5376" xr:uid="{513E81D2-EC2C-4F91-B07F-8D3423E42B29}"/>
    <cellStyle name="Normal 11 2 7 2" xfId="8766" xr:uid="{3F99A963-D0A6-4F3E-B343-57913FA2BE5C}"/>
    <cellStyle name="Normal 11 2 7 2 2" xfId="23010" xr:uid="{4E121B38-B99B-41A2-BC14-A32DF3B5D154}"/>
    <cellStyle name="Normal 11 2 7 3" xfId="14791" xr:uid="{4FE0AD6B-4631-4369-B29F-BB2CE911496C}"/>
    <cellStyle name="Normal 11 2 8" xfId="1585" xr:uid="{F1E2C4E1-FF35-497B-AB46-F5AFA343CF03}"/>
    <cellStyle name="Normal 11 3" xfId="1070" xr:uid="{C0BF35B2-D906-417C-A762-77868953B286}"/>
    <cellStyle name="Normal 11 3 2" xfId="2361" xr:uid="{05678F79-C257-411B-A598-6AB5CBC6BB51}"/>
    <cellStyle name="Normal 11 3 3" xfId="5550" xr:uid="{6AA1FDF1-B459-496A-9CE0-0770FE05D951}"/>
    <cellStyle name="Normal 11 3 3 2" xfId="8918" xr:uid="{E1D9DA8C-380B-4D31-8FE4-E87822BE0DF4}"/>
    <cellStyle name="Normal 11 3 3 2 2" xfId="23162" xr:uid="{F1BEAD31-0A1E-4764-9318-CFF8BCD27EC0}"/>
    <cellStyle name="Normal 11 3 3 3" xfId="14935" xr:uid="{BDA57BB3-3F7E-497B-AE4C-267E1A1F13B8}"/>
    <cellStyle name="Normal 11 3 4" xfId="1772" xr:uid="{FBAFB688-D1B8-4AE9-B6DA-DC68EF9C51FF}"/>
    <cellStyle name="Normal 11 3 5" xfId="31561" xr:uid="{859799C9-8F45-4DAF-BCD4-8DFE38A6AEE0}"/>
    <cellStyle name="Normal 11 4" xfId="2047" xr:uid="{A741B4D1-35AA-4654-AA02-17DFD388BF01}"/>
    <cellStyle name="Normal 11 4 2" xfId="31558" xr:uid="{AA8EF376-09C5-44AD-A646-1A92B3C24C51}"/>
    <cellStyle name="Normal 11 5" xfId="2565" xr:uid="{FAC71094-9A91-4818-A1EC-69E5FFFFE109}"/>
    <cellStyle name="Normal 11 5 2" xfId="6226" xr:uid="{B7B474A3-8CF2-4E6C-81F7-4657A576B638}"/>
    <cellStyle name="Normal 11 5 2 2" xfId="12479" xr:uid="{61825AEB-518C-434B-978A-25D3EF4587CF}"/>
    <cellStyle name="Normal 11 5 2 2 2" xfId="26712" xr:uid="{EBAFF6FF-8AF3-4E2B-8045-1ACF547C925C}"/>
    <cellStyle name="Normal 11 5 2 3" xfId="18539" xr:uid="{8CF199BE-B7E1-42D7-86CA-DF6DB6CAE6B4}"/>
    <cellStyle name="Normal 11 5 3" xfId="9557" xr:uid="{F0B409F2-A254-4D6D-967B-EA3B1C961D63}"/>
    <cellStyle name="Normal 11 5 3 2" xfId="23797" xr:uid="{90E32565-BC8B-4604-B484-E942A6E16D79}"/>
    <cellStyle name="Normal 11 5 4" xfId="15591" xr:uid="{BF7C15CB-601F-4EE6-A172-44DE31023199}"/>
    <cellStyle name="Normal 11 6" xfId="2836" xr:uid="{D795AADF-6C40-4BA8-844A-87EC513FDA26}"/>
    <cellStyle name="Normal 11 6 2" xfId="6486" xr:uid="{A4C1C958-FA8D-48A0-BD43-1EFD57ADB9A0}"/>
    <cellStyle name="Normal 11 6 2 2" xfId="12736" xr:uid="{F43E11C7-7705-450E-9128-ED3B49E78F91}"/>
    <cellStyle name="Normal 11 6 2 2 2" xfId="26969" xr:uid="{32B2389C-20FD-4BC6-A54F-21B640111371}"/>
    <cellStyle name="Normal 11 6 2 3" xfId="18796" xr:uid="{4251BBFA-6D62-4E59-AD81-09F778B60202}"/>
    <cellStyle name="Normal 11 6 3" xfId="9817" xr:uid="{0F460012-8419-4B8B-967F-17E22512956C}"/>
    <cellStyle name="Normal 11 6 3 2" xfId="24057" xr:uid="{79E109B4-828F-4F45-8437-C281F4835881}"/>
    <cellStyle name="Normal 11 6 4" xfId="15850" xr:uid="{E126DD30-E434-455F-971F-8333B1D4CF80}"/>
    <cellStyle name="Normal 11 7" xfId="3081" xr:uid="{6F0A7ACE-130C-4D87-B98F-DF7BF5CC98A2}"/>
    <cellStyle name="Normal 11 7 2" xfId="6731" xr:uid="{248ED10B-0AB6-4B57-A68E-701C38D33AFC}"/>
    <cellStyle name="Normal 11 7 2 2" xfId="12981" xr:uid="{F20C721E-ED69-4984-AAE2-07CEF9FF83D1}"/>
    <cellStyle name="Normal 11 7 2 2 2" xfId="27214" xr:uid="{DB410B39-91D2-4CC5-82DE-579783BCE758}"/>
    <cellStyle name="Normal 11 7 2 3" xfId="19041" xr:uid="{C35A1FD6-EB33-456B-A546-1793782C2787}"/>
    <cellStyle name="Normal 11 7 3" xfId="10062" xr:uid="{F4DD8306-FEC8-4491-8641-08B5FEB0F25A}"/>
    <cellStyle name="Normal 11 7 3 2" xfId="24302" xr:uid="{BCC46206-92DA-43A1-ABE8-F89321FDF961}"/>
    <cellStyle name="Normal 11 7 4" xfId="16095" xr:uid="{F968FE2F-E473-4D15-81D8-ABC29933B9A4}"/>
    <cellStyle name="Normal 11 8" xfId="5273" xr:uid="{A88A98BF-71C8-4404-A122-151B1C1A5FBC}"/>
    <cellStyle name="Normal 11 8 2" xfId="8715" xr:uid="{64F628F8-14DA-40F4-B810-DC1A1D02DE0B}"/>
    <cellStyle name="Normal 11 8 2 2" xfId="22959" xr:uid="{49007A6E-BBD7-478E-92A7-9CCFC1F2D20E}"/>
    <cellStyle name="Normal 11 8 3" xfId="14740" xr:uid="{68D2240D-4F38-49C6-853D-6E46B0431EE4}"/>
    <cellStyle name="Normal 11 9" xfId="1480" xr:uid="{052BB9C0-0698-4F09-8BD1-339233564248}"/>
    <cellStyle name="Normal 110" xfId="14069" xr:uid="{4D778533-5B2E-4A54-AC67-09DBDE7EE9CC}"/>
    <cellStyle name="Normal 110 2" xfId="31562" xr:uid="{2FCFCC44-1452-4149-BECF-B3AA67A0D5FF}"/>
    <cellStyle name="Normal 111" xfId="14064" xr:uid="{8141CBDE-561C-44AD-88B1-88DC1D9BF37E}"/>
    <cellStyle name="Normal 111 2" xfId="31563" xr:uid="{4B057FE8-949C-4BCC-8D20-82601B8361BA}"/>
    <cellStyle name="Normal 112" xfId="14083" xr:uid="{A8C8F4BD-FCC0-4EF5-B9F9-9C728E4AA515}"/>
    <cellStyle name="Normal 112 2" xfId="31564" xr:uid="{FBD3AD41-3AE3-4819-BB8C-E3723F4BC973}"/>
    <cellStyle name="Normal 113" xfId="14090" xr:uid="{8E219128-896B-47BC-ACDB-5875DDCB6D97}"/>
    <cellStyle name="Normal 113 2" xfId="31565" xr:uid="{F9512353-4DFD-41EE-8E8D-084ACE7F915A}"/>
    <cellStyle name="Normal 114" xfId="14088" xr:uid="{8DA2A23F-71AF-431B-B3D2-AF62531D16E7}"/>
    <cellStyle name="Normal 114 2" xfId="31566" xr:uid="{2F3CF84C-4F53-4716-969A-8977EC8E4791}"/>
    <cellStyle name="Normal 115" xfId="14211" xr:uid="{9E95253A-5FE1-4458-84B8-7644FD2E6225}"/>
    <cellStyle name="Normal 115 2" xfId="31567" xr:uid="{4A16BB36-95ED-408D-9ABC-EE23965C17E8}"/>
    <cellStyle name="Normal 116" xfId="2326" xr:uid="{7A3C4DA1-CF47-4887-BF1F-FAA54656AC98}"/>
    <cellStyle name="Normal 116 2" xfId="31568" xr:uid="{D7C92BF4-AF92-42D9-B485-F627273FA99F}"/>
    <cellStyle name="Normal 117" xfId="31569" xr:uid="{A11D3D4C-DE3B-44FA-9BDF-4231E2B32BC0}"/>
    <cellStyle name="Normal 118" xfId="31570" xr:uid="{DCEAF4FD-ADDB-4112-909C-B1A4A13CD695}"/>
    <cellStyle name="Normal 119" xfId="31571" xr:uid="{4E69E33F-9332-435C-9B77-8B2727464138}"/>
    <cellStyle name="Normal 12" xfId="316" xr:uid="{BF74A592-A868-4682-A6FD-D26CE345C561}"/>
    <cellStyle name="Normal 12 2" xfId="556" xr:uid="{9EFB877E-A866-4F8D-BF69-B787FE95397C}"/>
    <cellStyle name="Normal 12 2 2" xfId="880" xr:uid="{15B9B63B-A5A3-41D6-AE25-7C419B26E7CC}"/>
    <cellStyle name="Normal 12 2 2 2" xfId="2302" xr:uid="{6772ED50-A6F6-4CAF-9D5C-3E1BA7F65CA7}"/>
    <cellStyle name="Normal 12 2 2 2 2" xfId="31574" xr:uid="{DF9693F6-E7D8-4DA6-936E-0B39C9358F9F}"/>
    <cellStyle name="Normal 12 2 2 3" xfId="5649" xr:uid="{8C068D5D-7105-457F-92D9-DEC72BA92E3F}"/>
    <cellStyle name="Normal 12 2 2 3 2" xfId="9010" xr:uid="{E371856E-4782-427E-95D7-8D98EA5CD047}"/>
    <cellStyle name="Normal 12 2 2 3 2 2" xfId="23254" xr:uid="{4F0DDC6A-68FA-4221-983D-211CE42E75C3}"/>
    <cellStyle name="Normal 12 2 2 3 3" xfId="15025" xr:uid="{AC1CD046-FE31-40E9-9422-9457A83B54AD}"/>
    <cellStyle name="Normal 12 2 2 4" xfId="1889" xr:uid="{418B4DAB-C754-4BA8-B9EC-328051D1D829}"/>
    <cellStyle name="Normal 12 2 3" xfId="2200" xr:uid="{09C7C334-2A59-48B6-B04F-94C7555F56C4}"/>
    <cellStyle name="Normal 12 2 3 2" xfId="31573" xr:uid="{7656DD90-AECF-47FD-AD43-A26B2535D672}"/>
    <cellStyle name="Normal 12 2 4" xfId="2656" xr:uid="{4521A345-88FB-44F4-838A-5CA29E6D5F1A}"/>
    <cellStyle name="Normal 12 2 4 2" xfId="6316" xr:uid="{8F867F9D-E984-4AF8-9E80-4ED165011531}"/>
    <cellStyle name="Normal 12 2 4 2 2" xfId="12568" xr:uid="{C1C0589D-3661-46D6-8C45-66F1C82115A8}"/>
    <cellStyle name="Normal 12 2 4 2 2 2" xfId="26801" xr:uid="{46FCB0CE-5AB0-4B30-8647-2C89EFE53855}"/>
    <cellStyle name="Normal 12 2 4 2 3" xfId="18628" xr:uid="{0A0BC69A-8136-4F3E-ABCF-90FD87377D6F}"/>
    <cellStyle name="Normal 12 2 4 3" xfId="9647" xr:uid="{3A31FC39-B629-4A6F-9123-3DE684A5E210}"/>
    <cellStyle name="Normal 12 2 4 3 2" xfId="23887" xr:uid="{440D44B9-0D89-48BA-BD05-8CDB6674AA57}"/>
    <cellStyle name="Normal 12 2 4 4" xfId="15680" xr:uid="{57674FDD-75B0-475F-B322-B824EAB4516F}"/>
    <cellStyle name="Normal 12 2 5" xfId="2926" xr:uid="{18E29A43-8CA0-4B59-A19C-C8DE8C2F997D}"/>
    <cellStyle name="Normal 12 2 5 2" xfId="6576" xr:uid="{49B2FDA9-B5C0-40C7-BE95-EA4C12A697FF}"/>
    <cellStyle name="Normal 12 2 5 2 2" xfId="12826" xr:uid="{28813097-CC2D-4FB9-82B9-3BB22CC335FA}"/>
    <cellStyle name="Normal 12 2 5 2 2 2" xfId="27059" xr:uid="{3670F3FF-F77E-44A7-B3F0-1C89CFB8E179}"/>
    <cellStyle name="Normal 12 2 5 2 3" xfId="18886" xr:uid="{C2AF57BB-9398-4408-9958-723DC5CD8D2C}"/>
    <cellStyle name="Normal 12 2 5 3" xfId="9907" xr:uid="{83F5F562-A122-4D4D-875A-9465FAF551CA}"/>
    <cellStyle name="Normal 12 2 5 3 2" xfId="24147" xr:uid="{14460899-990C-4029-9C40-5F589E65CAAC}"/>
    <cellStyle name="Normal 12 2 5 4" xfId="15940" xr:uid="{E23FA709-6509-46F0-A8E6-D2BE915F143A}"/>
    <cellStyle name="Normal 12 2 6" xfId="3171" xr:uid="{FD140787-8B6E-48DD-BCF5-8D070635E498}"/>
    <cellStyle name="Normal 12 2 6 2" xfId="6821" xr:uid="{BA127BB1-291C-43D3-81F9-3BEDF8548651}"/>
    <cellStyle name="Normal 12 2 6 2 2" xfId="13071" xr:uid="{F21CCC02-272D-4859-8D59-400069B71D27}"/>
    <cellStyle name="Normal 12 2 6 2 2 2" xfId="27304" xr:uid="{A52C143B-7C88-494A-9C1A-A1134AF42641}"/>
    <cellStyle name="Normal 12 2 6 2 3" xfId="19131" xr:uid="{8D6F460B-1650-4542-84DC-2F1ABB16E825}"/>
    <cellStyle name="Normal 12 2 6 3" xfId="10152" xr:uid="{97AD9F2B-5C69-433F-A632-BF5FD511E4A1}"/>
    <cellStyle name="Normal 12 2 6 3 2" xfId="24392" xr:uid="{9B213B74-6777-434F-A3CF-0E9527C35F1E}"/>
    <cellStyle name="Normal 12 2 6 4" xfId="16185" xr:uid="{CB6A2B73-C0FD-4120-BF3B-2B50EC79D48A}"/>
    <cellStyle name="Normal 12 2 7" xfId="5378" xr:uid="{94E943A0-0BE1-4C12-BC06-AA850557A1D1}"/>
    <cellStyle name="Normal 12 2 7 2" xfId="8768" xr:uid="{5EE50224-A463-4BAC-8561-C71D81E0F652}"/>
    <cellStyle name="Normal 12 2 7 2 2" xfId="23012" xr:uid="{1BE78CAF-BE1C-4E9C-ADEE-4692987559F6}"/>
    <cellStyle name="Normal 12 2 7 3" xfId="14793" xr:uid="{3E185F01-7194-4911-8CCD-CCE6DF41A6F6}"/>
    <cellStyle name="Normal 12 2 8" xfId="1587" xr:uid="{437FB942-FCF3-4500-8C85-8B859EE56D61}"/>
    <cellStyle name="Normal 12 3" xfId="1774" xr:uid="{4198341C-2B83-47E0-BA25-3F2FED9C8671}"/>
    <cellStyle name="Normal 12 3 2" xfId="5552" xr:uid="{5DA3EE81-070D-4B62-B4D3-A8C466CC1EB2}"/>
    <cellStyle name="Normal 12 3 2 2" xfId="12145" xr:uid="{84AE2B5C-7173-417E-ACAC-22305AFB8017}"/>
    <cellStyle name="Normal 12 3 2 2 2" xfId="26378" xr:uid="{D2EBA0F5-6D0D-4E9D-8335-8C7891C26E11}"/>
    <cellStyle name="Normal 12 3 2 3" xfId="18199" xr:uid="{F0FA09F2-571C-4218-843E-B85573E2CA6E}"/>
    <cellStyle name="Normal 12 3 3" xfId="8920" xr:uid="{08610968-93CC-417D-AE2B-298707E8B8A4}"/>
    <cellStyle name="Normal 12 3 3 2" xfId="23164" xr:uid="{EB8F4469-1D57-46CF-91DB-31716462E044}"/>
    <cellStyle name="Normal 12 3 4" xfId="14937" xr:uid="{F3233EFE-0D05-4953-ACE9-4D3704941FD5}"/>
    <cellStyle name="Normal 12 3 5" xfId="31575" xr:uid="{BDE7586D-903D-4853-A484-8CE8C240F1AF}"/>
    <cellStyle name="Normal 12 4" xfId="2053" xr:uid="{D5BBA3A6-AAC2-453D-9487-7B61749003E4}"/>
    <cellStyle name="Normal 12 4 2" xfId="31572" xr:uid="{45CC1936-F569-4DD3-B4B3-882419EE066A}"/>
    <cellStyle name="Normal 12 5" xfId="2567" xr:uid="{6DDB0D46-18CC-4649-A60B-18B6FD5434A7}"/>
    <cellStyle name="Normal 12 5 2" xfId="6228" xr:uid="{90A5FB8D-4550-4060-848C-FA67F60E39E9}"/>
    <cellStyle name="Normal 12 5 2 2" xfId="12481" xr:uid="{BF5597A0-1EE3-4F48-A179-C832F350EED3}"/>
    <cellStyle name="Normal 12 5 2 2 2" xfId="26714" xr:uid="{B81C1A08-3614-4622-8D53-884C560EF174}"/>
    <cellStyle name="Normal 12 5 2 3" xfId="18541" xr:uid="{67468806-6D7F-4BC3-A7A5-1E844EE47484}"/>
    <cellStyle name="Normal 12 5 3" xfId="9559" xr:uid="{362C8F33-A865-40D2-85E3-084129608422}"/>
    <cellStyle name="Normal 12 5 3 2" xfId="23799" xr:uid="{8B4F9B08-0472-44B3-9B82-D1417B377EDE}"/>
    <cellStyle name="Normal 12 5 4" xfId="15593" xr:uid="{7B96AFBB-EA0F-4C8B-AA0C-CD568FC0B717}"/>
    <cellStyle name="Normal 12 6" xfId="2838" xr:uid="{94633B8D-1690-4227-B2B5-7E00F11D5D6D}"/>
    <cellStyle name="Normal 12 6 2" xfId="6488" xr:uid="{EAFE0BC8-0444-4F09-8591-3F00F3F071BB}"/>
    <cellStyle name="Normal 12 6 2 2" xfId="12738" xr:uid="{8B5F40AE-4E1C-47C0-B728-B5A861325883}"/>
    <cellStyle name="Normal 12 6 2 2 2" xfId="26971" xr:uid="{B141F9D2-4655-4D05-BC64-8A312497114D}"/>
    <cellStyle name="Normal 12 6 2 3" xfId="18798" xr:uid="{B252B3D6-4A1C-4473-B998-21F1D904CFA7}"/>
    <cellStyle name="Normal 12 6 3" xfId="9819" xr:uid="{CE919EE2-67D3-4A77-B21B-2A28703BF78F}"/>
    <cellStyle name="Normal 12 6 3 2" xfId="24059" xr:uid="{5FF58847-1BED-427C-8C9E-BE750A6AB18F}"/>
    <cellStyle name="Normal 12 6 4" xfId="15852" xr:uid="{7112A843-7726-4CC1-AF91-2D31572D26D8}"/>
    <cellStyle name="Normal 12 7" xfId="3083" xr:uid="{32BBFCE2-175A-4482-BCAB-36899A40CBB1}"/>
    <cellStyle name="Normal 12 7 2" xfId="6733" xr:uid="{260B2DF8-6C0E-46BA-8E5B-BDEDBFA361F8}"/>
    <cellStyle name="Normal 12 7 2 2" xfId="12983" xr:uid="{EA08726E-A3AB-4F8C-AB85-E32EB71E783F}"/>
    <cellStyle name="Normal 12 7 2 2 2" xfId="27216" xr:uid="{6AE6D9AF-E73E-4597-B79B-BCD67360DB02}"/>
    <cellStyle name="Normal 12 7 2 3" xfId="19043" xr:uid="{0E75FE2D-5743-4BFA-8F05-E69EEA09A2E3}"/>
    <cellStyle name="Normal 12 7 3" xfId="10064" xr:uid="{F5356561-F5CB-49AD-BE71-313FD6161F32}"/>
    <cellStyle name="Normal 12 7 3 2" xfId="24304" xr:uid="{43B58308-62C5-4B36-8DFB-61A8186AF897}"/>
    <cellStyle name="Normal 12 7 4" xfId="16097" xr:uid="{18383B38-A747-4AAF-9B63-CF0C404ADD55}"/>
    <cellStyle name="Normal 12 8" xfId="5274" xr:uid="{E9DB8AAA-4161-4C06-B475-04536F83C232}"/>
    <cellStyle name="Normal 12 8 2" xfId="8716" xr:uid="{DFB43BE3-3CEA-4253-96A2-150017BF2FF9}"/>
    <cellStyle name="Normal 12 8 2 2" xfId="22960" xr:uid="{C39372D8-3316-4D5A-8EED-09851FCF98C2}"/>
    <cellStyle name="Normal 12 8 3" xfId="14741" xr:uid="{5F37A784-4682-4F7F-807B-6415F660467C}"/>
    <cellStyle name="Normal 12 9" xfId="1481" xr:uid="{1FA3560F-269F-4918-8E92-3EA65F91D55B}"/>
    <cellStyle name="Normal 120" xfId="31576" xr:uid="{8B77C070-7DB9-4207-8CBE-4BE67D2C397B}"/>
    <cellStyle name="Normal 121" xfId="31577" xr:uid="{06B9037E-8A1C-44F0-AFA7-AC6D45CCB546}"/>
    <cellStyle name="Normal 122" xfId="31578" xr:uid="{A8BD2D61-30E7-4B6E-8E93-C633298D18AF}"/>
    <cellStyle name="Normal 123" xfId="31579" xr:uid="{DF89E9ED-8022-4668-AF46-D391B257B542}"/>
    <cellStyle name="Normal 124" xfId="31580" xr:uid="{AA3C248D-8672-4C85-88BB-14B1F6B1B19E}"/>
    <cellStyle name="Normal 125" xfId="31581" xr:uid="{0FE4D55C-7FE1-42E1-8D6D-BD5470428DCD}"/>
    <cellStyle name="Normal 126" xfId="31582" xr:uid="{20AD4699-73EA-4214-A0AB-231A90B77FED}"/>
    <cellStyle name="Normal 127" xfId="31583" xr:uid="{639FEC49-58C2-4ADE-91CD-ABFB2255710E}"/>
    <cellStyle name="Normal 128" xfId="477" xr:uid="{323B69BD-1F9C-4FB2-84FA-83A9EF00D72D}"/>
    <cellStyle name="Normal 128 2" xfId="591" xr:uid="{30519E81-11F1-4E1B-A997-3257C4AF29EC}"/>
    <cellStyle name="Normal 128 2 2" xfId="619" xr:uid="{0D5177C3-6455-403C-BCD3-0EB8544280A0}"/>
    <cellStyle name="Normal 128 2 2 2" xfId="699" xr:uid="{FFAD090B-FBE3-4683-BE60-4039D4AAA9B9}"/>
    <cellStyle name="Normal 128 2 3" xfId="679" xr:uid="{7A50C010-31AD-4F3E-9CA2-EEF2AE3F29C2}"/>
    <cellStyle name="Normal 128 2 4" xfId="834" xr:uid="{F33AA72C-542C-478F-8AD5-FDE8C98C88FC}"/>
    <cellStyle name="Normal 128 3" xfId="613" xr:uid="{E900E226-F871-4574-9570-26567CB48DCF}"/>
    <cellStyle name="Normal 128 3 2" xfId="693" xr:uid="{CDD298AC-EF74-485E-ABF0-B3EA82DD5A5A}"/>
    <cellStyle name="Normal 128 4" xfId="670" xr:uid="{9B03B2AF-AA17-4FDC-94DD-CA23A9009FCE}"/>
    <cellStyle name="Normal 128 5" xfId="828" xr:uid="{1F7662FC-9160-4F68-95C7-F94653D7D635}"/>
    <cellStyle name="Normal 128 6" xfId="31584" xr:uid="{6721562E-D4B6-47CD-96D4-A8A8A3749836}"/>
    <cellStyle name="Normal 129" xfId="31585" xr:uid="{AFBB76B1-0A53-40F6-AB6D-87EFED9076E0}"/>
    <cellStyle name="Normal 13" xfId="329" xr:uid="{0B84CD31-1AE3-4F65-845A-08CB02A3130E}"/>
    <cellStyle name="Normal 13 2" xfId="540" xr:uid="{761C2D8C-2A01-4DE0-9592-C313D2CB9AD2}"/>
    <cellStyle name="Normal 13 2 10" xfId="14253" xr:uid="{B08F7B44-E858-470B-B7EE-BF9C9020FCF3}"/>
    <cellStyle name="Normal 13 2 2" xfId="882" xr:uid="{6C669062-5DDD-4DC5-9DAE-E8981444FA70}"/>
    <cellStyle name="Normal 13 2 2 2" xfId="2304" xr:uid="{535AA9F9-B25E-492C-B83A-FC88A2C6D5C7}"/>
    <cellStyle name="Normal 13 2 2 2 2" xfId="31588" xr:uid="{57CE6816-C119-45C9-984C-41367D3C05CC}"/>
    <cellStyle name="Normal 13 2 2 3" xfId="5651" xr:uid="{065CBA1B-B357-447D-98B2-5EA8A27A99CC}"/>
    <cellStyle name="Normal 13 2 2 3 2" xfId="9012" xr:uid="{8B4768B3-DEAD-4F2B-A243-8C7CA1D59EF8}"/>
    <cellStyle name="Normal 13 2 2 3 2 2" xfId="23256" xr:uid="{58A68690-C4E7-4733-89B6-2D7C1B18C1B9}"/>
    <cellStyle name="Normal 13 2 2 3 3" xfId="15027" xr:uid="{B3D452D5-D169-4163-B681-EC4E7B07E7F1}"/>
    <cellStyle name="Normal 13 2 2 4" xfId="1891" xr:uid="{9A3717C2-B274-4BCD-B4CE-1426652F47DF}"/>
    <cellStyle name="Normal 13 2 3" xfId="2658" xr:uid="{DCF96200-8D46-49FC-95D1-764EE4021C35}"/>
    <cellStyle name="Normal 13 2 3 2" xfId="6318" xr:uid="{D7892759-666D-4AB3-80E4-13AA9EEBC2F9}"/>
    <cellStyle name="Normal 13 2 3 2 2" xfId="12570" xr:uid="{3CB3375C-511F-4ED7-9CF9-B04687382C76}"/>
    <cellStyle name="Normal 13 2 3 2 2 2" xfId="26803" xr:uid="{377276E9-2B6F-4038-9845-13BBEC00E766}"/>
    <cellStyle name="Normal 13 2 3 2 3" xfId="18630" xr:uid="{572F69A0-F7C5-4918-9E65-BDE9E9F4A773}"/>
    <cellStyle name="Normal 13 2 3 3" xfId="9649" xr:uid="{C07E5084-CFDF-4C5B-9CE2-B18854C58AB6}"/>
    <cellStyle name="Normal 13 2 3 3 2" xfId="23889" xr:uid="{B0884102-36EB-49B0-81BA-517B3DEAB3A3}"/>
    <cellStyle name="Normal 13 2 3 4" xfId="15682" xr:uid="{698383DC-8C30-4EB2-A459-6AC00A8CB458}"/>
    <cellStyle name="Normal 13 2 3 5" xfId="31587" xr:uid="{016B5522-F2B1-4E5A-85E0-8A91869A0A9B}"/>
    <cellStyle name="Normal 13 2 4" xfId="2928" xr:uid="{6639531E-5350-46EB-A7E1-4D2A0A3E9636}"/>
    <cellStyle name="Normal 13 2 4 2" xfId="6578" xr:uid="{6672EABE-F65D-4FBB-ADD1-8D3704F78B52}"/>
    <cellStyle name="Normal 13 2 4 2 2" xfId="12828" xr:uid="{A1FEA494-9867-4DC7-8110-76365D6A7D1D}"/>
    <cellStyle name="Normal 13 2 4 2 2 2" xfId="27061" xr:uid="{8E27EEA4-E468-4C79-9AC7-59A90906F0CD}"/>
    <cellStyle name="Normal 13 2 4 2 3" xfId="18888" xr:uid="{029EBC6A-DDF0-44C7-A584-5843EA028788}"/>
    <cellStyle name="Normal 13 2 4 3" xfId="9909" xr:uid="{B402A8AF-5EA2-4513-8C15-F50A9724644C}"/>
    <cellStyle name="Normal 13 2 4 3 2" xfId="24149" xr:uid="{58D69A9F-D0AF-468F-8BA7-82BD14209A16}"/>
    <cellStyle name="Normal 13 2 4 4" xfId="15942" xr:uid="{D86D2A4B-9F9C-401E-BD9C-772D809010C9}"/>
    <cellStyle name="Normal 13 2 5" xfId="3173" xr:uid="{B3B44C6E-2C2E-4C25-BDD3-9353572A157D}"/>
    <cellStyle name="Normal 13 2 5 2" xfId="6823" xr:uid="{BE5ED194-5C9D-4946-991F-4310D02AC593}"/>
    <cellStyle name="Normal 13 2 5 2 2" xfId="13073" xr:uid="{E5C27680-41BD-4B7A-986E-CB26634107F2}"/>
    <cellStyle name="Normal 13 2 5 2 2 2" xfId="27306" xr:uid="{53E3D6D7-39D2-499A-8183-3C46172AB983}"/>
    <cellStyle name="Normal 13 2 5 2 3" xfId="19133" xr:uid="{A8B0008E-2120-4955-85A4-26A0D9C169B3}"/>
    <cellStyle name="Normal 13 2 5 3" xfId="10154" xr:uid="{43D41CC3-0F24-43FE-BBA8-84ED07CFA482}"/>
    <cellStyle name="Normal 13 2 5 3 2" xfId="24394" xr:uid="{59F3DE3F-F59D-4A92-AA18-162991C8A2C2}"/>
    <cellStyle name="Normal 13 2 5 4" xfId="16187" xr:uid="{343B1C15-E0A1-4656-B133-51AFECDE8FD8}"/>
    <cellStyle name="Normal 13 2 6" xfId="3444" xr:uid="{E0D917AF-3A12-4E4E-8255-8B6E82BDFE59}"/>
    <cellStyle name="Normal 13 2 6 2" xfId="7078" xr:uid="{39DE6C9C-72FD-443D-B38A-4308480452FB}"/>
    <cellStyle name="Normal 13 2 6 2 2" xfId="13328" xr:uid="{E9912EA4-367F-47E1-96A2-46D67D6DA4CB}"/>
    <cellStyle name="Normal 13 2 6 2 2 2" xfId="27561" xr:uid="{C0D5CAF6-5CCC-48D3-92E6-6B6B236B58C2}"/>
    <cellStyle name="Normal 13 2 6 2 3" xfId="19388" xr:uid="{5CDDE85A-4FF8-4978-9482-76A48AA64625}"/>
    <cellStyle name="Normal 13 2 6 3" xfId="10410" xr:uid="{E5034D27-FB84-4CF6-AA33-D589C18C03A7}"/>
    <cellStyle name="Normal 13 2 6 3 2" xfId="24649" xr:uid="{1EDFFA87-E119-49CF-9A46-EA1866290295}"/>
    <cellStyle name="Normal 13 2 6 4" xfId="16441" xr:uid="{C2EE822E-EF4C-423B-8C14-376F8D69DD20}"/>
    <cellStyle name="Normal 13 2 7" xfId="4054" xr:uid="{3A1D8FE6-3DA8-4F4A-9265-116349A6009A}"/>
    <cellStyle name="Normal 13 2 7 2" xfId="7624" xr:uid="{9B630161-B4BB-4DD0-8034-A0234350A4EC}"/>
    <cellStyle name="Normal 13 2 7 2 2" xfId="13874" xr:uid="{64AB2F9A-A4E8-4AE8-B82D-A1335714F6DB}"/>
    <cellStyle name="Normal 13 2 7 2 2 2" xfId="28107" xr:uid="{89E26847-2159-494B-A9CB-C1287652757B}"/>
    <cellStyle name="Normal 13 2 7 2 3" xfId="19934" xr:uid="{75D4759E-E08B-4EF1-B0CB-C2FC999DC644}"/>
    <cellStyle name="Normal 13 2 7 3" xfId="10955" xr:uid="{F2516238-DEBA-4A32-BC80-2AF5644AEDFD}"/>
    <cellStyle name="Normal 13 2 7 3 2" xfId="25190" xr:uid="{8034BF3E-92DD-41DC-8B0E-2197F8D65212}"/>
    <cellStyle name="Normal 13 2 7 4" xfId="16982" xr:uid="{AD6F0F5E-ABE7-41D7-BB3F-5E6B4E09D268}"/>
    <cellStyle name="Normal 13 2 8" xfId="4710" xr:uid="{21B6247A-3464-4C81-B26A-BF280A1D6DBD}"/>
    <cellStyle name="Normal 13 2 8 2" xfId="11592" xr:uid="{E5576A5B-75EA-46D4-B91D-76D5E5DA7907}"/>
    <cellStyle name="Normal 13 2 8 2 2" xfId="25825" xr:uid="{D408D578-AB49-48F8-A96D-5810DAF956B4}"/>
    <cellStyle name="Normal 13 2 8 3" xfId="17638" xr:uid="{B0475AAD-4C83-48DE-BCFC-64FDB76FC8AB}"/>
    <cellStyle name="Normal 13 2 9" xfId="8203" xr:uid="{262DA971-24D4-43ED-9FEE-170514F8449E}"/>
    <cellStyle name="Normal 13 2 9 2" xfId="22473" xr:uid="{91523B4C-7A1B-4EA0-BC50-A4B11D36754E}"/>
    <cellStyle name="Normal 13 3" xfId="881" xr:uid="{88EE01E8-403A-4473-8E3B-349A9EB103B7}"/>
    <cellStyle name="Normal 13 3 2" xfId="2303" xr:uid="{26C78607-0609-4AA8-8DC5-56BAF8583E33}"/>
    <cellStyle name="Normal 13 3 2 2" xfId="31589" xr:uid="{138A55A2-5E01-4E80-99EE-0BF5ED4B1A98}"/>
    <cellStyle name="Normal 13 3 3" xfId="5554" xr:uid="{AA7FD707-7119-460E-A5F7-44BC7997CE37}"/>
    <cellStyle name="Normal 13 3 3 2" xfId="8922" xr:uid="{98CD8FE8-291B-442D-B54D-B9F8CADC9000}"/>
    <cellStyle name="Normal 13 3 3 2 2" xfId="23166" xr:uid="{C93260F3-C6D6-4175-BC21-CFE6E6463831}"/>
    <cellStyle name="Normal 13 3 3 3" xfId="14939" xr:uid="{5511AEA0-A2E6-4957-AEE3-965C0F7655EA}"/>
    <cellStyle name="Normal 13 3 4" xfId="1776" xr:uid="{AB104497-0A9F-4404-B004-FE88FE59C8D0}"/>
    <cellStyle name="Normal 13 4" xfId="1739" xr:uid="{CCB513A5-F5BC-4A3A-847F-470D862BA836}"/>
    <cellStyle name="Normal 13 4 2" xfId="32122" xr:uid="{D65C1939-E76E-4B63-BC6B-C188D1A5B1D0}"/>
    <cellStyle name="Normal 13 4 3" xfId="31590" xr:uid="{C9E93C1F-33B2-4FB8-A6F6-1F6F7A87944B}"/>
    <cellStyle name="Normal 13 5" xfId="2569" xr:uid="{E1F8668F-BCE3-4DF4-82B4-D4BEFBAC1C23}"/>
    <cellStyle name="Normal 13 5 2" xfId="6230" xr:uid="{53502531-C59E-4A3A-A671-DC713B202BD0}"/>
    <cellStyle name="Normal 13 5 2 2" xfId="12483" xr:uid="{F3E37353-F768-42D8-BE6D-435175B5E007}"/>
    <cellStyle name="Normal 13 5 2 2 2" xfId="26716" xr:uid="{938014DD-BF83-4752-A5A0-D734B29A2A91}"/>
    <cellStyle name="Normal 13 5 2 3" xfId="18543" xr:uid="{BFDB25A2-236F-4F04-9225-6C52AE14DC37}"/>
    <cellStyle name="Normal 13 5 3" xfId="9561" xr:uid="{F8CF332C-CECA-4B99-BB25-D4F9BC40C0C5}"/>
    <cellStyle name="Normal 13 5 3 2" xfId="23801" xr:uid="{3727A633-1F72-4DB3-B575-82E52ABBF54E}"/>
    <cellStyle name="Normal 13 5 4" xfId="15595" xr:uid="{7B7FAB8A-8135-48FC-8C37-40B603F3156A}"/>
    <cellStyle name="Normal 13 5 5" xfId="31586" xr:uid="{0E305FA5-749B-4A35-A65A-F01D0314FFD7}"/>
    <cellStyle name="Normal 13 6" xfId="2840" xr:uid="{826D4534-6425-481A-BDC9-B945E6D7C02A}"/>
    <cellStyle name="Normal 13 6 2" xfId="6490" xr:uid="{3767CBF5-8035-445B-AE45-3E388D4967FA}"/>
    <cellStyle name="Normal 13 6 2 2" xfId="12740" xr:uid="{69B88D24-1168-45D8-BAA6-D59EC8F28AE6}"/>
    <cellStyle name="Normal 13 6 2 2 2" xfId="26973" xr:uid="{ABBC2F15-8563-4B08-8005-CEA7045FE003}"/>
    <cellStyle name="Normal 13 6 2 3" xfId="18800" xr:uid="{5643142C-6507-4A8B-B71A-E8FE4196B0A6}"/>
    <cellStyle name="Normal 13 6 3" xfId="9821" xr:uid="{40AE529B-01B4-4F53-8950-B741D99F9585}"/>
    <cellStyle name="Normal 13 6 3 2" xfId="24061" xr:uid="{D31DFEC5-E558-4300-8038-2BCDC4178294}"/>
    <cellStyle name="Normal 13 6 4" xfId="15854" xr:uid="{8FF28D31-F0BC-4C3D-BF19-004C5A728C67}"/>
    <cellStyle name="Normal 13 7" xfId="3085" xr:uid="{91605E78-CA72-4BEB-BB20-B287D01B3167}"/>
    <cellStyle name="Normal 13 7 2" xfId="6735" xr:uid="{C7514801-1823-4FAA-86E1-B3C2E95073A8}"/>
    <cellStyle name="Normal 13 7 2 2" xfId="12985" xr:uid="{AE58E0ED-15D0-4A39-AA12-6B35C74B3590}"/>
    <cellStyle name="Normal 13 7 2 2 2" xfId="27218" xr:uid="{A622C15A-05F8-4931-9077-392A95A9E956}"/>
    <cellStyle name="Normal 13 7 2 3" xfId="19045" xr:uid="{451A0210-6D72-422C-AD88-077A77704582}"/>
    <cellStyle name="Normal 13 7 3" xfId="10066" xr:uid="{F92CFACF-E83E-467A-87D2-7FA8588D3114}"/>
    <cellStyle name="Normal 13 7 3 2" xfId="24306" xr:uid="{9CC66864-64C4-44A8-AD79-647EFDD568F9}"/>
    <cellStyle name="Normal 13 7 4" xfId="16099" xr:uid="{3C200C1B-FECA-4D4E-86D1-46A920D4627A}"/>
    <cellStyle name="Normal 130" xfId="31591" xr:uid="{28CF008F-1B1C-45BC-B13F-3C803472E086}"/>
    <cellStyle name="Normal 131" xfId="31592" xr:uid="{EDAF7757-440C-4E89-BA10-FA9CCBC8407A}"/>
    <cellStyle name="Normal 132" xfId="31593" xr:uid="{14267DB7-E679-4A8D-B4B9-5354E8A64F84}"/>
    <cellStyle name="Normal 133" xfId="31594" xr:uid="{B6B38DD1-605D-4A67-87DE-35417864F8E5}"/>
    <cellStyle name="Normal 134" xfId="31595" xr:uid="{2EC3B47D-908D-433F-BD2D-442A5FBF95F6}"/>
    <cellStyle name="Normal 135" xfId="31596" xr:uid="{D1FB7B34-2D2A-43D5-A643-DCCA82A38CD6}"/>
    <cellStyle name="Normal 136" xfId="31597" xr:uid="{D9E3A901-8B6D-4EC2-B44E-923C5C85BEA1}"/>
    <cellStyle name="Normal 137" xfId="31598" xr:uid="{5DB1DDA5-F1E8-4362-94FE-03F63DF1CF53}"/>
    <cellStyle name="Normal 138" xfId="31599" xr:uid="{7E8FF998-CD4E-437E-B21F-B5DCD4667CE2}"/>
    <cellStyle name="Normal 139" xfId="31600" xr:uid="{144369AB-6A40-4184-96D5-E87E98FFF1B5}"/>
    <cellStyle name="Normal 14" xfId="323" xr:uid="{79620B24-59C2-400E-AB9D-7116807D80AB}"/>
    <cellStyle name="Normal 14 2" xfId="565" xr:uid="{419A9EAC-5B38-49B0-99C1-7DADB9552C88}"/>
    <cellStyle name="Normal 14 2 2" xfId="884" xr:uid="{631B5630-B2D0-43E3-ACEF-907C9FC0D21C}"/>
    <cellStyle name="Normal 14 2 3" xfId="2205" xr:uid="{B08050B0-ADF0-4885-A882-86953A39AC04}"/>
    <cellStyle name="Normal 14 2 3 2" xfId="5881" xr:uid="{1DEC032E-EDF8-43E5-991B-6BCE11418FA1}"/>
    <cellStyle name="Normal 14 2 3 2 2" xfId="12385" xr:uid="{F1D8A0F5-C909-474E-A7D0-F761C1E48D84}"/>
    <cellStyle name="Normal 14 2 3 2 2 2" xfId="26618" xr:uid="{DA4FD67C-B480-487E-81F9-A102AD0F592B}"/>
    <cellStyle name="Normal 14 2 3 2 3" xfId="18444" xr:uid="{518828BE-081E-4D2B-8476-2DD5B9371171}"/>
    <cellStyle name="Normal 14 2 3 3" xfId="9219" xr:uid="{2B275133-3EE3-4AEC-846D-DF8922754CED}"/>
    <cellStyle name="Normal 14 2 3 3 2" xfId="23460" xr:uid="{B127B804-BA51-44CF-BB70-A5261D118F10}"/>
    <cellStyle name="Normal 14 2 3 4" xfId="15228" xr:uid="{21E72171-F9A5-444C-A3B9-7D06138AC48C}"/>
    <cellStyle name="Normal 14 2 3 5" xfId="31602" xr:uid="{839C6238-0186-4531-9748-B13237726115}"/>
    <cellStyle name="Normal 14 2 4" xfId="3451" xr:uid="{828DDE64-5BCB-4693-8116-30BC49A89069}"/>
    <cellStyle name="Normal 14 2 4 2" xfId="7085" xr:uid="{66CDAEAD-A44F-487A-BF0E-51C7EECED90B}"/>
    <cellStyle name="Normal 14 2 4 2 2" xfId="13335" xr:uid="{DD5B699D-F824-441E-B1E9-6F43B6CA942E}"/>
    <cellStyle name="Normal 14 2 4 2 2 2" xfId="27568" xr:uid="{72D37228-7B83-4587-940F-7789115F0C44}"/>
    <cellStyle name="Normal 14 2 4 2 3" xfId="19395" xr:uid="{00CFAD73-94BC-4C36-B8A2-AE929541444B}"/>
    <cellStyle name="Normal 14 2 4 3" xfId="10417" xr:uid="{0CEA94AE-4A7C-4398-8CAA-36C38B009609}"/>
    <cellStyle name="Normal 14 2 4 3 2" xfId="24656" xr:uid="{D0906956-1C31-4635-83BA-4721A1515A40}"/>
    <cellStyle name="Normal 14 2 4 4" xfId="16448" xr:uid="{CBF04194-E6CB-4377-89C1-6A874BD3B133}"/>
    <cellStyle name="Normal 14 2 5" xfId="4061" xr:uid="{278B4A2C-D92F-414F-861C-84104CCFAF61}"/>
    <cellStyle name="Normal 14 2 5 2" xfId="7631" xr:uid="{7C1D7A98-BFA1-4B3F-895E-1EF23B35E0AA}"/>
    <cellStyle name="Normal 14 2 5 2 2" xfId="13881" xr:uid="{562C727D-E355-4EF8-8B1F-6182715A07FE}"/>
    <cellStyle name="Normal 14 2 5 2 2 2" xfId="28114" xr:uid="{9D4B9F84-1C2D-445D-895D-8C62094E0B0C}"/>
    <cellStyle name="Normal 14 2 5 2 3" xfId="19941" xr:uid="{E38625D3-10F6-457A-94ED-96D3AE30DC57}"/>
    <cellStyle name="Normal 14 2 5 3" xfId="10962" xr:uid="{99835107-A646-4E56-AAF8-601E7096B754}"/>
    <cellStyle name="Normal 14 2 5 3 2" xfId="25197" xr:uid="{BDC325AC-4FBE-49C8-A60F-4DC55761C86F}"/>
    <cellStyle name="Normal 14 2 5 4" xfId="16989" xr:uid="{0A161E55-DE2A-42AF-BA0A-1F3720E9C5AC}"/>
    <cellStyle name="Normal 14 2 6" xfId="5301" xr:uid="{DBD9DFD0-A135-448F-BEB7-673331E16845}"/>
    <cellStyle name="Normal 14 2 7" xfId="4722" xr:uid="{4D8F2CB1-7BCF-4950-A3E8-3E61BEF80CDE}"/>
    <cellStyle name="Normal 14 2 7 2" xfId="11603" xr:uid="{05507B14-8F81-41EB-B3B4-E5A47E0B305D}"/>
    <cellStyle name="Normal 14 2 7 2 2" xfId="25836" xr:uid="{47F8FBAD-DB64-47A4-A8F3-539295258886}"/>
    <cellStyle name="Normal 14 2 7 3" xfId="17650" xr:uid="{821578D6-15CE-42C3-90CC-987A99D24A2A}"/>
    <cellStyle name="Normal 14 2 8" xfId="8214" xr:uid="{174FC3F2-9580-4C31-BF6C-BA136C4FCA67}"/>
    <cellStyle name="Normal 14 2 8 2" xfId="22484" xr:uid="{B96F2A12-297E-4B42-A62D-0D761481D7F8}"/>
    <cellStyle name="Normal 14 2 9" xfId="1509" xr:uid="{664EC6E9-2B2E-460B-8AB0-0CB2788E83EE}"/>
    <cellStyle name="Normal 14 2 9 2" xfId="20327" xr:uid="{A793AA60-D2A3-4389-AC07-7F61D2F69A1A}"/>
    <cellStyle name="Normal 14 2 9 3" xfId="14260" xr:uid="{E1CE3759-3B56-45E3-9892-5FB85C0693C7}"/>
    <cellStyle name="Normal 14 3" xfId="885" xr:uid="{043854B5-DB66-4E1B-9E47-76E92AA3F333}"/>
    <cellStyle name="Normal 14 3 2" xfId="1893" xr:uid="{C8FAF876-0809-409C-BF7A-0121BA3CA0B7}"/>
    <cellStyle name="Normal 14 3 2 2" xfId="5653" xr:uid="{D71B4A80-2902-4D0F-801F-4B7402CDAF5E}"/>
    <cellStyle name="Normal 14 3 2 2 2" xfId="12206" xr:uid="{7AE51CDF-B695-4A5E-9FAE-CABC837ACD11}"/>
    <cellStyle name="Normal 14 3 2 2 2 2" xfId="26439" xr:uid="{A025E715-09E6-4C4E-A9D7-1654973B1ED5}"/>
    <cellStyle name="Normal 14 3 2 2 3" xfId="18261" xr:uid="{44AC88B3-CB65-42A6-BFA2-4AB9E4BABE76}"/>
    <cellStyle name="Normal 14 3 2 3" xfId="9014" xr:uid="{E1F5B3ED-73AC-4972-94BB-00C67CC8E7CA}"/>
    <cellStyle name="Normal 14 3 2 3 2" xfId="23258" xr:uid="{23AB34AA-B328-4791-94DF-48AD9D8150EB}"/>
    <cellStyle name="Normal 14 3 2 4" xfId="15029" xr:uid="{896B5451-43D4-4AD9-A094-0B03F3C4335A}"/>
    <cellStyle name="Normal 14 3 3" xfId="2306" xr:uid="{5DBE13C1-39A6-469E-AC6F-A696C78761D7}"/>
    <cellStyle name="Normal 14 3 4" xfId="2660" xr:uid="{767045C4-DE66-4B5D-97C0-BC7B62A81198}"/>
    <cellStyle name="Normal 14 3 4 2" xfId="6320" xr:uid="{94615571-92AD-4C98-A246-1B1DB9EB8A2A}"/>
    <cellStyle name="Normal 14 3 4 2 2" xfId="12572" xr:uid="{607F640C-7578-4359-9B1D-85FFDABF1DA0}"/>
    <cellStyle name="Normal 14 3 4 2 2 2" xfId="26805" xr:uid="{E0DA6CBE-3E6B-4048-B1C8-9C70107ABE75}"/>
    <cellStyle name="Normal 14 3 4 2 3" xfId="18632" xr:uid="{F8BF4022-6D57-4D8C-B6F8-9BBD01AB316C}"/>
    <cellStyle name="Normal 14 3 4 3" xfId="9651" xr:uid="{FAC3563C-9489-4A5E-BBB2-24DB47B9B906}"/>
    <cellStyle name="Normal 14 3 4 3 2" xfId="23891" xr:uid="{276E742B-5EA5-4E88-8286-270C88C405AB}"/>
    <cellStyle name="Normal 14 3 4 4" xfId="15684" xr:uid="{2EC084F2-50AF-4494-910B-77F0FF6EC2A3}"/>
    <cellStyle name="Normal 14 3 5" xfId="2930" xr:uid="{E0D5C0B0-80C9-4F11-ACAB-C493C9B8B93B}"/>
    <cellStyle name="Normal 14 3 5 2" xfId="6580" xr:uid="{B4CE4481-05E0-4C7F-A48C-D7350B936C32}"/>
    <cellStyle name="Normal 14 3 5 2 2" xfId="12830" xr:uid="{FE119F19-EA3A-409F-9954-A71C75753206}"/>
    <cellStyle name="Normal 14 3 5 2 2 2" xfId="27063" xr:uid="{516DCCFC-4C80-4DE9-A31F-0788019E35C4}"/>
    <cellStyle name="Normal 14 3 5 2 3" xfId="18890" xr:uid="{235A8036-5854-442F-8668-E430E9AEC2E3}"/>
    <cellStyle name="Normal 14 3 5 3" xfId="9911" xr:uid="{A004B1E1-EF3B-45A6-A63A-7F9080B75E34}"/>
    <cellStyle name="Normal 14 3 5 3 2" xfId="24151" xr:uid="{C4175564-ECB0-463A-A830-883D939C4D97}"/>
    <cellStyle name="Normal 14 3 5 4" xfId="15944" xr:uid="{31E6167B-D362-4C43-8F9A-E2A82119D582}"/>
    <cellStyle name="Normal 14 3 6" xfId="3175" xr:uid="{DDE621DB-244C-4344-A347-24F63EB5FA8D}"/>
    <cellStyle name="Normal 14 3 6 2" xfId="6825" xr:uid="{086764C4-F0EB-40C9-9895-4D8E43AD4DB2}"/>
    <cellStyle name="Normal 14 3 6 2 2" xfId="13075" xr:uid="{8369011D-499F-4A90-887C-9EF562CF7BAD}"/>
    <cellStyle name="Normal 14 3 6 2 2 2" xfId="27308" xr:uid="{FC53EF17-F68E-4F6D-89A3-D2FFD25FF2BB}"/>
    <cellStyle name="Normal 14 3 6 2 3" xfId="19135" xr:uid="{B5AFA707-88FB-4988-989A-37ECF57EEB9F}"/>
    <cellStyle name="Normal 14 3 6 3" xfId="10156" xr:uid="{B011436C-062B-4F2C-A4A6-AD76BA1E381E}"/>
    <cellStyle name="Normal 14 3 6 3 2" xfId="24396" xr:uid="{562DD6AE-9787-4A1A-802B-307CCC36A737}"/>
    <cellStyle name="Normal 14 3 6 4" xfId="16189" xr:uid="{4894B8B7-B032-4B1D-8F62-14D556AADD88}"/>
    <cellStyle name="Normal 14 3 7" xfId="5379" xr:uid="{CD05C5B6-040C-4A9D-9DBD-F5AC82BB2C12}"/>
    <cellStyle name="Normal 14 3 7 2" xfId="8769" xr:uid="{E2726104-BA1F-4065-8C79-024E7BE01EA1}"/>
    <cellStyle name="Normal 14 3 7 2 2" xfId="23013" xr:uid="{39F4618E-DB53-48A7-A94D-0DBCDEEAE58F}"/>
    <cellStyle name="Normal 14 3 7 3" xfId="14794" xr:uid="{534DD388-2297-4F96-BD86-861DCCBCC631}"/>
    <cellStyle name="Normal 14 3 8" xfId="1588" xr:uid="{659A8D83-95BA-4874-AF16-80015D2B2AB5}"/>
    <cellStyle name="Normal 14 4" xfId="883" xr:uid="{C94F485E-CC46-454C-A0AC-7B4F2DBC939F}"/>
    <cellStyle name="Normal 14 4 2" xfId="2305" xr:uid="{AFD37C46-93EA-46EF-A465-8F4EF0FE7647}"/>
    <cellStyle name="Normal 14 4 3" xfId="5556" xr:uid="{F17636BE-4884-4F08-A61A-CBF82C0335F5}"/>
    <cellStyle name="Normal 14 4 3 2" xfId="8924" xr:uid="{57F344BB-4795-4511-A37D-7DA1CA866E7E}"/>
    <cellStyle name="Normal 14 4 3 2 2" xfId="23168" xr:uid="{2EDD3EF2-3EF3-4DAF-9127-365C39143BB7}"/>
    <cellStyle name="Normal 14 4 3 3" xfId="14941" xr:uid="{76885AEC-3A0C-4523-BF4C-5CCAF0FC9490}"/>
    <cellStyle name="Normal 14 4 4" xfId="1778" xr:uid="{5EFB83B4-DA3F-4E65-AEAA-6E1818826E12}"/>
    <cellStyle name="Normal 14 5" xfId="2046" xr:uid="{84D4A8D7-B4F8-4721-A9F6-AFF82B364571}"/>
    <cellStyle name="Normal 14 5 2" xfId="31601" xr:uid="{21AAB545-B197-4BA6-80E3-2DB4BED8662D}"/>
    <cellStyle name="Normal 14 6" xfId="2571" xr:uid="{369C1C56-36F1-41E7-910B-F7B272D7A39E}"/>
    <cellStyle name="Normal 14 6 2" xfId="6232" xr:uid="{C93A015E-7CF0-4617-8777-7EEC9062518F}"/>
    <cellStyle name="Normal 14 6 2 2" xfId="12485" xr:uid="{8D51A7DA-9D69-4B5F-8E24-04C774FDEC2F}"/>
    <cellStyle name="Normal 14 6 2 2 2" xfId="26718" xr:uid="{F2673454-0DB2-405E-8BBD-7C7CDEC17442}"/>
    <cellStyle name="Normal 14 6 2 3" xfId="18545" xr:uid="{28BFB9E5-2F4E-4894-A11D-9E2B32C6E361}"/>
    <cellStyle name="Normal 14 6 3" xfId="9563" xr:uid="{4F561E96-68C8-4AE7-9B3B-698E61909C2A}"/>
    <cellStyle name="Normal 14 6 3 2" xfId="23803" xr:uid="{D2B3510D-3824-4E8A-94F1-6DDA976E3914}"/>
    <cellStyle name="Normal 14 6 4" xfId="15597" xr:uid="{30D8CFE2-41C4-4959-A97C-527FB8E6C6D2}"/>
    <cellStyle name="Normal 14 7" xfId="2842" xr:uid="{B5DF96B2-CC13-41AA-A24A-ED689A3E63BF}"/>
    <cellStyle name="Normal 14 7 2" xfId="6492" xr:uid="{234B591F-0566-4525-A581-162D38018DEA}"/>
    <cellStyle name="Normal 14 7 2 2" xfId="12742" xr:uid="{7B6F38E7-B87D-459B-B799-E08F8484CF92}"/>
    <cellStyle name="Normal 14 7 2 2 2" xfId="26975" xr:uid="{DE217409-93E7-4CEB-98A3-BCDD3C56ECBD}"/>
    <cellStyle name="Normal 14 7 2 3" xfId="18802" xr:uid="{62B53CD0-C1F0-40B3-8EC7-925D74C6B370}"/>
    <cellStyle name="Normal 14 7 3" xfId="9823" xr:uid="{A0428779-B27E-4360-B17C-F7CE5E190ED5}"/>
    <cellStyle name="Normal 14 7 3 2" xfId="24063" xr:uid="{5070294D-96F0-413E-BE6A-0A51B95C0048}"/>
    <cellStyle name="Normal 14 7 4" xfId="15856" xr:uid="{188D7B00-D47A-4A49-98AD-B247A1C4EC86}"/>
    <cellStyle name="Normal 14 8" xfId="3087" xr:uid="{3FA0F39F-27B4-464E-9137-A6E68E0035F7}"/>
    <cellStyle name="Normal 14 8 2" xfId="6737" xr:uid="{489DD90E-0507-4CE9-921D-637EAEEFA0BA}"/>
    <cellStyle name="Normal 14 8 2 2" xfId="12987" xr:uid="{633C7642-41F8-4771-8FE9-4D0F85D3E8E5}"/>
    <cellStyle name="Normal 14 8 2 2 2" xfId="27220" xr:uid="{946B21BA-8A68-4EB2-9ACA-E172C7331D63}"/>
    <cellStyle name="Normal 14 8 2 3" xfId="19047" xr:uid="{94EE973A-2A9D-4690-8A47-CDDD06D4FABB}"/>
    <cellStyle name="Normal 14 8 3" xfId="10068" xr:uid="{CB36E3BC-864C-433D-B412-37A16311C3C6}"/>
    <cellStyle name="Normal 14 8 3 2" xfId="24308" xr:uid="{6368DD78-4ED1-40B4-BC23-0C7A21D333D2}"/>
    <cellStyle name="Normal 14 8 4" xfId="16101" xr:uid="{EEBD3F35-6649-415B-BB22-C818C8BE433F}"/>
    <cellStyle name="Normal 140" xfId="31603" xr:uid="{757B7B60-5A5C-4F2E-9151-2E1CCB71025A}"/>
    <cellStyle name="Normal 141" xfId="31604" xr:uid="{BBCF580E-0970-4EB3-AB8D-8C3D0198080C}"/>
    <cellStyle name="Normal 142" xfId="31605" xr:uid="{38F1C433-3D27-4CA1-9592-28214701525C}"/>
    <cellStyle name="Normal 143" xfId="31606" xr:uid="{30BF36B3-C990-44E2-8C85-11D336CE1666}"/>
    <cellStyle name="Normal 144" xfId="31607" xr:uid="{A7AEB6C2-8E9E-4359-A48E-EDFCD99665FA}"/>
    <cellStyle name="Normal 145" xfId="31608" xr:uid="{1FEAEF6F-BAD2-446A-BE31-BBCEA6102AEA}"/>
    <cellStyle name="Normal 146" xfId="31609" xr:uid="{7A50D5BF-3712-4212-A5B7-68FB3C395B61}"/>
    <cellStyle name="Normal 147" xfId="31610" xr:uid="{D9F30738-A6A3-4124-BD71-A45EA36CFBA7}"/>
    <cellStyle name="Normal 148" xfId="31611" xr:uid="{7B5208C1-2C6D-44C1-9BE6-FE19F8388B4F}"/>
    <cellStyle name="Normal 149" xfId="31612" xr:uid="{E486FE50-FC6A-41A2-819A-1C9F3867E2E4}"/>
    <cellStyle name="Normal 15" xfId="327" xr:uid="{7F759CAB-EB75-4B68-BF43-2E6A63FEBFC3}"/>
    <cellStyle name="Normal 15 2" xfId="563" xr:uid="{480FF5BF-22C3-4135-8B68-B94498BBBF37}"/>
    <cellStyle name="Normal 15 2 10" xfId="14259" xr:uid="{F9D9AD2E-21B5-43BF-BAA0-7E14534897F6}"/>
    <cellStyle name="Normal 15 2 2" xfId="886" xr:uid="{33A756B3-675F-4399-831C-3D6C37E7603E}"/>
    <cellStyle name="Normal 15 2 2 2" xfId="2307" xr:uid="{A3064126-BC9D-422E-94CD-A71DD7F5A22D}"/>
    <cellStyle name="Normal 15 2 2 3" xfId="5656" xr:uid="{803E4009-368E-4198-B116-E911FC37CF77}"/>
    <cellStyle name="Normal 15 2 2 3 2" xfId="9017" xr:uid="{2E7FFB19-81E1-4881-94CA-0605C5B8920E}"/>
    <cellStyle name="Normal 15 2 2 3 2 2" xfId="23261" xr:uid="{7AA7B646-16BF-4C65-820F-7601CC92CBFA}"/>
    <cellStyle name="Normal 15 2 2 3 3" xfId="15032" xr:uid="{36A57DC4-A836-48A8-9E40-5AD036847FD3}"/>
    <cellStyle name="Normal 15 2 2 4" xfId="1896" xr:uid="{04C7D127-9042-4349-984B-FEAC69C97990}"/>
    <cellStyle name="Normal 15 2 3" xfId="2663" xr:uid="{E01B71A2-EC1A-4580-877A-0B3AE74F8390}"/>
    <cellStyle name="Normal 15 2 3 2" xfId="6323" xr:uid="{58FC9165-76CE-4BD5-AD24-072D00D56B1D}"/>
    <cellStyle name="Normal 15 2 3 2 2" xfId="12575" xr:uid="{21A97590-4A20-4815-A325-03FE4465E01D}"/>
    <cellStyle name="Normal 15 2 3 2 2 2" xfId="26808" xr:uid="{AC9E0048-32C2-40DB-B2CC-FF40A9641E60}"/>
    <cellStyle name="Normal 15 2 3 2 3" xfId="18635" xr:uid="{66AD9054-2830-46DA-9AA7-15E98088BBAD}"/>
    <cellStyle name="Normal 15 2 3 3" xfId="9654" xr:uid="{25F9ACC5-49EF-4EAA-A5ED-E4FD39873D46}"/>
    <cellStyle name="Normal 15 2 3 3 2" xfId="23894" xr:uid="{35E4E17A-7E9A-40E5-B9A6-57AB4D87174E}"/>
    <cellStyle name="Normal 15 2 3 4" xfId="15687" xr:uid="{15C8E425-4FC7-47B5-AB74-EB880F6FA85F}"/>
    <cellStyle name="Normal 15 2 3 5" xfId="31614" xr:uid="{3D03862E-035D-48BF-8E42-2B968081473A}"/>
    <cellStyle name="Normal 15 2 4" xfId="2933" xr:uid="{EAF5CC1D-A692-4B70-B395-4744BCBB847A}"/>
    <cellStyle name="Normal 15 2 4 2" xfId="6583" xr:uid="{6E95858C-ADB6-4596-9428-3371C1CD1ABE}"/>
    <cellStyle name="Normal 15 2 4 2 2" xfId="12833" xr:uid="{2BD43AA7-BD7B-4F9F-9AF4-27303F8E6048}"/>
    <cellStyle name="Normal 15 2 4 2 2 2" xfId="27066" xr:uid="{7CB5DA14-9538-4C7B-82B7-14F63EFAC97D}"/>
    <cellStyle name="Normal 15 2 4 2 3" xfId="18893" xr:uid="{BF0C417C-8A3A-4FEB-BDD4-BB851C190F87}"/>
    <cellStyle name="Normal 15 2 4 3" xfId="9914" xr:uid="{CE768344-3D39-45DB-9881-7346A1417A0F}"/>
    <cellStyle name="Normal 15 2 4 3 2" xfId="24154" xr:uid="{513B5654-11C3-4495-B696-6A6E458B2F88}"/>
    <cellStyle name="Normal 15 2 4 4" xfId="15947" xr:uid="{6A6D3A60-C3C2-4314-861A-D32C7B2AF024}"/>
    <cellStyle name="Normal 15 2 5" xfId="3178" xr:uid="{E94C6F09-EA35-4185-BEFB-15B40C8AC5F7}"/>
    <cellStyle name="Normal 15 2 5 2" xfId="6828" xr:uid="{1621BC24-394C-4D58-913D-C2201AB0B33E}"/>
    <cellStyle name="Normal 15 2 5 2 2" xfId="13078" xr:uid="{A6EC8C3C-B39C-44AD-93CC-93DA784CFF23}"/>
    <cellStyle name="Normal 15 2 5 2 2 2" xfId="27311" xr:uid="{E0151E79-C47C-4BA0-B9B4-96C8975C4B1D}"/>
    <cellStyle name="Normal 15 2 5 2 3" xfId="19138" xr:uid="{DF1D7283-9A36-4F9A-A844-86EADBB62EEF}"/>
    <cellStyle name="Normal 15 2 5 3" xfId="10159" xr:uid="{3941BF7B-5842-45A0-BB61-E0B4248C33C4}"/>
    <cellStyle name="Normal 15 2 5 3 2" xfId="24399" xr:uid="{8918C433-004F-4158-A9C4-CDA52095620B}"/>
    <cellStyle name="Normal 15 2 5 4" xfId="16192" xr:uid="{F1A62972-2E63-47A2-9088-A5BC37FC2FB4}"/>
    <cellStyle name="Normal 15 2 6" xfId="3450" xr:uid="{347F1C30-A68E-472E-8D43-70806C058FC3}"/>
    <cellStyle name="Normal 15 2 6 2" xfId="7084" xr:uid="{3CDB9F35-BD52-49E4-9017-8EA45EA49D34}"/>
    <cellStyle name="Normal 15 2 6 2 2" xfId="13334" xr:uid="{FB4A7072-31A9-4C7E-86E8-3097F4E09BE6}"/>
    <cellStyle name="Normal 15 2 6 2 2 2" xfId="27567" xr:uid="{6A7BCFED-02D4-46C4-829C-0A3ECD4A318F}"/>
    <cellStyle name="Normal 15 2 6 2 3" xfId="19394" xr:uid="{1D92EC2D-88DF-4F02-A6B3-EE1B70D78A97}"/>
    <cellStyle name="Normal 15 2 6 3" xfId="10416" xr:uid="{DCB4BD5C-B1A1-4CFA-A135-9A17A56994D1}"/>
    <cellStyle name="Normal 15 2 6 3 2" xfId="24655" xr:uid="{817F44C6-579D-4610-B6CB-236F062C2EA6}"/>
    <cellStyle name="Normal 15 2 6 4" xfId="16447" xr:uid="{1039DC33-8245-431A-8CD7-9FE5FED7B703}"/>
    <cellStyle name="Normal 15 2 7" xfId="4060" xr:uid="{4E1EAD60-0AF2-4AA0-BE37-1D5D3779EB00}"/>
    <cellStyle name="Normal 15 2 7 2" xfId="7630" xr:uid="{A41CBAA2-B63C-425D-A1DD-D8B30AE1E9DE}"/>
    <cellStyle name="Normal 15 2 7 2 2" xfId="13880" xr:uid="{13BC1A84-B48B-4D15-9654-FF8520DD5CFC}"/>
    <cellStyle name="Normal 15 2 7 2 2 2" xfId="28113" xr:uid="{E3F06A18-2D7F-43B5-835F-E0F5808B76FE}"/>
    <cellStyle name="Normal 15 2 7 2 3" xfId="19940" xr:uid="{E18530BA-44C4-4E7C-BD58-405164C717DC}"/>
    <cellStyle name="Normal 15 2 7 3" xfId="10961" xr:uid="{58A98FF9-F158-4E5F-9A94-5C9AD28257FA}"/>
    <cellStyle name="Normal 15 2 7 3 2" xfId="25196" xr:uid="{0CAA5C75-8F35-4C1D-B5B6-AD4AF52043DA}"/>
    <cellStyle name="Normal 15 2 7 4" xfId="16988" xr:uid="{EBD73F8F-42EA-4611-9CC3-5455AC6D8FBA}"/>
    <cellStyle name="Normal 15 2 8" xfId="4721" xr:uid="{2042A43D-6C2A-40E4-A7DB-8B14E51DFE99}"/>
    <cellStyle name="Normal 15 2 8 2" xfId="11602" xr:uid="{323BC537-1F43-4862-8A17-3F4CD18C136C}"/>
    <cellStyle name="Normal 15 2 8 2 2" xfId="25835" xr:uid="{60F09BD1-F7DD-467C-BDBD-EF79C49626A6}"/>
    <cellStyle name="Normal 15 2 8 3" xfId="17649" xr:uid="{57C194C9-215C-4484-AD73-369C264C8E83}"/>
    <cellStyle name="Normal 15 2 9" xfId="8213" xr:uid="{94B27C1F-6CCF-49E7-8841-898C75FF9420}"/>
    <cellStyle name="Normal 15 2 9 2" xfId="22483" xr:uid="{247965D2-2560-451E-8464-29CC1DE042DB}"/>
    <cellStyle name="Normal 15 3" xfId="1781" xr:uid="{502AD11B-E9EF-46EA-8103-78A12E87AB57}"/>
    <cellStyle name="Normal 15 3 2" xfId="5559" xr:uid="{05399661-7306-4887-8206-68A4DCC925B1}"/>
    <cellStyle name="Normal 15 3 2 2" xfId="12148" xr:uid="{6473773C-2A9F-4405-A676-9014520B2090}"/>
    <cellStyle name="Normal 15 3 2 2 2" xfId="26381" xr:uid="{AFB7DF42-740D-4695-8902-A97BE1445891}"/>
    <cellStyle name="Normal 15 3 2 3" xfId="18202" xr:uid="{D5D76AF8-0518-436A-9951-20FD0065A9EF}"/>
    <cellStyle name="Normal 15 3 3" xfId="8927" xr:uid="{3D95F237-1382-40AA-B079-56D23BB244C1}"/>
    <cellStyle name="Normal 15 3 3 2" xfId="23171" xr:uid="{F1B6A119-5BB7-48A2-91B0-E5D8962CE91A}"/>
    <cellStyle name="Normal 15 3 4" xfId="14944" xr:uid="{27D60B09-238D-43FD-BD8A-095C66FA2E60}"/>
    <cellStyle name="Normal 15 3 5" xfId="31615" xr:uid="{7DE80C6D-17FF-40F7-A0EF-7ADFEF0D2DA6}"/>
    <cellStyle name="Normal 15 4" xfId="2070" xr:uid="{D95D3F37-06F9-45B3-9E6A-C8732FA3D59A}"/>
    <cellStyle name="Normal 15 4 2" xfId="31613" xr:uid="{36CAA66C-E0F1-49A8-93AA-311A3AEDE2B5}"/>
    <cellStyle name="Normal 15 5" xfId="2574" xr:uid="{8F968EBA-79B9-4ABE-A438-65BCA83D163C}"/>
    <cellStyle name="Normal 15 5 2" xfId="6235" xr:uid="{26EC23EE-A07A-43FE-A63C-F4AD75F33A2D}"/>
    <cellStyle name="Normal 15 5 2 2" xfId="12488" xr:uid="{43318A3E-D7C8-4588-BB7F-6CC641EB3600}"/>
    <cellStyle name="Normal 15 5 2 2 2" xfId="26721" xr:uid="{6A972D75-F675-46F9-8739-E732CDF07EFA}"/>
    <cellStyle name="Normal 15 5 2 3" xfId="18548" xr:uid="{45CC7D7B-74B3-47C0-8B06-A0C45B2E0FCD}"/>
    <cellStyle name="Normal 15 5 3" xfId="9566" xr:uid="{17BB2C80-9F80-4035-8AF6-C9B712F553C4}"/>
    <cellStyle name="Normal 15 5 3 2" xfId="23806" xr:uid="{C3283092-A731-46A5-BD11-77A192705DB6}"/>
    <cellStyle name="Normal 15 5 4" xfId="15600" xr:uid="{ED964FEE-6F76-42EB-8397-F6B307634349}"/>
    <cellStyle name="Normal 15 6" xfId="2845" xr:uid="{0E65EDB4-3F24-4137-BD99-CDB3058D4A97}"/>
    <cellStyle name="Normal 15 6 2" xfId="6495" xr:uid="{BDED14EB-D248-4278-864D-436B8DAFED2B}"/>
    <cellStyle name="Normal 15 6 2 2" xfId="12745" xr:uid="{E1D5FBB7-7B0A-4206-A0B8-997F5FA23D14}"/>
    <cellStyle name="Normal 15 6 2 2 2" xfId="26978" xr:uid="{F22AA522-D57D-4DA1-BD87-86A183CEC0FE}"/>
    <cellStyle name="Normal 15 6 2 3" xfId="18805" xr:uid="{44E33E45-6B7A-4B61-A083-F7D033AC7137}"/>
    <cellStyle name="Normal 15 6 3" xfId="9826" xr:uid="{878B08CD-28B5-424B-9D0F-5B72798C3C47}"/>
    <cellStyle name="Normal 15 6 3 2" xfId="24066" xr:uid="{3092B9B9-239C-43AC-93C8-47F8D7B3E9E8}"/>
    <cellStyle name="Normal 15 6 4" xfId="15859" xr:uid="{58C3CD61-30CB-4E54-8263-83851BE34BE4}"/>
    <cellStyle name="Normal 15 7" xfId="3090" xr:uid="{8A6F16AA-0D7C-464D-A330-4C41CAE1A0B2}"/>
    <cellStyle name="Normal 15 7 2" xfId="6740" xr:uid="{1EC6831B-6ECA-4F01-8B4B-FC99ECB90851}"/>
    <cellStyle name="Normal 15 7 2 2" xfId="12990" xr:uid="{B16D4FC3-E96A-42BE-8AFB-69991608737C}"/>
    <cellStyle name="Normal 15 7 2 2 2" xfId="27223" xr:uid="{C3673BC0-09BB-4C6B-B25C-4E83889645DC}"/>
    <cellStyle name="Normal 15 7 2 3" xfId="19050" xr:uid="{1AA594D6-2D10-4B5A-A27D-E8DC4719D421}"/>
    <cellStyle name="Normal 15 7 3" xfId="10071" xr:uid="{8B85C4BC-BA02-42CE-871D-50AA8C0EF367}"/>
    <cellStyle name="Normal 15 7 3 2" xfId="24311" xr:uid="{AAD04A34-71CF-4FFE-9347-DCE0F1ED8B6F}"/>
    <cellStyle name="Normal 15 7 4" xfId="16104" xr:uid="{6D1DE38A-5F49-4352-8AA7-578736A84C15}"/>
    <cellStyle name="Normal 150" xfId="31616" xr:uid="{1E428D51-4E8B-4255-B6BA-67041ED59B76}"/>
    <cellStyle name="Normal 151" xfId="31617" xr:uid="{0F69BF47-6761-4210-86C1-D7FF78981F7C}"/>
    <cellStyle name="Normal 152" xfId="31618" xr:uid="{92395ED8-CEC7-49EF-85C5-B9462416B4B8}"/>
    <cellStyle name="Normal 153" xfId="31619" xr:uid="{09AA2830-639F-4748-9330-A675DE6CBCBA}"/>
    <cellStyle name="Normal 154" xfId="31620" xr:uid="{A83E7A34-0437-4D32-AC77-553915FBDC63}"/>
    <cellStyle name="Normal 155" xfId="31621" xr:uid="{B8E11B1C-9085-4D4A-85C7-50063A781AB8}"/>
    <cellStyle name="Normal 156" xfId="31622" xr:uid="{27E7C07F-545F-4276-9970-A514FA8BBF6E}"/>
    <cellStyle name="Normal 157" xfId="28888" xr:uid="{0C841035-4614-4AAC-B035-FF194D28B27E}"/>
    <cellStyle name="Normal 158" xfId="32047" xr:uid="{499880E2-5AD2-4D0E-BA3A-BFE9495CA370}"/>
    <cellStyle name="Normal 159" xfId="32106" xr:uid="{F0F8A6F7-886D-4DBD-8D61-D49AD20384BF}"/>
    <cellStyle name="Normal 16" xfId="325" xr:uid="{7CCDCEFF-A4BA-4149-B5AF-9A3FF16FA830}"/>
    <cellStyle name="Normal 16 2" xfId="548" xr:uid="{5614C055-57A0-432C-87E2-4F45DD3026B4}"/>
    <cellStyle name="Normal 16 2 10" xfId="14254" xr:uid="{43761FC3-C58C-4D57-A986-9BB62D895971}"/>
    <cellStyle name="Normal 16 2 2" xfId="887" xr:uid="{6A180B36-5D82-40E4-A41A-10FE7B2E7FC3}"/>
    <cellStyle name="Normal 16 2 2 2" xfId="2308" xr:uid="{71F071A4-48AF-41F7-994C-CAE73E9DF7E2}"/>
    <cellStyle name="Normal 16 2 2 2 2" xfId="31625" xr:uid="{BCC073CE-1DBC-4B1D-BEC3-458D07EA8C26}"/>
    <cellStyle name="Normal 16 2 2 3" xfId="5658" xr:uid="{5BF8F952-DE50-49BF-8A8B-ED58C51E9AFE}"/>
    <cellStyle name="Normal 16 2 2 3 2" xfId="9019" xr:uid="{4F29698A-7418-47B5-AACF-EDB7B79AD57A}"/>
    <cellStyle name="Normal 16 2 2 3 2 2" xfId="23263" xr:uid="{33AD1F43-7C21-41B7-89A0-F10B323B2E46}"/>
    <cellStyle name="Normal 16 2 2 3 3" xfId="15034" xr:uid="{6B6F5243-FD4D-4FBA-AC08-17E17E276EE0}"/>
    <cellStyle name="Normal 16 2 2 4" xfId="1898" xr:uid="{A69D1494-8040-4B2D-9E2C-41CAAA6BB678}"/>
    <cellStyle name="Normal 16 2 3" xfId="2665" xr:uid="{F3DAECA8-14A3-415E-A635-01A2485F618A}"/>
    <cellStyle name="Normal 16 2 3 2" xfId="6325" xr:uid="{85F4E98E-DC49-4776-BB12-DDDE3696CE12}"/>
    <cellStyle name="Normal 16 2 3 2 2" xfId="12577" xr:uid="{B536A91B-A6EE-4E06-9F5C-6C4382912CDE}"/>
    <cellStyle name="Normal 16 2 3 2 2 2" xfId="26810" xr:uid="{C4197A6B-633F-47EE-A112-5B0B1604959B}"/>
    <cellStyle name="Normal 16 2 3 2 3" xfId="18637" xr:uid="{879130F6-C090-4BF6-9F71-2EC2A01FB538}"/>
    <cellStyle name="Normal 16 2 3 3" xfId="9656" xr:uid="{EB2A3F36-719D-4DCC-B0C4-6CDF84C214B7}"/>
    <cellStyle name="Normal 16 2 3 3 2" xfId="23896" xr:uid="{B5035B11-C88C-46E6-AFAE-86A8B9D9DAA2}"/>
    <cellStyle name="Normal 16 2 3 4" xfId="15689" xr:uid="{3E96244D-F65B-49FB-A619-05967BEFC363}"/>
    <cellStyle name="Normal 16 2 3 5" xfId="31624" xr:uid="{D426E7B3-D6D9-4763-A603-2062E388167B}"/>
    <cellStyle name="Normal 16 2 4" xfId="2935" xr:uid="{36F3DE70-45BA-4227-AE3B-EAFA983AF76B}"/>
    <cellStyle name="Normal 16 2 4 2" xfId="6585" xr:uid="{4974FA91-EE9F-47B0-BC0D-F4232FC942C0}"/>
    <cellStyle name="Normal 16 2 4 2 2" xfId="12835" xr:uid="{6F94A502-ED36-4848-8D2C-00F68EF51D81}"/>
    <cellStyle name="Normal 16 2 4 2 2 2" xfId="27068" xr:uid="{310A3B7F-F37B-4891-973F-F785558329B1}"/>
    <cellStyle name="Normal 16 2 4 2 3" xfId="18895" xr:uid="{47433A1F-DFDC-457E-9DA9-84E5F230EDAF}"/>
    <cellStyle name="Normal 16 2 4 3" xfId="9916" xr:uid="{8B68B4F7-2885-40BB-8DB6-2F7486DC28FD}"/>
    <cellStyle name="Normal 16 2 4 3 2" xfId="24156" xr:uid="{6E4E6C0E-E67C-4433-A1EA-C2C3A04EF5C0}"/>
    <cellStyle name="Normal 16 2 4 4" xfId="15949" xr:uid="{6881C298-DCE0-4B60-8D56-A46E2FAB4B8F}"/>
    <cellStyle name="Normal 16 2 5" xfId="3180" xr:uid="{A877BDE4-25D0-4831-B1CB-3962A3EFEB5B}"/>
    <cellStyle name="Normal 16 2 5 2" xfId="6830" xr:uid="{3DBAE2A4-8C1C-4234-90E4-1D1CCB9DC889}"/>
    <cellStyle name="Normal 16 2 5 2 2" xfId="13080" xr:uid="{7ADB78A3-3F51-4E51-9D66-B639128F4DE0}"/>
    <cellStyle name="Normal 16 2 5 2 2 2" xfId="27313" xr:uid="{87C09527-46AE-4A07-A2A4-828BF20EC617}"/>
    <cellStyle name="Normal 16 2 5 2 3" xfId="19140" xr:uid="{07DA73C0-7E03-45C9-872D-5F19F6186561}"/>
    <cellStyle name="Normal 16 2 5 3" xfId="10161" xr:uid="{BDB85E9C-9180-40B3-BFFD-A3081C33895D}"/>
    <cellStyle name="Normal 16 2 5 3 2" xfId="24401" xr:uid="{50FF1FB3-7D50-425B-8F59-C7312E96BDAC}"/>
    <cellStyle name="Normal 16 2 5 4" xfId="16194" xr:uid="{E2E42D5E-59B2-4158-8E91-7915175CFB73}"/>
    <cellStyle name="Normal 16 2 6" xfId="3445" xr:uid="{2B38DA49-EA4C-4A3A-8331-6B47E863CB7E}"/>
    <cellStyle name="Normal 16 2 6 2" xfId="7079" xr:uid="{C175C837-60EE-4BF1-9D5E-B6501449D874}"/>
    <cellStyle name="Normal 16 2 6 2 2" xfId="13329" xr:uid="{BD43375E-CFE3-4F3B-B945-1AAD97F03E3D}"/>
    <cellStyle name="Normal 16 2 6 2 2 2" xfId="27562" xr:uid="{A2A6D217-BF9F-411B-9962-B3840BB8A961}"/>
    <cellStyle name="Normal 16 2 6 2 3" xfId="19389" xr:uid="{51034923-1278-432B-8623-1082539393B1}"/>
    <cellStyle name="Normal 16 2 6 3" xfId="10411" xr:uid="{39EA3616-08CE-4983-92DA-BA7E6AFEEB21}"/>
    <cellStyle name="Normal 16 2 6 3 2" xfId="24650" xr:uid="{FABA9889-D6C9-416E-9F59-AE34264D5C46}"/>
    <cellStyle name="Normal 16 2 6 4" xfId="16442" xr:uid="{200C1348-552E-4128-A300-94EB6A902659}"/>
    <cellStyle name="Normal 16 2 7" xfId="4055" xr:uid="{B0995CE1-D3DD-4FDF-AD4E-0454F7B9CF79}"/>
    <cellStyle name="Normal 16 2 7 2" xfId="7625" xr:uid="{E57E0515-E480-4B7A-A4E7-28AB832D50F4}"/>
    <cellStyle name="Normal 16 2 7 2 2" xfId="13875" xr:uid="{88F9960A-53D3-4550-8FD7-970D15F25B76}"/>
    <cellStyle name="Normal 16 2 7 2 2 2" xfId="28108" xr:uid="{7261E434-2762-4A89-BB42-B5874E9EB5E6}"/>
    <cellStyle name="Normal 16 2 7 2 3" xfId="19935" xr:uid="{2F7F49FF-1BB1-408E-B057-FC5A659545E5}"/>
    <cellStyle name="Normal 16 2 7 3" xfId="10956" xr:uid="{C23049F9-6B72-4F9F-83B5-45E76E23186E}"/>
    <cellStyle name="Normal 16 2 7 3 2" xfId="25191" xr:uid="{6C07741D-4DD8-4B10-9F5D-F1006A0BD6F6}"/>
    <cellStyle name="Normal 16 2 7 4" xfId="16983" xr:uid="{DA48FBDE-350C-4757-B8D0-AE53FF62259F}"/>
    <cellStyle name="Normal 16 2 8" xfId="4714" xr:uid="{D15F1DF3-2280-4AF5-BB67-A912AE523C33}"/>
    <cellStyle name="Normal 16 2 8 2" xfId="11595" xr:uid="{DAE65DAA-2E99-443C-8637-4096E1466B4D}"/>
    <cellStyle name="Normal 16 2 8 2 2" xfId="25828" xr:uid="{0508C8E2-4F8C-4021-81BC-026125D75E9E}"/>
    <cellStyle name="Normal 16 2 8 3" xfId="17642" xr:uid="{E334D946-4C06-4205-AF97-07CF7336FBA3}"/>
    <cellStyle name="Normal 16 2 9" xfId="8206" xr:uid="{08D29193-239A-4A9E-8AC7-B7F30C67A7F8}"/>
    <cellStyle name="Normal 16 2 9 2" xfId="22476" xr:uid="{79F2AD0B-2429-4BBC-9AB1-BE48917CC29E}"/>
    <cellStyle name="Normal 16 3" xfId="1783" xr:uid="{C1B5FB45-FE21-4BF1-BECF-14ACE6D8E79F}"/>
    <cellStyle name="Normal 16 3 2" xfId="5561" xr:uid="{AF6C12F5-2D4D-4050-BF4B-7581D4DA1BCD}"/>
    <cellStyle name="Normal 16 3 2 2" xfId="12150" xr:uid="{2E9D3B93-80C9-40C2-8786-CC4A7B56C631}"/>
    <cellStyle name="Normal 16 3 2 2 2" xfId="26383" xr:uid="{D86DFC42-F80A-42DB-B49C-46634E191F9D}"/>
    <cellStyle name="Normal 16 3 2 3" xfId="18204" xr:uid="{080561AA-844F-477A-AB01-CB5886B2E90A}"/>
    <cellStyle name="Normal 16 3 3" xfId="8929" xr:uid="{F5393404-5965-4D0F-B732-BD0038EEE6EA}"/>
    <cellStyle name="Normal 16 3 3 2" xfId="23173" xr:uid="{155A36B3-100F-48FF-BC5F-2B27FB5DAC1B}"/>
    <cellStyle name="Normal 16 3 4" xfId="14946" xr:uid="{89812179-3034-49A5-ADFC-F09810FC8CB0}"/>
    <cellStyle name="Normal 16 3 5" xfId="31626" xr:uid="{F4ED3ABD-1041-45FF-AA44-F91816DC96A7}"/>
    <cellStyle name="Normal 16 4" xfId="2051" xr:uid="{D954E7CE-5C36-4E01-A78A-965DEBB204FB}"/>
    <cellStyle name="Normal 16 4 2" xfId="31623" xr:uid="{73291D44-3AA4-4E63-AB70-2DE2A594A7CC}"/>
    <cellStyle name="Normal 16 5" xfId="2576" xr:uid="{9EBD2D8D-FE7B-435C-B304-8B849021314C}"/>
    <cellStyle name="Normal 16 5 2" xfId="6237" xr:uid="{B0357D0E-40BD-479B-A723-10735C13BF46}"/>
    <cellStyle name="Normal 16 5 2 2" xfId="12490" xr:uid="{2E66D62F-E2E9-4433-BBA3-86F8DCC3BEA8}"/>
    <cellStyle name="Normal 16 5 2 2 2" xfId="26723" xr:uid="{8125F5B9-DCEB-44C0-B7EE-6315CFBF2929}"/>
    <cellStyle name="Normal 16 5 2 3" xfId="18550" xr:uid="{5AEAA198-154C-440B-89FB-08FF800A85E4}"/>
    <cellStyle name="Normal 16 5 3" xfId="9568" xr:uid="{81970825-D533-4486-BA3E-6D46AEAA6225}"/>
    <cellStyle name="Normal 16 5 3 2" xfId="23808" xr:uid="{371078F3-5FF2-4F2F-B0E5-90D41EDE915F}"/>
    <cellStyle name="Normal 16 5 4" xfId="15602" xr:uid="{E5FFBB84-86F6-41BC-94E0-F37F6AF79BDD}"/>
    <cellStyle name="Normal 16 6" xfId="2847" xr:uid="{CD86CA72-D62D-4045-AE04-E64DAA00B6E6}"/>
    <cellStyle name="Normal 16 6 2" xfId="6497" xr:uid="{6BD3BE79-626C-4E6F-8A54-6F5E6218CAB5}"/>
    <cellStyle name="Normal 16 6 2 2" xfId="12747" xr:uid="{DC0165AC-1C78-4D33-971B-10DC088DEB64}"/>
    <cellStyle name="Normal 16 6 2 2 2" xfId="26980" xr:uid="{199CE88D-9D43-4959-BE85-C31B18F2DE7B}"/>
    <cellStyle name="Normal 16 6 2 3" xfId="18807" xr:uid="{88DF53CB-11C9-4AF1-8762-B772F571B2B1}"/>
    <cellStyle name="Normal 16 6 3" xfId="9828" xr:uid="{BF41B68D-7D1D-4F4B-A4B4-587254E3F4D7}"/>
    <cellStyle name="Normal 16 6 3 2" xfId="24068" xr:uid="{D5E3D95F-4BAF-4DCE-A643-2171C2C6986E}"/>
    <cellStyle name="Normal 16 6 4" xfId="15861" xr:uid="{E6AC4884-359F-4F91-8061-002817A10521}"/>
    <cellStyle name="Normal 16 7" xfId="3092" xr:uid="{4DD4CC5F-90D8-4A0D-A829-5312087E0D3D}"/>
    <cellStyle name="Normal 16 7 2" xfId="6742" xr:uid="{DFAC9080-BA68-4FED-A329-77887E663115}"/>
    <cellStyle name="Normal 16 7 2 2" xfId="12992" xr:uid="{5BB1B486-ABD9-4A17-AE07-07B171801F25}"/>
    <cellStyle name="Normal 16 7 2 2 2" xfId="27225" xr:uid="{DC4C84B5-A9C4-4861-9F8D-B69053061A8D}"/>
    <cellStyle name="Normal 16 7 2 3" xfId="19052" xr:uid="{26E0E56A-3FC0-40A1-97CA-96FA2D437F71}"/>
    <cellStyle name="Normal 16 7 3" xfId="10073" xr:uid="{447267C6-9F5D-4494-B06E-3A12CFBD60BA}"/>
    <cellStyle name="Normal 16 7 3 2" xfId="24313" xr:uid="{A89BAA23-6454-4A90-A731-A117B7897A67}"/>
    <cellStyle name="Normal 16 7 4" xfId="16106" xr:uid="{7F207909-0287-42BA-8CE5-B9DE8E90DB79}"/>
    <cellStyle name="Normal 160" xfId="32107" xr:uid="{C3203796-B100-4EFF-BD10-869E1BA9264C}"/>
    <cellStyle name="Normal 161" xfId="32298" xr:uid="{9C735A74-432D-4B71-A615-70BCC7ABB569}"/>
    <cellStyle name="Normal 162" xfId="32302" xr:uid="{C987FA76-ED1D-40C5-B407-E180638D7A46}"/>
    <cellStyle name="Normal 163" xfId="32305" xr:uid="{BE3D708D-F8D3-4858-A573-C078478C42B8}"/>
    <cellStyle name="Normal 164" xfId="32304" xr:uid="{3291A3B5-BB1F-439E-8331-131FE1DD67ED}"/>
    <cellStyle name="Normal 165" xfId="32308" xr:uid="{0D9C2A32-C8FE-422D-88C1-79DEC6BBEB44}"/>
    <cellStyle name="Normal 166" xfId="32310" xr:uid="{D5A1F233-ADDB-4CD5-BB23-42CB5ED1C447}"/>
    <cellStyle name="Normal 17" xfId="334" xr:uid="{BB9F5AA4-2570-48BE-92F2-B62D4C60EA42}"/>
    <cellStyle name="Normal 17 2" xfId="578" xr:uid="{79F3B979-1C81-4507-830C-C55083457940}"/>
    <cellStyle name="Normal 17 2 10" xfId="14265" xr:uid="{BC2ECE40-0D9F-4819-8D8B-A493B91519AA}"/>
    <cellStyle name="Normal 17 2 2" xfId="1903" xr:uid="{65FCC4F3-9D05-495B-86B5-50F7A966229C}"/>
    <cellStyle name="Normal 17 2 2 2" xfId="5663" xr:uid="{2CBBEBDA-EA57-43EA-801B-BA641BFDA2B2}"/>
    <cellStyle name="Normal 17 2 2 2 2" xfId="12214" xr:uid="{38145C09-58F0-4E50-B6EF-5BD62AC615C8}"/>
    <cellStyle name="Normal 17 2 2 2 2 2" xfId="26447" xr:uid="{F76CE2AF-50B4-469E-80FE-F64C7D47FC94}"/>
    <cellStyle name="Normal 17 2 2 2 3" xfId="18269" xr:uid="{3BA1BC80-EF08-46DD-AAED-CEE1100C3F9D}"/>
    <cellStyle name="Normal 17 2 2 3" xfId="9024" xr:uid="{D5B9C0B7-AC9D-499D-A2F2-0371140C9966}"/>
    <cellStyle name="Normal 17 2 2 3 2" xfId="23268" xr:uid="{CEEF15D9-3E22-47AE-A9C7-7BA5D9A32BCE}"/>
    <cellStyle name="Normal 17 2 2 4" xfId="15039" xr:uid="{B6FD3C3D-51FD-4DBC-83F7-DD2AB82A84AF}"/>
    <cellStyle name="Normal 17 2 2 5" xfId="31628" xr:uid="{F272B4F2-43C3-443C-9143-7CA451044965}"/>
    <cellStyle name="Normal 17 2 3" xfId="2670" xr:uid="{D793FB12-7561-4EAB-B0EB-8763ADD687F6}"/>
    <cellStyle name="Normal 17 2 3 2" xfId="6330" xr:uid="{54044FE4-B809-4EBA-B42C-BCBE92AFC1B7}"/>
    <cellStyle name="Normal 17 2 3 2 2" xfId="12582" xr:uid="{FD74FD28-2D9C-4716-B17A-49533002494B}"/>
    <cellStyle name="Normal 17 2 3 2 2 2" xfId="26815" xr:uid="{1FC5A805-BDC9-4D79-AF42-84B29B7F9451}"/>
    <cellStyle name="Normal 17 2 3 2 3" xfId="18642" xr:uid="{70500EB1-7988-443E-8C65-884D3FCDF974}"/>
    <cellStyle name="Normal 17 2 3 3" xfId="9661" xr:uid="{FBDFF433-1E33-435F-91B8-55A9C64B4360}"/>
    <cellStyle name="Normal 17 2 3 3 2" xfId="23901" xr:uid="{D26833DA-151C-439E-BDDA-8BA571AAB9F4}"/>
    <cellStyle name="Normal 17 2 3 4" xfId="15694" xr:uid="{5A0D5037-C980-498C-BB19-540AAC2F03C3}"/>
    <cellStyle name="Normal 17 2 4" xfId="2940" xr:uid="{CC1CE156-76A1-41B6-A6E2-690906E641B6}"/>
    <cellStyle name="Normal 17 2 4 2" xfId="6590" xr:uid="{298BD9C5-3DAC-4961-9E1C-B11073D353E7}"/>
    <cellStyle name="Normal 17 2 4 2 2" xfId="12840" xr:uid="{4DB31DBB-8D63-4A8B-A85C-31DB98AE2261}"/>
    <cellStyle name="Normal 17 2 4 2 2 2" xfId="27073" xr:uid="{57152607-E771-43E7-A444-2C29CF481B07}"/>
    <cellStyle name="Normal 17 2 4 2 3" xfId="18900" xr:uid="{2C837B56-8982-4720-9206-87FD1D16C526}"/>
    <cellStyle name="Normal 17 2 4 3" xfId="9921" xr:uid="{BBA7E260-626E-4331-A5E7-9D0A6A7A0FDD}"/>
    <cellStyle name="Normal 17 2 4 3 2" xfId="24161" xr:uid="{9BF749DB-0033-4206-8A1E-BB725724A0F0}"/>
    <cellStyle name="Normal 17 2 4 4" xfId="15954" xr:uid="{BCA060FC-AB08-45E0-8163-E9370EA79F4B}"/>
    <cellStyle name="Normal 17 2 5" xfId="3185" xr:uid="{CC78DBB7-DB44-446C-9973-483CE2049077}"/>
    <cellStyle name="Normal 17 2 5 2" xfId="6835" xr:uid="{08612870-439A-410A-A36A-E1F61792FAB6}"/>
    <cellStyle name="Normal 17 2 5 2 2" xfId="13085" xr:uid="{4F4D7354-834A-497E-AE5E-667E48B42E85}"/>
    <cellStyle name="Normal 17 2 5 2 2 2" xfId="27318" xr:uid="{62F4278D-AA05-4FFA-9548-02173C12D7FD}"/>
    <cellStyle name="Normal 17 2 5 2 3" xfId="19145" xr:uid="{7A6B8891-F338-4515-8FA8-2AD4E8C51080}"/>
    <cellStyle name="Normal 17 2 5 3" xfId="10166" xr:uid="{9FC7D387-63EC-4390-9E2E-A702D0AF4FD1}"/>
    <cellStyle name="Normal 17 2 5 3 2" xfId="24406" xr:uid="{AB8D75DC-9620-4DB3-8DBF-508F8B072ECE}"/>
    <cellStyle name="Normal 17 2 5 4" xfId="16199" xr:uid="{2B9DD955-863C-487A-B96A-A17C804B4E36}"/>
    <cellStyle name="Normal 17 2 6" xfId="3456" xr:uid="{9BA25AB1-D932-44AA-A0B4-2C411EF81675}"/>
    <cellStyle name="Normal 17 2 6 2" xfId="7090" xr:uid="{C4E6F59F-1BBA-4284-9CFD-DC046D66B334}"/>
    <cellStyle name="Normal 17 2 6 2 2" xfId="13340" xr:uid="{B78A3650-21B2-457D-8AE9-7477F9DBD581}"/>
    <cellStyle name="Normal 17 2 6 2 2 2" xfId="27573" xr:uid="{285CA36B-7C40-4BD0-B97B-ACE8ED384285}"/>
    <cellStyle name="Normal 17 2 6 2 3" xfId="19400" xr:uid="{7658F28A-3918-426D-B12E-06FBC73B6EBE}"/>
    <cellStyle name="Normal 17 2 6 3" xfId="10422" xr:uid="{1648D3F0-F51B-47A3-B71F-0533B32C028F}"/>
    <cellStyle name="Normal 17 2 6 3 2" xfId="24661" xr:uid="{0C45D7AA-4135-4A46-A2D3-6DCC4C01CCAC}"/>
    <cellStyle name="Normal 17 2 6 4" xfId="16453" xr:uid="{1E30E380-DB7F-451B-ADF0-53F1A59C5DF1}"/>
    <cellStyle name="Normal 17 2 7" xfId="4066" xr:uid="{BA3D273B-7527-4D1B-93F7-02B230F07616}"/>
    <cellStyle name="Normal 17 2 7 2" xfId="7636" xr:uid="{4C2FBA75-6D07-4CCC-83AD-EE0957340899}"/>
    <cellStyle name="Normal 17 2 7 2 2" xfId="13886" xr:uid="{B7262DB0-2EE8-4F10-B23D-AFF238ECBC00}"/>
    <cellStyle name="Normal 17 2 7 2 2 2" xfId="28119" xr:uid="{4AF502DE-A725-4BED-8D3D-17E12FCADADA}"/>
    <cellStyle name="Normal 17 2 7 2 3" xfId="19946" xr:uid="{0B9B4135-59DD-4CB6-9DDF-ACA4DEF29CC0}"/>
    <cellStyle name="Normal 17 2 7 3" xfId="10967" xr:uid="{FCC20EDE-4FB3-4B03-9DA5-D049C2C5D878}"/>
    <cellStyle name="Normal 17 2 7 3 2" xfId="25202" xr:uid="{90CCA764-154E-4D18-A822-DB033423C35A}"/>
    <cellStyle name="Normal 17 2 7 4" xfId="16994" xr:uid="{0A20BF1A-44AF-4DE3-B764-29187C1CC83B}"/>
    <cellStyle name="Normal 17 2 8" xfId="4727" xr:uid="{534CB8A8-666F-4B8D-88FE-7A6CC30078CA}"/>
    <cellStyle name="Normal 17 2 8 2" xfId="11608" xr:uid="{F3010960-9E2D-4A04-8683-122C863184CE}"/>
    <cellStyle name="Normal 17 2 8 2 2" xfId="25841" xr:uid="{422DFD0F-E807-48BA-B9FB-FBE1D561C520}"/>
    <cellStyle name="Normal 17 2 8 3" xfId="17655" xr:uid="{59737543-AD03-4F86-A5F1-2C73114D2B83}"/>
    <cellStyle name="Normal 17 2 9" xfId="8219" xr:uid="{40EFD6EE-7D24-48AA-B4E4-D91999EFEC22}"/>
    <cellStyle name="Normal 17 2 9 2" xfId="22489" xr:uid="{D54EA470-E479-4D2F-81F8-C772E2719E3E}"/>
    <cellStyle name="Normal 17 3" xfId="1788" xr:uid="{4ACB4880-AE4F-4DDF-9168-F11AE315960E}"/>
    <cellStyle name="Normal 17 3 2" xfId="5566" xr:uid="{65F4420B-6A23-44D7-8BBB-F03C55A61840}"/>
    <cellStyle name="Normal 17 3 2 2" xfId="12152" xr:uid="{E82E8B5F-F211-4D57-9F11-9319795295AD}"/>
    <cellStyle name="Normal 17 3 2 2 2" xfId="26385" xr:uid="{44F2F941-4A9C-4647-B7AB-68B0D1AF8414}"/>
    <cellStyle name="Normal 17 3 2 3" xfId="18206" xr:uid="{94BBC38C-BAD6-4C8A-9196-EC112C19FC8A}"/>
    <cellStyle name="Normal 17 3 2 4" xfId="32150" xr:uid="{D85E3CAB-631E-46E5-8ABF-C53F2FC577EC}"/>
    <cellStyle name="Normal 17 3 3" xfId="8933" xr:uid="{31A6B066-DFEF-42F2-85C7-B97D71474FFE}"/>
    <cellStyle name="Normal 17 3 3 2" xfId="23177" xr:uid="{49E2600B-3B0A-4EB5-8B5F-899202A6824E}"/>
    <cellStyle name="Normal 17 3 4" xfId="14950" xr:uid="{243308B5-AF0F-42B6-8E1C-C78AD44EAD16}"/>
    <cellStyle name="Normal 17 3 5" xfId="31629" xr:uid="{F13D5035-AB20-4A2C-9BEE-4C1F95DA1E51}"/>
    <cellStyle name="Normal 17 4" xfId="1857" xr:uid="{C4BEF551-62EA-4F13-9EE5-EDAC96501A90}"/>
    <cellStyle name="Normal 17 4 2" xfId="31627" xr:uid="{31FF3A1E-7DA1-492B-B8E8-40DDD55C1B5B}"/>
    <cellStyle name="Normal 17 5" xfId="2581" xr:uid="{68D20C24-26BC-4598-A779-AD1E43BFF0DE}"/>
    <cellStyle name="Normal 17 5 2" xfId="6242" xr:uid="{EDD1236D-09EE-42C2-98AD-B2C823E9CDDF}"/>
    <cellStyle name="Normal 17 5 2 2" xfId="12495" xr:uid="{D2AA2640-C38D-436C-8CF7-239477EFEDED}"/>
    <cellStyle name="Normal 17 5 2 2 2" xfId="26728" xr:uid="{29D33F75-1A31-495A-8414-C9D10F480939}"/>
    <cellStyle name="Normal 17 5 2 3" xfId="18555" xr:uid="{5268035C-EF0E-4A38-9650-AC3C44CA2AF2}"/>
    <cellStyle name="Normal 17 5 3" xfId="9573" xr:uid="{D9DFFFD2-5628-4E42-9D07-1A1902F2DC5B}"/>
    <cellStyle name="Normal 17 5 3 2" xfId="23813" xr:uid="{D76E57FF-ED36-4D7E-9584-982C42B76277}"/>
    <cellStyle name="Normal 17 5 4" xfId="15607" xr:uid="{745A6E1D-7B39-495D-98D4-D2BC45C54753}"/>
    <cellStyle name="Normal 17 6" xfId="2852" xr:uid="{2B138F0B-0356-4DF3-88C2-974B21EA542A}"/>
    <cellStyle name="Normal 17 6 2" xfId="6502" xr:uid="{26D60A1A-26C8-4798-9B06-DCDD9E30A113}"/>
    <cellStyle name="Normal 17 6 2 2" xfId="12752" xr:uid="{1DB3D2F8-36F8-4D6C-8931-19C7D0C7E7F5}"/>
    <cellStyle name="Normal 17 6 2 2 2" xfId="26985" xr:uid="{BE74CAEB-C9C7-4654-827B-047154463AB0}"/>
    <cellStyle name="Normal 17 6 2 3" xfId="18812" xr:uid="{1D79D26C-24FC-4072-8CD3-AF8EF03CCE42}"/>
    <cellStyle name="Normal 17 6 3" xfId="9833" xr:uid="{0FED059B-7B89-49EF-A712-16779AA7DE8E}"/>
    <cellStyle name="Normal 17 6 3 2" xfId="24073" xr:uid="{7CC08F81-C363-45BD-97CF-139DE610C557}"/>
    <cellStyle name="Normal 17 6 4" xfId="15866" xr:uid="{6D5126A0-A043-4BE9-B1C3-69B701D3D098}"/>
    <cellStyle name="Normal 17 7" xfId="3097" xr:uid="{A76E73FD-A348-4F3C-A2C5-49AAE725F4B3}"/>
    <cellStyle name="Normal 17 7 2" xfId="6747" xr:uid="{3E6EC4A8-3407-4FF0-AD7B-F6498C999DEF}"/>
    <cellStyle name="Normal 17 7 2 2" xfId="12997" xr:uid="{79A2921C-DED7-4543-B249-C79758EC4AF4}"/>
    <cellStyle name="Normal 17 7 2 2 2" xfId="27230" xr:uid="{B02C02AA-5B12-40FC-94EB-0DFFA773576C}"/>
    <cellStyle name="Normal 17 7 2 3" xfId="19057" xr:uid="{D6497394-444F-47A4-8AB5-50F9772AE0C8}"/>
    <cellStyle name="Normal 17 7 3" xfId="10078" xr:uid="{39448319-F5BE-4F29-B22E-37BB9B725015}"/>
    <cellStyle name="Normal 17 7 3 2" xfId="24318" xr:uid="{AE6BD167-65CB-4892-968F-60EFC4A6A5DB}"/>
    <cellStyle name="Normal 17 7 4" xfId="16111" xr:uid="{DF839602-310C-4C8A-A7E1-08CF2F99DECF}"/>
    <cellStyle name="Normal 18" xfId="287" xr:uid="{FD00AFBE-9490-4CC3-ACD0-61D710D7E0FF}"/>
    <cellStyle name="Normal 18 10" xfId="14156" xr:uid="{C82F8081-B272-4B12-9282-CDDA35BB2C3F}"/>
    <cellStyle name="Normal 18 2" xfId="1816" xr:uid="{FF41EC2A-D7CD-406D-AEF4-A53EBC7B1D36}"/>
    <cellStyle name="Normal 18 2 2" xfId="5592" xr:uid="{577114EE-B7C2-4E39-800E-56B8B036479E}"/>
    <cellStyle name="Normal 18 2 2 2" xfId="12171" xr:uid="{526C0930-55C9-419A-97B1-C3E899D9B37F}"/>
    <cellStyle name="Normal 18 2 2 2 2" xfId="26404" xr:uid="{A5F8DFAF-9535-437E-8241-81DEC7CA888A}"/>
    <cellStyle name="Normal 18 2 2 3" xfId="18225" xr:uid="{A467420F-3552-48DE-81EF-B88BCD41395A}"/>
    <cellStyle name="Normal 18 2 3" xfId="8959" xr:uid="{B0062397-E902-4F7F-8192-DD4A7C8033DA}"/>
    <cellStyle name="Normal 18 2 3 2" xfId="23203" xr:uid="{BD9D021A-F963-4788-B3FA-1FD898BF3F2C}"/>
    <cellStyle name="Normal 18 2 4" xfId="14975" xr:uid="{5F1FDBD6-B0E6-46C2-B891-0604643279AF}"/>
    <cellStyle name="Normal 18 2 5" xfId="31631" xr:uid="{EA34F3D1-EE5A-46F7-BC05-D3011DDF99B2}"/>
    <cellStyle name="Normal 18 3" xfId="2607" xr:uid="{B97B9B86-1173-4684-B27D-4DBE6A02A0AF}"/>
    <cellStyle name="Normal 18 3 2" xfId="6268" xr:uid="{5CCB9900-5EB9-4AA8-87A5-DF7C09466D70}"/>
    <cellStyle name="Normal 18 3 2 2" xfId="12520" xr:uid="{4E4E7E40-E42D-4577-829A-F6D952155862}"/>
    <cellStyle name="Normal 18 3 2 2 2" xfId="26753" xr:uid="{32AD89AC-767C-4AFA-8D49-029D0C8E6AB3}"/>
    <cellStyle name="Normal 18 3 2 3" xfId="18580" xr:uid="{BD362737-5351-42F9-B2A7-09E5970C4124}"/>
    <cellStyle name="Normal 18 3 3" xfId="9599" xr:uid="{71662ECF-9442-4EF8-B185-C1F10EF9A53D}"/>
    <cellStyle name="Normal 18 3 3 2" xfId="23839" xr:uid="{2DE0C02C-62CA-4410-8163-1D9EACCD231E}"/>
    <cellStyle name="Normal 18 3 4" xfId="15633" xr:uid="{9B036183-066B-41AA-9018-EA78F5ED0AD2}"/>
    <cellStyle name="Normal 18 3 5" xfId="31632" xr:uid="{D6BE9D42-E844-44D1-8AB7-2BDC5D984AF4}"/>
    <cellStyle name="Normal 18 4" xfId="2878" xr:uid="{16AF292B-4644-49AD-85F5-7485DBC53BD9}"/>
    <cellStyle name="Normal 18 4 2" xfId="6528" xr:uid="{84073F87-B0B1-4D5E-AADB-5948DC08AF6B}"/>
    <cellStyle name="Normal 18 4 2 2" xfId="12778" xr:uid="{923D0A16-E83E-4F28-9AF2-CEA774C29802}"/>
    <cellStyle name="Normal 18 4 2 2 2" xfId="27011" xr:uid="{2FAC7222-8595-4023-8532-E0B3ED40E4AD}"/>
    <cellStyle name="Normal 18 4 2 3" xfId="18838" xr:uid="{59A4A8E6-A0F4-4AB4-A7C3-F332EB7E72D9}"/>
    <cellStyle name="Normal 18 4 3" xfId="9859" xr:uid="{1366333A-D33A-487C-857A-9E7A77605353}"/>
    <cellStyle name="Normal 18 4 3 2" xfId="24099" xr:uid="{0290C606-FD3A-4481-BFB7-FABA12F6A6DE}"/>
    <cellStyle name="Normal 18 4 4" xfId="15892" xr:uid="{C86D99FE-B70C-4C53-811F-615179E08D3C}"/>
    <cellStyle name="Normal 18 4 5" xfId="31630" xr:uid="{082D7505-AB4D-4F47-BF24-7FBC4E26C3AC}"/>
    <cellStyle name="Normal 18 5" xfId="3123" xr:uid="{E1E22EC2-4B14-4976-A479-8A51FF0E747A}"/>
    <cellStyle name="Normal 18 5 2" xfId="6773" xr:uid="{4869C946-0C9C-496B-A473-132997B4DDBB}"/>
    <cellStyle name="Normal 18 5 2 2" xfId="13023" xr:uid="{D09F10DB-2950-48E2-AF6F-CB34347C9859}"/>
    <cellStyle name="Normal 18 5 2 2 2" xfId="27256" xr:uid="{4126A52A-E158-405C-A578-05D8E6F09A25}"/>
    <cellStyle name="Normal 18 5 2 3" xfId="19083" xr:uid="{2EB26DC2-A2C0-40D7-A356-DB76ECADABA1}"/>
    <cellStyle name="Normal 18 5 3" xfId="10104" xr:uid="{8E2DE3BA-EC6E-4894-AE5D-381157570762}"/>
    <cellStyle name="Normal 18 5 3 2" xfId="24344" xr:uid="{BC9F3C07-B5D5-45B4-BF0E-612F9DCE5872}"/>
    <cellStyle name="Normal 18 5 4" xfId="16137" xr:uid="{BF044549-9C9F-4684-93CC-68DB07E56BC5}"/>
    <cellStyle name="Normal 18 6" xfId="3353" xr:uid="{F67F259A-D96E-4698-8AEB-623BC4B05E07}"/>
    <cellStyle name="Normal 18 6 2" xfId="6988" xr:uid="{1A8F066D-9922-4473-8597-ABF24F218E42}"/>
    <cellStyle name="Normal 18 6 2 2" xfId="13238" xr:uid="{48B4EA1A-6712-497F-AFDF-F017F2C02613}"/>
    <cellStyle name="Normal 18 6 2 2 2" xfId="27471" xr:uid="{FAFC7322-581A-4DDC-87B1-3C2CB137769D}"/>
    <cellStyle name="Normal 18 6 2 3" xfId="19298" xr:uid="{ED814D2B-CF54-4782-8FE1-6FB0BDCB7167}"/>
    <cellStyle name="Normal 18 6 3" xfId="10320" xr:uid="{C7715BEB-F931-494E-9A07-FC5EAA3A7158}"/>
    <cellStyle name="Normal 18 6 3 2" xfId="24559" xr:uid="{AC878EFF-891D-436D-BB7E-0F16AA38D803}"/>
    <cellStyle name="Normal 18 6 4" xfId="16351" xr:uid="{B575AE98-D2F2-4DAE-9727-44EBE6D18FC7}"/>
    <cellStyle name="Normal 18 7" xfId="3964" xr:uid="{E6857318-9949-439A-974E-7EB289417892}"/>
    <cellStyle name="Normal 18 7 2" xfId="7534" xr:uid="{733779CA-C378-4677-BC5E-EF9840C3B4AC}"/>
    <cellStyle name="Normal 18 7 2 2" xfId="13784" xr:uid="{6B6EE5CC-10C9-47F1-830B-0FAF2E91A330}"/>
    <cellStyle name="Normal 18 7 2 2 2" xfId="28017" xr:uid="{84AB7141-AF99-46DB-BF7E-737EF11B1A48}"/>
    <cellStyle name="Normal 18 7 2 3" xfId="19844" xr:uid="{6DB345E8-32D5-4396-A767-DEE803A41928}"/>
    <cellStyle name="Normal 18 7 3" xfId="10865" xr:uid="{D7812F37-C3C8-45C6-A981-2C523CC82A44}"/>
    <cellStyle name="Normal 18 7 3 2" xfId="25100" xr:uid="{591A6277-6118-454D-8EDF-986E0BDD0AE1}"/>
    <cellStyle name="Normal 18 7 4" xfId="16892" xr:uid="{56644371-1578-4C49-9336-D50F71E07F33}"/>
    <cellStyle name="Normal 18 8" xfId="4567" xr:uid="{80B7B7BE-4282-4133-87D2-2A2EF8EDBA98}"/>
    <cellStyle name="Normal 18 8 2" xfId="11456" xr:uid="{620AF9A9-3067-46C3-B1CA-063D7B3569D0}"/>
    <cellStyle name="Normal 18 8 2 2" xfId="25689" xr:uid="{FF27F853-099F-448D-B32A-F2D99533FB18}"/>
    <cellStyle name="Normal 18 8 3" xfId="17495" xr:uid="{B9857985-DC63-4FEF-9EC9-CC235E187E74}"/>
    <cellStyle name="Normal 18 9" xfId="8080" xr:uid="{BC16BFE8-33DE-41D1-ADCF-B3847E9C850F}"/>
    <cellStyle name="Normal 18 9 2" xfId="22357" xr:uid="{3F7E6A58-04DE-4299-94C7-8578BA957B68}"/>
    <cellStyle name="Normal 19" xfId="339" xr:uid="{392045AD-EC4E-4ABF-982F-E6C93D67F57A}"/>
    <cellStyle name="Normal 19 10" xfId="14161" xr:uid="{B6CBDC6D-61B0-4E2C-B2E1-8B37AE89A08F}"/>
    <cellStyle name="Normal 19 2" xfId="1818" xr:uid="{D87C3A08-5B6A-4C75-8A9B-3AB7FFEF7E51}"/>
    <cellStyle name="Normal 19 2 2" xfId="5594" xr:uid="{F41E0000-D08C-4691-B8D4-76192EBC9637}"/>
    <cellStyle name="Normal 19 2 2 2" xfId="12172" xr:uid="{5A705CEE-8672-4DB4-A55B-8ECE4D7CF3A5}"/>
    <cellStyle name="Normal 19 2 2 2 2" xfId="26405" xr:uid="{C35EB1C0-062A-4DBF-B382-C5B381866721}"/>
    <cellStyle name="Normal 19 2 2 3" xfId="18226" xr:uid="{56B8736E-399E-41DF-8929-C5E8C660BFD0}"/>
    <cellStyle name="Normal 19 2 3" xfId="8961" xr:uid="{10456C70-2005-4F57-AEFE-F3177122B1F8}"/>
    <cellStyle name="Normal 19 2 3 2" xfId="23205" xr:uid="{429D7C33-85EC-47D8-BB0D-73C14A32CA0B}"/>
    <cellStyle name="Normal 19 2 4" xfId="14977" xr:uid="{32F30ABE-B97B-4A4D-859D-C9E6BAB9E879}"/>
    <cellStyle name="Normal 19 2 5" xfId="31634" xr:uid="{5D1FB22F-E49B-49A5-BCE7-19C2FDC66FC2}"/>
    <cellStyle name="Normal 19 3" xfId="2611" xr:uid="{31E24F16-FC76-49E2-88BA-8D5E50785BAD}"/>
    <cellStyle name="Normal 19 3 2" xfId="6272" xr:uid="{EBD30F1F-71EC-4A42-9437-06FBAA7FE0D5}"/>
    <cellStyle name="Normal 19 3 2 2" xfId="12524" xr:uid="{3A84D783-42A2-4E76-90F7-7EE75A2D556B}"/>
    <cellStyle name="Normal 19 3 2 2 2" xfId="26757" xr:uid="{3BE60107-E178-447E-82F7-77D5D65224A8}"/>
    <cellStyle name="Normal 19 3 2 3" xfId="18584" xr:uid="{E8AF9B9E-583D-4096-97B2-F9C64EAC8C41}"/>
    <cellStyle name="Normal 19 3 3" xfId="9603" xr:uid="{8C67E284-F65D-4315-A119-59711305AE29}"/>
    <cellStyle name="Normal 19 3 3 2" xfId="23843" xr:uid="{5800A12A-8602-4855-BF9F-CC1433509E50}"/>
    <cellStyle name="Normal 19 3 4" xfId="15637" xr:uid="{6DC2451A-FF47-4046-83F0-DA25CB9C0674}"/>
    <cellStyle name="Normal 19 3 5" xfId="31633" xr:uid="{7156C6D9-C4FF-48F2-ACA7-4F91077FE9F4}"/>
    <cellStyle name="Normal 19 4" xfId="2882" xr:uid="{AB8EBDBF-AC8A-455B-89DD-3CAB6A861241}"/>
    <cellStyle name="Normal 19 4 2" xfId="6532" xr:uid="{786203A0-A740-417E-BF85-80DBC0F7BEED}"/>
    <cellStyle name="Normal 19 4 2 2" xfId="12782" xr:uid="{B34BC646-6C3C-407B-863D-062FF861865F}"/>
    <cellStyle name="Normal 19 4 2 2 2" xfId="27015" xr:uid="{7F88B921-C63F-4D93-99BC-98B1543FB334}"/>
    <cellStyle name="Normal 19 4 2 3" xfId="18842" xr:uid="{A726068E-ED66-4120-92E9-C24465CECF12}"/>
    <cellStyle name="Normal 19 4 3" xfId="9863" xr:uid="{365E376F-712B-4D06-8EC7-79E6E7B2CF70}"/>
    <cellStyle name="Normal 19 4 3 2" xfId="24103" xr:uid="{A75F2880-B17A-4DB4-8F9C-76754B8B3EF1}"/>
    <cellStyle name="Normal 19 4 4" xfId="15896" xr:uid="{15D52CA1-431F-4D21-9C20-17916747F8A5}"/>
    <cellStyle name="Normal 19 5" xfId="3127" xr:uid="{05E43800-A929-4D77-A5FA-C72D1773D627}"/>
    <cellStyle name="Normal 19 5 2" xfId="6777" xr:uid="{256E0220-22F6-4439-BD77-6E9159B01E31}"/>
    <cellStyle name="Normal 19 5 2 2" xfId="13027" xr:uid="{00CBB7A6-D143-469E-B3C0-4B94BA456382}"/>
    <cellStyle name="Normal 19 5 2 2 2" xfId="27260" xr:uid="{BA402FE5-5F8E-401C-A865-204FDD457EF9}"/>
    <cellStyle name="Normal 19 5 2 3" xfId="19087" xr:uid="{F0C92D82-A9DD-4D49-AE06-AA93D753E8B1}"/>
    <cellStyle name="Normal 19 5 3" xfId="10108" xr:uid="{B5999731-CE31-4AD7-82F3-77DE8A5BCD5A}"/>
    <cellStyle name="Normal 19 5 3 2" xfId="24348" xr:uid="{D4518265-6F4E-41A1-99E8-548403FCCFE9}"/>
    <cellStyle name="Normal 19 5 4" xfId="16141" xr:uid="{4A445767-92E3-4588-A65C-B29E40881124}"/>
    <cellStyle name="Normal 19 6" xfId="3358" xr:uid="{6FB3D79E-E9AF-4623-AA66-E74F11E4EB52}"/>
    <cellStyle name="Normal 19 6 2" xfId="6993" xr:uid="{C157B516-9B87-4F74-89A7-521B5EEC4EE8}"/>
    <cellStyle name="Normal 19 6 2 2" xfId="13243" xr:uid="{9A7286DC-81A5-471D-BBBC-3D660CED2C11}"/>
    <cellStyle name="Normal 19 6 2 2 2" xfId="27476" xr:uid="{FBD18A62-459D-4982-BD88-566159616D5F}"/>
    <cellStyle name="Normal 19 6 2 3" xfId="19303" xr:uid="{A41E0362-CE39-4CAB-987C-19F0FAFEFBB6}"/>
    <cellStyle name="Normal 19 6 3" xfId="10325" xr:uid="{76223828-3C19-4948-B094-83093B2E5071}"/>
    <cellStyle name="Normal 19 6 3 2" xfId="24564" xr:uid="{C0F90075-03FD-4FB6-9D4B-E02E177C4577}"/>
    <cellStyle name="Normal 19 6 4" xfId="16356" xr:uid="{AEE5AB4E-76B4-4FC5-8B6F-43F878D77087}"/>
    <cellStyle name="Normal 19 7" xfId="3969" xr:uid="{F1F9FF79-1D5D-4F0E-B91C-35FC2920D5AE}"/>
    <cellStyle name="Normal 19 7 2" xfId="7539" xr:uid="{A900FD40-F42F-4E9F-BD47-CB34BC147BA4}"/>
    <cellStyle name="Normal 19 7 2 2" xfId="13789" xr:uid="{2A84519A-BBD9-49B8-AC1C-02BB18F6EF84}"/>
    <cellStyle name="Normal 19 7 2 2 2" xfId="28022" xr:uid="{0C251DD2-F15B-4D28-833F-666B9D4A4AFE}"/>
    <cellStyle name="Normal 19 7 2 3" xfId="19849" xr:uid="{0FC8B6B5-ACC3-4F77-B86D-8CB45B7120E2}"/>
    <cellStyle name="Normal 19 7 3" xfId="10870" xr:uid="{350FB19E-90FC-43D3-A953-7C5FFBE80321}"/>
    <cellStyle name="Normal 19 7 3 2" xfId="25105" xr:uid="{CBB796BD-82B1-498E-83EF-18BA93ADB6DC}"/>
    <cellStyle name="Normal 19 7 4" xfId="16897" xr:uid="{DB7EBF2B-F213-447E-83A5-CC2EC9843799}"/>
    <cellStyle name="Normal 19 8" xfId="4582" xr:uid="{DCCC3745-9E8D-40D1-A73F-1C69D0781AB7}"/>
    <cellStyle name="Normal 19 8 2" xfId="11469" xr:uid="{950A19B5-00F0-4354-A8F5-0DBC7DFAC09A}"/>
    <cellStyle name="Normal 19 8 2 2" xfId="25702" xr:uid="{2FF859C3-3455-49A0-91EB-46387B4EC1ED}"/>
    <cellStyle name="Normal 19 8 3" xfId="17510" xr:uid="{4882B6B5-CDB2-4CC6-B1DF-C2AC8AF63C12}"/>
    <cellStyle name="Normal 19 9" xfId="8096" xr:uid="{A0B474AB-21A2-4633-9F12-DE860F75D33E}"/>
    <cellStyle name="Normal 19 9 2" xfId="22369" xr:uid="{3494B391-6C55-4D07-9B19-2989BD00B289}"/>
    <cellStyle name="Normal 2" xfId="8" xr:uid="{267282E1-20BA-479B-90E8-E217040A5DAA}"/>
    <cellStyle name="Normal 2 10" xfId="1484" xr:uid="{BD502DE0-346C-47AF-B0FD-AE523D84AE72}"/>
    <cellStyle name="Normal 2 10 2" xfId="3321" xr:uid="{D0D5CB3A-C63D-4D09-B67F-8408A7BDAC26}"/>
    <cellStyle name="Normal 2 10 3" xfId="5276" xr:uid="{45FEDA75-F5AE-480B-97F3-24E0B676D20C}"/>
    <cellStyle name="Normal 2 11" xfId="1682" xr:uid="{9F958955-88CB-4FAD-A1BD-160998FB46E1}"/>
    <cellStyle name="Normal 2 11 2" xfId="5472" xr:uid="{A9B320F0-157A-40A6-B7ED-168E832CC71F}"/>
    <cellStyle name="Normal 2 11 2 2" xfId="12136" xr:uid="{4F19BF4B-2DE5-41AF-9EC5-17FD2E0B9CE2}"/>
    <cellStyle name="Normal 2 11 2 2 2" xfId="26369" xr:uid="{084913EF-477E-4DC8-B886-7FC86B7D89FD}"/>
    <cellStyle name="Normal 2 11 2 3" xfId="18190" xr:uid="{364FD9B4-05D3-4B67-A579-BDBA1FEAF41F}"/>
    <cellStyle name="Normal 2 11 3" xfId="8857" xr:uid="{13AA3807-ED1C-4D30-89AC-F06353BD1B76}"/>
    <cellStyle name="Normal 2 11 3 2" xfId="23101" xr:uid="{CBC83EBC-9EC7-4688-88BC-152E48046591}"/>
    <cellStyle name="Normal 2 11 4" xfId="14044" xr:uid="{02F6C5FB-74F5-47E2-8937-63E7FECC27A1}"/>
    <cellStyle name="Normal 2 11 4 2" xfId="28272" xr:uid="{726685A3-1431-4DA7-A88C-53E333C5A49F}"/>
    <cellStyle name="Normal 2 11 5" xfId="14880" xr:uid="{D06A4B2A-C815-4DCF-862D-D24B04786ACA}"/>
    <cellStyle name="Normal 2 11 6" xfId="32296" xr:uid="{8805EC3D-ED08-4813-8FD6-6E446D42D141}"/>
    <cellStyle name="Normal 2 12" xfId="2806" xr:uid="{46CA5F8B-12ED-4155-87E9-529CDF5974A5}"/>
    <cellStyle name="Normal 2 12 2" xfId="6459" xr:uid="{58293E92-A182-41A7-AD80-4E9DE3AFBA28}"/>
    <cellStyle name="Normal 2 12 2 2" xfId="12709" xr:uid="{A59C9506-7D2A-474C-96F0-060274E2BF2A}"/>
    <cellStyle name="Normal 2 12 2 2 2" xfId="26942" xr:uid="{F5D354FC-9A08-4735-807F-24FAA4513E22}"/>
    <cellStyle name="Normal 2 12 2 3" xfId="18769" xr:uid="{583C07ED-25E9-4266-8297-701671AED6AA}"/>
    <cellStyle name="Normal 2 12 3" xfId="9790" xr:uid="{6F49B28C-6939-4E21-BC0C-AA9F1240A00D}"/>
    <cellStyle name="Normal 2 12 3 2" xfId="24030" xr:uid="{7C8E1B59-00D1-4352-BC4A-EA1EAD409725}"/>
    <cellStyle name="Normal 2 12 4" xfId="15823" xr:uid="{00650530-A220-49D8-A5D8-B8F102641138}"/>
    <cellStyle name="Normal 2 13" xfId="80" xr:uid="{88B60C93-0EE8-4DF3-BEFF-03315AD132D8}"/>
    <cellStyle name="Normal 2 16" xfId="931" xr:uid="{C1AB372D-2DA8-40FF-A48B-4F5F8BA939A9}"/>
    <cellStyle name="Normal 2 19" xfId="394" xr:uid="{E21795E8-69AF-46E0-8593-7255E96E8280}"/>
    <cellStyle name="Normal 2 19 2" xfId="3382" xr:uid="{D47D416E-3594-4D60-A36B-597EECE7486C}"/>
    <cellStyle name="Normal 2 19 2 2" xfId="7017" xr:uid="{545A6F5D-CDAD-4659-999A-E1DDED6A7603}"/>
    <cellStyle name="Normal 2 19 2 2 2" xfId="13267" xr:uid="{693F8D2E-3425-4144-9558-509DB32F12CC}"/>
    <cellStyle name="Normal 2 19 2 2 2 2" xfId="27500" xr:uid="{F02F3DDF-77B7-4664-9238-1106333B059A}"/>
    <cellStyle name="Normal 2 19 2 2 3" xfId="19327" xr:uid="{FC174F10-D9C2-49A1-B900-BA42ED9FFA05}"/>
    <cellStyle name="Normal 2 19 2 3" xfId="10349" xr:uid="{5F801B3A-ED5E-4DE4-8D6F-ECA4FBDB9951}"/>
    <cellStyle name="Normal 2 19 2 3 2" xfId="24588" xr:uid="{7907DAC1-FEBC-4235-91FD-F6000B5EFD4B}"/>
    <cellStyle name="Normal 2 19 2 4" xfId="16380" xr:uid="{6D30F0E5-6551-4213-9CD6-657F63B962FF}"/>
    <cellStyle name="Normal 2 19 3" xfId="3993" xr:uid="{CB779B85-1A6B-4C58-BE49-C6BD638BA279}"/>
    <cellStyle name="Normal 2 19 3 2" xfId="7563" xr:uid="{3853FD99-0F2F-47CE-976B-089814D42202}"/>
    <cellStyle name="Normal 2 19 3 2 2" xfId="13813" xr:uid="{997ECCFC-B7C1-4749-9E82-B178B27FCFF4}"/>
    <cellStyle name="Normal 2 19 3 2 2 2" xfId="28046" xr:uid="{F26BE205-8DC2-426E-9578-FD8ADBF123A4}"/>
    <cellStyle name="Normal 2 19 3 2 3" xfId="19873" xr:uid="{11618918-896B-4A84-9D2D-59562155EDD6}"/>
    <cellStyle name="Normal 2 19 3 3" xfId="10894" xr:uid="{BF153037-D12E-4B4E-ACCD-188F8CFE411D}"/>
    <cellStyle name="Normal 2 19 3 3 2" xfId="25129" xr:uid="{E057FB53-310C-441A-A110-58AB1C53EC23}"/>
    <cellStyle name="Normal 2 19 3 4" xfId="16921" xr:uid="{30B0025B-9F74-472D-A55C-2586DC6E69CC}"/>
    <cellStyle name="Normal 2 19 4" xfId="4619" xr:uid="{E86898AE-5567-4117-A159-AF36443EF9AC}"/>
    <cellStyle name="Normal 2 19 4 2" xfId="11503" xr:uid="{A1B29F47-9B73-4A48-AC39-322A03F28EA3}"/>
    <cellStyle name="Normal 2 19 4 2 2" xfId="25736" xr:uid="{29535EEB-0393-46C0-877B-50F44FF50D76}"/>
    <cellStyle name="Normal 2 19 4 3" xfId="17547" xr:uid="{A8D04AAD-73D6-4C44-BC55-7C16E12480A6}"/>
    <cellStyle name="Normal 2 19 5" xfId="8128" xr:uid="{62B527F7-9F7C-493C-B081-EA6AA3DE6DF2}"/>
    <cellStyle name="Normal 2 19 5 2" xfId="22399" xr:uid="{8A781F53-3C44-4B96-A58E-52CD94D0BB69}"/>
    <cellStyle name="Normal 2 19 6" xfId="14186" xr:uid="{650FD950-84F7-48FC-9F7E-1D51D7F75686}"/>
    <cellStyle name="Normal 2 2" xfId="4" xr:uid="{B4D7C62F-0603-4D7C-A0DD-DBDBE6CA7321}"/>
    <cellStyle name="Normal 2 2 10" xfId="1071" xr:uid="{ACD56418-DFDF-4325-860C-A45B4032E1E0}"/>
    <cellStyle name="Normal 2 2 10 2" xfId="32120" xr:uid="{15CD2B13-BF17-49BC-A631-C132555B583E}"/>
    <cellStyle name="Normal 2 2 11" xfId="3330" xr:uid="{0171A8AD-6716-47DB-AFBB-1AADBC5CEF56}"/>
    <cellStyle name="Normal 2 2 11 2" xfId="32154" xr:uid="{0930240E-1361-497A-BA16-26BF079D6672}"/>
    <cellStyle name="Normal 2 2 12" xfId="32108" xr:uid="{B3816349-1146-4B24-A3C8-44002283DFA0}"/>
    <cellStyle name="Normal 2 2 2" xfId="24" xr:uid="{B1CA51E5-3752-43D5-B487-B7FADB4344F2}"/>
    <cellStyle name="Normal 2 2 2 2" xfId="244" xr:uid="{EEF30E8D-5AF4-4C15-9D75-65F68A36CFE6}"/>
    <cellStyle name="Normal 2 2 2 2 2" xfId="1854" xr:uid="{603E9DC9-ED72-41E1-94FC-4EAFA301E586}"/>
    <cellStyle name="Normal 2 2 2 2 3" xfId="5423" xr:uid="{EFE5CCEF-8CBC-40D1-A07B-B852B853AD1C}"/>
    <cellStyle name="Normal 2 2 2 2 4" xfId="1633" xr:uid="{1BC64BA9-CCBF-41C6-A489-347D7D8B7DBC}"/>
    <cellStyle name="Normal 2 2 2 3" xfId="407" xr:uid="{5E25360A-F65A-4E28-8EE8-93FE9DA035AD}"/>
    <cellStyle name="Normal 2 2 2 4" xfId="1082" xr:uid="{F3FD520B-FEB9-473B-B64E-DD004A49DF2C}"/>
    <cellStyle name="Normal 2 2 2 4 2" xfId="32121" xr:uid="{8D4E55A9-7474-49D9-82BB-901A8F7A49A1}"/>
    <cellStyle name="Normal 2 2 2 4 3" xfId="31636" xr:uid="{2520F353-94A1-4A4C-B4C5-80A9F091E8E0}"/>
    <cellStyle name="Normal 2 2 2 5" xfId="2048" xr:uid="{2FE347B8-EA4E-4715-9F8F-8BC55A82C17B}"/>
    <cellStyle name="Normal 2 2 2 5 2" xfId="32148" xr:uid="{FAFDA528-C56B-4645-A3F9-4530961D4613}"/>
    <cellStyle name="Normal 2 2 2 6" xfId="32117" xr:uid="{7D93334A-E9EB-4395-B118-4563A5982502}"/>
    <cellStyle name="Normal 2 2 2 7" xfId="228" xr:uid="{880AA669-0788-42C8-805B-CB44A511657C}"/>
    <cellStyle name="Normal 2 2 3" xfId="59" xr:uid="{6A5DCF60-4156-42CB-A6F3-1F12C5A40F2A}"/>
    <cellStyle name="Normal 2 2 3 2" xfId="654" xr:uid="{68E266BA-7CC1-4E70-B0D0-E64DD5C275F7}"/>
    <cellStyle name="Normal 2 2 3 2 2" xfId="2245" xr:uid="{24213E06-8E6C-48D3-8C3D-EDB894C4DBB4}"/>
    <cellStyle name="Normal 2 2 3 2 3" xfId="5501" xr:uid="{73CB75E5-823F-4E9A-94AC-0C7553C58278}"/>
    <cellStyle name="Normal 2 2 3 2 4" xfId="1716" xr:uid="{8325A45D-3476-44DC-AA1A-06C2417FBAC9}"/>
    <cellStyle name="Normal 2 2 3 3" xfId="1079" xr:uid="{A81E917B-4847-4231-9D2B-8DC921C505B9}"/>
    <cellStyle name="Normal 2 2 3 3 2" xfId="31637" xr:uid="{1AA91CB0-144D-4408-B686-454B43C6EB23}"/>
    <cellStyle name="Normal 2 2 3 4" xfId="2105" xr:uid="{C232758B-F390-4032-ACA0-30E619A6B341}"/>
    <cellStyle name="Normal 2 2 3 5" xfId="5298" xr:uid="{C8A7B866-3E38-4A43-8913-7C3C6B26E260}"/>
    <cellStyle name="Normal 2 2 3 6" xfId="1506" xr:uid="{3B3AC755-15DD-4FB1-99C2-B38560B7FCBB}"/>
    <cellStyle name="Normal 2 2 3 7" xfId="256" xr:uid="{CB27D3EB-3964-4798-9A56-982E91287EC4}"/>
    <cellStyle name="Normal 2 2 4" xfId="269" xr:uid="{F41F07AC-B834-47D1-8B45-FD8EBE24EA81}"/>
    <cellStyle name="Normal 2 2 4 2" xfId="2027" xr:uid="{75E83FC6-D3FF-4F07-81C5-C62E60068BA9}"/>
    <cellStyle name="Normal 2 2 4 2 2" xfId="31638" xr:uid="{E7187BAF-6961-4211-B8B5-CB2964966604}"/>
    <cellStyle name="Normal 2 2 4 3" xfId="5420" xr:uid="{1A46C749-A675-4431-B775-5FEEFE812D86}"/>
    <cellStyle name="Normal 2 2 4 4" xfId="1629" xr:uid="{8557FF83-76DB-4B38-9205-C6A92F421DD3}"/>
    <cellStyle name="Normal 2 2 5" xfId="285" xr:uid="{FB739648-186D-4ADE-92B5-37E71CC3A274}"/>
    <cellStyle name="Normal 2 2 6" xfId="310" xr:uid="{BA336616-F4C8-41A5-8D73-5AA9336DD8A6}"/>
    <cellStyle name="Normal 2 2 6 2" xfId="3356" xr:uid="{99118ADA-B5CA-4B45-8242-E13C733D3C33}"/>
    <cellStyle name="Normal 2 2 6 2 2" xfId="6991" xr:uid="{2EA54C46-981F-4F3E-AD32-A3AF2A5FF96F}"/>
    <cellStyle name="Normal 2 2 6 2 2 2" xfId="13241" xr:uid="{F635DECF-11C8-4C94-89A3-9407EF3CCF81}"/>
    <cellStyle name="Normal 2 2 6 2 2 2 2" xfId="27474" xr:uid="{A64C0E1F-2710-41E4-A71A-FE04F3ABE0C8}"/>
    <cellStyle name="Normal 2 2 6 2 2 3" xfId="19301" xr:uid="{4C33F1C2-EE72-4F72-9239-5275BA1984A9}"/>
    <cellStyle name="Normal 2 2 6 2 3" xfId="10323" xr:uid="{327D21E0-3406-49AA-8B50-0372B30B8D7C}"/>
    <cellStyle name="Normal 2 2 6 2 3 2" xfId="24562" xr:uid="{06466719-405E-4878-84C5-1FC9303F720B}"/>
    <cellStyle name="Normal 2 2 6 2 4" xfId="16354" xr:uid="{73C2FF92-1CE6-4F57-A5A0-F6EBF1C2E4E6}"/>
    <cellStyle name="Normal 2 2 6 3" xfId="3967" xr:uid="{9A00CC70-196F-4A39-A023-0095B7FCD468}"/>
    <cellStyle name="Normal 2 2 6 3 2" xfId="7537" xr:uid="{EC7F9823-6FE8-44FC-9CFB-9508000C74A9}"/>
    <cellStyle name="Normal 2 2 6 3 2 2" xfId="13787" xr:uid="{61CF1DCD-A116-4525-A1CC-F7D2FF04E6DD}"/>
    <cellStyle name="Normal 2 2 6 3 2 2 2" xfId="28020" xr:uid="{CF536468-5A96-42B6-A709-19560A574B11}"/>
    <cellStyle name="Normal 2 2 6 3 2 3" xfId="19847" xr:uid="{434C4327-1417-4964-9ECE-2A8CD1D5E256}"/>
    <cellStyle name="Normal 2 2 6 3 3" xfId="10868" xr:uid="{3087981D-40DA-4570-A68F-285024ABA3D7}"/>
    <cellStyle name="Normal 2 2 6 3 3 2" xfId="25103" xr:uid="{BE383E29-548D-4898-BA6D-F214DD86C5F2}"/>
    <cellStyle name="Normal 2 2 6 3 4" xfId="16895" xr:uid="{C28F8C0A-6D76-48F7-8DB8-68B81276E806}"/>
    <cellStyle name="Normal 2 2 6 4" xfId="4573" xr:uid="{8C1AEDA2-ED32-4040-A76B-90EF7704B2BC}"/>
    <cellStyle name="Normal 2 2 6 4 2" xfId="11461" xr:uid="{1AA70138-EDAB-47A0-9B4B-445E2CB6A823}"/>
    <cellStyle name="Normal 2 2 6 4 2 2" xfId="25694" xr:uid="{D69EC77E-F73A-40A1-81AF-76F5351E8F45}"/>
    <cellStyle name="Normal 2 2 6 4 3" xfId="17501" xr:uid="{7D3C29CB-8353-43F5-9C56-4B8C99CAF19B}"/>
    <cellStyle name="Normal 2 2 6 5" xfId="8086" xr:uid="{2740AFAF-D493-4005-95A4-E984B081D1FA}"/>
    <cellStyle name="Normal 2 2 6 5 2" xfId="22361" xr:uid="{59D77534-3070-43E4-8A17-5A1635904546}"/>
    <cellStyle name="Normal 2 2 6 6" xfId="14159" xr:uid="{3E0B86F1-7AB9-48F3-BE77-97A6F74CBF3D}"/>
    <cellStyle name="Normal 2 2 7" xfId="888" xr:uid="{3CAF26DF-0346-4601-A8A7-AAA93A7E38D9}"/>
    <cellStyle name="Normal 2 2 8" xfId="227" xr:uid="{218B285D-6F2B-42FD-9048-86CD05804917}"/>
    <cellStyle name="Normal 2 2 8 2" xfId="3339" xr:uid="{94E05D4F-A92D-4A67-9D36-00DC3457752F}"/>
    <cellStyle name="Normal 2 2 8 2 2" xfId="6974" xr:uid="{EF5A0ED3-1F7E-4D85-8A18-1E00A04748FA}"/>
    <cellStyle name="Normal 2 2 8 2 2 2" xfId="13224" xr:uid="{473DF451-E5BA-4737-8AD0-5D4FDB7AF809}"/>
    <cellStyle name="Normal 2 2 8 2 2 2 2" xfId="27457" xr:uid="{EC7F3DC0-E5FA-492E-B5C2-BD0D5090D017}"/>
    <cellStyle name="Normal 2 2 8 2 2 3" xfId="19284" xr:uid="{4E552ACC-941C-42C2-BD4E-319CE0AAE9F7}"/>
    <cellStyle name="Normal 2 2 8 2 3" xfId="10306" xr:uid="{97D14BB0-9C29-4C48-A792-42C4EA8AD3E7}"/>
    <cellStyle name="Normal 2 2 8 2 3 2" xfId="24545" xr:uid="{C2F9DB0C-0B00-4AEC-A4A1-2C057AF9D91E}"/>
    <cellStyle name="Normal 2 2 8 2 4" xfId="16337" xr:uid="{F4C43B2B-46C7-4D0A-A62B-59EF5B3A675E}"/>
    <cellStyle name="Normal 2 2 8 3" xfId="3950" xr:uid="{82E4D886-7BF8-410A-8188-08D6CA9F25F9}"/>
    <cellStyle name="Normal 2 2 8 3 2" xfId="7520" xr:uid="{3CC31FE3-D866-43BB-8227-CAE2FDD663E9}"/>
    <cellStyle name="Normal 2 2 8 3 2 2" xfId="13770" xr:uid="{DA5039EF-C63B-4B4B-AE7E-8965D2E6ED5F}"/>
    <cellStyle name="Normal 2 2 8 3 2 2 2" xfId="28003" xr:uid="{7ED5533B-92D5-465A-92B2-E3F0AB02D046}"/>
    <cellStyle name="Normal 2 2 8 3 2 3" xfId="19830" xr:uid="{6B4B3955-CAD0-40B7-B778-D80836EA5BB2}"/>
    <cellStyle name="Normal 2 2 8 3 3" xfId="10851" xr:uid="{6132E434-C195-4AF7-8F54-4DE0FB749597}"/>
    <cellStyle name="Normal 2 2 8 3 3 2" xfId="25086" xr:uid="{F1E6F096-C633-4B07-AF70-970844814E55}"/>
    <cellStyle name="Normal 2 2 8 3 4" xfId="16878" xr:uid="{FF5C5280-7099-4165-A033-87D7598B31B3}"/>
    <cellStyle name="Normal 2 2 8 4" xfId="4542" xr:uid="{9509F84F-AAB0-406F-91BE-E621F535D7AD}"/>
    <cellStyle name="Normal 2 2 8 4 2" xfId="11437" xr:uid="{8874B6CF-A713-4108-81CD-22A4AAA86256}"/>
    <cellStyle name="Normal 2 2 8 4 2 2" xfId="25670" xr:uid="{45C8CF75-5C15-4106-BD85-CEB758BA9EF8}"/>
    <cellStyle name="Normal 2 2 8 4 3" xfId="17470" xr:uid="{398C75E6-58AB-4473-B6EF-C74288A036A6}"/>
    <cellStyle name="Normal 2 2 8 5" xfId="8054" xr:uid="{B1C6B76F-9250-41A7-8C69-59162E906810}"/>
    <cellStyle name="Normal 2 2 8 5 2" xfId="22334" xr:uid="{80D20AE7-60EF-46F0-8480-9D2823D943CE}"/>
    <cellStyle name="Normal 2 2 8 6" xfId="14142" xr:uid="{2B7CACB1-F6A4-4343-A427-AC1C82E00F0F}"/>
    <cellStyle name="Normal 2 2 9" xfId="1008" xr:uid="{850372B3-CF0C-4654-B3B7-CA0CB886AF1C}"/>
    <cellStyle name="Normal 2 2 9 2" xfId="28291" xr:uid="{F19B64A4-8EAC-430A-B25A-A0D4FCCD8CD0}"/>
    <cellStyle name="Normal 2 21 2" xfId="32144" xr:uid="{998AFF15-8D9C-4A6D-9702-8A01BF8B7B98}"/>
    <cellStyle name="Normal 2 3" xfId="20" xr:uid="{41E86EAB-6547-46D8-A1AB-3A82F0BEBEAD}"/>
    <cellStyle name="Normal 2 3 10" xfId="2600" xr:uid="{DE927457-F0F7-403E-8684-231BCB8570FD}"/>
    <cellStyle name="Normal 2 3 10 2" xfId="6261" xr:uid="{42F6887D-6F9B-430A-A0B8-660C4EFF75CE}"/>
    <cellStyle name="Normal 2 3 10 2 2" xfId="12514" xr:uid="{158CDBE1-5509-4C35-A598-2C54290E4254}"/>
    <cellStyle name="Normal 2 3 10 2 2 2" xfId="26747" xr:uid="{F3D7BA59-93CE-432B-A272-20B8E3DBBFDB}"/>
    <cellStyle name="Normal 2 3 10 2 3" xfId="18574" xr:uid="{DF348D23-2A0A-4A14-AEE7-F790DB8FD026}"/>
    <cellStyle name="Normal 2 3 10 3" xfId="9592" xr:uid="{D75A9595-32DF-46FC-ACFC-455733986C7C}"/>
    <cellStyle name="Normal 2 3 10 3 2" xfId="23832" xr:uid="{A3CA6AF4-9FE6-42CA-96C8-64CBC76440C5}"/>
    <cellStyle name="Normal 2 3 10 4" xfId="15626" xr:uid="{0A8EF921-C6C2-4946-9372-E5255CB0265B}"/>
    <cellStyle name="Normal 2 3 11" xfId="2871" xr:uid="{FA6AB563-75C9-4419-8A11-639C066AC03B}"/>
    <cellStyle name="Normal 2 3 11 2" xfId="6521" xr:uid="{30288246-BA60-445F-B81B-C1B6C1A1D58D}"/>
    <cellStyle name="Normal 2 3 11 2 2" xfId="12771" xr:uid="{83963AAF-D309-4A52-B7AE-9F7229AAEBEE}"/>
    <cellStyle name="Normal 2 3 11 2 2 2" xfId="27004" xr:uid="{210D79A0-FEEB-43DE-BF92-8196CE1EC627}"/>
    <cellStyle name="Normal 2 3 11 2 3" xfId="18831" xr:uid="{FB87A4E8-1EC5-4590-B02E-53A5DEE9690A}"/>
    <cellStyle name="Normal 2 3 11 3" xfId="9852" xr:uid="{925D3F86-DB4E-485E-AAC5-97C0B1BD3D4B}"/>
    <cellStyle name="Normal 2 3 11 3 2" xfId="24092" xr:uid="{EA3D67AF-7260-4B27-9E63-D0F5A20F3144}"/>
    <cellStyle name="Normal 2 3 11 4" xfId="15885" xr:uid="{111AE0C7-13B7-4224-B00E-6D63D7D63B7B}"/>
    <cellStyle name="Normal 2 3 12" xfId="3116" xr:uid="{B69FA7B9-EC08-426A-A587-FE07A9FE080F}"/>
    <cellStyle name="Normal 2 3 12 2" xfId="6766" xr:uid="{00654B29-EB45-426D-B7CB-36C5EEE4AA60}"/>
    <cellStyle name="Normal 2 3 12 2 2" xfId="13016" xr:uid="{8DF42D2F-23A6-4821-81B6-CE29FE006E26}"/>
    <cellStyle name="Normal 2 3 12 2 2 2" xfId="27249" xr:uid="{50C446F2-1B32-488A-8680-209941E9C766}"/>
    <cellStyle name="Normal 2 3 12 2 3" xfId="19076" xr:uid="{72ED5800-CD08-4246-B66B-F4B0DF67EA04}"/>
    <cellStyle name="Normal 2 3 12 3" xfId="10097" xr:uid="{1984CBC7-7245-4137-BEA5-475A6C00ECE4}"/>
    <cellStyle name="Normal 2 3 12 3 2" xfId="24337" xr:uid="{90DB58D5-A9A0-4B3F-A6C7-1E8B7ED9FE61}"/>
    <cellStyle name="Normal 2 3 12 4" xfId="16130" xr:uid="{8B9624B4-0533-41D4-906B-9B198850CE24}"/>
    <cellStyle name="Normal 2 3 13" xfId="3306" xr:uid="{38A11AAA-6374-425A-B5EF-954A51F8A7A5}"/>
    <cellStyle name="Normal 2 3 13 2" xfId="6956" xr:uid="{2196F5F3-7077-439E-AA8A-30DD6598F01A}"/>
    <cellStyle name="Normal 2 3 13 2 2" xfId="13206" xr:uid="{D8ACF73B-98DE-43EC-B2DE-287018133943}"/>
    <cellStyle name="Normal 2 3 13 2 2 2" xfId="27439" xr:uid="{0ABC243C-4810-4801-9AAE-B7E52CB69A45}"/>
    <cellStyle name="Normal 2 3 13 2 3" xfId="19266" xr:uid="{E0892760-58CC-439F-9273-EA1E9220391F}"/>
    <cellStyle name="Normal 2 3 13 3" xfId="10287" xr:uid="{2DE08083-3158-44DE-B476-28EA8675C176}"/>
    <cellStyle name="Normal 2 3 13 3 2" xfId="24527" xr:uid="{CFB79153-D53E-465F-A9F4-5AFA1DCF5973}"/>
    <cellStyle name="Normal 2 3 13 4" xfId="16320" xr:uid="{C4B46F4D-4CE1-4DE5-93B4-9D6F9AA654CF}"/>
    <cellStyle name="Normal 2 3 14" xfId="3930" xr:uid="{4573955F-0D07-42E0-BFCD-2FC70196BC59}"/>
    <cellStyle name="Normal 2 3 14 2" xfId="7500" xr:uid="{9103EAF1-2D1A-41E8-A710-DCFAC4622346}"/>
    <cellStyle name="Normal 2 3 14 2 2" xfId="13750" xr:uid="{DF0C9BAF-890D-4F6A-BBA3-BC6D93FF6273}"/>
    <cellStyle name="Normal 2 3 14 2 2 2" xfId="27983" xr:uid="{DA5ADD73-D1AD-44ED-80CC-EDECBC195EE6}"/>
    <cellStyle name="Normal 2 3 14 2 3" xfId="19810" xr:uid="{F7AECA28-88F3-4E09-892D-B7D8173CC21A}"/>
    <cellStyle name="Normal 2 3 14 3" xfId="10831" xr:uid="{A846D105-5593-4D64-937B-1369FAD2C2DD}"/>
    <cellStyle name="Normal 2 3 14 3 2" xfId="25066" xr:uid="{8E110FBC-0A1F-4504-ADA7-1F0CE6C5D81C}"/>
    <cellStyle name="Normal 2 3 14 4" xfId="16858" xr:uid="{D71681E9-CA5F-4A5E-BCAF-D13F4DDD104A}"/>
    <cellStyle name="Normal 2 3 15" xfId="4478" xr:uid="{37340708-5D68-4EC8-9270-DFF1ED604D8D}"/>
    <cellStyle name="Normal 2 3 15 2" xfId="11379" xr:uid="{B9156D17-836C-455B-B6DA-DB036C4DAC54}"/>
    <cellStyle name="Normal 2 3 15 2 2" xfId="25612" xr:uid="{972DA248-5EA3-4427-9B17-BF74BB2538AC}"/>
    <cellStyle name="Normal 2 3 15 3" xfId="17406" xr:uid="{A64B6D65-91BD-4290-B439-EBF5F2CF3C29}"/>
    <cellStyle name="Normal 2 3 16" xfId="8014" xr:uid="{92496293-173E-4053-A496-A2A93EDE33B0}"/>
    <cellStyle name="Normal 2 3 16 2" xfId="22303" xr:uid="{3711CA35-B146-497A-BF09-1098685AF456}"/>
    <cellStyle name="Normal 2 3 17" xfId="14097" xr:uid="{D52A42A4-3909-40FE-83E7-801546DEE174}"/>
    <cellStyle name="Normal 2 3 18" xfId="91" xr:uid="{4F2AADCC-5FB6-4B6B-8D14-A5E4D660F787}"/>
    <cellStyle name="Normal 2 3 2" xfId="270" xr:uid="{9FB639FE-CEAF-4886-9DEB-C2600C74DDB9}"/>
    <cellStyle name="Normal 2 3 2 2" xfId="451" xr:uid="{FAD3E995-9FE9-4F76-AC2E-B260E6D67705}"/>
    <cellStyle name="Normal 2 3 2 2 2" xfId="31640" xr:uid="{E71C9006-627A-4E1F-8657-36353964A1BD}"/>
    <cellStyle name="Normal 2 3 2 2 3" xfId="31639" xr:uid="{AB7D9948-2D5E-4A34-84A2-3B1512B10F23}"/>
    <cellStyle name="Normal 2 3 2 3" xfId="1809" xr:uid="{9F6784B9-353F-4B96-8A1A-6EB9892E771C}"/>
    <cellStyle name="Normal 2 3 2 3 2" xfId="31641" xr:uid="{05F9E97E-166C-4B2B-947E-540A501BA8ED}"/>
    <cellStyle name="Normal 2 3 2 4" xfId="5293" xr:uid="{3623EE0E-C965-413A-9F2F-8B506BB5DFED}"/>
    <cellStyle name="Normal 2 3 2 4 2" xfId="31642" xr:uid="{75CB1136-E7CA-40AF-B662-A1351FCABA38}"/>
    <cellStyle name="Normal 2 3 2 5" xfId="1501" xr:uid="{050DCEEB-6098-4282-B232-B414767EA041}"/>
    <cellStyle name="Normal 2 3 3" xfId="282" xr:uid="{D0E9590E-342C-4D2A-8E79-2649C9DC67FA}"/>
    <cellStyle name="Normal 2 3 3 2" xfId="1921" xr:uid="{04903C95-29DC-4EF9-9E08-6BD0A357135F}"/>
    <cellStyle name="Normal 2 3 3 2 2" xfId="5681" xr:uid="{DCEC2CBE-7339-4F45-A20A-2F45CADA31BE}"/>
    <cellStyle name="Normal 2 3 3 2 2 2" xfId="12232" xr:uid="{1BFF4851-82B9-4A4F-996E-9647ADE52E02}"/>
    <cellStyle name="Normal 2 3 3 2 2 2 2" xfId="26465" xr:uid="{8AEB04E7-2A2A-49F9-BE01-FD603BFE8BE9}"/>
    <cellStyle name="Normal 2 3 3 2 2 3" xfId="18287" xr:uid="{96F89623-1744-4C69-9075-9DB37DDBA02F}"/>
    <cellStyle name="Normal 2 3 3 2 2 4" xfId="32141" xr:uid="{341256E5-2AAC-469E-B34F-9E1FBE19060B}"/>
    <cellStyle name="Normal 2 3 3 2 3" xfId="9042" xr:uid="{063BCFFE-02DC-4E3D-AAB8-75F908019166}"/>
    <cellStyle name="Normal 2 3 3 2 3 2" xfId="23286" xr:uid="{FE410FE2-8231-4584-94A5-AA27FE956210}"/>
    <cellStyle name="Normal 2 3 3 2 4" xfId="15057" xr:uid="{AFBFF920-2069-4038-B66C-0A0730C6B299}"/>
    <cellStyle name="Normal 2 3 3 2 5" xfId="31644" xr:uid="{F253954F-F979-494F-B595-6D7EC4024AB1}"/>
    <cellStyle name="Normal 2 3 3 3" xfId="2082" xr:uid="{DF42AD9E-2D16-4E52-A60E-BFBEF607B6B8}"/>
    <cellStyle name="Normal 2 3 3 3 2" xfId="31643" xr:uid="{E17FBA40-93AE-409D-A1D8-C4A8E68EBBFB}"/>
    <cellStyle name="Normal 2 3 3 4" xfId="2689" xr:uid="{ADF250D0-988F-46D6-A706-B95BB458C42D}"/>
    <cellStyle name="Normal 2 3 3 4 2" xfId="6349" xr:uid="{4B027662-A940-439D-AE32-4AD1B62DBF39}"/>
    <cellStyle name="Normal 2 3 3 4 2 2" xfId="12601" xr:uid="{EBB807FA-69A0-46AB-A1B2-205254A8899C}"/>
    <cellStyle name="Normal 2 3 3 4 2 2 2" xfId="26834" xr:uid="{CE4F49B9-2047-41D1-A20F-2AB8AA6323C0}"/>
    <cellStyle name="Normal 2 3 3 4 2 3" xfId="18661" xr:uid="{A187FB50-C8AA-4ACA-8667-E25E6B48208A}"/>
    <cellStyle name="Normal 2 3 3 4 3" xfId="9680" xr:uid="{A9C82158-781B-476A-9547-F2966BF74146}"/>
    <cellStyle name="Normal 2 3 3 4 3 2" xfId="23920" xr:uid="{ECBE090D-6211-462F-B34F-DCF45F21D3BC}"/>
    <cellStyle name="Normal 2 3 3 4 4" xfId="15713" xr:uid="{1230DB1B-02DD-4E4B-99BB-E56C28302E4D}"/>
    <cellStyle name="Normal 2 3 3 5" xfId="2959" xr:uid="{E82BB8EC-8C8C-46DB-B322-D1BAB655F93F}"/>
    <cellStyle name="Normal 2 3 3 5 2" xfId="6609" xr:uid="{43B87A83-AFAC-4BB2-90A8-FA60691A06BD}"/>
    <cellStyle name="Normal 2 3 3 5 2 2" xfId="12859" xr:uid="{00C77861-B1BA-4FDC-BAB2-1FCF7A96496B}"/>
    <cellStyle name="Normal 2 3 3 5 2 2 2" xfId="27092" xr:uid="{7F43ADC7-383C-47F0-AA3F-2B52F5C2C083}"/>
    <cellStyle name="Normal 2 3 3 5 2 3" xfId="18919" xr:uid="{C57E3C9A-F165-4D61-81CA-D671F22CB0D2}"/>
    <cellStyle name="Normal 2 3 3 5 3" xfId="9940" xr:uid="{9656DF93-22FF-485D-8923-E21246F56295}"/>
    <cellStyle name="Normal 2 3 3 5 3 2" xfId="24180" xr:uid="{F0AA3026-AAF8-4A38-A22E-6A129AD3341A}"/>
    <cellStyle name="Normal 2 3 3 5 4" xfId="15973" xr:uid="{4D9F5628-4834-438C-91EE-86EB23C7F6A2}"/>
    <cellStyle name="Normal 2 3 3 6" xfId="3204" xr:uid="{E629C1BA-8440-4CDC-BB36-5CC6A8E1AD30}"/>
    <cellStyle name="Normal 2 3 3 6 2" xfId="6854" xr:uid="{EF4C8A25-31D7-42F1-96E1-E79F146F629D}"/>
    <cellStyle name="Normal 2 3 3 6 2 2" xfId="13104" xr:uid="{FEAA0D31-8788-4FE7-93ED-B73640C10A26}"/>
    <cellStyle name="Normal 2 3 3 6 2 2 2" xfId="27337" xr:uid="{EB8D6D3A-6DE4-4B25-BAE5-68FF8C201C8A}"/>
    <cellStyle name="Normal 2 3 3 6 2 3" xfId="19164" xr:uid="{A22A1CA6-BB4E-4A22-817B-85184C6DF871}"/>
    <cellStyle name="Normal 2 3 3 6 3" xfId="10185" xr:uid="{C5B63B75-2F0C-4EB0-A78F-9363AAAB2E3A}"/>
    <cellStyle name="Normal 2 3 3 6 3 2" xfId="24425" xr:uid="{09F2C669-7A6F-48B5-806E-881093A0ED58}"/>
    <cellStyle name="Normal 2 3 3 6 4" xfId="16218" xr:uid="{F933AF74-6AC6-4E51-A1E3-07C87F6A839D}"/>
    <cellStyle name="Normal 2 3 3 7" xfId="5397" xr:uid="{79D8A00C-1830-4574-BF6A-D4094618CD7A}"/>
    <cellStyle name="Normal 2 3 3 7 2" xfId="8787" xr:uid="{FAF258F8-A781-435D-9305-7173929B98CD}"/>
    <cellStyle name="Normal 2 3 3 7 2 2" xfId="23031" xr:uid="{A82EDFF0-E86A-4CEF-B750-98AD5943058B}"/>
    <cellStyle name="Normal 2 3 3 7 3" xfId="14812" xr:uid="{0145BF79-4B18-48C0-9896-845425A38EFC}"/>
    <cellStyle name="Normal 2 3 3 8" xfId="1606" xr:uid="{C0B37462-F058-4093-8587-73A186F08DBA}"/>
    <cellStyle name="Normal 2 3 4" xfId="311" xr:uid="{16C1C2A2-A0A2-479D-B07A-70D07495AE1E}"/>
    <cellStyle name="Normal 2 3 4 2" xfId="1936" xr:uid="{922F7EF1-31BA-4DAD-BD8B-6E47CC0EE113}"/>
    <cellStyle name="Normal 2 3 4 2 2" xfId="5696" xr:uid="{4D2D240D-F1C7-46AD-AEFA-FBE9C60C2CBB}"/>
    <cellStyle name="Normal 2 3 4 2 2 2" xfId="12244" xr:uid="{4FDCBC99-800D-4CF7-AEAD-46F44FA249E2}"/>
    <cellStyle name="Normal 2 3 4 2 2 2 2" xfId="26477" xr:uid="{7A105501-3079-41CE-BD2C-4EDBD647ACAC}"/>
    <cellStyle name="Normal 2 3 4 2 2 3" xfId="18299" xr:uid="{B087F07E-7978-4493-8C1B-91C4161FB025}"/>
    <cellStyle name="Normal 2 3 4 2 3" xfId="9057" xr:uid="{A3E41A64-2803-45F7-9D9F-AC6005B1240E}"/>
    <cellStyle name="Normal 2 3 4 2 3 2" xfId="23301" xr:uid="{DB4442BF-6F7E-4EE1-AE21-D54820116E37}"/>
    <cellStyle name="Normal 2 3 4 2 4" xfId="15071" xr:uid="{0EA7E7E5-C70A-402E-8770-465265F2FCF4}"/>
    <cellStyle name="Normal 2 3 4 2 5" xfId="31645" xr:uid="{182910CE-799D-43FC-92F1-508F781518AF}"/>
    <cellStyle name="Normal 2 3 4 3" xfId="2033" xr:uid="{9DE0C90F-0960-4688-933C-B4C15932F89F}"/>
    <cellStyle name="Normal 2 3 4 4" xfId="2705" xr:uid="{17FAC6E0-F83A-4638-A22E-C72FA8B8EED4}"/>
    <cellStyle name="Normal 2 3 4 4 2" xfId="6365" xr:uid="{823985A3-9AED-466A-BBD3-3A7E6B1CACDA}"/>
    <cellStyle name="Normal 2 3 4 4 2 2" xfId="12617" xr:uid="{1A92AA08-6F5B-4C6D-8755-743451A46B64}"/>
    <cellStyle name="Normal 2 3 4 4 2 2 2" xfId="26850" xr:uid="{6C7D283F-B297-4E82-8F86-CD3DCD8B2793}"/>
    <cellStyle name="Normal 2 3 4 4 2 3" xfId="18677" xr:uid="{8993EF59-2EC2-4E3D-94F8-BE0AD182E83E}"/>
    <cellStyle name="Normal 2 3 4 4 3" xfId="9696" xr:uid="{6F784364-E14D-497C-8B05-69C6B7FF5CF4}"/>
    <cellStyle name="Normal 2 3 4 4 3 2" xfId="23936" xr:uid="{77DBBE3B-2A00-415E-8C94-3EEEE60BEEF6}"/>
    <cellStyle name="Normal 2 3 4 4 4" xfId="15729" xr:uid="{D5EB3AB3-4689-4BA6-AE64-0E64C1AFCE24}"/>
    <cellStyle name="Normal 2 3 4 5" xfId="2975" xr:uid="{FE7BD53A-AC98-4ABB-8E6F-B02291D218DA}"/>
    <cellStyle name="Normal 2 3 4 5 2" xfId="6625" xr:uid="{0F7DD05F-0298-475D-923E-7D11B32B1152}"/>
    <cellStyle name="Normal 2 3 4 5 2 2" xfId="12875" xr:uid="{C000B9BA-4DD9-445F-816D-03383AF153C7}"/>
    <cellStyle name="Normal 2 3 4 5 2 2 2" xfId="27108" xr:uid="{74C17627-0303-45CB-9422-89D8F4006132}"/>
    <cellStyle name="Normal 2 3 4 5 2 3" xfId="18935" xr:uid="{4871EA08-7B42-4391-8DF8-854A786F2CAB}"/>
    <cellStyle name="Normal 2 3 4 5 3" xfId="9956" xr:uid="{762D90E1-F453-4C64-ADE4-A67C55B80D19}"/>
    <cellStyle name="Normal 2 3 4 5 3 2" xfId="24196" xr:uid="{578EEE06-FC96-469D-BA86-FF24A351CE1F}"/>
    <cellStyle name="Normal 2 3 4 5 4" xfId="15989" xr:uid="{729387F6-880A-4F53-85D6-06C5E6AC12F3}"/>
    <cellStyle name="Normal 2 3 4 6" xfId="3220" xr:uid="{DC2F3B47-66C7-4D94-AF08-508D847F8880}"/>
    <cellStyle name="Normal 2 3 4 6 2" xfId="6870" xr:uid="{3EF02E97-F5D9-4AE4-88F9-C297EB7DAC70}"/>
    <cellStyle name="Normal 2 3 4 6 2 2" xfId="13120" xr:uid="{0D940176-88B4-4080-9956-3C43FFB35CAC}"/>
    <cellStyle name="Normal 2 3 4 6 2 2 2" xfId="27353" xr:uid="{E45043E1-0FA1-409D-A62D-FB911093E8C3}"/>
    <cellStyle name="Normal 2 3 4 6 2 3" xfId="19180" xr:uid="{90BA4B49-E72E-4241-98E4-E772A8D17F33}"/>
    <cellStyle name="Normal 2 3 4 6 3" xfId="10201" xr:uid="{96F9D7F9-FC7B-4C83-854C-69AA9A2FE7E1}"/>
    <cellStyle name="Normal 2 3 4 6 3 2" xfId="24441" xr:uid="{E779FD43-7119-4731-8E93-9531C119240C}"/>
    <cellStyle name="Normal 2 3 4 6 4" xfId="16234" xr:uid="{814D5AD6-6F62-404C-A8ED-3CB5730C1049}"/>
    <cellStyle name="Normal 2 3 4 7" xfId="5408" xr:uid="{14675971-DD14-46BB-97B2-D80867EF8C7F}"/>
    <cellStyle name="Normal 2 3 4 7 2" xfId="8797" xr:uid="{92419F49-0818-4550-8362-D18E2F1C6402}"/>
    <cellStyle name="Normal 2 3 4 7 2 2" xfId="23041" xr:uid="{91D9E725-A15F-47E8-9D96-6501E636DE04}"/>
    <cellStyle name="Normal 2 3 4 7 3" xfId="14822" xr:uid="{630C8F92-817F-4BFA-9C10-46AA90C46467}"/>
    <cellStyle name="Normal 2 3 4 8" xfId="1617" xr:uid="{7855D807-6D36-436B-82A7-BAA1A9DACFC7}"/>
    <cellStyle name="Normal 2 3 5" xfId="474" xr:uid="{96BD198C-CDDA-4790-A856-88E6C638C064}"/>
    <cellStyle name="Normal 2 3 5 10" xfId="14219" xr:uid="{6BE4A486-7B9E-4F2D-8DE1-0259EB2FF7E4}"/>
    <cellStyle name="Normal 2 3 5 2" xfId="1951" xr:uid="{2FDD90AD-4406-409F-8AFE-E003EC5E77C5}"/>
    <cellStyle name="Normal 2 3 5 2 2" xfId="5710" xr:uid="{330E36D3-4E1B-458B-8550-5D53605886C6}"/>
    <cellStyle name="Normal 2 3 5 2 2 2" xfId="12255" xr:uid="{28645F3F-446A-4493-8858-ABB5A14034A0}"/>
    <cellStyle name="Normal 2 3 5 2 2 2 2" xfId="26488" xr:uid="{610C8ED5-EADD-40D3-B342-2DD5D3C0F448}"/>
    <cellStyle name="Normal 2 3 5 2 2 3" xfId="18310" xr:uid="{9000F27F-2012-4FAD-B646-CA4042A80601}"/>
    <cellStyle name="Normal 2 3 5 2 3" xfId="9071" xr:uid="{AE3F5194-2BCD-49B3-9E3E-D7D70A5599CC}"/>
    <cellStyle name="Normal 2 3 5 2 3 2" xfId="23315" xr:uid="{9F322C39-D8F4-49F9-9022-A51D2EC621FA}"/>
    <cellStyle name="Normal 2 3 5 2 4" xfId="15085" xr:uid="{AE9C565A-DE65-43BA-84AB-48658BFEFFEF}"/>
    <cellStyle name="Normal 2 3 5 3" xfId="2718" xr:uid="{7E16933D-3F73-4ACF-8350-3D8671608776}"/>
    <cellStyle name="Normal 2 3 5 3 2" xfId="6378" xr:uid="{4430131A-060D-4482-8B4A-C0CBB14A11E1}"/>
    <cellStyle name="Normal 2 3 5 3 2 2" xfId="12630" xr:uid="{6FD9E44A-A61F-4091-A2ED-E8A2E3D35402}"/>
    <cellStyle name="Normal 2 3 5 3 2 2 2" xfId="26863" xr:uid="{0AF1D23C-DE5D-4719-BF0E-E92F83D56107}"/>
    <cellStyle name="Normal 2 3 5 3 2 3" xfId="18690" xr:uid="{F0AA1215-6275-4336-863A-703030EFA397}"/>
    <cellStyle name="Normal 2 3 5 3 3" xfId="9709" xr:uid="{62CCB82A-AFE2-4C5A-957A-D4DD6A6A8484}"/>
    <cellStyle name="Normal 2 3 5 3 3 2" xfId="23949" xr:uid="{EBFE46BC-D3E1-4B0A-9759-4700B7BF191A}"/>
    <cellStyle name="Normal 2 3 5 3 4" xfId="15742" xr:uid="{407390BA-A70E-43CE-8956-5318DDA1B6A0}"/>
    <cellStyle name="Normal 2 3 5 4" xfId="2988" xr:uid="{3E92792C-6B0A-401B-8B07-5DD02E5AC097}"/>
    <cellStyle name="Normal 2 3 5 4 2" xfId="6638" xr:uid="{A13C9E70-C4CD-4BE2-AB7C-8CB3DB147FAD}"/>
    <cellStyle name="Normal 2 3 5 4 2 2" xfId="12888" xr:uid="{1786E389-A21C-4B45-9933-933E457DFFFE}"/>
    <cellStyle name="Normal 2 3 5 4 2 2 2" xfId="27121" xr:uid="{93C62629-B5A6-4C18-A222-7873089A5547}"/>
    <cellStyle name="Normal 2 3 5 4 2 3" xfId="18948" xr:uid="{A505B048-6237-48A1-8312-D8518F0F46C8}"/>
    <cellStyle name="Normal 2 3 5 4 3" xfId="9969" xr:uid="{5169672E-9DEA-4829-B354-35AFD07B43DA}"/>
    <cellStyle name="Normal 2 3 5 4 3 2" xfId="24209" xr:uid="{A0BDB699-E6D6-4E8B-942E-2143ADDB5679}"/>
    <cellStyle name="Normal 2 3 5 4 4" xfId="16002" xr:uid="{1C661728-B09C-42A9-A024-39016913C4C2}"/>
    <cellStyle name="Normal 2 3 5 5" xfId="3233" xr:uid="{C1157093-E972-49D3-B4D0-23875BC063B3}"/>
    <cellStyle name="Normal 2 3 5 5 2" xfId="6883" xr:uid="{F203F36A-9ED7-45FB-8AD9-4C9BBDD8F275}"/>
    <cellStyle name="Normal 2 3 5 5 2 2" xfId="13133" xr:uid="{F09DE02D-3C13-4F21-B9B0-401CE2126E99}"/>
    <cellStyle name="Normal 2 3 5 5 2 2 2" xfId="27366" xr:uid="{293AD5D4-1A8E-4A73-9485-02A428F65B75}"/>
    <cellStyle name="Normal 2 3 5 5 2 3" xfId="19193" xr:uid="{BA576EAD-4171-4098-82BA-E83A9BA60D1B}"/>
    <cellStyle name="Normal 2 3 5 5 3" xfId="10214" xr:uid="{7A724712-3658-4701-A0BE-15911C9C1ACD}"/>
    <cellStyle name="Normal 2 3 5 5 3 2" xfId="24454" xr:uid="{E67EFC29-2275-48AE-AD89-A6F44F836CF2}"/>
    <cellStyle name="Normal 2 3 5 5 4" xfId="16247" xr:uid="{115AF2CC-E93F-4F88-A931-F4716991442D}"/>
    <cellStyle name="Normal 2 3 5 6" xfId="3414" xr:uid="{2E43A983-2AD4-48B4-91AA-4F35671DAD32}"/>
    <cellStyle name="Normal 2 3 5 6 2" xfId="7048" xr:uid="{534B0BB5-FE88-4874-A4DB-BCDD287468CE}"/>
    <cellStyle name="Normal 2 3 5 6 2 2" xfId="13298" xr:uid="{C12E623C-A44C-4DD7-87D1-17594822A9E7}"/>
    <cellStyle name="Normal 2 3 5 6 2 2 2" xfId="27531" xr:uid="{5BE31C4E-EB24-4B33-90E6-0FDF41187ED4}"/>
    <cellStyle name="Normal 2 3 5 6 2 3" xfId="19358" xr:uid="{52D8604A-A64F-4784-ADBF-CB99145FBF23}"/>
    <cellStyle name="Normal 2 3 5 6 3" xfId="10380" xr:uid="{D8428AD2-E1B2-4781-A467-5AC5DCC978A5}"/>
    <cellStyle name="Normal 2 3 5 6 3 2" xfId="24619" xr:uid="{FCB8E898-7E5B-43F8-8DDF-6B71014A84ED}"/>
    <cellStyle name="Normal 2 3 5 6 4" xfId="16411" xr:uid="{FB3C4A13-F3F8-42D3-AA95-5A119F5CC8CE}"/>
    <cellStyle name="Normal 2 3 5 7" xfId="4024" xr:uid="{1E566E19-6A31-4DC5-9382-7876AA2A7851}"/>
    <cellStyle name="Normal 2 3 5 7 2" xfId="7594" xr:uid="{B0A1FFC2-8E87-422F-A9B4-9293C7E4B9D9}"/>
    <cellStyle name="Normal 2 3 5 7 2 2" xfId="13844" xr:uid="{5275497B-2078-4D42-849A-AC87E9CA32C7}"/>
    <cellStyle name="Normal 2 3 5 7 2 2 2" xfId="28077" xr:uid="{6D227C80-7BED-416D-89F8-87B1DBDF1956}"/>
    <cellStyle name="Normal 2 3 5 7 2 3" xfId="19904" xr:uid="{F062CC70-4884-4DC9-B6FD-087F3694B19E}"/>
    <cellStyle name="Normal 2 3 5 7 3" xfId="10925" xr:uid="{BBC60A6F-EEF0-451D-99B4-1007390882DE}"/>
    <cellStyle name="Normal 2 3 5 7 3 2" xfId="25160" xr:uid="{695CCE0B-7C60-4DF7-A7D5-0B71DAA47C77}"/>
    <cellStyle name="Normal 2 3 5 7 4" xfId="16952" xr:uid="{342A9831-5A07-4853-91FF-162492583B9B}"/>
    <cellStyle name="Normal 2 3 5 8" xfId="4660" xr:uid="{E708D90E-22C1-4DD4-BB18-89783C81DA74}"/>
    <cellStyle name="Normal 2 3 5 8 2" xfId="11543" xr:uid="{E2821917-2C16-4064-9757-B187071C1C48}"/>
    <cellStyle name="Normal 2 3 5 8 2 2" xfId="25776" xr:uid="{B8C4585E-ECCB-42AB-BF67-B8C4EEA2B503}"/>
    <cellStyle name="Normal 2 3 5 8 3" xfId="17588" xr:uid="{D8043F24-33C8-4D71-BBE5-F8BA444B9D49}"/>
    <cellStyle name="Normal 2 3 5 9" xfId="8166" xr:uid="{01FB959A-D25C-483D-A934-3BFB28C60AB8}"/>
    <cellStyle name="Normal 2 3 5 9 2" xfId="22437" xr:uid="{DFCA1A21-9F7E-424D-8B6F-4D38140B7EEA}"/>
    <cellStyle name="Normal 2 3 6" xfId="889" xr:uid="{DFEF0890-2898-4864-9681-26DAD4A88C2A}"/>
    <cellStyle name="Normal 2 3 6 2" xfId="2309" xr:uid="{55517C72-FE3C-49C1-AA7E-E6B8D6F2365D}"/>
    <cellStyle name="Normal 2 3 6 3" xfId="5475" xr:uid="{3C369CAE-CEAF-4DD4-9DB9-2CF0B615FD90}"/>
    <cellStyle name="Normal 2 3 6 3 2" xfId="8860" xr:uid="{692E1067-5565-45F1-9BD5-41369C195232}"/>
    <cellStyle name="Normal 2 3 6 3 2 2" xfId="23104" xr:uid="{9AD9DA1B-2867-4CB7-B554-0AB6DE4F3936}"/>
    <cellStyle name="Normal 2 3 6 3 3" xfId="14883" xr:uid="{D14DF500-1851-4652-B5AB-7D63694B5A27}"/>
    <cellStyle name="Normal 2 3 6 4" xfId="1685" xr:uid="{19EA853F-1025-4216-B19A-40E0DF8E72F6}"/>
    <cellStyle name="Normal 2 3 7" xfId="229" xr:uid="{6107E16A-3CDC-4063-B698-8D98F2289C1B}"/>
    <cellStyle name="Normal 2 3 8" xfId="125" xr:uid="{A79539C3-6854-45E2-94E3-DD755815E7E5}"/>
    <cellStyle name="Normal 2 3 9" xfId="2110" xr:uid="{B810DCDF-D42B-4596-B03F-2B0AD99BBC44}"/>
    <cellStyle name="Normal 2 3 9 2" xfId="32116" xr:uid="{C135DF92-B84F-4EBC-BEE7-CA111C39B133}"/>
    <cellStyle name="Normal 2 4" xfId="13" xr:uid="{D63C6E64-2335-47EA-B508-69F94FD87AC8}"/>
    <cellStyle name="Normal 2 4 2" xfId="250" xr:uid="{18966468-91BD-45E1-9090-4F9ADBF1DB63}"/>
    <cellStyle name="Normal 2 4 2 2" xfId="86" xr:uid="{8E976384-D52E-408B-87C8-24E71A43CDCE}"/>
    <cellStyle name="Normal 2 4 3" xfId="276" xr:uid="{309798AE-1DAB-415C-953A-4EF52BDB7030}"/>
    <cellStyle name="Normal 2 4 3 2" xfId="655" xr:uid="{3D42CB2F-69AA-49A8-9EA1-F1E90A9D32EE}"/>
    <cellStyle name="Normal 2 4 3 3" xfId="31646" xr:uid="{8DCBE647-12CE-4FE2-AF1D-8A6166209B6A}"/>
    <cellStyle name="Normal 2 4 4" xfId="315" xr:uid="{8E415686-E6EB-4B5D-83B6-B90638249F18}"/>
    <cellStyle name="Normal 2 4 4 2" xfId="31647" xr:uid="{FD949354-FBBA-49CC-893B-5CB130DE5682}"/>
    <cellStyle name="Normal 2 4 5" xfId="890" xr:uid="{D77BADE9-F1EF-45ED-A22D-0C5A79A063CF}"/>
    <cellStyle name="Normal 2 4 5 2" xfId="31648" xr:uid="{1A67E916-C7D9-4D2B-965E-B31BB86272C7}"/>
    <cellStyle name="Normal 2 4 6" xfId="241" xr:uid="{25695A0E-F5AF-4C40-8A0C-7D8D0454BCF2}"/>
    <cellStyle name="Normal 2 4 6 2" xfId="31649" xr:uid="{9ECDB475-E5BE-4EF4-BD28-EE780249E0F3}"/>
    <cellStyle name="Normal 2 5" xfId="277" xr:uid="{82F1AB45-1747-4C15-A722-0D3654B5B489}"/>
    <cellStyle name="Normal 2 5 2" xfId="588" xr:uid="{C3192FD0-5013-4513-A044-8EEE306BAC83}"/>
    <cellStyle name="Normal 2 5 2 2" xfId="615" xr:uid="{461647AE-9D85-4FBE-902E-3CEEF78E7CFA}"/>
    <cellStyle name="Normal 2 5 2 2 2" xfId="695" xr:uid="{9F07109E-27B3-4DF9-B2E6-A0276C1A7A80}"/>
    <cellStyle name="Normal 2 5 2 3" xfId="675" xr:uid="{5C28D423-2A8A-4BC8-8CD2-6BB41D766A2A}"/>
    <cellStyle name="Normal 2 5 2 4" xfId="830" xr:uid="{D180D8F8-4BAD-4B2C-8197-8868A52124F0}"/>
    <cellStyle name="Normal 2 5 2 5" xfId="31651" xr:uid="{8924FB87-AED8-49D4-8D93-21D0D53E485F}"/>
    <cellStyle name="Normal 2 5 3" xfId="609" xr:uid="{0DBBE4CB-8E97-46AE-837E-168E48F4D4D6}"/>
    <cellStyle name="Normal 2 5 3 2" xfId="689" xr:uid="{7815634D-9757-4843-8D2A-00E2C307D285}"/>
    <cellStyle name="Normal 2 5 4" xfId="665" xr:uid="{4C26C280-1EE3-4A43-BE1D-DA5A6841E0F8}"/>
    <cellStyle name="Normal 2 5 5" xfId="824" xr:uid="{479F228A-1E9E-4C50-8418-EA72075A5022}"/>
    <cellStyle name="Normal 2 5 6" xfId="465" xr:uid="{B996A7D5-BAAC-4E28-AB4B-704331EF2328}"/>
    <cellStyle name="Normal 2 5 7" xfId="2029" xr:uid="{71F20D01-BC32-4CA9-89D8-185842D782F9}"/>
    <cellStyle name="Normal 2 5 7 2" xfId="32161" xr:uid="{8B006A75-85EB-4479-8E5F-FCABA3DD5BFB}"/>
    <cellStyle name="Normal 2 5 7 3" xfId="31650" xr:uid="{AE246C8E-D5F6-47CC-8093-3758538CB77C}"/>
    <cellStyle name="Normal 2 5 8" xfId="5343" xr:uid="{62803828-F7C4-4FFE-8763-48B486D2026D}"/>
    <cellStyle name="Normal 2 5 8 2" xfId="32164" xr:uid="{ED404BFF-55FD-4A3E-B74A-2C25375467A8}"/>
    <cellStyle name="Normal 2 5 9" xfId="1552" xr:uid="{D7FE7ADE-CF29-49CA-A3F8-29506DD76B17}"/>
    <cellStyle name="Normal 2 6" xfId="309" xr:uid="{1CA4E223-8D3E-49CA-92DB-3C310DFE6FB4}"/>
    <cellStyle name="Normal 2 6 2" xfId="653" xr:uid="{98315453-C71D-44BB-9013-A8732187D134}"/>
    <cellStyle name="Normal 2 6 2 2" xfId="2244" xr:uid="{A2553EF2-979D-41D1-AC41-B21F1B965CD1}"/>
    <cellStyle name="Normal 2 6 2 3" xfId="5618" xr:uid="{48A45C1F-516E-4037-A998-94D1F0563E3F}"/>
    <cellStyle name="Normal 2 6 2 3 2" xfId="8981" xr:uid="{6D54A454-ED1E-4A7E-9103-12A3865D5A4B}"/>
    <cellStyle name="Normal 2 6 2 3 2 2" xfId="23225" xr:uid="{F85DB2AA-9884-451F-B1FF-C72B588E7018}"/>
    <cellStyle name="Normal 2 6 2 3 3" xfId="14997" xr:uid="{AB7156AF-2357-42EC-8B24-426E66137B31}"/>
    <cellStyle name="Normal 2 6 2 4" xfId="1849" xr:uid="{C06EAEB5-7FDF-451A-9B6A-C07DEC096659}"/>
    <cellStyle name="Normal 2 6 3" xfId="2039" xr:uid="{1C5935A0-7DE3-4187-A36B-3D83CEFAFC91}"/>
    <cellStyle name="Normal 2 6 3 2" xfId="31652" xr:uid="{8DE37832-03C2-4F18-BCAF-3704097D9C11}"/>
    <cellStyle name="Normal 2 6 4" xfId="2627" xr:uid="{B4401A61-1503-4C39-94E5-B91414698E9E}"/>
    <cellStyle name="Normal 2 6 4 2" xfId="6287" xr:uid="{FD1F748C-BC92-4453-992A-40E3F24BCFFB}"/>
    <cellStyle name="Normal 2 6 4 2 2" xfId="12539" xr:uid="{01A72D85-A16A-4AB7-A78B-BF0C06A7A564}"/>
    <cellStyle name="Normal 2 6 4 2 2 2" xfId="26772" xr:uid="{753FECB5-DE7F-4521-95AD-3F2465705BFD}"/>
    <cellStyle name="Normal 2 6 4 2 3" xfId="18599" xr:uid="{8225A1C5-7E7C-452A-B9E4-60C40393ED6A}"/>
    <cellStyle name="Normal 2 6 4 3" xfId="9618" xr:uid="{0C8DAC2E-A5B4-4C8D-BD9F-741C08F3CC1F}"/>
    <cellStyle name="Normal 2 6 4 3 2" xfId="23858" xr:uid="{F71C95A8-FE37-4392-B351-08D372652DAB}"/>
    <cellStyle name="Normal 2 6 4 4" xfId="15652" xr:uid="{5DF521B6-7B7C-4422-9227-517662C46B57}"/>
    <cellStyle name="Normal 2 6 5" xfId="2897" xr:uid="{6D079766-7753-4ACF-8AEB-70853517AE23}"/>
    <cellStyle name="Normal 2 6 5 2" xfId="6547" xr:uid="{78217C01-03E9-4BC0-BE40-57D43EA30B62}"/>
    <cellStyle name="Normal 2 6 5 2 2" xfId="12797" xr:uid="{FBA01857-F39B-44C5-905A-13559AB58B01}"/>
    <cellStyle name="Normal 2 6 5 2 2 2" xfId="27030" xr:uid="{CCFC1450-9EE0-448A-BCC4-A21485756F36}"/>
    <cellStyle name="Normal 2 6 5 2 3" xfId="18857" xr:uid="{593CB6AB-3D44-4C0F-9364-8CB5CE7F3B73}"/>
    <cellStyle name="Normal 2 6 5 3" xfId="9878" xr:uid="{238F2DC7-2812-4C31-8643-FFBC49FA0653}"/>
    <cellStyle name="Normal 2 6 5 3 2" xfId="24118" xr:uid="{D82B6DBB-01BE-44C0-94E3-8C514D53584B}"/>
    <cellStyle name="Normal 2 6 5 4" xfId="15911" xr:uid="{CBE31F55-8C1A-4D77-9B10-C64F4455A61C}"/>
    <cellStyle name="Normal 2 6 6" xfId="3142" xr:uid="{4F913FA3-D9F1-4178-B61A-6C24EFA68438}"/>
    <cellStyle name="Normal 2 6 6 2" xfId="6792" xr:uid="{930C6E7B-F1A0-4625-BDC2-BACFA187B129}"/>
    <cellStyle name="Normal 2 6 6 2 2" xfId="13042" xr:uid="{428AF10B-C51C-43D1-A964-824EB3B6BF17}"/>
    <cellStyle name="Normal 2 6 6 2 2 2" xfId="27275" xr:uid="{63431E89-BD6B-423E-BCFC-FB0A31C8CF61}"/>
    <cellStyle name="Normal 2 6 6 2 3" xfId="19102" xr:uid="{721B024A-6439-4390-B4E3-D4D8D2CB3AA4}"/>
    <cellStyle name="Normal 2 6 6 3" xfId="10123" xr:uid="{C9AD92F0-8995-40CF-8B50-17E588B7D3D1}"/>
    <cellStyle name="Normal 2 6 6 3 2" xfId="24363" xr:uid="{99320C54-B39F-4333-B634-D9A991CD5F08}"/>
    <cellStyle name="Normal 2 6 6 4" xfId="16156" xr:uid="{F3BDF999-A5A2-45EB-A06E-587410B94003}"/>
    <cellStyle name="Normal 2 6 7" xfId="5337" xr:uid="{0BA384FC-33AD-4B45-A20C-9308ED77E7B5}"/>
    <cellStyle name="Normal 2 6 7 2" xfId="8752" xr:uid="{01984BAA-95A5-40C6-A765-AE1D722298FD}"/>
    <cellStyle name="Normal 2 6 7 2 2" xfId="22996" xr:uid="{43C60793-B7FE-4413-8CE0-E1AB9699452B}"/>
    <cellStyle name="Normal 2 6 7 3" xfId="14775" xr:uid="{1C778EDB-734B-4D25-A6E7-63DBD083648F}"/>
    <cellStyle name="Normal 2 6 8" xfId="1545" xr:uid="{E4EE9890-C341-499B-A681-66A0BB1E4730}"/>
    <cellStyle name="Normal 2 7" xfId="226" xr:uid="{4ED72782-7966-4FF6-9628-EA52F3E59A3C}"/>
    <cellStyle name="Normal 2 7 2" xfId="1927" xr:uid="{5B7F1396-50FB-4974-94F7-ED8020B95CBB}"/>
    <cellStyle name="Normal 2 7 2 2" xfId="5687" xr:uid="{DF920260-CADD-420A-B148-067BB4527353}"/>
    <cellStyle name="Normal 2 7 2 2 2" xfId="12238" xr:uid="{BC0C7AF7-E2E8-4813-834E-72256B35B2E0}"/>
    <cellStyle name="Normal 2 7 2 2 2 2" xfId="26471" xr:uid="{1860B6D5-E590-47E3-A422-25633989D0C7}"/>
    <cellStyle name="Normal 2 7 2 2 3" xfId="18293" xr:uid="{3D3205C0-71E8-4A8F-8B38-E52BB2F5035B}"/>
    <cellStyle name="Normal 2 7 2 2 4" xfId="32140" xr:uid="{906C6874-2A6C-40D3-9828-347DFF7DAF0F}"/>
    <cellStyle name="Normal 2 7 2 3" xfId="9048" xr:uid="{26480859-13E4-4F3C-BFAB-2A77C65EAC79}"/>
    <cellStyle name="Normal 2 7 2 3 2" xfId="23292" xr:uid="{39E6500A-3B82-4E34-A7CE-5CAC494BD676}"/>
    <cellStyle name="Normal 2 7 2 4" xfId="15062" xr:uid="{B0221D8D-8217-4AF9-9EEA-94F52B00781E}"/>
    <cellStyle name="Normal 2 7 2 5" xfId="31653" xr:uid="{18C0B11C-5B80-4339-9F89-232418C74D3E}"/>
    <cellStyle name="Normal 2 7 3" xfId="1808" xr:uid="{C683816A-6FF2-4CBF-A1F5-87EDC06CD1DD}"/>
    <cellStyle name="Normal 2 7 4" xfId="2696" xr:uid="{0E5B6517-0FC4-4566-B008-4FC574B81007}"/>
    <cellStyle name="Normal 2 7 4 2" xfId="6356" xr:uid="{21C36F32-E5C6-462C-B895-9F27735DEC77}"/>
    <cellStyle name="Normal 2 7 4 2 2" xfId="12608" xr:uid="{204B3DB4-2F76-4A33-A141-101C751DEEA3}"/>
    <cellStyle name="Normal 2 7 4 2 2 2" xfId="26841" xr:uid="{C4890EE2-3E43-4054-A149-FB88EF6F9E35}"/>
    <cellStyle name="Normal 2 7 4 2 3" xfId="18668" xr:uid="{CFF322C0-6D2A-45E8-8E2B-892159F3A642}"/>
    <cellStyle name="Normal 2 7 4 3" xfId="9687" xr:uid="{7FA7635E-7152-4CA9-A809-81F2B53020AE}"/>
    <cellStyle name="Normal 2 7 4 3 2" xfId="23927" xr:uid="{EA931BA3-BE60-4165-AFE8-E59E5ECE27B8}"/>
    <cellStyle name="Normal 2 7 4 4" xfId="15720" xr:uid="{26687451-99D3-459C-82C9-CA314C81B15E}"/>
    <cellStyle name="Normal 2 7 5" xfId="2966" xr:uid="{439182A2-590A-4605-B720-FF09BFF29028}"/>
    <cellStyle name="Normal 2 7 5 2" xfId="6616" xr:uid="{ECA987C5-95DB-4DDD-9F94-5C7D12DF5937}"/>
    <cellStyle name="Normal 2 7 5 2 2" xfId="12866" xr:uid="{55D9CEBF-55E2-4AC1-BC81-2CD4350748F2}"/>
    <cellStyle name="Normal 2 7 5 2 2 2" xfId="27099" xr:uid="{FEE05600-BCFA-4A96-A64C-754D02E78FC1}"/>
    <cellStyle name="Normal 2 7 5 2 3" xfId="18926" xr:uid="{EE07A07F-D76E-43C6-889F-85D3A4E9ECE5}"/>
    <cellStyle name="Normal 2 7 5 3" xfId="9947" xr:uid="{0E7C280B-CAF9-4D0B-92F6-221FF68505C8}"/>
    <cellStyle name="Normal 2 7 5 3 2" xfId="24187" xr:uid="{B31903CF-B5FC-4738-95E7-3C49F8D1D33C}"/>
    <cellStyle name="Normal 2 7 5 4" xfId="15980" xr:uid="{80C82F2B-9049-4061-951D-A7A751DC7018}"/>
    <cellStyle name="Normal 2 7 6" xfId="3211" xr:uid="{6CFD145D-C931-4CB3-B4FD-8591CDA18EBA}"/>
    <cellStyle name="Normal 2 7 6 2" xfId="6861" xr:uid="{4683A5EC-79DF-47EA-B45D-E4D4F53FD038}"/>
    <cellStyle name="Normal 2 7 6 2 2" xfId="13111" xr:uid="{2774B93A-393C-49A4-89A2-D522E327AEEE}"/>
    <cellStyle name="Normal 2 7 6 2 2 2" xfId="27344" xr:uid="{C605472C-D75D-4BEC-908B-B0C8B42B4A80}"/>
    <cellStyle name="Normal 2 7 6 2 3" xfId="19171" xr:uid="{704FAF59-8CA4-4F03-BB90-811C0AC8CEEA}"/>
    <cellStyle name="Normal 2 7 6 3" xfId="10192" xr:uid="{8AC305FD-D10F-4A9F-911B-8DFA10F6D3B3}"/>
    <cellStyle name="Normal 2 7 6 3 2" xfId="24432" xr:uid="{D9CE0546-1247-4DD1-B706-9A6585B042F4}"/>
    <cellStyle name="Normal 2 7 6 4" xfId="16225" xr:uid="{4B8B7DC8-A59E-473E-8ED1-48CFAC941E6B}"/>
    <cellStyle name="Normal 2 7 7" xfId="5401" xr:uid="{3C597008-570A-44A8-A1ED-2D0B51B0E72E}"/>
    <cellStyle name="Normal 2 7 7 2" xfId="8790" xr:uid="{EC1B780C-63C6-4B7B-AC3F-6840217000AB}"/>
    <cellStyle name="Normal 2 7 7 2 2" xfId="23034" xr:uid="{F51B15AC-7396-40AC-8DC3-FEC202600B95}"/>
    <cellStyle name="Normal 2 7 7 3" xfId="14815" xr:uid="{DE92F2EF-A557-42FD-8880-4E7AA267C512}"/>
    <cellStyle name="Normal 2 7 8" xfId="1610" xr:uid="{3A4951E1-75BB-4725-A8D2-BBC2685ABCBE}"/>
    <cellStyle name="Normal 2 8" xfId="120" xr:uid="{58AF9A14-ECCE-416A-8394-9AA828C90125}"/>
    <cellStyle name="Normal 2 8 2" xfId="1932" xr:uid="{2813F812-06E7-4E8A-A731-C9C5F531ABAA}"/>
    <cellStyle name="Normal 2 8 2 2" xfId="5692" xr:uid="{86AA1FAD-E43B-45A4-818F-EF6D81BCBAA4}"/>
    <cellStyle name="Normal 2 8 2 2 2" xfId="12241" xr:uid="{79032B13-9F77-4A0C-8CA7-759A0C3DA37B}"/>
    <cellStyle name="Normal 2 8 2 2 2 2" xfId="26474" xr:uid="{1C2ADB9B-5D2A-4B23-8145-51ADB66CEB95}"/>
    <cellStyle name="Normal 2 8 2 2 3" xfId="18296" xr:uid="{44919E34-7E16-437C-975C-74F61C0875B4}"/>
    <cellStyle name="Normal 2 8 2 3" xfId="9053" xr:uid="{4BD0F3FD-0449-404D-BD77-4F956D2D3AD7}"/>
    <cellStyle name="Normal 2 8 2 3 2" xfId="23297" xr:uid="{771BC36F-821F-48AF-B58D-714296B44199}"/>
    <cellStyle name="Normal 2 8 2 4" xfId="15067" xr:uid="{54C7A158-D998-4DE0-927F-7A645F84386D}"/>
    <cellStyle name="Normal 2 8 3" xfId="2059" xr:uid="{42082383-0BFC-45C7-BD50-D3D573ABC4FB}"/>
    <cellStyle name="Normal 2 8 4" xfId="2701" xr:uid="{9B911D15-19FE-49C9-9C0C-928C5F9AF14F}"/>
    <cellStyle name="Normal 2 8 4 2" xfId="6361" xr:uid="{C04B54B0-5245-4C86-BA08-8559F8077E84}"/>
    <cellStyle name="Normal 2 8 4 2 2" xfId="12613" xr:uid="{2E67003F-19A0-4A16-9D0B-0EED3C0ADC0B}"/>
    <cellStyle name="Normal 2 8 4 2 2 2" xfId="26846" xr:uid="{0FED1E07-2059-4225-AC4E-BBB8543284D8}"/>
    <cellStyle name="Normal 2 8 4 2 3" xfId="18673" xr:uid="{A81E9AE6-0BC8-43A7-95C5-607B32D825C6}"/>
    <cellStyle name="Normal 2 8 4 3" xfId="9692" xr:uid="{B45C0D02-AFC2-4511-85BD-BA412F638631}"/>
    <cellStyle name="Normal 2 8 4 3 2" xfId="23932" xr:uid="{2444CB6C-4BB9-4FE0-87B2-D514AC82168F}"/>
    <cellStyle name="Normal 2 8 4 4" xfId="15725" xr:uid="{F52A9BFC-FC04-4204-AA66-FCDB5BFFB145}"/>
    <cellStyle name="Normal 2 8 5" xfId="2971" xr:uid="{96754321-FD21-4DA4-BDA8-FEB25C6884BA}"/>
    <cellStyle name="Normal 2 8 5 2" xfId="6621" xr:uid="{9AB9CF22-C136-4B5E-8DFB-2A00C4F702A7}"/>
    <cellStyle name="Normal 2 8 5 2 2" xfId="12871" xr:uid="{11083DCE-4909-4756-A728-8B50A6E26CA7}"/>
    <cellStyle name="Normal 2 8 5 2 2 2" xfId="27104" xr:uid="{CCD96FFA-16D2-4722-834F-EBB329413C19}"/>
    <cellStyle name="Normal 2 8 5 2 3" xfId="18931" xr:uid="{AFDC9904-347C-459C-9881-61F2C94705B4}"/>
    <cellStyle name="Normal 2 8 5 3" xfId="9952" xr:uid="{63B1FE9A-0DB3-4824-A8BF-3AB8A073BD72}"/>
    <cellStyle name="Normal 2 8 5 3 2" xfId="24192" xr:uid="{4ECD5A0D-8DC8-438B-9C87-63F36B3CF8B1}"/>
    <cellStyle name="Normal 2 8 5 4" xfId="15985" xr:uid="{C8675C2E-EE5F-4FED-98D2-932A45153B3D}"/>
    <cellStyle name="Normal 2 8 6" xfId="3216" xr:uid="{7462E5EC-0A10-4670-A983-BB591E8336E6}"/>
    <cellStyle name="Normal 2 8 6 2" xfId="6866" xr:uid="{F95BF376-51E4-4D72-B451-87A10D3ED944}"/>
    <cellStyle name="Normal 2 8 6 2 2" xfId="13116" xr:uid="{2DCAA393-3028-4FE2-9D82-379929CF65B5}"/>
    <cellStyle name="Normal 2 8 6 2 2 2" xfId="27349" xr:uid="{DFE661E8-7728-4992-8F13-D039570A9EF2}"/>
    <cellStyle name="Normal 2 8 6 2 3" xfId="19176" xr:uid="{859385C6-8650-4115-9629-946B06214D85}"/>
    <cellStyle name="Normal 2 8 6 3" xfId="10197" xr:uid="{C2716F26-3835-47A9-8347-A14D82FF3EE6}"/>
    <cellStyle name="Normal 2 8 6 3 2" xfId="24437" xr:uid="{328A9831-E1A4-4174-8A74-D3A5E428D89E}"/>
    <cellStyle name="Normal 2 8 6 4" xfId="16230" xr:uid="{4852CDE1-D89E-410C-9FE8-3C626E7F09E3}"/>
    <cellStyle name="Normal 2 8 7" xfId="5405" xr:uid="{DC3FE610-E822-4024-9DE7-BEA0FE111B1C}"/>
    <cellStyle name="Normal 2 8 7 2" xfId="8794" xr:uid="{F925AF54-5256-4841-9C76-4609B6CA9072}"/>
    <cellStyle name="Normal 2 8 7 2 2" xfId="23038" xr:uid="{80965EEE-D802-41DA-8E9F-9FD23280EDD5}"/>
    <cellStyle name="Normal 2 8 7 3" xfId="14819" xr:uid="{A078141E-0D8B-4318-A90A-BABFE1EB18AB}"/>
    <cellStyle name="Normal 2 8 8" xfId="1614" xr:uid="{CCE683B4-7B24-49D0-8E93-EB6AD46E50FB}"/>
    <cellStyle name="Normal 2 9" xfId="1089" xr:uid="{9D88EDEB-6180-4161-A2AD-72241806E199}"/>
    <cellStyle name="Normal 2 9 2" xfId="1948" xr:uid="{F3F09A57-4FE8-4015-A348-47F8B39BE498}"/>
    <cellStyle name="Normal 2 9 2 2" xfId="5708" xr:uid="{D3E93695-BED3-4EAB-8673-3DCE69189A44}"/>
    <cellStyle name="Normal 2 9 2 2 2" xfId="12253" xr:uid="{38461EDB-DCFD-4262-B991-D3D3AE1130F3}"/>
    <cellStyle name="Normal 2 9 2 2 2 2" xfId="26486" xr:uid="{EC8C6906-B452-43CA-84F0-5FB651C3AE00}"/>
    <cellStyle name="Normal 2 9 2 2 3" xfId="18308" xr:uid="{FD651D24-A872-49C8-9C6B-8718461FFA3E}"/>
    <cellStyle name="Normal 2 9 2 3" xfId="9069" xr:uid="{CFC658FD-3209-4E31-83D0-B4D8B532B256}"/>
    <cellStyle name="Normal 2 9 2 3 2" xfId="23313" xr:uid="{BA3E0391-50E3-4824-9652-54B3E0635B29}"/>
    <cellStyle name="Normal 2 9 2 4" xfId="15083" xr:uid="{9723B7BB-0C37-4254-91FA-046599B4A67D}"/>
    <cellStyle name="Normal 2 9 2 5" xfId="32151" xr:uid="{8D2505E4-3D76-43BE-9611-B584A803D0AE}"/>
    <cellStyle name="Normal 2 9 3" xfId="2364" xr:uid="{E3DEB82F-D0D4-4997-A354-AADD808D57BB}"/>
    <cellStyle name="Normal 2 9 4" xfId="2716" xr:uid="{6FE2B657-25F4-4F08-9C14-B862F60DE24F}"/>
    <cellStyle name="Normal 2 9 4 2" xfId="6376" xr:uid="{6EB59996-B78A-49C9-A34D-CDE7591225A1}"/>
    <cellStyle name="Normal 2 9 4 2 2" xfId="12628" xr:uid="{782AFBD5-1472-4C82-BCA7-1763B0DA3F24}"/>
    <cellStyle name="Normal 2 9 4 2 2 2" xfId="26861" xr:uid="{18E89369-AB40-4A54-89FA-127707415445}"/>
    <cellStyle name="Normal 2 9 4 2 3" xfId="18688" xr:uid="{0B6CA339-38C5-424C-9375-B830EE3FD069}"/>
    <cellStyle name="Normal 2 9 4 3" xfId="9707" xr:uid="{93F5F945-0252-4915-A08E-4B7A23129990}"/>
    <cellStyle name="Normal 2 9 4 3 2" xfId="23947" xr:uid="{2C5CCD68-0624-42E4-9362-5F7D9F17014C}"/>
    <cellStyle name="Normal 2 9 4 4" xfId="15740" xr:uid="{32689F13-6D96-4110-A400-5BEB1001C847}"/>
    <cellStyle name="Normal 2 9 5" xfId="2986" xr:uid="{739E59E1-837A-42E8-AC63-1D8B1786449B}"/>
    <cellStyle name="Normal 2 9 5 2" xfId="6636" xr:uid="{996CD11C-832A-4A54-ABFE-A4D257A0A9A1}"/>
    <cellStyle name="Normal 2 9 5 2 2" xfId="12886" xr:uid="{CB98315D-4397-42A9-97F4-D65929B2A2EF}"/>
    <cellStyle name="Normal 2 9 5 2 2 2" xfId="27119" xr:uid="{55D2C661-C45A-470B-B9A9-49309728774C}"/>
    <cellStyle name="Normal 2 9 5 2 3" xfId="18946" xr:uid="{DEF049CA-ED12-4270-96DE-BFB19EBEB65E}"/>
    <cellStyle name="Normal 2 9 5 3" xfId="9967" xr:uid="{C2930682-C555-4148-88D4-DBFEC26768DD}"/>
    <cellStyle name="Normal 2 9 5 3 2" xfId="24207" xr:uid="{ABEAF14E-841C-42D0-BC67-E4A17B2F17B9}"/>
    <cellStyle name="Normal 2 9 5 4" xfId="16000" xr:uid="{E9E92CD8-3130-4141-BB98-4330E9046C46}"/>
    <cellStyle name="Normal 2 9 6" xfId="3231" xr:uid="{81E468A2-D6EC-4B7F-AD50-68C068B3EB5F}"/>
    <cellStyle name="Normal 2 9 6 2" xfId="6881" xr:uid="{1C2C7249-A47F-4FD6-939C-CDF05A36D09C}"/>
    <cellStyle name="Normal 2 9 6 2 2" xfId="13131" xr:uid="{EC9C0517-D74A-4907-A50E-755750F413D7}"/>
    <cellStyle name="Normal 2 9 6 2 2 2" xfId="27364" xr:uid="{EC2E8049-F414-4EDF-A9DA-87AE35640A0C}"/>
    <cellStyle name="Normal 2 9 6 2 3" xfId="19191" xr:uid="{604CCFE8-5FC2-44FF-94A4-8FBE8A4FD2A8}"/>
    <cellStyle name="Normal 2 9 6 3" xfId="10212" xr:uid="{EC166017-8A36-49FC-9798-DFFA36814B7A}"/>
    <cellStyle name="Normal 2 9 6 3 2" xfId="24452" xr:uid="{7FD71952-0F8F-4D57-A323-C8CBD15C58F8}"/>
    <cellStyle name="Normal 2 9 6 4" xfId="16245" xr:uid="{0813CC1E-C921-4A62-B87D-78EBA2F19C1C}"/>
    <cellStyle name="Normal 2 9 7" xfId="5417" xr:uid="{DF9DB99F-3FEF-42D3-985D-83B325C1ED36}"/>
    <cellStyle name="Normal 2 9 7 2" xfId="8805" xr:uid="{BD6608A6-ECFF-4138-8112-836E469D18FF}"/>
    <cellStyle name="Normal 2 9 7 2 2" xfId="23049" xr:uid="{4A45C1ED-9EA9-400A-B171-C545C1D4B77A}"/>
    <cellStyle name="Normal 2 9 7 3" xfId="14830" xr:uid="{B85DF4BE-2967-4B02-A2E6-B2953B13B506}"/>
    <cellStyle name="Normal 2 9 8" xfId="1626" xr:uid="{6CB76D34-7157-4EAC-A327-323B08A8F357}"/>
    <cellStyle name="Normal 2 9 9" xfId="31635" xr:uid="{B056B1F1-5440-4EDC-9CF5-A0BD5ED3836F}"/>
    <cellStyle name="Normal 2_50200210" xfId="31654" xr:uid="{3AF18FCA-ED66-41D9-8608-EC81E3219FB2}"/>
    <cellStyle name="Normal 20" xfId="365" xr:uid="{0973295F-C4F3-4E36-922D-34EDBD387C4B}"/>
    <cellStyle name="Normal 20 2" xfId="891" xr:uid="{20904636-C920-4575-810D-A634A9C5A776}"/>
    <cellStyle name="Normal 20 2 2" xfId="31656" xr:uid="{0E72F234-916C-484C-9A9A-48880EEFDA4D}"/>
    <cellStyle name="Normal 20 3" xfId="2125" xr:uid="{CEB811F6-CA18-48F5-8015-0B33A82AF091}"/>
    <cellStyle name="Normal 20 3 2" xfId="5830" xr:uid="{75756636-973D-4B0B-B0CB-2D7DF3D1F9AD}"/>
    <cellStyle name="Normal 20 3 2 2" xfId="12345" xr:uid="{D4245A02-CD23-4AA6-9829-529A8BAE22FC}"/>
    <cellStyle name="Normal 20 3 2 2 2" xfId="26578" xr:uid="{CC82218F-B8FE-4BBD-BF43-B5E3C40CDD23}"/>
    <cellStyle name="Normal 20 3 2 3" xfId="18401" xr:uid="{EF3EBBD5-C888-4687-9AC3-FFC05132B6A4}"/>
    <cellStyle name="Normal 20 3 3" xfId="9173" xr:uid="{E02997CD-1144-4EED-9609-62EFB66B4735}"/>
    <cellStyle name="Normal 20 3 3 2" xfId="23415" xr:uid="{38AFE159-2CE7-4398-9454-38FAF9F1D35A}"/>
    <cellStyle name="Normal 20 3 4" xfId="15189" xr:uid="{143D4B60-5C50-40D5-876F-3C24EF796413}"/>
    <cellStyle name="Normal 20 3 5" xfId="31657" xr:uid="{A1B72341-5B3F-4149-9099-245F7AC495C4}"/>
    <cellStyle name="Normal 20 4" xfId="3375" xr:uid="{BBDA26FB-61C0-4D20-9EED-DECB64AFF4E6}"/>
    <cellStyle name="Normal 20 4 2" xfId="7010" xr:uid="{5C1DCE88-16CC-4599-8EFF-5ECF7C09103E}"/>
    <cellStyle name="Normal 20 4 2 2" xfId="13260" xr:uid="{66B1CA99-F4E2-4988-9B16-4041FFBB55CD}"/>
    <cellStyle name="Normal 20 4 2 2 2" xfId="27493" xr:uid="{D4F302D1-7493-4AA8-A1EB-6922875BCCCA}"/>
    <cellStyle name="Normal 20 4 2 3" xfId="19320" xr:uid="{B3F4A608-44B4-4108-84F6-3C8887E52695}"/>
    <cellStyle name="Normal 20 4 3" xfId="10342" xr:uid="{DF1237B3-9FB2-43F0-996A-FF2DBEA50893}"/>
    <cellStyle name="Normal 20 4 3 2" xfId="24581" xr:uid="{07F8A1A6-7813-47B7-8BF8-FE97DE38A903}"/>
    <cellStyle name="Normal 20 4 4" xfId="16373" xr:uid="{A147B7FD-5E36-4147-A68C-4A8EA4945A6F}"/>
    <cellStyle name="Normal 20 4 5" xfId="31655" xr:uid="{EE3513BC-28FD-472C-BEBE-CE5B59F3C9B1}"/>
    <cellStyle name="Normal 20 5" xfId="3986" xr:uid="{0F1BAF7F-E210-4A5D-9F08-DB2FB4D23E1B}"/>
    <cellStyle name="Normal 20 5 2" xfId="7556" xr:uid="{B444109A-B2DE-42AE-A5CD-97505B362AAA}"/>
    <cellStyle name="Normal 20 5 2 2" xfId="13806" xr:uid="{C0905E40-A4C5-48EE-BA6F-40B28D3E7F0A}"/>
    <cellStyle name="Normal 20 5 2 2 2" xfId="28039" xr:uid="{F62DABAA-645D-4C91-BAB2-7B7A2A936049}"/>
    <cellStyle name="Normal 20 5 2 3" xfId="19866" xr:uid="{C9DA45D5-9B8F-4593-B7A3-90937A3F5A65}"/>
    <cellStyle name="Normal 20 5 3" xfId="10887" xr:uid="{2F21C7DA-2644-4183-85F4-918BEDE0CFD1}"/>
    <cellStyle name="Normal 20 5 3 2" xfId="25122" xr:uid="{11DB0AE1-6D14-4053-AB28-5D3F6399E6E0}"/>
    <cellStyle name="Normal 20 5 4" xfId="16914" xr:uid="{8B6FD2E1-08ED-4238-831C-CE392AB78825}"/>
    <cellStyle name="Normal 20 6" xfId="5340" xr:uid="{5B5CB557-48BF-4987-962D-275DDF5424FB}"/>
    <cellStyle name="Normal 20 7" xfId="4604" xr:uid="{79CD1D84-52BB-4C6F-96ED-B6B047450EFF}"/>
    <cellStyle name="Normal 20 7 2" xfId="11491" xr:uid="{AE9EC18D-DE03-424C-81A8-63BEF74B06EF}"/>
    <cellStyle name="Normal 20 7 2 2" xfId="25724" xr:uid="{A03F152A-7925-4F65-8BA0-169034990E6B}"/>
    <cellStyle name="Normal 20 7 3" xfId="17532" xr:uid="{E9D6D0E9-5790-457E-A557-609EBEE01066}"/>
    <cellStyle name="Normal 20 8" xfId="8115" xr:uid="{B29FD61A-14EF-421B-B598-896BABD538B6}"/>
    <cellStyle name="Normal 20 8 2" xfId="22387" xr:uid="{A185949A-6C2E-4826-A036-F66F1A51ACAE}"/>
    <cellStyle name="Normal 20 9" xfId="1549" xr:uid="{A43FDE47-1019-4854-807D-EACDB01A4F63}"/>
    <cellStyle name="Normal 20 9 2" xfId="20336" xr:uid="{752365D4-5999-48C0-B177-593C6F3E8582}"/>
    <cellStyle name="Normal 20 9 3" xfId="14179" xr:uid="{73A914E8-D8AB-41E7-BC65-F101E09357B8}"/>
    <cellStyle name="Normal 21" xfId="370" xr:uid="{37BFBA69-0B3B-43D2-957A-9EFDC73A30AC}"/>
    <cellStyle name="Normal 21 10" xfId="4607" xr:uid="{AFB25689-BF94-421B-A049-1B6F7D807AC4}"/>
    <cellStyle name="Normal 21 10 2" xfId="11494" xr:uid="{24F843B8-A806-41EB-8320-743B469096A2}"/>
    <cellStyle name="Normal 21 10 2 2" xfId="25727" xr:uid="{0F468CD0-CF45-48FD-ACA7-D5E7E444DF6B}"/>
    <cellStyle name="Normal 21 10 3" xfId="17535" xr:uid="{8F6A6FF2-A486-426A-9BEB-49C25129D7C9}"/>
    <cellStyle name="Normal 21 11" xfId="8117" xr:uid="{3DB766B8-4A65-48C4-BBB9-1A7A6E4BF6B5}"/>
    <cellStyle name="Normal 21 11 2" xfId="22389" xr:uid="{1FF62823-EB7B-421F-86F7-727FCE19025C}"/>
    <cellStyle name="Normal 21 12" xfId="1510" xr:uid="{39D4E772-112C-4D8B-AA99-B2F2107F9AE8}"/>
    <cellStyle name="Normal 21 12 2" xfId="20328" xr:uid="{C0C03720-3EFA-4575-B73E-7B5BDDFB5662}"/>
    <cellStyle name="Normal 21 12 3" xfId="14181" xr:uid="{4871133A-A734-4D69-A82A-90575AD0169A}"/>
    <cellStyle name="Normal 21 2" xfId="681" xr:uid="{84D720EB-FEBC-4294-8676-15FA7340C607}"/>
    <cellStyle name="Normal 21 2 2" xfId="893" xr:uid="{154B7E61-4EEC-4E41-9B4A-C57319D70CF7}"/>
    <cellStyle name="Normal 21 2 3" xfId="31659" xr:uid="{27FF5907-3B13-4EC7-A78F-2C5648E91DBB}"/>
    <cellStyle name="Normal 21 3" xfId="835" xr:uid="{72FE55DD-1D53-4307-90FB-4B03209B8989}"/>
    <cellStyle name="Normal 21 3 2" xfId="31660" xr:uid="{996E9D78-C883-4F13-B322-B68B5C50C1DB}"/>
    <cellStyle name="Normal 21 4" xfId="596" xr:uid="{864948B2-C4EA-4AE7-A05E-D3090410572C}"/>
    <cellStyle name="Normal 21 5" xfId="892" xr:uid="{A202F21C-69FC-4C0F-91A7-46BE6F168A8D}"/>
    <cellStyle name="Normal 21 6" xfId="2130" xr:uid="{2A92F7A6-EE82-4C77-8655-99F5246B1836}"/>
    <cellStyle name="Normal 21 6 2" xfId="5832" xr:uid="{F30EB698-3EB4-463E-A01F-0E89C7941A69}"/>
    <cellStyle name="Normal 21 6 2 2" xfId="12347" xr:uid="{6C0043B4-147A-47C3-8CEB-DF70548E122B}"/>
    <cellStyle name="Normal 21 6 2 2 2" xfId="26580" xr:uid="{552057BE-EF45-4C7A-B37F-B8DFF08E8A1F}"/>
    <cellStyle name="Normal 21 6 2 3" xfId="18403" xr:uid="{E9BBEA19-906F-4095-9E44-8905602215BE}"/>
    <cellStyle name="Normal 21 6 3" xfId="9175" xr:uid="{3100EFD7-9220-41DC-B55B-F21C4C544AFF}"/>
    <cellStyle name="Normal 21 6 3 2" xfId="23417" xr:uid="{D807410A-96EA-46F4-AECF-9EBC744F498D}"/>
    <cellStyle name="Normal 21 6 4" xfId="15191" xr:uid="{A970583D-8757-40F6-9D95-445B7D4A4745}"/>
    <cellStyle name="Normal 21 6 5" xfId="31658" xr:uid="{EFB0A687-F400-4740-8F7D-5FF89C6F7ED2}"/>
    <cellStyle name="Normal 21 7" xfId="3377" xr:uid="{F295C20A-D13A-457B-8362-950EC780C877}"/>
    <cellStyle name="Normal 21 7 2" xfId="7012" xr:uid="{F5A0DA10-4702-4ADE-848E-4302A3359036}"/>
    <cellStyle name="Normal 21 7 2 2" xfId="13262" xr:uid="{A2B46C0B-68A3-4416-9ADF-86873711A4B5}"/>
    <cellStyle name="Normal 21 7 2 2 2" xfId="27495" xr:uid="{A58D72CD-E285-40CF-A9A5-D3735D9954B8}"/>
    <cellStyle name="Normal 21 7 2 3" xfId="19322" xr:uid="{D71FA425-76A4-4614-8A23-718D141C5BC2}"/>
    <cellStyle name="Normal 21 7 3" xfId="10344" xr:uid="{EC68892F-1293-4435-B9FF-812006A7EDD6}"/>
    <cellStyle name="Normal 21 7 3 2" xfId="24583" xr:uid="{DD177540-F665-4F4C-8DC8-E09119504977}"/>
    <cellStyle name="Normal 21 7 4" xfId="16375" xr:uid="{C8589EA9-548C-4E02-B689-D937FCF0FCF4}"/>
    <cellStyle name="Normal 21 8" xfId="3988" xr:uid="{B9DF5FE5-B97F-429A-BE60-4577DE760A45}"/>
    <cellStyle name="Normal 21 8 2" xfId="7558" xr:uid="{93D5712B-9FE9-448F-9E93-9A086A94B666}"/>
    <cellStyle name="Normal 21 8 2 2" xfId="13808" xr:uid="{A46C78D3-01E8-424B-8A72-49ACE553AB5A}"/>
    <cellStyle name="Normal 21 8 2 2 2" xfId="28041" xr:uid="{228D3DBD-9118-4EE9-8D79-21B9D7B5296E}"/>
    <cellStyle name="Normal 21 8 2 3" xfId="19868" xr:uid="{6AB01160-EB49-4CAE-AE3E-DCBFAD734B09}"/>
    <cellStyle name="Normal 21 8 3" xfId="10889" xr:uid="{E01F7712-7C58-441A-8FBF-4491328C612C}"/>
    <cellStyle name="Normal 21 8 3 2" xfId="25124" xr:uid="{45CB2186-442B-4421-8776-D545BEB28501}"/>
    <cellStyle name="Normal 21 8 4" xfId="16916" xr:uid="{2B2E2466-A6F4-4E0A-B579-D26530FF1A61}"/>
    <cellStyle name="Normal 21 9" xfId="5302" xr:uid="{606423DF-A3C8-4421-8086-444E88B2E7FC}"/>
    <cellStyle name="Normal 212" xfId="410" xr:uid="{2D29E8EA-9D89-4B0F-9CBA-9CFE15946DF7}"/>
    <cellStyle name="Normal 22" xfId="344" xr:uid="{9EDAF379-29CA-4701-8A74-A1A91A8D488B}"/>
    <cellStyle name="Normal 22 10" xfId="1609" xr:uid="{A4297FDE-3D8F-4A84-BAC4-96ED8E24D961}"/>
    <cellStyle name="Normal 22 10 2" xfId="20355" xr:uid="{C55B3B4C-48F3-4E76-B86B-9036F9FFF5DC}"/>
    <cellStyle name="Normal 22 10 3" xfId="14165" xr:uid="{B61CEEE0-09AC-4F4C-A745-CD7B9F3E4193}"/>
    <cellStyle name="Normal 22 2" xfId="621" xr:uid="{13B70651-2168-4C3D-B81F-061F89C4A45D}"/>
    <cellStyle name="Normal 22 2 2" xfId="895" xr:uid="{652591AB-5046-4F52-A9A4-FFE32B4B4BA3}"/>
    <cellStyle name="Normal 22 2 2 2" xfId="31663" xr:uid="{1FB82BA1-8C0B-4F71-9D1D-A721E6A94BA7}"/>
    <cellStyle name="Normal 22 2 3" xfId="31662" xr:uid="{564CAFA1-6784-4A6E-805A-0BFD34539FC6}"/>
    <cellStyle name="Normal 22 3" xfId="894" xr:uid="{E65E43C7-768F-461D-8922-ADF49279FB17}"/>
    <cellStyle name="Normal 22 3 2" xfId="31664" xr:uid="{E793FC4E-8351-4923-9BA0-4BAF147E2D37}"/>
    <cellStyle name="Normal 22 4" xfId="1839" xr:uid="{27075DAD-4E46-4385-A5E2-F8ECD1E4920D}"/>
    <cellStyle name="Normal 22 4 2" xfId="5610" xr:uid="{C1769DF7-3B79-4B58-95C0-FE031B7CC9F6}"/>
    <cellStyle name="Normal 22 4 2 2" xfId="12188" xr:uid="{CB2B74F7-C3D5-4CC8-9AE9-FFE0788F8AE8}"/>
    <cellStyle name="Normal 22 4 2 2 2" xfId="26421" xr:uid="{07BC46B2-3BA4-494F-8CFF-3F3E8F5518F0}"/>
    <cellStyle name="Normal 22 4 2 3" xfId="18242" xr:uid="{67572AB8-AC08-4C4B-937E-3427BD683F7F}"/>
    <cellStyle name="Normal 22 4 3" xfId="8976" xr:uid="{C9873238-2693-45A6-A610-A21133D2BFF2}"/>
    <cellStyle name="Normal 22 4 3 2" xfId="23220" xr:uid="{85A85089-A7D3-4B73-BF9A-D5FFD168205D}"/>
    <cellStyle name="Normal 22 4 4" xfId="14991" xr:uid="{ED0EB19E-5399-4E0F-82D8-B225CD40AD6A}"/>
    <cellStyle name="Normal 22 4 5" xfId="31665" xr:uid="{8847A56D-EB7A-41A6-BCFE-E5AB30410115}"/>
    <cellStyle name="Normal 22 5" xfId="3362" xr:uid="{B27DB63B-1868-4FAC-8659-65AE1A1A08F6}"/>
    <cellStyle name="Normal 22 5 2" xfId="6997" xr:uid="{E3919082-0DA7-40EB-B25C-4DDA939B5B4E}"/>
    <cellStyle name="Normal 22 5 2 2" xfId="13247" xr:uid="{8AFFF1BF-0BFF-474F-9040-7DE5BEEB8A88}"/>
    <cellStyle name="Normal 22 5 2 2 2" xfId="27480" xr:uid="{EF2FB2D1-1326-420B-B5CA-8F1070E41FBD}"/>
    <cellStyle name="Normal 22 5 2 3" xfId="19307" xr:uid="{DD887429-8361-41B5-913B-12E767030B9E}"/>
    <cellStyle name="Normal 22 5 3" xfId="10329" xr:uid="{358BD07D-F67F-42BA-B17B-975AC4F26AA2}"/>
    <cellStyle name="Normal 22 5 3 2" xfId="24568" xr:uid="{C47E573A-7637-4D88-A6A6-93D03D744F25}"/>
    <cellStyle name="Normal 22 5 4" xfId="16360" xr:uid="{0EACED55-CC01-491C-9036-7ADA74A9E2C1}"/>
    <cellStyle name="Normal 22 5 5" xfId="31666" xr:uid="{6C548735-4F25-4BBD-AB02-4E7EF1CA73A6}"/>
    <cellStyle name="Normal 22 6" xfId="3973" xr:uid="{82B50E0D-7221-463A-BC84-48EA25041AE5}"/>
    <cellStyle name="Normal 22 6 2" xfId="7543" xr:uid="{5AE933BD-0F84-4A6C-A74E-1A0DED4BEC74}"/>
    <cellStyle name="Normal 22 6 2 2" xfId="13793" xr:uid="{80F6758C-BBDC-498A-B320-444A62D81084}"/>
    <cellStyle name="Normal 22 6 2 2 2" xfId="28026" xr:uid="{66AE7714-6238-45C5-814C-273DE5B91804}"/>
    <cellStyle name="Normal 22 6 2 3" xfId="19853" xr:uid="{A12F1FC7-0B02-4EFB-82E0-5205FD02296E}"/>
    <cellStyle name="Normal 22 6 3" xfId="10874" xr:uid="{AADD2707-D2C4-410B-BEBB-F33C3A6AFA8A}"/>
    <cellStyle name="Normal 22 6 3 2" xfId="25109" xr:uid="{FBA3B585-018F-4599-B002-4B81DA14927F}"/>
    <cellStyle name="Normal 22 6 4" xfId="16901" xr:uid="{742083E8-5429-4B27-A4B1-757E68FC8E05}"/>
    <cellStyle name="Normal 22 6 5" xfId="31661" xr:uid="{A78F4DA9-5817-4517-9C45-983903A3B24A}"/>
    <cellStyle name="Normal 22 7" xfId="5400" xr:uid="{3E92DC42-D821-4090-A48D-496A93847DE4}"/>
    <cellStyle name="Normal 22 8" xfId="4587" xr:uid="{C66FD134-0DFD-4C34-926C-F20BF03C3816}"/>
    <cellStyle name="Normal 22 8 2" xfId="11474" xr:uid="{F1E2C22F-8710-4896-BB67-6DBAE1B96631}"/>
    <cellStyle name="Normal 22 8 2 2" xfId="25707" xr:uid="{06DA599E-BE12-458D-BC1C-B51FDB819050}"/>
    <cellStyle name="Normal 22 8 3" xfId="17515" xr:uid="{A0B4A1DC-CBB5-443C-ACEB-30D1A4630EDA}"/>
    <cellStyle name="Normal 22 9" xfId="8100" xr:uid="{1D15F577-F672-49FD-80F3-DE46E26920FA}"/>
    <cellStyle name="Normal 22 9 2" xfId="22373" xr:uid="{8E2721EC-2D8D-4A86-AC93-A226F919A259}"/>
    <cellStyle name="Normal 23" xfId="349" xr:uid="{A0838DC9-A328-4F26-BA2A-09719527120B}"/>
    <cellStyle name="Normal 23 10" xfId="8104" xr:uid="{8361DA57-F6FC-4434-BE9D-4B519147F054}"/>
    <cellStyle name="Normal 23 10 2" xfId="22377" xr:uid="{55CE6FD3-418B-4238-A3AD-AB5101FD15B7}"/>
    <cellStyle name="Normal 23 11" xfId="14169" xr:uid="{5EFFD75A-50E3-4A39-8592-559610C90A9D}"/>
    <cellStyle name="Normal 23 2" xfId="745" xr:uid="{3E3564FD-26FD-4EB3-93DA-347FC5CA01A2}"/>
    <cellStyle name="Normal 23 2 2" xfId="897" xr:uid="{08E40CA8-0FE6-44BB-9970-2C5ECD95723E}"/>
    <cellStyle name="Normal 23 2 3" xfId="2279" xr:uid="{8D7811A6-B717-44F4-92C8-14B9FD66CBB3}"/>
    <cellStyle name="Normal 23 2 3 2" xfId="31668" xr:uid="{146352F0-3F12-4103-9D92-6776F0FAEB14}"/>
    <cellStyle name="Normal 23 2 4" xfId="5689" xr:uid="{24DB115D-15E6-4548-9B6D-11638CCCE37D}"/>
    <cellStyle name="Normal 23 2 4 2" xfId="9050" xr:uid="{C7BCBED8-C8AB-4B8F-91F2-C371F90861BA}"/>
    <cellStyle name="Normal 23 2 4 2 2" xfId="23294" xr:uid="{A2808DD2-0849-455C-9180-6B7B28EFC221}"/>
    <cellStyle name="Normal 23 2 4 3" xfId="15064" xr:uid="{245AFCDA-C067-4E85-9CBC-DED04C08486B}"/>
    <cellStyle name="Normal 23 2 5" xfId="1929" xr:uid="{BAADD584-76BB-4BD5-8E2E-03F1655520F8}"/>
    <cellStyle name="Normal 23 3" xfId="896" xr:uid="{24E11FC5-0ED4-4938-BD99-FC4D55CBC018}"/>
    <cellStyle name="Normal 23 3 2" xfId="31669" xr:uid="{8F22828A-2EC0-4069-9AFC-5B478FA56D23}"/>
    <cellStyle name="Normal 23 4" xfId="2698" xr:uid="{66C6D04D-2082-4247-AC14-A74057371E81}"/>
    <cellStyle name="Normal 23 4 2" xfId="6358" xr:uid="{CA70F409-CC64-4E3D-A49E-94F2F5C350D6}"/>
    <cellStyle name="Normal 23 4 2 2" xfId="12610" xr:uid="{BE31C666-8736-48AF-9C08-8834571A6284}"/>
    <cellStyle name="Normal 23 4 2 2 2" xfId="26843" xr:uid="{CAC2EF4E-C49A-4C7D-BFA2-C4AE4C5305E3}"/>
    <cellStyle name="Normal 23 4 2 3" xfId="18670" xr:uid="{56163D39-418E-4895-B105-8C98A212D3C3}"/>
    <cellStyle name="Normal 23 4 3" xfId="9689" xr:uid="{D9E4EEAD-B65F-4D9E-84D9-8B2762667CE8}"/>
    <cellStyle name="Normal 23 4 3 2" xfId="23929" xr:uid="{D5F034CF-62CB-4D9F-91DB-DC854E07ECE1}"/>
    <cellStyle name="Normal 23 4 4" xfId="15722" xr:uid="{648F72D3-1BA5-44E6-9A55-7721BBA617FE}"/>
    <cellStyle name="Normal 23 4 5" xfId="31670" xr:uid="{F2BF8440-6ABC-4B6C-8883-6B60F6E5C61F}"/>
    <cellStyle name="Normal 23 5" xfId="2968" xr:uid="{E5D9AA78-3D0A-40A0-81B0-91D2A6A9C8E4}"/>
    <cellStyle name="Normal 23 5 2" xfId="6618" xr:uid="{41ABEC46-1C73-4CD4-92FC-4B111A02860D}"/>
    <cellStyle name="Normal 23 5 2 2" xfId="12868" xr:uid="{C6E4BCD4-A07E-40B3-B1DE-B84AE29CA6CB}"/>
    <cellStyle name="Normal 23 5 2 2 2" xfId="27101" xr:uid="{0C9BCCF0-EE5C-457F-8835-E1E6788427CC}"/>
    <cellStyle name="Normal 23 5 2 3" xfId="18928" xr:uid="{9C2CE271-4DDE-492F-AF80-0544B9034FAD}"/>
    <cellStyle name="Normal 23 5 3" xfId="9949" xr:uid="{7658DAE2-5F58-49D9-9CEA-5134595845AD}"/>
    <cellStyle name="Normal 23 5 3 2" xfId="24189" xr:uid="{83378537-2117-4476-84C5-DBF0BF192B02}"/>
    <cellStyle name="Normal 23 5 4" xfId="15982" xr:uid="{A1632F33-7DE2-4E7A-BE57-9CA2E7FD82F4}"/>
    <cellStyle name="Normal 23 5 5" xfId="31667" xr:uid="{26FFFA0F-7050-400D-96EB-29A67F20FBF1}"/>
    <cellStyle name="Normal 23 6" xfId="3213" xr:uid="{31C49AF1-075D-43E4-876A-0CDEE8184EC7}"/>
    <cellStyle name="Normal 23 6 2" xfId="6863" xr:uid="{3086D4C2-DE32-464C-A1B1-4A7660949693}"/>
    <cellStyle name="Normal 23 6 2 2" xfId="13113" xr:uid="{BE1F103C-8D2D-4D38-9594-0C96CA2AAC18}"/>
    <cellStyle name="Normal 23 6 2 2 2" xfId="27346" xr:uid="{661DBAE4-334D-4C08-AB20-1C1A4DE194B9}"/>
    <cellStyle name="Normal 23 6 2 3" xfId="19173" xr:uid="{DC19D969-BF53-4204-8460-7A1D27A4E0BF}"/>
    <cellStyle name="Normal 23 6 3" xfId="10194" xr:uid="{55057C21-AB34-480E-B11E-E68F04339AB0}"/>
    <cellStyle name="Normal 23 6 3 2" xfId="24434" xr:uid="{3A001C46-45CF-493E-8806-E339C6808FD0}"/>
    <cellStyle name="Normal 23 6 4" xfId="16227" xr:uid="{5B5568B6-85A2-4F98-BF6F-B2372A696639}"/>
    <cellStyle name="Normal 23 7" xfId="3366" xr:uid="{C641630E-C44F-4A01-854C-CDF6014C08A5}"/>
    <cellStyle name="Normal 23 7 2" xfId="7001" xr:uid="{93CCEA98-F290-4290-BA36-33D8A636C2FA}"/>
    <cellStyle name="Normal 23 7 2 2" xfId="13251" xr:uid="{E4B931F7-801C-40DE-BC08-CD1777194759}"/>
    <cellStyle name="Normal 23 7 2 2 2" xfId="27484" xr:uid="{06C10F1F-AD40-4F75-9D3A-03CF9CD444A6}"/>
    <cellStyle name="Normal 23 7 2 3" xfId="19311" xr:uid="{FA53B97C-9402-4D89-8935-668D163573F1}"/>
    <cellStyle name="Normal 23 7 3" xfId="10333" xr:uid="{A2230920-6CA7-4A24-9554-5C3A832186D5}"/>
    <cellStyle name="Normal 23 7 3 2" xfId="24572" xr:uid="{BB3F22D7-50CA-4982-B587-9A9F0EEBCC88}"/>
    <cellStyle name="Normal 23 7 4" xfId="16364" xr:uid="{1BC405DD-01DC-4346-859D-A469147C385C}"/>
    <cellStyle name="Normal 23 8" xfId="3977" xr:uid="{1BA621D0-54E6-460A-931A-7E8D5DE61BBC}"/>
    <cellStyle name="Normal 23 8 2" xfId="7547" xr:uid="{7EF216FB-D93F-4A5F-8558-742B7E00C17C}"/>
    <cellStyle name="Normal 23 8 2 2" xfId="13797" xr:uid="{A9BC134F-400D-4BB8-BBAC-0456DDAADD6B}"/>
    <cellStyle name="Normal 23 8 2 2 2" xfId="28030" xr:uid="{77433A4B-766E-465C-904E-DA9F1E4D95B6}"/>
    <cellStyle name="Normal 23 8 2 3" xfId="19857" xr:uid="{8513EB3A-693E-4BED-88B1-1DADCF97C644}"/>
    <cellStyle name="Normal 23 8 3" xfId="10878" xr:uid="{2FBE1721-9609-4668-99B8-928E14A7AAED}"/>
    <cellStyle name="Normal 23 8 3 2" xfId="25113" xr:uid="{952A9081-4AE7-45A3-8B0A-4A7EB5A49A27}"/>
    <cellStyle name="Normal 23 8 4" xfId="16905" xr:uid="{FCFE2F74-05D4-4790-AF5A-61388E228CED}"/>
    <cellStyle name="Normal 23 9" xfId="4592" xr:uid="{F159CD7A-0BF9-4EB2-94AB-B17FE1453D75}"/>
    <cellStyle name="Normal 23 9 2" xfId="11479" xr:uid="{E78A4C8D-EBE8-4B38-9BDA-B705406DEE74}"/>
    <cellStyle name="Normal 23 9 2 2" xfId="25712" xr:uid="{B4E3FBB2-9BFE-44DF-B647-3AB7C62C9178}"/>
    <cellStyle name="Normal 23 9 3" xfId="17520" xr:uid="{6AD16C15-F101-4CFC-A55F-36D3090DA3A2}"/>
    <cellStyle name="Normal 234" xfId="95" xr:uid="{06D0D6CF-4268-4E35-B94B-F63F59F5EB8B}"/>
    <cellStyle name="Normal 234 2" xfId="590" xr:uid="{92B45DEB-8EBE-45D2-AF7D-5C3B05E8FB14}"/>
    <cellStyle name="Normal 234 2 2" xfId="618" xr:uid="{7BED0D6C-63C9-4061-B3D3-C48E832509F5}"/>
    <cellStyle name="Normal 234 2 2 2" xfId="698" xr:uid="{31237A31-F437-403C-B67A-37B4D55B38CC}"/>
    <cellStyle name="Normal 234 2 3" xfId="678" xr:uid="{BAD9D9EB-B935-440E-A89A-7EBEF8D622B6}"/>
    <cellStyle name="Normal 234 2 4" xfId="833" xr:uid="{0BB4A356-C918-4E90-BDBE-AD224FE3100A}"/>
    <cellStyle name="Normal 234 3" xfId="612" xr:uid="{58922386-3F11-4B94-AEB1-073B4CA1B360}"/>
    <cellStyle name="Normal 234 3 2" xfId="692" xr:uid="{AAA4769D-A8DB-4980-B9F3-27D805091A92}"/>
    <cellStyle name="Normal 234 4" xfId="669" xr:uid="{94723F41-3D56-449D-832F-339910CC9188}"/>
    <cellStyle name="Normal 234 5" xfId="827" xr:uid="{E60ADC0E-C6EE-4D61-BE72-9B8A35334058}"/>
    <cellStyle name="Normal 234 6" xfId="293" xr:uid="{FEF4829B-B5CF-4015-919E-BF4C49FDA9B1}"/>
    <cellStyle name="Normal 234 7" xfId="128" xr:uid="{505C859C-4ED5-4F57-B9B5-F220C6917AAB}"/>
    <cellStyle name="Normal 239" xfId="1213" xr:uid="{94760341-181E-4E55-B796-4BA804E74484}"/>
    <cellStyle name="Normal 239 2" xfId="3602" xr:uid="{1E760C07-B75A-4652-8BBF-919AD60B8291}"/>
    <cellStyle name="Normal 239 2 2" xfId="7235" xr:uid="{9B10ED78-D894-4B47-80A9-69FDE874B1A4}"/>
    <cellStyle name="Normal 239 2 2 2" xfId="13485" xr:uid="{E8105B41-229B-4705-9DF9-A8A847F2FE57}"/>
    <cellStyle name="Normal 239 2 2 2 2" xfId="27718" xr:uid="{82164E3C-86DF-4C52-8BE9-554D0A65EFF3}"/>
    <cellStyle name="Normal 239 2 2 3" xfId="19545" xr:uid="{DD035404-3C89-4EEA-B4B6-43A2131745AC}"/>
    <cellStyle name="Normal 239 2 3" xfId="10567" xr:uid="{1DFDE627-7B39-4039-B881-4BBBAB794B41}"/>
    <cellStyle name="Normal 239 2 3 2" xfId="24806" xr:uid="{69EBD8E2-F69B-4295-AED2-11F1BE8E9C78}"/>
    <cellStyle name="Normal 239 2 4" xfId="16598" xr:uid="{169FD97B-422C-4776-94D8-B5BA3EAA3449}"/>
    <cellStyle name="Normal 239 3" xfId="4211" xr:uid="{597D62B8-5F23-4E45-9AF0-35C006018A21}"/>
    <cellStyle name="Normal 239 3 2" xfId="7781" xr:uid="{2D137F66-A323-45F5-9806-93BF195145BC}"/>
    <cellStyle name="Normal 239 3 2 2" xfId="14031" xr:uid="{54575EAC-11C9-41F6-8CC5-7AE15FF6AF39}"/>
    <cellStyle name="Normal 239 3 2 2 2" xfId="28264" xr:uid="{39D02859-DF0F-45BC-9E69-7614131AE37A}"/>
    <cellStyle name="Normal 239 3 2 3" xfId="20091" xr:uid="{AC4F35EF-5905-44A1-A5FF-BEC11CBF102F}"/>
    <cellStyle name="Normal 239 3 3" xfId="11112" xr:uid="{94CE3A22-FF76-45B2-B7C4-5C80E409E623}"/>
    <cellStyle name="Normal 239 3 3 2" xfId="25347" xr:uid="{B81AA7AC-DB3C-488C-8BFF-B9C0FBB9345F}"/>
    <cellStyle name="Normal 239 3 4" xfId="17139" xr:uid="{520F236C-EE5A-4E42-85DC-095E7CBA72E9}"/>
    <cellStyle name="Normal 239 4" xfId="4968" xr:uid="{C39E49C7-1F90-4A30-BB5C-BE3E8805770A}"/>
    <cellStyle name="Normal 239 4 2" xfId="11844" xr:uid="{0746F381-CF0C-4F38-B117-F13852653EAB}"/>
    <cellStyle name="Normal 239 4 2 2" xfId="26077" xr:uid="{259BC87D-5388-4753-8EE8-61CCEB11DB55}"/>
    <cellStyle name="Normal 239 4 3" xfId="17896" xr:uid="{D6DD0B6F-E1BE-4D9F-8322-BE5C4A840211}"/>
    <cellStyle name="Normal 239 5" xfId="8421" xr:uid="{FFA5FB09-3EBD-4A56-88EE-EAAC591723A7}"/>
    <cellStyle name="Normal 239 5 2" xfId="22674" xr:uid="{582C7302-C41B-45D6-AD1E-EB7201C02660}"/>
    <cellStyle name="Normal 239 6" xfId="14464" xr:uid="{55BC8682-58F4-474A-85F4-ADCBCBF48174}"/>
    <cellStyle name="Normal 24" xfId="357" xr:uid="{674D7527-224E-4426-BC68-838D80D75423}"/>
    <cellStyle name="Normal 24 10" xfId="8109" xr:uid="{8D9E9980-6B4D-4483-9D11-7FF4A2E79277}"/>
    <cellStyle name="Normal 24 10 2" xfId="22382" xr:uid="{87791B57-75E8-4828-82DD-0D35FD11F490}"/>
    <cellStyle name="Normal 24 11" xfId="14175" xr:uid="{89773943-920E-478A-911D-86AC0B32E775}"/>
    <cellStyle name="Normal 24 2" xfId="802" xr:uid="{84F359C6-45F6-4B58-8A10-4003E7613BEF}"/>
    <cellStyle name="Normal 24 2 2" xfId="899" xr:uid="{CA1C9A79-3794-4573-9546-F84CBECE9817}"/>
    <cellStyle name="Normal 24 2 2 2" xfId="31673" xr:uid="{E14D8BD0-14AC-4545-9CC6-559510DEDDF1}"/>
    <cellStyle name="Normal 24 2 3" xfId="2293" xr:uid="{82328FB0-01D7-49B3-A40C-59E7E65E0FB0}"/>
    <cellStyle name="Normal 24 2 3 2" xfId="31672" xr:uid="{E8071EBA-A17A-47FF-A32B-B380C704A14C}"/>
    <cellStyle name="Normal 24 2 4" xfId="5693" xr:uid="{FE2E05A9-50DF-4086-94CD-59C0ED3B5835}"/>
    <cellStyle name="Normal 24 2 4 2" xfId="9054" xr:uid="{9BD9B66B-EEE3-40D8-9E2F-03161AD67B02}"/>
    <cellStyle name="Normal 24 2 4 2 2" xfId="23298" xr:uid="{CB30A101-54BB-4561-9F42-2BE23DFFA503}"/>
    <cellStyle name="Normal 24 2 4 3" xfId="15068" xr:uid="{D1C85065-F1F7-4B9E-8F4A-75354AAE706C}"/>
    <cellStyle name="Normal 24 2 5" xfId="1933" xr:uid="{1F064ACB-E6AB-4E1C-B692-5ADEFC27C002}"/>
    <cellStyle name="Normal 24 3" xfId="898" xr:uid="{D7A756CF-83CF-40C1-AAEE-C773CF2B5876}"/>
    <cellStyle name="Normal 24 3 2" xfId="31674" xr:uid="{FAD5200D-C394-40B8-A8B3-1238A3E1F7F5}"/>
    <cellStyle name="Normal 24 4" xfId="2702" xr:uid="{9D8578E0-6395-4577-9D62-AB2E373268E2}"/>
    <cellStyle name="Normal 24 4 2" xfId="6362" xr:uid="{8DA9AF9D-52FA-4254-A164-6745B680661B}"/>
    <cellStyle name="Normal 24 4 2 2" xfId="12614" xr:uid="{91D336AC-CD09-42C9-995F-6C6A3576D6D8}"/>
    <cellStyle name="Normal 24 4 2 2 2" xfId="26847" xr:uid="{C1FAE189-0DA0-4D51-96E9-29ED0AFB93F3}"/>
    <cellStyle name="Normal 24 4 2 3" xfId="18674" xr:uid="{D024FFD9-88D6-405A-A983-4F53B49AB08D}"/>
    <cellStyle name="Normal 24 4 3" xfId="9693" xr:uid="{FEE6D85F-7BD8-4189-93F7-3636017B9311}"/>
    <cellStyle name="Normal 24 4 3 2" xfId="23933" xr:uid="{17D13422-AB65-4E1E-A1BF-FB0872CA51EB}"/>
    <cellStyle name="Normal 24 4 4" xfId="15726" xr:uid="{6B2B38D9-1533-4629-822C-989E64333F4A}"/>
    <cellStyle name="Normal 24 4 5" xfId="31671" xr:uid="{9E2F9480-9569-41F2-B839-F0F7010839FD}"/>
    <cellStyle name="Normal 24 5" xfId="2972" xr:uid="{18858755-4108-4740-853A-5E9118D8F268}"/>
    <cellStyle name="Normal 24 5 2" xfId="6622" xr:uid="{839D1087-F2E4-4305-A170-5DFF4735AFC8}"/>
    <cellStyle name="Normal 24 5 2 2" xfId="12872" xr:uid="{EC4594F5-3AD4-4FAB-BBA3-DAB971F5A426}"/>
    <cellStyle name="Normal 24 5 2 2 2" xfId="27105" xr:uid="{7244B2D6-2A35-46E6-B599-B499435EDFF7}"/>
    <cellStyle name="Normal 24 5 2 3" xfId="18932" xr:uid="{218E2F92-0BD4-4885-9552-6D1F0580CD17}"/>
    <cellStyle name="Normal 24 5 3" xfId="9953" xr:uid="{753AADE0-72AC-4DF1-B415-B681DA466C19}"/>
    <cellStyle name="Normal 24 5 3 2" xfId="24193" xr:uid="{D73F84A9-3E09-4493-8E33-B16037722B54}"/>
    <cellStyle name="Normal 24 5 4" xfId="15986" xr:uid="{C6339BCF-2C7D-4CD0-8E79-8FCE3F438333}"/>
    <cellStyle name="Normal 24 6" xfId="3217" xr:uid="{BE0347C8-DD66-4CEC-ABCD-2C74024176FD}"/>
    <cellStyle name="Normal 24 6 2" xfId="6867" xr:uid="{414FC43C-EB69-4EC1-941B-B095EF10BF8E}"/>
    <cellStyle name="Normal 24 6 2 2" xfId="13117" xr:uid="{57B016F2-59EF-4D40-A548-37B609FBF76A}"/>
    <cellStyle name="Normal 24 6 2 2 2" xfId="27350" xr:uid="{A572D0EE-660B-4B03-9A0A-06CB068C121A}"/>
    <cellStyle name="Normal 24 6 2 3" xfId="19177" xr:uid="{348082F5-7A14-4648-87D1-3A86740119A1}"/>
    <cellStyle name="Normal 24 6 3" xfId="10198" xr:uid="{4D1A1DA0-740B-4716-9ED8-ECB604EF9B55}"/>
    <cellStyle name="Normal 24 6 3 2" xfId="24438" xr:uid="{12944A6A-8326-4B0F-9A52-2C0B28E9F723}"/>
    <cellStyle name="Normal 24 6 4" xfId="16231" xr:uid="{D1A09159-9239-4350-ADFE-C1C9143538E9}"/>
    <cellStyle name="Normal 24 7" xfId="3371" xr:uid="{3FAF8A1A-B58F-4E5B-9205-8E121C0FB6DC}"/>
    <cellStyle name="Normal 24 7 2" xfId="7006" xr:uid="{80207C0C-92FC-492B-8469-3F6CE45DAD43}"/>
    <cellStyle name="Normal 24 7 2 2" xfId="13256" xr:uid="{FAFFC4DA-32B4-4ED9-8D09-83EF089354F9}"/>
    <cellStyle name="Normal 24 7 2 2 2" xfId="27489" xr:uid="{3B0D0DF3-7DE8-4342-A474-53DCBAD34F10}"/>
    <cellStyle name="Normal 24 7 2 3" xfId="19316" xr:uid="{B61EDE4A-53E7-4693-A922-D82A815BACF9}"/>
    <cellStyle name="Normal 24 7 3" xfId="10338" xr:uid="{69CD7A36-C7DA-4F31-A0E1-AFDD570D3A2F}"/>
    <cellStyle name="Normal 24 7 3 2" xfId="24577" xr:uid="{E662DD8E-C2B0-4550-9AA3-84FC0B889BEC}"/>
    <cellStyle name="Normal 24 7 4" xfId="16369" xr:uid="{1C3FF647-D1BB-4D23-BEE7-D021DD607B6C}"/>
    <cellStyle name="Normal 24 8" xfId="3982" xr:uid="{7E9D7E9B-0993-4372-A0B4-345829453DA5}"/>
    <cellStyle name="Normal 24 8 2" xfId="7552" xr:uid="{A5A82292-2209-47EA-BBA7-927378AD06F8}"/>
    <cellStyle name="Normal 24 8 2 2" xfId="13802" xr:uid="{ED8BB471-163B-436A-813C-B4D589126A82}"/>
    <cellStyle name="Normal 24 8 2 2 2" xfId="28035" xr:uid="{3EE7B1DB-187C-40DC-8896-16FF029F1F15}"/>
    <cellStyle name="Normal 24 8 2 3" xfId="19862" xr:uid="{F375F0FE-1888-4FF4-AA23-3850CA08F403}"/>
    <cellStyle name="Normal 24 8 3" xfId="10883" xr:uid="{D00370E3-D23F-4297-B423-06424E976AE8}"/>
    <cellStyle name="Normal 24 8 3 2" xfId="25118" xr:uid="{8C977454-F874-443A-907C-41A4C5FA4FE1}"/>
    <cellStyle name="Normal 24 8 4" xfId="16910" xr:uid="{3779EED8-454C-4188-8958-A70327155C27}"/>
    <cellStyle name="Normal 24 9" xfId="4598" xr:uid="{57355D5D-E4A0-4680-A885-DA61CCAC9016}"/>
    <cellStyle name="Normal 24 9 2" xfId="11485" xr:uid="{456F9E91-03E9-407E-AEA2-58A4EC98834E}"/>
    <cellStyle name="Normal 24 9 2 2" xfId="25718" xr:uid="{76752E5C-0E54-41C3-923C-5821462E5724}"/>
    <cellStyle name="Normal 24 9 3" xfId="17526" xr:uid="{79218C0D-FA1F-4AEB-8A22-23F644A8D7DE}"/>
    <cellStyle name="Normal 242" xfId="467" xr:uid="{18388A90-139F-4050-911D-7A5A757BD1E2}"/>
    <cellStyle name="Normal 242 2" xfId="3412" xr:uid="{571A721F-4B50-4F56-8503-648D19FFB407}"/>
    <cellStyle name="Normal 242 2 2" xfId="7046" xr:uid="{2731809D-ADF8-4A7C-B080-C1E608A03794}"/>
    <cellStyle name="Normal 242 2 2 2" xfId="13296" xr:uid="{19F584CF-3016-4214-953F-7AC6CB1C58C3}"/>
    <cellStyle name="Normal 242 2 2 2 2" xfId="27529" xr:uid="{9580715C-D29E-47A5-950B-64FF5A002AAB}"/>
    <cellStyle name="Normal 242 2 2 3" xfId="19356" xr:uid="{6E458B3B-96ED-4E87-A7F7-E8D2F4489570}"/>
    <cellStyle name="Normal 242 2 3" xfId="10378" xr:uid="{65453D49-6400-4668-B1E4-6C5B96B51534}"/>
    <cellStyle name="Normal 242 2 3 2" xfId="24617" xr:uid="{74B04DE2-365B-4221-BA8E-6C9BAB2A995A}"/>
    <cellStyle name="Normal 242 2 4" xfId="16409" xr:uid="{BE19EF87-BAB1-46CC-B030-4E28D6BA8CD4}"/>
    <cellStyle name="Normal 242 3" xfId="4022" xr:uid="{5EFB07DF-AFA8-459F-B5ED-15F4DDA335BE}"/>
    <cellStyle name="Normal 242 3 2" xfId="7592" xr:uid="{83CFB74D-5111-4BD0-B602-6C87DCB6AC8F}"/>
    <cellStyle name="Normal 242 3 2 2" xfId="13842" xr:uid="{F7ACF058-9284-4DEB-AF1B-15329FC2494F}"/>
    <cellStyle name="Normal 242 3 2 2 2" xfId="28075" xr:uid="{A6DD0DCE-DAB5-4121-AA09-39985F534B18}"/>
    <cellStyle name="Normal 242 3 2 3" xfId="19902" xr:uid="{99F1BA2B-2E55-4DD3-A2A8-936E74B1E0D0}"/>
    <cellStyle name="Normal 242 3 3" xfId="10923" xr:uid="{1DE7C7FE-34A4-4F9A-BA1C-10D25B6002E2}"/>
    <cellStyle name="Normal 242 3 3 2" xfId="25158" xr:uid="{29B086DA-BF3A-4A09-9825-D409798F99DD}"/>
    <cellStyle name="Normal 242 3 4" xfId="16950" xr:uid="{CB469208-2A98-461B-91C5-A5C87F6A6688}"/>
    <cellStyle name="Normal 242 4" xfId="4656" xr:uid="{99C6A0F7-8F2F-4CC5-A25A-D955211488F7}"/>
    <cellStyle name="Normal 242 4 2" xfId="11539" xr:uid="{35D1C170-6DDA-409D-96A2-68B2FEC83FD0}"/>
    <cellStyle name="Normal 242 4 2 2" xfId="25772" xr:uid="{AD2AB864-9E30-44D9-8ACB-87873EB7265C}"/>
    <cellStyle name="Normal 242 4 3" xfId="17584" xr:uid="{2C311250-4FF2-4104-A6C2-91C954A2A2CB}"/>
    <cellStyle name="Normal 242 5" xfId="8162" xr:uid="{EF8B7EE6-4680-43E1-BBEB-5FC4796119D3}"/>
    <cellStyle name="Normal 242 5 2" xfId="22433" xr:uid="{0CF4BED7-FF9F-4047-A5D4-525FBF39C600}"/>
    <cellStyle name="Normal 242 6" xfId="14217" xr:uid="{3E86B4C8-CD56-4241-91AB-A1750AC76F36}"/>
    <cellStyle name="Normal 244" xfId="97" xr:uid="{AA52B88E-B55E-43FF-944C-B9BF0A62EF10}"/>
    <cellStyle name="Normal 244 2" xfId="3334" xr:uid="{69723B18-3689-4E94-BBE4-4FFD08ACA55C}"/>
    <cellStyle name="Normal 244 2 2" xfId="6970" xr:uid="{31543015-D93B-4F2F-9DFE-1DC21EEDD52D}"/>
    <cellStyle name="Normal 244 2 2 2" xfId="13220" xr:uid="{D15BE7B5-70AC-49B6-BB43-75F98EF1F014}"/>
    <cellStyle name="Normal 244 2 2 2 2" xfId="27453" xr:uid="{143D1973-27E5-4450-92E4-9686BB52DCF2}"/>
    <cellStyle name="Normal 244 2 2 3" xfId="19280" xr:uid="{8BF65EAA-231A-4075-AE71-05D88109648D}"/>
    <cellStyle name="Normal 244 2 3" xfId="10302" xr:uid="{DFDB2831-C3B9-4B8C-B47A-E83C9A084EAB}"/>
    <cellStyle name="Normal 244 2 3 2" xfId="24541" xr:uid="{99551E6B-227C-43B9-B259-D3A4FE657AF7}"/>
    <cellStyle name="Normal 244 2 4" xfId="16333" xr:uid="{77A7F9A1-6AAE-461E-8529-72FD6C3AE9D7}"/>
    <cellStyle name="Normal 244 3" xfId="3946" xr:uid="{D6B39274-8C19-4ACF-9D5A-54826F2EE446}"/>
    <cellStyle name="Normal 244 3 2" xfId="7516" xr:uid="{EB71972A-B1C2-42DF-A5C0-D3B2B591546D}"/>
    <cellStyle name="Normal 244 3 2 2" xfId="13766" xr:uid="{CFE39371-59B8-48C1-8CBA-FE4A42E7DA12}"/>
    <cellStyle name="Normal 244 3 2 2 2" xfId="27999" xr:uid="{C9F2092A-C143-4F57-858C-D247117BED26}"/>
    <cellStyle name="Normal 244 3 2 3" xfId="19826" xr:uid="{B4D7AD0D-C36F-41C8-9574-20FD15C1F9B5}"/>
    <cellStyle name="Normal 244 3 3" xfId="10847" xr:uid="{D4FE75E3-FFAC-428A-8851-719A81AA2691}"/>
    <cellStyle name="Normal 244 3 3 2" xfId="25082" xr:uid="{B6630F33-357F-4AE9-AEFF-3EBA9FF0DC2A}"/>
    <cellStyle name="Normal 244 3 4" xfId="16874" xr:uid="{03D33903-046E-402C-9076-9B39C9103BB1}"/>
    <cellStyle name="Normal 244 4" xfId="4499" xr:uid="{24FCCF35-A33D-4F28-9BC4-9E21905ECB20}"/>
    <cellStyle name="Normal 244 4 2" xfId="11397" xr:uid="{43F7A11A-E523-4BF2-ACFC-48FFCB95B595}"/>
    <cellStyle name="Normal 244 4 2 2" xfId="25630" xr:uid="{3A9CA7E9-0F40-4792-996F-11E5BF52540B}"/>
    <cellStyle name="Normal 244 4 3" xfId="17427" xr:uid="{89D4C1D5-D47E-4F6D-8AED-C8FCE5EECD2F}"/>
    <cellStyle name="Normal 244 5" xfId="8033" xr:uid="{AB433466-9E56-48EC-A24F-69A4CED30C3C}"/>
    <cellStyle name="Normal 244 5 2" xfId="22321" xr:uid="{67DF54E6-EC11-43AD-81AF-70483E529268}"/>
    <cellStyle name="Normal 244 6" xfId="14114" xr:uid="{DCF9FE15-A227-4DDE-A78C-E72A8C642003}"/>
    <cellStyle name="Normal 25" xfId="375" xr:uid="{B3B0BE58-9FC8-4788-B15A-350ADBE9617D}"/>
    <cellStyle name="Normal 25 2" xfId="901" xr:uid="{E6478020-9E6C-4D71-A817-3802C4554FF5}"/>
    <cellStyle name="Normal 25 2 2" xfId="2310" xr:uid="{E65C0FF8-2C58-42A8-807A-D57F07E0CC5B}"/>
    <cellStyle name="Normal 25 2 2 2" xfId="31676" xr:uid="{56AD75D5-07B6-4ED5-A0D2-89B78048FDF4}"/>
    <cellStyle name="Normal 25 2 3" xfId="5698" xr:uid="{AF2F3AFF-E975-4ACA-98F5-0A5CC97D16EB}"/>
    <cellStyle name="Normal 25 2 3 2" xfId="9059" xr:uid="{76BFE8A2-A8D8-4972-A185-FDD0EB2E0D65}"/>
    <cellStyle name="Normal 25 2 3 2 2" xfId="23303" xr:uid="{076E7458-E44C-41CD-8C1B-5C45E34ABCE1}"/>
    <cellStyle name="Normal 25 2 3 3" xfId="15073" xr:uid="{2D861FF8-E296-45C4-83F9-8459B16BD29A}"/>
    <cellStyle name="Normal 25 2 4" xfId="1938" xr:uid="{C2D9DB2E-5CCB-473C-A71B-106D77BD1E47}"/>
    <cellStyle name="Normal 25 3" xfId="900" xr:uid="{7BDB18CE-14FA-4B9E-83C1-CEC12278F67E}"/>
    <cellStyle name="Normal 25 3 2" xfId="31677" xr:uid="{4CA9226C-CE2A-4F2A-9645-A3886E8F5371}"/>
    <cellStyle name="Normal 25 4" xfId="2133" xr:uid="{CFFEA898-93E2-46B5-803C-EB8319AC16F4}"/>
    <cellStyle name="Normal 25 4 2" xfId="31678" xr:uid="{1E921572-78E8-44DE-AE4E-7807E42830FF}"/>
    <cellStyle name="Normal 25 5" xfId="2707" xr:uid="{683FD696-B68E-4C3A-B91C-1B4B3878AE1F}"/>
    <cellStyle name="Normal 25 5 2" xfId="6367" xr:uid="{E4F71D7F-83E6-4121-8B25-FCC7B9C7E8F9}"/>
    <cellStyle name="Normal 25 5 2 2" xfId="12619" xr:uid="{99972DA3-68AE-4C4A-85A7-055FE27D9D3F}"/>
    <cellStyle name="Normal 25 5 2 2 2" xfId="26852" xr:uid="{18C1D2AD-927A-4341-B3AF-8FBFA9ACF3C7}"/>
    <cellStyle name="Normal 25 5 2 3" xfId="18679" xr:uid="{C9E88490-DBE6-48CB-96CA-192E0FED9BF7}"/>
    <cellStyle name="Normal 25 5 3" xfId="9698" xr:uid="{0219C7CF-929D-4507-B544-A21A208517C9}"/>
    <cellStyle name="Normal 25 5 3 2" xfId="23938" xr:uid="{D82CF228-33D9-4E15-B862-43F87C287911}"/>
    <cellStyle name="Normal 25 5 4" xfId="15731" xr:uid="{FD46688F-300C-4487-8AC7-46E39E784A5B}"/>
    <cellStyle name="Normal 25 5 5" xfId="31675" xr:uid="{D7126A31-9148-426D-A84C-BB17004B2C0E}"/>
    <cellStyle name="Normal 25 6" xfId="2977" xr:uid="{8FC96604-27A9-4A5F-8618-C3905568237A}"/>
    <cellStyle name="Normal 25 6 2" xfId="6627" xr:uid="{6AF7F515-FEDB-405F-8016-1F5A98D8BD94}"/>
    <cellStyle name="Normal 25 6 2 2" xfId="12877" xr:uid="{2418ED1D-FDA9-4FE3-A60A-3B3723F6842A}"/>
    <cellStyle name="Normal 25 6 2 2 2" xfId="27110" xr:uid="{3FB99DD8-8C82-4AFB-BD4C-C1ECA8836571}"/>
    <cellStyle name="Normal 25 6 2 3" xfId="18937" xr:uid="{E9A8E0FA-FEFB-49F4-A245-DA9B296028C5}"/>
    <cellStyle name="Normal 25 6 3" xfId="9958" xr:uid="{1F96A3D6-3289-4590-9418-FB124B2ABE52}"/>
    <cellStyle name="Normal 25 6 3 2" xfId="24198" xr:uid="{822B1637-600D-46CE-AFFC-2A51B920044C}"/>
    <cellStyle name="Normal 25 6 4" xfId="15991" xr:uid="{E4233CE5-C0DB-46B9-AFD8-D66222983461}"/>
    <cellStyle name="Normal 25 7" xfId="3222" xr:uid="{678B6827-C1DA-447B-902D-32377F2F29BA}"/>
    <cellStyle name="Normal 25 7 2" xfId="6872" xr:uid="{8B7F804C-670F-48FA-8A01-ABCEFD4339B3}"/>
    <cellStyle name="Normal 25 7 2 2" xfId="13122" xr:uid="{126398A9-8D06-420C-B631-109A3C6AE142}"/>
    <cellStyle name="Normal 25 7 2 2 2" xfId="27355" xr:uid="{86FE25AB-91A6-499B-AF99-93DD295AA327}"/>
    <cellStyle name="Normal 25 7 2 3" xfId="19182" xr:uid="{1A7623A4-E8DE-4B9D-A896-78C54DC89A4E}"/>
    <cellStyle name="Normal 25 7 3" xfId="10203" xr:uid="{40714FAB-84B8-4E11-8051-3CED77C2227A}"/>
    <cellStyle name="Normal 25 7 3 2" xfId="24443" xr:uid="{27B9CB11-0922-466F-8C3A-9B4119481793}"/>
    <cellStyle name="Normal 25 7 4" xfId="16236" xr:uid="{A42CC537-BF73-4798-B0B1-9FDDD5015AEB}"/>
    <cellStyle name="Normal 25 8" xfId="5410" xr:uid="{197C2569-017E-4FAB-96AE-1476F9C437A9}"/>
    <cellStyle name="Normal 25 8 2" xfId="8799" xr:uid="{A3C8483A-FB23-47DC-8C9B-0A4C28C55492}"/>
    <cellStyle name="Normal 25 8 2 2" xfId="23043" xr:uid="{548353CB-C8FB-4395-8E94-363AE3B2A64C}"/>
    <cellStyle name="Normal 25 8 3" xfId="14824" xr:uid="{DA029A1B-300B-4ACF-9634-A856B71C3B3A}"/>
    <cellStyle name="Normal 25 9" xfId="1619" xr:uid="{5690FD30-0500-4E5F-B814-45B055B6D2D2}"/>
    <cellStyle name="Normal 252 3" xfId="3312" xr:uid="{0AA70A20-A5C4-416A-8DFF-77C93ECE64CC}"/>
    <cellStyle name="Normal 252 3 2" xfId="3935" xr:uid="{53C40917-7AE4-4A46-BB2B-FF6A71CBF6B3}"/>
    <cellStyle name="Normal 252 3 2 2" xfId="7505" xr:uid="{7B20A1F5-771B-4256-9507-E24786A3003D}"/>
    <cellStyle name="Normal 252 3 2 2 2" xfId="13755" xr:uid="{3CB2FDDF-290E-4B5F-8201-B80CB0EF6CC5}"/>
    <cellStyle name="Normal 252 3 2 2 2 2" xfId="27988" xr:uid="{31DE10C7-B19C-4A76-946E-FF477D7511D1}"/>
    <cellStyle name="Normal 252 3 2 2 3" xfId="19815" xr:uid="{651FB117-6F62-4627-953A-510BBF15B35A}"/>
    <cellStyle name="Normal 252 3 2 3" xfId="10836" xr:uid="{16BF3DCB-B949-4729-B7A2-A4756E457C7C}"/>
    <cellStyle name="Normal 252 3 2 3 2" xfId="25071" xr:uid="{45631E94-60CA-4C8B-8859-CA69F749E19B}"/>
    <cellStyle name="Normal 252 3 2 4" xfId="16863" xr:uid="{108A3F48-2210-4ED6-9CAB-602CCA7A96A7}"/>
    <cellStyle name="Normal 252 3 3" xfId="4485" xr:uid="{BF5D2AED-54EF-4752-A57F-176D39B5BC11}"/>
    <cellStyle name="Normal 252 3 3 2" xfId="11386" xr:uid="{CB18E6F1-C70E-4E97-B4A5-2FCD1A83C553}"/>
    <cellStyle name="Normal 252 3 3 2 2" xfId="25619" xr:uid="{1BED19B3-CABD-4C5D-B300-3E4A969256D4}"/>
    <cellStyle name="Normal 252 3 3 3" xfId="17413" xr:uid="{A7E0E279-7DEF-4947-882F-1DCDE547E4CC}"/>
    <cellStyle name="Normal 252 3 4" xfId="8021" xr:uid="{FB091406-4330-4D46-87E1-AF5B8EA7C5FF}"/>
    <cellStyle name="Normal 252 3 4 2" xfId="22310" xr:uid="{E656A711-D9E1-4565-A299-8F43BC217CDF}"/>
    <cellStyle name="Normal 252 3 5" xfId="14102" xr:uid="{37CE325D-7FBD-400B-9207-B727C2A5E139}"/>
    <cellStyle name="Normal 254" xfId="3309" xr:uid="{DCAD983F-CF4B-4187-A079-8A5A8EE2C15F}"/>
    <cellStyle name="Normal 254 2" xfId="3933" xr:uid="{8940502B-FAC5-4904-938C-97B923EE0F3B}"/>
    <cellStyle name="Normal 254 2 2" xfId="7503" xr:uid="{53EB0E4A-E5EC-469A-A195-47871FB3A1DA}"/>
    <cellStyle name="Normal 254 2 2 2" xfId="13753" xr:uid="{FD54E789-17E4-4B66-8EEC-147F04F2C54E}"/>
    <cellStyle name="Normal 254 2 2 2 2" xfId="27986" xr:uid="{D8D00FF2-0256-4472-9C9A-B7496688A99F}"/>
    <cellStyle name="Normal 254 2 2 3" xfId="19813" xr:uid="{7A8ED716-BBC4-4658-86C8-9CC6683E76E1}"/>
    <cellStyle name="Normal 254 2 3" xfId="10834" xr:uid="{F806A63E-EEC8-46C7-AEED-779283F22B84}"/>
    <cellStyle name="Normal 254 2 3 2" xfId="25069" xr:uid="{E0A9825A-7805-4417-906F-1C2F711E401E}"/>
    <cellStyle name="Normal 254 2 4" xfId="16861" xr:uid="{90572496-BB55-4007-BFBB-24E40D571BC0}"/>
    <cellStyle name="Normal 254 3" xfId="4482" xr:uid="{B987D2B7-5BF4-4C85-9D3B-16BBC077393C}"/>
    <cellStyle name="Normal 254 3 2" xfId="11383" xr:uid="{AAD44A65-AD15-44EC-8212-B06ED1877D40}"/>
    <cellStyle name="Normal 254 3 2 2" xfId="25616" xr:uid="{49727C3D-DB97-4561-A083-3878651C5A10}"/>
    <cellStyle name="Normal 254 3 3" xfId="17410" xr:uid="{DB0A5405-2905-4B5C-A360-0DCEB500C863}"/>
    <cellStyle name="Normal 254 4" xfId="8018" xr:uid="{B6077CF4-2E92-4E50-8760-6CA13F74E205}"/>
    <cellStyle name="Normal 254 4 2" xfId="22307" xr:uid="{7B7F1961-991E-4D15-ADE7-21476259A9B0}"/>
    <cellStyle name="Normal 254 5" xfId="14100" xr:uid="{1ACB99A8-AF30-4A2B-9138-5C7EA078C839}"/>
    <cellStyle name="Normal 26" xfId="418" xr:uid="{89E2914F-442E-4EA7-A3E1-789200B5B8FD}"/>
    <cellStyle name="Normal 26 10" xfId="14196" xr:uid="{AC20962D-6D81-432B-BF17-3F6B94E04C3D}"/>
    <cellStyle name="Normal 26 2" xfId="1939" xr:uid="{46AA5D39-98F3-4162-8557-B4667C62D063}"/>
    <cellStyle name="Normal 26 2 2" xfId="5699" xr:uid="{BABCE012-EBBB-4021-8FE9-B9D817235D96}"/>
    <cellStyle name="Normal 26 2 2 2" xfId="12245" xr:uid="{AAA694EC-C7A6-4ED8-B8DE-F074C9FDD90D}"/>
    <cellStyle name="Normal 26 2 2 2 2" xfId="26478" xr:uid="{708DE617-852C-4991-B5FD-2CB8AA5AF10E}"/>
    <cellStyle name="Normal 26 2 2 3" xfId="18300" xr:uid="{D37F7B74-384C-4C51-91AF-3C94B56CA553}"/>
    <cellStyle name="Normal 26 2 3" xfId="9060" xr:uid="{4D24AF6A-66A7-429A-89C9-C1D5985F72EB}"/>
    <cellStyle name="Normal 26 2 3 2" xfId="23304" xr:uid="{CD7C3104-E09C-4414-B69F-D296E1B4536F}"/>
    <cellStyle name="Normal 26 2 4" xfId="15074" xr:uid="{8FF9DDEC-17E8-4BEE-BED4-4606610E05F3}"/>
    <cellStyle name="Normal 26 2 5" xfId="31680" xr:uid="{034C56E0-DEE8-44F1-B9BF-603245B6A915}"/>
    <cellStyle name="Normal 26 3" xfId="2708" xr:uid="{5CDDA76F-8E6C-46A4-99B9-95163F87AFFB}"/>
    <cellStyle name="Normal 26 3 2" xfId="6368" xr:uid="{933B9259-15BE-4456-B46C-B66DAA38556A}"/>
    <cellStyle name="Normal 26 3 2 2" xfId="12620" xr:uid="{3825D66C-1A84-4680-ACA2-FB5C81688AE8}"/>
    <cellStyle name="Normal 26 3 2 2 2" xfId="26853" xr:uid="{C4EBBC8A-3F80-4364-A7A5-9A5A04C1E030}"/>
    <cellStyle name="Normal 26 3 2 3" xfId="18680" xr:uid="{3E612FB9-ADD4-4655-8633-C4C904D96B91}"/>
    <cellStyle name="Normal 26 3 3" xfId="9699" xr:uid="{46D3115B-5F14-4FA6-9F90-1C7328D3AF33}"/>
    <cellStyle name="Normal 26 3 3 2" xfId="23939" xr:uid="{61197ED3-61C8-41E6-8BB9-51FF07097743}"/>
    <cellStyle name="Normal 26 3 4" xfId="15732" xr:uid="{549AD7AD-21ED-4C95-BB87-74148791E2A5}"/>
    <cellStyle name="Normal 26 3 5" xfId="31681" xr:uid="{B347D10A-7CBE-4AE0-BF54-2C12EBCF18E5}"/>
    <cellStyle name="Normal 26 4" xfId="2978" xr:uid="{94015817-340E-4765-B34D-6DB35D965915}"/>
    <cellStyle name="Normal 26 4 2" xfId="6628" xr:uid="{2E76CBEF-D323-4F38-A700-C200229A36CE}"/>
    <cellStyle name="Normal 26 4 2 2" xfId="12878" xr:uid="{2E8D61D6-B447-46C8-9C58-FCC5724C4618}"/>
    <cellStyle name="Normal 26 4 2 2 2" xfId="27111" xr:uid="{1F93E0CC-2E9C-413E-9198-810951317EAF}"/>
    <cellStyle name="Normal 26 4 2 3" xfId="18938" xr:uid="{9FA43ED6-9E8A-4F50-8F10-E293B7E8623E}"/>
    <cellStyle name="Normal 26 4 3" xfId="9959" xr:uid="{0CF165AB-77CA-4981-B843-40A478748B71}"/>
    <cellStyle name="Normal 26 4 3 2" xfId="24199" xr:uid="{92097A1A-B12E-49D8-AFDC-8C1FA40DA283}"/>
    <cellStyle name="Normal 26 4 4" xfId="15992" xr:uid="{254D2BA9-866F-4EF2-AFF8-A98DE3464CDF}"/>
    <cellStyle name="Normal 26 4 5" xfId="31682" xr:uid="{BCB491FA-76EA-4C40-AD18-5188820153B2}"/>
    <cellStyle name="Normal 26 5" xfId="3223" xr:uid="{B53931A9-D054-42B0-BC9A-1AD0FA554EF6}"/>
    <cellStyle name="Normal 26 5 2" xfId="6873" xr:uid="{F1F7DA4B-8B84-4D36-BED8-4C839B156C5E}"/>
    <cellStyle name="Normal 26 5 2 2" xfId="13123" xr:uid="{18284979-FFF1-4072-99B8-FE5273AB28E1}"/>
    <cellStyle name="Normal 26 5 2 2 2" xfId="27356" xr:uid="{909731F5-12B5-43FE-8E27-C35BF4680E12}"/>
    <cellStyle name="Normal 26 5 2 3" xfId="19183" xr:uid="{B97975FD-23B7-4E5A-9E74-6FE83ED0FA7F}"/>
    <cellStyle name="Normal 26 5 3" xfId="10204" xr:uid="{4302C631-FC84-4E13-ABDD-3A9B49BB02AB}"/>
    <cellStyle name="Normal 26 5 3 2" xfId="24444" xr:uid="{00503E7C-BCDA-4F85-9087-302A97B9748A}"/>
    <cellStyle name="Normal 26 5 4" xfId="16237" xr:uid="{89597000-4943-4B78-8BEF-85854C48CC2B}"/>
    <cellStyle name="Normal 26 5 5" xfId="31679" xr:uid="{1F6C9A49-0E9D-4135-9932-FF599C7EB158}"/>
    <cellStyle name="Normal 26 6" xfId="3392" xr:uid="{FCD4B1D1-6460-456A-B3ED-D0980D50800D}"/>
    <cellStyle name="Normal 26 6 2" xfId="7027" xr:uid="{26526A77-9F77-4020-B5CD-E89301F16972}"/>
    <cellStyle name="Normal 26 6 2 2" xfId="13277" xr:uid="{B310402B-7C09-4609-9FAC-C08A1A81C5C5}"/>
    <cellStyle name="Normal 26 6 2 2 2" xfId="27510" xr:uid="{42BE2C94-7158-4CE4-9217-DC0051B1C637}"/>
    <cellStyle name="Normal 26 6 2 3" xfId="19337" xr:uid="{AC3F2697-2DDB-408D-B1B7-53A45B6C2A1E}"/>
    <cellStyle name="Normal 26 6 3" xfId="10359" xr:uid="{732F5D22-A05C-48F5-A505-B37E6E18D938}"/>
    <cellStyle name="Normal 26 6 3 2" xfId="24598" xr:uid="{5AAAA000-19AD-4D66-8657-13332474D24C}"/>
    <cellStyle name="Normal 26 6 4" xfId="16390" xr:uid="{01453943-8353-453D-9CCB-10E71526B5D9}"/>
    <cellStyle name="Normal 26 7" xfId="4003" xr:uid="{36949273-3F99-478B-8776-225FD823AC28}"/>
    <cellStyle name="Normal 26 7 2" xfId="7573" xr:uid="{7FC68617-ADA0-41B8-B2D3-11D82D70CC21}"/>
    <cellStyle name="Normal 26 7 2 2" xfId="13823" xr:uid="{825BD073-DBF8-4AAA-9325-FC8CDB38CCBE}"/>
    <cellStyle name="Normal 26 7 2 2 2" xfId="28056" xr:uid="{3A0DC458-94BD-4573-B65D-62174B96938C}"/>
    <cellStyle name="Normal 26 7 2 3" xfId="19883" xr:uid="{A42107ED-9412-4D90-99B3-A00278EC8DAE}"/>
    <cellStyle name="Normal 26 7 3" xfId="10904" xr:uid="{7F4F50F4-A2B6-4D30-93CE-877B5C3BE0E3}"/>
    <cellStyle name="Normal 26 7 3 2" xfId="25139" xr:uid="{696A0196-6B76-4A0A-A4BF-1FB353DBD859}"/>
    <cellStyle name="Normal 26 7 4" xfId="16931" xr:uid="{8D30492C-2D83-4E8B-BD1E-43D52084F816}"/>
    <cellStyle name="Normal 26 8" xfId="4630" xr:uid="{84339B93-ED16-4E13-AA7E-7942F07BE96E}"/>
    <cellStyle name="Normal 26 8 2" xfId="11514" xr:uid="{570CEBF5-73FE-4001-83C1-BF63B0A2B37C}"/>
    <cellStyle name="Normal 26 8 2 2" xfId="25747" xr:uid="{9BD56340-130E-4EC0-B004-EEF3ED51BF6D}"/>
    <cellStyle name="Normal 26 8 3" xfId="17558" xr:uid="{85856659-3E6C-4E1A-BD0D-0346AEDA6C44}"/>
    <cellStyle name="Normal 26 9" xfId="8139" xr:uid="{B4AB4B85-D3E9-465B-9AF9-57207262A19C}"/>
    <cellStyle name="Normal 26 9 2" xfId="22410" xr:uid="{19FB0382-1EE4-4DE0-88BE-7D7AA2B93D9B}"/>
    <cellStyle name="Normal 27" xfId="76" xr:uid="{82FE7407-A42A-4DC9-ADBD-1C25C09A7C51}"/>
    <cellStyle name="Normal 27 2" xfId="1942" xr:uid="{CF5751E5-C255-4BA5-9C82-783BE479CF39}"/>
    <cellStyle name="Normal 27 2 2" xfId="5702" xr:uid="{ADCA0C70-3B20-46F2-AFA7-6FB764759BBB}"/>
    <cellStyle name="Normal 27 2 2 2" xfId="12248" xr:uid="{E4FEB105-6950-4FB2-B9C5-5C83D40D434A}"/>
    <cellStyle name="Normal 27 2 2 2 2" xfId="26481" xr:uid="{8ACE58D1-86DB-41D2-B32B-051E36FECF5E}"/>
    <cellStyle name="Normal 27 2 2 3" xfId="18303" xr:uid="{0D91924F-746A-42D1-BDFC-43B07675C7F5}"/>
    <cellStyle name="Normal 27 2 2 4" xfId="31685" xr:uid="{46859549-A757-496A-A7DE-FD3EECA623D8}"/>
    <cellStyle name="Normal 27 2 3" xfId="9063" xr:uid="{D4BCDAF8-D271-4A85-88D0-11E153DD0BE3}"/>
    <cellStyle name="Normal 27 2 3 2" xfId="23307" xr:uid="{723427A0-4E50-4DBE-930A-75E194AED08C}"/>
    <cellStyle name="Normal 27 2 4" xfId="15077" xr:uid="{53662C16-082E-4996-B168-78019C6305CA}"/>
    <cellStyle name="Normal 27 2 5" xfId="31684" xr:uid="{BF9D3D7D-FC65-488E-AA5B-92810F151C26}"/>
    <cellStyle name="Normal 27 3" xfId="1751" xr:uid="{B61C4F11-3B8F-4C7D-A809-FEFF60768F02}"/>
    <cellStyle name="Normal 27 3 2" xfId="31686" xr:uid="{4CD46216-69A3-45A0-9D1E-EAC157E4C993}"/>
    <cellStyle name="Normal 27 4" xfId="253" xr:uid="{6148966B-E53D-459A-9FC7-030884A0AC15}"/>
    <cellStyle name="Normal 27 5" xfId="2710" xr:uid="{CD633988-C0F1-4AD6-B302-0ABD7E360A14}"/>
    <cellStyle name="Normal 27 5 2" xfId="6370" xr:uid="{EBD2A346-BC6F-41A1-B915-5469D7D6AE7B}"/>
    <cellStyle name="Normal 27 5 2 2" xfId="12622" xr:uid="{2E82FF17-03D4-40A0-8870-CF0FF3289286}"/>
    <cellStyle name="Normal 27 5 2 2 2" xfId="26855" xr:uid="{C5F1321B-4DC8-44B2-AB0E-8FD4DFF26523}"/>
    <cellStyle name="Normal 27 5 2 3" xfId="18682" xr:uid="{D9F2F193-9C86-493D-81AE-D62026A98452}"/>
    <cellStyle name="Normal 27 5 3" xfId="9701" xr:uid="{9353AA82-6486-436A-891B-2AD776ED67EE}"/>
    <cellStyle name="Normal 27 5 3 2" xfId="23941" xr:uid="{5753053B-D406-4646-B439-87EF0C82CFB5}"/>
    <cellStyle name="Normal 27 5 4" xfId="15734" xr:uid="{B7CEFF9B-CD2A-4347-B361-03887A920EF5}"/>
    <cellStyle name="Normal 27 5 5" xfId="31683" xr:uid="{3630FDBC-4BF7-4EA2-93E3-6BCE7BA6DF14}"/>
    <cellStyle name="Normal 27 6" xfId="2980" xr:uid="{675CF831-F474-4F6E-8B22-15F8C799C12C}"/>
    <cellStyle name="Normal 27 6 2" xfId="6630" xr:uid="{9C219CE5-F549-49F0-BE45-9A455577CB01}"/>
    <cellStyle name="Normal 27 6 2 2" xfId="12880" xr:uid="{ED10B361-8793-46CB-BC62-2F8EDD4FD66E}"/>
    <cellStyle name="Normal 27 6 2 2 2" xfId="27113" xr:uid="{248C9554-BF56-4DCE-9871-80B025B7B224}"/>
    <cellStyle name="Normal 27 6 2 3" xfId="18940" xr:uid="{D3A9DC30-5AF2-4612-A010-9C2300910328}"/>
    <cellStyle name="Normal 27 6 3" xfId="9961" xr:uid="{7B13A862-A63D-4C06-A982-03C46BE02DFF}"/>
    <cellStyle name="Normal 27 6 3 2" xfId="24201" xr:uid="{CFA196FB-58C9-47DD-98BC-4EB839F5BCF8}"/>
    <cellStyle name="Normal 27 6 4" xfId="15994" xr:uid="{015784EF-8C40-49F7-AF94-363E72904045}"/>
    <cellStyle name="Normal 27 7" xfId="3225" xr:uid="{A66A1B07-D8A0-4930-8F02-8C906B9E32EC}"/>
    <cellStyle name="Normal 27 7 2" xfId="6875" xr:uid="{A4C57415-D287-42A1-9AF7-7C4DA01E1801}"/>
    <cellStyle name="Normal 27 7 2 2" xfId="13125" xr:uid="{8ED00A84-EB9A-4175-8D20-4C1A6A2A46F8}"/>
    <cellStyle name="Normal 27 7 2 2 2" xfId="27358" xr:uid="{2C1AA4C1-5D79-41D1-B455-95FCA763747C}"/>
    <cellStyle name="Normal 27 7 2 3" xfId="19185" xr:uid="{453198B0-BD92-4C4C-9773-179B44E02BFE}"/>
    <cellStyle name="Normal 27 7 3" xfId="10206" xr:uid="{35FFFC39-BFBA-42A2-BDEE-71898922DF2D}"/>
    <cellStyle name="Normal 27 7 3 2" xfId="24446" xr:uid="{BA3C2180-4B46-4831-8F54-1C590D07BCF7}"/>
    <cellStyle name="Normal 27 7 4" xfId="16239" xr:uid="{B666EE3E-C021-4EBF-9C1B-57A5381EB7A6}"/>
    <cellStyle name="Normal 27 8" xfId="5413" xr:uid="{01ECD262-3A9B-42D7-892B-48DEAF374375}"/>
    <cellStyle name="Normal 27 8 2" xfId="8801" xr:uid="{C9F45D33-92EC-4F54-A1E9-F6F4ED08326C}"/>
    <cellStyle name="Normal 27 8 2 2" xfId="23045" xr:uid="{BF8E255D-E413-487D-B6CD-80F6148B0A1D}"/>
    <cellStyle name="Normal 27 8 3" xfId="14826" xr:uid="{3B45BBBD-CB5E-4261-B120-4DB273C2B714}"/>
    <cellStyle name="Normal 27 9" xfId="1622" xr:uid="{DB18896E-905E-4393-9981-00E56308A940}"/>
    <cellStyle name="Normal 28" xfId="594" xr:uid="{5456184F-5F44-40A9-9F6C-C5711E40ED96}"/>
    <cellStyle name="Normal 28 10" xfId="14277" xr:uid="{0A986EA6-3982-4C98-A954-FC49C6EF7F2B}"/>
    <cellStyle name="Normal 28 2" xfId="1944" xr:uid="{DF758BCD-F087-44E2-9DF5-4AD91F5B3CA8}"/>
    <cellStyle name="Normal 28 2 2" xfId="5704" xr:uid="{2290B7E6-9644-4E6F-ABB1-13B313825023}"/>
    <cellStyle name="Normal 28 2 2 2" xfId="12250" xr:uid="{9250570E-2D7A-4ECD-A28C-5BEA7DDD1C07}"/>
    <cellStyle name="Normal 28 2 2 2 2" xfId="26483" xr:uid="{5CD651C7-7622-4402-A6F6-4AF0F290D781}"/>
    <cellStyle name="Normal 28 2 2 3" xfId="18305" xr:uid="{682150F2-BFB2-4ABB-B1F9-4EDACACB4DCA}"/>
    <cellStyle name="Normal 28 2 3" xfId="9065" xr:uid="{7EEC42DC-986D-4C75-982C-9B69DEA0ED6A}"/>
    <cellStyle name="Normal 28 2 3 2" xfId="23309" xr:uid="{75843CDE-93CC-4DA3-8F74-A75FE0DBBDD3}"/>
    <cellStyle name="Normal 28 2 4" xfId="15079" xr:uid="{04DBB127-2E57-4B74-BB12-5840A8422890}"/>
    <cellStyle name="Normal 28 2 5" xfId="31688" xr:uid="{E6053F08-DE0E-420A-878E-994386C3DDBB}"/>
    <cellStyle name="Normal 28 3" xfId="2712" xr:uid="{42C006A8-918B-4C33-9255-2F3730DF5C3D}"/>
    <cellStyle name="Normal 28 3 2" xfId="6372" xr:uid="{2732238E-AD74-41BE-8664-E2D1EEFE70C6}"/>
    <cellStyle name="Normal 28 3 2 2" xfId="12624" xr:uid="{9D34114E-2F7C-4C32-BF5C-A1DC0CBCCF30}"/>
    <cellStyle name="Normal 28 3 2 2 2" xfId="26857" xr:uid="{DFA0CB10-EF74-43D5-ACF5-FF85BEA47EC0}"/>
    <cellStyle name="Normal 28 3 2 3" xfId="18684" xr:uid="{2BEB77E2-92AD-4791-A298-901B6B12DDC7}"/>
    <cellStyle name="Normal 28 3 3" xfId="9703" xr:uid="{4DF29C03-B217-44AD-9C0C-63B6B350175A}"/>
    <cellStyle name="Normal 28 3 3 2" xfId="23943" xr:uid="{78CDA650-7947-451C-A130-1ED4A1825F16}"/>
    <cellStyle name="Normal 28 3 4" xfId="15736" xr:uid="{2E4E09D7-6B38-4523-9F1B-50C4FFDD2FC1}"/>
    <cellStyle name="Normal 28 3 5" xfId="31689" xr:uid="{A979906D-1CA4-42E8-B566-D2E2C27074B4}"/>
    <cellStyle name="Normal 28 4" xfId="2982" xr:uid="{F077BCE9-2557-46B5-9E33-8509EE31EF09}"/>
    <cellStyle name="Normal 28 4 2" xfId="6632" xr:uid="{86A653A9-E801-4219-8797-E25760C1F3CE}"/>
    <cellStyle name="Normal 28 4 2 2" xfId="12882" xr:uid="{B7DB2412-4DA8-4EA3-82DB-2BDD0ACB25E3}"/>
    <cellStyle name="Normal 28 4 2 2 2" xfId="27115" xr:uid="{A042613E-3F06-4317-A66B-618578BDA97C}"/>
    <cellStyle name="Normal 28 4 2 3" xfId="18942" xr:uid="{BFD1BC23-FCD2-41A7-9A4E-F0A7783C3F0D}"/>
    <cellStyle name="Normal 28 4 3" xfId="9963" xr:uid="{6D17BCC6-E81E-4157-B980-857080916AB8}"/>
    <cellStyle name="Normal 28 4 3 2" xfId="24203" xr:uid="{2925FC9A-F1FC-4273-9BF7-ED9B40E3E5DF}"/>
    <cellStyle name="Normal 28 4 4" xfId="15996" xr:uid="{34B1DF2D-4B13-45E3-A2A5-AFAFCDE1DEBE}"/>
    <cellStyle name="Normal 28 4 5" xfId="31690" xr:uid="{F7157178-2DDF-4ECF-869F-91F4BB1E1513}"/>
    <cellStyle name="Normal 28 5" xfId="3227" xr:uid="{16D665F7-4F65-469E-BB4C-5421D34BB3BA}"/>
    <cellStyle name="Normal 28 5 2" xfId="6877" xr:uid="{05830056-634F-4DBC-94B7-E32FED6F932B}"/>
    <cellStyle name="Normal 28 5 2 2" xfId="13127" xr:uid="{4584D0A4-9E0C-4473-A1AA-B132CF9A48FB}"/>
    <cellStyle name="Normal 28 5 2 2 2" xfId="27360" xr:uid="{886F0309-1BFD-4F68-9A73-0196592421B1}"/>
    <cellStyle name="Normal 28 5 2 3" xfId="19187" xr:uid="{D4708F0E-59B4-4526-9879-FA7A3B586E75}"/>
    <cellStyle name="Normal 28 5 3" xfId="10208" xr:uid="{E820B77C-E8D5-455E-9C00-5A48CE1DC1F9}"/>
    <cellStyle name="Normal 28 5 3 2" xfId="24448" xr:uid="{7281E6D2-C6B3-4A4C-B881-F15E764179A7}"/>
    <cellStyle name="Normal 28 5 4" xfId="16241" xr:uid="{96C06286-FC41-4F4F-AC6D-255BF2B7666B}"/>
    <cellStyle name="Normal 28 5 5" xfId="31687" xr:uid="{CFAE6CF0-645C-4A62-927C-22554343D8FC}"/>
    <cellStyle name="Normal 28 6" xfId="3468" xr:uid="{73AE8204-D24C-43B0-B9CF-7744BAB48F88}"/>
    <cellStyle name="Normal 28 6 2" xfId="7102" xr:uid="{57D60701-14DE-4EA5-8DD3-48891F09582A}"/>
    <cellStyle name="Normal 28 6 2 2" xfId="13352" xr:uid="{A0C73917-69FE-45C4-9FCC-2DF5938AF4CB}"/>
    <cellStyle name="Normal 28 6 2 2 2" xfId="27585" xr:uid="{320D23E1-0E7D-4E49-8EC5-4957954995BA}"/>
    <cellStyle name="Normal 28 6 2 3" xfId="19412" xr:uid="{53322600-449F-45AF-891A-C63D4D81BD69}"/>
    <cellStyle name="Normal 28 6 3" xfId="10434" xr:uid="{FB9E714B-D1A2-438B-96BC-751916C4AF75}"/>
    <cellStyle name="Normal 28 6 3 2" xfId="24673" xr:uid="{31833371-C1E5-484A-9E4A-2B6AD2316FCD}"/>
    <cellStyle name="Normal 28 6 4" xfId="16465" xr:uid="{E27B02E8-CADC-40E7-AB72-DE763A8D064B}"/>
    <cellStyle name="Normal 28 7" xfId="4078" xr:uid="{7858E941-FAFA-4380-9B2C-32E66D9E87B4}"/>
    <cellStyle name="Normal 28 7 2" xfId="7648" xr:uid="{3AE835BA-F951-48AE-9041-0A2D6F0D0365}"/>
    <cellStyle name="Normal 28 7 2 2" xfId="13898" xr:uid="{6AC8631D-B7B8-4AED-B209-19F36FC79678}"/>
    <cellStyle name="Normal 28 7 2 2 2" xfId="28131" xr:uid="{DAA2CEAF-F479-49F0-858C-89D9B5A758DD}"/>
    <cellStyle name="Normal 28 7 2 3" xfId="19958" xr:uid="{AAC6B8CE-FF46-4AD5-BD9B-D49D656C246C}"/>
    <cellStyle name="Normal 28 7 3" xfId="10979" xr:uid="{6D5E5E01-B956-4F5B-B098-FD17FA0B8EAE}"/>
    <cellStyle name="Normal 28 7 3 2" xfId="25214" xr:uid="{18F2D338-E0C8-4826-AD71-77BB90402258}"/>
    <cellStyle name="Normal 28 7 4" xfId="17006" xr:uid="{F1B00950-3D96-4433-A74F-AAC5D99EE109}"/>
    <cellStyle name="Normal 28 8" xfId="4739" xr:uid="{A80C2EFB-FC08-4979-8613-D341D0E13AB6}"/>
    <cellStyle name="Normal 28 8 2" xfId="11620" xr:uid="{FF94A65D-82BF-4A1E-8BF7-55661997C710}"/>
    <cellStyle name="Normal 28 8 2 2" xfId="25853" xr:uid="{37D20EAA-6A68-449F-B070-09E531AF3994}"/>
    <cellStyle name="Normal 28 8 3" xfId="17667" xr:uid="{F520A6D4-1813-44A7-941A-19E926433D14}"/>
    <cellStyle name="Normal 28 9" xfId="8232" xr:uid="{F63171A9-9A64-4F7F-9CC4-E00BEA5E6D67}"/>
    <cellStyle name="Normal 28 9 2" xfId="22501" xr:uid="{F8DC78F8-B81D-40A5-B9F7-C0AC469646EB}"/>
    <cellStyle name="Normal 29" xfId="847" xr:uid="{9A760803-B378-440A-BB75-33B2FF09CBEB}"/>
    <cellStyle name="Normal 29 10" xfId="14383" xr:uid="{DB64FF80-441C-4D5A-8E8A-42D555D2CD79}"/>
    <cellStyle name="Normal 29 2" xfId="1954" xr:uid="{7687C5A9-4E48-4A9D-BA79-48017E8DC0C4}"/>
    <cellStyle name="Normal 29 2 2" xfId="5713" xr:uid="{A30F5114-FA24-4B18-BD92-537BD4F7402A}"/>
    <cellStyle name="Normal 29 2 2 2" xfId="12257" xr:uid="{B9EEFDE9-E9BD-45D8-BB9B-F5A073C1B1A6}"/>
    <cellStyle name="Normal 29 2 2 2 2" xfId="26490" xr:uid="{474A7A68-8537-487E-897E-C91A2AB2C09D}"/>
    <cellStyle name="Normal 29 2 2 3" xfId="18312" xr:uid="{5389D7BD-15C7-4DB6-A13D-281EB6ED2AE5}"/>
    <cellStyle name="Normal 29 2 2 4" xfId="31693" xr:uid="{E3820E64-D6FB-45B4-BD3A-AB0FB671B586}"/>
    <cellStyle name="Normal 29 2 3" xfId="9073" xr:uid="{A416034D-84E5-479F-83F4-53B740E51936}"/>
    <cellStyle name="Normal 29 2 3 2" xfId="23317" xr:uid="{7FA22432-75B1-4371-86E8-B5A93599437A}"/>
    <cellStyle name="Normal 29 2 4" xfId="15087" xr:uid="{6B537FB7-A521-4EBE-877C-EB455FBE7D8E}"/>
    <cellStyle name="Normal 29 2 5" xfId="31692" xr:uid="{35482E9F-C3A8-4602-937F-DEF19E2E1291}"/>
    <cellStyle name="Normal 29 3" xfId="2720" xr:uid="{55C92C5D-3C35-4F8F-9FE1-726DB6D80862}"/>
    <cellStyle name="Normal 29 3 2" xfId="6380" xr:uid="{9FC79606-DD3C-480C-B29B-48997B8B2DA4}"/>
    <cellStyle name="Normal 29 3 2 2" xfId="12632" xr:uid="{47215DD8-D0DE-4EBE-994A-0C4E7D42A867}"/>
    <cellStyle name="Normal 29 3 2 2 2" xfId="26865" xr:uid="{AF99C5DD-BDFF-48C6-9361-FDDD88CB65F4}"/>
    <cellStyle name="Normal 29 3 2 3" xfId="18692" xr:uid="{4F5D0580-3CDB-43B2-8357-8BF6C7E40C57}"/>
    <cellStyle name="Normal 29 3 3" xfId="9711" xr:uid="{BBC0D13C-21CB-4D1A-8911-D9351493D9BD}"/>
    <cellStyle name="Normal 29 3 3 2" xfId="23951" xr:uid="{9DED479C-4B9A-4C58-979D-5E404046295A}"/>
    <cellStyle name="Normal 29 3 4" xfId="15744" xr:uid="{C9F508C5-F805-4349-BDE9-1E7B40FBA3D1}"/>
    <cellStyle name="Normal 29 3 5" xfId="31694" xr:uid="{AF6309FF-EF7E-4371-986F-B6A0AB2AD5E3}"/>
    <cellStyle name="Normal 29 4" xfId="2990" xr:uid="{78E4EF5F-269C-4454-A22A-B11D4B67E7C4}"/>
    <cellStyle name="Normal 29 4 2" xfId="6640" xr:uid="{31374A20-5225-4EC6-846A-7AFE4F943732}"/>
    <cellStyle name="Normal 29 4 2 2" xfId="12890" xr:uid="{6E58223B-5223-4131-9847-73AF952617F8}"/>
    <cellStyle name="Normal 29 4 2 2 2" xfId="27123" xr:uid="{1CE33A2B-819F-445D-BB0C-A354440A62B8}"/>
    <cellStyle name="Normal 29 4 2 3" xfId="18950" xr:uid="{75F79CC4-E9B3-440D-AD16-9255E6565D80}"/>
    <cellStyle name="Normal 29 4 3" xfId="9971" xr:uid="{A77E97A9-4B88-4995-BBCA-F04F8F78D33B}"/>
    <cellStyle name="Normal 29 4 3 2" xfId="24211" xr:uid="{C371755C-F15A-42CC-A9CB-EEEBB615769C}"/>
    <cellStyle name="Normal 29 4 4" xfId="16004" xr:uid="{B2C01F3C-938F-4326-B21B-5DBDCC86407A}"/>
    <cellStyle name="Normal 29 4 5" xfId="31691" xr:uid="{D247A3D8-7F57-45B9-B872-7EB94FB43CEC}"/>
    <cellStyle name="Normal 29 5" xfId="3235" xr:uid="{1CA7095D-5797-41BE-869C-F95F4A6220C2}"/>
    <cellStyle name="Normal 29 5 2" xfId="6885" xr:uid="{1A24F1C3-C129-4273-935C-E11B834F8A03}"/>
    <cellStyle name="Normal 29 5 2 2" xfId="13135" xr:uid="{5119002E-6884-4238-BF92-C62EA5F8EF6D}"/>
    <cellStyle name="Normal 29 5 2 2 2" xfId="27368" xr:uid="{11A0E9B3-AF84-4295-9FE2-CDA2718C1C60}"/>
    <cellStyle name="Normal 29 5 2 3" xfId="19195" xr:uid="{7012C573-4665-4E6D-8156-8019068A2F01}"/>
    <cellStyle name="Normal 29 5 3" xfId="10216" xr:uid="{3A99C187-12A0-4F3A-8B30-F7C52EDB674C}"/>
    <cellStyle name="Normal 29 5 3 2" xfId="24456" xr:uid="{1D45AC8A-D105-4647-B4D2-7194A43D8299}"/>
    <cellStyle name="Normal 29 5 4" xfId="16249" xr:uid="{373EAF36-56DF-4C66-8443-AF16308B1D01}"/>
    <cellStyle name="Normal 29 6" xfId="3538" xr:uid="{7FB89A97-31A1-4B41-BDF2-EF19406F4421}"/>
    <cellStyle name="Normal 29 6 2" xfId="7172" xr:uid="{5B841A15-CE91-4144-9447-DA773D389F8B}"/>
    <cellStyle name="Normal 29 6 2 2" xfId="13422" xr:uid="{084ECE10-0EDF-49E3-9CFF-3EFF3E2DF239}"/>
    <cellStyle name="Normal 29 6 2 2 2" xfId="27655" xr:uid="{90A83FFC-9367-4928-AE3F-BDC75998E724}"/>
    <cellStyle name="Normal 29 6 2 3" xfId="19482" xr:uid="{1B993374-93FA-495F-ADD2-621C16178AB2}"/>
    <cellStyle name="Normal 29 6 3" xfId="10504" xr:uid="{380719E6-DB0F-48B3-8A8F-042303ABF31F}"/>
    <cellStyle name="Normal 29 6 3 2" xfId="24743" xr:uid="{C5A7F3F0-A0AF-47EA-9E2E-9A69E841AEFB}"/>
    <cellStyle name="Normal 29 6 4" xfId="16535" xr:uid="{9E6F1DE9-4818-44D6-AD19-E12A82493830}"/>
    <cellStyle name="Normal 29 7" xfId="4148" xr:uid="{EEBAE9C7-225B-4861-831E-5253FE5A7D40}"/>
    <cellStyle name="Normal 29 7 2" xfId="7718" xr:uid="{A0B016EA-F44D-45AA-B720-FBB8AE801C2C}"/>
    <cellStyle name="Normal 29 7 2 2" xfId="13968" xr:uid="{EB30A69D-5437-4544-8D2F-C9091FAD768F}"/>
    <cellStyle name="Normal 29 7 2 2 2" xfId="28201" xr:uid="{DD21AD18-D83E-423C-87EE-F82ED7F18EBD}"/>
    <cellStyle name="Normal 29 7 2 3" xfId="20028" xr:uid="{8D4EBB30-85F6-47D5-83F2-F4BAEECDA7B8}"/>
    <cellStyle name="Normal 29 7 3" xfId="11049" xr:uid="{16A782D1-5DD9-4CB5-B574-19BB35C48CED}"/>
    <cellStyle name="Normal 29 7 3 2" xfId="25284" xr:uid="{C106FDBE-CE8F-44B5-9EC7-79B41062A253}"/>
    <cellStyle name="Normal 29 7 4" xfId="17076" xr:uid="{34B99029-6686-42AC-AB89-A94955EB8363}"/>
    <cellStyle name="Normal 29 8" xfId="4865" xr:uid="{78F10F75-2FF3-4C9F-86DF-4ACB5004E4F9}"/>
    <cellStyle name="Normal 29 8 2" xfId="11743" xr:uid="{79D04BCF-1635-4EE1-AC9A-0D20A096DC5B}"/>
    <cellStyle name="Normal 29 8 2 2" xfId="25976" xr:uid="{BC745C02-51F1-4B4A-BB8F-2007936C0770}"/>
    <cellStyle name="Normal 29 8 3" xfId="17793" xr:uid="{B8842EB2-BBDA-4427-982B-BAB65B069BDD}"/>
    <cellStyle name="Normal 29 9" xfId="8337" xr:uid="{8285DB86-2D70-4484-8207-9CD8A3DF5D29}"/>
    <cellStyle name="Normal 29 9 2" xfId="22593" xr:uid="{12631D7A-614D-42F5-A0B0-BDA93358A29B}"/>
    <cellStyle name="Normal 3" xfId="16" xr:uid="{08485F5D-F89F-4204-8F05-7CD3EC38C3F9}"/>
    <cellStyle name="Normal 3 10" xfId="79" xr:uid="{723319D9-0B4F-4B3E-82EC-83D5486DC5F7}"/>
    <cellStyle name="Normal 3 11" xfId="74" xr:uid="{603B5E6D-0EA1-43FF-A496-B48183BC8765}"/>
    <cellStyle name="Normal 3 2" xfId="6" xr:uid="{333395A5-CAD5-47B0-B0DB-27A7D04FA004}"/>
    <cellStyle name="Normal 3 2 2" xfId="65" xr:uid="{D632264C-84B8-42DE-B9E9-EB7AF9A85035}"/>
    <cellStyle name="Normal 3 2 2 10" xfId="8137" xr:uid="{A9877E4D-88AF-49C4-84D7-3E427D225730}"/>
    <cellStyle name="Normal 3 2 2 10 2" xfId="22408" xr:uid="{C2FFC9AA-4209-48FF-B003-4ACF901C2745}"/>
    <cellStyle name="Normal 3 2 2 11" xfId="14194" xr:uid="{9319BBC3-85F7-4B55-AA73-5E3098D50D5D}"/>
    <cellStyle name="Normal 3 2 2 2" xfId="663" xr:uid="{7283AA2E-4B47-495D-979C-61742B24E43C}"/>
    <cellStyle name="Normal 3 2 2 2 2" xfId="2249" xr:uid="{A40E8BDC-4239-42D4-8AEF-4A6FC63BC664}"/>
    <cellStyle name="Normal 3 2 2 2 2 2" xfId="31697" xr:uid="{6EAC01C7-4AF6-49FF-A009-73780399B7C8}"/>
    <cellStyle name="Normal 3 2 2 2 3" xfId="5506" xr:uid="{0AE48820-D04A-4C0C-96FD-B6E54222F849}"/>
    <cellStyle name="Normal 3 2 2 2 3 2" xfId="8875" xr:uid="{2B46E18D-A8AD-4505-AE38-EE729996AE5F}"/>
    <cellStyle name="Normal 3 2 2 2 3 2 2" xfId="23119" xr:uid="{21DB216A-A932-4F50-B141-97B443C7EFB4}"/>
    <cellStyle name="Normal 3 2 2 2 3 3" xfId="14895" xr:uid="{73E75290-BAE9-4DB3-9C2D-21978C2EE76C}"/>
    <cellStyle name="Normal 3 2 2 2 4" xfId="1721" xr:uid="{9AC9D78D-A58F-4F36-A805-7CAD927AC4A1}"/>
    <cellStyle name="Normal 3 2 2 3" xfId="1085" xr:uid="{0C7C18AE-6199-40E8-B98E-3371411F4C6C}"/>
    <cellStyle name="Normal 3 2 2 3 2" xfId="31698" xr:uid="{C353B62E-E7BC-464A-A47D-ECA3EBC146F1}"/>
    <cellStyle name="Normal 3 2 2 4" xfId="2690" xr:uid="{80BB0D6B-D8C7-4687-B6B9-B7A1183B6C51}"/>
    <cellStyle name="Normal 3 2 2 4 2" xfId="6350" xr:uid="{AF7EFF2D-820B-4035-B4BA-BECE4BBBC13A}"/>
    <cellStyle name="Normal 3 2 2 4 2 2" xfId="12602" xr:uid="{27567986-C688-4B81-A8BB-4E109EE9A5B5}"/>
    <cellStyle name="Normal 3 2 2 4 2 2 2" xfId="26835" xr:uid="{D13D79C3-C4DE-477A-9A02-6FDA80E0FB64}"/>
    <cellStyle name="Normal 3 2 2 4 2 3" xfId="18662" xr:uid="{57AF5EC9-3907-496D-BEA7-43E1FAC5ADE8}"/>
    <cellStyle name="Normal 3 2 2 4 3" xfId="9681" xr:uid="{9F7EB98D-7D39-4B1E-ABD9-67346D0D2978}"/>
    <cellStyle name="Normal 3 2 2 4 3 2" xfId="23921" xr:uid="{C47B3AE8-AA8A-4860-ADBE-E241CC2537ED}"/>
    <cellStyle name="Normal 3 2 2 4 4" xfId="15714" xr:uid="{BC47CA95-F4EF-43FD-B87C-FFF2EA31E26D}"/>
    <cellStyle name="Normal 3 2 2 4 5" xfId="31696" xr:uid="{0D58FE11-051A-41D7-8BA4-7A6FE3769BB1}"/>
    <cellStyle name="Normal 3 2 2 5" xfId="2960" xr:uid="{CD9B858B-0682-4A29-BCD3-5304CCE78448}"/>
    <cellStyle name="Normal 3 2 2 5 2" xfId="6610" xr:uid="{5219CE2C-169D-4A6D-A7C5-974AE1792648}"/>
    <cellStyle name="Normal 3 2 2 5 2 2" xfId="12860" xr:uid="{7CD98FA4-48F6-4AE8-BB3D-D06A42CB6A34}"/>
    <cellStyle name="Normal 3 2 2 5 2 2 2" xfId="27093" xr:uid="{AD8794F2-95B6-4C90-9569-C20C441E0D69}"/>
    <cellStyle name="Normal 3 2 2 5 2 3" xfId="18920" xr:uid="{8A5912F7-798C-49F7-9798-D65A469355B8}"/>
    <cellStyle name="Normal 3 2 2 5 3" xfId="9941" xr:uid="{9DFA289F-720C-4B1C-92E3-86325E82479D}"/>
    <cellStyle name="Normal 3 2 2 5 3 2" xfId="24181" xr:uid="{E0843C90-EADC-45B8-A205-4F7F22C1FE28}"/>
    <cellStyle name="Normal 3 2 2 5 4" xfId="15974" xr:uid="{0DBE0FA0-443F-4EB2-9BFD-66858B75E0FA}"/>
    <cellStyle name="Normal 3 2 2 6" xfId="3205" xr:uid="{F1126896-9449-4D24-9B91-C52510F4F623}"/>
    <cellStyle name="Normal 3 2 2 6 2" xfId="6855" xr:uid="{78F54CDD-4B34-4AE2-B5E0-B468F7224F0D}"/>
    <cellStyle name="Normal 3 2 2 6 2 2" xfId="13105" xr:uid="{1B410582-E506-48B9-A048-0ABC55C1D218}"/>
    <cellStyle name="Normal 3 2 2 6 2 2 2" xfId="27338" xr:uid="{F9C9C7E3-B2A3-405F-947F-60C8CB822190}"/>
    <cellStyle name="Normal 3 2 2 6 2 3" xfId="19165" xr:uid="{B5FC5CC3-376F-4BC0-A766-23A94FD9A5E3}"/>
    <cellStyle name="Normal 3 2 2 6 3" xfId="10186" xr:uid="{970A560F-D79A-4489-9695-A06C28418D0D}"/>
    <cellStyle name="Normal 3 2 2 6 3 2" xfId="24426" xr:uid="{D14066B0-B21C-48EF-AE48-02988DEA2B44}"/>
    <cellStyle name="Normal 3 2 2 6 4" xfId="16219" xr:uid="{7FE7A533-673A-413D-8783-5FCAB144E770}"/>
    <cellStyle name="Normal 3 2 2 7" xfId="3390" xr:uid="{6F6BEF89-4637-4777-A868-AF0A5E165138}"/>
    <cellStyle name="Normal 3 2 2 7 2" xfId="7025" xr:uid="{56D1309D-661F-4249-82C1-1D27AF0FC866}"/>
    <cellStyle name="Normal 3 2 2 7 2 2" xfId="13275" xr:uid="{1008EA4A-7083-415C-A052-6AC815C37486}"/>
    <cellStyle name="Normal 3 2 2 7 2 2 2" xfId="27508" xr:uid="{EBC261F8-86A0-46DB-9D18-893653494582}"/>
    <cellStyle name="Normal 3 2 2 7 2 3" xfId="19335" xr:uid="{79DAF0FC-A1C5-459F-A456-64D31D9138A0}"/>
    <cellStyle name="Normal 3 2 2 7 3" xfId="10357" xr:uid="{B04FC543-8951-433C-88AA-B61506D1C09C}"/>
    <cellStyle name="Normal 3 2 2 7 3 2" xfId="24596" xr:uid="{3B4BDB8A-AC3C-4B61-BC85-DD49C26CA815}"/>
    <cellStyle name="Normal 3 2 2 7 4" xfId="16388" xr:uid="{148C8C12-BCC9-4DC0-8B48-F1C075231744}"/>
    <cellStyle name="Normal 3 2 2 8" xfId="4001" xr:uid="{8972687E-08A4-422E-9CC7-F35C9CC4666F}"/>
    <cellStyle name="Normal 3 2 2 8 2" xfId="7571" xr:uid="{79D045C2-D9BF-4524-B52C-0FC0EE99252A}"/>
    <cellStyle name="Normal 3 2 2 8 2 2" xfId="13821" xr:uid="{F6F09261-101D-43D4-86B1-97BB7135076A}"/>
    <cellStyle name="Normal 3 2 2 8 2 2 2" xfId="28054" xr:uid="{63537C6C-E4CF-4B60-A40A-5E8C0D48AE64}"/>
    <cellStyle name="Normal 3 2 2 8 2 3" xfId="19881" xr:uid="{EA66BEC2-76BB-4F20-9726-C66A23588DA5}"/>
    <cellStyle name="Normal 3 2 2 8 3" xfId="10902" xr:uid="{2E004B42-7089-4666-82AD-A63382A214DF}"/>
    <cellStyle name="Normal 3 2 2 8 3 2" xfId="25137" xr:uid="{FE3DB860-A833-46C3-AB93-4E1F7EDEBE53}"/>
    <cellStyle name="Normal 3 2 2 8 4" xfId="16929" xr:uid="{DA7E3FA3-790E-4349-A788-A794186130CF}"/>
    <cellStyle name="Normal 3 2 2 9" xfId="4628" xr:uid="{A17C6EE2-CD58-441A-B450-83DB689D6D89}"/>
    <cellStyle name="Normal 3 2 2 9 2" xfId="11512" xr:uid="{D7AD220E-1556-4872-831F-64019959700B}"/>
    <cellStyle name="Normal 3 2 2 9 2 2" xfId="25745" xr:uid="{5864B765-8450-48C1-A8D8-EF1215DFDDC6}"/>
    <cellStyle name="Normal 3 2 2 9 3" xfId="17556" xr:uid="{330D3A6F-CE63-4CBD-BAF3-9FF8D3658E35}"/>
    <cellStyle name="Normal 3 2 3" xfId="61" xr:uid="{71913F0F-1162-4D5F-9CA8-0A02D9D9D76F}"/>
    <cellStyle name="Normal 3 2 3 2" xfId="1078" xr:uid="{F7368596-0E5A-4E57-90CE-53E3609E3BD2}"/>
    <cellStyle name="Normal 3 2 3 2 2" xfId="2363" xr:uid="{CFAB8013-8F1A-4B19-9896-01AA4ACD9643}"/>
    <cellStyle name="Normal 3 2 3 2 3" xfId="5503" xr:uid="{0675C46F-A2F6-4B18-9A2F-1F935F153AFB}"/>
    <cellStyle name="Normal 3 2 3 2 4" xfId="1718" xr:uid="{D947ED62-AFAE-4B4E-B088-EBCC4EB9CB68}"/>
    <cellStyle name="Normal 3 2 3 2 5" xfId="31700" xr:uid="{3F3E87D6-E2F7-4CAC-BC5D-6F0D9D090191}"/>
    <cellStyle name="Normal 3 2 3 3" xfId="2242" xr:uid="{6D4AA8F1-AF1D-4A3A-B9A6-86426CE90ADF}"/>
    <cellStyle name="Normal 3 2 3 3 2" xfId="31699" xr:uid="{3D304201-F2AB-4A7B-9E30-C63D5F0CA24E}"/>
    <cellStyle name="Normal 3 2 3 4" xfId="650" xr:uid="{B3574B21-61E1-44E2-AFE5-A01DBE65440C}"/>
    <cellStyle name="Normal 3 2 4" xfId="1074" xr:uid="{8F5FAAF3-6DD0-4C0C-A560-671C9C4F8B25}"/>
    <cellStyle name="Normal 3 2 4 2" xfId="31701" xr:uid="{D65BB9A6-D8E5-4BD5-B4F1-ADFAAC305ED6}"/>
    <cellStyle name="Normal 3 2 5" xfId="2601" xr:uid="{54669DBD-352C-4453-8101-FEEA922112E3}"/>
    <cellStyle name="Normal 3 2 5 2" xfId="3329" xr:uid="{E6A8B96F-62B8-401F-9138-2D183BFA2B8A}"/>
    <cellStyle name="Normal 3 2 5 3" xfId="6262" xr:uid="{BBFF416E-27B0-4118-BECC-FD9C23FBF105}"/>
    <cellStyle name="Normal 3 2 5 3 2" xfId="9593" xr:uid="{864DAE2C-3DC5-4E1E-AC7C-F35FACC65A20}"/>
    <cellStyle name="Normal 3 2 5 3 2 2" xfId="23833" xr:uid="{6039A1AC-0E12-41EA-91B8-86ACFBC1EB3D}"/>
    <cellStyle name="Normal 3 2 5 3 3" xfId="15627" xr:uid="{3765ECB2-A7F7-4C14-A081-A76B2702EEB9}"/>
    <cellStyle name="Normal 3 2 5 4" xfId="31702" xr:uid="{008E0499-2D90-43DC-B08E-99432A458F85}"/>
    <cellStyle name="Normal 3 2 6" xfId="2872" xr:uid="{E4DC8E9D-364B-49E4-8624-DF68367E1256}"/>
    <cellStyle name="Normal 3 2 6 2" xfId="6522" xr:uid="{F9B3F39D-30D1-4026-ABED-144B68E3754F}"/>
    <cellStyle name="Normal 3 2 6 2 2" xfId="12772" xr:uid="{CC5C92AB-5687-4326-A9B2-1773991FAEF2}"/>
    <cellStyle name="Normal 3 2 6 2 2 2" xfId="27005" xr:uid="{10C29EC4-44CC-4076-9310-120F3E805C25}"/>
    <cellStyle name="Normal 3 2 6 2 3" xfId="18832" xr:uid="{9998FD58-1A0C-4164-94B7-70AD04A36568}"/>
    <cellStyle name="Normal 3 2 6 3" xfId="9853" xr:uid="{2482D3E3-7426-460F-A728-78A7A6354560}"/>
    <cellStyle name="Normal 3 2 6 3 2" xfId="24093" xr:uid="{F4398386-C8D3-40A1-B6F1-A05E866F543C}"/>
    <cellStyle name="Normal 3 2 6 4" xfId="15886" xr:uid="{32FCDF50-F70F-4C73-9709-A28E06582FDF}"/>
    <cellStyle name="Normal 3 2 6 5" xfId="31695" xr:uid="{3BEF0751-A88F-44BA-B7C9-7BF70C45A3A0}"/>
    <cellStyle name="Normal 3 2 7" xfId="3117" xr:uid="{DABC6AFA-E009-45AC-8E5D-FBAC401BD7B0}"/>
    <cellStyle name="Normal 3 2 7 2" xfId="6767" xr:uid="{D1E1AFF7-6595-4067-B9CE-08AF93F0C17B}"/>
    <cellStyle name="Normal 3 2 7 2 2" xfId="13017" xr:uid="{D6F39333-5882-41E2-AA46-76C77FD5E59F}"/>
    <cellStyle name="Normal 3 2 7 2 2 2" xfId="27250" xr:uid="{6184ED06-6750-42C3-85AC-6DE5CCA8BD77}"/>
    <cellStyle name="Normal 3 2 7 2 3" xfId="19077" xr:uid="{8A03B9B6-9CB0-4C50-B296-F006E4FDE0A5}"/>
    <cellStyle name="Normal 3 2 7 3" xfId="10098" xr:uid="{A40711DA-FC8D-4FAE-8BC3-13354D99DFBA}"/>
    <cellStyle name="Normal 3 2 7 3 2" xfId="24338" xr:uid="{BB38A5A4-EE07-43FF-B562-E4675BD8CB89}"/>
    <cellStyle name="Normal 3 2 7 4" xfId="16131" xr:uid="{C4FBDB0E-FED1-4C88-BFB2-4D45BD5FD1C2}"/>
    <cellStyle name="Normal 3 2 8" xfId="14045" xr:uid="{C4A96FF8-83A8-430D-851E-6B64C653F1CB}"/>
    <cellStyle name="Normal 3 2 8 2" xfId="28273" xr:uid="{D8D7666D-A1AC-4F42-9A9B-5AA7A4D80655}"/>
    <cellStyle name="Normal 3 3" xfId="47" xr:uid="{86F561D3-A8DE-4EFF-A973-8C561EE347F5}"/>
    <cellStyle name="Normal 3 3 10" xfId="1624" xr:uid="{D5898590-6DAC-495F-AC77-8F1697559D87}"/>
    <cellStyle name="Normal 3 3 11" xfId="251" xr:uid="{1ED218C7-5063-461C-B7F5-31E883A1D41E}"/>
    <cellStyle name="Normal 3 3 2" xfId="470" xr:uid="{997F3081-5738-4B1C-8FB8-1F2C8796CEF0}"/>
    <cellStyle name="Normal 3 3 2 2" xfId="2170" xr:uid="{47CE18BD-A6AD-4A83-815B-AB366AC518FC}"/>
    <cellStyle name="Normal 3 3 2 2 2" xfId="31704" xr:uid="{07DFA22A-8EC2-41FC-A1B8-91A61E2E4705}"/>
    <cellStyle name="Normal 3 3 2 3" xfId="5493" xr:uid="{41DEB9EB-4571-4E5D-80BB-702832869940}"/>
    <cellStyle name="Normal 3 3 2 4" xfId="1708" xr:uid="{56D54A26-CB23-4BFC-8FBA-16B200C87A7D}"/>
    <cellStyle name="Normal 3 3 3" xfId="903" xr:uid="{A12B826E-9747-42C3-8308-AA54599291BC}"/>
    <cellStyle name="Normal 3 3 3 2" xfId="2311" xr:uid="{C68DB68C-6947-4418-B62C-15D1B9ADA490}"/>
    <cellStyle name="Normal 3 3 3 2 2" xfId="31705" xr:uid="{E6CC201B-4697-4EDA-BDAE-5A860A5C3682}"/>
    <cellStyle name="Normal 3 3 3 3" xfId="5706" xr:uid="{BAB0FEAE-4662-41DA-8CE5-A8CB5BC25B21}"/>
    <cellStyle name="Normal 3 3 3 3 2" xfId="9067" xr:uid="{C25A3A3C-DB16-409A-9295-6280D08E2FEB}"/>
    <cellStyle name="Normal 3 3 3 3 2 2" xfId="23311" xr:uid="{293DCD59-C863-4458-8762-4A5C2BF6A7D8}"/>
    <cellStyle name="Normal 3 3 3 3 3" xfId="15081" xr:uid="{0CBF9AAC-DC0F-403A-9B30-20B2B3A95631}"/>
    <cellStyle name="Normal 3 3 3 4" xfId="1946" xr:uid="{84E21454-81A5-404D-A38A-BC58CA35D64C}"/>
    <cellStyle name="Normal 3 3 4" xfId="1084" xr:uid="{C7E45D11-1025-451F-B5E2-3843CAD70594}"/>
    <cellStyle name="Normal 3 3 4 2" xfId="32160" xr:uid="{FCC818C1-718F-4FE3-B7DB-5270867C5EB0}"/>
    <cellStyle name="Normal 3 3 4 3" xfId="31706" xr:uid="{8353E7EF-839F-47DB-B114-590C99FC7234}"/>
    <cellStyle name="Normal 3 3 5" xfId="2031" xr:uid="{89C843E4-7076-4E97-A1AC-570417DDD01B}"/>
    <cellStyle name="Normal 3 3 5 2" xfId="31707" xr:uid="{8E889502-8452-46B6-A081-F6A8E91ED095}"/>
    <cellStyle name="Normal 3 3 6" xfId="2714" xr:uid="{029ABF3F-A762-481F-BFB0-DC5D734AEEBA}"/>
    <cellStyle name="Normal 3 3 6 2" xfId="6374" xr:uid="{3555FEA5-9FE3-4650-8F4D-2BDFD594845C}"/>
    <cellStyle name="Normal 3 3 6 2 2" xfId="12626" xr:uid="{6F864411-1D00-4941-87A4-64D68727900B}"/>
    <cellStyle name="Normal 3 3 6 2 2 2" xfId="26859" xr:uid="{75326C07-AE41-46C0-9DAD-93FA92BACAD0}"/>
    <cellStyle name="Normal 3 3 6 2 3" xfId="18686" xr:uid="{7A0A9F6D-A36D-470B-91F0-D82D05A09977}"/>
    <cellStyle name="Normal 3 3 6 3" xfId="9705" xr:uid="{D8F77CD3-9D05-4DA8-A313-EA45C3CB9B53}"/>
    <cellStyle name="Normal 3 3 6 3 2" xfId="23945" xr:uid="{069EA7A9-0A10-42E4-A585-592881791D2F}"/>
    <cellStyle name="Normal 3 3 6 4" xfId="15738" xr:uid="{57DDF653-8604-4E47-AAEC-324B5F62CE01}"/>
    <cellStyle name="Normal 3 3 6 5" xfId="31708" xr:uid="{D164DEED-18E3-412D-AC97-01B6C35D7862}"/>
    <cellStyle name="Normal 3 3 7" xfId="2984" xr:uid="{12C09AD7-59E4-4EE1-ADFC-BC882E7DE971}"/>
    <cellStyle name="Normal 3 3 7 2" xfId="6634" xr:uid="{D7148EB5-106A-4EC2-BFAD-0B5D1604A704}"/>
    <cellStyle name="Normal 3 3 7 2 2" xfId="12884" xr:uid="{FA9CDFA9-0020-4950-8CEB-77A2C92B1767}"/>
    <cellStyle name="Normal 3 3 7 2 2 2" xfId="27117" xr:uid="{F47794FB-D1B7-49FC-A751-3A798F61BED6}"/>
    <cellStyle name="Normal 3 3 7 2 3" xfId="18944" xr:uid="{5D1CFAD5-FB35-4F03-8A75-572F6B01472A}"/>
    <cellStyle name="Normal 3 3 7 3" xfId="9965" xr:uid="{A6568266-9832-45C5-AE2B-9F9097168DE2}"/>
    <cellStyle name="Normal 3 3 7 3 2" xfId="24205" xr:uid="{89AF657D-027D-445D-B81D-144EB80D7871}"/>
    <cellStyle name="Normal 3 3 7 4" xfId="15998" xr:uid="{FDC2B25F-8B7B-4C2C-A1A7-91B2781F6F7B}"/>
    <cellStyle name="Normal 3 3 7 5" xfId="31703" xr:uid="{16AA600B-23AA-4EE0-9E6F-4A7B22E211F9}"/>
    <cellStyle name="Normal 3 3 8" xfId="3229" xr:uid="{CDA6F5E0-150A-4E01-ADE9-4004E3C5C8F6}"/>
    <cellStyle name="Normal 3 3 8 2" xfId="6879" xr:uid="{2B8F3892-4EC7-495E-A440-30B463E28862}"/>
    <cellStyle name="Normal 3 3 8 2 2" xfId="13129" xr:uid="{B91ED271-4F26-4B99-9BEE-A85CC9F78B53}"/>
    <cellStyle name="Normal 3 3 8 2 2 2" xfId="27362" xr:uid="{5D0F20C2-7F6C-4F0A-B924-1D14620DC1C7}"/>
    <cellStyle name="Normal 3 3 8 2 3" xfId="19189" xr:uid="{44BF2E9D-645E-4DD6-92AF-46576DE48514}"/>
    <cellStyle name="Normal 3 3 8 3" xfId="10210" xr:uid="{B90670B4-D498-4B12-B995-32276D47E82F}"/>
    <cellStyle name="Normal 3 3 8 3 2" xfId="24450" xr:uid="{A37455FB-4CA5-4ED3-BC42-91BFFEC46521}"/>
    <cellStyle name="Normal 3 3 8 4" xfId="16243" xr:uid="{74B63BB6-9D80-466D-A281-AF8908435CA8}"/>
    <cellStyle name="Normal 3 3 9" xfId="5415" xr:uid="{1A1C022B-1B66-465D-8547-04F6DF7B8A0A}"/>
    <cellStyle name="Normal 3 3 9 2" xfId="8803" xr:uid="{F291D69D-9017-4BB8-BACE-87E7B2D91FBE}"/>
    <cellStyle name="Normal 3 3 9 2 2" xfId="23047" xr:uid="{97B61B6A-67B5-4B98-B3C7-8AA515020604}"/>
    <cellStyle name="Normal 3 3 9 3" xfId="14828" xr:uid="{EA07EAC0-258F-4B63-B3C7-E60ACC0ABF23}"/>
    <cellStyle name="Normal 3 4" xfId="292" xr:uid="{B2B274CD-B4E9-445A-8521-1C7D2A12EF8A}"/>
    <cellStyle name="Normal 3 4 2" xfId="648" xr:uid="{3E60E505-69C7-4EDF-9EA9-24D85E25CEE2}"/>
    <cellStyle name="Normal 3 4 2 2" xfId="31710" xr:uid="{EBE4553C-3E19-4830-8B02-2233F3E30723}"/>
    <cellStyle name="Normal 3 4 3" xfId="2040" xr:uid="{A8888B36-58C4-4E99-9586-4D665A2F5744}"/>
    <cellStyle name="Normal 3 4 3 2" xfId="31709" xr:uid="{4385E3D9-4C03-4F14-81DB-4637FF5FA394}"/>
    <cellStyle name="Normal 3 4 4" xfId="5470" xr:uid="{38F482B9-FFB5-4A13-810C-B3801C29F69D}"/>
    <cellStyle name="Normal 3 4 4 2" xfId="8855" xr:uid="{6189FA38-97A8-41F7-AFD6-B97C8C8278A0}"/>
    <cellStyle name="Normal 3 4 4 2 2" xfId="23099" xr:uid="{B063EAE1-28D2-4ED4-AC1C-8F6CFBD065D4}"/>
    <cellStyle name="Normal 3 4 4 3" xfId="14878" xr:uid="{990B6435-4DD5-4102-B3C9-19C3545D53E7}"/>
    <cellStyle name="Normal 3 4 5" xfId="1680" xr:uid="{CCD8AD4E-7F82-47CA-B5A2-34E786BBED2B}"/>
    <cellStyle name="Normal 3 5" xfId="411" xr:uid="{DAC9F599-55BF-48DE-AA38-63A601F43EE2}"/>
    <cellStyle name="Normal 3 5 2" xfId="31712" xr:uid="{B3450B96-7286-4D07-8A15-18366AD84F1F}"/>
    <cellStyle name="Normal 3 5 3" xfId="31711" xr:uid="{543B573D-156A-49F9-BCEF-267C87ECE554}"/>
    <cellStyle name="Normal 3 6" xfId="397" xr:uid="{E543AE37-CC00-499C-8BAC-008AF87FC844}"/>
    <cellStyle name="Normal 3 7" xfId="902" xr:uid="{64696694-E70B-46C9-A32F-DACAC2DB3A9C}"/>
    <cellStyle name="Normal 3 8" xfId="32119" xr:uid="{B3047169-91AD-4458-ADC1-BD77E3D7A1BA}"/>
    <cellStyle name="Normal 3 9" xfId="32118" xr:uid="{F716ED02-C2A6-43D1-9EC6-3617BDE12415}"/>
    <cellStyle name="Normal 3_50200210" xfId="31713" xr:uid="{B5963557-3D5C-48C7-812B-930766A34F92}"/>
    <cellStyle name="Normal 30" xfId="861" xr:uid="{37D1A291-F2EC-46BC-8346-470B4CB3FF5C}"/>
    <cellStyle name="Normal 30 10" xfId="14392" xr:uid="{212175E7-44C4-471C-9847-F2CD7BDC06D0}"/>
    <cellStyle name="Normal 30 2" xfId="1959" xr:uid="{B2E29D9F-638F-48D5-AB63-1FF616351FBE}"/>
    <cellStyle name="Normal 30 2 2" xfId="5718" xr:uid="{71F930DC-124E-46AE-AFAA-76D30FB04EF9}"/>
    <cellStyle name="Normal 30 2 2 2" xfId="12262" xr:uid="{5B25497D-DD60-43E2-8CE8-3BCFBDB48A39}"/>
    <cellStyle name="Normal 30 2 2 2 2" xfId="26495" xr:uid="{8361777D-F443-44B0-AAD8-60034A0EEADA}"/>
    <cellStyle name="Normal 30 2 2 3" xfId="18317" xr:uid="{40044A0D-457F-499B-AD53-A7FF7E1A9DC9}"/>
    <cellStyle name="Normal 30 2 3" xfId="9078" xr:uid="{D33A1035-FDB4-46A9-B4AD-07B96EED74A8}"/>
    <cellStyle name="Normal 30 2 3 2" xfId="23322" xr:uid="{00AF59C0-B8EB-41FF-8237-80F5222E27EE}"/>
    <cellStyle name="Normal 30 2 4" xfId="15092" xr:uid="{3C1B0634-6CDF-456C-83C1-19CC21FAF07A}"/>
    <cellStyle name="Normal 30 2 5" xfId="31715" xr:uid="{86498C45-99FA-4391-8490-AA1F7898B762}"/>
    <cellStyle name="Normal 30 3" xfId="2725" xr:uid="{9A357B3E-78A2-4A58-84F3-940B22A7B5F4}"/>
    <cellStyle name="Normal 30 3 2" xfId="6385" xr:uid="{598667EC-8551-4881-916E-0DB004BD2D14}"/>
    <cellStyle name="Normal 30 3 2 2" xfId="12637" xr:uid="{F07BEFC0-E624-4B80-9194-9C1F02D59478}"/>
    <cellStyle name="Normal 30 3 2 2 2" xfId="26870" xr:uid="{E540B8CB-972F-4973-9086-9CB70F026333}"/>
    <cellStyle name="Normal 30 3 2 3" xfId="18697" xr:uid="{70121790-2068-48DA-8E71-9DD59376B6F6}"/>
    <cellStyle name="Normal 30 3 3" xfId="9716" xr:uid="{EDF13501-C6CA-4D6B-BCAA-47BB9A86B008}"/>
    <cellStyle name="Normal 30 3 3 2" xfId="23956" xr:uid="{5AEF6B94-4C23-4625-A8A9-2309839BB411}"/>
    <cellStyle name="Normal 30 3 4" xfId="15749" xr:uid="{728A5B82-F5FB-45D8-8F3C-24B1D6BA005C}"/>
    <cellStyle name="Normal 30 3 5" xfId="31716" xr:uid="{1E0BF7A9-2981-4C8B-A4BA-209A006F5CBC}"/>
    <cellStyle name="Normal 30 4" xfId="2995" xr:uid="{F2D83F93-76F3-4F7E-83C3-85C685A653E4}"/>
    <cellStyle name="Normal 30 4 2" xfId="6645" xr:uid="{367E011C-485E-4DB7-98BD-1211F645881F}"/>
    <cellStyle name="Normal 30 4 2 2" xfId="12895" xr:uid="{233ADF60-422D-44EB-AAD3-AD1C3C2CAA86}"/>
    <cellStyle name="Normal 30 4 2 2 2" xfId="27128" xr:uid="{50175406-9C96-4C28-BA32-09584D57E565}"/>
    <cellStyle name="Normal 30 4 2 3" xfId="18955" xr:uid="{B7D1C691-F4C6-4D08-A894-2B1E75149209}"/>
    <cellStyle name="Normal 30 4 3" xfId="9976" xr:uid="{D296A026-42AC-46B3-B63B-F8E25C4B251E}"/>
    <cellStyle name="Normal 30 4 3 2" xfId="24216" xr:uid="{35DBF9F6-EC96-4FE2-982F-06A67CB64CAD}"/>
    <cellStyle name="Normal 30 4 4" xfId="16009" xr:uid="{EB7959DE-02AF-4CEC-9CDF-F9D6FCEBB746}"/>
    <cellStyle name="Normal 30 4 5" xfId="31714" xr:uid="{173AB839-A5E5-485E-8810-D15A657FCAEA}"/>
    <cellStyle name="Normal 30 5" xfId="3240" xr:uid="{7E2D8ECA-5575-4884-861A-E6AB3B97CFF6}"/>
    <cellStyle name="Normal 30 5 2" xfId="6890" xr:uid="{122A4EA7-9451-402C-AD5B-B27F725D8D25}"/>
    <cellStyle name="Normal 30 5 2 2" xfId="13140" xr:uid="{CAFD8D2B-68F7-4261-88C3-B082D6AE50EC}"/>
    <cellStyle name="Normal 30 5 2 2 2" xfId="27373" xr:uid="{EDF1ED4C-6C42-417B-B30C-AE533795BE4E}"/>
    <cellStyle name="Normal 30 5 2 3" xfId="19200" xr:uid="{33F82071-C3B4-453C-9B06-3E523FC70B82}"/>
    <cellStyle name="Normal 30 5 3" xfId="10221" xr:uid="{EC3CD360-151E-40BA-BD19-EA1BF4D2102F}"/>
    <cellStyle name="Normal 30 5 3 2" xfId="24461" xr:uid="{68A0FCFB-64A8-4D49-B248-D7113AA1914E}"/>
    <cellStyle name="Normal 30 5 4" xfId="16254" xr:uid="{811B1A2C-4DB6-42F2-9907-68AC5249C712}"/>
    <cellStyle name="Normal 30 6" xfId="3544" xr:uid="{D71908A9-0F51-4A17-A2AD-D71CDE75C205}"/>
    <cellStyle name="Normal 30 6 2" xfId="7178" xr:uid="{14577571-05B3-483C-BB72-D23A922AA94B}"/>
    <cellStyle name="Normal 30 6 2 2" xfId="13428" xr:uid="{8DC7CD08-2827-4BEF-9B2D-9555362A0483}"/>
    <cellStyle name="Normal 30 6 2 2 2" xfId="27661" xr:uid="{2634D062-E208-43A3-88D0-85040B35826F}"/>
    <cellStyle name="Normal 30 6 2 3" xfId="19488" xr:uid="{780C9484-F199-47F0-B496-1C33268A1DDF}"/>
    <cellStyle name="Normal 30 6 3" xfId="10510" xr:uid="{33774C74-6AC3-4BD3-B4B4-BDF968F8627D}"/>
    <cellStyle name="Normal 30 6 3 2" xfId="24749" xr:uid="{7CF20536-13BE-4055-9687-1C78BF297958}"/>
    <cellStyle name="Normal 30 6 4" xfId="16541" xr:uid="{60829FF1-549A-4B89-BA34-E7987A9FC360}"/>
    <cellStyle name="Normal 30 7" xfId="4154" xr:uid="{522233E9-A5C6-442F-85BD-49F36DB861A8}"/>
    <cellStyle name="Normal 30 7 2" xfId="7724" xr:uid="{F4E1E6E6-99BB-41F0-9884-6DE6ABCB5751}"/>
    <cellStyle name="Normal 30 7 2 2" xfId="13974" xr:uid="{87F5B240-4340-4BCA-B1C6-777DBE95625E}"/>
    <cellStyle name="Normal 30 7 2 2 2" xfId="28207" xr:uid="{519246F4-3316-4243-A29A-A6ECED8FBA51}"/>
    <cellStyle name="Normal 30 7 2 3" xfId="20034" xr:uid="{336CA12A-74C8-41F5-ACCC-1D71B36E4DBA}"/>
    <cellStyle name="Normal 30 7 3" xfId="11055" xr:uid="{59A0C7E6-1CDB-4B6F-B0CD-B8B670FE93B7}"/>
    <cellStyle name="Normal 30 7 3 2" xfId="25290" xr:uid="{7FBA793C-04DF-481F-8657-2C2C0A88D600}"/>
    <cellStyle name="Normal 30 7 4" xfId="17082" xr:uid="{F26DDBF8-25DA-4EB7-80C4-8B813C9934EF}"/>
    <cellStyle name="Normal 30 8" xfId="4876" xr:uid="{799BBFAF-78FA-4863-AFDB-8EF740BAFE5A}"/>
    <cellStyle name="Normal 30 8 2" xfId="11754" xr:uid="{440C0BEE-07EA-40FB-A8AE-22CBEFDBCE4C}"/>
    <cellStyle name="Normal 30 8 2 2" xfId="25987" xr:uid="{A375F7EE-1345-4B6F-B9A6-E5331E3E5D2E}"/>
    <cellStyle name="Normal 30 8 3" xfId="17804" xr:uid="{AEEF9E4C-322E-4686-A893-D3EF8B01A58F}"/>
    <cellStyle name="Normal 30 9" xfId="8343" xr:uid="{6B1613BA-E7AA-4FA1-B3B5-40214C2EBF64}"/>
    <cellStyle name="Normal 30 9 2" xfId="22599" xr:uid="{ADA8C551-C1CB-416D-BF8D-5A109C0C2AEC}"/>
    <cellStyle name="Normal 31" xfId="846" xr:uid="{FAF2FC6D-EC99-4BA6-8637-72C7FFB21183}"/>
    <cellStyle name="Normal 31 10" xfId="14382" xr:uid="{D99D446C-8AE8-4CDD-B902-765F672DC5F1}"/>
    <cellStyle name="Normal 31 2" xfId="1957" xr:uid="{16583BE9-3AFD-407C-92C8-7D5B37979962}"/>
    <cellStyle name="Normal 31 2 2" xfId="5716" xr:uid="{1CCB9AC4-BD0F-4AE5-8796-2D38960339EA}"/>
    <cellStyle name="Normal 31 2 2 2" xfId="12260" xr:uid="{97859BFE-5CFD-4EBD-A27F-DC39651211E7}"/>
    <cellStyle name="Normal 31 2 2 2 2" xfId="26493" xr:uid="{9176F7E1-7DCF-4AAD-B476-AF25CC749DD6}"/>
    <cellStyle name="Normal 31 2 2 3" xfId="18315" xr:uid="{388E44B9-8494-4943-BCB3-ACB355B39417}"/>
    <cellStyle name="Normal 31 2 3" xfId="9076" xr:uid="{E33273F5-4A89-483D-B437-7147D360ABC3}"/>
    <cellStyle name="Normal 31 2 3 2" xfId="23320" xr:uid="{B947EA6A-394A-401A-A8FB-1B6BEAB2CF7C}"/>
    <cellStyle name="Normal 31 2 4" xfId="15090" xr:uid="{9D33C4C9-87A8-4B4A-957E-5CBA00CFA39D}"/>
    <cellStyle name="Normal 31 2 5" xfId="31718" xr:uid="{6D601DAD-E251-422F-A632-24F168409BC4}"/>
    <cellStyle name="Normal 31 3" xfId="2723" xr:uid="{E2F636D9-712A-40AD-9862-E58053770872}"/>
    <cellStyle name="Normal 31 3 2" xfId="6383" xr:uid="{8EE25E8A-071A-4FDE-A48F-2CA35E66965E}"/>
    <cellStyle name="Normal 31 3 2 2" xfId="12635" xr:uid="{4E9CA45C-E556-41F0-8200-CAA9CD9C6182}"/>
    <cellStyle name="Normal 31 3 2 2 2" xfId="26868" xr:uid="{047437A6-16FB-4D90-A730-4324088C04C0}"/>
    <cellStyle name="Normal 31 3 2 3" xfId="18695" xr:uid="{DB58E3B2-FA23-4879-8CE2-6721ABEA0598}"/>
    <cellStyle name="Normal 31 3 3" xfId="9714" xr:uid="{2291BF0A-3858-425C-B555-0C960132E24E}"/>
    <cellStyle name="Normal 31 3 3 2" xfId="23954" xr:uid="{4E1E07E0-6DF7-4E9F-838B-09057BA764A0}"/>
    <cellStyle name="Normal 31 3 4" xfId="15747" xr:uid="{CC5E6976-4D49-45E3-9CAA-81257CE468D7}"/>
    <cellStyle name="Normal 31 3 5" xfId="31719" xr:uid="{6EBCBE8E-12B0-4759-9345-8555FB07F8D8}"/>
    <cellStyle name="Normal 31 4" xfId="2993" xr:uid="{BFFEACE0-B41A-4FAD-89AD-93503B00EE3F}"/>
    <cellStyle name="Normal 31 4 2" xfId="6643" xr:uid="{6A40E5A0-9687-453C-B3D5-A285867E1F93}"/>
    <cellStyle name="Normal 31 4 2 2" xfId="12893" xr:uid="{5750F8FF-6AF1-44B3-9F28-E54F45292D4D}"/>
    <cellStyle name="Normal 31 4 2 2 2" xfId="27126" xr:uid="{AE5BDF19-38DB-41EE-A08A-F30218586BE9}"/>
    <cellStyle name="Normal 31 4 2 3" xfId="18953" xr:uid="{E840FF16-8B29-44FE-93F2-8613688C667F}"/>
    <cellStyle name="Normal 31 4 3" xfId="9974" xr:uid="{CC560DD4-AEB2-41E9-9086-C61A2C0B0855}"/>
    <cellStyle name="Normal 31 4 3 2" xfId="24214" xr:uid="{DD5603DC-0B44-41E2-8F88-2E277C3636D0}"/>
    <cellStyle name="Normal 31 4 4" xfId="16007" xr:uid="{5D7531B5-D143-4E22-8373-D08776EA2793}"/>
    <cellStyle name="Normal 31 4 5" xfId="31720" xr:uid="{1D8F58FA-D832-4610-ADC8-DE4E23FC9408}"/>
    <cellStyle name="Normal 31 5" xfId="3238" xr:uid="{7787E489-D476-442C-91CD-A0BEB30434E0}"/>
    <cellStyle name="Normal 31 5 2" xfId="6888" xr:uid="{B78AC8CA-03BC-415B-B54E-37ED4E69B023}"/>
    <cellStyle name="Normal 31 5 2 2" xfId="13138" xr:uid="{17D50FF5-9BF7-4775-B209-15B61B294C2A}"/>
    <cellStyle name="Normal 31 5 2 2 2" xfId="27371" xr:uid="{CF32E5C8-98B8-4FBD-8586-5FD5B6FD3963}"/>
    <cellStyle name="Normal 31 5 2 3" xfId="19198" xr:uid="{CC8C5D92-B21D-47EA-9CCC-B28A37878BF1}"/>
    <cellStyle name="Normal 31 5 3" xfId="10219" xr:uid="{93A99D5F-C7E7-4997-8E02-526CA47BA181}"/>
    <cellStyle name="Normal 31 5 3 2" xfId="24459" xr:uid="{704E0E67-8992-41CB-9F4F-2DFAD6FA0887}"/>
    <cellStyle name="Normal 31 5 4" xfId="16252" xr:uid="{5FB9ABDC-405A-4EAF-96F2-6FE3D89BFDB9}"/>
    <cellStyle name="Normal 31 5 5" xfId="31717" xr:uid="{880CD698-C4A9-4737-9473-9425DDDAF982}"/>
    <cellStyle name="Normal 31 6" xfId="3537" xr:uid="{0EF17749-7F05-4520-AED4-9C101CCFBDB9}"/>
    <cellStyle name="Normal 31 6 2" xfId="7171" xr:uid="{3B226E85-A1F5-4CCB-890B-CC58AC764426}"/>
    <cellStyle name="Normal 31 6 2 2" xfId="13421" xr:uid="{19C70213-5134-445C-85A1-51F902B01A71}"/>
    <cellStyle name="Normal 31 6 2 2 2" xfId="27654" xr:uid="{1571D269-200B-44A2-A86E-00786F05B858}"/>
    <cellStyle name="Normal 31 6 2 3" xfId="19481" xr:uid="{5657E1E6-2E58-4378-B582-03EFC508EF15}"/>
    <cellStyle name="Normal 31 6 3" xfId="10503" xr:uid="{589C8EFB-F9F3-4A4F-80BC-0187D53E1BE9}"/>
    <cellStyle name="Normal 31 6 3 2" xfId="24742" xr:uid="{656AF0A2-1D34-4CA7-8202-C2578D309198}"/>
    <cellStyle name="Normal 31 6 4" xfId="16534" xr:uid="{E265B112-C51D-40FD-9760-97B846E23969}"/>
    <cellStyle name="Normal 31 7" xfId="4147" xr:uid="{4D8EC90D-CEFE-4DB0-903E-DEC14DBFA1B6}"/>
    <cellStyle name="Normal 31 7 2" xfId="7717" xr:uid="{4A968E0A-545C-482C-8D77-5D34DB5A06A7}"/>
    <cellStyle name="Normal 31 7 2 2" xfId="13967" xr:uid="{D019C524-1056-488C-AF37-D2A19D315048}"/>
    <cellStyle name="Normal 31 7 2 2 2" xfId="28200" xr:uid="{CFE91095-01EA-4226-9380-5A813B72AB60}"/>
    <cellStyle name="Normal 31 7 2 3" xfId="20027" xr:uid="{DDC4F4B2-8F38-4145-B382-EEA6267E6DDF}"/>
    <cellStyle name="Normal 31 7 3" xfId="11048" xr:uid="{80EE69FE-7089-4688-8CB7-DF25C317CA96}"/>
    <cellStyle name="Normal 31 7 3 2" xfId="25283" xr:uid="{DDE1E500-3EA6-4535-B2CA-388D3733E364}"/>
    <cellStyle name="Normal 31 7 4" xfId="17075" xr:uid="{E45DE890-26A1-401E-A3F5-5D6521010410}"/>
    <cellStyle name="Normal 31 8" xfId="4864" xr:uid="{A67B0732-BFA9-4DF8-A6E1-1CF82DF229E2}"/>
    <cellStyle name="Normal 31 8 2" xfId="11742" xr:uid="{2A4D7F1E-6172-40E7-B28E-932816DF067D}"/>
    <cellStyle name="Normal 31 8 2 2" xfId="25975" xr:uid="{B4E9DC2C-13FB-4AF3-8252-B63D3928F52C}"/>
    <cellStyle name="Normal 31 8 3" xfId="17792" xr:uid="{2A07C2BE-D409-472D-B866-0920CB816992}"/>
    <cellStyle name="Normal 31 9" xfId="8336" xr:uid="{7D5A0D12-4D4A-4050-9FE7-883A3C41E85E}"/>
    <cellStyle name="Normal 31 9 2" xfId="22592" xr:uid="{C140B3B9-786C-4D8E-BF60-42D91A11D4CD}"/>
    <cellStyle name="Normal 32" xfId="856" xr:uid="{82675037-9EEA-4D7E-9396-706685106EF2}"/>
    <cellStyle name="Normal 32 10" xfId="14389" xr:uid="{7795F940-F4EE-46F9-A90D-25B6EAA14B5D}"/>
    <cellStyle name="Normal 32 2" xfId="1965" xr:uid="{4046F4F3-8026-420F-B696-F16D81AB4C06}"/>
    <cellStyle name="Normal 32 2 2" xfId="5724" xr:uid="{0937E13C-7F4E-4DD0-9623-8F8FAAD34299}"/>
    <cellStyle name="Normal 32 2 2 2" xfId="12268" xr:uid="{CBA98AA4-EA05-4640-99CB-CF70F366CEA6}"/>
    <cellStyle name="Normal 32 2 2 2 2" xfId="26501" xr:uid="{F5BD9D5A-AA8F-4B12-BD95-26CDADE75D12}"/>
    <cellStyle name="Normal 32 2 2 3" xfId="18323" xr:uid="{51EEEBA2-3D1D-45A4-A987-A4DC82886CCF}"/>
    <cellStyle name="Normal 32 2 2 4" xfId="31723" xr:uid="{91C55C0B-FAB3-4447-A29F-0555B6E9A29C}"/>
    <cellStyle name="Normal 32 2 3" xfId="9084" xr:uid="{762199F8-3516-46F5-BF9D-8D476D18E63A}"/>
    <cellStyle name="Normal 32 2 3 2" xfId="23328" xr:uid="{EAA30381-44AC-4617-9F5F-7FD0C7107AA3}"/>
    <cellStyle name="Normal 32 2 4" xfId="15098" xr:uid="{6D067593-5965-4FFE-9E77-3F987BDBCF71}"/>
    <cellStyle name="Normal 32 2 5" xfId="31722" xr:uid="{ED9D14F0-113A-478A-A76E-1F2B6C8BEB42}"/>
    <cellStyle name="Normal 32 3" xfId="2732" xr:uid="{B4D2FEEE-9C25-4F8A-87A9-69A622173BA5}"/>
    <cellStyle name="Normal 32 3 2" xfId="6392" xr:uid="{60B9DE4B-A013-4AB1-8E98-C578C19A562D}"/>
    <cellStyle name="Normal 32 3 2 2" xfId="12644" xr:uid="{F647C4F5-80E0-4697-AB44-FC35A0A3ED6F}"/>
    <cellStyle name="Normal 32 3 2 2 2" xfId="26877" xr:uid="{D9C178CC-381B-4A61-AE23-F267A2BB32AE}"/>
    <cellStyle name="Normal 32 3 2 3" xfId="18704" xr:uid="{75331EFD-31FA-44D9-A775-E3B56E0667C6}"/>
    <cellStyle name="Normal 32 3 3" xfId="9723" xr:uid="{E56CB920-96F5-4A0C-B3DB-1FF8D1DBBF6B}"/>
    <cellStyle name="Normal 32 3 3 2" xfId="23963" xr:uid="{6A57ECC9-8DB7-41E4-9127-CB9BD8F96B54}"/>
    <cellStyle name="Normal 32 3 4" xfId="15756" xr:uid="{4F4301FE-C158-45AD-B3DE-DF3FE1B72919}"/>
    <cellStyle name="Normal 32 3 5" xfId="31724" xr:uid="{3FCC967B-606E-4414-854A-44338A38F6D5}"/>
    <cellStyle name="Normal 32 4" xfId="3002" xr:uid="{E629AB8F-070E-4E9C-A539-99356F2B2F7A}"/>
    <cellStyle name="Normal 32 4 2" xfId="6652" xr:uid="{C88CF66A-22EB-4679-A203-BB96A122602B}"/>
    <cellStyle name="Normal 32 4 2 2" xfId="12902" xr:uid="{A2C42CFC-41CF-4E63-BDA3-CF715F1F1CAE}"/>
    <cellStyle name="Normal 32 4 2 2 2" xfId="27135" xr:uid="{23C0D770-EB0A-4ABC-9BD9-86B45458052B}"/>
    <cellStyle name="Normal 32 4 2 3" xfId="18962" xr:uid="{79DB6B45-CF6C-4461-B1D7-A74686E98EFA}"/>
    <cellStyle name="Normal 32 4 3" xfId="9983" xr:uid="{F0A8865F-452F-4A7A-A38A-266EEAB63198}"/>
    <cellStyle name="Normal 32 4 3 2" xfId="24223" xr:uid="{1B8E3B5E-AF9A-4D05-AA5F-0AB55F0D2CD7}"/>
    <cellStyle name="Normal 32 4 4" xfId="16016" xr:uid="{23705E40-F40D-43F3-BF21-291DD9153997}"/>
    <cellStyle name="Normal 32 4 5" xfId="31721" xr:uid="{1FF9A10B-83F0-4E29-9757-ECF6BD0C65C4}"/>
    <cellStyle name="Normal 32 5" xfId="3247" xr:uid="{EF48FD98-7F91-4091-93B9-D140FDBCD0FC}"/>
    <cellStyle name="Normal 32 5 2" xfId="6897" xr:uid="{D1BE14C3-2BC1-4D6C-90A0-7BC8B38C6DCC}"/>
    <cellStyle name="Normal 32 5 2 2" xfId="13147" xr:uid="{9F0D4976-7577-4CE7-89D7-B94F3B737D86}"/>
    <cellStyle name="Normal 32 5 2 2 2" xfId="27380" xr:uid="{E7B1C2FC-0FD7-42E7-B042-9A7330ED5991}"/>
    <cellStyle name="Normal 32 5 2 3" xfId="19207" xr:uid="{11BC5DFC-5842-4DFA-8C50-E7BE931B7DD4}"/>
    <cellStyle name="Normal 32 5 3" xfId="10228" xr:uid="{3EA70663-0831-4AC7-92F6-88CB69AC6B47}"/>
    <cellStyle name="Normal 32 5 3 2" xfId="24468" xr:uid="{5AA92257-7E3B-4ED4-97BF-015D93F6E0E2}"/>
    <cellStyle name="Normal 32 5 4" xfId="16261" xr:uid="{5AA995E0-5BA4-46A5-A930-5AE8234BB766}"/>
    <cellStyle name="Normal 32 6" xfId="3542" xr:uid="{3EEC9F30-DD12-4939-9AFC-5FDAD8E6574D}"/>
    <cellStyle name="Normal 32 6 2" xfId="7176" xr:uid="{E7D104C8-3E77-489C-8643-3A2D2A8E0605}"/>
    <cellStyle name="Normal 32 6 2 2" xfId="13426" xr:uid="{113138BA-ECDB-4932-9187-E7C831145B99}"/>
    <cellStyle name="Normal 32 6 2 2 2" xfId="27659" xr:uid="{DFF22CAC-E4A3-428F-A7CD-D1C82CDD8022}"/>
    <cellStyle name="Normal 32 6 2 3" xfId="19486" xr:uid="{9C79434C-A252-4F8F-9CF1-B18843F2E808}"/>
    <cellStyle name="Normal 32 6 3" xfId="10508" xr:uid="{9E019A57-146D-4412-8F94-0E85919254C9}"/>
    <cellStyle name="Normal 32 6 3 2" xfId="24747" xr:uid="{5C1A6F16-DAB8-4FF8-90B3-91B72CB253A7}"/>
    <cellStyle name="Normal 32 6 4" xfId="16539" xr:uid="{DED11839-659A-4515-934E-1BE10ECDEAFF}"/>
    <cellStyle name="Normal 32 7" xfId="4152" xr:uid="{B22275DC-C998-4969-BAA7-AFD4591A4EA5}"/>
    <cellStyle name="Normal 32 7 2" xfId="7722" xr:uid="{454CEC19-34AB-4AF7-8D6E-AE6EBC7FDFA9}"/>
    <cellStyle name="Normal 32 7 2 2" xfId="13972" xr:uid="{525F3CE4-6AE5-4EF5-843D-8EAC47CB4502}"/>
    <cellStyle name="Normal 32 7 2 2 2" xfId="28205" xr:uid="{13EE3B71-7949-4D92-9FBC-7268CBDA77C7}"/>
    <cellStyle name="Normal 32 7 2 3" xfId="20032" xr:uid="{1AFC3F8A-4733-4768-B384-CCC0B57EF3E9}"/>
    <cellStyle name="Normal 32 7 3" xfId="11053" xr:uid="{51D434F9-3E63-4C99-B136-8B047626885A}"/>
    <cellStyle name="Normal 32 7 3 2" xfId="25288" xr:uid="{5F6A01FE-2C4F-4017-A4AC-BBA169FE0C71}"/>
    <cellStyle name="Normal 32 7 4" xfId="17080" xr:uid="{6E748DC9-E96D-4F1F-98AF-B9424110A3C8}"/>
    <cellStyle name="Normal 32 8" xfId="4871" xr:uid="{E75B59DB-A567-4715-BC62-AB7736EA384C}"/>
    <cellStyle name="Normal 32 8 2" xfId="11749" xr:uid="{2B97A81D-9DF0-4C29-AD5B-4A6A483183E5}"/>
    <cellStyle name="Normal 32 8 2 2" xfId="25982" xr:uid="{DCDE8EAC-4C91-4805-A246-D1916B1C24B6}"/>
    <cellStyle name="Normal 32 8 3" xfId="17799" xr:uid="{0A3669CC-49DC-498B-9507-460B52CDFB1B}"/>
    <cellStyle name="Normal 32 9" xfId="8341" xr:uid="{0E29E7D4-E3BA-44FF-AD5D-8323C1CAA3F6}"/>
    <cellStyle name="Normal 32 9 2" xfId="22597" xr:uid="{EBF038BD-7FD4-453D-81AB-8000FB63E306}"/>
    <cellStyle name="Normal 33" xfId="45" xr:uid="{24BE8B96-F900-4B38-9C1E-A5CFF2CF9D81}"/>
    <cellStyle name="Normal 33 10" xfId="14096" xr:uid="{3F767451-1075-49C7-B642-BB091566675E}"/>
    <cellStyle name="Normal 33 2" xfId="1705" xr:uid="{35DF819A-FDE1-45BF-BEBA-79FD50D89165}"/>
    <cellStyle name="Normal 33 2 2" xfId="5491" xr:uid="{3357E1C6-811F-4315-B6FB-8B4065B58AD7}"/>
    <cellStyle name="Normal 33 2 2 2" xfId="12138" xr:uid="{E9E7423B-D1F6-470A-9C49-800488383F5B}"/>
    <cellStyle name="Normal 33 2 2 2 2" xfId="26371" xr:uid="{997F650F-68B3-4558-A294-4560565525C8}"/>
    <cellStyle name="Normal 33 2 2 3" xfId="18192" xr:uid="{FFCC0083-AE75-4692-B666-2FDDAA4A3846}"/>
    <cellStyle name="Normal 33 2 3" xfId="8869" xr:uid="{CCEEA955-DDEA-49B2-B1CA-9A4394ACE185}"/>
    <cellStyle name="Normal 33 2 3 2" xfId="23113" xr:uid="{D9C03F09-06C8-446C-9538-CB05821EB3FF}"/>
    <cellStyle name="Normal 33 2 4" xfId="14891" xr:uid="{EBEB2E4A-A0C3-498E-87F2-74E03CC62FA8}"/>
    <cellStyle name="Normal 33 2 5" xfId="31726" xr:uid="{94CC8DCF-4F88-4904-BE20-547B44E14063}"/>
    <cellStyle name="Normal 33 3" xfId="2729" xr:uid="{6CF77D02-B1E8-44D4-A06E-C70D9E5B7EF0}"/>
    <cellStyle name="Normal 33 3 2" xfId="6389" xr:uid="{964F1C80-5971-42C0-B35B-5C2D36A1F4E6}"/>
    <cellStyle name="Normal 33 3 2 2" xfId="12641" xr:uid="{9C33AC82-E9BB-46CB-BF7C-D526582875AF}"/>
    <cellStyle name="Normal 33 3 2 2 2" xfId="26874" xr:uid="{BA9284A4-53D1-449B-AB75-7ABAF0C0C325}"/>
    <cellStyle name="Normal 33 3 2 3" xfId="18701" xr:uid="{EE175913-D23E-4745-BB3C-5E037145D107}"/>
    <cellStyle name="Normal 33 3 3" xfId="9720" xr:uid="{B6923ED3-0FA3-44B3-8F1E-D79F22715CAA}"/>
    <cellStyle name="Normal 33 3 3 2" xfId="23960" xr:uid="{34DC6E14-36FD-4BFC-B1A8-94B45DBE1161}"/>
    <cellStyle name="Normal 33 3 4" xfId="15753" xr:uid="{FE9BEEBF-118E-49E6-8140-094C1A9614CC}"/>
    <cellStyle name="Normal 33 3 5" xfId="31727" xr:uid="{07D553E3-60ED-4248-B12C-B874AD1BB7AB}"/>
    <cellStyle name="Normal 33 4" xfId="2999" xr:uid="{5EDDB85A-0248-4EB2-82BF-D20A5CA01B54}"/>
    <cellStyle name="Normal 33 4 2" xfId="6649" xr:uid="{8661E6B3-451B-4AEB-97D7-EFCCDB330C6D}"/>
    <cellStyle name="Normal 33 4 2 2" xfId="12899" xr:uid="{64001D6A-D7F6-423A-8EFD-F330FEBCE47E}"/>
    <cellStyle name="Normal 33 4 2 2 2" xfId="27132" xr:uid="{858B4FBF-F3F2-49C6-B51E-EAA249A89D73}"/>
    <cellStyle name="Normal 33 4 2 3" xfId="18959" xr:uid="{65CE6135-85A2-403E-9361-7EE6984C3F2D}"/>
    <cellStyle name="Normal 33 4 3" xfId="9980" xr:uid="{3E3155CC-9409-4BBB-A44C-C7ECC09309EF}"/>
    <cellStyle name="Normal 33 4 3 2" xfId="24220" xr:uid="{107ECE10-D3F1-4147-A6D5-D3C79CD26512}"/>
    <cellStyle name="Normal 33 4 4" xfId="16013" xr:uid="{8E1F0671-32B6-4E0C-A8DD-0D092F00945D}"/>
    <cellStyle name="Normal 33 4 5" xfId="31728" xr:uid="{F1088238-0859-48EA-A126-64CFA79924E8}"/>
    <cellStyle name="Normal 33 5" xfId="3244" xr:uid="{7081D023-F302-445A-BC3A-7C2126D25E69}"/>
    <cellStyle name="Normal 33 5 2" xfId="6894" xr:uid="{B1681A2B-4430-42AF-90A0-F939C26963AC}"/>
    <cellStyle name="Normal 33 5 2 2" xfId="13144" xr:uid="{C1A8436A-F77B-4AAF-9D19-A88B46E2583D}"/>
    <cellStyle name="Normal 33 5 2 2 2" xfId="27377" xr:uid="{25ACC285-26C3-4ED0-A28F-761B4390FC4C}"/>
    <cellStyle name="Normal 33 5 2 3" xfId="19204" xr:uid="{83CEB3C4-F476-47DD-8923-3DFDF07FEB88}"/>
    <cellStyle name="Normal 33 5 3" xfId="10225" xr:uid="{E8CA25F9-C195-4918-ABF4-A0DFD7ECC95F}"/>
    <cellStyle name="Normal 33 5 3 2" xfId="24465" xr:uid="{05F02DF2-41AA-4F7A-A2F0-1B14C00C53A8}"/>
    <cellStyle name="Normal 33 5 4" xfId="16258" xr:uid="{462D0E84-A39B-4B38-996D-3E8E901FAD90}"/>
    <cellStyle name="Normal 33 5 5" xfId="31725" xr:uid="{6B9DB221-5014-4299-BAF3-468B994499DD}"/>
    <cellStyle name="Normal 33 6" xfId="3304" xr:uid="{E80CDEB5-1F34-4173-B7BC-2CF6FB369369}"/>
    <cellStyle name="Normal 33 6 2" xfId="6955" xr:uid="{5F83AA28-14C2-4BD9-A1A9-A653C896E547}"/>
    <cellStyle name="Normal 33 6 2 2" xfId="13205" xr:uid="{F31A1C38-B5C2-403E-BB05-4D74C669B771}"/>
    <cellStyle name="Normal 33 6 2 2 2" xfId="27438" xr:uid="{4868B99E-ABBC-47AB-96CC-F2213B29BA18}"/>
    <cellStyle name="Normal 33 6 2 3" xfId="19265" xr:uid="{1F5DF1E8-B366-4216-821A-10E7567ED5B3}"/>
    <cellStyle name="Normal 33 6 3" xfId="10286" xr:uid="{CC8A9A70-F12E-4312-A3F5-C012ED81A4A0}"/>
    <cellStyle name="Normal 33 6 3 2" xfId="24526" xr:uid="{654EAC5C-A67B-4AB5-9A14-D369A49C6190}"/>
    <cellStyle name="Normal 33 6 4" xfId="16319" xr:uid="{C556C70F-412A-46E8-A02E-EEFA71741D79}"/>
    <cellStyle name="Normal 33 7" xfId="3929" xr:uid="{4BF689C4-8B33-4071-BD20-0D933C3FD258}"/>
    <cellStyle name="Normal 33 7 2" xfId="7499" xr:uid="{732BC83F-003F-49B3-ABBA-8A3C71516EC0}"/>
    <cellStyle name="Normal 33 7 2 2" xfId="13749" xr:uid="{C04D07B2-F07B-40F4-867D-1573517D3593}"/>
    <cellStyle name="Normal 33 7 2 2 2" xfId="27982" xr:uid="{7F89A8C3-1E0B-4CBB-8F84-E62B975D96EB}"/>
    <cellStyle name="Normal 33 7 2 3" xfId="19809" xr:uid="{4D436AEF-FA49-4BE9-8557-5DDB228CA805}"/>
    <cellStyle name="Normal 33 7 3" xfId="10830" xr:uid="{4BE6F040-E863-4EE8-BB35-5FA483A13FBB}"/>
    <cellStyle name="Normal 33 7 3 2" xfId="25065" xr:uid="{B2A7B58E-3176-4AF3-9101-A327E8512A9C}"/>
    <cellStyle name="Normal 33 7 4" xfId="16857" xr:uid="{BC52FF79-3FB7-47F2-93C6-CC4961192435}"/>
    <cellStyle name="Normal 33 8" xfId="4473" xr:uid="{F46A26E2-8D88-46B6-BCFC-5217C8C03357}"/>
    <cellStyle name="Normal 33 8 2" xfId="11376" xr:uid="{D0B8B148-50C8-4A2D-9F02-310A9340A7AC}"/>
    <cellStyle name="Normal 33 8 2 2" xfId="25609" xr:uid="{419850FD-B1EF-4B7E-A2FF-A3FDCF1E27F0}"/>
    <cellStyle name="Normal 33 8 3" xfId="17401" xr:uid="{CB3FD295-4DAE-470C-999B-C22F1CB49705}"/>
    <cellStyle name="Normal 33 9" xfId="8010" xr:uid="{4A66AD62-24FE-4B8A-AFCE-F851A4B1C851}"/>
    <cellStyle name="Normal 33 9 2" xfId="22300" xr:uid="{D863A876-4575-4B05-B3EC-E7600BFDEC68}"/>
    <cellStyle name="Normal 34" xfId="853" xr:uid="{A502D2E4-2342-4504-94CF-B029F2A6B253}"/>
    <cellStyle name="Normal 34 10" xfId="14387" xr:uid="{31D7DA8C-B335-4DE9-9C91-71E6690AAE5D}"/>
    <cellStyle name="Normal 34 2" xfId="1958" xr:uid="{61F8967B-E751-423C-8681-FD6E883523B8}"/>
    <cellStyle name="Normal 34 2 2" xfId="5717" xr:uid="{6381F699-7717-48AD-AC46-E2450A17D6EF}"/>
    <cellStyle name="Normal 34 2 2 2" xfId="12261" xr:uid="{E2E4405C-609E-4E68-A710-8805F2A2529B}"/>
    <cellStyle name="Normal 34 2 2 2 2" xfId="26494" xr:uid="{81961876-FD24-4C83-80F3-0BDFF3D76717}"/>
    <cellStyle name="Normal 34 2 2 3" xfId="18316" xr:uid="{CE98C550-FF32-4405-BC09-3FB31A069D53}"/>
    <cellStyle name="Normal 34 2 3" xfId="9077" xr:uid="{C3B0973D-693D-4976-802E-CEE450C19076}"/>
    <cellStyle name="Normal 34 2 3 2" xfId="23321" xr:uid="{509D2EF3-1994-4DCC-BAAD-5DA2F01EB33A}"/>
    <cellStyle name="Normal 34 2 4" xfId="15091" xr:uid="{FC27F874-B33C-4CD6-A404-D130F72C881B}"/>
    <cellStyle name="Normal 34 2 5" xfId="31730" xr:uid="{C23B630C-5DA4-4D98-ACF7-85F7B41FECAF}"/>
    <cellStyle name="Normal 34 3" xfId="2724" xr:uid="{8F817C7C-DF94-43C2-ABFA-50A963FE26D2}"/>
    <cellStyle name="Normal 34 3 2" xfId="6384" xr:uid="{13D47A90-A3EB-4EB7-BE82-BFE3A92C0E59}"/>
    <cellStyle name="Normal 34 3 2 2" xfId="12636" xr:uid="{A44BAA61-1EE0-4057-89D1-A35ECA1A1C05}"/>
    <cellStyle name="Normal 34 3 2 2 2" xfId="26869" xr:uid="{BA19EE92-5D0A-4C40-AFA7-D2FE8AE8B179}"/>
    <cellStyle name="Normal 34 3 2 3" xfId="18696" xr:uid="{389176E2-80F6-4C83-98EB-CA381F15628F}"/>
    <cellStyle name="Normal 34 3 3" xfId="9715" xr:uid="{6DD8D0E9-8AC2-4809-B955-44DDC8F0AC69}"/>
    <cellStyle name="Normal 34 3 3 2" xfId="23955" xr:uid="{A791D7F7-A8FD-4BF1-A090-59C0147DF087}"/>
    <cellStyle name="Normal 34 3 4" xfId="15748" xr:uid="{13CF50BF-2460-4013-8911-6D0C5F503782}"/>
    <cellStyle name="Normal 34 3 5" xfId="31731" xr:uid="{3B5644D0-9511-4D86-AA2C-0EB991268A28}"/>
    <cellStyle name="Normal 34 4" xfId="2994" xr:uid="{8E0221E3-8CD7-4EAC-958B-4F2DDA7A0E76}"/>
    <cellStyle name="Normal 34 4 2" xfId="6644" xr:uid="{97470ED7-A3D0-490D-BAFD-7F3B170B4E10}"/>
    <cellStyle name="Normal 34 4 2 2" xfId="12894" xr:uid="{0DE95BA0-5EA5-4334-8092-F330CDED9246}"/>
    <cellStyle name="Normal 34 4 2 2 2" xfId="27127" xr:uid="{A9E76027-E139-4F8B-A0E7-6C1441AFF905}"/>
    <cellStyle name="Normal 34 4 2 3" xfId="18954" xr:uid="{8DBA48B1-DB7C-4A37-AD09-11D9E813944A}"/>
    <cellStyle name="Normal 34 4 3" xfId="9975" xr:uid="{5B1091DC-38E8-4223-97F6-CCB19064F277}"/>
    <cellStyle name="Normal 34 4 3 2" xfId="24215" xr:uid="{4519288D-BED9-4F01-9946-751B3CEE0865}"/>
    <cellStyle name="Normal 34 4 4" xfId="16008" xr:uid="{567EB8C0-D107-4E26-BC87-54DD39C7E5B7}"/>
    <cellStyle name="Normal 34 4 5" xfId="31732" xr:uid="{5EDE8348-2E03-4152-B9B0-EEA1A7995DEB}"/>
    <cellStyle name="Normal 34 5" xfId="3239" xr:uid="{5C195BE0-9388-4FD5-B72E-213DA3D07A01}"/>
    <cellStyle name="Normal 34 5 2" xfId="6889" xr:uid="{FFCF944E-D93C-434B-837E-EED1BF1BEB16}"/>
    <cellStyle name="Normal 34 5 2 2" xfId="13139" xr:uid="{663E18CE-AAA7-412C-8068-3EE6BAB88F94}"/>
    <cellStyle name="Normal 34 5 2 2 2" xfId="27372" xr:uid="{754280D7-9D55-4A66-BCBA-5C77D7E14CFF}"/>
    <cellStyle name="Normal 34 5 2 3" xfId="19199" xr:uid="{8185EE9D-7966-4B9B-85C0-793D22EB362C}"/>
    <cellStyle name="Normal 34 5 3" xfId="10220" xr:uid="{3B7D4596-C881-4A91-B9FB-50F4239F2D98}"/>
    <cellStyle name="Normal 34 5 3 2" xfId="24460" xr:uid="{B03E7326-B6FD-496A-BB6F-29D110F25128}"/>
    <cellStyle name="Normal 34 5 4" xfId="16253" xr:uid="{75B5404A-E9FE-4C6A-B0FF-493F216ACEBC}"/>
    <cellStyle name="Normal 34 5 5" xfId="31729" xr:uid="{D7FD750C-6359-4B2A-BAA4-53EA081B90A7}"/>
    <cellStyle name="Normal 34 6" xfId="3540" xr:uid="{47070BD5-E8D8-4DFC-A38D-C4E7F7843E78}"/>
    <cellStyle name="Normal 34 6 2" xfId="7174" xr:uid="{C4D835D0-18F9-46F7-96D1-91230E4B4EA2}"/>
    <cellStyle name="Normal 34 6 2 2" xfId="13424" xr:uid="{84758614-1DC5-488E-8968-A4B332A80EAD}"/>
    <cellStyle name="Normal 34 6 2 2 2" xfId="27657" xr:uid="{66BEA4EE-C37F-4680-9AC1-E61268ADC2BF}"/>
    <cellStyle name="Normal 34 6 2 3" xfId="19484" xr:uid="{E5DAD8EB-1990-4D0B-9360-25EBC3185536}"/>
    <cellStyle name="Normal 34 6 3" xfId="10506" xr:uid="{D77E1264-1367-4E44-9002-689DD01FED7F}"/>
    <cellStyle name="Normal 34 6 3 2" xfId="24745" xr:uid="{16B4ADA6-27E0-4BB7-90D4-F667DC2599E5}"/>
    <cellStyle name="Normal 34 6 4" xfId="16537" xr:uid="{FE756544-50A7-49AA-9FF0-45F101268238}"/>
    <cellStyle name="Normal 34 7" xfId="4150" xr:uid="{D6A0F233-26D0-48E5-97F2-87730CAC42FE}"/>
    <cellStyle name="Normal 34 7 2" xfId="7720" xr:uid="{3AC1D9A5-4FD7-4092-BE4B-E7884793EE2B}"/>
    <cellStyle name="Normal 34 7 2 2" xfId="13970" xr:uid="{58FA15D1-84EC-4A12-BFE2-897A38FBB5EA}"/>
    <cellStyle name="Normal 34 7 2 2 2" xfId="28203" xr:uid="{50F32C6F-1CA4-4B09-AF73-F6E79104F69D}"/>
    <cellStyle name="Normal 34 7 2 3" xfId="20030" xr:uid="{22E23552-F126-41CE-8E3A-BCA722361A47}"/>
    <cellStyle name="Normal 34 7 3" xfId="11051" xr:uid="{35D7935D-EDC7-4F96-8AF7-44C6729D1685}"/>
    <cellStyle name="Normal 34 7 3 2" xfId="25286" xr:uid="{5CAF862F-22A6-473C-8581-CF52D0CD7C1F}"/>
    <cellStyle name="Normal 34 7 4" xfId="17078" xr:uid="{81F54FC0-CED7-400D-85C6-BBE877CC729A}"/>
    <cellStyle name="Normal 34 8" xfId="4869" xr:uid="{8033F1A0-C63B-4DB4-B4EB-331082AA352C}"/>
    <cellStyle name="Normal 34 8 2" xfId="11747" xr:uid="{7AB293BC-F171-49DD-8829-B8B51D383E35}"/>
    <cellStyle name="Normal 34 8 2 2" xfId="25980" xr:uid="{CFD54DA2-F847-42CA-A204-729EBE2B1C65}"/>
    <cellStyle name="Normal 34 8 3" xfId="17797" xr:uid="{CE77588C-CE7C-40BE-AD81-83E4EFE5D4CA}"/>
    <cellStyle name="Normal 34 9" xfId="8339" xr:uid="{1595900A-1343-4401-823E-64473D00C9DD}"/>
    <cellStyle name="Normal 34 9 2" xfId="22595" xr:uid="{B2D83F9A-A11A-49C3-9789-99BA8E9F0D29}"/>
    <cellStyle name="Normal 35" xfId="848" xr:uid="{C6541A49-BB36-43E8-B575-5C0234C5D414}"/>
    <cellStyle name="Normal 35 2" xfId="1961" xr:uid="{2C4C89CD-99BA-4C10-A2AD-6BA820D870F9}"/>
    <cellStyle name="Normal 35 2 2" xfId="5720" xr:uid="{672FF564-FB3C-4972-8D0F-4377125553AA}"/>
    <cellStyle name="Normal 35 2 2 2" xfId="12264" xr:uid="{D771CAD9-3811-46E0-BC83-6A9575C31168}"/>
    <cellStyle name="Normal 35 2 2 2 2" xfId="26497" xr:uid="{0583DE2C-A711-4901-A11E-77F0D93C3888}"/>
    <cellStyle name="Normal 35 2 2 3" xfId="18319" xr:uid="{C802878A-A586-45E4-A36D-CEDC3BA355C1}"/>
    <cellStyle name="Normal 35 2 3" xfId="9080" xr:uid="{3ADDB02E-E742-44C2-964F-BDCE7E34F5D6}"/>
    <cellStyle name="Normal 35 2 3 2" xfId="23324" xr:uid="{8A40D31B-6E3D-4D56-9269-84749EDCA966}"/>
    <cellStyle name="Normal 35 2 4" xfId="15094" xr:uid="{5DDA3D5F-574C-420C-ABC5-37C30C6C9D78}"/>
    <cellStyle name="Normal 35 2 5" xfId="31734" xr:uid="{FF823B04-30D5-4564-A3F7-31BFE094DF3B}"/>
    <cellStyle name="Normal 35 3" xfId="2294" xr:uid="{0D5A82ED-0DA8-4186-AA33-FB8F85048626}"/>
    <cellStyle name="Normal 35 4" xfId="2727" xr:uid="{0308A9A5-A968-4C2A-9D91-84DA55778BEF}"/>
    <cellStyle name="Normal 35 4 2" xfId="6387" xr:uid="{7F827C60-725D-4272-992D-26AC3F290C1E}"/>
    <cellStyle name="Normal 35 4 2 2" xfId="12639" xr:uid="{4E16FA34-395B-444D-8FBC-A0EC09AC1EF6}"/>
    <cellStyle name="Normal 35 4 2 2 2" xfId="26872" xr:uid="{6AAC8B4D-5778-4DBB-919F-4AA2AE5D9F4B}"/>
    <cellStyle name="Normal 35 4 2 3" xfId="18699" xr:uid="{921B99F7-B2A4-45EC-A286-6DACF5C15B30}"/>
    <cellStyle name="Normal 35 4 3" xfId="9718" xr:uid="{EB6C6802-0E7F-467C-8750-8BEF3425FA74}"/>
    <cellStyle name="Normal 35 4 3 2" xfId="23958" xr:uid="{8764DA9D-F05B-4EF2-B0ED-85F64D783D1F}"/>
    <cellStyle name="Normal 35 4 4" xfId="15751" xr:uid="{AFDB0AE1-4353-4ACA-ACF4-D5434CAD0B41}"/>
    <cellStyle name="Normal 35 4 5" xfId="31733" xr:uid="{F341F6F4-E057-47DC-B847-767D33AF1F78}"/>
    <cellStyle name="Normal 35 5" xfId="2997" xr:uid="{BAC9F613-46C3-4319-81AB-CB7A8ECA244F}"/>
    <cellStyle name="Normal 35 5 2" xfId="6647" xr:uid="{E876EA0D-44C3-4F88-BCFE-578CC3114F26}"/>
    <cellStyle name="Normal 35 5 2 2" xfId="12897" xr:uid="{2DBE2CB0-D054-4E9A-AF76-95925C0D1930}"/>
    <cellStyle name="Normal 35 5 2 2 2" xfId="27130" xr:uid="{501E835D-39B9-40E4-9097-C15C2AF708AF}"/>
    <cellStyle name="Normal 35 5 2 3" xfId="18957" xr:uid="{CCCE55AC-34CB-4CA3-AD61-46B9BACCDDAF}"/>
    <cellStyle name="Normal 35 5 3" xfId="9978" xr:uid="{1985621D-B088-4166-AA23-795D8A56CC72}"/>
    <cellStyle name="Normal 35 5 3 2" xfId="24218" xr:uid="{EAF416FF-BE37-440E-B6E0-0244F92274F0}"/>
    <cellStyle name="Normal 35 5 4" xfId="16011" xr:uid="{1961E3E3-8E71-40A8-BA22-5DA9C7A81200}"/>
    <cellStyle name="Normal 35 6" xfId="3242" xr:uid="{944CB311-0C89-4022-96A1-95D961C9C5CA}"/>
    <cellStyle name="Normal 35 6 2" xfId="6892" xr:uid="{09952CBE-6A45-4349-8F14-AB2AC11A14AB}"/>
    <cellStyle name="Normal 35 6 2 2" xfId="13142" xr:uid="{C3FE964E-7DE9-4BA5-863C-EDCDA63AB2E1}"/>
    <cellStyle name="Normal 35 6 2 2 2" xfId="27375" xr:uid="{F6A1AA1A-E158-4667-B6F6-E45AFD215CBB}"/>
    <cellStyle name="Normal 35 6 2 3" xfId="19202" xr:uid="{15F0D63E-B11D-43F6-935B-72D1E4A7DCA6}"/>
    <cellStyle name="Normal 35 6 3" xfId="10223" xr:uid="{C1594A57-5864-48D7-B9F7-6964DCA7CCCA}"/>
    <cellStyle name="Normal 35 6 3 2" xfId="24463" xr:uid="{C0718E3F-E7DC-41A2-ABFD-17184AB1CB6C}"/>
    <cellStyle name="Normal 35 6 4" xfId="16256" xr:uid="{0A0A49A6-40A7-47F1-BAAC-A2759C687244}"/>
    <cellStyle name="Normal 35 7" xfId="5425" xr:uid="{B10F7C04-3C51-4ED6-9695-28E6D875B02B}"/>
    <cellStyle name="Normal 35 7 2" xfId="8810" xr:uid="{948D0A9A-F4F4-41DD-B9D2-63A11E2D4B6E}"/>
    <cellStyle name="Normal 35 7 2 2" xfId="23054" xr:uid="{1957BF37-20BD-482E-A9D4-85EC223EFE4D}"/>
    <cellStyle name="Normal 35 7 3" xfId="14833" xr:uid="{AE7B8736-15C9-46CD-A2E0-3DB2F6531DA3}"/>
    <cellStyle name="Normal 35 8" xfId="1635" xr:uid="{44E9F697-C431-477F-B45B-392EE0A7516F}"/>
    <cellStyle name="Normal 36" xfId="925" xr:uid="{D7F8ED5A-EF12-43F0-A88D-162A7BA44B6A}"/>
    <cellStyle name="Normal 36 10" xfId="14396" xr:uid="{01422426-C7E3-48F2-99B7-37BE50755916}"/>
    <cellStyle name="Normal 36 2" xfId="1956" xr:uid="{8D0B5502-BAEB-471C-A687-56E8315B603E}"/>
    <cellStyle name="Normal 36 2 2" xfId="5715" xr:uid="{E73C9B80-8561-4BB7-8871-A428D5B12323}"/>
    <cellStyle name="Normal 36 2 2 2" xfId="12259" xr:uid="{6F17E309-65E3-4430-87DB-AABB5FCB0B44}"/>
    <cellStyle name="Normal 36 2 2 2 2" xfId="26492" xr:uid="{F27B6984-CF64-456A-9002-C2FBC154C9F6}"/>
    <cellStyle name="Normal 36 2 2 3" xfId="18314" xr:uid="{BF16904F-859F-4A75-99A2-F288709CB69E}"/>
    <cellStyle name="Normal 36 2 3" xfId="9075" xr:uid="{C6A7CE32-6862-49E4-857A-13125F709F95}"/>
    <cellStyle name="Normal 36 2 3 2" xfId="23319" xr:uid="{99994CED-DFC1-4624-9E86-C9D08C93777F}"/>
    <cellStyle name="Normal 36 2 4" xfId="15089" xr:uid="{4BD2E728-FEAA-4E4D-94B0-4BFFE1394DE2}"/>
    <cellStyle name="Normal 36 2 5" xfId="31736" xr:uid="{07910A11-65F1-4BED-AA86-8C158B3239D6}"/>
    <cellStyle name="Normal 36 3" xfId="2722" xr:uid="{BCAC50AA-0C65-4525-87C2-D03576F685DF}"/>
    <cellStyle name="Normal 36 3 2" xfId="6382" xr:uid="{A28281F9-1CC3-4416-A231-9E20E250B8E6}"/>
    <cellStyle name="Normal 36 3 2 2" xfId="12634" xr:uid="{75035F22-89C6-4ACD-A83D-B3CD0266B5DB}"/>
    <cellStyle name="Normal 36 3 2 2 2" xfId="26867" xr:uid="{F834F378-CF7B-4240-A90E-1D512D9338F6}"/>
    <cellStyle name="Normal 36 3 2 3" xfId="18694" xr:uid="{1FDA6AC0-149A-4E1C-94DA-EF7968612239}"/>
    <cellStyle name="Normal 36 3 3" xfId="9713" xr:uid="{E8DAA75F-ADA5-46D3-9944-20CB0FEBC207}"/>
    <cellStyle name="Normal 36 3 3 2" xfId="23953" xr:uid="{23F31842-6E4A-42F3-BD59-00EC3563CC6D}"/>
    <cellStyle name="Normal 36 3 4" xfId="15746" xr:uid="{2212E011-30A8-4A3B-8CE9-1E5253C9D58A}"/>
    <cellStyle name="Normal 36 3 5" xfId="31737" xr:uid="{A8B590AA-8A60-4E74-9CDA-93BF7F60916A}"/>
    <cellStyle name="Normal 36 4" xfId="2992" xr:uid="{4D23ED26-B92F-425E-AF36-75B068C11A99}"/>
    <cellStyle name="Normal 36 4 2" xfId="6642" xr:uid="{FB6A5E47-06AD-47B4-8F01-E670F39A94F7}"/>
    <cellStyle name="Normal 36 4 2 2" xfId="12892" xr:uid="{A461BF06-BADA-468B-9496-57B089CC3EA0}"/>
    <cellStyle name="Normal 36 4 2 2 2" xfId="27125" xr:uid="{CF7F61E3-1028-4B6D-BF59-08840D70B8B2}"/>
    <cellStyle name="Normal 36 4 2 3" xfId="18952" xr:uid="{044AAE2E-5680-4891-9542-D7A3A8381A5B}"/>
    <cellStyle name="Normal 36 4 3" xfId="9973" xr:uid="{7983E781-2AC2-4782-8F58-67329EB774B6}"/>
    <cellStyle name="Normal 36 4 3 2" xfId="24213" xr:uid="{3E09290A-4D3D-4666-9B99-9DB546EB2A87}"/>
    <cellStyle name="Normal 36 4 4" xfId="16006" xr:uid="{2FB5FD9A-9777-44CC-9A02-7848A29001D7}"/>
    <cellStyle name="Normal 36 4 5" xfId="31735" xr:uid="{C82A5B10-D016-463C-8716-B2F89F8DCC06}"/>
    <cellStyle name="Normal 36 5" xfId="3237" xr:uid="{9F20C318-CC0F-4F33-AFDF-8CA599C5A0B3}"/>
    <cellStyle name="Normal 36 5 2" xfId="6887" xr:uid="{7DB76FFD-CC59-4768-87B8-3E90265E6FB8}"/>
    <cellStyle name="Normal 36 5 2 2" xfId="13137" xr:uid="{EEDCD6F9-8E16-4AAB-A9AE-CA6D0B29FDCC}"/>
    <cellStyle name="Normal 36 5 2 2 2" xfId="27370" xr:uid="{72DEE91F-3C44-4ABF-8887-30E5307A155A}"/>
    <cellStyle name="Normal 36 5 2 3" xfId="19197" xr:uid="{B5D464FC-C34D-4EC4-81CB-FA5ACD4C3EE3}"/>
    <cellStyle name="Normal 36 5 3" xfId="10218" xr:uid="{D4391BD6-8BE2-4F30-A46F-16108329925F}"/>
    <cellStyle name="Normal 36 5 3 2" xfId="24458" xr:uid="{1DCE91F1-1802-4123-AE3B-8F6B98F50F27}"/>
    <cellStyle name="Normal 36 5 4" xfId="16251" xr:uid="{EAF5DD8F-DB0C-4ED4-8E8D-CD8716E76D42}"/>
    <cellStyle name="Normal 36 6" xfId="3549" xr:uid="{5AECA78B-3D23-452E-A5A4-222862A24F54}"/>
    <cellStyle name="Normal 36 6 2" xfId="7182" xr:uid="{42F987BB-FBA2-4B95-A472-DDFA686EA762}"/>
    <cellStyle name="Normal 36 6 2 2" xfId="13432" xr:uid="{7CBBBEBA-2733-488B-BDCA-0C2A074C0820}"/>
    <cellStyle name="Normal 36 6 2 2 2" xfId="27665" xr:uid="{8E692910-4CCC-4ED2-BF38-E06D0A9CB576}"/>
    <cellStyle name="Normal 36 6 2 3" xfId="19492" xr:uid="{FEEDC96C-5392-43B6-A101-CF6C60E6817C}"/>
    <cellStyle name="Normal 36 6 3" xfId="10514" xr:uid="{7779AAEC-E6DF-4B5E-8AA5-6FAF86844110}"/>
    <cellStyle name="Normal 36 6 3 2" xfId="24753" xr:uid="{ECC53985-F493-4BEA-ABB4-E3F09F9DF3D2}"/>
    <cellStyle name="Normal 36 6 4" xfId="16545" xr:uid="{F69AD9BC-B25C-401D-9245-8A3AE865FF9A}"/>
    <cellStyle name="Normal 36 7" xfId="4158" xr:uid="{F54FF4AD-7D29-411A-BA09-2E0523226E7A}"/>
    <cellStyle name="Normal 36 7 2" xfId="7728" xr:uid="{887A85CE-8603-4B06-BE52-1FB2FD365A79}"/>
    <cellStyle name="Normal 36 7 2 2" xfId="13978" xr:uid="{9B329BBF-7245-466B-9BF3-A4EADC3FDE9E}"/>
    <cellStyle name="Normal 36 7 2 2 2" xfId="28211" xr:uid="{80255A88-4545-4728-9C33-17E37BFE6C7A}"/>
    <cellStyle name="Normal 36 7 2 3" xfId="20038" xr:uid="{5E752A87-130C-4D6C-9744-6072C68CD6B6}"/>
    <cellStyle name="Normal 36 7 3" xfId="11059" xr:uid="{F476AED9-81BD-4FFB-B4EF-E2F64D098452}"/>
    <cellStyle name="Normal 36 7 3 2" xfId="25294" xr:uid="{F927DE93-C7CD-4AE5-88B4-926C98AB59D5}"/>
    <cellStyle name="Normal 36 7 4" xfId="17086" xr:uid="{AFC9F4DA-4CB0-44A3-AE13-2DB5290CD071}"/>
    <cellStyle name="Normal 36 8" xfId="4885" xr:uid="{A3A955AD-F886-4979-827E-8C0F81074086}"/>
    <cellStyle name="Normal 36 8 2" xfId="11762" xr:uid="{DF510FA8-9D7B-4F95-9D94-C37DB2332B0F}"/>
    <cellStyle name="Normal 36 8 2 2" xfId="25995" xr:uid="{6B079E0C-E68B-4086-8475-0A2970EF7F8F}"/>
    <cellStyle name="Normal 36 8 3" xfId="17813" xr:uid="{66636AC3-959D-4705-B225-A903532B8E94}"/>
    <cellStyle name="Normal 36 9" xfId="8351" xr:uid="{4FAA3078-4ECC-41AA-9B47-F022DEF78100}"/>
    <cellStyle name="Normal 36 9 2" xfId="22606" xr:uid="{D66B4B19-9C06-45C0-9868-B21ED8FECD0A}"/>
    <cellStyle name="Normal 37" xfId="913" xr:uid="{68FCF804-1EFF-4C92-9646-C053A47B63B0}"/>
    <cellStyle name="Normal 37 10" xfId="14394" xr:uid="{5BDB00DD-A1A5-4668-9138-218643B55BB0}"/>
    <cellStyle name="Normal 37 2" xfId="1962" xr:uid="{BBCDA0FC-CB39-46A5-B772-405E6D36FB8C}"/>
    <cellStyle name="Normal 37 2 2" xfId="5721" xr:uid="{0997EF61-DC17-46DD-A931-44B7AC3209E2}"/>
    <cellStyle name="Normal 37 2 2 2" xfId="12265" xr:uid="{B64F4EA2-9F65-4923-9939-EF4B9CAE274F}"/>
    <cellStyle name="Normal 37 2 2 2 2" xfId="26498" xr:uid="{3D8B721B-0FED-4691-977C-EDA07FAD0950}"/>
    <cellStyle name="Normal 37 2 2 3" xfId="18320" xr:uid="{26D9294A-B98A-46AE-B1EB-A7A06F52C2D1}"/>
    <cellStyle name="Normal 37 2 3" xfId="9081" xr:uid="{AEA2CB62-BBA2-4A08-A1FA-F9251D675C22}"/>
    <cellStyle name="Normal 37 2 3 2" xfId="23325" xr:uid="{CE249470-2028-44B5-BDA9-8E54353BBE61}"/>
    <cellStyle name="Normal 37 2 4" xfId="15095" xr:uid="{F519D942-93D5-42C4-8E00-0A4B86DCBCD6}"/>
    <cellStyle name="Normal 37 2 5" xfId="31739" xr:uid="{A1E7938C-BF83-440B-BF4E-FED29B6B2822}"/>
    <cellStyle name="Normal 37 3" xfId="2728" xr:uid="{C2330E42-02E1-49B7-AE46-2EFB52DFE13F}"/>
    <cellStyle name="Normal 37 3 2" xfId="6388" xr:uid="{8A69494D-EB4A-43DA-B2D7-104F5060D71B}"/>
    <cellStyle name="Normal 37 3 2 2" xfId="12640" xr:uid="{D0BED7EE-6D26-45E9-BA31-680CB86A38F3}"/>
    <cellStyle name="Normal 37 3 2 2 2" xfId="26873" xr:uid="{2AEA5F1C-C936-4040-9C8F-A775DE7FFF18}"/>
    <cellStyle name="Normal 37 3 2 3" xfId="18700" xr:uid="{29829455-684E-4B02-8DD5-D74E3644714F}"/>
    <cellStyle name="Normal 37 3 3" xfId="9719" xr:uid="{EF85E9C7-9E36-46AE-860B-EAB2FEDE07A2}"/>
    <cellStyle name="Normal 37 3 3 2" xfId="23959" xr:uid="{74DC6417-41B1-47C7-BACD-4C81C0ECB78F}"/>
    <cellStyle name="Normal 37 3 4" xfId="15752" xr:uid="{51D364F3-547D-43B6-B162-612B7345788D}"/>
    <cellStyle name="Normal 37 3 5" xfId="31740" xr:uid="{582E8258-5248-4400-BB79-5FBE56A69DCD}"/>
    <cellStyle name="Normal 37 4" xfId="2998" xr:uid="{EDCE0D56-CAEC-4456-9E71-28F4C0E591CD}"/>
    <cellStyle name="Normal 37 4 2" xfId="6648" xr:uid="{04FE9B8A-CC7A-4AFC-ACE0-D63B8F420181}"/>
    <cellStyle name="Normal 37 4 2 2" xfId="12898" xr:uid="{E253FB3C-4104-4FA2-93A4-DD8E73F5FE0C}"/>
    <cellStyle name="Normal 37 4 2 2 2" xfId="27131" xr:uid="{DC45F4D3-D445-4418-AF82-2EA99EF0D0B2}"/>
    <cellStyle name="Normal 37 4 2 3" xfId="18958" xr:uid="{4A3C7EA3-EE5E-4780-9A06-1AC836C4EB3B}"/>
    <cellStyle name="Normal 37 4 3" xfId="9979" xr:uid="{403C29C1-4150-4B83-8A1F-7B6FA9AE2A00}"/>
    <cellStyle name="Normal 37 4 3 2" xfId="24219" xr:uid="{EAF72857-E6E7-4D43-8B35-DCA9148B2BDF}"/>
    <cellStyle name="Normal 37 4 4" xfId="16012" xr:uid="{A78E3E8B-7875-4A13-8779-D08C13CD1329}"/>
    <cellStyle name="Normal 37 4 5" xfId="31738" xr:uid="{947BD6BC-C800-4113-B2C6-1EEE08C78201}"/>
    <cellStyle name="Normal 37 5" xfId="3243" xr:uid="{C74527BC-D825-4421-9CCF-327A0439D2C4}"/>
    <cellStyle name="Normal 37 5 2" xfId="6893" xr:uid="{AD1EF0FA-769B-419E-8D9B-F9D24E3CEFEC}"/>
    <cellStyle name="Normal 37 5 2 2" xfId="13143" xr:uid="{8D421A21-12C0-4E8D-89DB-67E0557E72F0}"/>
    <cellStyle name="Normal 37 5 2 2 2" xfId="27376" xr:uid="{15FE3B09-D160-4E08-B7C8-F034ADFBE937}"/>
    <cellStyle name="Normal 37 5 2 3" xfId="19203" xr:uid="{95351EC6-32A1-4DF4-AA12-EC6C33F07B2B}"/>
    <cellStyle name="Normal 37 5 3" xfId="10224" xr:uid="{542D487B-5640-4602-A3F0-4C492C3261BC}"/>
    <cellStyle name="Normal 37 5 3 2" xfId="24464" xr:uid="{537045D5-3079-49B6-85D0-65D0AB914E4B}"/>
    <cellStyle name="Normal 37 5 4" xfId="16257" xr:uid="{B4913239-47F7-43E1-842E-01DFD392B783}"/>
    <cellStyle name="Normal 37 6" xfId="3547" xr:uid="{68C51F58-9AED-411C-B42D-162592E30252}"/>
    <cellStyle name="Normal 37 6 2" xfId="7180" xr:uid="{E4C8255F-7246-4847-8C71-4168BB3E1A1F}"/>
    <cellStyle name="Normal 37 6 2 2" xfId="13430" xr:uid="{88CACAB2-74C8-4AD9-B98F-0956F70C09D2}"/>
    <cellStyle name="Normal 37 6 2 2 2" xfId="27663" xr:uid="{D3E85C98-9218-4F87-9F78-DEF00899B64E}"/>
    <cellStyle name="Normal 37 6 2 3" xfId="19490" xr:uid="{56C018B1-A043-404D-8210-78442BEC9F05}"/>
    <cellStyle name="Normal 37 6 3" xfId="10512" xr:uid="{2ECDA336-D5A2-403B-BE16-9CE7F480FCDF}"/>
    <cellStyle name="Normal 37 6 3 2" xfId="24751" xr:uid="{41A186BA-2044-448A-94DB-7ED2691CDE6A}"/>
    <cellStyle name="Normal 37 6 4" xfId="16543" xr:uid="{C44EE17A-02F9-4AE2-BA88-89290E4C6DFA}"/>
    <cellStyle name="Normal 37 7" xfId="4156" xr:uid="{44EDB372-FC56-4960-9594-A5FD30F4CCEA}"/>
    <cellStyle name="Normal 37 7 2" xfId="7726" xr:uid="{7B06CAA6-84BB-41F5-9E15-30DFBC09F307}"/>
    <cellStyle name="Normal 37 7 2 2" xfId="13976" xr:uid="{09774B67-6131-4B85-869A-AC138E8CA402}"/>
    <cellStyle name="Normal 37 7 2 2 2" xfId="28209" xr:uid="{30821D03-92CE-4C10-A5EB-0D7D491A4779}"/>
    <cellStyle name="Normal 37 7 2 3" xfId="20036" xr:uid="{EACD62EC-25BE-46C2-BEE8-59299FA66373}"/>
    <cellStyle name="Normal 37 7 3" xfId="11057" xr:uid="{89503D5A-28C2-49B3-90FB-A951F2BD3DAE}"/>
    <cellStyle name="Normal 37 7 3 2" xfId="25292" xr:uid="{3788BC70-3005-443A-892B-B8F12D6BAC98}"/>
    <cellStyle name="Normal 37 7 4" xfId="17084" xr:uid="{605B47B5-9C63-45D8-81AD-6E0CB489316D}"/>
    <cellStyle name="Normal 37 8" xfId="4883" xr:uid="{6B1C49BB-9391-42E4-AFE9-B5D868BA5D28}"/>
    <cellStyle name="Normal 37 8 2" xfId="11760" xr:uid="{9519C920-A77C-4828-B8DC-4D67B62EECC0}"/>
    <cellStyle name="Normal 37 8 2 2" xfId="25993" xr:uid="{5AA062AA-4C73-4DAC-9CBD-1839CC1F342F}"/>
    <cellStyle name="Normal 37 8 3" xfId="17811" xr:uid="{102532C3-69C7-4503-9E31-B1E5AAAC036D}"/>
    <cellStyle name="Normal 37 9" xfId="8349" xr:uid="{F537830E-0372-436E-8A8F-9B81FA1988F9}"/>
    <cellStyle name="Normal 37 9 2" xfId="22604" xr:uid="{0AF275FC-0A97-4327-B60C-53755E1908D1}"/>
    <cellStyle name="Normal 38" xfId="926" xr:uid="{13EE0B13-3D95-4608-802D-93FD867B1D11}"/>
    <cellStyle name="Normal 38 10" xfId="14397" xr:uid="{29745F14-E383-4BE0-853A-3167198E3DF7}"/>
    <cellStyle name="Normal 38 2" xfId="1960" xr:uid="{1EACA7A5-DBA0-40F6-9D83-40A817FCDF28}"/>
    <cellStyle name="Normal 38 2 2" xfId="5719" xr:uid="{A76F0D3A-CA74-4D61-9121-14F522936882}"/>
    <cellStyle name="Normal 38 2 2 2" xfId="12263" xr:uid="{B3FEE615-4C90-4A30-A125-7FD52D627B20}"/>
    <cellStyle name="Normal 38 2 2 2 2" xfId="26496" xr:uid="{B2B4019F-DBC6-41EF-B138-F66E006CDB7F}"/>
    <cellStyle name="Normal 38 2 2 3" xfId="18318" xr:uid="{B6DCD453-364F-47D3-AFAF-7427AD52521E}"/>
    <cellStyle name="Normal 38 2 3" xfId="9079" xr:uid="{68388771-73DB-422A-A8EE-5785F4016BD6}"/>
    <cellStyle name="Normal 38 2 3 2" xfId="23323" xr:uid="{67A4153A-F403-4D7C-B731-F1A13CB338C5}"/>
    <cellStyle name="Normal 38 2 4" xfId="15093" xr:uid="{AC2DC772-2465-49F0-9A12-CCC8CC6B1742}"/>
    <cellStyle name="Normal 38 2 5" xfId="31742" xr:uid="{3D8763F1-E3D5-4B05-A2B5-76E9F33F4418}"/>
    <cellStyle name="Normal 38 3" xfId="2726" xr:uid="{C90553D0-D70E-4323-B6AD-66906E372CDC}"/>
    <cellStyle name="Normal 38 3 2" xfId="6386" xr:uid="{E495A810-B0DD-4DB4-8770-4BEFB5D075FF}"/>
    <cellStyle name="Normal 38 3 2 2" xfId="12638" xr:uid="{41449BE5-016B-407B-A603-48F2A3E7538A}"/>
    <cellStyle name="Normal 38 3 2 2 2" xfId="26871" xr:uid="{7A04C7DE-14B3-49E1-903C-FD6DB93B11DC}"/>
    <cellStyle name="Normal 38 3 2 3" xfId="18698" xr:uid="{9E3932A7-9EDC-4B0C-97BB-54312E1CB651}"/>
    <cellStyle name="Normal 38 3 3" xfId="9717" xr:uid="{2F3D72C2-483E-456C-9ABF-CFA5A06AAA3F}"/>
    <cellStyle name="Normal 38 3 3 2" xfId="23957" xr:uid="{F304F322-8192-4753-805D-01C357B4003A}"/>
    <cellStyle name="Normal 38 3 4" xfId="15750" xr:uid="{61C13068-ACEC-4BFA-9557-2BD7B04650AA}"/>
    <cellStyle name="Normal 38 3 5" xfId="31743" xr:uid="{DF4E4366-8086-4FB1-AC74-F543F9307E24}"/>
    <cellStyle name="Normal 38 4" xfId="2996" xr:uid="{29D3D52A-2CDE-482B-8652-F0ABAC776026}"/>
    <cellStyle name="Normal 38 4 2" xfId="6646" xr:uid="{E6FC5696-99A6-46EC-A693-14992739EF36}"/>
    <cellStyle name="Normal 38 4 2 2" xfId="12896" xr:uid="{784BBCF0-910E-41D7-AE67-78470F54D2BA}"/>
    <cellStyle name="Normal 38 4 2 2 2" xfId="27129" xr:uid="{77AFBA18-4D2E-4EF7-9CE9-AACA6E175B01}"/>
    <cellStyle name="Normal 38 4 2 3" xfId="18956" xr:uid="{1213C6D4-68CB-4631-A12A-5721257732AB}"/>
    <cellStyle name="Normal 38 4 3" xfId="9977" xr:uid="{7A8DD57F-DFFB-457C-BF2F-3F5178001B43}"/>
    <cellStyle name="Normal 38 4 3 2" xfId="24217" xr:uid="{CA2CE264-7884-4EAA-B1EB-F30BDC06C924}"/>
    <cellStyle name="Normal 38 4 4" xfId="16010" xr:uid="{9A6CCBCA-66A7-416D-A0F5-EEED51408069}"/>
    <cellStyle name="Normal 38 4 5" xfId="31741" xr:uid="{9AABA510-2AB4-4057-A9E6-06F5057CCE32}"/>
    <cellStyle name="Normal 38 5" xfId="3241" xr:uid="{CAFA5DFC-EB4B-4890-B9E3-09044FD7D04D}"/>
    <cellStyle name="Normal 38 5 2" xfId="6891" xr:uid="{30E8F865-1CC0-4C3D-A05C-D0FB6FE42B46}"/>
    <cellStyle name="Normal 38 5 2 2" xfId="13141" xr:uid="{5ADCEC1A-43AF-4180-AE0C-08D01AEFF5F1}"/>
    <cellStyle name="Normal 38 5 2 2 2" xfId="27374" xr:uid="{EF1EB20B-7D96-4B21-8CCD-0E9A311D7052}"/>
    <cellStyle name="Normal 38 5 2 3" xfId="19201" xr:uid="{F5B01572-63B0-42A4-99B2-9BBC84BD0B05}"/>
    <cellStyle name="Normal 38 5 3" xfId="10222" xr:uid="{832A5FFC-CF50-4679-9F89-3E6B6F995CFA}"/>
    <cellStyle name="Normal 38 5 3 2" xfId="24462" xr:uid="{2B76FFFB-5073-42E9-89CC-123A96BB75BA}"/>
    <cellStyle name="Normal 38 5 4" xfId="16255" xr:uid="{3DD1931B-1360-4025-A796-1C84E06075D0}"/>
    <cellStyle name="Normal 38 6" xfId="3550" xr:uid="{EECEEF79-C123-4EA4-91CD-D0F5BAB903B8}"/>
    <cellStyle name="Normal 38 6 2" xfId="7183" xr:uid="{ACB84170-C7DA-4B34-8890-F4FF646657A4}"/>
    <cellStyle name="Normal 38 6 2 2" xfId="13433" xr:uid="{35464E88-2308-4637-B100-5E5A16339686}"/>
    <cellStyle name="Normal 38 6 2 2 2" xfId="27666" xr:uid="{25AB2F53-3D89-47D1-ABEA-38ECA157EF62}"/>
    <cellStyle name="Normal 38 6 2 3" xfId="19493" xr:uid="{CD3928C4-2F7C-43DA-8A4E-780FA7AA161C}"/>
    <cellStyle name="Normal 38 6 3" xfId="10515" xr:uid="{A76E52DE-E8E6-4A2F-8E4F-FE42F399145F}"/>
    <cellStyle name="Normal 38 6 3 2" xfId="24754" xr:uid="{9297E31D-0F3F-4CB4-B5F9-F71E86E50609}"/>
    <cellStyle name="Normal 38 6 4" xfId="16546" xr:uid="{1002146C-8711-4803-A7D5-B4D815066E8E}"/>
    <cellStyle name="Normal 38 7" xfId="4159" xr:uid="{657CA1A9-5CC3-4FF6-8621-3F2969D04784}"/>
    <cellStyle name="Normal 38 7 2" xfId="7729" xr:uid="{870AA071-5661-4047-9A4F-E71E1ECA5AB5}"/>
    <cellStyle name="Normal 38 7 2 2" xfId="13979" xr:uid="{B6D3FE72-4E59-474C-8A8F-B8839EC8344B}"/>
    <cellStyle name="Normal 38 7 2 2 2" xfId="28212" xr:uid="{E8EA7074-B420-4CA7-BECE-870EFD43FE96}"/>
    <cellStyle name="Normal 38 7 2 3" xfId="20039" xr:uid="{5C63891A-9D14-4C70-BF1C-335E49607FE5}"/>
    <cellStyle name="Normal 38 7 3" xfId="11060" xr:uid="{813058A4-CA8A-42CB-8D71-17129EAE0C4E}"/>
    <cellStyle name="Normal 38 7 3 2" xfId="25295" xr:uid="{DF3ADD78-E8E5-403A-AA16-E710A8B29B10}"/>
    <cellStyle name="Normal 38 7 4" xfId="17087" xr:uid="{5F32F84C-28DA-4FF9-B342-F7003F29D667}"/>
    <cellStyle name="Normal 38 8" xfId="4886" xr:uid="{8AA8A386-D8ED-4A85-8C68-79D9DCDD0F38}"/>
    <cellStyle name="Normal 38 8 2" xfId="11763" xr:uid="{EFF9DACE-E078-47E1-AD7D-8C0F4F056AC2}"/>
    <cellStyle name="Normal 38 8 2 2" xfId="25996" xr:uid="{21D7A452-F41A-47A8-BCA8-644908E615B2}"/>
    <cellStyle name="Normal 38 8 3" xfId="17814" xr:uid="{0719FFF3-3816-4428-BE4A-4035DA9230CD}"/>
    <cellStyle name="Normal 38 9" xfId="8352" xr:uid="{CE3C73DE-EF7A-4D4A-A4F9-FB6D244BFDD8}"/>
    <cellStyle name="Normal 38 9 2" xfId="22607" xr:uid="{18BF4E2B-E385-403C-8D6A-C03CFC3B7DA6}"/>
    <cellStyle name="Normal 39" xfId="928" xr:uid="{63DD9550-7DBA-4B35-988A-999193627F92}"/>
    <cellStyle name="Normal 39 10" xfId="14399" xr:uid="{37851AEB-0C7D-42AE-BECB-FBDF16DAA86D}"/>
    <cellStyle name="Normal 39 2" xfId="1963" xr:uid="{ECACB0BB-2745-456A-BEE3-828603F5550E}"/>
    <cellStyle name="Normal 39 2 2" xfId="5722" xr:uid="{1A9B6BE8-0DBA-4DF4-B235-C912F7A1E433}"/>
    <cellStyle name="Normal 39 2 2 2" xfId="12266" xr:uid="{5EE6DDEA-2DC1-4B7A-916A-EFA4050C085A}"/>
    <cellStyle name="Normal 39 2 2 2 2" xfId="26499" xr:uid="{DE99896B-B25A-4584-826D-793B09552FEF}"/>
    <cellStyle name="Normal 39 2 2 3" xfId="18321" xr:uid="{F68EF984-DAAA-4E78-902D-2E7177C036B8}"/>
    <cellStyle name="Normal 39 2 3" xfId="9082" xr:uid="{083FD9AD-A082-405F-8339-C50351C7CDCF}"/>
    <cellStyle name="Normal 39 2 3 2" xfId="23326" xr:uid="{26293628-8A9C-4910-99B9-DA1AC23AF1DF}"/>
    <cellStyle name="Normal 39 2 4" xfId="15096" xr:uid="{66621153-0C08-41AB-8A06-4773E9E550F4}"/>
    <cellStyle name="Normal 39 2 5" xfId="31745" xr:uid="{18A86ABE-B9C0-4F6D-A753-CE6A033B8189}"/>
    <cellStyle name="Normal 39 3" xfId="2730" xr:uid="{5BCC31B6-F26B-4C41-8EFF-F872908A7B88}"/>
    <cellStyle name="Normal 39 3 2" xfId="6390" xr:uid="{D6DD023A-84C8-4243-84EC-6C253D5EF8E9}"/>
    <cellStyle name="Normal 39 3 2 2" xfId="12642" xr:uid="{2ED28332-55DE-425F-82D1-3E550E9EF1ED}"/>
    <cellStyle name="Normal 39 3 2 2 2" xfId="26875" xr:uid="{1F310C92-C88D-41AC-A546-46965D916B4B}"/>
    <cellStyle name="Normal 39 3 2 3" xfId="18702" xr:uid="{59CFC218-061C-4FC7-9F3B-05F8C4CB54A9}"/>
    <cellStyle name="Normal 39 3 3" xfId="9721" xr:uid="{A8C8EF9C-8D09-4DCB-81FC-41F53D59EED0}"/>
    <cellStyle name="Normal 39 3 3 2" xfId="23961" xr:uid="{ADA374ED-D7CB-4747-90DC-EA0C810E5AC9}"/>
    <cellStyle name="Normal 39 3 4" xfId="15754" xr:uid="{02B3CCE9-CE26-4EFA-B26D-A3C11B2D0A57}"/>
    <cellStyle name="Normal 39 3 5" xfId="31746" xr:uid="{9F3AD5B9-40D7-4DC5-9522-C7573F2F54E7}"/>
    <cellStyle name="Normal 39 4" xfId="3000" xr:uid="{1E6C9A81-CB40-46C0-BD12-90BEBDC7C394}"/>
    <cellStyle name="Normal 39 4 2" xfId="6650" xr:uid="{8FAFB685-BF8D-4E2E-A0DF-FF1F691F40E3}"/>
    <cellStyle name="Normal 39 4 2 2" xfId="12900" xr:uid="{74E25697-8A2B-4E92-B789-85EF94376091}"/>
    <cellStyle name="Normal 39 4 2 2 2" xfId="27133" xr:uid="{573ACB24-B756-4383-89D7-BCA251AC09CA}"/>
    <cellStyle name="Normal 39 4 2 3" xfId="18960" xr:uid="{ED8AC17F-E283-4F4F-ACA3-460712F18585}"/>
    <cellStyle name="Normal 39 4 3" xfId="9981" xr:uid="{5BF4149B-DADE-49F2-90D6-13262AE22D69}"/>
    <cellStyle name="Normal 39 4 3 2" xfId="24221" xr:uid="{0B3B72ED-AB53-4898-9892-1F002A29449E}"/>
    <cellStyle name="Normal 39 4 4" xfId="16014" xr:uid="{829D171C-79A5-4FBB-8F44-4B01E673E407}"/>
    <cellStyle name="Normal 39 4 5" xfId="31744" xr:uid="{1653FE46-4B6F-4913-BB4D-4989C446A3D5}"/>
    <cellStyle name="Normal 39 5" xfId="3245" xr:uid="{68522ACD-25DE-4C9F-AE34-1383DCC2106F}"/>
    <cellStyle name="Normal 39 5 2" xfId="6895" xr:uid="{B9EA63DC-8ECE-4A76-BEA2-3D994E58FCBB}"/>
    <cellStyle name="Normal 39 5 2 2" xfId="13145" xr:uid="{D2B72FCF-AF87-42C7-90BE-65F28A4BC28F}"/>
    <cellStyle name="Normal 39 5 2 2 2" xfId="27378" xr:uid="{F977414A-1FF1-44E1-AEDB-54D93584DEE6}"/>
    <cellStyle name="Normal 39 5 2 3" xfId="19205" xr:uid="{CDDDA1E5-0EBB-4344-818E-A33103508312}"/>
    <cellStyle name="Normal 39 5 3" xfId="10226" xr:uid="{479D0A14-2C85-4527-94F5-2D124E279966}"/>
    <cellStyle name="Normal 39 5 3 2" xfId="24466" xr:uid="{4DC2604A-531A-4665-A0B7-8FFDCC818F15}"/>
    <cellStyle name="Normal 39 5 4" xfId="16259" xr:uid="{64348739-B751-43AB-B579-AB38A20FF830}"/>
    <cellStyle name="Normal 39 6" xfId="3552" xr:uid="{A4266FE3-E19A-4431-B4AD-B4745DA5B573}"/>
    <cellStyle name="Normal 39 6 2" xfId="7185" xr:uid="{A708A483-24D3-411F-A66E-733516D66612}"/>
    <cellStyle name="Normal 39 6 2 2" xfId="13435" xr:uid="{9684F7A6-DC00-4BB6-94E1-B0816C9298EF}"/>
    <cellStyle name="Normal 39 6 2 2 2" xfId="27668" xr:uid="{55F4CF89-A847-4E95-8851-0123D90542F5}"/>
    <cellStyle name="Normal 39 6 2 3" xfId="19495" xr:uid="{246B2243-5961-4673-AD22-6F63E9586112}"/>
    <cellStyle name="Normal 39 6 3" xfId="10517" xr:uid="{55A0C763-FBFF-4FE7-80AD-1DB39BCB1F04}"/>
    <cellStyle name="Normal 39 6 3 2" xfId="24756" xr:uid="{286D3D38-C134-4724-B8EF-9EA8F2CD3D72}"/>
    <cellStyle name="Normal 39 6 4" xfId="16548" xr:uid="{F84BC8F1-F06C-4882-8F89-B340DC7E599C}"/>
    <cellStyle name="Normal 39 7" xfId="4161" xr:uid="{66AEC49C-F500-4AE1-B56C-410419BFE7E2}"/>
    <cellStyle name="Normal 39 7 2" xfId="7731" xr:uid="{1C84CAF5-82AD-4A56-8112-3EB0D479F0F4}"/>
    <cellStyle name="Normal 39 7 2 2" xfId="13981" xr:uid="{B186B731-47BC-4F0A-BFEB-BAC147BF85E7}"/>
    <cellStyle name="Normal 39 7 2 2 2" xfId="28214" xr:uid="{3E164D83-D8D3-43EB-85D6-5E542A1B4FBC}"/>
    <cellStyle name="Normal 39 7 2 3" xfId="20041" xr:uid="{BC6E3ADE-5E93-4B0C-9CBF-CDBAE480ADC8}"/>
    <cellStyle name="Normal 39 7 3" xfId="11062" xr:uid="{D3739569-42AE-4C9B-A14C-C3022F194166}"/>
    <cellStyle name="Normal 39 7 3 2" xfId="25297" xr:uid="{70239170-F067-43D3-8718-9C9312DC6034}"/>
    <cellStyle name="Normal 39 7 4" xfId="17089" xr:uid="{4B0CD51D-B9EF-41B1-A2D8-EC48FB1C38F4}"/>
    <cellStyle name="Normal 39 8" xfId="4888" xr:uid="{908F661E-C37C-48F0-954A-7A8CE52369A3}"/>
    <cellStyle name="Normal 39 8 2" xfId="11765" xr:uid="{21916AE9-FB3C-4536-8849-C444651ACD4C}"/>
    <cellStyle name="Normal 39 8 2 2" xfId="25998" xr:uid="{4E697DD0-E291-4B9B-AF78-8AE450DB5F9F}"/>
    <cellStyle name="Normal 39 8 3" xfId="17816" xr:uid="{D5116327-5C3B-4E25-BB7A-17D1D6BB584D}"/>
    <cellStyle name="Normal 39 9" xfId="8354" xr:uid="{DC1FE59D-EAC0-465C-A590-AF8B68C7DD7A}"/>
    <cellStyle name="Normal 39 9 2" xfId="22609" xr:uid="{176A42FC-2A24-459C-B222-653A63FE0218}"/>
    <cellStyle name="Normal 4" xfId="18" xr:uid="{0545E615-10D7-4149-B834-2CBBDC0A7F6A}"/>
    <cellStyle name="Normal 4 10" xfId="3056" xr:uid="{1CD594BC-EC40-4A3C-AA7E-4C795CED19E7}"/>
    <cellStyle name="Normal 4 10 2" xfId="6706" xr:uid="{5FD6B765-069C-4583-A531-DE1C0D731C8B}"/>
    <cellStyle name="Normal 4 10 2 2" xfId="12956" xr:uid="{ABEF3265-2AA8-4A0A-95F4-4DF933556BC3}"/>
    <cellStyle name="Normal 4 10 2 2 2" xfId="27189" xr:uid="{F92F1906-7393-4829-A992-9F982A19E1E5}"/>
    <cellStyle name="Normal 4 10 2 3" xfId="19016" xr:uid="{0D3C31CF-3B0B-4859-A9CB-F04824DCF6FE}"/>
    <cellStyle name="Normal 4 10 3" xfId="10037" xr:uid="{F898DAC0-393D-4129-B674-575A52204312}"/>
    <cellStyle name="Normal 4 10 3 2" xfId="24277" xr:uid="{B656AD6E-5C14-4EA7-B3CD-7EAFE6F8F44C}"/>
    <cellStyle name="Normal 4 10 4" xfId="16070" xr:uid="{3ED7C517-AFC5-4580-8F08-718696AD748A}"/>
    <cellStyle name="Normal 4 11" xfId="3313" xr:uid="{855A71FC-0B02-4AA4-8C0C-3A70F38F4393}"/>
    <cellStyle name="Normal 4 12" xfId="85" xr:uid="{C7638994-7FE6-41A4-8A11-941DC16CE44F}"/>
    <cellStyle name="Normal 4 13" xfId="70" xr:uid="{7F495793-5EDD-4A84-8CED-B2B8B0C524D3}"/>
    <cellStyle name="Normal 4 2" xfId="26" xr:uid="{E1512A98-C86C-41C7-A581-227E54343D84}"/>
    <cellStyle name="Normal 4 2 2" xfId="66" xr:uid="{88D7F1F0-8313-41EB-9CB1-1E09ABB728CA}"/>
    <cellStyle name="Normal 4 2 2 2" xfId="1836" xr:uid="{B49A4BCB-03F9-42C9-B0FF-1F71A4B34A76}"/>
    <cellStyle name="Normal 4 2 2 2 2" xfId="31749" xr:uid="{A19B2441-456E-4ED7-AFA5-13ADB0A7B501}"/>
    <cellStyle name="Normal 4 2 2 3" xfId="5507" xr:uid="{53509338-C02B-4AB2-8CD3-92C5B2860A7B}"/>
    <cellStyle name="Normal 4 2 2 3 2" xfId="31748" xr:uid="{2D91ACB3-BD31-446E-91AA-CCCBFB1E4524}"/>
    <cellStyle name="Normal 4 2 2 4" xfId="1722" xr:uid="{BB2491AA-804C-491C-B7D1-DC32A98B9876}"/>
    <cellStyle name="Normal 4 2 2 5" xfId="312" xr:uid="{5F764BD2-D4EF-41F0-BFD7-67A0F65862EF}"/>
    <cellStyle name="Normal 4 2 3" xfId="294" xr:uid="{9D8B5BC5-5288-432C-A2E2-05337EE3DCE9}"/>
    <cellStyle name="Normal 4 2 3 2" xfId="2067" xr:uid="{B706EF4B-97A0-4E38-BEE9-59CEAF7866BB}"/>
    <cellStyle name="Normal 4 2 3 3" xfId="5477" xr:uid="{0E61E484-5AED-45F4-8E1A-96B79C68C2AF}"/>
    <cellStyle name="Normal 4 2 3 4" xfId="1688" xr:uid="{AC36411E-8668-4C20-A903-EDEFA629497F}"/>
    <cellStyle name="Normal 4 2 4" xfId="230" xr:uid="{4C3A0EFE-76A9-44A1-9F4E-19259854C553}"/>
    <cellStyle name="Normal 4 2 5" xfId="3335" xr:uid="{4A1FFA1D-2DDF-4307-B367-973D22ABDD07}"/>
    <cellStyle name="Normal 4 2 5 2" xfId="32162" xr:uid="{FE0B2DD1-42F8-4BBF-B9CF-4E7775E051CC}"/>
    <cellStyle name="Normal 4 2 5 3" xfId="31747" xr:uid="{F7AED183-FB12-4A20-8404-6EEC340D7C66}"/>
    <cellStyle name="Normal 4 2 6" xfId="3646" xr:uid="{2A1D4470-ABD5-40D2-A226-64267781EF84}"/>
    <cellStyle name="Normal 4 2 7" xfId="99" xr:uid="{C8EDAB1E-0547-4B24-B9E8-F8E52E474455}"/>
    <cellStyle name="Normal 4 3" xfId="37" xr:uid="{CDFA8FC6-718F-4E2D-B085-E03E13149312}"/>
    <cellStyle name="Normal 4 3 2" xfId="557" xr:uid="{2B360677-8B85-4B02-9398-FA46BEA4BD5E}"/>
    <cellStyle name="Normal 4 3 2 2" xfId="1926" xr:uid="{71092350-2FB3-4C9E-858D-F1C0DE88597B}"/>
    <cellStyle name="Normal 4 3 2 2 2" xfId="5686" xr:uid="{9AF08739-584F-47FF-8258-67699F6E0322}"/>
    <cellStyle name="Normal 4 3 2 2 2 2" xfId="12237" xr:uid="{9D4FCAAE-AB20-45FB-80D9-A3777D852414}"/>
    <cellStyle name="Normal 4 3 2 2 2 2 2" xfId="26470" xr:uid="{F8B58926-9F07-4863-8170-EF5B0C6DCE3C}"/>
    <cellStyle name="Normal 4 3 2 2 2 3" xfId="18292" xr:uid="{A44C2584-8872-4867-BF3F-5CECB150EEEB}"/>
    <cellStyle name="Normal 4 3 2 2 3" xfId="9047" xr:uid="{81C8333D-5D12-464F-80CB-345DED65B82E}"/>
    <cellStyle name="Normal 4 3 2 2 3 2" xfId="23291" xr:uid="{E9D1D7D1-1328-472E-93DC-06B4CD9895F7}"/>
    <cellStyle name="Normal 4 3 2 2 4" xfId="15061" xr:uid="{2EE20359-B78B-41BF-A075-12965C8340B4}"/>
    <cellStyle name="Normal 4 3 2 2 5" xfId="31751" xr:uid="{167A8840-9D93-4264-BBCC-CE2FF4550FB9}"/>
    <cellStyle name="Normal 4 3 2 3" xfId="2201" xr:uid="{17A9F4CA-F238-4F08-8781-DF796EF48231}"/>
    <cellStyle name="Normal 4 3 2 4" xfId="2695" xr:uid="{1A54B740-7F8A-47DF-B578-B4AC7FCBEE3F}"/>
    <cellStyle name="Normal 4 3 2 4 2" xfId="6355" xr:uid="{68581451-D1DF-46E3-AFFB-3F502AB1D46B}"/>
    <cellStyle name="Normal 4 3 2 4 2 2" xfId="12607" xr:uid="{8044DF6C-B08E-45E7-BC1F-A118A6477410}"/>
    <cellStyle name="Normal 4 3 2 4 2 2 2" xfId="26840" xr:uid="{33AD3860-EE78-43DA-BD1E-CB52BB78F215}"/>
    <cellStyle name="Normal 4 3 2 4 2 3" xfId="18667" xr:uid="{9E4C8B1E-3744-46E6-8BD1-750D28ED8E7E}"/>
    <cellStyle name="Normal 4 3 2 4 3" xfId="9686" xr:uid="{C1C701A2-4A20-42DD-8081-4FDE91EC537A}"/>
    <cellStyle name="Normal 4 3 2 4 3 2" xfId="23926" xr:uid="{6B09CFF8-B22D-4CE2-B3B9-B3492C413FD6}"/>
    <cellStyle name="Normal 4 3 2 4 4" xfId="15719" xr:uid="{A8246852-80CB-4DE7-9299-8477F266566B}"/>
    <cellStyle name="Normal 4 3 2 5" xfId="2965" xr:uid="{6FFA2DAE-4AD5-4049-9490-2F12B46D5E6F}"/>
    <cellStyle name="Normal 4 3 2 5 2" xfId="6615" xr:uid="{BE5F05BB-4B07-43BD-90ED-96C2B9E6A8DD}"/>
    <cellStyle name="Normal 4 3 2 5 2 2" xfId="12865" xr:uid="{84963F19-A5E1-4A07-AA96-81B81DCA6586}"/>
    <cellStyle name="Normal 4 3 2 5 2 2 2" xfId="27098" xr:uid="{64FD4845-40D1-46FB-8343-7112FEF672FE}"/>
    <cellStyle name="Normal 4 3 2 5 2 3" xfId="18925" xr:uid="{63BB0E74-8EA8-4E7D-BC09-84CE5A62C9E2}"/>
    <cellStyle name="Normal 4 3 2 5 3" xfId="9946" xr:uid="{5961A8AD-1EA5-492C-9294-73612E49D11B}"/>
    <cellStyle name="Normal 4 3 2 5 3 2" xfId="24186" xr:uid="{4DC698E0-B86E-41F9-94AD-934C37D2DF26}"/>
    <cellStyle name="Normal 4 3 2 5 4" xfId="15979" xr:uid="{FA64C8D8-1EF9-4012-AB17-B4A76579EFE4}"/>
    <cellStyle name="Normal 4 3 2 6" xfId="3210" xr:uid="{679E934A-4377-4F13-90DA-22A4BA1E4D73}"/>
    <cellStyle name="Normal 4 3 2 6 2" xfId="6860" xr:uid="{0CF09A0A-1DC9-4D53-B129-5F19B9BD2C79}"/>
    <cellStyle name="Normal 4 3 2 6 2 2" xfId="13110" xr:uid="{DCD4A154-8081-4335-8A32-6824C3946FF4}"/>
    <cellStyle name="Normal 4 3 2 6 2 2 2" xfId="27343" xr:uid="{F64CF7B5-6E2B-434C-BF6E-203BDEA7CD78}"/>
    <cellStyle name="Normal 4 3 2 6 2 3" xfId="19170" xr:uid="{58442145-D221-4A9C-A8FB-8940302A7064}"/>
    <cellStyle name="Normal 4 3 2 6 3" xfId="10191" xr:uid="{3E03008F-C7BC-4273-A8A6-F2FFA9344EAA}"/>
    <cellStyle name="Normal 4 3 2 6 3 2" xfId="24431" xr:uid="{BDC78BA3-F154-4402-BD3D-1FF5F8255A06}"/>
    <cellStyle name="Normal 4 3 2 6 4" xfId="16224" xr:uid="{97E0C996-9A5A-4C27-B485-3697F4227A2C}"/>
    <cellStyle name="Normal 4 3 2 7" xfId="5399" xr:uid="{3978CFC1-A860-4D42-9FF7-1A12EA1CA2E1}"/>
    <cellStyle name="Normal 4 3 2 7 2" xfId="8789" xr:uid="{9AF386CA-DAA9-4A2C-8DD9-9559E78A6F80}"/>
    <cellStyle name="Normal 4 3 2 7 2 2" xfId="23033" xr:uid="{F9457F9F-B034-4BFB-9C62-37621BB15012}"/>
    <cellStyle name="Normal 4 3 2 7 3" xfId="14814" xr:uid="{3C5AE6E3-A1C0-4775-A3A5-8ABC2A1F603A}"/>
    <cellStyle name="Normal 4 3 2 8" xfId="1608" xr:uid="{66FD86BA-A979-44C8-9DA6-04CDB802A4FC}"/>
    <cellStyle name="Normal 4 3 3" xfId="1699" xr:uid="{B9DD9804-66B9-4505-B182-445909CA9D79}"/>
    <cellStyle name="Normal 4 3 3 2" xfId="31752" xr:uid="{CACF23DB-B10A-4EF6-B1DB-B699EDEB4A74}"/>
    <cellStyle name="Normal 4 3 4" xfId="1815" xr:uid="{F5C32BBA-58FD-40C8-8496-EA4DA455C738}"/>
    <cellStyle name="Normal 4 3 4 2" xfId="5591" xr:uid="{A994CF70-AB7A-4335-AA9E-B3EA8A0211B6}"/>
    <cellStyle name="Normal 4 3 4 2 2" xfId="12170" xr:uid="{3F8C4084-4449-468C-80DC-285DBB646677}"/>
    <cellStyle name="Normal 4 3 4 2 2 2" xfId="26403" xr:uid="{819E207A-B987-49A0-B592-337C4F58AD9E}"/>
    <cellStyle name="Normal 4 3 4 2 3" xfId="18224" xr:uid="{FAD07DF1-F3BD-4536-95ED-E7CDC3179ADB}"/>
    <cellStyle name="Normal 4 3 4 3" xfId="8958" xr:uid="{47105873-4AE2-494D-9CD1-4BC11B2AFD89}"/>
    <cellStyle name="Normal 4 3 4 3 2" xfId="23202" xr:uid="{F731F147-B5ED-4C88-8893-537CDF1067FE}"/>
    <cellStyle name="Normal 4 3 4 4" xfId="14974" xr:uid="{368478E4-C254-4FF3-BB35-A51AFA2C811B}"/>
    <cellStyle name="Normal 4 3 4 5" xfId="31750" xr:uid="{93BB4BAC-5A0F-4125-A2E9-AC8300A7DF5D}"/>
    <cellStyle name="Normal 4 3 5" xfId="2606" xr:uid="{61B90C23-118C-4D9F-9B76-BF9BD73135A8}"/>
    <cellStyle name="Normal 4 3 5 2" xfId="6267" xr:uid="{466CF956-2ACB-475E-9338-361311B58CAE}"/>
    <cellStyle name="Normal 4 3 5 2 2" xfId="12519" xr:uid="{66CA0D8E-D896-4948-9F5F-7CBCBBEB3421}"/>
    <cellStyle name="Normal 4 3 5 2 2 2" xfId="26752" xr:uid="{9D33FF62-1095-4A32-9DAB-4B59BB15773F}"/>
    <cellStyle name="Normal 4 3 5 2 3" xfId="18579" xr:uid="{8FCE8B2E-9F63-459F-ABA0-E55BE0C38203}"/>
    <cellStyle name="Normal 4 3 5 3" xfId="9598" xr:uid="{1EBE9453-642A-4C3C-97A2-71439DE93945}"/>
    <cellStyle name="Normal 4 3 5 3 2" xfId="23838" xr:uid="{A23C9F7C-4205-46B0-BDC6-A80A5F4D8B94}"/>
    <cellStyle name="Normal 4 3 5 4" xfId="15632" xr:uid="{6C88CF6B-5D9C-4185-AC37-E62D4F07AD33}"/>
    <cellStyle name="Normal 4 3 6" xfId="2877" xr:uid="{75FA59EC-6175-4123-94D2-FDCE5EDBD951}"/>
    <cellStyle name="Normal 4 3 6 2" xfId="6527" xr:uid="{BDE7CEFD-9EF1-45B1-8BC5-D4431C5BDE50}"/>
    <cellStyle name="Normal 4 3 6 2 2" xfId="12777" xr:uid="{B8C3BD22-AD1F-45B0-91EF-7000D6F22F0C}"/>
    <cellStyle name="Normal 4 3 6 2 2 2" xfId="27010" xr:uid="{CE04A034-27C3-48E5-B04F-B6519FBDFA6C}"/>
    <cellStyle name="Normal 4 3 6 2 3" xfId="18837" xr:uid="{098325BC-BA86-4B4F-95E1-D7B4C184800E}"/>
    <cellStyle name="Normal 4 3 6 3" xfId="9858" xr:uid="{953C71C4-AEBA-4D87-B029-2C58E7130445}"/>
    <cellStyle name="Normal 4 3 6 3 2" xfId="24098" xr:uid="{A9B6E3CF-7DB8-4A2A-8AD5-9D3FA3BAB2F2}"/>
    <cellStyle name="Normal 4 3 6 4" xfId="15891" xr:uid="{B4C54874-14A7-4D61-9561-ADEFEF7DCDE5}"/>
    <cellStyle name="Normal 4 3 7" xfId="3122" xr:uid="{BE4AED1E-A924-41A9-B40E-541E58E508BE}"/>
    <cellStyle name="Normal 4 3 7 2" xfId="6772" xr:uid="{5FEE54E7-9DB0-4EEC-B809-3201B7FE5D50}"/>
    <cellStyle name="Normal 4 3 7 2 2" xfId="13022" xr:uid="{5A79C722-2746-4887-BA78-79A00C528808}"/>
    <cellStyle name="Normal 4 3 7 2 2 2" xfId="27255" xr:uid="{EEDF7469-1A3B-4B99-B6A0-06B66D95EF3F}"/>
    <cellStyle name="Normal 4 3 7 2 3" xfId="19082" xr:uid="{C8648A4D-AD8C-496C-806C-A6E8115F11B8}"/>
    <cellStyle name="Normal 4 3 7 3" xfId="10103" xr:uid="{87A0C002-0B12-4265-9048-A78EBB6E89CC}"/>
    <cellStyle name="Normal 4 3 7 3 2" xfId="24343" xr:uid="{CA5CCEAF-259B-4F2C-9D88-63D419E03F13}"/>
    <cellStyle name="Normal 4 3 7 4" xfId="16136" xr:uid="{3E6EBC43-B854-4DD8-9EE9-655A97369AA4}"/>
    <cellStyle name="Normal 4 3 8" xfId="5297" xr:uid="{7DA0F715-F3B1-4F53-A5FD-F48C0F16557E}"/>
    <cellStyle name="Normal 4 3 8 2" xfId="8733" xr:uid="{76BD23C2-F5E4-407A-96AF-E44787D54EBD}"/>
    <cellStyle name="Normal 4 3 8 2 2" xfId="22977" xr:uid="{94BDA0FF-6B79-4EDA-AF2A-A3B5D2A2B426}"/>
    <cellStyle name="Normal 4 3 8 3" xfId="14756" xr:uid="{D1C4343E-ED6A-45E8-8528-9DF4819B4EB8}"/>
    <cellStyle name="Normal 4 3 9" xfId="1505" xr:uid="{A6E8E195-4C2D-49FD-A9C2-F51E730A3305}"/>
    <cellStyle name="Normal 4 4" xfId="39" xr:uid="{596A931A-EA57-46DF-8E09-3F6A1EA23636}"/>
    <cellStyle name="Normal 4 4 2" xfId="662" xr:uid="{960EB940-97F1-4F5F-BCAF-CE9320659FF2}"/>
    <cellStyle name="Normal 4 4 2 2" xfId="2248" xr:uid="{D5FF399B-29A4-414B-AACA-1921F3D5CD09}"/>
    <cellStyle name="Normal 4 4 2 2 2" xfId="5899" xr:uid="{A5629010-5A74-4EFA-847B-6F2B4641522F}"/>
    <cellStyle name="Normal 4 4 2 2 2 2" xfId="12398" xr:uid="{6BC97DAB-B1E7-4065-9681-0D2183A0E40E}"/>
    <cellStyle name="Normal 4 4 2 2 2 2 2" xfId="26631" xr:uid="{DFC30038-6B17-4D34-B913-38267F8974A3}"/>
    <cellStyle name="Normal 4 4 2 2 2 3" xfId="18457" xr:uid="{BC63BB5E-88A1-4786-97C2-41213149BD1E}"/>
    <cellStyle name="Normal 4 4 2 2 3" xfId="9235" xr:uid="{0CFC4B12-72AF-4E33-A0B0-443A8DCC8D48}"/>
    <cellStyle name="Normal 4 4 2 2 3 2" xfId="23476" xr:uid="{DE4CFEC4-A838-46B9-BAB3-EA6499D50EB5}"/>
    <cellStyle name="Normal 4 4 2 2 4" xfId="15252" xr:uid="{ED15C29B-2BAB-46C0-9220-6CD5A49BBC2E}"/>
    <cellStyle name="Normal 4 4 2 3" xfId="3486" xr:uid="{298832E5-AF61-44C4-B083-9D0095E09939}"/>
    <cellStyle name="Normal 4 4 2 3 2" xfId="7120" xr:uid="{0F4C8E2B-6497-4A2D-886C-D0CA44A6A2CD}"/>
    <cellStyle name="Normal 4 4 2 3 2 2" xfId="13370" xr:uid="{EFA1316D-6A85-4D42-B66C-79A7F3E99AC9}"/>
    <cellStyle name="Normal 4 4 2 3 2 2 2" xfId="27603" xr:uid="{04F72BAC-807E-4A6E-AB6E-7C7DC545B0ED}"/>
    <cellStyle name="Normal 4 4 2 3 2 3" xfId="19430" xr:uid="{6C007978-6248-4527-BBDB-06AC181986D9}"/>
    <cellStyle name="Normal 4 4 2 3 3" xfId="10452" xr:uid="{7C615666-D0F9-43B3-9158-B82A0BD68FD0}"/>
    <cellStyle name="Normal 4 4 2 3 3 2" xfId="24691" xr:uid="{B0CDEE3C-D6CE-4C05-A0DA-9E106746EC68}"/>
    <cellStyle name="Normal 4 4 2 3 4" xfId="16483" xr:uid="{268FCE08-ACE2-412C-9680-E770BBA53338}"/>
    <cellStyle name="Normal 4 4 2 4" xfId="4096" xr:uid="{99B0F3EA-1F08-4399-A839-23B6EA47D89D}"/>
    <cellStyle name="Normal 4 4 2 4 2" xfId="7666" xr:uid="{53FBBB43-F979-47C2-A706-01EC40D53627}"/>
    <cellStyle name="Normal 4 4 2 4 2 2" xfId="13916" xr:uid="{9830A196-2CBD-471F-A009-F5B7DAC94063}"/>
    <cellStyle name="Normal 4 4 2 4 2 2 2" xfId="28149" xr:uid="{2615D48C-1515-4885-ACAA-6CB9D9A410E0}"/>
    <cellStyle name="Normal 4 4 2 4 2 3" xfId="19976" xr:uid="{E66B17FC-7622-4A74-AEBF-B1D5E9514518}"/>
    <cellStyle name="Normal 4 4 2 4 3" xfId="10997" xr:uid="{043F22C7-9930-47A4-B250-41C34259C8C3}"/>
    <cellStyle name="Normal 4 4 2 4 3 2" xfId="25232" xr:uid="{35F562CB-AEA8-4C6E-BF09-E2EBEFDFDDDF}"/>
    <cellStyle name="Normal 4 4 2 4 4" xfId="17024" xr:uid="{3683F395-7608-405A-B2DD-2E3597A46C13}"/>
    <cellStyle name="Normal 4 4 2 5" xfId="5487" xr:uid="{3ED89F83-DD68-42AA-8B0A-5FD3D1C1AD85}"/>
    <cellStyle name="Normal 4 4 2 6" xfId="4770" xr:uid="{344F1044-99C6-45DE-8955-302AE8C1EF7C}"/>
    <cellStyle name="Normal 4 4 2 6 2" xfId="11649" xr:uid="{4FA1BD46-94C3-4AA5-90FA-B40845BCEE6A}"/>
    <cellStyle name="Normal 4 4 2 6 2 2" xfId="25882" xr:uid="{A259D311-971B-46D0-B15A-4002BF667D7C}"/>
    <cellStyle name="Normal 4 4 2 6 3" xfId="17698" xr:uid="{DE33C000-17B8-4A16-8178-DA386E6CD42E}"/>
    <cellStyle name="Normal 4 4 2 7" xfId="8255" xr:uid="{41B8F638-ECCF-462C-95E8-5462966FB9D4}"/>
    <cellStyle name="Normal 4 4 2 7 2" xfId="22523" xr:uid="{8755B014-48A4-43BB-B908-AE459412F0A1}"/>
    <cellStyle name="Normal 4 4 2 8" xfId="1701" xr:uid="{8619F6D6-3A89-4AEA-909A-13CCC6DDE21B}"/>
    <cellStyle name="Normal 4 4 2 8 2" xfId="20377" xr:uid="{A36E287F-80CF-4750-8078-246559D8641A}"/>
    <cellStyle name="Normal 4 4 2 8 3" xfId="14308" xr:uid="{C841221C-9A25-4251-B809-00E9D3AAA266}"/>
    <cellStyle name="Normal 4 4 3" xfId="1852" xr:uid="{EEEDC33B-BEA2-48CE-A7DB-2D00D1C8EFA5}"/>
    <cellStyle name="Normal 4 4 3 2" xfId="5620" xr:uid="{02D27965-D666-4D64-99B3-8BD2D29EB0DF}"/>
    <cellStyle name="Normal 4 4 3 2 2" xfId="12194" xr:uid="{31D03192-8EE5-4281-93CB-EBB43076B0CD}"/>
    <cellStyle name="Normal 4 4 3 2 2 2" xfId="26427" xr:uid="{DC5CA1CB-5C37-44AC-A546-6B26315B944D}"/>
    <cellStyle name="Normal 4 4 3 2 3" xfId="18249" xr:uid="{98F14D02-95EF-4222-91F4-8A7C8B101F74}"/>
    <cellStyle name="Normal 4 4 3 3" xfId="8983" xr:uid="{3ADDE6B1-30E2-4518-9B9E-D3E918217F16}"/>
    <cellStyle name="Normal 4 4 3 3 2" xfId="23227" xr:uid="{52045D66-78BD-48E7-A8F5-CE6C2E1BA8D2}"/>
    <cellStyle name="Normal 4 4 3 4" xfId="14998" xr:uid="{4BBB89E8-2E53-4011-9468-563330E5ECC3}"/>
    <cellStyle name="Normal 4 4 3 5" xfId="31753" xr:uid="{768CED4D-2BAC-44B0-8542-23A3E016F93A}"/>
    <cellStyle name="Normal 4 4 4" xfId="1687" xr:uid="{344B832D-41D0-4B34-B3E1-96ADD5600996}"/>
    <cellStyle name="Normal 4 4 5" xfId="2629" xr:uid="{3AF4A9C2-28D8-44AA-8CBC-5C57A04543A5}"/>
    <cellStyle name="Normal 4 4 5 2" xfId="6289" xr:uid="{8F904F83-5BF5-4E67-9C3F-C0DB6616F0FA}"/>
    <cellStyle name="Normal 4 4 5 2 2" xfId="12541" xr:uid="{BA875902-49DF-493B-BB3B-63CFA873EF57}"/>
    <cellStyle name="Normal 4 4 5 2 2 2" xfId="26774" xr:uid="{993400B7-3A5A-4F7C-B880-74D38862EE33}"/>
    <cellStyle name="Normal 4 4 5 2 3" xfId="18601" xr:uid="{ACC698B0-4E4D-4C84-B023-09CA74187FDD}"/>
    <cellStyle name="Normal 4 4 5 3" xfId="9620" xr:uid="{25B4D231-419E-4E30-981F-75E2FCA4F6DB}"/>
    <cellStyle name="Normal 4 4 5 3 2" xfId="23860" xr:uid="{DBB858AC-012E-4F4F-A44D-73BB6BFB464F}"/>
    <cellStyle name="Normal 4 4 5 4" xfId="15653" xr:uid="{00B85C03-8E33-4298-95F5-8862488A1C70}"/>
    <cellStyle name="Normal 4 4 6" xfId="2899" xr:uid="{B85794C0-F738-4688-B9BF-BA04C9992113}"/>
    <cellStyle name="Normal 4 4 6 2" xfId="6549" xr:uid="{F43CAAB7-5B43-4549-9B37-98F5BF807167}"/>
    <cellStyle name="Normal 4 4 6 2 2" xfId="12799" xr:uid="{7FE708FB-8AC8-4B0D-B6C5-3E6071AEF3F0}"/>
    <cellStyle name="Normal 4 4 6 2 2 2" xfId="27032" xr:uid="{64911503-8910-4BF4-BF66-C38C036F24F9}"/>
    <cellStyle name="Normal 4 4 6 2 3" xfId="18859" xr:uid="{097F7EEF-BD6B-47D8-9D88-30ECEDF93947}"/>
    <cellStyle name="Normal 4 4 6 3" xfId="9880" xr:uid="{ABF354D4-D552-46E9-B495-7C78F2B36671}"/>
    <cellStyle name="Normal 4 4 6 3 2" xfId="24120" xr:uid="{A8D53DBD-B4F1-4AC3-BDF0-6F2E24EC2924}"/>
    <cellStyle name="Normal 4 4 6 4" xfId="15913" xr:uid="{4F2661E1-E5F5-4A78-A3DB-77FD7966F7B8}"/>
    <cellStyle name="Normal 4 4 7" xfId="3144" xr:uid="{1124162B-96FD-4F85-ACE2-4A97ADC419FC}"/>
    <cellStyle name="Normal 4 4 7 2" xfId="6794" xr:uid="{4B51531E-82F8-4B4A-880B-C84CF5A9F9F8}"/>
    <cellStyle name="Normal 4 4 7 2 2" xfId="13044" xr:uid="{C23652EC-5C2C-444E-AFA6-5EAFB24B1C95}"/>
    <cellStyle name="Normal 4 4 7 2 2 2" xfId="27277" xr:uid="{6F173D8A-CF98-4ED2-B4E8-0B44DB957B78}"/>
    <cellStyle name="Normal 4 4 7 2 3" xfId="19104" xr:uid="{66C0D406-D740-4CE0-8E32-B306B17064C1}"/>
    <cellStyle name="Normal 4 4 7 3" xfId="10125" xr:uid="{D5051D5E-35C5-4B32-8B2B-B9CC7E6309BC}"/>
    <cellStyle name="Normal 4 4 7 3 2" xfId="24365" xr:uid="{55BBB0F1-5E18-40AA-8CEC-98D7DA78ACF9}"/>
    <cellStyle name="Normal 4 4 7 4" xfId="16158" xr:uid="{221277C9-98AF-4704-9D1C-33D2E8F94CDF}"/>
    <cellStyle name="Normal 4 4 8" xfId="272" xr:uid="{E926ABD3-CD53-429B-9639-357951B69EFC}"/>
    <cellStyle name="Normal 4 5" xfId="49" xr:uid="{13D834D4-BC51-4490-9C92-A25F4E383F05}"/>
    <cellStyle name="Normal 4 5 2" xfId="1102" xr:uid="{D68524DE-9AA8-49BE-AFD3-FC0F0CA8EFE0}"/>
    <cellStyle name="Normal 4 5 3" xfId="1098" xr:uid="{DCAAEF24-B470-4016-8CBB-97364CD9A1FD}"/>
    <cellStyle name="Normal 4 6" xfId="439" xr:uid="{B6B3D059-C308-4A59-8D55-551BF7FE63F1}"/>
    <cellStyle name="Normal 4 6 2" xfId="3404" xr:uid="{5D0FDA56-61EF-48ED-8342-6F85DC6F04FC}"/>
    <cellStyle name="Normal 4 6 2 2" xfId="7039" xr:uid="{17E74159-D9C7-4990-A03E-BA691A116B83}"/>
    <cellStyle name="Normal 4 6 2 2 2" xfId="13289" xr:uid="{62DA5E30-1082-4B04-9B2D-3410C7EC068E}"/>
    <cellStyle name="Normal 4 6 2 2 2 2" xfId="27522" xr:uid="{D167D00E-B89A-4CFB-96F2-679B3A47FB85}"/>
    <cellStyle name="Normal 4 6 2 2 3" xfId="19349" xr:uid="{0FE08E68-208F-47D5-BC7B-5CC3406DC64C}"/>
    <cellStyle name="Normal 4 6 2 3" xfId="10371" xr:uid="{85D6C12B-A5CE-409E-B2D7-B95C32A3CE1F}"/>
    <cellStyle name="Normal 4 6 2 3 2" xfId="24610" xr:uid="{0FC55FC2-5F35-4A34-952A-3169E6DA9423}"/>
    <cellStyle name="Normal 4 6 2 4" xfId="16402" xr:uid="{F8F9D35C-FA15-417B-9A26-12A9AF50F786}"/>
    <cellStyle name="Normal 4 6 3" xfId="4015" xr:uid="{792F0ADB-A970-406D-9A4A-5E0CA076B23B}"/>
    <cellStyle name="Normal 4 6 3 2" xfId="7585" xr:uid="{9752F383-BB2A-42A9-AFD6-199AA62B338B}"/>
    <cellStyle name="Normal 4 6 3 2 2" xfId="13835" xr:uid="{BE16FFCE-7B38-426C-96E3-271AF539BDB8}"/>
    <cellStyle name="Normal 4 6 3 2 2 2" xfId="28068" xr:uid="{1BB0653F-C712-49FE-8681-7D043D5762E5}"/>
    <cellStyle name="Normal 4 6 3 2 3" xfId="19895" xr:uid="{CA65438D-65D8-4C19-9C4A-EE4E69E2D211}"/>
    <cellStyle name="Normal 4 6 3 3" xfId="10916" xr:uid="{8A516695-750D-4855-ABA3-E69737925448}"/>
    <cellStyle name="Normal 4 6 3 3 2" xfId="25151" xr:uid="{E77B9785-68A3-4FFF-A503-D083F323B816}"/>
    <cellStyle name="Normal 4 6 3 4" xfId="16943" xr:uid="{3C32D3D3-D110-4150-B74C-3740333B9AB7}"/>
    <cellStyle name="Normal 4 6 4" xfId="4646" xr:uid="{98CADCB5-91DA-4CA2-8D22-3C2A7F08FD90}"/>
    <cellStyle name="Normal 4 6 4 2" xfId="11529" xr:uid="{05C969E1-AF9B-49BA-902D-906EB029D1C1}"/>
    <cellStyle name="Normal 4 6 4 2 2" xfId="25762" xr:uid="{9559473F-C693-4EC1-9C6B-F8BD9E2766FC}"/>
    <cellStyle name="Normal 4 6 4 3" xfId="17574" xr:uid="{AC332DB2-BFB2-49BB-8049-AC84FDB6EC90}"/>
    <cellStyle name="Normal 4 6 5" xfId="8152" xr:uid="{E99962E2-940D-4772-A5B4-1B7503ACC519}"/>
    <cellStyle name="Normal 4 6 5 2" xfId="22423" xr:uid="{77635212-86AD-4C89-A3BD-AF60DFDBC578}"/>
    <cellStyle name="Normal 4 6 6" xfId="14208" xr:uid="{C8FAE2F7-E4F7-446C-BF90-7DB4F5A0D104}"/>
    <cellStyle name="Normal 4 7" xfId="123" xr:uid="{D9145F76-E7A7-44E3-8FED-ACE032E22000}"/>
    <cellStyle name="Normal 4 8" xfId="2551" xr:uid="{C8144588-7BAE-43CB-96F2-C419C6F48012}"/>
    <cellStyle name="Normal 4 8 2" xfId="3324" xr:uid="{B2487F63-C497-4CD6-8692-6116276A3F77}"/>
    <cellStyle name="Normal 4 8 3" xfId="6213" xr:uid="{77FAD55E-CCDC-4631-A562-09ACAE67D4E2}"/>
    <cellStyle name="Normal 4 8 3 2" xfId="9544" xr:uid="{4A97F20A-8344-4C8C-A9A6-3A9803C8023F}"/>
    <cellStyle name="Normal 4 8 3 2 2" xfId="23784" xr:uid="{B84B5848-AB26-4313-BABC-FC75D750AA9F}"/>
    <cellStyle name="Normal 4 8 3 3" xfId="15579" xr:uid="{1B2A231C-9ED8-43DF-AFCE-8EF00783C88F}"/>
    <cellStyle name="Normal 4 8 4" xfId="32135" xr:uid="{318CCC0C-D45B-46D9-9FA3-59F26E889609}"/>
    <cellStyle name="Normal 4 9" xfId="2811" xr:uid="{4DBAC7A4-F687-4A50-96D1-C98DFF8EFA4E}"/>
    <cellStyle name="Normal 4 9 2" xfId="6461" xr:uid="{4BD778B9-C9DC-4499-8B4C-A3EE9377EDFC}"/>
    <cellStyle name="Normal 4 9 2 2" xfId="12711" xr:uid="{7881A39E-9F08-4081-9F6D-A88AA06689D0}"/>
    <cellStyle name="Normal 4 9 2 2 2" xfId="26944" xr:uid="{975AED62-4186-462E-878E-3367A5025767}"/>
    <cellStyle name="Normal 4 9 2 3" xfId="18771" xr:uid="{1E3F4B3F-18CA-493D-B8E3-6895256299D0}"/>
    <cellStyle name="Normal 4 9 3" xfId="9792" xr:uid="{C8839F64-3E45-4E59-89DC-FD3A6A267EDB}"/>
    <cellStyle name="Normal 4 9 3 2" xfId="24032" xr:uid="{72E89F75-37F2-4881-A814-5E39E1055C2F}"/>
    <cellStyle name="Normal 4 9 4" xfId="15825" xr:uid="{1BB63D90-9597-4D83-B86F-4766599040E2}"/>
    <cellStyle name="Normal 4 9 5" xfId="32111" xr:uid="{E391E9BD-A09B-4089-90AD-4E34403A0F6E}"/>
    <cellStyle name="Normal 4_50200210" xfId="31754" xr:uid="{4F75DAC7-3D66-409E-977F-5CA8F2580AF1}"/>
    <cellStyle name="Normal 40" xfId="936" xr:uid="{4CF3EC8D-D072-4E1A-82F0-9BD3A54B5184}"/>
    <cellStyle name="Normal 40 10" xfId="14404" xr:uid="{B8C5F90F-8902-48FA-8A63-FD7DB980BE1E}"/>
    <cellStyle name="Normal 40 2" xfId="1964" xr:uid="{8FA145A3-4BB0-4FE3-9352-2D20CCB3D740}"/>
    <cellStyle name="Normal 40 2 2" xfId="5723" xr:uid="{21E850AB-0482-4102-830F-87586166652F}"/>
    <cellStyle name="Normal 40 2 2 2" xfId="12267" xr:uid="{AC1C4740-B2AF-48ED-911E-F59517DF3DDC}"/>
    <cellStyle name="Normal 40 2 2 2 2" xfId="26500" xr:uid="{A98B8831-C40A-457A-A437-37F0A6D9976F}"/>
    <cellStyle name="Normal 40 2 2 3" xfId="18322" xr:uid="{452DAB19-13C3-4360-B543-B3E1CF59E104}"/>
    <cellStyle name="Normal 40 2 3" xfId="9083" xr:uid="{E51DD400-979B-4D82-8241-45B53F1A66D9}"/>
    <cellStyle name="Normal 40 2 3 2" xfId="23327" xr:uid="{39BEC178-879D-4722-B38B-4E5B697B4AB0}"/>
    <cellStyle name="Normal 40 2 4" xfId="15097" xr:uid="{4DF535E4-8EA7-408D-B2A1-288F4FC663C7}"/>
    <cellStyle name="Normal 40 2 5" xfId="31756" xr:uid="{D7C8F3B0-F14D-4D81-AE49-8D3130FE2DBD}"/>
    <cellStyle name="Normal 40 3" xfId="2731" xr:uid="{83574D4D-8A6D-4798-BE8A-694DAC909D0F}"/>
    <cellStyle name="Normal 40 3 2" xfId="6391" xr:uid="{46822581-CA48-454B-897E-04D59CCB51C2}"/>
    <cellStyle name="Normal 40 3 2 2" xfId="12643" xr:uid="{6D09292A-E9BE-4C00-98FF-43B6C1B49BF9}"/>
    <cellStyle name="Normal 40 3 2 2 2" xfId="26876" xr:uid="{655BD279-7798-433D-966B-5B59A1DED3D6}"/>
    <cellStyle name="Normal 40 3 2 3" xfId="18703" xr:uid="{6C643933-226A-4774-9301-E6E31992687B}"/>
    <cellStyle name="Normal 40 3 3" xfId="9722" xr:uid="{7BB2CA53-D749-4687-9345-07A4B76596B3}"/>
    <cellStyle name="Normal 40 3 3 2" xfId="23962" xr:uid="{07775A75-FB42-4544-B69F-D7C7EDBEA901}"/>
    <cellStyle name="Normal 40 3 4" xfId="15755" xr:uid="{1967CC3A-C2AE-44D7-A0EC-3B8FA2A8F019}"/>
    <cellStyle name="Normal 40 3 5" xfId="31757" xr:uid="{7A7A654E-6991-40CB-852F-0E099C954490}"/>
    <cellStyle name="Normal 40 4" xfId="3001" xr:uid="{884E2ABE-E17A-49ED-BBBC-284E222B307B}"/>
    <cellStyle name="Normal 40 4 2" xfId="6651" xr:uid="{9FEF7B91-7D25-4911-BE71-2FCC9F2A1282}"/>
    <cellStyle name="Normal 40 4 2 2" xfId="12901" xr:uid="{A07E1B44-3C1A-45A8-90E6-81F7F2E48B7D}"/>
    <cellStyle name="Normal 40 4 2 2 2" xfId="27134" xr:uid="{4229E874-F492-42CA-B81E-FF2A2075DCB1}"/>
    <cellStyle name="Normal 40 4 2 3" xfId="18961" xr:uid="{32F8DB8D-97EE-46EE-92B4-3BF795B8160E}"/>
    <cellStyle name="Normal 40 4 3" xfId="9982" xr:uid="{1DEA8E9A-1444-45C0-902D-535F9CB254C8}"/>
    <cellStyle name="Normal 40 4 3 2" xfId="24222" xr:uid="{DA2425A4-F853-4082-8148-D919802EC92B}"/>
    <cellStyle name="Normal 40 4 4" xfId="16015" xr:uid="{16B058B3-2F0C-48FC-B9E1-D9C2B0A8F5E8}"/>
    <cellStyle name="Normal 40 4 5" xfId="31755" xr:uid="{A4637D6F-C012-4F95-ADFB-1CA094AEB38C}"/>
    <cellStyle name="Normal 40 5" xfId="3246" xr:uid="{CF33DC06-42D6-4FCB-A0F7-04E33D779FEA}"/>
    <cellStyle name="Normal 40 5 2" xfId="6896" xr:uid="{36F56862-334D-4E15-96AC-56881C7FAE95}"/>
    <cellStyle name="Normal 40 5 2 2" xfId="13146" xr:uid="{70BB66E7-10E8-4236-AEBA-3088E8DFBB3D}"/>
    <cellStyle name="Normal 40 5 2 2 2" xfId="27379" xr:uid="{CF2E4B1E-9E1C-4A2F-BB06-D23B7114A038}"/>
    <cellStyle name="Normal 40 5 2 3" xfId="19206" xr:uid="{1D2A5F0F-85E2-4EFA-A464-DB7BFF4FD096}"/>
    <cellStyle name="Normal 40 5 3" xfId="10227" xr:uid="{94D77875-F5E7-4DF6-9838-7E5FAB94D1F2}"/>
    <cellStyle name="Normal 40 5 3 2" xfId="24467" xr:uid="{77983688-5ADF-468A-8ED6-5D2C0E1442AA}"/>
    <cellStyle name="Normal 40 5 4" xfId="16260" xr:uid="{33E079E9-8D9E-49AC-875F-C57903D9D22C}"/>
    <cellStyle name="Normal 40 6" xfId="3557" xr:uid="{527BE031-C200-418C-B067-3CC43215333C}"/>
    <cellStyle name="Normal 40 6 2" xfId="7190" xr:uid="{F51A537D-6675-4437-8E4A-F3209CA0FA47}"/>
    <cellStyle name="Normal 40 6 2 2" xfId="13440" xr:uid="{7C709B34-FDD6-448A-8620-6063EA7CF25E}"/>
    <cellStyle name="Normal 40 6 2 2 2" xfId="27673" xr:uid="{649216E7-DFB9-4EB7-B1A6-42293647F8D4}"/>
    <cellStyle name="Normal 40 6 2 3" xfId="19500" xr:uid="{698C6AFB-8BE6-41DD-A025-6A4D69FCD5C6}"/>
    <cellStyle name="Normal 40 6 3" xfId="10522" xr:uid="{0BB806F1-F089-476D-AEBB-EBE506D36874}"/>
    <cellStyle name="Normal 40 6 3 2" xfId="24761" xr:uid="{5B7075E5-BFD5-47DA-86D3-157FEDE75514}"/>
    <cellStyle name="Normal 40 6 4" xfId="16553" xr:uid="{6562BA34-E771-4ED6-816B-14A80A31CDBA}"/>
    <cellStyle name="Normal 40 7" xfId="4166" xr:uid="{1EB5F093-08C1-4183-911A-63FE2C761714}"/>
    <cellStyle name="Normal 40 7 2" xfId="7736" xr:uid="{DD4228A6-F0A6-4500-BE08-54CD0E359842}"/>
    <cellStyle name="Normal 40 7 2 2" xfId="13986" xr:uid="{00B573F0-9DE7-40AD-BF41-FB0FBDC96C0F}"/>
    <cellStyle name="Normal 40 7 2 2 2" xfId="28219" xr:uid="{9F48AB13-7813-458C-A34D-046BC90468D2}"/>
    <cellStyle name="Normal 40 7 2 3" xfId="20046" xr:uid="{4C40653F-BFC9-4AD4-9098-EDA80B1FC986}"/>
    <cellStyle name="Normal 40 7 3" xfId="11067" xr:uid="{69514827-8E79-49C2-B19D-B5664D347EF2}"/>
    <cellStyle name="Normal 40 7 3 2" xfId="25302" xr:uid="{DC4C0F76-2AFD-478E-839E-78EF3AB8FD06}"/>
    <cellStyle name="Normal 40 7 4" xfId="17094" xr:uid="{5A647FD9-5049-4EF9-AAA6-8259EE25B395}"/>
    <cellStyle name="Normal 40 8" xfId="4894" xr:uid="{82EB9B8B-7742-452C-9190-08FE82FE1D44}"/>
    <cellStyle name="Normal 40 8 2" xfId="11771" xr:uid="{D9F84DF2-C8E0-4938-B4AB-071099D087DF}"/>
    <cellStyle name="Normal 40 8 2 2" xfId="26004" xr:uid="{C8E6D496-D410-44E4-87C1-BABF95D0C3F4}"/>
    <cellStyle name="Normal 40 8 3" xfId="17822" xr:uid="{D18A8BE1-2A3B-448E-A5E1-890BB6377E8A}"/>
    <cellStyle name="Normal 40 9" xfId="8360" xr:uid="{63DCD831-D425-4C78-8357-607C9B10402B}"/>
    <cellStyle name="Normal 40 9 2" xfId="22615" xr:uid="{A1C3D240-2558-4058-8CE5-5573E137B58B}"/>
    <cellStyle name="Normal 41" xfId="933" xr:uid="{B27F166C-53D4-41B0-AEFA-52366D6B3678}"/>
    <cellStyle name="Normal 41 2" xfId="1967" xr:uid="{C3952E0E-288E-4179-B9EF-071C2876BA02}"/>
    <cellStyle name="Normal 41 2 2" xfId="5726" xr:uid="{96257A88-A0D7-48F1-8E8E-E8E6A1840352}"/>
    <cellStyle name="Normal 41 2 2 2" xfId="12270" xr:uid="{A4CF7938-7D30-440D-A4B5-46ADCF975E99}"/>
    <cellStyle name="Normal 41 2 2 2 2" xfId="26503" xr:uid="{3C301F0C-71CB-4A5F-A72A-A9E245287EEE}"/>
    <cellStyle name="Normal 41 2 2 3" xfId="18325" xr:uid="{B18231A3-E1BF-42B3-AAEF-7845BD4F6377}"/>
    <cellStyle name="Normal 41 2 3" xfId="9086" xr:uid="{70937714-0847-46A1-A2BD-63D50B628B8C}"/>
    <cellStyle name="Normal 41 2 3 2" xfId="23330" xr:uid="{D8425F92-E980-47F2-9C94-184E70590DC8}"/>
    <cellStyle name="Normal 41 2 4" xfId="15100" xr:uid="{32A2FD51-2DB9-4FF7-8034-F99E1F1E54E8}"/>
    <cellStyle name="Normal 41 2 5" xfId="31759" xr:uid="{3E124AEF-FE83-43DF-B1AD-3BFCE1253989}"/>
    <cellStyle name="Normal 41 3" xfId="2319" xr:uid="{7C9AADAD-546D-4A95-877C-5C5A510545A5}"/>
    <cellStyle name="Normal 41 4" xfId="2734" xr:uid="{BE0D2345-272D-479E-AC57-B65111705FC2}"/>
    <cellStyle name="Normal 41 4 2" xfId="6394" xr:uid="{D3CEF2C9-98EB-4C63-B8CA-A2205E1B77CB}"/>
    <cellStyle name="Normal 41 4 2 2" xfId="12646" xr:uid="{C6F06E6C-AC71-4CA5-AB6B-926B0DCA72C3}"/>
    <cellStyle name="Normal 41 4 2 2 2" xfId="26879" xr:uid="{7B2FAFE9-AE73-4A0D-929B-883D26D83489}"/>
    <cellStyle name="Normal 41 4 2 3" xfId="18706" xr:uid="{CE860E61-6E9E-49E4-9F38-0EB421B0F851}"/>
    <cellStyle name="Normal 41 4 3" xfId="9725" xr:uid="{86CB4C1A-CC7E-42B2-9747-46B7B27A782E}"/>
    <cellStyle name="Normal 41 4 3 2" xfId="23965" xr:uid="{D6D73699-B4A8-4CE5-BCC4-F408614DE288}"/>
    <cellStyle name="Normal 41 4 4" xfId="15758" xr:uid="{FD8AC75A-CC75-4138-B925-CE441524B901}"/>
    <cellStyle name="Normal 41 4 5" xfId="31758" xr:uid="{6AD2421B-303E-48DD-B24C-6CD49D067353}"/>
    <cellStyle name="Normal 41 5" xfId="3004" xr:uid="{E80458FD-379F-48A4-91C4-61E8038CE612}"/>
    <cellStyle name="Normal 41 5 2" xfId="6654" xr:uid="{F99BA935-6558-408F-A78E-0A209588D194}"/>
    <cellStyle name="Normal 41 5 2 2" xfId="12904" xr:uid="{B77E3171-4E8A-4FEE-AF41-601E6730AA82}"/>
    <cellStyle name="Normal 41 5 2 2 2" xfId="27137" xr:uid="{05488133-E1DD-47DA-B18D-977F6AC2C981}"/>
    <cellStyle name="Normal 41 5 2 3" xfId="18964" xr:uid="{7F67EE1B-0C6D-4961-B860-D2D18B6FAFB3}"/>
    <cellStyle name="Normal 41 5 3" xfId="9985" xr:uid="{5A9ABB69-8BF3-4B52-9DE8-04732F6FDE2A}"/>
    <cellStyle name="Normal 41 5 3 2" xfId="24225" xr:uid="{F50D1698-C652-488F-921B-D698CCB691CD}"/>
    <cellStyle name="Normal 41 5 4" xfId="16018" xr:uid="{DB75E6F8-4AD4-46FC-A2E5-3F1DA6ADB94B}"/>
    <cellStyle name="Normal 41 6" xfId="3249" xr:uid="{465B1D4B-CAC2-412C-B2D7-3C0E62AD0A9E}"/>
    <cellStyle name="Normal 41 6 2" xfId="6899" xr:uid="{4C91C5B4-9722-4D77-A0E9-0AE284AB3412}"/>
    <cellStyle name="Normal 41 6 2 2" xfId="13149" xr:uid="{53579732-BCAE-4956-A5CF-F3EB82930DA2}"/>
    <cellStyle name="Normal 41 6 2 2 2" xfId="27382" xr:uid="{C8189DA5-4050-46F2-BD9C-49436AEA044D}"/>
    <cellStyle name="Normal 41 6 2 3" xfId="19209" xr:uid="{C79E8872-6632-4843-A1B7-9A96E2CC065E}"/>
    <cellStyle name="Normal 41 6 3" xfId="10230" xr:uid="{F70C6A72-61DF-4E69-A13A-14CC990EE9B0}"/>
    <cellStyle name="Normal 41 6 3 2" xfId="24470" xr:uid="{2D7693A6-9F09-4F73-847C-533977BC98BE}"/>
    <cellStyle name="Normal 41 6 4" xfId="16263" xr:uid="{A39DABE1-8E6A-43E2-8412-F5A9B77A02FE}"/>
    <cellStyle name="Normal 41 7" xfId="5426" xr:uid="{B532F1FE-F3B7-4430-8047-0B0731826FB4}"/>
    <cellStyle name="Normal 41 7 2" xfId="8811" xr:uid="{837DA88D-A036-4FD9-8BF1-266A834D4D5A}"/>
    <cellStyle name="Normal 41 7 2 2" xfId="23055" xr:uid="{1D5EBA6F-D45E-406D-A2EF-708299C7A4AA}"/>
    <cellStyle name="Normal 41 7 3" xfId="14834" xr:uid="{D1AFBE09-B50A-471B-9B65-3C68C1F65D92}"/>
    <cellStyle name="Normal 41 8" xfId="1636" xr:uid="{EAAAC967-3C27-4D24-A8E2-CE76F9FFFC11}"/>
    <cellStyle name="Normal 42" xfId="941" xr:uid="{4A5A76A6-A84A-416C-9A25-742C91E56ABA}"/>
    <cellStyle name="Normal 42 2" xfId="1969" xr:uid="{4340B769-5985-43FA-8BE8-98B49766CB43}"/>
    <cellStyle name="Normal 42 2 2" xfId="5728" xr:uid="{BF3C3AC4-CDDF-40AB-8B4F-C47697581392}"/>
    <cellStyle name="Normal 42 2 2 2" xfId="12271" xr:uid="{B1353577-3102-4E39-ABD4-666F277F6F1F}"/>
    <cellStyle name="Normal 42 2 2 2 2" xfId="26504" xr:uid="{3908F03D-21FA-4700-9BF1-4270FEBD08F0}"/>
    <cellStyle name="Normal 42 2 2 3" xfId="18326" xr:uid="{538CCB76-49BE-488B-BA39-7843A5D2D8D1}"/>
    <cellStyle name="Normal 42 2 3" xfId="9088" xr:uid="{69053740-8F08-4BC3-9CFA-75173A7B5D5F}"/>
    <cellStyle name="Normal 42 2 3 2" xfId="23332" xr:uid="{99B49185-BCD0-4EA1-AAE8-A625453EDBE4}"/>
    <cellStyle name="Normal 42 2 4" xfId="15102" xr:uid="{EEFB3B2A-9FCE-4BAE-AF5E-3DC3875CE6E3}"/>
    <cellStyle name="Normal 42 2 5" xfId="31761" xr:uid="{74EAEF02-0F5F-4C1D-A30A-C0A8E9D8B667}"/>
    <cellStyle name="Normal 42 3" xfId="2322" xr:uid="{A0E36E77-D262-4BBD-BC53-53EF856D968C}"/>
    <cellStyle name="Normal 42 4" xfId="2736" xr:uid="{E5AC82BD-06DC-43BA-910E-DD2852CC52F2}"/>
    <cellStyle name="Normal 42 4 2" xfId="6396" xr:uid="{7A0DAB52-3F0A-46A9-9E36-CB7AA10F691D}"/>
    <cellStyle name="Normal 42 4 2 2" xfId="12648" xr:uid="{1EFF94A6-69FE-4028-87F0-64F389C39AAF}"/>
    <cellStyle name="Normal 42 4 2 2 2" xfId="26881" xr:uid="{D839BC3D-961D-432C-AD32-366B684B5D96}"/>
    <cellStyle name="Normal 42 4 2 3" xfId="18708" xr:uid="{7E7773FA-7931-46A9-8451-FD59ECBB957F}"/>
    <cellStyle name="Normal 42 4 3" xfId="9727" xr:uid="{EE0EA8B1-ABFB-4DB7-874D-D36F186C3269}"/>
    <cellStyle name="Normal 42 4 3 2" xfId="23967" xr:uid="{E9C4A321-3140-4B2E-ACC5-84C32B23AF68}"/>
    <cellStyle name="Normal 42 4 4" xfId="15760" xr:uid="{972D2461-817C-41F7-981E-84309F6D139B}"/>
    <cellStyle name="Normal 42 4 5" xfId="31760" xr:uid="{CC18572F-2AEF-4EB5-87D2-F4EDA65129E9}"/>
    <cellStyle name="Normal 42 5" xfId="3006" xr:uid="{2D5F7008-86F3-46CB-ACA7-B9E5AA286FE8}"/>
    <cellStyle name="Normal 42 5 2" xfId="6656" xr:uid="{876D22C3-AF3F-40AC-B35B-A7ACB596B440}"/>
    <cellStyle name="Normal 42 5 2 2" xfId="12906" xr:uid="{18904A68-1D8A-46D4-B29C-8CAE651D00B0}"/>
    <cellStyle name="Normal 42 5 2 2 2" xfId="27139" xr:uid="{E4797820-0807-407F-B88F-3A2DFE91DC7C}"/>
    <cellStyle name="Normal 42 5 2 3" xfId="18966" xr:uid="{16C5A6FE-79D5-494E-A656-C5D66E17D0AA}"/>
    <cellStyle name="Normal 42 5 3" xfId="9987" xr:uid="{CE784816-8325-4B6B-A7A1-40C90B877211}"/>
    <cellStyle name="Normal 42 5 3 2" xfId="24227" xr:uid="{C7CDC47C-9535-434F-AB89-422CCB3A418D}"/>
    <cellStyle name="Normal 42 5 4" xfId="16020" xr:uid="{C818F730-BB70-4A67-B1DF-95B66CEA72FA}"/>
    <cellStyle name="Normal 42 6" xfId="3251" xr:uid="{2EE2DFA6-D030-4D5C-A2F5-89007B68F562}"/>
    <cellStyle name="Normal 42 6 2" xfId="6901" xr:uid="{EBFD02D3-6844-41DE-9231-31C964430880}"/>
    <cellStyle name="Normal 42 6 2 2" xfId="13151" xr:uid="{8B4A288D-3973-49DE-BB66-FFA88CB13F61}"/>
    <cellStyle name="Normal 42 6 2 2 2" xfId="27384" xr:uid="{85252D3B-8893-4BA3-8477-5D96C94A9C8D}"/>
    <cellStyle name="Normal 42 6 2 3" xfId="19211" xr:uid="{C05FBA01-B2CD-4B58-BB77-BFDE2C1F6934}"/>
    <cellStyle name="Normal 42 6 3" xfId="10232" xr:uid="{FDA8FE5C-A047-465E-B8BF-D2C325A139B1}"/>
    <cellStyle name="Normal 42 6 3 2" xfId="24472" xr:uid="{798C3650-253E-4F50-A74B-907B9E4539AA}"/>
    <cellStyle name="Normal 42 6 4" xfId="16265" xr:uid="{287E968C-C226-4872-B152-63AB4B59EB49}"/>
    <cellStyle name="Normal 42 7" xfId="5427" xr:uid="{CEABDC3F-D08C-466A-AC2E-E10E8EFA9149}"/>
    <cellStyle name="Normal 42 7 2" xfId="8812" xr:uid="{F0F28E32-C418-42F9-8D80-3ED82FFF7B54}"/>
    <cellStyle name="Normal 42 7 2 2" xfId="23056" xr:uid="{648B36FC-5830-4C04-B24D-2C52B1E7B595}"/>
    <cellStyle name="Normal 42 7 3" xfId="14835" xr:uid="{41A77EDB-F258-4FF0-A83D-03966FADB282}"/>
    <cellStyle name="Normal 42 8" xfId="1637" xr:uid="{27CA0C48-7279-4F9E-803D-58654393C20B}"/>
    <cellStyle name="Normal 43" xfId="89" xr:uid="{4E10CFBD-7C09-4953-91AF-55218B65A11D}"/>
    <cellStyle name="Normal 43 10" xfId="14110" xr:uid="{7F14D84F-C450-4D6A-BE12-A69EDFEA3D2D}"/>
    <cellStyle name="Normal 43 2" xfId="1971" xr:uid="{3D9A0865-3522-4DCF-B768-A8B9B204ABF9}"/>
    <cellStyle name="Normal 43 2 2" xfId="5730" xr:uid="{78751270-12BE-4D10-859D-8B98144E962B}"/>
    <cellStyle name="Normal 43 2 2 2" xfId="12273" xr:uid="{0D5F0ABE-40A6-48CE-8C50-664B33AE9754}"/>
    <cellStyle name="Normal 43 2 2 2 2" xfId="26506" xr:uid="{65DC9502-F04C-42BD-B429-32393EDA4E2C}"/>
    <cellStyle name="Normal 43 2 2 3" xfId="18328" xr:uid="{05F9339E-1299-4702-A4A5-2E596AA4C0BB}"/>
    <cellStyle name="Normal 43 2 3" xfId="9090" xr:uid="{7270D44B-8B51-4B68-B8D5-8DB746295248}"/>
    <cellStyle name="Normal 43 2 3 2" xfId="23334" xr:uid="{0B7E99D8-DA57-458F-8065-1C6270DEFB91}"/>
    <cellStyle name="Normal 43 2 4" xfId="15104" xr:uid="{89681A8B-206C-4A52-98F8-C8354A325710}"/>
    <cellStyle name="Normal 43 2 5" xfId="31763" xr:uid="{2DA40CA1-8D30-4EEE-A0B1-E75739557A23}"/>
    <cellStyle name="Normal 43 3" xfId="2738" xr:uid="{259B1E3E-7C8D-41F6-A626-E180F8AA5504}"/>
    <cellStyle name="Normal 43 3 2" xfId="6398" xr:uid="{602A863E-0544-4C4B-9440-12F198662DCD}"/>
    <cellStyle name="Normal 43 3 2 2" xfId="12650" xr:uid="{A2D8E122-014B-442B-BA0D-7EEDDC048F05}"/>
    <cellStyle name="Normal 43 3 2 2 2" xfId="26883" xr:uid="{15942FE4-CF82-4E47-8012-D1A1712894AB}"/>
    <cellStyle name="Normal 43 3 2 3" xfId="18710" xr:uid="{3CB5EA52-C98C-4592-9C61-F3DB183E2385}"/>
    <cellStyle name="Normal 43 3 3" xfId="9729" xr:uid="{F355EF67-2B25-4642-A5CE-134F24687E53}"/>
    <cellStyle name="Normal 43 3 3 2" xfId="23969" xr:uid="{8B1044FA-4C21-447C-8F7A-8AA72E9478F7}"/>
    <cellStyle name="Normal 43 3 4" xfId="15762" xr:uid="{5BF451B5-E8AC-4B20-90F8-054372A82D5B}"/>
    <cellStyle name="Normal 43 3 5" xfId="31764" xr:uid="{6C463B21-E5A3-4E0C-9E52-19FCECC02490}"/>
    <cellStyle name="Normal 43 4" xfId="3008" xr:uid="{1A83E9EE-D9DC-477B-8DCF-9224CA0BC341}"/>
    <cellStyle name="Normal 43 4 2" xfId="6658" xr:uid="{CAEE3B81-AA0C-4135-9597-AA077BEFB925}"/>
    <cellStyle name="Normal 43 4 2 2" xfId="12908" xr:uid="{E49990BE-CAE8-454F-9F0D-95B311964B01}"/>
    <cellStyle name="Normal 43 4 2 2 2" xfId="27141" xr:uid="{A475C550-4025-4949-8624-78ACC9A88906}"/>
    <cellStyle name="Normal 43 4 2 3" xfId="18968" xr:uid="{42EDFA81-0CC6-4884-A5A2-EDA3EAC33F1D}"/>
    <cellStyle name="Normal 43 4 3" xfId="9989" xr:uid="{8E8ED2D8-178B-4253-9358-B408C56CEA1F}"/>
    <cellStyle name="Normal 43 4 3 2" xfId="24229" xr:uid="{0630DCC4-5CBA-41F3-A52F-4C72DEDD4D37}"/>
    <cellStyle name="Normal 43 4 4" xfId="16022" xr:uid="{C032AAC5-F501-4FB4-9531-6109B6B8AE1F}"/>
    <cellStyle name="Normal 43 4 5" xfId="31762" xr:uid="{592050B5-EA23-48FB-BA0D-809B437DE30C}"/>
    <cellStyle name="Normal 43 5" xfId="3253" xr:uid="{72C7DDB1-039E-441F-8EA8-3CB1F8BF437D}"/>
    <cellStyle name="Normal 43 5 2" xfId="6903" xr:uid="{858F00A5-2826-49FA-A589-772378486F26}"/>
    <cellStyle name="Normal 43 5 2 2" xfId="13153" xr:uid="{E88C2B9C-6B4D-4D04-8D7A-83272EF2B27B}"/>
    <cellStyle name="Normal 43 5 2 2 2" xfId="27386" xr:uid="{A17ADE9E-C96A-46A0-9752-3333B449113E}"/>
    <cellStyle name="Normal 43 5 2 3" xfId="19213" xr:uid="{DC431000-D2FB-4278-87EA-731EC71E9775}"/>
    <cellStyle name="Normal 43 5 3" xfId="10234" xr:uid="{17780F98-34BD-41A6-B0DE-507D72EB4279}"/>
    <cellStyle name="Normal 43 5 3 2" xfId="24474" xr:uid="{37F3070F-68F0-46AF-9B87-CE41FCAF7769}"/>
    <cellStyle name="Normal 43 5 4" xfId="16267" xr:uid="{C70A4485-4BB2-4DC4-A02F-49E90A51E640}"/>
    <cellStyle name="Normal 43 6" xfId="3327" xr:uid="{335D463C-87FD-4EC6-85E1-605AD2D391D2}"/>
    <cellStyle name="Normal 43 6 2" xfId="6966" xr:uid="{DBDE932E-A8EC-4003-9899-52C25C44CED7}"/>
    <cellStyle name="Normal 43 6 2 2" xfId="13216" xr:uid="{3466582B-4ADD-4B0F-99A3-E7681B926889}"/>
    <cellStyle name="Normal 43 6 2 2 2" xfId="27449" xr:uid="{354D900B-3EE3-4DEF-A659-25C8EAF910F6}"/>
    <cellStyle name="Normal 43 6 2 3" xfId="19276" xr:uid="{BED6CFDE-C144-4D55-ADDB-0A38B84BA9EE}"/>
    <cellStyle name="Normal 43 6 3" xfId="10298" xr:uid="{08457083-C407-4C58-928A-E2CBB79353D8}"/>
    <cellStyle name="Normal 43 6 3 2" xfId="24537" xr:uid="{522BCC80-17A5-49D3-B9E4-B3817F4256FD}"/>
    <cellStyle name="Normal 43 6 4" xfId="16329" xr:uid="{C632C6AD-7CC7-464E-A6D1-14C124D494AF}"/>
    <cellStyle name="Normal 43 7" xfId="3942" xr:uid="{0A56E3B9-97DA-4DFB-9299-B4A5448DDCBE}"/>
    <cellStyle name="Normal 43 7 2" xfId="7512" xr:uid="{DF6158F8-B52D-42A2-A2BE-F7A72938B2FF}"/>
    <cellStyle name="Normal 43 7 2 2" xfId="13762" xr:uid="{0556F88A-A06A-4488-8BC6-0EB0EC0DFA77}"/>
    <cellStyle name="Normal 43 7 2 2 2" xfId="27995" xr:uid="{E5520D8D-1DF3-43D1-9C3B-676388BD6C97}"/>
    <cellStyle name="Normal 43 7 2 3" xfId="19822" xr:uid="{39C65EAD-063D-4E47-B840-E1F4E18BE40F}"/>
    <cellStyle name="Normal 43 7 3" xfId="10843" xr:uid="{C6ADFA90-FD3E-4A9E-B379-CA0DBE852029}"/>
    <cellStyle name="Normal 43 7 3 2" xfId="25078" xr:uid="{FFD84098-1171-4B0B-92D4-14DE2EAAF63E}"/>
    <cellStyle name="Normal 43 7 4" xfId="16870" xr:uid="{7BA733B5-DF7D-42FD-BC92-C3D076EC3A67}"/>
    <cellStyle name="Normal 43 8" xfId="4493" xr:uid="{E593AF4D-96C4-436A-BF5A-BD4B5918B627}"/>
    <cellStyle name="Normal 43 8 2" xfId="11393" xr:uid="{B2059D48-8695-42EA-A87E-32CBE9C26B34}"/>
    <cellStyle name="Normal 43 8 2 2" xfId="25626" xr:uid="{2E38CE9E-4763-415A-920C-451C43043E38}"/>
    <cellStyle name="Normal 43 8 3" xfId="17421" xr:uid="{4BAAF0DA-B379-4BB7-94B1-27D06F7FE34D}"/>
    <cellStyle name="Normal 43 9" xfId="8029" xr:uid="{228796B7-E707-4BCF-85E7-97A1A355E65A}"/>
    <cellStyle name="Normal 43 9 2" xfId="22317" xr:uid="{ABE4823E-B7B9-4173-A54C-92FBF4E4ACCF}"/>
    <cellStyle name="Normal 44" xfId="944" xr:uid="{11872922-89DE-4211-9F23-412377A668AC}"/>
    <cellStyle name="Normal 44 2" xfId="1973" xr:uid="{7A831C7F-D72F-48EF-A96A-B56C0EDD08F9}"/>
    <cellStyle name="Normal 44 2 2" xfId="5732" xr:uid="{4CE384A8-AA01-4017-8440-5EC83849DB07}"/>
    <cellStyle name="Normal 44 2 2 2" xfId="12275" xr:uid="{468E3CBF-2C87-4A60-8B7E-A9684E6FBD4A}"/>
    <cellStyle name="Normal 44 2 2 2 2" xfId="26508" xr:uid="{41354A70-F21C-4B76-AAC2-59F7818461CD}"/>
    <cellStyle name="Normal 44 2 2 3" xfId="18330" xr:uid="{A90131B1-6BA0-4A3C-BC77-6BC0156D3B49}"/>
    <cellStyle name="Normal 44 2 3" xfId="9092" xr:uid="{2C4BE192-EE0A-459D-8DB5-7A8F4030D405}"/>
    <cellStyle name="Normal 44 2 3 2" xfId="23336" xr:uid="{4A467F0B-E7A0-4289-9700-405B15B15CBE}"/>
    <cellStyle name="Normal 44 2 4" xfId="15106" xr:uid="{1C4B41A2-1F37-446C-8878-7773943AB6D6}"/>
    <cellStyle name="Normal 44 2 5" xfId="31766" xr:uid="{079BEA2E-AB54-4084-AA40-E8399B37EDFA}"/>
    <cellStyle name="Normal 44 3" xfId="2324" xr:uid="{0E3C5120-BEFF-459C-902F-BE5EC079A77F}"/>
    <cellStyle name="Normal 44 4" xfId="2740" xr:uid="{CE057179-1AE2-4F96-A9FD-89DA9EFF8F62}"/>
    <cellStyle name="Normal 44 4 2" xfId="6400" xr:uid="{BC6F0E81-BC8A-4C32-ACCD-006F8869D45B}"/>
    <cellStyle name="Normal 44 4 2 2" xfId="12652" xr:uid="{EC3695A5-C31B-47D9-A7F5-0EBFFD56572E}"/>
    <cellStyle name="Normal 44 4 2 2 2" xfId="26885" xr:uid="{7AF13086-64D8-4174-9F89-FE0E312D9AD6}"/>
    <cellStyle name="Normal 44 4 2 3" xfId="18712" xr:uid="{FC6F5ADC-9068-464A-B037-AAF3ABF19EA6}"/>
    <cellStyle name="Normal 44 4 3" xfId="9731" xr:uid="{ECC53F94-600A-403E-8B8A-FECAB3793E0E}"/>
    <cellStyle name="Normal 44 4 3 2" xfId="23971" xr:uid="{7C8B8091-1BF8-46DF-AFE7-051E651347FE}"/>
    <cellStyle name="Normal 44 4 4" xfId="15764" xr:uid="{8EDCDBF8-7A19-4524-A04F-E659210E9112}"/>
    <cellStyle name="Normal 44 4 5" xfId="31765" xr:uid="{5A487D2F-5AA5-4D7F-B2F9-CE203CD4677E}"/>
    <cellStyle name="Normal 44 5" xfId="3010" xr:uid="{48F41F11-89C7-47D2-AD0D-38FE0A36AED1}"/>
    <cellStyle name="Normal 44 5 2" xfId="6660" xr:uid="{9C221DD1-E8AE-49F9-ADF6-55AED7D0CDB1}"/>
    <cellStyle name="Normal 44 5 2 2" xfId="12910" xr:uid="{BA196187-49B7-4C64-B38A-8AE3C595192F}"/>
    <cellStyle name="Normal 44 5 2 2 2" xfId="27143" xr:uid="{B4715347-5727-41F9-A20A-227BA49DA6F2}"/>
    <cellStyle name="Normal 44 5 2 3" xfId="18970" xr:uid="{10E706A1-70B2-480B-9D36-4C2C62BC6320}"/>
    <cellStyle name="Normal 44 5 3" xfId="9991" xr:uid="{1DFCD978-7A89-4959-854F-7C5B7C3B3E24}"/>
    <cellStyle name="Normal 44 5 3 2" xfId="24231" xr:uid="{5F7ECF77-6701-4C5E-970C-08CACD5E145B}"/>
    <cellStyle name="Normal 44 5 4" xfId="16024" xr:uid="{11B3A95D-C4D0-4BD0-A9E8-4D9070C7C390}"/>
    <cellStyle name="Normal 44 6" xfId="3255" xr:uid="{58E3ED1D-72BF-4D2D-975E-132D0B25CE0A}"/>
    <cellStyle name="Normal 44 6 2" xfId="6905" xr:uid="{701F9F73-2EA3-4523-9784-026F169F9C20}"/>
    <cellStyle name="Normal 44 6 2 2" xfId="13155" xr:uid="{27054011-6184-43DE-9A65-3493EF07ADF6}"/>
    <cellStyle name="Normal 44 6 2 2 2" xfId="27388" xr:uid="{837CE966-F4C3-4100-AD6C-6CA7E0963727}"/>
    <cellStyle name="Normal 44 6 2 3" xfId="19215" xr:uid="{5496F612-23B7-44A2-8C23-D16EF0E7C1A1}"/>
    <cellStyle name="Normal 44 6 3" xfId="10236" xr:uid="{28EC169C-3167-42DA-9A0B-6404551D0193}"/>
    <cellStyle name="Normal 44 6 3 2" xfId="24476" xr:uid="{90800C44-A87D-4192-BC86-D6B3CE9B662C}"/>
    <cellStyle name="Normal 44 6 4" xfId="16269" xr:uid="{5DFD3C1E-4D38-48D7-B251-466D35D105FA}"/>
    <cellStyle name="Normal 44 7" xfId="5428" xr:uid="{771901C3-03B8-4C5F-A671-0DB7420A566A}"/>
    <cellStyle name="Normal 44 7 2" xfId="8813" xr:uid="{4640FBE8-DF0B-4AAC-94D7-B22891A34EFE}"/>
    <cellStyle name="Normal 44 7 2 2" xfId="23057" xr:uid="{937346BC-E55B-40A6-89F5-2573CCC6E08F}"/>
    <cellStyle name="Normal 44 7 3" xfId="14836" xr:uid="{175FF54B-3BB5-4DA8-9A41-34696FC35EAA}"/>
    <cellStyle name="Normal 44 8" xfId="1638" xr:uid="{DB33E45F-2996-441B-81FD-C927F985B8AA}"/>
    <cellStyle name="Normal 45" xfId="939" xr:uid="{963344BF-86F4-46AA-9312-321F12F0107D}"/>
    <cellStyle name="Normal 45 2" xfId="1975" xr:uid="{27CA9818-4E4A-4DF3-AFB9-C173C8071594}"/>
    <cellStyle name="Normal 45 2 2" xfId="5734" xr:uid="{F76373C7-90C7-4AC6-A424-BEACD46C2CDE}"/>
    <cellStyle name="Normal 45 2 2 2" xfId="12277" xr:uid="{C39F268A-503B-427B-99B9-8DB8949D2B83}"/>
    <cellStyle name="Normal 45 2 2 2 2" xfId="26510" xr:uid="{D644023F-DD37-4C4E-AE66-A429007BFDB8}"/>
    <cellStyle name="Normal 45 2 2 3" xfId="18332" xr:uid="{6F66335B-4C2D-430B-85D3-210F07BD08FE}"/>
    <cellStyle name="Normal 45 2 3" xfId="9094" xr:uid="{0CDA44B3-FCE1-4E4A-9878-20133A7FF0C8}"/>
    <cellStyle name="Normal 45 2 3 2" xfId="23338" xr:uid="{2DCED980-03BD-49E4-927C-1A9DEB6F6B7C}"/>
    <cellStyle name="Normal 45 2 4" xfId="15108" xr:uid="{312913C2-2F59-4811-8D07-58F40CBE2BBB}"/>
    <cellStyle name="Normal 45 2 5" xfId="31768" xr:uid="{0306AC18-946C-445E-B2EB-C203008BEBED}"/>
    <cellStyle name="Normal 45 3" xfId="2320" xr:uid="{FD5B8EF6-E0AB-45EC-A0E5-2421316B0180}"/>
    <cellStyle name="Normal 45 3 2" xfId="31769" xr:uid="{7D604B88-F4A2-42AD-9E64-49CC4E3D959E}"/>
    <cellStyle name="Normal 45 4" xfId="2742" xr:uid="{0509A516-023F-4650-ACD4-864508F2C97F}"/>
    <cellStyle name="Normal 45 4 2" xfId="6402" xr:uid="{53D95520-1E0B-46E9-B818-920F9E019D78}"/>
    <cellStyle name="Normal 45 4 2 2" xfId="12654" xr:uid="{ADCF0182-9CFA-4DDF-B9FB-8296E9E9009E}"/>
    <cellStyle name="Normal 45 4 2 2 2" xfId="26887" xr:uid="{BC1A2791-78F4-4E20-8FAA-18EA8019F424}"/>
    <cellStyle name="Normal 45 4 2 3" xfId="18714" xr:uid="{B535EBB7-3EC3-471E-A2EE-4362ECBDC026}"/>
    <cellStyle name="Normal 45 4 3" xfId="9733" xr:uid="{ED0B103D-0638-4C01-B089-E6DAACFE3E3B}"/>
    <cellStyle name="Normal 45 4 3 2" xfId="23973" xr:uid="{699F0F60-DCE1-4A20-8357-6E2ACD2E947B}"/>
    <cellStyle name="Normal 45 4 4" xfId="15766" xr:uid="{FF3ECA9F-25E5-446A-8C9A-9F7C6858AC7D}"/>
    <cellStyle name="Normal 45 4 5" xfId="31767" xr:uid="{7B356FBD-36FA-4BB3-ADF4-A197F7CFFAFF}"/>
    <cellStyle name="Normal 45 5" xfId="3012" xr:uid="{C65868C6-AEAE-49F5-9BF4-DA35FA161980}"/>
    <cellStyle name="Normal 45 5 2" xfId="6662" xr:uid="{0CF35DBE-2F6F-4546-99F9-5B9D63E2EFDE}"/>
    <cellStyle name="Normal 45 5 2 2" xfId="12912" xr:uid="{ADDE8120-6E19-4755-A4BE-8F27EC9AE34E}"/>
    <cellStyle name="Normal 45 5 2 2 2" xfId="27145" xr:uid="{9B5263F0-9F64-40F4-8D5C-690B25CDEF20}"/>
    <cellStyle name="Normal 45 5 2 3" xfId="18972" xr:uid="{06055117-8855-4AA6-B647-65943D26EC51}"/>
    <cellStyle name="Normal 45 5 3" xfId="9993" xr:uid="{CD963D96-344E-4C2D-A67A-50E0B979A28B}"/>
    <cellStyle name="Normal 45 5 3 2" xfId="24233" xr:uid="{41364F51-39B4-4092-8F74-389210E3561D}"/>
    <cellStyle name="Normal 45 5 4" xfId="16026" xr:uid="{69921754-114E-4016-82EC-D9543D46328C}"/>
    <cellStyle name="Normal 45 6" xfId="3257" xr:uid="{F569F082-2A59-490B-99D4-6BFB8F81E9CF}"/>
    <cellStyle name="Normal 45 6 2" xfId="6907" xr:uid="{50157C2B-964D-4BC6-B78A-647797642A1F}"/>
    <cellStyle name="Normal 45 6 2 2" xfId="13157" xr:uid="{504A24C4-DCDB-428F-BF11-C5168F3D4041}"/>
    <cellStyle name="Normal 45 6 2 2 2" xfId="27390" xr:uid="{DD6E64C3-BBBC-4DDF-A729-346FD90EC3A6}"/>
    <cellStyle name="Normal 45 6 2 3" xfId="19217" xr:uid="{742734B5-02F6-4F4E-8ECC-922F270802B3}"/>
    <cellStyle name="Normal 45 6 3" xfId="10238" xr:uid="{BCFDA748-E4DF-4E43-BDE1-8F1F16FACAD7}"/>
    <cellStyle name="Normal 45 6 3 2" xfId="24478" xr:uid="{0ADCFC6A-2643-4007-A85A-91CE30A7EF93}"/>
    <cellStyle name="Normal 45 6 4" xfId="16271" xr:uid="{5153E8B1-88B6-4CF5-88EA-059D743BB071}"/>
    <cellStyle name="Normal 45 7" xfId="5429" xr:uid="{2DA2483A-2AFE-4AD5-BE38-90A5A24073F5}"/>
    <cellStyle name="Normal 45 7 2" xfId="8814" xr:uid="{EB394B35-222C-4029-BF10-613192AE65DF}"/>
    <cellStyle name="Normal 45 7 2 2" xfId="23058" xr:uid="{4C22404C-4DC0-4B72-A291-D4BB2026C853}"/>
    <cellStyle name="Normal 45 7 3" xfId="14837" xr:uid="{0A111626-C12A-4BE9-955B-74FCCD870C4B}"/>
    <cellStyle name="Normal 45 8" xfId="1639" xr:uid="{77486B87-3F78-48A5-BD27-3FD22F8FE4B6}"/>
    <cellStyle name="Normal 46" xfId="945" xr:uid="{178C9340-8FCD-4307-8B9D-61A8BC0BEE76}"/>
    <cellStyle name="Normal 46 2" xfId="1977" xr:uid="{B8B358AC-55B7-49CC-AA1B-0A6CAA00F405}"/>
    <cellStyle name="Normal 46 2 2" xfId="5736" xr:uid="{DA6D20A8-7B06-45EC-807B-DE4A7434ED44}"/>
    <cellStyle name="Normal 46 2 2 2" xfId="12279" xr:uid="{7B95D93E-0BC6-43C3-99BC-4E9DDC245972}"/>
    <cellStyle name="Normal 46 2 2 2 2" xfId="26512" xr:uid="{BA3772CE-056E-464F-B90F-C796D4195D3F}"/>
    <cellStyle name="Normal 46 2 2 3" xfId="18334" xr:uid="{01531C5F-993B-413E-80B1-E580D2868D7C}"/>
    <cellStyle name="Normal 46 2 3" xfId="9096" xr:uid="{BFF90E94-E7DD-4A80-A38F-5A4AB0E77DD1}"/>
    <cellStyle name="Normal 46 2 3 2" xfId="23340" xr:uid="{9EDE8EF2-948F-4CED-AA61-272AA6600FBF}"/>
    <cellStyle name="Normal 46 2 4" xfId="15110" xr:uid="{29FBD128-60E5-4155-98EA-6D240A85920E}"/>
    <cellStyle name="Normal 46 2 5" xfId="31771" xr:uid="{68A46FED-BB23-462E-957D-158A32DF48C1}"/>
    <cellStyle name="Normal 46 3" xfId="2325" xr:uid="{102C31BB-31F9-470C-8F2C-8A24D22B4FCA}"/>
    <cellStyle name="Normal 46 3 2" xfId="31772" xr:uid="{35F391BF-08B5-4D09-9917-76390EEC0072}"/>
    <cellStyle name="Normal 46 4" xfId="2744" xr:uid="{ED9E3E33-E644-469C-944C-E58462909ECB}"/>
    <cellStyle name="Normal 46 4 2" xfId="6404" xr:uid="{15B205DA-3B84-462F-9529-DC21AE89FFE1}"/>
    <cellStyle name="Normal 46 4 2 2" xfId="12656" xr:uid="{595A6DEB-E2E0-46F2-B8B1-D94B432D098C}"/>
    <cellStyle name="Normal 46 4 2 2 2" xfId="26889" xr:uid="{7048F55F-724F-4546-AF53-56B807DB3CD2}"/>
    <cellStyle name="Normal 46 4 2 3" xfId="18716" xr:uid="{1D4E8EF5-F580-4CE2-A0D2-D77C1792AA7E}"/>
    <cellStyle name="Normal 46 4 3" xfId="9735" xr:uid="{090E81A7-A5B0-40C1-99A0-2A31840B5E75}"/>
    <cellStyle name="Normal 46 4 3 2" xfId="23975" xr:uid="{15E5376D-9BF4-47A2-B05E-4C0607EF42B6}"/>
    <cellStyle name="Normal 46 4 4" xfId="15768" xr:uid="{739E4FCF-DC77-4865-9442-CB6D5E21B96B}"/>
    <cellStyle name="Normal 46 4 5" xfId="31770" xr:uid="{A59AB5BB-4BEA-4867-8A09-65B5B575431B}"/>
    <cellStyle name="Normal 46 5" xfId="3014" xr:uid="{D008FA60-C7F6-471C-8866-3036847ACB88}"/>
    <cellStyle name="Normal 46 5 2" xfId="6664" xr:uid="{28CF5330-567D-4C37-B3AD-F6A17E1B4964}"/>
    <cellStyle name="Normal 46 5 2 2" xfId="12914" xr:uid="{4CF169D8-085C-4721-999D-AE067128A452}"/>
    <cellStyle name="Normal 46 5 2 2 2" xfId="27147" xr:uid="{3F2EC6A4-FCF9-4947-B59B-682D37C7293E}"/>
    <cellStyle name="Normal 46 5 2 3" xfId="18974" xr:uid="{0173C93E-2D94-4EF9-836C-2352238F4B46}"/>
    <cellStyle name="Normal 46 5 3" xfId="9995" xr:uid="{20F07614-4CBE-41B7-866A-32E30D1A9498}"/>
    <cellStyle name="Normal 46 5 3 2" xfId="24235" xr:uid="{09D33A10-9647-4B9B-AD91-A2D38C4706BE}"/>
    <cellStyle name="Normal 46 5 4" xfId="16028" xr:uid="{83BA3AC5-8D5F-47AA-96C9-28BBC8C55000}"/>
    <cellStyle name="Normal 46 6" xfId="3259" xr:uid="{2CD6592B-D6E9-439D-AD29-3E49F4130612}"/>
    <cellStyle name="Normal 46 6 2" xfId="6909" xr:uid="{A8294205-7CE5-4519-9D2B-A13D5CE3D765}"/>
    <cellStyle name="Normal 46 6 2 2" xfId="13159" xr:uid="{51A38807-9BA7-4612-847C-22465C93C007}"/>
    <cellStyle name="Normal 46 6 2 2 2" xfId="27392" xr:uid="{82C9A221-6246-4087-B379-0EB91A3F0DC8}"/>
    <cellStyle name="Normal 46 6 2 3" xfId="19219" xr:uid="{D08C7EE9-9EC9-4937-89D5-6CA992E60302}"/>
    <cellStyle name="Normal 46 6 3" xfId="10240" xr:uid="{C4606588-2F68-4E23-BFB0-16FC9FEE6240}"/>
    <cellStyle name="Normal 46 6 3 2" xfId="24480" xr:uid="{ABDAEB84-6EC6-4A7C-A445-576B6043F4F6}"/>
    <cellStyle name="Normal 46 6 4" xfId="16273" xr:uid="{A4EA2096-2DEF-4526-A856-76CE86280CCA}"/>
    <cellStyle name="Normal 46 7" xfId="5430" xr:uid="{D130EC20-847A-4C69-A810-8A681EC7DDE7}"/>
    <cellStyle name="Normal 46 7 2" xfId="8815" xr:uid="{7FFD16DF-241A-4772-9830-3318333616BE}"/>
    <cellStyle name="Normal 46 7 2 2" xfId="23059" xr:uid="{96889301-F24D-435C-9B45-D80BA0B9D7CC}"/>
    <cellStyle name="Normal 46 7 3" xfId="14838" xr:uid="{AB314084-285D-45D0-8E33-4EC62325E526}"/>
    <cellStyle name="Normal 46 8" xfId="1640" xr:uid="{7ADE4614-80A5-4A7E-A6D8-A78E74720870}"/>
    <cellStyle name="Normal 47" xfId="176" xr:uid="{67C95F46-D1D8-47CF-A62C-F4BA4CB439B7}"/>
    <cellStyle name="Normal 47 2" xfId="1979" xr:uid="{122AB029-6B2A-401B-90E6-5FAEDFAD4BE5}"/>
    <cellStyle name="Normal 47 2 2" xfId="5738" xr:uid="{0B1FBC28-33DB-46BB-AAF3-B055161FD928}"/>
    <cellStyle name="Normal 47 2 2 2" xfId="12280" xr:uid="{5DD7BF13-F414-4AC4-9ED9-BF742235C89F}"/>
    <cellStyle name="Normal 47 2 2 2 2" xfId="26513" xr:uid="{DC1F98C6-1419-4600-AB1C-3E2DC9A9B8A8}"/>
    <cellStyle name="Normal 47 2 2 3" xfId="18335" xr:uid="{C49E33A0-1F8E-43C5-B4C3-03C4FFA88D13}"/>
    <cellStyle name="Normal 47 2 3" xfId="9098" xr:uid="{43CC3C08-7DD4-48F4-9E20-CD4A96B84F0F}"/>
    <cellStyle name="Normal 47 2 3 2" xfId="23342" xr:uid="{7B05CD1D-4639-4F4B-B308-2C0C51DDF042}"/>
    <cellStyle name="Normal 47 2 4" xfId="15112" xr:uid="{A3D91D22-14C4-4A29-8A5E-2CBDDB89F651}"/>
    <cellStyle name="Normal 47 2 5" xfId="31774" xr:uid="{D7D52293-76CC-41D4-89B9-2531C47071B0}"/>
    <cellStyle name="Normal 47 3" xfId="2122" xr:uid="{A4B2795B-0BF8-4DFB-B2ED-5BDECE01BCEC}"/>
    <cellStyle name="Normal 47 3 2" xfId="31775" xr:uid="{0CE7D371-F260-4BAA-9959-CBC065885694}"/>
    <cellStyle name="Normal 47 4" xfId="2746" xr:uid="{4BCC0F51-D538-41B9-8632-B751181A46AD}"/>
    <cellStyle name="Normal 47 4 2" xfId="6406" xr:uid="{515FCFD3-40B5-4526-B6AF-8B24D531B28D}"/>
    <cellStyle name="Normal 47 4 2 2" xfId="12658" xr:uid="{F879A2A3-10C0-402A-ACEA-D24F6A96ACDB}"/>
    <cellStyle name="Normal 47 4 2 2 2" xfId="26891" xr:uid="{D254E6DC-F77E-476D-AAA9-9D3EFDABCA91}"/>
    <cellStyle name="Normal 47 4 2 3" xfId="18718" xr:uid="{69E24E52-23DA-4330-8441-FB1BB0D9BA27}"/>
    <cellStyle name="Normal 47 4 3" xfId="9737" xr:uid="{B6C2341D-23E0-4EBC-B809-359D6B257365}"/>
    <cellStyle name="Normal 47 4 3 2" xfId="23977" xr:uid="{9885D731-E773-46EC-9296-0920CA0B4F18}"/>
    <cellStyle name="Normal 47 4 4" xfId="15770" xr:uid="{9BBD86B1-C7F4-4D98-91C6-54FECBF9FDA9}"/>
    <cellStyle name="Normal 47 4 5" xfId="31773" xr:uid="{F5A0E40E-258A-4AF6-A3AF-BBB083B3BE30}"/>
    <cellStyle name="Normal 47 5" xfId="3016" xr:uid="{2912E125-DFD7-4851-B08A-A161BDC98179}"/>
    <cellStyle name="Normal 47 5 2" xfId="6666" xr:uid="{3119B1D8-EE93-44BA-BBF6-B6C9D3967537}"/>
    <cellStyle name="Normal 47 5 2 2" xfId="12916" xr:uid="{BFE50634-DC3E-4147-A236-8426EE843910}"/>
    <cellStyle name="Normal 47 5 2 2 2" xfId="27149" xr:uid="{860038B1-3722-4871-B52A-BD1FF225411A}"/>
    <cellStyle name="Normal 47 5 2 3" xfId="18976" xr:uid="{F64D34D2-E9BB-4138-BF17-44017E4AD688}"/>
    <cellStyle name="Normal 47 5 3" xfId="9997" xr:uid="{FB15C6E9-2674-4C5F-81EE-8D1F8F96DBBD}"/>
    <cellStyle name="Normal 47 5 3 2" xfId="24237" xr:uid="{ECCD738A-4E0C-4F61-9845-73A791280378}"/>
    <cellStyle name="Normal 47 5 4" xfId="16030" xr:uid="{D4B8D39E-B8A2-4EEE-B2C0-9B41619222D9}"/>
    <cellStyle name="Normal 47 6" xfId="3261" xr:uid="{AC40B315-4D34-4038-9E1D-917E853342D7}"/>
    <cellStyle name="Normal 47 6 2" xfId="6911" xr:uid="{65DA944A-3353-4BAA-8CEE-786C32A4C459}"/>
    <cellStyle name="Normal 47 6 2 2" xfId="13161" xr:uid="{2FC3B616-63D5-4289-86FB-34386F829154}"/>
    <cellStyle name="Normal 47 6 2 2 2" xfId="27394" xr:uid="{DFA9876A-0F0B-4C48-99F4-35B7CF48341A}"/>
    <cellStyle name="Normal 47 6 2 3" xfId="19221" xr:uid="{E6BB3487-4241-4D23-8AF4-25E8D98A0D8F}"/>
    <cellStyle name="Normal 47 6 3" xfId="10242" xr:uid="{9897BAA7-21D6-497C-9D84-67F399C4FAB7}"/>
    <cellStyle name="Normal 47 6 3 2" xfId="24482" xr:uid="{875D02E9-A16F-4EAF-B6AA-5A903E6AA1AF}"/>
    <cellStyle name="Normal 47 6 4" xfId="16275" xr:uid="{0E53BD77-6187-4B9A-83BC-17EB8C564DA9}"/>
    <cellStyle name="Normal 47 7" xfId="5432" xr:uid="{DC3E0D78-DFF2-403A-9F56-6066B8921004}"/>
    <cellStyle name="Normal 47 7 2" xfId="8817" xr:uid="{53D053F9-94E3-41FC-98D7-9D1CE68B2D9C}"/>
    <cellStyle name="Normal 47 7 2 2" xfId="23061" xr:uid="{DC057854-A15D-4F5D-90C3-43A7B69622AD}"/>
    <cellStyle name="Normal 47 7 3" xfId="14840" xr:uid="{0760F6EC-636D-4365-AB15-6611013A7B0E}"/>
    <cellStyle name="Normal 47 8" xfId="1642" xr:uid="{6DE9ADD9-A923-4A3E-A123-4EE5169EA7EC}"/>
    <cellStyle name="Normal 48" xfId="335" xr:uid="{0F3F612B-F37F-4686-A798-B538B4F1501D}"/>
    <cellStyle name="Normal 48 2" xfId="1981" xr:uid="{6290D304-97B0-44AA-91E1-E07D3967827E}"/>
    <cellStyle name="Normal 48 2 2" xfId="5740" xr:uid="{747BBF3D-C84E-439A-A402-A4160CAE3633}"/>
    <cellStyle name="Normal 48 2 2 2" xfId="12281" xr:uid="{0BBC738A-6DE2-4D36-A9C3-D33815F1E80E}"/>
    <cellStyle name="Normal 48 2 2 2 2" xfId="26514" xr:uid="{BD8157B7-3E02-46A5-9B9E-349F825FE700}"/>
    <cellStyle name="Normal 48 2 2 3" xfId="18336" xr:uid="{59D14135-2AA1-48CD-945A-4AA1BDC4D4F9}"/>
    <cellStyle name="Normal 48 2 3" xfId="9100" xr:uid="{57CFA4AC-B398-4B62-BC3E-5A86548161FA}"/>
    <cellStyle name="Normal 48 2 3 2" xfId="23344" xr:uid="{7951637C-27F3-494D-A737-1A90AF5BEF9F}"/>
    <cellStyle name="Normal 48 2 4" xfId="15114" xr:uid="{310FC486-124E-432F-9012-769FF8136B5E}"/>
    <cellStyle name="Normal 48 2 5" xfId="31777" xr:uid="{0E7C5F96-8B72-42F0-B39F-B6D41F3326A8}"/>
    <cellStyle name="Normal 48 3" xfId="2090" xr:uid="{E7802CC0-0836-45D7-BEF0-3619523DE8F1}"/>
    <cellStyle name="Normal 48 3 2" xfId="31778" xr:uid="{5D121398-0F2B-4B2E-B20A-110F5B3E4FED}"/>
    <cellStyle name="Normal 48 4" xfId="2748" xr:uid="{5811DBA3-D818-4D2E-A2BC-FB2153EDB91B}"/>
    <cellStyle name="Normal 48 4 2" xfId="6408" xr:uid="{AFC34AB5-1669-4189-8688-734AA0536E9E}"/>
    <cellStyle name="Normal 48 4 2 2" xfId="12660" xr:uid="{D384478D-54D7-41C5-8684-DE712CACBFA7}"/>
    <cellStyle name="Normal 48 4 2 2 2" xfId="26893" xr:uid="{03898E5E-21DB-4BEE-986B-ED5F3C05DB72}"/>
    <cellStyle name="Normal 48 4 2 3" xfId="18720" xr:uid="{8511ACD1-3005-4743-95EF-AECC799A9547}"/>
    <cellStyle name="Normal 48 4 3" xfId="9739" xr:uid="{DD10FFAF-0FF1-4C1B-823C-EC24FC8E3AA4}"/>
    <cellStyle name="Normal 48 4 3 2" xfId="23979" xr:uid="{FE58FA18-54DA-4B7B-BF85-CE6D5762929B}"/>
    <cellStyle name="Normal 48 4 4" xfId="15772" xr:uid="{F4A63ECF-CDC0-47CC-BF57-971D12E61EF0}"/>
    <cellStyle name="Normal 48 4 5" xfId="31776" xr:uid="{19DDBC55-892E-4C45-9935-967AC778EA87}"/>
    <cellStyle name="Normal 48 5" xfId="3018" xr:uid="{41B1A156-EC66-47CA-8968-84FF6F731D0C}"/>
    <cellStyle name="Normal 48 5 2" xfId="6668" xr:uid="{40523E08-E9D9-41CE-A193-857B6EE8F4F3}"/>
    <cellStyle name="Normal 48 5 2 2" xfId="12918" xr:uid="{B59526F9-CA26-4978-A781-21D7DEDA3E9F}"/>
    <cellStyle name="Normal 48 5 2 2 2" xfId="27151" xr:uid="{85D3C88B-21ED-4C42-ADDE-BFA1E5B5F019}"/>
    <cellStyle name="Normal 48 5 2 3" xfId="18978" xr:uid="{383B2038-37B9-4BCA-A89A-B5B6BC814F6A}"/>
    <cellStyle name="Normal 48 5 3" xfId="9999" xr:uid="{7FBD3BF3-D477-4994-9EE0-38BE9DC55F9A}"/>
    <cellStyle name="Normal 48 5 3 2" xfId="24239" xr:uid="{762C5B3D-1E6B-458F-8386-4ECE65DA8A03}"/>
    <cellStyle name="Normal 48 5 4" xfId="16032" xr:uid="{BB37F7B2-024F-4EBD-AC7F-DD0A45BF9550}"/>
    <cellStyle name="Normal 48 6" xfId="3263" xr:uid="{0D4995F3-2BEE-460D-8EDD-8C0A8052B0E2}"/>
    <cellStyle name="Normal 48 6 2" xfId="6913" xr:uid="{01DB160D-586B-4327-949B-3F2B39D8D6BD}"/>
    <cellStyle name="Normal 48 6 2 2" xfId="13163" xr:uid="{A690373C-0541-477C-9D42-E81CA6CD7D04}"/>
    <cellStyle name="Normal 48 6 2 2 2" xfId="27396" xr:uid="{569CE16A-BDC7-46D8-9A46-AA3E24649C9A}"/>
    <cellStyle name="Normal 48 6 2 3" xfId="19223" xr:uid="{8903058B-C9C8-440F-AE28-565DEDDD8002}"/>
    <cellStyle name="Normal 48 6 3" xfId="10244" xr:uid="{CF6CB304-E10B-43F2-A517-5191267ACAFA}"/>
    <cellStyle name="Normal 48 6 3 2" xfId="24484" xr:uid="{571AC244-DCB6-4377-87EC-D887C929FC3A}"/>
    <cellStyle name="Normal 48 6 4" xfId="16277" xr:uid="{E8031CBF-787C-4A7C-ADEE-3B994A2D724E}"/>
    <cellStyle name="Normal 48 7" xfId="5434" xr:uid="{A66E5F5A-7126-4056-AEB8-D9BA064B297D}"/>
    <cellStyle name="Normal 48 7 2" xfId="8819" xr:uid="{3C70A8FC-EB1F-4B28-AC26-DB1DE4B1793E}"/>
    <cellStyle name="Normal 48 7 2 2" xfId="23063" xr:uid="{8AB9FD24-DAB3-435B-AB64-5F7DDE28581C}"/>
    <cellStyle name="Normal 48 7 3" xfId="14842" xr:uid="{46EEB80B-661F-4C9A-992C-66F4003CDD6A}"/>
    <cellStyle name="Normal 48 8" xfId="1644" xr:uid="{62288926-D6C7-48BC-BB9E-10DE3084591E}"/>
    <cellStyle name="Normal 49" xfId="955" xr:uid="{36EDA782-8936-44A2-965B-86624C95036D}"/>
    <cellStyle name="Normal 49 2" xfId="1983" xr:uid="{D94C0CD0-2D22-43F7-A6C2-DD9FDEB53650}"/>
    <cellStyle name="Normal 49 2 2" xfId="5742" xr:uid="{79F281C7-2A65-464F-8D34-204B9E1B0E14}"/>
    <cellStyle name="Normal 49 2 2 2" xfId="12282" xr:uid="{C07CC086-00EA-447F-8907-32900D189173}"/>
    <cellStyle name="Normal 49 2 2 2 2" xfId="26515" xr:uid="{D5DB027F-8B48-402E-9DF0-75A5EA786FDA}"/>
    <cellStyle name="Normal 49 2 2 3" xfId="18337" xr:uid="{10A7E810-B081-4B91-96E8-F23905FE18B3}"/>
    <cellStyle name="Normal 49 2 3" xfId="9102" xr:uid="{4AED6D1D-7F9C-4302-A280-0FBD6D9C08FB}"/>
    <cellStyle name="Normal 49 2 3 2" xfId="23346" xr:uid="{6CE73432-858E-439A-A109-726167E67E8F}"/>
    <cellStyle name="Normal 49 2 4" xfId="15116" xr:uid="{869A19F2-70B7-4875-9C4B-82F3C2ACB2D6}"/>
    <cellStyle name="Normal 49 2 5" xfId="31780" xr:uid="{58A0BA2C-8E0A-47C3-BE7D-47981B1C0477}"/>
    <cellStyle name="Normal 49 3" xfId="2327" xr:uid="{5CE71976-DB81-4B57-B9DB-15CCDD563FA2}"/>
    <cellStyle name="Normal 49 3 2" xfId="31781" xr:uid="{3EF35799-9DFA-43D1-A06B-F0CB436BA411}"/>
    <cellStyle name="Normal 49 4" xfId="2750" xr:uid="{B8D147B9-DC0A-4843-9FEA-1021091B3F8E}"/>
    <cellStyle name="Normal 49 4 2" xfId="6410" xr:uid="{3E46C535-4AB6-432C-9C03-8A6874484500}"/>
    <cellStyle name="Normal 49 4 2 2" xfId="12662" xr:uid="{F78C3199-0F0A-44D2-988D-9B29983A3951}"/>
    <cellStyle name="Normal 49 4 2 2 2" xfId="26895" xr:uid="{A4054AE7-7925-45DC-A1BE-F734DCCDD58E}"/>
    <cellStyle name="Normal 49 4 2 3" xfId="18722" xr:uid="{EAA931BB-461F-4A25-B55F-7AF72CB0BD58}"/>
    <cellStyle name="Normal 49 4 3" xfId="9741" xr:uid="{CFFB08CB-99E1-4D8C-A7F0-2E50F913C9C4}"/>
    <cellStyle name="Normal 49 4 3 2" xfId="23981" xr:uid="{D7A1F530-3CB3-4052-B761-77EFAE61875E}"/>
    <cellStyle name="Normal 49 4 4" xfId="15774" xr:uid="{503E0FDD-BC65-4EB4-B48B-5666ACBDE264}"/>
    <cellStyle name="Normal 49 4 5" xfId="31779" xr:uid="{AAFC8B6B-ABD1-40A8-AB81-33EE0493BBC3}"/>
    <cellStyle name="Normal 49 5" xfId="3020" xr:uid="{098C3D3E-DD37-47CD-9109-0D7B5BCE47C5}"/>
    <cellStyle name="Normal 49 5 2" xfId="6670" xr:uid="{E4860C2F-3DF3-420A-8F6B-90EADFE97561}"/>
    <cellStyle name="Normal 49 5 2 2" xfId="12920" xr:uid="{3DC682F5-6F08-4499-8908-04F2525B7363}"/>
    <cellStyle name="Normal 49 5 2 2 2" xfId="27153" xr:uid="{39E08708-244C-4E8F-AAB6-B024240CF235}"/>
    <cellStyle name="Normal 49 5 2 3" xfId="18980" xr:uid="{F2501099-72E2-41BF-8B24-E76656A11C5C}"/>
    <cellStyle name="Normal 49 5 3" xfId="10001" xr:uid="{B3385594-2145-419C-B7B2-20F809AA7782}"/>
    <cellStyle name="Normal 49 5 3 2" xfId="24241" xr:uid="{B7F659E6-FBEB-42DC-AED3-2A417ADB156E}"/>
    <cellStyle name="Normal 49 5 4" xfId="16034" xr:uid="{21B6F714-C452-4B59-8BAA-5EBE54E8746C}"/>
    <cellStyle name="Normal 49 6" xfId="3265" xr:uid="{454CD876-7FF4-4D1F-A943-F23BDEF9C694}"/>
    <cellStyle name="Normal 49 6 2" xfId="6915" xr:uid="{841D39A5-1E3B-4746-A14D-007E8E0723EB}"/>
    <cellStyle name="Normal 49 6 2 2" xfId="13165" xr:uid="{95368E16-0F8F-4A61-B12B-3D8F760B50BB}"/>
    <cellStyle name="Normal 49 6 2 2 2" xfId="27398" xr:uid="{66465AE7-E929-4007-9581-20F4B640B269}"/>
    <cellStyle name="Normal 49 6 2 3" xfId="19225" xr:uid="{D8C905F1-CB2C-44F0-ACE6-1643054B9563}"/>
    <cellStyle name="Normal 49 6 3" xfId="10246" xr:uid="{9D16171D-15EF-449A-B814-F309660C70A6}"/>
    <cellStyle name="Normal 49 6 3 2" xfId="24486" xr:uid="{1EEF858B-4EC0-41CB-A590-BD69A2F42909}"/>
    <cellStyle name="Normal 49 6 4" xfId="16279" xr:uid="{CD69886B-0B1A-47FB-BBFE-80B518ACCC24}"/>
    <cellStyle name="Normal 49 7" xfId="5436" xr:uid="{DB828626-205F-46D4-9D93-EBBB592C941A}"/>
    <cellStyle name="Normal 49 7 2" xfId="8821" xr:uid="{35B68591-C27D-4518-BE2E-50EAFE4B98F9}"/>
    <cellStyle name="Normal 49 7 2 2" xfId="23065" xr:uid="{6C77079F-BCE9-4F56-A62C-C3063E21E58C}"/>
    <cellStyle name="Normal 49 7 3" xfId="14844" xr:uid="{BBB38279-030C-4F47-81A2-B6AF945F4A42}"/>
    <cellStyle name="Normal 49 8" xfId="1646" xr:uid="{2CD279A6-3D9E-4709-8168-AEA07EEFC56C}"/>
    <cellStyle name="Normal 5" xfId="29" xr:uid="{8EAD9049-EE37-4B95-9FE2-8D564A8DB667}"/>
    <cellStyle name="Normal 5 10" xfId="2554" xr:uid="{BC957252-2F74-4A3D-8D87-567C2D0B917C}"/>
    <cellStyle name="Normal 5 10 2" xfId="6215" xr:uid="{C52478F5-3C35-4F1D-8441-C01A16A0777B}"/>
    <cellStyle name="Normal 5 10 2 2" xfId="12468" xr:uid="{01E16B21-6075-4167-A480-5AD743ADAABF}"/>
    <cellStyle name="Normal 5 10 2 2 2" xfId="26701" xr:uid="{FF32A0AF-FBD2-476F-AAB6-852BED4E506E}"/>
    <cellStyle name="Normal 5 10 2 3" xfId="18528" xr:uid="{102916D9-7137-44F3-B74A-DBE4E4EA1EB5}"/>
    <cellStyle name="Normal 5 10 3" xfId="9546" xr:uid="{5C57EBBD-4E20-417B-B2FC-37054A7E409B}"/>
    <cellStyle name="Normal 5 10 3 2" xfId="23786" xr:uid="{5BFCD2CA-A5CC-4B79-8781-9AB9CF8D56A9}"/>
    <cellStyle name="Normal 5 10 4" xfId="15581" xr:uid="{37EC0034-54B0-4428-9245-A7E76D95741E}"/>
    <cellStyle name="Normal 5 11" xfId="2825" xr:uid="{0B2434F2-7F49-4E78-9607-A740B8ED0496}"/>
    <cellStyle name="Normal 5 11 2" xfId="6475" xr:uid="{9A14AC93-81DB-4D66-898B-BB0807BDE234}"/>
    <cellStyle name="Normal 5 11 2 2" xfId="12725" xr:uid="{F6683D1C-D414-49E4-BA6F-736FBF5464FF}"/>
    <cellStyle name="Normal 5 11 2 2 2" xfId="26958" xr:uid="{B5D69AE3-30BE-4EF2-90C7-31D68ED77CFE}"/>
    <cellStyle name="Normal 5 11 2 3" xfId="18785" xr:uid="{64BCA566-B3ED-4898-9DBD-F687DFDF6F40}"/>
    <cellStyle name="Normal 5 11 3" xfId="9806" xr:uid="{CE5B5F2D-941E-40EC-954F-533FDC454CDD}"/>
    <cellStyle name="Normal 5 11 3 2" xfId="24046" xr:uid="{14948801-B0A4-4F4B-8779-BD3F82A967F8}"/>
    <cellStyle name="Normal 5 11 4" xfId="15839" xr:uid="{1F03AFC4-7B50-4813-B9A4-77AAC7C2AA88}"/>
    <cellStyle name="Normal 5 12" xfId="3070" xr:uid="{EA4D0C9E-85BF-4FB3-8557-D87A951C88F5}"/>
    <cellStyle name="Normal 5 12 2" xfId="6720" xr:uid="{6E61D038-CFB0-492F-9C20-B587BA90B051}"/>
    <cellStyle name="Normal 5 12 2 2" xfId="12970" xr:uid="{27DE579D-5482-4B14-B818-F05876CF02A6}"/>
    <cellStyle name="Normal 5 12 2 2 2" xfId="27203" xr:uid="{8E6E1FFD-6FA7-4653-A1A8-30E306A99DBC}"/>
    <cellStyle name="Normal 5 12 2 3" xfId="19030" xr:uid="{AAB970C7-257C-4611-A1F7-486E4F1604CB}"/>
    <cellStyle name="Normal 5 12 3" xfId="10051" xr:uid="{4B88FBF0-B7E3-4A06-8548-C7F02DD0AD14}"/>
    <cellStyle name="Normal 5 12 3 2" xfId="24291" xr:uid="{07FCEDF9-423E-457D-B2AD-DFCEDF83EBB4}"/>
    <cellStyle name="Normal 5 12 4" xfId="16084" xr:uid="{AFB08E13-8385-4EF5-ADC7-A2EF01B54A51}"/>
    <cellStyle name="Normal 5 13" xfId="77" xr:uid="{FD410DAE-43F8-466E-AE5F-ED494D07D5E8}"/>
    <cellStyle name="Normal 5 2" xfId="53" xr:uid="{9BE5543C-70E7-4225-BF7A-24C965432624}"/>
    <cellStyle name="Normal 5 2 10" xfId="3336" xr:uid="{EC1039D7-307F-48A1-9A96-9B27117F8DC0}"/>
    <cellStyle name="Normal 5 2 10 2" xfId="6971" xr:uid="{C6C23402-372D-4B87-88E1-1BA47C4FDC91}"/>
    <cellStyle name="Normal 5 2 10 2 2" xfId="13221" xr:uid="{41F7EC60-C3C4-48CB-8618-BEE14AECE809}"/>
    <cellStyle name="Normal 5 2 10 2 2 2" xfId="27454" xr:uid="{9194B9C9-EF7A-4082-A39C-75091F238F21}"/>
    <cellStyle name="Normal 5 2 10 2 3" xfId="19281" xr:uid="{E4F1F9D0-B5B1-4E7B-852E-AFE9B767D746}"/>
    <cellStyle name="Normal 5 2 10 3" xfId="10303" xr:uid="{0BA3FC5C-79C2-451D-AD46-136B64555720}"/>
    <cellStyle name="Normal 5 2 10 3 2" xfId="24542" xr:uid="{0B08B738-E313-4DBB-88F6-18D7D2F3D6C8}"/>
    <cellStyle name="Normal 5 2 10 4" xfId="16334" xr:uid="{66A19C63-2F06-47BF-B7E8-352FA503249E}"/>
    <cellStyle name="Normal 5 2 11" xfId="3947" xr:uid="{A9E5269E-64B5-40D7-8524-BE93B7A10F02}"/>
    <cellStyle name="Normal 5 2 11 2" xfId="7517" xr:uid="{7A3E148F-A016-43A8-9AB4-3E1799D882F2}"/>
    <cellStyle name="Normal 5 2 11 2 2" xfId="13767" xr:uid="{BD9ABF05-9BF7-4EA0-8F82-9D7B9A6EEBAF}"/>
    <cellStyle name="Normal 5 2 11 2 2 2" xfId="28000" xr:uid="{92BF7AE3-4BFC-4604-8AB1-E9006E595E63}"/>
    <cellStyle name="Normal 5 2 11 2 3" xfId="19827" xr:uid="{7AF77EFC-7284-4D7C-B3E0-D4DFEE5B3DCF}"/>
    <cellStyle name="Normal 5 2 11 3" xfId="10848" xr:uid="{BC06203E-0F1F-4398-976A-F60682DC5E0A}"/>
    <cellStyle name="Normal 5 2 11 3 2" xfId="25083" xr:uid="{B7EC443C-3CB5-4EEB-BB4C-A335374DAA7D}"/>
    <cellStyle name="Normal 5 2 11 4" xfId="16875" xr:uid="{F3D58A47-6829-414C-9780-EBC4672B2871}"/>
    <cellStyle name="Normal 5 2 12" xfId="4500" xr:uid="{2922F5C3-5811-4386-BCFC-76C77DE45CAB}"/>
    <cellStyle name="Normal 5 2 12 2" xfId="11398" xr:uid="{2C0B066D-F383-4888-B824-B680E5A14341}"/>
    <cellStyle name="Normal 5 2 12 2 2" xfId="25631" xr:uid="{B312C956-11A8-45C0-AACF-AD083CA86D64}"/>
    <cellStyle name="Normal 5 2 12 3" xfId="17428" xr:uid="{931E3B5C-F10D-44B8-B211-E91F40F88E00}"/>
    <cellStyle name="Normal 5 2 13" xfId="8034" xr:uid="{D3625D88-5466-48FB-A8C5-6F32CBA84EBC}"/>
    <cellStyle name="Normal 5 2 13 2" xfId="22322" xr:uid="{699539B6-2A79-48DD-8A8E-D36B67BBECE0}"/>
    <cellStyle name="Normal 5 2 14" xfId="14115" xr:uid="{C73EA737-EFF9-4F56-AC01-353ABC9A439D}"/>
    <cellStyle name="Normal 5 2 15" xfId="102" xr:uid="{568F7581-3BAB-4099-8183-832A0C24A31F}"/>
    <cellStyle name="Normal 5 2 2" xfId="313" xr:uid="{AF4DFCB3-86B3-4760-82D8-E61128592B99}"/>
    <cellStyle name="Normal 5 2 2 2" xfId="1884" xr:uid="{1659FFB3-F700-4A4F-9543-FEDE992F3FE0}"/>
    <cellStyle name="Normal 5 2 2 2 2" xfId="5644" xr:uid="{66B31319-C8A7-4897-B732-FDA5D95B6B9D}"/>
    <cellStyle name="Normal 5 2 2 2 2 2" xfId="12202" xr:uid="{39C37330-F7AA-48A9-ADA3-196582647C1E}"/>
    <cellStyle name="Normal 5 2 2 2 2 2 2" xfId="26435" xr:uid="{B80F6E80-CA5F-46CF-B959-CC5D31592D75}"/>
    <cellStyle name="Normal 5 2 2 2 2 3" xfId="18257" xr:uid="{93309B6C-DCE1-4F89-A4F2-133BE82664A6}"/>
    <cellStyle name="Normal 5 2 2 2 3" xfId="9005" xr:uid="{5A6E0144-C2F9-482F-9036-1314E5F9308D}"/>
    <cellStyle name="Normal 5 2 2 2 3 2" xfId="23249" xr:uid="{78A6604E-D7A4-46F7-814B-041DD4A85872}"/>
    <cellStyle name="Normal 5 2 2 2 4" xfId="15020" xr:uid="{1B673FFC-5002-49E8-B440-39ACFE579133}"/>
    <cellStyle name="Normal 5 2 2 3" xfId="2028" xr:uid="{304AB71A-4E8F-416E-88EF-B1445CE85B1E}"/>
    <cellStyle name="Normal 5 2 2 4" xfId="2651" xr:uid="{3A3733A1-9346-4DCA-8730-78E9CDD1E0D6}"/>
    <cellStyle name="Normal 5 2 2 4 2" xfId="6311" xr:uid="{567D717F-9705-496B-999C-D16F1A568DFA}"/>
    <cellStyle name="Normal 5 2 2 4 2 2" xfId="12563" xr:uid="{9E010A40-A073-4A4D-A73C-751552E80289}"/>
    <cellStyle name="Normal 5 2 2 4 2 2 2" xfId="26796" xr:uid="{03C18205-FC5B-46F8-9AA4-E255C47003C9}"/>
    <cellStyle name="Normal 5 2 2 4 2 3" xfId="18623" xr:uid="{8941CD4E-1FD5-4B6E-8DAF-0F1BB16771F6}"/>
    <cellStyle name="Normal 5 2 2 4 3" xfId="9642" xr:uid="{A8509E62-50C7-4996-9B85-26797D5744B5}"/>
    <cellStyle name="Normal 5 2 2 4 3 2" xfId="23882" xr:uid="{42416528-AD0C-430F-BB1F-2B893D1FA94E}"/>
    <cellStyle name="Normal 5 2 2 4 4" xfId="15675" xr:uid="{C1361205-AEF1-4F02-A137-9A1292963643}"/>
    <cellStyle name="Normal 5 2 2 5" xfId="2921" xr:uid="{8A47229D-951A-44AC-A5C3-8FAC25518F82}"/>
    <cellStyle name="Normal 5 2 2 5 2" xfId="6571" xr:uid="{44A2C5B1-6C06-4718-A88E-8A88C7BE4DE1}"/>
    <cellStyle name="Normal 5 2 2 5 2 2" xfId="12821" xr:uid="{844AF464-01F2-473F-8867-7D3EC847910C}"/>
    <cellStyle name="Normal 5 2 2 5 2 2 2" xfId="27054" xr:uid="{27E58449-A023-4596-8AB1-6B9F1BC0ED84}"/>
    <cellStyle name="Normal 5 2 2 5 2 3" xfId="18881" xr:uid="{22626882-65F7-49F0-9E9C-9FD7A861FA49}"/>
    <cellStyle name="Normal 5 2 2 5 3" xfId="9902" xr:uid="{1FC1C127-5CDA-410A-9F0D-4B8BC9363F42}"/>
    <cellStyle name="Normal 5 2 2 5 3 2" xfId="24142" xr:uid="{1D8C0E1C-2162-4A27-9DD0-E10550DA9640}"/>
    <cellStyle name="Normal 5 2 2 5 4" xfId="15935" xr:uid="{F8CDBEE1-B4F7-492C-A4FB-E8BD4439F792}"/>
    <cellStyle name="Normal 5 2 2 6" xfId="3166" xr:uid="{7CA86A05-5D77-4A23-8432-CBE0C498F358}"/>
    <cellStyle name="Normal 5 2 2 6 2" xfId="6816" xr:uid="{FAFE60B3-3ECF-492A-B5A5-1D9C10299D0A}"/>
    <cellStyle name="Normal 5 2 2 6 2 2" xfId="13066" xr:uid="{0D72AB89-0DDE-4C1A-9008-86DA2ABCD13C}"/>
    <cellStyle name="Normal 5 2 2 6 2 2 2" xfId="27299" xr:uid="{D295FA0F-5680-4450-BDB5-B64F29248891}"/>
    <cellStyle name="Normal 5 2 2 6 2 3" xfId="19126" xr:uid="{CD8EDCF1-DF82-4013-94D5-CA19ED2D1B4E}"/>
    <cellStyle name="Normal 5 2 2 6 3" xfId="10147" xr:uid="{2922A67B-4675-45AB-B89D-03751918251F}"/>
    <cellStyle name="Normal 5 2 2 6 3 2" xfId="24387" xr:uid="{611DC806-D66F-4921-9E8A-02A49BD39AF9}"/>
    <cellStyle name="Normal 5 2 2 6 4" xfId="16180" xr:uid="{43BFE016-EB89-469F-9CFE-4BD9FA13954A}"/>
    <cellStyle name="Normal 5 2 2 7" xfId="5373" xr:uid="{597206AE-0DAC-4C3D-B8A5-1C057A5265BB}"/>
    <cellStyle name="Normal 5 2 2 7 2" xfId="8763" xr:uid="{299736B4-5B39-4BA8-9B71-70187EBA481C}"/>
    <cellStyle name="Normal 5 2 2 7 2 2" xfId="23007" xr:uid="{2E2B0B98-E90D-401B-AEA2-A905BDB9D56E}"/>
    <cellStyle name="Normal 5 2 2 7 3" xfId="14788" xr:uid="{0FF0ADD9-66CB-4F87-A980-EAB2074432BB}"/>
    <cellStyle name="Normal 5 2 2 8" xfId="1582" xr:uid="{E25B1FB0-A8D9-4B0E-BCE3-534B0DEDE533}"/>
    <cellStyle name="Normal 5 2 3" xfId="297" xr:uid="{8F7A58B5-2C6A-471D-BEB1-9B6B5E6DB7D4}"/>
    <cellStyle name="Normal 5 2 3 2" xfId="1859" xr:uid="{48B0B49C-1DB1-443B-B446-686AFF84BC25}"/>
    <cellStyle name="Normal 5 2 3 2 2" xfId="5623" xr:uid="{2782ED4A-DDB1-4456-9578-E46530F8647E}"/>
    <cellStyle name="Normal 5 2 3 2 2 2" xfId="12197" xr:uid="{D43D72CB-F226-4FCC-AB7F-ABFEEED72164}"/>
    <cellStyle name="Normal 5 2 3 2 2 2 2" xfId="26430" xr:uid="{FA27FE7B-41DE-4F6B-904F-8C29972AAB53}"/>
    <cellStyle name="Normal 5 2 3 2 2 3" xfId="18252" xr:uid="{78B4A0B7-F682-4403-8E80-7C0B2C22A28A}"/>
    <cellStyle name="Normal 5 2 3 2 3" xfId="8985" xr:uid="{3A5F0F7C-BDA2-406E-B4F7-1313F0612002}"/>
    <cellStyle name="Normal 5 2 3 2 3 2" xfId="23229" xr:uid="{4248BD2D-F61B-4B85-AA01-F12D2717D10A}"/>
    <cellStyle name="Normal 5 2 3 2 4" xfId="15000" xr:uid="{CCEF0431-2259-4C04-9484-75D7E6C52BC6}"/>
    <cellStyle name="Normal 5 2 3 3" xfId="3355" xr:uid="{009532FC-F985-4FA9-AC28-C45C4BBE2E61}"/>
    <cellStyle name="Normal 5 2 3 3 2" xfId="6990" xr:uid="{3435AFD9-1537-4BA3-9B80-C5BC6C12D8C4}"/>
    <cellStyle name="Normal 5 2 3 3 2 2" xfId="13240" xr:uid="{6DFB7969-4694-42B2-9670-D87FCB7F4AD8}"/>
    <cellStyle name="Normal 5 2 3 3 2 2 2" xfId="27473" xr:uid="{EEE30963-0614-4CE2-A2F2-C86DE03D171B}"/>
    <cellStyle name="Normal 5 2 3 3 2 3" xfId="19300" xr:uid="{C3614F44-D57F-4211-AF10-72F1724AD8CB}"/>
    <cellStyle name="Normal 5 2 3 3 3" xfId="10322" xr:uid="{86F0A2F5-9CC8-41D0-94FF-99C820B6A45B}"/>
    <cellStyle name="Normal 5 2 3 3 3 2" xfId="24561" xr:uid="{9BDFC1BD-EC66-4E80-9706-6D086FC94D5B}"/>
    <cellStyle name="Normal 5 2 3 3 4" xfId="16353" xr:uid="{441CDC2B-A67A-4EE6-9D15-67283CDFBDFB}"/>
    <cellStyle name="Normal 5 2 3 4" xfId="3966" xr:uid="{F2568DA7-5A45-4C2F-A7D4-EFA17F874548}"/>
    <cellStyle name="Normal 5 2 3 4 2" xfId="7536" xr:uid="{5E595872-7FE1-4E32-B773-F5FE56B9FFDE}"/>
    <cellStyle name="Normal 5 2 3 4 2 2" xfId="13786" xr:uid="{50129563-D78D-48F3-8B92-DC58E7AB3BC3}"/>
    <cellStyle name="Normal 5 2 3 4 2 2 2" xfId="28019" xr:uid="{498848C3-4902-4390-9507-CD155ACD49F3}"/>
    <cellStyle name="Normal 5 2 3 4 2 3" xfId="19846" xr:uid="{69145A57-F20E-4353-A850-09E64266E1AC}"/>
    <cellStyle name="Normal 5 2 3 4 3" xfId="10867" xr:uid="{C38E48FD-4191-4191-AF6E-5FD332C6D41C}"/>
    <cellStyle name="Normal 5 2 3 4 3 2" xfId="25102" xr:uid="{6D418D91-7BC4-4589-B62D-310E7CDB9098}"/>
    <cellStyle name="Normal 5 2 3 4 4" xfId="16894" xr:uid="{E1885674-B31C-404F-A6F2-120FAAD08BD4}"/>
    <cellStyle name="Normal 5 2 3 5" xfId="5497" xr:uid="{0196B9E7-CFA5-43F4-8199-3E9A38F2FCD2}"/>
    <cellStyle name="Normal 5 2 3 6" xfId="4570" xr:uid="{909F966E-240B-47C4-82A9-4C1FF03C1CB1}"/>
    <cellStyle name="Normal 5 2 3 6 2" xfId="11459" xr:uid="{4DBA2329-4780-4AD0-A1F9-72AED53CEAFC}"/>
    <cellStyle name="Normal 5 2 3 6 2 2" xfId="25692" xr:uid="{8717C4C1-BAFE-40DF-820F-BC5A71CF41D0}"/>
    <cellStyle name="Normal 5 2 3 6 3" xfId="17498" xr:uid="{85F061A0-2BCA-443A-9B4A-B405B54871D7}"/>
    <cellStyle name="Normal 5 2 3 7" xfId="8083" xr:uid="{F749D2FF-1B0C-4197-A20D-A3840DE3839D}"/>
    <cellStyle name="Normal 5 2 3 7 2" xfId="22360" xr:uid="{DA5678E1-E4A2-402E-9954-F686F7CD7D09}"/>
    <cellStyle name="Normal 5 2 3 8" xfId="1711" xr:uid="{B0DEBA48-145F-4DBF-89B5-F028D4F384CC}"/>
    <cellStyle name="Normal 5 2 3 8 2" xfId="20379" xr:uid="{1F7A9E83-4E01-4FD6-B3F1-5E6F22F9F153}"/>
    <cellStyle name="Normal 5 2 3 8 3" xfId="14158" xr:uid="{A4ADB5F0-C1B6-4F65-98F0-2D357734F911}"/>
    <cellStyle name="Normal 5 2 4" xfId="479" xr:uid="{C31568AE-1DF3-4595-8F52-D4178DD6575A}"/>
    <cellStyle name="Normal 5 2 4 2" xfId="2173" xr:uid="{D516140E-B07F-4E36-90D3-50DAC6FED83A}"/>
    <cellStyle name="Normal 5 2 4 3" xfId="5547" xr:uid="{387B2FCE-BF32-492E-8A8C-F34479725D79}"/>
    <cellStyle name="Normal 5 2 4 3 2" xfId="8915" xr:uid="{EFB77073-BDD8-4E38-94B4-B0B8497D59FB}"/>
    <cellStyle name="Normal 5 2 4 3 2 2" xfId="23159" xr:uid="{F63D6F35-BF3C-4B08-AD74-3DD1482A1451}"/>
    <cellStyle name="Normal 5 2 4 3 3" xfId="14932" xr:uid="{47C0281E-E693-486E-A0E2-0CC2B821E2EE}"/>
    <cellStyle name="Normal 5 2 4 4" xfId="1769" xr:uid="{AFB0DB1C-B23C-4BCC-9722-2E938E7E529A}"/>
    <cellStyle name="Normal 5 2 5" xfId="904" xr:uid="{D93338A9-41F1-4FDF-BD03-6D5EC0806943}"/>
    <cellStyle name="Normal 5 2 6" xfId="231" xr:uid="{EA65F151-6E10-434C-83BE-DFB7DB1FE6BE}"/>
    <cellStyle name="Normal 5 2 7" xfId="2562" xr:uid="{64E567DA-D1B6-41D6-84E6-FFEA23A5D254}"/>
    <cellStyle name="Normal 5 2 7 2" xfId="6223" xr:uid="{7A3BEA1C-AA94-432A-A631-DC3EDC78E57E}"/>
    <cellStyle name="Normal 5 2 7 2 2" xfId="12476" xr:uid="{DEDE022C-3959-47D0-A51E-9BCDE340AA0D}"/>
    <cellStyle name="Normal 5 2 7 2 2 2" xfId="26709" xr:uid="{D8719F25-446F-4FAA-8B63-75B9C91B06A4}"/>
    <cellStyle name="Normal 5 2 7 2 3" xfId="18536" xr:uid="{90C063A2-4E1A-4E3E-AA86-B59C60567398}"/>
    <cellStyle name="Normal 5 2 7 3" xfId="9554" xr:uid="{288BD0DF-0472-443F-8610-30AA8BB1819D}"/>
    <cellStyle name="Normal 5 2 7 3 2" xfId="23794" xr:uid="{757D5B2F-E754-4B11-AD3E-E614CCEEB7A4}"/>
    <cellStyle name="Normal 5 2 7 4" xfId="15588" xr:uid="{6D19CD74-7481-489F-992C-4F46B7CF9D26}"/>
    <cellStyle name="Normal 5 2 7 5" xfId="31782" xr:uid="{F69F31E8-B4CA-480C-8FB7-8E42432AB9E8}"/>
    <cellStyle name="Normal 5 2 8" xfId="2833" xr:uid="{AB96AE8B-CD8B-433C-9062-76300BA45805}"/>
    <cellStyle name="Normal 5 2 8 2" xfId="6483" xr:uid="{90005922-F156-4FAB-9CB2-6E6497BE4994}"/>
    <cellStyle name="Normal 5 2 8 2 2" xfId="12733" xr:uid="{2E3F08B4-378F-41B8-96BB-AEA8291F95EC}"/>
    <cellStyle name="Normal 5 2 8 2 2 2" xfId="26966" xr:uid="{14D91BE9-1F3E-4BE4-988B-3C035A48FEBB}"/>
    <cellStyle name="Normal 5 2 8 2 3" xfId="18793" xr:uid="{48A23FB0-65D4-48C6-A098-EC163F43B0DB}"/>
    <cellStyle name="Normal 5 2 8 3" xfId="9814" xr:uid="{010FA618-1648-4599-B325-E0BFAF2D9AB3}"/>
    <cellStyle name="Normal 5 2 8 3 2" xfId="24054" xr:uid="{6A7ED336-C18F-4A7D-B610-74C31AC70CD6}"/>
    <cellStyle name="Normal 5 2 8 4" xfId="15847" xr:uid="{FE7EA6DA-7D38-4678-9A16-8039101BFB1D}"/>
    <cellStyle name="Normal 5 2 9" xfId="3078" xr:uid="{6EFCBBEE-9397-484B-A657-F2422F3AA865}"/>
    <cellStyle name="Normal 5 2 9 2" xfId="6728" xr:uid="{27BFAEE8-B3A1-4D04-BE9E-3445735EDB13}"/>
    <cellStyle name="Normal 5 2 9 2 2" xfId="12978" xr:uid="{3D04D641-F3DC-439E-8777-F92E1D1E3BA8}"/>
    <cellStyle name="Normal 5 2 9 2 2 2" xfId="27211" xr:uid="{4E247131-BA49-4D61-A7C5-80612C067BB8}"/>
    <cellStyle name="Normal 5 2 9 2 3" xfId="19038" xr:uid="{0DF47CB1-FDF4-42E3-995F-6924EF27CDDA}"/>
    <cellStyle name="Normal 5 2 9 3" xfId="10059" xr:uid="{CD764689-8CF1-4F85-8B7B-01F2F53BD6A3}"/>
    <cellStyle name="Normal 5 2 9 3 2" xfId="24299" xr:uid="{06AF88E8-4BAA-4F20-B3EF-77A62742E174}"/>
    <cellStyle name="Normal 5 2 9 4" xfId="16092" xr:uid="{D5F11054-9E65-4522-A3A7-C70F2953EAF5}"/>
    <cellStyle name="Normal 5 3" xfId="259" xr:uid="{868F7409-A8DC-405B-AC0E-7FC49543F7DA}"/>
    <cellStyle name="Normal 5 3 2" xfId="1877" xr:uid="{4EC68551-1AA0-4803-A670-70D67C701BE2}"/>
    <cellStyle name="Normal 5 3 2 2" xfId="5637" xr:uid="{A28F5EC9-2EBD-49B9-9EA3-F6C057D40F10}"/>
    <cellStyle name="Normal 5 3 2 2 2" xfId="12199" xr:uid="{44EA14E6-3BB4-44DD-8678-C26FB4BA0FD4}"/>
    <cellStyle name="Normal 5 3 2 2 2 2" xfId="26432" xr:uid="{AC970509-CD40-4163-AF79-FD059770EFCF}"/>
    <cellStyle name="Normal 5 3 2 2 3" xfId="18254" xr:uid="{D47E03C1-4E92-4EC9-8DD8-FE5EBAC060AC}"/>
    <cellStyle name="Normal 5 3 2 3" xfId="8998" xr:uid="{5156D82C-1960-4A60-9D5A-EAE655EB114F}"/>
    <cellStyle name="Normal 5 3 2 3 2" xfId="23242" xr:uid="{3107D0D9-49F5-4D22-A134-2BC816A37214}"/>
    <cellStyle name="Normal 5 3 2 4" xfId="15013" xr:uid="{6F5534BB-1522-4F3E-96E3-DCDF581A5F6F}"/>
    <cellStyle name="Normal 5 3 2 5" xfId="31783" xr:uid="{BD7FC068-274F-45B8-A13E-F0F81600735D}"/>
    <cellStyle name="Normal 5 3 3" xfId="2077" xr:uid="{253F7A4B-EEC2-4CBD-AB2B-32B6BCB269D6}"/>
    <cellStyle name="Normal 5 3 4" xfId="2643" xr:uid="{DC5C942E-2ED4-40C3-B876-98410DFE633F}"/>
    <cellStyle name="Normal 5 3 4 2" xfId="6303" xr:uid="{8B6BBA74-EA1D-4FA3-8EA6-FC08A33B6246}"/>
    <cellStyle name="Normal 5 3 4 2 2" xfId="12555" xr:uid="{ED5A3D02-D22A-455C-BCCE-E68E1490393E}"/>
    <cellStyle name="Normal 5 3 4 2 2 2" xfId="26788" xr:uid="{72BC33FB-3206-4E16-B5F2-A349084F37AF}"/>
    <cellStyle name="Normal 5 3 4 2 3" xfId="18615" xr:uid="{3BDFE6D1-4DDA-45BE-AB62-AE9F8A6A7493}"/>
    <cellStyle name="Normal 5 3 4 3" xfId="9634" xr:uid="{46E0432C-CF53-4003-AA2E-D9564E3DA036}"/>
    <cellStyle name="Normal 5 3 4 3 2" xfId="23874" xr:uid="{8BDCD717-866B-4844-941B-241966AABA87}"/>
    <cellStyle name="Normal 5 3 4 4" xfId="15667" xr:uid="{967DDFB0-C19A-4470-A346-96D121617FAB}"/>
    <cellStyle name="Normal 5 3 5" xfId="2913" xr:uid="{D828EEA9-189D-4DA6-A4DA-4382F3369EC6}"/>
    <cellStyle name="Normal 5 3 5 2" xfId="6563" xr:uid="{8001DFB0-2F49-4E01-8C99-D5C5BA800081}"/>
    <cellStyle name="Normal 5 3 5 2 2" xfId="12813" xr:uid="{36988269-C065-41DD-A7C5-F8C491ACFC38}"/>
    <cellStyle name="Normal 5 3 5 2 2 2" xfId="27046" xr:uid="{2C53AEA5-4C89-4511-8A8A-2802A6DC1648}"/>
    <cellStyle name="Normal 5 3 5 2 3" xfId="18873" xr:uid="{539A4F59-3E22-4120-8D3D-D78563D75808}"/>
    <cellStyle name="Normal 5 3 5 3" xfId="9894" xr:uid="{ECE988BF-13A1-45A1-BCE4-343CDAE19037}"/>
    <cellStyle name="Normal 5 3 5 3 2" xfId="24134" xr:uid="{A8A597CB-D823-4154-8FD4-7287522E3090}"/>
    <cellStyle name="Normal 5 3 5 4" xfId="15927" xr:uid="{91D80A49-0259-40E1-9A74-57D993D85D96}"/>
    <cellStyle name="Normal 5 3 6" xfId="3158" xr:uid="{0E5912CD-FBC2-4B60-8186-AB1D4CEDDD18}"/>
    <cellStyle name="Normal 5 3 6 2" xfId="6808" xr:uid="{0CF42D50-02F7-498F-A680-8D5D51166641}"/>
    <cellStyle name="Normal 5 3 6 2 2" xfId="13058" xr:uid="{20B5D72B-70B7-4557-9192-96090ABA41F1}"/>
    <cellStyle name="Normal 5 3 6 2 2 2" xfId="27291" xr:uid="{0FDE8169-CCA0-423D-AA9D-C4108E67E158}"/>
    <cellStyle name="Normal 5 3 6 2 3" xfId="19118" xr:uid="{E735A055-9922-4503-9BB9-55305A52B595}"/>
    <cellStyle name="Normal 5 3 6 3" xfId="10139" xr:uid="{628101C3-7295-4121-9DEC-5E3EA4C330E5}"/>
    <cellStyle name="Normal 5 3 6 3 2" xfId="24379" xr:uid="{86E8C9F6-D6D9-48F9-A620-C92B3DAFC969}"/>
    <cellStyle name="Normal 5 3 6 4" xfId="16172" xr:uid="{729D5C23-2A9E-4DED-AA89-0EC568C29EF3}"/>
    <cellStyle name="Normal 5 3 7" xfId="5367" xr:uid="{51781CCC-87D2-4DE7-96CB-98D2CBA37640}"/>
    <cellStyle name="Normal 5 3 7 2" xfId="8757" xr:uid="{4A3DF131-8BFD-45B9-AB96-202A0A5CFF46}"/>
    <cellStyle name="Normal 5 3 7 2 2" xfId="23001" xr:uid="{077EFC1C-69CD-497D-936F-493E7F91BA3E}"/>
    <cellStyle name="Normal 5 3 7 3" xfId="14782" xr:uid="{2EE0D55F-8DBE-497A-BC87-4A771652275B}"/>
    <cellStyle name="Normal 5 3 8" xfId="1576" xr:uid="{AF61E0C7-0201-408A-90BE-781244AC804A}"/>
    <cellStyle name="Normal 5 4" xfId="274" xr:uid="{0C200E45-7646-4EB6-A500-65CAA9389CEA}"/>
    <cellStyle name="Normal 5 4 2" xfId="2042" xr:uid="{66F0192D-6BBA-4579-B4A5-5711F59FC843}"/>
    <cellStyle name="Normal 5 4 2 2" xfId="5789" xr:uid="{FB279AA0-1F9A-4E32-820A-F15B5253E368}"/>
    <cellStyle name="Normal 5 4 2 2 2" xfId="12322" xr:uid="{79575E4A-7C7F-4B69-A42F-F205A4EC1464}"/>
    <cellStyle name="Normal 5 4 2 2 2 2" xfId="26555" xr:uid="{69A11ECA-887E-4C74-8F83-098FFBC75143}"/>
    <cellStyle name="Normal 5 4 2 2 3" xfId="18377" xr:uid="{BDEDC0E7-06E7-4DF9-AF8C-56CE5E0FCBA5}"/>
    <cellStyle name="Normal 5 4 2 3" xfId="9144" xr:uid="{870BE8D0-12C0-4460-AD04-2CD90490F981}"/>
    <cellStyle name="Normal 5 4 2 3 2" xfId="23388" xr:uid="{0C1CB812-5BE8-4F2B-9427-63EBE3EB1414}"/>
    <cellStyle name="Normal 5 4 2 4" xfId="15157" xr:uid="{CCF02212-3630-4362-8EDA-49043C0A518A}"/>
    <cellStyle name="Normal 5 4 2 5" xfId="31784" xr:uid="{C0F17404-AD56-4C1F-B725-77022AA0FE3D}"/>
    <cellStyle name="Normal 5 4 3" xfId="3349" xr:uid="{FD196A72-BF7D-4D5C-A1EC-94A95EC9180C}"/>
    <cellStyle name="Normal 5 4 3 2" xfId="6984" xr:uid="{9F056CB2-8AA5-494B-8EA7-051B80FE3DB9}"/>
    <cellStyle name="Normal 5 4 3 2 2" xfId="13234" xr:uid="{6CC683B0-5BBA-4BD4-B097-7FF75721F692}"/>
    <cellStyle name="Normal 5 4 3 2 2 2" xfId="27467" xr:uid="{9B8BF10A-31F2-4C93-A331-9BC118927E23}"/>
    <cellStyle name="Normal 5 4 3 2 3" xfId="19294" xr:uid="{1278EFC3-998B-41C9-B39B-5B90DE9AC62F}"/>
    <cellStyle name="Normal 5 4 3 3" xfId="10316" xr:uid="{A1272F6F-09D2-413B-AFC9-44E5BAC3EC1A}"/>
    <cellStyle name="Normal 5 4 3 3 2" xfId="24555" xr:uid="{11746E26-0028-4907-A260-7BEC65405586}"/>
    <cellStyle name="Normal 5 4 3 4" xfId="16347" xr:uid="{2BD3D3AB-6BC8-49E1-9308-BEC6BC0ACE2B}"/>
    <cellStyle name="Normal 5 4 4" xfId="3960" xr:uid="{3EB20AE9-0BBD-4DD2-8C33-B992E4B0A31D}"/>
    <cellStyle name="Normal 5 4 4 2" xfId="7530" xr:uid="{4B89D011-27CF-4AB4-A403-C2B20CA2EDC3}"/>
    <cellStyle name="Normal 5 4 4 2 2" xfId="13780" xr:uid="{8B8B3BA0-B0D8-4811-865C-911E356B12C1}"/>
    <cellStyle name="Normal 5 4 4 2 2 2" xfId="28013" xr:uid="{2E68C823-6057-4159-BBCA-D0E9FBDFECAC}"/>
    <cellStyle name="Normal 5 4 4 2 3" xfId="19840" xr:uid="{96529E5D-5863-4D70-B6CF-F14432B1CCAB}"/>
    <cellStyle name="Normal 5 4 4 3" xfId="10861" xr:uid="{B8813037-6720-493A-B9E7-1FD4B73DD9C0}"/>
    <cellStyle name="Normal 5 4 4 3 2" xfId="25096" xr:uid="{42F37433-0366-4B6E-A396-2DE4AB186177}"/>
    <cellStyle name="Normal 5 4 4 4" xfId="16888" xr:uid="{50D6459C-362D-4135-B287-B5AFD9DE91CA}"/>
    <cellStyle name="Normal 5 4 5" xfId="5480" xr:uid="{2C7E2853-CF28-4706-80D0-B4E8D7A4633C}"/>
    <cellStyle name="Normal 5 4 6" xfId="4562" xr:uid="{155D2318-5A53-4A93-9EFB-B112B0A9896F}"/>
    <cellStyle name="Normal 5 4 6 2" xfId="11452" xr:uid="{DA516807-1452-4A61-BA0D-AD6115BD1DBC}"/>
    <cellStyle name="Normal 5 4 6 2 2" xfId="25685" xr:uid="{5A00EE00-7650-4BCB-9B14-45FDAED04E93}"/>
    <cellStyle name="Normal 5 4 6 3" xfId="17490" xr:uid="{8CDB0AC4-D64D-4AE1-AAE6-F285AABC66D4}"/>
    <cellStyle name="Normal 5 4 7" xfId="8074" xr:uid="{7162B7D7-003C-42F5-863E-802B2B8F813D}"/>
    <cellStyle name="Normal 5 4 7 2" xfId="22351" xr:uid="{4E3BC772-D699-4EA9-B6FE-1155388143A7}"/>
    <cellStyle name="Normal 5 4 8" xfId="1691" xr:uid="{044F8237-0833-487C-A521-CB49BD18FA25}"/>
    <cellStyle name="Normal 5 4 8 2" xfId="20375" xr:uid="{70A99BF8-08D7-4DE4-936A-A204C59DCEAB}"/>
    <cellStyle name="Normal 5 4 8 3" xfId="14152" xr:uid="{717E681A-020E-46F4-8E34-A2D2B7B90C4E}"/>
    <cellStyle name="Normal 5 5" xfId="304" xr:uid="{B77CE3ED-3CDB-4C07-98A3-5A168DF0302C}"/>
    <cellStyle name="Normal 5 5 2" xfId="1742" xr:uid="{425D716A-22C2-4153-AA16-EB90A5F14650}"/>
    <cellStyle name="Normal 5 5 2 2" xfId="31785" xr:uid="{28FBA8EA-32A9-4DD6-A00D-D7C72F001218}"/>
    <cellStyle name="Normal 5 5 3" xfId="5540" xr:uid="{451ADDF5-73DB-422C-AF74-9C6F7C39C28C}"/>
    <cellStyle name="Normal 5 5 3 2" xfId="8908" xr:uid="{5C97FB72-482D-4810-9AE6-89CD2BA97053}"/>
    <cellStyle name="Normal 5 5 3 2 2" xfId="23152" xr:uid="{56F86879-DFC3-4656-9FE8-DF5AA1575F4F}"/>
    <cellStyle name="Normal 5 5 3 3" xfId="14926" xr:uid="{A65274C7-B2F1-4E94-948E-712DFCD0A333}"/>
    <cellStyle name="Normal 5 5 4" xfId="1762" xr:uid="{6400F06F-6B79-4F82-A03F-99D28BDD28FD}"/>
    <cellStyle name="Normal 5 6" xfId="290" xr:uid="{DE394E64-299A-46BE-A216-37892B01E81E}"/>
    <cellStyle name="Normal 5 7" xfId="412" xr:uid="{4F61C3E5-10BB-40CD-B803-8668A36321AA}"/>
    <cellStyle name="Normal 5 8" xfId="179" xr:uid="{860ABBD9-CCA4-4ABF-B3F1-D7F41995EF70}"/>
    <cellStyle name="Normal 5 9" xfId="2036" xr:uid="{F0548930-B4BE-41C7-A10A-445E1214C500}"/>
    <cellStyle name="Normal 5_50200210" xfId="31786" xr:uid="{4AA8C850-7640-46C6-870D-11E7CEC93E38}"/>
    <cellStyle name="Normal 50" xfId="959" xr:uid="{8BF36862-7DA7-4ED1-997C-F2DCF7CB6593}"/>
    <cellStyle name="Normal 50 2" xfId="1985" xr:uid="{365FBA58-D09F-4A65-B4AD-5F1B5616E791}"/>
    <cellStyle name="Normal 50 2 2" xfId="5744" xr:uid="{A199E0EF-A53C-4421-8039-F2DF38E8170D}"/>
    <cellStyle name="Normal 50 2 2 2" xfId="12284" xr:uid="{501E6FCA-E7F5-4A66-A311-369FF17D687E}"/>
    <cellStyle name="Normal 50 2 2 2 2" xfId="26517" xr:uid="{086A4740-B633-4745-9CEF-CA64415AC3BA}"/>
    <cellStyle name="Normal 50 2 2 3" xfId="18339" xr:uid="{EB5F1F73-6B97-4365-857E-28B5D5FF1B55}"/>
    <cellStyle name="Normal 50 2 3" xfId="9104" xr:uid="{B585C740-3813-4E67-A197-FC81444DC41F}"/>
    <cellStyle name="Normal 50 2 3 2" xfId="23348" xr:uid="{2024F51D-FBE9-4E3C-B4BF-0A6E58BB3129}"/>
    <cellStyle name="Normal 50 2 4" xfId="15118" xr:uid="{A0903D33-BE94-4A91-A0B6-BA6D962BA774}"/>
    <cellStyle name="Normal 50 2 5" xfId="31788" xr:uid="{E58B8CDB-FFAA-494F-BEC6-60A9770947BB}"/>
    <cellStyle name="Normal 50 3" xfId="2329" xr:uid="{82EC5630-E79A-4033-BDE7-8C7D6DBA54EF}"/>
    <cellStyle name="Normal 50 3 2" xfId="31789" xr:uid="{33F4CDD5-1A1D-41DE-883E-7FAD104A0294}"/>
    <cellStyle name="Normal 50 4" xfId="2752" xr:uid="{7EC96290-93B7-4756-914F-F7CAC9072591}"/>
    <cellStyle name="Normal 50 4 2" xfId="6412" xr:uid="{6954340E-F7C1-40AB-BC2D-6FAAC81C3310}"/>
    <cellStyle name="Normal 50 4 2 2" xfId="12664" xr:uid="{F4D2FBC7-624A-4D31-A4AB-3B9983664C5C}"/>
    <cellStyle name="Normal 50 4 2 2 2" xfId="26897" xr:uid="{1B32EAEF-AD20-40B3-AE6C-8A71F8B6B7FC}"/>
    <cellStyle name="Normal 50 4 2 3" xfId="18724" xr:uid="{FB1ADDB2-CBE5-4841-AA38-270167F1EA2C}"/>
    <cellStyle name="Normal 50 4 3" xfId="9743" xr:uid="{2B282FFF-39F1-47C7-98DB-2DA64DD86CFD}"/>
    <cellStyle name="Normal 50 4 3 2" xfId="23983" xr:uid="{B70A2D8C-442B-4955-9120-FB5960F453E8}"/>
    <cellStyle name="Normal 50 4 4" xfId="15776" xr:uid="{BB40EF8A-214E-4F71-A499-F3B54054DC82}"/>
    <cellStyle name="Normal 50 4 5" xfId="31787" xr:uid="{6D53A6E9-F5D5-40B8-9515-739C7E4E63EF}"/>
    <cellStyle name="Normal 50 5" xfId="3022" xr:uid="{86780173-A073-4636-B228-8E3EEC8FA4AC}"/>
    <cellStyle name="Normal 50 5 2" xfId="6672" xr:uid="{17A96F7E-94F9-4F61-9B2E-EA221F2884F7}"/>
    <cellStyle name="Normal 50 5 2 2" xfId="12922" xr:uid="{A5C75D80-E2D5-4BB3-A69F-3C8512212A05}"/>
    <cellStyle name="Normal 50 5 2 2 2" xfId="27155" xr:uid="{FE6E1555-5041-4954-ABA2-641B9DCDB1C9}"/>
    <cellStyle name="Normal 50 5 2 3" xfId="18982" xr:uid="{58E82880-1890-4A63-9AFF-BB13B92251DC}"/>
    <cellStyle name="Normal 50 5 3" xfId="10003" xr:uid="{DF347914-9668-498D-9B24-3213E7E518EB}"/>
    <cellStyle name="Normal 50 5 3 2" xfId="24243" xr:uid="{4E258A5A-73B7-42B6-8A81-6366534947AB}"/>
    <cellStyle name="Normal 50 5 4" xfId="16036" xr:uid="{D7A510AC-E9FA-4EC1-93D0-806B0C4E5CC4}"/>
    <cellStyle name="Normal 50 6" xfId="3267" xr:uid="{E34298C8-B185-4E1C-9319-C4DF5EEF59BD}"/>
    <cellStyle name="Normal 50 6 2" xfId="6917" xr:uid="{1FCFB097-F1CD-4ABE-9D43-F9C71F7F5595}"/>
    <cellStyle name="Normal 50 6 2 2" xfId="13167" xr:uid="{5C96BF79-DB6F-4154-9776-7228D77374BB}"/>
    <cellStyle name="Normal 50 6 2 2 2" xfId="27400" xr:uid="{E8A05694-BA51-45CA-84B8-923352708C97}"/>
    <cellStyle name="Normal 50 6 2 3" xfId="19227" xr:uid="{CA871A9C-5FE8-49B1-BD57-9A3DE50E5105}"/>
    <cellStyle name="Normal 50 6 3" xfId="10248" xr:uid="{A1B99807-5816-49F4-8ACA-CEEF9610EF1C}"/>
    <cellStyle name="Normal 50 6 3 2" xfId="24488" xr:uid="{647E4677-36E6-4295-A01F-F5AC20A685E9}"/>
    <cellStyle name="Normal 50 6 4" xfId="16281" xr:uid="{C06F3C54-C6CF-4AB3-9BFD-F4E82F546B3A}"/>
    <cellStyle name="Normal 50 7" xfId="5438" xr:uid="{0B0B90A6-41B6-490D-8C27-1F5B260EC8A0}"/>
    <cellStyle name="Normal 50 7 2" xfId="8823" xr:uid="{AD5A37AE-3835-4622-BCF1-9D9CD5E0E830}"/>
    <cellStyle name="Normal 50 7 2 2" xfId="23067" xr:uid="{53C015F5-8CF0-425A-99CA-3134EF583AD3}"/>
    <cellStyle name="Normal 50 7 3" xfId="14846" xr:uid="{A2D28D92-1A3A-44F8-A0B4-405EB63CF9FA}"/>
    <cellStyle name="Normal 50 8" xfId="1648" xr:uid="{43C5BEEF-5B95-4579-BB1F-4D11D9B2BBF7}"/>
    <cellStyle name="Normal 51" xfId="956" xr:uid="{A1CC6AE7-115B-47B9-9F92-F49E525AEE60}"/>
    <cellStyle name="Normal 51 2" xfId="1987" xr:uid="{34744BDC-07FA-47B6-9B46-DAC094B72ACA}"/>
    <cellStyle name="Normal 51 2 2" xfId="5746" xr:uid="{E22929FB-5419-487D-83A5-DCE082DDC9A8}"/>
    <cellStyle name="Normal 51 2 2 2" xfId="12285" xr:uid="{43EF21C0-48EC-4585-BA39-9933219B7CE4}"/>
    <cellStyle name="Normal 51 2 2 2 2" xfId="26518" xr:uid="{A09B630C-3A95-4D46-B180-CCFD913E768C}"/>
    <cellStyle name="Normal 51 2 2 3" xfId="18340" xr:uid="{9E206A48-B311-489C-866A-BA460F67ABC5}"/>
    <cellStyle name="Normal 51 2 3" xfId="9106" xr:uid="{8E8A6053-D607-44ED-BB94-A740A4E9AD1B}"/>
    <cellStyle name="Normal 51 2 3 2" xfId="23350" xr:uid="{7EDBE1DD-B342-4838-B46D-48812ED67866}"/>
    <cellStyle name="Normal 51 2 4" xfId="15120" xr:uid="{0ACA67BD-60F1-41AD-AA26-7C4BAACAD59E}"/>
    <cellStyle name="Normal 51 2 5" xfId="31791" xr:uid="{BDA72B9E-378F-4488-91CF-2066FFA126B5}"/>
    <cellStyle name="Normal 51 3" xfId="2328" xr:uid="{4AC5CAD2-64E5-4C8A-84A5-4496A176B555}"/>
    <cellStyle name="Normal 51 3 2" xfId="31792" xr:uid="{94C397F2-2A70-49E6-A566-BFED9406B49F}"/>
    <cellStyle name="Normal 51 4" xfId="2754" xr:uid="{CB603B68-2A37-4E0F-B3B6-31F6F284C240}"/>
    <cellStyle name="Normal 51 4 2" xfId="6414" xr:uid="{AA813203-31B9-4A20-982C-51ED1CA4B172}"/>
    <cellStyle name="Normal 51 4 2 2" xfId="12666" xr:uid="{11CB737A-08EE-45BB-B929-21CE889624BE}"/>
    <cellStyle name="Normal 51 4 2 2 2" xfId="26899" xr:uid="{ECFA823E-3C39-4DF4-870E-452C3922E600}"/>
    <cellStyle name="Normal 51 4 2 3" xfId="18726" xr:uid="{A7FE8BAE-0C02-4C4A-B165-192E13CD40F3}"/>
    <cellStyle name="Normal 51 4 3" xfId="9745" xr:uid="{4CA0F256-5772-4D80-88CD-DCB8C6EC4C1C}"/>
    <cellStyle name="Normal 51 4 3 2" xfId="23985" xr:uid="{718C54DB-65DC-4C0F-9DC9-F521FB611B42}"/>
    <cellStyle name="Normal 51 4 4" xfId="15778" xr:uid="{FB603834-1E67-4508-95F7-C257C0726D1A}"/>
    <cellStyle name="Normal 51 4 5" xfId="31790" xr:uid="{1B5893F6-E47C-4A3D-B45D-88FF60D28133}"/>
    <cellStyle name="Normal 51 5" xfId="3024" xr:uid="{57BC63FB-A005-4356-B554-49B37FB94B54}"/>
    <cellStyle name="Normal 51 5 2" xfId="6674" xr:uid="{DFD636B8-13FF-4C9F-9C5D-95CC8327C39F}"/>
    <cellStyle name="Normal 51 5 2 2" xfId="12924" xr:uid="{7F046BA4-971A-4255-8E69-793C65C84126}"/>
    <cellStyle name="Normal 51 5 2 2 2" xfId="27157" xr:uid="{F492AC4B-3505-419B-8EBD-B9B7D4C3CC94}"/>
    <cellStyle name="Normal 51 5 2 3" xfId="18984" xr:uid="{E569F089-8EFD-4FCE-B710-5083DB501E51}"/>
    <cellStyle name="Normal 51 5 3" xfId="10005" xr:uid="{1F58B2AF-B0B1-4BDC-811E-6C53BFA1C909}"/>
    <cellStyle name="Normal 51 5 3 2" xfId="24245" xr:uid="{12A62A38-AB9F-4EE6-B5BD-86E19F5A95C4}"/>
    <cellStyle name="Normal 51 5 4" xfId="16038" xr:uid="{C80CC41D-D856-4922-9A13-A10C23EE451E}"/>
    <cellStyle name="Normal 51 6" xfId="3269" xr:uid="{92AAD77B-0853-4E0E-932A-CF6ADED72041}"/>
    <cellStyle name="Normal 51 6 2" xfId="6919" xr:uid="{BDBB4083-D7BC-4A1E-927E-52C869E0125D}"/>
    <cellStyle name="Normal 51 6 2 2" xfId="13169" xr:uid="{CC32F523-C2FA-4510-AFEE-5B85FB5192B6}"/>
    <cellStyle name="Normal 51 6 2 2 2" xfId="27402" xr:uid="{D68C2A68-B07E-42EF-9B79-64D810432E6D}"/>
    <cellStyle name="Normal 51 6 2 3" xfId="19229" xr:uid="{42F39D96-30ED-47FA-9F91-E938C60AC0AA}"/>
    <cellStyle name="Normal 51 6 3" xfId="10250" xr:uid="{0D342001-4E1A-4F82-81DA-97ADA4C075A3}"/>
    <cellStyle name="Normal 51 6 3 2" xfId="24490" xr:uid="{D74B7CCE-9F79-4F61-8028-6B98796C36CA}"/>
    <cellStyle name="Normal 51 6 4" xfId="16283" xr:uid="{8E9F4D2A-0514-4B23-9EEF-0CA4804D92C4}"/>
    <cellStyle name="Normal 51 7" xfId="5440" xr:uid="{66F56406-25E2-47F6-BD9E-8AF9F4EC5831}"/>
    <cellStyle name="Normal 51 7 2" xfId="8825" xr:uid="{92C0F824-AADF-4DC6-B4FF-665549BBB52F}"/>
    <cellStyle name="Normal 51 7 2 2" xfId="23069" xr:uid="{8E2C9427-4825-4BC6-A8D1-E5FE9E6C67D5}"/>
    <cellStyle name="Normal 51 7 3" xfId="14848" xr:uid="{8B5D675D-8ADA-481C-941D-D8104D60009F}"/>
    <cellStyle name="Normal 51 8" xfId="1650" xr:uid="{9B7C81A1-6479-4971-9EA4-217DA69F64C9}"/>
    <cellStyle name="Normal 52" xfId="1652" xr:uid="{AAAA91EE-CB09-4349-810B-BA28678B119B}"/>
    <cellStyle name="Normal 52 2" xfId="1989" xr:uid="{EEA7E7A9-6515-4A26-8678-63B18BF8C323}"/>
    <cellStyle name="Normal 52 2 2" xfId="5748" xr:uid="{89515661-05E6-472B-A24F-3927133FCF31}"/>
    <cellStyle name="Normal 52 2 2 2" xfId="12286" xr:uid="{0FE6B1E6-3E3D-4817-A157-6340DBA14793}"/>
    <cellStyle name="Normal 52 2 2 2 2" xfId="26519" xr:uid="{7141A63A-8E03-4DAF-814D-2074B4A6B3E0}"/>
    <cellStyle name="Normal 52 2 2 3" xfId="18341" xr:uid="{30BB7CB8-F345-416B-9E1E-E7DC6337B88E}"/>
    <cellStyle name="Normal 52 2 3" xfId="9108" xr:uid="{74B50874-5C33-43DC-8228-CBFEB83C603F}"/>
    <cellStyle name="Normal 52 2 3 2" xfId="23352" xr:uid="{6AB213B8-E46C-4018-B540-DC9A4BD09158}"/>
    <cellStyle name="Normal 52 2 4" xfId="15122" xr:uid="{8E88430E-2493-40F7-8CB5-AB512891EF8B}"/>
    <cellStyle name="Normal 52 2 5" xfId="31794" xr:uid="{EFA59D97-04DC-4968-8CD8-57C4D036FA57}"/>
    <cellStyle name="Normal 52 3" xfId="2756" xr:uid="{1225CF25-1F1C-40A9-A335-0B3407EF16A2}"/>
    <cellStyle name="Normal 52 3 2" xfId="6416" xr:uid="{70F70ED2-1597-42BE-A2F4-1C70D93CFBEA}"/>
    <cellStyle name="Normal 52 3 2 2" xfId="12668" xr:uid="{CA5466DF-6BFE-426A-BCAD-A95CCF95BBA7}"/>
    <cellStyle name="Normal 52 3 2 2 2" xfId="26901" xr:uid="{C79D9BE9-7582-4044-8D30-0CC7E59260C2}"/>
    <cellStyle name="Normal 52 3 2 3" xfId="18728" xr:uid="{E46501A9-F942-4FB0-83B1-50B1DB380B1E}"/>
    <cellStyle name="Normal 52 3 3" xfId="9747" xr:uid="{A8E46ED0-B201-41C8-8BD9-F96EAC67D1B4}"/>
    <cellStyle name="Normal 52 3 3 2" xfId="23987" xr:uid="{D52C4C74-2298-494B-A6F6-3CE22CB00CF2}"/>
    <cellStyle name="Normal 52 3 4" xfId="15780" xr:uid="{02215B4C-B540-4D0D-AE1C-5D4912A4206F}"/>
    <cellStyle name="Normal 52 3 5" xfId="31795" xr:uid="{5EB8C37A-080D-4681-8E6C-8F04368D8539}"/>
    <cellStyle name="Normal 52 4" xfId="3026" xr:uid="{6430AE7B-668A-4F76-A0A9-023F2AEACBB5}"/>
    <cellStyle name="Normal 52 4 2" xfId="6676" xr:uid="{41106808-A96A-4BFD-B54F-BA87B58B335C}"/>
    <cellStyle name="Normal 52 4 2 2" xfId="12926" xr:uid="{B4DF9E2D-1389-48B5-AE66-7CFC7ADBF4B8}"/>
    <cellStyle name="Normal 52 4 2 2 2" xfId="27159" xr:uid="{61F94014-AA40-49D8-A28B-3FA88CFD3A88}"/>
    <cellStyle name="Normal 52 4 2 3" xfId="18986" xr:uid="{8A9A110C-1260-450B-B56B-EEEF5EAB8E0F}"/>
    <cellStyle name="Normal 52 4 3" xfId="10007" xr:uid="{00B8D1AA-0023-42FC-A801-8E1B6B1ABE69}"/>
    <cellStyle name="Normal 52 4 3 2" xfId="24247" xr:uid="{D228C9CD-7FCF-4889-8474-DA125D0335C6}"/>
    <cellStyle name="Normal 52 4 4" xfId="16040" xr:uid="{83428856-2D9A-48E0-AF6E-D1D171B4A82F}"/>
    <cellStyle name="Normal 52 4 5" xfId="31793" xr:uid="{EA17343A-4EA5-4269-A72B-A246EEA88CDE}"/>
    <cellStyle name="Normal 52 5" xfId="3271" xr:uid="{779E6276-DF13-43DF-8375-F4D34EFEB600}"/>
    <cellStyle name="Normal 52 5 2" xfId="6921" xr:uid="{8C8AE3B7-3399-4913-96BD-4A4A4268B2EF}"/>
    <cellStyle name="Normal 52 5 2 2" xfId="13171" xr:uid="{988B1429-45AE-4F5A-9DA6-925BC0056127}"/>
    <cellStyle name="Normal 52 5 2 2 2" xfId="27404" xr:uid="{881DB550-8401-4DB9-A269-B8268A5A5DB1}"/>
    <cellStyle name="Normal 52 5 2 3" xfId="19231" xr:uid="{070D4D04-1DDC-4274-B8E3-6E5F6A8E0A01}"/>
    <cellStyle name="Normal 52 5 3" xfId="10252" xr:uid="{91AD8FE8-8197-42BA-AB3C-1B2D784BE54B}"/>
    <cellStyle name="Normal 52 5 3 2" xfId="24492" xr:uid="{8C823ACD-F818-4272-A601-3B795D5F9137}"/>
    <cellStyle name="Normal 52 5 4" xfId="16285" xr:uid="{2707F660-F390-4A06-8A50-1D61DAF1D1E0}"/>
    <cellStyle name="Normal 52 6" xfId="3882" xr:uid="{8034386E-A914-4D3A-91DA-0249C7A136CF}"/>
    <cellStyle name="Normal 52 7" xfId="5442" xr:uid="{4D6CD9EF-F01B-4A15-AA74-BF209B456277}"/>
    <cellStyle name="Normal 52 7 2" xfId="8827" xr:uid="{2F6577A1-3030-4AEA-9522-521A0818E0BF}"/>
    <cellStyle name="Normal 52 7 2 2" xfId="23071" xr:uid="{E35E44AD-9F19-4F63-8B06-8C658977BC85}"/>
    <cellStyle name="Normal 52 7 3" xfId="14850" xr:uid="{7B175571-9145-4585-BDD2-EEC5BB08CCB5}"/>
    <cellStyle name="Normal 53" xfId="1653" xr:uid="{7714CAD7-E7AC-47E0-923F-C99A3B731EC3}"/>
    <cellStyle name="Normal 53 2" xfId="1991" xr:uid="{4D6E824D-C9B9-40E7-862B-666952C7A88E}"/>
    <cellStyle name="Normal 53 2 2" xfId="5750" xr:uid="{B4881B6A-6F81-42E0-8DDB-ADCCB7EB45E3}"/>
    <cellStyle name="Normal 53 2 2 2" xfId="12288" xr:uid="{794D4166-0DBF-4D5B-ACD2-FF2CA6FA931B}"/>
    <cellStyle name="Normal 53 2 2 2 2" xfId="26521" xr:uid="{AFC10F42-E311-4736-9F23-FF7CED701CF8}"/>
    <cellStyle name="Normal 53 2 2 3" xfId="18343" xr:uid="{011ADA62-AA7A-4D75-881B-2A0762FC68BB}"/>
    <cellStyle name="Normal 53 2 3" xfId="9110" xr:uid="{A272CF19-95A2-4DF4-A0BC-EEAC2A2A8159}"/>
    <cellStyle name="Normal 53 2 3 2" xfId="23354" xr:uid="{8D0EABA6-3CD7-4B47-B14A-5C5F24E88343}"/>
    <cellStyle name="Normal 53 2 4" xfId="15124" xr:uid="{A15BA92C-2889-4720-8117-312FB0AC0122}"/>
    <cellStyle name="Normal 53 2 5" xfId="31797" xr:uid="{0A59C6E1-0647-4FEC-89EA-779EF8B01262}"/>
    <cellStyle name="Normal 53 3" xfId="2758" xr:uid="{9EAC039B-C85A-498D-B828-05CC8FCE542E}"/>
    <cellStyle name="Normal 53 3 2" xfId="6418" xr:uid="{41BF727E-54A9-47DB-AA48-CCC7E6CC0A6F}"/>
    <cellStyle name="Normal 53 3 2 2" xfId="12670" xr:uid="{33AE8901-4CFE-4E4F-80A6-F2A83C3DEB4A}"/>
    <cellStyle name="Normal 53 3 2 2 2" xfId="26903" xr:uid="{49466915-AEFF-4AAF-BE14-6A4E2E6F0018}"/>
    <cellStyle name="Normal 53 3 2 3" xfId="18730" xr:uid="{7EBADCBB-E58A-40DD-BB6B-A1C70D5A8614}"/>
    <cellStyle name="Normal 53 3 3" xfId="9749" xr:uid="{DFE63361-7B52-49D1-9CD4-0BAA363C8F69}"/>
    <cellStyle name="Normal 53 3 3 2" xfId="23989" xr:uid="{12EE0934-8D2C-4F49-8889-0626E4A8FEA3}"/>
    <cellStyle name="Normal 53 3 4" xfId="15782" xr:uid="{0899DD23-4F90-4428-8AD5-09B26B0950B0}"/>
    <cellStyle name="Normal 53 3 5" xfId="31798" xr:uid="{24975494-5E3D-4643-8A8D-15A2E1C10A24}"/>
    <cellStyle name="Normal 53 4" xfId="3028" xr:uid="{374148F1-492E-49BC-A2E0-03B1A92018C1}"/>
    <cellStyle name="Normal 53 4 2" xfId="6678" xr:uid="{4EEF1DE2-EF60-40DC-8081-6C2F40ECA6C6}"/>
    <cellStyle name="Normal 53 4 2 2" xfId="12928" xr:uid="{16AEA29A-B126-4A5E-9F16-89D1B4594FF8}"/>
    <cellStyle name="Normal 53 4 2 2 2" xfId="27161" xr:uid="{425F9992-BAD7-4AF4-B633-6101A2321578}"/>
    <cellStyle name="Normal 53 4 2 3" xfId="18988" xr:uid="{65AE7DF9-AEFE-48D1-AEA7-25004CC50F87}"/>
    <cellStyle name="Normal 53 4 3" xfId="10009" xr:uid="{871C2AA6-5DCE-4677-BF5A-BF40D42AF24E}"/>
    <cellStyle name="Normal 53 4 3 2" xfId="24249" xr:uid="{E6807C9A-9659-4368-AC19-CAD6852EE148}"/>
    <cellStyle name="Normal 53 4 4" xfId="16042" xr:uid="{D872F667-A65F-4DB4-9337-179DF8F78684}"/>
    <cellStyle name="Normal 53 4 5" xfId="31796" xr:uid="{0BFFAB48-75A8-462D-841C-D0951E73DD10}"/>
    <cellStyle name="Normal 53 5" xfId="3273" xr:uid="{7756B82E-405E-4CDA-80CE-BBF76BCA4973}"/>
    <cellStyle name="Normal 53 5 2" xfId="6923" xr:uid="{9A622E77-C41C-48AA-81EC-DD45EDCDF88C}"/>
    <cellStyle name="Normal 53 5 2 2" xfId="13173" xr:uid="{DE9BFEAC-C8CA-4526-9974-694C5D4A8F90}"/>
    <cellStyle name="Normal 53 5 2 2 2" xfId="27406" xr:uid="{D25B98D5-3C99-4CB2-ACCF-235034D372FF}"/>
    <cellStyle name="Normal 53 5 2 3" xfId="19233" xr:uid="{2A033F46-8744-4128-AEA7-C42A2F3BF2A7}"/>
    <cellStyle name="Normal 53 5 3" xfId="10254" xr:uid="{9E4F4F44-4455-41D0-A7B6-EB19A0EAB7C3}"/>
    <cellStyle name="Normal 53 5 3 2" xfId="24494" xr:uid="{FCAADA2D-62B0-418B-9BC8-2D92098FCE50}"/>
    <cellStyle name="Normal 53 5 4" xfId="16287" xr:uid="{9F2C4A69-E42D-469A-82BD-44BC95A8853B}"/>
    <cellStyle name="Normal 53 6" xfId="3880" xr:uid="{55DB758B-ABD5-49C2-BA02-F9619DD3C2C0}"/>
    <cellStyle name="Normal 53 7" xfId="5443" xr:uid="{AC8A7C8F-7015-4F2E-97FF-8567801E5C81}"/>
    <cellStyle name="Normal 53 7 2" xfId="8828" xr:uid="{CA777A4F-DD19-42FE-8C55-375B4347C74D}"/>
    <cellStyle name="Normal 53 7 2 2" xfId="23072" xr:uid="{9C18E363-FF2F-4A93-A62C-F1C1B1F3B545}"/>
    <cellStyle name="Normal 53 7 3" xfId="14851" xr:uid="{94E0ED6E-DDCB-4963-ABDA-9F1E5326E792}"/>
    <cellStyle name="Normal 53 8" xfId="28298" xr:uid="{77376E13-7BAF-435D-8147-63CE9994BA15}"/>
    <cellStyle name="Normal 54" xfId="1654" xr:uid="{FF387241-6ECF-406D-A0FA-69186292EBDF}"/>
    <cellStyle name="Normal 54 2" xfId="1993" xr:uid="{409D5ADE-4E9E-4107-AF7D-6049674608B9}"/>
    <cellStyle name="Normal 54 2 2" xfId="5752" xr:uid="{BF50EBA2-5E22-488D-831F-4F15F01CAA58}"/>
    <cellStyle name="Normal 54 2 2 2" xfId="12290" xr:uid="{90AC7DBD-53EB-4C12-82A9-C90774E66453}"/>
    <cellStyle name="Normal 54 2 2 2 2" xfId="26523" xr:uid="{79D21265-EDA0-42CB-8AEC-A127CE2659A6}"/>
    <cellStyle name="Normal 54 2 2 3" xfId="18345" xr:uid="{AA82A610-B72A-4154-AFB9-097024A2EFF1}"/>
    <cellStyle name="Normal 54 2 3" xfId="9112" xr:uid="{CBAEEF6C-8751-43EF-9FAA-1D9D0B5E1131}"/>
    <cellStyle name="Normal 54 2 3 2" xfId="23356" xr:uid="{1621236C-28D8-46D4-9869-21C4ADA03148}"/>
    <cellStyle name="Normal 54 2 4" xfId="15126" xr:uid="{02B07170-9B09-4705-AF4F-38AF5ADDD0BD}"/>
    <cellStyle name="Normal 54 2 5" xfId="31800" xr:uid="{6C35F3DC-4B68-454F-BA45-A35ECF28C360}"/>
    <cellStyle name="Normal 54 3" xfId="2760" xr:uid="{4CC421D3-A294-4463-A343-661DE7D82341}"/>
    <cellStyle name="Normal 54 3 2" xfId="6420" xr:uid="{9BCFF46E-EE6F-405D-B975-6937E7896C9C}"/>
    <cellStyle name="Normal 54 3 2 2" xfId="12672" xr:uid="{64B143FC-E952-42E7-B950-00746DCA13A3}"/>
    <cellStyle name="Normal 54 3 2 2 2" xfId="26905" xr:uid="{08D0E9ED-EBA2-4FDB-B0CA-0EA37E598495}"/>
    <cellStyle name="Normal 54 3 2 3" xfId="18732" xr:uid="{EE7FD93E-6558-4FC6-881B-399649654674}"/>
    <cellStyle name="Normal 54 3 3" xfId="9751" xr:uid="{040AB22E-15C4-4F19-995F-AC46EBFE3C88}"/>
    <cellStyle name="Normal 54 3 3 2" xfId="23991" xr:uid="{3575DB1A-037B-4A5F-ACC4-9D289A830DB9}"/>
    <cellStyle name="Normal 54 3 4" xfId="15784" xr:uid="{1A9E4759-BAF2-4375-A087-673E789DBA3B}"/>
    <cellStyle name="Normal 54 4" xfId="3030" xr:uid="{EFEA6CA8-B585-467D-B07D-FD3B46400B01}"/>
    <cellStyle name="Normal 54 4 2" xfId="6680" xr:uid="{6C3B00F6-60D1-445E-8207-249338A695B0}"/>
    <cellStyle name="Normal 54 4 2 2" xfId="12930" xr:uid="{EF4D62EC-1633-4D75-AE24-4FE42F51AA8B}"/>
    <cellStyle name="Normal 54 4 2 2 2" xfId="27163" xr:uid="{C6448193-BBF3-4C49-A3EC-8B8B0FC1696D}"/>
    <cellStyle name="Normal 54 4 2 3" xfId="18990" xr:uid="{E6FB2361-8E45-4D04-A7DE-6E8D8D109FF8}"/>
    <cellStyle name="Normal 54 4 3" xfId="10011" xr:uid="{7DF45182-FFEE-4B8A-B1ED-6E79C5C509C6}"/>
    <cellStyle name="Normal 54 4 3 2" xfId="24251" xr:uid="{F0D5E34D-8600-4C7E-830B-54177E9BF03B}"/>
    <cellStyle name="Normal 54 4 4" xfId="16044" xr:uid="{927C7491-D71E-46F9-B96E-3B613A5ED227}"/>
    <cellStyle name="Normal 54 5" xfId="3275" xr:uid="{972C71FF-254E-4E61-9AF5-DA406782F413}"/>
    <cellStyle name="Normal 54 5 2" xfId="6925" xr:uid="{072E347B-F781-452E-A3DD-0C7CEE210F29}"/>
    <cellStyle name="Normal 54 5 2 2" xfId="13175" xr:uid="{8E325E9D-EB2D-4DBF-9E12-A1FD5E7804D4}"/>
    <cellStyle name="Normal 54 5 2 2 2" xfId="27408" xr:uid="{1082484E-18D9-4F55-B316-925724F5E1DA}"/>
    <cellStyle name="Normal 54 5 2 3" xfId="19235" xr:uid="{92BAE9F4-45D8-427F-8B56-F7F72F4666D0}"/>
    <cellStyle name="Normal 54 5 3" xfId="10256" xr:uid="{B104A0A3-0CC8-4837-AF46-FEFF6D0720F4}"/>
    <cellStyle name="Normal 54 5 3 2" xfId="24496" xr:uid="{F68DAA55-286D-4AFC-8AA0-486CB500405A}"/>
    <cellStyle name="Normal 54 5 4" xfId="16289" xr:uid="{563D0A6B-7EC3-464F-B3E1-0B8C6A5824C6}"/>
    <cellStyle name="Normal 54 6" xfId="3636" xr:uid="{E0337E65-67F3-4850-AC15-AF4051C4ED06}"/>
    <cellStyle name="Normal 54 7" xfId="5444" xr:uid="{E2B5CBD5-7ABA-4B75-B5F6-960EBB40D77B}"/>
    <cellStyle name="Normal 54 7 2" xfId="8829" xr:uid="{761BC232-96CE-43F8-AA49-B092DBE97DA8}"/>
    <cellStyle name="Normal 54 7 2 2" xfId="23073" xr:uid="{B7B8D914-7D93-45A4-BD0D-8C7AA99B4FC8}"/>
    <cellStyle name="Normal 54 7 3" xfId="14852" xr:uid="{F4E5A52B-6301-428C-B5F0-F883E3B65333}"/>
    <cellStyle name="Normal 54 8" xfId="31799" xr:uid="{094473E7-1F26-44AD-9FB7-8C68CD44DE3E}"/>
    <cellStyle name="Normal 55" xfId="1656" xr:uid="{B40EBD3A-8CBC-4BCE-9FBE-DEB90946801A}"/>
    <cellStyle name="Normal 55 2" xfId="1995" xr:uid="{E0F7AD4F-8499-4F60-8763-109258FD75E9}"/>
    <cellStyle name="Normal 55 2 2" xfId="5754" xr:uid="{28D445BA-5E8B-456F-993D-D0A9FFF49A65}"/>
    <cellStyle name="Normal 55 2 2 2" xfId="12292" xr:uid="{9DC3A685-31E5-43C5-8D19-A627BD4140F1}"/>
    <cellStyle name="Normal 55 2 2 2 2" xfId="26525" xr:uid="{C3A0CCAE-E99C-4B96-9D68-D98BDDB10993}"/>
    <cellStyle name="Normal 55 2 2 3" xfId="18347" xr:uid="{5569FDCF-7B9C-4D7C-BCB7-7B5FB8B5A334}"/>
    <cellStyle name="Normal 55 2 3" xfId="9114" xr:uid="{B307D087-6EBC-45C2-BCAD-156A846BF462}"/>
    <cellStyle name="Normal 55 2 3 2" xfId="23358" xr:uid="{23A66B71-530D-42C0-BC29-4099A6962803}"/>
    <cellStyle name="Normal 55 2 4" xfId="15128" xr:uid="{F9C35BA4-7366-4F87-82AC-36485C371636}"/>
    <cellStyle name="Normal 55 2 5" xfId="31802" xr:uid="{66FBCE4D-E87F-412D-B728-F95375CF3FEC}"/>
    <cellStyle name="Normal 55 3" xfId="2762" xr:uid="{DDE271D6-F317-4AC4-92CD-1D257D3510C8}"/>
    <cellStyle name="Normal 55 3 2" xfId="6422" xr:uid="{7B7217A7-39AA-427B-9310-A6CD77EB6947}"/>
    <cellStyle name="Normal 55 3 2 2" xfId="12674" xr:uid="{914A3DFA-FCCA-4C7E-A657-561B5BDF73A1}"/>
    <cellStyle name="Normal 55 3 2 2 2" xfId="26907" xr:uid="{DF9290D5-10C7-43D7-BB2D-CA118D1A1C02}"/>
    <cellStyle name="Normal 55 3 2 3" xfId="18734" xr:uid="{6A374EB5-01DE-49E5-AB05-4AF6F5761A89}"/>
    <cellStyle name="Normal 55 3 3" xfId="9753" xr:uid="{3BDDBC3F-E567-4BEA-A91D-5C469A75428D}"/>
    <cellStyle name="Normal 55 3 3 2" xfId="23993" xr:uid="{6AF3FE2F-2374-4043-B8F7-2339E0B81556}"/>
    <cellStyle name="Normal 55 3 4" xfId="15786" xr:uid="{5E1DF519-1AD1-4134-9372-851EE9FD8CBC}"/>
    <cellStyle name="Normal 55 4" xfId="3032" xr:uid="{9010CC04-3899-403C-B353-B84139B49E64}"/>
    <cellStyle name="Normal 55 4 2" xfId="6682" xr:uid="{69F94046-6307-4236-BBB4-02FAF8707DB3}"/>
    <cellStyle name="Normal 55 4 2 2" xfId="12932" xr:uid="{EA0C9B8D-533A-46F8-9C91-6C867AD52C47}"/>
    <cellStyle name="Normal 55 4 2 2 2" xfId="27165" xr:uid="{D02D04D9-41E9-47E0-BD82-7DB68670ABCC}"/>
    <cellStyle name="Normal 55 4 2 3" xfId="18992" xr:uid="{0F7336CE-EC79-46BA-9826-DE293814A274}"/>
    <cellStyle name="Normal 55 4 3" xfId="10013" xr:uid="{8A63CE2C-228E-4F0E-BAED-96EB2459F154}"/>
    <cellStyle name="Normal 55 4 3 2" xfId="24253" xr:uid="{CAAE36D9-15EF-4A27-9F0E-24C50BEE4F2E}"/>
    <cellStyle name="Normal 55 4 4" xfId="16046" xr:uid="{58F428D0-1E6B-4E94-93FD-3CE904FF96EF}"/>
    <cellStyle name="Normal 55 5" xfId="3277" xr:uid="{6510DEAE-6075-4276-A657-EFED08DED7E6}"/>
    <cellStyle name="Normal 55 5 2" xfId="6927" xr:uid="{87CD538E-1D7C-4B8D-9825-C8BCAF847FD3}"/>
    <cellStyle name="Normal 55 5 2 2" xfId="13177" xr:uid="{E1C556DE-FDDE-419F-B8F3-5E91947150A1}"/>
    <cellStyle name="Normal 55 5 2 2 2" xfId="27410" xr:uid="{C195C330-6FF9-4B81-9630-139F19FC6FC0}"/>
    <cellStyle name="Normal 55 5 2 3" xfId="19237" xr:uid="{A3DBD7CA-85D3-4E8D-8671-EB05442DE8E4}"/>
    <cellStyle name="Normal 55 5 3" xfId="10258" xr:uid="{F204D5B8-8FF8-42FA-B097-E889A5F81424}"/>
    <cellStyle name="Normal 55 5 3 2" xfId="24498" xr:uid="{A85B460E-1252-4403-B039-CF23F1AA9478}"/>
    <cellStyle name="Normal 55 5 4" xfId="16291" xr:uid="{82A83537-1DFD-4E7B-84D7-E41F1451528D}"/>
    <cellStyle name="Normal 55 6" xfId="3637" xr:uid="{857007FE-8070-4ABF-B0D7-EC16DAE3EE49}"/>
    <cellStyle name="Normal 55 7" xfId="5446" xr:uid="{12A96755-8C65-4EDE-91F0-27055FFE4CD7}"/>
    <cellStyle name="Normal 55 7 2" xfId="8831" xr:uid="{E5E09DD4-B3A0-4A00-977A-E61457DE281A}"/>
    <cellStyle name="Normal 55 7 2 2" xfId="23075" xr:uid="{1AD4E3D7-C58D-4946-8ABB-9F0934C9FCCE}"/>
    <cellStyle name="Normal 55 7 3" xfId="14854" xr:uid="{C0C2C7CB-BF2C-4150-A15B-0C27C8F5D208}"/>
    <cellStyle name="Normal 55 8" xfId="31801" xr:uid="{4F787B41-8A26-4829-A973-758384077FB3}"/>
    <cellStyle name="Normal 56" xfId="1658" xr:uid="{FF8DE64B-8085-4D84-BE6D-87DCEA64E168}"/>
    <cellStyle name="Normal 56 2" xfId="1997" xr:uid="{11C02F96-D1B0-4B05-B336-34093C149A60}"/>
    <cellStyle name="Normal 56 2 2" xfId="5756" xr:uid="{41F48B5F-169C-41DD-9267-23140A93BA2D}"/>
    <cellStyle name="Normal 56 2 2 2" xfId="12294" xr:uid="{3D2E682B-0A0E-4AAD-BC56-2720FE048C50}"/>
    <cellStyle name="Normal 56 2 2 2 2" xfId="26527" xr:uid="{71537FA8-6169-4706-B3B0-34B0ADDF4F2A}"/>
    <cellStyle name="Normal 56 2 2 3" xfId="18349" xr:uid="{C0A6AC31-0EDA-4A08-9562-A0C9A2A5A255}"/>
    <cellStyle name="Normal 56 2 3" xfId="9116" xr:uid="{C679F0A1-C143-4452-A35C-95EF100F4873}"/>
    <cellStyle name="Normal 56 2 3 2" xfId="23360" xr:uid="{EA33348C-D4E1-456D-8FF2-D5E81BA698C5}"/>
    <cellStyle name="Normal 56 2 4" xfId="15130" xr:uid="{7CA123B9-3EE2-4991-9F68-E299EF6BBB94}"/>
    <cellStyle name="Normal 56 2 5" xfId="31804" xr:uid="{AF2511B3-650A-4A3C-9C70-292F3A79077B}"/>
    <cellStyle name="Normal 56 3" xfId="2764" xr:uid="{1A4A52D8-A900-4C3A-94AD-B65C4DA976C1}"/>
    <cellStyle name="Normal 56 3 2" xfId="6424" xr:uid="{3D8FFB90-FF95-4347-AB0A-3857C694BA7F}"/>
    <cellStyle name="Normal 56 3 2 2" xfId="12676" xr:uid="{0A6E224C-A469-42C9-873B-701952BF2B93}"/>
    <cellStyle name="Normal 56 3 2 2 2" xfId="26909" xr:uid="{A1015E3D-DB2C-4899-AAB0-FE95040D4559}"/>
    <cellStyle name="Normal 56 3 2 3" xfId="18736" xr:uid="{D5BD01DB-630C-4470-BC1A-9B0274944C85}"/>
    <cellStyle name="Normal 56 3 3" xfId="9755" xr:uid="{A9311C56-482A-4868-893F-298F9262FD24}"/>
    <cellStyle name="Normal 56 3 3 2" xfId="23995" xr:uid="{EBA43968-5986-4F7E-B776-F096ED1B972B}"/>
    <cellStyle name="Normal 56 3 4" xfId="15788" xr:uid="{014DEE46-D35C-42B4-8851-2F1FCBEB7466}"/>
    <cellStyle name="Normal 56 4" xfId="3034" xr:uid="{FD865FD4-A712-4A09-AD51-390941FC583E}"/>
    <cellStyle name="Normal 56 4 2" xfId="6684" xr:uid="{91264412-3CDD-4919-912D-B0E63895B928}"/>
    <cellStyle name="Normal 56 4 2 2" xfId="12934" xr:uid="{8D71C772-9D2C-4FF3-8A0D-67DA5CD5CF35}"/>
    <cellStyle name="Normal 56 4 2 2 2" xfId="27167" xr:uid="{80FCC69C-7336-4870-9641-4D6204949951}"/>
    <cellStyle name="Normal 56 4 2 3" xfId="18994" xr:uid="{E9AB5C46-10A6-40E5-A469-7B7E6D475DC2}"/>
    <cellStyle name="Normal 56 4 3" xfId="10015" xr:uid="{AA841366-AC30-45E2-A4CE-C73161D7849D}"/>
    <cellStyle name="Normal 56 4 3 2" xfId="24255" xr:uid="{0F221BD3-FF4A-4204-A21E-B06D4FF45BCB}"/>
    <cellStyle name="Normal 56 4 4" xfId="16048" xr:uid="{0FD115ED-530E-41FC-BE95-B5853F9F33B6}"/>
    <cellStyle name="Normal 56 5" xfId="3279" xr:uid="{840B3F4E-288B-4E1F-B314-A80D06A6F7F2}"/>
    <cellStyle name="Normal 56 5 2" xfId="6929" xr:uid="{5E719FF3-E9E7-48CF-A3CD-E4FA283A1F0E}"/>
    <cellStyle name="Normal 56 5 2 2" xfId="13179" xr:uid="{9DEB92E2-E02E-4224-86B3-97AC3480116E}"/>
    <cellStyle name="Normal 56 5 2 2 2" xfId="27412" xr:uid="{D3B61EC7-3D56-4601-B0DE-8922C8C15153}"/>
    <cellStyle name="Normal 56 5 2 3" xfId="19239" xr:uid="{8C75FE85-289E-45CC-A45C-71E515203D4B}"/>
    <cellStyle name="Normal 56 5 3" xfId="10260" xr:uid="{499D36EA-97A1-4B4A-8E12-6FE124E2C9C9}"/>
    <cellStyle name="Normal 56 5 3 2" xfId="24500" xr:uid="{82DFCDD8-5500-4A7A-9EFF-E8CCB9C27EBF}"/>
    <cellStyle name="Normal 56 5 4" xfId="16293" xr:uid="{E9AB9EB1-1D38-4BBD-B062-DF56932C928E}"/>
    <cellStyle name="Normal 56 6" xfId="3683" xr:uid="{04D5A59B-66A8-4747-8D33-C7ED06F32217}"/>
    <cellStyle name="Normal 56 7" xfId="5448" xr:uid="{4B582101-CBF1-4A19-8186-2F380F3FC666}"/>
    <cellStyle name="Normal 56 7 2" xfId="8833" xr:uid="{2B2ABF77-8773-4F0B-BBE2-85302E0FD8B1}"/>
    <cellStyle name="Normal 56 7 2 2" xfId="23077" xr:uid="{1639B338-00DB-45A9-9FE7-04168EE5A7C7}"/>
    <cellStyle name="Normal 56 7 3" xfId="14856" xr:uid="{D912C3D0-126D-4955-949D-948544804B1D}"/>
    <cellStyle name="Normal 56 8" xfId="31803" xr:uid="{273EDE5D-0A35-4B8A-B940-78FD0B335152}"/>
    <cellStyle name="Normal 57" xfId="1660" xr:uid="{69FB74C6-D1E0-4B75-B112-43E5B599F372}"/>
    <cellStyle name="Normal 57 2" xfId="1999" xr:uid="{C564B18A-85DD-4650-9923-B1B8651183A9}"/>
    <cellStyle name="Normal 57 2 2" xfId="5758" xr:uid="{3A583B46-5D83-491F-99F0-161A13AFEDD3}"/>
    <cellStyle name="Normal 57 2 2 2" xfId="12296" xr:uid="{DE0E7FF3-8C4D-4B58-AF2C-4C9ADF290BCA}"/>
    <cellStyle name="Normal 57 2 2 2 2" xfId="26529" xr:uid="{996FA656-71F3-4835-94A4-B71D325AEC45}"/>
    <cellStyle name="Normal 57 2 2 3" xfId="18351" xr:uid="{1319995B-125D-4A17-BBB6-DF9DD51D53D9}"/>
    <cellStyle name="Normal 57 2 3" xfId="9118" xr:uid="{FFB6E055-9A55-43CC-B1C4-6E0D20B60D47}"/>
    <cellStyle name="Normal 57 2 3 2" xfId="23362" xr:uid="{3AC5CEBB-BECD-497D-AAAE-E56985509915}"/>
    <cellStyle name="Normal 57 2 4" xfId="15132" xr:uid="{B7623094-2EEB-40E5-ABD3-6321EEAA8D7D}"/>
    <cellStyle name="Normal 57 2 5" xfId="31806" xr:uid="{0807592A-3490-469A-9807-1ECE88213152}"/>
    <cellStyle name="Normal 57 3" xfId="2766" xr:uid="{6CB9E6C7-978C-4B71-901A-7903D76EF00E}"/>
    <cellStyle name="Normal 57 3 2" xfId="6426" xr:uid="{98334DCA-9194-4617-BFB3-E40949BE4D18}"/>
    <cellStyle name="Normal 57 3 2 2" xfId="12678" xr:uid="{A28EDEAC-B6EC-403D-BEDA-B66BC0F8056F}"/>
    <cellStyle name="Normal 57 3 2 2 2" xfId="26911" xr:uid="{3A767776-3652-46F7-B0C7-451AE8E3CBBD}"/>
    <cellStyle name="Normal 57 3 2 3" xfId="18738" xr:uid="{C2DA431A-B827-4B3D-838D-FD33548D8D99}"/>
    <cellStyle name="Normal 57 3 3" xfId="9757" xr:uid="{643A1FFE-354F-4508-BA72-19EBBE8B1309}"/>
    <cellStyle name="Normal 57 3 3 2" xfId="23997" xr:uid="{AEDF51A0-9A6A-47D3-8DFA-8EAF1CA31E7C}"/>
    <cellStyle name="Normal 57 3 4" xfId="15790" xr:uid="{2A222545-9CBF-4F18-954E-F3F8DAC730BC}"/>
    <cellStyle name="Normal 57 4" xfId="3036" xr:uid="{A7ABDC7B-4868-432A-B70A-94DAE93D8E7A}"/>
    <cellStyle name="Normal 57 4 2" xfId="6686" xr:uid="{D33217AD-45D0-41E1-9186-50504D804E85}"/>
    <cellStyle name="Normal 57 4 2 2" xfId="12936" xr:uid="{B3078CCB-36BC-462C-8E67-42B026ACD8B9}"/>
    <cellStyle name="Normal 57 4 2 2 2" xfId="27169" xr:uid="{AC8D408C-E2AD-45ED-8A50-29DA896FE528}"/>
    <cellStyle name="Normal 57 4 2 3" xfId="18996" xr:uid="{F337562B-389F-4BCA-A194-83B960CD6734}"/>
    <cellStyle name="Normal 57 4 3" xfId="10017" xr:uid="{415BC067-1D95-4511-A34E-7A414C5F6DEF}"/>
    <cellStyle name="Normal 57 4 3 2" xfId="24257" xr:uid="{1DA9288E-AD56-47C0-B4BA-C31F83AA70A5}"/>
    <cellStyle name="Normal 57 4 4" xfId="16050" xr:uid="{695BA19C-1E78-4BDA-B8C5-1BB16A79B744}"/>
    <cellStyle name="Normal 57 5" xfId="3281" xr:uid="{1D135E30-3526-4BAC-8EBB-7103C284D66F}"/>
    <cellStyle name="Normal 57 5 2" xfId="6931" xr:uid="{A76103CB-413F-43E5-B73C-61F7176138F0}"/>
    <cellStyle name="Normal 57 5 2 2" xfId="13181" xr:uid="{A6B0C8D2-06F4-4950-8D8E-8BA1AF467BB0}"/>
    <cellStyle name="Normal 57 5 2 2 2" xfId="27414" xr:uid="{ED6043B9-691B-4988-BA81-F109B9164A93}"/>
    <cellStyle name="Normal 57 5 2 3" xfId="19241" xr:uid="{30CBBCEB-4FAA-407A-BDA3-4613CCD9ABED}"/>
    <cellStyle name="Normal 57 5 3" xfId="10262" xr:uid="{73EA5AFF-82A2-496B-A08C-6F18DEAADF64}"/>
    <cellStyle name="Normal 57 5 3 2" xfId="24502" xr:uid="{408FDE75-A509-4DBF-BC98-C52B1EBEE76C}"/>
    <cellStyle name="Normal 57 5 4" xfId="16295" xr:uid="{2D5E912B-3883-436A-BE87-8C84F258083F}"/>
    <cellStyle name="Normal 57 6" xfId="3612" xr:uid="{81BB629E-E840-4077-8D4F-28595368C832}"/>
    <cellStyle name="Normal 57 7" xfId="5450" xr:uid="{A1BF6210-72C0-4D09-B382-3894CBA7B1A3}"/>
    <cellStyle name="Normal 57 7 2" xfId="8835" xr:uid="{23FF0499-E9AF-4C64-9211-D0664C9FD9A5}"/>
    <cellStyle name="Normal 57 7 2 2" xfId="23079" xr:uid="{81F4C296-D98C-42FD-A371-1CFCAD910685}"/>
    <cellStyle name="Normal 57 7 3" xfId="14858" xr:uid="{89659E13-82F3-4AA8-B4A7-44DBF646EBBB}"/>
    <cellStyle name="Normal 57 8" xfId="31805" xr:uid="{76DCFCBA-F065-408C-845B-74351514D169}"/>
    <cellStyle name="Normal 58" xfId="1662" xr:uid="{9FBF82B3-8E3D-4353-825F-95CB8DF9D572}"/>
    <cellStyle name="Normal 58 2" xfId="2001" xr:uid="{1E888162-4EC9-4A25-9D8E-46DE84BB0325}"/>
    <cellStyle name="Normal 58 2 2" xfId="5760" xr:uid="{E15EADE1-9352-409B-9409-19D2E47EAD98}"/>
    <cellStyle name="Normal 58 2 2 2" xfId="12298" xr:uid="{8FC5A753-2F45-495E-813F-65566A8FA1D2}"/>
    <cellStyle name="Normal 58 2 2 2 2" xfId="26531" xr:uid="{04B9C4AA-897D-4DA1-B9DB-129B3C4B878A}"/>
    <cellStyle name="Normal 58 2 2 3" xfId="18353" xr:uid="{2A35DBA5-3188-4C0E-B247-396DAACCB8E6}"/>
    <cellStyle name="Normal 58 2 3" xfId="9120" xr:uid="{99642197-C15D-46FB-8C68-7FC70CB03FE4}"/>
    <cellStyle name="Normal 58 2 3 2" xfId="23364" xr:uid="{EAB016E3-B08F-4356-A69C-D1B3B7DCE162}"/>
    <cellStyle name="Normal 58 2 4" xfId="15134" xr:uid="{135CCEF6-8E42-43AE-BD48-E316F3B48EC9}"/>
    <cellStyle name="Normal 58 2 5" xfId="31808" xr:uid="{8C10FF9D-E95B-4EE7-8E40-830553368052}"/>
    <cellStyle name="Normal 58 3" xfId="2768" xr:uid="{44B37F17-E545-48F1-BFDC-74AA93AC9FD7}"/>
    <cellStyle name="Normal 58 3 2" xfId="6428" xr:uid="{0AB583D6-9472-4EF6-A320-65FAF1B5333F}"/>
    <cellStyle name="Normal 58 3 2 2" xfId="12680" xr:uid="{2BAA3D54-47C3-479C-93A8-7D1C4E159065}"/>
    <cellStyle name="Normal 58 3 2 2 2" xfId="26913" xr:uid="{6A4C4268-7111-49F1-8435-4FFAACE24B44}"/>
    <cellStyle name="Normal 58 3 2 3" xfId="18740" xr:uid="{C1DBD05D-3CAA-441D-B54D-D496135123B2}"/>
    <cellStyle name="Normal 58 3 3" xfId="9759" xr:uid="{284F2143-11BC-4F37-B34A-6C8ACA2FB65F}"/>
    <cellStyle name="Normal 58 3 3 2" xfId="23999" xr:uid="{630B38EC-F042-404E-AC3D-F75985DE6C42}"/>
    <cellStyle name="Normal 58 3 4" xfId="15792" xr:uid="{C60E5597-3E72-4D9E-8EA2-8BC445B0BCBF}"/>
    <cellStyle name="Normal 58 4" xfId="3038" xr:uid="{730C51CE-4084-4D53-8031-961AFD57F0E5}"/>
    <cellStyle name="Normal 58 4 2" xfId="6688" xr:uid="{5CB833CD-C6A6-453B-896E-8921412A9911}"/>
    <cellStyle name="Normal 58 4 2 2" xfId="12938" xr:uid="{FE1E6B83-415E-460E-B768-B02056E44916}"/>
    <cellStyle name="Normal 58 4 2 2 2" xfId="27171" xr:uid="{52C728AB-E743-42D7-8B2A-514DFD6ADE43}"/>
    <cellStyle name="Normal 58 4 2 3" xfId="18998" xr:uid="{FE2F3F2F-255C-422A-B912-E4410BDC273C}"/>
    <cellStyle name="Normal 58 4 3" xfId="10019" xr:uid="{787FA273-BDEF-4CC0-9AFA-93752F8F47CE}"/>
    <cellStyle name="Normal 58 4 3 2" xfId="24259" xr:uid="{B05B5876-E3E8-4676-BD78-A16567CFED3B}"/>
    <cellStyle name="Normal 58 4 4" xfId="16052" xr:uid="{F326FB27-E3A0-4B5C-9845-2E54189DD206}"/>
    <cellStyle name="Normal 58 5" xfId="3283" xr:uid="{58557B92-A985-46DB-B36D-D5E0290B666F}"/>
    <cellStyle name="Normal 58 5 2" xfId="6933" xr:uid="{AE44A6F0-6AC3-467B-821E-1392BE8B91BF}"/>
    <cellStyle name="Normal 58 5 2 2" xfId="13183" xr:uid="{59BCAF35-6CBC-4139-A95D-CD18D7524E00}"/>
    <cellStyle name="Normal 58 5 2 2 2" xfId="27416" xr:uid="{FA893AAB-604B-42BE-92B4-859AECDEAEC1}"/>
    <cellStyle name="Normal 58 5 2 3" xfId="19243" xr:uid="{77B8A6E1-B447-4634-888A-B70B76E8A863}"/>
    <cellStyle name="Normal 58 5 3" xfId="10264" xr:uid="{659B8CFC-481C-47D3-94C6-C6F464096C72}"/>
    <cellStyle name="Normal 58 5 3 2" xfId="24504" xr:uid="{309716B9-6395-4EBE-A9EE-012012437FB5}"/>
    <cellStyle name="Normal 58 5 4" xfId="16297" xr:uid="{ACEE795A-5082-4163-850C-375BC368E9DD}"/>
    <cellStyle name="Normal 58 6" xfId="3626" xr:uid="{0473040A-35C8-4A84-B8E6-5CF3D6356DB5}"/>
    <cellStyle name="Normal 58 7" xfId="5452" xr:uid="{9E58B9FC-DBCC-4818-9A92-6D66558E06A4}"/>
    <cellStyle name="Normal 58 7 2" xfId="8837" xr:uid="{5E123CF1-CEC7-4A51-8593-CA10B2F02C09}"/>
    <cellStyle name="Normal 58 7 2 2" xfId="23081" xr:uid="{A8ADF6C6-20C3-4DA7-9A7C-F54113F7363F}"/>
    <cellStyle name="Normal 58 7 3" xfId="14860" xr:uid="{FF260DF4-466E-44AE-9E5A-4B744E121991}"/>
    <cellStyle name="Normal 58 8" xfId="31807" xr:uid="{15B286AD-993B-48D1-9CAF-28E6446B9385}"/>
    <cellStyle name="Normal 59" xfId="52" xr:uid="{C529F440-9695-4870-8E20-C45C4C11EE39}"/>
    <cellStyle name="Normal 59 10" xfId="3285" xr:uid="{1B59CB84-AF19-4B74-8575-15C76EA77079}"/>
    <cellStyle name="Normal 59 10 2" xfId="6935" xr:uid="{69767389-356E-4AA0-AFDD-931F49D7BC4B}"/>
    <cellStyle name="Normal 59 10 2 2" xfId="13185" xr:uid="{94C60CE6-824D-4338-AAAE-7DE7F2FB1034}"/>
    <cellStyle name="Normal 59 10 2 2 2" xfId="27418" xr:uid="{BBA62218-30CB-4F43-BD7F-8A6FC0D1557C}"/>
    <cellStyle name="Normal 59 10 2 3" xfId="19245" xr:uid="{0A2967F7-4A2C-4048-AB17-9BBDA8F9E9C4}"/>
    <cellStyle name="Normal 59 10 3" xfId="10266" xr:uid="{CA4D83C8-616E-4506-ABCA-3F4F77436ECE}"/>
    <cellStyle name="Normal 59 10 3 2" xfId="24506" xr:uid="{2922AB0F-F666-44DE-9209-F475C78C1131}"/>
    <cellStyle name="Normal 59 10 4" xfId="16299" xr:uid="{4C6DC308-0681-41CD-9153-8F2B8ECB28E9}"/>
    <cellStyle name="Normal 59 11" xfId="5454" xr:uid="{64C8B248-380D-4583-A8AF-078C28FB6D17}"/>
    <cellStyle name="Normal 59 11 2" xfId="8839" xr:uid="{C6C60D53-1F97-4182-9686-A9B728BFD83E}"/>
    <cellStyle name="Normal 59 11 2 2" xfId="23083" xr:uid="{CF2AAC61-F7B3-4EAD-8A2C-E15A9F1BCE2D}"/>
    <cellStyle name="Normal 59 11 3" xfId="14862" xr:uid="{1C81277B-D08C-46C1-BB5A-D3B64ABA3CA1}"/>
    <cellStyle name="Normal 59 12" xfId="1664" xr:uid="{2D9638A0-9812-404F-B28F-FBD51D5A083C}"/>
    <cellStyle name="Normal 59 2" xfId="303" xr:uid="{F2FE55E3-8409-4B31-97BF-306E0BAF9110}"/>
    <cellStyle name="Normal 59 2 2" xfId="617" xr:uid="{DD11933C-8DEB-44EB-B8DB-18B92EC1C8C1}"/>
    <cellStyle name="Normal 59 2 2 2" xfId="697" xr:uid="{2CA9A2F4-207F-440A-A846-1A509B433A6F}"/>
    <cellStyle name="Normal 59 2 3" xfId="677" xr:uid="{E5784509-86FA-4EE4-B53A-E25575F4413F}"/>
    <cellStyle name="Normal 59 2 4" xfId="832" xr:uid="{5470C8F8-10D7-4FD1-9635-9CE1C81F38C8}"/>
    <cellStyle name="Normal 59 2 5" xfId="31810" xr:uid="{A646FBDB-B3D6-4B50-8538-44C26B16ABED}"/>
    <cellStyle name="Normal 59 3" xfId="611" xr:uid="{00897E7A-F9CC-4E11-BCBD-1D5BF5229F6F}"/>
    <cellStyle name="Normal 59 3 2" xfId="691" xr:uid="{ACA8DDEC-F675-4B9F-8F87-D85F33AFCE44}"/>
    <cellStyle name="Normal 59 3 3" xfId="2224" xr:uid="{54DB381F-8994-4A12-BEF2-7C3C5093715D}"/>
    <cellStyle name="Normal 59 3 4" xfId="5762" xr:uid="{04BB77C7-7C54-4E40-BDB7-1159B26D9FBC}"/>
    <cellStyle name="Normal 59 3 4 2" xfId="9122" xr:uid="{0C06A1AB-F82E-4B5C-BE39-2E45AEAC2974}"/>
    <cellStyle name="Normal 59 3 4 2 2" xfId="23366" xr:uid="{FEA3025B-A082-46E4-B014-3E9F93966C15}"/>
    <cellStyle name="Normal 59 3 4 3" xfId="15136" xr:uid="{4407A2A8-7242-4C2E-9245-3C5B662C1DC8}"/>
    <cellStyle name="Normal 59 3 5" xfId="2003" xr:uid="{54DF387A-D46C-4FEA-8262-4A0F06C3E220}"/>
    <cellStyle name="Normal 59 4" xfId="667" xr:uid="{AB537635-759A-4793-B250-520CCB0DF6A4}"/>
    <cellStyle name="Normal 59 5" xfId="826" xr:uid="{5C33AE66-F859-4240-9195-385E5A818F54}"/>
    <cellStyle name="Normal 59 6" xfId="178" xr:uid="{6253AFEE-C90B-49CC-A980-4719CEC67C73}"/>
    <cellStyle name="Normal 59 7" xfId="122" xr:uid="{0D1D44EC-9833-4B3B-8863-BDE49EED9350}"/>
    <cellStyle name="Normal 59 7 2" xfId="31809" xr:uid="{E40E9E39-EAD2-469E-A32C-CA60C640B97B}"/>
    <cellStyle name="Normal 59 8" xfId="2770" xr:uid="{54CF28EB-77C4-4C8E-9D2B-46DF4B4EC14A}"/>
    <cellStyle name="Normal 59 8 2" xfId="3323" xr:uid="{4C51D509-E7D4-4890-A55D-D23F1EAF96F4}"/>
    <cellStyle name="Normal 59 8 3" xfId="6430" xr:uid="{670BB744-407E-4348-AFAC-1653C864FF0B}"/>
    <cellStyle name="Normal 59 8 3 2" xfId="9761" xr:uid="{27F1F670-C9A9-47AB-A564-F4E2CB97FA78}"/>
    <cellStyle name="Normal 59 8 3 2 2" xfId="24001" xr:uid="{128B5CC0-4F72-4FC3-8EED-45AA5725F871}"/>
    <cellStyle name="Normal 59 8 3 3" xfId="15794" xr:uid="{3F42E744-3C2A-419B-9F4B-B7F85278BAA0}"/>
    <cellStyle name="Normal 59 9" xfId="3040" xr:uid="{1F790585-A113-474B-A816-EA164F1FBE0A}"/>
    <cellStyle name="Normal 59 9 2" xfId="6690" xr:uid="{B462BFED-E0D5-497C-8E3A-F845A0826CA8}"/>
    <cellStyle name="Normal 59 9 2 2" xfId="12940" xr:uid="{BE9E176F-F07E-422A-B609-0F524C53BF84}"/>
    <cellStyle name="Normal 59 9 2 2 2" xfId="27173" xr:uid="{40CA890C-A87B-421A-BA93-6E4E1036374F}"/>
    <cellStyle name="Normal 59 9 2 3" xfId="19000" xr:uid="{40D753F0-206E-461C-8114-EA9042E3B5AD}"/>
    <cellStyle name="Normal 59 9 3" xfId="10021" xr:uid="{6CF2B692-E1E6-4095-BA5E-EAD917C8E755}"/>
    <cellStyle name="Normal 59 9 3 2" xfId="24261" xr:uid="{1833EEFD-3B09-4482-8BC7-89556BC91483}"/>
    <cellStyle name="Normal 59 9 4" xfId="16054" xr:uid="{2571A070-6904-455F-A911-5E6ABBB431D9}"/>
    <cellStyle name="Normal 6" xfId="11" xr:uid="{EFA07EE6-B4AC-42C7-9CA3-6B0AE3E13D84}"/>
    <cellStyle name="Normal 6 10" xfId="3072" xr:uid="{278E053A-34C7-4E81-B794-3EBF052C8ACE}"/>
    <cellStyle name="Normal 6 10 2" xfId="6722" xr:uid="{BE967B49-5313-4C1A-9FA3-D6F4E2CC4FA7}"/>
    <cellStyle name="Normal 6 10 2 2" xfId="12972" xr:uid="{2F302EA5-CF42-4226-A6D1-6F2BADD42EC8}"/>
    <cellStyle name="Normal 6 10 2 2 2" xfId="27205" xr:uid="{9B73F667-472F-4888-A81E-45D06DE0C8AE}"/>
    <cellStyle name="Normal 6 10 2 3" xfId="19032" xr:uid="{FC20AD7D-9CD7-4611-B566-CFF731CBE33C}"/>
    <cellStyle name="Normal 6 10 3" xfId="10053" xr:uid="{790C9FAF-47FE-418E-9E46-33BFC3AC08FA}"/>
    <cellStyle name="Normal 6 10 3 2" xfId="24293" xr:uid="{597CC051-8ADB-429A-A859-9B152F38BC5E}"/>
    <cellStyle name="Normal 6 10 4" xfId="16086" xr:uid="{E7C1D74D-BF2D-4801-9C1A-EAAB43DEB08A}"/>
    <cellStyle name="Normal 6 11" xfId="105" xr:uid="{71206BBB-E1E8-4B67-A6CE-933A4ACA8100}"/>
    <cellStyle name="Normal 6 2" xfId="314" xr:uid="{EBCCD58A-4B10-4335-889E-31BC5CAD8D17}"/>
    <cellStyle name="Normal 6 2 2" xfId="452" xr:uid="{16D97EBA-C9C0-45E2-86AE-7B381D926439}"/>
    <cellStyle name="Normal 6 2 2 2" xfId="3406" xr:uid="{F0CFB0C6-A81E-4C84-B2B9-AA2BE3800A4E}"/>
    <cellStyle name="Normal 6 2 2 2 2" xfId="7040" xr:uid="{14BC56B8-CCFD-4234-83B8-C0F53BAA96D8}"/>
    <cellStyle name="Normal 6 2 2 2 2 2" xfId="13290" xr:uid="{BB41DF9A-23D4-4CAD-BE7B-990DEBD34388}"/>
    <cellStyle name="Normal 6 2 2 2 2 2 2" xfId="27523" xr:uid="{29B59F4F-3898-429F-8852-8491F9DB089F}"/>
    <cellStyle name="Normal 6 2 2 2 2 3" xfId="19350" xr:uid="{CA901FD6-640B-4327-B42B-95C9AAB1C5DC}"/>
    <cellStyle name="Normal 6 2 2 2 3" xfId="10372" xr:uid="{B4B6A4FD-5DAB-46B1-B5E3-5D7579AE8F84}"/>
    <cellStyle name="Normal 6 2 2 2 3 2" xfId="24611" xr:uid="{AC22AFEF-25E0-48EA-9EEC-BF7D4A352466}"/>
    <cellStyle name="Normal 6 2 2 2 4" xfId="16403" xr:uid="{AE291077-4F86-4733-A1A0-0045A40744E7}"/>
    <cellStyle name="Normal 6 2 2 2 5" xfId="31811" xr:uid="{B568FC44-FEC1-407A-8B05-EF058CC825BB}"/>
    <cellStyle name="Normal 6 2 2 3" xfId="4016" xr:uid="{B4C59A27-6BE4-4358-84B8-6F1420CC97F3}"/>
    <cellStyle name="Normal 6 2 2 3 2" xfId="7586" xr:uid="{38B26C09-100D-47A4-9B40-50E3D0625059}"/>
    <cellStyle name="Normal 6 2 2 3 2 2" xfId="13836" xr:uid="{86E0334C-CF01-4C08-ADB1-23D263B97CA7}"/>
    <cellStyle name="Normal 6 2 2 3 2 2 2" xfId="28069" xr:uid="{8ECA322D-5324-4A5A-967D-5A8A05446781}"/>
    <cellStyle name="Normal 6 2 2 3 2 3" xfId="19896" xr:uid="{4D82DE40-0136-43A0-A0F9-AD850372CF98}"/>
    <cellStyle name="Normal 6 2 2 3 3" xfId="10917" xr:uid="{1C4AF036-0482-4A58-9161-148997E9258F}"/>
    <cellStyle name="Normal 6 2 2 3 3 2" xfId="25152" xr:uid="{C1D8D733-ADCA-446A-BCB0-2CAA49491DA3}"/>
    <cellStyle name="Normal 6 2 2 3 4" xfId="16944" xr:uid="{07560583-42F0-48F6-A9A1-6FB99B750318}"/>
    <cellStyle name="Normal 6 2 2 4" xfId="4647" xr:uid="{F0FAB514-4844-49AA-8CC6-95D10A9D2B78}"/>
    <cellStyle name="Normal 6 2 2 4 2" xfId="11530" xr:uid="{67018BAF-BF89-4B6C-BFA7-BBCBDC58F301}"/>
    <cellStyle name="Normal 6 2 2 4 2 2" xfId="25763" xr:uid="{AB9C755B-7738-40BA-8FAF-AC525EF63452}"/>
    <cellStyle name="Normal 6 2 2 4 3" xfId="17575" xr:uid="{7FF91B0C-68B2-44A3-A27E-76B8CE397764}"/>
    <cellStyle name="Normal 6 2 2 5" xfId="8153" xr:uid="{918902C5-4F4C-4214-8D47-538D04B2BFC0}"/>
    <cellStyle name="Normal 6 2 2 5 2" xfId="22424" xr:uid="{2E245602-62EA-4BFB-B115-C5463AF3994D}"/>
    <cellStyle name="Normal 6 2 2 6" xfId="14209" xr:uid="{FA49ABBA-D569-4046-A696-F606C06AB7E7}"/>
    <cellStyle name="Normal 6 2 3" xfId="905" xr:uid="{36199105-088F-4631-ABF2-ED3E57ED5A65}"/>
    <cellStyle name="Normal 6 2 3 2" xfId="31812" xr:uid="{BEE46401-D5F3-4752-940C-DE4148E511D7}"/>
    <cellStyle name="Normal 6 2 4" xfId="1858" xr:uid="{986BEA15-FF38-4AEB-A8EE-CEAEC065C2D2}"/>
    <cellStyle name="Normal 6 2 5" xfId="2645" xr:uid="{01BAF57E-DE6C-48F5-A85F-A2DD3805D540}"/>
    <cellStyle name="Normal 6 2 5 2" xfId="6305" xr:uid="{D5A80056-C458-4172-9E5C-32A7CD64AEDB}"/>
    <cellStyle name="Normal 6 2 5 2 2" xfId="12557" xr:uid="{B0A1E01A-CBD4-4283-8037-DEB62C92FC24}"/>
    <cellStyle name="Normal 6 2 5 2 2 2" xfId="26790" xr:uid="{0C14500E-96B2-409C-9AAA-C772E6FA33F0}"/>
    <cellStyle name="Normal 6 2 5 2 3" xfId="18617" xr:uid="{C424DA88-70CA-45D6-8280-09BADD967655}"/>
    <cellStyle name="Normal 6 2 5 3" xfId="9636" xr:uid="{E3A21EC5-CD2A-4952-80E1-0298EF949544}"/>
    <cellStyle name="Normal 6 2 5 3 2" xfId="23876" xr:uid="{20E74601-76C6-41F8-B8F6-6B6D9641A40B}"/>
    <cellStyle name="Normal 6 2 5 4" xfId="15669" xr:uid="{98C041F2-1664-46EC-A606-7223846F2FB3}"/>
    <cellStyle name="Normal 6 2 6" xfId="2915" xr:uid="{A61C2EAB-05B8-4C1F-8397-BBD00EAE2C44}"/>
    <cellStyle name="Normal 6 2 6 2" xfId="6565" xr:uid="{ACC69CAB-A2C4-488D-9708-9129A84BEE94}"/>
    <cellStyle name="Normal 6 2 6 2 2" xfId="12815" xr:uid="{0313667F-EA21-4142-8B72-8DE7D358500F}"/>
    <cellStyle name="Normal 6 2 6 2 2 2" xfId="27048" xr:uid="{C98DD302-CF24-4C1E-8E65-B549915403A2}"/>
    <cellStyle name="Normal 6 2 6 2 3" xfId="18875" xr:uid="{E2EB4DF6-3549-44B2-A2A1-CC7172D084C2}"/>
    <cellStyle name="Normal 6 2 6 3" xfId="9896" xr:uid="{184C0C48-21BB-41E9-B204-E1C98F97A407}"/>
    <cellStyle name="Normal 6 2 6 3 2" xfId="24136" xr:uid="{4645F730-BEC9-4B8C-92C6-34FDFD9C05DF}"/>
    <cellStyle name="Normal 6 2 6 4" xfId="15929" xr:uid="{BF7677AE-D164-4E40-913F-A10DBDD59563}"/>
    <cellStyle name="Normal 6 2 7" xfId="3160" xr:uid="{EF6B8C54-C5D7-463E-95E0-84BEAF9018A7}"/>
    <cellStyle name="Normal 6 2 7 2" xfId="6810" xr:uid="{8ABBEA22-8E2E-4BF0-9BE0-8D59F8C10EC7}"/>
    <cellStyle name="Normal 6 2 7 2 2" xfId="13060" xr:uid="{8619131B-A5E6-4678-8C28-705280418803}"/>
    <cellStyle name="Normal 6 2 7 2 2 2" xfId="27293" xr:uid="{3013A84E-96BC-474C-98C0-AE96DBB4DDC0}"/>
    <cellStyle name="Normal 6 2 7 2 3" xfId="19120" xr:uid="{61172327-50F1-4D64-8F26-146978EF1047}"/>
    <cellStyle name="Normal 6 2 7 3" xfId="10141" xr:uid="{842A818C-FC16-456D-8DB8-5F0764837EEA}"/>
    <cellStyle name="Normal 6 2 7 3 2" xfId="24381" xr:uid="{37A3EC1F-25EA-4014-BCCA-4695AE0DF759}"/>
    <cellStyle name="Normal 6 2 7 4" xfId="16174" xr:uid="{0EE162F1-F7A6-43BB-9361-1FB6C6441409}"/>
    <cellStyle name="Normal 6 3" xfId="298" xr:uid="{FB0728A9-323D-49DD-9D0F-B406AC93191C}"/>
    <cellStyle name="Normal 6 3 2" xfId="561" xr:uid="{02E80101-A0D9-485C-9899-30258C663DDA}"/>
    <cellStyle name="Normal 6 3 2 2" xfId="31814" xr:uid="{684C3172-0151-4663-BCF5-372862E4F514}"/>
    <cellStyle name="Normal 6 3 3" xfId="906" xr:uid="{C7DDB2A1-8DB1-4A57-9469-F9F6FA818754}"/>
    <cellStyle name="Normal 6 3 4" xfId="1855" xr:uid="{65EB1C93-A356-488F-B10D-6F562DA59305}"/>
    <cellStyle name="Normal 6 3 4 2" xfId="31813" xr:uid="{A8C68C60-D460-4B51-814F-73F38351746C}"/>
    <cellStyle name="Normal 6 3 5" xfId="5542" xr:uid="{DD3F5A44-E144-4300-A918-FC8477B570C5}"/>
    <cellStyle name="Normal 6 3 5 2" xfId="8910" xr:uid="{0A56702A-E6C5-4B92-8035-05E21E4390D0}"/>
    <cellStyle name="Normal 6 3 5 2 2" xfId="23154" xr:uid="{2826F4A4-5091-4A54-B20B-842A86FEE2A0}"/>
    <cellStyle name="Normal 6 3 5 3" xfId="14927" xr:uid="{DA6CAC10-29AD-4B3A-99CB-01FA9BFED94A}"/>
    <cellStyle name="Normal 6 3 6" xfId="1764" xr:uid="{1800B9DB-AAF6-4CC0-9CCA-C70AD66AE690}"/>
    <cellStyle name="Normal 6 4" xfId="413" xr:uid="{73EA6F4E-8090-4551-87EF-D8B679555387}"/>
    <cellStyle name="Normal 6 4 2" xfId="31815" xr:uid="{8FA546B6-73E6-42D2-ADB0-B0A180E1832E}"/>
    <cellStyle name="Normal 6 5" xfId="232" xr:uid="{F3AB02E0-53F9-4384-9E8F-3B3E4033F525}"/>
    <cellStyle name="Normal 6 5 2" xfId="31816" xr:uid="{EC2ED7DF-2A50-4882-B722-17F4B637818C}"/>
    <cellStyle name="Normal 6 6" xfId="1105" xr:uid="{07C93B6E-D9F3-4676-B008-B454FFE1042C}"/>
    <cellStyle name="Normal 6 6 2" xfId="32165" xr:uid="{E4BEB5F9-318F-407A-A4EB-22BB18FAC8B7}"/>
    <cellStyle name="Normal 6 6 3" xfId="31817" xr:uid="{85C65C91-C40D-4251-B343-7A07150C088F}"/>
    <cellStyle name="Normal 6 7" xfId="2080" xr:uid="{CD954652-B532-4448-9D52-7E489C75F532}"/>
    <cellStyle name="Normal 6 8" xfId="2556" xr:uid="{06A9D5C9-3BF8-45A0-B955-F6FA5301BD41}"/>
    <cellStyle name="Normal 6 8 2" xfId="6217" xr:uid="{5C9B4043-613D-4F7F-BBA3-4C66B725C473}"/>
    <cellStyle name="Normal 6 8 2 2" xfId="12470" xr:uid="{6CBE816E-89EE-4F70-8B84-9FE09DB6126B}"/>
    <cellStyle name="Normal 6 8 2 2 2" xfId="26703" xr:uid="{BC62DB0F-747E-4BCE-BFF3-AD5B870809F7}"/>
    <cellStyle name="Normal 6 8 2 3" xfId="18530" xr:uid="{ABA5F35B-D9A5-40BC-BB0C-98B22E12B6E4}"/>
    <cellStyle name="Normal 6 8 3" xfId="9548" xr:uid="{424D1224-BCA4-4653-9B77-F5D34CBCF88A}"/>
    <cellStyle name="Normal 6 8 3 2" xfId="23788" xr:uid="{2C8AEF1D-5D83-4F89-9561-56EAF92B09B2}"/>
    <cellStyle name="Normal 6 8 4" xfId="15582" xr:uid="{6A2479B7-BC1B-478E-8EAB-4482A6859B87}"/>
    <cellStyle name="Normal 6 9" xfId="2827" xr:uid="{26644C61-3D4C-4992-AC14-2F2DEA2AA41D}"/>
    <cellStyle name="Normal 6 9 2" xfId="6477" xr:uid="{FD5FA896-1A10-4DC2-8932-9E02A6823D31}"/>
    <cellStyle name="Normal 6 9 2 2" xfId="12727" xr:uid="{60D5500F-86CC-4C22-BCC7-DEF4796A2FA8}"/>
    <cellStyle name="Normal 6 9 2 2 2" xfId="26960" xr:uid="{8E25EBB5-80B6-4BC3-918D-A7A3CB938B41}"/>
    <cellStyle name="Normal 6 9 2 3" xfId="18787" xr:uid="{0725C856-453D-4F77-93D6-3DD45945B195}"/>
    <cellStyle name="Normal 6 9 3" xfId="9808" xr:uid="{CE553000-A1E5-47BE-8DE7-898A96404371}"/>
    <cellStyle name="Normal 6 9 3 2" xfId="24048" xr:uid="{8E2ABD05-69C7-48DE-8432-6C94E92BB144}"/>
    <cellStyle name="Normal 6 9 4" xfId="15841" xr:uid="{75E49691-A917-4209-A5E6-A963D76EFF49}"/>
    <cellStyle name="Normal 6_50200210" xfId="31818" xr:uid="{6418224D-C4FC-4401-9FB4-1F81DA628F80}"/>
    <cellStyle name="Normal 60" xfId="1675" xr:uid="{CC15EEBB-3C46-4132-A98C-59BF0B5E7B94}"/>
    <cellStyle name="Normal 60 2" xfId="2015" xr:uid="{0D8E0079-F598-43A8-91B6-7E3C466E5F4B}"/>
    <cellStyle name="Normal 60 2 2" xfId="5774" xr:uid="{9D08957F-30B5-4E34-A2C5-A9A305D83D73}"/>
    <cellStyle name="Normal 60 2 2 2" xfId="12311" xr:uid="{AF0C9C43-455A-4BB9-A69C-C94BF3632AD7}"/>
    <cellStyle name="Normal 60 2 2 2 2" xfId="26544" xr:uid="{C77AEE30-8A85-4657-85C5-A83C42279F4D}"/>
    <cellStyle name="Normal 60 2 2 3" xfId="18366" xr:uid="{9D863E43-1CF3-4325-B672-A29A6E8ED558}"/>
    <cellStyle name="Normal 60 2 3" xfId="9134" xr:uid="{69D9A96C-E1C2-4EB0-8316-7A56684B6B8F}"/>
    <cellStyle name="Normal 60 2 3 2" xfId="23378" xr:uid="{2B1DE735-698A-48C2-9D92-69A4E7968D63}"/>
    <cellStyle name="Normal 60 2 4" xfId="15148" xr:uid="{5D8FDAB0-CFCF-4236-A8AA-6FA6A286A5B9}"/>
    <cellStyle name="Normal 60 2 5" xfId="31820" xr:uid="{F22C17D6-54E3-4E1F-831A-60C07FE396DE}"/>
    <cellStyle name="Normal 60 3" xfId="2782" xr:uid="{FF2D45B3-98CC-4395-BBBA-3E30799F143E}"/>
    <cellStyle name="Normal 60 3 2" xfId="6442" xr:uid="{8E244F0D-D99F-48B4-8B1B-A81FA6258D1B}"/>
    <cellStyle name="Normal 60 3 2 2" xfId="12693" xr:uid="{CA613499-4C72-4F78-B471-A872BE8E890F}"/>
    <cellStyle name="Normal 60 3 2 2 2" xfId="26926" xr:uid="{A0DE8191-077C-4E3E-AE6D-1F8E8FD349D1}"/>
    <cellStyle name="Normal 60 3 2 3" xfId="18753" xr:uid="{44708B93-79AF-48F3-9FCD-2DE55869BB7E}"/>
    <cellStyle name="Normal 60 3 3" xfId="9773" xr:uid="{D7E765BA-73EC-4F41-8D42-2FDAA2C42E4C}"/>
    <cellStyle name="Normal 60 3 3 2" xfId="24013" xr:uid="{625867A0-E61B-456D-AE6E-AF44E1B2F9BD}"/>
    <cellStyle name="Normal 60 3 4" xfId="15806" xr:uid="{637FE15D-5782-4C42-ACCE-6F79537FF70E}"/>
    <cellStyle name="Normal 60 4" xfId="3052" xr:uid="{531D4332-67FF-4A2E-9BB2-B470F741EE60}"/>
    <cellStyle name="Normal 60 4 2" xfId="6702" xr:uid="{1B000FF2-6F7B-4912-9D4F-EE0E0E0B8625}"/>
    <cellStyle name="Normal 60 4 2 2" xfId="12952" xr:uid="{80FAAD75-90F9-48DD-8E34-D9E343FC03E6}"/>
    <cellStyle name="Normal 60 4 2 2 2" xfId="27185" xr:uid="{6B968CE9-17C4-4B24-B940-EB478F221167}"/>
    <cellStyle name="Normal 60 4 2 3" xfId="19012" xr:uid="{41EDB3C8-4D0E-406D-946A-9CD15694A109}"/>
    <cellStyle name="Normal 60 4 3" xfId="10033" xr:uid="{548CEF8E-1C24-475F-A655-3DB07BFE2D4E}"/>
    <cellStyle name="Normal 60 4 3 2" xfId="24273" xr:uid="{E5FA9556-6848-461A-9063-5CCDA6110991}"/>
    <cellStyle name="Normal 60 4 4" xfId="16066" xr:uid="{15D3C329-26DC-4163-BCE3-2182056FFCE8}"/>
    <cellStyle name="Normal 60 5" xfId="3297" xr:uid="{CC87A96A-A318-4AF3-A1E5-887836A46F58}"/>
    <cellStyle name="Normal 60 5 2" xfId="6947" xr:uid="{52EBAC4D-3F74-4A07-98AE-E923F3E0D0F6}"/>
    <cellStyle name="Normal 60 5 2 2" xfId="13197" xr:uid="{E1BDF15C-FA77-4F65-9C85-3B11E044A496}"/>
    <cellStyle name="Normal 60 5 2 2 2" xfId="27430" xr:uid="{B11F3EE1-8ACA-4C2A-8B56-06CD42F2ED5D}"/>
    <cellStyle name="Normal 60 5 2 3" xfId="19257" xr:uid="{B396C64F-9156-49F1-BD18-A0BA93086FB8}"/>
    <cellStyle name="Normal 60 5 3" xfId="10278" xr:uid="{6713FFD0-E4BC-454C-8433-C050B5AD8C5D}"/>
    <cellStyle name="Normal 60 5 3 2" xfId="24518" xr:uid="{1511C6BE-DF81-4EA9-9EFE-D867E16ABCEA}"/>
    <cellStyle name="Normal 60 5 4" xfId="16311" xr:uid="{8895A5D7-2B4B-448A-8705-D9FFE5701228}"/>
    <cellStyle name="Normal 60 6" xfId="3887" xr:uid="{E0BBF993-9BD0-4D13-A898-57CC91E4744B}"/>
    <cellStyle name="Normal 60 7" xfId="5465" xr:uid="{28F5ABA0-B38D-4C5E-B86C-478590BA3E5B}"/>
    <cellStyle name="Normal 60 7 2" xfId="8850" xr:uid="{1E174DD1-8977-40DC-84F6-B0BB289E50D7}"/>
    <cellStyle name="Normal 60 7 2 2" xfId="23094" xr:uid="{A1F70A93-1C68-4C46-A7BD-DE9CA8EF2A0C}"/>
    <cellStyle name="Normal 60 7 3" xfId="14873" xr:uid="{F57386AB-05C4-4C0C-BE99-ED0E5530F12E}"/>
    <cellStyle name="Normal 60 8" xfId="31819" xr:uid="{D6658EE9-7F58-431E-A246-86BBDE36A70A}"/>
    <cellStyle name="Normal 61" xfId="1676" xr:uid="{7CCE637E-CBCF-47DD-875E-7892F6B6F05E}"/>
    <cellStyle name="Normal 61 2" xfId="2016" xr:uid="{378E8957-E1BC-452D-9490-6BC1528E70CF}"/>
    <cellStyle name="Normal 61 2 2" xfId="5775" xr:uid="{224859E7-618A-42F0-8886-598F9810D0D0}"/>
    <cellStyle name="Normal 61 2 2 2" xfId="12312" xr:uid="{C75D3088-2DA9-412D-ACDB-6FDFF27130C4}"/>
    <cellStyle name="Normal 61 2 2 2 2" xfId="26545" xr:uid="{60CB85A4-F2F0-4FF8-94CE-FC2F8474AE01}"/>
    <cellStyle name="Normal 61 2 2 3" xfId="18367" xr:uid="{AE357962-D260-4E7C-A388-EC1830549F24}"/>
    <cellStyle name="Normal 61 2 3" xfId="9135" xr:uid="{61E3D12C-3E71-4C29-85EB-98E18C8FB35B}"/>
    <cellStyle name="Normal 61 2 3 2" xfId="23379" xr:uid="{A5DBE2AC-8ABC-4247-87E1-CD9DBB197794}"/>
    <cellStyle name="Normal 61 2 4" xfId="15149" xr:uid="{BCB8B065-FFB6-41B0-BEF5-517DC8726A39}"/>
    <cellStyle name="Normal 61 2 5" xfId="31822" xr:uid="{639CC7B6-32EC-43A7-934B-841577F538AA}"/>
    <cellStyle name="Normal 61 3" xfId="2783" xr:uid="{5E3F9DA2-F83A-4046-8A3A-EA1F2355A805}"/>
    <cellStyle name="Normal 61 3 2" xfId="6443" xr:uid="{331616C1-C489-47BA-8278-B5B204F3EA09}"/>
    <cellStyle name="Normal 61 3 2 2" xfId="12694" xr:uid="{54DF8BD1-E3ED-414E-80D2-2AFC6616B51D}"/>
    <cellStyle name="Normal 61 3 2 2 2" xfId="26927" xr:uid="{72900C03-635E-46C0-8036-EF4E0FCBC81A}"/>
    <cellStyle name="Normal 61 3 2 3" xfId="18754" xr:uid="{90FC498C-AEA4-43D2-A347-820440859732}"/>
    <cellStyle name="Normal 61 3 3" xfId="9774" xr:uid="{B75F06EB-508E-439F-A3EE-FD90AF13590A}"/>
    <cellStyle name="Normal 61 3 3 2" xfId="24014" xr:uid="{1FD8DE11-5368-4CC0-AF9F-C6A3F30AF410}"/>
    <cellStyle name="Normal 61 3 4" xfId="15807" xr:uid="{C8331E37-743E-468F-89E7-23C92950AD63}"/>
    <cellStyle name="Normal 61 4" xfId="3053" xr:uid="{E36ADE77-58CF-4537-B08F-D87C5932CCC2}"/>
    <cellStyle name="Normal 61 4 2" xfId="6703" xr:uid="{C840B6C4-4ECF-486E-851E-45B1EA2D78ED}"/>
    <cellStyle name="Normal 61 4 2 2" xfId="12953" xr:uid="{660FD9F4-7744-47B2-B9E5-A86C53390B0D}"/>
    <cellStyle name="Normal 61 4 2 2 2" xfId="27186" xr:uid="{F395EB1E-7E4B-4735-BC51-D3399BF4CF0F}"/>
    <cellStyle name="Normal 61 4 2 3" xfId="19013" xr:uid="{B602FE56-D63F-4805-8D33-BC6C955B04E2}"/>
    <cellStyle name="Normal 61 4 3" xfId="10034" xr:uid="{888C6E21-1E4F-4864-B753-53414782D32E}"/>
    <cellStyle name="Normal 61 4 3 2" xfId="24274" xr:uid="{CDF5BA89-9537-4098-A2BB-61E860CA8B76}"/>
    <cellStyle name="Normal 61 4 4" xfId="16067" xr:uid="{4EC87EA6-D62F-4BBF-98CE-14F799C395FD}"/>
    <cellStyle name="Normal 61 5" xfId="3298" xr:uid="{5DA9C4A1-2285-451C-9981-34AB52E51EC3}"/>
    <cellStyle name="Normal 61 5 2" xfId="6948" xr:uid="{AA2E5339-D782-456A-BA1F-22A501D7F07A}"/>
    <cellStyle name="Normal 61 5 2 2" xfId="13198" xr:uid="{30EDA40D-79CE-4665-BEF5-C396ED0F77F9}"/>
    <cellStyle name="Normal 61 5 2 2 2" xfId="27431" xr:uid="{D4294E12-06CE-4B35-A2E6-EA04CDD7501C}"/>
    <cellStyle name="Normal 61 5 2 3" xfId="19258" xr:uid="{D30B7688-A675-4DF5-A7F1-0FA3F5AD701A}"/>
    <cellStyle name="Normal 61 5 3" xfId="10279" xr:uid="{6F7EDD61-DC37-45E8-87C4-3D333C8F453B}"/>
    <cellStyle name="Normal 61 5 3 2" xfId="24519" xr:uid="{475C6A17-A8A1-4AC0-9943-830575A15BDE}"/>
    <cellStyle name="Normal 61 5 4" xfId="16312" xr:uid="{4233866A-DB12-45C3-8E46-4FBC1A5EF1F8}"/>
    <cellStyle name="Normal 61 6" xfId="3889" xr:uid="{6E40EBB2-65F3-450F-BBF0-0A3B171382E9}"/>
    <cellStyle name="Normal 61 7" xfId="5466" xr:uid="{AA22B49D-8325-49E5-8DC3-43B2B22C4FC2}"/>
    <cellStyle name="Normal 61 7 2" xfId="8851" xr:uid="{6F313BAA-D9AC-4CD2-83E9-12D48FB03FB8}"/>
    <cellStyle name="Normal 61 7 2 2" xfId="23095" xr:uid="{2F7D35C7-C6D6-4843-ADD4-7B87E373B029}"/>
    <cellStyle name="Normal 61 7 3" xfId="14874" xr:uid="{04A13ECE-EDFC-47DB-9B6F-B17633BAA386}"/>
    <cellStyle name="Normal 61 8" xfId="31821" xr:uid="{26080200-3CE9-46CF-9340-85F20F072B57}"/>
    <cellStyle name="Normal 62" xfId="1679" xr:uid="{E09C6E13-615C-4097-90F0-D1CD01C0A863}"/>
    <cellStyle name="Normal 62 2" xfId="3890" xr:uid="{9C2B7734-821D-4003-B25E-5BBF71A219FD}"/>
    <cellStyle name="Normal 62 2 2" xfId="31824" xr:uid="{E39145B6-0737-4B1D-A3FF-1862BABF5F58}"/>
    <cellStyle name="Normal 62 3" xfId="5469" xr:uid="{190E1C46-2B4F-403A-8E3F-7DA9E8E338ED}"/>
    <cellStyle name="Normal 62 3 2" xfId="8854" xr:uid="{8A4FB269-9DC5-4736-BAB9-8CC3F0CB8F0A}"/>
    <cellStyle name="Normal 62 3 2 2" xfId="23098" xr:uid="{352B29E8-09CF-426B-8A26-684D485BBB01}"/>
    <cellStyle name="Normal 62 3 3" xfId="14877" xr:uid="{BCAFD57A-587C-4FB8-86CF-9211EA43DA21}"/>
    <cellStyle name="Normal 62 4" xfId="31823" xr:uid="{E535FB9A-160D-4452-B5E2-830855EA9A94}"/>
    <cellStyle name="Normal 63" xfId="1709" xr:uid="{E1F41A6F-5C97-4AAE-A610-D545EE5BA222}"/>
    <cellStyle name="Normal 63 2" xfId="3891" xr:uid="{C4E56DD0-A52A-43EF-9DE1-FA257683C824}"/>
    <cellStyle name="Normal 63 2 2" xfId="31826" xr:uid="{7918931B-0EE4-4159-A0D7-393EBFCCCE5E}"/>
    <cellStyle name="Normal 63 3" xfId="5495" xr:uid="{0D6340BE-BD27-48C1-9430-FE6C9AB63823}"/>
    <cellStyle name="Normal 63 3 2" xfId="8872" xr:uid="{2AC56D9F-2076-40AE-A505-2F99AEC4C466}"/>
    <cellStyle name="Normal 63 3 2 2" xfId="23116" xr:uid="{848E6104-A0B0-4344-A0E1-B35511DEF2DB}"/>
    <cellStyle name="Normal 63 3 3" xfId="14894" xr:uid="{E8F52A18-2BBA-454C-903A-14E484971BAC}"/>
    <cellStyle name="Normal 63 4" xfId="31825" xr:uid="{A428D057-C572-49E6-8E50-93EC19FACBC4}"/>
    <cellStyle name="Normal 64" xfId="1735" xr:uid="{551C752B-EC46-42DE-B78D-140483D03A77}"/>
    <cellStyle name="Normal 64 2" xfId="3892" xr:uid="{C77519D2-8ACF-443F-BEE8-DA4298DB0BFF}"/>
    <cellStyle name="Normal 64 2 2" xfId="31828" xr:uid="{50D34CFA-CF60-4162-B444-2890B9F0983F}"/>
    <cellStyle name="Normal 64 3" xfId="5520" xr:uid="{8BC248E6-D4B0-45C5-B3BF-8C940C35AB8E}"/>
    <cellStyle name="Normal 64 3 2" xfId="8888" xr:uid="{E2B41527-4B14-4C59-BB1D-4D141A5E2D20}"/>
    <cellStyle name="Normal 64 3 2 2" xfId="23132" xr:uid="{29A858E1-9732-4A2B-B554-18106B15C1F4}"/>
    <cellStyle name="Normal 64 3 3" xfId="14907" xr:uid="{6F8F394C-827D-460F-AF87-DD25005C87F6}"/>
    <cellStyle name="Normal 64 4" xfId="31827" xr:uid="{0CD3A249-FEB9-4FDB-AE81-9A8ED2893F8B}"/>
    <cellStyle name="Normal 65" xfId="1743" xr:uid="{53D378F2-38F6-441D-8D5D-FEFD20BF9F50}"/>
    <cellStyle name="Normal 65 2" xfId="3893" xr:uid="{98E1740A-C32B-4AD7-ABD6-55C608D9FB2F}"/>
    <cellStyle name="Normal 65 2 2" xfId="31830" xr:uid="{9B0CD5D8-C2B6-410C-86CD-6F2F97ED83C7}"/>
    <cellStyle name="Normal 65 3" xfId="5524" xr:uid="{093B4AA7-E6E9-448B-865F-9B285C7723CB}"/>
    <cellStyle name="Normal 65 3 2" xfId="8892" xr:uid="{405A2E3A-1CDD-408F-A042-D5994B0049B8}"/>
    <cellStyle name="Normal 65 3 2 2" xfId="23136" xr:uid="{21C43895-A7A4-4ADE-8081-8620ACD9F5F4}"/>
    <cellStyle name="Normal 65 3 3" xfId="14911" xr:uid="{50BD4678-A13B-4021-BBDC-47E51B31DACC}"/>
    <cellStyle name="Normal 65 4" xfId="31829" xr:uid="{46BE081B-7EE0-44D0-8B7C-26B785050343}"/>
    <cellStyle name="Normal 66" xfId="1733" xr:uid="{7FBC83EE-98E6-4F44-B60E-1E5701D374E6}"/>
    <cellStyle name="Normal 66 2" xfId="3884" xr:uid="{45C0A3FD-879C-4B8F-9711-C2DBF5CA6C76}"/>
    <cellStyle name="Normal 66 2 2" xfId="31832" xr:uid="{E7833925-FCC7-45B9-8079-22AD2E028F53}"/>
    <cellStyle name="Normal 66 3" xfId="5518" xr:uid="{11FCA87A-06B6-428E-B01A-FA565CFF40A5}"/>
    <cellStyle name="Normal 66 3 2" xfId="8886" xr:uid="{E5FC0212-0115-4DF5-96E8-D87936D4DE4D}"/>
    <cellStyle name="Normal 66 3 2 2" xfId="23130" xr:uid="{C3915F3C-5C66-448D-8478-FD5D972A26C8}"/>
    <cellStyle name="Normal 66 3 3" xfId="14905" xr:uid="{392FB912-7C1C-4DD8-8FDE-492BC89CE522}"/>
    <cellStyle name="Normal 66 4" xfId="31831" xr:uid="{C64B55C8-921A-44D0-B669-51200FC72B30}"/>
    <cellStyle name="Normal 67" xfId="1727" xr:uid="{C5259A61-DD34-4EA3-B471-1915171D86BE}"/>
    <cellStyle name="Normal 67 2" xfId="3898" xr:uid="{9AB07BA4-9B86-47FA-8371-B9C27B46E25F}"/>
    <cellStyle name="Normal 67 2 2" xfId="31834" xr:uid="{65E264DA-9EE9-4E25-8B1F-7458E9090039}"/>
    <cellStyle name="Normal 67 3" xfId="5512" xr:uid="{A151C90E-061F-4CAE-BD69-4CBDD155DD04}"/>
    <cellStyle name="Normal 67 3 2" xfId="8880" xr:uid="{E771B3F6-0E5C-47F3-B568-2842BCEF015A}"/>
    <cellStyle name="Normal 67 3 2 2" xfId="23124" xr:uid="{76718460-D472-4CB9-8E80-C4498F9C9951}"/>
    <cellStyle name="Normal 67 3 3" xfId="14899" xr:uid="{CB689125-00DC-404F-A5B5-DDDEEA64722A}"/>
    <cellStyle name="Normal 67 4" xfId="31833" xr:uid="{7E3EEA3E-E75E-42BC-BCB1-D614B93F2406}"/>
    <cellStyle name="Normal 68" xfId="1729" xr:uid="{10A825D7-F943-4172-904C-187FB7B43169}"/>
    <cellStyle name="Normal 68 2" xfId="3901" xr:uid="{FE69E09E-CF79-4E74-AC92-9968A2C1C8DA}"/>
    <cellStyle name="Normal 68 2 2" xfId="31836" xr:uid="{9CA173EC-ED46-4E47-B2DF-EA493483019E}"/>
    <cellStyle name="Normal 68 3" xfId="5514" xr:uid="{339A985F-C341-4E4D-8036-0AFD1D2E5A01}"/>
    <cellStyle name="Normal 68 3 2" xfId="8882" xr:uid="{374DB827-7EC3-4531-AB9D-92EAD6E5D5EC}"/>
    <cellStyle name="Normal 68 3 2 2" xfId="23126" xr:uid="{706C84DE-3F0B-4298-B1E8-C12DB3E3DD78}"/>
    <cellStyle name="Normal 68 3 3" xfId="14901" xr:uid="{343BBCA9-1FBF-4E7A-9EA4-1F295CAFF037}"/>
    <cellStyle name="Normal 68 4" xfId="31835" xr:uid="{DA0FBCC7-400E-49CD-A8E2-6A0D6D454247}"/>
    <cellStyle name="Normal 69" xfId="1732" xr:uid="{8AFF7190-FCFD-4E34-BE36-19D967F352E9}"/>
    <cellStyle name="Normal 69 2" xfId="3902" xr:uid="{481A779F-2F0A-4B1A-8838-64C784BDD690}"/>
    <cellStyle name="Normal 69 2 2" xfId="31838" xr:uid="{5928579A-996B-4231-9694-8E0B35B5AB22}"/>
    <cellStyle name="Normal 69 3" xfId="5517" xr:uid="{EBCFC100-B1E5-429D-AD04-C1C105BEC727}"/>
    <cellStyle name="Normal 69 3 2" xfId="8885" xr:uid="{9BECF0D0-B148-48C5-B13D-32ED3335C4D8}"/>
    <cellStyle name="Normal 69 3 2 2" xfId="23129" xr:uid="{B6E69DA0-B902-4AB3-AA26-B9D7D8F4EAA4}"/>
    <cellStyle name="Normal 69 3 3" xfId="14904" xr:uid="{3B8B6502-5D61-48BA-B99B-58305C72778F}"/>
    <cellStyle name="Normal 69 4" xfId="31837" xr:uid="{3146A1F1-5EFD-4288-A8FC-ABEF4579917F}"/>
    <cellStyle name="Normal 7" xfId="233" xr:uid="{0CBD4797-86AC-42FC-B42B-7F722B8B24E6}"/>
    <cellStyle name="Normal 7 2" xfId="275" xr:uid="{985EBB88-BB03-448A-8A33-9E1E16DFAC22}"/>
    <cellStyle name="Normal 7 2 10" xfId="14153" xr:uid="{972220A7-0AC9-4FB3-B055-EB73AF357E54}"/>
    <cellStyle name="Normal 7 2 2" xfId="550" xr:uid="{B03DA917-8835-429A-8F62-868F690FCEC4}"/>
    <cellStyle name="Normal 7 2 2 2" xfId="2197" xr:uid="{F855DC39-7576-450D-AC4A-5B0E681B8E9B}"/>
    <cellStyle name="Normal 7 2 2 2 2" xfId="31840" xr:uid="{6CA302F4-8A0C-4CE3-BFB7-68241A246602}"/>
    <cellStyle name="Normal 7 2 2 3" xfId="5641" xr:uid="{815A3CBE-8F8F-4733-8199-9AE28095335D}"/>
    <cellStyle name="Normal 7 2 2 3 2" xfId="9002" xr:uid="{5D04F05F-C331-448E-86CC-66AFFE6A9757}"/>
    <cellStyle name="Normal 7 2 2 3 2 2" xfId="23246" xr:uid="{22A864E0-553D-46F0-BD10-B959A722B16C}"/>
    <cellStyle name="Normal 7 2 2 3 3" xfId="15017" xr:uid="{F702921E-231A-4D82-B318-D094B78B89AC}"/>
    <cellStyle name="Normal 7 2 2 4" xfId="1881" xr:uid="{75CE1211-6F68-43CF-8C56-09DFCF0DC6F0}"/>
    <cellStyle name="Normal 7 2 3" xfId="2648" xr:uid="{88445621-5608-4F43-8B0F-791F986FA359}"/>
    <cellStyle name="Normal 7 2 3 2" xfId="6308" xr:uid="{38FE51D8-12BE-4C47-B344-BFF0C4E3E17C}"/>
    <cellStyle name="Normal 7 2 3 2 2" xfId="12560" xr:uid="{5002E31E-8D3A-4AB4-AEB2-0120A11D7566}"/>
    <cellStyle name="Normal 7 2 3 2 2 2" xfId="26793" xr:uid="{18AB1498-D953-4B06-B13F-11EFC5FDAD13}"/>
    <cellStyle name="Normal 7 2 3 2 3" xfId="18620" xr:uid="{BEBEB855-A045-4877-AF78-0A275D0F85BA}"/>
    <cellStyle name="Normal 7 2 3 3" xfId="9639" xr:uid="{A3D13B21-9AD9-4114-A09F-2F5186F5C459}"/>
    <cellStyle name="Normal 7 2 3 3 2" xfId="23879" xr:uid="{D80DC508-319B-42E7-839B-F7F9AEDEE8A4}"/>
    <cellStyle name="Normal 7 2 3 4" xfId="15672" xr:uid="{546E5EA3-1E1E-4D3F-80D4-18E19E344B20}"/>
    <cellStyle name="Normal 7 2 3 5" xfId="31841" xr:uid="{E592465F-CF5A-41B6-BE6E-8355E50B26A6}"/>
    <cellStyle name="Normal 7 2 4" xfId="2918" xr:uid="{C45416DC-630B-47CA-AB92-E5191D0A7F4B}"/>
    <cellStyle name="Normal 7 2 4 2" xfId="6568" xr:uid="{CC6FB563-EB48-4E82-B6DE-BF9C867E1E0E}"/>
    <cellStyle name="Normal 7 2 4 2 2" xfId="12818" xr:uid="{2215E394-4871-4348-B163-B5D145B1EE3D}"/>
    <cellStyle name="Normal 7 2 4 2 2 2" xfId="27051" xr:uid="{83EC950E-A98A-4D55-A5C8-D307703A14DF}"/>
    <cellStyle name="Normal 7 2 4 2 3" xfId="18878" xr:uid="{B7EB2962-944F-41C8-8BD1-B467F8A25204}"/>
    <cellStyle name="Normal 7 2 4 3" xfId="9899" xr:uid="{0C8A98CD-3348-4B43-97A3-75430AF05D10}"/>
    <cellStyle name="Normal 7 2 4 3 2" xfId="24139" xr:uid="{746C888D-DEB5-47C0-ABC9-C31893CAA92A}"/>
    <cellStyle name="Normal 7 2 4 4" xfId="15932" xr:uid="{F1F2CDBE-B5F1-4C67-869A-F59E8E5D9029}"/>
    <cellStyle name="Normal 7 2 4 5" xfId="31839" xr:uid="{7069D5F8-6DAD-4449-B213-7D7030F05D24}"/>
    <cellStyle name="Normal 7 2 5" xfId="3163" xr:uid="{F267B3EC-E5E9-4BAA-B2E5-97763E5C3829}"/>
    <cellStyle name="Normal 7 2 5 2" xfId="6813" xr:uid="{6A592FCF-FFBD-4208-B03D-D39FA0AEB218}"/>
    <cellStyle name="Normal 7 2 5 2 2" xfId="13063" xr:uid="{629261F5-736F-4BF3-B37C-B4D0D992B9F6}"/>
    <cellStyle name="Normal 7 2 5 2 2 2" xfId="27296" xr:uid="{DED01279-F915-4DF1-868F-750F77BE7EAD}"/>
    <cellStyle name="Normal 7 2 5 2 3" xfId="19123" xr:uid="{95B5800A-D063-4056-837D-82B982CA3808}"/>
    <cellStyle name="Normal 7 2 5 3" xfId="10144" xr:uid="{E2CB7CA0-BEF6-4496-AEF6-D11D48C69CEC}"/>
    <cellStyle name="Normal 7 2 5 3 2" xfId="24384" xr:uid="{20FDA021-C21E-49DA-BF3C-C901898CA219}"/>
    <cellStyle name="Normal 7 2 5 4" xfId="16177" xr:uid="{B52F294A-6F57-437F-9698-1BC7AAD5073D}"/>
    <cellStyle name="Normal 7 2 6" xfId="3350" xr:uid="{4CCDC220-860E-4E5F-9436-C5F8AFA406F3}"/>
    <cellStyle name="Normal 7 2 6 2" xfId="6985" xr:uid="{FB76DE25-1160-4569-8884-69DEF19B1D56}"/>
    <cellStyle name="Normal 7 2 6 2 2" xfId="13235" xr:uid="{38141E84-4621-4753-851A-D5BD86203F1E}"/>
    <cellStyle name="Normal 7 2 6 2 2 2" xfId="27468" xr:uid="{46624777-7186-44EA-ADD1-FD93E50FF868}"/>
    <cellStyle name="Normal 7 2 6 2 3" xfId="19295" xr:uid="{237F5A03-399C-4BCF-A5AC-23613448E65E}"/>
    <cellStyle name="Normal 7 2 6 3" xfId="10317" xr:uid="{FC8C0175-B322-468F-B253-EEFE3AC35C15}"/>
    <cellStyle name="Normal 7 2 6 3 2" xfId="24556" xr:uid="{36A856AE-68C3-44DA-ADD7-74FB381902C0}"/>
    <cellStyle name="Normal 7 2 6 4" xfId="16348" xr:uid="{069CC22F-B5C5-4234-8A1F-514AFE4213BD}"/>
    <cellStyle name="Normal 7 2 7" xfId="3961" xr:uid="{A9CE38CF-357D-4ED7-95EF-67E3E0441B29}"/>
    <cellStyle name="Normal 7 2 7 2" xfId="7531" xr:uid="{CD811741-BF74-431D-B5E3-E863001DD145}"/>
    <cellStyle name="Normal 7 2 7 2 2" xfId="13781" xr:uid="{91AAC1C5-34E3-43AA-9D03-2FFC586BF948}"/>
    <cellStyle name="Normal 7 2 7 2 2 2" xfId="28014" xr:uid="{A24CBB08-2840-4B0B-972E-2539550F7E55}"/>
    <cellStyle name="Normal 7 2 7 2 3" xfId="19841" xr:uid="{C8E525C5-B3F8-4152-85C8-1489A3EE18A7}"/>
    <cellStyle name="Normal 7 2 7 3" xfId="10862" xr:uid="{14654B93-4D4B-4D29-A43F-6A3B7687135F}"/>
    <cellStyle name="Normal 7 2 7 3 2" xfId="25097" xr:uid="{22394E55-F245-4C95-88B1-59E899CDCB9C}"/>
    <cellStyle name="Normal 7 2 7 4" xfId="16889" xr:uid="{AECEA516-9080-43F4-8C32-6CBEC3098007}"/>
    <cellStyle name="Normal 7 2 8" xfId="4563" xr:uid="{5250C167-5BA6-4597-805B-2000618E7E12}"/>
    <cellStyle name="Normal 7 2 8 2" xfId="11453" xr:uid="{7566864A-DBC5-492D-A837-D4201D78E97D}"/>
    <cellStyle name="Normal 7 2 8 2 2" xfId="25686" xr:uid="{9E0DC521-477A-48D8-97A9-96FC0C747500}"/>
    <cellStyle name="Normal 7 2 8 3" xfId="17491" xr:uid="{CD8D5B86-0D62-4A03-8CCE-F08373D51673}"/>
    <cellStyle name="Normal 7 2 9" xfId="8075" xr:uid="{445A4CA4-DCB8-4378-A880-16225BF5EC88}"/>
    <cellStyle name="Normal 7 2 9 2" xfId="22352" xr:uid="{35355ACB-7073-43E6-99DD-4B5BB3762213}"/>
    <cellStyle name="Normal 7 3" xfId="278" xr:uid="{174641F1-349D-4C00-940E-1867E2C3BB44}"/>
    <cellStyle name="Normal 7 3 2" xfId="2054" xr:uid="{2AE6261A-3A16-4255-80AB-CE0716E91318}"/>
    <cellStyle name="Normal 7 3 2 2" xfId="31842" xr:uid="{30B8BF3F-C32A-4242-A335-57542F482BA6}"/>
    <cellStyle name="Normal 7 3 3" xfId="5544" xr:uid="{660A5D74-8231-4779-A33B-34CA529307F7}"/>
    <cellStyle name="Normal 7 3 3 2" xfId="8912" xr:uid="{74386666-CB6E-474F-860E-BAC802BBEB4D}"/>
    <cellStyle name="Normal 7 3 3 2 2" xfId="23156" xr:uid="{19D019D8-7B18-47B0-AA6C-AD7758DBF3CC}"/>
    <cellStyle name="Normal 7 3 3 3" xfId="14929" xr:uid="{167ACAAF-EE03-42F7-8D22-55F276E03769}"/>
    <cellStyle name="Normal 7 3 4" xfId="1766" xr:uid="{BD6E9C4A-893C-4697-BD85-99A3DAE2E7DE}"/>
    <cellStyle name="Normal 7 4" xfId="1091" xr:uid="{3431F596-2DF0-4EE4-BB6F-207BDA0F91E7}"/>
    <cellStyle name="Normal 7 4 2" xfId="31843" xr:uid="{90068598-2805-4D2E-8778-A9CC9FF836FA}"/>
    <cellStyle name="Normal 7 5" xfId="1745" xr:uid="{E1F7F614-25F0-4C88-BFC3-8DD4BE9681BF}"/>
    <cellStyle name="Normal 7 5 2" xfId="31844" xr:uid="{E26586BB-8ECB-4A92-87D1-5D1E2BF29860}"/>
    <cellStyle name="Normal 7 6" xfId="2559" xr:uid="{8D70BDB4-0331-4FB2-A4A0-D4D152CB5361}"/>
    <cellStyle name="Normal 7 6 2" xfId="6220" xr:uid="{37D2F39A-F1E8-4317-9741-8F47A6289D82}"/>
    <cellStyle name="Normal 7 6 2 2" xfId="12473" xr:uid="{792DEC4E-79C9-4274-97C6-FE09E886F208}"/>
    <cellStyle name="Normal 7 6 2 2 2" xfId="26706" xr:uid="{FF1210E4-621A-44E3-93EB-7FEEF1FC3690}"/>
    <cellStyle name="Normal 7 6 2 3" xfId="18533" xr:uid="{D3992317-20A5-4BEB-841F-960EB355E564}"/>
    <cellStyle name="Normal 7 6 3" xfId="9551" xr:uid="{D4EB00CD-3951-4734-AB3E-EDDA6B16C107}"/>
    <cellStyle name="Normal 7 6 3 2" xfId="23791" xr:uid="{2AC084D3-D4F1-46ED-B645-97FB480A44CD}"/>
    <cellStyle name="Normal 7 6 4" xfId="15585" xr:uid="{98474D75-048D-4F7A-8FE4-A1323381CCEF}"/>
    <cellStyle name="Normal 7 7" xfId="2830" xr:uid="{255A8929-97D1-413B-B1B8-10BEEBB48178}"/>
    <cellStyle name="Normal 7 7 2" xfId="6480" xr:uid="{02210CAE-4CAC-451F-A7B5-CCE81845D2B8}"/>
    <cellStyle name="Normal 7 7 2 2" xfId="12730" xr:uid="{A67805B9-0115-4C4F-9630-32CA40496F53}"/>
    <cellStyle name="Normal 7 7 2 2 2" xfId="26963" xr:uid="{00A0C91F-A625-44FA-9C8E-E0DC9CA021F2}"/>
    <cellStyle name="Normal 7 7 2 3" xfId="18790" xr:uid="{1D7273B1-E58D-49FA-BAB3-71BB5444D36D}"/>
    <cellStyle name="Normal 7 7 3" xfId="9811" xr:uid="{0515906A-71EE-402F-8A09-F65C221E0458}"/>
    <cellStyle name="Normal 7 7 3 2" xfId="24051" xr:uid="{E67178F7-B301-49D8-A9A3-068D8C4D4006}"/>
    <cellStyle name="Normal 7 7 4" xfId="15844" xr:uid="{DD2B3F1F-D9AC-44F1-8860-DBD0015B8845}"/>
    <cellStyle name="Normal 7 8" xfId="3075" xr:uid="{DA3094F8-F04D-4EF3-BB22-A9BB646093A4}"/>
    <cellStyle name="Normal 7 8 2" xfId="6725" xr:uid="{A981860F-2C76-48B9-8E73-9F823955AB57}"/>
    <cellStyle name="Normal 7 8 2 2" xfId="12975" xr:uid="{546F5669-9B51-42AA-8B8B-A9E1E3FDC6C7}"/>
    <cellStyle name="Normal 7 8 2 2 2" xfId="27208" xr:uid="{C0683517-B1B4-426F-B031-C13719686FC0}"/>
    <cellStyle name="Normal 7 8 2 3" xfId="19035" xr:uid="{8E1F7332-3A65-4C2C-A1CE-F3C9F19CEFB7}"/>
    <cellStyle name="Normal 7 8 3" xfId="10056" xr:uid="{715D08CA-6FC1-4118-BFA6-96E8FACC95E9}"/>
    <cellStyle name="Normal 7 8 3 2" xfId="24296" xr:uid="{9744B43A-F3C6-4A4E-A67A-DC331279701D}"/>
    <cellStyle name="Normal 7 8 4" xfId="16089" xr:uid="{0396DD53-2857-4801-85A4-3B77869E59B7}"/>
    <cellStyle name="Normal 7_50200210" xfId="31845" xr:uid="{92CE2E87-C28C-4401-A2C9-956552A86F61}"/>
    <cellStyle name="Normal 70" xfId="1686" xr:uid="{E5DA806B-692F-48BA-8872-963055F7FAE9}"/>
    <cellStyle name="Normal 70 2" xfId="3905" xr:uid="{EB866365-6B1D-423F-9FA2-2E5DEE987142}"/>
    <cellStyle name="Normal 70 2 2" xfId="31847" xr:uid="{2485B652-1D04-499F-B165-767089343C8D}"/>
    <cellStyle name="Normal 70 3" xfId="5476" xr:uid="{FDFDA65E-B0AB-4324-B2F2-EF123B3B9A34}"/>
    <cellStyle name="Normal 70 3 2" xfId="8861" xr:uid="{9A12BEB3-87B5-4BFD-BCED-6391A5E2AD12}"/>
    <cellStyle name="Normal 70 3 2 2" xfId="23105" xr:uid="{F1A3C1AD-3456-4797-AF56-B46EE2A73007}"/>
    <cellStyle name="Normal 70 3 3" xfId="14884" xr:uid="{D776D4CD-DBC8-4716-B8AB-9AFFA62E2AE7}"/>
    <cellStyle name="Normal 70 4" xfId="31846" xr:uid="{53A7B025-04F3-4BD4-B7D4-930C212EA351}"/>
    <cellStyle name="Normal 71" xfId="1748" xr:uid="{45DB92B5-34BE-4B9C-9553-2CD51B486626}"/>
    <cellStyle name="Normal 71 2" xfId="3907" xr:uid="{C518AC38-0F41-436B-9FBC-C33818F3DC2F}"/>
    <cellStyle name="Normal 71 2 2" xfId="31849" xr:uid="{32FAC1EC-F15E-462D-A113-FE29680B47D3}"/>
    <cellStyle name="Normal 71 3" xfId="5528" xr:uid="{55A2AB9A-560B-445C-9B90-7D472468776A}"/>
    <cellStyle name="Normal 71 3 2" xfId="8895" xr:uid="{B9247912-5951-4491-93F6-29330D7ADBB0}"/>
    <cellStyle name="Normal 71 3 2 2" xfId="23139" xr:uid="{A485FB79-D234-44A8-BD00-0712B45D931C}"/>
    <cellStyle name="Normal 71 3 3" xfId="14914" xr:uid="{0C32F387-8B04-4EF7-A192-1A7900302702}"/>
    <cellStyle name="Normal 71 4" xfId="31848" xr:uid="{B81FB2CA-9C53-477A-B8B1-0F480FF19A7A}"/>
    <cellStyle name="Normal 72" xfId="2037" xr:uid="{2C72F3F9-E8C1-41DC-85D7-5C56B53F5FFC}"/>
    <cellStyle name="Normal 72 2" xfId="31851" xr:uid="{F2C0326B-C2B7-4920-B61C-FEDF4889F07D}"/>
    <cellStyle name="Normal 72 3" xfId="31850" xr:uid="{218DEE57-162A-42DA-99F8-01712DEB678C}"/>
    <cellStyle name="Normal 73" xfId="1843" xr:uid="{44A4CE87-F1C5-4050-BBDA-1554FCCCAF1C}"/>
    <cellStyle name="Normal 73 2" xfId="31852" xr:uid="{9301EB0E-D6E1-40D9-9E22-216E54AD6CAE}"/>
    <cellStyle name="Normal 74" xfId="2062" xr:uid="{D756C7C6-F433-4793-A3CC-B391E1016BF9}"/>
    <cellStyle name="Normal 74 2" xfId="31853" xr:uid="{E63CC4BD-7FA5-40DE-802F-2D128D5C1520}"/>
    <cellStyle name="Normal 75" xfId="2086" xr:uid="{EEFA1849-C728-46A6-B830-1EE6F48C5A71}"/>
    <cellStyle name="Normal 75 2" xfId="3912" xr:uid="{462156F0-98A0-4C5F-89EC-88B08A011B24}"/>
    <cellStyle name="Normal 75 3" xfId="5808" xr:uid="{85A45C05-CD23-4083-8FA4-1B4EB1D2491B}"/>
    <cellStyle name="Normal 75 3 2" xfId="9159" xr:uid="{CA70E26E-BACC-4534-9656-347E20C62669}"/>
    <cellStyle name="Normal 75 3 2 2" xfId="23402" xr:uid="{697ED808-801C-4D65-AE40-5057BD0ED041}"/>
    <cellStyle name="Normal 75 3 3" xfId="15167" xr:uid="{584E5AF0-16C3-48D1-9267-591A4F616E42}"/>
    <cellStyle name="Normal 75 4" xfId="31854" xr:uid="{22F50F2E-6D84-4B2B-BF5E-17784C12E168}"/>
    <cellStyle name="Normal 76" xfId="2035" xr:uid="{296A2EB0-DAAC-4951-B55F-5819A288E8ED}"/>
    <cellStyle name="Normal 76 2" xfId="3913" xr:uid="{4B8F197E-7FF4-43A4-BF41-B3BBE7225C89}"/>
    <cellStyle name="Normal 76 3" xfId="5787" xr:uid="{0A3F7135-F4A1-44C8-B570-E814753DF9AA}"/>
    <cellStyle name="Normal 76 3 2" xfId="9142" xr:uid="{97FF6CF6-4BED-4E6B-B7B7-AB52055026F2}"/>
    <cellStyle name="Normal 76 3 2 2" xfId="23386" xr:uid="{E81AE05A-ABA7-47F4-9441-A4F0237C7ADC}"/>
    <cellStyle name="Normal 76 3 3" xfId="15156" xr:uid="{CF89D712-914E-4F99-99FC-D904E46BC8E2}"/>
    <cellStyle name="Normal 76 4" xfId="31855" xr:uid="{A7F03883-B128-40D6-84F1-B70E5AA05C9F}"/>
    <cellStyle name="Normal 77" xfId="2398" xr:uid="{42DC449D-77BB-4E24-B9BF-15FE07A259F4}"/>
    <cellStyle name="Normal 77 2" xfId="3916" xr:uid="{B0C3BD29-A3F4-4041-8A95-031F631AE8D2}"/>
    <cellStyle name="Normal 77 3" xfId="5992" xr:uid="{B96798F3-0A2A-4D83-BAD3-B5440A4C04D6}"/>
    <cellStyle name="Normal 77 3 2" xfId="9323" xr:uid="{A71C4A39-D9BE-4823-BED8-124DF897E166}"/>
    <cellStyle name="Normal 77 3 2 2" xfId="23563" xr:uid="{97841168-DB9E-4E73-A008-3A969286549F}"/>
    <cellStyle name="Normal 77 3 3" xfId="15358" xr:uid="{098A3D6B-7FDF-47B8-9BFE-0D4AB8FCCD4B}"/>
    <cellStyle name="Normal 77 4" xfId="31856" xr:uid="{F4E7257D-77BE-4EAE-B08F-FD524DC335B8}"/>
    <cellStyle name="Normal 78" xfId="2491" xr:uid="{D9179D0D-F9D3-4D26-A4F6-8B001E7DF06D}"/>
    <cellStyle name="Normal 78 2" xfId="3918" xr:uid="{8D5EE290-D62A-429F-ADCE-C3C03A26140E}"/>
    <cellStyle name="Normal 78 3" xfId="6155" xr:uid="{30BFE538-EF72-45FB-B660-5E02FE6FAD6D}"/>
    <cellStyle name="Normal 78 3 2" xfId="9486" xr:uid="{DDA566E5-D923-4812-9CE9-C5778AE104F0}"/>
    <cellStyle name="Normal 78 3 2 2" xfId="23726" xr:uid="{BCE960A4-2BEF-49C5-A757-EC13A25C6051}"/>
    <cellStyle name="Normal 78 3 3" xfId="15521" xr:uid="{A6A7E869-BA6A-420A-84F5-CFB9324729DF}"/>
    <cellStyle name="Normal 78 4" xfId="31857" xr:uid="{25F29443-0AD2-4DBE-8738-1A1F2D0DC7DF}"/>
    <cellStyle name="Normal 79" xfId="2494" xr:uid="{4B02D4BC-A597-47F9-AF66-218160AE06BE}"/>
    <cellStyle name="Normal 79 2" xfId="3919" xr:uid="{3EFA6B87-3F46-4622-91BC-FF6BDB139729}"/>
    <cellStyle name="Normal 79 3" xfId="6158" xr:uid="{83DD7CB8-C00F-4678-82DF-6E1E7CDE5066}"/>
    <cellStyle name="Normal 79 3 2" xfId="9489" xr:uid="{6F49089C-B2C7-4313-A870-28801E5141BE}"/>
    <cellStyle name="Normal 79 3 2 2" xfId="23729" xr:uid="{C3BD1A87-1114-47C1-B0B1-794537588C6E}"/>
    <cellStyle name="Normal 79 3 3" xfId="15524" xr:uid="{E1A1374A-A7AD-4EBA-BE72-E95BB1530B34}"/>
    <cellStyle name="Normal 79 4" xfId="31858" xr:uid="{E94DEE60-EBE7-46EC-97F4-7DEE7290F731}"/>
    <cellStyle name="Normal 8" xfId="263" xr:uid="{E67556F0-B149-4459-92A6-598777371565}"/>
    <cellStyle name="Normal 8 2" xfId="279" xr:uid="{A4689042-15DE-4836-A1F5-2BE39A517C88}"/>
    <cellStyle name="Normal 8 2 2" xfId="571" xr:uid="{CCEB5239-7812-4AB4-96C8-177B5608EEF7}"/>
    <cellStyle name="Normal 8 2 2 2" xfId="31861" xr:uid="{2D125467-8F98-431E-97F4-3EBF5E64B133}"/>
    <cellStyle name="Normal 8 2 3" xfId="1095" xr:uid="{219ED63B-F6B4-47D6-B93B-ED7B68B6BA65}"/>
    <cellStyle name="Normal 8 2 3 2" xfId="31862" xr:uid="{8C60185D-A26F-4BB1-A6D9-12821A5AD4E4}"/>
    <cellStyle name="Normal 8 2 4" xfId="31860" xr:uid="{DA226845-4288-4E65-9B46-87A6B11562AC}"/>
    <cellStyle name="Normal 8 3" xfId="400" xr:uid="{E381AFD3-58C0-44DE-B2F1-BEB13654E06F}"/>
    <cellStyle name="Normal 8 3 2" xfId="3385" xr:uid="{F1AE996F-3CC7-4E1C-A9EF-F01C1B22F87A}"/>
    <cellStyle name="Normal 8 3 2 2" xfId="7020" xr:uid="{2C10870C-7A2C-41A3-BF9D-B47D4EE76C01}"/>
    <cellStyle name="Normal 8 3 2 2 2" xfId="13270" xr:uid="{6B5AF043-67F6-4B50-A56F-9CA47C0C1017}"/>
    <cellStyle name="Normal 8 3 2 2 2 2" xfId="27503" xr:uid="{C6EB7648-A089-479D-BB37-86F2D495382B}"/>
    <cellStyle name="Normal 8 3 2 2 3" xfId="19330" xr:uid="{27382290-1CF3-4A1F-B9B8-FB77A0A4E551}"/>
    <cellStyle name="Normal 8 3 2 3" xfId="10352" xr:uid="{FA360E5D-458A-4857-97C1-701E5E10CBF8}"/>
    <cellStyle name="Normal 8 3 2 3 2" xfId="24591" xr:uid="{61891E19-00FB-4A05-8C44-2FDA2EDE1036}"/>
    <cellStyle name="Normal 8 3 2 4" xfId="16383" xr:uid="{3DFE209E-FC90-4CAF-A358-4AD8BCF09508}"/>
    <cellStyle name="Normal 8 3 2 5" xfId="31863" xr:uid="{68B1D0C1-5A06-42DA-911E-61725235DFBF}"/>
    <cellStyle name="Normal 8 3 3" xfId="3996" xr:uid="{34B30565-9B73-47DC-8B5A-886469254930}"/>
    <cellStyle name="Normal 8 3 3 2" xfId="7566" xr:uid="{935BDFD5-D8B1-407A-BD61-8E8F93A4B92E}"/>
    <cellStyle name="Normal 8 3 3 2 2" xfId="13816" xr:uid="{327CFB22-483A-48A1-97F3-5828269D4236}"/>
    <cellStyle name="Normal 8 3 3 2 2 2" xfId="28049" xr:uid="{D591CD19-4641-4911-BB5D-B5CD9ED73EC2}"/>
    <cellStyle name="Normal 8 3 3 2 3" xfId="19876" xr:uid="{7EC191CF-565F-4C6A-A7F2-F8A3DAD66B56}"/>
    <cellStyle name="Normal 8 3 3 3" xfId="10897" xr:uid="{5C63E340-5A3B-43BF-A095-6429DB7CD373}"/>
    <cellStyle name="Normal 8 3 3 3 2" xfId="25132" xr:uid="{3A97FD19-32C1-4094-8B4D-FAB11B6F00FB}"/>
    <cellStyle name="Normal 8 3 3 4" xfId="16924" xr:uid="{737B0021-C68E-4FCA-933F-8F277879E394}"/>
    <cellStyle name="Normal 8 3 4" xfId="4623" xr:uid="{0075B059-0506-4F28-A962-E028A8C7DA24}"/>
    <cellStyle name="Normal 8 3 4 2" xfId="11507" xr:uid="{A2FFDD05-8795-4BAC-9D32-6079A28DC06A}"/>
    <cellStyle name="Normal 8 3 4 2 2" xfId="25740" xr:uid="{CAD7A87B-1BD2-4537-93AA-5F27BC73A84F}"/>
    <cellStyle name="Normal 8 3 4 3" xfId="17551" xr:uid="{8525BEB0-7719-4CB2-8786-35259FEF92AA}"/>
    <cellStyle name="Normal 8 3 5" xfId="8132" xr:uid="{CF23A0B8-EB8A-4C02-840F-B93B06D7B696}"/>
    <cellStyle name="Normal 8 3 5 2" xfId="22403" xr:uid="{843E793E-DFB5-48A8-8EBF-F99FE4068414}"/>
    <cellStyle name="Normal 8 3 6" xfId="14189" xr:uid="{BA1EAF03-F7AC-49B3-A86A-8EDCA4D3FC80}"/>
    <cellStyle name="Normal 8 4" xfId="1094" xr:uid="{5E474EE7-1262-48FA-8218-A2543A27BF29}"/>
    <cellStyle name="Normal 8 4 2" xfId="31864" xr:uid="{A74499F0-C13E-4524-BC43-8946A1983BDD}"/>
    <cellStyle name="Normal 8 5" xfId="2068" xr:uid="{53EC4C0D-4A23-4BC0-B1BF-1D89BFAFEA25}"/>
    <cellStyle name="Normal 8 5 2" xfId="31865" xr:uid="{80BC5118-603D-4F8F-A09D-6E548794B24D}"/>
    <cellStyle name="Normal 8 6" xfId="5270" xr:uid="{9005763F-79F3-4663-A911-458E5B958587}"/>
    <cellStyle name="Normal 8 6 2" xfId="31859" xr:uid="{47E039F6-0151-42B4-A3CA-8B9AC670DC2E}"/>
    <cellStyle name="Normal 8 7" xfId="1477" xr:uid="{9A0C8C67-8F96-40AE-96F0-895089C156E3}"/>
    <cellStyle name="Normal 8_50200210" xfId="31866" xr:uid="{992413B1-2C77-4495-90E2-B1360AFB1025}"/>
    <cellStyle name="Normal 80" xfId="2507" xr:uid="{065090EC-0C1B-4A3F-8DFD-86D0C2339A20}"/>
    <cellStyle name="Normal 80 2" xfId="6171" xr:uid="{95B6F451-216D-46A1-9BEF-AB29341DB9D4}"/>
    <cellStyle name="Normal 80 2 2" xfId="12426" xr:uid="{4228ABEF-3941-4996-BCCE-EA25FC98DBD6}"/>
    <cellStyle name="Normal 80 2 2 2" xfId="26659" xr:uid="{FC66C705-E53C-4F32-8620-F5F2EBB94363}"/>
    <cellStyle name="Normal 80 2 3" xfId="18486" xr:uid="{C7B1BA4A-05FC-4DEF-89DC-5E574BC2A816}"/>
    <cellStyle name="Normal 80 3" xfId="9502" xr:uid="{8C6BB1CC-B5BD-43C7-A2B1-40AAF1C9EDC4}"/>
    <cellStyle name="Normal 80 3 2" xfId="23742" xr:uid="{FEECB15D-0661-42BB-932B-D7B36105D726}"/>
    <cellStyle name="Normal 80 4" xfId="15537" xr:uid="{30811901-359A-4EAF-A025-D9461025FE63}"/>
    <cellStyle name="Normal 80 5" xfId="31867" xr:uid="{625513DE-3762-4822-8ADB-3D65E757DD6A}"/>
    <cellStyle name="Normal 81" xfId="2155" xr:uid="{90B442EB-0E88-4928-A358-D59CEF1534F4}"/>
    <cellStyle name="Normal 81 2" xfId="5847" xr:uid="{DE9DDC8A-2FAC-4506-8C14-18313896B0AB}"/>
    <cellStyle name="Normal 81 2 2" xfId="12357" xr:uid="{120F937B-D3A5-445E-963E-7F8BFF8B7353}"/>
    <cellStyle name="Normal 81 2 2 2" xfId="26590" xr:uid="{97AC3D01-8D2D-4304-939C-CA2CA3D8CC8C}"/>
    <cellStyle name="Normal 81 2 3" xfId="18415" xr:uid="{35AEB216-70FC-4510-B712-6C22D20BFE2C}"/>
    <cellStyle name="Normal 81 3" xfId="9186" xr:uid="{C03D13D0-9376-4446-9DD9-10CE497485D4}"/>
    <cellStyle name="Normal 81 3 2" xfId="23427" xr:uid="{0A2CABFB-F796-4961-8B38-44CF45154254}"/>
    <cellStyle name="Normal 81 4" xfId="15200" xr:uid="{1EA5DBE3-0AA4-4316-84B0-C862E9053A3E}"/>
    <cellStyle name="Normal 81 5" xfId="31868" xr:uid="{FC0B9965-ADA1-4313-ADFA-BCBD7579C6A3}"/>
    <cellStyle name="Normal 82" xfId="2371" xr:uid="{4D280B16-C872-4EDD-B369-366C2E1D7D01}"/>
    <cellStyle name="Normal 82 2" xfId="31869" xr:uid="{CB40035F-6B1C-4C4A-B55D-B2C15111F620}"/>
    <cellStyle name="Normal 83" xfId="2458" xr:uid="{6F86BA59-AC5D-4925-8887-ED45EE294249}"/>
    <cellStyle name="Normal 83 2" xfId="31870" xr:uid="{0389A793-6F38-4DF0-992C-659E21F73D7F}"/>
    <cellStyle name="Normal 84" xfId="2489" xr:uid="{C5660505-1684-441F-81E0-3CB0999F4DB8}"/>
    <cellStyle name="Normal 84 2" xfId="31871" xr:uid="{5D5FD585-EEDD-4022-B715-C26A667B16AD}"/>
    <cellStyle name="Normal 85" xfId="2399" xr:uid="{599814E2-597D-4E21-B2B7-85E86954E0B9}"/>
    <cellStyle name="Normal 85 2" xfId="31872" xr:uid="{3549C657-EEB0-47D8-8C40-6F488E013FA2}"/>
    <cellStyle name="Normal 86" xfId="2511" xr:uid="{E5BAF98C-8688-424A-85A9-70FA6B110C8C}"/>
    <cellStyle name="Normal 86 2" xfId="6173" xr:uid="{0B87E7F9-9AFA-473F-B6C2-A8DCD6B6FE62}"/>
    <cellStyle name="Normal 86 2 2" xfId="12427" xr:uid="{1B0DEE97-C09A-42FB-BB5A-6FD3A528653E}"/>
    <cellStyle name="Normal 86 2 2 2" xfId="26660" xr:uid="{FEFD9F38-7B42-4EA9-A758-7CE62E955B52}"/>
    <cellStyle name="Normal 86 2 3" xfId="18487" xr:uid="{AB6415D2-43FF-4657-B354-6B3D5ECA3AEE}"/>
    <cellStyle name="Normal 86 3" xfId="9504" xr:uid="{6D8B048A-6894-41F3-BB90-057B88891E99}"/>
    <cellStyle name="Normal 86 3 2" xfId="23744" xr:uid="{D63901A4-C9E0-42F2-8370-84E1CD692027}"/>
    <cellStyle name="Normal 86 4" xfId="15539" xr:uid="{F79361C8-D1C6-4603-B4E2-E137B0905D56}"/>
    <cellStyle name="Normal 86 5" xfId="31873" xr:uid="{7DE39CA4-53B8-4667-8296-6C2EFDEDAE73}"/>
    <cellStyle name="Normal 87" xfId="2531" xr:uid="{81C32410-1BD2-4D91-AD4C-9A1450645F28}"/>
    <cellStyle name="Normal 87 2" xfId="6193" xr:uid="{5F2F63C8-A2F3-4840-80E3-E2C00BD553BE}"/>
    <cellStyle name="Normal 87 2 2" xfId="12447" xr:uid="{D8E872C5-7A3F-4C1E-B180-60EEA7EBD23D}"/>
    <cellStyle name="Normal 87 2 2 2" xfId="26680" xr:uid="{A43CFE94-DC72-434B-AE27-15E664D24C90}"/>
    <cellStyle name="Normal 87 2 3" xfId="18507" xr:uid="{095C3DD8-7419-423B-ADC3-ECBB9738FF65}"/>
    <cellStyle name="Normal 87 3" xfId="9524" xr:uid="{00775734-1687-4077-804C-F66D1D2A66DD}"/>
    <cellStyle name="Normal 87 3 2" xfId="23764" xr:uid="{3AFBA267-EBC8-4535-8F21-66799FCEF02C}"/>
    <cellStyle name="Normal 87 4" xfId="15559" xr:uid="{15C6BB78-77AA-4C81-B741-6AD8F7F7B131}"/>
    <cellStyle name="Normal 87 5" xfId="31874" xr:uid="{7CC9A278-7192-43A7-B436-C25BA2CAF169}"/>
    <cellStyle name="Normal 88" xfId="2786" xr:uid="{A0D70F93-9894-4373-A942-21C590D85AFD}"/>
    <cellStyle name="Normal 88 2" xfId="31875" xr:uid="{52429C95-98E2-4891-99EC-20D971C54EB5}"/>
    <cellStyle name="Normal 89" xfId="2787" xr:uid="{AD41B6A3-3D40-451F-A64D-AB3DAECD1CDA}"/>
    <cellStyle name="Normal 89 2" xfId="31876" xr:uid="{6DCD6065-E14D-400B-913A-689009D4736E}"/>
    <cellStyle name="Normal 9" xfId="267" xr:uid="{CD69E524-9645-4A5A-8F06-800D21B7E8F3}"/>
    <cellStyle name="Normal 9 10" xfId="3956" xr:uid="{D9FEAB91-D8E9-4C08-9EDB-DABDC61346D9}"/>
    <cellStyle name="Normal 9 10 2" xfId="7526" xr:uid="{2E5A510A-6393-4B56-AD35-EDF1407C1664}"/>
    <cellStyle name="Normal 9 10 2 2" xfId="13776" xr:uid="{A92C2E88-D9F1-40D6-9D64-DC5482B79729}"/>
    <cellStyle name="Normal 9 10 2 2 2" xfId="28009" xr:uid="{EC3A9604-7B4F-405F-B406-D27541A8B185}"/>
    <cellStyle name="Normal 9 10 2 3" xfId="19836" xr:uid="{AFB73AAF-7D4C-4A09-BE23-9D65E90AA457}"/>
    <cellStyle name="Normal 9 10 3" xfId="10857" xr:uid="{FC7847D4-E485-44F0-BC20-CC26F7EE1B5F}"/>
    <cellStyle name="Normal 9 10 3 2" xfId="25092" xr:uid="{DA892BE7-6FD0-46C4-AA07-0510B69CC410}"/>
    <cellStyle name="Normal 9 10 4" xfId="16884" xr:uid="{F4FE8D2E-1A75-4C03-95A0-A7CDC7C61AD3}"/>
    <cellStyle name="Normal 9 11" xfId="4558" xr:uid="{F57762E6-1BE8-4186-8F95-3F9BFB5C5D94}"/>
    <cellStyle name="Normal 9 11 2" xfId="11448" xr:uid="{A60BD908-A172-4E5E-9DA1-F47B11E42CE9}"/>
    <cellStyle name="Normal 9 11 2 2" xfId="25681" xr:uid="{8A17AC5C-42C9-4506-B2D3-AD5EA82EFDA1}"/>
    <cellStyle name="Normal 9 11 3" xfId="17486" xr:uid="{F54CFE27-96DE-41EA-95A0-EBAB5CA86620}"/>
    <cellStyle name="Normal 9 12" xfId="8070" xr:uid="{A4D4B6A9-EC08-49C4-898A-DFC150C9B30D}"/>
    <cellStyle name="Normal 9 12 2" xfId="22347" xr:uid="{A0DF4658-99F9-41BA-AF7D-9B883FDF2A56}"/>
    <cellStyle name="Normal 9 13" xfId="14148" xr:uid="{60451D5E-FF1A-4611-96FA-F14AC63D03F8}"/>
    <cellStyle name="Normal 9 2" xfId="562" xr:uid="{CBB6090E-B60B-4179-9CD7-380D96160D0C}"/>
    <cellStyle name="Normal 9 2 2" xfId="908" xr:uid="{F6243A0A-FD79-47AF-A3D2-B92B75D29BF0}"/>
    <cellStyle name="Normal 9 2 2 2" xfId="2312" xr:uid="{B3C2F892-FBAC-4294-BEF3-51FC31B3F89B}"/>
    <cellStyle name="Normal 9 2 2 2 2" xfId="31879" xr:uid="{F0F8A1C4-3C16-4A56-B8C2-A35F9B2D8F11}"/>
    <cellStyle name="Normal 9 2 2 3" xfId="5643" xr:uid="{CC83580A-ABDE-4E68-93FC-0897B4533EDD}"/>
    <cellStyle name="Normal 9 2 2 3 2" xfId="9004" xr:uid="{B873C895-BE4B-4C58-9D50-078525B29CD3}"/>
    <cellStyle name="Normal 9 2 2 3 2 2" xfId="23248" xr:uid="{6B649022-A68D-4C1A-B5E8-BC97E2E829BB}"/>
    <cellStyle name="Normal 9 2 2 3 3" xfId="15019" xr:uid="{BDB30AEA-D4B2-4EDB-B7A0-C1646338124D}"/>
    <cellStyle name="Normal 9 2 2 4" xfId="1883" xr:uid="{D3398C38-9823-4E04-9773-67F3AC368EFD}"/>
    <cellStyle name="Normal 9 2 3" xfId="2204" xr:uid="{B3B55840-4A16-43F9-A979-3A3B54D1460A}"/>
    <cellStyle name="Normal 9 2 3 2" xfId="31880" xr:uid="{F98A3E24-A2A9-4319-9CB1-789F2A1A00E0}"/>
    <cellStyle name="Normal 9 2 4" xfId="2650" xr:uid="{ABB95CE5-1311-43AE-B94E-CF83123FE3CE}"/>
    <cellStyle name="Normal 9 2 4 2" xfId="6310" xr:uid="{1A76C553-0CCC-4A3A-9AB3-96ECB535C329}"/>
    <cellStyle name="Normal 9 2 4 2 2" xfId="12562" xr:uid="{0E91B93A-1935-4D8B-80C2-1BA427D238BC}"/>
    <cellStyle name="Normal 9 2 4 2 2 2" xfId="26795" xr:uid="{F383F1AE-1641-4617-80A2-647729448779}"/>
    <cellStyle name="Normal 9 2 4 2 3" xfId="18622" xr:uid="{9662C512-3EA7-46D4-96AE-A5B5E04CC25F}"/>
    <cellStyle name="Normal 9 2 4 3" xfId="9641" xr:uid="{5364881F-361B-4E5A-8CC4-18019CE99340}"/>
    <cellStyle name="Normal 9 2 4 3 2" xfId="23881" xr:uid="{BA61A5ED-44B7-4563-8150-EBDDC0DC6C9D}"/>
    <cellStyle name="Normal 9 2 4 4" xfId="15674" xr:uid="{D1988C5A-00CD-4326-9475-DAB25DCF6D45}"/>
    <cellStyle name="Normal 9 2 4 5" xfId="31878" xr:uid="{8651D093-D4EB-44CA-9BE9-327339C0EFF8}"/>
    <cellStyle name="Normal 9 2 5" xfId="2920" xr:uid="{2CD67280-1972-4355-9DFD-2778921CD1E1}"/>
    <cellStyle name="Normal 9 2 5 2" xfId="6570" xr:uid="{CBB19511-BAD5-4F00-890F-2DA22ED7FC81}"/>
    <cellStyle name="Normal 9 2 5 2 2" xfId="12820" xr:uid="{171E602D-5C24-459C-8E60-DCF06F1E96E6}"/>
    <cellStyle name="Normal 9 2 5 2 2 2" xfId="27053" xr:uid="{BE4DC553-88F6-4964-8713-A0614A173091}"/>
    <cellStyle name="Normal 9 2 5 2 3" xfId="18880" xr:uid="{30E8863C-6627-4A03-8C9C-A234F129DDC0}"/>
    <cellStyle name="Normal 9 2 5 3" xfId="9901" xr:uid="{6A31BBA3-2003-46AA-9D9F-96765193094A}"/>
    <cellStyle name="Normal 9 2 5 3 2" xfId="24141" xr:uid="{70B1DEA4-89EC-475D-A532-D99762AAB767}"/>
    <cellStyle name="Normal 9 2 5 4" xfId="15934" xr:uid="{F5B0EEDF-CC7F-492A-9239-CFD449D0C7BF}"/>
    <cellStyle name="Normal 9 2 6" xfId="3165" xr:uid="{F4793718-090E-4C30-AA61-D31B31E93961}"/>
    <cellStyle name="Normal 9 2 6 2" xfId="6815" xr:uid="{118C05BD-824A-42A7-85C8-0F3A38172A13}"/>
    <cellStyle name="Normal 9 2 6 2 2" xfId="13065" xr:uid="{8CC1E50E-7B07-4D8C-B496-6F6FF56FEF01}"/>
    <cellStyle name="Normal 9 2 6 2 2 2" xfId="27298" xr:uid="{08852FEA-4D63-4CDF-80AC-CE8DCC56F62D}"/>
    <cellStyle name="Normal 9 2 6 2 3" xfId="19125" xr:uid="{DA009FBC-1BFB-4C1D-993F-DBD944CE1964}"/>
    <cellStyle name="Normal 9 2 6 3" xfId="10146" xr:uid="{0A894E40-AAE6-4A70-AF43-D0AA7284A446}"/>
    <cellStyle name="Normal 9 2 6 3 2" xfId="24386" xr:uid="{8585366D-AB87-41B6-9715-C69B7B3186D1}"/>
    <cellStyle name="Normal 9 2 6 4" xfId="16179" xr:uid="{5E526DB7-CA26-46D8-B2CB-A48677EB3E51}"/>
    <cellStyle name="Normal 9 2 7" xfId="5372" xr:uid="{0FF6700D-8E8E-494E-ABE3-F1916726AEEA}"/>
    <cellStyle name="Normal 9 2 7 2" xfId="8762" xr:uid="{6BEE1615-A7EE-420C-BAA0-9834C12FC825}"/>
    <cellStyle name="Normal 9 2 7 2 2" xfId="23006" xr:uid="{58AF02B5-DE5B-4D65-B5D5-10AAD04BE343}"/>
    <cellStyle name="Normal 9 2 7 3" xfId="14787" xr:uid="{A1D15FFC-D396-40F9-8359-7E6237046C1C}"/>
    <cellStyle name="Normal 9 2 8" xfId="1581" xr:uid="{3E7839A6-940B-471C-9A6B-5737076AB85C}"/>
    <cellStyle name="Normal 9 3" xfId="449" xr:uid="{C7761726-8CC7-4AE6-9028-B1B134030731}"/>
    <cellStyle name="Normal 9 3 2" xfId="909" xr:uid="{43388D1D-B996-4B4C-A7AB-02D240076685}"/>
    <cellStyle name="Normal 9 3 3" xfId="2161" xr:uid="{2ED19EF0-5FC0-4E5D-84AC-3858BE12CDB5}"/>
    <cellStyle name="Normal 9 3 4" xfId="5546" xr:uid="{3D19F4CB-515A-44D7-A305-F44210B95592}"/>
    <cellStyle name="Normal 9 3 4 2" xfId="8914" xr:uid="{38DFDA91-0297-415B-889E-1937E5A30886}"/>
    <cellStyle name="Normal 9 3 4 2 2" xfId="23158" xr:uid="{F3636820-C07B-47CB-A562-25600B1E0523}"/>
    <cellStyle name="Normal 9 3 4 3" xfId="14931" xr:uid="{E1B66B9E-222E-4446-A4B5-E063F0C2A7F7}"/>
    <cellStyle name="Normal 9 3 5" xfId="1768" xr:uid="{BDB5F9E8-0D33-4802-9AEE-8BCE7E462D15}"/>
    <cellStyle name="Normal 9 4" xfId="907" xr:uid="{B6643010-DD4A-49F4-AEB6-B0E91AE5C03E}"/>
    <cellStyle name="Normal 9 5" xfId="1107" xr:uid="{1B5519AF-753C-4773-B717-228A358D6C9F}"/>
    <cellStyle name="Normal 9 5 2" xfId="31877" xr:uid="{9C4CE0D2-1FB8-4479-B8B2-3552CE9DAC40}"/>
    <cellStyle name="Normal 9 6" xfId="2561" xr:uid="{E7033E2D-51BA-4E96-9CF9-8CDC2D1D719B}"/>
    <cellStyle name="Normal 9 6 2" xfId="6222" xr:uid="{5C8618D1-E2EA-4646-AFA2-7190554731DC}"/>
    <cellStyle name="Normal 9 6 2 2" xfId="12475" xr:uid="{76174A84-463B-4115-B5D6-0DB5FA59F908}"/>
    <cellStyle name="Normal 9 6 2 2 2" xfId="26708" xr:uid="{76228F98-B0C6-44F6-B6C5-6F33D6E21A33}"/>
    <cellStyle name="Normal 9 6 2 3" xfId="18535" xr:uid="{E2E9F70D-E1B3-4369-A1E2-D7601CC6144C}"/>
    <cellStyle name="Normal 9 6 3" xfId="9553" xr:uid="{A1CED8F9-7131-4299-93E1-936C0DA69E69}"/>
    <cellStyle name="Normal 9 6 3 2" xfId="23793" xr:uid="{EC1ED238-8993-4BF0-8EAF-0E110DD5FA92}"/>
    <cellStyle name="Normal 9 6 4" xfId="15587" xr:uid="{E96F9FD2-E293-4029-922C-361B6B57969E}"/>
    <cellStyle name="Normal 9 7" xfId="2832" xr:uid="{E52BF648-0465-4950-9E4A-01EBC86673E4}"/>
    <cellStyle name="Normal 9 7 2" xfId="6482" xr:uid="{300086D1-B80C-4764-8843-538D4DE757D4}"/>
    <cellStyle name="Normal 9 7 2 2" xfId="12732" xr:uid="{73E854E1-16D4-4856-AF8D-4FA38E103857}"/>
    <cellStyle name="Normal 9 7 2 2 2" xfId="26965" xr:uid="{62C8B2E6-EBCF-4C9D-B2A4-7149CD4098C0}"/>
    <cellStyle name="Normal 9 7 2 3" xfId="18792" xr:uid="{47B03AC0-4D35-426E-B6DB-086D48606E2B}"/>
    <cellStyle name="Normal 9 7 3" xfId="9813" xr:uid="{31FB469D-3A95-4B0F-A070-4A3D546D4868}"/>
    <cellStyle name="Normal 9 7 3 2" xfId="24053" xr:uid="{9F582E23-CFDF-4C0E-90EB-60665C41104B}"/>
    <cellStyle name="Normal 9 7 4" xfId="15846" xr:uid="{AFB394AD-AEDF-4798-987C-C071CC134A2D}"/>
    <cellStyle name="Normal 9 8" xfId="3077" xr:uid="{D6425878-A8B9-4F2C-840B-0E4DEEE38CA9}"/>
    <cellStyle name="Normal 9 8 2" xfId="6727" xr:uid="{1C725A3A-5A91-4E7A-9A98-D978D3FBBA90}"/>
    <cellStyle name="Normal 9 8 2 2" xfId="12977" xr:uid="{EA0370B2-E39D-4D58-B437-A9BF12C78B3B}"/>
    <cellStyle name="Normal 9 8 2 2 2" xfId="27210" xr:uid="{953402E9-034E-493E-BE6D-790C65FCC166}"/>
    <cellStyle name="Normal 9 8 2 3" xfId="19037" xr:uid="{4FB3E4A6-EA11-4925-897F-2F20B43C108D}"/>
    <cellStyle name="Normal 9 8 3" xfId="10058" xr:uid="{512FBFBB-3F23-439D-90CB-FAAEDD2E2191}"/>
    <cellStyle name="Normal 9 8 3 2" xfId="24298" xr:uid="{DD558CC4-A4C1-4C24-AF06-DC55C773C887}"/>
    <cellStyle name="Normal 9 8 4" xfId="16091" xr:uid="{5AB91288-9D4D-40C3-96DD-F28C848B6098}"/>
    <cellStyle name="Normal 9 9" xfId="3345" xr:uid="{6FA27C7F-FBE9-43B5-9E69-9A9529708AF1}"/>
    <cellStyle name="Normal 9 9 2" xfId="6980" xr:uid="{767AAFC0-BCE3-454F-8EA1-824A7F42352B}"/>
    <cellStyle name="Normal 9 9 2 2" xfId="13230" xr:uid="{82EF10E0-B438-4B9F-AF1C-E409D6DCDF3F}"/>
    <cellStyle name="Normal 9 9 2 2 2" xfId="27463" xr:uid="{216D8F1A-79CF-4CBD-8D95-CDC27735762C}"/>
    <cellStyle name="Normal 9 9 2 3" xfId="19290" xr:uid="{EEF41661-BF3C-476B-9CE5-83E6DDCCACE2}"/>
    <cellStyle name="Normal 9 9 3" xfId="10312" xr:uid="{A7B813EA-BE11-41B2-9E29-E037CA0F2A1C}"/>
    <cellStyle name="Normal 9 9 3 2" xfId="24551" xr:uid="{E8F7D93B-DA50-4316-9184-4CED3303C5FB}"/>
    <cellStyle name="Normal 9 9 4" xfId="16343" xr:uid="{1474F84B-15BC-4F8D-9BF7-B3B2AB758CCF}"/>
    <cellStyle name="Normal 90" xfId="2790" xr:uid="{13FB82D2-6D2D-4916-926B-512709B8CBEA}"/>
    <cellStyle name="Normal 90 2" xfId="31881" xr:uid="{124AE847-7A04-481F-8A62-21F46168332F}"/>
    <cellStyle name="Normal 91" xfId="2810" xr:uid="{B1FB5BD7-AB9E-4196-B6F7-99073F47DC97}"/>
    <cellStyle name="Normal 91 2" xfId="31882" xr:uid="{0CD7E3D3-FF63-4D94-B889-9C088F5A79F6}"/>
    <cellStyle name="Normal 92" xfId="3301" xr:uid="{73008AD5-17D1-4C87-830D-0DCDCD4AFB8D}"/>
    <cellStyle name="Normal 92 2" xfId="6951" xr:uid="{2F3F2D46-2414-40F7-981F-F6D3CACCA83A}"/>
    <cellStyle name="Normal 92 2 2" xfId="13201" xr:uid="{1E2C6144-BDB7-437D-BFD6-A603219751D3}"/>
    <cellStyle name="Normal 92 2 2 2" xfId="27434" xr:uid="{AAE53653-C957-4458-AA30-D07975DE2576}"/>
    <cellStyle name="Normal 92 2 3" xfId="19261" xr:uid="{7D112AA5-8FF7-495D-BABE-09DC06B79152}"/>
    <cellStyle name="Normal 92 3" xfId="10282" xr:uid="{38F62438-777B-413B-B401-F26DC3CA64AF}"/>
    <cellStyle name="Normal 92 3 2" xfId="24522" xr:uid="{C5FFE73B-5895-47AE-8258-92583A54766B}"/>
    <cellStyle name="Normal 92 4" xfId="16315" xr:uid="{06C64A46-925B-4A46-A422-592775F62C4B}"/>
    <cellStyle name="Normal 92 5" xfId="31883" xr:uid="{40F7E645-8AB3-4FC5-A94F-F3C0D6E03D8D}"/>
    <cellStyle name="Normal 93" xfId="3925" xr:uid="{9704BCC6-CBFE-4F20-B686-0E11C8558FDA}"/>
    <cellStyle name="Normal 93 2" xfId="7495" xr:uid="{6F9A1CD4-06DE-43D5-A7D8-036B47D8AD90}"/>
    <cellStyle name="Normal 93 2 2" xfId="13745" xr:uid="{8A3D5248-B02D-4B37-A69E-4CC249F2FFE1}"/>
    <cellStyle name="Normal 93 2 2 2" xfId="27978" xr:uid="{7CA82B68-F735-48B6-9187-ED0944084DB0}"/>
    <cellStyle name="Normal 93 2 3" xfId="19805" xr:uid="{75F19DC6-5890-4190-ABE7-A6942600606F}"/>
    <cellStyle name="Normal 93 3" xfId="10826" xr:uid="{EB79DCAD-8EAF-479A-9F3F-9F039E8E1946}"/>
    <cellStyle name="Normal 93 3 2" xfId="25061" xr:uid="{76A0DDC9-0857-4E4F-B029-A1E3014D5B12}"/>
    <cellStyle name="Normal 93 4" xfId="16853" xr:uid="{3D082541-422A-4262-8B22-A2A650E5AC09}"/>
    <cellStyle name="Normal 93 5" xfId="31884" xr:uid="{2EF24214-E1FE-4F1B-A390-876CE9BAA022}"/>
    <cellStyle name="Normal 94" xfId="5261" xr:uid="{03AC094D-D853-43F6-BFF5-0C0D5B6FFDFE}"/>
    <cellStyle name="Normal 94 2" xfId="31885" xr:uid="{F937CD82-1F6B-4B71-B31A-6E9FD643A6C8}"/>
    <cellStyle name="Normal 95" xfId="5852" xr:uid="{9845C5A3-C485-4C33-8951-130FD786DFF9}"/>
    <cellStyle name="Normal 95 2" xfId="31886" xr:uid="{CE397F03-0304-4D10-9146-C6D59F30484C}"/>
    <cellStyle name="Normal 96" xfId="7788" xr:uid="{E68E46CE-4EE3-439B-9DCB-C035E3FA15FF}"/>
    <cellStyle name="Normal 96 2" xfId="31887" xr:uid="{DCAA3DAD-DB0D-416E-8642-64B1A4A695C1}"/>
    <cellStyle name="Normal 97" xfId="4469" xr:uid="{37F33069-706C-47FB-8C40-0C250F90C7D7}"/>
    <cellStyle name="Normal 97 2" xfId="11372" xr:uid="{9750CD20-6C65-43DD-A6C0-878B25173929}"/>
    <cellStyle name="Normal 97 2 2" xfId="25605" xr:uid="{E6C8B182-42EB-4ED0-AA56-F702831AFA55}"/>
    <cellStyle name="Normal 97 3" xfId="17397" xr:uid="{23082AED-1E8A-451B-ACDE-E9EF55607655}"/>
    <cellStyle name="Normal 97 4" xfId="31888" xr:uid="{866BDA70-F8BC-4A10-A95D-2301DCD64271}"/>
    <cellStyle name="Normal 98" xfId="4650" xr:uid="{958B1F2F-DE28-43C9-A2AA-C9356AB3CDBB}"/>
    <cellStyle name="Normal 98 2" xfId="11533" xr:uid="{59C4B108-DACC-4E69-A5AE-0CEA3BC8339D}"/>
    <cellStyle name="Normal 98 2 2" xfId="25766" xr:uid="{AFD2827D-4258-45BC-81B3-45A73990B118}"/>
    <cellStyle name="Normal 98 3" xfId="17578" xr:uid="{831023CD-2339-428D-AEE1-B3F8B871EC55}"/>
    <cellStyle name="Normal 98 4" xfId="31889" xr:uid="{8EE23A20-9082-412E-9F42-244F8C05BFF2}"/>
    <cellStyle name="Normal 99" xfId="5791" xr:uid="{3C228130-37E0-4769-9227-492718783020}"/>
    <cellStyle name="Normal 99 2" xfId="12323" xr:uid="{17FCAD6D-E8C2-4CC3-B5A4-DD907443425C}"/>
    <cellStyle name="Normal 99 2 2" xfId="26556" xr:uid="{C51DB25C-9071-409A-8690-9F7369391BA3}"/>
    <cellStyle name="Normal 99 3" xfId="18378" xr:uid="{1924B403-B7FD-42FD-B267-C268F2655EAD}"/>
    <cellStyle name="Normal 99 4" xfId="31890" xr:uid="{C3A8C58A-B5FD-4E74-A979-ACF34C9C418D}"/>
    <cellStyle name="Note 1" xfId="31891" xr:uid="{EEC80F1F-DA07-4F4E-873F-2D0A622DB108}"/>
    <cellStyle name="Note 1 2" xfId="31892" xr:uid="{7225B58C-66D3-4981-B912-81B3A6012848}"/>
    <cellStyle name="Note 1 2 2" xfId="31893" xr:uid="{EE0F28CC-6E58-4F9E-A885-A4C48DA4356D}"/>
    <cellStyle name="Note 1 3" xfId="31894" xr:uid="{CAB08A9B-AD78-49A0-9BCA-C6415C7930E0}"/>
    <cellStyle name="Note 10" xfId="2512" xr:uid="{22D6083C-F731-4A05-B87B-29EDA872478F}"/>
    <cellStyle name="Note 10 2" xfId="6174" xr:uid="{4D73A33C-0604-4832-9690-E7C8DEDB813D}"/>
    <cellStyle name="Note 10 2 2" xfId="12428" xr:uid="{F284AE20-22F2-4948-8E93-136241EE06F8}"/>
    <cellStyle name="Note 10 2 2 2" xfId="26661" xr:uid="{D1BE8254-3AE3-4FDF-BAF8-61F65AF92ED0}"/>
    <cellStyle name="Note 10 2 3" xfId="18488" xr:uid="{75CF94B8-809F-4D8E-8156-497EB06C9B12}"/>
    <cellStyle name="Note 10 3" xfId="9505" xr:uid="{82E06FA9-927E-4E4C-835B-F80ECCF6C162}"/>
    <cellStyle name="Note 10 3 2" xfId="23745" xr:uid="{DD4A7C45-B103-4A2D-B55E-31E8A628B96F}"/>
    <cellStyle name="Note 10 4" xfId="15540" xr:uid="{8302154F-E8D9-4F28-97FC-6FE2E5B4FD42}"/>
    <cellStyle name="Note 10 5" xfId="31895" xr:uid="{36C2ABCE-D5B5-4F90-B740-B85B8978F954}"/>
    <cellStyle name="Note 11" xfId="2532" xr:uid="{F08F92B9-921B-4FC1-B20D-F4BE8345CC8F}"/>
    <cellStyle name="Note 11 2" xfId="6194" xr:uid="{B01837CA-7F50-4896-B8C7-D3599461953F}"/>
    <cellStyle name="Note 11 2 2" xfId="12448" xr:uid="{2B7F2616-12B1-48E1-BB50-55F53EA11EA4}"/>
    <cellStyle name="Note 11 2 2 2" xfId="26681" xr:uid="{E1FE1A98-8E0F-4A83-BCF2-53F562B1F9D4}"/>
    <cellStyle name="Note 11 2 3" xfId="18508" xr:uid="{72779BB8-0AE8-4480-8637-853C6A6A0C3C}"/>
    <cellStyle name="Note 11 3" xfId="9525" xr:uid="{BBEF7F27-8F05-493C-934C-887ADD24E649}"/>
    <cellStyle name="Note 11 3 2" xfId="23765" xr:uid="{313D10B4-0030-48B0-AE39-5776052727DE}"/>
    <cellStyle name="Note 11 4" xfId="15560" xr:uid="{41E09B16-91B0-464E-8E33-0C24F5DD11BD}"/>
    <cellStyle name="Note 11 5" xfId="31896" xr:uid="{8E4F98D2-A3FA-41C1-9B99-81F9C713C7B7}"/>
    <cellStyle name="Note 12" xfId="31897" xr:uid="{51FAE83E-A026-483D-A329-D9E89B7F3BE5}"/>
    <cellStyle name="Note 13" xfId="31898" xr:uid="{8F3C1239-AB99-4030-9C0F-AFF7DEC2B6B3}"/>
    <cellStyle name="Note 14" xfId="31899" xr:uid="{BC60A43A-CDE8-45B9-8258-B5E7C6070A2B}"/>
    <cellStyle name="Note 15" xfId="31900" xr:uid="{0D56E246-0C2F-47CA-BECE-996AC2E458EC}"/>
    <cellStyle name="Note 16" xfId="31901" xr:uid="{0353AD5D-896F-4D8A-AE0D-C538FEE882F5}"/>
    <cellStyle name="Note 17" xfId="31902" xr:uid="{012E1108-4E35-497A-9471-D4163B21CA2E}"/>
    <cellStyle name="Note 18" xfId="31903" xr:uid="{A482932C-C172-4936-AEC5-51F661F23779}"/>
    <cellStyle name="Note 19" xfId="31904" xr:uid="{862E65A3-1C41-45D8-9E95-FBBAD8F66FC1}"/>
    <cellStyle name="Note 2" xfId="234" xr:uid="{EB4DDB04-5F26-414E-8E28-6A8A74F7CF24}"/>
    <cellStyle name="Note 2 10" xfId="2826" xr:uid="{58DE07DB-269E-449B-BA4C-1C65F9BEE5A5}"/>
    <cellStyle name="Note 2 10 2" xfId="6476" xr:uid="{163976AB-1886-4A16-9143-D8FC7FC1C356}"/>
    <cellStyle name="Note 2 10 2 2" xfId="12726" xr:uid="{54245F5B-FC8D-4FF6-9D84-9312EE768FA5}"/>
    <cellStyle name="Note 2 10 2 2 2" xfId="26959" xr:uid="{F7D67D63-4FD0-4290-BE10-4B4CBAC6A496}"/>
    <cellStyle name="Note 2 10 2 3" xfId="18786" xr:uid="{99293112-3709-4553-BBD3-85EA3EBB04AB}"/>
    <cellStyle name="Note 2 10 3" xfId="9807" xr:uid="{5748CCC0-35A6-4786-B8F8-37D8DFA6D1A4}"/>
    <cellStyle name="Note 2 10 3 2" xfId="24047" xr:uid="{93C914D6-5F20-4F2F-ABB1-53889F503FC9}"/>
    <cellStyle name="Note 2 10 4" xfId="15840" xr:uid="{46E52BED-755C-4610-88F8-7DE1148CA4BA}"/>
    <cellStyle name="Note 2 11" xfId="3071" xr:uid="{2D2BCE28-D772-41C3-9437-36E095800D25}"/>
    <cellStyle name="Note 2 11 2" xfId="6721" xr:uid="{058F5200-1362-4DE6-8B64-F958A99D612E}"/>
    <cellStyle name="Note 2 11 2 2" xfId="12971" xr:uid="{54703CBD-C345-4436-B2A1-4459EFE8AEED}"/>
    <cellStyle name="Note 2 11 2 2 2" xfId="27204" xr:uid="{C727477B-EC76-43F4-A537-6BAC07B68C6F}"/>
    <cellStyle name="Note 2 11 2 3" xfId="19031" xr:uid="{C228FB7D-2DE7-4BA6-8FE3-42177515A58F}"/>
    <cellStyle name="Note 2 11 3" xfId="10052" xr:uid="{D9FF000B-EAFD-49EA-9657-0488A63B0D88}"/>
    <cellStyle name="Note 2 11 3 2" xfId="24292" xr:uid="{21E7C754-BD75-499A-83D9-5A24CD8E74E8}"/>
    <cellStyle name="Note 2 11 4" xfId="16085" xr:uid="{B95533C5-5597-4E5A-BC5D-89B254D22A9B}"/>
    <cellStyle name="Note 2 12" xfId="5268" xr:uid="{5B0274B9-1793-45C8-87FB-EB40FEDF54B1}"/>
    <cellStyle name="Note 2 12 2" xfId="8712" xr:uid="{8FC1782A-C91E-4FC2-A1C8-ED0D260F7DE2}"/>
    <cellStyle name="Note 2 12 2 2" xfId="22956" xr:uid="{8D39E2E2-AB38-4743-AD2E-7356EC71701A}"/>
    <cellStyle name="Note 2 12 3" xfId="14737" xr:uid="{A1BF8F9E-B38C-49A6-9CB0-976EE71BD0CE}"/>
    <cellStyle name="Note 2 13" xfId="1475" xr:uid="{F0916595-EBD2-4E63-A2A6-EDDB278AF1A8}"/>
    <cellStyle name="Note 2 14" xfId="32247" xr:uid="{C3BA11C6-035C-472C-BE1A-BDD3367870B3}"/>
    <cellStyle name="Note 2 15" xfId="32266" xr:uid="{6FF6F6CF-AD7D-452A-86D7-7B625DE6DB44}"/>
    <cellStyle name="Note 2 2" xfId="414" xr:uid="{4449F8BD-9CB9-41AB-8FB9-77931CA01B6B}"/>
    <cellStyle name="Note 2 2 10" xfId="32248" xr:uid="{E254AF7D-6791-470A-B0F5-1BE5CD0261E9}"/>
    <cellStyle name="Note 2 2 11" xfId="32267" xr:uid="{D9436B03-BE67-477A-A2F8-51DFC12E617F}"/>
    <cellStyle name="Note 2 2 2" xfId="1049" xr:uid="{60EA668D-A241-43D8-AC6A-19826B7396FC}"/>
    <cellStyle name="Note 2 2 2 2" xfId="1363" xr:uid="{8ACC4158-9AC3-4598-AE7B-A3AD59F54889}"/>
    <cellStyle name="Note 2 2 2 2 2" xfId="5682" xr:uid="{39C55DFE-E866-4E8C-91CD-99D6A8BABAE5}"/>
    <cellStyle name="Note 2 2 2 2 2 2" xfId="12233" xr:uid="{7642B830-B4D7-4CF5-B234-9DBBA33A589D}"/>
    <cellStyle name="Note 2 2 2 2 2 2 2" xfId="26466" xr:uid="{49808AD9-7CEB-4F08-8ED5-7BBAC038C462}"/>
    <cellStyle name="Note 2 2 2 2 2 3" xfId="18288" xr:uid="{5C637D7E-EDC5-4598-AA48-2462685AC112}"/>
    <cellStyle name="Note 2 2 2 2 3" xfId="9043" xr:uid="{351E3A64-8559-40EC-8915-CF9EDF02A1CB}"/>
    <cellStyle name="Note 2 2 2 2 3 2" xfId="23287" xr:uid="{F1FB7619-0869-481E-A210-9A56B82139C2}"/>
    <cellStyle name="Note 2 2 2 2 4" xfId="8321" xr:uid="{2BA9F44A-5653-43DE-B6DB-40C43AE5E716}"/>
    <cellStyle name="Note 2 2 2 2 5" xfId="1922" xr:uid="{464EBF88-BFA2-41B7-BD14-22AC4009C21F}"/>
    <cellStyle name="Note 2 2 2 3" xfId="1271" xr:uid="{2995804D-670B-4B34-BC8E-BEE438F006AF}"/>
    <cellStyle name="Note 2 2 2 3 2" xfId="2352" xr:uid="{EEF67224-F1C8-4C99-B39D-EFC61274A0B7}"/>
    <cellStyle name="Note 2 2 2 4" xfId="2691" xr:uid="{1683A65F-C02D-4BAC-B2D4-FE64F9220A3F}"/>
    <cellStyle name="Note 2 2 2 4 2" xfId="6351" xr:uid="{584518DE-25AA-4765-BCDC-9C2F58FF7EB5}"/>
    <cellStyle name="Note 2 2 2 4 2 2" xfId="12603" xr:uid="{A841DCBE-8E50-49C5-8A11-AA16A4EF5BAF}"/>
    <cellStyle name="Note 2 2 2 4 2 2 2" xfId="26836" xr:uid="{2806B560-8801-40A8-A68A-00B87D708F6E}"/>
    <cellStyle name="Note 2 2 2 4 2 3" xfId="18663" xr:uid="{2A3364F4-E888-489D-B065-223CA37D8DB9}"/>
    <cellStyle name="Note 2 2 2 4 3" xfId="9682" xr:uid="{D3A08DE2-96D7-4ED6-A4D2-B0E4976CEFD5}"/>
    <cellStyle name="Note 2 2 2 4 3 2" xfId="23922" xr:uid="{9625EA72-95F7-4568-9CE5-EEA7E8D50278}"/>
    <cellStyle name="Note 2 2 2 4 4" xfId="15715" xr:uid="{86AA9E96-37A9-4B1E-8B70-A782EAD884BD}"/>
    <cellStyle name="Note 2 2 2 5" xfId="2961" xr:uid="{85EFB95A-3D9E-45CF-8928-A9561C316723}"/>
    <cellStyle name="Note 2 2 2 5 2" xfId="6611" xr:uid="{20072A33-C4A6-4177-A57C-10A94F449696}"/>
    <cellStyle name="Note 2 2 2 5 2 2" xfId="12861" xr:uid="{C22EA7E1-4414-4EFB-89C5-167DAB6C5F86}"/>
    <cellStyle name="Note 2 2 2 5 2 2 2" xfId="27094" xr:uid="{7D31D1FA-2CBB-4F39-BA1D-903DC9371D08}"/>
    <cellStyle name="Note 2 2 2 5 2 3" xfId="18921" xr:uid="{FD90A2E5-2FCD-47C1-A56D-8A4972CA67B6}"/>
    <cellStyle name="Note 2 2 2 5 3" xfId="9942" xr:uid="{1E725DF7-9E69-4DCD-A44A-4A5DE5ECD248}"/>
    <cellStyle name="Note 2 2 2 5 3 2" xfId="24182" xr:uid="{36DA60C3-1B58-477B-8AE9-75E83703529A}"/>
    <cellStyle name="Note 2 2 2 5 4" xfId="15975" xr:uid="{A9BB8E80-9028-4157-9923-4B48C06320E6}"/>
    <cellStyle name="Note 2 2 2 6" xfId="3206" xr:uid="{B68E188C-5468-4638-806D-220D8BB90F22}"/>
    <cellStyle name="Note 2 2 2 6 2" xfId="6856" xr:uid="{06F56692-82A6-4C96-8320-CDB19427159A}"/>
    <cellStyle name="Note 2 2 2 6 2 2" xfId="13106" xr:uid="{27E1FE57-DADC-4741-9625-CB916D59A805}"/>
    <cellStyle name="Note 2 2 2 6 2 2 2" xfId="27339" xr:uid="{EB65D4FE-6C9B-41E2-AEF6-9A8A3D88A8AE}"/>
    <cellStyle name="Note 2 2 2 6 2 3" xfId="19166" xr:uid="{AC94533D-E9E2-4F05-A8D0-36CB71E2F710}"/>
    <cellStyle name="Note 2 2 2 6 3" xfId="10187" xr:uid="{82DBEA1E-B383-47C5-8DC4-CF85150CDCDD}"/>
    <cellStyle name="Note 2 2 2 6 3 2" xfId="24427" xr:uid="{87C8063A-56EA-4001-9A8B-86B00509D71E}"/>
    <cellStyle name="Note 2 2 2 6 4" xfId="16220" xr:uid="{DF976A3A-77E2-45E9-8379-5F180B5FE049}"/>
    <cellStyle name="Note 2 2 2 7" xfId="5398" xr:uid="{D349A0FC-FB83-4619-B69F-64607E7C74BB}"/>
    <cellStyle name="Note 2 2 2 7 2" xfId="8788" xr:uid="{AF2DED45-D846-4DBD-959A-E6F90DD1C5DF}"/>
    <cellStyle name="Note 2 2 2 7 2 2" xfId="23032" xr:uid="{53044F10-6ECC-4F67-A6D7-82AAA2E67AC6}"/>
    <cellStyle name="Note 2 2 2 7 3" xfId="14813" xr:uid="{4A2B8597-8078-4732-AAA4-BC03F2366C11}"/>
    <cellStyle name="Note 2 2 2 8" xfId="1607" xr:uid="{7BEB503C-6F87-4CC9-8979-4E9EB27DDC05}"/>
    <cellStyle name="Note 2 2 3" xfId="1296" xr:uid="{2C157D39-F89D-4E7A-B0EF-EF79445E725C}"/>
    <cellStyle name="Note 2 2 3 2" xfId="5586" xr:uid="{AB06859F-A2C8-42C3-8F1C-D9E9F1FDF490}"/>
    <cellStyle name="Note 2 2 3 2 2" xfId="12167" xr:uid="{21A7D151-BB4F-4AF8-B7E6-E64C736222D9}"/>
    <cellStyle name="Note 2 2 3 2 2 2" xfId="26400" xr:uid="{B37A615C-F5EF-4AA4-BCFE-76FBF8F29954}"/>
    <cellStyle name="Note 2 2 3 2 3" xfId="18221" xr:uid="{06FB63FC-5684-4910-8C75-6B437E065A8B}"/>
    <cellStyle name="Note 2 2 3 3" xfId="8953" xr:uid="{5716BA19-628E-4EF7-83C1-E67C9C9B8CA9}"/>
    <cellStyle name="Note 2 2 3 3 2" xfId="23197" xr:uid="{F493B11A-6A47-486E-A386-7E46E3B8A513}"/>
    <cellStyle name="Note 2 2 3 4" xfId="8689" xr:uid="{F834EAAB-74F4-4BA6-9A55-4F213CA44F4F}"/>
    <cellStyle name="Note 2 2 3 5" xfId="1810" xr:uid="{C2E97C19-6B64-46AB-808F-1ABE147D8C85}"/>
    <cellStyle name="Note 2 2 3 6" xfId="31907" xr:uid="{3F0F2A00-0E6B-43BC-B34E-84D255B7C472}"/>
    <cellStyle name="Note 2 2 4" xfId="1264" xr:uid="{FE1B6419-C979-4F3B-B628-A88118EDD15B}"/>
    <cellStyle name="Note 2 2 4 2" xfId="2146" xr:uid="{2F9266CB-B7CB-4EDE-AF7E-7EDAB241439B}"/>
    <cellStyle name="Note 2 2 4 3" xfId="31908" xr:uid="{06135BFD-760D-43D4-A657-4D187F0D606F}"/>
    <cellStyle name="Note 2 2 5" xfId="2602" xr:uid="{663F08FB-0AC0-459F-9DA7-031003943371}"/>
    <cellStyle name="Note 2 2 5 2" xfId="6263" xr:uid="{9DF322CD-6AC0-4393-A586-D577473E7D07}"/>
    <cellStyle name="Note 2 2 5 2 2" xfId="12515" xr:uid="{0E8A6FCE-111C-4CD9-AA26-6CEE68724B62}"/>
    <cellStyle name="Note 2 2 5 2 2 2" xfId="26748" xr:uid="{688ABA03-535D-4EC5-A11A-70CE7062C72F}"/>
    <cellStyle name="Note 2 2 5 2 3" xfId="18575" xr:uid="{EEA7E457-057A-44C5-B07A-F81F433E1255}"/>
    <cellStyle name="Note 2 2 5 3" xfId="9594" xr:uid="{2CDEF73A-1005-493D-84DE-CF516E8757E9}"/>
    <cellStyle name="Note 2 2 5 3 2" xfId="23834" xr:uid="{C5E06767-7C40-4325-8E4E-3BFC1241FC97}"/>
    <cellStyle name="Note 2 2 5 4" xfId="15628" xr:uid="{45241DB1-AF1C-4639-8A20-1FE7D0023C02}"/>
    <cellStyle name="Note 2 2 5 5" xfId="31906" xr:uid="{8C0DE030-6150-4A35-87A8-7DB57F272F45}"/>
    <cellStyle name="Note 2 2 6" xfId="2873" xr:uid="{88319FC8-292B-42D3-8D46-8DC135742E27}"/>
    <cellStyle name="Note 2 2 6 2" xfId="6523" xr:uid="{28F2E60A-5768-49F8-B86D-0742510BC0CC}"/>
    <cellStyle name="Note 2 2 6 2 2" xfId="12773" xr:uid="{E82D42D6-5768-4443-8C51-9020CA657C94}"/>
    <cellStyle name="Note 2 2 6 2 2 2" xfId="27006" xr:uid="{37F5A3E9-F5FF-4349-9FA8-69CE5A0C8ED2}"/>
    <cellStyle name="Note 2 2 6 2 3" xfId="18833" xr:uid="{92B3426E-522E-4367-B142-B30D9CB75930}"/>
    <cellStyle name="Note 2 2 6 3" xfId="9854" xr:uid="{E78065B3-853D-43A9-90A6-A13EAAF91E5A}"/>
    <cellStyle name="Note 2 2 6 3 2" xfId="24094" xr:uid="{822221C4-5CF1-46F5-A382-2D6F1E27FD2D}"/>
    <cellStyle name="Note 2 2 6 4" xfId="15887" xr:uid="{F2FC0000-E192-47D6-B658-A117DAD80574}"/>
    <cellStyle name="Note 2 2 6 5" xfId="32123" xr:uid="{398336B7-A6E0-4C28-B9B6-CDB6DB5F4DF0}"/>
    <cellStyle name="Note 2 2 7" xfId="3118" xr:uid="{820D08EE-5323-419C-925F-56AC2BF4EB72}"/>
    <cellStyle name="Note 2 2 7 2" xfId="6768" xr:uid="{E16194A6-F9D2-4310-9B1D-171BB6B11A8D}"/>
    <cellStyle name="Note 2 2 7 2 2" xfId="13018" xr:uid="{6E4F06C3-9EFA-4983-BAAE-7B28D15FEBF0}"/>
    <cellStyle name="Note 2 2 7 2 2 2" xfId="27251" xr:uid="{DE3F5CF0-A64E-4499-9F73-86B5B406511A}"/>
    <cellStyle name="Note 2 2 7 2 3" xfId="19078" xr:uid="{FC080CE4-3E0E-411E-B95B-026D27353BDE}"/>
    <cellStyle name="Note 2 2 7 3" xfId="10099" xr:uid="{8A1D7F23-6C43-4A1B-AD89-CAAFB9BFB642}"/>
    <cellStyle name="Note 2 2 7 3 2" xfId="24339" xr:uid="{0E92FA57-4629-4045-B15E-37289BF443AB}"/>
    <cellStyle name="Note 2 2 7 4" xfId="16132" xr:uid="{540DBBAA-EF93-4EFE-A678-97059829D140}"/>
    <cellStyle name="Note 2 2 8" xfId="5294" xr:uid="{F1644732-9584-4E2B-AA58-655E504B749A}"/>
    <cellStyle name="Note 2 2 8 2" xfId="8732" xr:uid="{1998205F-43AE-4427-BD54-BC6FF1D14575}"/>
    <cellStyle name="Note 2 2 8 2 2" xfId="22976" xr:uid="{DB39FA83-03D4-4D11-B7AC-9273EB7FE865}"/>
    <cellStyle name="Note 2 2 8 3" xfId="14755" xr:uid="{8FE80050-E3AB-4CD0-A0A6-98CF9C75D731}"/>
    <cellStyle name="Note 2 2 9" xfId="1502" xr:uid="{7B30A179-DA25-4E1D-9B43-CC250AE46D58}"/>
    <cellStyle name="Note 2 3" xfId="518" xr:uid="{B59E3FE9-0BF0-4FB5-971B-948DB10EF0D5}"/>
    <cellStyle name="Note 2 3 10" xfId="4693" xr:uid="{249F45A7-54B7-49B1-B67D-CEAB647A6D20}"/>
    <cellStyle name="Note 2 3 10 2" xfId="11575" xr:uid="{9C87F9A6-811E-4720-A694-D71DB4BD9F0B}"/>
    <cellStyle name="Note 2 3 10 2 2" xfId="25808" xr:uid="{D012BF7C-B2C7-4D86-A589-D825BEDDA20E}"/>
    <cellStyle name="Note 2 3 10 3" xfId="17621" xr:uid="{4C9FD199-D801-4F1D-AA7D-8ACD5E1A2502}"/>
    <cellStyle name="Note 2 3 11" xfId="8185" xr:uid="{302C91E6-61A1-4998-92DD-0D66A242D630}"/>
    <cellStyle name="Note 2 3 11 2" xfId="22455" xr:uid="{AD1830B1-49F6-4E1E-AE2F-788C67B99120}"/>
    <cellStyle name="Note 2 3 12" xfId="1577" xr:uid="{7D2EA60F-C457-4AA0-9E70-22B88C397764}"/>
    <cellStyle name="Note 2 3 12 2" xfId="20338" xr:uid="{26DA51FC-B2B2-4A19-B356-5A1393CF4BA8}"/>
    <cellStyle name="Note 2 3 12 3" xfId="14237" xr:uid="{C283FC76-A3CC-48DD-8F49-4F185A43A5D6}"/>
    <cellStyle name="Note 2 3 2" xfId="1878" xr:uid="{80FEDAC7-4573-406B-BC93-5B7BF2F64FB6}"/>
    <cellStyle name="Note 2 3 2 2" xfId="5638" xr:uid="{5DECDE1E-3220-4858-90D0-0BE4C7F349FC}"/>
    <cellStyle name="Note 2 3 2 2 2" xfId="12200" xr:uid="{72AC4405-2696-4E5A-BC2D-02AC921751D6}"/>
    <cellStyle name="Note 2 3 2 2 2 2" xfId="26433" xr:uid="{69E38002-B23A-4EF3-8C80-EBD5EED26C49}"/>
    <cellStyle name="Note 2 3 2 2 3" xfId="18255" xr:uid="{96A85372-71EF-4706-939F-FDB80696DC9A}"/>
    <cellStyle name="Note 2 3 2 3" xfId="8999" xr:uid="{01CF0818-3D0E-41A3-9556-F3B8DAA88C79}"/>
    <cellStyle name="Note 2 3 2 3 2" xfId="23243" xr:uid="{FB85C9ED-2476-4B7B-8787-9C9C3A4AE1C3}"/>
    <cellStyle name="Note 2 3 2 4" xfId="15014" xr:uid="{B8C48C10-5D91-4604-B6A2-C6685444AA01}"/>
    <cellStyle name="Note 2 3 2 5" xfId="31909" xr:uid="{F584ADC1-4980-456A-8F20-64AFCB837F0C}"/>
    <cellStyle name="Note 2 3 3" xfId="2186" xr:uid="{D3D795EC-B9B5-4670-9972-6C5678F23CA5}"/>
    <cellStyle name="Note 2 3 3 2" xfId="5871" xr:uid="{9F496FEF-06A9-4EC1-9EE2-2075497D98BC}"/>
    <cellStyle name="Note 2 3 3 2 2" xfId="12378" xr:uid="{2CF65BEF-C522-4DE7-B31B-9767D2031A09}"/>
    <cellStyle name="Note 2 3 3 2 2 2" xfId="26611" xr:uid="{7CCF2559-6965-4C88-B412-B8D49A00C48F}"/>
    <cellStyle name="Note 2 3 3 2 3" xfId="18436" xr:uid="{D29D60BC-D617-456B-9818-56956A2C5B55}"/>
    <cellStyle name="Note 2 3 3 3" xfId="9209" xr:uid="{799C5C19-67C8-4546-8695-4EE14592006C}"/>
    <cellStyle name="Note 2 3 3 3 2" xfId="23450" xr:uid="{F53CBA33-6F3C-4E36-A5B1-FD18033CF526}"/>
    <cellStyle name="Note 2 3 3 4" xfId="15221" xr:uid="{B452FEF6-BB0A-443E-BA71-97DF60F06908}"/>
    <cellStyle name="Note 2 3 4" xfId="2644" xr:uid="{199FF1E7-0D5C-4E22-BEBA-8CCD8C283A4E}"/>
    <cellStyle name="Note 2 3 4 2" xfId="6304" xr:uid="{E0167C92-4DEE-406D-A7CD-3167E7102ED6}"/>
    <cellStyle name="Note 2 3 4 2 2" xfId="12556" xr:uid="{7F367303-52B9-4091-9F80-16032F7D74BE}"/>
    <cellStyle name="Note 2 3 4 2 2 2" xfId="26789" xr:uid="{178A7C0D-DD32-414C-949B-3BA02665C5F4}"/>
    <cellStyle name="Note 2 3 4 2 3" xfId="18616" xr:uid="{4AEA1506-2015-4075-BB98-BDBB162E6952}"/>
    <cellStyle name="Note 2 3 4 3" xfId="9635" xr:uid="{BEF89364-552F-4577-BC6D-C2C001C85B3C}"/>
    <cellStyle name="Note 2 3 4 3 2" xfId="23875" xr:uid="{E543792A-D5F2-4668-9370-6BBFE5EED534}"/>
    <cellStyle name="Note 2 3 4 4" xfId="15668" xr:uid="{53146787-8FAC-4A71-BC2F-8BC5F149D0E0}"/>
    <cellStyle name="Note 2 3 5" xfId="2914" xr:uid="{7AF137F8-C843-4085-80B1-33C262F9EBF7}"/>
    <cellStyle name="Note 2 3 5 2" xfId="6564" xr:uid="{DF213E08-968D-4399-8177-370871328A5B}"/>
    <cellStyle name="Note 2 3 5 2 2" xfId="12814" xr:uid="{223302CC-1FD3-44C5-A8F7-59D96A4E3E8B}"/>
    <cellStyle name="Note 2 3 5 2 2 2" xfId="27047" xr:uid="{B659A06F-9816-469F-AF38-89096E187F82}"/>
    <cellStyle name="Note 2 3 5 2 3" xfId="18874" xr:uid="{47D10206-F5A0-481C-8BBE-EFCDAC836B7A}"/>
    <cellStyle name="Note 2 3 5 3" xfId="9895" xr:uid="{862A6EDF-9076-434D-BCAD-95EDC0AE1DB5}"/>
    <cellStyle name="Note 2 3 5 3 2" xfId="24135" xr:uid="{4793155D-4263-408F-A3BE-B87D782C7280}"/>
    <cellStyle name="Note 2 3 5 4" xfId="15928" xr:uid="{D795B65A-A26D-48D9-82F6-A7AFCB4012F8}"/>
    <cellStyle name="Note 2 3 6" xfId="3159" xr:uid="{D74CDCC1-EED6-42C5-87AB-347DFB171998}"/>
    <cellStyle name="Note 2 3 6 2" xfId="6809" xr:uid="{6DD5AD22-A572-4829-A9A0-9BA4C3584444}"/>
    <cellStyle name="Note 2 3 6 2 2" xfId="13059" xr:uid="{FC6673A7-C059-4451-A0D2-E8A4D06EB6D1}"/>
    <cellStyle name="Note 2 3 6 2 2 2" xfId="27292" xr:uid="{B54F683A-DF09-484B-AF7C-A78CC94F65C6}"/>
    <cellStyle name="Note 2 3 6 2 3" xfId="19119" xr:uid="{2071EC0D-A886-4276-A7F1-621932DFAF5B}"/>
    <cellStyle name="Note 2 3 6 3" xfId="10140" xr:uid="{4A594BA9-358A-4F45-9D90-38DE97DA7D59}"/>
    <cellStyle name="Note 2 3 6 3 2" xfId="24380" xr:uid="{130BC4A5-5908-4B8F-A989-9C9A9467EC74}"/>
    <cellStyle name="Note 2 3 6 4" xfId="16173" xr:uid="{FD1F78BF-DD1E-4103-B495-6E739A60D3A6}"/>
    <cellStyle name="Note 2 3 7" xfId="3429" xr:uid="{7649BC59-BDFF-48C5-B462-3753BC4DC902}"/>
    <cellStyle name="Note 2 3 7 2" xfId="7063" xr:uid="{A06868EE-6F4C-4978-B20A-59A3AB73E039}"/>
    <cellStyle name="Note 2 3 7 2 2" xfId="13313" xr:uid="{0044E936-F872-4708-8F42-54313C62A3D1}"/>
    <cellStyle name="Note 2 3 7 2 2 2" xfId="27546" xr:uid="{D7424B43-AAD5-450B-B997-EB2AC46D367B}"/>
    <cellStyle name="Note 2 3 7 2 3" xfId="19373" xr:uid="{2B9A689C-8172-403E-B1F5-F411E4C3ACE2}"/>
    <cellStyle name="Note 2 3 7 3" xfId="10395" xr:uid="{DD35EB64-90E9-4552-BDFB-59A7E6F1CBEE}"/>
    <cellStyle name="Note 2 3 7 3 2" xfId="24634" xr:uid="{101A6B37-6960-4584-A13F-17035CD1286D}"/>
    <cellStyle name="Note 2 3 7 4" xfId="16426" xr:uid="{715A3C8A-D183-4D85-9B6F-444E3AAB4663}"/>
    <cellStyle name="Note 2 3 8" xfId="4039" xr:uid="{E72F0F34-B8FF-4A7A-9366-72B149C1D92D}"/>
    <cellStyle name="Note 2 3 8 2" xfId="7609" xr:uid="{E7FEFE63-5D2C-483D-9E1A-F8C0C46D3661}"/>
    <cellStyle name="Note 2 3 8 2 2" xfId="13859" xr:uid="{DCB76C8C-653C-407E-8D06-8C5A0194C307}"/>
    <cellStyle name="Note 2 3 8 2 2 2" xfId="28092" xr:uid="{5CD2EF18-63B6-4000-99EE-85AA0D544E9D}"/>
    <cellStyle name="Note 2 3 8 2 3" xfId="19919" xr:uid="{682220D5-98B6-438C-89B6-672BE810F4F6}"/>
    <cellStyle name="Note 2 3 8 3" xfId="10940" xr:uid="{742E58CF-85D1-45EA-857F-45122864C8D7}"/>
    <cellStyle name="Note 2 3 8 3 2" xfId="25175" xr:uid="{B215A952-DCB9-45C5-AC92-B03213BA409F}"/>
    <cellStyle name="Note 2 3 8 4" xfId="16967" xr:uid="{D21EE6BC-F7DC-4FC2-B4E8-6CBF659F2146}"/>
    <cellStyle name="Note 2 3 9" xfId="5368" xr:uid="{F5E0301F-8E9F-4C40-AFF2-F6ECC74F7A8C}"/>
    <cellStyle name="Note 2 3 9 2" xfId="8758" xr:uid="{3A030524-4869-4A8E-906E-CF99F5D1E0C8}"/>
    <cellStyle name="Note 2 3 9 2 2" xfId="23002" xr:uid="{6421ECE5-0931-4628-971C-0734732D6F2C}"/>
    <cellStyle name="Note 2 3 9 3" xfId="14783" xr:uid="{6E818EA1-0D47-4786-8BCB-4B870C36DBB7}"/>
    <cellStyle name="Note 2 4" xfId="910" xr:uid="{D2EB007D-EAA4-4D3B-A9E6-E7D6566270BB}"/>
    <cellStyle name="Note 2 4 10" xfId="32268" xr:uid="{B6787769-0D9F-4EEE-806D-44DAE3B89F2C}"/>
    <cellStyle name="Note 2 4 2" xfId="1058" xr:uid="{D8E214C6-B23B-4E29-B260-6D8DDCCE6C65}"/>
    <cellStyle name="Note 2 4 2 2" xfId="1371" xr:uid="{D434E4DD-E530-4ACF-AAAB-745FFB0ABB23}"/>
    <cellStyle name="Note 2 4 2 2 2" xfId="2357" xr:uid="{78A59623-FC09-49B6-8563-AD3A68BAF47F}"/>
    <cellStyle name="Note 2 4 2 3" xfId="1292" xr:uid="{C4F48DDE-C464-45D8-932A-2559F03955FF}"/>
    <cellStyle name="Note 2 4 2 3 2" xfId="8982" xr:uid="{9711EC2A-2D9A-453B-92E1-AD1FEA7EC842}"/>
    <cellStyle name="Note 2 4 2 3 2 2" xfId="23226" xr:uid="{7D776205-DFA7-44F0-9D80-B79CB7E23DC4}"/>
    <cellStyle name="Note 2 4 2 3 3" xfId="8041" xr:uid="{10117BF4-2671-48BF-94CB-D91DB65A9603}"/>
    <cellStyle name="Note 2 4 2 3 4" xfId="5619" xr:uid="{77DA14F5-22D2-44D8-965D-DD97CD12946F}"/>
    <cellStyle name="Note 2 4 2 4" xfId="1850" xr:uid="{032FF5F8-D715-47AD-881A-AEDF9492E138}"/>
    <cellStyle name="Note 2 4 2 5" xfId="31910" xr:uid="{C04F91F0-77D0-4A70-8CFA-9D7361D9DABC}"/>
    <cellStyle name="Note 2 4 3" xfId="1323" xr:uid="{F67E3463-0AD0-4FB2-8602-B554A4CAE1F1}"/>
    <cellStyle name="Note 2 4 3 2" xfId="2313" xr:uid="{BCF76FD1-2606-4C2A-9B1F-01306307591E}"/>
    <cellStyle name="Note 2 4 4" xfId="1306" xr:uid="{3D1932EB-E27C-42EA-8AC9-58758ADFB6C6}"/>
    <cellStyle name="Note 2 4 4 2" xfId="6288" xr:uid="{454CA779-7CA6-4B2F-8F02-8FCFB21CE019}"/>
    <cellStyle name="Note 2 4 4 2 2" xfId="12540" xr:uid="{6130F843-634D-4A23-AB4C-12605954440B}"/>
    <cellStyle name="Note 2 4 4 2 2 2" xfId="26773" xr:uid="{69F5D9CB-462A-4427-8332-C771428F7704}"/>
    <cellStyle name="Note 2 4 4 2 3" xfId="18600" xr:uid="{F17FBB87-6AB5-476A-88AC-3FAE144FBCEB}"/>
    <cellStyle name="Note 2 4 4 3" xfId="9619" xr:uid="{8FD384E9-8819-4821-9758-EBBF69D7B17D}"/>
    <cellStyle name="Note 2 4 4 3 2" xfId="23859" xr:uid="{F0E773B3-9CFE-4288-B850-21AA7380E627}"/>
    <cellStyle name="Note 2 4 4 4" xfId="8046" xr:uid="{9E0AB447-8BBD-46A0-A98D-7071A8B2EEF9}"/>
    <cellStyle name="Note 2 4 4 5" xfId="2628" xr:uid="{907600E6-807A-4C74-8557-A74A6AC282FE}"/>
    <cellStyle name="Note 2 4 5" xfId="2898" xr:uid="{1BC7F520-C7BE-499D-AAFD-1CAFC6F324DF}"/>
    <cellStyle name="Note 2 4 5 2" xfId="6548" xr:uid="{B98A5683-0C8C-4E1E-ACBD-5DDDE5292F8A}"/>
    <cellStyle name="Note 2 4 5 2 2" xfId="12798" xr:uid="{73E982B1-05E0-4D4D-9FDE-7EDA2D1ACCA4}"/>
    <cellStyle name="Note 2 4 5 2 2 2" xfId="27031" xr:uid="{200E19D3-76DF-40CE-AA67-B9809DE9AA41}"/>
    <cellStyle name="Note 2 4 5 2 3" xfId="18858" xr:uid="{BF1E6951-B162-4AC1-A678-BDAF1360386D}"/>
    <cellStyle name="Note 2 4 5 3" xfId="9879" xr:uid="{06F8EF88-66B9-42CA-B768-50BC126367DD}"/>
    <cellStyle name="Note 2 4 5 3 2" xfId="24119" xr:uid="{41973E6B-F23F-43A9-A1A2-B63C36D5497C}"/>
    <cellStyle name="Note 2 4 5 4" xfId="15912" xr:uid="{9F18BF16-A76D-4C12-ACB6-772B4DB48BCD}"/>
    <cellStyle name="Note 2 4 6" xfId="3143" xr:uid="{210F9BD8-BF7A-4991-9F98-9D105FF66DBE}"/>
    <cellStyle name="Note 2 4 6 2" xfId="6793" xr:uid="{B4BECEE4-0711-4B53-94BF-A69F0109C233}"/>
    <cellStyle name="Note 2 4 6 2 2" xfId="13043" xr:uid="{A9C7DB85-E814-435B-BD30-267AE0F2B413}"/>
    <cellStyle name="Note 2 4 6 2 2 2" xfId="27276" xr:uid="{ECBB623B-A133-46C8-9BB9-09EFB43F6E67}"/>
    <cellStyle name="Note 2 4 6 2 3" xfId="19103" xr:uid="{317B7538-0512-413D-856D-8BED25BE30FE}"/>
    <cellStyle name="Note 2 4 6 3" xfId="10124" xr:uid="{2AC3C2E1-14FA-4099-A2F0-14E1F6000662}"/>
    <cellStyle name="Note 2 4 6 3 2" xfId="24364" xr:uid="{EFCACE24-BF10-427A-ACAA-0FE01D917B74}"/>
    <cellStyle name="Note 2 4 6 4" xfId="16157" xr:uid="{0AE6D211-DA6F-48CF-AE8F-DAFEFDF38C1B}"/>
    <cellStyle name="Note 2 4 7" xfId="5338" xr:uid="{7C90149B-71F2-40DC-9358-E8D133371C02}"/>
    <cellStyle name="Note 2 4 7 2" xfId="8753" xr:uid="{B17E576A-4760-4E02-89E1-8A8D7B6BB3F1}"/>
    <cellStyle name="Note 2 4 7 2 2" xfId="22997" xr:uid="{3A357DB1-EFA1-43D3-8576-AAA6582FD6E7}"/>
    <cellStyle name="Note 2 4 7 3" xfId="14776" xr:uid="{3B0BAA84-10F8-4E3D-BBB7-C7B63A497FCE}"/>
    <cellStyle name="Note 2 4 8" xfId="1546" xr:uid="{FFA050B8-08C2-4072-8F87-0739DC1EDDE4}"/>
    <cellStyle name="Note 2 4 9" xfId="32249" xr:uid="{109F0CBC-F69A-401E-929B-0EDAC735FF4E}"/>
    <cellStyle name="Note 2 5" xfId="943" xr:uid="{248FDAD3-03DA-4A9B-99B1-4A28BB1F3594}"/>
    <cellStyle name="Note 2 5 2" xfId="1061" xr:uid="{3A275417-2B63-461C-9804-6A194D834DD1}"/>
    <cellStyle name="Note 2 5 2 2" xfId="1374" xr:uid="{A7D00217-E3E0-47FC-A4B0-021C06734051}"/>
    <cellStyle name="Note 2 5 2 2 2" xfId="8305" xr:uid="{6D668EB2-0E02-47FB-8A21-7818FFC7FC0C}"/>
    <cellStyle name="Note 2 5 2 3" xfId="1268" xr:uid="{E8ABE58B-07AD-4F28-B5CF-0E7638CBAED4}"/>
    <cellStyle name="Note 2 5 2 3 2" xfId="8126" xr:uid="{83698AAA-FA8C-4B12-80C2-C44F3C109AB4}"/>
    <cellStyle name="Note 2 5 2 4" xfId="2360" xr:uid="{1F65AA5D-A9B4-45BD-B03A-03E676C10FDE}"/>
    <cellStyle name="Note 2 5 2 5" xfId="31911" xr:uid="{AF8C3B1B-27D2-4BE9-88C1-B1369942C0DF}"/>
    <cellStyle name="Note 2 5 3" xfId="1326" xr:uid="{13A28DE8-87A1-4CFC-BC1B-4D6C5336FABC}"/>
    <cellStyle name="Note 2 5 3 2" xfId="2323" xr:uid="{889DB56C-31AD-44AB-A2EC-F88DC6B4F1D2}"/>
    <cellStyle name="Note 2 5 4" xfId="1319" xr:uid="{6982718C-55B2-47C1-9A8D-90A0BD6AA163}"/>
    <cellStyle name="Note 2 5 4 2" xfId="8909" xr:uid="{6233C2E6-DA0A-4566-8E22-E6D02AE73A6B}"/>
    <cellStyle name="Note 2 5 4 2 2" xfId="23153" xr:uid="{F03E3C37-D7F6-414B-9F6B-18A038B0A147}"/>
    <cellStyle name="Note 2 5 4 3" xfId="8601" xr:uid="{78C8769E-1C33-416B-B381-08E2F6B5A442}"/>
    <cellStyle name="Note 2 5 4 4" xfId="5541" xr:uid="{CBC1EA1F-AE40-4998-B364-5D868C5EA87F}"/>
    <cellStyle name="Note 2 5 5" xfId="1763" xr:uid="{2DDCE6A1-00DA-480B-9EDE-5BFE53E353DA}"/>
    <cellStyle name="Note 2 5 6" xfId="32250" xr:uid="{CA595A75-626F-402B-94F4-AE3FC72B40B3}"/>
    <cellStyle name="Note 2 5 7" xfId="32269" xr:uid="{CF80B8FD-A099-4461-A3E3-4CEE0761BCC2}"/>
    <cellStyle name="Note 2 6" xfId="1044" xr:uid="{8F612D41-D2EB-4075-BD2D-8FDAB086B84E}"/>
    <cellStyle name="Note 2 6 2" xfId="1358" xr:uid="{515CFE5A-0EAE-4BFF-992E-86F30E95B764}"/>
    <cellStyle name="Note 2 6 2 2" xfId="8084" xr:uid="{A48A66A0-D017-4AE9-8DA1-807361718160}"/>
    <cellStyle name="Note 2 6 3" xfId="1312" xr:uid="{CE405656-97E2-478C-BCC9-35C2FD237978}"/>
    <cellStyle name="Note 2 6 3 2" xfId="8446" xr:uid="{75BBFE31-D22C-435D-8518-8E6D214FE7F4}"/>
    <cellStyle name="Note 2 6 4" xfId="2347" xr:uid="{DD0AAF7A-3A8F-4F66-8C97-1EF91742BEE9}"/>
    <cellStyle name="Note 2 6 5" xfId="31905" xr:uid="{A344B95D-D37F-41A7-949A-4942C259D8AE}"/>
    <cellStyle name="Note 2 7" xfId="1311" xr:uid="{180AD051-56EB-4170-BCD6-0E1258CFF688}"/>
    <cellStyle name="Note 2 7 2" xfId="2096" xr:uid="{42634A2F-3145-4CCE-813E-8B94ADB7B561}"/>
    <cellStyle name="Note 2 8" xfId="1283" xr:uid="{017A286D-0B22-422B-83F8-70B20137815C}"/>
    <cellStyle name="Note 2 8 2" xfId="6216" xr:uid="{96B123B1-BCC7-44AA-B999-58F0D81CD152}"/>
    <cellStyle name="Note 2 8 2 2" xfId="12469" xr:uid="{C24DE4EE-F303-46DD-9CC5-2DFA507CA572}"/>
    <cellStyle name="Note 2 8 2 2 2" xfId="26702" xr:uid="{AA28080D-AAB5-4D24-AB35-61523841111E}"/>
    <cellStyle name="Note 2 8 2 3" xfId="18529" xr:uid="{873587B7-F76F-4436-9FCC-8DC8E6B16D06}"/>
    <cellStyle name="Note 2 8 3" xfId="9547" xr:uid="{8A56A8AD-9273-42A5-AB4C-C6D8B55AB8E6}"/>
    <cellStyle name="Note 2 8 3 2" xfId="23787" xr:uid="{70C30A83-85C8-4415-A0DD-CDF56A0FAC16}"/>
    <cellStyle name="Note 2 8 4" xfId="9162" xr:uid="{D4CCD351-647D-4667-9943-D2CD7E23BA65}"/>
    <cellStyle name="Note 2 8 5" xfId="2555" xr:uid="{211E6892-A1CB-439A-96EE-DDD073B720FC}"/>
    <cellStyle name="Note 2 9" xfId="2807" xr:uid="{1B979087-D9C8-4C06-97A6-A599B481AC40}"/>
    <cellStyle name="Note 2 9 2" xfId="6460" xr:uid="{1AAF984E-EE73-4B50-94D4-16BEB41979C2}"/>
    <cellStyle name="Note 2 9 2 2" xfId="12710" xr:uid="{C30BCBFE-9A26-43C3-B436-F3885D233DE7}"/>
    <cellStyle name="Note 2 9 2 2 2" xfId="26943" xr:uid="{8E60F8A1-28C2-491C-BDF8-9110FAFFE795}"/>
    <cellStyle name="Note 2 9 2 3" xfId="18770" xr:uid="{B3AE9A3D-C316-4726-9476-E933F98EC4BA}"/>
    <cellStyle name="Note 2 9 3" xfId="9791" xr:uid="{C3D97ACB-44A4-4FDE-BF14-2CA8E438D4C4}"/>
    <cellStyle name="Note 2 9 3 2" xfId="24031" xr:uid="{D9E64C22-5185-44FC-8B73-101A46E53C64}"/>
    <cellStyle name="Note 2 9 4" xfId="15824" xr:uid="{A97D2B35-F691-48DA-8AEC-0FA0CF81EBFE}"/>
    <cellStyle name="Note 20" xfId="31912" xr:uid="{0ED0929F-700E-466E-9578-EAAEDEC3DA6B}"/>
    <cellStyle name="Note 21" xfId="31913" xr:uid="{5D2CDD14-8354-4809-AB5F-30FA13B6FEC0}"/>
    <cellStyle name="Note 22" xfId="31914" xr:uid="{0C100584-8495-4AAB-9DAB-2F10E82F6308}"/>
    <cellStyle name="Note 23" xfId="1227" xr:uid="{47059E90-6341-4D9A-9BAF-3C17817AAF18}"/>
    <cellStyle name="Note 3" xfId="598" xr:uid="{8FB9065B-E36E-4442-B861-1F9B37BE8AD1}"/>
    <cellStyle name="Note 3 2" xfId="683" xr:uid="{82AC8A48-85D0-495A-B467-8E1295D0F7BF}"/>
    <cellStyle name="Note 3 2 2" xfId="31917" xr:uid="{3E168F6A-52AA-4ED0-BF59-1C9BBBE8D01F}"/>
    <cellStyle name="Note 3 2 3" xfId="31916" xr:uid="{121D5F73-8901-45B4-997A-4572FD83FD6D}"/>
    <cellStyle name="Note 3 3" xfId="837" xr:uid="{7665FE96-463C-47FB-B119-EA331A2AE774}"/>
    <cellStyle name="Note 3 4" xfId="979" xr:uid="{EDC656A0-097F-49A7-9294-1DA8CA17AD1C}"/>
    <cellStyle name="Note 3 4 2" xfId="31915" xr:uid="{D46B37E3-9204-4428-902F-2877F5213137}"/>
    <cellStyle name="Note 4" xfId="606" xr:uid="{0E85AB75-55F5-4F62-B810-94127C28CB06}"/>
    <cellStyle name="Note 4 10" xfId="31919" xr:uid="{3E300FFD-731E-4E33-AB7E-604D612FFB10}"/>
    <cellStyle name="Note 4 11" xfId="31918" xr:uid="{9814E551-CC5E-470B-B804-E244ED919F86}"/>
    <cellStyle name="Note 4 2" xfId="3474" xr:uid="{4D6CC5D9-B52D-48FF-9E04-F9B0DA679E5A}"/>
    <cellStyle name="Note 4 2 2" xfId="7108" xr:uid="{688DA67C-E48F-4074-83BB-A734024AF1DF}"/>
    <cellStyle name="Note 4 2 2 2" xfId="13358" xr:uid="{52FAA2B2-AA38-4C20-8DAE-43D572750DA0}"/>
    <cellStyle name="Note 4 2 2 2 2" xfId="27591" xr:uid="{C3777CA2-F550-4C32-AEFA-97558197FE37}"/>
    <cellStyle name="Note 4 2 2 3" xfId="19418" xr:uid="{8F290C3E-D633-48DE-9384-21A219BEAFFD}"/>
    <cellStyle name="Note 4 2 2 4" xfId="31921" xr:uid="{4D0CCB66-DDA2-4AEA-96A6-D8F94DA3B200}"/>
    <cellStyle name="Note 4 2 3" xfId="10440" xr:uid="{E49A0F7F-1F9B-4AC1-A71E-7924EEBA1215}"/>
    <cellStyle name="Note 4 2 3 2" xfId="24679" xr:uid="{F738D491-6947-4811-ABEF-E3144DB53B9F}"/>
    <cellStyle name="Note 4 2 3 3" xfId="31922" xr:uid="{74283613-F0B6-4718-9703-0347F1DB876C}"/>
    <cellStyle name="Note 4 2 4" xfId="16471" xr:uid="{ED7126A8-3B05-4F8F-B32C-17A80524E743}"/>
    <cellStyle name="Note 4 2 4 2" xfId="31923" xr:uid="{4A31D55D-03BA-45CE-8ACD-0DF452E744AC}"/>
    <cellStyle name="Note 4 2 5" xfId="31924" xr:uid="{7DF4982B-2542-4150-BCFC-AE2E51A16136}"/>
    <cellStyle name="Note 4 2 6" xfId="31925" xr:uid="{467B6895-3C89-43EB-97F1-739B7D33EAD0}"/>
    <cellStyle name="Note 4 2 7" xfId="31920" xr:uid="{A97EFC0F-A157-4EC7-84C6-DEB8CBFC47E2}"/>
    <cellStyle name="Note 4 3" xfId="4084" xr:uid="{2FB97DAC-4CA9-48BF-921C-724CEBC9C6DD}"/>
    <cellStyle name="Note 4 3 2" xfId="7654" xr:uid="{380EDA35-FF1F-46C8-8A39-D3067F24EDF4}"/>
    <cellStyle name="Note 4 3 2 2" xfId="13904" xr:uid="{A66705F6-AA1C-4CC6-B4A5-E26819019256}"/>
    <cellStyle name="Note 4 3 2 2 2" xfId="28137" xr:uid="{395D8263-8DF3-4C7B-AF5F-4777DE54AF56}"/>
    <cellStyle name="Note 4 3 2 3" xfId="19964" xr:uid="{83D94B19-F3D1-4768-8674-8E0235DA1176}"/>
    <cellStyle name="Note 4 3 3" xfId="10985" xr:uid="{A69F6868-3658-493D-A1A1-37DE2AD8579D}"/>
    <cellStyle name="Note 4 3 3 2" xfId="25220" xr:uid="{D08B0EBC-B260-482C-9B8C-46E40FDB0EDF}"/>
    <cellStyle name="Note 4 3 4" xfId="17012" xr:uid="{F8D491A3-C2B5-46AB-B3CD-109BCF7B6D7B}"/>
    <cellStyle name="Note 4 3 5" xfId="31926" xr:uid="{E19208B7-4D45-4F1D-A180-28BA2CC22F33}"/>
    <cellStyle name="Note 4 4" xfId="4745" xr:uid="{A6452662-E0CE-4224-AE86-D08426FEF358}"/>
    <cellStyle name="Note 4 4 2" xfId="11626" xr:uid="{233BAA3C-7BF0-42A0-8576-FD556719466F}"/>
    <cellStyle name="Note 4 4 2 2" xfId="25859" xr:uid="{2095282E-9AC4-4147-A402-CC41DB50159D}"/>
    <cellStyle name="Note 4 4 3" xfId="17673" xr:uid="{18B6AAF9-9BC9-41A3-9244-626B0DEF96F1}"/>
    <cellStyle name="Note 4 4 4" xfId="31927" xr:uid="{89247990-E345-4B40-A9E9-028CF65A2133}"/>
    <cellStyle name="Note 4 5" xfId="8238" xr:uid="{52F8CBBF-514F-4EAE-8539-38B1F9B04A49}"/>
    <cellStyle name="Note 4 5 2" xfId="22507" xr:uid="{A23E0137-14C9-4AA8-9B1C-074A54234767}"/>
    <cellStyle name="Note 4 5 3" xfId="31928" xr:uid="{6394F0CA-E9C9-480E-A737-9B2E0EDFFC12}"/>
    <cellStyle name="Note 4 6" xfId="14283" xr:uid="{055DF7C1-08B2-4967-91CC-3B0A7C0B404D}"/>
    <cellStyle name="Note 4 6 2" xfId="31929" xr:uid="{FC57C4DD-6179-41B7-9238-30F2AB053AE7}"/>
    <cellStyle name="Note 4 7" xfId="31930" xr:uid="{4539D350-8CEC-4BD2-986B-B4CC31B82E45}"/>
    <cellStyle name="Note 4 8" xfId="31931" xr:uid="{36BA6220-837C-4DD1-A7A0-171B95FD6721}"/>
    <cellStyle name="Note 4 9" xfId="31932" xr:uid="{91D16AE6-E1BD-4FA0-A2EE-348A303FE7C4}"/>
    <cellStyle name="Note 5" xfId="658" xr:uid="{90A9C6AE-AD95-4956-92FC-A94281D73E9F}"/>
    <cellStyle name="Note 5 2" xfId="3484" xr:uid="{7B4FED4B-B259-4217-AA54-9A4DDC1FE472}"/>
    <cellStyle name="Note 5 2 2" xfId="7118" xr:uid="{FC76113F-37EC-454D-9AAD-70F444AE096F}"/>
    <cellStyle name="Note 5 2 2 2" xfId="13368" xr:uid="{0F0D62C4-6CB7-43A9-AA3C-1602449F9502}"/>
    <cellStyle name="Note 5 2 2 2 2" xfId="27601" xr:uid="{BA8BE22F-3BB0-4C88-8058-FC1A47B14692}"/>
    <cellStyle name="Note 5 2 2 3" xfId="19428" xr:uid="{29BA6F32-B2AA-45B5-A6F8-7EF036313BA0}"/>
    <cellStyle name="Note 5 2 3" xfId="10450" xr:uid="{6A009524-084D-44FD-B2B6-C0F74D3189F9}"/>
    <cellStyle name="Note 5 2 3 2" xfId="24689" xr:uid="{24A25A49-2F21-455B-A105-E3F5406FBE44}"/>
    <cellStyle name="Note 5 2 4" xfId="16481" xr:uid="{C3C32C64-7A9F-4F1B-A57A-C024A20B6B0F}"/>
    <cellStyle name="Note 5 2 5" xfId="31934" xr:uid="{E395DBA5-A5D1-45AA-9C0B-861B12BA03AC}"/>
    <cellStyle name="Note 5 3" xfId="4094" xr:uid="{BE04A5D2-C95F-4B08-A8A4-F1D8278E4D40}"/>
    <cellStyle name="Note 5 3 2" xfId="7664" xr:uid="{BCF42FD4-E653-408A-A9FC-7B64F5289201}"/>
    <cellStyle name="Note 5 3 2 2" xfId="13914" xr:uid="{9ACB337A-DE06-4B78-964C-5BCA074CCA77}"/>
    <cellStyle name="Note 5 3 2 2 2" xfId="28147" xr:uid="{91D9A73A-4D14-48B0-B085-A3B0327C3878}"/>
    <cellStyle name="Note 5 3 2 3" xfId="19974" xr:uid="{7D30BED9-08D1-404A-AA32-278E77D94CD0}"/>
    <cellStyle name="Note 5 3 3" xfId="10995" xr:uid="{CC45D856-CBD9-4E64-9670-D1109A92C4C1}"/>
    <cellStyle name="Note 5 3 3 2" xfId="25230" xr:uid="{43EADD47-3BB7-427A-BCFE-A5AA37E00148}"/>
    <cellStyle name="Note 5 3 4" xfId="17022" xr:uid="{3AED755E-81BA-4CF4-A945-5961E39EFD33}"/>
    <cellStyle name="Note 5 3 5" xfId="31933" xr:uid="{6ADAFBDB-0293-488D-AAD3-2A8D8F7F53C9}"/>
    <cellStyle name="Note 5 4" xfId="4767" xr:uid="{96C4E15C-1C85-4A01-8A31-5EF8758F672D}"/>
    <cellStyle name="Note 5 4 2" xfId="11646" xr:uid="{F38EC365-F9B9-4BDC-BB7B-4618C31D6C4A}"/>
    <cellStyle name="Note 5 4 2 2" xfId="25879" xr:uid="{6106E74F-609D-4730-A365-17A6AC8D1590}"/>
    <cellStyle name="Note 5 4 3" xfId="17695" xr:uid="{B8D27A15-4935-4990-ABEE-4F30B049FE97}"/>
    <cellStyle name="Note 5 5" xfId="8252" xr:uid="{ED3BB791-2231-49EE-9A50-FFD260706284}"/>
    <cellStyle name="Note 5 5 2" xfId="22520" xr:uid="{5402C562-91FA-4D0B-AF48-D28E61E6DA70}"/>
    <cellStyle name="Note 5 6" xfId="14306" xr:uid="{DFACEA95-8C2F-4BF1-AE01-66665BB65E79}"/>
    <cellStyle name="Note 6" xfId="624" xr:uid="{2209A7CA-2A4F-4217-8DEC-F7AF8DDA87DD}"/>
    <cellStyle name="Note 6 2" xfId="31936" xr:uid="{99989E6E-4ABC-4C87-9817-BD9C7B589AC8}"/>
    <cellStyle name="Note 6 3" xfId="31937" xr:uid="{0C99C178-5733-4165-9E6E-E0598B7E2118}"/>
    <cellStyle name="Note 6 4" xfId="31935" xr:uid="{FC1F97FE-D760-4AAC-90C5-895B8296782B}"/>
    <cellStyle name="Note 7" xfId="747" xr:uid="{F3C073ED-8CF5-480E-BB50-E5B8EE39AACC}"/>
    <cellStyle name="Note 7 2" xfId="31939" xr:uid="{B43DEB76-7266-4117-A9CF-E25C95223FCE}"/>
    <cellStyle name="Note 7 3" xfId="31938" xr:uid="{F1C2C605-B3A7-46B5-A753-4B4E36F1634F}"/>
    <cellStyle name="Note 8" xfId="804" xr:uid="{68ED0ED2-5ABE-471E-88D0-CE739558B711}"/>
    <cellStyle name="Note 8 2" xfId="31940" xr:uid="{28C3210E-3541-4825-A149-88F8517A662E}"/>
    <cellStyle name="Note 9" xfId="405" xr:uid="{3EF4DC18-51EC-427F-A0BE-705052A47795}"/>
    <cellStyle name="Note 9 2" xfId="3386" xr:uid="{77B0EEAB-EB7C-431D-A2DD-E1678A38A15E}"/>
    <cellStyle name="Note 9 2 2" xfId="7021" xr:uid="{F1187368-F9F6-4BC5-98E7-4B502AEF77F3}"/>
    <cellStyle name="Note 9 2 2 2" xfId="13271" xr:uid="{46C8FA6A-3147-49BF-B277-D20D49A4E6F0}"/>
    <cellStyle name="Note 9 2 2 2 2" xfId="27504" xr:uid="{3443CF04-9BD2-45CD-8C46-270D70550CFB}"/>
    <cellStyle name="Note 9 2 2 3" xfId="19331" xr:uid="{E72DA7B7-E18F-4E81-954B-3EAFC29272DE}"/>
    <cellStyle name="Note 9 2 3" xfId="10353" xr:uid="{6F5229A4-96F7-4355-802A-075751C492DC}"/>
    <cellStyle name="Note 9 2 3 2" xfId="24592" xr:uid="{394A9CF2-4D34-4E08-AF02-7842F2ECB129}"/>
    <cellStyle name="Note 9 2 4" xfId="16384" xr:uid="{C1F1A04A-5EEE-4BBE-B9C3-121AC9C9BE41}"/>
    <cellStyle name="Note 9 2 5" xfId="31941" xr:uid="{6CA2C988-4E9B-45BD-91CE-50B7E3E0551F}"/>
    <cellStyle name="Note 9 3" xfId="3997" xr:uid="{B3A189EE-57CF-4108-B13E-FA9416CDC72A}"/>
    <cellStyle name="Note 9 3 2" xfId="7567" xr:uid="{24A9260D-5A61-4185-BA4C-6782FA579201}"/>
    <cellStyle name="Note 9 3 2 2" xfId="13817" xr:uid="{9A70DCAC-6251-494A-8A50-7A8C6EBE36E6}"/>
    <cellStyle name="Note 9 3 2 2 2" xfId="28050" xr:uid="{E805B1C4-82E3-49BA-A5E8-AB82CBB71D0B}"/>
    <cellStyle name="Note 9 3 2 3" xfId="19877" xr:uid="{BA4ECDDA-F5DC-4E72-8381-20822694EDF7}"/>
    <cellStyle name="Note 9 3 3" xfId="10898" xr:uid="{01CDED9D-F038-4930-A775-7E9F49473063}"/>
    <cellStyle name="Note 9 3 3 2" xfId="25133" xr:uid="{60504AEC-1D48-41EF-95BA-5C49FEBEF7D7}"/>
    <cellStyle name="Note 9 3 4" xfId="16925" xr:uid="{D6740988-C4B9-4459-BEDA-03D4CA9DBA5F}"/>
    <cellStyle name="Note 9 4" xfId="4624" xr:uid="{AB7BFA0C-AF9C-4C2A-BAB0-C0E9EA085AC9}"/>
    <cellStyle name="Note 9 4 2" xfId="11508" xr:uid="{C1F6A726-09D0-4F00-8D14-0092E88864EB}"/>
    <cellStyle name="Note 9 4 2 2" xfId="25741" xr:uid="{8059812F-A371-4541-A6B8-C5E2846BF96F}"/>
    <cellStyle name="Note 9 4 3" xfId="17552" xr:uid="{BF7D35AA-53C0-447A-AE17-C2F0B81037FD}"/>
    <cellStyle name="Note 9 5" xfId="8133" xr:uid="{857BF0CF-6B81-4E36-813E-E6AA7F861989}"/>
    <cellStyle name="Note 9 5 2" xfId="22404" xr:uid="{7FD24845-19C1-4AE4-B4E3-C145A351ABD4}"/>
    <cellStyle name="Note 9 6" xfId="14190" xr:uid="{A68AF9A8-FB9F-4832-B262-00C3CB69605E}"/>
    <cellStyle name="Output 1" xfId="31942" xr:uid="{7BFED030-66B4-4712-9CD6-76507E7ADE0B}"/>
    <cellStyle name="Output 1 2" xfId="31943" xr:uid="{469832DA-B0BC-4F24-AA80-70C0E1FAE81B}"/>
    <cellStyle name="Output 1 2 2" xfId="31944" xr:uid="{666F3696-BA6F-4FD9-A840-EC15171A952C}"/>
    <cellStyle name="Output 1 3" xfId="31945" xr:uid="{05E26ED6-16CE-4610-8288-B92D4766F3E1}"/>
    <cellStyle name="Output 10" xfId="31946" xr:uid="{6BBBD1B8-BA07-4C02-97DF-8E34DB4AC645}"/>
    <cellStyle name="Output 11" xfId="31947" xr:uid="{7BEDCF2D-C6A1-486C-9BB2-DFF0D014B3E0}"/>
    <cellStyle name="Output 12" xfId="31948" xr:uid="{689E42E2-DB12-4298-B8E6-45BEDD8F88D2}"/>
    <cellStyle name="Output 13" xfId="31949" xr:uid="{E78A7487-3104-466B-9446-BA25ED3F6ECF}"/>
    <cellStyle name="Output 14" xfId="31950" xr:uid="{34A5772F-5EE8-4954-9FCA-ADBAC6EFC755}"/>
    <cellStyle name="Output 15" xfId="31951" xr:uid="{091C9526-7B60-4D1F-9196-ABE377DE0A5F}"/>
    <cellStyle name="Output 16" xfId="31952" xr:uid="{20160C4E-0816-4EC2-9796-DEF6C8BEE1AD}"/>
    <cellStyle name="Output 17" xfId="31953" xr:uid="{FC3E776A-3307-4C75-89DB-72E726C90F43}"/>
    <cellStyle name="Output 18" xfId="31954" xr:uid="{63D8B79C-FF31-4227-A924-72EB9133994B}"/>
    <cellStyle name="Output 19" xfId="31955" xr:uid="{F894AA5E-E615-45A5-9A9D-A7928FBCBBB5}"/>
    <cellStyle name="Output 19 2" xfId="31956" xr:uid="{5FA21BA9-999C-42E3-A80C-0C4E337FD8A8}"/>
    <cellStyle name="Output 2" xfId="235" xr:uid="{CAFE2954-DF96-4DCC-BB94-1AFC9D22037B}"/>
    <cellStyle name="Output 2 10" xfId="32270" xr:uid="{ACAFD6C9-62C0-481D-825D-6BED8988E775}"/>
    <cellStyle name="Output 2 2" xfId="415" xr:uid="{4EE9B255-202B-47E9-AF48-1B359A9460BA}"/>
    <cellStyle name="Output 2 2 2" xfId="1050" xr:uid="{6E2AE04E-F6D2-41DF-97FF-3FB55F8FB463}"/>
    <cellStyle name="Output 2 2 2 2" xfId="1364" xr:uid="{3FE35E71-E6DE-4BD8-8B12-1ED4904FAB3A}"/>
    <cellStyle name="Output 2 2 2 2 2" xfId="8323" xr:uid="{2B0946C8-9A94-4B54-889F-3B712B546015}"/>
    <cellStyle name="Output 2 2 2 3" xfId="2353" xr:uid="{FA3B5F3C-D801-4E5C-AA45-F05867A15E62}"/>
    <cellStyle name="Output 2 2 2 4" xfId="31959" xr:uid="{C3E9A9E8-CD75-43EC-AC79-529D15ADE93C}"/>
    <cellStyle name="Output 2 2 3" xfId="1255" xr:uid="{FAE7CC7E-7D00-4210-9F49-7EFE3232C704}"/>
    <cellStyle name="Output 2 2 3 2" xfId="1460" xr:uid="{69D790C0-E81A-4248-BE8C-6E673DBE67DC}"/>
    <cellStyle name="Output 2 2 3 2 2" xfId="8379" xr:uid="{87B3D1FB-4CB4-4130-9D51-165926EC6598}"/>
    <cellStyle name="Output 2 2 3 3" xfId="8229" xr:uid="{D238CBB0-1623-4B70-BACC-ACAF0ECB3D78}"/>
    <cellStyle name="Output 2 2 3 4" xfId="31960" xr:uid="{90087DF8-5D78-4B53-8679-A329D40010B6}"/>
    <cellStyle name="Output 2 2 4" xfId="1272" xr:uid="{C7F77C65-4B5C-4719-87F8-4966C57ABEFA}"/>
    <cellStyle name="Output 2 2 4 2" xfId="8042" xr:uid="{316BBD72-B60F-4BE6-897E-2B6AB6B5F473}"/>
    <cellStyle name="Output 2 2 4 3" xfId="31958" xr:uid="{30FF7D88-369B-4C8F-BF7D-78C165FCB97C}"/>
    <cellStyle name="Output 2 2 5" xfId="2147" xr:uid="{951FB3F2-5042-4E86-B4DD-06E1A8056079}"/>
    <cellStyle name="Output 2 2 6" xfId="32251" xr:uid="{2B1CBCBC-FA6A-48AE-9479-4D9D18D56B89}"/>
    <cellStyle name="Output 2 2 7" xfId="32271" xr:uid="{6C8F674B-8423-4DAD-865B-5E339BE00A5E}"/>
    <cellStyle name="Output 2 3" xfId="519" xr:uid="{B7A1927E-55F4-4FA0-99CB-D4AD0EAB6DC0}"/>
    <cellStyle name="Output 2 3 2" xfId="31961" xr:uid="{7EC3CAA8-C92A-42BC-AF8D-3C6E178A908C}"/>
    <cellStyle name="Output 2 4" xfId="911" xr:uid="{4AA4152A-F505-47D2-8E0D-9967132E7873}"/>
    <cellStyle name="Output 2 4 2" xfId="1059" xr:uid="{77BD7246-66FB-473F-8749-973911A93AEA}"/>
    <cellStyle name="Output 2 4 2 2" xfId="1372" xr:uid="{93BC38D3-D646-40BD-A1AD-DAE08BCDC0BD}"/>
    <cellStyle name="Output 2 4 2 2 2" xfId="8324" xr:uid="{78FC2277-1B10-4D54-A10A-76DDAABB98ED}"/>
    <cellStyle name="Output 2 4 2 3" xfId="2358" xr:uid="{139310B5-7A7C-4853-929C-3100D3710F5F}"/>
    <cellStyle name="Output 2 4 3" xfId="1300" xr:uid="{C9BDA7C1-542A-42E7-8FAE-3FD97134FE47}"/>
    <cellStyle name="Output 2 4 3 2" xfId="1464" xr:uid="{3061DC8B-8459-4253-879A-B712C46B0D67}"/>
    <cellStyle name="Output 2 4 3 2 2" xfId="8036" xr:uid="{FB7C4AC8-094D-4DA5-B8C4-0022E50C2471}"/>
    <cellStyle name="Output 2 4 3 3" xfId="8690" xr:uid="{FE390495-F015-4429-84A7-4B38BC6F8742}"/>
    <cellStyle name="Output 2 4 4" xfId="1324" xr:uid="{BFE53770-94A0-4B7E-9E5B-27A0A222A13D}"/>
    <cellStyle name="Output 2 4 4 2" xfId="10572" xr:uid="{9FB2AA47-AEB7-4E26-8A99-4D828DF0E536}"/>
    <cellStyle name="Output 2 4 5" xfId="2314" xr:uid="{AF3B4424-0522-4CC1-98B1-FB0648194BFD}"/>
    <cellStyle name="Output 2 4 6" xfId="32252" xr:uid="{77E60C35-88E6-4D49-A575-39035EFE3CA8}"/>
    <cellStyle name="Output 2 4 7" xfId="32272" xr:uid="{F1B26F0F-7194-44B0-AF70-5721D6053478}"/>
    <cellStyle name="Output 2 5" xfId="1045" xr:uid="{A7254A2B-AB02-42C4-96FF-4E9FA18399F6}"/>
    <cellStyle name="Output 2 5 2" xfId="1359" xr:uid="{4DE1ADAC-E557-4BB1-8C61-ED94825E3FE1}"/>
    <cellStyle name="Output 2 5 2 2" xfId="8328" xr:uid="{94AF6E05-563B-4391-908D-F38678C802DB}"/>
    <cellStyle name="Output 2 5 2 3" xfId="32187" xr:uid="{6CD1EE97-A6C5-4082-AE49-1498020FDA68}"/>
    <cellStyle name="Output 2 5 3" xfId="2348" xr:uid="{50A57F71-F329-480C-9F8B-953549A027CF}"/>
    <cellStyle name="Output 2 5 4" xfId="31962" xr:uid="{07414E54-60F6-42F8-8D0D-ABD8C3DE3209}"/>
    <cellStyle name="Output 2 6" xfId="1267" xr:uid="{AD0F753B-8D4C-4D1E-8BF5-7658111E7775}"/>
    <cellStyle name="Output 2 6 2" xfId="1462" xr:uid="{E541745C-72E5-4C17-B57D-500D6E532E55}"/>
    <cellStyle name="Output 2 6 2 2" xfId="8050" xr:uid="{0FA24BC1-893C-4A17-A86F-05ED356C671F}"/>
    <cellStyle name="Output 2 6 3" xfId="2023" xr:uid="{BB59A824-CA3C-4239-94F7-5464429BADA7}"/>
    <cellStyle name="Output 2 6 4" xfId="31957" xr:uid="{70B4CDE2-4607-41EC-8E63-5E52C0740C51}"/>
    <cellStyle name="Output 2 7" xfId="1295" xr:uid="{6E70E689-00E6-41AE-B422-600E0B956C3C}"/>
    <cellStyle name="Output 2 7 2" xfId="8515" xr:uid="{00FE5325-5E13-406C-B363-C5F6465BEA5C}"/>
    <cellStyle name="Output 2 7 3" xfId="5352" xr:uid="{345E87EA-4572-4BCC-92C1-4C7DFF143BE9}"/>
    <cellStyle name="Output 2 8" xfId="1561" xr:uid="{A1CA6422-81F6-4E5E-9DA0-A36BD9A4CAD9}"/>
    <cellStyle name="Output 2 9" xfId="32253" xr:uid="{62E4C77D-76DF-4449-8303-17D144AC2EAB}"/>
    <cellStyle name="Output 20" xfId="31963" xr:uid="{A245FB4D-7F47-4889-A593-640AC59B7310}"/>
    <cellStyle name="Output 21" xfId="31964" xr:uid="{30438184-76FC-4788-99E0-BD1C22D104CD}"/>
    <cellStyle name="Output 22" xfId="31965" xr:uid="{CD031FB6-03E1-40CE-9B83-FCE88F2319AD}"/>
    <cellStyle name="Output 23" xfId="31966" xr:uid="{2FAC90F4-8357-434C-94D4-8663A36E39EC}"/>
    <cellStyle name="Output 24" xfId="31967" xr:uid="{566ADE8B-977F-483D-892C-2815E8E42D89}"/>
    <cellStyle name="Output 25" xfId="31968" xr:uid="{70522D0E-1237-41C7-8A7A-05037D75A9B8}"/>
    <cellStyle name="Output 26" xfId="31969" xr:uid="{32B50680-BAD9-457C-A43A-EE2F2453B827}"/>
    <cellStyle name="Output 27" xfId="1222" xr:uid="{1B88D120-B680-4004-8002-B5D5020EC68E}"/>
    <cellStyle name="Output 3" xfId="361" xr:uid="{FE7E941C-0C13-49F4-BCA7-09383865138B}"/>
    <cellStyle name="Output 3 2" xfId="974" xr:uid="{4210BFFF-7695-46F1-B229-57B6550A0111}"/>
    <cellStyle name="Output 3 2 2" xfId="31972" xr:uid="{C3D9D2F8-8978-4425-9908-990A6FC06E8A}"/>
    <cellStyle name="Output 3 2 3" xfId="31971" xr:uid="{620BFF9C-E635-4737-90B2-2354E4026EB6}"/>
    <cellStyle name="Output 3 3" xfId="2057" xr:uid="{C1EB37A7-1318-4059-A3DF-84C4D59851FC}"/>
    <cellStyle name="Output 3 3 2" xfId="31970" xr:uid="{04FD7144-919F-4374-B530-F49D5CB82B88}"/>
    <cellStyle name="Output 3 4" xfId="5339" xr:uid="{D2990DDF-69F2-4F54-BD49-D071C4335CE9}"/>
    <cellStyle name="Output 3 5" xfId="1547" xr:uid="{13BAFC97-5BE8-417B-9A6A-14BC89DED8EA}"/>
    <cellStyle name="Output 4" xfId="145" xr:uid="{613D2CA2-4A3A-496F-AADC-00DAAA40D4E1}"/>
    <cellStyle name="Output 4 2" xfId="31974" xr:uid="{A94C87AF-2AF8-4659-9E38-768CC61E60F8}"/>
    <cellStyle name="Output 4 3" xfId="31975" xr:uid="{6DDCA372-1B47-41D1-A460-FFC2E20B05B5}"/>
    <cellStyle name="Output 4 4" xfId="31976" xr:uid="{558CCD46-5409-46AA-8253-FCE789547FDD}"/>
    <cellStyle name="Output 4 5" xfId="31977" xr:uid="{E5C9CAC4-FE97-4BC3-ABB0-F136DD8C4A84}"/>
    <cellStyle name="Output 4 6" xfId="31978" xr:uid="{8077DBFA-ED7F-4C7B-ACC5-DCF7CC8F223A}"/>
    <cellStyle name="Output 4 7" xfId="31973" xr:uid="{9AC8F4AD-5FB8-49BF-9CCF-E658E34D46E4}"/>
    <cellStyle name="Output 5" xfId="31979" xr:uid="{73F22404-E1F5-4FB1-A0F4-5F8063766F98}"/>
    <cellStyle name="Output 5 2" xfId="31980" xr:uid="{51DDFABC-D224-4B12-ABAC-82172758BDA4}"/>
    <cellStyle name="Output 6" xfId="31981" xr:uid="{76143CE8-E932-41B8-9D3F-1F7BCEF2436F}"/>
    <cellStyle name="Output 7" xfId="31982" xr:uid="{05FE0132-494F-4510-B4A6-2CF025B69B1E}"/>
    <cellStyle name="Output 8" xfId="31983" xr:uid="{6F996DD3-F017-4EC6-B229-BE27C1F4CD3F}"/>
    <cellStyle name="Output 9" xfId="31984" xr:uid="{7CCCB207-158D-4D5F-AC3C-162132174827}"/>
    <cellStyle name="Percent" xfId="3" builtinId="5"/>
    <cellStyle name="Percent 10" xfId="1277" xr:uid="{384230A3-6E9B-4ABD-B0A2-40A1F3029959}"/>
    <cellStyle name="Percent 10 2" xfId="6954" xr:uid="{A422D654-3E75-4B18-9717-DC91E80BBD4E}"/>
    <cellStyle name="Percent 10 2 2" xfId="13204" xr:uid="{7EA28EB5-9B31-4BD1-BE4B-7BB9BD598943}"/>
    <cellStyle name="Percent 10 2 2 2" xfId="27437" xr:uid="{00461E3F-FFCC-4782-887F-8C9F111D51E3}"/>
    <cellStyle name="Percent 10 2 3" xfId="19264" xr:uid="{F3705B48-AD86-4134-A948-0E6C94330D69}"/>
    <cellStyle name="Percent 10 3" xfId="10285" xr:uid="{45901ADC-ECA2-4231-B93D-5F971063EBA0}"/>
    <cellStyle name="Percent 10 3 2" xfId="24525" xr:uid="{0D7315B1-16BA-42CE-BF63-D1D9910DA4B5}"/>
    <cellStyle name="Percent 10 4" xfId="16318" xr:uid="{ECC0344E-D159-4B3C-B490-0E111F44BCA4}"/>
    <cellStyle name="Percent 10 5" xfId="28278" xr:uid="{6E7F42BB-2C55-4AA3-A918-C89F10B1C06A}"/>
    <cellStyle name="Percent 11" xfId="3928" xr:uid="{5D0184D0-964E-402B-8033-D64A2C20EC56}"/>
    <cellStyle name="Percent 11 2" xfId="7498" xr:uid="{7C1AA827-2359-4A83-AD7D-6DE48487E0BA}"/>
    <cellStyle name="Percent 11 2 2" xfId="13748" xr:uid="{39B0B829-0895-4C83-8D29-69A3E71C7275}"/>
    <cellStyle name="Percent 11 2 2 2" xfId="27981" xr:uid="{C908E1D3-B0A6-4CD1-85C9-7EC2AA84C8A1}"/>
    <cellStyle name="Percent 11 2 3" xfId="19808" xr:uid="{6CF23808-5B57-43C1-B3FA-B59B406B18E7}"/>
    <cellStyle name="Percent 11 3" xfId="10829" xr:uid="{11F4A4C5-1CA1-4BDB-8F49-76CAE2B2AB55}"/>
    <cellStyle name="Percent 11 3 2" xfId="25064" xr:uid="{E198C291-A379-4C82-A449-228FB5E1412F}"/>
    <cellStyle name="Percent 11 4" xfId="16856" xr:uid="{18CE1EEA-9461-4623-B218-933A256959BB}"/>
    <cellStyle name="Percent 12" xfId="4472" xr:uid="{56BA9888-D807-428D-A2E4-2B30E2D92886}"/>
    <cellStyle name="Percent 12 2" xfId="11375" xr:uid="{0830FED0-B849-48F6-AB8A-CC365EFAE74C}"/>
    <cellStyle name="Percent 12 2 2" xfId="25608" xr:uid="{BD2C575F-3580-487B-9A36-FCFACDD7FFF2}"/>
    <cellStyle name="Percent 12 3" xfId="17400" xr:uid="{5236C5E1-D5E1-4229-8B64-461D8989A772}"/>
    <cellStyle name="Percent 13" xfId="14040" xr:uid="{2E7099D6-9BCC-4C65-8D42-455C64EB24E6}"/>
    <cellStyle name="Percent 13 2" xfId="20317" xr:uid="{8156353A-6251-452B-976C-8E8F2880540A}"/>
    <cellStyle name="Percent 14" xfId="8009" xr:uid="{DCB24DCD-B320-4D42-89A8-ED86DC517ECB}"/>
    <cellStyle name="Percent 14 2" xfId="22299" xr:uid="{D01391C4-A93C-4724-9EB5-F3EFBFEEC93A}"/>
    <cellStyle name="Percent 15" xfId="14095" xr:uid="{67440FB7-C826-469C-AE39-CA426409DDDD}"/>
    <cellStyle name="Percent 16" xfId="32301" xr:uid="{359B6729-95B8-478F-8137-641F739F32CD}"/>
    <cellStyle name="Percent 17" xfId="73" xr:uid="{EB71680B-1114-4F0B-B796-0616D5ABA11C}"/>
    <cellStyle name="Percent 2" xfId="10" xr:uid="{7CAECF26-E9E6-4F65-BA92-D8F10428B19C}"/>
    <cellStyle name="Percent 2 10" xfId="1474" xr:uid="{1A1D276D-BA9F-4916-B5B2-ABA8F1CD53BC}"/>
    <cellStyle name="Percent 2 10 2" xfId="14129" xr:uid="{E22F73E6-2EC6-464C-A422-00C03A09511C}"/>
    <cellStyle name="Percent 2 10 3" xfId="14104" xr:uid="{F4BA8B5D-EBAC-4DC3-87D4-851C7E20B19F}"/>
    <cellStyle name="Percent 2 11" xfId="94" xr:uid="{53C69BB6-B89D-4318-9041-22AA253159CD}"/>
    <cellStyle name="Percent 2 2" xfId="31" xr:uid="{C1648DA3-F849-425B-942B-DCD30E28BC1A}"/>
    <cellStyle name="Percent 2 2 2" xfId="2073" xr:uid="{9B08E4A7-9549-4F25-A9D9-8C0027C1851A}"/>
    <cellStyle name="Percent 2 2 2 2" xfId="5802" xr:uid="{BD54DF0A-66EE-4A47-8818-16DA9BA787C9}"/>
    <cellStyle name="Percent 2 2 2 2 2" xfId="12329" xr:uid="{440E00C0-73BF-40B2-AA45-81D2AC28D2B7}"/>
    <cellStyle name="Percent 2 2 2 2 2 2" xfId="26562" xr:uid="{B40E887D-9714-4005-BC09-35FC1E0C4AC9}"/>
    <cellStyle name="Percent 2 2 2 2 3" xfId="18384" xr:uid="{4646D8CB-A258-4DF1-BAF3-655A410E4B66}"/>
    <cellStyle name="Percent 2 2 2 3" xfId="9154" xr:uid="{19C1E662-389B-44C9-B93D-FF75054201AE}"/>
    <cellStyle name="Percent 2 2 2 3 2" xfId="23397" xr:uid="{D9D0ED58-8F25-4ED5-B39A-DDB0B2239176}"/>
    <cellStyle name="Percent 2 2 2 4" xfId="15165" xr:uid="{1CEBADB4-329A-4E72-892E-0CF25668E3B0}"/>
    <cellStyle name="Percent 2 2 3" xfId="3348" xr:uid="{95B4DF6F-E458-4175-A9E4-60C688EECF98}"/>
    <cellStyle name="Percent 2 2 3 2" xfId="6983" xr:uid="{B8EB4ECA-25B4-44C6-B092-3210C0C9A8D0}"/>
    <cellStyle name="Percent 2 2 3 2 2" xfId="13233" xr:uid="{2A5EE1C5-B01A-442E-A74D-3998783B8382}"/>
    <cellStyle name="Percent 2 2 3 2 2 2" xfId="27466" xr:uid="{8A3FEA8E-15FB-4370-948F-33D6520AC4A0}"/>
    <cellStyle name="Percent 2 2 3 2 3" xfId="19293" xr:uid="{0ECC27A7-A1D9-4238-AFE2-15915DCE978A}"/>
    <cellStyle name="Percent 2 2 3 3" xfId="10315" xr:uid="{F633D6DA-B18D-4B7B-9344-33089965A026}"/>
    <cellStyle name="Percent 2 2 3 3 2" xfId="24554" xr:uid="{322C84D8-53F9-4C1F-99DE-6B5A4172E20B}"/>
    <cellStyle name="Percent 2 2 3 4" xfId="16346" xr:uid="{9817DD6B-E045-4929-B9AA-3A511F6389BA}"/>
    <cellStyle name="Percent 2 2 4" xfId="3959" xr:uid="{B3AEBDC9-537B-4766-B3EA-E84614909CE7}"/>
    <cellStyle name="Percent 2 2 4 2" xfId="7529" xr:uid="{9E072D84-912E-40B4-8A15-6CDD6BC1B613}"/>
    <cellStyle name="Percent 2 2 4 2 2" xfId="13779" xr:uid="{86FA24A4-EE9A-4CD3-A690-9403CFA357AD}"/>
    <cellStyle name="Percent 2 2 4 2 2 2" xfId="28012" xr:uid="{C39967F1-6E7C-4D59-B900-61BD42D2DF0E}"/>
    <cellStyle name="Percent 2 2 4 2 3" xfId="19839" xr:uid="{540AC9DB-4985-46DB-8DC5-597B340F7523}"/>
    <cellStyle name="Percent 2 2 4 3" xfId="10860" xr:uid="{0589E928-EBE7-4686-9EE9-13653659887F}"/>
    <cellStyle name="Percent 2 2 4 3 2" xfId="25095" xr:uid="{2688B2E7-D5AE-4B6C-B49C-0EB876FF1D0F}"/>
    <cellStyle name="Percent 2 2 4 4" xfId="16887" xr:uid="{05FB9FEE-D14E-45F0-9C64-178B2780E656}"/>
    <cellStyle name="Percent 2 2 5" xfId="5295" xr:uid="{36C5D041-642F-4E2C-BCDD-625C46161F0C}"/>
    <cellStyle name="Percent 2 2 6" xfId="4561" xr:uid="{2F241BEE-07A7-47D8-B90A-FD1BCD415EDA}"/>
    <cellStyle name="Percent 2 2 6 2" xfId="11451" xr:uid="{F6649A51-6938-48EA-8B55-966E966C8F35}"/>
    <cellStyle name="Percent 2 2 6 2 2" xfId="25684" xr:uid="{5607E64B-DCD0-40E1-9B46-8796AF69CCE0}"/>
    <cellStyle name="Percent 2 2 6 3" xfId="17489" xr:uid="{43EA1F5B-C8D0-40A2-B544-3149FC5EFC0B}"/>
    <cellStyle name="Percent 2 2 7" xfId="8073" xr:uid="{DFFF6746-E509-4B18-A1DA-88E3A1390578}"/>
    <cellStyle name="Percent 2 2 7 2" xfId="22350" xr:uid="{BDF5B8EA-3686-4216-8BC8-AE589E322FEE}"/>
    <cellStyle name="Percent 2 2 8" xfId="1503" xr:uid="{64D81D92-6BD0-4A45-805A-174FF5286B60}"/>
    <cellStyle name="Percent 2 2 8 2" xfId="20324" xr:uid="{B9CF614D-EDEF-44F0-A781-825ABDE57A92}"/>
    <cellStyle name="Percent 2 2 8 3" xfId="14151" xr:uid="{C192C0D8-A11E-4869-9D1F-DBBD863C164D}"/>
    <cellStyle name="Percent 2 3" xfId="1693" xr:uid="{E37899F0-932B-4854-A5D6-B89024624D59}"/>
    <cellStyle name="Percent 2 3 2" xfId="3332" xr:uid="{548877B1-14E8-44A1-9294-6DBEF474D1C6}"/>
    <cellStyle name="Percent 2 3 2 2" xfId="32138" xr:uid="{DDDABD9E-6FF3-4B4A-9CE3-7AF490CB2EE4}"/>
    <cellStyle name="Percent 2 3 3" xfId="5482" xr:uid="{DEB3054C-5A18-467B-BAB9-8FB60B6C9F2C}"/>
    <cellStyle name="Percent 2 3 3 2" xfId="8862" xr:uid="{0AD04797-C3A2-4221-BFEB-055D43D70D09}"/>
    <cellStyle name="Percent 2 3 3 2 2" xfId="23106" xr:uid="{8C6E8416-825D-478C-A814-B99B16DC6342}"/>
    <cellStyle name="Percent 2 3 3 3" xfId="14885" xr:uid="{2CCF1482-614A-49DB-8B12-4CF7F96C6925}"/>
    <cellStyle name="Percent 2 3 4" xfId="31985" xr:uid="{6134664E-C415-4760-B508-D5334648C4A8}"/>
    <cellStyle name="Percent 2 4" xfId="2109" xr:uid="{E2A9B324-BE73-4780-93F9-2E009EC86EF7}"/>
    <cellStyle name="Percent 2 5" xfId="3317" xr:uid="{FA9E5AA8-16C0-4D0B-A549-EC98F465EAC6}"/>
    <cellStyle name="Percent 2 5 2" xfId="6961" xr:uid="{38354281-4305-4461-AA9D-0F7C41247394}"/>
    <cellStyle name="Percent 2 5 2 2" xfId="13211" xr:uid="{460EF689-2772-4C4E-96C1-D61179857832}"/>
    <cellStyle name="Percent 2 5 2 2 2" xfId="27444" xr:uid="{C3AAAB71-4BA4-4046-82D5-C6B13BA2A543}"/>
    <cellStyle name="Percent 2 5 2 3" xfId="19271" xr:uid="{972AD1B5-E30D-49EB-B8A1-968AECD29D93}"/>
    <cellStyle name="Percent 2 5 3" xfId="10292" xr:uid="{B671B5DA-6FB1-4214-8B92-0FFCF734E009}"/>
    <cellStyle name="Percent 2 5 3 2" xfId="24532" xr:uid="{86DB17F6-A2B8-4278-BF78-27FA0EFFF324}"/>
    <cellStyle name="Percent 2 5 4" xfId="16324" xr:uid="{675F4CDE-5F25-4474-8F80-A0CDF1FC46D1}"/>
    <cellStyle name="Percent 2 6" xfId="3936" xr:uid="{A435D440-A2B6-4D89-9EE3-83C51F608A6C}"/>
    <cellStyle name="Percent 2 6 2" xfId="7506" xr:uid="{410164D3-A34B-4833-8C01-C09857348D0A}"/>
    <cellStyle name="Percent 2 6 2 2" xfId="13756" xr:uid="{E33F3014-E3DB-434A-BAAF-40BEE6C5AD0C}"/>
    <cellStyle name="Percent 2 6 2 2 2" xfId="27989" xr:uid="{1AC4B1B1-4661-4020-A84C-9C9B0CAF964B}"/>
    <cellStyle name="Percent 2 6 2 3" xfId="19816" xr:uid="{F3E82E06-E49D-48E9-8152-21C3C28F4870}"/>
    <cellStyle name="Percent 2 6 3" xfId="10837" xr:uid="{59E56A5C-83D0-4A50-897E-1361654C8B70}"/>
    <cellStyle name="Percent 2 6 3 2" xfId="25072" xr:uid="{9FE92128-CDB8-4FDC-90B2-4DECE8CFA6AB}"/>
    <cellStyle name="Percent 2 6 4" xfId="16864" xr:uid="{D18D1F76-4684-4C19-98CD-3F2E35F0FBCD}"/>
    <cellStyle name="Percent 2 7" xfId="5267" xr:uid="{9938C8D2-4787-4D52-A314-3C1C5C2C72B7}"/>
    <cellStyle name="Percent 2 8" xfId="4487" xr:uid="{4D4E5AB9-50D0-44FD-B31B-3094503FB5A3}"/>
    <cellStyle name="Percent 2 8 2" xfId="11387" xr:uid="{51DE34A6-E3E9-484A-8DA2-F767F9EEDA94}"/>
    <cellStyle name="Percent 2 8 2 2" xfId="25620" xr:uid="{F656AFC8-BD42-42E8-9453-3D7FAE542B89}"/>
    <cellStyle name="Percent 2 8 3" xfId="17415" xr:uid="{01DBD9B8-4263-464A-8462-05239BCCD4ED}"/>
    <cellStyle name="Percent 2 9" xfId="8022" xr:uid="{A18D49A6-2599-4B91-95AA-E3AB4EFE6AA0}"/>
    <cellStyle name="Percent 2 9 2" xfId="22311" xr:uid="{2A684EEA-F3A4-4A91-9933-46CB7F9B458E}"/>
    <cellStyle name="Percent 3" xfId="43" xr:uid="{6F1A7851-29D8-4C99-B3F1-B3AD1A339930}"/>
    <cellStyle name="Percent 3 10" xfId="3938" xr:uid="{AA840DA3-B252-486B-AB5E-3800BC7BA9A4}"/>
    <cellStyle name="Percent 3 10 2" xfId="7508" xr:uid="{BC98325D-1CA2-4E30-9D97-3526B1F9626D}"/>
    <cellStyle name="Percent 3 10 2 2" xfId="13758" xr:uid="{74AF68E6-6CCD-47A5-9C7A-131F13803823}"/>
    <cellStyle name="Percent 3 10 2 2 2" xfId="27991" xr:uid="{201AAB90-17F5-4068-ABFB-32647DC63545}"/>
    <cellStyle name="Percent 3 10 2 3" xfId="19818" xr:uid="{914333B3-1B30-4811-806F-B7D800B7FD78}"/>
    <cellStyle name="Percent 3 10 3" xfId="10839" xr:uid="{5C13DE5B-BB18-44F5-9CBE-FFFCB27D8A6D}"/>
    <cellStyle name="Percent 3 10 3 2" xfId="25074" xr:uid="{E9334224-C9F5-4BBE-85FD-6B8813A24CFE}"/>
    <cellStyle name="Percent 3 10 4" xfId="16866" xr:uid="{2F29DFFF-4FC3-4EC5-834F-1845C351C8AD}"/>
    <cellStyle name="Percent 3 11" xfId="5296" xr:uid="{DF436D59-8268-482B-B91E-E4ED90A041C5}"/>
    <cellStyle name="Percent 3 12" xfId="4489" xr:uid="{53B9B8EC-751F-4BE8-BE99-9ABAEDA9C29B}"/>
    <cellStyle name="Percent 3 12 2" xfId="11389" xr:uid="{38948E4A-860E-4B60-A764-A612C6DD8921}"/>
    <cellStyle name="Percent 3 12 2 2" xfId="25622" xr:uid="{76DF9997-89A5-42B6-A148-31755F68765B}"/>
    <cellStyle name="Percent 3 12 3" xfId="17417" xr:uid="{D0B0359E-D396-4B38-A9F5-89EF1F646A9C}"/>
    <cellStyle name="Percent 3 13" xfId="8024" xr:uid="{6A0D9216-2AFC-464F-99AD-323CAA79E902}"/>
    <cellStyle name="Percent 3 13 2" xfId="22313" xr:uid="{DA92DD67-4663-410C-830F-A0B4A9A2DB34}"/>
    <cellStyle name="Percent 3 14" xfId="1504" xr:uid="{188EC774-3885-4A3A-ADAF-422AADEB64B8}"/>
    <cellStyle name="Percent 3 14 2" xfId="20325" xr:uid="{F9578D52-A0EF-46C7-AE9C-874E2D243163}"/>
    <cellStyle name="Percent 3 14 3" xfId="14106" xr:uid="{D3EBDCA5-CE80-4F22-BAA4-CEA67A939ED5}"/>
    <cellStyle name="Percent 3 15" xfId="100" xr:uid="{CDAF0490-B2A8-4584-B9F1-B9216F78A1ED}"/>
    <cellStyle name="Percent 3 2" xfId="318" xr:uid="{7A45F339-8B79-43B3-B493-D075A99E44A5}"/>
    <cellStyle name="Percent 3 2 2" xfId="1846" xr:uid="{3EED3FAE-1970-4633-A330-EB842A9558CD}"/>
    <cellStyle name="Percent 3 2 2 2" xfId="5616" xr:uid="{074CD057-D0A8-4463-86A3-1BB6A182A329}"/>
    <cellStyle name="Percent 3 2 2 2 2" xfId="12192" xr:uid="{0F8E37DE-391B-4F9E-A300-C081F7DD0795}"/>
    <cellStyle name="Percent 3 2 2 2 2 2" xfId="26425" xr:uid="{1BE52DD7-64AD-4D5D-B668-06D9E21D1429}"/>
    <cellStyle name="Percent 3 2 2 2 3" xfId="18247" xr:uid="{C8EDE94E-5DCD-4637-90D5-21C8CDA08BBA}"/>
    <cellStyle name="Percent 3 2 2 3" xfId="8980" xr:uid="{5458AB8D-3812-4537-893A-C502E20F33BC}"/>
    <cellStyle name="Percent 3 2 2 3 2" xfId="23224" xr:uid="{31B1FC03-E98A-4DDE-B4BA-A098F351A48E}"/>
    <cellStyle name="Percent 3 2 2 4" xfId="14995" xr:uid="{FAD21668-B5AC-4A4C-B10E-7CCEAEA881F6}"/>
    <cellStyle name="Percent 3 2 2 5" xfId="31987" xr:uid="{932EF5F7-EB4B-4AB1-BDED-638FB3A84A41}"/>
    <cellStyle name="Percent 3 2 3" xfId="3357" xr:uid="{316BA267-B900-452F-A884-885901958A21}"/>
    <cellStyle name="Percent 3 2 3 2" xfId="6992" xr:uid="{C4900755-FE04-4884-9D97-1BF450C6FEF1}"/>
    <cellStyle name="Percent 3 2 3 2 2" xfId="13242" xr:uid="{084E6A5C-A82B-48C0-B0B1-8CDCF5CC8425}"/>
    <cellStyle name="Percent 3 2 3 2 2 2" xfId="27475" xr:uid="{536BBEFD-32F9-4FE7-B885-AEE89DFA0B7E}"/>
    <cellStyle name="Percent 3 2 3 2 3" xfId="19302" xr:uid="{19656C63-6A87-4C9C-8E4A-5C24598193F3}"/>
    <cellStyle name="Percent 3 2 3 3" xfId="10324" xr:uid="{C1A2A0D2-A972-446F-B556-5D288F9AD0B2}"/>
    <cellStyle name="Percent 3 2 3 3 2" xfId="24563" xr:uid="{2AEE6595-B3CD-423F-A319-C96FDA93E7B6}"/>
    <cellStyle name="Percent 3 2 3 4" xfId="16355" xr:uid="{A84AF50B-BF5E-4F90-BF01-8BFFAB69382C}"/>
    <cellStyle name="Percent 3 2 4" xfId="3968" xr:uid="{5A71B223-B3E6-4F69-96FB-420BD42A4A10}"/>
    <cellStyle name="Percent 3 2 4 2" xfId="7538" xr:uid="{331EED9F-C6D0-47CE-BE94-EDE88D74835C}"/>
    <cellStyle name="Percent 3 2 4 2 2" xfId="13788" xr:uid="{57122791-836A-4FCE-A69C-7F8A7FA258C3}"/>
    <cellStyle name="Percent 3 2 4 2 2 2" xfId="28021" xr:uid="{796A2466-E178-4243-8F00-019ACA17CFAA}"/>
    <cellStyle name="Percent 3 2 4 2 3" xfId="19848" xr:uid="{E33F5DA7-C5EC-401B-8677-B478DF4D0D74}"/>
    <cellStyle name="Percent 3 2 4 3" xfId="10869" xr:uid="{75AC80DC-9A96-48BB-8FE8-C6D9C61C3F12}"/>
    <cellStyle name="Percent 3 2 4 3 2" xfId="25104" xr:uid="{7A42D0FF-544C-4CE7-ACE1-10466B2A9B02}"/>
    <cellStyle name="Percent 3 2 4 4" xfId="16896" xr:uid="{B50B6CEC-607F-4617-BE46-7B064D45329C}"/>
    <cellStyle name="Percent 3 2 5" xfId="5489" xr:uid="{0EA2CE4F-70D7-4E86-8EB0-F2DB43B64B4E}"/>
    <cellStyle name="Percent 3 2 5 2" xfId="8867" xr:uid="{8D1A9AA9-D95A-41D5-8339-D5B5BB47BD56}"/>
    <cellStyle name="Percent 3 2 5 2 2" xfId="23111" xr:uid="{3943EB28-CE6E-41A3-AAAA-6683F11586C0}"/>
    <cellStyle name="Percent 3 2 5 3" xfId="14889" xr:uid="{27A07078-77EB-4154-B1C2-74C08AB59769}"/>
    <cellStyle name="Percent 3 2 6" xfId="4575" xr:uid="{29288EBF-D082-4EA2-9EC7-90547798BF9A}"/>
    <cellStyle name="Percent 3 2 6 2" xfId="11463" xr:uid="{FE5AB427-E32B-4D38-8303-7AB6474CE846}"/>
    <cellStyle name="Percent 3 2 6 2 2" xfId="25696" xr:uid="{88F297AF-3BD0-4C90-AA88-0B1EE2980EAB}"/>
    <cellStyle name="Percent 3 2 6 3" xfId="17503" xr:uid="{EF0A77B4-3F50-4012-B0EC-74E6A4729916}"/>
    <cellStyle name="Percent 3 2 7" xfId="8088" xr:uid="{178EFBFB-A013-4ED3-A50C-93F21E17116F}"/>
    <cellStyle name="Percent 3 2 7 2" xfId="22363" xr:uid="{9A577DE8-6390-437E-A419-6D1F56F7DE2E}"/>
    <cellStyle name="Percent 3 2 8" xfId="1703" xr:uid="{3E825E3F-5B14-4566-ADA7-03CDAFB4DD47}"/>
    <cellStyle name="Percent 3 2 8 2" xfId="20378" xr:uid="{B09CF14B-ED21-40FF-9B96-5482B19F7583}"/>
    <cellStyle name="Percent 3 2 8 3" xfId="14160" xr:uid="{823185E4-A61D-426B-9EAF-227CDEBC07C3}"/>
    <cellStyle name="Percent 3 3" xfId="295" xr:uid="{1D15DB73-D134-4884-83DD-E3EA13238C51}"/>
    <cellStyle name="Percent 3 4" xfId="914" xr:uid="{93B86E4D-0DF6-43F8-9F23-E1F5949B9DEC}"/>
    <cellStyle name="Percent 3 5" xfId="255" xr:uid="{7B603DE3-2EC5-431C-AF02-22B3017046FF}"/>
    <cellStyle name="Percent 3 5 2" xfId="3343" xr:uid="{E6E73C97-747C-4A61-B310-D4202B3A4127}"/>
    <cellStyle name="Percent 3 5 2 2" xfId="6978" xr:uid="{BB1039BD-6C96-4060-9AFC-7779D8DAE46D}"/>
    <cellStyle name="Percent 3 5 2 2 2" xfId="13228" xr:uid="{E679E0B9-73AE-4BB6-83E3-115162DD34AE}"/>
    <cellStyle name="Percent 3 5 2 2 2 2" xfId="27461" xr:uid="{DF2DFB09-1568-4C41-9EDB-434ED6FF6C57}"/>
    <cellStyle name="Percent 3 5 2 2 3" xfId="19288" xr:uid="{20764172-3296-44FA-927A-CFCB810AE7B4}"/>
    <cellStyle name="Percent 3 5 2 3" xfId="10310" xr:uid="{FBD3A81E-601E-46E8-9876-2E73F2BB98B7}"/>
    <cellStyle name="Percent 3 5 2 3 2" xfId="24549" xr:uid="{DB319764-C071-4E50-A8C6-35FCBFF6453E}"/>
    <cellStyle name="Percent 3 5 2 4" xfId="16341" xr:uid="{83F46CE3-7EBC-4D11-BEB0-55B8FA5A1944}"/>
    <cellStyle name="Percent 3 5 3" xfId="3954" xr:uid="{03F58E2C-B7E1-4B3F-A0CA-016A6C3DAAA9}"/>
    <cellStyle name="Percent 3 5 3 2" xfId="7524" xr:uid="{85533D69-0844-4C91-B159-3F264BAA3839}"/>
    <cellStyle name="Percent 3 5 3 2 2" xfId="13774" xr:uid="{DCF36918-5806-4F49-9541-36170317C2C4}"/>
    <cellStyle name="Percent 3 5 3 2 2 2" xfId="28007" xr:uid="{75798332-12B5-44F7-AE3C-2CA19FA903BC}"/>
    <cellStyle name="Percent 3 5 3 2 3" xfId="19834" xr:uid="{ED9B28E2-2BD1-4325-9D0E-8DCB7A75F65E}"/>
    <cellStyle name="Percent 3 5 3 3" xfId="10855" xr:uid="{4478380D-7856-4C09-8BB5-FCC2F454C195}"/>
    <cellStyle name="Percent 3 5 3 3 2" xfId="25090" xr:uid="{FB70469C-D4B5-4862-A4EA-C1AA18AB3F3B}"/>
    <cellStyle name="Percent 3 5 3 4" xfId="16882" xr:uid="{A5B84557-0F14-4D70-B40A-BB1014A35BD8}"/>
    <cellStyle name="Percent 3 5 4" xfId="4550" xr:uid="{C67A0FBE-FE96-4EBC-BD33-07C8220D3B66}"/>
    <cellStyle name="Percent 3 5 4 2" xfId="11445" xr:uid="{D4715E61-45C8-47A9-840C-3128AC641EDF}"/>
    <cellStyle name="Percent 3 5 4 2 2" xfId="25678" xr:uid="{D8024359-791D-45A9-AC11-7B4FFB047722}"/>
    <cellStyle name="Percent 3 5 4 3" xfId="17478" xr:uid="{6283078B-9F43-4F48-839A-290E32C247F5}"/>
    <cellStyle name="Percent 3 5 5" xfId="8065" xr:uid="{4BB5F1C2-A756-44EB-A870-6FCCABC9CDC5}"/>
    <cellStyle name="Percent 3 5 5 2" xfId="22344" xr:uid="{0B59774F-0F90-4111-965F-1A3271D65A99}"/>
    <cellStyle name="Percent 3 5 6" xfId="14146" xr:uid="{DF60A0CA-636B-441A-B565-414C49CB4126}"/>
    <cellStyle name="Percent 3 6" xfId="129" xr:uid="{CAFE670A-2486-4098-B3CF-0889DAB57824}"/>
    <cellStyle name="Percent 3 6 2" xfId="31986" xr:uid="{67BAB118-C03B-4F3D-93F9-1E3D0EEEB601}"/>
    <cellStyle name="Percent 3 7" xfId="965" xr:uid="{5804A487-B4C5-4AF8-9B8D-512111E5E8E4}"/>
    <cellStyle name="Percent 3 8" xfId="2100" xr:uid="{A2D02F00-7870-4342-BF27-04A925BAA5AE}"/>
    <cellStyle name="Percent 3 9" xfId="3319" xr:uid="{E468EC1C-D863-4C12-85E9-50F7DA636588}"/>
    <cellStyle name="Percent 3 9 2" xfId="6963" xr:uid="{E8D0E9B7-17E5-4CD4-9A89-0634D5E5A484}"/>
    <cellStyle name="Percent 3 9 2 2" xfId="13213" xr:uid="{4A0E3860-EF83-4948-B048-2D3FC80C0732}"/>
    <cellStyle name="Percent 3 9 2 2 2" xfId="27446" xr:uid="{00D3277A-1D9C-4919-BE68-DB97CE602BA9}"/>
    <cellStyle name="Percent 3 9 2 3" xfId="19273" xr:uid="{E2646B94-8D7C-4768-BE44-9CC92C076838}"/>
    <cellStyle name="Percent 3 9 3" xfId="10294" xr:uid="{B3E7B47C-9CBE-4613-AB40-7D8C4471E760}"/>
    <cellStyle name="Percent 3 9 3 2" xfId="24534" xr:uid="{2192F2AD-063B-442F-A92A-7A547EDDA5E9}"/>
    <cellStyle name="Percent 3 9 4" xfId="16326" xr:uid="{7B257635-300C-4292-8D42-B5C9A8D371AB}"/>
    <cellStyle name="Percent 4" xfId="35" xr:uid="{42ECA680-15F5-4D95-825A-0707666881D4}"/>
    <cellStyle name="Percent 4 2" xfId="319" xr:uid="{4183057C-6A53-4D8A-A096-6A4EA7A5175F}"/>
    <cellStyle name="Percent 4 3" xfId="605" xr:uid="{7E95F39A-F10E-438B-9D62-43CC2670E11F}"/>
    <cellStyle name="Percent 4 3 2" xfId="3473" xr:uid="{2BC25E48-71FA-44A0-B2C2-7170282521BA}"/>
    <cellStyle name="Percent 4 3 2 2" xfId="7107" xr:uid="{EF8B0454-3C23-4BE4-939A-8D9FCB662DBF}"/>
    <cellStyle name="Percent 4 3 2 2 2" xfId="13357" xr:uid="{738A7B03-DF7E-48BA-8FEA-8F21E848360C}"/>
    <cellStyle name="Percent 4 3 2 2 2 2" xfId="27590" xr:uid="{20BB8B10-6ADE-4ED4-B424-AD1C5BEEA2F1}"/>
    <cellStyle name="Percent 4 3 2 2 3" xfId="19417" xr:uid="{D4EAEF84-94BB-4347-B7D9-D80947B100B6}"/>
    <cellStyle name="Percent 4 3 2 3" xfId="10439" xr:uid="{CC5C2A13-0AC2-4AE8-AB4A-7588778CF107}"/>
    <cellStyle name="Percent 4 3 2 3 2" xfId="24678" xr:uid="{B5D7B545-3640-4ECA-833D-203AFBBA9183}"/>
    <cellStyle name="Percent 4 3 2 4" xfId="16470" xr:uid="{6AE9956D-CD4E-4D03-9657-6802A0054D7E}"/>
    <cellStyle name="Percent 4 3 3" xfId="4083" xr:uid="{28BCA7E9-5AB8-4E1E-892D-7F58FBB756B7}"/>
    <cellStyle name="Percent 4 3 3 2" xfId="7653" xr:uid="{000D81A7-BACC-454C-9772-90F32A0A5652}"/>
    <cellStyle name="Percent 4 3 3 2 2" xfId="13903" xr:uid="{DC067C75-9B71-439F-B2FE-AD7157409DE6}"/>
    <cellStyle name="Percent 4 3 3 2 2 2" xfId="28136" xr:uid="{E76C2BDA-D1C3-415E-9A26-35D79ED8948D}"/>
    <cellStyle name="Percent 4 3 3 2 3" xfId="19963" xr:uid="{B81C600C-483F-40C0-B805-65978BF3A645}"/>
    <cellStyle name="Percent 4 3 3 3" xfId="10984" xr:uid="{E911D822-2845-4023-9399-084EADD06799}"/>
    <cellStyle name="Percent 4 3 3 3 2" xfId="25219" xr:uid="{8A926877-1D22-4ECC-B471-1DAA62C3A205}"/>
    <cellStyle name="Percent 4 3 3 4" xfId="17011" xr:uid="{227D02A1-9B73-48FC-A9DD-4D49FFA787B0}"/>
    <cellStyle name="Percent 4 3 4" xfId="4744" xr:uid="{E27FE25E-191E-4ED1-9F5F-7C33F03439F4}"/>
    <cellStyle name="Percent 4 3 4 2" xfId="11625" xr:uid="{BD0E76C8-EA22-42C3-8969-81584C4EEA02}"/>
    <cellStyle name="Percent 4 3 4 2 2" xfId="25858" xr:uid="{3E47709A-EAF2-4F45-80E7-9802D41B8607}"/>
    <cellStyle name="Percent 4 3 4 3" xfId="17672" xr:uid="{FC35EF4C-C0F8-42B1-9EAC-BBF21A575A07}"/>
    <cellStyle name="Percent 4 3 5" xfId="8237" xr:uid="{0E43B5B6-25BF-4B58-B130-0BB6837DDF30}"/>
    <cellStyle name="Percent 4 3 5 2" xfId="22506" xr:uid="{DB6BA63C-A959-40BF-8B72-346E54F5E4BA}"/>
    <cellStyle name="Percent 4 3 6" xfId="14282" xr:uid="{831F1F68-EBDF-4D2E-8ABD-182495302904}"/>
    <cellStyle name="Percent 4 4" xfId="915" xr:uid="{D3E2CD63-9360-4928-B31E-7B8857C03458}"/>
    <cellStyle name="Percent 4 5" xfId="261" xr:uid="{880DB9E7-FB34-4994-99EB-AF1B1D4DC87D}"/>
    <cellStyle name="Percent 4 6" xfId="131" xr:uid="{27D1051D-9BEE-4BF9-86F2-17DABA9A8CC8}"/>
    <cellStyle name="Percent 4 6 2" xfId="31988" xr:uid="{FF8FFC31-4F7B-4418-BDC9-7868B39F4D15}"/>
    <cellStyle name="Percent 4 7" xfId="1837" xr:uid="{616A6D05-B0A6-4005-B10B-B435FAC9D907}"/>
    <cellStyle name="Percent 4 8" xfId="104" xr:uid="{998C3240-BCB8-4D4E-8FC9-BA507D21DBD7}"/>
    <cellStyle name="Percent 5" xfId="240" xr:uid="{176CF486-A60A-433E-B419-AEDCFB42D8BA}"/>
    <cellStyle name="Percent 5 10" xfId="5299" xr:uid="{850E2526-3F1E-4F7B-B064-6E2BF47E50D2}"/>
    <cellStyle name="Percent 5 10 2" xfId="8734" xr:uid="{4FF7C695-E98E-4695-80E1-67B52CE9D454}"/>
    <cellStyle name="Percent 5 10 2 2" xfId="22978" xr:uid="{E8002B10-3E8A-43DE-850D-1A1664FC5844}"/>
    <cellStyle name="Percent 5 10 3" xfId="14757" xr:uid="{5F17BF85-A59B-44B1-B7EF-103933F1E129}"/>
    <cellStyle name="Percent 5 11" xfId="4545" xr:uid="{26175A5E-404D-4922-954E-055ED0460C32}"/>
    <cellStyle name="Percent 5 11 2" xfId="11440" xr:uid="{C7C4BAB3-51B3-432D-B053-7FD3840F9EA0}"/>
    <cellStyle name="Percent 5 11 2 2" xfId="25673" xr:uid="{B317913D-2984-4930-A779-557B7252F13D}"/>
    <cellStyle name="Percent 5 11 3" xfId="17473" xr:uid="{0646EB77-1C4F-4E9E-BC70-5276D466E234}"/>
    <cellStyle name="Percent 5 12" xfId="8057" xr:uid="{95C2D43D-3FCF-4B57-9CBB-EA333BC962AF}"/>
    <cellStyle name="Percent 5 12 2" xfId="22337" xr:uid="{63B6964A-FB40-4BEA-8F9C-2DC276E349F3}"/>
    <cellStyle name="Percent 5 13" xfId="1507" xr:uid="{408417B7-4A2D-425C-AEC9-9103D86F63BA}"/>
    <cellStyle name="Percent 5 13 2" xfId="20326" xr:uid="{418251D6-2505-4B51-8D00-7653ED358FFE}"/>
    <cellStyle name="Percent 5 13 3" xfId="14145" xr:uid="{15FEEEBA-D345-417C-A371-4A88F3E2EEC8}"/>
    <cellStyle name="Percent 5 2" xfId="917" xr:uid="{3DDD83D4-CB1E-4F79-A413-B85AD431BF7C}"/>
    <cellStyle name="Percent 5 2 2" xfId="2316" xr:uid="{4A7D119A-BC62-411F-9BF1-A6600B3A0894}"/>
    <cellStyle name="Percent 5 2 3" xfId="5593" xr:uid="{B3ABAC41-4A51-4B87-A33E-EF31CD166454}"/>
    <cellStyle name="Percent 5 2 3 2" xfId="8960" xr:uid="{12F7EFBC-7428-4552-9D35-BC1E00C3E458}"/>
    <cellStyle name="Percent 5 2 3 2 2" xfId="23204" xr:uid="{C71E7DCD-4432-4EF3-92C2-CE80D854D362}"/>
    <cellStyle name="Percent 5 2 3 3" xfId="14976" xr:uid="{A2DA8B1D-3687-4077-BDB9-B3A2E983BF1B}"/>
    <cellStyle name="Percent 5 2 4" xfId="1817" xr:uid="{740C6428-CE95-47F6-A1AD-B72753DFCE27}"/>
    <cellStyle name="Percent 5 3" xfId="916" xr:uid="{030A6377-3F74-475D-9CC1-4873A0CFF88A}"/>
    <cellStyle name="Percent 5 4" xfId="1941" xr:uid="{54024781-698C-42CE-8053-6523EE038C13}"/>
    <cellStyle name="Percent 5 4 2" xfId="5701" xr:uid="{DF3084EA-2F64-4C93-8118-CB3DCB4B3D89}"/>
    <cellStyle name="Percent 5 4 2 2" xfId="12247" xr:uid="{99DC0FA0-2352-49A8-A15B-691A554FFE71}"/>
    <cellStyle name="Percent 5 4 2 2 2" xfId="26480" xr:uid="{ADE8DE45-ECD7-4413-91F6-BFDB45A47AC4}"/>
    <cellStyle name="Percent 5 4 2 3" xfId="18302" xr:uid="{F320673B-DD72-4879-8651-9D9D8C25DCB5}"/>
    <cellStyle name="Percent 5 4 3" xfId="9062" xr:uid="{17558D1E-DF9F-4451-ACE5-B333CA43E402}"/>
    <cellStyle name="Percent 5 4 3 2" xfId="23306" xr:uid="{BA6C6C76-10C8-465F-8498-9DAFFC62405E}"/>
    <cellStyle name="Percent 5 4 4" xfId="15076" xr:uid="{DDECB08D-8D6A-49EC-8096-195BD5F70C90}"/>
    <cellStyle name="Percent 5 5" xfId="2609" xr:uid="{B6C79E8A-41E2-40BF-92B4-7605A527A07E}"/>
    <cellStyle name="Percent 5 5 2" xfId="6270" xr:uid="{9762C33F-13FB-4535-9B0A-BBEF2E5DCE5F}"/>
    <cellStyle name="Percent 5 5 2 2" xfId="12522" xr:uid="{03C457D6-94AB-4698-8BC3-40BDF261CDDF}"/>
    <cellStyle name="Percent 5 5 2 2 2" xfId="26755" xr:uid="{8DCA513B-3510-4BA3-8FE8-F6D129D56D40}"/>
    <cellStyle name="Percent 5 5 2 3" xfId="18582" xr:uid="{6B11856F-F9EA-497B-A9AD-84C7C5D24534}"/>
    <cellStyle name="Percent 5 5 3" xfId="9601" xr:uid="{9F874D86-B73F-4ED9-A371-393A6BFE9169}"/>
    <cellStyle name="Percent 5 5 3 2" xfId="23841" xr:uid="{E2648F21-36B3-44F6-A970-3466D822AC0B}"/>
    <cellStyle name="Percent 5 5 4" xfId="15635" xr:uid="{F7A2F468-E2E5-4BC7-9E1F-71756F8CF09A}"/>
    <cellStyle name="Percent 5 6" xfId="2880" xr:uid="{9C65F234-62A1-4C89-A5E5-7AA5BD5DD1F8}"/>
    <cellStyle name="Percent 5 6 2" xfId="6530" xr:uid="{F28ADFD7-08F9-4FB7-A6BC-CAFE19589A7A}"/>
    <cellStyle name="Percent 5 6 2 2" xfId="12780" xr:uid="{CF941C25-1687-4AD1-8BB2-A8FCDCF47D0F}"/>
    <cellStyle name="Percent 5 6 2 2 2" xfId="27013" xr:uid="{A96E2FEA-D136-4A45-8B2F-BE063F0B8F33}"/>
    <cellStyle name="Percent 5 6 2 3" xfId="18840" xr:uid="{17EABBE1-219C-4ED6-9A40-433AE2EDF4A4}"/>
    <cellStyle name="Percent 5 6 3" xfId="9861" xr:uid="{05CE3CE9-D186-43A4-B4EC-062FC0583493}"/>
    <cellStyle name="Percent 5 6 3 2" xfId="24101" xr:uid="{1D42C282-B260-4172-81C4-115B9EC6D9E7}"/>
    <cellStyle name="Percent 5 6 4" xfId="15894" xr:uid="{0E1A46A3-7291-48FD-995A-6B0EE1D5F2B6}"/>
    <cellStyle name="Percent 5 7" xfId="3125" xr:uid="{F2E07D15-2A47-40FF-958E-A82BFBAB24A0}"/>
    <cellStyle name="Percent 5 7 2" xfId="6775" xr:uid="{74B8D245-69AD-4042-A42C-48E01062AD8F}"/>
    <cellStyle name="Percent 5 7 2 2" xfId="13025" xr:uid="{118E0B22-15D0-490E-9748-7A0AA3CFF862}"/>
    <cellStyle name="Percent 5 7 2 2 2" xfId="27258" xr:uid="{2C9EC9B4-E2EA-4458-9BC5-2BF85EF24A40}"/>
    <cellStyle name="Percent 5 7 2 3" xfId="19085" xr:uid="{B8E912C7-E773-48E3-A3DA-2AF864D60040}"/>
    <cellStyle name="Percent 5 7 3" xfId="10106" xr:uid="{F3F774DD-5339-402B-9738-FDE208CFD8D9}"/>
    <cellStyle name="Percent 5 7 3 2" xfId="24346" xr:uid="{47B21939-E501-4453-9E5C-E6E72822FFAA}"/>
    <cellStyle name="Percent 5 7 4" xfId="16139" xr:uid="{7EB2C575-256B-481C-A113-E877630531E9}"/>
    <cellStyle name="Percent 5 8" xfId="3342" xr:uid="{F76ED497-761A-4612-B2F0-5C5C65515393}"/>
    <cellStyle name="Percent 5 8 2" xfId="6977" xr:uid="{EB0C775E-3AD2-4D5E-A91A-1266D71D74C5}"/>
    <cellStyle name="Percent 5 8 2 2" xfId="13227" xr:uid="{785AA6D8-7C57-445A-862C-C6232003D855}"/>
    <cellStyle name="Percent 5 8 2 2 2" xfId="27460" xr:uid="{C2183D95-AAF3-4063-8F53-7FBAE9B5B66D}"/>
    <cellStyle name="Percent 5 8 2 3" xfId="19287" xr:uid="{C1DF5790-6F0E-4863-8A35-DE827DFC82AC}"/>
    <cellStyle name="Percent 5 8 3" xfId="10309" xr:uid="{04F1497B-12B5-41C3-821E-81A9121D88D5}"/>
    <cellStyle name="Percent 5 8 3 2" xfId="24548" xr:uid="{07D1B9E3-C391-471D-828C-D6B8EA26FE81}"/>
    <cellStyle name="Percent 5 8 4" xfId="16340" xr:uid="{7BC14544-0A69-4052-90E6-694F4D5E06E7}"/>
    <cellStyle name="Percent 5 9" xfId="3953" xr:uid="{E9CD8864-034C-44BA-AFEF-996225EAE408}"/>
    <cellStyle name="Percent 5 9 2" xfId="7523" xr:uid="{985589B4-C11F-4118-A0DE-E1C2EE76FDA9}"/>
    <cellStyle name="Percent 5 9 2 2" xfId="13773" xr:uid="{E7686B90-B692-485C-B7FD-FE8D234ADA49}"/>
    <cellStyle name="Percent 5 9 2 2 2" xfId="28006" xr:uid="{97F28977-B30A-4FA1-9058-B61F28D5B8CF}"/>
    <cellStyle name="Percent 5 9 2 3" xfId="19833" xr:uid="{450A27F5-57D6-4022-9A42-F15EB4C785F9}"/>
    <cellStyle name="Percent 5 9 3" xfId="10854" xr:uid="{60375F04-42AB-453A-BE89-CF70626E16D7}"/>
    <cellStyle name="Percent 5 9 3 2" xfId="25089" xr:uid="{97093569-F73A-44BB-9785-18A57D0F39C0}"/>
    <cellStyle name="Percent 5 9 4" xfId="16881" xr:uid="{C53B535C-BC9E-4E13-B461-9092BE7A3C99}"/>
    <cellStyle name="Percent 6" xfId="416" xr:uid="{F76E445C-83DC-4B4D-85ED-2D7CCA6CFC6B}"/>
    <cellStyle name="Percent 6 2" xfId="919" xr:uid="{3AC98E90-322A-41D7-8AE0-9566B2455A05}"/>
    <cellStyle name="Percent 6 3" xfId="918" xr:uid="{7F9626DA-538F-4E48-9D06-8776AF2A43E2}"/>
    <cellStyle name="Percent 6 4" xfId="2148" xr:uid="{1ACE670E-8E41-4066-9102-EC8A9D4CB4B6}"/>
    <cellStyle name="Percent 6 5" xfId="5342" xr:uid="{2BD05ED9-2BA6-45BD-88BA-DB6BDA5606C3}"/>
    <cellStyle name="Percent 6 6" xfId="1551" xr:uid="{6DAD6ED6-CD9C-4F46-B7B6-CA808DAB5461}"/>
    <cellStyle name="Percent 7" xfId="920" xr:uid="{166B0907-5654-4402-8DE6-2CB302107DD5}"/>
    <cellStyle name="Percent 7 2" xfId="1935" xr:uid="{5E1A0BF8-71A8-4860-9F48-CF9913E47DFB}"/>
    <cellStyle name="Percent 7 2 2" xfId="5695" xr:uid="{B6BA8592-8638-4B5D-8F6D-AACF83424B14}"/>
    <cellStyle name="Percent 7 2 2 2" xfId="12243" xr:uid="{4DA6BC6C-93AF-4239-83B7-99F0347C5CE3}"/>
    <cellStyle name="Percent 7 2 2 2 2" xfId="26476" xr:uid="{E9B4D709-5DF6-4A98-978B-12480728AF47}"/>
    <cellStyle name="Percent 7 2 2 3" xfId="18298" xr:uid="{70A02C87-860C-471A-B00C-D54C561D9848}"/>
    <cellStyle name="Percent 7 2 3" xfId="9056" xr:uid="{44C0E730-77DC-4A05-BEF6-0B7C7658DAEF}"/>
    <cellStyle name="Percent 7 2 3 2" xfId="23300" xr:uid="{14F6C438-45B1-418B-805A-B72704C481AB}"/>
    <cellStyle name="Percent 7 2 4" xfId="15070" xr:uid="{E8D6990B-853C-436F-8443-EE17BD587A2F}"/>
    <cellStyle name="Percent 7 3" xfId="2317" xr:uid="{61BCB7F8-74FF-4205-87E4-A1071C167C88}"/>
    <cellStyle name="Percent 7 4" xfId="2704" xr:uid="{D0C8C853-62FB-43D6-9EA3-DD9A9D4A868F}"/>
    <cellStyle name="Percent 7 4 2" xfId="6364" xr:uid="{6EF34D8D-97DE-45D2-B852-CD8B71AF0E17}"/>
    <cellStyle name="Percent 7 4 2 2" xfId="12616" xr:uid="{E4C752E2-173D-46E3-ACE3-685BDBBB11F0}"/>
    <cellStyle name="Percent 7 4 2 2 2" xfId="26849" xr:uid="{378AAF06-6105-4C8C-9593-1E3BA1673B75}"/>
    <cellStyle name="Percent 7 4 2 3" xfId="18676" xr:uid="{86429281-559F-48AC-8FB0-6B280550C22F}"/>
    <cellStyle name="Percent 7 4 3" xfId="9695" xr:uid="{DC4623AF-1703-4C72-9B1C-9ED8EFCD3ACF}"/>
    <cellStyle name="Percent 7 4 3 2" xfId="23935" xr:uid="{3194C9CF-C5C5-4D3B-8568-80CFC1DC1A81}"/>
    <cellStyle name="Percent 7 4 4" xfId="15728" xr:uid="{26BAD2CA-E1F6-4BA0-A9B6-5E689AB5C5BC}"/>
    <cellStyle name="Percent 7 5" xfId="2974" xr:uid="{9F39D28E-1FDC-416A-A265-6A865B2ECA79}"/>
    <cellStyle name="Percent 7 5 2" xfId="6624" xr:uid="{414009F6-2685-4B09-B721-1E4605021F91}"/>
    <cellStyle name="Percent 7 5 2 2" xfId="12874" xr:uid="{292D2689-47D1-4962-9BC9-C3FC06A42810}"/>
    <cellStyle name="Percent 7 5 2 2 2" xfId="27107" xr:uid="{A4A96D03-FB48-4319-864C-C7E50C94DF87}"/>
    <cellStyle name="Percent 7 5 2 3" xfId="18934" xr:uid="{56BA165B-B67A-4D32-8D46-10A9F066C564}"/>
    <cellStyle name="Percent 7 5 3" xfId="9955" xr:uid="{B5CA86B2-4815-4990-BFC5-E87897BC42F6}"/>
    <cellStyle name="Percent 7 5 3 2" xfId="24195" xr:uid="{F7ED89CB-33AC-4371-925A-5720E11B4ABE}"/>
    <cellStyle name="Percent 7 5 4" xfId="15988" xr:uid="{0EFF8241-7029-4CAF-8E43-B6127803E698}"/>
    <cellStyle name="Percent 7 6" xfId="3219" xr:uid="{FE9221A6-42AB-44C8-A499-06EFA3A6229F}"/>
    <cellStyle name="Percent 7 6 2" xfId="6869" xr:uid="{4737746D-82CA-44E1-B03E-1191E40A3A80}"/>
    <cellStyle name="Percent 7 6 2 2" xfId="13119" xr:uid="{C6275102-082E-471B-98B1-21FF93A08698}"/>
    <cellStyle name="Percent 7 6 2 2 2" xfId="27352" xr:uid="{F16DA691-FFA8-45D5-A32C-67420F7EB80D}"/>
    <cellStyle name="Percent 7 6 2 3" xfId="19179" xr:uid="{E5194C54-6244-4768-ADA5-56F08A835F01}"/>
    <cellStyle name="Percent 7 6 3" xfId="10200" xr:uid="{B5E11144-BEB2-495E-8C78-B661DFF6DD59}"/>
    <cellStyle name="Percent 7 6 3 2" xfId="24440" xr:uid="{4D6B4D9C-6334-4E81-B7A5-EF3E087ABCEC}"/>
    <cellStyle name="Percent 7 6 4" xfId="16233" xr:uid="{A4DF18D2-38BD-4498-BEB9-BDE1416C93EF}"/>
    <cellStyle name="Percent 7 7" xfId="5407" xr:uid="{86E09620-21E7-48EC-96DC-B19FE6684FE3}"/>
    <cellStyle name="Percent 7 7 2" xfId="8796" xr:uid="{D9F71B5F-590C-4131-896A-8F885440DFB7}"/>
    <cellStyle name="Percent 7 7 2 2" xfId="23040" xr:uid="{247DF88F-ACC5-4B19-AD95-E415458B3C7D}"/>
    <cellStyle name="Percent 7 7 3" xfId="14821" xr:uid="{667D768E-3097-480D-95DA-AEC279547A67}"/>
    <cellStyle name="Percent 7 8" xfId="1616" xr:uid="{3CE01202-A795-43D4-803F-B227DC771327}"/>
    <cellStyle name="Percent 8" xfId="940" xr:uid="{BC13377B-538D-417B-9192-62D3EFD4DFBB}"/>
    <cellStyle name="Percent 8 2" xfId="2018" xr:uid="{86619B0C-3F38-42EB-B905-F26A33EA3656}"/>
    <cellStyle name="Percent 8 2 2" xfId="5777" xr:uid="{9CFB36D8-8F12-48F5-A92D-74C06253635B}"/>
    <cellStyle name="Percent 8 2 2 2" xfId="12314" xr:uid="{7AB629B3-3561-4E37-A1E3-C807B6699018}"/>
    <cellStyle name="Percent 8 2 2 2 2" xfId="26547" xr:uid="{43AABF55-E26E-4F85-BB46-A931BDD39FCD}"/>
    <cellStyle name="Percent 8 2 2 3" xfId="18369" xr:uid="{BEFC9633-9568-4847-8506-4BA9DCB2A22E}"/>
    <cellStyle name="Percent 8 2 3" xfId="9137" xr:uid="{9F280A8D-A445-4FCE-85D7-E1D6504B682D}"/>
    <cellStyle name="Percent 8 2 3 2" xfId="23381" xr:uid="{7A1FF581-AF5D-4D7D-A849-38BD1DE52681}"/>
    <cellStyle name="Percent 8 2 4" xfId="15151" xr:uid="{EFB2FE4B-7DD8-4AE7-BC3E-8EE677CC7F50}"/>
    <cellStyle name="Percent 8 3" xfId="2321" xr:uid="{E409C82E-DAB7-4FE9-8A13-0029FF2B3080}"/>
    <cellStyle name="Percent 8 4" xfId="2785" xr:uid="{9A0B3F0A-07A0-47CA-BF81-15C456251A09}"/>
    <cellStyle name="Percent 8 4 2" xfId="6445" xr:uid="{5EA4C7FA-DE3C-46EB-A94C-D6EAEE37C084}"/>
    <cellStyle name="Percent 8 4 2 2" xfId="12696" xr:uid="{2B6DD9CE-A171-4E5B-9A6B-7D50E1FDE9CD}"/>
    <cellStyle name="Percent 8 4 2 2 2" xfId="26929" xr:uid="{588E60F9-7393-4AF6-B8A1-F21BC52D96D1}"/>
    <cellStyle name="Percent 8 4 2 3" xfId="18756" xr:uid="{3F70FA2F-06C5-433F-954D-82423DA2A33F}"/>
    <cellStyle name="Percent 8 4 3" xfId="9776" xr:uid="{08CA95AB-23B9-4B1B-9241-D2AC1ABE680B}"/>
    <cellStyle name="Percent 8 4 3 2" xfId="24016" xr:uid="{06062E1B-4177-481F-BB79-AE3AB9ADF8EB}"/>
    <cellStyle name="Percent 8 4 4" xfId="15809" xr:uid="{A31D59A0-DE9F-4FF3-8136-8360D06C593A}"/>
    <cellStyle name="Percent 8 5" xfId="3055" xr:uid="{25AB5661-D1DE-4189-A792-D269EA5841C6}"/>
    <cellStyle name="Percent 8 5 2" xfId="6705" xr:uid="{AE48054D-7D9A-419F-A2BD-C6FEE337E291}"/>
    <cellStyle name="Percent 8 5 2 2" xfId="12955" xr:uid="{0C56D430-C0DE-4CE7-8EC3-32347EE2A0BE}"/>
    <cellStyle name="Percent 8 5 2 2 2" xfId="27188" xr:uid="{1ABBFA56-E63C-468B-93C7-93ACA1EB4916}"/>
    <cellStyle name="Percent 8 5 2 3" xfId="19015" xr:uid="{11FCC918-C41D-42AC-A25E-C2BA020678B1}"/>
    <cellStyle name="Percent 8 5 3" xfId="10036" xr:uid="{CD235C5C-AB3C-4C3A-8584-97F9A77C4D54}"/>
    <cellStyle name="Percent 8 5 3 2" xfId="24276" xr:uid="{17000C18-19CF-47CC-B6DC-7FD320F665F9}"/>
    <cellStyle name="Percent 8 5 4" xfId="16069" xr:uid="{3D4D3F87-8D3A-48A0-B878-85F37495E39C}"/>
    <cellStyle name="Percent 8 6" xfId="3300" xr:uid="{BE42A8BC-2762-4556-A841-241D65033B37}"/>
    <cellStyle name="Percent 8 6 2" xfId="6950" xr:uid="{EBFABCB0-A9F7-45F4-A923-2F7376825325}"/>
    <cellStyle name="Percent 8 6 2 2" xfId="13200" xr:uid="{5F5CCF0B-5FCD-4AB6-8BD6-0B406FAC9B48}"/>
    <cellStyle name="Percent 8 6 2 2 2" xfId="27433" xr:uid="{EAB9F321-6FAF-42A4-8FE6-FE17A51FD1A4}"/>
    <cellStyle name="Percent 8 6 2 3" xfId="19260" xr:uid="{7C0E7ABB-3A09-420B-AA2E-8A7EF3AE8D2A}"/>
    <cellStyle name="Percent 8 6 3" xfId="10281" xr:uid="{803F4445-CDC3-46A0-BFE0-AB9F1AA54CAA}"/>
    <cellStyle name="Percent 8 6 3 2" xfId="24521" xr:uid="{CA3C5F79-C8E2-4D41-A363-65BCD7B542D5}"/>
    <cellStyle name="Percent 8 6 4" xfId="16314" xr:uid="{9B298499-4B69-4FF8-9798-C7F130604A87}"/>
    <cellStyle name="Percent 8 7" xfId="5468" xr:uid="{BEA4B839-92CB-4642-9899-B3C35E9AA07D}"/>
    <cellStyle name="Percent 8 7 2" xfId="8853" xr:uid="{E7A32643-EB77-4C2E-B6E8-615268ED8F87}"/>
    <cellStyle name="Percent 8 7 2 2" xfId="23097" xr:uid="{1C6EB670-79F3-4FB7-9190-9DEAC1C0C2DC}"/>
    <cellStyle name="Percent 8 7 3" xfId="14876" xr:uid="{E437E3C8-A596-4E24-92A4-833BDE78BAE4}"/>
    <cellStyle name="Percent 8 8" xfId="1678" xr:uid="{5A214BEA-7AB0-4F7D-8B08-3225E70EBEDC}"/>
    <cellStyle name="Percent 9" xfId="1214" xr:uid="{0DD4D2E4-A965-4716-B199-77798BC35ACC}"/>
    <cellStyle name="Percent 9 2" xfId="2366" xr:uid="{B24C878B-3B66-4B66-BC31-F2AA8A898C89}"/>
    <cellStyle name="Percent 9 2 2" xfId="5929" xr:uid="{6D5BECA3-7274-490D-9053-1A9574766F7B}"/>
    <cellStyle name="Percent 9 2 2 2" xfId="12424" xr:uid="{6B8DF135-D26D-4D7A-8CEE-39344A6E0043}"/>
    <cellStyle name="Percent 9 2 2 2 2" xfId="26657" xr:uid="{858BA6AD-7714-4FA4-AD89-D5DDB789AC3E}"/>
    <cellStyle name="Percent 9 2 2 3" xfId="18484" xr:uid="{B3D5D840-AB6C-44EE-B256-EF063E601257}"/>
    <cellStyle name="Percent 9 2 3" xfId="9260" xr:uid="{48B36239-1C50-4388-862D-C18D6CEBB7AA}"/>
    <cellStyle name="Percent 9 2 3 2" xfId="23500" xr:uid="{0BEF3B2F-B528-45AC-8902-9222C42603C6}"/>
    <cellStyle name="Percent 9 2 4" xfId="15295" xr:uid="{C8468AB4-9A56-45CE-B288-90F3B8349D93}"/>
    <cellStyle name="Percent 9 3" xfId="3603" xr:uid="{FE03A695-1391-4299-9481-82F484AD79ED}"/>
    <cellStyle name="Percent 9 3 2" xfId="7236" xr:uid="{B17DD39F-50F3-41EE-8E71-54B7BF28B859}"/>
    <cellStyle name="Percent 9 3 2 2" xfId="13486" xr:uid="{AD6715B3-B5D5-46AF-8777-788A74AEC108}"/>
    <cellStyle name="Percent 9 3 2 2 2" xfId="27719" xr:uid="{7EB4DBCF-B63B-4AC9-A182-61E5809175C4}"/>
    <cellStyle name="Percent 9 3 2 3" xfId="19546" xr:uid="{AFD8EA6E-F4DA-479A-81A0-A0889B54147A}"/>
    <cellStyle name="Percent 9 3 3" xfId="10568" xr:uid="{EC1076ED-F7E1-4A87-9CF6-8066CE390BF6}"/>
    <cellStyle name="Percent 9 3 3 2" xfId="24807" xr:uid="{2F83AC73-0940-4049-8694-2C6730689FAA}"/>
    <cellStyle name="Percent 9 3 4" xfId="16599" xr:uid="{4B43D26C-7805-4435-A711-105BB14C4BDC}"/>
    <cellStyle name="Percent 9 4" xfId="4212" xr:uid="{155BA68E-E702-4075-9D26-0B5D0BFA794A}"/>
    <cellStyle name="Percent 9 4 2" xfId="7782" xr:uid="{5349E352-6328-4B81-B9BE-02B6B5E7E43D}"/>
    <cellStyle name="Percent 9 4 2 2" xfId="14032" xr:uid="{BB3A3763-0661-47BA-9F65-3ECC100A1441}"/>
    <cellStyle name="Percent 9 4 2 2 2" xfId="28265" xr:uid="{BA0E69AB-3A8D-47B1-8C1C-C704B76B4FA6}"/>
    <cellStyle name="Percent 9 4 2 3" xfId="20092" xr:uid="{34186904-331D-4489-9330-604CF1995F02}"/>
    <cellStyle name="Percent 9 4 3" xfId="11113" xr:uid="{655ABFCA-0193-4A7C-91AD-0B8617EDDA67}"/>
    <cellStyle name="Percent 9 4 3 2" xfId="25348" xr:uid="{C76D29E8-169D-43A0-B509-F667504C8983}"/>
    <cellStyle name="Percent 9 4 4" xfId="17140" xr:uid="{E02E9EC1-BB6C-4E73-BCBB-139E6F949CA9}"/>
    <cellStyle name="Percent 9 5" xfId="5484" xr:uid="{66DB5E34-55EB-4857-9515-E1D30976092F}"/>
    <cellStyle name="Percent 9 5 2" xfId="8864" xr:uid="{61CFC32E-01FC-474B-A830-7B950D1BE1CC}"/>
    <cellStyle name="Percent 9 5 2 2" xfId="23108" xr:uid="{5A87DB9F-294B-4BAF-87A9-88261533EA9F}"/>
    <cellStyle name="Percent 9 5 3" xfId="14886" xr:uid="{13454CF4-24AD-4789-B8FF-8C00AAA726EB}"/>
    <cellStyle name="Percent 9 6" xfId="4969" xr:uid="{6CC3F29C-EA18-4A7E-B36D-7006D1416019}"/>
    <cellStyle name="Percent 9 6 2" xfId="11845" xr:uid="{485CF323-0E4D-4E97-8F34-37D280ED02B8}"/>
    <cellStyle name="Percent 9 6 2 2" xfId="26078" xr:uid="{245061AD-A97E-4D81-8829-42B7514A5FC6}"/>
    <cellStyle name="Percent 9 6 3" xfId="17897" xr:uid="{1C286E74-6F49-4063-95A2-2AA0BB7DB3EA}"/>
    <cellStyle name="Percent 9 7" xfId="8422" xr:uid="{5602871E-2442-41AF-955A-89EA45944040}"/>
    <cellStyle name="Percent 9 7 2" xfId="22675" xr:uid="{6FF9F8C9-A973-4020-A488-398E5CC8113A}"/>
    <cellStyle name="Percent 9 8" xfId="1697" xr:uid="{9D3623BB-B234-42D4-B9FD-1B302DCE33C6}"/>
    <cellStyle name="Percent 9 8 2" xfId="20376" xr:uid="{EE7594D1-07C4-42B9-8E52-CF602EE7ECF8}"/>
    <cellStyle name="Percent 9 8 3" xfId="14465" xr:uid="{B468012C-3AB9-453A-BCD7-1807738A4047}"/>
    <cellStyle name="Result 1" xfId="31989" xr:uid="{7C60F436-CB2F-46FC-9BC4-341575E93D30}"/>
    <cellStyle name="Result 1 1" xfId="31990" xr:uid="{B5486542-9DFF-40F8-98B9-829671371E86}"/>
    <cellStyle name="Result 1 2" xfId="31991" xr:uid="{88AF8DD2-3124-4B75-8B1C-40D67644418E}"/>
    <cellStyle name="Result 1 3" xfId="31992" xr:uid="{3858A464-65F6-411E-9610-133BA2EA5528}"/>
    <cellStyle name="Style 1" xfId="921" xr:uid="{BBC68577-CD14-4F33-BDAF-C45981BAE6FB}"/>
    <cellStyle name="Style 1 2" xfId="922" xr:uid="{DC2D8E64-3509-432A-AFDD-3519B851821E}"/>
    <cellStyle name="Title" xfId="7" builtinId="15" customBuiltin="1"/>
    <cellStyle name="Title 1" xfId="31993" xr:uid="{052597B0-0D08-4547-A6C9-AC0BB6DE3291}"/>
    <cellStyle name="Title 1 2" xfId="31994" xr:uid="{45D884FA-13DC-46F0-9913-443B79FA8376}"/>
    <cellStyle name="Title 1 2 2" xfId="31995" xr:uid="{2806507A-BD62-42A8-A092-299DBE5E5382}"/>
    <cellStyle name="Title 10" xfId="31996" xr:uid="{A99BD902-BDAC-4512-8553-710AA4A81315}"/>
    <cellStyle name="Title 11" xfId="31997" xr:uid="{EFDAC97A-89CA-4EC6-8ABE-8DC261981B2A}"/>
    <cellStyle name="Title 12" xfId="31998" xr:uid="{5C106BC2-846A-4666-A12A-3BE3EDA54EB9}"/>
    <cellStyle name="Title 13" xfId="31999" xr:uid="{0B0B0299-FCE5-4AAF-845F-867C62B9C3BE}"/>
    <cellStyle name="Title 14" xfId="32000" xr:uid="{9266C0A1-B296-4793-B3BC-74085CD3ECEE}"/>
    <cellStyle name="Title 15" xfId="32001" xr:uid="{C71DDD61-2C97-4E72-8815-D6BA25D64FC6}"/>
    <cellStyle name="Title 16" xfId="32002" xr:uid="{5E00A2A2-9C12-4BF5-9040-4284AE59F5D8}"/>
    <cellStyle name="Title 17" xfId="32003" xr:uid="{54ECB81F-4400-4C97-8842-390763347D0D}"/>
    <cellStyle name="Title 18" xfId="32004" xr:uid="{C5B39612-C5BC-4960-A35A-545195EE4849}"/>
    <cellStyle name="Title 19" xfId="32005" xr:uid="{3854680F-E0D9-4EAD-A037-0E5014EB7252}"/>
    <cellStyle name="Title 2" xfId="236" xr:uid="{CD4BEAA1-E2EE-41F7-9BFF-BDA02EDCCE52}"/>
    <cellStyle name="Title 2 2" xfId="520" xr:uid="{35F320AD-B06B-4690-A8B2-01B7F6B13744}"/>
    <cellStyle name="Title 2 2 2" xfId="32008" xr:uid="{AD3DE016-FC2E-43EB-9C95-A4C75CB4B199}"/>
    <cellStyle name="Title 2 2 3" xfId="32009" xr:uid="{77CC59DF-48A3-4C69-9C08-E2429DE9B5BB}"/>
    <cellStyle name="Title 2 2 4" xfId="32007" xr:uid="{C1D2E20F-95DD-4B89-8B8E-E51A95514888}"/>
    <cellStyle name="Title 2 3" xfId="1820" xr:uid="{C4132E5B-F736-46AE-80FF-39B6DB1603BB}"/>
    <cellStyle name="Title 2 3 2" xfId="32010" xr:uid="{EA1DB677-68FF-450A-8FFC-3FA42A5C3563}"/>
    <cellStyle name="Title 2 4" xfId="32006" xr:uid="{F3B96997-A378-4D96-B2F9-9252C8D62305}"/>
    <cellStyle name="Title 20" xfId="32011" xr:uid="{B06B600F-D72A-41AD-BEEA-12EF8042F1D5}"/>
    <cellStyle name="Title 21" xfId="32012" xr:uid="{F9702F1A-8633-4AB5-98C2-CAF47988E810}"/>
    <cellStyle name="Title 22" xfId="32013" xr:uid="{33EC202C-ADF5-44E6-A89B-2EB77BF923B7}"/>
    <cellStyle name="Title 23" xfId="32014" xr:uid="{1DE0D72C-11F1-4449-80E7-92C4273CECFD}"/>
    <cellStyle name="Title 24" xfId="32015" xr:uid="{FBDA0DC0-87B7-44FA-B506-842DEFF2FA2B}"/>
    <cellStyle name="Title 3" xfId="1548" xr:uid="{3E1E8D38-ACBF-4696-AE7A-29642117B743}"/>
    <cellStyle name="Title 3 2" xfId="32017" xr:uid="{F84C9F28-23AA-436F-AB71-A644F57A0EC2}"/>
    <cellStyle name="Title 3 2 2" xfId="32018" xr:uid="{ECFA10F6-D81D-433E-A751-3A1814C97E20}"/>
    <cellStyle name="Title 3 3" xfId="32016" xr:uid="{E7B525BD-9177-4765-B31D-715615D2E61F}"/>
    <cellStyle name="Title 4" xfId="1822" xr:uid="{8CEC1A40-10EE-44CB-ADC1-F4F50A6EC0A7}"/>
    <cellStyle name="Title 4 2" xfId="32020" xr:uid="{5926F59E-BB38-47FD-8FDE-0B9E459B5455}"/>
    <cellStyle name="Title 4 3" xfId="32021" xr:uid="{E9628A3E-EC35-4F13-979B-B5F92E008A4B}"/>
    <cellStyle name="Title 4 4" xfId="32022" xr:uid="{0FBFB666-5670-41CA-8A0D-881DDB95EA59}"/>
    <cellStyle name="Title 4 5" xfId="32023" xr:uid="{C39CABB0-963C-401B-9E92-36933D4B38DC}"/>
    <cellStyle name="Title 4 6" xfId="32024" xr:uid="{AEDDF3D8-4A98-4ACD-971E-1FA997A8A1C3}"/>
    <cellStyle name="Title 4 7" xfId="32019" xr:uid="{18B04501-D768-477B-BAC0-90952FAF6522}"/>
    <cellStyle name="Title 5" xfId="32025" xr:uid="{31A39272-20DB-4A03-B319-24270DA50DC0}"/>
    <cellStyle name="Title 5 2" xfId="32026" xr:uid="{B7E9FB01-D19A-400A-8B2F-77219DB1B9B7}"/>
    <cellStyle name="Title 6" xfId="32027" xr:uid="{F98AEADD-922B-4CA4-B2F2-F7CE7F2BCB4B}"/>
    <cellStyle name="Title 7" xfId="32028" xr:uid="{714DD098-942A-4C12-8419-A8E9775EA476}"/>
    <cellStyle name="Title 8" xfId="32029" xr:uid="{E4113F45-D945-412A-B020-3AF0C9174E62}"/>
    <cellStyle name="Title 9" xfId="32030" xr:uid="{228A4C6C-7F24-4B83-8604-9958F0ADEAF2}"/>
    <cellStyle name="Total 1" xfId="32031" xr:uid="{141CFE0E-B59B-4FC4-BAF6-D753D02DED8D}"/>
    <cellStyle name="Total 1 2" xfId="32032" xr:uid="{FDB36557-3086-491F-8759-366B7D60F3DE}"/>
    <cellStyle name="Total 1 2 2" xfId="32033" xr:uid="{BAFB228E-ED71-4B77-8B22-02A44ECFAABC}"/>
    <cellStyle name="Total 1 3" xfId="32034" xr:uid="{839251E5-3038-4ED4-A30A-E5BC05A13961}"/>
    <cellStyle name="Total 10" xfId="32035" xr:uid="{A889A183-DB4A-4DA9-AA7B-8C0B631BBD5E}"/>
    <cellStyle name="Total 11" xfId="32036" xr:uid="{8E947639-E375-4655-BC6C-9E01EABBED72}"/>
    <cellStyle name="Total 12" xfId="32037" xr:uid="{E70111CA-BF39-44DC-8837-106E3C3C039D}"/>
    <cellStyle name="Total 13" xfId="32038" xr:uid="{06AA4FCF-E466-4A5A-B0CA-D5D85D2C88F4}"/>
    <cellStyle name="Total 14" xfId="32039" xr:uid="{61701BF9-EFC3-4EFF-898E-DD9E48E7C254}"/>
    <cellStyle name="Total 15" xfId="32040" xr:uid="{F3FC5D12-6B23-445F-BB13-2EF292613A6B}"/>
    <cellStyle name="Total 16" xfId="32041" xr:uid="{D6468535-619B-41A3-A5F6-2D21E3F62C33}"/>
    <cellStyle name="Total 17" xfId="32042" xr:uid="{CE25F390-596B-4BF7-B2A3-B03B2E6EFD01}"/>
    <cellStyle name="Total 18" xfId="32043" xr:uid="{A3FDCC30-D90E-4B7A-99F1-6152557D6ECF}"/>
    <cellStyle name="Total 19" xfId="32044" xr:uid="{24EAE1B2-713D-4A12-A4F1-ADC5C91E53FE}"/>
    <cellStyle name="Total 19 2" xfId="32045" xr:uid="{ED264C2F-B5E7-48E7-8853-D3EB8218124B}"/>
    <cellStyle name="Total 2" xfId="237" xr:uid="{C1F78520-D4B3-41F2-8F62-FA6C5B073ACA}"/>
    <cellStyle name="Total 2 2" xfId="419" xr:uid="{C476D4D9-5676-4587-B574-617828387D23}"/>
    <cellStyle name="Total 2 2 2" xfId="1051" xr:uid="{0CA01B4C-6C3A-4D87-97CF-98F1FFD12F2A}"/>
    <cellStyle name="Total 2 2 2 2" xfId="1365" xr:uid="{5A6BA5D8-D154-487B-850B-928CBE16FD97}"/>
    <cellStyle name="Total 2 2 2 2 2" xfId="8327" xr:uid="{1A5D9015-F020-43F7-8BD9-F4B2E5AA1EA3}"/>
    <cellStyle name="Total 2 2 2 3" xfId="2354" xr:uid="{C2269076-8BDF-40C3-A2C8-64EE22454BA5}"/>
    <cellStyle name="Total 2 2 2 4" xfId="32048" xr:uid="{5A813D7A-3CC5-49EC-874E-070459153727}"/>
    <cellStyle name="Total 2 2 3" xfId="1254" xr:uid="{C1F79FCE-8742-4DBC-A8EA-9682C5D62C0E}"/>
    <cellStyle name="Total 2 2 3 2" xfId="1459" xr:uid="{185A8C97-A913-4FB6-994F-7559089A61F4}"/>
    <cellStyle name="Total 2 2 3 2 2" xfId="8182" xr:uid="{7F65163D-3238-4FC8-B1C0-0CAF1C883DE3}"/>
    <cellStyle name="Total 2 2 3 3" xfId="8241" xr:uid="{8F11C0C2-3550-4EF7-A1FD-5EADE3E8ABD9}"/>
    <cellStyle name="Total 2 2 3 4" xfId="32049" xr:uid="{EB8682DE-5603-4CAB-87CB-A8AC36D20ABD}"/>
    <cellStyle name="Total 2 2 4" xfId="1309" xr:uid="{5F1EC899-3A44-479A-8FF8-101B54339E65}"/>
    <cellStyle name="Total 2 2 4 2" xfId="8062" xr:uid="{AA130A5B-50AF-47BB-8D1E-0DCD5FDCDC46}"/>
    <cellStyle name="Total 2 2 5" xfId="2149" xr:uid="{7A619929-8A19-4276-90C6-AA96CD866F4B}"/>
    <cellStyle name="Total 2 2 6" xfId="32254" xr:uid="{A127EB95-ADAB-4281-AA69-ECC61268532B}"/>
    <cellStyle name="Total 2 2 7" xfId="32273" xr:uid="{C3A09172-72BE-4865-9E97-2282595075E8}"/>
    <cellStyle name="Total 2 3" xfId="521" xr:uid="{D5C26501-ED31-42B7-BC32-C2F86E5297CF}"/>
    <cellStyle name="Total 2 3 2" xfId="32050" xr:uid="{87903573-BC13-4859-AC72-1D15B77FE8BE}"/>
    <cellStyle name="Total 2 4" xfId="924" xr:uid="{6F3D839E-CB42-46D2-B13B-7835CD8C1E20}"/>
    <cellStyle name="Total 2 4 2" xfId="1060" xr:uid="{46A1E1EB-C2C8-49E0-9295-DCE757D38866}"/>
    <cellStyle name="Total 2 4 2 2" xfId="1373" xr:uid="{29C1E528-AA73-409C-9D91-63509BE88F6A}"/>
    <cellStyle name="Total 2 4 2 2 2" xfId="8317" xr:uid="{116235AB-AA58-49F0-B0CD-6D82B21C4C36}"/>
    <cellStyle name="Total 2 4 2 3" xfId="2359" xr:uid="{FEB25A0A-3542-4A50-80A7-EB9F1811DB73}"/>
    <cellStyle name="Total 2 4 3" xfId="1258" xr:uid="{A9702330-82E2-495A-9EE1-2560E8971476}"/>
    <cellStyle name="Total 2 4 3 2" xfId="1461" xr:uid="{699699AF-94A1-4946-856B-32BC519EFB5D}"/>
    <cellStyle name="Total 2 4 3 2 2" xfId="8113" xr:uid="{1354F882-1D75-47C5-903E-079D11A433D5}"/>
    <cellStyle name="Total 2 4 3 3" xfId="8390" xr:uid="{019F5EF4-04AA-49A0-AC4F-9FCD4818DE30}"/>
    <cellStyle name="Total 2 4 4" xfId="1325" xr:uid="{CB93AC52-1B21-4D1F-8DB9-950BFB2BB401}"/>
    <cellStyle name="Total 2 4 4 2" xfId="8426" xr:uid="{CBEE5E39-6F8B-4D41-B40C-8088D94F9C89}"/>
    <cellStyle name="Total 2 4 5" xfId="2318" xr:uid="{30F984F7-CC15-4F38-8BD9-3D406A2579FF}"/>
    <cellStyle name="Total 2 4 6" xfId="32255" xr:uid="{DB051E02-B472-4AB4-9F09-CA356AD91967}"/>
    <cellStyle name="Total 2 4 7" xfId="32274" xr:uid="{06C5082F-3AAC-4A83-8239-227773CD5E9B}"/>
    <cellStyle name="Total 2 5" xfId="1046" xr:uid="{6E6DAAC7-D4AC-4231-BD9E-732DE1C30910}"/>
    <cellStyle name="Total 2 5 2" xfId="1360" xr:uid="{5F4326D8-D4C2-49EF-9BD3-20EE57D21381}"/>
    <cellStyle name="Total 2 5 2 2" xfId="8326" xr:uid="{AD425D61-FB6F-4378-872B-20F6EF6585C5}"/>
    <cellStyle name="Total 2 5 3" xfId="2349" xr:uid="{319510B0-7CD8-4F21-8476-F4381F0027D0}"/>
    <cellStyle name="Total 2 5 4" xfId="32046" xr:uid="{88DC7AF0-0DB2-4267-84FF-DBC80E93C24E}"/>
    <cellStyle name="Total 2 6" xfId="1280" xr:uid="{BF28CC23-AC4C-47B0-AEE4-D56A2E72B1BB}"/>
    <cellStyle name="Total 2 6 2" xfId="1463" xr:uid="{A31607D6-36AD-4B25-9848-604D26A0B81C}"/>
    <cellStyle name="Total 2 6 2 2" xfId="8695" xr:uid="{49251BBE-CE1F-4927-9982-0CC870D7FBC4}"/>
    <cellStyle name="Total 2 6 3" xfId="2045" xr:uid="{4AEC42C5-1AB9-4AF6-AC6D-587DB745C63F}"/>
    <cellStyle name="Total 2 7" xfId="1269" xr:uid="{FCBDA60B-66D6-411E-9402-541E27841D2B}"/>
    <cellStyle name="Total 2 7 2" xfId="9179" xr:uid="{59DCA036-ADBF-4900-B196-3157A11F4963}"/>
    <cellStyle name="Total 2 8" xfId="32256" xr:uid="{6544887F-24A1-4B69-B115-2082E46A101E}"/>
    <cellStyle name="Total 2 9" xfId="32275" xr:uid="{6B057F4A-5302-4EEE-99C5-20AD2A042BC3}"/>
    <cellStyle name="Total 20" xfId="32051" xr:uid="{D6F7A1B0-BE61-4D8B-A9E5-D63558698253}"/>
    <cellStyle name="Total 21" xfId="32052" xr:uid="{85B2BCF9-9C4E-4F9E-BB83-01C2FCFC3EED}"/>
    <cellStyle name="Total 22" xfId="32053" xr:uid="{E7C0B60E-C7BA-4D7A-9557-131C48F0D91E}"/>
    <cellStyle name="Total 23" xfId="32054" xr:uid="{B21F5BBF-D7CB-4871-B80B-02091B80D169}"/>
    <cellStyle name="Total 24" xfId="32055" xr:uid="{7205FB12-496B-4127-B7FA-DA7799B6217B}"/>
    <cellStyle name="Total 25" xfId="1229" xr:uid="{35CEF0DC-B32C-4CDC-ADCA-C42BF7003E9D}"/>
    <cellStyle name="Total 3" xfId="353" xr:uid="{46CB61AE-B5B6-4C91-A5EB-440D9B566EB7}"/>
    <cellStyle name="Total 3 2" xfId="981" xr:uid="{7FFB0566-394C-4D2B-A1C6-2B40340DF64A}"/>
    <cellStyle name="Total 3 2 2" xfId="32058" xr:uid="{5270BDA5-F3EB-4F48-9915-CFE2804894A1}"/>
    <cellStyle name="Total 3 2 3" xfId="32057" xr:uid="{172EF29F-73D1-402A-9F66-D8A3458817A6}"/>
    <cellStyle name="Total 3 3" xfId="32056" xr:uid="{69C7F1FD-8A31-4591-9512-B47688DB9D6F}"/>
    <cellStyle name="Total 4" xfId="151" xr:uid="{AC52DAA0-76A0-490E-8066-6DD682CA5BFA}"/>
    <cellStyle name="Total 4 2" xfId="32060" xr:uid="{077DA2D5-4D1E-4732-A51B-B1883BFB497C}"/>
    <cellStyle name="Total 4 3" xfId="32061" xr:uid="{63290C35-080A-4B6D-A139-D3D49DE61BB8}"/>
    <cellStyle name="Total 4 4" xfId="32062" xr:uid="{A2DBC81B-4804-43B3-A47D-42B538475F21}"/>
    <cellStyle name="Total 4 5" xfId="32063" xr:uid="{DCCC5607-BC7D-4AD6-84DD-3D0989B74550}"/>
    <cellStyle name="Total 4 6" xfId="32064" xr:uid="{4B53507C-7F25-4EF1-B17A-D6F046389744}"/>
    <cellStyle name="Total 4 7" xfId="32059" xr:uid="{BA339385-AB84-400C-8634-AC1058E0DA20}"/>
    <cellStyle name="Total 5" xfId="32065" xr:uid="{BC9E111C-3691-4734-B052-4D61982F24E4}"/>
    <cellStyle name="Total 5 2" xfId="32066" xr:uid="{80F89C0A-8DC9-450C-A209-3781CAAC4597}"/>
    <cellStyle name="Total 6" xfId="32067" xr:uid="{A84FC1D3-24E6-45F4-9C05-5DC79D35C595}"/>
    <cellStyle name="Total 7" xfId="32068" xr:uid="{2CADE2DD-8F58-418B-B521-F591215D1FCC}"/>
    <cellStyle name="Total 8" xfId="32069" xr:uid="{D8830CF1-D999-4A68-8FD6-54A98E6C6ABB}"/>
    <cellStyle name="Total 9" xfId="32070" xr:uid="{1B3B1165-71BB-43F0-AEAB-1B5B5A0C33BC}"/>
    <cellStyle name="Warning Text 1" xfId="32072" xr:uid="{2EC16773-BDE9-4C46-8325-9163AB888502}"/>
    <cellStyle name="Warning Text 1 2" xfId="32073" xr:uid="{FFA86FC2-FFC0-4B94-A33B-3EED861955F7}"/>
    <cellStyle name="Warning Text 1 2 2" xfId="32074" xr:uid="{24A198DB-6405-4702-8261-272651860B47}"/>
    <cellStyle name="Warning Text 1 3" xfId="32075" xr:uid="{0D586137-4758-462F-A7EA-1AA2D1B8687E}"/>
    <cellStyle name="Warning Text 10" xfId="32076" xr:uid="{9DCE142C-61EC-4BFD-ABD3-893163B5EAA8}"/>
    <cellStyle name="Warning Text 11" xfId="32077" xr:uid="{64526562-25DD-4102-AD6E-D40583A35DB9}"/>
    <cellStyle name="Warning Text 12" xfId="32078" xr:uid="{4EE44999-658A-4AD0-8D17-323A77D4A93E}"/>
    <cellStyle name="Warning Text 13" xfId="32079" xr:uid="{08CFB2FF-07F1-42A1-9F3E-C725A4B49CAA}"/>
    <cellStyle name="Warning Text 14" xfId="32080" xr:uid="{F473ED5A-240F-4381-B298-377F25056F9E}"/>
    <cellStyle name="Warning Text 15" xfId="32081" xr:uid="{B5E553B7-D9AE-4A00-9C78-7577BA4321B4}"/>
    <cellStyle name="Warning Text 16" xfId="32082" xr:uid="{BC22C567-C01E-4963-9AC8-701BBB535F0A}"/>
    <cellStyle name="Warning Text 17" xfId="32083" xr:uid="{BE5039B0-DB33-4CB8-84C9-281868986E59}"/>
    <cellStyle name="Warning Text 18" xfId="32084" xr:uid="{7F9B873E-0AB4-4623-ABE4-A5ADB7E97C47}"/>
    <cellStyle name="Warning Text 19" xfId="32085" xr:uid="{8FF7302E-292A-4EBA-B5AB-6AC6511D6D8A}"/>
    <cellStyle name="Warning Text 19 2" xfId="32086" xr:uid="{7343BCCC-0D79-40E3-95EC-93D6172BDA33}"/>
    <cellStyle name="Warning Text 2" xfId="238" xr:uid="{D55D6539-EE85-4B46-A78C-5947318C6E1F}"/>
    <cellStyle name="Warning Text 2 2" xfId="522" xr:uid="{F405799B-004F-4D06-A44C-8C4556C0C776}"/>
    <cellStyle name="Warning Text 2 2 2" xfId="32089" xr:uid="{0651149E-7E67-4B83-A169-FC9FDC99BAC2}"/>
    <cellStyle name="Warning Text 2 2 3" xfId="32090" xr:uid="{43874158-BB2F-4F73-AAD6-16E18C685EB6}"/>
    <cellStyle name="Warning Text 2 2 4" xfId="32088" xr:uid="{021CDAB9-9CEC-43FC-93B2-2C1982A5DFF7}"/>
    <cellStyle name="Warning Text 2 3" xfId="2098" xr:uid="{660CBB79-70C7-47AB-BD7F-BFA2EAE521A2}"/>
    <cellStyle name="Warning Text 2 3 2" xfId="32087" xr:uid="{D28D207A-2372-4D5A-9B19-7A8C5375B9EB}"/>
    <cellStyle name="Warning Text 20" xfId="32091" xr:uid="{1FC4CD93-5355-4E5A-B14F-89F50047C0CA}"/>
    <cellStyle name="Warning Text 21" xfId="32071" xr:uid="{47424493-EBAB-4CE3-9F42-17EA90F807FF}"/>
    <cellStyle name="Warning Text 22" xfId="1226" xr:uid="{64499DE5-CDAF-4AE1-929F-85E40027DE22}"/>
    <cellStyle name="Warning Text 3" xfId="352" xr:uid="{E3E4DBC2-D383-4AAF-A539-35715F17FE6F}"/>
    <cellStyle name="Warning Text 3 2" xfId="978" xr:uid="{EDC327D8-0B1F-4B81-9B8C-6BAA46CDF3C6}"/>
    <cellStyle name="Warning Text 3 2 2" xfId="32093" xr:uid="{4882DDC0-25BF-43FB-97D5-B038FF3AF360}"/>
    <cellStyle name="Warning Text 3 3" xfId="32092" xr:uid="{D7A04D5E-06E6-414F-9B08-E08BD0DBC9B4}"/>
    <cellStyle name="Warning Text 4" xfId="149" xr:uid="{63C8B5AD-1389-4945-A759-CCB2EC8202AD}"/>
    <cellStyle name="Warning Text 4 2" xfId="32095" xr:uid="{AE7D1871-9492-4DB5-9D23-DBCCF67BCE86}"/>
    <cellStyle name="Warning Text 4 3" xfId="32096" xr:uid="{805B6AD6-DAC5-47E4-87C7-300CE10339B7}"/>
    <cellStyle name="Warning Text 4 4" xfId="32094" xr:uid="{104D4867-DAA5-4E78-A4F3-F89274CC5EB8}"/>
    <cellStyle name="Warning Text 5" xfId="32097" xr:uid="{CEED896A-2046-4B33-8EA3-AEA1EAC2A6F2}"/>
    <cellStyle name="Warning Text 5 2" xfId="32098" xr:uid="{AB4903F6-BCE3-49B9-AA77-CAA9AD0BBC2E}"/>
    <cellStyle name="Warning Text 6" xfId="32099" xr:uid="{893FC49A-F100-4295-8797-AE50BCE509AF}"/>
    <cellStyle name="Warning Text 7" xfId="32100" xr:uid="{BF4BE323-5399-4507-A28F-DDDB73F1C461}"/>
    <cellStyle name="Warning Text 8" xfId="32101" xr:uid="{F0C64538-F913-4AEA-977E-55EAE6E91444}"/>
    <cellStyle name="Warning Text 9" xfId="32102" xr:uid="{03960F23-57FD-42D2-BB67-10303B6B50C6}"/>
    <cellStyle name="똿뗦먛귟 [0.00]_PRODUCT DETAIL Q1" xfId="448" xr:uid="{E68EE3EB-F476-4E7D-B19F-EEE00D7008E4}"/>
    <cellStyle name="똿뗦먛귟_PRODUCT DETAIL Q1" xfId="442" xr:uid="{B491C7AC-83A4-4A7B-9193-8034B08C499E}"/>
    <cellStyle name="믅됞 [0.00]_PRODUCT DETAIL Q1" xfId="440" xr:uid="{B0446076-86DB-4E4F-9569-E7EACAA9CF55}"/>
    <cellStyle name="믅됞_PRODUCT DETAIL Q1" xfId="454" xr:uid="{0F86B1C9-7F90-4719-B071-9EEC7F3AE98F}"/>
    <cellStyle name="백분율_HOBONG" xfId="446" xr:uid="{ED295D9F-7A3E-4014-A71A-64964DD17245}"/>
    <cellStyle name="뷭?_BOOKSHIP" xfId="445" xr:uid="{50B51138-DCBB-4A21-B586-E09104180BEC}"/>
    <cellStyle name="콤마 [0]_1202" xfId="447" xr:uid="{E9A5565A-1C94-4B1E-A4E4-3B4A267B1D00}"/>
    <cellStyle name="콤마_1202" xfId="455" xr:uid="{CDABAC14-9419-45B4-B8CB-2F7C20AB45B5}"/>
    <cellStyle name="통화 [0]_1202" xfId="456" xr:uid="{717EE29D-32A5-481C-B0D3-150E323886B3}"/>
    <cellStyle name="통화_1202" xfId="457" xr:uid="{9CECBB69-AE52-4190-A562-E0CD13F34704}"/>
    <cellStyle name="표준_(정보부문)월별인원계획" xfId="458" xr:uid="{833230A8-96FC-4879-91AA-856BB77EB4D6}"/>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border>
    </dxf>
    <dxf>
      <border>
        <left style="thin">
          <color auto="1"/>
        </left>
        <right style="thin">
          <color auto="1"/>
        </right>
      </border>
    </dxf>
    <dxf>
      <fill>
        <patternFill>
          <bgColor theme="0" tint="-0.14996795556505021"/>
        </patternFill>
      </fill>
    </dxf>
    <dxf>
      <fill>
        <patternFill>
          <bgColor theme="0"/>
        </patternFill>
      </fill>
    </dxf>
    <dxf>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Table Style 1" pivot="0" count="5" xr9:uid="{5DB4E030-12C2-41AD-8809-400CF159A50A}">
      <tableStyleElement type="wholeTable" dxfId="9"/>
      <tableStyleElement type="firstRowStripe" dxfId="8"/>
      <tableStyleElement type="secondRowStripe" dxfId="7"/>
      <tableStyleElement type="firstColumnStripe" dxfId="6"/>
      <tableStyleElement type="secondColumnStripe" dxfId="5"/>
    </tableStyle>
  </tableStyles>
  <colors>
    <mruColors>
      <color rgb="FF3F6228"/>
      <color rgb="FFE0C1ED"/>
      <color rgb="FFC0C0C0"/>
      <color rgb="FFFFFF99"/>
      <color rgb="FFCCFF99"/>
      <color rgb="FFE4FED2"/>
      <color rgb="FFFBE4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273843</xdr:colOff>
      <xdr:row>0</xdr:row>
      <xdr:rowOff>28915</xdr:rowOff>
    </xdr:from>
    <xdr:to>
      <xdr:col>7</xdr:col>
      <xdr:colOff>1143000</xdr:colOff>
      <xdr:row>2</xdr:row>
      <xdr:rowOff>26503</xdr:rowOff>
    </xdr:to>
    <xdr:pic>
      <xdr:nvPicPr>
        <xdr:cNvPr id="2" name="Picture 1">
          <a:extLst>
            <a:ext uri="{FF2B5EF4-FFF2-40B4-BE49-F238E27FC236}">
              <a16:creationId xmlns:a16="http://schemas.microsoft.com/office/drawing/2014/main" id="{1771080F-0422-42D6-BDE7-84622A277B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84943" y="28915"/>
          <a:ext cx="869157" cy="3633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4.%20PBC/Phai%20thu%20-%20phai%20tra/PTPT-12.2023-se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GL.004"/>
      <sheetName val="TEST BK_CD"/>
      <sheetName val="Danh sách moi nguoi dien vao"/>
      <sheetName val="Sheet7"/>
      <sheetName val="BANG KE"/>
      <sheetName val="Sheet4"/>
      <sheetName val="Sheet3"/>
      <sheetName val="Danh sách"/>
      <sheetName val="BẢNG K E NHAP"/>
      <sheetName val="Compatibility Report"/>
      <sheetName val="Sheet1"/>
      <sheetName val="Sheet5"/>
      <sheetName val="Sheet6"/>
    </sheetNames>
    <sheetDataSet>
      <sheetData sheetId="0">
        <row r="3">
          <cell r="L3" t="str">
            <v>Quá hạn_Trên 3 tháng</v>
          </cell>
        </row>
        <row r="4">
          <cell r="L4" t="str">
            <v>Quá hạn_Đến 3 tháng</v>
          </cell>
        </row>
        <row r="5">
          <cell r="L5" t="str">
            <v>Trong hạn_Đến 1 tháng</v>
          </cell>
        </row>
        <row r="6">
          <cell r="L6" t="str">
            <v>Trong hạn_Từ 1-3 tháng</v>
          </cell>
        </row>
        <row r="7">
          <cell r="L7" t="str">
            <v>Trong hạn_Từ 3-12 tháng</v>
          </cell>
        </row>
        <row r="8">
          <cell r="L8" t="str">
            <v>Trong hạn_Từ 1-5 năm</v>
          </cell>
        </row>
        <row r="9">
          <cell r="L9" t="str">
            <v>Trong hạn_Trên 5 năm</v>
          </cell>
        </row>
      </sheetData>
      <sheetData sheetId="1">
        <row r="1">
          <cell r="C1"/>
        </row>
      </sheetData>
      <sheetData sheetId="2"/>
      <sheetData sheetId="3">
        <row r="2">
          <cell r="B2" t="str">
            <v>079164000677</v>
          </cell>
        </row>
      </sheetData>
      <sheetData sheetId="4"/>
      <sheetData sheetId="5"/>
      <sheetData sheetId="6"/>
      <sheetData sheetId="7"/>
      <sheetData sheetId="8"/>
      <sheetData sheetId="9"/>
      <sheetData sheetId="10"/>
      <sheetData sheetId="11"/>
      <sheetData sheetId="12"/>
      <sheetData sheetId="13"/>
    </sheetDataSet>
  </externalBook>
</externalLink>
</file>

<file path=xl/persons/person.xml><?xml version="1.0" encoding="utf-8"?>
<personList xmlns="http://schemas.microsoft.com/office/spreadsheetml/2018/threadedcomments" xmlns:x="http://schemas.openxmlformats.org/spreadsheetml/2006/main">
  <person displayName="Dang B Hai Nguyen" id="{9F51F6F4-4F78-4FBD-BC2E-A604F12E3228}" userId="Dang B Hai Nguy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97" personId="{9F51F6F4-4F78-4FBD-BC2E-A604F12E3228}" id="{5A651CBE-9143-4096-A5B7-97A26F8D1C86}">
    <text xml:space="preserve">đổi từ PL13.13
</text>
  </threadedComment>
  <threadedComment ref="E298" personId="{9F51F6F4-4F78-4FBD-BC2E-A604F12E3228}" id="{A2620A18-142D-4552-A771-D9C39688C84D}">
    <text>đổi từ PL13.13</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hyperlink" Target="https://live.atlas.ey.com/" TargetMode="External"/><Relationship Id="rId2" Type="http://schemas.openxmlformats.org/officeDocument/2006/relationships/hyperlink" Target="https://live.atlas.ey.com/" TargetMode="External"/><Relationship Id="rId1" Type="http://schemas.openxmlformats.org/officeDocument/2006/relationships/hyperlink" Target="https://live.atlas.ey.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3F3BC-6A76-4AF0-8068-76C611E81D24}">
  <sheetPr codeName="Sheet1"/>
  <dimension ref="A1:M389"/>
  <sheetViews>
    <sheetView showGridLines="0" workbookViewId="0">
      <selection activeCell="G15" sqref="G15"/>
    </sheetView>
  </sheetViews>
  <sheetFormatPr defaultRowHeight="14.5"/>
  <cols>
    <col min="1" max="1" width="8.453125" bestFit="1" customWidth="1"/>
    <col min="2" max="2" width="56.453125" bestFit="1" customWidth="1"/>
    <col min="3" max="3" width="6.36328125" bestFit="1" customWidth="1"/>
    <col min="4" max="6" width="5.90625" bestFit="1" customWidth="1"/>
    <col min="7" max="9" width="14.453125" bestFit="1" customWidth="1"/>
    <col min="11" max="11" width="16.6328125" bestFit="1" customWidth="1"/>
    <col min="12" max="12" width="9.54296875" bestFit="1" customWidth="1"/>
    <col min="13" max="13" width="8.453125" bestFit="1" customWidth="1"/>
  </cols>
  <sheetData>
    <row r="1" spans="1:13" ht="39">
      <c r="A1" s="107" t="s">
        <v>0</v>
      </c>
      <c r="B1" s="108" t="s">
        <v>1</v>
      </c>
      <c r="C1" s="109" t="s">
        <v>2</v>
      </c>
      <c r="D1" s="109" t="s">
        <v>3</v>
      </c>
      <c r="E1" s="107" t="s">
        <v>4</v>
      </c>
      <c r="F1" s="107" t="s">
        <v>5</v>
      </c>
      <c r="G1" s="110" t="s">
        <v>6</v>
      </c>
      <c r="H1" s="110" t="s">
        <v>7</v>
      </c>
      <c r="I1" s="110" t="s">
        <v>8</v>
      </c>
      <c r="J1" s="111" t="s">
        <v>9</v>
      </c>
      <c r="K1" s="112" t="s">
        <v>10</v>
      </c>
      <c r="L1" s="111" t="s">
        <v>11</v>
      </c>
      <c r="M1" s="111" t="s">
        <v>12</v>
      </c>
    </row>
    <row r="2" spans="1:13">
      <c r="A2" s="113" t="s">
        <v>13</v>
      </c>
      <c r="B2" s="114" t="s">
        <v>14</v>
      </c>
      <c r="C2" s="115" t="s">
        <v>15</v>
      </c>
      <c r="D2" s="116" t="s">
        <v>16</v>
      </c>
      <c r="E2" s="117" t="s">
        <v>17</v>
      </c>
      <c r="F2" s="117" t="s">
        <v>18</v>
      </c>
      <c r="G2" s="118">
        <v>321949297600</v>
      </c>
      <c r="H2" s="119">
        <v>0</v>
      </c>
      <c r="I2" s="119">
        <v>321949297600</v>
      </c>
      <c r="J2" s="120" t="s">
        <v>19</v>
      </c>
      <c r="K2" s="121" t="s">
        <v>20</v>
      </c>
      <c r="L2" s="122"/>
      <c r="M2" s="122" t="s">
        <v>18</v>
      </c>
    </row>
    <row r="3" spans="1:13">
      <c r="A3" s="113" t="s">
        <v>21</v>
      </c>
      <c r="B3" s="114" t="s">
        <v>22</v>
      </c>
      <c r="C3" s="115" t="s">
        <v>15</v>
      </c>
      <c r="D3" s="116" t="s">
        <v>16</v>
      </c>
      <c r="E3" s="117" t="s">
        <v>17</v>
      </c>
      <c r="F3" s="117" t="s">
        <v>18</v>
      </c>
      <c r="G3" s="118">
        <v>0</v>
      </c>
      <c r="H3" s="119">
        <v>0</v>
      </c>
      <c r="I3" s="119">
        <v>0</v>
      </c>
      <c r="J3" s="120" t="s">
        <v>19</v>
      </c>
      <c r="K3" s="121" t="s">
        <v>20</v>
      </c>
      <c r="L3" s="4"/>
      <c r="M3" s="122" t="s">
        <v>23</v>
      </c>
    </row>
    <row r="4" spans="1:13">
      <c r="A4" s="113" t="s">
        <v>24</v>
      </c>
      <c r="B4" s="114" t="s">
        <v>25</v>
      </c>
      <c r="C4" s="115" t="s">
        <v>15</v>
      </c>
      <c r="D4" s="116" t="s">
        <v>16</v>
      </c>
      <c r="E4" s="117" t="s">
        <v>17</v>
      </c>
      <c r="F4" s="117" t="s">
        <v>18</v>
      </c>
      <c r="G4" s="118">
        <v>9107610400</v>
      </c>
      <c r="H4" s="119">
        <v>0</v>
      </c>
      <c r="I4" s="119">
        <v>9107610400</v>
      </c>
      <c r="J4" s="120" t="s">
        <v>19</v>
      </c>
      <c r="K4" s="121" t="s">
        <v>20</v>
      </c>
      <c r="L4" s="4"/>
      <c r="M4" s="4"/>
    </row>
    <row r="5" spans="1:13">
      <c r="A5" s="113" t="s">
        <v>26</v>
      </c>
      <c r="B5" s="114" t="s">
        <v>27</v>
      </c>
      <c r="C5" s="115" t="s">
        <v>15</v>
      </c>
      <c r="D5" s="116" t="s">
        <v>16</v>
      </c>
      <c r="E5" s="117" t="s">
        <v>17</v>
      </c>
      <c r="F5" s="117" t="s">
        <v>18</v>
      </c>
      <c r="G5" s="118">
        <v>75651990000</v>
      </c>
      <c r="H5" s="119">
        <v>0</v>
      </c>
      <c r="I5" s="119">
        <v>75651990000</v>
      </c>
      <c r="J5" s="120" t="s">
        <v>19</v>
      </c>
      <c r="K5" s="121" t="s">
        <v>20</v>
      </c>
      <c r="L5" s="4"/>
      <c r="M5" s="4"/>
    </row>
    <row r="6" spans="1:13">
      <c r="A6" s="113" t="s">
        <v>28</v>
      </c>
      <c r="B6" s="114" t="s">
        <v>29</v>
      </c>
      <c r="C6" s="115" t="s">
        <v>15</v>
      </c>
      <c r="D6" s="116" t="s">
        <v>16</v>
      </c>
      <c r="E6" s="117" t="s">
        <v>17</v>
      </c>
      <c r="F6" s="117" t="s">
        <v>18</v>
      </c>
      <c r="G6" s="118">
        <v>0</v>
      </c>
      <c r="H6" s="119">
        <v>0</v>
      </c>
      <c r="I6" s="119">
        <v>0</v>
      </c>
      <c r="J6" s="120" t="s">
        <v>19</v>
      </c>
      <c r="K6" s="121" t="s">
        <v>20</v>
      </c>
      <c r="L6" s="4"/>
      <c r="M6" s="122" t="s">
        <v>23</v>
      </c>
    </row>
    <row r="7" spans="1:13">
      <c r="A7" s="113" t="s">
        <v>30</v>
      </c>
      <c r="B7" s="114" t="s">
        <v>31</v>
      </c>
      <c r="C7" s="115" t="s">
        <v>15</v>
      </c>
      <c r="D7" s="116" t="s">
        <v>16</v>
      </c>
      <c r="E7" s="117" t="s">
        <v>32</v>
      </c>
      <c r="F7" s="117" t="s">
        <v>18</v>
      </c>
      <c r="G7" s="118">
        <v>91087765851</v>
      </c>
      <c r="H7" s="119">
        <v>0</v>
      </c>
      <c r="I7" s="119">
        <v>91087765851</v>
      </c>
      <c r="J7" s="120" t="s">
        <v>19</v>
      </c>
      <c r="K7" s="121" t="s">
        <v>20</v>
      </c>
      <c r="L7" s="4"/>
      <c r="M7" s="4"/>
    </row>
    <row r="8" spans="1:13">
      <c r="A8" s="113" t="s">
        <v>33</v>
      </c>
      <c r="B8" s="114" t="s">
        <v>34</v>
      </c>
      <c r="C8" s="115" t="s">
        <v>15</v>
      </c>
      <c r="D8" s="116" t="s">
        <v>16</v>
      </c>
      <c r="E8" s="117" t="s">
        <v>32</v>
      </c>
      <c r="F8" s="117" t="s">
        <v>18</v>
      </c>
      <c r="G8" s="118">
        <v>0</v>
      </c>
      <c r="H8" s="119">
        <v>0</v>
      </c>
      <c r="I8" s="119">
        <v>0</v>
      </c>
      <c r="J8" s="120" t="s">
        <v>19</v>
      </c>
      <c r="K8" s="121" t="s">
        <v>20</v>
      </c>
      <c r="L8" s="4"/>
      <c r="M8" s="122" t="s">
        <v>23</v>
      </c>
    </row>
    <row r="9" spans="1:13">
      <c r="A9" s="113" t="s">
        <v>35</v>
      </c>
      <c r="B9" s="114" t="s">
        <v>36</v>
      </c>
      <c r="C9" s="115" t="s">
        <v>15</v>
      </c>
      <c r="D9" s="116" t="s">
        <v>16</v>
      </c>
      <c r="E9" s="117" t="s">
        <v>32</v>
      </c>
      <c r="F9" s="117" t="s">
        <v>18</v>
      </c>
      <c r="G9" s="118">
        <v>0</v>
      </c>
      <c r="H9" s="119">
        <v>0</v>
      </c>
      <c r="I9" s="119">
        <v>0</v>
      </c>
      <c r="J9" s="120" t="s">
        <v>19</v>
      </c>
      <c r="K9" s="121" t="s">
        <v>20</v>
      </c>
      <c r="L9" s="4"/>
      <c r="M9" s="122" t="s">
        <v>23</v>
      </c>
    </row>
    <row r="10" spans="1:13">
      <c r="A10" s="113" t="s">
        <v>37</v>
      </c>
      <c r="B10" s="114" t="s">
        <v>38</v>
      </c>
      <c r="C10" s="115" t="s">
        <v>15</v>
      </c>
      <c r="D10" s="116" t="s">
        <v>16</v>
      </c>
      <c r="E10" s="117" t="s">
        <v>39</v>
      </c>
      <c r="F10" s="117" t="s">
        <v>18</v>
      </c>
      <c r="G10" s="118">
        <v>0</v>
      </c>
      <c r="H10" s="119">
        <v>0</v>
      </c>
      <c r="I10" s="119">
        <v>0</v>
      </c>
      <c r="J10" s="120" t="s">
        <v>19</v>
      </c>
      <c r="K10" s="121" t="s">
        <v>20</v>
      </c>
      <c r="L10" s="4"/>
      <c r="M10" s="122" t="s">
        <v>23</v>
      </c>
    </row>
    <row r="11" spans="1:13">
      <c r="A11" s="113" t="s">
        <v>40</v>
      </c>
      <c r="B11" s="114" t="s">
        <v>41</v>
      </c>
      <c r="C11" s="115" t="s">
        <v>15</v>
      </c>
      <c r="D11" s="116" t="s">
        <v>16</v>
      </c>
      <c r="E11" s="117" t="s">
        <v>39</v>
      </c>
      <c r="F11" s="117" t="s">
        <v>18</v>
      </c>
      <c r="G11" s="118">
        <v>0</v>
      </c>
      <c r="H11" s="119">
        <v>0</v>
      </c>
      <c r="I11" s="119">
        <v>0</v>
      </c>
      <c r="J11" s="120" t="s">
        <v>19</v>
      </c>
      <c r="K11" s="121" t="s">
        <v>20</v>
      </c>
      <c r="L11" s="4"/>
      <c r="M11" s="122" t="s">
        <v>23</v>
      </c>
    </row>
    <row r="12" spans="1:13">
      <c r="A12" s="113" t="s">
        <v>42</v>
      </c>
      <c r="B12" s="114" t="s">
        <v>43</v>
      </c>
      <c r="C12" s="115" t="s">
        <v>15</v>
      </c>
      <c r="D12" s="116" t="s">
        <v>16</v>
      </c>
      <c r="E12" s="117" t="s">
        <v>39</v>
      </c>
      <c r="F12" s="117" t="s">
        <v>18</v>
      </c>
      <c r="G12" s="118">
        <v>0</v>
      </c>
      <c r="H12" s="119">
        <v>0</v>
      </c>
      <c r="I12" s="119">
        <v>0</v>
      </c>
      <c r="J12" s="120" t="s">
        <v>19</v>
      </c>
      <c r="K12" s="121" t="s">
        <v>20</v>
      </c>
      <c r="L12" s="4"/>
      <c r="M12" s="122" t="s">
        <v>23</v>
      </c>
    </row>
    <row r="13" spans="1:13">
      <c r="A13" s="113" t="s">
        <v>44</v>
      </c>
      <c r="B13" s="114" t="s">
        <v>45</v>
      </c>
      <c r="C13" s="115" t="s">
        <v>15</v>
      </c>
      <c r="D13" s="116" t="s">
        <v>16</v>
      </c>
      <c r="E13" s="117" t="s">
        <v>39</v>
      </c>
      <c r="F13" s="117" t="s">
        <v>18</v>
      </c>
      <c r="G13" s="118">
        <v>0</v>
      </c>
      <c r="H13" s="119">
        <v>0</v>
      </c>
      <c r="I13" s="119">
        <v>0</v>
      </c>
      <c r="J13" s="120" t="s">
        <v>19</v>
      </c>
      <c r="K13" s="121" t="s">
        <v>20</v>
      </c>
      <c r="L13" s="4"/>
      <c r="M13" s="122" t="s">
        <v>23</v>
      </c>
    </row>
    <row r="14" spans="1:13">
      <c r="A14" s="113" t="s">
        <v>46</v>
      </c>
      <c r="B14" s="114" t="s">
        <v>47</v>
      </c>
      <c r="C14" s="115" t="s">
        <v>15</v>
      </c>
      <c r="D14" s="116" t="s">
        <v>48</v>
      </c>
      <c r="E14" s="117" t="s">
        <v>18</v>
      </c>
      <c r="F14" s="117" t="s">
        <v>18</v>
      </c>
      <c r="G14" s="118">
        <v>0</v>
      </c>
      <c r="H14" s="119">
        <v>0</v>
      </c>
      <c r="I14" s="119">
        <v>0</v>
      </c>
      <c r="J14" s="120" t="s">
        <v>19</v>
      </c>
      <c r="K14" s="121" t="s">
        <v>49</v>
      </c>
      <c r="L14" s="4"/>
      <c r="M14" s="122" t="s">
        <v>23</v>
      </c>
    </row>
    <row r="15" spans="1:13">
      <c r="A15" s="113" t="s">
        <v>50</v>
      </c>
      <c r="B15" s="114" t="s">
        <v>51</v>
      </c>
      <c r="C15" s="115" t="s">
        <v>15</v>
      </c>
      <c r="D15" s="116" t="s">
        <v>48</v>
      </c>
      <c r="E15" s="117" t="s">
        <v>52</v>
      </c>
      <c r="F15" s="117" t="s">
        <v>52</v>
      </c>
      <c r="G15" s="118">
        <v>1838781472646</v>
      </c>
      <c r="H15" s="119">
        <v>0</v>
      </c>
      <c r="I15" s="119">
        <v>1838781472646</v>
      </c>
      <c r="J15" s="120" t="s">
        <v>19</v>
      </c>
      <c r="K15" s="121" t="s">
        <v>49</v>
      </c>
      <c r="L15" s="4"/>
      <c r="M15" s="4"/>
    </row>
    <row r="16" spans="1:13">
      <c r="A16" s="113" t="s">
        <v>53</v>
      </c>
      <c r="B16" s="114" t="s">
        <v>51</v>
      </c>
      <c r="C16" s="115" t="s">
        <v>15</v>
      </c>
      <c r="D16" s="116" t="s">
        <v>48</v>
      </c>
      <c r="E16" s="117" t="s">
        <v>54</v>
      </c>
      <c r="F16" s="117" t="s">
        <v>54</v>
      </c>
      <c r="G16" s="118">
        <v>24048525797</v>
      </c>
      <c r="H16" s="119">
        <v>0</v>
      </c>
      <c r="I16" s="119">
        <v>24048525797</v>
      </c>
      <c r="J16" s="120" t="s">
        <v>19</v>
      </c>
      <c r="K16" s="121" t="s">
        <v>49</v>
      </c>
      <c r="L16" s="4"/>
      <c r="M16" s="4"/>
    </row>
    <row r="17" spans="1:13">
      <c r="A17" s="113" t="s">
        <v>55</v>
      </c>
      <c r="B17" s="114" t="s">
        <v>56</v>
      </c>
      <c r="C17" s="115" t="s">
        <v>57</v>
      </c>
      <c r="D17" s="116" t="s">
        <v>58</v>
      </c>
      <c r="E17" s="117" t="s">
        <v>59</v>
      </c>
      <c r="F17" s="117" t="s">
        <v>60</v>
      </c>
      <c r="G17" s="118">
        <v>0</v>
      </c>
      <c r="H17" s="119">
        <v>0</v>
      </c>
      <c r="I17" s="119">
        <v>0</v>
      </c>
      <c r="J17" s="120" t="s">
        <v>19</v>
      </c>
      <c r="K17" s="121" t="s">
        <v>49</v>
      </c>
      <c r="L17" s="4"/>
      <c r="M17" s="122" t="s">
        <v>23</v>
      </c>
    </row>
    <row r="18" spans="1:13">
      <c r="A18" s="113" t="s">
        <v>61</v>
      </c>
      <c r="B18" s="114" t="s">
        <v>62</v>
      </c>
      <c r="C18" s="115" t="s">
        <v>57</v>
      </c>
      <c r="D18" s="116" t="s">
        <v>58</v>
      </c>
      <c r="E18" s="117" t="s">
        <v>63</v>
      </c>
      <c r="F18" s="117" t="s">
        <v>64</v>
      </c>
      <c r="G18" s="118">
        <v>0</v>
      </c>
      <c r="H18" s="119">
        <v>0</v>
      </c>
      <c r="I18" s="119">
        <v>0</v>
      </c>
      <c r="J18" s="120" t="s">
        <v>19</v>
      </c>
      <c r="K18" s="121" t="s">
        <v>49</v>
      </c>
      <c r="L18" s="4"/>
      <c r="M18" s="122" t="s">
        <v>23</v>
      </c>
    </row>
    <row r="19" spans="1:13">
      <c r="A19" s="113" t="s">
        <v>65</v>
      </c>
      <c r="B19" s="114" t="s">
        <v>66</v>
      </c>
      <c r="C19" s="115" t="s">
        <v>15</v>
      </c>
      <c r="D19" s="116" t="s">
        <v>67</v>
      </c>
      <c r="E19" s="117" t="s">
        <v>68</v>
      </c>
      <c r="F19" s="117" t="s">
        <v>69</v>
      </c>
      <c r="G19" s="118">
        <v>740936086930</v>
      </c>
      <c r="H19" s="119">
        <v>0</v>
      </c>
      <c r="I19" s="119">
        <v>740936086930</v>
      </c>
      <c r="J19" s="219" t="s">
        <v>70</v>
      </c>
      <c r="K19" s="121" t="s">
        <v>71</v>
      </c>
      <c r="L19" s="4" t="s">
        <v>72</v>
      </c>
      <c r="M19" s="4"/>
    </row>
    <row r="20" spans="1:13">
      <c r="A20" s="113" t="s">
        <v>73</v>
      </c>
      <c r="B20" s="114" t="s">
        <v>74</v>
      </c>
      <c r="C20" s="115" t="s">
        <v>15</v>
      </c>
      <c r="D20" s="116" t="s">
        <v>67</v>
      </c>
      <c r="E20" s="117" t="s">
        <v>68</v>
      </c>
      <c r="F20" s="117" t="s">
        <v>75</v>
      </c>
      <c r="G20" s="118">
        <v>8500000000000</v>
      </c>
      <c r="H20" s="119">
        <v>0</v>
      </c>
      <c r="I20" s="119">
        <v>8500000000000</v>
      </c>
      <c r="J20" s="219" t="s">
        <v>70</v>
      </c>
      <c r="K20" s="121" t="s">
        <v>71</v>
      </c>
      <c r="L20" s="4" t="s">
        <v>72</v>
      </c>
      <c r="M20" s="4"/>
    </row>
    <row r="21" spans="1:13">
      <c r="A21" s="113" t="s">
        <v>76</v>
      </c>
      <c r="B21" s="114" t="s">
        <v>66</v>
      </c>
      <c r="C21" s="115" t="s">
        <v>15</v>
      </c>
      <c r="D21" s="116" t="s">
        <v>67</v>
      </c>
      <c r="E21" s="117" t="s">
        <v>68</v>
      </c>
      <c r="F21" s="117" t="s">
        <v>77</v>
      </c>
      <c r="G21" s="118">
        <v>310746472107</v>
      </c>
      <c r="H21" s="119">
        <v>0</v>
      </c>
      <c r="I21" s="119">
        <v>310746472107</v>
      </c>
      <c r="J21" s="219" t="s">
        <v>70</v>
      </c>
      <c r="K21" s="121" t="s">
        <v>71</v>
      </c>
      <c r="L21" s="4" t="s">
        <v>72</v>
      </c>
      <c r="M21" s="4"/>
    </row>
    <row r="22" spans="1:13">
      <c r="A22" s="113" t="s">
        <v>78</v>
      </c>
      <c r="B22" s="114" t="s">
        <v>79</v>
      </c>
      <c r="C22" s="115" t="s">
        <v>15</v>
      </c>
      <c r="D22" s="116" t="s">
        <v>67</v>
      </c>
      <c r="E22" s="117" t="s">
        <v>68</v>
      </c>
      <c r="F22" s="117" t="s">
        <v>80</v>
      </c>
      <c r="G22" s="118">
        <v>241150000000</v>
      </c>
      <c r="H22" s="119">
        <v>0</v>
      </c>
      <c r="I22" s="119">
        <v>241150000000</v>
      </c>
      <c r="J22" s="219" t="s">
        <v>70</v>
      </c>
      <c r="K22" s="121" t="s">
        <v>71</v>
      </c>
      <c r="L22" s="4" t="s">
        <v>72</v>
      </c>
      <c r="M22" s="4"/>
    </row>
    <row r="23" spans="1:13">
      <c r="A23" s="113" t="s">
        <v>81</v>
      </c>
      <c r="B23" s="114" t="s">
        <v>66</v>
      </c>
      <c r="C23" s="115" t="s">
        <v>15</v>
      </c>
      <c r="D23" s="116" t="s">
        <v>67</v>
      </c>
      <c r="E23" s="117" t="s">
        <v>68</v>
      </c>
      <c r="F23" s="117" t="s">
        <v>77</v>
      </c>
      <c r="G23" s="118">
        <v>666799885293</v>
      </c>
      <c r="H23" s="119">
        <v>0</v>
      </c>
      <c r="I23" s="119">
        <v>666799885293</v>
      </c>
      <c r="J23" s="219" t="s">
        <v>70</v>
      </c>
      <c r="K23" s="121" t="s">
        <v>71</v>
      </c>
      <c r="L23" s="4" t="s">
        <v>72</v>
      </c>
      <c r="M23" s="4"/>
    </row>
    <row r="24" spans="1:13">
      <c r="A24" s="113" t="s">
        <v>82</v>
      </c>
      <c r="B24" s="114" t="s">
        <v>79</v>
      </c>
      <c r="C24" s="115" t="s">
        <v>15</v>
      </c>
      <c r="D24" s="116" t="s">
        <v>67</v>
      </c>
      <c r="E24" s="117" t="s">
        <v>68</v>
      </c>
      <c r="F24" s="117" t="s">
        <v>80</v>
      </c>
      <c r="G24" s="118">
        <v>0</v>
      </c>
      <c r="H24" s="119">
        <v>0</v>
      </c>
      <c r="I24" s="119">
        <v>0</v>
      </c>
      <c r="J24" s="120" t="s">
        <v>19</v>
      </c>
      <c r="K24" s="121" t="s">
        <v>71</v>
      </c>
      <c r="L24" s="4"/>
      <c r="M24" s="122" t="s">
        <v>23</v>
      </c>
    </row>
    <row r="25" spans="1:13">
      <c r="A25" s="113" t="s">
        <v>83</v>
      </c>
      <c r="B25" s="114" t="s">
        <v>84</v>
      </c>
      <c r="C25" s="115" t="s">
        <v>57</v>
      </c>
      <c r="D25" s="116" t="s">
        <v>85</v>
      </c>
      <c r="E25" s="117" t="s">
        <v>86</v>
      </c>
      <c r="F25" s="117" t="s">
        <v>18</v>
      </c>
      <c r="G25" s="118">
        <v>0</v>
      </c>
      <c r="H25" s="119">
        <v>0</v>
      </c>
      <c r="I25" s="119">
        <v>0</v>
      </c>
      <c r="J25" s="120" t="s">
        <v>19</v>
      </c>
      <c r="K25" s="121" t="s">
        <v>87</v>
      </c>
      <c r="L25" s="4"/>
      <c r="M25" s="122" t="s">
        <v>23</v>
      </c>
    </row>
    <row r="26" spans="1:13">
      <c r="A26" s="113" t="s">
        <v>88</v>
      </c>
      <c r="B26" s="114" t="s">
        <v>89</v>
      </c>
      <c r="C26" s="115" t="s">
        <v>57</v>
      </c>
      <c r="D26" s="116" t="s">
        <v>90</v>
      </c>
      <c r="E26" s="117" t="s">
        <v>91</v>
      </c>
      <c r="F26" s="117" t="s">
        <v>18</v>
      </c>
      <c r="G26" s="118">
        <v>0</v>
      </c>
      <c r="H26" s="119">
        <v>0</v>
      </c>
      <c r="I26" s="119">
        <v>0</v>
      </c>
      <c r="J26" s="120" t="s">
        <v>19</v>
      </c>
      <c r="K26" s="121" t="s">
        <v>92</v>
      </c>
      <c r="L26" s="4"/>
      <c r="M26" s="122" t="s">
        <v>23</v>
      </c>
    </row>
    <row r="27" spans="1:13">
      <c r="A27" s="113" t="s">
        <v>93</v>
      </c>
      <c r="B27" s="114" t="s">
        <v>94</v>
      </c>
      <c r="C27" s="115" t="s">
        <v>57</v>
      </c>
      <c r="D27" s="116" t="s">
        <v>90</v>
      </c>
      <c r="E27" s="117" t="s">
        <v>91</v>
      </c>
      <c r="F27" s="117" t="s">
        <v>18</v>
      </c>
      <c r="G27" s="118">
        <v>0</v>
      </c>
      <c r="H27" s="119">
        <v>0</v>
      </c>
      <c r="I27" s="119">
        <v>0</v>
      </c>
      <c r="J27" s="120" t="s">
        <v>19</v>
      </c>
      <c r="K27" s="121" t="s">
        <v>92</v>
      </c>
      <c r="L27" s="4"/>
      <c r="M27" s="122" t="s">
        <v>23</v>
      </c>
    </row>
    <row r="28" spans="1:13">
      <c r="A28" s="113" t="s">
        <v>95</v>
      </c>
      <c r="B28" s="114" t="s">
        <v>96</v>
      </c>
      <c r="C28" s="115" t="s">
        <v>57</v>
      </c>
      <c r="D28" s="116" t="s">
        <v>58</v>
      </c>
      <c r="E28" s="117" t="s">
        <v>63</v>
      </c>
      <c r="F28" s="117" t="s">
        <v>97</v>
      </c>
      <c r="G28" s="118">
        <v>7455243155621</v>
      </c>
      <c r="H28" s="119">
        <v>0</v>
      </c>
      <c r="I28" s="119">
        <v>7455243155621</v>
      </c>
      <c r="J28" s="219" t="s">
        <v>70</v>
      </c>
      <c r="K28" s="121" t="s">
        <v>87</v>
      </c>
      <c r="L28" s="4" t="s">
        <v>72</v>
      </c>
      <c r="M28" s="4"/>
    </row>
    <row r="29" spans="1:13">
      <c r="A29" s="113" t="s">
        <v>98</v>
      </c>
      <c r="B29" s="114" t="s">
        <v>99</v>
      </c>
      <c r="C29" s="115" t="s">
        <v>57</v>
      </c>
      <c r="D29" s="116" t="s">
        <v>58</v>
      </c>
      <c r="E29" s="117" t="s">
        <v>100</v>
      </c>
      <c r="F29" s="117" t="s">
        <v>18</v>
      </c>
      <c r="G29" s="118">
        <v>249373893154</v>
      </c>
      <c r="H29" s="119">
        <v>0</v>
      </c>
      <c r="I29" s="119">
        <v>249373893154</v>
      </c>
      <c r="J29" s="219" t="s">
        <v>70</v>
      </c>
      <c r="K29" s="121" t="s">
        <v>87</v>
      </c>
      <c r="L29" s="4" t="s">
        <v>72</v>
      </c>
      <c r="M29" s="4"/>
    </row>
    <row r="30" spans="1:13">
      <c r="A30" s="113" t="s">
        <v>101</v>
      </c>
      <c r="B30" s="114" t="s">
        <v>102</v>
      </c>
      <c r="C30" s="115" t="s">
        <v>57</v>
      </c>
      <c r="D30" s="116" t="s">
        <v>58</v>
      </c>
      <c r="E30" s="117" t="s">
        <v>103</v>
      </c>
      <c r="F30" s="117" t="s">
        <v>18</v>
      </c>
      <c r="G30" s="118">
        <v>0</v>
      </c>
      <c r="H30" s="119">
        <v>0</v>
      </c>
      <c r="I30" s="119">
        <v>0</v>
      </c>
      <c r="J30" s="120" t="s">
        <v>19</v>
      </c>
      <c r="K30" s="121" t="s">
        <v>87</v>
      </c>
      <c r="L30" s="4"/>
      <c r="M30" s="122" t="s">
        <v>23</v>
      </c>
    </row>
    <row r="31" spans="1:13">
      <c r="A31" s="113" t="s">
        <v>104</v>
      </c>
      <c r="B31" s="114" t="s">
        <v>105</v>
      </c>
      <c r="C31" s="115" t="s">
        <v>57</v>
      </c>
      <c r="D31" s="116" t="s">
        <v>58</v>
      </c>
      <c r="E31" s="117" t="s">
        <v>106</v>
      </c>
      <c r="F31" s="117" t="s">
        <v>18</v>
      </c>
      <c r="G31" s="118">
        <v>0</v>
      </c>
      <c r="H31" s="119">
        <v>0</v>
      </c>
      <c r="I31" s="119">
        <v>0</v>
      </c>
      <c r="J31" s="120" t="s">
        <v>19</v>
      </c>
      <c r="K31" s="121" t="s">
        <v>87</v>
      </c>
      <c r="L31" s="4"/>
      <c r="M31" s="122" t="s">
        <v>23</v>
      </c>
    </row>
    <row r="32" spans="1:13">
      <c r="A32" s="113" t="s">
        <v>107</v>
      </c>
      <c r="B32" s="114" t="s">
        <v>108</v>
      </c>
      <c r="C32" s="115" t="s">
        <v>57</v>
      </c>
      <c r="D32" s="116" t="s">
        <v>58</v>
      </c>
      <c r="E32" s="117" t="s">
        <v>109</v>
      </c>
      <c r="F32" s="117" t="s">
        <v>18</v>
      </c>
      <c r="G32" s="118">
        <v>0</v>
      </c>
      <c r="H32" s="119">
        <v>0</v>
      </c>
      <c r="I32" s="119">
        <v>0</v>
      </c>
      <c r="J32" s="120" t="s">
        <v>19</v>
      </c>
      <c r="K32" s="121" t="s">
        <v>87</v>
      </c>
      <c r="L32" s="4"/>
      <c r="M32" s="122" t="s">
        <v>23</v>
      </c>
    </row>
    <row r="33" spans="1:13">
      <c r="A33" s="113" t="s">
        <v>110</v>
      </c>
      <c r="B33" s="114" t="s">
        <v>111</v>
      </c>
      <c r="C33" s="115" t="s">
        <v>57</v>
      </c>
      <c r="D33" s="116" t="s">
        <v>112</v>
      </c>
      <c r="E33" s="117" t="s">
        <v>18</v>
      </c>
      <c r="F33" s="117" t="s">
        <v>18</v>
      </c>
      <c r="G33" s="118">
        <v>0</v>
      </c>
      <c r="H33" s="119">
        <v>0</v>
      </c>
      <c r="I33" s="119">
        <v>0</v>
      </c>
      <c r="J33" s="120" t="s">
        <v>19</v>
      </c>
      <c r="K33" s="121" t="s">
        <v>92</v>
      </c>
      <c r="L33" s="4"/>
      <c r="M33" s="122" t="s">
        <v>23</v>
      </c>
    </row>
    <row r="34" spans="1:13">
      <c r="A34" s="113" t="s">
        <v>113</v>
      </c>
      <c r="B34" s="114" t="s">
        <v>114</v>
      </c>
      <c r="C34" s="115" t="s">
        <v>57</v>
      </c>
      <c r="D34" s="116" t="s">
        <v>112</v>
      </c>
      <c r="E34" s="117" t="s">
        <v>115</v>
      </c>
      <c r="F34" s="117" t="s">
        <v>18</v>
      </c>
      <c r="G34" s="118">
        <v>0</v>
      </c>
      <c r="H34" s="119">
        <v>0</v>
      </c>
      <c r="I34" s="119">
        <v>0</v>
      </c>
      <c r="J34" s="120" t="s">
        <v>19</v>
      </c>
      <c r="K34" s="121" t="s">
        <v>92</v>
      </c>
      <c r="L34" s="4"/>
      <c r="M34" s="122" t="s">
        <v>23</v>
      </c>
    </row>
    <row r="35" spans="1:13">
      <c r="A35" s="113" t="s">
        <v>116</v>
      </c>
      <c r="B35" s="114" t="s">
        <v>117</v>
      </c>
      <c r="C35" s="115" t="s">
        <v>57</v>
      </c>
      <c r="D35" s="116" t="s">
        <v>112</v>
      </c>
      <c r="E35" s="117" t="s">
        <v>118</v>
      </c>
      <c r="F35" s="117" t="s">
        <v>18</v>
      </c>
      <c r="G35" s="118">
        <v>0</v>
      </c>
      <c r="H35" s="119">
        <v>0</v>
      </c>
      <c r="I35" s="119">
        <v>0</v>
      </c>
      <c r="J35" s="120" t="s">
        <v>19</v>
      </c>
      <c r="K35" s="121" t="s">
        <v>92</v>
      </c>
      <c r="L35" s="4"/>
      <c r="M35" s="122" t="s">
        <v>23</v>
      </c>
    </row>
    <row r="36" spans="1:13">
      <c r="A36" s="113" t="s">
        <v>119</v>
      </c>
      <c r="B36" s="114" t="s">
        <v>96</v>
      </c>
      <c r="C36" s="115" t="s">
        <v>57</v>
      </c>
      <c r="D36" s="116" t="s">
        <v>120</v>
      </c>
      <c r="E36" s="117" t="s">
        <v>121</v>
      </c>
      <c r="F36" s="117" t="s">
        <v>18</v>
      </c>
      <c r="G36" s="118">
        <v>1493710705022</v>
      </c>
      <c r="H36" s="119">
        <v>0</v>
      </c>
      <c r="I36" s="119">
        <v>1493710705022</v>
      </c>
      <c r="J36" s="219" t="s">
        <v>70</v>
      </c>
      <c r="K36" s="121" t="s">
        <v>87</v>
      </c>
      <c r="L36" s="4" t="s">
        <v>72</v>
      </c>
      <c r="M36" s="4"/>
    </row>
    <row r="37" spans="1:13">
      <c r="A37" s="113" t="s">
        <v>122</v>
      </c>
      <c r="B37" s="114" t="s">
        <v>123</v>
      </c>
      <c r="C37" s="115" t="s">
        <v>57</v>
      </c>
      <c r="D37" s="116" t="s">
        <v>120</v>
      </c>
      <c r="E37" s="117" t="s">
        <v>124</v>
      </c>
      <c r="F37" s="117" t="s">
        <v>18</v>
      </c>
      <c r="G37" s="118">
        <v>1502538576670</v>
      </c>
      <c r="H37" s="119">
        <v>0</v>
      </c>
      <c r="I37" s="119">
        <v>1502538576670</v>
      </c>
      <c r="J37" s="219" t="s">
        <v>70</v>
      </c>
      <c r="K37" s="121" t="s">
        <v>87</v>
      </c>
      <c r="L37" s="4" t="s">
        <v>72</v>
      </c>
      <c r="M37" s="4"/>
    </row>
    <row r="38" spans="1:13">
      <c r="A38" s="113" t="s">
        <v>125</v>
      </c>
      <c r="B38" s="114" t="s">
        <v>102</v>
      </c>
      <c r="C38" s="115" t="s">
        <v>126</v>
      </c>
      <c r="D38" s="116" t="s">
        <v>120</v>
      </c>
      <c r="E38" s="117" t="s">
        <v>127</v>
      </c>
      <c r="F38" s="117" t="s">
        <v>18</v>
      </c>
      <c r="G38" s="123">
        <v>1366469579882</v>
      </c>
      <c r="H38" s="119">
        <v>0</v>
      </c>
      <c r="I38" s="119">
        <v>1366469579882</v>
      </c>
      <c r="J38" s="219" t="s">
        <v>70</v>
      </c>
      <c r="K38" s="121" t="s">
        <v>87</v>
      </c>
      <c r="L38" s="4" t="s">
        <v>72</v>
      </c>
      <c r="M38" s="4"/>
    </row>
    <row r="39" spans="1:13">
      <c r="A39" s="113" t="s">
        <v>128</v>
      </c>
      <c r="B39" s="114" t="s">
        <v>129</v>
      </c>
      <c r="C39" s="115" t="s">
        <v>57</v>
      </c>
      <c r="D39" s="116" t="s">
        <v>112</v>
      </c>
      <c r="E39" s="117" t="s">
        <v>130</v>
      </c>
      <c r="F39" s="117" t="s">
        <v>18</v>
      </c>
      <c r="G39" s="118">
        <v>0</v>
      </c>
      <c r="H39" s="119">
        <v>0</v>
      </c>
      <c r="I39" s="119">
        <v>0</v>
      </c>
      <c r="J39" s="120" t="s">
        <v>19</v>
      </c>
      <c r="K39" s="121" t="s">
        <v>92</v>
      </c>
      <c r="L39" s="4"/>
      <c r="M39" s="122" t="s">
        <v>23</v>
      </c>
    </row>
    <row r="40" spans="1:13">
      <c r="A40" s="113" t="s">
        <v>131</v>
      </c>
      <c r="B40" s="114" t="s">
        <v>132</v>
      </c>
      <c r="C40" s="115" t="s">
        <v>57</v>
      </c>
      <c r="D40" s="116" t="s">
        <v>112</v>
      </c>
      <c r="E40" s="117" t="s">
        <v>133</v>
      </c>
      <c r="F40" s="117" t="s">
        <v>18</v>
      </c>
      <c r="G40" s="118">
        <v>0</v>
      </c>
      <c r="H40" s="119">
        <v>0</v>
      </c>
      <c r="I40" s="119">
        <v>0</v>
      </c>
      <c r="J40" s="120" t="s">
        <v>19</v>
      </c>
      <c r="K40" s="121" t="s">
        <v>92</v>
      </c>
      <c r="L40" s="4"/>
      <c r="M40" s="122" t="s">
        <v>23</v>
      </c>
    </row>
    <row r="41" spans="1:13">
      <c r="A41" s="113" t="s">
        <v>134</v>
      </c>
      <c r="B41" s="114" t="s">
        <v>135</v>
      </c>
      <c r="C41" s="115" t="s">
        <v>126</v>
      </c>
      <c r="D41" s="116" t="s">
        <v>112</v>
      </c>
      <c r="E41" s="117" t="s">
        <v>130</v>
      </c>
      <c r="F41" s="117" t="s">
        <v>18</v>
      </c>
      <c r="G41" s="118">
        <v>0</v>
      </c>
      <c r="H41" s="119">
        <v>0</v>
      </c>
      <c r="I41" s="119">
        <v>0</v>
      </c>
      <c r="J41" s="120" t="s">
        <v>19</v>
      </c>
      <c r="K41" s="121" t="s">
        <v>92</v>
      </c>
      <c r="L41" s="4"/>
      <c r="M41" s="122" t="s">
        <v>23</v>
      </c>
    </row>
    <row r="42" spans="1:13">
      <c r="A42" s="113" t="s">
        <v>136</v>
      </c>
      <c r="B42" s="114" t="s">
        <v>137</v>
      </c>
      <c r="C42" s="115" t="s">
        <v>15</v>
      </c>
      <c r="D42" s="116" t="s">
        <v>138</v>
      </c>
      <c r="E42" s="117" t="s">
        <v>139</v>
      </c>
      <c r="F42" s="117" t="s">
        <v>140</v>
      </c>
      <c r="G42" s="118">
        <v>900000000000</v>
      </c>
      <c r="H42" s="119">
        <v>0</v>
      </c>
      <c r="I42" s="119">
        <v>900000000000</v>
      </c>
      <c r="J42" s="219" t="s">
        <v>70</v>
      </c>
      <c r="K42" s="121" t="s">
        <v>71</v>
      </c>
      <c r="L42" s="4" t="s">
        <v>72</v>
      </c>
      <c r="M42" s="4"/>
    </row>
    <row r="43" spans="1:13">
      <c r="A43" s="113" t="s">
        <v>141</v>
      </c>
      <c r="B43" s="114" t="s">
        <v>137</v>
      </c>
      <c r="C43" s="115" t="s">
        <v>15</v>
      </c>
      <c r="D43" s="116" t="s">
        <v>138</v>
      </c>
      <c r="E43" s="117" t="s">
        <v>139</v>
      </c>
      <c r="F43" s="117" t="s">
        <v>142</v>
      </c>
      <c r="G43" s="118">
        <v>0</v>
      </c>
      <c r="H43" s="119">
        <v>0</v>
      </c>
      <c r="I43" s="119">
        <v>0</v>
      </c>
      <c r="J43" s="120" t="s">
        <v>19</v>
      </c>
      <c r="K43" s="121" t="s">
        <v>71</v>
      </c>
      <c r="L43" s="4"/>
      <c r="M43" s="122" t="s">
        <v>23</v>
      </c>
    </row>
    <row r="44" spans="1:13">
      <c r="A44" s="113" t="s">
        <v>143</v>
      </c>
      <c r="B44" s="114" t="s">
        <v>144</v>
      </c>
      <c r="C44" s="115" t="s">
        <v>15</v>
      </c>
      <c r="D44" s="116" t="s">
        <v>138</v>
      </c>
      <c r="E44" s="117" t="s">
        <v>139</v>
      </c>
      <c r="F44" s="117" t="s">
        <v>145</v>
      </c>
      <c r="G44" s="118">
        <v>0</v>
      </c>
      <c r="H44" s="119">
        <v>0</v>
      </c>
      <c r="I44" s="119">
        <v>0</v>
      </c>
      <c r="J44" s="120" t="s">
        <v>19</v>
      </c>
      <c r="K44" s="121" t="s">
        <v>71</v>
      </c>
      <c r="L44" s="4"/>
      <c r="M44" s="122" t="s">
        <v>23</v>
      </c>
    </row>
    <row r="45" spans="1:13">
      <c r="A45" s="113" t="s">
        <v>146</v>
      </c>
      <c r="B45" s="114" t="s">
        <v>147</v>
      </c>
      <c r="C45" s="115" t="s">
        <v>15</v>
      </c>
      <c r="D45" s="116" t="s">
        <v>148</v>
      </c>
      <c r="E45" s="117" t="s">
        <v>149</v>
      </c>
      <c r="F45" s="124" t="s">
        <v>150</v>
      </c>
      <c r="G45" s="118">
        <v>0</v>
      </c>
      <c r="H45" s="119">
        <v>0</v>
      </c>
      <c r="I45" s="119">
        <v>0</v>
      </c>
      <c r="J45" s="120" t="s">
        <v>19</v>
      </c>
      <c r="K45" s="121" t="s">
        <v>151</v>
      </c>
      <c r="L45" s="4"/>
      <c r="M45" s="122" t="s">
        <v>23</v>
      </c>
    </row>
    <row r="46" spans="1:13">
      <c r="A46" s="113" t="s">
        <v>152</v>
      </c>
      <c r="B46" s="114" t="s">
        <v>153</v>
      </c>
      <c r="C46" s="115" t="s">
        <v>15</v>
      </c>
      <c r="D46" s="116" t="s">
        <v>148</v>
      </c>
      <c r="E46" s="117" t="s">
        <v>149</v>
      </c>
      <c r="F46" s="124" t="s">
        <v>150</v>
      </c>
      <c r="G46" s="118">
        <v>0</v>
      </c>
      <c r="H46" s="119">
        <v>0</v>
      </c>
      <c r="I46" s="119">
        <v>0</v>
      </c>
      <c r="J46" s="120" t="s">
        <v>19</v>
      </c>
      <c r="K46" s="121" t="s">
        <v>151</v>
      </c>
      <c r="L46" s="4"/>
      <c r="M46" s="122" t="s">
        <v>23</v>
      </c>
    </row>
    <row r="47" spans="1:13">
      <c r="A47" s="113" t="s">
        <v>154</v>
      </c>
      <c r="B47" s="114" t="s">
        <v>155</v>
      </c>
      <c r="C47" s="115" t="s">
        <v>156</v>
      </c>
      <c r="D47" s="116" t="s">
        <v>157</v>
      </c>
      <c r="E47" s="125" t="s">
        <v>158</v>
      </c>
      <c r="F47" s="117" t="s">
        <v>159</v>
      </c>
      <c r="G47" s="118">
        <v>36596902337887</v>
      </c>
      <c r="H47" s="119">
        <v>0</v>
      </c>
      <c r="I47" s="119">
        <v>36596902337887</v>
      </c>
      <c r="J47" s="219" t="s">
        <v>70</v>
      </c>
      <c r="K47" s="121" t="s">
        <v>160</v>
      </c>
      <c r="L47" s="4" t="s">
        <v>161</v>
      </c>
      <c r="M47" s="4"/>
    </row>
    <row r="48" spans="1:13">
      <c r="A48" s="113" t="s">
        <v>162</v>
      </c>
      <c r="B48" s="114" t="s">
        <v>163</v>
      </c>
      <c r="C48" s="115" t="s">
        <v>156</v>
      </c>
      <c r="D48" s="116" t="s">
        <v>157</v>
      </c>
      <c r="E48" s="125" t="s">
        <v>158</v>
      </c>
      <c r="F48" s="117" t="s">
        <v>164</v>
      </c>
      <c r="G48" s="118">
        <v>1355036344892</v>
      </c>
      <c r="H48" s="119">
        <v>0</v>
      </c>
      <c r="I48" s="119">
        <v>1355036344892</v>
      </c>
      <c r="J48" s="219" t="s">
        <v>70</v>
      </c>
      <c r="K48" s="121" t="s">
        <v>160</v>
      </c>
      <c r="L48" s="4" t="s">
        <v>161</v>
      </c>
      <c r="M48" s="4"/>
    </row>
    <row r="49" spans="1:13">
      <c r="A49" s="113" t="s">
        <v>165</v>
      </c>
      <c r="B49" s="114" t="s">
        <v>166</v>
      </c>
      <c r="C49" s="115" t="s">
        <v>156</v>
      </c>
      <c r="D49" s="116" t="s">
        <v>157</v>
      </c>
      <c r="E49" s="125" t="s">
        <v>158</v>
      </c>
      <c r="F49" s="117" t="s">
        <v>167</v>
      </c>
      <c r="G49" s="118">
        <v>0</v>
      </c>
      <c r="H49" s="119">
        <v>0</v>
      </c>
      <c r="I49" s="119">
        <v>0</v>
      </c>
      <c r="J49" s="120" t="s">
        <v>19</v>
      </c>
      <c r="K49" s="121" t="s">
        <v>160</v>
      </c>
      <c r="L49" s="4"/>
      <c r="M49" s="122" t="s">
        <v>23</v>
      </c>
    </row>
    <row r="50" spans="1:13">
      <c r="A50" s="113" t="s">
        <v>168</v>
      </c>
      <c r="B50" s="114" t="s">
        <v>169</v>
      </c>
      <c r="C50" s="115" t="s">
        <v>156</v>
      </c>
      <c r="D50" s="116" t="s">
        <v>157</v>
      </c>
      <c r="E50" s="125" t="s">
        <v>158</v>
      </c>
      <c r="F50" s="117" t="s">
        <v>170</v>
      </c>
      <c r="G50" s="118">
        <v>0</v>
      </c>
      <c r="H50" s="119">
        <v>0</v>
      </c>
      <c r="I50" s="119">
        <v>0</v>
      </c>
      <c r="J50" s="120" t="s">
        <v>19</v>
      </c>
      <c r="K50" s="121" t="s">
        <v>160</v>
      </c>
      <c r="L50" s="4"/>
      <c r="M50" s="122" t="s">
        <v>23</v>
      </c>
    </row>
    <row r="51" spans="1:13">
      <c r="A51" s="113" t="s">
        <v>171</v>
      </c>
      <c r="B51" s="114" t="s">
        <v>172</v>
      </c>
      <c r="C51" s="115" t="s">
        <v>156</v>
      </c>
      <c r="D51" s="116" t="s">
        <v>157</v>
      </c>
      <c r="E51" s="125" t="s">
        <v>158</v>
      </c>
      <c r="F51" s="117" t="s">
        <v>173</v>
      </c>
      <c r="G51" s="118">
        <v>0</v>
      </c>
      <c r="H51" s="119">
        <v>0</v>
      </c>
      <c r="I51" s="119">
        <v>0</v>
      </c>
      <c r="J51" s="120" t="s">
        <v>19</v>
      </c>
      <c r="K51" s="121" t="s">
        <v>160</v>
      </c>
      <c r="L51" s="4"/>
      <c r="M51" s="122" t="s">
        <v>23</v>
      </c>
    </row>
    <row r="52" spans="1:13">
      <c r="A52" s="113" t="s">
        <v>174</v>
      </c>
      <c r="B52" s="114" t="s">
        <v>155</v>
      </c>
      <c r="C52" s="115" t="s">
        <v>156</v>
      </c>
      <c r="D52" s="116" t="s">
        <v>157</v>
      </c>
      <c r="E52" s="125" t="s">
        <v>158</v>
      </c>
      <c r="F52" s="117" t="s">
        <v>159</v>
      </c>
      <c r="G52" s="118">
        <v>3864468663230</v>
      </c>
      <c r="H52" s="119">
        <v>0</v>
      </c>
      <c r="I52" s="119">
        <v>3864468663230</v>
      </c>
      <c r="J52" s="219" t="s">
        <v>70</v>
      </c>
      <c r="K52" s="121" t="s">
        <v>160</v>
      </c>
      <c r="L52" s="4" t="s">
        <v>161</v>
      </c>
      <c r="M52" s="4"/>
    </row>
    <row r="53" spans="1:13">
      <c r="A53" s="113" t="s">
        <v>175</v>
      </c>
      <c r="B53" s="114" t="s">
        <v>163</v>
      </c>
      <c r="C53" s="115" t="s">
        <v>156</v>
      </c>
      <c r="D53" s="116" t="s">
        <v>157</v>
      </c>
      <c r="E53" s="125" t="s">
        <v>158</v>
      </c>
      <c r="F53" s="117" t="s">
        <v>164</v>
      </c>
      <c r="G53" s="118">
        <v>281444812777</v>
      </c>
      <c r="H53" s="119">
        <v>0</v>
      </c>
      <c r="I53" s="119">
        <v>281444812777</v>
      </c>
      <c r="J53" s="219" t="s">
        <v>70</v>
      </c>
      <c r="K53" s="121" t="s">
        <v>160</v>
      </c>
      <c r="L53" s="4" t="s">
        <v>161</v>
      </c>
      <c r="M53" s="4"/>
    </row>
    <row r="54" spans="1:13">
      <c r="A54" s="113" t="s">
        <v>176</v>
      </c>
      <c r="B54" s="114" t="s">
        <v>166</v>
      </c>
      <c r="C54" s="115" t="s">
        <v>156</v>
      </c>
      <c r="D54" s="116" t="s">
        <v>157</v>
      </c>
      <c r="E54" s="125" t="s">
        <v>158</v>
      </c>
      <c r="F54" s="117" t="s">
        <v>167</v>
      </c>
      <c r="G54" s="118">
        <v>0</v>
      </c>
      <c r="H54" s="119">
        <v>0</v>
      </c>
      <c r="I54" s="119">
        <v>0</v>
      </c>
      <c r="J54" s="120" t="s">
        <v>19</v>
      </c>
      <c r="K54" s="121" t="s">
        <v>160</v>
      </c>
      <c r="L54" s="4"/>
      <c r="M54" s="122" t="s">
        <v>23</v>
      </c>
    </row>
    <row r="55" spans="1:13">
      <c r="A55" s="113" t="s">
        <v>177</v>
      </c>
      <c r="B55" s="114" t="s">
        <v>169</v>
      </c>
      <c r="C55" s="115" t="s">
        <v>156</v>
      </c>
      <c r="D55" s="116" t="s">
        <v>157</v>
      </c>
      <c r="E55" s="125" t="s">
        <v>158</v>
      </c>
      <c r="F55" s="117" t="s">
        <v>170</v>
      </c>
      <c r="G55" s="118">
        <v>0</v>
      </c>
      <c r="H55" s="119">
        <v>0</v>
      </c>
      <c r="I55" s="119">
        <v>0</v>
      </c>
      <c r="J55" s="120" t="s">
        <v>19</v>
      </c>
      <c r="K55" s="121" t="s">
        <v>160</v>
      </c>
      <c r="L55" s="4"/>
      <c r="M55" s="122" t="s">
        <v>23</v>
      </c>
    </row>
    <row r="56" spans="1:13">
      <c r="A56" s="113" t="s">
        <v>178</v>
      </c>
      <c r="B56" s="114" t="s">
        <v>172</v>
      </c>
      <c r="C56" s="115" t="s">
        <v>156</v>
      </c>
      <c r="D56" s="116" t="s">
        <v>157</v>
      </c>
      <c r="E56" s="125" t="s">
        <v>158</v>
      </c>
      <c r="F56" s="117" t="s">
        <v>173</v>
      </c>
      <c r="G56" s="118">
        <v>0</v>
      </c>
      <c r="H56" s="119">
        <v>0</v>
      </c>
      <c r="I56" s="119">
        <v>0</v>
      </c>
      <c r="J56" s="120" t="s">
        <v>19</v>
      </c>
      <c r="K56" s="121" t="s">
        <v>160</v>
      </c>
      <c r="L56" s="4"/>
      <c r="M56" s="122" t="s">
        <v>23</v>
      </c>
    </row>
    <row r="57" spans="1:13">
      <c r="A57" s="113" t="s">
        <v>179</v>
      </c>
      <c r="B57" s="114" t="s">
        <v>155</v>
      </c>
      <c r="C57" s="115" t="s">
        <v>156</v>
      </c>
      <c r="D57" s="116" t="s">
        <v>157</v>
      </c>
      <c r="E57" s="125" t="s">
        <v>158</v>
      </c>
      <c r="F57" s="117" t="s">
        <v>159</v>
      </c>
      <c r="G57" s="118">
        <v>13174378091755</v>
      </c>
      <c r="H57" s="119">
        <v>0</v>
      </c>
      <c r="I57" s="119">
        <v>13174378091755</v>
      </c>
      <c r="J57" s="219" t="s">
        <v>70</v>
      </c>
      <c r="K57" s="121" t="s">
        <v>160</v>
      </c>
      <c r="L57" s="4" t="s">
        <v>161</v>
      </c>
      <c r="M57" s="4"/>
    </row>
    <row r="58" spans="1:13">
      <c r="A58" s="113" t="s">
        <v>180</v>
      </c>
      <c r="B58" s="114" t="s">
        <v>163</v>
      </c>
      <c r="C58" s="115" t="s">
        <v>156</v>
      </c>
      <c r="D58" s="116" t="s">
        <v>157</v>
      </c>
      <c r="E58" s="125" t="s">
        <v>158</v>
      </c>
      <c r="F58" s="117" t="s">
        <v>164</v>
      </c>
      <c r="G58" s="118">
        <v>826641418809</v>
      </c>
      <c r="H58" s="119">
        <v>0</v>
      </c>
      <c r="I58" s="119">
        <v>826641418809</v>
      </c>
      <c r="J58" s="219" t="s">
        <v>70</v>
      </c>
      <c r="K58" s="121" t="s">
        <v>160</v>
      </c>
      <c r="L58" s="4" t="s">
        <v>161</v>
      </c>
      <c r="M58" s="4"/>
    </row>
    <row r="59" spans="1:13">
      <c r="A59" s="113" t="s">
        <v>181</v>
      </c>
      <c r="B59" s="114" t="s">
        <v>166</v>
      </c>
      <c r="C59" s="115" t="s">
        <v>156</v>
      </c>
      <c r="D59" s="116" t="s">
        <v>157</v>
      </c>
      <c r="E59" s="125" t="s">
        <v>158</v>
      </c>
      <c r="F59" s="117" t="s">
        <v>167</v>
      </c>
      <c r="G59" s="118">
        <v>0</v>
      </c>
      <c r="H59" s="119">
        <v>0</v>
      </c>
      <c r="I59" s="119">
        <v>0</v>
      </c>
      <c r="J59" s="120" t="s">
        <v>19</v>
      </c>
      <c r="K59" s="121" t="s">
        <v>160</v>
      </c>
      <c r="L59" s="4"/>
      <c r="M59" s="122" t="s">
        <v>23</v>
      </c>
    </row>
    <row r="60" spans="1:13">
      <c r="A60" s="113" t="s">
        <v>182</v>
      </c>
      <c r="B60" s="114" t="s">
        <v>169</v>
      </c>
      <c r="C60" s="115" t="s">
        <v>156</v>
      </c>
      <c r="D60" s="116" t="s">
        <v>157</v>
      </c>
      <c r="E60" s="125" t="s">
        <v>158</v>
      </c>
      <c r="F60" s="117" t="s">
        <v>170</v>
      </c>
      <c r="G60" s="118">
        <v>0</v>
      </c>
      <c r="H60" s="119">
        <v>0</v>
      </c>
      <c r="I60" s="119">
        <v>0</v>
      </c>
      <c r="J60" s="120" t="s">
        <v>19</v>
      </c>
      <c r="K60" s="121" t="s">
        <v>160</v>
      </c>
      <c r="L60" s="4"/>
      <c r="M60" s="122" t="s">
        <v>23</v>
      </c>
    </row>
    <row r="61" spans="1:13">
      <c r="A61" s="113" t="s">
        <v>183</v>
      </c>
      <c r="B61" s="114" t="s">
        <v>172</v>
      </c>
      <c r="C61" s="115" t="s">
        <v>156</v>
      </c>
      <c r="D61" s="116" t="s">
        <v>157</v>
      </c>
      <c r="E61" s="125" t="s">
        <v>158</v>
      </c>
      <c r="F61" s="117" t="s">
        <v>173</v>
      </c>
      <c r="G61" s="118">
        <v>0</v>
      </c>
      <c r="H61" s="119">
        <v>0</v>
      </c>
      <c r="I61" s="119">
        <v>0</v>
      </c>
      <c r="J61" s="120" t="s">
        <v>19</v>
      </c>
      <c r="K61" s="121" t="s">
        <v>160</v>
      </c>
      <c r="L61" s="4"/>
      <c r="M61" s="122" t="s">
        <v>23</v>
      </c>
    </row>
    <row r="62" spans="1:13">
      <c r="A62" s="113" t="s">
        <v>184</v>
      </c>
      <c r="B62" s="114" t="s">
        <v>155</v>
      </c>
      <c r="C62" s="115" t="s">
        <v>156</v>
      </c>
      <c r="D62" s="116" t="s">
        <v>157</v>
      </c>
      <c r="E62" s="125" t="s">
        <v>158</v>
      </c>
      <c r="F62" s="117" t="s">
        <v>159</v>
      </c>
      <c r="G62" s="118">
        <v>52766122655</v>
      </c>
      <c r="H62" s="119">
        <v>0</v>
      </c>
      <c r="I62" s="119">
        <v>52766122655</v>
      </c>
      <c r="J62" s="219" t="s">
        <v>70</v>
      </c>
      <c r="K62" s="121" t="s">
        <v>160</v>
      </c>
      <c r="L62" s="4" t="s">
        <v>161</v>
      </c>
      <c r="M62" s="4"/>
    </row>
    <row r="63" spans="1:13">
      <c r="A63" s="113" t="s">
        <v>185</v>
      </c>
      <c r="B63" s="114" t="s">
        <v>163</v>
      </c>
      <c r="C63" s="115" t="s">
        <v>156</v>
      </c>
      <c r="D63" s="116" t="s">
        <v>157</v>
      </c>
      <c r="E63" s="125" t="s">
        <v>158</v>
      </c>
      <c r="F63" s="117" t="s">
        <v>164</v>
      </c>
      <c r="G63" s="118">
        <v>1041767759</v>
      </c>
      <c r="H63" s="119">
        <v>0</v>
      </c>
      <c r="I63" s="119">
        <v>1041767759</v>
      </c>
      <c r="J63" s="219" t="s">
        <v>70</v>
      </c>
      <c r="K63" s="121" t="s">
        <v>160</v>
      </c>
      <c r="L63" s="4" t="s">
        <v>161</v>
      </c>
      <c r="M63" s="4"/>
    </row>
    <row r="64" spans="1:13">
      <c r="A64" s="113" t="s">
        <v>186</v>
      </c>
      <c r="B64" s="114" t="s">
        <v>166</v>
      </c>
      <c r="C64" s="115" t="s">
        <v>156</v>
      </c>
      <c r="D64" s="116" t="s">
        <v>157</v>
      </c>
      <c r="E64" s="125" t="s">
        <v>158</v>
      </c>
      <c r="F64" s="117" t="s">
        <v>167</v>
      </c>
      <c r="G64" s="118">
        <v>0</v>
      </c>
      <c r="H64" s="119">
        <v>0</v>
      </c>
      <c r="I64" s="119">
        <v>0</v>
      </c>
      <c r="J64" s="120" t="s">
        <v>19</v>
      </c>
      <c r="K64" s="121" t="s">
        <v>160</v>
      </c>
      <c r="L64" s="4"/>
      <c r="M64" s="122" t="s">
        <v>23</v>
      </c>
    </row>
    <row r="65" spans="1:13">
      <c r="A65" s="113" t="s">
        <v>187</v>
      </c>
      <c r="B65" s="114" t="s">
        <v>169</v>
      </c>
      <c r="C65" s="115" t="s">
        <v>156</v>
      </c>
      <c r="D65" s="116" t="s">
        <v>157</v>
      </c>
      <c r="E65" s="125" t="s">
        <v>158</v>
      </c>
      <c r="F65" s="117" t="s">
        <v>170</v>
      </c>
      <c r="G65" s="118">
        <v>0</v>
      </c>
      <c r="H65" s="119">
        <v>0</v>
      </c>
      <c r="I65" s="119">
        <v>0</v>
      </c>
      <c r="J65" s="120" t="s">
        <v>19</v>
      </c>
      <c r="K65" s="121" t="s">
        <v>160</v>
      </c>
      <c r="L65" s="4"/>
      <c r="M65" s="122" t="s">
        <v>23</v>
      </c>
    </row>
    <row r="66" spans="1:13">
      <c r="A66" s="113" t="s">
        <v>188</v>
      </c>
      <c r="B66" s="114" t="s">
        <v>172</v>
      </c>
      <c r="C66" s="115" t="s">
        <v>156</v>
      </c>
      <c r="D66" s="116" t="s">
        <v>157</v>
      </c>
      <c r="E66" s="125" t="s">
        <v>158</v>
      </c>
      <c r="F66" s="117" t="s">
        <v>173</v>
      </c>
      <c r="G66" s="118">
        <v>0</v>
      </c>
      <c r="H66" s="119">
        <v>0</v>
      </c>
      <c r="I66" s="119">
        <v>0</v>
      </c>
      <c r="J66" s="120" t="s">
        <v>19</v>
      </c>
      <c r="K66" s="121" t="s">
        <v>160</v>
      </c>
      <c r="L66" s="4"/>
      <c r="M66" s="122" t="s">
        <v>23</v>
      </c>
    </row>
    <row r="67" spans="1:13">
      <c r="A67" s="113" t="s">
        <v>189</v>
      </c>
      <c r="B67" s="114" t="s">
        <v>155</v>
      </c>
      <c r="C67" s="115" t="s">
        <v>156</v>
      </c>
      <c r="D67" s="116" t="s">
        <v>157</v>
      </c>
      <c r="E67" s="125" t="s">
        <v>158</v>
      </c>
      <c r="F67" s="117" t="s">
        <v>159</v>
      </c>
      <c r="G67" s="118">
        <v>0</v>
      </c>
      <c r="H67" s="119">
        <v>0</v>
      </c>
      <c r="I67" s="119">
        <v>0</v>
      </c>
      <c r="J67" s="120" t="s">
        <v>19</v>
      </c>
      <c r="K67" s="121" t="s">
        <v>160</v>
      </c>
      <c r="L67" s="4"/>
      <c r="M67" s="122" t="s">
        <v>23</v>
      </c>
    </row>
    <row r="68" spans="1:13">
      <c r="A68" s="113" t="s">
        <v>190</v>
      </c>
      <c r="B68" s="114" t="s">
        <v>163</v>
      </c>
      <c r="C68" s="115" t="s">
        <v>156</v>
      </c>
      <c r="D68" s="116" t="s">
        <v>157</v>
      </c>
      <c r="E68" s="125" t="s">
        <v>158</v>
      </c>
      <c r="F68" s="117" t="s">
        <v>164</v>
      </c>
      <c r="G68" s="118">
        <v>0</v>
      </c>
      <c r="H68" s="119">
        <v>0</v>
      </c>
      <c r="I68" s="119">
        <v>0</v>
      </c>
      <c r="J68" s="120" t="s">
        <v>19</v>
      </c>
      <c r="K68" s="121" t="s">
        <v>160</v>
      </c>
      <c r="L68" s="4"/>
      <c r="M68" s="122" t="s">
        <v>23</v>
      </c>
    </row>
    <row r="69" spans="1:13">
      <c r="A69" s="113" t="s">
        <v>191</v>
      </c>
      <c r="B69" s="114" t="s">
        <v>166</v>
      </c>
      <c r="C69" s="115" t="s">
        <v>156</v>
      </c>
      <c r="D69" s="116" t="s">
        <v>157</v>
      </c>
      <c r="E69" s="125" t="s">
        <v>158</v>
      </c>
      <c r="F69" s="117" t="s">
        <v>167</v>
      </c>
      <c r="G69" s="118">
        <v>0</v>
      </c>
      <c r="H69" s="119">
        <v>0</v>
      </c>
      <c r="I69" s="119">
        <v>0</v>
      </c>
      <c r="J69" s="120" t="s">
        <v>19</v>
      </c>
      <c r="K69" s="121" t="s">
        <v>160</v>
      </c>
      <c r="L69" s="4"/>
      <c r="M69" s="122" t="s">
        <v>23</v>
      </c>
    </row>
    <row r="70" spans="1:13">
      <c r="A70" s="113" t="s">
        <v>192</v>
      </c>
      <c r="B70" s="114" t="s">
        <v>169</v>
      </c>
      <c r="C70" s="115" t="s">
        <v>156</v>
      </c>
      <c r="D70" s="116" t="s">
        <v>157</v>
      </c>
      <c r="E70" s="125" t="s">
        <v>158</v>
      </c>
      <c r="F70" s="117" t="s">
        <v>170</v>
      </c>
      <c r="G70" s="118">
        <v>0</v>
      </c>
      <c r="H70" s="119">
        <v>0</v>
      </c>
      <c r="I70" s="119">
        <v>0</v>
      </c>
      <c r="J70" s="120" t="s">
        <v>19</v>
      </c>
      <c r="K70" s="121" t="s">
        <v>160</v>
      </c>
      <c r="L70" s="4"/>
      <c r="M70" s="122" t="s">
        <v>23</v>
      </c>
    </row>
    <row r="71" spans="1:13">
      <c r="A71" s="113" t="s">
        <v>193</v>
      </c>
      <c r="B71" s="114" t="s">
        <v>172</v>
      </c>
      <c r="C71" s="115" t="s">
        <v>156</v>
      </c>
      <c r="D71" s="116" t="s">
        <v>157</v>
      </c>
      <c r="E71" s="125" t="s">
        <v>158</v>
      </c>
      <c r="F71" s="117" t="s">
        <v>173</v>
      </c>
      <c r="G71" s="118">
        <v>0</v>
      </c>
      <c r="H71" s="119">
        <v>0</v>
      </c>
      <c r="I71" s="119">
        <v>0</v>
      </c>
      <c r="J71" s="120" t="s">
        <v>19</v>
      </c>
      <c r="K71" s="121" t="s">
        <v>160</v>
      </c>
      <c r="L71" s="4"/>
      <c r="M71" s="122" t="s">
        <v>23</v>
      </c>
    </row>
    <row r="72" spans="1:13">
      <c r="A72" s="113" t="s">
        <v>194</v>
      </c>
      <c r="B72" s="114" t="s">
        <v>155</v>
      </c>
      <c r="C72" s="115" t="s">
        <v>156</v>
      </c>
      <c r="D72" s="116" t="s">
        <v>157</v>
      </c>
      <c r="E72" s="125" t="s">
        <v>158</v>
      </c>
      <c r="F72" s="117" t="s">
        <v>159</v>
      </c>
      <c r="G72" s="118">
        <v>99257313956</v>
      </c>
      <c r="H72" s="119">
        <v>0</v>
      </c>
      <c r="I72" s="119">
        <v>99257313956</v>
      </c>
      <c r="J72" s="219" t="s">
        <v>70</v>
      </c>
      <c r="K72" s="121" t="s">
        <v>160</v>
      </c>
      <c r="L72" s="4" t="s">
        <v>161</v>
      </c>
      <c r="M72" s="4"/>
    </row>
    <row r="73" spans="1:13">
      <c r="A73" s="113" t="s">
        <v>195</v>
      </c>
      <c r="B73" s="114" t="s">
        <v>163</v>
      </c>
      <c r="C73" s="115" t="s">
        <v>156</v>
      </c>
      <c r="D73" s="116" t="s">
        <v>157</v>
      </c>
      <c r="E73" s="125" t="s">
        <v>158</v>
      </c>
      <c r="F73" s="117" t="s">
        <v>164</v>
      </c>
      <c r="G73" s="118">
        <v>0</v>
      </c>
      <c r="H73" s="119">
        <v>0</v>
      </c>
      <c r="I73" s="119">
        <v>0</v>
      </c>
      <c r="J73" s="120" t="s">
        <v>19</v>
      </c>
      <c r="K73" s="121" t="s">
        <v>160</v>
      </c>
      <c r="L73" s="4"/>
      <c r="M73" s="122" t="s">
        <v>23</v>
      </c>
    </row>
    <row r="74" spans="1:13">
      <c r="A74" s="113" t="s">
        <v>196</v>
      </c>
      <c r="B74" s="114" t="s">
        <v>166</v>
      </c>
      <c r="C74" s="115" t="s">
        <v>156</v>
      </c>
      <c r="D74" s="116" t="s">
        <v>157</v>
      </c>
      <c r="E74" s="125" t="s">
        <v>158</v>
      </c>
      <c r="F74" s="117" t="s">
        <v>167</v>
      </c>
      <c r="G74" s="118">
        <v>0</v>
      </c>
      <c r="H74" s="119">
        <v>0</v>
      </c>
      <c r="I74" s="119">
        <v>0</v>
      </c>
      <c r="J74" s="120" t="s">
        <v>19</v>
      </c>
      <c r="K74" s="121" t="s">
        <v>160</v>
      </c>
      <c r="L74" s="4"/>
      <c r="M74" s="122" t="s">
        <v>23</v>
      </c>
    </row>
    <row r="75" spans="1:13">
      <c r="A75" s="113" t="s">
        <v>197</v>
      </c>
      <c r="B75" s="114" t="s">
        <v>198</v>
      </c>
      <c r="C75" s="115" t="s">
        <v>156</v>
      </c>
      <c r="D75" s="116" t="s">
        <v>157</v>
      </c>
      <c r="E75" s="125" t="s">
        <v>158</v>
      </c>
      <c r="F75" s="117" t="s">
        <v>170</v>
      </c>
      <c r="G75" s="118">
        <v>0</v>
      </c>
      <c r="H75" s="119">
        <v>0</v>
      </c>
      <c r="I75" s="119">
        <v>0</v>
      </c>
      <c r="J75" s="120" t="s">
        <v>19</v>
      </c>
      <c r="K75" s="121" t="s">
        <v>160</v>
      </c>
      <c r="L75" s="4"/>
      <c r="M75" s="122" t="s">
        <v>23</v>
      </c>
    </row>
    <row r="76" spans="1:13">
      <c r="A76" s="113" t="s">
        <v>199</v>
      </c>
      <c r="B76" s="114" t="s">
        <v>172</v>
      </c>
      <c r="C76" s="115" t="s">
        <v>156</v>
      </c>
      <c r="D76" s="116" t="s">
        <v>157</v>
      </c>
      <c r="E76" s="125" t="s">
        <v>158</v>
      </c>
      <c r="F76" s="117" t="s">
        <v>173</v>
      </c>
      <c r="G76" s="118">
        <v>0</v>
      </c>
      <c r="H76" s="119">
        <v>0</v>
      </c>
      <c r="I76" s="119">
        <v>0</v>
      </c>
      <c r="J76" s="120" t="s">
        <v>19</v>
      </c>
      <c r="K76" s="121" t="s">
        <v>160</v>
      </c>
      <c r="L76" s="4"/>
      <c r="M76" s="122" t="s">
        <v>23</v>
      </c>
    </row>
    <row r="77" spans="1:13">
      <c r="A77" s="113" t="s">
        <v>200</v>
      </c>
      <c r="B77" s="114" t="s">
        <v>147</v>
      </c>
      <c r="C77" s="115" t="s">
        <v>156</v>
      </c>
      <c r="D77" s="116" t="s">
        <v>201</v>
      </c>
      <c r="E77" s="117" t="s">
        <v>202</v>
      </c>
      <c r="F77" s="117" t="s">
        <v>203</v>
      </c>
      <c r="G77" s="118">
        <v>-252023293755</v>
      </c>
      <c r="H77" s="119">
        <v>0</v>
      </c>
      <c r="I77" s="119">
        <v>-252023293755</v>
      </c>
      <c r="J77" s="120" t="s">
        <v>19</v>
      </c>
      <c r="K77" s="121" t="s">
        <v>204</v>
      </c>
      <c r="L77" s="4"/>
      <c r="M77" s="4"/>
    </row>
    <row r="78" spans="1:13">
      <c r="A78" s="113" t="s">
        <v>205</v>
      </c>
      <c r="B78" s="114" t="s">
        <v>153</v>
      </c>
      <c r="C78" s="115" t="s">
        <v>156</v>
      </c>
      <c r="D78" s="116" t="s">
        <v>201</v>
      </c>
      <c r="E78" s="117" t="s">
        <v>202</v>
      </c>
      <c r="F78" s="117" t="s">
        <v>59</v>
      </c>
      <c r="G78" s="118">
        <v>-414893858304</v>
      </c>
      <c r="H78" s="119">
        <v>0</v>
      </c>
      <c r="I78" s="119">
        <v>-414893858304</v>
      </c>
      <c r="J78" s="120" t="s">
        <v>19</v>
      </c>
      <c r="K78" s="121" t="s">
        <v>204</v>
      </c>
      <c r="L78" s="4"/>
      <c r="M78" s="4"/>
    </row>
    <row r="79" spans="1:13">
      <c r="A79" s="113" t="s">
        <v>206</v>
      </c>
      <c r="B79" s="114" t="s">
        <v>155</v>
      </c>
      <c r="C79" s="115" t="s">
        <v>156</v>
      </c>
      <c r="D79" s="116" t="s">
        <v>157</v>
      </c>
      <c r="E79" s="125" t="s">
        <v>207</v>
      </c>
      <c r="F79" s="117" t="s">
        <v>159</v>
      </c>
      <c r="G79" s="118">
        <v>0</v>
      </c>
      <c r="H79" s="119">
        <v>0</v>
      </c>
      <c r="I79" s="119">
        <v>0</v>
      </c>
      <c r="J79" s="120" t="s">
        <v>19</v>
      </c>
      <c r="K79" s="121" t="s">
        <v>160</v>
      </c>
      <c r="L79" s="4"/>
      <c r="M79" s="122" t="s">
        <v>23</v>
      </c>
    </row>
    <row r="80" spans="1:13">
      <c r="A80" s="113" t="s">
        <v>208</v>
      </c>
      <c r="B80" s="114" t="s">
        <v>147</v>
      </c>
      <c r="C80" s="115" t="s">
        <v>156</v>
      </c>
      <c r="D80" s="116" t="s">
        <v>201</v>
      </c>
      <c r="E80" s="117" t="s">
        <v>202</v>
      </c>
      <c r="F80" s="117" t="s">
        <v>203</v>
      </c>
      <c r="G80" s="118">
        <v>0</v>
      </c>
      <c r="H80" s="119">
        <v>0</v>
      </c>
      <c r="I80" s="119">
        <v>0</v>
      </c>
      <c r="J80" s="120" t="s">
        <v>19</v>
      </c>
      <c r="K80" s="121" t="s">
        <v>204</v>
      </c>
      <c r="L80" s="4"/>
      <c r="M80" s="122" t="s">
        <v>23</v>
      </c>
    </row>
    <row r="81" spans="1:13">
      <c r="A81" s="113" t="s">
        <v>209</v>
      </c>
      <c r="B81" s="114" t="s">
        <v>210</v>
      </c>
      <c r="C81" s="115" t="s">
        <v>156</v>
      </c>
      <c r="D81" s="116" t="s">
        <v>201</v>
      </c>
      <c r="E81" s="117" t="s">
        <v>202</v>
      </c>
      <c r="F81" s="117" t="s">
        <v>59</v>
      </c>
      <c r="G81" s="118">
        <v>0</v>
      </c>
      <c r="H81" s="119">
        <v>0</v>
      </c>
      <c r="I81" s="119">
        <v>0</v>
      </c>
      <c r="J81" s="120" t="s">
        <v>19</v>
      </c>
      <c r="K81" s="121" t="s">
        <v>204</v>
      </c>
      <c r="L81" s="4"/>
      <c r="M81" s="122" t="s">
        <v>23</v>
      </c>
    </row>
    <row r="82" spans="1:13">
      <c r="A82" s="113" t="s">
        <v>211</v>
      </c>
      <c r="B82" s="114" t="s">
        <v>212</v>
      </c>
      <c r="C82" s="115" t="s">
        <v>156</v>
      </c>
      <c r="D82" s="116" t="s">
        <v>157</v>
      </c>
      <c r="E82" s="125" t="s">
        <v>213</v>
      </c>
      <c r="F82" s="117" t="s">
        <v>159</v>
      </c>
      <c r="G82" s="118">
        <v>0</v>
      </c>
      <c r="H82" s="119">
        <v>0</v>
      </c>
      <c r="I82" s="119">
        <v>0</v>
      </c>
      <c r="J82" s="120" t="s">
        <v>19</v>
      </c>
      <c r="K82" s="121" t="s">
        <v>160</v>
      </c>
      <c r="L82" s="4"/>
      <c r="M82" s="122" t="s">
        <v>23</v>
      </c>
    </row>
    <row r="83" spans="1:13">
      <c r="A83" s="113" t="s">
        <v>214</v>
      </c>
      <c r="B83" s="114" t="s">
        <v>215</v>
      </c>
      <c r="C83" s="115" t="s">
        <v>156</v>
      </c>
      <c r="D83" s="116" t="s">
        <v>201</v>
      </c>
      <c r="E83" s="117" t="s">
        <v>202</v>
      </c>
      <c r="F83" s="117" t="s">
        <v>203</v>
      </c>
      <c r="G83" s="118">
        <v>0</v>
      </c>
      <c r="H83" s="119">
        <v>0</v>
      </c>
      <c r="I83" s="119">
        <v>0</v>
      </c>
      <c r="J83" s="120" t="s">
        <v>19</v>
      </c>
      <c r="K83" s="121" t="s">
        <v>204</v>
      </c>
      <c r="L83" s="4"/>
      <c r="M83" s="122" t="s">
        <v>23</v>
      </c>
    </row>
    <row r="84" spans="1:13">
      <c r="A84" s="113" t="s">
        <v>216</v>
      </c>
      <c r="B84" s="114" t="s">
        <v>217</v>
      </c>
      <c r="C84" s="115" t="s">
        <v>156</v>
      </c>
      <c r="D84" s="116" t="s">
        <v>201</v>
      </c>
      <c r="E84" s="117" t="s">
        <v>202</v>
      </c>
      <c r="F84" s="117" t="s">
        <v>59</v>
      </c>
      <c r="G84" s="118">
        <v>0</v>
      </c>
      <c r="H84" s="119">
        <v>0</v>
      </c>
      <c r="I84" s="119">
        <v>0</v>
      </c>
      <c r="J84" s="120" t="s">
        <v>19</v>
      </c>
      <c r="K84" s="121" t="s">
        <v>204</v>
      </c>
      <c r="L84" s="4"/>
      <c r="M84" s="122" t="s">
        <v>23</v>
      </c>
    </row>
    <row r="85" spans="1:13">
      <c r="A85" s="113" t="s">
        <v>218</v>
      </c>
      <c r="B85" s="114" t="s">
        <v>155</v>
      </c>
      <c r="C85" s="115" t="s">
        <v>156</v>
      </c>
      <c r="D85" s="116" t="s">
        <v>157</v>
      </c>
      <c r="E85" s="125" t="s">
        <v>219</v>
      </c>
      <c r="F85" s="117" t="s">
        <v>159</v>
      </c>
      <c r="G85" s="118">
        <v>0</v>
      </c>
      <c r="H85" s="119">
        <v>0</v>
      </c>
      <c r="I85" s="119">
        <v>0</v>
      </c>
      <c r="J85" s="120" t="s">
        <v>19</v>
      </c>
      <c r="K85" s="121" t="s">
        <v>160</v>
      </c>
      <c r="L85" s="4"/>
      <c r="M85" s="122" t="s">
        <v>23</v>
      </c>
    </row>
    <row r="86" spans="1:13">
      <c r="A86" s="113" t="s">
        <v>220</v>
      </c>
      <c r="B86" s="114" t="s">
        <v>163</v>
      </c>
      <c r="C86" s="115" t="s">
        <v>156</v>
      </c>
      <c r="D86" s="116" t="s">
        <v>157</v>
      </c>
      <c r="E86" s="125" t="s">
        <v>219</v>
      </c>
      <c r="F86" s="117" t="s">
        <v>164</v>
      </c>
      <c r="G86" s="118">
        <v>0</v>
      </c>
      <c r="H86" s="119">
        <v>0</v>
      </c>
      <c r="I86" s="119">
        <v>0</v>
      </c>
      <c r="J86" s="120" t="s">
        <v>19</v>
      </c>
      <c r="K86" s="121" t="s">
        <v>160</v>
      </c>
      <c r="L86" s="4"/>
      <c r="M86" s="122" t="s">
        <v>23</v>
      </c>
    </row>
    <row r="87" spans="1:13">
      <c r="A87" s="113" t="s">
        <v>221</v>
      </c>
      <c r="B87" s="114" t="s">
        <v>166</v>
      </c>
      <c r="C87" s="115" t="s">
        <v>156</v>
      </c>
      <c r="D87" s="116" t="s">
        <v>157</v>
      </c>
      <c r="E87" s="125" t="s">
        <v>219</v>
      </c>
      <c r="F87" s="117" t="s">
        <v>167</v>
      </c>
      <c r="G87" s="118">
        <v>0</v>
      </c>
      <c r="H87" s="119">
        <v>0</v>
      </c>
      <c r="I87" s="119">
        <v>0</v>
      </c>
      <c r="J87" s="120" t="s">
        <v>19</v>
      </c>
      <c r="K87" s="121" t="s">
        <v>160</v>
      </c>
      <c r="L87" s="4"/>
      <c r="M87" s="122" t="s">
        <v>23</v>
      </c>
    </row>
    <row r="88" spans="1:13">
      <c r="A88" s="113" t="s">
        <v>222</v>
      </c>
      <c r="B88" s="114" t="s">
        <v>169</v>
      </c>
      <c r="C88" s="115" t="s">
        <v>156</v>
      </c>
      <c r="D88" s="116" t="s">
        <v>157</v>
      </c>
      <c r="E88" s="125" t="s">
        <v>219</v>
      </c>
      <c r="F88" s="117" t="s">
        <v>170</v>
      </c>
      <c r="G88" s="118">
        <v>0</v>
      </c>
      <c r="H88" s="119">
        <v>0</v>
      </c>
      <c r="I88" s="119">
        <v>0</v>
      </c>
      <c r="J88" s="120" t="s">
        <v>19</v>
      </c>
      <c r="K88" s="121" t="s">
        <v>160</v>
      </c>
      <c r="L88" s="4"/>
      <c r="M88" s="122" t="s">
        <v>23</v>
      </c>
    </row>
    <row r="89" spans="1:13">
      <c r="A89" s="113" t="s">
        <v>223</v>
      </c>
      <c r="B89" s="114" t="s">
        <v>172</v>
      </c>
      <c r="C89" s="115" t="s">
        <v>156</v>
      </c>
      <c r="D89" s="116" t="s">
        <v>157</v>
      </c>
      <c r="E89" s="125" t="s">
        <v>219</v>
      </c>
      <c r="F89" s="117" t="s">
        <v>173</v>
      </c>
      <c r="G89" s="118">
        <v>0</v>
      </c>
      <c r="H89" s="119">
        <v>0</v>
      </c>
      <c r="I89" s="119">
        <v>0</v>
      </c>
      <c r="J89" s="120" t="s">
        <v>19</v>
      </c>
      <c r="K89" s="121" t="s">
        <v>160</v>
      </c>
      <c r="L89" s="4"/>
      <c r="M89" s="122" t="s">
        <v>23</v>
      </c>
    </row>
    <row r="90" spans="1:13">
      <c r="A90" s="113" t="s">
        <v>224</v>
      </c>
      <c r="B90" s="114" t="s">
        <v>225</v>
      </c>
      <c r="C90" s="115" t="s">
        <v>156</v>
      </c>
      <c r="D90" s="116" t="s">
        <v>201</v>
      </c>
      <c r="E90" s="117" t="s">
        <v>202</v>
      </c>
      <c r="F90" s="117" t="s">
        <v>203</v>
      </c>
      <c r="G90" s="118">
        <v>0</v>
      </c>
      <c r="H90" s="119">
        <v>0</v>
      </c>
      <c r="I90" s="119">
        <v>0</v>
      </c>
      <c r="J90" s="120" t="s">
        <v>19</v>
      </c>
      <c r="K90" s="121" t="s">
        <v>204</v>
      </c>
      <c r="L90" s="4"/>
      <c r="M90" s="122" t="s">
        <v>23</v>
      </c>
    </row>
    <row r="91" spans="1:13">
      <c r="A91" s="113" t="s">
        <v>226</v>
      </c>
      <c r="B91" s="114" t="s">
        <v>153</v>
      </c>
      <c r="C91" s="115" t="s">
        <v>156</v>
      </c>
      <c r="D91" s="116" t="s">
        <v>201</v>
      </c>
      <c r="E91" s="117" t="s">
        <v>202</v>
      </c>
      <c r="F91" s="117" t="s">
        <v>59</v>
      </c>
      <c r="G91" s="118">
        <v>0</v>
      </c>
      <c r="H91" s="119">
        <v>0</v>
      </c>
      <c r="I91" s="119">
        <v>0</v>
      </c>
      <c r="J91" s="120" t="s">
        <v>19</v>
      </c>
      <c r="K91" s="121" t="s">
        <v>204</v>
      </c>
      <c r="L91" s="4"/>
      <c r="M91" s="122" t="s">
        <v>23</v>
      </c>
    </row>
    <row r="92" spans="1:13">
      <c r="A92" s="113" t="s">
        <v>227</v>
      </c>
      <c r="B92" s="114" t="s">
        <v>155</v>
      </c>
      <c r="C92" s="115" t="s">
        <v>156</v>
      </c>
      <c r="D92" s="116" t="s">
        <v>157</v>
      </c>
      <c r="E92" s="125" t="s">
        <v>228</v>
      </c>
      <c r="F92" s="117" t="s">
        <v>159</v>
      </c>
      <c r="G92" s="118">
        <v>0</v>
      </c>
      <c r="H92" s="119">
        <v>0</v>
      </c>
      <c r="I92" s="119">
        <v>0</v>
      </c>
      <c r="J92" s="120" t="s">
        <v>19</v>
      </c>
      <c r="K92" s="121" t="s">
        <v>160</v>
      </c>
      <c r="L92" s="4"/>
      <c r="M92" s="122" t="s">
        <v>23</v>
      </c>
    </row>
    <row r="93" spans="1:13">
      <c r="A93" s="113" t="s">
        <v>229</v>
      </c>
      <c r="B93" s="114" t="s">
        <v>155</v>
      </c>
      <c r="C93" s="115" t="s">
        <v>156</v>
      </c>
      <c r="D93" s="116" t="s">
        <v>157</v>
      </c>
      <c r="E93" s="125" t="s">
        <v>228</v>
      </c>
      <c r="F93" s="117" t="s">
        <v>159</v>
      </c>
      <c r="G93" s="118">
        <v>0</v>
      </c>
      <c r="H93" s="119">
        <v>0</v>
      </c>
      <c r="I93" s="119">
        <v>0</v>
      </c>
      <c r="J93" s="120" t="s">
        <v>19</v>
      </c>
      <c r="K93" s="121" t="s">
        <v>160</v>
      </c>
      <c r="L93" s="4"/>
      <c r="M93" s="122" t="s">
        <v>23</v>
      </c>
    </row>
    <row r="94" spans="1:13">
      <c r="A94" s="113" t="s">
        <v>230</v>
      </c>
      <c r="B94" s="114" t="s">
        <v>147</v>
      </c>
      <c r="C94" s="115" t="s">
        <v>156</v>
      </c>
      <c r="D94" s="116" t="s">
        <v>201</v>
      </c>
      <c r="E94" s="117" t="s">
        <v>202</v>
      </c>
      <c r="F94" s="117" t="s">
        <v>59</v>
      </c>
      <c r="G94" s="118">
        <v>0</v>
      </c>
      <c r="H94" s="119">
        <v>0</v>
      </c>
      <c r="I94" s="119">
        <v>0</v>
      </c>
      <c r="J94" s="120" t="s">
        <v>19</v>
      </c>
      <c r="K94" s="121" t="s">
        <v>204</v>
      </c>
      <c r="L94" s="4"/>
      <c r="M94" s="122" t="s">
        <v>23</v>
      </c>
    </row>
    <row r="95" spans="1:13">
      <c r="A95" s="113" t="s">
        <v>231</v>
      </c>
      <c r="B95" s="114" t="s">
        <v>153</v>
      </c>
      <c r="C95" s="115" t="s">
        <v>156</v>
      </c>
      <c r="D95" s="116" t="s">
        <v>201</v>
      </c>
      <c r="E95" s="117" t="s">
        <v>202</v>
      </c>
      <c r="F95" s="117" t="s">
        <v>59</v>
      </c>
      <c r="G95" s="118">
        <v>0</v>
      </c>
      <c r="H95" s="119">
        <v>0</v>
      </c>
      <c r="I95" s="119">
        <v>0</v>
      </c>
      <c r="J95" s="120" t="s">
        <v>19</v>
      </c>
      <c r="K95" s="121" t="s">
        <v>204</v>
      </c>
      <c r="L95" s="4"/>
      <c r="M95" s="122" t="s">
        <v>23</v>
      </c>
    </row>
    <row r="96" spans="1:13">
      <c r="A96" s="113" t="s">
        <v>232</v>
      </c>
      <c r="B96" s="114" t="s">
        <v>155</v>
      </c>
      <c r="C96" s="115" t="s">
        <v>156</v>
      </c>
      <c r="D96" s="116" t="s">
        <v>157</v>
      </c>
      <c r="E96" s="125" t="s">
        <v>233</v>
      </c>
      <c r="F96" s="117" t="s">
        <v>159</v>
      </c>
      <c r="G96" s="118">
        <v>1266148898193</v>
      </c>
      <c r="H96" s="119">
        <v>0</v>
      </c>
      <c r="I96" s="119">
        <v>1266148898193</v>
      </c>
      <c r="J96" s="219" t="s">
        <v>70</v>
      </c>
      <c r="K96" s="121" t="s">
        <v>160</v>
      </c>
      <c r="L96" s="4" t="s">
        <v>161</v>
      </c>
      <c r="M96" s="4"/>
    </row>
    <row r="97" spans="1:13">
      <c r="A97" s="113" t="s">
        <v>234</v>
      </c>
      <c r="B97" s="114" t="s">
        <v>163</v>
      </c>
      <c r="C97" s="115" t="s">
        <v>156</v>
      </c>
      <c r="D97" s="116" t="s">
        <v>157</v>
      </c>
      <c r="E97" s="125" t="s">
        <v>233</v>
      </c>
      <c r="F97" s="117" t="s">
        <v>164</v>
      </c>
      <c r="G97" s="118">
        <v>250146965061</v>
      </c>
      <c r="H97" s="119">
        <v>0</v>
      </c>
      <c r="I97" s="119">
        <v>250146965061</v>
      </c>
      <c r="J97" s="219" t="s">
        <v>70</v>
      </c>
      <c r="K97" s="121" t="s">
        <v>160</v>
      </c>
      <c r="L97" s="4" t="s">
        <v>161</v>
      </c>
      <c r="M97" s="4"/>
    </row>
    <row r="98" spans="1:13">
      <c r="A98" s="113" t="s">
        <v>235</v>
      </c>
      <c r="B98" s="114" t="s">
        <v>147</v>
      </c>
      <c r="C98" s="115" t="s">
        <v>156</v>
      </c>
      <c r="D98" s="116" t="s">
        <v>201</v>
      </c>
      <c r="E98" s="117" t="s">
        <v>202</v>
      </c>
      <c r="F98" s="117" t="s">
        <v>173</v>
      </c>
      <c r="G98" s="118">
        <v>-110627024489</v>
      </c>
      <c r="H98" s="119">
        <v>0</v>
      </c>
      <c r="I98" s="119">
        <v>-110627024489</v>
      </c>
      <c r="J98" s="120" t="s">
        <v>19</v>
      </c>
      <c r="K98" s="121" t="s">
        <v>204</v>
      </c>
      <c r="L98" s="4"/>
      <c r="M98" s="4"/>
    </row>
    <row r="99" spans="1:13">
      <c r="A99" s="113" t="s">
        <v>236</v>
      </c>
      <c r="B99" s="114" t="s">
        <v>153</v>
      </c>
      <c r="C99" s="115" t="s">
        <v>156</v>
      </c>
      <c r="D99" s="116" t="s">
        <v>201</v>
      </c>
      <c r="E99" s="117" t="s">
        <v>202</v>
      </c>
      <c r="F99" s="117" t="s">
        <v>59</v>
      </c>
      <c r="G99" s="118">
        <v>-10890885439</v>
      </c>
      <c r="H99" s="119">
        <v>0</v>
      </c>
      <c r="I99" s="119">
        <v>-10890885439</v>
      </c>
      <c r="J99" s="120" t="s">
        <v>19</v>
      </c>
      <c r="K99" s="121" t="s">
        <v>204</v>
      </c>
      <c r="L99" s="4"/>
      <c r="M99" s="4"/>
    </row>
    <row r="100" spans="1:13">
      <c r="A100" s="113" t="s">
        <v>237</v>
      </c>
      <c r="B100" s="114" t="s">
        <v>238</v>
      </c>
      <c r="C100" s="115" t="s">
        <v>239</v>
      </c>
      <c r="D100" s="116" t="s">
        <v>240</v>
      </c>
      <c r="E100" s="117" t="s">
        <v>18</v>
      </c>
      <c r="F100" s="117" t="s">
        <v>18</v>
      </c>
      <c r="G100" s="118">
        <v>246581478819</v>
      </c>
      <c r="H100" s="119">
        <v>0</v>
      </c>
      <c r="I100" s="119">
        <v>246581478819</v>
      </c>
      <c r="J100" s="4" t="s">
        <v>19</v>
      </c>
      <c r="K100" s="121" t="s">
        <v>241</v>
      </c>
      <c r="L100" s="4"/>
      <c r="M100" s="4"/>
    </row>
    <row r="101" spans="1:13">
      <c r="A101" s="113" t="s">
        <v>242</v>
      </c>
      <c r="B101" s="114" t="s">
        <v>243</v>
      </c>
      <c r="C101" s="115" t="s">
        <v>239</v>
      </c>
      <c r="D101" s="116" t="s">
        <v>240</v>
      </c>
      <c r="E101" s="117" t="s">
        <v>18</v>
      </c>
      <c r="F101" s="117" t="s">
        <v>18</v>
      </c>
      <c r="G101" s="118">
        <v>260309848490</v>
      </c>
      <c r="H101" s="119">
        <v>0</v>
      </c>
      <c r="I101" s="119">
        <v>260309848490</v>
      </c>
      <c r="J101" s="4" t="s">
        <v>19</v>
      </c>
      <c r="K101" s="121" t="s">
        <v>241</v>
      </c>
      <c r="L101" s="4"/>
      <c r="M101" s="4"/>
    </row>
    <row r="102" spans="1:13">
      <c r="A102" s="113" t="s">
        <v>244</v>
      </c>
      <c r="B102" s="114" t="s">
        <v>245</v>
      </c>
      <c r="C102" s="115" t="s">
        <v>239</v>
      </c>
      <c r="D102" s="116" t="s">
        <v>240</v>
      </c>
      <c r="E102" s="117" t="s">
        <v>18</v>
      </c>
      <c r="F102" s="117" t="s">
        <v>18</v>
      </c>
      <c r="G102" s="118">
        <v>189488798741</v>
      </c>
      <c r="H102" s="119">
        <v>0</v>
      </c>
      <c r="I102" s="119">
        <v>189488798741</v>
      </c>
      <c r="J102" s="4" t="s">
        <v>19</v>
      </c>
      <c r="K102" s="121" t="s">
        <v>241</v>
      </c>
      <c r="L102" s="4"/>
      <c r="M102" s="4"/>
    </row>
    <row r="103" spans="1:13">
      <c r="A103" s="113" t="s">
        <v>246</v>
      </c>
      <c r="B103" s="114" t="s">
        <v>247</v>
      </c>
      <c r="C103" s="115" t="s">
        <v>239</v>
      </c>
      <c r="D103" s="116" t="s">
        <v>240</v>
      </c>
      <c r="E103" s="117" t="s">
        <v>18</v>
      </c>
      <c r="F103" s="117" t="s">
        <v>18</v>
      </c>
      <c r="G103" s="118">
        <v>6699877180</v>
      </c>
      <c r="H103" s="119">
        <v>0</v>
      </c>
      <c r="I103" s="119">
        <v>6699877180</v>
      </c>
      <c r="J103" s="4" t="s">
        <v>19</v>
      </c>
      <c r="K103" s="121" t="s">
        <v>241</v>
      </c>
      <c r="L103" s="4"/>
      <c r="M103" s="4"/>
    </row>
    <row r="104" spans="1:13">
      <c r="A104" s="113" t="s">
        <v>248</v>
      </c>
      <c r="B104" s="114" t="s">
        <v>249</v>
      </c>
      <c r="C104" s="115" t="s">
        <v>239</v>
      </c>
      <c r="D104" s="116" t="s">
        <v>240</v>
      </c>
      <c r="E104" s="117" t="s">
        <v>18</v>
      </c>
      <c r="F104" s="117" t="s">
        <v>18</v>
      </c>
      <c r="G104" s="118">
        <v>60690715691</v>
      </c>
      <c r="H104" s="119">
        <v>0</v>
      </c>
      <c r="I104" s="119">
        <v>60690715691</v>
      </c>
      <c r="J104" s="4" t="s">
        <v>19</v>
      </c>
      <c r="K104" s="121" t="s">
        <v>241</v>
      </c>
      <c r="L104" s="4"/>
      <c r="M104" s="4"/>
    </row>
    <row r="105" spans="1:13">
      <c r="A105" s="113" t="s">
        <v>250</v>
      </c>
      <c r="B105" s="114" t="s">
        <v>251</v>
      </c>
      <c r="C105" s="115" t="s">
        <v>239</v>
      </c>
      <c r="D105" s="116" t="s">
        <v>252</v>
      </c>
      <c r="E105" s="117" t="s">
        <v>18</v>
      </c>
      <c r="F105" s="117" t="s">
        <v>18</v>
      </c>
      <c r="G105" s="118">
        <v>883001628683</v>
      </c>
      <c r="H105" s="119">
        <v>0</v>
      </c>
      <c r="I105" s="119">
        <v>883001628683</v>
      </c>
      <c r="J105" s="4" t="s">
        <v>19</v>
      </c>
      <c r="K105" s="121" t="s">
        <v>241</v>
      </c>
      <c r="L105" s="4"/>
      <c r="M105" s="4"/>
    </row>
    <row r="106" spans="1:13">
      <c r="A106" s="113" t="s">
        <v>253</v>
      </c>
      <c r="B106" s="114" t="s">
        <v>254</v>
      </c>
      <c r="C106" s="115" t="s">
        <v>239</v>
      </c>
      <c r="D106" s="116" t="s">
        <v>252</v>
      </c>
      <c r="E106" s="117" t="s">
        <v>18</v>
      </c>
      <c r="F106" s="117" t="s">
        <v>18</v>
      </c>
      <c r="G106" s="118">
        <v>353816168298</v>
      </c>
      <c r="H106" s="119">
        <v>0</v>
      </c>
      <c r="I106" s="119">
        <v>353816168298</v>
      </c>
      <c r="J106" s="4" t="s">
        <v>19</v>
      </c>
      <c r="K106" s="121" t="s">
        <v>241</v>
      </c>
      <c r="L106" s="4"/>
      <c r="M106" s="4"/>
    </row>
    <row r="107" spans="1:13">
      <c r="A107" s="113" t="s">
        <v>255</v>
      </c>
      <c r="B107" s="114" t="s">
        <v>256</v>
      </c>
      <c r="C107" s="115" t="s">
        <v>239</v>
      </c>
      <c r="D107" s="116" t="s">
        <v>252</v>
      </c>
      <c r="E107" s="117" t="s">
        <v>18</v>
      </c>
      <c r="F107" s="117" t="s">
        <v>18</v>
      </c>
      <c r="G107" s="118">
        <v>0</v>
      </c>
      <c r="H107" s="119">
        <v>0</v>
      </c>
      <c r="I107" s="119">
        <v>0</v>
      </c>
      <c r="J107" s="4" t="s">
        <v>19</v>
      </c>
      <c r="K107" s="121" t="s">
        <v>241</v>
      </c>
      <c r="L107" s="4"/>
      <c r="M107" s="122" t="s">
        <v>23</v>
      </c>
    </row>
    <row r="108" spans="1:13">
      <c r="A108" s="113" t="s">
        <v>257</v>
      </c>
      <c r="B108" s="114" t="s">
        <v>258</v>
      </c>
      <c r="C108" s="115" t="s">
        <v>239</v>
      </c>
      <c r="D108" s="116" t="s">
        <v>259</v>
      </c>
      <c r="E108" s="117" t="s">
        <v>18</v>
      </c>
      <c r="F108" s="117" t="s">
        <v>18</v>
      </c>
      <c r="G108" s="118">
        <v>-292111807553</v>
      </c>
      <c r="H108" s="119">
        <v>0</v>
      </c>
      <c r="I108" s="119">
        <v>-292111807553</v>
      </c>
      <c r="J108" s="4" t="s">
        <v>19</v>
      </c>
      <c r="K108" s="121" t="s">
        <v>241</v>
      </c>
      <c r="L108" s="4"/>
      <c r="M108" s="4"/>
    </row>
    <row r="109" spans="1:13">
      <c r="A109" s="113" t="s">
        <v>260</v>
      </c>
      <c r="B109" s="114" t="s">
        <v>261</v>
      </c>
      <c r="C109" s="115" t="s">
        <v>239</v>
      </c>
      <c r="D109" s="116" t="s">
        <v>262</v>
      </c>
      <c r="E109" s="117" t="s">
        <v>18</v>
      </c>
      <c r="F109" s="117" t="s">
        <v>18</v>
      </c>
      <c r="G109" s="118">
        <v>-205573833001</v>
      </c>
      <c r="H109" s="119">
        <v>0</v>
      </c>
      <c r="I109" s="119">
        <v>-205573833001</v>
      </c>
      <c r="J109" s="4" t="s">
        <v>19</v>
      </c>
      <c r="K109" s="121" t="s">
        <v>241</v>
      </c>
      <c r="L109" s="4"/>
      <c r="M109" s="4"/>
    </row>
    <row r="110" spans="1:13">
      <c r="A110" s="113" t="s">
        <v>263</v>
      </c>
      <c r="B110" s="114" t="s">
        <v>264</v>
      </c>
      <c r="C110" s="115" t="s">
        <v>265</v>
      </c>
      <c r="D110" s="116" t="s">
        <v>266</v>
      </c>
      <c r="E110" s="117" t="s">
        <v>267</v>
      </c>
      <c r="F110" s="117" t="s">
        <v>18</v>
      </c>
      <c r="G110" s="118">
        <v>1797739852</v>
      </c>
      <c r="H110" s="119">
        <v>0</v>
      </c>
      <c r="I110" s="119">
        <v>1797739852</v>
      </c>
      <c r="J110" s="4" t="s">
        <v>19</v>
      </c>
      <c r="K110" s="121" t="s">
        <v>241</v>
      </c>
      <c r="L110" s="4"/>
      <c r="M110" s="4"/>
    </row>
    <row r="111" spans="1:13">
      <c r="A111" s="113" t="s">
        <v>268</v>
      </c>
      <c r="B111" s="114" t="s">
        <v>269</v>
      </c>
      <c r="C111" s="115" t="s">
        <v>265</v>
      </c>
      <c r="D111" s="116" t="s">
        <v>266</v>
      </c>
      <c r="E111" s="117" t="s">
        <v>267</v>
      </c>
      <c r="F111" s="117" t="s">
        <v>18</v>
      </c>
      <c r="G111" s="118">
        <v>19461592270</v>
      </c>
      <c r="H111" s="119">
        <v>0</v>
      </c>
      <c r="I111" s="119">
        <v>19461592270</v>
      </c>
      <c r="J111" s="4" t="s">
        <v>19</v>
      </c>
      <c r="K111" s="121" t="s">
        <v>241</v>
      </c>
      <c r="L111" s="4"/>
      <c r="M111" s="4"/>
    </row>
    <row r="112" spans="1:13">
      <c r="A112" s="113" t="s">
        <v>270</v>
      </c>
      <c r="B112" s="114" t="s">
        <v>271</v>
      </c>
      <c r="C112" s="115" t="s">
        <v>239</v>
      </c>
      <c r="D112" s="116" t="s">
        <v>272</v>
      </c>
      <c r="E112" s="117" t="s">
        <v>273</v>
      </c>
      <c r="F112" s="117" t="s">
        <v>18</v>
      </c>
      <c r="G112" s="118">
        <v>302941243702</v>
      </c>
      <c r="H112" s="119">
        <v>0</v>
      </c>
      <c r="I112" s="119">
        <v>302941243702</v>
      </c>
      <c r="J112" s="4" t="s">
        <v>19</v>
      </c>
      <c r="K112" s="121" t="s">
        <v>241</v>
      </c>
      <c r="L112" s="4"/>
      <c r="M112" s="4"/>
    </row>
    <row r="113" spans="1:13">
      <c r="A113" s="113" t="s">
        <v>274</v>
      </c>
      <c r="B113" s="114" t="s">
        <v>275</v>
      </c>
      <c r="C113" s="115" t="s">
        <v>239</v>
      </c>
      <c r="D113" s="116" t="s">
        <v>272</v>
      </c>
      <c r="E113" s="117" t="s">
        <v>18</v>
      </c>
      <c r="F113" s="117" t="s">
        <v>18</v>
      </c>
      <c r="G113" s="118">
        <v>11149805934</v>
      </c>
      <c r="H113" s="119">
        <v>0</v>
      </c>
      <c r="I113" s="119">
        <v>11149805934</v>
      </c>
      <c r="J113" s="4" t="s">
        <v>19</v>
      </c>
      <c r="K113" s="121" t="s">
        <v>241</v>
      </c>
      <c r="L113" s="4"/>
      <c r="M113" s="4"/>
    </row>
    <row r="114" spans="1:13">
      <c r="A114" s="113" t="s">
        <v>276</v>
      </c>
      <c r="B114" s="114" t="s">
        <v>277</v>
      </c>
      <c r="C114" s="115" t="s">
        <v>239</v>
      </c>
      <c r="D114" s="116" t="s">
        <v>272</v>
      </c>
      <c r="E114" s="117" t="s">
        <v>18</v>
      </c>
      <c r="F114" s="117" t="s">
        <v>18</v>
      </c>
      <c r="G114" s="118">
        <v>0</v>
      </c>
      <c r="H114" s="119">
        <v>0</v>
      </c>
      <c r="I114" s="119">
        <v>0</v>
      </c>
      <c r="J114" s="4" t="s">
        <v>19</v>
      </c>
      <c r="K114" s="121" t="s">
        <v>241</v>
      </c>
      <c r="L114" s="4"/>
      <c r="M114" s="122" t="s">
        <v>23</v>
      </c>
    </row>
    <row r="115" spans="1:13">
      <c r="A115" s="113" t="s">
        <v>278</v>
      </c>
      <c r="B115" s="114" t="s">
        <v>279</v>
      </c>
      <c r="C115" s="115" t="s">
        <v>57</v>
      </c>
      <c r="D115" s="116" t="s">
        <v>280</v>
      </c>
      <c r="E115" s="117" t="s">
        <v>281</v>
      </c>
      <c r="F115" s="117" t="s">
        <v>18</v>
      </c>
      <c r="G115" s="118">
        <v>100000000000</v>
      </c>
      <c r="H115" s="119">
        <v>0</v>
      </c>
      <c r="I115" s="119">
        <v>100000000000</v>
      </c>
      <c r="J115" s="145" t="s">
        <v>70</v>
      </c>
      <c r="K115" s="121" t="s">
        <v>87</v>
      </c>
      <c r="L115" s="4" t="s">
        <v>72</v>
      </c>
      <c r="M115" s="4"/>
    </row>
    <row r="116" spans="1:13">
      <c r="A116" s="113" t="s">
        <v>282</v>
      </c>
      <c r="B116" s="114" t="s">
        <v>283</v>
      </c>
      <c r="C116" s="115" t="s">
        <v>57</v>
      </c>
      <c r="D116" s="116" t="s">
        <v>284</v>
      </c>
      <c r="E116" s="117" t="s">
        <v>285</v>
      </c>
      <c r="F116" s="117" t="s">
        <v>18</v>
      </c>
      <c r="G116" s="118">
        <v>0</v>
      </c>
      <c r="H116" s="119">
        <v>0</v>
      </c>
      <c r="I116" s="119">
        <v>0</v>
      </c>
      <c r="J116" s="4" t="s">
        <v>19</v>
      </c>
      <c r="K116" s="121" t="s">
        <v>87</v>
      </c>
      <c r="L116" s="4"/>
      <c r="M116" s="122" t="s">
        <v>23</v>
      </c>
    </row>
    <row r="117" spans="1:13">
      <c r="A117" s="113" t="s">
        <v>286</v>
      </c>
      <c r="B117" s="114" t="s">
        <v>287</v>
      </c>
      <c r="C117" s="115" t="s">
        <v>57</v>
      </c>
      <c r="D117" s="116" t="s">
        <v>288</v>
      </c>
      <c r="E117" s="117" t="s">
        <v>289</v>
      </c>
      <c r="F117" s="117" t="s">
        <v>18</v>
      </c>
      <c r="G117" s="118">
        <v>0</v>
      </c>
      <c r="H117" s="119">
        <v>0</v>
      </c>
      <c r="I117" s="119">
        <v>0</v>
      </c>
      <c r="J117" s="4" t="s">
        <v>19</v>
      </c>
      <c r="K117" s="121" t="s">
        <v>87</v>
      </c>
      <c r="L117" s="4"/>
      <c r="M117" s="122" t="s">
        <v>23</v>
      </c>
    </row>
    <row r="118" spans="1:13">
      <c r="A118" s="113" t="s">
        <v>290</v>
      </c>
      <c r="B118" s="114" t="s">
        <v>291</v>
      </c>
      <c r="C118" s="115" t="s">
        <v>57</v>
      </c>
      <c r="D118" s="116" t="s">
        <v>292</v>
      </c>
      <c r="E118" s="117" t="s">
        <v>293</v>
      </c>
      <c r="F118" s="117" t="s">
        <v>18</v>
      </c>
      <c r="G118" s="118">
        <v>0</v>
      </c>
      <c r="H118" s="119">
        <v>0</v>
      </c>
      <c r="I118" s="119">
        <v>0</v>
      </c>
      <c r="J118" s="4" t="s">
        <v>19</v>
      </c>
      <c r="K118" s="121" t="s">
        <v>92</v>
      </c>
      <c r="L118" s="4"/>
      <c r="M118" s="122" t="s">
        <v>23</v>
      </c>
    </row>
    <row r="119" spans="1:13">
      <c r="A119" s="113" t="s">
        <v>294</v>
      </c>
      <c r="B119" s="114" t="s">
        <v>295</v>
      </c>
      <c r="C119" s="115" t="s">
        <v>265</v>
      </c>
      <c r="D119" s="116" t="s">
        <v>272</v>
      </c>
      <c r="E119" s="117" t="s">
        <v>18</v>
      </c>
      <c r="F119" s="117" t="s">
        <v>18</v>
      </c>
      <c r="G119" s="118">
        <v>1205750000</v>
      </c>
      <c r="H119" s="119">
        <v>0</v>
      </c>
      <c r="I119" s="119">
        <v>1205750000</v>
      </c>
      <c r="J119" s="4" t="s">
        <v>19</v>
      </c>
      <c r="K119" s="121" t="s">
        <v>296</v>
      </c>
      <c r="L119" s="4"/>
      <c r="M119" s="4"/>
    </row>
    <row r="120" spans="1:13">
      <c r="A120" s="113" t="s">
        <v>297</v>
      </c>
      <c r="B120" s="114" t="s">
        <v>298</v>
      </c>
      <c r="C120" s="115" t="s">
        <v>299</v>
      </c>
      <c r="D120" s="116" t="s">
        <v>272</v>
      </c>
      <c r="E120" s="117" t="s">
        <v>18</v>
      </c>
      <c r="F120" s="117" t="s">
        <v>18</v>
      </c>
      <c r="G120" s="118">
        <v>0</v>
      </c>
      <c r="H120" s="119">
        <v>0</v>
      </c>
      <c r="I120" s="119">
        <v>0</v>
      </c>
      <c r="J120" s="4" t="s">
        <v>19</v>
      </c>
      <c r="K120" s="121" t="s">
        <v>49</v>
      </c>
      <c r="L120" s="4"/>
      <c r="M120" s="122" t="s">
        <v>23</v>
      </c>
    </row>
    <row r="121" spans="1:13">
      <c r="A121" s="113" t="s">
        <v>300</v>
      </c>
      <c r="B121" s="114" t="s">
        <v>301</v>
      </c>
      <c r="C121" s="115" t="s">
        <v>299</v>
      </c>
      <c r="D121" s="116" t="s">
        <v>272</v>
      </c>
      <c r="E121" s="117" t="s">
        <v>302</v>
      </c>
      <c r="F121" s="117" t="s">
        <v>18</v>
      </c>
      <c r="G121" s="118">
        <v>0</v>
      </c>
      <c r="H121" s="119">
        <v>0</v>
      </c>
      <c r="I121" s="119">
        <v>0</v>
      </c>
      <c r="J121" s="4" t="s">
        <v>19</v>
      </c>
      <c r="K121" s="121" t="s">
        <v>303</v>
      </c>
      <c r="L121" s="4"/>
      <c r="M121" s="122" t="s">
        <v>23</v>
      </c>
    </row>
    <row r="122" spans="1:13">
      <c r="A122" s="113" t="s">
        <v>304</v>
      </c>
      <c r="B122" s="114" t="s">
        <v>305</v>
      </c>
      <c r="C122" s="115" t="s">
        <v>299</v>
      </c>
      <c r="D122" s="116" t="s">
        <v>306</v>
      </c>
      <c r="E122" s="117" t="s">
        <v>18</v>
      </c>
      <c r="F122" s="117" t="s">
        <v>18</v>
      </c>
      <c r="G122" s="118">
        <v>0</v>
      </c>
      <c r="H122" s="119">
        <v>0</v>
      </c>
      <c r="I122" s="119">
        <v>0</v>
      </c>
      <c r="J122" s="4" t="s">
        <v>19</v>
      </c>
      <c r="K122" s="121" t="s">
        <v>303</v>
      </c>
      <c r="L122" s="4"/>
      <c r="M122" s="122" t="s">
        <v>23</v>
      </c>
    </row>
    <row r="123" spans="1:13">
      <c r="A123" s="113" t="s">
        <v>307</v>
      </c>
      <c r="B123" s="114" t="s">
        <v>308</v>
      </c>
      <c r="C123" s="115" t="s">
        <v>265</v>
      </c>
      <c r="D123" s="116" t="s">
        <v>272</v>
      </c>
      <c r="E123" s="117" t="s">
        <v>302</v>
      </c>
      <c r="F123" s="117" t="s">
        <v>18</v>
      </c>
      <c r="G123" s="118">
        <v>6842423294</v>
      </c>
      <c r="H123" s="119">
        <v>-5632712180</v>
      </c>
      <c r="I123" s="119">
        <v>1209711114</v>
      </c>
      <c r="J123" s="4" t="s">
        <v>19</v>
      </c>
      <c r="K123" s="121" t="s">
        <v>49</v>
      </c>
      <c r="L123" s="4"/>
      <c r="M123" s="4"/>
    </row>
    <row r="124" spans="1:13">
      <c r="A124" s="113" t="s">
        <v>309</v>
      </c>
      <c r="B124" s="114" t="s">
        <v>310</v>
      </c>
      <c r="C124" s="115" t="s">
        <v>265</v>
      </c>
      <c r="D124" s="116" t="s">
        <v>272</v>
      </c>
      <c r="E124" s="117" t="s">
        <v>18</v>
      </c>
      <c r="F124" s="117" t="s">
        <v>18</v>
      </c>
      <c r="G124" s="118">
        <v>37640228124</v>
      </c>
      <c r="H124" s="119">
        <v>0</v>
      </c>
      <c r="I124" s="119">
        <v>37640228124</v>
      </c>
      <c r="J124" s="4" t="s">
        <v>19</v>
      </c>
      <c r="K124" s="121" t="s">
        <v>296</v>
      </c>
      <c r="L124" s="4"/>
      <c r="M124" s="4"/>
    </row>
    <row r="125" spans="1:13">
      <c r="A125" s="113" t="s">
        <v>311</v>
      </c>
      <c r="B125" s="114" t="s">
        <v>312</v>
      </c>
      <c r="C125" s="115" t="s">
        <v>265</v>
      </c>
      <c r="D125" s="116" t="s">
        <v>272</v>
      </c>
      <c r="E125" s="117" t="s">
        <v>18</v>
      </c>
      <c r="F125" s="117" t="s">
        <v>18</v>
      </c>
      <c r="G125" s="118">
        <v>0</v>
      </c>
      <c r="H125" s="119">
        <v>0</v>
      </c>
      <c r="I125" s="119">
        <v>0</v>
      </c>
      <c r="J125" s="4" t="s">
        <v>19</v>
      </c>
      <c r="K125" s="121" t="s">
        <v>296</v>
      </c>
      <c r="L125" s="4"/>
      <c r="M125" s="122" t="s">
        <v>23</v>
      </c>
    </row>
    <row r="126" spans="1:13">
      <c r="A126" s="113" t="s">
        <v>313</v>
      </c>
      <c r="B126" s="114" t="s">
        <v>314</v>
      </c>
      <c r="C126" s="115" t="s">
        <v>265</v>
      </c>
      <c r="D126" s="116" t="s">
        <v>272</v>
      </c>
      <c r="E126" s="117" t="s">
        <v>315</v>
      </c>
      <c r="F126" s="117" t="s">
        <v>18</v>
      </c>
      <c r="G126" s="118">
        <v>0</v>
      </c>
      <c r="H126" s="119">
        <v>0</v>
      </c>
      <c r="I126" s="119">
        <v>0</v>
      </c>
      <c r="J126" s="4" t="s">
        <v>19</v>
      </c>
      <c r="K126" s="121" t="s">
        <v>296</v>
      </c>
      <c r="L126" s="4"/>
      <c r="M126" s="122" t="s">
        <v>23</v>
      </c>
    </row>
    <row r="127" spans="1:13">
      <c r="A127" s="113" t="s">
        <v>316</v>
      </c>
      <c r="B127" s="114" t="s">
        <v>317</v>
      </c>
      <c r="C127" s="115" t="s">
        <v>265</v>
      </c>
      <c r="D127" s="116" t="s">
        <v>272</v>
      </c>
      <c r="E127" s="117" t="s">
        <v>18</v>
      </c>
      <c r="F127" s="117" t="s">
        <v>18</v>
      </c>
      <c r="G127" s="118">
        <v>1137978138285</v>
      </c>
      <c r="H127" s="119">
        <v>0</v>
      </c>
      <c r="I127" s="119">
        <v>1137978138285</v>
      </c>
      <c r="J127" s="145" t="s">
        <v>70</v>
      </c>
      <c r="K127" s="121" t="s">
        <v>296</v>
      </c>
      <c r="L127" s="4"/>
      <c r="M127" s="4"/>
    </row>
    <row r="128" spans="1:13">
      <c r="A128" s="113" t="s">
        <v>318</v>
      </c>
      <c r="B128" s="114" t="s">
        <v>319</v>
      </c>
      <c r="C128" s="115" t="s">
        <v>265</v>
      </c>
      <c r="D128" s="116" t="s">
        <v>320</v>
      </c>
      <c r="E128" s="117" t="s">
        <v>321</v>
      </c>
      <c r="F128" s="117"/>
      <c r="G128" s="118">
        <v>0</v>
      </c>
      <c r="H128" s="119">
        <v>0</v>
      </c>
      <c r="I128" s="119">
        <v>0</v>
      </c>
      <c r="J128" s="4" t="s">
        <v>19</v>
      </c>
      <c r="K128" s="121" t="s">
        <v>204</v>
      </c>
      <c r="L128" s="4"/>
      <c r="M128" s="122" t="s">
        <v>23</v>
      </c>
    </row>
    <row r="129" spans="1:13">
      <c r="A129" s="113" t="s">
        <v>322</v>
      </c>
      <c r="B129" s="114" t="s">
        <v>323</v>
      </c>
      <c r="C129" s="115" t="s">
        <v>265</v>
      </c>
      <c r="D129" s="116" t="s">
        <v>320</v>
      </c>
      <c r="E129" s="117" t="s">
        <v>324</v>
      </c>
      <c r="F129" s="117" t="s">
        <v>18</v>
      </c>
      <c r="G129" s="118">
        <v>0</v>
      </c>
      <c r="H129" s="119">
        <v>0</v>
      </c>
      <c r="I129" s="119">
        <v>0</v>
      </c>
      <c r="J129" s="4" t="s">
        <v>19</v>
      </c>
      <c r="K129" s="121" t="s">
        <v>325</v>
      </c>
      <c r="L129" s="4"/>
      <c r="M129" s="122" t="s">
        <v>23</v>
      </c>
    </row>
    <row r="130" spans="1:13">
      <c r="A130" s="113" t="s">
        <v>326</v>
      </c>
      <c r="B130" s="114" t="s">
        <v>327</v>
      </c>
      <c r="C130" s="115" t="s">
        <v>265</v>
      </c>
      <c r="D130" s="116" t="s">
        <v>272</v>
      </c>
      <c r="E130" s="117" t="s">
        <v>328</v>
      </c>
      <c r="F130" s="117" t="s">
        <v>18</v>
      </c>
      <c r="G130" s="118">
        <v>2290212073</v>
      </c>
      <c r="H130" s="119">
        <v>0</v>
      </c>
      <c r="I130" s="119">
        <v>2290212073</v>
      </c>
      <c r="J130" s="4" t="s">
        <v>19</v>
      </c>
      <c r="K130" s="121" t="s">
        <v>329</v>
      </c>
      <c r="L130" s="4"/>
      <c r="M130" s="4"/>
    </row>
    <row r="131" spans="1:13">
      <c r="A131" s="113" t="s">
        <v>330</v>
      </c>
      <c r="B131" s="114" t="s">
        <v>331</v>
      </c>
      <c r="C131" s="115" t="s">
        <v>265</v>
      </c>
      <c r="D131" s="116" t="s">
        <v>272</v>
      </c>
      <c r="E131" s="117" t="s">
        <v>302</v>
      </c>
      <c r="F131" s="117" t="s">
        <v>18</v>
      </c>
      <c r="G131" s="118">
        <v>0</v>
      </c>
      <c r="H131" s="119">
        <v>0</v>
      </c>
      <c r="I131" s="119">
        <v>0</v>
      </c>
      <c r="J131" s="4" t="s">
        <v>19</v>
      </c>
      <c r="K131" s="121" t="s">
        <v>329</v>
      </c>
      <c r="L131" s="4"/>
      <c r="M131" s="122" t="s">
        <v>23</v>
      </c>
    </row>
    <row r="132" spans="1:13">
      <c r="A132" s="113" t="s">
        <v>332</v>
      </c>
      <c r="B132" s="114" t="s">
        <v>333</v>
      </c>
      <c r="C132" s="115" t="s">
        <v>265</v>
      </c>
      <c r="D132" s="116" t="s">
        <v>272</v>
      </c>
      <c r="E132" s="117" t="s">
        <v>334</v>
      </c>
      <c r="F132" s="117" t="s">
        <v>18</v>
      </c>
      <c r="G132" s="118">
        <v>100730000</v>
      </c>
      <c r="H132" s="119">
        <v>0</v>
      </c>
      <c r="I132" s="119">
        <v>100730000</v>
      </c>
      <c r="J132" s="4" t="s">
        <v>19</v>
      </c>
      <c r="K132" s="121" t="s">
        <v>329</v>
      </c>
      <c r="L132" s="4"/>
      <c r="M132" s="4"/>
    </row>
    <row r="133" spans="1:13">
      <c r="A133" s="113" t="s">
        <v>335</v>
      </c>
      <c r="B133" s="114" t="s">
        <v>336</v>
      </c>
      <c r="C133" s="115" t="s">
        <v>265</v>
      </c>
      <c r="D133" s="116" t="s">
        <v>272</v>
      </c>
      <c r="E133" s="117" t="s">
        <v>302</v>
      </c>
      <c r="F133" s="117" t="s">
        <v>18</v>
      </c>
      <c r="G133" s="118">
        <v>0</v>
      </c>
      <c r="H133" s="119">
        <v>0</v>
      </c>
      <c r="I133" s="119">
        <v>0</v>
      </c>
      <c r="J133" s="4" t="s">
        <v>19</v>
      </c>
      <c r="K133" s="121" t="s">
        <v>329</v>
      </c>
      <c r="L133" s="4"/>
      <c r="M133" s="122" t="s">
        <v>23</v>
      </c>
    </row>
    <row r="134" spans="1:13">
      <c r="A134" s="113" t="s">
        <v>337</v>
      </c>
      <c r="B134" s="114" t="s">
        <v>338</v>
      </c>
      <c r="C134" s="115" t="s">
        <v>265</v>
      </c>
      <c r="D134" s="116" t="s">
        <v>272</v>
      </c>
      <c r="E134" s="117" t="s">
        <v>18</v>
      </c>
      <c r="F134" s="117" t="s">
        <v>18</v>
      </c>
      <c r="G134" s="118">
        <v>0</v>
      </c>
      <c r="H134" s="119">
        <v>0</v>
      </c>
      <c r="I134" s="119">
        <v>0</v>
      </c>
      <c r="J134" s="4" t="s">
        <v>19</v>
      </c>
      <c r="K134" s="121" t="s">
        <v>329</v>
      </c>
      <c r="L134" s="4"/>
      <c r="M134" s="122" t="s">
        <v>23</v>
      </c>
    </row>
    <row r="135" spans="1:13">
      <c r="A135" s="113" t="s">
        <v>339</v>
      </c>
      <c r="B135" s="114" t="s">
        <v>336</v>
      </c>
      <c r="C135" s="115" t="s">
        <v>265</v>
      </c>
      <c r="D135" s="116" t="s">
        <v>272</v>
      </c>
      <c r="E135" s="117" t="s">
        <v>334</v>
      </c>
      <c r="F135" s="117" t="s">
        <v>18</v>
      </c>
      <c r="G135" s="118">
        <v>0</v>
      </c>
      <c r="H135" s="119">
        <v>0</v>
      </c>
      <c r="I135" s="119">
        <v>0</v>
      </c>
      <c r="J135" s="4" t="s">
        <v>19</v>
      </c>
      <c r="K135" s="121" t="s">
        <v>329</v>
      </c>
      <c r="L135" s="4"/>
      <c r="M135" s="122" t="s">
        <v>23</v>
      </c>
    </row>
    <row r="136" spans="1:13">
      <c r="A136" s="113" t="s">
        <v>340</v>
      </c>
      <c r="B136" s="114" t="s">
        <v>341</v>
      </c>
      <c r="C136" s="115" t="s">
        <v>265</v>
      </c>
      <c r="D136" s="116" t="s">
        <v>342</v>
      </c>
      <c r="E136" s="117" t="s">
        <v>18</v>
      </c>
      <c r="F136" s="117" t="s">
        <v>18</v>
      </c>
      <c r="G136" s="118">
        <v>0</v>
      </c>
      <c r="H136" s="119">
        <v>0</v>
      </c>
      <c r="I136" s="119">
        <v>0</v>
      </c>
      <c r="J136" s="4" t="s">
        <v>19</v>
      </c>
      <c r="K136" s="121" t="s">
        <v>329</v>
      </c>
      <c r="L136" s="4"/>
      <c r="M136" s="122" t="s">
        <v>23</v>
      </c>
    </row>
    <row r="137" spans="1:13">
      <c r="A137" s="113" t="s">
        <v>343</v>
      </c>
      <c r="B137" s="114" t="s">
        <v>344</v>
      </c>
      <c r="C137" s="115" t="s">
        <v>265</v>
      </c>
      <c r="D137" s="116" t="s">
        <v>342</v>
      </c>
      <c r="E137" s="117" t="s">
        <v>18</v>
      </c>
      <c r="F137" s="117" t="s">
        <v>18</v>
      </c>
      <c r="G137" s="118">
        <v>0</v>
      </c>
      <c r="H137" s="119">
        <v>0</v>
      </c>
      <c r="I137" s="119">
        <v>0</v>
      </c>
      <c r="J137" s="4" t="s">
        <v>19</v>
      </c>
      <c r="K137" s="121" t="s">
        <v>329</v>
      </c>
      <c r="L137" s="4"/>
      <c r="M137" s="122" t="s">
        <v>23</v>
      </c>
    </row>
    <row r="138" spans="1:13">
      <c r="A138" s="113" t="s">
        <v>345</v>
      </c>
      <c r="B138" s="114" t="s">
        <v>336</v>
      </c>
      <c r="C138" s="115" t="s">
        <v>265</v>
      </c>
      <c r="D138" s="116" t="s">
        <v>272</v>
      </c>
      <c r="E138" s="117" t="s">
        <v>18</v>
      </c>
      <c r="F138" s="117" t="s">
        <v>18</v>
      </c>
      <c r="G138" s="118">
        <v>5641600197</v>
      </c>
      <c r="H138" s="119">
        <v>0</v>
      </c>
      <c r="I138" s="119">
        <v>5641600197</v>
      </c>
      <c r="J138" s="4" t="s">
        <v>19</v>
      </c>
      <c r="K138" s="121" t="s">
        <v>329</v>
      </c>
      <c r="L138" s="4"/>
      <c r="M138" s="4"/>
    </row>
    <row r="139" spans="1:13">
      <c r="A139" s="113" t="s">
        <v>346</v>
      </c>
      <c r="B139" s="114" t="s">
        <v>347</v>
      </c>
      <c r="C139" s="115" t="s">
        <v>156</v>
      </c>
      <c r="D139" s="116" t="s">
        <v>348</v>
      </c>
      <c r="E139" s="117" t="s">
        <v>18</v>
      </c>
      <c r="F139" s="117" t="s">
        <v>63</v>
      </c>
      <c r="G139" s="118">
        <v>0</v>
      </c>
      <c r="H139" s="119">
        <v>0</v>
      </c>
      <c r="I139" s="119">
        <v>0</v>
      </c>
      <c r="J139" s="4" t="s">
        <v>19</v>
      </c>
      <c r="K139" s="121" t="s">
        <v>160</v>
      </c>
      <c r="L139" s="4"/>
      <c r="M139" s="122" t="s">
        <v>23</v>
      </c>
    </row>
    <row r="140" spans="1:13">
      <c r="A140" s="113" t="s">
        <v>349</v>
      </c>
      <c r="B140" s="114" t="s">
        <v>350</v>
      </c>
      <c r="C140" s="115" t="s">
        <v>156</v>
      </c>
      <c r="D140" s="116" t="s">
        <v>348</v>
      </c>
      <c r="E140" s="117"/>
      <c r="F140" s="117" t="s">
        <v>63</v>
      </c>
      <c r="G140" s="118">
        <v>0</v>
      </c>
      <c r="H140" s="119">
        <v>0</v>
      </c>
      <c r="I140" s="119">
        <v>0</v>
      </c>
      <c r="J140" s="4" t="s">
        <v>19</v>
      </c>
      <c r="K140" s="121" t="s">
        <v>160</v>
      </c>
      <c r="L140" s="4"/>
      <c r="M140" s="122" t="s">
        <v>23</v>
      </c>
    </row>
    <row r="141" spans="1:13">
      <c r="A141" s="113" t="s">
        <v>351</v>
      </c>
      <c r="B141" s="114" t="s">
        <v>352</v>
      </c>
      <c r="C141" s="115" t="s">
        <v>156</v>
      </c>
      <c r="D141" s="116" t="s">
        <v>353</v>
      </c>
      <c r="E141" s="117" t="s">
        <v>354</v>
      </c>
      <c r="F141" s="117" t="s">
        <v>100</v>
      </c>
      <c r="G141" s="118">
        <v>0</v>
      </c>
      <c r="H141" s="119">
        <v>0</v>
      </c>
      <c r="I141" s="119">
        <v>0</v>
      </c>
      <c r="J141" s="4" t="s">
        <v>19</v>
      </c>
      <c r="K141" s="121" t="s">
        <v>204</v>
      </c>
      <c r="L141" s="4"/>
      <c r="M141" s="122" t="s">
        <v>23</v>
      </c>
    </row>
    <row r="142" spans="1:13">
      <c r="A142" s="113" t="s">
        <v>355</v>
      </c>
      <c r="B142" s="114" t="s">
        <v>356</v>
      </c>
      <c r="C142" s="115" t="s">
        <v>156</v>
      </c>
      <c r="D142" s="116" t="s">
        <v>353</v>
      </c>
      <c r="E142" s="117" t="s">
        <v>354</v>
      </c>
      <c r="F142" s="117" t="s">
        <v>100</v>
      </c>
      <c r="G142" s="118">
        <v>0</v>
      </c>
      <c r="H142" s="119">
        <v>0</v>
      </c>
      <c r="I142" s="119">
        <v>0</v>
      </c>
      <c r="J142" s="4" t="s">
        <v>19</v>
      </c>
      <c r="K142" s="121" t="s">
        <v>204</v>
      </c>
      <c r="L142" s="4"/>
      <c r="M142" s="122" t="s">
        <v>23</v>
      </c>
    </row>
    <row r="143" spans="1:13">
      <c r="A143" s="113" t="s">
        <v>357</v>
      </c>
      <c r="B143" s="114" t="s">
        <v>358</v>
      </c>
      <c r="C143" s="115" t="s">
        <v>265</v>
      </c>
      <c r="D143" s="116" t="s">
        <v>266</v>
      </c>
      <c r="E143" s="117" t="s">
        <v>18</v>
      </c>
      <c r="F143" s="117" t="s">
        <v>18</v>
      </c>
      <c r="G143" s="118">
        <v>0</v>
      </c>
      <c r="H143" s="119">
        <v>0</v>
      </c>
      <c r="I143" s="119">
        <v>0</v>
      </c>
      <c r="J143" s="4" t="s">
        <v>19</v>
      </c>
      <c r="K143" s="121" t="s">
        <v>296</v>
      </c>
      <c r="L143" s="4"/>
      <c r="M143" s="122" t="s">
        <v>23</v>
      </c>
    </row>
    <row r="144" spans="1:13">
      <c r="A144" s="113" t="s">
        <v>359</v>
      </c>
      <c r="B144" s="114" t="s">
        <v>360</v>
      </c>
      <c r="C144" s="115" t="s">
        <v>265</v>
      </c>
      <c r="D144" s="116" t="s">
        <v>266</v>
      </c>
      <c r="E144" s="117" t="s">
        <v>361</v>
      </c>
      <c r="F144" s="117" t="s">
        <v>18</v>
      </c>
      <c r="G144" s="118">
        <v>0</v>
      </c>
      <c r="H144" s="119">
        <v>0</v>
      </c>
      <c r="I144" s="119">
        <v>0</v>
      </c>
      <c r="J144" s="4" t="s">
        <v>19</v>
      </c>
      <c r="K144" s="121" t="s">
        <v>296</v>
      </c>
      <c r="L144" s="4"/>
      <c r="M144" s="122" t="s">
        <v>23</v>
      </c>
    </row>
    <row r="145" spans="1:13">
      <c r="A145" s="113" t="s">
        <v>362</v>
      </c>
      <c r="B145" s="114" t="s">
        <v>363</v>
      </c>
      <c r="C145" s="115" t="s">
        <v>265</v>
      </c>
      <c r="D145" s="116" t="s">
        <v>266</v>
      </c>
      <c r="E145" s="117" t="s">
        <v>364</v>
      </c>
      <c r="F145" s="117" t="s">
        <v>18</v>
      </c>
      <c r="G145" s="118">
        <v>391624653079</v>
      </c>
      <c r="H145" s="119">
        <v>0</v>
      </c>
      <c r="I145" s="119">
        <v>391624653079</v>
      </c>
      <c r="J145" s="4" t="s">
        <v>19</v>
      </c>
      <c r="K145" s="121" t="s">
        <v>296</v>
      </c>
      <c r="L145" s="4"/>
      <c r="M145" s="4"/>
    </row>
    <row r="146" spans="1:13">
      <c r="A146" s="113" t="s">
        <v>365</v>
      </c>
      <c r="B146" s="114" t="s">
        <v>366</v>
      </c>
      <c r="C146" s="115" t="s">
        <v>265</v>
      </c>
      <c r="D146" s="116" t="s">
        <v>266</v>
      </c>
      <c r="E146" s="117" t="s">
        <v>367</v>
      </c>
      <c r="F146" s="117" t="s">
        <v>18</v>
      </c>
      <c r="G146" s="118">
        <v>0</v>
      </c>
      <c r="H146" s="119">
        <v>0</v>
      </c>
      <c r="I146" s="119">
        <v>0</v>
      </c>
      <c r="J146" s="4" t="s">
        <v>19</v>
      </c>
      <c r="K146" s="121" t="s">
        <v>296</v>
      </c>
      <c r="L146" s="4"/>
      <c r="M146" s="122" t="s">
        <v>23</v>
      </c>
    </row>
    <row r="147" spans="1:13">
      <c r="A147" s="113" t="s">
        <v>368</v>
      </c>
      <c r="B147" s="114" t="s">
        <v>369</v>
      </c>
      <c r="C147" s="115" t="s">
        <v>15</v>
      </c>
      <c r="D147" s="126" t="s">
        <v>370</v>
      </c>
      <c r="E147" s="117" t="s">
        <v>371</v>
      </c>
      <c r="F147" s="117" t="s">
        <v>372</v>
      </c>
      <c r="G147" s="118">
        <v>17538972599</v>
      </c>
      <c r="H147" s="119">
        <v>0</v>
      </c>
      <c r="I147" s="119">
        <v>17538972599</v>
      </c>
      <c r="J147" s="4" t="s">
        <v>19</v>
      </c>
      <c r="K147" s="121" t="s">
        <v>373</v>
      </c>
      <c r="L147" s="4"/>
      <c r="M147" s="4"/>
    </row>
    <row r="148" spans="1:13">
      <c r="A148" s="113" t="s">
        <v>374</v>
      </c>
      <c r="B148" s="114" t="s">
        <v>375</v>
      </c>
      <c r="C148" s="115" t="s">
        <v>15</v>
      </c>
      <c r="D148" s="126" t="s">
        <v>370</v>
      </c>
      <c r="E148" s="117" t="s">
        <v>371</v>
      </c>
      <c r="F148" s="117" t="s">
        <v>376</v>
      </c>
      <c r="G148" s="118">
        <v>132136937</v>
      </c>
      <c r="H148" s="119">
        <v>0</v>
      </c>
      <c r="I148" s="119">
        <v>132136937</v>
      </c>
      <c r="J148" s="4" t="s">
        <v>19</v>
      </c>
      <c r="K148" s="121" t="s">
        <v>373</v>
      </c>
      <c r="L148" s="4"/>
      <c r="M148" s="4"/>
    </row>
    <row r="149" spans="1:13">
      <c r="A149" s="113" t="s">
        <v>377</v>
      </c>
      <c r="B149" s="114" t="s">
        <v>378</v>
      </c>
      <c r="C149" s="115" t="s">
        <v>57</v>
      </c>
      <c r="D149" s="126" t="s">
        <v>370</v>
      </c>
      <c r="E149" s="117" t="s">
        <v>371</v>
      </c>
      <c r="F149" s="117" t="s">
        <v>379</v>
      </c>
      <c r="G149" s="118">
        <v>107246164382</v>
      </c>
      <c r="H149" s="119">
        <v>0</v>
      </c>
      <c r="I149" s="119">
        <v>107246164382</v>
      </c>
      <c r="J149" s="4" t="s">
        <v>19</v>
      </c>
      <c r="K149" s="121" t="s">
        <v>373</v>
      </c>
      <c r="L149" s="4"/>
      <c r="M149" s="4"/>
    </row>
    <row r="150" spans="1:13">
      <c r="A150" s="113" t="s">
        <v>380</v>
      </c>
      <c r="B150" s="114" t="s">
        <v>381</v>
      </c>
      <c r="C150" s="115" t="s">
        <v>57</v>
      </c>
      <c r="D150" s="126" t="s">
        <v>370</v>
      </c>
      <c r="E150" s="117" t="s">
        <v>371</v>
      </c>
      <c r="F150" s="117" t="s">
        <v>382</v>
      </c>
      <c r="G150" s="118">
        <v>37285753427</v>
      </c>
      <c r="H150" s="119">
        <v>0</v>
      </c>
      <c r="I150" s="119">
        <v>37285753427</v>
      </c>
      <c r="J150" s="4" t="s">
        <v>19</v>
      </c>
      <c r="K150" s="121" t="s">
        <v>373</v>
      </c>
      <c r="L150" s="4"/>
      <c r="M150" s="4"/>
    </row>
    <row r="151" spans="1:13">
      <c r="A151" s="113" t="s">
        <v>383</v>
      </c>
      <c r="B151" s="114" t="s">
        <v>384</v>
      </c>
      <c r="C151" s="115" t="s">
        <v>156</v>
      </c>
      <c r="D151" s="126" t="s">
        <v>370</v>
      </c>
      <c r="E151" s="117" t="s">
        <v>371</v>
      </c>
      <c r="F151" s="117" t="s">
        <v>385</v>
      </c>
      <c r="G151" s="118">
        <v>1289427563395</v>
      </c>
      <c r="H151" s="119">
        <v>0</v>
      </c>
      <c r="I151" s="119">
        <v>1289427563395</v>
      </c>
      <c r="J151" s="4" t="s">
        <v>19</v>
      </c>
      <c r="K151" s="121" t="s">
        <v>373</v>
      </c>
      <c r="L151" s="4"/>
      <c r="M151" s="4"/>
    </row>
    <row r="152" spans="1:13">
      <c r="A152" s="113" t="s">
        <v>386</v>
      </c>
      <c r="B152" s="114" t="s">
        <v>387</v>
      </c>
      <c r="C152" s="115" t="s">
        <v>156</v>
      </c>
      <c r="D152" s="126" t="s">
        <v>370</v>
      </c>
      <c r="E152" s="117" t="s">
        <v>371</v>
      </c>
      <c r="F152" s="117" t="s">
        <v>388</v>
      </c>
      <c r="G152" s="118">
        <v>2526488520</v>
      </c>
      <c r="H152" s="119">
        <v>0</v>
      </c>
      <c r="I152" s="119">
        <v>2526488520</v>
      </c>
      <c r="J152" s="4" t="s">
        <v>19</v>
      </c>
      <c r="K152" s="121" t="s">
        <v>373</v>
      </c>
      <c r="L152" s="4"/>
      <c r="M152" s="4"/>
    </row>
    <row r="153" spans="1:13">
      <c r="A153" s="113" t="s">
        <v>389</v>
      </c>
      <c r="B153" s="114" t="s">
        <v>384</v>
      </c>
      <c r="C153" s="115" t="s">
        <v>156</v>
      </c>
      <c r="D153" s="126" t="s">
        <v>370</v>
      </c>
      <c r="E153" s="117" t="s">
        <v>371</v>
      </c>
      <c r="F153" s="117" t="s">
        <v>385</v>
      </c>
      <c r="G153" s="118">
        <v>11911971996</v>
      </c>
      <c r="H153" s="119">
        <v>0</v>
      </c>
      <c r="I153" s="119">
        <v>11911971996</v>
      </c>
      <c r="J153" s="4" t="s">
        <v>19</v>
      </c>
      <c r="K153" s="121" t="s">
        <v>390</v>
      </c>
      <c r="L153" s="4"/>
      <c r="M153" s="4"/>
    </row>
    <row r="154" spans="1:13">
      <c r="A154" s="113" t="s">
        <v>391</v>
      </c>
      <c r="B154" s="114" t="s">
        <v>392</v>
      </c>
      <c r="C154" s="115" t="s">
        <v>156</v>
      </c>
      <c r="D154" s="126" t="s">
        <v>370</v>
      </c>
      <c r="E154" s="117"/>
      <c r="F154" s="117" t="s">
        <v>385</v>
      </c>
      <c r="G154" s="118">
        <v>0</v>
      </c>
      <c r="H154" s="119">
        <v>0</v>
      </c>
      <c r="I154" s="119">
        <v>0</v>
      </c>
      <c r="J154" s="4" t="s">
        <v>19</v>
      </c>
      <c r="K154" s="121" t="s">
        <v>373</v>
      </c>
      <c r="L154" s="4"/>
      <c r="M154" s="122" t="s">
        <v>23</v>
      </c>
    </row>
    <row r="155" spans="1:13">
      <c r="A155" s="113" t="s">
        <v>393</v>
      </c>
      <c r="B155" s="114" t="s">
        <v>394</v>
      </c>
      <c r="C155" s="115" t="s">
        <v>395</v>
      </c>
      <c r="D155" s="126" t="s">
        <v>370</v>
      </c>
      <c r="E155" s="117" t="s">
        <v>371</v>
      </c>
      <c r="F155" s="117" t="s">
        <v>396</v>
      </c>
      <c r="G155" s="118">
        <v>93519196</v>
      </c>
      <c r="H155" s="119">
        <v>0</v>
      </c>
      <c r="I155" s="119">
        <v>93519196</v>
      </c>
      <c r="J155" s="4" t="s">
        <v>19</v>
      </c>
      <c r="K155" s="121" t="s">
        <v>373</v>
      </c>
      <c r="L155" s="4"/>
      <c r="M155" s="4"/>
    </row>
    <row r="156" spans="1:13">
      <c r="A156" s="113" t="s">
        <v>397</v>
      </c>
      <c r="B156" s="114" t="s">
        <v>398</v>
      </c>
      <c r="C156" s="115" t="s">
        <v>395</v>
      </c>
      <c r="D156" s="126" t="s">
        <v>370</v>
      </c>
      <c r="E156" s="117" t="s">
        <v>371</v>
      </c>
      <c r="F156" s="117" t="s">
        <v>399</v>
      </c>
      <c r="G156" s="118">
        <v>0</v>
      </c>
      <c r="H156" s="119">
        <v>0</v>
      </c>
      <c r="I156" s="119">
        <v>0</v>
      </c>
      <c r="J156" s="4" t="s">
        <v>19</v>
      </c>
      <c r="K156" s="121" t="s">
        <v>373</v>
      </c>
      <c r="L156" s="4"/>
      <c r="M156" s="122" t="s">
        <v>23</v>
      </c>
    </row>
    <row r="157" spans="1:13">
      <c r="A157" s="113" t="s">
        <v>400</v>
      </c>
      <c r="B157" s="114" t="s">
        <v>401</v>
      </c>
      <c r="C157" s="115" t="s">
        <v>395</v>
      </c>
      <c r="D157" s="126" t="s">
        <v>370</v>
      </c>
      <c r="E157" s="117" t="s">
        <v>371</v>
      </c>
      <c r="F157" s="117" t="s">
        <v>402</v>
      </c>
      <c r="G157" s="118">
        <v>1212394484</v>
      </c>
      <c r="H157" s="119">
        <v>0</v>
      </c>
      <c r="I157" s="119">
        <v>1212394484</v>
      </c>
      <c r="J157" s="4" t="s">
        <v>19</v>
      </c>
      <c r="K157" s="121" t="s">
        <v>403</v>
      </c>
      <c r="L157" s="4"/>
      <c r="M157" s="4"/>
    </row>
    <row r="158" spans="1:13">
      <c r="A158" s="113" t="s">
        <v>404</v>
      </c>
      <c r="B158" s="114" t="s">
        <v>405</v>
      </c>
      <c r="C158" s="115" t="s">
        <v>406</v>
      </c>
      <c r="D158" s="116" t="s">
        <v>407</v>
      </c>
      <c r="E158" s="117" t="s">
        <v>18</v>
      </c>
      <c r="F158" s="117" t="s">
        <v>18</v>
      </c>
      <c r="G158" s="118">
        <v>0</v>
      </c>
      <c r="H158" s="119">
        <v>0</v>
      </c>
      <c r="I158" s="119">
        <v>0</v>
      </c>
      <c r="J158" s="4" t="s">
        <v>19</v>
      </c>
      <c r="K158" s="121" t="s">
        <v>49</v>
      </c>
      <c r="L158" s="4"/>
      <c r="M158" s="122" t="s">
        <v>23</v>
      </c>
    </row>
    <row r="159" spans="1:13">
      <c r="A159" s="113" t="s">
        <v>408</v>
      </c>
      <c r="B159" s="114" t="s">
        <v>409</v>
      </c>
      <c r="C159" s="115" t="s">
        <v>406</v>
      </c>
      <c r="D159" s="116" t="s">
        <v>407</v>
      </c>
      <c r="E159" s="117" t="s">
        <v>18</v>
      </c>
      <c r="F159" s="117" t="s">
        <v>18</v>
      </c>
      <c r="G159" s="118">
        <v>0</v>
      </c>
      <c r="H159" s="119">
        <v>0</v>
      </c>
      <c r="I159" s="119">
        <v>0</v>
      </c>
      <c r="J159" s="4" t="s">
        <v>19</v>
      </c>
      <c r="K159" s="121" t="s">
        <v>49</v>
      </c>
      <c r="L159" s="4"/>
      <c r="M159" s="122" t="s">
        <v>23</v>
      </c>
    </row>
    <row r="160" spans="1:13">
      <c r="A160" s="113" t="s">
        <v>410</v>
      </c>
      <c r="B160" s="114" t="s">
        <v>411</v>
      </c>
      <c r="C160" s="115" t="s">
        <v>406</v>
      </c>
      <c r="D160" s="116" t="s">
        <v>407</v>
      </c>
      <c r="E160" s="117" t="s">
        <v>412</v>
      </c>
      <c r="F160" s="117" t="s">
        <v>18</v>
      </c>
      <c r="G160" s="118">
        <v>0</v>
      </c>
      <c r="H160" s="119">
        <v>0</v>
      </c>
      <c r="I160" s="119">
        <v>0</v>
      </c>
      <c r="J160" s="4" t="s">
        <v>19</v>
      </c>
      <c r="K160" s="121" t="s">
        <v>49</v>
      </c>
      <c r="L160" s="4"/>
      <c r="M160" s="122" t="s">
        <v>23</v>
      </c>
    </row>
    <row r="161" spans="1:13">
      <c r="A161" s="113" t="s">
        <v>413</v>
      </c>
      <c r="B161" s="114" t="s">
        <v>66</v>
      </c>
      <c r="C161" s="115" t="s">
        <v>406</v>
      </c>
      <c r="D161" s="116" t="s">
        <v>414</v>
      </c>
      <c r="E161" s="117" t="s">
        <v>415</v>
      </c>
      <c r="F161" s="117" t="s">
        <v>416</v>
      </c>
      <c r="G161" s="118">
        <v>-532014209481</v>
      </c>
      <c r="H161" s="119">
        <v>0</v>
      </c>
      <c r="I161" s="119">
        <v>-532014209481</v>
      </c>
      <c r="J161" s="145" t="s">
        <v>70</v>
      </c>
      <c r="K161" s="121" t="s">
        <v>71</v>
      </c>
      <c r="L161" s="4" t="s">
        <v>72</v>
      </c>
      <c r="M161" s="4"/>
    </row>
    <row r="162" spans="1:13">
      <c r="A162" s="113" t="s">
        <v>417</v>
      </c>
      <c r="B162" s="114" t="s">
        <v>418</v>
      </c>
      <c r="C162" s="115" t="s">
        <v>406</v>
      </c>
      <c r="D162" s="116" t="s">
        <v>414</v>
      </c>
      <c r="E162" s="117" t="s">
        <v>415</v>
      </c>
      <c r="F162" s="117" t="s">
        <v>419</v>
      </c>
      <c r="G162" s="118">
        <v>-11419650000000</v>
      </c>
      <c r="H162" s="119">
        <v>0</v>
      </c>
      <c r="I162" s="119">
        <v>-11419650000000</v>
      </c>
      <c r="J162" s="145" t="s">
        <v>70</v>
      </c>
      <c r="K162" s="121" t="s">
        <v>71</v>
      </c>
      <c r="L162" s="4" t="s">
        <v>72</v>
      </c>
      <c r="M162" s="4"/>
    </row>
    <row r="163" spans="1:13">
      <c r="A163" s="113" t="s">
        <v>420</v>
      </c>
      <c r="B163" s="114" t="s">
        <v>66</v>
      </c>
      <c r="C163" s="115" t="s">
        <v>406</v>
      </c>
      <c r="D163" s="116" t="s">
        <v>414</v>
      </c>
      <c r="E163" s="117" t="s">
        <v>415</v>
      </c>
      <c r="F163" s="117" t="s">
        <v>421</v>
      </c>
      <c r="G163" s="118">
        <v>0</v>
      </c>
      <c r="H163" s="119">
        <v>0</v>
      </c>
      <c r="I163" s="119">
        <v>0</v>
      </c>
      <c r="J163" s="4" t="s">
        <v>19</v>
      </c>
      <c r="K163" s="121" t="s">
        <v>71</v>
      </c>
      <c r="L163" s="4"/>
      <c r="M163" s="122" t="s">
        <v>23</v>
      </c>
    </row>
    <row r="164" spans="1:13">
      <c r="A164" s="113" t="s">
        <v>422</v>
      </c>
      <c r="B164" s="114" t="s">
        <v>418</v>
      </c>
      <c r="C164" s="115" t="s">
        <v>406</v>
      </c>
      <c r="D164" s="116" t="s">
        <v>414</v>
      </c>
      <c r="E164" s="117" t="s">
        <v>415</v>
      </c>
      <c r="F164" s="117" t="s">
        <v>423</v>
      </c>
      <c r="G164" s="118">
        <v>0</v>
      </c>
      <c r="H164" s="119">
        <v>0</v>
      </c>
      <c r="I164" s="119">
        <v>0</v>
      </c>
      <c r="J164" s="4" t="s">
        <v>19</v>
      </c>
      <c r="K164" s="121" t="s">
        <v>71</v>
      </c>
      <c r="L164" s="4"/>
      <c r="M164" s="122" t="s">
        <v>23</v>
      </c>
    </row>
    <row r="165" spans="1:13">
      <c r="A165" s="113" t="s">
        <v>424</v>
      </c>
      <c r="B165" s="114" t="s">
        <v>79</v>
      </c>
      <c r="C165" s="115" t="s">
        <v>406</v>
      </c>
      <c r="D165" s="116" t="s">
        <v>414</v>
      </c>
      <c r="E165" s="117" t="s">
        <v>415</v>
      </c>
      <c r="F165" s="117" t="s">
        <v>423</v>
      </c>
      <c r="G165" s="118">
        <v>0</v>
      </c>
      <c r="H165" s="119">
        <v>0</v>
      </c>
      <c r="I165" s="119">
        <v>0</v>
      </c>
      <c r="J165" s="4" t="s">
        <v>19</v>
      </c>
      <c r="K165" s="121" t="s">
        <v>71</v>
      </c>
      <c r="L165" s="4"/>
      <c r="M165" s="122" t="s">
        <v>23</v>
      </c>
    </row>
    <row r="166" spans="1:13">
      <c r="A166" s="113" t="s">
        <v>425</v>
      </c>
      <c r="B166" s="114" t="s">
        <v>426</v>
      </c>
      <c r="C166" s="115" t="s">
        <v>406</v>
      </c>
      <c r="D166" s="116" t="s">
        <v>427</v>
      </c>
      <c r="E166" s="117" t="s">
        <v>428</v>
      </c>
      <c r="F166" s="117" t="s">
        <v>429</v>
      </c>
      <c r="G166" s="118">
        <v>-150000000000</v>
      </c>
      <c r="H166" s="119">
        <v>0</v>
      </c>
      <c r="I166" s="119">
        <v>-150000000000</v>
      </c>
      <c r="J166" s="145" t="s">
        <v>70</v>
      </c>
      <c r="K166" s="121" t="s">
        <v>71</v>
      </c>
      <c r="L166" s="4" t="s">
        <v>72</v>
      </c>
      <c r="M166" s="4"/>
    </row>
    <row r="167" spans="1:13">
      <c r="A167" s="113" t="s">
        <v>430</v>
      </c>
      <c r="B167" s="114" t="s">
        <v>431</v>
      </c>
      <c r="C167" s="115" t="s">
        <v>406</v>
      </c>
      <c r="D167" s="116" t="s">
        <v>427</v>
      </c>
      <c r="E167" s="117" t="s">
        <v>428</v>
      </c>
      <c r="F167" s="117" t="s">
        <v>432</v>
      </c>
      <c r="G167" s="118">
        <v>0</v>
      </c>
      <c r="H167" s="119">
        <v>0</v>
      </c>
      <c r="I167" s="119">
        <v>0</v>
      </c>
      <c r="J167" s="4" t="s">
        <v>19</v>
      </c>
      <c r="K167" s="121" t="s">
        <v>71</v>
      </c>
      <c r="L167" s="4"/>
      <c r="M167" s="122" t="s">
        <v>23</v>
      </c>
    </row>
    <row r="168" spans="1:13">
      <c r="A168" s="113" t="s">
        <v>433</v>
      </c>
      <c r="B168" s="114" t="s">
        <v>434</v>
      </c>
      <c r="C168" s="115" t="s">
        <v>406</v>
      </c>
      <c r="D168" s="116" t="s">
        <v>427</v>
      </c>
      <c r="E168" s="117" t="s">
        <v>428</v>
      </c>
      <c r="F168" s="117" t="s">
        <v>432</v>
      </c>
      <c r="G168" s="118">
        <v>0</v>
      </c>
      <c r="H168" s="119">
        <v>0</v>
      </c>
      <c r="I168" s="119">
        <v>0</v>
      </c>
      <c r="J168" s="4" t="s">
        <v>19</v>
      </c>
      <c r="K168" s="121" t="s">
        <v>71</v>
      </c>
      <c r="L168" s="4"/>
      <c r="M168" s="122" t="s">
        <v>23</v>
      </c>
    </row>
    <row r="169" spans="1:13">
      <c r="A169" s="113" t="s">
        <v>435</v>
      </c>
      <c r="B169" s="114" t="s">
        <v>436</v>
      </c>
      <c r="C169" s="115" t="s">
        <v>406</v>
      </c>
      <c r="D169" s="116" t="s">
        <v>427</v>
      </c>
      <c r="E169" s="117" t="s">
        <v>428</v>
      </c>
      <c r="F169" s="117" t="s">
        <v>429</v>
      </c>
      <c r="G169" s="118">
        <v>-404986000000</v>
      </c>
      <c r="H169" s="119">
        <v>0</v>
      </c>
      <c r="I169" s="119">
        <v>-404986000000</v>
      </c>
      <c r="J169" s="145" t="s">
        <v>70</v>
      </c>
      <c r="K169" s="121" t="s">
        <v>71</v>
      </c>
      <c r="L169" s="4" t="s">
        <v>72</v>
      </c>
      <c r="M169" s="4"/>
    </row>
    <row r="170" spans="1:13">
      <c r="A170" s="113" t="s">
        <v>437</v>
      </c>
      <c r="B170" s="114" t="s">
        <v>66</v>
      </c>
      <c r="C170" s="115" t="s">
        <v>438</v>
      </c>
      <c r="D170" s="116" t="s">
        <v>439</v>
      </c>
      <c r="E170" s="117" t="s">
        <v>440</v>
      </c>
      <c r="F170" s="117" t="s">
        <v>18</v>
      </c>
      <c r="G170" s="118">
        <v>-3158942515282</v>
      </c>
      <c r="H170" s="119">
        <v>0</v>
      </c>
      <c r="I170" s="119">
        <v>-3158942515282</v>
      </c>
      <c r="J170" s="145" t="s">
        <v>70</v>
      </c>
      <c r="K170" s="121" t="s">
        <v>441</v>
      </c>
      <c r="L170" s="4" t="s">
        <v>442</v>
      </c>
      <c r="M170" s="4"/>
    </row>
    <row r="171" spans="1:13">
      <c r="A171" s="113" t="s">
        <v>443</v>
      </c>
      <c r="B171" s="114" t="s">
        <v>418</v>
      </c>
      <c r="C171" s="115" t="s">
        <v>438</v>
      </c>
      <c r="D171" s="116" t="s">
        <v>439</v>
      </c>
      <c r="E171" s="117" t="s">
        <v>444</v>
      </c>
      <c r="F171" s="117" t="s">
        <v>18</v>
      </c>
      <c r="G171" s="118">
        <v>-18138560531783</v>
      </c>
      <c r="H171" s="119">
        <v>0</v>
      </c>
      <c r="I171" s="119">
        <v>-18138560531783</v>
      </c>
      <c r="J171" s="145" t="s">
        <v>70</v>
      </c>
      <c r="K171" s="121" t="s">
        <v>441</v>
      </c>
      <c r="L171" s="4" t="s">
        <v>442</v>
      </c>
      <c r="M171" s="4"/>
    </row>
    <row r="172" spans="1:13">
      <c r="A172" s="113" t="s">
        <v>445</v>
      </c>
      <c r="B172" s="114" t="s">
        <v>446</v>
      </c>
      <c r="C172" s="115" t="s">
        <v>438</v>
      </c>
      <c r="D172" s="116" t="s">
        <v>439</v>
      </c>
      <c r="E172" s="117" t="s">
        <v>447</v>
      </c>
      <c r="F172" s="117" t="s">
        <v>18</v>
      </c>
      <c r="G172" s="118">
        <v>-85953862665</v>
      </c>
      <c r="H172" s="119">
        <v>0</v>
      </c>
      <c r="I172" s="119">
        <v>-85953862665</v>
      </c>
      <c r="J172" s="145" t="s">
        <v>70</v>
      </c>
      <c r="K172" s="121" t="s">
        <v>441</v>
      </c>
      <c r="L172" s="4" t="s">
        <v>442</v>
      </c>
      <c r="M172" s="4"/>
    </row>
    <row r="173" spans="1:13">
      <c r="A173" s="113" t="s">
        <v>448</v>
      </c>
      <c r="B173" s="114" t="s">
        <v>66</v>
      </c>
      <c r="C173" s="115" t="s">
        <v>438</v>
      </c>
      <c r="D173" s="116" t="s">
        <v>439</v>
      </c>
      <c r="E173" s="117" t="s">
        <v>449</v>
      </c>
      <c r="F173" s="117" t="s">
        <v>18</v>
      </c>
      <c r="G173" s="118">
        <v>-23432745108</v>
      </c>
      <c r="H173" s="119">
        <v>0</v>
      </c>
      <c r="I173" s="119">
        <v>-23432745108</v>
      </c>
      <c r="J173" s="145" t="s">
        <v>70</v>
      </c>
      <c r="K173" s="121" t="s">
        <v>441</v>
      </c>
      <c r="L173" s="4" t="s">
        <v>442</v>
      </c>
      <c r="M173" s="4"/>
    </row>
    <row r="174" spans="1:13">
      <c r="A174" s="113" t="s">
        <v>450</v>
      </c>
      <c r="B174" s="114" t="s">
        <v>418</v>
      </c>
      <c r="C174" s="115" t="s">
        <v>438</v>
      </c>
      <c r="D174" s="116" t="s">
        <v>439</v>
      </c>
      <c r="E174" s="117" t="s">
        <v>451</v>
      </c>
      <c r="F174" s="117" t="s">
        <v>18</v>
      </c>
      <c r="G174" s="118">
        <v>-1268646020</v>
      </c>
      <c r="H174" s="119">
        <v>0</v>
      </c>
      <c r="I174" s="119">
        <v>-1268646020</v>
      </c>
      <c r="J174" s="145" t="s">
        <v>70</v>
      </c>
      <c r="K174" s="121" t="s">
        <v>441</v>
      </c>
      <c r="L174" s="4" t="s">
        <v>442</v>
      </c>
      <c r="M174" s="4"/>
    </row>
    <row r="175" spans="1:13">
      <c r="A175" s="113" t="s">
        <v>452</v>
      </c>
      <c r="B175" s="114" t="s">
        <v>453</v>
      </c>
      <c r="C175" s="115" t="s">
        <v>438</v>
      </c>
      <c r="D175" s="116" t="s">
        <v>439</v>
      </c>
      <c r="E175" s="117" t="s">
        <v>454</v>
      </c>
      <c r="F175" s="117" t="s">
        <v>18</v>
      </c>
      <c r="G175" s="118">
        <v>-77363807530</v>
      </c>
      <c r="H175" s="119">
        <v>0</v>
      </c>
      <c r="I175" s="119">
        <v>-77363807530</v>
      </c>
      <c r="J175" s="145" t="s">
        <v>70</v>
      </c>
      <c r="K175" s="121" t="s">
        <v>441</v>
      </c>
      <c r="L175" s="4" t="s">
        <v>442</v>
      </c>
      <c r="M175" s="4"/>
    </row>
    <row r="176" spans="1:13">
      <c r="A176" s="113" t="s">
        <v>455</v>
      </c>
      <c r="B176" s="114" t="s">
        <v>456</v>
      </c>
      <c r="C176" s="115" t="s">
        <v>438</v>
      </c>
      <c r="D176" s="116" t="s">
        <v>439</v>
      </c>
      <c r="E176" s="117" t="s">
        <v>457</v>
      </c>
      <c r="F176" s="117" t="s">
        <v>18</v>
      </c>
      <c r="G176" s="118">
        <v>-85624943567</v>
      </c>
      <c r="H176" s="119">
        <v>0</v>
      </c>
      <c r="I176" s="119">
        <v>-85624943567</v>
      </c>
      <c r="J176" s="145" t="s">
        <v>70</v>
      </c>
      <c r="K176" s="121" t="s">
        <v>441</v>
      </c>
      <c r="L176" s="4" t="s">
        <v>442</v>
      </c>
      <c r="M176" s="4"/>
    </row>
    <row r="177" spans="1:13">
      <c r="A177" s="113" t="s">
        <v>458</v>
      </c>
      <c r="B177" s="114" t="s">
        <v>459</v>
      </c>
      <c r="C177" s="115" t="s">
        <v>438</v>
      </c>
      <c r="D177" s="116" t="s">
        <v>439</v>
      </c>
      <c r="E177" s="117" t="s">
        <v>460</v>
      </c>
      <c r="F177" s="117" t="s">
        <v>18</v>
      </c>
      <c r="G177" s="118">
        <v>-35101356862430</v>
      </c>
      <c r="H177" s="119">
        <v>0</v>
      </c>
      <c r="I177" s="119">
        <v>-35101356862430</v>
      </c>
      <c r="J177" s="145" t="s">
        <v>70</v>
      </c>
      <c r="K177" s="121" t="s">
        <v>441</v>
      </c>
      <c r="L177" s="4" t="s">
        <v>442</v>
      </c>
      <c r="M177" s="4"/>
    </row>
    <row r="178" spans="1:13">
      <c r="A178" s="113" t="s">
        <v>461</v>
      </c>
      <c r="B178" s="114" t="s">
        <v>462</v>
      </c>
      <c r="C178" s="115" t="s">
        <v>438</v>
      </c>
      <c r="D178" s="116" t="s">
        <v>439</v>
      </c>
      <c r="E178" s="117" t="s">
        <v>463</v>
      </c>
      <c r="F178" s="117" t="s">
        <v>18</v>
      </c>
      <c r="G178" s="118">
        <v>0</v>
      </c>
      <c r="H178" s="119">
        <v>0</v>
      </c>
      <c r="I178" s="119">
        <v>0</v>
      </c>
      <c r="J178" s="4" t="s">
        <v>19</v>
      </c>
      <c r="K178" s="121" t="s">
        <v>441</v>
      </c>
      <c r="L178" s="4"/>
      <c r="M178" s="122" t="s">
        <v>23</v>
      </c>
    </row>
    <row r="179" spans="1:13">
      <c r="A179" s="113" t="s">
        <v>464</v>
      </c>
      <c r="B179" s="114" t="s">
        <v>465</v>
      </c>
      <c r="C179" s="115" t="s">
        <v>438</v>
      </c>
      <c r="D179" s="116" t="s">
        <v>439</v>
      </c>
      <c r="E179" s="117" t="s">
        <v>466</v>
      </c>
      <c r="F179" s="117" t="s">
        <v>18</v>
      </c>
      <c r="G179" s="118">
        <v>-1447307938</v>
      </c>
      <c r="H179" s="119">
        <v>0</v>
      </c>
      <c r="I179" s="119">
        <v>-1447307938</v>
      </c>
      <c r="J179" s="145" t="s">
        <v>70</v>
      </c>
      <c r="K179" s="121" t="s">
        <v>441</v>
      </c>
      <c r="L179" s="4" t="s">
        <v>442</v>
      </c>
      <c r="M179" s="4"/>
    </row>
    <row r="180" spans="1:13">
      <c r="A180" s="113" t="s">
        <v>467</v>
      </c>
      <c r="B180" s="114" t="s">
        <v>459</v>
      </c>
      <c r="C180" s="115" t="s">
        <v>438</v>
      </c>
      <c r="D180" s="116" t="s">
        <v>439</v>
      </c>
      <c r="E180" s="117" t="s">
        <v>468</v>
      </c>
      <c r="F180" s="117" t="s">
        <v>18</v>
      </c>
      <c r="G180" s="118">
        <v>-65535940620</v>
      </c>
      <c r="H180" s="119">
        <v>0</v>
      </c>
      <c r="I180" s="119">
        <v>-65535940620</v>
      </c>
      <c r="J180" s="145" t="s">
        <v>70</v>
      </c>
      <c r="K180" s="121" t="s">
        <v>441</v>
      </c>
      <c r="L180" s="4" t="s">
        <v>442</v>
      </c>
      <c r="M180" s="4"/>
    </row>
    <row r="181" spans="1:13">
      <c r="A181" s="113" t="s">
        <v>469</v>
      </c>
      <c r="B181" s="114" t="s">
        <v>66</v>
      </c>
      <c r="C181" s="115" t="s">
        <v>438</v>
      </c>
      <c r="D181" s="116" t="s">
        <v>439</v>
      </c>
      <c r="E181" s="117" t="s">
        <v>440</v>
      </c>
      <c r="F181" s="117" t="s">
        <v>18</v>
      </c>
      <c r="G181" s="118">
        <v>-128864224804</v>
      </c>
      <c r="H181" s="119">
        <v>0</v>
      </c>
      <c r="I181" s="119">
        <v>-128864224804</v>
      </c>
      <c r="J181" s="145" t="s">
        <v>70</v>
      </c>
      <c r="K181" s="121" t="s">
        <v>441</v>
      </c>
      <c r="L181" s="4" t="s">
        <v>442</v>
      </c>
      <c r="M181" s="4"/>
    </row>
    <row r="182" spans="1:13">
      <c r="A182" s="113" t="s">
        <v>470</v>
      </c>
      <c r="B182" s="114" t="s">
        <v>471</v>
      </c>
      <c r="C182" s="115" t="s">
        <v>438</v>
      </c>
      <c r="D182" s="116" t="s">
        <v>439</v>
      </c>
      <c r="E182" s="117" t="s">
        <v>444</v>
      </c>
      <c r="F182" s="117" t="s">
        <v>18</v>
      </c>
      <c r="G182" s="118">
        <v>-334440499602</v>
      </c>
      <c r="H182" s="119">
        <v>0</v>
      </c>
      <c r="I182" s="119">
        <v>-334440499602</v>
      </c>
      <c r="J182" s="145" t="s">
        <v>70</v>
      </c>
      <c r="K182" s="121" t="s">
        <v>441</v>
      </c>
      <c r="L182" s="4" t="s">
        <v>442</v>
      </c>
      <c r="M182" s="4"/>
    </row>
    <row r="183" spans="1:13">
      <c r="A183" s="113" t="s">
        <v>472</v>
      </c>
      <c r="B183" s="114" t="s">
        <v>473</v>
      </c>
      <c r="C183" s="115" t="s">
        <v>438</v>
      </c>
      <c r="D183" s="116" t="s">
        <v>439</v>
      </c>
      <c r="E183" s="117" t="s">
        <v>447</v>
      </c>
      <c r="F183" s="117" t="s">
        <v>18</v>
      </c>
      <c r="G183" s="118">
        <v>-2269881433</v>
      </c>
      <c r="H183" s="119">
        <v>0</v>
      </c>
      <c r="I183" s="119">
        <v>-2269881433</v>
      </c>
      <c r="J183" s="145" t="s">
        <v>70</v>
      </c>
      <c r="K183" s="121" t="s">
        <v>441</v>
      </c>
      <c r="L183" s="4" t="s">
        <v>442</v>
      </c>
      <c r="M183" s="4"/>
    </row>
    <row r="184" spans="1:13">
      <c r="A184" s="113" t="s">
        <v>474</v>
      </c>
      <c r="B184" s="114" t="s">
        <v>66</v>
      </c>
      <c r="C184" s="115" t="s">
        <v>438</v>
      </c>
      <c r="D184" s="116" t="s">
        <v>439</v>
      </c>
      <c r="E184" s="117" t="s">
        <v>449</v>
      </c>
      <c r="F184" s="117" t="s">
        <v>18</v>
      </c>
      <c r="G184" s="118">
        <v>-951747334</v>
      </c>
      <c r="H184" s="119">
        <v>0</v>
      </c>
      <c r="I184" s="119">
        <v>-951747334</v>
      </c>
      <c r="J184" s="145" t="s">
        <v>70</v>
      </c>
      <c r="K184" s="121" t="s">
        <v>441</v>
      </c>
      <c r="L184" s="4" t="s">
        <v>442</v>
      </c>
      <c r="M184" s="4"/>
    </row>
    <row r="185" spans="1:13">
      <c r="A185" s="113" t="s">
        <v>475</v>
      </c>
      <c r="B185" s="114" t="s">
        <v>476</v>
      </c>
      <c r="C185" s="115" t="s">
        <v>438</v>
      </c>
      <c r="D185" s="116" t="s">
        <v>439</v>
      </c>
      <c r="E185" s="117" t="s">
        <v>451</v>
      </c>
      <c r="F185" s="117" t="s">
        <v>18</v>
      </c>
      <c r="G185" s="118">
        <v>0</v>
      </c>
      <c r="H185" s="119">
        <v>0</v>
      </c>
      <c r="I185" s="119">
        <v>0</v>
      </c>
      <c r="J185" s="4" t="s">
        <v>19</v>
      </c>
      <c r="K185" s="121" t="s">
        <v>441</v>
      </c>
      <c r="L185" s="4"/>
      <c r="M185" s="122" t="s">
        <v>23</v>
      </c>
    </row>
    <row r="186" spans="1:13">
      <c r="A186" s="113" t="s">
        <v>477</v>
      </c>
      <c r="B186" s="114" t="s">
        <v>473</v>
      </c>
      <c r="C186" s="115" t="s">
        <v>438</v>
      </c>
      <c r="D186" s="116" t="s">
        <v>439</v>
      </c>
      <c r="E186" s="117" t="s">
        <v>454</v>
      </c>
      <c r="F186" s="117" t="s">
        <v>18</v>
      </c>
      <c r="G186" s="118">
        <v>0</v>
      </c>
      <c r="H186" s="119">
        <v>0</v>
      </c>
      <c r="I186" s="119">
        <v>0</v>
      </c>
      <c r="J186" s="4" t="s">
        <v>19</v>
      </c>
      <c r="K186" s="121" t="s">
        <v>441</v>
      </c>
      <c r="L186" s="4"/>
      <c r="M186" s="122" t="s">
        <v>23</v>
      </c>
    </row>
    <row r="187" spans="1:13">
      <c r="A187" s="113" t="s">
        <v>478</v>
      </c>
      <c r="B187" s="114" t="s">
        <v>479</v>
      </c>
      <c r="C187" s="115" t="s">
        <v>438</v>
      </c>
      <c r="D187" s="116" t="s">
        <v>439</v>
      </c>
      <c r="E187" s="117" t="s">
        <v>480</v>
      </c>
      <c r="F187" s="117" t="s">
        <v>481</v>
      </c>
      <c r="G187" s="118">
        <v>-284735524</v>
      </c>
      <c r="H187" s="119">
        <v>0</v>
      </c>
      <c r="I187" s="119">
        <v>-284735524</v>
      </c>
      <c r="J187" s="145" t="s">
        <v>70</v>
      </c>
      <c r="K187" s="121" t="s">
        <v>441</v>
      </c>
      <c r="L187" s="4" t="s">
        <v>442</v>
      </c>
      <c r="M187" s="4"/>
    </row>
    <row r="188" spans="1:13">
      <c r="A188" s="113" t="s">
        <v>482</v>
      </c>
      <c r="B188" s="114" t="s">
        <v>483</v>
      </c>
      <c r="C188" s="115" t="s">
        <v>438</v>
      </c>
      <c r="D188" s="116" t="s">
        <v>439</v>
      </c>
      <c r="E188" s="117" t="s">
        <v>480</v>
      </c>
      <c r="F188" s="117" t="s">
        <v>481</v>
      </c>
      <c r="G188" s="118">
        <v>0</v>
      </c>
      <c r="H188" s="119">
        <v>0</v>
      </c>
      <c r="I188" s="119">
        <v>0</v>
      </c>
      <c r="J188" s="4" t="s">
        <v>19</v>
      </c>
      <c r="K188" s="121" t="s">
        <v>441</v>
      </c>
      <c r="L188" s="4"/>
      <c r="M188" s="122" t="s">
        <v>23</v>
      </c>
    </row>
    <row r="189" spans="1:13">
      <c r="A189" s="113" t="s">
        <v>484</v>
      </c>
      <c r="B189" s="114" t="s">
        <v>485</v>
      </c>
      <c r="C189" s="115" t="s">
        <v>438</v>
      </c>
      <c r="D189" s="116" t="s">
        <v>439</v>
      </c>
      <c r="E189" s="117" t="s">
        <v>480</v>
      </c>
      <c r="F189" s="117" t="s">
        <v>481</v>
      </c>
      <c r="G189" s="118">
        <v>-49663257391</v>
      </c>
      <c r="H189" s="119">
        <v>0</v>
      </c>
      <c r="I189" s="119">
        <v>-49663257391</v>
      </c>
      <c r="J189" s="145" t="s">
        <v>70</v>
      </c>
      <c r="K189" s="121" t="s">
        <v>441</v>
      </c>
      <c r="L189" s="4" t="s">
        <v>442</v>
      </c>
      <c r="M189" s="4"/>
    </row>
    <row r="190" spans="1:13">
      <c r="A190" s="113" t="s">
        <v>486</v>
      </c>
      <c r="B190" s="114" t="s">
        <v>487</v>
      </c>
      <c r="C190" s="115" t="s">
        <v>438</v>
      </c>
      <c r="D190" s="116" t="s">
        <v>439</v>
      </c>
      <c r="E190" s="117" t="s">
        <v>480</v>
      </c>
      <c r="F190" s="117" t="s">
        <v>481</v>
      </c>
      <c r="G190" s="118">
        <v>-17609219798</v>
      </c>
      <c r="H190" s="119">
        <v>0</v>
      </c>
      <c r="I190" s="119">
        <v>-17609219798</v>
      </c>
      <c r="J190" s="145" t="s">
        <v>70</v>
      </c>
      <c r="K190" s="121" t="s">
        <v>441</v>
      </c>
      <c r="L190" s="4" t="s">
        <v>442</v>
      </c>
      <c r="M190" s="4"/>
    </row>
    <row r="191" spans="1:13">
      <c r="A191" s="113" t="s">
        <v>488</v>
      </c>
      <c r="B191" s="114" t="s">
        <v>489</v>
      </c>
      <c r="C191" s="115" t="s">
        <v>438</v>
      </c>
      <c r="D191" s="116" t="s">
        <v>439</v>
      </c>
      <c r="E191" s="117" t="s">
        <v>490</v>
      </c>
      <c r="F191" s="117" t="s">
        <v>481</v>
      </c>
      <c r="G191" s="118">
        <v>-45213214</v>
      </c>
      <c r="H191" s="119">
        <v>0</v>
      </c>
      <c r="I191" s="119">
        <v>-45213214</v>
      </c>
      <c r="J191" s="145" t="s">
        <v>70</v>
      </c>
      <c r="K191" s="121" t="s">
        <v>441</v>
      </c>
      <c r="L191" s="4" t="s">
        <v>442</v>
      </c>
      <c r="M191" s="4"/>
    </row>
    <row r="192" spans="1:13">
      <c r="A192" s="113" t="s">
        <v>491</v>
      </c>
      <c r="B192" s="114" t="s">
        <v>485</v>
      </c>
      <c r="C192" s="115" t="s">
        <v>438</v>
      </c>
      <c r="D192" s="116" t="s">
        <v>439</v>
      </c>
      <c r="E192" s="117" t="s">
        <v>490</v>
      </c>
      <c r="F192" s="117" t="s">
        <v>481</v>
      </c>
      <c r="G192" s="118">
        <v>-16740</v>
      </c>
      <c r="H192" s="119">
        <v>0</v>
      </c>
      <c r="I192" s="119">
        <v>-16740</v>
      </c>
      <c r="J192" s="145" t="s">
        <v>70</v>
      </c>
      <c r="K192" s="121" t="s">
        <v>441</v>
      </c>
      <c r="L192" s="4" t="s">
        <v>442</v>
      </c>
      <c r="M192" s="4"/>
    </row>
    <row r="193" spans="1:13">
      <c r="A193" s="113" t="s">
        <v>492</v>
      </c>
      <c r="B193" s="114" t="s">
        <v>487</v>
      </c>
      <c r="C193" s="115" t="s">
        <v>438</v>
      </c>
      <c r="D193" s="116" t="s">
        <v>439</v>
      </c>
      <c r="E193" s="117" t="s">
        <v>490</v>
      </c>
      <c r="F193" s="117" t="s">
        <v>18</v>
      </c>
      <c r="G193" s="118">
        <v>0</v>
      </c>
      <c r="H193" s="119">
        <v>0</v>
      </c>
      <c r="I193" s="119">
        <v>0</v>
      </c>
      <c r="J193" s="4" t="s">
        <v>19</v>
      </c>
      <c r="K193" s="121" t="s">
        <v>441</v>
      </c>
      <c r="L193" s="4"/>
      <c r="M193" s="122" t="s">
        <v>23</v>
      </c>
    </row>
    <row r="194" spans="1:13">
      <c r="A194" s="113" t="s">
        <v>493</v>
      </c>
      <c r="B194" s="114" t="s">
        <v>494</v>
      </c>
      <c r="C194" s="115" t="s">
        <v>495</v>
      </c>
      <c r="D194" s="116" t="s">
        <v>496</v>
      </c>
      <c r="E194" s="117" t="s">
        <v>18</v>
      </c>
      <c r="F194" s="117" t="s">
        <v>18</v>
      </c>
      <c r="G194" s="118">
        <v>-10023371444450</v>
      </c>
      <c r="H194" s="119">
        <v>0</v>
      </c>
      <c r="I194" s="119">
        <v>-10023371444450</v>
      </c>
      <c r="J194" s="145" t="s">
        <v>70</v>
      </c>
      <c r="K194" s="121" t="s">
        <v>441</v>
      </c>
      <c r="L194" s="4" t="s">
        <v>442</v>
      </c>
      <c r="M194" s="4"/>
    </row>
    <row r="195" spans="1:13">
      <c r="A195" s="113" t="s">
        <v>497</v>
      </c>
      <c r="B195" s="114" t="s">
        <v>498</v>
      </c>
      <c r="C195" s="115" t="s">
        <v>495</v>
      </c>
      <c r="D195" s="116" t="s">
        <v>496</v>
      </c>
      <c r="E195" s="117" t="s">
        <v>18</v>
      </c>
      <c r="F195" s="117" t="s">
        <v>18</v>
      </c>
      <c r="G195" s="118">
        <v>0</v>
      </c>
      <c r="H195" s="119">
        <v>0</v>
      </c>
      <c r="I195" s="119">
        <v>0</v>
      </c>
      <c r="J195" s="4" t="s">
        <v>19</v>
      </c>
      <c r="K195" s="121" t="s">
        <v>441</v>
      </c>
      <c r="L195" s="4"/>
      <c r="M195" s="122" t="s">
        <v>23</v>
      </c>
    </row>
    <row r="196" spans="1:13">
      <c r="A196" s="113" t="s">
        <v>499</v>
      </c>
      <c r="B196" s="114" t="s">
        <v>500</v>
      </c>
      <c r="C196" s="115" t="s">
        <v>495</v>
      </c>
      <c r="D196" s="116" t="s">
        <v>501</v>
      </c>
      <c r="E196" s="117" t="s">
        <v>502</v>
      </c>
      <c r="F196" s="117" t="s">
        <v>18</v>
      </c>
      <c r="G196" s="118">
        <v>0</v>
      </c>
      <c r="H196" s="119">
        <v>0</v>
      </c>
      <c r="I196" s="119">
        <v>0</v>
      </c>
      <c r="J196" s="4" t="s">
        <v>19</v>
      </c>
      <c r="K196" s="121" t="s">
        <v>441</v>
      </c>
      <c r="L196" s="4"/>
      <c r="M196" s="122" t="s">
        <v>23</v>
      </c>
    </row>
    <row r="197" spans="1:13">
      <c r="A197" s="113" t="s">
        <v>503</v>
      </c>
      <c r="B197" s="114" t="s">
        <v>504</v>
      </c>
      <c r="C197" s="115" t="s">
        <v>495</v>
      </c>
      <c r="D197" s="116" t="s">
        <v>501</v>
      </c>
      <c r="E197" s="117" t="s">
        <v>505</v>
      </c>
      <c r="F197" s="117" t="s">
        <v>18</v>
      </c>
      <c r="G197" s="118">
        <v>-361725000000</v>
      </c>
      <c r="H197" s="119">
        <v>0</v>
      </c>
      <c r="I197" s="119">
        <v>-361725000000</v>
      </c>
      <c r="J197" s="145" t="s">
        <v>70</v>
      </c>
      <c r="K197" s="121" t="s">
        <v>441</v>
      </c>
      <c r="L197" s="4" t="s">
        <v>442</v>
      </c>
      <c r="M197" s="4"/>
    </row>
    <row r="198" spans="1:13">
      <c r="A198" s="113" t="s">
        <v>506</v>
      </c>
      <c r="B198" s="114" t="s">
        <v>500</v>
      </c>
      <c r="C198" s="115" t="s">
        <v>495</v>
      </c>
      <c r="D198" s="116" t="s">
        <v>501</v>
      </c>
      <c r="E198" s="117" t="s">
        <v>505</v>
      </c>
      <c r="F198" s="117" t="s">
        <v>18</v>
      </c>
      <c r="G198" s="118">
        <v>0</v>
      </c>
      <c r="H198" s="119">
        <v>0</v>
      </c>
      <c r="I198" s="119">
        <v>0</v>
      </c>
      <c r="J198" s="4" t="s">
        <v>19</v>
      </c>
      <c r="K198" s="121" t="s">
        <v>441</v>
      </c>
      <c r="L198" s="4"/>
      <c r="M198" s="122" t="s">
        <v>23</v>
      </c>
    </row>
    <row r="199" spans="1:13">
      <c r="A199" s="113" t="s">
        <v>507</v>
      </c>
      <c r="B199" s="114" t="s">
        <v>508</v>
      </c>
      <c r="C199" s="115" t="s">
        <v>509</v>
      </c>
      <c r="D199" s="127" t="s">
        <v>510</v>
      </c>
      <c r="E199" s="128" t="s">
        <v>511</v>
      </c>
      <c r="F199" s="128" t="s">
        <v>512</v>
      </c>
      <c r="G199" s="118">
        <v>0</v>
      </c>
      <c r="H199" s="119">
        <v>0</v>
      </c>
      <c r="I199" s="119">
        <v>0</v>
      </c>
      <c r="J199" s="4" t="s">
        <v>19</v>
      </c>
      <c r="K199" s="121" t="s">
        <v>513</v>
      </c>
      <c r="L199" s="4"/>
      <c r="M199" s="122" t="s">
        <v>23</v>
      </c>
    </row>
    <row r="200" spans="1:13">
      <c r="A200" s="113" t="s">
        <v>514</v>
      </c>
      <c r="B200" s="114" t="s">
        <v>515</v>
      </c>
      <c r="C200" s="115" t="s">
        <v>509</v>
      </c>
      <c r="D200" s="127" t="s">
        <v>510</v>
      </c>
      <c r="E200" s="128" t="s">
        <v>511</v>
      </c>
      <c r="F200" s="128" t="s">
        <v>516</v>
      </c>
      <c r="G200" s="118">
        <v>-30111520255</v>
      </c>
      <c r="H200" s="119">
        <v>0</v>
      </c>
      <c r="I200" s="119">
        <v>-30111520255</v>
      </c>
      <c r="J200" s="4" t="s">
        <v>19</v>
      </c>
      <c r="K200" s="121" t="s">
        <v>513</v>
      </c>
      <c r="L200" s="4"/>
      <c r="M200" s="4"/>
    </row>
    <row r="201" spans="1:13">
      <c r="A201" s="113" t="s">
        <v>517</v>
      </c>
      <c r="B201" s="114" t="s">
        <v>518</v>
      </c>
      <c r="C201" s="115" t="s">
        <v>509</v>
      </c>
      <c r="D201" s="127" t="s">
        <v>510</v>
      </c>
      <c r="E201" s="128"/>
      <c r="F201" s="128" t="s">
        <v>512</v>
      </c>
      <c r="G201" s="118">
        <v>0</v>
      </c>
      <c r="H201" s="119">
        <v>0</v>
      </c>
      <c r="I201" s="119">
        <v>0</v>
      </c>
      <c r="J201" s="4" t="s">
        <v>19</v>
      </c>
      <c r="K201" s="121" t="s">
        <v>513</v>
      </c>
      <c r="L201" s="4"/>
      <c r="M201" s="122" t="s">
        <v>23</v>
      </c>
    </row>
    <row r="202" spans="1:13">
      <c r="A202" s="113" t="s">
        <v>519</v>
      </c>
      <c r="B202" s="114" t="s">
        <v>520</v>
      </c>
      <c r="C202" s="115" t="s">
        <v>299</v>
      </c>
      <c r="D202" s="127" t="s">
        <v>510</v>
      </c>
      <c r="E202" s="128" t="s">
        <v>511</v>
      </c>
      <c r="F202" s="128" t="s">
        <v>521</v>
      </c>
      <c r="G202" s="118">
        <v>-2168164929</v>
      </c>
      <c r="H202" s="119">
        <v>0</v>
      </c>
      <c r="I202" s="119">
        <v>-2168164929</v>
      </c>
      <c r="J202" s="4" t="s">
        <v>19</v>
      </c>
      <c r="K202" s="121" t="s">
        <v>303</v>
      </c>
      <c r="L202" s="4"/>
      <c r="M202" s="4"/>
    </row>
    <row r="203" spans="1:13">
      <c r="A203" s="113" t="s">
        <v>522</v>
      </c>
      <c r="B203" s="114" t="s">
        <v>523</v>
      </c>
      <c r="C203" s="115" t="s">
        <v>299</v>
      </c>
      <c r="D203" s="127" t="s">
        <v>510</v>
      </c>
      <c r="E203" s="128" t="s">
        <v>511</v>
      </c>
      <c r="F203" s="128" t="s">
        <v>524</v>
      </c>
      <c r="G203" s="118">
        <v>-4693595887</v>
      </c>
      <c r="H203" s="119">
        <v>0</v>
      </c>
      <c r="I203" s="119">
        <v>-4693595887</v>
      </c>
      <c r="J203" s="4" t="s">
        <v>19</v>
      </c>
      <c r="K203" s="121" t="s">
        <v>303</v>
      </c>
      <c r="L203" s="4"/>
      <c r="M203" s="4"/>
    </row>
    <row r="204" spans="1:13">
      <c r="A204" s="113" t="s">
        <v>525</v>
      </c>
      <c r="B204" s="114" t="s">
        <v>526</v>
      </c>
      <c r="C204" s="115" t="s">
        <v>299</v>
      </c>
      <c r="D204" s="116" t="s">
        <v>527</v>
      </c>
      <c r="E204" s="117" t="s">
        <v>528</v>
      </c>
      <c r="F204" s="117" t="s">
        <v>18</v>
      </c>
      <c r="G204" s="118">
        <v>0</v>
      </c>
      <c r="H204" s="119">
        <v>0</v>
      </c>
      <c r="I204" s="119">
        <v>0</v>
      </c>
      <c r="J204" s="4" t="s">
        <v>19</v>
      </c>
      <c r="K204" s="121" t="s">
        <v>303</v>
      </c>
      <c r="L204" s="4"/>
      <c r="M204" s="122" t="s">
        <v>23</v>
      </c>
    </row>
    <row r="205" spans="1:13">
      <c r="A205" s="113" t="s">
        <v>529</v>
      </c>
      <c r="B205" s="114" t="s">
        <v>530</v>
      </c>
      <c r="C205" s="115" t="s">
        <v>299</v>
      </c>
      <c r="D205" s="127" t="s">
        <v>510</v>
      </c>
      <c r="E205" s="128" t="s">
        <v>511</v>
      </c>
      <c r="F205" s="128" t="s">
        <v>531</v>
      </c>
      <c r="G205" s="118">
        <v>-2919988957</v>
      </c>
      <c r="H205" s="119">
        <v>0</v>
      </c>
      <c r="I205" s="119">
        <v>-2919988957</v>
      </c>
      <c r="J205" s="4" t="s">
        <v>19</v>
      </c>
      <c r="K205" s="121" t="s">
        <v>303</v>
      </c>
      <c r="L205" s="4"/>
      <c r="M205" s="4"/>
    </row>
    <row r="206" spans="1:13">
      <c r="A206" s="113" t="s">
        <v>532</v>
      </c>
      <c r="B206" s="114" t="s">
        <v>533</v>
      </c>
      <c r="C206" s="115" t="s">
        <v>509</v>
      </c>
      <c r="D206" s="127" t="s">
        <v>510</v>
      </c>
      <c r="E206" s="128" t="s">
        <v>511</v>
      </c>
      <c r="F206" s="128" t="s">
        <v>512</v>
      </c>
      <c r="G206" s="118">
        <v>-82767568</v>
      </c>
      <c r="H206" s="119">
        <v>82767568</v>
      </c>
      <c r="I206" s="119">
        <v>0</v>
      </c>
      <c r="J206" s="4" t="s">
        <v>19</v>
      </c>
      <c r="K206" s="121" t="s">
        <v>303</v>
      </c>
      <c r="L206" s="4"/>
      <c r="M206" s="4"/>
    </row>
    <row r="207" spans="1:13">
      <c r="A207" s="113" t="s">
        <v>534</v>
      </c>
      <c r="B207" s="114" t="s">
        <v>535</v>
      </c>
      <c r="C207" s="115" t="s">
        <v>509</v>
      </c>
      <c r="D207" s="127" t="s">
        <v>510</v>
      </c>
      <c r="E207" s="128" t="s">
        <v>511</v>
      </c>
      <c r="F207" s="128" t="s">
        <v>512</v>
      </c>
      <c r="G207" s="118">
        <v>-638445434</v>
      </c>
      <c r="H207" s="119">
        <v>0</v>
      </c>
      <c r="I207" s="119">
        <v>-638445434</v>
      </c>
      <c r="J207" s="4" t="s">
        <v>19</v>
      </c>
      <c r="K207" s="121" t="s">
        <v>513</v>
      </c>
      <c r="L207" s="4"/>
      <c r="M207" s="4"/>
    </row>
    <row r="208" spans="1:13">
      <c r="A208" s="113" t="s">
        <v>536</v>
      </c>
      <c r="B208" s="114" t="s">
        <v>537</v>
      </c>
      <c r="C208" s="115" t="s">
        <v>509</v>
      </c>
      <c r="D208" s="127" t="s">
        <v>510</v>
      </c>
      <c r="E208" s="128" t="s">
        <v>511</v>
      </c>
      <c r="F208" s="128" t="s">
        <v>512</v>
      </c>
      <c r="G208" s="118">
        <v>-2194465</v>
      </c>
      <c r="H208" s="119">
        <v>0</v>
      </c>
      <c r="I208" s="119">
        <v>-2194465</v>
      </c>
      <c r="J208" s="4" t="s">
        <v>19</v>
      </c>
      <c r="K208" s="121" t="s">
        <v>513</v>
      </c>
      <c r="L208" s="4"/>
      <c r="M208" s="4"/>
    </row>
    <row r="209" spans="1:13">
      <c r="A209" s="113" t="s">
        <v>538</v>
      </c>
      <c r="B209" s="114" t="s">
        <v>539</v>
      </c>
      <c r="C209" s="115" t="s">
        <v>509</v>
      </c>
      <c r="D209" s="127" t="s">
        <v>510</v>
      </c>
      <c r="E209" s="128" t="s">
        <v>511</v>
      </c>
      <c r="F209" s="128" t="s">
        <v>512</v>
      </c>
      <c r="G209" s="118">
        <v>-6185360</v>
      </c>
      <c r="H209" s="119">
        <v>0</v>
      </c>
      <c r="I209" s="119">
        <v>-6185360</v>
      </c>
      <c r="J209" s="4" t="s">
        <v>19</v>
      </c>
      <c r="K209" s="121" t="s">
        <v>513</v>
      </c>
      <c r="L209" s="4"/>
      <c r="M209" s="4"/>
    </row>
    <row r="210" spans="1:13">
      <c r="A210" s="113" t="s">
        <v>540</v>
      </c>
      <c r="B210" s="114" t="s">
        <v>541</v>
      </c>
      <c r="C210" s="115" t="s">
        <v>509</v>
      </c>
      <c r="D210" s="127" t="s">
        <v>510</v>
      </c>
      <c r="E210" s="128" t="s">
        <v>511</v>
      </c>
      <c r="F210" s="128" t="s">
        <v>512</v>
      </c>
      <c r="G210" s="118">
        <v>-60059355814</v>
      </c>
      <c r="H210" s="119">
        <v>6600877625</v>
      </c>
      <c r="I210" s="119">
        <v>-53458478189</v>
      </c>
      <c r="J210" s="145" t="s">
        <v>70</v>
      </c>
      <c r="K210" s="121" t="s">
        <v>513</v>
      </c>
      <c r="L210" s="4"/>
      <c r="M210" s="4"/>
    </row>
    <row r="211" spans="1:13">
      <c r="A211" s="113" t="s">
        <v>542</v>
      </c>
      <c r="B211" s="114" t="s">
        <v>543</v>
      </c>
      <c r="C211" s="115" t="s">
        <v>509</v>
      </c>
      <c r="D211" s="127" t="s">
        <v>510</v>
      </c>
      <c r="E211" s="128" t="s">
        <v>511</v>
      </c>
      <c r="F211" s="128" t="s">
        <v>544</v>
      </c>
      <c r="G211" s="118">
        <v>-2060147787</v>
      </c>
      <c r="H211" s="119">
        <v>0</v>
      </c>
      <c r="I211" s="119">
        <v>-2060147787</v>
      </c>
      <c r="J211" s="4" t="s">
        <v>19</v>
      </c>
      <c r="K211" s="121" t="s">
        <v>545</v>
      </c>
      <c r="L211" s="4"/>
      <c r="M211" s="4"/>
    </row>
    <row r="212" spans="1:13">
      <c r="A212" s="113" t="s">
        <v>546</v>
      </c>
      <c r="B212" s="114" t="s">
        <v>547</v>
      </c>
      <c r="C212" s="115" t="s">
        <v>548</v>
      </c>
      <c r="D212" s="126" t="s">
        <v>510</v>
      </c>
      <c r="E212" s="128" t="s">
        <v>511</v>
      </c>
      <c r="F212" s="125" t="s">
        <v>549</v>
      </c>
      <c r="G212" s="118">
        <v>-1900000</v>
      </c>
      <c r="H212" s="119">
        <v>0</v>
      </c>
      <c r="I212" s="119">
        <v>-1900000</v>
      </c>
      <c r="J212" s="4" t="s">
        <v>19</v>
      </c>
      <c r="K212" s="121" t="s">
        <v>545</v>
      </c>
      <c r="L212" s="4"/>
      <c r="M212" s="4"/>
    </row>
    <row r="213" spans="1:13">
      <c r="A213" s="113" t="s">
        <v>550</v>
      </c>
      <c r="B213" s="114" t="s">
        <v>551</v>
      </c>
      <c r="C213" s="115" t="s">
        <v>509</v>
      </c>
      <c r="D213" s="116" t="s">
        <v>342</v>
      </c>
      <c r="E213" s="117" t="s">
        <v>18</v>
      </c>
      <c r="F213" s="117" t="s">
        <v>18</v>
      </c>
      <c r="G213" s="118">
        <v>0</v>
      </c>
      <c r="H213" s="119">
        <v>0</v>
      </c>
      <c r="I213" s="119">
        <v>0</v>
      </c>
      <c r="J213" s="4" t="s">
        <v>19</v>
      </c>
      <c r="K213" s="121" t="s">
        <v>545</v>
      </c>
      <c r="L213" s="4"/>
      <c r="M213" s="122" t="s">
        <v>23</v>
      </c>
    </row>
    <row r="214" spans="1:13">
      <c r="A214" s="113" t="s">
        <v>552</v>
      </c>
      <c r="B214" s="114" t="s">
        <v>553</v>
      </c>
      <c r="C214" s="115" t="s">
        <v>509</v>
      </c>
      <c r="D214" s="116" t="s">
        <v>342</v>
      </c>
      <c r="E214" s="117" t="s">
        <v>18</v>
      </c>
      <c r="F214" s="117" t="s">
        <v>18</v>
      </c>
      <c r="G214" s="118">
        <v>0</v>
      </c>
      <c r="H214" s="119">
        <v>0</v>
      </c>
      <c r="I214" s="119">
        <v>0</v>
      </c>
      <c r="J214" s="4" t="s">
        <v>19</v>
      </c>
      <c r="K214" s="121" t="s">
        <v>545</v>
      </c>
      <c r="L214" s="4"/>
      <c r="M214" s="122" t="s">
        <v>23</v>
      </c>
    </row>
    <row r="215" spans="1:13">
      <c r="A215" s="113" t="s">
        <v>554</v>
      </c>
      <c r="B215" s="114" t="s">
        <v>555</v>
      </c>
      <c r="C215" s="115" t="s">
        <v>509</v>
      </c>
      <c r="D215" s="127" t="s">
        <v>510</v>
      </c>
      <c r="E215" s="128" t="s">
        <v>511</v>
      </c>
      <c r="F215" s="128" t="s">
        <v>512</v>
      </c>
      <c r="G215" s="118">
        <v>-64406298154</v>
      </c>
      <c r="H215" s="119">
        <v>0</v>
      </c>
      <c r="I215" s="119">
        <v>-64406298154</v>
      </c>
      <c r="J215" s="4" t="s">
        <v>19</v>
      </c>
      <c r="K215" s="121" t="s">
        <v>545</v>
      </c>
      <c r="L215" s="4"/>
      <c r="M215" s="4"/>
    </row>
    <row r="216" spans="1:13">
      <c r="A216" s="113" t="s">
        <v>556</v>
      </c>
      <c r="B216" s="114" t="s">
        <v>557</v>
      </c>
      <c r="C216" s="115" t="s">
        <v>395</v>
      </c>
      <c r="D216" s="116" t="s">
        <v>266</v>
      </c>
      <c r="E216" s="117" t="s">
        <v>18</v>
      </c>
      <c r="F216" s="117" t="s">
        <v>18</v>
      </c>
      <c r="G216" s="118">
        <v>-3479242658040</v>
      </c>
      <c r="H216" s="119">
        <v>0</v>
      </c>
      <c r="I216" s="119">
        <v>-3479242658040</v>
      </c>
      <c r="J216" s="4" t="s">
        <v>19</v>
      </c>
      <c r="K216" s="121" t="s">
        <v>558</v>
      </c>
      <c r="L216" s="4"/>
      <c r="M216" s="4"/>
    </row>
    <row r="217" spans="1:13">
      <c r="A217" s="113" t="s">
        <v>559</v>
      </c>
      <c r="B217" s="114" t="s">
        <v>560</v>
      </c>
      <c r="C217" s="115" t="s">
        <v>395</v>
      </c>
      <c r="D217" s="116" t="s">
        <v>266</v>
      </c>
      <c r="E217" s="117" t="s">
        <v>18</v>
      </c>
      <c r="F217" s="117" t="s">
        <v>18</v>
      </c>
      <c r="G217" s="118">
        <v>3479242658040</v>
      </c>
      <c r="H217" s="119">
        <v>0</v>
      </c>
      <c r="I217" s="119">
        <v>3479242658040</v>
      </c>
      <c r="J217" s="4" t="s">
        <v>19</v>
      </c>
      <c r="K217" s="121" t="s">
        <v>558</v>
      </c>
      <c r="L217" s="4"/>
      <c r="M217" s="4"/>
    </row>
    <row r="218" spans="1:13">
      <c r="A218" s="113" t="s">
        <v>561</v>
      </c>
      <c r="B218" s="114" t="s">
        <v>562</v>
      </c>
      <c r="C218" s="115" t="s">
        <v>395</v>
      </c>
      <c r="D218" s="116" t="s">
        <v>266</v>
      </c>
      <c r="E218" s="117" t="s">
        <v>18</v>
      </c>
      <c r="F218" s="117" t="s">
        <v>18</v>
      </c>
      <c r="G218" s="118">
        <v>0</v>
      </c>
      <c r="H218" s="119">
        <v>0</v>
      </c>
      <c r="I218" s="119">
        <v>0</v>
      </c>
      <c r="J218" s="4" t="s">
        <v>19</v>
      </c>
      <c r="K218" s="121" t="s">
        <v>558</v>
      </c>
      <c r="L218" s="4"/>
      <c r="M218" s="122" t="s">
        <v>23</v>
      </c>
    </row>
    <row r="219" spans="1:13">
      <c r="A219" s="113" t="s">
        <v>563</v>
      </c>
      <c r="B219" s="114" t="s">
        <v>564</v>
      </c>
      <c r="C219" s="115" t="s">
        <v>395</v>
      </c>
      <c r="D219" s="116" t="s">
        <v>266</v>
      </c>
      <c r="E219" s="117" t="s">
        <v>18</v>
      </c>
      <c r="F219" s="117" t="s">
        <v>18</v>
      </c>
      <c r="G219" s="118">
        <v>0</v>
      </c>
      <c r="H219" s="119">
        <v>0</v>
      </c>
      <c r="I219" s="119">
        <v>0</v>
      </c>
      <c r="J219" s="4" t="s">
        <v>19</v>
      </c>
      <c r="K219" s="121" t="s">
        <v>558</v>
      </c>
      <c r="L219" s="4"/>
      <c r="M219" s="122" t="s">
        <v>23</v>
      </c>
    </row>
    <row r="220" spans="1:13">
      <c r="A220" s="113" t="s">
        <v>565</v>
      </c>
      <c r="B220" s="114" t="s">
        <v>566</v>
      </c>
      <c r="C220" s="115" t="s">
        <v>567</v>
      </c>
      <c r="D220" s="126" t="s">
        <v>510</v>
      </c>
      <c r="E220" s="128" t="s">
        <v>511</v>
      </c>
      <c r="F220" s="125" t="s">
        <v>568</v>
      </c>
      <c r="G220" s="118">
        <v>-7439744423</v>
      </c>
      <c r="H220" s="119">
        <v>0</v>
      </c>
      <c r="I220" s="119">
        <v>-7439744423</v>
      </c>
      <c r="J220" s="4" t="s">
        <v>19</v>
      </c>
      <c r="K220" s="121" t="s">
        <v>569</v>
      </c>
      <c r="L220" s="4"/>
      <c r="M220" s="4"/>
    </row>
    <row r="221" spans="1:13">
      <c r="A221" s="113" t="s">
        <v>570</v>
      </c>
      <c r="B221" s="114" t="s">
        <v>571</v>
      </c>
      <c r="C221" s="115" t="s">
        <v>567</v>
      </c>
      <c r="D221" s="126" t="s">
        <v>510</v>
      </c>
      <c r="E221" s="128" t="s">
        <v>511</v>
      </c>
      <c r="F221" s="125" t="s">
        <v>568</v>
      </c>
      <c r="G221" s="118">
        <v>-3413392942</v>
      </c>
      <c r="H221" s="119">
        <v>0</v>
      </c>
      <c r="I221" s="119">
        <v>-3413392942</v>
      </c>
      <c r="J221" s="4" t="s">
        <v>19</v>
      </c>
      <c r="K221" s="121" t="s">
        <v>569</v>
      </c>
      <c r="L221" s="4"/>
      <c r="M221" s="4"/>
    </row>
    <row r="222" spans="1:13">
      <c r="A222" s="113" t="s">
        <v>572</v>
      </c>
      <c r="B222" s="114" t="s">
        <v>573</v>
      </c>
      <c r="C222" s="115" t="s">
        <v>548</v>
      </c>
      <c r="D222" s="127" t="s">
        <v>510</v>
      </c>
      <c r="E222" s="128" t="s">
        <v>511</v>
      </c>
      <c r="F222" s="128" t="s">
        <v>18</v>
      </c>
      <c r="G222" s="118">
        <v>0</v>
      </c>
      <c r="H222" s="119">
        <v>0</v>
      </c>
      <c r="I222" s="119">
        <v>0</v>
      </c>
      <c r="J222" s="4" t="s">
        <v>19</v>
      </c>
      <c r="K222" s="121" t="s">
        <v>569</v>
      </c>
      <c r="L222" s="4"/>
      <c r="M222" s="122" t="s">
        <v>23</v>
      </c>
    </row>
    <row r="223" spans="1:13">
      <c r="A223" s="113" t="s">
        <v>574</v>
      </c>
      <c r="B223" s="114" t="s">
        <v>575</v>
      </c>
      <c r="C223" s="115" t="s">
        <v>395</v>
      </c>
      <c r="D223" s="116" t="s">
        <v>576</v>
      </c>
      <c r="E223" s="117" t="s">
        <v>577</v>
      </c>
      <c r="F223" s="117" t="s">
        <v>18</v>
      </c>
      <c r="G223" s="118">
        <v>-20596815467</v>
      </c>
      <c r="H223" s="119">
        <v>0</v>
      </c>
      <c r="I223" s="119">
        <v>-20596815467</v>
      </c>
      <c r="J223" s="4" t="s">
        <v>19</v>
      </c>
      <c r="K223" s="121" t="s">
        <v>558</v>
      </c>
      <c r="L223" s="4"/>
      <c r="M223" s="4"/>
    </row>
    <row r="224" spans="1:13">
      <c r="A224" s="113" t="s">
        <v>578</v>
      </c>
      <c r="B224" s="114" t="s">
        <v>579</v>
      </c>
      <c r="C224" s="115" t="s">
        <v>395</v>
      </c>
      <c r="D224" s="116" t="s">
        <v>576</v>
      </c>
      <c r="E224" s="117" t="s">
        <v>580</v>
      </c>
      <c r="F224" s="117" t="s">
        <v>18</v>
      </c>
      <c r="G224" s="118">
        <v>0</v>
      </c>
      <c r="H224" s="119">
        <v>0</v>
      </c>
      <c r="I224" s="119">
        <v>0</v>
      </c>
      <c r="J224" s="4" t="s">
        <v>19</v>
      </c>
      <c r="K224" s="121" t="s">
        <v>558</v>
      </c>
      <c r="L224" s="4"/>
      <c r="M224" s="122" t="s">
        <v>23</v>
      </c>
    </row>
    <row r="225" spans="1:13">
      <c r="A225" s="113" t="s">
        <v>581</v>
      </c>
      <c r="B225" s="114" t="s">
        <v>582</v>
      </c>
      <c r="C225" s="115" t="s">
        <v>509</v>
      </c>
      <c r="D225" s="127" t="s">
        <v>510</v>
      </c>
      <c r="E225" s="128" t="s">
        <v>511</v>
      </c>
      <c r="F225" s="128" t="s">
        <v>583</v>
      </c>
      <c r="G225" s="118">
        <v>-4595433594</v>
      </c>
      <c r="H225" s="119">
        <v>0</v>
      </c>
      <c r="I225" s="119">
        <v>-4595433594</v>
      </c>
      <c r="J225" s="4" t="s">
        <v>19</v>
      </c>
      <c r="K225" s="121" t="s">
        <v>584</v>
      </c>
      <c r="L225" s="4"/>
      <c r="M225" s="4"/>
    </row>
    <row r="226" spans="1:13">
      <c r="A226" s="113" t="s">
        <v>585</v>
      </c>
      <c r="B226" s="114" t="s">
        <v>586</v>
      </c>
      <c r="C226" s="115" t="s">
        <v>509</v>
      </c>
      <c r="D226" s="116" t="s">
        <v>587</v>
      </c>
      <c r="E226" s="117" t="s">
        <v>588</v>
      </c>
      <c r="F226" s="117" t="s">
        <v>59</v>
      </c>
      <c r="G226" s="118">
        <v>0</v>
      </c>
      <c r="H226" s="119">
        <v>0</v>
      </c>
      <c r="I226" s="119">
        <v>0</v>
      </c>
      <c r="J226" s="4" t="s">
        <v>19</v>
      </c>
      <c r="K226" s="121" t="s">
        <v>589</v>
      </c>
      <c r="L226" s="4"/>
      <c r="M226" s="122" t="s">
        <v>23</v>
      </c>
    </row>
    <row r="227" spans="1:13">
      <c r="A227" s="113" t="s">
        <v>590</v>
      </c>
      <c r="B227" s="114" t="s">
        <v>591</v>
      </c>
      <c r="C227" s="115" t="s">
        <v>265</v>
      </c>
      <c r="D227" s="116" t="s">
        <v>320</v>
      </c>
      <c r="E227" s="117" t="s">
        <v>324</v>
      </c>
      <c r="F227" s="117" t="s">
        <v>18</v>
      </c>
      <c r="G227" s="118">
        <v>0</v>
      </c>
      <c r="H227" s="119">
        <v>0</v>
      </c>
      <c r="I227" s="119">
        <v>0</v>
      </c>
      <c r="J227" s="4" t="s">
        <v>19</v>
      </c>
      <c r="K227" s="121" t="s">
        <v>589</v>
      </c>
      <c r="L227" s="4"/>
      <c r="M227" s="122" t="s">
        <v>23</v>
      </c>
    </row>
    <row r="228" spans="1:13">
      <c r="A228" s="113" t="s">
        <v>592</v>
      </c>
      <c r="B228" s="114" t="s">
        <v>593</v>
      </c>
      <c r="C228" s="115" t="s">
        <v>594</v>
      </c>
      <c r="D228" s="116" t="s">
        <v>595</v>
      </c>
      <c r="E228" s="117" t="s">
        <v>596</v>
      </c>
      <c r="F228" s="117" t="s">
        <v>597</v>
      </c>
      <c r="G228" s="118">
        <v>-597055909240</v>
      </c>
      <c r="H228" s="119">
        <v>-1050933013</v>
      </c>
      <c r="I228" s="119">
        <v>-598106842253</v>
      </c>
      <c r="J228" s="4" t="s">
        <v>19</v>
      </c>
      <c r="K228" s="121" t="s">
        <v>598</v>
      </c>
      <c r="L228" s="4"/>
      <c r="M228" s="4"/>
    </row>
    <row r="229" spans="1:13">
      <c r="A229" s="113" t="s">
        <v>599</v>
      </c>
      <c r="B229" s="114" t="s">
        <v>600</v>
      </c>
      <c r="C229" s="115" t="s">
        <v>594</v>
      </c>
      <c r="D229" s="116" t="s">
        <v>595</v>
      </c>
      <c r="E229" s="117" t="s">
        <v>596</v>
      </c>
      <c r="F229" s="117" t="s">
        <v>601</v>
      </c>
      <c r="G229" s="118">
        <v>0</v>
      </c>
      <c r="H229" s="119">
        <v>0</v>
      </c>
      <c r="I229" s="119">
        <v>0</v>
      </c>
      <c r="J229" s="4" t="s">
        <v>19</v>
      </c>
      <c r="K229" s="121" t="s">
        <v>598</v>
      </c>
      <c r="L229" s="4"/>
      <c r="M229" s="122" t="s">
        <v>23</v>
      </c>
    </row>
    <row r="230" spans="1:13">
      <c r="A230" s="113" t="s">
        <v>602</v>
      </c>
      <c r="B230" s="114" t="s">
        <v>603</v>
      </c>
      <c r="C230" s="115" t="s">
        <v>438</v>
      </c>
      <c r="D230" s="116" t="s">
        <v>595</v>
      </c>
      <c r="E230" s="117" t="s">
        <v>596</v>
      </c>
      <c r="F230" s="117" t="s">
        <v>604</v>
      </c>
      <c r="G230" s="118">
        <v>-565930991058</v>
      </c>
      <c r="H230" s="119">
        <v>0</v>
      </c>
      <c r="I230" s="119">
        <v>-565930991058</v>
      </c>
      <c r="J230" s="4" t="s">
        <v>19</v>
      </c>
      <c r="K230" s="121" t="s">
        <v>598</v>
      </c>
      <c r="L230" s="4"/>
      <c r="M230" s="4"/>
    </row>
    <row r="231" spans="1:13">
      <c r="A231" s="113" t="s">
        <v>605</v>
      </c>
      <c r="B231" s="114" t="s">
        <v>606</v>
      </c>
      <c r="C231" s="115" t="s">
        <v>438</v>
      </c>
      <c r="D231" s="116" t="s">
        <v>595</v>
      </c>
      <c r="E231" s="117" t="s">
        <v>596</v>
      </c>
      <c r="F231" s="117" t="s">
        <v>607</v>
      </c>
      <c r="G231" s="118">
        <v>0</v>
      </c>
      <c r="H231" s="119">
        <v>0</v>
      </c>
      <c r="I231" s="119">
        <v>0</v>
      </c>
      <c r="J231" s="4" t="s">
        <v>19</v>
      </c>
      <c r="K231" s="121" t="s">
        <v>598</v>
      </c>
      <c r="L231" s="4"/>
      <c r="M231" s="122" t="s">
        <v>23</v>
      </c>
    </row>
    <row r="232" spans="1:13">
      <c r="A232" s="113" t="s">
        <v>608</v>
      </c>
      <c r="B232" s="114" t="s">
        <v>609</v>
      </c>
      <c r="C232" s="115" t="s">
        <v>495</v>
      </c>
      <c r="D232" s="116" t="s">
        <v>595</v>
      </c>
      <c r="E232" s="117" t="s">
        <v>596</v>
      </c>
      <c r="F232" s="117" t="s">
        <v>610</v>
      </c>
      <c r="G232" s="118">
        <v>-483843023122</v>
      </c>
      <c r="H232" s="119">
        <v>0</v>
      </c>
      <c r="I232" s="119">
        <v>-483843023122</v>
      </c>
      <c r="J232" s="4" t="s">
        <v>19</v>
      </c>
      <c r="K232" s="121" t="s">
        <v>598</v>
      </c>
      <c r="L232" s="4"/>
      <c r="M232" s="4"/>
    </row>
    <row r="233" spans="1:13">
      <c r="A233" s="113" t="s">
        <v>611</v>
      </c>
      <c r="B233" s="114" t="s">
        <v>612</v>
      </c>
      <c r="C233" s="115" t="s">
        <v>495</v>
      </c>
      <c r="D233" s="116" t="s">
        <v>595</v>
      </c>
      <c r="E233" s="117" t="s">
        <v>596</v>
      </c>
      <c r="F233" s="117" t="s">
        <v>613</v>
      </c>
      <c r="G233" s="118">
        <v>0</v>
      </c>
      <c r="H233" s="119">
        <v>0</v>
      </c>
      <c r="I233" s="119">
        <v>0</v>
      </c>
      <c r="J233" s="4" t="s">
        <v>19</v>
      </c>
      <c r="K233" s="121" t="s">
        <v>598</v>
      </c>
      <c r="L233" s="4"/>
      <c r="M233" s="122" t="s">
        <v>23</v>
      </c>
    </row>
    <row r="234" spans="1:13">
      <c r="A234" s="113" t="s">
        <v>614</v>
      </c>
      <c r="B234" s="114" t="s">
        <v>615</v>
      </c>
      <c r="C234" s="115" t="s">
        <v>406</v>
      </c>
      <c r="D234" s="116" t="s">
        <v>595</v>
      </c>
      <c r="E234" s="117" t="s">
        <v>596</v>
      </c>
      <c r="F234" s="117" t="s">
        <v>616</v>
      </c>
      <c r="G234" s="118">
        <v>-3886298688</v>
      </c>
      <c r="H234" s="119">
        <v>0</v>
      </c>
      <c r="I234" s="119">
        <v>-3886298688</v>
      </c>
      <c r="J234" s="4" t="s">
        <v>19</v>
      </c>
      <c r="K234" s="121" t="s">
        <v>598</v>
      </c>
      <c r="L234" s="4"/>
      <c r="M234" s="4"/>
    </row>
    <row r="235" spans="1:13">
      <c r="A235" s="113" t="s">
        <v>617</v>
      </c>
      <c r="B235" s="114" t="s">
        <v>618</v>
      </c>
      <c r="C235" s="115" t="s">
        <v>406</v>
      </c>
      <c r="D235" s="116" t="s">
        <v>595</v>
      </c>
      <c r="E235" s="117" t="s">
        <v>596</v>
      </c>
      <c r="F235" s="117" t="s">
        <v>619</v>
      </c>
      <c r="G235" s="118">
        <v>0</v>
      </c>
      <c r="H235" s="119">
        <v>0</v>
      </c>
      <c r="I235" s="119">
        <v>0</v>
      </c>
      <c r="J235" s="4" t="s">
        <v>19</v>
      </c>
      <c r="K235" s="121" t="s">
        <v>598</v>
      </c>
      <c r="L235" s="4"/>
      <c r="M235" s="122" t="s">
        <v>23</v>
      </c>
    </row>
    <row r="236" spans="1:13">
      <c r="A236" s="113" t="s">
        <v>620</v>
      </c>
      <c r="B236" s="114" t="s">
        <v>621</v>
      </c>
      <c r="C236" s="115" t="s">
        <v>495</v>
      </c>
      <c r="D236" s="116" t="s">
        <v>595</v>
      </c>
      <c r="E236" s="117" t="s">
        <v>596</v>
      </c>
      <c r="F236" s="117" t="s">
        <v>622</v>
      </c>
      <c r="G236" s="118">
        <v>-9348293814</v>
      </c>
      <c r="H236" s="119">
        <v>0</v>
      </c>
      <c r="I236" s="119">
        <v>-9348293814</v>
      </c>
      <c r="J236" s="4" t="s">
        <v>19</v>
      </c>
      <c r="K236" s="121" t="s">
        <v>598</v>
      </c>
      <c r="L236" s="4"/>
      <c r="M236" s="4"/>
    </row>
    <row r="237" spans="1:13">
      <c r="A237" s="113" t="s">
        <v>623</v>
      </c>
      <c r="B237" s="114" t="s">
        <v>624</v>
      </c>
      <c r="C237" s="115" t="s">
        <v>395</v>
      </c>
      <c r="D237" s="116" t="s">
        <v>595</v>
      </c>
      <c r="E237" s="117" t="s">
        <v>596</v>
      </c>
      <c r="F237" s="117" t="s">
        <v>625</v>
      </c>
      <c r="G237" s="118">
        <v>-240860434</v>
      </c>
      <c r="H237" s="119">
        <v>0</v>
      </c>
      <c r="I237" s="119">
        <v>-240860434</v>
      </c>
      <c r="J237" s="4" t="s">
        <v>19</v>
      </c>
      <c r="K237" s="121" t="s">
        <v>598</v>
      </c>
      <c r="L237" s="4"/>
      <c r="M237" s="4"/>
    </row>
    <row r="238" spans="1:13">
      <c r="A238" s="113" t="s">
        <v>626</v>
      </c>
      <c r="B238" s="114" t="s">
        <v>627</v>
      </c>
      <c r="C238" s="115" t="s">
        <v>395</v>
      </c>
      <c r="D238" s="116" t="s">
        <v>595</v>
      </c>
      <c r="E238" s="117" t="s">
        <v>596</v>
      </c>
      <c r="F238" s="117" t="s">
        <v>628</v>
      </c>
      <c r="G238" s="118">
        <v>0</v>
      </c>
      <c r="H238" s="119">
        <v>0</v>
      </c>
      <c r="I238" s="119">
        <v>0</v>
      </c>
      <c r="J238" s="4" t="s">
        <v>19</v>
      </c>
      <c r="K238" s="121" t="s">
        <v>598</v>
      </c>
      <c r="L238" s="4"/>
      <c r="M238" s="122" t="s">
        <v>23</v>
      </c>
    </row>
    <row r="239" spans="1:13">
      <c r="A239" s="113" t="s">
        <v>629</v>
      </c>
      <c r="B239" s="114" t="s">
        <v>630</v>
      </c>
      <c r="C239" s="115" t="s">
        <v>509</v>
      </c>
      <c r="D239" s="116" t="s">
        <v>266</v>
      </c>
      <c r="E239" s="117" t="s">
        <v>511</v>
      </c>
      <c r="F239" s="128"/>
      <c r="G239" s="118">
        <v>-200962627</v>
      </c>
      <c r="H239" s="119">
        <v>0</v>
      </c>
      <c r="I239" s="119">
        <v>-200962627</v>
      </c>
      <c r="J239" s="4" t="s">
        <v>19</v>
      </c>
      <c r="K239" s="121" t="s">
        <v>631</v>
      </c>
      <c r="L239" s="4"/>
      <c r="M239" s="4"/>
    </row>
    <row r="240" spans="1:13">
      <c r="A240" s="113" t="s">
        <v>632</v>
      </c>
      <c r="B240" s="114" t="s">
        <v>633</v>
      </c>
      <c r="C240" s="115" t="s">
        <v>509</v>
      </c>
      <c r="D240" s="116" t="s">
        <v>266</v>
      </c>
      <c r="E240" s="117" t="s">
        <v>511</v>
      </c>
      <c r="F240" s="117" t="s">
        <v>634</v>
      </c>
      <c r="G240" s="118">
        <v>246880845904</v>
      </c>
      <c r="H240" s="119">
        <v>0</v>
      </c>
      <c r="I240" s="119">
        <v>246880845904</v>
      </c>
      <c r="J240" s="4" t="s">
        <v>19</v>
      </c>
      <c r="K240" s="121" t="s">
        <v>631</v>
      </c>
      <c r="L240" s="4"/>
      <c r="M240" s="4"/>
    </row>
    <row r="241" spans="1:13">
      <c r="A241" s="113" t="s">
        <v>635</v>
      </c>
      <c r="B241" s="114" t="s">
        <v>636</v>
      </c>
      <c r="C241" s="115" t="s">
        <v>509</v>
      </c>
      <c r="D241" s="127" t="s">
        <v>510</v>
      </c>
      <c r="E241" s="128" t="s">
        <v>637</v>
      </c>
      <c r="F241" s="128" t="s">
        <v>512</v>
      </c>
      <c r="G241" s="118">
        <v>-70657363</v>
      </c>
      <c r="H241" s="119">
        <v>0</v>
      </c>
      <c r="I241" s="119">
        <v>-70657363</v>
      </c>
      <c r="J241" s="4" t="s">
        <v>19</v>
      </c>
      <c r="K241" s="121" t="s">
        <v>631</v>
      </c>
      <c r="L241" s="4"/>
      <c r="M241" s="4"/>
    </row>
    <row r="242" spans="1:13">
      <c r="A242" s="113" t="s">
        <v>638</v>
      </c>
      <c r="B242" s="114" t="s">
        <v>639</v>
      </c>
      <c r="C242" s="115" t="s">
        <v>509</v>
      </c>
      <c r="D242" s="127" t="s">
        <v>510</v>
      </c>
      <c r="E242" s="128" t="s">
        <v>637</v>
      </c>
      <c r="F242" s="128" t="s">
        <v>640</v>
      </c>
      <c r="G242" s="118">
        <v>-153513118759</v>
      </c>
      <c r="H242" s="119">
        <v>0</v>
      </c>
      <c r="I242" s="119">
        <v>-153513118759</v>
      </c>
      <c r="J242" s="4" t="s">
        <v>19</v>
      </c>
      <c r="K242" s="121" t="s">
        <v>641</v>
      </c>
      <c r="L242" s="4"/>
      <c r="M242" s="4"/>
    </row>
    <row r="243" spans="1:13">
      <c r="A243" s="113" t="s">
        <v>642</v>
      </c>
      <c r="B243" s="114" t="s">
        <v>643</v>
      </c>
      <c r="C243" s="115" t="s">
        <v>509</v>
      </c>
      <c r="D243" s="127" t="s">
        <v>510</v>
      </c>
      <c r="E243" s="128" t="s">
        <v>637</v>
      </c>
      <c r="F243" s="128" t="s">
        <v>512</v>
      </c>
      <c r="G243" s="118">
        <v>-15000</v>
      </c>
      <c r="H243" s="119">
        <v>0</v>
      </c>
      <c r="I243" s="119">
        <v>-15000</v>
      </c>
      <c r="J243" s="4" t="s">
        <v>19</v>
      </c>
      <c r="K243" s="121" t="s">
        <v>631</v>
      </c>
      <c r="L243" s="4"/>
      <c r="M243" s="4"/>
    </row>
    <row r="244" spans="1:13">
      <c r="A244" s="113" t="s">
        <v>644</v>
      </c>
      <c r="B244" s="114" t="s">
        <v>645</v>
      </c>
      <c r="C244" s="115" t="s">
        <v>567</v>
      </c>
      <c r="D244" s="116" t="s">
        <v>646</v>
      </c>
      <c r="E244" s="117" t="s">
        <v>18</v>
      </c>
      <c r="F244" s="117" t="s">
        <v>18</v>
      </c>
      <c r="G244" s="118">
        <v>-5016800000000</v>
      </c>
      <c r="H244" s="119">
        <v>0</v>
      </c>
      <c r="I244" s="119">
        <v>-5016800000000</v>
      </c>
      <c r="J244" s="4" t="s">
        <v>19</v>
      </c>
      <c r="K244" s="121" t="s">
        <v>647</v>
      </c>
      <c r="L244" s="4"/>
      <c r="M244" s="4"/>
    </row>
    <row r="245" spans="1:13">
      <c r="A245" s="113" t="s">
        <v>648</v>
      </c>
      <c r="B245" s="114" t="s">
        <v>649</v>
      </c>
      <c r="C245" s="115" t="s">
        <v>567</v>
      </c>
      <c r="D245" s="116" t="s">
        <v>650</v>
      </c>
      <c r="E245" s="117" t="s">
        <v>18</v>
      </c>
      <c r="F245" s="117" t="s">
        <v>18</v>
      </c>
      <c r="G245" s="118">
        <v>-1430089</v>
      </c>
      <c r="H245" s="119">
        <v>0</v>
      </c>
      <c r="I245" s="119">
        <v>-1430089</v>
      </c>
      <c r="J245" s="4" t="s">
        <v>19</v>
      </c>
      <c r="K245" s="121" t="s">
        <v>647</v>
      </c>
      <c r="L245" s="4"/>
      <c r="M245" s="4"/>
    </row>
    <row r="246" spans="1:13">
      <c r="A246" s="113" t="s">
        <v>651</v>
      </c>
      <c r="B246" s="114" t="s">
        <v>652</v>
      </c>
      <c r="C246" s="115" t="s">
        <v>567</v>
      </c>
      <c r="D246" s="116" t="s">
        <v>653</v>
      </c>
      <c r="E246" s="117" t="s">
        <v>18</v>
      </c>
      <c r="F246" s="117" t="s">
        <v>18</v>
      </c>
      <c r="G246" s="118">
        <v>-7500000</v>
      </c>
      <c r="H246" s="119">
        <v>0</v>
      </c>
      <c r="I246" s="119">
        <v>-7500000</v>
      </c>
      <c r="J246" s="4" t="s">
        <v>19</v>
      </c>
      <c r="K246" s="121" t="s">
        <v>647</v>
      </c>
      <c r="L246" s="4"/>
      <c r="M246" s="4"/>
    </row>
    <row r="247" spans="1:13">
      <c r="A247" s="113" t="s">
        <v>654</v>
      </c>
      <c r="B247" s="114" t="s">
        <v>655</v>
      </c>
      <c r="C247" s="115" t="s">
        <v>567</v>
      </c>
      <c r="D247" s="116" t="s">
        <v>656</v>
      </c>
      <c r="E247" s="117" t="s">
        <v>18</v>
      </c>
      <c r="F247" s="117" t="s">
        <v>18</v>
      </c>
      <c r="G247" s="118">
        <v>0</v>
      </c>
      <c r="H247" s="119">
        <v>0</v>
      </c>
      <c r="I247" s="119">
        <v>0</v>
      </c>
      <c r="J247" s="4" t="s">
        <v>19</v>
      </c>
      <c r="K247" s="121" t="s">
        <v>647</v>
      </c>
      <c r="L247" s="4"/>
      <c r="M247" s="122" t="s">
        <v>23</v>
      </c>
    </row>
    <row r="248" spans="1:13">
      <c r="A248" s="113" t="s">
        <v>657</v>
      </c>
      <c r="B248" s="114" t="s">
        <v>658</v>
      </c>
      <c r="C248" s="115" t="s">
        <v>567</v>
      </c>
      <c r="D248" s="116" t="s">
        <v>659</v>
      </c>
      <c r="E248" s="117" t="s">
        <v>18</v>
      </c>
      <c r="F248" s="117" t="s">
        <v>18</v>
      </c>
      <c r="G248" s="118">
        <v>-43545521528</v>
      </c>
      <c r="H248" s="119">
        <v>0</v>
      </c>
      <c r="I248" s="119">
        <v>-43545521528</v>
      </c>
      <c r="J248" s="4" t="s">
        <v>19</v>
      </c>
      <c r="K248" s="121" t="s">
        <v>647</v>
      </c>
      <c r="L248" s="4"/>
      <c r="M248" s="4"/>
    </row>
    <row r="249" spans="1:13">
      <c r="A249" s="113" t="s">
        <v>660</v>
      </c>
      <c r="B249" s="114" t="s">
        <v>661</v>
      </c>
      <c r="C249" s="115" t="s">
        <v>567</v>
      </c>
      <c r="D249" s="116" t="s">
        <v>659</v>
      </c>
      <c r="E249" s="117" t="s">
        <v>18</v>
      </c>
      <c r="F249" s="117" t="s">
        <v>18</v>
      </c>
      <c r="G249" s="118">
        <v>-1560000000</v>
      </c>
      <c r="H249" s="119">
        <v>0</v>
      </c>
      <c r="I249" s="119">
        <v>-1560000000</v>
      </c>
      <c r="J249" s="4" t="s">
        <v>19</v>
      </c>
      <c r="K249" s="121" t="s">
        <v>647</v>
      </c>
      <c r="L249" s="4"/>
      <c r="M249" s="4"/>
    </row>
    <row r="250" spans="1:13">
      <c r="A250" s="113" t="s">
        <v>662</v>
      </c>
      <c r="B250" s="114" t="s">
        <v>663</v>
      </c>
      <c r="C250" s="115" t="s">
        <v>567</v>
      </c>
      <c r="D250" s="116" t="s">
        <v>659</v>
      </c>
      <c r="E250" s="117" t="s">
        <v>18</v>
      </c>
      <c r="F250" s="117" t="s">
        <v>18</v>
      </c>
      <c r="G250" s="118">
        <v>-169884559356</v>
      </c>
      <c r="H250" s="119">
        <v>0</v>
      </c>
      <c r="I250" s="119">
        <v>-169884559356</v>
      </c>
      <c r="J250" s="4" t="s">
        <v>19</v>
      </c>
      <c r="K250" s="121" t="s">
        <v>647</v>
      </c>
      <c r="L250" s="4"/>
      <c r="M250" s="4"/>
    </row>
    <row r="251" spans="1:13">
      <c r="A251" s="113" t="s">
        <v>664</v>
      </c>
      <c r="B251" s="114" t="s">
        <v>665</v>
      </c>
      <c r="C251" s="115" t="s">
        <v>567</v>
      </c>
      <c r="D251" s="116" t="s">
        <v>659</v>
      </c>
      <c r="E251" s="117" t="s">
        <v>18</v>
      </c>
      <c r="F251" s="117" t="s">
        <v>18</v>
      </c>
      <c r="G251" s="118">
        <v>-1287972875</v>
      </c>
      <c r="H251" s="119">
        <v>0</v>
      </c>
      <c r="I251" s="119">
        <v>-1287972875</v>
      </c>
      <c r="J251" s="4" t="s">
        <v>19</v>
      </c>
      <c r="K251" s="121" t="s">
        <v>647</v>
      </c>
      <c r="L251" s="4"/>
      <c r="M251" s="4"/>
    </row>
    <row r="252" spans="1:13">
      <c r="A252" s="113" t="s">
        <v>666</v>
      </c>
      <c r="B252" s="114" t="s">
        <v>667</v>
      </c>
      <c r="C252" s="115" t="s">
        <v>395</v>
      </c>
      <c r="D252" s="116" t="s">
        <v>668</v>
      </c>
      <c r="E252" s="117" t="s">
        <v>18</v>
      </c>
      <c r="F252" s="117" t="s">
        <v>18</v>
      </c>
      <c r="G252" s="118">
        <v>0</v>
      </c>
      <c r="H252" s="119">
        <v>0</v>
      </c>
      <c r="I252" s="119">
        <v>0</v>
      </c>
      <c r="J252" s="4" t="s">
        <v>19</v>
      </c>
      <c r="K252" s="121" t="s">
        <v>647</v>
      </c>
      <c r="L252" s="4"/>
      <c r="M252" s="122" t="s">
        <v>23</v>
      </c>
    </row>
    <row r="253" spans="1:13">
      <c r="A253" s="113" t="s">
        <v>669</v>
      </c>
      <c r="B253" s="114" t="s">
        <v>670</v>
      </c>
      <c r="C253" s="115" t="s">
        <v>395</v>
      </c>
      <c r="D253" s="116" t="s">
        <v>668</v>
      </c>
      <c r="E253" s="117" t="s">
        <v>18</v>
      </c>
      <c r="F253" s="117" t="s">
        <v>18</v>
      </c>
      <c r="G253" s="118">
        <v>0</v>
      </c>
      <c r="H253" s="119">
        <v>0</v>
      </c>
      <c r="I253" s="119">
        <v>0</v>
      </c>
      <c r="J253" s="4" t="s">
        <v>19</v>
      </c>
      <c r="K253" s="121" t="s">
        <v>647</v>
      </c>
      <c r="L253" s="4"/>
      <c r="M253" s="122" t="s">
        <v>23</v>
      </c>
    </row>
    <row r="254" spans="1:13">
      <c r="A254" s="113" t="s">
        <v>671</v>
      </c>
      <c r="B254" s="114" t="s">
        <v>672</v>
      </c>
      <c r="C254" s="115" t="s">
        <v>395</v>
      </c>
      <c r="D254" s="116" t="s">
        <v>668</v>
      </c>
      <c r="E254" s="117" t="s">
        <v>18</v>
      </c>
      <c r="F254" s="117" t="s">
        <v>18</v>
      </c>
      <c r="G254" s="118">
        <v>0</v>
      </c>
      <c r="H254" s="119">
        <v>0</v>
      </c>
      <c r="I254" s="119">
        <v>0</v>
      </c>
      <c r="J254" s="4" t="s">
        <v>19</v>
      </c>
      <c r="K254" s="121" t="s">
        <v>647</v>
      </c>
      <c r="L254" s="4"/>
      <c r="M254" s="122" t="s">
        <v>23</v>
      </c>
    </row>
    <row r="255" spans="1:13">
      <c r="A255" s="113" t="s">
        <v>673</v>
      </c>
      <c r="B255" s="114" t="s">
        <v>674</v>
      </c>
      <c r="C255" s="115" t="s">
        <v>567</v>
      </c>
      <c r="D255" s="116" t="s">
        <v>675</v>
      </c>
      <c r="E255" s="117" t="s">
        <v>18</v>
      </c>
      <c r="F255" s="117" t="s">
        <v>18</v>
      </c>
      <c r="G255" s="129">
        <v>-66536687128</v>
      </c>
      <c r="H255" s="119">
        <v>0</v>
      </c>
      <c r="I255" s="119">
        <v>-66536687128</v>
      </c>
      <c r="J255" s="4" t="s">
        <v>19</v>
      </c>
      <c r="K255" s="121" t="s">
        <v>647</v>
      </c>
      <c r="L255" s="4"/>
      <c r="M255" s="4"/>
    </row>
    <row r="256" spans="1:13">
      <c r="A256" s="113" t="s">
        <v>676</v>
      </c>
      <c r="B256" s="114" t="s">
        <v>677</v>
      </c>
      <c r="C256" s="115" t="s">
        <v>567</v>
      </c>
      <c r="D256" s="116" t="s">
        <v>675</v>
      </c>
      <c r="E256" s="117" t="s">
        <v>18</v>
      </c>
      <c r="F256" s="117" t="s">
        <v>18</v>
      </c>
      <c r="G256" s="118">
        <v>-520953130127</v>
      </c>
      <c r="H256" s="119">
        <v>0</v>
      </c>
      <c r="I256" s="119">
        <v>-520953130127</v>
      </c>
      <c r="J256" s="4" t="s">
        <v>19</v>
      </c>
      <c r="K256" s="121" t="s">
        <v>647</v>
      </c>
      <c r="L256" s="4"/>
      <c r="M256" s="4"/>
    </row>
    <row r="257" spans="1:13">
      <c r="A257" s="113" t="s">
        <v>678</v>
      </c>
      <c r="B257" s="114" t="s">
        <v>679</v>
      </c>
      <c r="C257" s="115" t="s">
        <v>15</v>
      </c>
      <c r="D257" s="116" t="s">
        <v>680</v>
      </c>
      <c r="E257" s="117" t="s">
        <v>681</v>
      </c>
      <c r="F257" s="117" t="s">
        <v>18</v>
      </c>
      <c r="G257" s="118">
        <v>-215042156250</v>
      </c>
      <c r="H257" s="119">
        <v>0</v>
      </c>
      <c r="I257" s="119">
        <v>-215042156250</v>
      </c>
      <c r="J257" s="4" t="s">
        <v>19</v>
      </c>
      <c r="K257" s="121" t="s">
        <v>682</v>
      </c>
      <c r="L257" s="4"/>
      <c r="M257" s="4"/>
    </row>
    <row r="258" spans="1:13">
      <c r="A258" s="113" t="s">
        <v>683</v>
      </c>
      <c r="B258" s="114" t="s">
        <v>684</v>
      </c>
      <c r="C258" s="115" t="s">
        <v>156</v>
      </c>
      <c r="D258" s="116" t="s">
        <v>680</v>
      </c>
      <c r="E258" s="117" t="s">
        <v>685</v>
      </c>
      <c r="F258" s="117" t="s">
        <v>18</v>
      </c>
      <c r="G258" s="118">
        <v>-6535306113866</v>
      </c>
      <c r="H258" s="119">
        <v>272027614213</v>
      </c>
      <c r="I258" s="119">
        <v>-6263278499653</v>
      </c>
      <c r="J258" s="4" t="s">
        <v>19</v>
      </c>
      <c r="K258" s="121" t="s">
        <v>682</v>
      </c>
      <c r="L258" s="4"/>
      <c r="M258" s="4"/>
    </row>
    <row r="259" spans="1:13">
      <c r="A259" s="113" t="s">
        <v>686</v>
      </c>
      <c r="B259" s="114" t="s">
        <v>687</v>
      </c>
      <c r="C259" s="115" t="s">
        <v>57</v>
      </c>
      <c r="D259" s="116" t="s">
        <v>680</v>
      </c>
      <c r="E259" s="117" t="s">
        <v>688</v>
      </c>
      <c r="F259" s="117" t="s">
        <v>18</v>
      </c>
      <c r="G259" s="118">
        <v>-363903746800</v>
      </c>
      <c r="H259" s="119">
        <v>0</v>
      </c>
      <c r="I259" s="119">
        <v>-363903746800</v>
      </c>
      <c r="J259" s="4" t="s">
        <v>19</v>
      </c>
      <c r="K259" s="121" t="s">
        <v>682</v>
      </c>
      <c r="L259" s="4"/>
      <c r="M259" s="4"/>
    </row>
    <row r="260" spans="1:13">
      <c r="A260" s="113" t="s">
        <v>689</v>
      </c>
      <c r="B260" s="114" t="s">
        <v>690</v>
      </c>
      <c r="C260" s="115" t="s">
        <v>691</v>
      </c>
      <c r="D260" s="116" t="s">
        <v>680</v>
      </c>
      <c r="E260" s="117" t="s">
        <v>692</v>
      </c>
      <c r="F260" s="117" t="s">
        <v>18</v>
      </c>
      <c r="G260" s="118">
        <v>-15292300441</v>
      </c>
      <c r="H260" s="119">
        <v>0</v>
      </c>
      <c r="I260" s="119">
        <v>-15292300441</v>
      </c>
      <c r="J260" s="4" t="s">
        <v>19</v>
      </c>
      <c r="K260" s="121" t="s">
        <v>682</v>
      </c>
      <c r="L260" s="4"/>
      <c r="M260" s="4"/>
    </row>
    <row r="261" spans="1:13">
      <c r="A261" s="113" t="s">
        <v>693</v>
      </c>
      <c r="B261" s="114" t="s">
        <v>694</v>
      </c>
      <c r="C261" s="115" t="s">
        <v>691</v>
      </c>
      <c r="D261" s="116" t="s">
        <v>680</v>
      </c>
      <c r="E261" s="117" t="s">
        <v>695</v>
      </c>
      <c r="F261" s="117" t="s">
        <v>18</v>
      </c>
      <c r="G261" s="118">
        <v>0</v>
      </c>
      <c r="H261" s="119">
        <v>0</v>
      </c>
      <c r="I261" s="119">
        <v>0</v>
      </c>
      <c r="J261" s="4" t="s">
        <v>19</v>
      </c>
      <c r="K261" s="121" t="s">
        <v>682</v>
      </c>
      <c r="L261" s="4"/>
      <c r="M261" s="122" t="s">
        <v>23</v>
      </c>
    </row>
    <row r="262" spans="1:13">
      <c r="A262" s="113" t="s">
        <v>696</v>
      </c>
      <c r="B262" s="114" t="s">
        <v>697</v>
      </c>
      <c r="C262" s="115" t="s">
        <v>691</v>
      </c>
      <c r="D262" s="116" t="s">
        <v>680</v>
      </c>
      <c r="E262" s="117" t="s">
        <v>698</v>
      </c>
      <c r="F262" s="117" t="s">
        <v>18</v>
      </c>
      <c r="G262" s="118">
        <v>-11860182695899</v>
      </c>
      <c r="H262" s="119">
        <v>11778909407714</v>
      </c>
      <c r="I262" s="119">
        <v>-81273288185</v>
      </c>
      <c r="J262" s="4" t="s">
        <v>19</v>
      </c>
      <c r="K262" s="121" t="s">
        <v>682</v>
      </c>
      <c r="L262" s="4"/>
      <c r="M262" s="4"/>
    </row>
    <row r="263" spans="1:13">
      <c r="A263" s="113" t="s">
        <v>699</v>
      </c>
      <c r="B263" s="114" t="s">
        <v>700</v>
      </c>
      <c r="C263" s="115" t="s">
        <v>701</v>
      </c>
      <c r="D263" s="116" t="s">
        <v>702</v>
      </c>
      <c r="E263" s="117" t="s">
        <v>703</v>
      </c>
      <c r="F263" s="117" t="s">
        <v>18</v>
      </c>
      <c r="G263" s="118">
        <v>-344652891329</v>
      </c>
      <c r="H263" s="119">
        <v>131398500885</v>
      </c>
      <c r="I263" s="119">
        <v>-213254390444</v>
      </c>
      <c r="J263" s="4" t="s">
        <v>19</v>
      </c>
      <c r="K263" s="121" t="s">
        <v>682</v>
      </c>
      <c r="L263" s="4"/>
      <c r="M263" s="4"/>
    </row>
    <row r="264" spans="1:13">
      <c r="A264" s="113" t="s">
        <v>704</v>
      </c>
      <c r="B264" s="114" t="s">
        <v>705</v>
      </c>
      <c r="C264" s="115" t="s">
        <v>701</v>
      </c>
      <c r="D264" s="116" t="s">
        <v>702</v>
      </c>
      <c r="E264" s="117" t="s">
        <v>706</v>
      </c>
      <c r="F264" s="117" t="s">
        <v>18</v>
      </c>
      <c r="G264" s="118">
        <v>0</v>
      </c>
      <c r="H264" s="119">
        <v>0</v>
      </c>
      <c r="I264" s="119">
        <v>0</v>
      </c>
      <c r="J264" s="4" t="s">
        <v>19</v>
      </c>
      <c r="K264" s="121" t="s">
        <v>682</v>
      </c>
      <c r="L264" s="4"/>
      <c r="M264" s="122" t="s">
        <v>23</v>
      </c>
    </row>
    <row r="265" spans="1:13">
      <c r="A265" s="113" t="s">
        <v>707</v>
      </c>
      <c r="B265" s="114" t="s">
        <v>708</v>
      </c>
      <c r="C265" s="115" t="s">
        <v>701</v>
      </c>
      <c r="D265" s="116" t="s">
        <v>702</v>
      </c>
      <c r="E265" s="117" t="s">
        <v>709</v>
      </c>
      <c r="F265" s="117" t="s">
        <v>18</v>
      </c>
      <c r="G265" s="118">
        <v>-4488461933</v>
      </c>
      <c r="H265" s="119">
        <v>0</v>
      </c>
      <c r="I265" s="119">
        <v>-4488461933</v>
      </c>
      <c r="J265" s="4" t="s">
        <v>19</v>
      </c>
      <c r="K265" s="121" t="s">
        <v>682</v>
      </c>
      <c r="L265" s="4"/>
      <c r="M265" s="4"/>
    </row>
    <row r="266" spans="1:13">
      <c r="A266" s="113" t="s">
        <v>710</v>
      </c>
      <c r="B266" s="114" t="s">
        <v>711</v>
      </c>
      <c r="C266" s="115" t="s">
        <v>701</v>
      </c>
      <c r="D266" s="116" t="s">
        <v>702</v>
      </c>
      <c r="E266" s="117" t="s">
        <v>712</v>
      </c>
      <c r="F266" s="117" t="s">
        <v>18</v>
      </c>
      <c r="G266" s="118">
        <v>0</v>
      </c>
      <c r="H266" s="119">
        <v>0</v>
      </c>
      <c r="I266" s="119">
        <v>0</v>
      </c>
      <c r="J266" s="4" t="s">
        <v>19</v>
      </c>
      <c r="K266" s="121" t="s">
        <v>682</v>
      </c>
      <c r="L266" s="4"/>
      <c r="M266" s="122" t="s">
        <v>23</v>
      </c>
    </row>
    <row r="267" spans="1:13">
      <c r="A267" s="113" t="s">
        <v>713</v>
      </c>
      <c r="B267" s="114" t="s">
        <v>714</v>
      </c>
      <c r="C267" s="115" t="s">
        <v>701</v>
      </c>
      <c r="D267" s="116" t="s">
        <v>702</v>
      </c>
      <c r="E267" s="117" t="s">
        <v>715</v>
      </c>
      <c r="F267" s="117" t="s">
        <v>18</v>
      </c>
      <c r="G267" s="118">
        <v>0</v>
      </c>
      <c r="H267" s="119">
        <v>0</v>
      </c>
      <c r="I267" s="119">
        <v>0</v>
      </c>
      <c r="J267" s="4" t="s">
        <v>19</v>
      </c>
      <c r="K267" s="121" t="s">
        <v>682</v>
      </c>
      <c r="L267" s="4"/>
      <c r="M267" s="122" t="s">
        <v>23</v>
      </c>
    </row>
    <row r="268" spans="1:13">
      <c r="A268" s="113" t="s">
        <v>716</v>
      </c>
      <c r="B268" s="114" t="s">
        <v>717</v>
      </c>
      <c r="C268" s="115" t="s">
        <v>701</v>
      </c>
      <c r="D268" s="116" t="s">
        <v>702</v>
      </c>
      <c r="E268" s="117" t="s">
        <v>715</v>
      </c>
      <c r="F268" s="117" t="s">
        <v>18</v>
      </c>
      <c r="G268" s="118">
        <v>0</v>
      </c>
      <c r="H268" s="119">
        <v>0</v>
      </c>
      <c r="I268" s="119">
        <v>0</v>
      </c>
      <c r="J268" s="4" t="s">
        <v>19</v>
      </c>
      <c r="K268" s="121" t="s">
        <v>682</v>
      </c>
      <c r="L268" s="4"/>
      <c r="M268" s="122" t="s">
        <v>23</v>
      </c>
    </row>
    <row r="269" spans="1:13">
      <c r="A269" s="113" t="s">
        <v>718</v>
      </c>
      <c r="B269" s="114" t="s">
        <v>719</v>
      </c>
      <c r="C269" s="115" t="s">
        <v>701</v>
      </c>
      <c r="D269" s="116" t="s">
        <v>702</v>
      </c>
      <c r="E269" s="117" t="s">
        <v>720</v>
      </c>
      <c r="F269" s="117" t="s">
        <v>18</v>
      </c>
      <c r="G269" s="118">
        <v>0</v>
      </c>
      <c r="H269" s="119">
        <v>0</v>
      </c>
      <c r="I269" s="119">
        <v>0</v>
      </c>
      <c r="J269" s="4" t="s">
        <v>19</v>
      </c>
      <c r="K269" s="121" t="s">
        <v>682</v>
      </c>
      <c r="L269" s="4"/>
      <c r="M269" s="122" t="s">
        <v>23</v>
      </c>
    </row>
    <row r="270" spans="1:13">
      <c r="A270" s="113" t="s">
        <v>721</v>
      </c>
      <c r="B270" s="114" t="s">
        <v>722</v>
      </c>
      <c r="C270" s="115" t="s">
        <v>701</v>
      </c>
      <c r="D270" s="116" t="s">
        <v>702</v>
      </c>
      <c r="E270" s="117" t="s">
        <v>715</v>
      </c>
      <c r="F270" s="117" t="s">
        <v>18</v>
      </c>
      <c r="G270" s="118">
        <v>0</v>
      </c>
      <c r="H270" s="119">
        <v>0</v>
      </c>
      <c r="I270" s="119">
        <v>0</v>
      </c>
      <c r="J270" s="4" t="s">
        <v>19</v>
      </c>
      <c r="K270" s="121" t="s">
        <v>682</v>
      </c>
      <c r="L270" s="4"/>
      <c r="M270" s="122" t="s">
        <v>23</v>
      </c>
    </row>
    <row r="271" spans="1:13">
      <c r="A271" s="113" t="s">
        <v>723</v>
      </c>
      <c r="B271" s="114" t="s">
        <v>724</v>
      </c>
      <c r="C271" s="115" t="s">
        <v>701</v>
      </c>
      <c r="D271" s="116" t="s">
        <v>702</v>
      </c>
      <c r="E271" s="117" t="s">
        <v>715</v>
      </c>
      <c r="F271" s="117" t="s">
        <v>18</v>
      </c>
      <c r="G271" s="118">
        <v>-2521225647</v>
      </c>
      <c r="H271" s="119">
        <v>-15442039620</v>
      </c>
      <c r="I271" s="119">
        <v>-17963265267</v>
      </c>
      <c r="J271" s="4" t="s">
        <v>19</v>
      </c>
      <c r="K271" s="121" t="s">
        <v>682</v>
      </c>
      <c r="L271" s="4"/>
      <c r="M271" s="4"/>
    </row>
    <row r="272" spans="1:13">
      <c r="A272" s="113" t="s">
        <v>725</v>
      </c>
      <c r="B272" s="114" t="s">
        <v>726</v>
      </c>
      <c r="C272" s="115" t="s">
        <v>395</v>
      </c>
      <c r="D272" s="116" t="s">
        <v>727</v>
      </c>
      <c r="E272" s="117" t="s">
        <v>728</v>
      </c>
      <c r="F272" s="117" t="s">
        <v>728</v>
      </c>
      <c r="G272" s="118">
        <v>-116515853503</v>
      </c>
      <c r="H272" s="119">
        <v>0</v>
      </c>
      <c r="I272" s="119">
        <v>-116515853503</v>
      </c>
      <c r="J272" s="4" t="s">
        <v>19</v>
      </c>
      <c r="K272" s="121" t="s">
        <v>682</v>
      </c>
      <c r="L272" s="4"/>
      <c r="M272" s="4"/>
    </row>
    <row r="273" spans="1:13">
      <c r="A273" s="113" t="s">
        <v>729</v>
      </c>
      <c r="B273" s="114" t="s">
        <v>730</v>
      </c>
      <c r="C273" s="115" t="s">
        <v>395</v>
      </c>
      <c r="D273" s="116" t="s">
        <v>727</v>
      </c>
      <c r="E273" s="117" t="s">
        <v>731</v>
      </c>
      <c r="F273" s="117" t="s">
        <v>728</v>
      </c>
      <c r="G273" s="118">
        <v>0</v>
      </c>
      <c r="H273" s="119">
        <v>0</v>
      </c>
      <c r="I273" s="119">
        <v>0</v>
      </c>
      <c r="J273" s="4" t="s">
        <v>19</v>
      </c>
      <c r="K273" s="121" t="s">
        <v>682</v>
      </c>
      <c r="L273" s="4"/>
      <c r="M273" s="122" t="s">
        <v>23</v>
      </c>
    </row>
    <row r="274" spans="1:13">
      <c r="A274" s="113" t="s">
        <v>732</v>
      </c>
      <c r="B274" s="114" t="s">
        <v>733</v>
      </c>
      <c r="C274" s="115" t="s">
        <v>395</v>
      </c>
      <c r="D274" s="116" t="s">
        <v>727</v>
      </c>
      <c r="E274" s="117" t="s">
        <v>734</v>
      </c>
      <c r="F274" s="117" t="s">
        <v>728</v>
      </c>
      <c r="G274" s="118">
        <v>-115190346223</v>
      </c>
      <c r="H274" s="119">
        <v>0</v>
      </c>
      <c r="I274" s="119">
        <v>-115190346223</v>
      </c>
      <c r="J274" s="4" t="s">
        <v>19</v>
      </c>
      <c r="K274" s="121" t="s">
        <v>682</v>
      </c>
      <c r="L274" s="4"/>
      <c r="M274" s="4"/>
    </row>
    <row r="275" spans="1:13">
      <c r="A275" s="113" t="s">
        <v>735</v>
      </c>
      <c r="B275" s="114" t="s">
        <v>736</v>
      </c>
      <c r="C275" s="115" t="s">
        <v>57</v>
      </c>
      <c r="D275" s="116" t="s">
        <v>737</v>
      </c>
      <c r="E275" s="117" t="s">
        <v>738</v>
      </c>
      <c r="F275" s="117" t="s">
        <v>738</v>
      </c>
      <c r="G275" s="118">
        <v>-126132590013</v>
      </c>
      <c r="H275" s="119">
        <v>0</v>
      </c>
      <c r="I275" s="119">
        <v>-126132590013</v>
      </c>
      <c r="J275" s="4" t="s">
        <v>19</v>
      </c>
      <c r="K275" s="121" t="s">
        <v>682</v>
      </c>
      <c r="L275" s="4"/>
      <c r="M275" s="4"/>
    </row>
    <row r="276" spans="1:13">
      <c r="A276" s="113" t="s">
        <v>739</v>
      </c>
      <c r="B276" s="114" t="s">
        <v>740</v>
      </c>
      <c r="C276" s="115" t="s">
        <v>265</v>
      </c>
      <c r="D276" s="116" t="s">
        <v>741</v>
      </c>
      <c r="E276" s="117" t="s">
        <v>742</v>
      </c>
      <c r="F276" s="117" t="s">
        <v>18</v>
      </c>
      <c r="G276" s="118">
        <v>0</v>
      </c>
      <c r="H276" s="119">
        <v>0</v>
      </c>
      <c r="I276" s="119">
        <v>0</v>
      </c>
      <c r="J276" s="4" t="s">
        <v>19</v>
      </c>
      <c r="K276" s="121" t="s">
        <v>682</v>
      </c>
      <c r="L276" s="4"/>
      <c r="M276" s="122" t="s">
        <v>23</v>
      </c>
    </row>
    <row r="277" spans="1:13">
      <c r="A277" s="113" t="s">
        <v>743</v>
      </c>
      <c r="B277" s="114" t="s">
        <v>744</v>
      </c>
      <c r="C277" s="115" t="s">
        <v>745</v>
      </c>
      <c r="D277" s="116" t="s">
        <v>741</v>
      </c>
      <c r="E277" s="117" t="s">
        <v>746</v>
      </c>
      <c r="F277" s="117" t="s">
        <v>18</v>
      </c>
      <c r="G277" s="118">
        <v>-32593376100</v>
      </c>
      <c r="H277" s="119">
        <v>30562039620</v>
      </c>
      <c r="I277" s="119">
        <v>-2031336480</v>
      </c>
      <c r="J277" s="4" t="s">
        <v>19</v>
      </c>
      <c r="K277" s="121" t="s">
        <v>682</v>
      </c>
      <c r="L277" s="4"/>
      <c r="M277" s="4"/>
    </row>
    <row r="278" spans="1:13">
      <c r="A278" s="113" t="s">
        <v>747</v>
      </c>
      <c r="B278" s="114" t="s">
        <v>748</v>
      </c>
      <c r="C278" s="115" t="s">
        <v>57</v>
      </c>
      <c r="D278" s="116" t="s">
        <v>749</v>
      </c>
      <c r="E278" s="117" t="s">
        <v>750</v>
      </c>
      <c r="F278" s="117" t="s">
        <v>18</v>
      </c>
      <c r="G278" s="118">
        <v>-956120369</v>
      </c>
      <c r="H278" s="119">
        <v>0</v>
      </c>
      <c r="I278" s="119">
        <v>-956120369</v>
      </c>
      <c r="J278" s="4" t="s">
        <v>19</v>
      </c>
      <c r="K278" s="121" t="s">
        <v>682</v>
      </c>
      <c r="L278" s="4"/>
      <c r="M278" s="4"/>
    </row>
    <row r="279" spans="1:13">
      <c r="A279" s="113" t="s">
        <v>751</v>
      </c>
      <c r="B279" s="114" t="s">
        <v>752</v>
      </c>
      <c r="C279" s="115" t="s">
        <v>745</v>
      </c>
      <c r="D279" s="116" t="s">
        <v>741</v>
      </c>
      <c r="E279" s="117" t="s">
        <v>753</v>
      </c>
      <c r="F279" s="117" t="s">
        <v>18</v>
      </c>
      <c r="G279" s="118">
        <v>-558855997005</v>
      </c>
      <c r="H279" s="119">
        <v>452096687902</v>
      </c>
      <c r="I279" s="119">
        <v>-106759309103</v>
      </c>
      <c r="J279" s="4" t="s">
        <v>19</v>
      </c>
      <c r="K279" s="121" t="s">
        <v>682</v>
      </c>
      <c r="L279" s="4"/>
      <c r="M279" s="4"/>
    </row>
    <row r="280" spans="1:13">
      <c r="A280" s="113" t="s">
        <v>754</v>
      </c>
      <c r="B280" s="114" t="s">
        <v>755</v>
      </c>
      <c r="C280" s="115" t="s">
        <v>406</v>
      </c>
      <c r="D280" s="116" t="s">
        <v>756</v>
      </c>
      <c r="E280" s="117" t="s">
        <v>757</v>
      </c>
      <c r="F280" s="117" t="s">
        <v>18</v>
      </c>
      <c r="G280" s="118">
        <v>4527714298182</v>
      </c>
      <c r="H280" s="119">
        <v>0</v>
      </c>
      <c r="I280" s="119">
        <v>4527714298182</v>
      </c>
      <c r="J280" s="4" t="s">
        <v>19</v>
      </c>
      <c r="K280" s="121" t="s">
        <v>682</v>
      </c>
      <c r="L280" s="4"/>
      <c r="M280" s="4"/>
    </row>
    <row r="281" spans="1:13">
      <c r="A281" s="113" t="s">
        <v>758</v>
      </c>
      <c r="B281" s="114" t="s">
        <v>759</v>
      </c>
      <c r="C281" s="115" t="s">
        <v>438</v>
      </c>
      <c r="D281" s="116" t="s">
        <v>756</v>
      </c>
      <c r="E281" s="117" t="s">
        <v>760</v>
      </c>
      <c r="F281" s="117" t="s">
        <v>18</v>
      </c>
      <c r="G281" s="118">
        <v>117107114149</v>
      </c>
      <c r="H281" s="119">
        <v>0</v>
      </c>
      <c r="I281" s="119">
        <v>117107114149</v>
      </c>
      <c r="J281" s="4" t="s">
        <v>19</v>
      </c>
      <c r="K281" s="121" t="s">
        <v>682</v>
      </c>
      <c r="L281" s="4"/>
      <c r="M281" s="4"/>
    </row>
    <row r="282" spans="1:13">
      <c r="A282" s="113" t="s">
        <v>761</v>
      </c>
      <c r="B282" s="114" t="s">
        <v>762</v>
      </c>
      <c r="C282" s="115" t="s">
        <v>495</v>
      </c>
      <c r="D282" s="116" t="s">
        <v>756</v>
      </c>
      <c r="E282" s="117" t="s">
        <v>763</v>
      </c>
      <c r="F282" s="117" t="s">
        <v>18</v>
      </c>
      <c r="G282" s="118">
        <v>781162845838</v>
      </c>
      <c r="H282" s="119">
        <v>0</v>
      </c>
      <c r="I282" s="119">
        <v>781162845838</v>
      </c>
      <c r="J282" s="4" t="s">
        <v>19</v>
      </c>
      <c r="K282" s="121" t="s">
        <v>682</v>
      </c>
      <c r="L282" s="4"/>
      <c r="M282" s="4"/>
    </row>
    <row r="283" spans="1:13">
      <c r="A283" s="113" t="s">
        <v>764</v>
      </c>
      <c r="B283" s="114" t="s">
        <v>765</v>
      </c>
      <c r="C283" s="115" t="s">
        <v>156</v>
      </c>
      <c r="D283" s="116" t="s">
        <v>756</v>
      </c>
      <c r="E283" s="117" t="s">
        <v>766</v>
      </c>
      <c r="F283" s="117" t="s">
        <v>18</v>
      </c>
      <c r="G283" s="118">
        <v>11815946240642</v>
      </c>
      <c r="H283" s="119">
        <v>-11778909407714</v>
      </c>
      <c r="I283" s="119">
        <v>37036832928</v>
      </c>
      <c r="J283" s="4" t="s">
        <v>19</v>
      </c>
      <c r="K283" s="121" t="s">
        <v>682</v>
      </c>
      <c r="L283" s="4"/>
      <c r="M283" s="4"/>
    </row>
    <row r="284" spans="1:13">
      <c r="A284" s="113" t="s">
        <v>767</v>
      </c>
      <c r="B284" s="114" t="s">
        <v>768</v>
      </c>
      <c r="C284" s="115" t="s">
        <v>769</v>
      </c>
      <c r="D284" s="116" t="s">
        <v>770</v>
      </c>
      <c r="E284" s="117" t="s">
        <v>771</v>
      </c>
      <c r="F284" s="117" t="s">
        <v>18</v>
      </c>
      <c r="G284" s="118">
        <v>94629609569</v>
      </c>
      <c r="H284" s="119">
        <v>0</v>
      </c>
      <c r="I284" s="119">
        <v>94629609569</v>
      </c>
      <c r="J284" s="4" t="s">
        <v>19</v>
      </c>
      <c r="K284" s="121" t="s">
        <v>682</v>
      </c>
      <c r="L284" s="4"/>
      <c r="M284" s="4"/>
    </row>
    <row r="285" spans="1:13">
      <c r="A285" s="113" t="s">
        <v>772</v>
      </c>
      <c r="B285" s="114" t="s">
        <v>773</v>
      </c>
      <c r="C285" s="115" t="s">
        <v>769</v>
      </c>
      <c r="D285" s="116" t="s">
        <v>770</v>
      </c>
      <c r="E285" s="117" t="s">
        <v>774</v>
      </c>
      <c r="F285" s="117" t="s">
        <v>18</v>
      </c>
      <c r="G285" s="118">
        <v>16346957301</v>
      </c>
      <c r="H285" s="119">
        <v>0</v>
      </c>
      <c r="I285" s="119">
        <v>16346957301</v>
      </c>
      <c r="J285" s="4" t="s">
        <v>19</v>
      </c>
      <c r="K285" s="121" t="s">
        <v>682</v>
      </c>
      <c r="L285" s="4"/>
      <c r="M285" s="4"/>
    </row>
    <row r="286" spans="1:13">
      <c r="A286" s="113" t="s">
        <v>775</v>
      </c>
      <c r="B286" s="114" t="s">
        <v>776</v>
      </c>
      <c r="C286" s="115" t="s">
        <v>769</v>
      </c>
      <c r="D286" s="116" t="s">
        <v>770</v>
      </c>
      <c r="E286" s="117" t="s">
        <v>777</v>
      </c>
      <c r="F286" s="117" t="s">
        <v>18</v>
      </c>
      <c r="G286" s="118">
        <v>2082792340</v>
      </c>
      <c r="H286" s="119">
        <v>0</v>
      </c>
      <c r="I286" s="119">
        <v>2082792340</v>
      </c>
      <c r="J286" s="4" t="s">
        <v>19</v>
      </c>
      <c r="K286" s="121" t="s">
        <v>682</v>
      </c>
      <c r="L286" s="4"/>
      <c r="M286" s="4"/>
    </row>
    <row r="287" spans="1:13">
      <c r="A287" s="113" t="s">
        <v>778</v>
      </c>
      <c r="B287" s="114" t="s">
        <v>779</v>
      </c>
      <c r="C287" s="115" t="s">
        <v>769</v>
      </c>
      <c r="D287" s="116" t="s">
        <v>770</v>
      </c>
      <c r="E287" s="117" t="s">
        <v>777</v>
      </c>
      <c r="F287" s="117" t="s">
        <v>18</v>
      </c>
      <c r="G287" s="118">
        <v>168251099</v>
      </c>
      <c r="H287" s="119">
        <v>0</v>
      </c>
      <c r="I287" s="119">
        <v>168251099</v>
      </c>
      <c r="J287" s="4" t="s">
        <v>19</v>
      </c>
      <c r="K287" s="121" t="s">
        <v>682</v>
      </c>
      <c r="L287" s="4"/>
      <c r="M287" s="4"/>
    </row>
    <row r="288" spans="1:13">
      <c r="A288" s="113" t="s">
        <v>780</v>
      </c>
      <c r="B288" s="114" t="s">
        <v>781</v>
      </c>
      <c r="C288" s="115" t="s">
        <v>769</v>
      </c>
      <c r="D288" s="116" t="s">
        <v>770</v>
      </c>
      <c r="E288" s="117" t="s">
        <v>777</v>
      </c>
      <c r="F288" s="117" t="s">
        <v>18</v>
      </c>
      <c r="G288" s="118">
        <v>1680003489</v>
      </c>
      <c r="H288" s="119">
        <v>0</v>
      </c>
      <c r="I288" s="119">
        <v>1680003489</v>
      </c>
      <c r="J288" s="4" t="s">
        <v>19</v>
      </c>
      <c r="K288" s="121" t="s">
        <v>682</v>
      </c>
      <c r="L288" s="4"/>
      <c r="M288" s="4"/>
    </row>
    <row r="289" spans="1:13">
      <c r="A289" s="113" t="s">
        <v>782</v>
      </c>
      <c r="B289" s="114" t="s">
        <v>783</v>
      </c>
      <c r="C289" s="115" t="s">
        <v>769</v>
      </c>
      <c r="D289" s="116" t="s">
        <v>770</v>
      </c>
      <c r="E289" s="117" t="s">
        <v>777</v>
      </c>
      <c r="F289" s="117" t="s">
        <v>18</v>
      </c>
      <c r="G289" s="118">
        <v>2770063171</v>
      </c>
      <c r="H289" s="119">
        <v>0</v>
      </c>
      <c r="I289" s="119">
        <v>2770063171</v>
      </c>
      <c r="J289" s="4" t="s">
        <v>19</v>
      </c>
      <c r="K289" s="121" t="s">
        <v>682</v>
      </c>
      <c r="L289" s="4"/>
      <c r="M289" s="4"/>
    </row>
    <row r="290" spans="1:13">
      <c r="A290" s="113" t="s">
        <v>784</v>
      </c>
      <c r="B290" s="114" t="s">
        <v>785</v>
      </c>
      <c r="C290" s="115" t="s">
        <v>769</v>
      </c>
      <c r="D290" s="116" t="s">
        <v>770</v>
      </c>
      <c r="E290" s="117" t="s">
        <v>786</v>
      </c>
      <c r="F290" s="117" t="s">
        <v>18</v>
      </c>
      <c r="G290" s="118">
        <v>0</v>
      </c>
      <c r="H290" s="119">
        <v>0</v>
      </c>
      <c r="I290" s="119">
        <v>0</v>
      </c>
      <c r="J290" s="4" t="s">
        <v>19</v>
      </c>
      <c r="K290" s="121" t="s">
        <v>682</v>
      </c>
      <c r="L290" s="4"/>
      <c r="M290" s="122" t="s">
        <v>23</v>
      </c>
    </row>
    <row r="291" spans="1:13">
      <c r="A291" s="113" t="s">
        <v>787</v>
      </c>
      <c r="B291" s="114" t="s">
        <v>788</v>
      </c>
      <c r="C291" s="115" t="s">
        <v>769</v>
      </c>
      <c r="D291" s="116" t="s">
        <v>770</v>
      </c>
      <c r="E291" s="117" t="s">
        <v>789</v>
      </c>
      <c r="F291" s="117" t="s">
        <v>18</v>
      </c>
      <c r="G291" s="118">
        <v>4652562426</v>
      </c>
      <c r="H291" s="119">
        <v>0</v>
      </c>
      <c r="I291" s="119">
        <v>4652562426</v>
      </c>
      <c r="J291" s="4" t="s">
        <v>19</v>
      </c>
      <c r="K291" s="121" t="s">
        <v>682</v>
      </c>
      <c r="L291" s="4"/>
      <c r="M291" s="4"/>
    </row>
    <row r="292" spans="1:13">
      <c r="A292" s="113" t="s">
        <v>790</v>
      </c>
      <c r="B292" s="114" t="s">
        <v>791</v>
      </c>
      <c r="C292" s="115" t="s">
        <v>769</v>
      </c>
      <c r="D292" s="116" t="s">
        <v>770</v>
      </c>
      <c r="E292" s="117" t="s">
        <v>792</v>
      </c>
      <c r="F292" s="117" t="s">
        <v>18</v>
      </c>
      <c r="G292" s="118">
        <v>8848729091</v>
      </c>
      <c r="H292" s="119">
        <v>0</v>
      </c>
      <c r="I292" s="119">
        <v>8848729091</v>
      </c>
      <c r="J292" s="4" t="s">
        <v>19</v>
      </c>
      <c r="K292" s="121" t="s">
        <v>682</v>
      </c>
      <c r="L292" s="4"/>
      <c r="M292" s="4"/>
    </row>
    <row r="293" spans="1:13">
      <c r="A293" s="113" t="s">
        <v>793</v>
      </c>
      <c r="B293" s="114" t="s">
        <v>794</v>
      </c>
      <c r="C293" s="115" t="s">
        <v>769</v>
      </c>
      <c r="D293" s="116" t="s">
        <v>770</v>
      </c>
      <c r="E293" s="117" t="s">
        <v>795</v>
      </c>
      <c r="F293" s="117" t="s">
        <v>18</v>
      </c>
      <c r="G293" s="118">
        <v>7458066051</v>
      </c>
      <c r="H293" s="119">
        <v>42654719184</v>
      </c>
      <c r="I293" s="119">
        <v>50112785235</v>
      </c>
      <c r="J293" s="4" t="s">
        <v>19</v>
      </c>
      <c r="K293" s="121" t="s">
        <v>682</v>
      </c>
      <c r="L293" s="4"/>
      <c r="M293" s="4"/>
    </row>
    <row r="294" spans="1:13">
      <c r="A294" s="113" t="s">
        <v>796</v>
      </c>
      <c r="B294" s="114" t="s">
        <v>797</v>
      </c>
      <c r="C294" s="115" t="s">
        <v>395</v>
      </c>
      <c r="D294" s="116" t="s">
        <v>727</v>
      </c>
      <c r="E294" s="117" t="s">
        <v>798</v>
      </c>
      <c r="F294" s="117" t="s">
        <v>731</v>
      </c>
      <c r="G294" s="118">
        <v>41939288377</v>
      </c>
      <c r="H294" s="119">
        <v>0</v>
      </c>
      <c r="I294" s="119">
        <v>41939288377</v>
      </c>
      <c r="J294" s="4" t="s">
        <v>19</v>
      </c>
      <c r="K294" s="121" t="s">
        <v>682</v>
      </c>
      <c r="L294" s="4"/>
      <c r="M294" s="4"/>
    </row>
    <row r="295" spans="1:13">
      <c r="A295" s="113" t="s">
        <v>799</v>
      </c>
      <c r="B295" s="114" t="s">
        <v>800</v>
      </c>
      <c r="C295" s="115" t="s">
        <v>395</v>
      </c>
      <c r="D295" s="116" t="s">
        <v>727</v>
      </c>
      <c r="E295" s="117" t="s">
        <v>801</v>
      </c>
      <c r="F295" s="117" t="s">
        <v>731</v>
      </c>
      <c r="G295" s="118">
        <v>0</v>
      </c>
      <c r="H295" s="119">
        <v>0</v>
      </c>
      <c r="I295" s="119">
        <v>0</v>
      </c>
      <c r="J295" s="4" t="s">
        <v>19</v>
      </c>
      <c r="K295" s="121" t="s">
        <v>682</v>
      </c>
      <c r="L295" s="4"/>
      <c r="M295" s="122" t="s">
        <v>23</v>
      </c>
    </row>
    <row r="296" spans="1:13">
      <c r="A296" s="113" t="s">
        <v>802</v>
      </c>
      <c r="B296" s="114" t="s">
        <v>803</v>
      </c>
      <c r="C296" s="115" t="s">
        <v>395</v>
      </c>
      <c r="D296" s="116" t="s">
        <v>727</v>
      </c>
      <c r="E296" s="117" t="s">
        <v>804</v>
      </c>
      <c r="F296" s="117" t="s">
        <v>731</v>
      </c>
      <c r="G296" s="118">
        <v>167453239356</v>
      </c>
      <c r="H296" s="119">
        <v>0</v>
      </c>
      <c r="I296" s="119">
        <v>167453239356</v>
      </c>
      <c r="J296" s="4" t="s">
        <v>19</v>
      </c>
      <c r="K296" s="121" t="s">
        <v>682</v>
      </c>
      <c r="L296" s="4"/>
      <c r="M296" s="4"/>
    </row>
    <row r="297" spans="1:13">
      <c r="A297" s="113" t="s">
        <v>805</v>
      </c>
      <c r="B297" s="114" t="s">
        <v>806</v>
      </c>
      <c r="C297" s="115" t="s">
        <v>299</v>
      </c>
      <c r="D297" s="116" t="s">
        <v>807</v>
      </c>
      <c r="E297" s="117" t="s">
        <v>808</v>
      </c>
      <c r="F297" s="117" t="s">
        <v>18</v>
      </c>
      <c r="G297" s="118">
        <v>162898869</v>
      </c>
      <c r="H297" s="119">
        <v>0</v>
      </c>
      <c r="I297" s="119">
        <v>162898869</v>
      </c>
      <c r="J297" s="4" t="s">
        <v>19</v>
      </c>
      <c r="K297" s="121" t="s">
        <v>682</v>
      </c>
      <c r="L297" s="4"/>
      <c r="M297" s="4"/>
    </row>
    <row r="298" spans="1:13">
      <c r="A298" s="113" t="s">
        <v>809</v>
      </c>
      <c r="B298" s="114" t="s">
        <v>810</v>
      </c>
      <c r="C298" s="115" t="s">
        <v>299</v>
      </c>
      <c r="D298" s="116" t="s">
        <v>807</v>
      </c>
      <c r="E298" s="117" t="s">
        <v>808</v>
      </c>
      <c r="F298" s="117" t="s">
        <v>18</v>
      </c>
      <c r="G298" s="118">
        <v>608025512</v>
      </c>
      <c r="H298" s="119">
        <v>0</v>
      </c>
      <c r="I298" s="119">
        <v>608025512</v>
      </c>
      <c r="J298" s="4" t="s">
        <v>19</v>
      </c>
      <c r="K298" s="121" t="s">
        <v>682</v>
      </c>
      <c r="L298" s="4"/>
      <c r="M298" s="4"/>
    </row>
    <row r="299" spans="1:13">
      <c r="A299" s="113" t="s">
        <v>811</v>
      </c>
      <c r="B299" s="114" t="s">
        <v>812</v>
      </c>
      <c r="C299" s="115" t="s">
        <v>299</v>
      </c>
      <c r="D299" s="116" t="s">
        <v>813</v>
      </c>
      <c r="E299" s="117" t="s">
        <v>18</v>
      </c>
      <c r="F299" s="117" t="s">
        <v>18</v>
      </c>
      <c r="G299" s="118">
        <v>236880636639</v>
      </c>
      <c r="H299" s="119">
        <v>-219589738642</v>
      </c>
      <c r="I299" s="119">
        <v>17290897997</v>
      </c>
      <c r="J299" s="4" t="s">
        <v>19</v>
      </c>
      <c r="K299" s="121" t="s">
        <v>682</v>
      </c>
      <c r="L299" s="4"/>
      <c r="M299" s="4"/>
    </row>
    <row r="300" spans="1:13">
      <c r="A300" s="113" t="s">
        <v>814</v>
      </c>
      <c r="B300" s="114" t="s">
        <v>815</v>
      </c>
      <c r="C300" s="115" t="s">
        <v>299</v>
      </c>
      <c r="D300" s="116" t="s">
        <v>816</v>
      </c>
      <c r="E300" s="117" t="s">
        <v>18</v>
      </c>
      <c r="F300" s="117" t="s">
        <v>18</v>
      </c>
      <c r="G300" s="118">
        <v>0</v>
      </c>
      <c r="H300" s="119">
        <v>0</v>
      </c>
      <c r="I300" s="119">
        <v>0</v>
      </c>
      <c r="J300" s="4" t="s">
        <v>19</v>
      </c>
      <c r="K300" s="121" t="s">
        <v>682</v>
      </c>
      <c r="L300" s="4"/>
      <c r="M300" s="122" t="s">
        <v>23</v>
      </c>
    </row>
    <row r="301" spans="1:13">
      <c r="A301" s="113" t="s">
        <v>817</v>
      </c>
      <c r="B301" s="114" t="s">
        <v>818</v>
      </c>
      <c r="C301" s="115" t="s">
        <v>57</v>
      </c>
      <c r="D301" s="116" t="s">
        <v>737</v>
      </c>
      <c r="E301" s="117" t="s">
        <v>819</v>
      </c>
      <c r="F301" s="117" t="s">
        <v>819</v>
      </c>
      <c r="G301" s="118">
        <v>3988732015</v>
      </c>
      <c r="H301" s="119">
        <v>0</v>
      </c>
      <c r="I301" s="119">
        <v>3988732015</v>
      </c>
      <c r="J301" s="4" t="s">
        <v>19</v>
      </c>
      <c r="K301" s="121" t="s">
        <v>682</v>
      </c>
      <c r="L301" s="4"/>
      <c r="M301" s="4"/>
    </row>
    <row r="302" spans="1:13">
      <c r="A302" s="113" t="s">
        <v>820</v>
      </c>
      <c r="B302" s="114" t="s">
        <v>821</v>
      </c>
      <c r="C302" s="115" t="s">
        <v>822</v>
      </c>
      <c r="D302" s="116" t="s">
        <v>823</v>
      </c>
      <c r="E302" s="117" t="s">
        <v>824</v>
      </c>
      <c r="F302" s="117" t="s">
        <v>18</v>
      </c>
      <c r="G302" s="118">
        <v>42654719184</v>
      </c>
      <c r="H302" s="119">
        <v>-42654719184</v>
      </c>
      <c r="I302" s="119">
        <v>0</v>
      </c>
      <c r="J302" s="4" t="s">
        <v>19</v>
      </c>
      <c r="K302" s="121" t="s">
        <v>682</v>
      </c>
      <c r="L302" s="4"/>
      <c r="M302" s="4"/>
    </row>
    <row r="303" spans="1:13">
      <c r="A303" s="113" t="s">
        <v>825</v>
      </c>
      <c r="B303" s="114" t="s">
        <v>826</v>
      </c>
      <c r="C303" s="115" t="s">
        <v>548</v>
      </c>
      <c r="D303" s="116" t="s">
        <v>827</v>
      </c>
      <c r="E303" s="117" t="s">
        <v>828</v>
      </c>
      <c r="F303" s="117" t="s">
        <v>18</v>
      </c>
      <c r="G303" s="118">
        <v>622694186155</v>
      </c>
      <c r="H303" s="119">
        <v>0</v>
      </c>
      <c r="I303" s="119">
        <v>622694186155</v>
      </c>
      <c r="J303" s="4" t="s">
        <v>19</v>
      </c>
      <c r="K303" s="121" t="s">
        <v>682</v>
      </c>
      <c r="L303" s="4"/>
      <c r="M303" s="4"/>
    </row>
    <row r="304" spans="1:13">
      <c r="A304" s="113" t="s">
        <v>829</v>
      </c>
      <c r="B304" s="114" t="s">
        <v>830</v>
      </c>
      <c r="C304" s="115" t="s">
        <v>548</v>
      </c>
      <c r="D304" s="116" t="s">
        <v>827</v>
      </c>
      <c r="E304" s="117" t="s">
        <v>831</v>
      </c>
      <c r="F304" s="117" t="s">
        <v>832</v>
      </c>
      <c r="G304" s="118">
        <v>432524188</v>
      </c>
      <c r="H304" s="119">
        <v>0</v>
      </c>
      <c r="I304" s="119">
        <v>432524188</v>
      </c>
      <c r="J304" s="4" t="s">
        <v>19</v>
      </c>
      <c r="K304" s="121" t="s">
        <v>682</v>
      </c>
      <c r="L304" s="4"/>
      <c r="M304" s="4"/>
    </row>
    <row r="305" spans="1:13">
      <c r="A305" s="113" t="s">
        <v>833</v>
      </c>
      <c r="B305" s="114" t="s">
        <v>834</v>
      </c>
      <c r="C305" s="115" t="s">
        <v>548</v>
      </c>
      <c r="D305" s="116" t="s">
        <v>827</v>
      </c>
      <c r="E305" s="117" t="s">
        <v>835</v>
      </c>
      <c r="F305" s="117" t="s">
        <v>18</v>
      </c>
      <c r="G305" s="118">
        <v>46100159899</v>
      </c>
      <c r="H305" s="119">
        <v>0</v>
      </c>
      <c r="I305" s="119">
        <v>46100159899</v>
      </c>
      <c r="J305" s="4" t="s">
        <v>19</v>
      </c>
      <c r="K305" s="121" t="s">
        <v>682</v>
      </c>
      <c r="L305" s="4"/>
      <c r="M305" s="4"/>
    </row>
    <row r="306" spans="1:13">
      <c r="A306" s="113" t="s">
        <v>836</v>
      </c>
      <c r="B306" s="114" t="s">
        <v>837</v>
      </c>
      <c r="C306" s="115" t="s">
        <v>548</v>
      </c>
      <c r="D306" s="116" t="s">
        <v>827</v>
      </c>
      <c r="E306" s="117" t="s">
        <v>835</v>
      </c>
      <c r="F306" s="117" t="s">
        <v>18</v>
      </c>
      <c r="G306" s="118">
        <v>7903232494</v>
      </c>
      <c r="H306" s="119">
        <v>0</v>
      </c>
      <c r="I306" s="119">
        <v>7903232494</v>
      </c>
      <c r="J306" s="4" t="s">
        <v>19</v>
      </c>
      <c r="K306" s="121" t="s">
        <v>682</v>
      </c>
      <c r="L306" s="4"/>
      <c r="M306" s="4"/>
    </row>
    <row r="307" spans="1:13">
      <c r="A307" s="113" t="s">
        <v>838</v>
      </c>
      <c r="B307" s="114" t="s">
        <v>839</v>
      </c>
      <c r="C307" s="115" t="s">
        <v>548</v>
      </c>
      <c r="D307" s="116" t="s">
        <v>827</v>
      </c>
      <c r="E307" s="117" t="s">
        <v>835</v>
      </c>
      <c r="F307" s="117" t="s">
        <v>18</v>
      </c>
      <c r="G307" s="118">
        <v>337365757</v>
      </c>
      <c r="H307" s="119">
        <v>0</v>
      </c>
      <c r="I307" s="119">
        <v>337365757</v>
      </c>
      <c r="J307" s="4" t="s">
        <v>19</v>
      </c>
      <c r="K307" s="121" t="s">
        <v>682</v>
      </c>
      <c r="L307" s="4"/>
      <c r="M307" s="4"/>
    </row>
    <row r="308" spans="1:13">
      <c r="A308" s="113" t="s">
        <v>840</v>
      </c>
      <c r="B308" s="114" t="s">
        <v>841</v>
      </c>
      <c r="C308" s="115" t="s">
        <v>548</v>
      </c>
      <c r="D308" s="116" t="s">
        <v>827</v>
      </c>
      <c r="E308" s="117" t="s">
        <v>835</v>
      </c>
      <c r="F308" s="117" t="s">
        <v>18</v>
      </c>
      <c r="G308" s="118">
        <v>5042653468</v>
      </c>
      <c r="H308" s="119">
        <v>0</v>
      </c>
      <c r="I308" s="119">
        <v>5042653468</v>
      </c>
      <c r="J308" s="4" t="s">
        <v>19</v>
      </c>
      <c r="K308" s="121" t="s">
        <v>682</v>
      </c>
      <c r="L308" s="4"/>
      <c r="M308" s="4"/>
    </row>
    <row r="309" spans="1:13">
      <c r="A309" s="113" t="s">
        <v>842</v>
      </c>
      <c r="B309" s="114" t="s">
        <v>843</v>
      </c>
      <c r="C309" s="115" t="s">
        <v>548</v>
      </c>
      <c r="D309" s="116" t="s">
        <v>827</v>
      </c>
      <c r="E309" s="117" t="s">
        <v>835</v>
      </c>
      <c r="F309" s="117" t="s">
        <v>18</v>
      </c>
      <c r="G309" s="118">
        <v>2716941580</v>
      </c>
      <c r="H309" s="119">
        <v>0</v>
      </c>
      <c r="I309" s="119">
        <v>2716941580</v>
      </c>
      <c r="J309" s="4" t="s">
        <v>19</v>
      </c>
      <c r="K309" s="121" t="s">
        <v>682</v>
      </c>
      <c r="L309" s="4"/>
      <c r="M309" s="4"/>
    </row>
    <row r="310" spans="1:13">
      <c r="A310" s="113" t="s">
        <v>844</v>
      </c>
      <c r="B310" s="114" t="s">
        <v>845</v>
      </c>
      <c r="C310" s="115" t="s">
        <v>548</v>
      </c>
      <c r="D310" s="116" t="s">
        <v>827</v>
      </c>
      <c r="E310" s="117" t="s">
        <v>831</v>
      </c>
      <c r="F310" s="117" t="s">
        <v>846</v>
      </c>
      <c r="G310" s="118">
        <v>421846135</v>
      </c>
      <c r="H310" s="119">
        <v>0</v>
      </c>
      <c r="I310" s="119">
        <v>421846135</v>
      </c>
      <c r="J310" s="4" t="s">
        <v>19</v>
      </c>
      <c r="K310" s="121" t="s">
        <v>682</v>
      </c>
      <c r="L310" s="4"/>
      <c r="M310" s="4"/>
    </row>
    <row r="311" spans="1:13">
      <c r="A311" s="113" t="s">
        <v>847</v>
      </c>
      <c r="B311" s="114" t="s">
        <v>848</v>
      </c>
      <c r="C311" s="115" t="s">
        <v>548</v>
      </c>
      <c r="D311" s="116" t="s">
        <v>827</v>
      </c>
      <c r="E311" s="117" t="s">
        <v>831</v>
      </c>
      <c r="F311" s="117" t="s">
        <v>846</v>
      </c>
      <c r="G311" s="118">
        <v>3340350000</v>
      </c>
      <c r="H311" s="119">
        <v>0</v>
      </c>
      <c r="I311" s="119">
        <v>3340350000</v>
      </c>
      <c r="J311" s="4" t="s">
        <v>19</v>
      </c>
      <c r="K311" s="121" t="s">
        <v>682</v>
      </c>
      <c r="L311" s="4"/>
      <c r="M311" s="4"/>
    </row>
    <row r="312" spans="1:13">
      <c r="A312" s="113" t="s">
        <v>849</v>
      </c>
      <c r="B312" s="114" t="s">
        <v>850</v>
      </c>
      <c r="C312" s="115" t="s">
        <v>548</v>
      </c>
      <c r="D312" s="116" t="s">
        <v>827</v>
      </c>
      <c r="E312" s="117" t="s">
        <v>851</v>
      </c>
      <c r="F312" s="117" t="s">
        <v>18</v>
      </c>
      <c r="G312" s="118">
        <v>0</v>
      </c>
      <c r="H312" s="119">
        <v>0</v>
      </c>
      <c r="I312" s="119">
        <v>0</v>
      </c>
      <c r="J312" s="4" t="s">
        <v>19</v>
      </c>
      <c r="K312" s="121" t="s">
        <v>682</v>
      </c>
      <c r="L312" s="4"/>
      <c r="M312" s="122" t="s">
        <v>23</v>
      </c>
    </row>
    <row r="313" spans="1:13">
      <c r="A313" s="113" t="s">
        <v>852</v>
      </c>
      <c r="B313" s="114" t="s">
        <v>853</v>
      </c>
      <c r="C313" s="115" t="s">
        <v>548</v>
      </c>
      <c r="D313" s="116" t="s">
        <v>827</v>
      </c>
      <c r="E313" s="117" t="s">
        <v>831</v>
      </c>
      <c r="F313" s="117" t="s">
        <v>854</v>
      </c>
      <c r="G313" s="118">
        <v>2835193200</v>
      </c>
      <c r="H313" s="119">
        <v>0</v>
      </c>
      <c r="I313" s="119">
        <v>2835193200</v>
      </c>
      <c r="J313" s="4" t="s">
        <v>19</v>
      </c>
      <c r="K313" s="121" t="s">
        <v>682</v>
      </c>
      <c r="L313" s="4"/>
      <c r="M313" s="4"/>
    </row>
    <row r="314" spans="1:13">
      <c r="A314" s="113" t="s">
        <v>855</v>
      </c>
      <c r="B314" s="114" t="s">
        <v>856</v>
      </c>
      <c r="C314" s="115" t="s">
        <v>548</v>
      </c>
      <c r="D314" s="116" t="s">
        <v>827</v>
      </c>
      <c r="E314" s="117" t="s">
        <v>831</v>
      </c>
      <c r="F314" s="117" t="s">
        <v>857</v>
      </c>
      <c r="G314" s="118">
        <v>26187222305</v>
      </c>
      <c r="H314" s="119">
        <v>0</v>
      </c>
      <c r="I314" s="119">
        <v>26187222305</v>
      </c>
      <c r="J314" s="4" t="s">
        <v>19</v>
      </c>
      <c r="K314" s="121" t="s">
        <v>682</v>
      </c>
      <c r="L314" s="4"/>
      <c r="M314" s="4"/>
    </row>
    <row r="315" spans="1:13">
      <c r="A315" s="113" t="s">
        <v>858</v>
      </c>
      <c r="B315" s="114" t="s">
        <v>859</v>
      </c>
      <c r="C315" s="115" t="s">
        <v>860</v>
      </c>
      <c r="D315" s="116" t="s">
        <v>807</v>
      </c>
      <c r="E315" s="117" t="s">
        <v>861</v>
      </c>
      <c r="F315" s="117" t="s">
        <v>18</v>
      </c>
      <c r="G315" s="118">
        <v>1200557723</v>
      </c>
      <c r="H315" s="119">
        <v>0</v>
      </c>
      <c r="I315" s="119">
        <v>1200557723</v>
      </c>
      <c r="J315" s="4" t="s">
        <v>19</v>
      </c>
      <c r="K315" s="121" t="s">
        <v>682</v>
      </c>
      <c r="L315" s="4"/>
      <c r="M315" s="4"/>
    </row>
    <row r="316" spans="1:13">
      <c r="A316" s="113" t="s">
        <v>862</v>
      </c>
      <c r="B316" s="114" t="s">
        <v>863</v>
      </c>
      <c r="C316" s="115" t="s">
        <v>860</v>
      </c>
      <c r="D316" s="116" t="s">
        <v>807</v>
      </c>
      <c r="E316" s="117" t="s">
        <v>861</v>
      </c>
      <c r="F316" s="117" t="s">
        <v>18</v>
      </c>
      <c r="G316" s="118">
        <v>3559936369</v>
      </c>
      <c r="H316" s="119">
        <v>0</v>
      </c>
      <c r="I316" s="119">
        <v>3559936369</v>
      </c>
      <c r="J316" s="4" t="s">
        <v>19</v>
      </c>
      <c r="K316" s="121" t="s">
        <v>682</v>
      </c>
      <c r="L316" s="4"/>
      <c r="M316" s="4"/>
    </row>
    <row r="317" spans="1:13">
      <c r="A317" s="113" t="s">
        <v>864</v>
      </c>
      <c r="B317" s="114" t="s">
        <v>865</v>
      </c>
      <c r="C317" s="115" t="s">
        <v>860</v>
      </c>
      <c r="D317" s="116" t="s">
        <v>807</v>
      </c>
      <c r="E317" s="117" t="s">
        <v>861</v>
      </c>
      <c r="F317" s="117" t="s">
        <v>18</v>
      </c>
      <c r="G317" s="118">
        <v>0</v>
      </c>
      <c r="H317" s="119">
        <v>0</v>
      </c>
      <c r="I317" s="119">
        <v>0</v>
      </c>
      <c r="J317" s="4" t="s">
        <v>19</v>
      </c>
      <c r="K317" s="121" t="s">
        <v>682</v>
      </c>
      <c r="L317" s="4"/>
      <c r="M317" s="122" t="s">
        <v>23</v>
      </c>
    </row>
    <row r="318" spans="1:13">
      <c r="A318" s="113" t="s">
        <v>866</v>
      </c>
      <c r="B318" s="114" t="s">
        <v>867</v>
      </c>
      <c r="C318" s="115" t="s">
        <v>860</v>
      </c>
      <c r="D318" s="116" t="s">
        <v>807</v>
      </c>
      <c r="E318" s="117" t="s">
        <v>868</v>
      </c>
      <c r="F318" s="117" t="s">
        <v>18</v>
      </c>
      <c r="G318" s="118">
        <v>3064768522</v>
      </c>
      <c r="H318" s="119">
        <v>0</v>
      </c>
      <c r="I318" s="119">
        <v>3064768522</v>
      </c>
      <c r="J318" s="4" t="s">
        <v>19</v>
      </c>
      <c r="K318" s="121" t="s">
        <v>682</v>
      </c>
      <c r="L318" s="4"/>
      <c r="M318" s="4"/>
    </row>
    <row r="319" spans="1:13">
      <c r="A319" s="113" t="s">
        <v>869</v>
      </c>
      <c r="B319" s="114" t="s">
        <v>870</v>
      </c>
      <c r="C319" s="115" t="s">
        <v>860</v>
      </c>
      <c r="D319" s="116" t="s">
        <v>807</v>
      </c>
      <c r="E319" s="117" t="s">
        <v>861</v>
      </c>
      <c r="F319" s="117" t="s">
        <v>18</v>
      </c>
      <c r="G319" s="118">
        <v>553193865</v>
      </c>
      <c r="H319" s="119">
        <v>0</v>
      </c>
      <c r="I319" s="119">
        <v>553193865</v>
      </c>
      <c r="J319" s="4" t="s">
        <v>19</v>
      </c>
      <c r="K319" s="121" t="s">
        <v>682</v>
      </c>
      <c r="L319" s="4"/>
      <c r="M319" s="4"/>
    </row>
    <row r="320" spans="1:13">
      <c r="A320" s="113" t="s">
        <v>871</v>
      </c>
      <c r="B320" s="114" t="s">
        <v>872</v>
      </c>
      <c r="C320" s="115" t="s">
        <v>860</v>
      </c>
      <c r="D320" s="116" t="s">
        <v>807</v>
      </c>
      <c r="E320" s="117" t="s">
        <v>873</v>
      </c>
      <c r="F320" s="117" t="s">
        <v>18</v>
      </c>
      <c r="G320" s="118">
        <v>16853008221</v>
      </c>
      <c r="H320" s="119">
        <v>0</v>
      </c>
      <c r="I320" s="119">
        <v>16853008221</v>
      </c>
      <c r="J320" s="4" t="s">
        <v>19</v>
      </c>
      <c r="K320" s="121" t="s">
        <v>682</v>
      </c>
      <c r="L320" s="4"/>
      <c r="M320" s="4"/>
    </row>
    <row r="321" spans="1:13">
      <c r="A321" s="113" t="s">
        <v>874</v>
      </c>
      <c r="B321" s="114" t="s">
        <v>875</v>
      </c>
      <c r="C321" s="115" t="s">
        <v>860</v>
      </c>
      <c r="D321" s="116" t="s">
        <v>807</v>
      </c>
      <c r="E321" s="117" t="s">
        <v>876</v>
      </c>
      <c r="F321" s="117" t="s">
        <v>18</v>
      </c>
      <c r="G321" s="118">
        <v>3873588494</v>
      </c>
      <c r="H321" s="119">
        <v>0</v>
      </c>
      <c r="I321" s="119">
        <v>3873588494</v>
      </c>
      <c r="J321" s="4" t="s">
        <v>19</v>
      </c>
      <c r="K321" s="121" t="s">
        <v>682</v>
      </c>
      <c r="L321" s="4"/>
      <c r="M321" s="4"/>
    </row>
    <row r="322" spans="1:13">
      <c r="A322" s="113" t="s">
        <v>877</v>
      </c>
      <c r="B322" s="114" t="s">
        <v>878</v>
      </c>
      <c r="C322" s="115" t="s">
        <v>860</v>
      </c>
      <c r="D322" s="116" t="s">
        <v>807</v>
      </c>
      <c r="E322" s="117" t="s">
        <v>876</v>
      </c>
      <c r="F322" s="117" t="s">
        <v>18</v>
      </c>
      <c r="G322" s="118">
        <v>0</v>
      </c>
      <c r="H322" s="119">
        <v>0</v>
      </c>
      <c r="I322" s="119">
        <v>0</v>
      </c>
      <c r="J322" s="4" t="s">
        <v>19</v>
      </c>
      <c r="K322" s="121" t="s">
        <v>682</v>
      </c>
      <c r="L322" s="4"/>
      <c r="M322" s="122" t="s">
        <v>23</v>
      </c>
    </row>
    <row r="323" spans="1:13">
      <c r="A323" s="113" t="s">
        <v>879</v>
      </c>
      <c r="B323" s="114" t="s">
        <v>880</v>
      </c>
      <c r="C323" s="115" t="s">
        <v>860</v>
      </c>
      <c r="D323" s="116" t="s">
        <v>807</v>
      </c>
      <c r="E323" s="117" t="s">
        <v>868</v>
      </c>
      <c r="F323" s="117" t="s">
        <v>18</v>
      </c>
      <c r="G323" s="118">
        <v>26288954476</v>
      </c>
      <c r="H323" s="119">
        <v>0</v>
      </c>
      <c r="I323" s="119">
        <v>26288954476</v>
      </c>
      <c r="J323" s="4" t="s">
        <v>19</v>
      </c>
      <c r="K323" s="121" t="s">
        <v>682</v>
      </c>
      <c r="L323" s="4"/>
      <c r="M323" s="4"/>
    </row>
    <row r="324" spans="1:13">
      <c r="A324" s="113" t="s">
        <v>881</v>
      </c>
      <c r="B324" s="114" t="s">
        <v>882</v>
      </c>
      <c r="C324" s="115" t="s">
        <v>860</v>
      </c>
      <c r="D324" s="116" t="s">
        <v>807</v>
      </c>
      <c r="E324" s="117" t="s">
        <v>883</v>
      </c>
      <c r="F324" s="117" t="s">
        <v>18</v>
      </c>
      <c r="G324" s="118">
        <v>91903906861</v>
      </c>
      <c r="H324" s="119">
        <v>0</v>
      </c>
      <c r="I324" s="119">
        <v>91903906861</v>
      </c>
      <c r="J324" s="4" t="s">
        <v>19</v>
      </c>
      <c r="K324" s="121" t="s">
        <v>682</v>
      </c>
      <c r="L324" s="4"/>
      <c r="M324" s="4"/>
    </row>
    <row r="325" spans="1:13">
      <c r="A325" s="113" t="s">
        <v>884</v>
      </c>
      <c r="B325" s="114" t="s">
        <v>885</v>
      </c>
      <c r="C325" s="115" t="s">
        <v>860</v>
      </c>
      <c r="D325" s="116" t="s">
        <v>807</v>
      </c>
      <c r="E325" s="117" t="s">
        <v>886</v>
      </c>
      <c r="F325" s="117" t="s">
        <v>18</v>
      </c>
      <c r="G325" s="118">
        <v>6653340</v>
      </c>
      <c r="H325" s="119">
        <v>0</v>
      </c>
      <c r="I325" s="119">
        <v>6653340</v>
      </c>
      <c r="J325" s="4" t="s">
        <v>19</v>
      </c>
      <c r="K325" s="121" t="s">
        <v>682</v>
      </c>
      <c r="L325" s="4"/>
      <c r="M325" s="4"/>
    </row>
    <row r="326" spans="1:13">
      <c r="A326" s="113" t="s">
        <v>887</v>
      </c>
      <c r="B326" s="114" t="s">
        <v>888</v>
      </c>
      <c r="C326" s="115" t="s">
        <v>860</v>
      </c>
      <c r="D326" s="116" t="s">
        <v>807</v>
      </c>
      <c r="E326" s="117" t="s">
        <v>889</v>
      </c>
      <c r="F326" s="117" t="s">
        <v>18</v>
      </c>
      <c r="G326" s="118">
        <v>462476338</v>
      </c>
      <c r="H326" s="119">
        <v>0</v>
      </c>
      <c r="I326" s="119">
        <v>462476338</v>
      </c>
      <c r="J326" s="4" t="s">
        <v>19</v>
      </c>
      <c r="K326" s="121" t="s">
        <v>682</v>
      </c>
      <c r="L326" s="4"/>
      <c r="M326" s="4"/>
    </row>
    <row r="327" spans="1:13">
      <c r="A327" s="113" t="s">
        <v>890</v>
      </c>
      <c r="B327" s="114" t="s">
        <v>891</v>
      </c>
      <c r="C327" s="115" t="s">
        <v>860</v>
      </c>
      <c r="D327" s="116" t="s">
        <v>807</v>
      </c>
      <c r="E327" s="117" t="s">
        <v>892</v>
      </c>
      <c r="F327" s="117" t="s">
        <v>18</v>
      </c>
      <c r="G327" s="118">
        <v>21991788869</v>
      </c>
      <c r="H327" s="119">
        <v>0</v>
      </c>
      <c r="I327" s="119">
        <v>21991788869</v>
      </c>
      <c r="J327" s="4" t="s">
        <v>19</v>
      </c>
      <c r="K327" s="121" t="s">
        <v>682</v>
      </c>
      <c r="L327" s="4"/>
      <c r="M327" s="4"/>
    </row>
    <row r="328" spans="1:13">
      <c r="A328" s="113" t="s">
        <v>893</v>
      </c>
      <c r="B328" s="114" t="s">
        <v>894</v>
      </c>
      <c r="C328" s="115" t="s">
        <v>860</v>
      </c>
      <c r="D328" s="116" t="s">
        <v>807</v>
      </c>
      <c r="E328" s="117" t="s">
        <v>18</v>
      </c>
      <c r="F328" s="117" t="s">
        <v>18</v>
      </c>
      <c r="G328" s="118">
        <v>0</v>
      </c>
      <c r="H328" s="119">
        <v>0</v>
      </c>
      <c r="I328" s="119">
        <v>0</v>
      </c>
      <c r="J328" s="4" t="s">
        <v>19</v>
      </c>
      <c r="K328" s="121" t="s">
        <v>682</v>
      </c>
      <c r="L328" s="4"/>
      <c r="M328" s="122" t="s">
        <v>23</v>
      </c>
    </row>
    <row r="329" spans="1:13">
      <c r="A329" s="113" t="s">
        <v>895</v>
      </c>
      <c r="B329" s="114" t="s">
        <v>896</v>
      </c>
      <c r="C329" s="115" t="s">
        <v>860</v>
      </c>
      <c r="D329" s="116" t="s">
        <v>807</v>
      </c>
      <c r="E329" s="117" t="s">
        <v>897</v>
      </c>
      <c r="F329" s="117" t="s">
        <v>18</v>
      </c>
      <c r="G329" s="118">
        <v>25385066060</v>
      </c>
      <c r="H329" s="119">
        <v>0</v>
      </c>
      <c r="I329" s="119">
        <v>25385066060</v>
      </c>
      <c r="J329" s="4" t="s">
        <v>19</v>
      </c>
      <c r="K329" s="121" t="s">
        <v>682</v>
      </c>
      <c r="L329" s="4"/>
      <c r="M329" s="4"/>
    </row>
    <row r="330" spans="1:13">
      <c r="A330" s="113" t="s">
        <v>898</v>
      </c>
      <c r="B330" s="114" t="s">
        <v>899</v>
      </c>
      <c r="C330" s="115" t="s">
        <v>860</v>
      </c>
      <c r="D330" s="116" t="s">
        <v>807</v>
      </c>
      <c r="E330" s="117" t="s">
        <v>897</v>
      </c>
      <c r="F330" s="117" t="s">
        <v>18</v>
      </c>
      <c r="G330" s="118">
        <v>20089706693</v>
      </c>
      <c r="H330" s="119">
        <v>0</v>
      </c>
      <c r="I330" s="119">
        <v>20089706693</v>
      </c>
      <c r="J330" s="4" t="s">
        <v>19</v>
      </c>
      <c r="K330" s="121" t="s">
        <v>682</v>
      </c>
      <c r="L330" s="4"/>
      <c r="M330" s="4"/>
    </row>
    <row r="331" spans="1:13">
      <c r="A331" s="113" t="s">
        <v>900</v>
      </c>
      <c r="B331" s="114" t="s">
        <v>901</v>
      </c>
      <c r="C331" s="115" t="s">
        <v>860</v>
      </c>
      <c r="D331" s="116" t="s">
        <v>807</v>
      </c>
      <c r="E331" s="117" t="s">
        <v>886</v>
      </c>
      <c r="F331" s="117" t="s">
        <v>18</v>
      </c>
      <c r="G331" s="118">
        <v>3372119320</v>
      </c>
      <c r="H331" s="119">
        <v>0</v>
      </c>
      <c r="I331" s="119">
        <v>3372119320</v>
      </c>
      <c r="J331" s="4" t="s">
        <v>19</v>
      </c>
      <c r="K331" s="121" t="s">
        <v>682</v>
      </c>
      <c r="L331" s="4"/>
      <c r="M331" s="4"/>
    </row>
    <row r="332" spans="1:13">
      <c r="A332" s="113" t="s">
        <v>902</v>
      </c>
      <c r="B332" s="114" t="s">
        <v>903</v>
      </c>
      <c r="C332" s="115" t="s">
        <v>860</v>
      </c>
      <c r="D332" s="116" t="s">
        <v>807</v>
      </c>
      <c r="E332" s="117" t="s">
        <v>886</v>
      </c>
      <c r="F332" s="117" t="s">
        <v>18</v>
      </c>
      <c r="G332" s="118">
        <v>243393864</v>
      </c>
      <c r="H332" s="119">
        <v>0</v>
      </c>
      <c r="I332" s="119">
        <v>243393864</v>
      </c>
      <c r="J332" s="4" t="s">
        <v>19</v>
      </c>
      <c r="K332" s="121" t="s">
        <v>682</v>
      </c>
      <c r="L332" s="4"/>
      <c r="M332" s="4"/>
    </row>
    <row r="333" spans="1:13">
      <c r="A333" s="113" t="s">
        <v>904</v>
      </c>
      <c r="B333" s="114" t="s">
        <v>905</v>
      </c>
      <c r="C333" s="115" t="s">
        <v>860</v>
      </c>
      <c r="D333" s="116" t="s">
        <v>807</v>
      </c>
      <c r="E333" s="117" t="s">
        <v>886</v>
      </c>
      <c r="F333" s="117" t="s">
        <v>18</v>
      </c>
      <c r="G333" s="118">
        <v>61974490275</v>
      </c>
      <c r="H333" s="119">
        <v>0</v>
      </c>
      <c r="I333" s="119">
        <v>61974490275</v>
      </c>
      <c r="J333" s="4" t="s">
        <v>19</v>
      </c>
      <c r="K333" s="121" t="s">
        <v>682</v>
      </c>
      <c r="L333" s="4"/>
      <c r="M333" s="4"/>
    </row>
    <row r="334" spans="1:13">
      <c r="A334" s="113" t="s">
        <v>906</v>
      </c>
      <c r="B334" s="114" t="s">
        <v>907</v>
      </c>
      <c r="C334" s="115" t="s">
        <v>239</v>
      </c>
      <c r="D334" s="116" t="s">
        <v>908</v>
      </c>
      <c r="E334" s="117" t="s">
        <v>909</v>
      </c>
      <c r="F334" s="117" t="s">
        <v>18</v>
      </c>
      <c r="G334" s="118">
        <v>68711413212</v>
      </c>
      <c r="H334" s="119">
        <v>0</v>
      </c>
      <c r="I334" s="119">
        <v>68711413212</v>
      </c>
      <c r="J334" s="4" t="s">
        <v>19</v>
      </c>
      <c r="K334" s="121" t="s">
        <v>682</v>
      </c>
      <c r="L334" s="4"/>
      <c r="M334" s="4"/>
    </row>
    <row r="335" spans="1:13">
      <c r="A335" s="113" t="s">
        <v>910</v>
      </c>
      <c r="B335" s="114" t="s">
        <v>911</v>
      </c>
      <c r="C335" s="115" t="s">
        <v>860</v>
      </c>
      <c r="D335" s="116" t="s">
        <v>807</v>
      </c>
      <c r="E335" s="117" t="s">
        <v>912</v>
      </c>
      <c r="F335" s="117" t="s">
        <v>18</v>
      </c>
      <c r="G335" s="118">
        <v>61632354470</v>
      </c>
      <c r="H335" s="119">
        <v>0</v>
      </c>
      <c r="I335" s="119">
        <v>61632354470</v>
      </c>
      <c r="J335" s="4" t="s">
        <v>19</v>
      </c>
      <c r="K335" s="121" t="s">
        <v>682</v>
      </c>
      <c r="L335" s="4"/>
      <c r="M335" s="4"/>
    </row>
    <row r="336" spans="1:13">
      <c r="A336" s="113" t="s">
        <v>913</v>
      </c>
      <c r="B336" s="114" t="s">
        <v>914</v>
      </c>
      <c r="C336" s="115" t="s">
        <v>860</v>
      </c>
      <c r="D336" s="116" t="s">
        <v>807</v>
      </c>
      <c r="E336" s="117" t="s">
        <v>915</v>
      </c>
      <c r="F336" s="117" t="s">
        <v>18</v>
      </c>
      <c r="G336" s="118">
        <v>28741035003</v>
      </c>
      <c r="H336" s="119">
        <v>0</v>
      </c>
      <c r="I336" s="119">
        <v>28741035003</v>
      </c>
      <c r="J336" s="4" t="s">
        <v>19</v>
      </c>
      <c r="K336" s="121" t="s">
        <v>682</v>
      </c>
      <c r="L336" s="4"/>
      <c r="M336" s="4"/>
    </row>
    <row r="337" spans="1:13">
      <c r="A337" s="113" t="s">
        <v>916</v>
      </c>
      <c r="B337" s="114" t="s">
        <v>917</v>
      </c>
      <c r="C337" s="115" t="s">
        <v>860</v>
      </c>
      <c r="D337" s="116" t="s">
        <v>807</v>
      </c>
      <c r="E337" s="117" t="s">
        <v>918</v>
      </c>
      <c r="F337" s="117" t="s">
        <v>18</v>
      </c>
      <c r="G337" s="118">
        <v>1323984918</v>
      </c>
      <c r="H337" s="119">
        <v>0</v>
      </c>
      <c r="I337" s="119">
        <v>1323984918</v>
      </c>
      <c r="J337" s="4" t="s">
        <v>19</v>
      </c>
      <c r="K337" s="121" t="s">
        <v>682</v>
      </c>
      <c r="L337" s="4"/>
      <c r="M337" s="4"/>
    </row>
    <row r="338" spans="1:13">
      <c r="A338" s="113" t="s">
        <v>919</v>
      </c>
      <c r="B338" s="114" t="s">
        <v>920</v>
      </c>
      <c r="C338" s="115" t="s">
        <v>860</v>
      </c>
      <c r="D338" s="116" t="s">
        <v>807</v>
      </c>
      <c r="E338" s="117" t="s">
        <v>921</v>
      </c>
      <c r="F338" s="117" t="s">
        <v>18</v>
      </c>
      <c r="G338" s="118">
        <v>190967579463</v>
      </c>
      <c r="H338" s="119">
        <v>-15120000000</v>
      </c>
      <c r="I338" s="119">
        <v>175847579463</v>
      </c>
      <c r="J338" s="4" t="s">
        <v>19</v>
      </c>
      <c r="K338" s="121" t="s">
        <v>682</v>
      </c>
      <c r="L338" s="4"/>
      <c r="M338" s="4"/>
    </row>
    <row r="339" spans="1:13">
      <c r="A339" s="113" t="s">
        <v>922</v>
      </c>
      <c r="B339" s="114" t="s">
        <v>923</v>
      </c>
      <c r="C339" s="115" t="s">
        <v>156</v>
      </c>
      <c r="D339" s="116" t="s">
        <v>924</v>
      </c>
      <c r="E339" s="117" t="s">
        <v>18</v>
      </c>
      <c r="F339" s="117" t="s">
        <v>18</v>
      </c>
      <c r="G339" s="118">
        <v>496353016012</v>
      </c>
      <c r="H339" s="119">
        <v>-232506949260</v>
      </c>
      <c r="I339" s="119">
        <v>263846066752</v>
      </c>
      <c r="J339" s="4" t="s">
        <v>19</v>
      </c>
      <c r="K339" s="121" t="s">
        <v>682</v>
      </c>
      <c r="L339" s="4"/>
      <c r="M339" s="4"/>
    </row>
    <row r="340" spans="1:13">
      <c r="A340" s="113" t="s">
        <v>925</v>
      </c>
      <c r="B340" s="114" t="s">
        <v>926</v>
      </c>
      <c r="C340" s="115" t="s">
        <v>57</v>
      </c>
      <c r="D340" s="116" t="s">
        <v>737</v>
      </c>
      <c r="E340" s="117" t="s">
        <v>927</v>
      </c>
      <c r="F340" s="117" t="s">
        <v>18</v>
      </c>
      <c r="G340" s="118">
        <v>0</v>
      </c>
      <c r="H340" s="119">
        <v>0</v>
      </c>
      <c r="I340" s="119">
        <v>0</v>
      </c>
      <c r="J340" s="4" t="s">
        <v>19</v>
      </c>
      <c r="K340" s="121" t="s">
        <v>682</v>
      </c>
      <c r="L340" s="4"/>
      <c r="M340" s="122" t="s">
        <v>23</v>
      </c>
    </row>
    <row r="341" spans="1:13">
      <c r="A341" s="113" t="s">
        <v>928</v>
      </c>
      <c r="B341" s="114" t="s">
        <v>929</v>
      </c>
      <c r="C341" s="115" t="s">
        <v>57</v>
      </c>
      <c r="D341" s="116" t="s">
        <v>807</v>
      </c>
      <c r="E341" s="117" t="s">
        <v>930</v>
      </c>
      <c r="F341" s="117" t="s">
        <v>18</v>
      </c>
      <c r="G341" s="118">
        <v>0</v>
      </c>
      <c r="H341" s="119">
        <v>0</v>
      </c>
      <c r="I341" s="119">
        <v>0</v>
      </c>
      <c r="J341" s="4" t="s">
        <v>19</v>
      </c>
      <c r="K341" s="121" t="s">
        <v>682</v>
      </c>
      <c r="L341" s="4"/>
      <c r="M341" s="122" t="s">
        <v>23</v>
      </c>
    </row>
    <row r="342" spans="1:13">
      <c r="A342" s="113" t="s">
        <v>931</v>
      </c>
      <c r="B342" s="114" t="s">
        <v>932</v>
      </c>
      <c r="C342" s="115" t="s">
        <v>265</v>
      </c>
      <c r="D342" s="116" t="s">
        <v>807</v>
      </c>
      <c r="E342" s="117" t="s">
        <v>933</v>
      </c>
      <c r="F342" s="117" t="s">
        <v>18</v>
      </c>
      <c r="G342" s="118">
        <v>0</v>
      </c>
      <c r="H342" s="119">
        <v>0</v>
      </c>
      <c r="I342" s="119">
        <v>0</v>
      </c>
      <c r="J342" s="4" t="s">
        <v>19</v>
      </c>
      <c r="K342" s="121" t="s">
        <v>682</v>
      </c>
      <c r="L342" s="4"/>
      <c r="M342" s="122" t="s">
        <v>23</v>
      </c>
    </row>
    <row r="343" spans="1:13">
      <c r="A343" s="113" t="s">
        <v>934</v>
      </c>
      <c r="B343" s="114" t="s">
        <v>935</v>
      </c>
      <c r="C343" s="115" t="s">
        <v>860</v>
      </c>
      <c r="D343" s="116" t="s">
        <v>807</v>
      </c>
      <c r="E343" s="117" t="s">
        <v>936</v>
      </c>
      <c r="F343" s="117" t="s">
        <v>18</v>
      </c>
      <c r="G343" s="118">
        <v>69378374531</v>
      </c>
      <c r="H343" s="119">
        <v>0</v>
      </c>
      <c r="I343" s="119">
        <v>69378374531</v>
      </c>
      <c r="J343" s="4" t="s">
        <v>19</v>
      </c>
      <c r="K343" s="121" t="s">
        <v>682</v>
      </c>
      <c r="L343" s="4"/>
      <c r="M343" s="4"/>
    </row>
    <row r="344" spans="1:13">
      <c r="A344" s="113" t="s">
        <v>937</v>
      </c>
      <c r="B344" s="114" t="s">
        <v>938</v>
      </c>
      <c r="C344" s="115" t="s">
        <v>822</v>
      </c>
      <c r="D344" s="116" t="s">
        <v>823</v>
      </c>
      <c r="E344" s="117" t="s">
        <v>939</v>
      </c>
      <c r="F344" s="117" t="s">
        <v>18</v>
      </c>
      <c r="G344" s="118">
        <v>0</v>
      </c>
      <c r="H344" s="119">
        <v>0</v>
      </c>
      <c r="I344" s="119">
        <v>0</v>
      </c>
      <c r="J344" s="4" t="s">
        <v>19</v>
      </c>
      <c r="K344" s="121" t="s">
        <v>682</v>
      </c>
      <c r="L344" s="4"/>
      <c r="M344" s="122" t="s">
        <v>23</v>
      </c>
    </row>
    <row r="345" spans="1:13">
      <c r="A345" s="113" t="s">
        <v>940</v>
      </c>
      <c r="B345" s="114" t="s">
        <v>941</v>
      </c>
      <c r="C345" s="115" t="s">
        <v>822</v>
      </c>
      <c r="D345" s="116" t="s">
        <v>823</v>
      </c>
      <c r="E345" s="117" t="s">
        <v>942</v>
      </c>
      <c r="F345" s="117" t="s">
        <v>18</v>
      </c>
      <c r="G345" s="118">
        <v>1683367596</v>
      </c>
      <c r="H345" s="119">
        <v>0</v>
      </c>
      <c r="I345" s="119">
        <v>1683367596</v>
      </c>
      <c r="J345" s="4" t="s">
        <v>19</v>
      </c>
      <c r="K345" s="121" t="s">
        <v>682</v>
      </c>
      <c r="L345" s="4"/>
      <c r="M345" s="4"/>
    </row>
    <row r="346" spans="1:13">
      <c r="A346" s="113" t="s">
        <v>943</v>
      </c>
      <c r="B346" s="114" t="s">
        <v>944</v>
      </c>
      <c r="C346" s="115" t="s">
        <v>822</v>
      </c>
      <c r="D346" s="116" t="s">
        <v>823</v>
      </c>
      <c r="E346" s="117" t="s">
        <v>939</v>
      </c>
      <c r="F346" s="117" t="s">
        <v>18</v>
      </c>
      <c r="G346" s="118">
        <v>433215705274</v>
      </c>
      <c r="H346" s="119">
        <v>-403444473274</v>
      </c>
      <c r="I346" s="119">
        <v>29771232000</v>
      </c>
      <c r="J346" s="4" t="s">
        <v>19</v>
      </c>
      <c r="K346" s="121" t="s">
        <v>682</v>
      </c>
      <c r="L346" s="4"/>
      <c r="M346" s="4"/>
    </row>
    <row r="347" spans="1:13">
      <c r="A347" s="113" t="s">
        <v>945</v>
      </c>
      <c r="B347" s="114" t="s">
        <v>946</v>
      </c>
      <c r="C347" s="115" t="s">
        <v>691</v>
      </c>
      <c r="D347" s="116" t="s">
        <v>947</v>
      </c>
      <c r="E347" s="117" t="s">
        <v>948</v>
      </c>
      <c r="F347" s="117" t="s">
        <v>18</v>
      </c>
      <c r="G347" s="118">
        <v>1000000000</v>
      </c>
      <c r="H347" s="119">
        <v>0</v>
      </c>
      <c r="I347" s="119">
        <v>1000000000</v>
      </c>
      <c r="J347" s="145" t="s">
        <v>70</v>
      </c>
      <c r="K347" s="121" t="s">
        <v>949</v>
      </c>
      <c r="L347" s="4"/>
      <c r="M347" s="4"/>
    </row>
    <row r="348" spans="1:13">
      <c r="A348" s="113" t="s">
        <v>950</v>
      </c>
      <c r="B348" s="114" t="s">
        <v>951</v>
      </c>
      <c r="C348" s="115" t="s">
        <v>691</v>
      </c>
      <c r="D348" s="116"/>
      <c r="E348" s="117" t="s">
        <v>18</v>
      </c>
      <c r="F348" s="117" t="s">
        <v>18</v>
      </c>
      <c r="G348" s="118">
        <v>0</v>
      </c>
      <c r="H348" s="119">
        <v>0</v>
      </c>
      <c r="I348" s="119">
        <v>0</v>
      </c>
      <c r="J348" s="4" t="s">
        <v>19</v>
      </c>
      <c r="K348" s="121">
        <v>0</v>
      </c>
      <c r="L348" s="4"/>
      <c r="M348" s="122" t="s">
        <v>23</v>
      </c>
    </row>
    <row r="349" spans="1:13">
      <c r="A349" s="113" t="s">
        <v>952</v>
      </c>
      <c r="B349" s="114" t="s">
        <v>953</v>
      </c>
      <c r="C349" s="115" t="s">
        <v>691</v>
      </c>
      <c r="D349" s="116"/>
      <c r="E349" s="117" t="s">
        <v>18</v>
      </c>
      <c r="F349" s="117" t="s">
        <v>18</v>
      </c>
      <c r="G349" s="118">
        <v>0</v>
      </c>
      <c r="H349" s="119">
        <v>0</v>
      </c>
      <c r="I349" s="119">
        <v>0</v>
      </c>
      <c r="J349" s="4" t="s">
        <v>19</v>
      </c>
      <c r="K349" s="121">
        <v>0</v>
      </c>
      <c r="L349" s="4"/>
      <c r="M349" s="122" t="s">
        <v>23</v>
      </c>
    </row>
    <row r="350" spans="1:13">
      <c r="A350" s="113" t="s">
        <v>954</v>
      </c>
      <c r="B350" s="114" t="s">
        <v>955</v>
      </c>
      <c r="C350" s="115" t="s">
        <v>691</v>
      </c>
      <c r="D350" s="116"/>
      <c r="E350" s="117" t="s">
        <v>18</v>
      </c>
      <c r="F350" s="117" t="s">
        <v>18</v>
      </c>
      <c r="G350" s="118">
        <v>0</v>
      </c>
      <c r="H350" s="119">
        <v>0</v>
      </c>
      <c r="I350" s="119">
        <v>0</v>
      </c>
      <c r="J350" s="4" t="s">
        <v>19</v>
      </c>
      <c r="K350" s="121">
        <v>0</v>
      </c>
      <c r="L350" s="4"/>
      <c r="M350" s="122" t="s">
        <v>23</v>
      </c>
    </row>
    <row r="351" spans="1:13">
      <c r="A351" s="113" t="s">
        <v>956</v>
      </c>
      <c r="B351" s="114" t="s">
        <v>957</v>
      </c>
      <c r="C351" s="115" t="s">
        <v>691</v>
      </c>
      <c r="D351" s="116"/>
      <c r="E351" s="117" t="s">
        <v>18</v>
      </c>
      <c r="F351" s="117" t="s">
        <v>18</v>
      </c>
      <c r="G351" s="118">
        <v>808238340</v>
      </c>
      <c r="H351" s="119">
        <v>0</v>
      </c>
      <c r="I351" s="119">
        <v>808238340</v>
      </c>
      <c r="J351" s="4" t="s">
        <v>19</v>
      </c>
      <c r="K351" s="121">
        <v>0</v>
      </c>
      <c r="L351" s="4"/>
      <c r="M351" s="4"/>
    </row>
    <row r="352" spans="1:13">
      <c r="A352" s="113" t="s">
        <v>958</v>
      </c>
      <c r="B352" s="114" t="s">
        <v>959</v>
      </c>
      <c r="C352" s="115" t="s">
        <v>691</v>
      </c>
      <c r="D352" s="116"/>
      <c r="E352" s="117"/>
      <c r="F352" s="117" t="s">
        <v>18</v>
      </c>
      <c r="G352" s="118">
        <v>983624324</v>
      </c>
      <c r="H352" s="119">
        <v>0</v>
      </c>
      <c r="I352" s="119">
        <v>983624324</v>
      </c>
      <c r="J352" s="4" t="s">
        <v>19</v>
      </c>
      <c r="K352" s="121">
        <v>0</v>
      </c>
      <c r="L352" s="4"/>
      <c r="M352" s="4"/>
    </row>
    <row r="353" spans="1:13">
      <c r="A353" s="113" t="s">
        <v>960</v>
      </c>
      <c r="B353" s="114" t="s">
        <v>961</v>
      </c>
      <c r="C353" s="115" t="s">
        <v>691</v>
      </c>
      <c r="D353" s="116"/>
      <c r="E353" s="117" t="s">
        <v>962</v>
      </c>
      <c r="F353" s="117" t="s">
        <v>18</v>
      </c>
      <c r="G353" s="118">
        <v>0</v>
      </c>
      <c r="H353" s="119">
        <v>0</v>
      </c>
      <c r="I353" s="119">
        <v>0</v>
      </c>
      <c r="J353" s="4" t="s">
        <v>19</v>
      </c>
      <c r="K353" s="121" t="s">
        <v>949</v>
      </c>
      <c r="L353" s="4"/>
      <c r="M353" s="122" t="s">
        <v>23</v>
      </c>
    </row>
    <row r="354" spans="1:13">
      <c r="A354" s="113" t="s">
        <v>963</v>
      </c>
      <c r="B354" s="114" t="s">
        <v>964</v>
      </c>
      <c r="C354" s="115" t="s">
        <v>691</v>
      </c>
      <c r="D354" s="116" t="s">
        <v>965</v>
      </c>
      <c r="E354" s="117" t="s">
        <v>966</v>
      </c>
      <c r="F354" s="117" t="s">
        <v>18</v>
      </c>
      <c r="G354" s="118">
        <v>252859021137</v>
      </c>
      <c r="H354" s="119">
        <v>0</v>
      </c>
      <c r="I354" s="119">
        <v>252859021137</v>
      </c>
      <c r="J354" s="145" t="s">
        <v>70</v>
      </c>
      <c r="K354" s="121" t="s">
        <v>949</v>
      </c>
      <c r="L354" s="4"/>
      <c r="M354" s="4"/>
    </row>
    <row r="355" spans="1:13">
      <c r="A355" s="113" t="s">
        <v>967</v>
      </c>
      <c r="B355" s="114" t="s">
        <v>968</v>
      </c>
      <c r="C355" s="115" t="s">
        <v>691</v>
      </c>
      <c r="D355" s="116"/>
      <c r="E355" s="117" t="s">
        <v>966</v>
      </c>
      <c r="F355" s="117" t="s">
        <v>18</v>
      </c>
      <c r="G355" s="118">
        <v>0</v>
      </c>
      <c r="H355" s="119">
        <v>0</v>
      </c>
      <c r="I355" s="119">
        <v>0</v>
      </c>
      <c r="J355" s="4" t="s">
        <v>19</v>
      </c>
      <c r="K355" s="121" t="s">
        <v>949</v>
      </c>
      <c r="L355" s="4"/>
      <c r="M355" s="122" t="s">
        <v>23</v>
      </c>
    </row>
    <row r="356" spans="1:13">
      <c r="A356" s="113" t="s">
        <v>969</v>
      </c>
      <c r="B356" s="114" t="s">
        <v>970</v>
      </c>
      <c r="C356" s="115" t="s">
        <v>395</v>
      </c>
      <c r="D356" s="116" t="s">
        <v>971</v>
      </c>
      <c r="E356" s="117" t="s">
        <v>971</v>
      </c>
      <c r="F356" s="117" t="s">
        <v>18</v>
      </c>
      <c r="G356" s="118">
        <v>2188048396558</v>
      </c>
      <c r="H356" s="119">
        <v>0</v>
      </c>
      <c r="I356" s="119">
        <v>2188048396558</v>
      </c>
      <c r="J356" s="4" t="s">
        <v>19</v>
      </c>
      <c r="K356" s="121" t="s">
        <v>558</v>
      </c>
      <c r="L356" s="4"/>
      <c r="M356" s="4"/>
    </row>
    <row r="357" spans="1:13">
      <c r="A357" s="113" t="s">
        <v>972</v>
      </c>
      <c r="B357" s="114" t="s">
        <v>973</v>
      </c>
      <c r="C357" s="115" t="s">
        <v>395</v>
      </c>
      <c r="D357" s="116" t="s">
        <v>974</v>
      </c>
      <c r="E357" s="117" t="s">
        <v>974</v>
      </c>
      <c r="F357" s="117" t="s">
        <v>18</v>
      </c>
      <c r="G357" s="118">
        <v>2170598715000</v>
      </c>
      <c r="H357" s="119">
        <v>0</v>
      </c>
      <c r="I357" s="119">
        <v>2170598715000</v>
      </c>
      <c r="J357" s="4" t="s">
        <v>19</v>
      </c>
      <c r="K357" s="121" t="s">
        <v>558</v>
      </c>
      <c r="L357" s="4"/>
      <c r="M357" s="4"/>
    </row>
    <row r="358" spans="1:13">
      <c r="A358" s="113" t="s">
        <v>975</v>
      </c>
      <c r="B358" s="114" t="s">
        <v>976</v>
      </c>
      <c r="C358" s="115" t="s">
        <v>395</v>
      </c>
      <c r="D358" s="116" t="s">
        <v>977</v>
      </c>
      <c r="E358" s="117" t="s">
        <v>977</v>
      </c>
      <c r="F358" s="117" t="s">
        <v>18</v>
      </c>
      <c r="G358" s="118">
        <v>8040409757774</v>
      </c>
      <c r="H358" s="119">
        <v>0</v>
      </c>
      <c r="I358" s="119">
        <v>8040409757774</v>
      </c>
      <c r="J358" s="4" t="s">
        <v>19</v>
      </c>
      <c r="K358" s="121" t="s">
        <v>558</v>
      </c>
      <c r="L358" s="4"/>
      <c r="M358" s="4"/>
    </row>
    <row r="359" spans="1:13">
      <c r="A359" s="113" t="s">
        <v>978</v>
      </c>
      <c r="B359" s="114" t="s">
        <v>979</v>
      </c>
      <c r="C359" s="115" t="s">
        <v>691</v>
      </c>
      <c r="D359" s="116" t="s">
        <v>980</v>
      </c>
      <c r="E359" s="117" t="s">
        <v>981</v>
      </c>
      <c r="F359" s="117" t="s">
        <v>18</v>
      </c>
      <c r="G359" s="118">
        <v>4180869072</v>
      </c>
      <c r="H359" s="119">
        <v>0</v>
      </c>
      <c r="I359" s="119">
        <v>4180869072</v>
      </c>
      <c r="J359" s="145" t="s">
        <v>70</v>
      </c>
      <c r="K359" s="121" t="s">
        <v>949</v>
      </c>
      <c r="L359" s="4"/>
      <c r="M359" s="4"/>
    </row>
    <row r="360" spans="1:13">
      <c r="A360" s="113" t="s">
        <v>982</v>
      </c>
      <c r="B360" s="114" t="s">
        <v>983</v>
      </c>
      <c r="C360" s="115" t="s">
        <v>691</v>
      </c>
      <c r="D360" s="116" t="s">
        <v>980</v>
      </c>
      <c r="E360" s="117" t="s">
        <v>981</v>
      </c>
      <c r="F360" s="117" t="s">
        <v>18</v>
      </c>
      <c r="G360" s="118">
        <v>0</v>
      </c>
      <c r="H360" s="119">
        <v>0</v>
      </c>
      <c r="I360" s="119">
        <v>0</v>
      </c>
      <c r="J360" s="4" t="s">
        <v>19</v>
      </c>
      <c r="K360" s="121" t="s">
        <v>949</v>
      </c>
      <c r="L360" s="4"/>
      <c r="M360" s="122" t="s">
        <v>23</v>
      </c>
    </row>
    <row r="361" spans="1:13">
      <c r="A361" s="113" t="s">
        <v>984</v>
      </c>
      <c r="B361" s="114" t="s">
        <v>985</v>
      </c>
      <c r="C361" s="115" t="s">
        <v>691</v>
      </c>
      <c r="D361" s="116" t="s">
        <v>965</v>
      </c>
      <c r="E361" s="117" t="s">
        <v>986</v>
      </c>
      <c r="F361" s="117" t="s">
        <v>18</v>
      </c>
      <c r="G361" s="118">
        <v>134091604760</v>
      </c>
      <c r="H361" s="119">
        <v>0</v>
      </c>
      <c r="I361" s="119">
        <v>134091604760</v>
      </c>
      <c r="J361" s="145" t="s">
        <v>70</v>
      </c>
      <c r="K361" s="121" t="s">
        <v>949</v>
      </c>
      <c r="L361" s="4"/>
      <c r="M361" s="4"/>
    </row>
    <row r="362" spans="1:13">
      <c r="A362" s="113" t="s">
        <v>987</v>
      </c>
      <c r="B362" s="114" t="s">
        <v>988</v>
      </c>
      <c r="C362" s="115" t="s">
        <v>691</v>
      </c>
      <c r="D362" s="116"/>
      <c r="E362" s="117" t="s">
        <v>986</v>
      </c>
      <c r="F362" s="117" t="s">
        <v>18</v>
      </c>
      <c r="G362" s="118">
        <v>0</v>
      </c>
      <c r="H362" s="119">
        <v>0</v>
      </c>
      <c r="I362" s="119">
        <v>0</v>
      </c>
      <c r="J362" s="4" t="s">
        <v>19</v>
      </c>
      <c r="K362" s="121" t="s">
        <v>949</v>
      </c>
      <c r="L362" s="4"/>
      <c r="M362" s="122" t="s">
        <v>23</v>
      </c>
    </row>
    <row r="363" spans="1:13">
      <c r="A363" s="113" t="s">
        <v>989</v>
      </c>
      <c r="B363" s="114" t="s">
        <v>990</v>
      </c>
      <c r="C363" s="115" t="s">
        <v>691</v>
      </c>
      <c r="D363" s="116" t="s">
        <v>965</v>
      </c>
      <c r="E363" s="117" t="s">
        <v>991</v>
      </c>
      <c r="F363" s="117" t="s">
        <v>18</v>
      </c>
      <c r="G363" s="118">
        <v>31347650654</v>
      </c>
      <c r="H363" s="119">
        <v>0</v>
      </c>
      <c r="I363" s="119">
        <v>31347650654</v>
      </c>
      <c r="J363" s="145" t="s">
        <v>70</v>
      </c>
      <c r="K363" s="121" t="s">
        <v>949</v>
      </c>
      <c r="L363" s="4"/>
      <c r="M363" s="4"/>
    </row>
    <row r="364" spans="1:13">
      <c r="A364" s="113" t="s">
        <v>992</v>
      </c>
      <c r="B364" s="114" t="s">
        <v>993</v>
      </c>
      <c r="C364" s="115" t="s">
        <v>691</v>
      </c>
      <c r="D364" s="116"/>
      <c r="E364" s="117" t="s">
        <v>991</v>
      </c>
      <c r="F364" s="117" t="s">
        <v>18</v>
      </c>
      <c r="G364" s="118">
        <v>0</v>
      </c>
      <c r="H364" s="119">
        <v>0</v>
      </c>
      <c r="I364" s="119">
        <v>0</v>
      </c>
      <c r="J364" s="4" t="s">
        <v>19</v>
      </c>
      <c r="K364" s="121" t="s">
        <v>949</v>
      </c>
      <c r="L364" s="4"/>
      <c r="M364" s="122" t="s">
        <v>23</v>
      </c>
    </row>
    <row r="365" spans="1:13">
      <c r="A365" s="113" t="s">
        <v>994</v>
      </c>
      <c r="B365" s="114" t="s">
        <v>995</v>
      </c>
      <c r="C365" s="115" t="s">
        <v>691</v>
      </c>
      <c r="D365" s="116" t="s">
        <v>965</v>
      </c>
      <c r="E365" s="117" t="s">
        <v>962</v>
      </c>
      <c r="F365" s="117" t="s">
        <v>18</v>
      </c>
      <c r="G365" s="118">
        <v>404817218994</v>
      </c>
      <c r="H365" s="119">
        <v>0</v>
      </c>
      <c r="I365" s="119">
        <v>404817218994</v>
      </c>
      <c r="J365" s="145" t="s">
        <v>70</v>
      </c>
      <c r="K365" s="121" t="s">
        <v>949</v>
      </c>
      <c r="L365" s="4"/>
      <c r="M365" s="4"/>
    </row>
    <row r="366" spans="1:13">
      <c r="A366" s="113" t="s">
        <v>996</v>
      </c>
      <c r="B366" s="114" t="s">
        <v>997</v>
      </c>
      <c r="C366" s="115" t="s">
        <v>691</v>
      </c>
      <c r="D366" s="116"/>
      <c r="E366" s="117" t="s">
        <v>962</v>
      </c>
      <c r="F366" s="117" t="s">
        <v>18</v>
      </c>
      <c r="G366" s="118">
        <v>0</v>
      </c>
      <c r="H366" s="119">
        <v>0</v>
      </c>
      <c r="I366" s="119">
        <v>0</v>
      </c>
      <c r="J366" s="4" t="s">
        <v>19</v>
      </c>
      <c r="K366" s="121" t="s">
        <v>949</v>
      </c>
      <c r="L366" s="4"/>
      <c r="M366" s="122" t="s">
        <v>23</v>
      </c>
    </row>
    <row r="367" spans="1:13">
      <c r="A367" s="113" t="s">
        <v>998</v>
      </c>
      <c r="B367" s="114" t="s">
        <v>999</v>
      </c>
      <c r="C367" s="115" t="s">
        <v>395</v>
      </c>
      <c r="D367" s="116" t="s">
        <v>1000</v>
      </c>
      <c r="E367" s="117" t="s">
        <v>1000</v>
      </c>
      <c r="F367" s="117" t="s">
        <v>18</v>
      </c>
      <c r="G367" s="118">
        <v>0</v>
      </c>
      <c r="H367" s="119">
        <v>0</v>
      </c>
      <c r="I367" s="119">
        <v>0</v>
      </c>
      <c r="J367" s="4" t="s">
        <v>19</v>
      </c>
      <c r="K367" s="121">
        <v>0</v>
      </c>
      <c r="L367" s="4"/>
      <c r="M367" s="122" t="s">
        <v>23</v>
      </c>
    </row>
    <row r="368" spans="1:13">
      <c r="A368" s="113" t="s">
        <v>1001</v>
      </c>
      <c r="B368" s="114" t="s">
        <v>1002</v>
      </c>
      <c r="C368" s="115" t="s">
        <v>691</v>
      </c>
      <c r="D368" s="116" t="s">
        <v>1000</v>
      </c>
      <c r="E368" s="117" t="s">
        <v>1000</v>
      </c>
      <c r="F368" s="117" t="s">
        <v>18</v>
      </c>
      <c r="G368" s="118">
        <v>17561821193</v>
      </c>
      <c r="H368" s="119">
        <v>0</v>
      </c>
      <c r="I368" s="119">
        <v>17561821193</v>
      </c>
      <c r="J368" s="145" t="s">
        <v>70</v>
      </c>
      <c r="K368" s="121" t="s">
        <v>949</v>
      </c>
      <c r="L368" s="4"/>
      <c r="M368" s="4"/>
    </row>
    <row r="369" spans="1:13">
      <c r="A369" s="113" t="s">
        <v>1003</v>
      </c>
      <c r="B369" s="114" t="s">
        <v>1004</v>
      </c>
      <c r="C369" s="115" t="s">
        <v>691</v>
      </c>
      <c r="D369" s="116"/>
      <c r="E369" s="117" t="s">
        <v>18</v>
      </c>
      <c r="F369" s="117" t="s">
        <v>18</v>
      </c>
      <c r="G369" s="118">
        <v>0</v>
      </c>
      <c r="H369" s="119">
        <v>0</v>
      </c>
      <c r="I369" s="119">
        <v>0</v>
      </c>
      <c r="J369" s="4" t="s">
        <v>19</v>
      </c>
      <c r="K369" s="121">
        <v>0</v>
      </c>
      <c r="L369" s="4"/>
      <c r="M369" s="122" t="s">
        <v>23</v>
      </c>
    </row>
    <row r="370" spans="1:13">
      <c r="A370" s="113" t="s">
        <v>1005</v>
      </c>
      <c r="B370" s="114" t="s">
        <v>1006</v>
      </c>
      <c r="C370" s="115" t="s">
        <v>691</v>
      </c>
      <c r="D370" s="116"/>
      <c r="E370" s="117" t="s">
        <v>18</v>
      </c>
      <c r="F370" s="117" t="s">
        <v>18</v>
      </c>
      <c r="G370" s="118">
        <v>860621477011</v>
      </c>
      <c r="H370" s="119">
        <v>0</v>
      </c>
      <c r="I370" s="119">
        <v>860621477011</v>
      </c>
      <c r="J370" s="4" t="s">
        <v>19</v>
      </c>
      <c r="K370" s="121">
        <v>0</v>
      </c>
      <c r="L370" s="4"/>
      <c r="M370" s="4"/>
    </row>
    <row r="371" spans="1:13">
      <c r="A371" s="113" t="s">
        <v>1007</v>
      </c>
      <c r="B371" s="114" t="s">
        <v>1008</v>
      </c>
      <c r="C371" s="115" t="s">
        <v>691</v>
      </c>
      <c r="D371" s="116"/>
      <c r="E371" s="117" t="s">
        <v>18</v>
      </c>
      <c r="F371" s="117" t="s">
        <v>18</v>
      </c>
      <c r="G371" s="118">
        <v>0</v>
      </c>
      <c r="H371" s="119">
        <v>0</v>
      </c>
      <c r="I371" s="119">
        <v>0</v>
      </c>
      <c r="J371" s="4" t="s">
        <v>19</v>
      </c>
      <c r="K371" s="121">
        <v>0</v>
      </c>
      <c r="L371" s="4"/>
      <c r="M371" s="122" t="s">
        <v>23</v>
      </c>
    </row>
    <row r="372" spans="1:13">
      <c r="A372" s="113" t="s">
        <v>1009</v>
      </c>
      <c r="B372" s="114" t="s">
        <v>1010</v>
      </c>
      <c r="C372" s="115" t="s">
        <v>691</v>
      </c>
      <c r="D372" s="116" t="s">
        <v>1011</v>
      </c>
      <c r="E372" s="117" t="s">
        <v>1012</v>
      </c>
      <c r="F372" s="117" t="s">
        <v>18</v>
      </c>
      <c r="G372" s="118">
        <v>355317867840</v>
      </c>
      <c r="H372" s="119">
        <v>0</v>
      </c>
      <c r="I372" s="119">
        <v>355317867840</v>
      </c>
      <c r="J372" s="4" t="s">
        <v>19</v>
      </c>
      <c r="K372" s="121">
        <v>0</v>
      </c>
      <c r="L372" s="4"/>
      <c r="M372" s="4"/>
    </row>
    <row r="373" spans="1:13">
      <c r="A373" s="113" t="s">
        <v>1013</v>
      </c>
      <c r="B373" s="114" t="s">
        <v>1014</v>
      </c>
      <c r="C373" s="115" t="s">
        <v>691</v>
      </c>
      <c r="D373" s="116" t="s">
        <v>1011</v>
      </c>
      <c r="E373" s="117" t="s">
        <v>1012</v>
      </c>
      <c r="F373" s="117" t="s">
        <v>18</v>
      </c>
      <c r="G373" s="118">
        <v>666824603</v>
      </c>
      <c r="H373" s="119">
        <v>0</v>
      </c>
      <c r="I373" s="119">
        <v>666824603</v>
      </c>
      <c r="J373" s="4" t="s">
        <v>19</v>
      </c>
      <c r="K373" s="121">
        <v>0</v>
      </c>
      <c r="L373" s="4"/>
      <c r="M373" s="4"/>
    </row>
    <row r="374" spans="1:13">
      <c r="A374" s="113" t="s">
        <v>1015</v>
      </c>
      <c r="B374" s="114" t="s">
        <v>1016</v>
      </c>
      <c r="C374" s="115" t="s">
        <v>691</v>
      </c>
      <c r="D374" s="116" t="s">
        <v>1011</v>
      </c>
      <c r="E374" s="117" t="s">
        <v>1017</v>
      </c>
      <c r="F374" s="117"/>
      <c r="G374" s="118">
        <v>89239276914</v>
      </c>
      <c r="H374" s="119">
        <v>0</v>
      </c>
      <c r="I374" s="119">
        <v>89239276914</v>
      </c>
      <c r="J374" s="4" t="s">
        <v>19</v>
      </c>
      <c r="K374" s="121">
        <v>0</v>
      </c>
      <c r="L374" s="4"/>
      <c r="M374" s="4"/>
    </row>
    <row r="375" spans="1:13">
      <c r="A375" s="113" t="s">
        <v>1018</v>
      </c>
      <c r="B375" s="114" t="s">
        <v>1019</v>
      </c>
      <c r="C375" s="115" t="s">
        <v>691</v>
      </c>
      <c r="D375" s="116"/>
      <c r="E375" s="117" t="s">
        <v>18</v>
      </c>
      <c r="F375" s="117" t="s">
        <v>18</v>
      </c>
      <c r="G375" s="118">
        <v>150449595</v>
      </c>
      <c r="H375" s="119">
        <v>0</v>
      </c>
      <c r="I375" s="119">
        <v>150449595</v>
      </c>
      <c r="J375" s="4" t="s">
        <v>19</v>
      </c>
      <c r="K375" s="121">
        <v>0</v>
      </c>
      <c r="L375" s="4"/>
      <c r="M375" s="4"/>
    </row>
    <row r="376" spans="1:13">
      <c r="A376" s="113" t="s">
        <v>1020</v>
      </c>
      <c r="B376" s="114" t="s">
        <v>1021</v>
      </c>
      <c r="C376" s="115" t="s">
        <v>691</v>
      </c>
      <c r="D376" s="116" t="s">
        <v>1022</v>
      </c>
      <c r="E376" s="117" t="s">
        <v>1023</v>
      </c>
      <c r="F376" s="117" t="s">
        <v>18</v>
      </c>
      <c r="G376" s="118">
        <v>1098531934237</v>
      </c>
      <c r="H376" s="119">
        <v>0</v>
      </c>
      <c r="I376" s="119">
        <v>1098531934237</v>
      </c>
      <c r="J376" s="4" t="s">
        <v>19</v>
      </c>
      <c r="K376" s="121">
        <v>0</v>
      </c>
      <c r="L376" s="4"/>
      <c r="M376" s="4"/>
    </row>
    <row r="377" spans="1:13">
      <c r="A377" s="113" t="s">
        <v>1024</v>
      </c>
      <c r="B377" s="114" t="s">
        <v>1025</v>
      </c>
      <c r="C377" s="115" t="s">
        <v>691</v>
      </c>
      <c r="D377" s="116" t="s">
        <v>1022</v>
      </c>
      <c r="E377" s="117" t="s">
        <v>1026</v>
      </c>
      <c r="F377" s="117" t="s">
        <v>18</v>
      </c>
      <c r="G377" s="118">
        <v>1224049610767</v>
      </c>
      <c r="H377" s="119">
        <v>0</v>
      </c>
      <c r="I377" s="119">
        <v>1224049610767</v>
      </c>
      <c r="J377" s="4" t="s">
        <v>19</v>
      </c>
      <c r="K377" s="121">
        <v>0</v>
      </c>
      <c r="L377" s="4"/>
      <c r="M377" s="4"/>
    </row>
    <row r="378" spans="1:13">
      <c r="A378" s="113" t="s">
        <v>1027</v>
      </c>
      <c r="B378" s="114" t="s">
        <v>1028</v>
      </c>
      <c r="C378" s="115" t="s">
        <v>691</v>
      </c>
      <c r="D378" s="116"/>
      <c r="E378" s="117" t="s">
        <v>18</v>
      </c>
      <c r="F378" s="117" t="s">
        <v>18</v>
      </c>
      <c r="G378" s="118">
        <v>0</v>
      </c>
      <c r="H378" s="119">
        <v>0</v>
      </c>
      <c r="I378" s="119">
        <v>0</v>
      </c>
      <c r="J378" s="4" t="s">
        <v>19</v>
      </c>
      <c r="K378" s="121">
        <v>0</v>
      </c>
      <c r="L378" s="4"/>
      <c r="M378" s="122" t="s">
        <v>23</v>
      </c>
    </row>
    <row r="379" spans="1:13">
      <c r="A379" s="113" t="s">
        <v>1029</v>
      </c>
      <c r="B379" s="114" t="s">
        <v>1030</v>
      </c>
      <c r="C379" s="115" t="s">
        <v>691</v>
      </c>
      <c r="D379" s="116"/>
      <c r="E379" s="117" t="s">
        <v>18</v>
      </c>
      <c r="F379" s="117" t="s">
        <v>18</v>
      </c>
      <c r="G379" s="118">
        <v>0</v>
      </c>
      <c r="H379" s="119">
        <v>0</v>
      </c>
      <c r="I379" s="119">
        <v>0</v>
      </c>
      <c r="J379" s="4" t="s">
        <v>19</v>
      </c>
      <c r="K379" s="121">
        <v>0</v>
      </c>
      <c r="L379" s="4"/>
      <c r="M379" s="122" t="s">
        <v>23</v>
      </c>
    </row>
    <row r="380" spans="1:13">
      <c r="A380" s="113" t="s">
        <v>1031</v>
      </c>
      <c r="B380" s="114" t="s">
        <v>1032</v>
      </c>
      <c r="C380" s="115" t="s">
        <v>691</v>
      </c>
      <c r="D380" s="116"/>
      <c r="E380" s="117" t="s">
        <v>18</v>
      </c>
      <c r="F380" s="117" t="s">
        <v>18</v>
      </c>
      <c r="G380" s="118">
        <v>11516469579882</v>
      </c>
      <c r="H380" s="119">
        <v>0</v>
      </c>
      <c r="I380" s="119">
        <v>11516469579882</v>
      </c>
      <c r="J380" s="4" t="s">
        <v>19</v>
      </c>
      <c r="K380" s="121">
        <v>0</v>
      </c>
      <c r="L380" s="4"/>
      <c r="M380" s="4"/>
    </row>
    <row r="381" spans="1:13">
      <c r="A381" s="113" t="s">
        <v>1033</v>
      </c>
      <c r="B381" s="114" t="s">
        <v>1034</v>
      </c>
      <c r="C381" s="115" t="s">
        <v>691</v>
      </c>
      <c r="D381" s="116" t="s">
        <v>1035</v>
      </c>
      <c r="E381" s="117" t="s">
        <v>1036</v>
      </c>
      <c r="F381" s="117" t="s">
        <v>18</v>
      </c>
      <c r="G381" s="118">
        <v>0</v>
      </c>
      <c r="H381" s="119">
        <v>0</v>
      </c>
      <c r="I381" s="119">
        <v>0</v>
      </c>
      <c r="J381" s="4" t="s">
        <v>19</v>
      </c>
      <c r="K381" s="121">
        <v>0</v>
      </c>
      <c r="L381" s="4"/>
      <c r="M381" s="122" t="s">
        <v>23</v>
      </c>
    </row>
    <row r="382" spans="1:13">
      <c r="A382" s="130" t="s">
        <v>1037</v>
      </c>
      <c r="B382" s="114" t="s">
        <v>1038</v>
      </c>
      <c r="C382" s="115" t="s">
        <v>691</v>
      </c>
      <c r="D382" s="116" t="s">
        <v>1035</v>
      </c>
      <c r="E382" s="117" t="s">
        <v>1039</v>
      </c>
      <c r="F382" s="117" t="s">
        <v>18</v>
      </c>
      <c r="G382" s="118">
        <v>8397213412421</v>
      </c>
      <c r="H382" s="119">
        <v>0</v>
      </c>
      <c r="I382" s="119">
        <v>8397213412421</v>
      </c>
      <c r="J382" s="4" t="s">
        <v>19</v>
      </c>
      <c r="K382" s="121">
        <v>0</v>
      </c>
      <c r="L382" s="4"/>
      <c r="M382" s="4"/>
    </row>
    <row r="383" spans="1:13">
      <c r="A383" s="113" t="s">
        <v>1040</v>
      </c>
      <c r="B383" s="114" t="s">
        <v>1041</v>
      </c>
      <c r="C383" s="115" t="s">
        <v>691</v>
      </c>
      <c r="D383" s="116" t="s">
        <v>1035</v>
      </c>
      <c r="E383" s="117" t="s">
        <v>1042</v>
      </c>
      <c r="F383" s="117" t="s">
        <v>18</v>
      </c>
      <c r="G383" s="118">
        <v>0</v>
      </c>
      <c r="H383" s="119">
        <v>0</v>
      </c>
      <c r="I383" s="119">
        <v>0</v>
      </c>
      <c r="J383" s="4" t="s">
        <v>19</v>
      </c>
      <c r="K383" s="121">
        <v>0</v>
      </c>
      <c r="L383" s="4"/>
      <c r="M383" s="122" t="s">
        <v>23</v>
      </c>
    </row>
    <row r="384" spans="1:13">
      <c r="A384" s="113" t="s">
        <v>1043</v>
      </c>
      <c r="B384" s="114" t="s">
        <v>1044</v>
      </c>
      <c r="C384" s="115" t="s">
        <v>691</v>
      </c>
      <c r="D384" s="116"/>
      <c r="E384" s="117"/>
      <c r="F384" s="117" t="s">
        <v>18</v>
      </c>
      <c r="G384" s="118">
        <v>0</v>
      </c>
      <c r="H384" s="119">
        <v>0</v>
      </c>
      <c r="I384" s="119">
        <v>0</v>
      </c>
      <c r="J384" s="4" t="s">
        <v>19</v>
      </c>
      <c r="K384" s="121">
        <v>0</v>
      </c>
      <c r="L384" s="4"/>
      <c r="M384" s="122" t="s">
        <v>23</v>
      </c>
    </row>
    <row r="385" spans="1:13">
      <c r="A385" s="113" t="s">
        <v>1045</v>
      </c>
      <c r="B385" s="114" t="s">
        <v>1046</v>
      </c>
      <c r="C385" s="115" t="s">
        <v>691</v>
      </c>
      <c r="D385" s="116"/>
      <c r="E385" s="117"/>
      <c r="F385" s="117" t="s">
        <v>18</v>
      </c>
      <c r="G385" s="118">
        <v>92233157706069</v>
      </c>
      <c r="H385" s="119">
        <v>0</v>
      </c>
      <c r="I385" s="119">
        <v>92233157706069</v>
      </c>
      <c r="J385" s="4" t="s">
        <v>19</v>
      </c>
      <c r="K385" s="121">
        <v>0</v>
      </c>
      <c r="L385" s="4"/>
      <c r="M385" s="4"/>
    </row>
    <row r="386" spans="1:13">
      <c r="A386" s="113" t="s">
        <v>1047</v>
      </c>
      <c r="B386" s="114" t="s">
        <v>1048</v>
      </c>
      <c r="C386" s="115" t="s">
        <v>691</v>
      </c>
      <c r="D386" s="116" t="s">
        <v>1035</v>
      </c>
      <c r="E386" s="117" t="s">
        <v>1049</v>
      </c>
      <c r="F386" s="117" t="s">
        <v>18</v>
      </c>
      <c r="G386" s="118">
        <v>0</v>
      </c>
      <c r="H386" s="119">
        <v>0</v>
      </c>
      <c r="I386" s="119">
        <v>0</v>
      </c>
      <c r="J386" s="4" t="s">
        <v>19</v>
      </c>
      <c r="K386" s="121">
        <v>0</v>
      </c>
      <c r="L386" s="4"/>
      <c r="M386" s="122" t="s">
        <v>23</v>
      </c>
    </row>
    <row r="387" spans="1:13">
      <c r="A387" s="113" t="s">
        <v>1050</v>
      </c>
      <c r="B387" s="114" t="s">
        <v>1051</v>
      </c>
      <c r="C387" s="115" t="s">
        <v>691</v>
      </c>
      <c r="D387" s="116"/>
      <c r="E387" s="117" t="s">
        <v>18</v>
      </c>
      <c r="F387" s="117" t="s">
        <v>18</v>
      </c>
      <c r="G387" s="118">
        <v>0</v>
      </c>
      <c r="H387" s="119">
        <v>0</v>
      </c>
      <c r="I387" s="119">
        <v>0</v>
      </c>
      <c r="J387" s="4" t="s">
        <v>19</v>
      </c>
      <c r="K387" s="121">
        <v>0</v>
      </c>
      <c r="L387" s="4"/>
      <c r="M387" s="122" t="s">
        <v>23</v>
      </c>
    </row>
    <row r="388" spans="1:13">
      <c r="A388" s="113" t="s">
        <v>1052</v>
      </c>
      <c r="B388" s="114" t="s">
        <v>1053</v>
      </c>
      <c r="C388" s="115" t="s">
        <v>691</v>
      </c>
      <c r="D388" s="116"/>
      <c r="E388" s="117"/>
      <c r="F388" s="117"/>
      <c r="G388" s="118">
        <v>1102000000000</v>
      </c>
      <c r="H388" s="119">
        <v>0</v>
      </c>
      <c r="I388" s="119">
        <v>1102000000000</v>
      </c>
      <c r="J388" s="4" t="s">
        <v>19</v>
      </c>
      <c r="K388" s="121">
        <v>0</v>
      </c>
      <c r="L388" s="4"/>
      <c r="M388" s="4"/>
    </row>
    <row r="389" spans="1:13">
      <c r="A389" s="113" t="s">
        <v>1054</v>
      </c>
      <c r="B389" s="114" t="s">
        <v>1055</v>
      </c>
      <c r="C389" s="115" t="s">
        <v>691</v>
      </c>
      <c r="D389" s="116" t="s">
        <v>1035</v>
      </c>
      <c r="E389" s="117" t="s">
        <v>1049</v>
      </c>
      <c r="F389" s="117" t="s">
        <v>18</v>
      </c>
      <c r="G389" s="118">
        <v>1150000000015</v>
      </c>
      <c r="H389" s="119">
        <v>0</v>
      </c>
      <c r="I389" s="119">
        <v>1150000000015</v>
      </c>
      <c r="J389" s="4" t="s">
        <v>19</v>
      </c>
      <c r="K389" s="121">
        <v>0</v>
      </c>
      <c r="L389" s="4"/>
      <c r="M389" s="4"/>
    </row>
  </sheetData>
  <autoFilter ref="A1:M389" xr:uid="{BBD3F3BC-6A76-4AF0-8068-76C611E81D2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1825F-C1F8-42C0-92E7-E0156ED19C3F}">
  <sheetPr codeName="Sheet2">
    <tabColor rgb="FF002060"/>
  </sheetPr>
  <dimension ref="A1:AJ401"/>
  <sheetViews>
    <sheetView showGridLines="0" topLeftCell="A44" zoomScale="80" zoomScaleNormal="80" workbookViewId="0">
      <selection activeCell="G15" sqref="G15"/>
    </sheetView>
  </sheetViews>
  <sheetFormatPr defaultColWidth="8.90625" defaultRowHeight="14.5"/>
  <cols>
    <col min="1" max="1" width="13.6328125" bestFit="1" customWidth="1"/>
    <col min="2" max="2" width="12" customWidth="1"/>
    <col min="3" max="3" width="24.453125" customWidth="1"/>
    <col min="4" max="4" width="21.453125" bestFit="1" customWidth="1"/>
    <col min="5" max="5" width="20.54296875" customWidth="1"/>
    <col min="6" max="6" width="20.36328125" customWidth="1"/>
    <col min="7" max="7" width="21.453125" bestFit="1" customWidth="1"/>
    <col min="8" max="8" width="25.6328125" bestFit="1" customWidth="1"/>
    <col min="9" max="9" width="18.453125" bestFit="1" customWidth="1"/>
    <col min="10" max="10" width="20" bestFit="1" customWidth="1"/>
    <col min="11" max="11" width="13.6328125" bestFit="1" customWidth="1"/>
    <col min="12" max="12" width="14.90625" bestFit="1" customWidth="1"/>
    <col min="13" max="13" width="10.36328125" bestFit="1" customWidth="1"/>
    <col min="14" max="14" width="14.90625" bestFit="1" customWidth="1"/>
    <col min="15" max="15" width="20" bestFit="1" customWidth="1"/>
    <col min="16" max="16" width="17.453125" bestFit="1" customWidth="1"/>
    <col min="17" max="17" width="18.453125" bestFit="1" customWidth="1"/>
    <col min="18" max="18" width="20" bestFit="1" customWidth="1"/>
    <col min="19" max="19" width="20" customWidth="1"/>
    <col min="20" max="21" width="11.54296875" bestFit="1" customWidth="1"/>
  </cols>
  <sheetData>
    <row r="1" spans="1:32" s="13" customFormat="1">
      <c r="A1" s="14" t="s">
        <v>1056</v>
      </c>
      <c r="B1" s="15" t="s">
        <v>1057</v>
      </c>
      <c r="C1" s="38"/>
      <c r="D1" s="16"/>
      <c r="E1" s="17"/>
      <c r="F1" s="17"/>
      <c r="G1" s="18"/>
      <c r="H1" s="19"/>
      <c r="I1" s="20"/>
      <c r="L1" s="21"/>
      <c r="M1" s="21"/>
      <c r="N1" s="21"/>
      <c r="O1" s="21"/>
      <c r="P1" s="21"/>
      <c r="Q1" s="21"/>
      <c r="R1" s="21"/>
      <c r="S1" s="21"/>
      <c r="T1" s="21"/>
      <c r="U1" s="21"/>
      <c r="V1" s="21"/>
      <c r="W1" s="21"/>
      <c r="X1" s="21"/>
      <c r="AF1" s="22"/>
    </row>
    <row r="2" spans="1:32" s="13" customFormat="1">
      <c r="A2" s="23" t="s">
        <v>1058</v>
      </c>
      <c r="B2" s="24">
        <v>45291</v>
      </c>
      <c r="C2" s="39"/>
      <c r="D2" s="25"/>
      <c r="E2" s="25"/>
      <c r="F2" s="25"/>
      <c r="G2" s="25"/>
      <c r="H2" s="26"/>
      <c r="I2" s="20"/>
      <c r="L2" s="21"/>
      <c r="M2" s="21"/>
      <c r="N2" s="21"/>
      <c r="O2" s="21"/>
      <c r="P2" s="21"/>
      <c r="Q2" s="21"/>
      <c r="R2" s="21"/>
      <c r="S2" s="21"/>
      <c r="T2" s="21"/>
      <c r="U2" s="21"/>
      <c r="V2" s="21"/>
      <c r="W2" s="21"/>
      <c r="X2" s="21"/>
      <c r="AF2" s="22"/>
    </row>
    <row r="3" spans="1:32" s="13" customFormat="1" ht="23.5">
      <c r="A3" s="23" t="s">
        <v>1059</v>
      </c>
      <c r="B3" s="27" t="s">
        <v>1060</v>
      </c>
      <c r="C3" s="40"/>
      <c r="D3" s="391" t="s">
        <v>1061</v>
      </c>
      <c r="E3" s="391"/>
      <c r="F3" s="391"/>
      <c r="G3" s="28"/>
      <c r="H3" s="29"/>
      <c r="I3" s="20"/>
      <c r="L3" s="21"/>
      <c r="M3" s="21"/>
      <c r="N3" s="21"/>
      <c r="O3" s="21"/>
      <c r="P3" s="21"/>
      <c r="Q3" s="21"/>
      <c r="R3" s="21"/>
      <c r="S3" s="21"/>
      <c r="T3" s="21"/>
      <c r="U3" s="21"/>
      <c r="V3" s="21"/>
      <c r="W3" s="21"/>
      <c r="X3" s="21"/>
      <c r="AF3" s="22"/>
    </row>
    <row r="4" spans="1:32" s="13" customFormat="1">
      <c r="A4" s="30" t="s">
        <v>1062</v>
      </c>
      <c r="B4" s="31" t="s">
        <v>1063</v>
      </c>
      <c r="C4" s="41"/>
      <c r="D4" s="32"/>
      <c r="E4" s="32"/>
      <c r="F4" s="32"/>
      <c r="G4" s="25"/>
      <c r="H4" s="225" t="s">
        <v>1064</v>
      </c>
      <c r="L4" s="21"/>
      <c r="M4" s="21"/>
      <c r="N4" s="21"/>
      <c r="O4" s="21"/>
      <c r="P4" s="21"/>
      <c r="Q4" s="21"/>
      <c r="R4" s="21"/>
      <c r="S4" s="21"/>
      <c r="T4" s="21"/>
      <c r="U4" s="21"/>
      <c r="V4" s="21"/>
      <c r="W4" s="21"/>
      <c r="X4" s="21"/>
      <c r="AF4" s="22"/>
    </row>
    <row r="5" spans="1:32" s="13" customFormat="1" ht="15" thickBot="1">
      <c r="A5" s="33" t="s">
        <v>1065</v>
      </c>
      <c r="B5" s="34" t="s">
        <v>1066</v>
      </c>
      <c r="C5" s="42"/>
      <c r="D5" s="35"/>
      <c r="E5" s="36"/>
      <c r="F5" s="36"/>
      <c r="G5" s="36"/>
      <c r="H5" s="37" t="s">
        <v>1067</v>
      </c>
      <c r="L5" s="21"/>
      <c r="M5" s="21"/>
      <c r="N5" s="21"/>
      <c r="O5" s="21"/>
      <c r="P5" s="21"/>
      <c r="Q5" s="21"/>
      <c r="R5" s="21"/>
      <c r="S5" s="21"/>
      <c r="T5" s="21"/>
      <c r="U5" s="21"/>
      <c r="V5" s="21"/>
      <c r="W5" s="21"/>
      <c r="X5" s="21"/>
      <c r="AF5" s="22"/>
    </row>
    <row r="8" spans="1:32" ht="18.5">
      <c r="C8" s="392" t="s">
        <v>1068</v>
      </c>
      <c r="D8" s="392"/>
      <c r="E8" s="392"/>
      <c r="F8" s="392"/>
    </row>
    <row r="9" spans="1:32">
      <c r="C9" s="61"/>
      <c r="D9" s="61"/>
      <c r="E9" s="61"/>
      <c r="F9" s="61"/>
    </row>
    <row r="10" spans="1:32">
      <c r="C10" s="62" t="s">
        <v>1069</v>
      </c>
      <c r="D10" s="61"/>
      <c r="E10" s="61"/>
      <c r="F10" s="61"/>
    </row>
    <row r="11" spans="1:32">
      <c r="C11" s="63"/>
      <c r="D11" s="61"/>
      <c r="E11" s="61"/>
      <c r="F11" s="61"/>
    </row>
    <row r="12" spans="1:32">
      <c r="C12" s="62" t="s">
        <v>1070</v>
      </c>
      <c r="D12" s="61"/>
      <c r="E12" s="61"/>
      <c r="F12" s="61"/>
    </row>
    <row r="13" spans="1:32">
      <c r="C13" s="63"/>
      <c r="D13" s="61"/>
      <c r="E13" s="61"/>
      <c r="F13" s="61"/>
    </row>
    <row r="14" spans="1:32">
      <c r="C14" s="62" t="s">
        <v>1071</v>
      </c>
      <c r="D14" s="61"/>
      <c r="E14" s="61"/>
      <c r="F14" s="61"/>
    </row>
    <row r="17" spans="2:2" s="10" customFormat="1">
      <c r="B17" s="3" t="s">
        <v>1072</v>
      </c>
    </row>
    <row r="19" spans="2:2">
      <c r="B19" t="s">
        <v>1073</v>
      </c>
    </row>
    <row r="21" spans="2:2">
      <c r="B21" s="58" t="s">
        <v>1074</v>
      </c>
    </row>
    <row r="22" spans="2:2">
      <c r="B22" s="58" t="s">
        <v>1075</v>
      </c>
    </row>
    <row r="24" spans="2:2">
      <c r="B24" t="s">
        <v>1076</v>
      </c>
    </row>
    <row r="26" spans="2:2">
      <c r="B26" s="58" t="s">
        <v>1077</v>
      </c>
    </row>
    <row r="27" spans="2:2">
      <c r="B27" s="58" t="s">
        <v>1078</v>
      </c>
    </row>
    <row r="28" spans="2:2">
      <c r="B28" s="58" t="s">
        <v>1079</v>
      </c>
    </row>
    <row r="29" spans="2:2">
      <c r="B29" s="58"/>
    </row>
    <row r="30" spans="2:2">
      <c r="B30" s="58"/>
    </row>
    <row r="31" spans="2:2" s="10" customFormat="1">
      <c r="B31" s="3" t="s">
        <v>1080</v>
      </c>
    </row>
    <row r="33" spans="2:36">
      <c r="B33" s="59" t="s">
        <v>1081</v>
      </c>
    </row>
    <row r="34" spans="2:36">
      <c r="B34" s="43"/>
    </row>
    <row r="35" spans="2:36">
      <c r="B35" s="60" t="s">
        <v>1082</v>
      </c>
    </row>
    <row r="36" spans="2:36">
      <c r="B36" s="13" t="s">
        <v>1083</v>
      </c>
    </row>
    <row r="37" spans="2:36">
      <c r="B37" s="13" t="s">
        <v>1084</v>
      </c>
    </row>
    <row r="38" spans="2:36">
      <c r="B38" s="13"/>
    </row>
    <row r="39" spans="2:36">
      <c r="B39" s="60" t="s">
        <v>1085</v>
      </c>
    </row>
    <row r="40" spans="2:36">
      <c r="B40" s="13" t="s">
        <v>1086</v>
      </c>
    </row>
    <row r="41" spans="2:36">
      <c r="B41" s="50"/>
    </row>
    <row r="42" spans="2:36">
      <c r="B42" s="60" t="s">
        <v>1087</v>
      </c>
    </row>
    <row r="43" spans="2:36">
      <c r="B43" s="13" t="s">
        <v>1088</v>
      </c>
    </row>
    <row r="44" spans="2:36">
      <c r="B44" s="13"/>
    </row>
    <row r="45" spans="2:36">
      <c r="B45" s="60" t="s">
        <v>1089</v>
      </c>
    </row>
    <row r="46" spans="2:36">
      <c r="B46" s="13" t="s">
        <v>1090</v>
      </c>
    </row>
    <row r="47" spans="2:36">
      <c r="B47" s="51" t="s">
        <v>1091</v>
      </c>
    </row>
    <row r="48" spans="2:36" s="13" customFormat="1">
      <c r="C48" s="43"/>
      <c r="D48" s="44"/>
      <c r="E48" s="44"/>
      <c r="F48" s="44"/>
      <c r="G48" s="44"/>
      <c r="H48" s="44"/>
      <c r="I48" s="45"/>
      <c r="M48" s="21"/>
      <c r="N48" s="46"/>
      <c r="O48" s="46"/>
      <c r="P48" s="46"/>
      <c r="Q48" s="46"/>
      <c r="R48" s="46"/>
      <c r="S48" s="46"/>
      <c r="T48" s="46"/>
      <c r="U48" s="46"/>
      <c r="V48" s="47"/>
      <c r="W48" s="47"/>
      <c r="X48" s="47"/>
      <c r="Y48" s="47"/>
      <c r="Z48" s="48"/>
      <c r="AA48" s="48"/>
      <c r="AB48" s="49"/>
      <c r="AC48" s="49"/>
      <c r="AG48" s="22"/>
      <c r="AH48" s="22"/>
      <c r="AI48" s="21"/>
      <c r="AJ48" s="21"/>
    </row>
    <row r="49" spans="2:34" s="13" customFormat="1">
      <c r="C49" s="13" t="s">
        <v>1092</v>
      </c>
      <c r="I49" s="21"/>
      <c r="AG49" s="22"/>
      <c r="AH49" s="22"/>
    </row>
    <row r="50" spans="2:34" s="13" customFormat="1">
      <c r="C50" s="52" t="s">
        <v>1093</v>
      </c>
      <c r="I50" s="21"/>
      <c r="AG50" s="22"/>
      <c r="AH50" s="22"/>
    </row>
    <row r="51" spans="2:34" s="13" customFormat="1">
      <c r="C51" s="53" t="s">
        <v>1094</v>
      </c>
      <c r="I51" s="21"/>
      <c r="AG51" s="22"/>
      <c r="AH51" s="22"/>
    </row>
    <row r="52" spans="2:34" s="13" customFormat="1">
      <c r="C52" s="53" t="s">
        <v>1095</v>
      </c>
      <c r="I52" s="21"/>
      <c r="AG52" s="22"/>
      <c r="AH52" s="22"/>
    </row>
    <row r="53" spans="2:34" s="13" customFormat="1">
      <c r="C53" s="53" t="s">
        <v>1096</v>
      </c>
      <c r="I53" s="21"/>
      <c r="AG53" s="22"/>
      <c r="AH53" s="22"/>
    </row>
    <row r="54" spans="2:34" s="13" customFormat="1">
      <c r="C54" s="53" t="s">
        <v>1097</v>
      </c>
      <c r="I54" s="21"/>
      <c r="AG54" s="22"/>
      <c r="AH54" s="22"/>
    </row>
    <row r="55" spans="2:34" s="13" customFormat="1">
      <c r="C55" s="53" t="s">
        <v>1098</v>
      </c>
      <c r="I55" s="21"/>
      <c r="AG55" s="22"/>
      <c r="AH55" s="22"/>
    </row>
    <row r="56" spans="2:34" s="13" customFormat="1">
      <c r="I56" s="21"/>
      <c r="AG56" s="22"/>
      <c r="AH56" s="22"/>
    </row>
    <row r="57" spans="2:34" s="13" customFormat="1">
      <c r="C57" s="52" t="s">
        <v>1099</v>
      </c>
      <c r="I57" s="21"/>
      <c r="AG57" s="22"/>
      <c r="AH57" s="22"/>
    </row>
    <row r="58" spans="2:34" s="13" customFormat="1">
      <c r="C58" s="54" t="s">
        <v>1100</v>
      </c>
      <c r="I58" s="21"/>
      <c r="AG58" s="22"/>
      <c r="AH58" s="22"/>
    </row>
    <row r="59" spans="2:34" s="13" customFormat="1">
      <c r="I59" s="21"/>
      <c r="AG59" s="22"/>
      <c r="AH59" s="22"/>
    </row>
    <row r="60" spans="2:34" s="13" customFormat="1">
      <c r="C60" s="52" t="s">
        <v>1101</v>
      </c>
      <c r="I60" s="21"/>
      <c r="AG60" s="22"/>
      <c r="AH60" s="22"/>
    </row>
    <row r="61" spans="2:34" s="13" customFormat="1">
      <c r="C61" s="13" t="s">
        <v>1102</v>
      </c>
      <c r="D61" s="55" t="s">
        <v>1103</v>
      </c>
      <c r="I61" s="21"/>
      <c r="AG61" s="22"/>
      <c r="AH61" s="22"/>
    </row>
    <row r="62" spans="2:34" s="13" customFormat="1">
      <c r="D62" s="55"/>
      <c r="I62" s="21"/>
      <c r="AG62" s="22"/>
      <c r="AH62" s="22"/>
    </row>
    <row r="63" spans="2:34" s="13" customFormat="1">
      <c r="D63" s="55"/>
      <c r="I63" s="21"/>
      <c r="AG63" s="22"/>
      <c r="AH63" s="22"/>
    </row>
    <row r="64" spans="2:34" s="10" customFormat="1">
      <c r="B64" s="3" t="s">
        <v>1104</v>
      </c>
    </row>
    <row r="66" spans="2:30">
      <c r="B66" t="s">
        <v>1105</v>
      </c>
    </row>
    <row r="69" spans="2:30" s="13" customFormat="1">
      <c r="C69" s="43"/>
      <c r="D69" s="44"/>
      <c r="E69" s="44"/>
      <c r="F69" s="44"/>
      <c r="G69" s="44"/>
      <c r="H69" s="44"/>
      <c r="I69" s="45"/>
      <c r="M69" s="21"/>
      <c r="N69" s="46"/>
      <c r="O69" s="46"/>
      <c r="P69" s="46"/>
      <c r="Q69" s="47"/>
      <c r="R69" s="47"/>
      <c r="S69" s="47"/>
      <c r="T69" s="47"/>
      <c r="U69" s="48"/>
      <c r="V69" s="48"/>
      <c r="W69" s="49"/>
      <c r="X69" s="49"/>
      <c r="AB69" s="22"/>
      <c r="AC69" s="21"/>
      <c r="AD69" s="21"/>
    </row>
    <row r="70" spans="2:30" s="13" customFormat="1">
      <c r="M70" s="21"/>
      <c r="N70" s="46"/>
      <c r="O70" s="46"/>
      <c r="P70" s="46"/>
      <c r="Q70" s="47"/>
      <c r="R70" s="47"/>
      <c r="S70" s="47"/>
      <c r="T70" s="47"/>
      <c r="U70" s="48"/>
      <c r="V70" s="48"/>
      <c r="W70" s="49"/>
      <c r="X70" s="49"/>
      <c r="AB70" s="22"/>
      <c r="AC70" s="21"/>
      <c r="AD70" s="21"/>
    </row>
    <row r="71" spans="2:30" s="13" customFormat="1">
      <c r="M71" s="21"/>
      <c r="N71" s="46"/>
      <c r="O71" s="46"/>
      <c r="P71" s="46"/>
      <c r="Q71" s="47"/>
      <c r="R71" s="47"/>
      <c r="S71" s="47"/>
      <c r="T71" s="47"/>
      <c r="U71" s="201"/>
      <c r="V71" s="201"/>
      <c r="W71" s="202"/>
      <c r="X71" s="202"/>
      <c r="AB71" s="22"/>
      <c r="AC71" s="21"/>
      <c r="AD71" s="21"/>
    </row>
    <row r="72" spans="2:30" s="13" customFormat="1">
      <c r="M72" s="21"/>
      <c r="N72" s="46"/>
      <c r="O72" s="46"/>
      <c r="P72" s="46"/>
      <c r="Q72" s="47"/>
      <c r="R72" s="47"/>
      <c r="S72" s="47"/>
      <c r="T72" s="47"/>
      <c r="U72" s="48"/>
      <c r="V72" s="48"/>
      <c r="W72" s="49"/>
      <c r="X72" s="49"/>
      <c r="AB72" s="22"/>
      <c r="AC72" s="21"/>
      <c r="AD72" s="21"/>
    </row>
    <row r="73" spans="2:30" s="13" customFormat="1">
      <c r="M73" s="21"/>
      <c r="N73" s="46"/>
      <c r="O73" s="46"/>
      <c r="P73" s="46"/>
      <c r="Q73" s="47"/>
      <c r="R73" s="47"/>
      <c r="S73" s="47"/>
      <c r="T73" s="47"/>
      <c r="U73" s="48"/>
      <c r="V73" s="48"/>
      <c r="W73" s="49"/>
      <c r="X73" s="49"/>
      <c r="AB73" s="22"/>
      <c r="AC73" s="21"/>
      <c r="AD73" s="21"/>
    </row>
    <row r="74" spans="2:30" s="13" customFormat="1">
      <c r="M74" s="21"/>
      <c r="N74" s="46"/>
      <c r="O74" s="46"/>
      <c r="P74" s="46"/>
      <c r="Q74" s="47"/>
      <c r="R74" s="47"/>
      <c r="S74" s="47"/>
      <c r="T74" s="47"/>
      <c r="U74" s="48"/>
      <c r="V74" s="48"/>
      <c r="W74" s="49"/>
      <c r="X74" s="49"/>
      <c r="AB74" s="22"/>
      <c r="AC74" s="21"/>
      <c r="AD74" s="21"/>
    </row>
    <row r="75" spans="2:30" s="13" customFormat="1">
      <c r="M75" s="21"/>
      <c r="N75" s="46"/>
      <c r="O75" s="46"/>
      <c r="P75" s="46"/>
      <c r="Q75" s="47"/>
      <c r="R75" s="47"/>
      <c r="S75" s="47"/>
      <c r="T75" s="47"/>
      <c r="U75" s="48"/>
      <c r="V75" s="48"/>
      <c r="W75" s="49"/>
      <c r="X75" s="49"/>
      <c r="AB75" s="22"/>
      <c r="AC75" s="21"/>
      <c r="AD75" s="21"/>
    </row>
    <row r="76" spans="2:30" s="13" customFormat="1">
      <c r="M76" s="21"/>
      <c r="N76" s="46"/>
      <c r="O76" s="46"/>
      <c r="P76" s="46"/>
      <c r="Q76" s="47"/>
      <c r="R76" s="47"/>
      <c r="S76" s="47"/>
      <c r="T76" s="47"/>
      <c r="U76" s="48"/>
      <c r="V76" s="48"/>
      <c r="W76" s="49"/>
      <c r="X76" s="49"/>
      <c r="AB76" s="22"/>
      <c r="AC76" s="21"/>
      <c r="AD76" s="21"/>
    </row>
    <row r="77" spans="2:30" s="13" customFormat="1">
      <c r="M77" s="21"/>
      <c r="N77" s="46"/>
      <c r="O77" s="46"/>
      <c r="P77" s="46"/>
      <c r="Q77" s="47"/>
      <c r="R77" s="47"/>
      <c r="S77" s="47"/>
      <c r="T77" s="47"/>
      <c r="U77" s="48"/>
      <c r="V77" s="48"/>
      <c r="W77" s="49"/>
      <c r="X77" s="49"/>
      <c r="AB77" s="22"/>
      <c r="AC77" s="21"/>
      <c r="AD77" s="21"/>
    </row>
    <row r="78" spans="2:30" s="13" customFormat="1">
      <c r="M78" s="21"/>
      <c r="N78" s="46"/>
      <c r="O78" s="46"/>
      <c r="P78" s="46"/>
      <c r="Q78" s="47"/>
      <c r="R78" s="47"/>
      <c r="S78" s="47"/>
      <c r="T78" s="47"/>
      <c r="U78" s="48"/>
      <c r="V78" s="48"/>
      <c r="W78" s="49"/>
      <c r="X78" s="49"/>
      <c r="AB78" s="22"/>
      <c r="AC78" s="21"/>
      <c r="AD78" s="21"/>
    </row>
    <row r="79" spans="2:30" s="96" customFormat="1">
      <c r="I79" s="97"/>
    </row>
    <row r="80" spans="2:30">
      <c r="B80" s="73"/>
      <c r="C80" s="5"/>
      <c r="D80" s="5"/>
      <c r="E80" s="73"/>
      <c r="F80" s="73"/>
      <c r="G80" s="75"/>
      <c r="H80" s="75"/>
      <c r="I80" s="75"/>
      <c r="J80" s="75"/>
      <c r="L80" s="8"/>
      <c r="P80" s="74"/>
      <c r="Q80" s="74"/>
      <c r="R80" s="74"/>
      <c r="S80" s="74"/>
      <c r="T80" s="74"/>
      <c r="U80" s="74"/>
      <c r="V80" s="74"/>
      <c r="W80" s="74"/>
    </row>
    <row r="81" spans="2:23">
      <c r="B81" s="73"/>
      <c r="C81" s="5"/>
      <c r="D81" s="5"/>
      <c r="E81" s="73"/>
      <c r="F81" s="73"/>
      <c r="G81" s="75"/>
      <c r="H81" s="75"/>
      <c r="I81" s="75"/>
      <c r="J81" s="75"/>
      <c r="L81" s="8"/>
      <c r="T81" s="74"/>
      <c r="U81" s="74"/>
      <c r="V81" s="74"/>
      <c r="W81" s="74"/>
    </row>
    <row r="82" spans="2:23">
      <c r="B82" s="73"/>
      <c r="C82" s="5"/>
      <c r="D82" s="5"/>
      <c r="E82" s="73"/>
      <c r="F82" s="73"/>
      <c r="G82" s="75"/>
      <c r="H82" s="75"/>
      <c r="I82" s="75"/>
      <c r="J82" s="75"/>
      <c r="L82" s="8"/>
      <c r="T82" s="74"/>
      <c r="U82" s="74"/>
      <c r="V82" s="74"/>
      <c r="W82" s="74"/>
    </row>
    <row r="83" spans="2:23">
      <c r="B83" s="73"/>
      <c r="C83" s="5"/>
      <c r="D83" s="5"/>
      <c r="E83" s="73"/>
      <c r="F83" s="73"/>
      <c r="G83" s="75"/>
      <c r="H83" s="75"/>
      <c r="I83" s="75"/>
      <c r="J83" s="75"/>
      <c r="L83" s="8"/>
      <c r="T83" s="74"/>
      <c r="U83" s="74"/>
      <c r="V83" s="74"/>
      <c r="W83" s="74"/>
    </row>
    <row r="84" spans="2:23">
      <c r="B84" s="73"/>
      <c r="C84" s="5"/>
      <c r="D84" s="5"/>
      <c r="E84" s="73"/>
      <c r="F84" s="73"/>
      <c r="G84" s="75"/>
      <c r="H84" s="75"/>
      <c r="I84" s="75"/>
      <c r="J84" s="75"/>
      <c r="L84" s="8"/>
      <c r="T84" s="74"/>
      <c r="U84" s="74"/>
      <c r="V84" s="74"/>
      <c r="W84" s="74"/>
    </row>
    <row r="85" spans="2:23">
      <c r="B85" s="73"/>
      <c r="C85" s="5"/>
      <c r="D85" s="5"/>
      <c r="E85" s="73"/>
      <c r="F85" s="73"/>
      <c r="G85" s="75"/>
      <c r="H85" s="75"/>
      <c r="I85" s="75"/>
      <c r="J85" s="75"/>
      <c r="L85" s="8"/>
      <c r="T85" s="74"/>
      <c r="U85" s="74"/>
      <c r="V85" s="74"/>
      <c r="W85" s="74"/>
    </row>
    <row r="86" spans="2:23">
      <c r="B86" s="73"/>
      <c r="C86" s="5"/>
      <c r="D86" s="5"/>
      <c r="E86" s="73"/>
      <c r="F86" s="73"/>
      <c r="G86" s="75"/>
      <c r="H86" s="75"/>
      <c r="I86" s="75"/>
      <c r="J86" s="75"/>
      <c r="L86" s="8"/>
      <c r="T86" s="74"/>
      <c r="U86" s="74"/>
      <c r="V86" s="74"/>
      <c r="W86" s="74"/>
    </row>
    <row r="87" spans="2:23">
      <c r="B87" s="73"/>
      <c r="C87" s="5"/>
      <c r="D87" s="5"/>
      <c r="E87" s="73"/>
      <c r="F87" s="73"/>
      <c r="G87" s="75"/>
      <c r="H87" s="75"/>
      <c r="I87" s="75"/>
      <c r="J87" s="75"/>
      <c r="L87" s="8"/>
      <c r="T87" s="74"/>
      <c r="U87" s="74"/>
      <c r="V87" s="74"/>
      <c r="W87" s="74"/>
    </row>
    <row r="88" spans="2:23">
      <c r="B88" s="73"/>
      <c r="C88" s="5"/>
      <c r="D88" s="5"/>
      <c r="E88" s="73"/>
      <c r="F88" s="73"/>
      <c r="G88" s="75"/>
      <c r="H88" s="75"/>
      <c r="I88" s="75"/>
      <c r="J88" s="75"/>
      <c r="L88" s="8"/>
      <c r="T88" s="74"/>
      <c r="U88" s="74"/>
      <c r="V88" s="74"/>
      <c r="W88" s="74"/>
    </row>
    <row r="89" spans="2:23">
      <c r="B89" s="73"/>
      <c r="C89" s="5"/>
      <c r="D89" s="5"/>
      <c r="E89" s="73"/>
      <c r="F89" s="73"/>
      <c r="G89" s="75"/>
      <c r="H89" s="75"/>
      <c r="I89" s="75"/>
      <c r="J89" s="75"/>
      <c r="L89" s="8"/>
      <c r="T89" s="74"/>
      <c r="U89" s="74"/>
      <c r="V89" s="74"/>
      <c r="W89" s="74"/>
    </row>
    <row r="90" spans="2:23">
      <c r="B90" s="73"/>
      <c r="C90" s="5"/>
      <c r="D90" s="5"/>
      <c r="E90" s="73"/>
      <c r="F90" s="73"/>
      <c r="G90" s="75"/>
      <c r="H90" s="75"/>
      <c r="I90" s="75"/>
      <c r="J90" s="75"/>
      <c r="L90" s="8"/>
      <c r="T90" s="74"/>
      <c r="U90" s="74"/>
      <c r="V90" s="74"/>
      <c r="W90" s="74"/>
    </row>
    <row r="91" spans="2:23">
      <c r="B91" s="73"/>
      <c r="C91" s="5"/>
      <c r="D91" s="5"/>
      <c r="E91" s="73"/>
      <c r="F91" s="73"/>
      <c r="G91" s="75"/>
      <c r="H91" s="75"/>
      <c r="I91" s="75"/>
      <c r="J91" s="75"/>
      <c r="L91" s="8"/>
      <c r="T91" s="74"/>
      <c r="U91" s="74"/>
      <c r="V91" s="74"/>
      <c r="W91" s="74"/>
    </row>
    <row r="92" spans="2:23">
      <c r="B92" s="73"/>
      <c r="C92" s="5"/>
      <c r="D92" s="5"/>
      <c r="E92" s="73"/>
      <c r="F92" s="73"/>
      <c r="G92" s="75"/>
      <c r="H92" s="75"/>
      <c r="I92" s="75"/>
      <c r="J92" s="75"/>
      <c r="L92" s="8"/>
      <c r="T92" s="74"/>
      <c r="U92" s="74"/>
      <c r="V92" s="74"/>
      <c r="W92" s="74"/>
    </row>
    <row r="93" spans="2:23">
      <c r="B93" s="73"/>
      <c r="C93" s="5"/>
      <c r="D93" s="5"/>
      <c r="E93" s="73"/>
      <c r="F93" s="73"/>
      <c r="G93" s="75"/>
      <c r="H93" s="75"/>
      <c r="I93" s="75"/>
      <c r="J93" s="75"/>
      <c r="L93" s="8"/>
      <c r="T93" s="74"/>
      <c r="U93" s="74"/>
      <c r="V93" s="74"/>
      <c r="W93" s="74"/>
    </row>
    <row r="94" spans="2:23">
      <c r="B94" s="73"/>
      <c r="C94" s="5"/>
      <c r="D94" s="5"/>
      <c r="E94" s="73"/>
      <c r="F94" s="73"/>
      <c r="G94" s="75"/>
      <c r="H94" s="75"/>
      <c r="I94" s="75"/>
      <c r="J94" s="75"/>
      <c r="L94" s="8"/>
      <c r="T94" s="74"/>
      <c r="U94" s="74"/>
      <c r="V94" s="74"/>
      <c r="W94" s="74"/>
    </row>
    <row r="95" spans="2:23">
      <c r="B95" s="73"/>
      <c r="C95" s="5"/>
      <c r="D95" s="5"/>
      <c r="E95" s="73"/>
      <c r="F95" s="73"/>
      <c r="G95" s="75"/>
      <c r="H95" s="75"/>
      <c r="I95" s="75"/>
      <c r="J95" s="75"/>
      <c r="L95" s="8"/>
      <c r="T95" s="74"/>
      <c r="U95" s="74"/>
      <c r="V95" s="74"/>
      <c r="W95" s="74"/>
    </row>
    <row r="96" spans="2:23">
      <c r="B96" s="73"/>
      <c r="C96" s="5"/>
      <c r="D96" s="5"/>
      <c r="E96" s="73"/>
      <c r="F96" s="73"/>
      <c r="G96" s="75"/>
      <c r="H96" s="75"/>
      <c r="I96" s="75"/>
      <c r="J96" s="75"/>
      <c r="L96" s="8"/>
      <c r="T96" s="74"/>
      <c r="U96" s="74"/>
      <c r="V96" s="74"/>
      <c r="W96" s="74"/>
    </row>
    <row r="97" spans="2:12">
      <c r="B97" s="73"/>
      <c r="C97" s="5"/>
      <c r="D97" s="5"/>
      <c r="E97" s="73"/>
      <c r="F97" s="73"/>
      <c r="G97" s="75"/>
      <c r="H97" s="75"/>
      <c r="I97" s="75"/>
      <c r="J97" s="75"/>
      <c r="L97" s="8"/>
    </row>
    <row r="98" spans="2:12">
      <c r="B98" s="73"/>
      <c r="C98" s="5"/>
      <c r="D98" s="5"/>
      <c r="E98" s="73"/>
      <c r="F98" s="73"/>
      <c r="G98" s="75"/>
      <c r="H98" s="75"/>
      <c r="I98" s="75"/>
      <c r="J98" s="75"/>
      <c r="L98" s="8"/>
    </row>
    <row r="99" spans="2:12">
      <c r="B99" s="73"/>
      <c r="C99" s="5"/>
      <c r="D99" s="5"/>
      <c r="E99" s="73"/>
      <c r="F99" s="73"/>
      <c r="G99" s="75"/>
      <c r="H99" s="75"/>
      <c r="I99" s="75"/>
      <c r="J99" s="75"/>
      <c r="L99" s="8"/>
    </row>
    <row r="100" spans="2:12">
      <c r="B100" s="73"/>
      <c r="C100" s="5"/>
      <c r="D100" s="5"/>
      <c r="E100" s="73"/>
      <c r="F100" s="73"/>
      <c r="G100" s="75"/>
      <c r="H100" s="75"/>
      <c r="I100" s="75"/>
      <c r="J100" s="75"/>
      <c r="L100" s="8"/>
    </row>
    <row r="101" spans="2:12">
      <c r="B101" s="73"/>
      <c r="C101" s="5"/>
      <c r="D101" s="5"/>
      <c r="E101" s="73"/>
      <c r="F101" s="73"/>
      <c r="G101" s="75"/>
      <c r="H101" s="75"/>
      <c r="I101" s="75"/>
      <c r="J101" s="75"/>
      <c r="L101" s="8"/>
    </row>
    <row r="102" spans="2:12">
      <c r="B102" s="73"/>
      <c r="C102" s="5"/>
      <c r="D102" s="5"/>
      <c r="E102" s="73"/>
      <c r="F102" s="73"/>
      <c r="G102" s="75"/>
      <c r="H102" s="75"/>
      <c r="I102" s="75"/>
      <c r="J102" s="75"/>
      <c r="L102" s="8"/>
    </row>
    <row r="103" spans="2:12">
      <c r="B103" s="73"/>
      <c r="C103" s="5"/>
      <c r="D103" s="5"/>
      <c r="E103" s="73"/>
      <c r="F103" s="73"/>
      <c r="G103" s="75"/>
      <c r="H103" s="75"/>
      <c r="I103" s="75"/>
      <c r="J103" s="75"/>
      <c r="L103" s="8"/>
    </row>
    <row r="104" spans="2:12">
      <c r="B104" s="73"/>
      <c r="C104" s="5"/>
      <c r="D104" s="5"/>
      <c r="E104" s="73"/>
      <c r="F104" s="73"/>
      <c r="G104" s="75"/>
      <c r="H104" s="75"/>
      <c r="I104" s="75"/>
      <c r="J104" s="75"/>
      <c r="L104" s="8"/>
    </row>
    <row r="105" spans="2:12">
      <c r="B105" s="73"/>
      <c r="C105" s="5"/>
      <c r="D105" s="5"/>
      <c r="E105" s="73"/>
      <c r="F105" s="73"/>
      <c r="G105" s="75"/>
      <c r="H105" s="75"/>
      <c r="I105" s="75"/>
      <c r="J105" s="75"/>
      <c r="L105" s="8"/>
    </row>
    <row r="106" spans="2:12">
      <c r="B106" s="73"/>
      <c r="C106" s="5"/>
      <c r="D106" s="5"/>
      <c r="E106" s="73"/>
      <c r="F106" s="73"/>
      <c r="G106" s="75"/>
      <c r="H106" s="75"/>
      <c r="I106" s="75"/>
      <c r="J106" s="75"/>
      <c r="L106" s="8"/>
    </row>
    <row r="107" spans="2:12">
      <c r="B107" s="73"/>
      <c r="C107" s="5"/>
      <c r="D107" s="5"/>
      <c r="E107" s="73"/>
      <c r="F107" s="73"/>
      <c r="G107" s="75"/>
      <c r="H107" s="75"/>
      <c r="I107" s="75"/>
      <c r="J107" s="75"/>
      <c r="L107" s="8"/>
    </row>
    <row r="108" spans="2:12">
      <c r="B108" s="73"/>
      <c r="C108" s="5"/>
      <c r="D108" s="5"/>
      <c r="E108" s="73"/>
      <c r="F108" s="73"/>
      <c r="G108" s="75"/>
      <c r="H108" s="75"/>
      <c r="I108" s="75"/>
      <c r="J108" s="75"/>
      <c r="L108" s="8"/>
    </row>
    <row r="109" spans="2:12">
      <c r="B109" s="73"/>
      <c r="C109" s="5"/>
      <c r="D109" s="5"/>
      <c r="E109" s="73"/>
      <c r="F109" s="73"/>
      <c r="G109" s="75"/>
      <c r="H109" s="75"/>
      <c r="I109" s="75"/>
      <c r="J109" s="75"/>
      <c r="L109" s="8"/>
    </row>
    <row r="110" spans="2:12">
      <c r="B110" s="73"/>
      <c r="C110" s="5"/>
      <c r="D110" s="5"/>
      <c r="E110" s="73"/>
      <c r="F110" s="73"/>
      <c r="G110" s="75"/>
      <c r="H110" s="75"/>
      <c r="I110" s="75"/>
      <c r="J110" s="75"/>
      <c r="L110" s="8"/>
    </row>
    <row r="111" spans="2:12">
      <c r="B111" s="73"/>
      <c r="C111" s="5"/>
      <c r="D111" s="5"/>
      <c r="E111" s="73"/>
      <c r="F111" s="73"/>
      <c r="G111" s="75"/>
      <c r="H111" s="75"/>
      <c r="I111" s="75"/>
      <c r="J111" s="75"/>
      <c r="L111" s="8"/>
    </row>
    <row r="112" spans="2:12">
      <c r="B112" s="73"/>
      <c r="C112" s="5"/>
      <c r="D112" s="5"/>
      <c r="E112" s="73"/>
      <c r="F112" s="73"/>
      <c r="G112" s="75"/>
      <c r="H112" s="75"/>
      <c r="I112" s="75"/>
      <c r="J112" s="75"/>
      <c r="L112" s="8"/>
    </row>
    <row r="113" spans="2:12">
      <c r="B113" s="73"/>
      <c r="C113" s="5"/>
      <c r="D113" s="5"/>
      <c r="E113" s="73"/>
      <c r="F113" s="73"/>
      <c r="G113" s="75"/>
      <c r="H113" s="75"/>
      <c r="I113" s="75"/>
      <c r="J113" s="75"/>
      <c r="L113" s="8"/>
    </row>
    <row r="114" spans="2:12">
      <c r="B114" s="73"/>
      <c r="C114" s="5"/>
      <c r="D114" s="5"/>
      <c r="E114" s="73"/>
      <c r="F114" s="73"/>
      <c r="G114" s="75"/>
      <c r="H114" s="75"/>
      <c r="I114" s="75"/>
      <c r="J114" s="75"/>
      <c r="L114" s="8"/>
    </row>
    <row r="115" spans="2:12">
      <c r="B115" s="73"/>
      <c r="C115" s="5"/>
      <c r="D115" s="5"/>
      <c r="E115" s="73"/>
      <c r="F115" s="73"/>
      <c r="G115" s="75"/>
      <c r="H115" s="75"/>
      <c r="I115" s="75"/>
      <c r="J115" s="75"/>
      <c r="L115" s="8"/>
    </row>
    <row r="116" spans="2:12">
      <c r="B116" s="73"/>
      <c r="C116" s="5"/>
      <c r="D116" s="5"/>
      <c r="E116" s="73"/>
      <c r="F116" s="73"/>
      <c r="G116" s="75"/>
      <c r="H116" s="75"/>
      <c r="I116" s="75"/>
      <c r="J116" s="75"/>
      <c r="L116" s="8"/>
    </row>
    <row r="117" spans="2:12">
      <c r="B117" s="73"/>
      <c r="C117" s="5"/>
      <c r="D117" s="5"/>
      <c r="E117" s="73"/>
      <c r="F117" s="73"/>
      <c r="G117" s="75"/>
      <c r="H117" s="75"/>
      <c r="I117" s="75"/>
      <c r="J117" s="75"/>
      <c r="L117" s="8"/>
    </row>
    <row r="118" spans="2:12">
      <c r="B118" s="73"/>
      <c r="C118" s="5"/>
      <c r="D118" s="5"/>
      <c r="E118" s="73"/>
      <c r="F118" s="73"/>
      <c r="G118" s="75"/>
      <c r="H118" s="75"/>
      <c r="I118" s="75"/>
      <c r="J118" s="75"/>
      <c r="L118" s="8"/>
    </row>
    <row r="119" spans="2:12">
      <c r="B119" s="73"/>
      <c r="C119" s="5"/>
      <c r="D119" s="5"/>
      <c r="E119" s="73"/>
      <c r="F119" s="73"/>
      <c r="G119" s="75"/>
      <c r="H119" s="75"/>
      <c r="I119" s="75"/>
      <c r="J119" s="75"/>
      <c r="L119" s="8"/>
    </row>
    <row r="120" spans="2:12">
      <c r="B120" s="73"/>
      <c r="C120" s="5"/>
      <c r="D120" s="5"/>
      <c r="E120" s="73"/>
      <c r="F120" s="73"/>
      <c r="G120" s="75"/>
      <c r="H120" s="75"/>
      <c r="I120" s="75"/>
      <c r="J120" s="75"/>
      <c r="L120" s="8"/>
    </row>
    <row r="121" spans="2:12">
      <c r="B121" s="73"/>
      <c r="C121" s="5"/>
      <c r="D121" s="5"/>
      <c r="E121" s="73"/>
      <c r="F121" s="73"/>
      <c r="G121" s="75"/>
      <c r="H121" s="75"/>
      <c r="I121" s="75"/>
      <c r="J121" s="75"/>
      <c r="L121" s="8"/>
    </row>
    <row r="122" spans="2:12">
      <c r="B122" s="73"/>
      <c r="C122" s="5"/>
      <c r="D122" s="5"/>
      <c r="E122" s="73"/>
      <c r="F122" s="73"/>
      <c r="G122" s="75"/>
      <c r="H122" s="75"/>
      <c r="I122" s="75"/>
      <c r="J122" s="75"/>
      <c r="L122" s="8"/>
    </row>
    <row r="123" spans="2:12">
      <c r="B123" s="73"/>
      <c r="C123" s="5"/>
      <c r="D123" s="5"/>
      <c r="E123" s="73"/>
      <c r="F123" s="73"/>
      <c r="G123" s="75"/>
      <c r="H123" s="75"/>
      <c r="I123" s="75"/>
      <c r="J123" s="75"/>
      <c r="L123" s="8"/>
    </row>
    <row r="124" spans="2:12">
      <c r="B124" s="73"/>
      <c r="C124" s="5"/>
      <c r="D124" s="5"/>
      <c r="E124" s="73"/>
      <c r="F124" s="73"/>
      <c r="G124" s="75"/>
      <c r="H124" s="75"/>
      <c r="I124" s="75"/>
      <c r="J124" s="75"/>
      <c r="L124" s="8"/>
    </row>
    <row r="125" spans="2:12">
      <c r="B125" s="73"/>
      <c r="C125" s="5"/>
      <c r="D125" s="5"/>
      <c r="E125" s="73"/>
      <c r="F125" s="73"/>
      <c r="G125" s="75"/>
      <c r="H125" s="75"/>
      <c r="I125" s="75"/>
      <c r="J125" s="75"/>
      <c r="L125" s="8"/>
    </row>
    <row r="126" spans="2:12">
      <c r="B126" s="73"/>
      <c r="C126" s="5"/>
      <c r="D126" s="5"/>
      <c r="E126" s="73"/>
      <c r="F126" s="73"/>
      <c r="G126" s="75"/>
      <c r="H126" s="75"/>
      <c r="I126" s="75"/>
      <c r="J126" s="75"/>
      <c r="L126" s="8"/>
    </row>
    <row r="127" spans="2:12">
      <c r="B127" s="73"/>
      <c r="C127" s="5"/>
      <c r="D127" s="5"/>
      <c r="E127" s="73"/>
      <c r="F127" s="73"/>
      <c r="G127" s="75"/>
      <c r="H127" s="75"/>
      <c r="I127" s="75"/>
      <c r="J127" s="75"/>
      <c r="L127" s="8"/>
    </row>
    <row r="128" spans="2:12">
      <c r="B128" s="73"/>
      <c r="C128" s="5"/>
      <c r="D128" s="5"/>
      <c r="E128" s="73"/>
      <c r="F128" s="73"/>
      <c r="G128" s="75"/>
      <c r="H128" s="75"/>
      <c r="I128" s="75"/>
      <c r="J128" s="75"/>
      <c r="L128" s="8"/>
    </row>
    <row r="129" spans="2:12">
      <c r="B129" s="73"/>
      <c r="C129" s="5"/>
      <c r="D129" s="5"/>
      <c r="E129" s="73"/>
      <c r="F129" s="73"/>
      <c r="G129" s="75"/>
      <c r="H129" s="75"/>
      <c r="I129" s="75"/>
      <c r="J129" s="75"/>
      <c r="L129" s="8"/>
    </row>
    <row r="130" spans="2:12">
      <c r="B130" s="73"/>
      <c r="C130" s="5"/>
      <c r="D130" s="5"/>
      <c r="E130" s="73"/>
      <c r="F130" s="73"/>
      <c r="G130" s="75"/>
      <c r="H130" s="75"/>
      <c r="I130" s="75"/>
      <c r="J130" s="75"/>
      <c r="L130" s="8"/>
    </row>
    <row r="131" spans="2:12">
      <c r="B131" s="73"/>
      <c r="C131" s="5"/>
      <c r="D131" s="5"/>
      <c r="E131" s="73"/>
      <c r="F131" s="73"/>
      <c r="G131" s="75"/>
      <c r="H131" s="75"/>
      <c r="I131" s="75"/>
      <c r="J131" s="75"/>
      <c r="L131" s="8"/>
    </row>
    <row r="132" spans="2:12">
      <c r="B132" s="73"/>
      <c r="C132" s="5"/>
      <c r="D132" s="5"/>
      <c r="E132" s="73"/>
      <c r="F132" s="73"/>
      <c r="G132" s="75"/>
      <c r="H132" s="75"/>
      <c r="I132" s="75"/>
      <c r="J132" s="75"/>
      <c r="L132" s="8"/>
    </row>
    <row r="133" spans="2:12">
      <c r="B133" s="73"/>
      <c r="C133" s="5"/>
      <c r="D133" s="5"/>
      <c r="E133" s="73"/>
      <c r="F133" s="73"/>
      <c r="G133" s="75"/>
      <c r="H133" s="75"/>
      <c r="I133" s="75"/>
      <c r="J133" s="75"/>
      <c r="L133" s="8"/>
    </row>
    <row r="134" spans="2:12">
      <c r="B134" s="73"/>
      <c r="C134" s="5"/>
      <c r="D134" s="5"/>
      <c r="E134" s="73"/>
      <c r="F134" s="73"/>
      <c r="G134" s="75"/>
      <c r="H134" s="75"/>
      <c r="I134" s="75"/>
      <c r="J134" s="75"/>
      <c r="L134" s="8"/>
    </row>
    <row r="135" spans="2:12">
      <c r="B135" s="73"/>
      <c r="C135" s="5"/>
      <c r="D135" s="5"/>
      <c r="E135" s="73"/>
      <c r="F135" s="73"/>
      <c r="G135" s="75"/>
      <c r="H135" s="75"/>
      <c r="I135" s="75"/>
      <c r="J135" s="75"/>
      <c r="L135" s="8"/>
    </row>
    <row r="136" spans="2:12">
      <c r="B136" s="73"/>
      <c r="C136" s="5"/>
      <c r="D136" s="5"/>
      <c r="E136" s="73"/>
      <c r="F136" s="73"/>
      <c r="G136" s="75"/>
      <c r="H136" s="75"/>
      <c r="I136" s="75"/>
      <c r="J136" s="75"/>
      <c r="L136" s="8"/>
    </row>
    <row r="137" spans="2:12">
      <c r="B137" s="73"/>
      <c r="C137" s="5"/>
      <c r="D137" s="5"/>
      <c r="E137" s="73"/>
      <c r="F137" s="73"/>
      <c r="G137" s="75"/>
      <c r="H137" s="75"/>
      <c r="I137" s="75"/>
      <c r="J137" s="75"/>
      <c r="L137" s="8"/>
    </row>
    <row r="138" spans="2:12">
      <c r="B138" s="73"/>
      <c r="C138" s="5"/>
      <c r="D138" s="5"/>
      <c r="E138" s="73"/>
      <c r="F138" s="73"/>
      <c r="G138" s="75"/>
      <c r="H138" s="75"/>
      <c r="I138" s="75"/>
      <c r="J138" s="75"/>
      <c r="L138" s="8"/>
    </row>
    <row r="139" spans="2:12">
      <c r="B139" s="73"/>
      <c r="C139" s="5"/>
      <c r="D139" s="5"/>
      <c r="E139" s="73"/>
      <c r="F139" s="73"/>
      <c r="G139" s="75"/>
      <c r="H139" s="75"/>
      <c r="I139" s="75"/>
      <c r="J139" s="75"/>
      <c r="L139" s="8"/>
    </row>
    <row r="140" spans="2:12">
      <c r="B140" s="73"/>
      <c r="C140" s="5"/>
      <c r="D140" s="5"/>
      <c r="E140" s="73"/>
      <c r="F140" s="73"/>
      <c r="G140" s="75"/>
      <c r="H140" s="75"/>
      <c r="I140" s="75"/>
      <c r="J140" s="75"/>
      <c r="L140" s="8"/>
    </row>
    <row r="141" spans="2:12">
      <c r="B141" s="73"/>
      <c r="C141" s="5"/>
      <c r="D141" s="5"/>
      <c r="E141" s="73"/>
      <c r="F141" s="73"/>
      <c r="G141" s="75"/>
      <c r="H141" s="75"/>
      <c r="I141" s="75"/>
      <c r="J141" s="75"/>
      <c r="L141" s="8"/>
    </row>
    <row r="142" spans="2:12">
      <c r="B142" s="73"/>
      <c r="C142" s="5"/>
      <c r="D142" s="5"/>
      <c r="E142" s="73"/>
      <c r="F142" s="73"/>
      <c r="G142" s="75"/>
      <c r="H142" s="75"/>
      <c r="I142" s="75"/>
      <c r="J142" s="75"/>
      <c r="L142" s="8"/>
    </row>
    <row r="143" spans="2:12">
      <c r="B143" s="73"/>
      <c r="C143" s="5"/>
      <c r="D143" s="5"/>
      <c r="E143" s="73"/>
      <c r="F143" s="73"/>
      <c r="G143" s="75"/>
      <c r="H143" s="75"/>
      <c r="I143" s="75"/>
      <c r="J143" s="75"/>
      <c r="L143" s="8"/>
    </row>
    <row r="144" spans="2:12">
      <c r="B144" s="73"/>
      <c r="C144" s="5"/>
      <c r="D144" s="5"/>
      <c r="E144" s="73"/>
      <c r="F144" s="73"/>
      <c r="G144" s="75"/>
      <c r="H144" s="75"/>
      <c r="I144" s="75"/>
      <c r="J144" s="75"/>
      <c r="L144" s="8"/>
    </row>
    <row r="145" spans="2:12">
      <c r="B145" s="73"/>
      <c r="C145" s="5"/>
      <c r="D145" s="5"/>
      <c r="E145" s="73"/>
      <c r="F145" s="73"/>
      <c r="G145" s="75"/>
      <c r="H145" s="75"/>
      <c r="I145" s="75"/>
      <c r="J145" s="75"/>
      <c r="L145" s="8"/>
    </row>
    <row r="146" spans="2:12">
      <c r="B146" s="73"/>
      <c r="C146" s="5"/>
      <c r="D146" s="5"/>
      <c r="E146" s="73"/>
      <c r="F146" s="73"/>
      <c r="G146" s="75"/>
      <c r="H146" s="75"/>
      <c r="I146" s="75"/>
      <c r="J146" s="75"/>
      <c r="L146" s="8"/>
    </row>
    <row r="147" spans="2:12">
      <c r="B147" s="73"/>
      <c r="C147" s="5"/>
      <c r="D147" s="5"/>
      <c r="E147" s="73"/>
      <c r="F147" s="73"/>
      <c r="G147" s="75"/>
      <c r="H147" s="75"/>
      <c r="I147" s="75"/>
      <c r="J147" s="75"/>
      <c r="L147" s="8"/>
    </row>
    <row r="148" spans="2:12">
      <c r="B148" s="73"/>
      <c r="C148" s="5"/>
      <c r="D148" s="5"/>
      <c r="E148" s="73"/>
      <c r="F148" s="73"/>
      <c r="G148" s="75"/>
      <c r="H148" s="75"/>
      <c r="I148" s="75"/>
      <c r="J148" s="75"/>
      <c r="L148" s="8"/>
    </row>
    <row r="149" spans="2:12">
      <c r="B149" s="73"/>
      <c r="C149" s="5"/>
      <c r="D149" s="5"/>
      <c r="E149" s="73"/>
      <c r="F149" s="73"/>
      <c r="G149" s="75"/>
      <c r="H149" s="75"/>
      <c r="I149" s="75"/>
      <c r="J149" s="75"/>
      <c r="L149" s="8"/>
    </row>
    <row r="150" spans="2:12">
      <c r="B150" s="73"/>
      <c r="C150" s="5"/>
      <c r="D150" s="5"/>
      <c r="E150" s="73"/>
      <c r="F150" s="73"/>
      <c r="G150" s="75"/>
      <c r="H150" s="75"/>
      <c r="I150" s="75"/>
      <c r="J150" s="75"/>
      <c r="L150" s="8"/>
    </row>
    <row r="151" spans="2:12">
      <c r="B151" s="73"/>
      <c r="C151" s="5"/>
      <c r="D151" s="5"/>
      <c r="E151" s="73"/>
      <c r="F151" s="73"/>
      <c r="G151" s="75"/>
      <c r="H151" s="75"/>
      <c r="I151" s="75"/>
      <c r="J151" s="75"/>
      <c r="L151" s="8"/>
    </row>
    <row r="152" spans="2:12">
      <c r="B152" s="73"/>
      <c r="C152" s="5"/>
      <c r="D152" s="5"/>
      <c r="E152" s="73"/>
      <c r="F152" s="73"/>
      <c r="G152" s="75"/>
      <c r="H152" s="75"/>
      <c r="I152" s="75"/>
      <c r="J152" s="75"/>
      <c r="L152" s="8"/>
    </row>
    <row r="153" spans="2:12">
      <c r="B153" s="73"/>
      <c r="C153" s="5"/>
      <c r="D153" s="5"/>
      <c r="E153" s="73"/>
      <c r="F153" s="73"/>
      <c r="G153" s="75"/>
      <c r="H153" s="75"/>
      <c r="I153" s="75"/>
      <c r="J153" s="75"/>
      <c r="L153" s="8"/>
    </row>
    <row r="154" spans="2:12">
      <c r="B154" s="73"/>
      <c r="C154" s="5"/>
      <c r="D154" s="5"/>
      <c r="E154" s="73"/>
      <c r="F154" s="73"/>
      <c r="G154" s="75"/>
      <c r="H154" s="75"/>
      <c r="I154" s="75"/>
      <c r="J154" s="75"/>
      <c r="L154" s="8"/>
    </row>
    <row r="155" spans="2:12">
      <c r="B155" s="73"/>
      <c r="C155" s="5"/>
      <c r="D155" s="5"/>
      <c r="E155" s="73"/>
      <c r="F155" s="73"/>
      <c r="G155" s="75"/>
      <c r="H155" s="75"/>
      <c r="I155" s="75"/>
      <c r="J155" s="75"/>
      <c r="L155" s="8"/>
    </row>
    <row r="156" spans="2:12">
      <c r="B156" s="73"/>
      <c r="C156" s="5"/>
      <c r="D156" s="5"/>
      <c r="E156" s="73"/>
      <c r="F156" s="73"/>
      <c r="G156" s="75"/>
      <c r="H156" s="75"/>
      <c r="I156" s="75"/>
      <c r="J156" s="75"/>
      <c r="L156" s="8"/>
    </row>
    <row r="157" spans="2:12">
      <c r="B157" s="73"/>
      <c r="C157" s="5"/>
      <c r="D157" s="5"/>
      <c r="E157" s="73"/>
      <c r="F157" s="73"/>
      <c r="G157" s="75"/>
      <c r="H157" s="75"/>
      <c r="I157" s="75"/>
      <c r="J157" s="75"/>
      <c r="L157" s="8"/>
    </row>
    <row r="158" spans="2:12">
      <c r="B158" s="73"/>
      <c r="C158" s="5"/>
      <c r="D158" s="5"/>
      <c r="E158" s="73"/>
      <c r="F158" s="73"/>
      <c r="G158" s="75"/>
      <c r="H158" s="75"/>
      <c r="I158" s="75"/>
      <c r="J158" s="75"/>
      <c r="L158" s="8"/>
    </row>
    <row r="159" spans="2:12">
      <c r="B159" s="73"/>
      <c r="C159" s="5"/>
      <c r="D159" s="5"/>
      <c r="E159" s="73"/>
      <c r="F159" s="73"/>
      <c r="G159" s="75"/>
      <c r="H159" s="75"/>
      <c r="I159" s="75"/>
      <c r="J159" s="75"/>
      <c r="L159" s="8"/>
    </row>
    <row r="160" spans="2:12">
      <c r="B160" s="73"/>
      <c r="C160" s="5"/>
      <c r="D160" s="5"/>
      <c r="E160" s="73"/>
      <c r="F160" s="73"/>
      <c r="G160" s="75"/>
      <c r="H160" s="75"/>
      <c r="I160" s="75"/>
      <c r="J160" s="75"/>
      <c r="L160" s="8"/>
    </row>
    <row r="161" spans="2:12">
      <c r="B161" s="73"/>
      <c r="C161" s="5"/>
      <c r="D161" s="5"/>
      <c r="E161" s="73"/>
      <c r="F161" s="73"/>
      <c r="G161" s="75"/>
      <c r="H161" s="75"/>
      <c r="I161" s="75"/>
      <c r="J161" s="75"/>
      <c r="L161" s="8"/>
    </row>
    <row r="162" spans="2:12">
      <c r="B162" s="73"/>
      <c r="C162" s="5"/>
      <c r="D162" s="5"/>
      <c r="E162" s="73"/>
      <c r="F162" s="73"/>
      <c r="G162" s="75"/>
      <c r="H162" s="75"/>
      <c r="I162" s="75"/>
      <c r="J162" s="75"/>
      <c r="L162" s="8"/>
    </row>
    <row r="163" spans="2:12">
      <c r="B163" s="73"/>
      <c r="C163" s="5"/>
      <c r="D163" s="5"/>
      <c r="E163" s="73"/>
      <c r="F163" s="73"/>
      <c r="G163" s="75"/>
      <c r="H163" s="75"/>
      <c r="I163" s="75"/>
      <c r="J163" s="75"/>
      <c r="L163" s="8"/>
    </row>
    <row r="164" spans="2:12">
      <c r="B164" s="73"/>
      <c r="C164" s="5"/>
      <c r="D164" s="5"/>
      <c r="E164" s="73"/>
      <c r="F164" s="73"/>
      <c r="G164" s="75"/>
      <c r="H164" s="75"/>
      <c r="I164" s="75"/>
      <c r="J164" s="75"/>
      <c r="L164" s="8"/>
    </row>
    <row r="165" spans="2:12">
      <c r="B165" s="73"/>
      <c r="C165" s="5"/>
      <c r="D165" s="5"/>
      <c r="E165" s="73"/>
      <c r="F165" s="73"/>
      <c r="G165" s="75"/>
      <c r="H165" s="75"/>
      <c r="I165" s="75"/>
      <c r="J165" s="75"/>
      <c r="L165" s="8"/>
    </row>
    <row r="166" spans="2:12">
      <c r="B166" s="73"/>
      <c r="C166" s="5"/>
      <c r="D166" s="5"/>
      <c r="E166" s="73"/>
      <c r="F166" s="73"/>
      <c r="G166" s="75"/>
      <c r="H166" s="75"/>
      <c r="I166" s="75"/>
      <c r="J166" s="75"/>
      <c r="L166" s="8"/>
    </row>
    <row r="167" spans="2:12">
      <c r="B167" s="73"/>
      <c r="C167" s="5"/>
      <c r="D167" s="5"/>
      <c r="E167" s="73"/>
      <c r="F167" s="73"/>
      <c r="G167" s="75"/>
      <c r="H167" s="75"/>
      <c r="I167" s="75"/>
      <c r="J167" s="75"/>
      <c r="L167" s="8"/>
    </row>
    <row r="168" spans="2:12">
      <c r="B168" s="73"/>
      <c r="C168" s="5"/>
      <c r="D168" s="5"/>
      <c r="E168" s="73"/>
      <c r="F168" s="73"/>
      <c r="G168" s="75"/>
      <c r="H168" s="75"/>
      <c r="I168" s="75"/>
      <c r="J168" s="75"/>
      <c r="L168" s="8"/>
    </row>
    <row r="169" spans="2:12">
      <c r="B169" s="73"/>
      <c r="C169" s="5"/>
      <c r="D169" s="5"/>
      <c r="E169" s="73"/>
      <c r="F169" s="73"/>
      <c r="G169" s="75"/>
      <c r="H169" s="75"/>
      <c r="I169" s="75"/>
      <c r="J169" s="75"/>
      <c r="L169" s="8"/>
    </row>
    <row r="170" spans="2:12">
      <c r="B170" s="73"/>
      <c r="C170" s="5"/>
      <c r="D170" s="5"/>
      <c r="E170" s="73"/>
      <c r="F170" s="73"/>
      <c r="G170" s="75"/>
      <c r="H170" s="75"/>
      <c r="I170" s="75"/>
      <c r="J170" s="75"/>
      <c r="L170" s="8"/>
    </row>
    <row r="171" spans="2:12">
      <c r="B171" s="73"/>
      <c r="C171" s="5"/>
      <c r="D171" s="5"/>
      <c r="E171" s="73"/>
      <c r="F171" s="73"/>
      <c r="G171" s="75"/>
      <c r="H171" s="75"/>
      <c r="I171" s="75"/>
      <c r="J171" s="75"/>
      <c r="L171" s="8"/>
    </row>
    <row r="172" spans="2:12">
      <c r="B172" s="73"/>
      <c r="C172" s="5"/>
      <c r="D172" s="5"/>
      <c r="E172" s="73"/>
      <c r="F172" s="73"/>
      <c r="G172" s="75"/>
      <c r="H172" s="75"/>
      <c r="I172" s="75"/>
      <c r="J172" s="75"/>
      <c r="L172" s="8"/>
    </row>
    <row r="173" spans="2:12">
      <c r="B173" s="73"/>
      <c r="C173" s="5"/>
      <c r="D173" s="5"/>
      <c r="E173" s="73"/>
      <c r="F173" s="73"/>
      <c r="G173" s="75"/>
      <c r="H173" s="75"/>
      <c r="I173" s="75"/>
      <c r="J173" s="75"/>
      <c r="L173" s="8"/>
    </row>
    <row r="174" spans="2:12">
      <c r="B174" s="73"/>
      <c r="C174" s="5"/>
      <c r="D174" s="5"/>
      <c r="E174" s="73"/>
      <c r="F174" s="73"/>
      <c r="G174" s="75"/>
      <c r="H174" s="75"/>
      <c r="I174" s="75"/>
      <c r="J174" s="75"/>
      <c r="L174" s="8"/>
    </row>
    <row r="175" spans="2:12">
      <c r="B175" s="73"/>
      <c r="C175" s="5"/>
      <c r="D175" s="5"/>
      <c r="E175" s="73"/>
      <c r="F175" s="73"/>
      <c r="G175" s="75"/>
      <c r="H175" s="75"/>
      <c r="I175" s="75"/>
      <c r="J175" s="75"/>
      <c r="L175" s="8"/>
    </row>
    <row r="176" spans="2:12">
      <c r="B176" s="73"/>
      <c r="C176" s="5"/>
      <c r="D176" s="5"/>
      <c r="E176" s="73"/>
      <c r="F176" s="73"/>
      <c r="G176" s="75"/>
      <c r="H176" s="75"/>
      <c r="I176" s="75"/>
      <c r="J176" s="75"/>
      <c r="L176" s="8"/>
    </row>
    <row r="177" spans="2:12">
      <c r="B177" s="73"/>
      <c r="C177" s="5"/>
      <c r="D177" s="5"/>
      <c r="E177" s="73"/>
      <c r="F177" s="73"/>
      <c r="G177" s="75"/>
      <c r="H177" s="75"/>
      <c r="I177" s="75"/>
      <c r="J177" s="75"/>
      <c r="L177" s="8"/>
    </row>
    <row r="178" spans="2:12">
      <c r="B178" s="73"/>
      <c r="C178" s="5"/>
      <c r="D178" s="5"/>
      <c r="E178" s="73"/>
      <c r="F178" s="73"/>
      <c r="G178" s="75"/>
      <c r="H178" s="75"/>
      <c r="I178" s="75"/>
      <c r="J178" s="75"/>
      <c r="L178" s="8"/>
    </row>
    <row r="179" spans="2:12">
      <c r="B179" s="73"/>
      <c r="C179" s="5"/>
      <c r="D179" s="5"/>
      <c r="E179" s="73"/>
      <c r="F179" s="73"/>
      <c r="G179" s="75"/>
      <c r="H179" s="75"/>
      <c r="I179" s="75"/>
      <c r="J179" s="75"/>
      <c r="L179" s="8"/>
    </row>
    <row r="180" spans="2:12">
      <c r="B180" s="73"/>
      <c r="C180" s="5"/>
      <c r="D180" s="5"/>
      <c r="E180" s="73"/>
      <c r="F180" s="73"/>
      <c r="G180" s="75"/>
      <c r="H180" s="75"/>
      <c r="I180" s="75"/>
      <c r="J180" s="75"/>
      <c r="L180" s="8"/>
    </row>
    <row r="181" spans="2:12">
      <c r="B181" s="73"/>
      <c r="C181" s="5"/>
      <c r="D181" s="5"/>
      <c r="E181" s="73"/>
      <c r="F181" s="73"/>
      <c r="G181" s="75"/>
      <c r="H181" s="75"/>
      <c r="I181" s="75"/>
      <c r="J181" s="75"/>
      <c r="L181" s="8"/>
    </row>
    <row r="182" spans="2:12">
      <c r="B182" s="73"/>
      <c r="C182" s="5"/>
      <c r="D182" s="5"/>
      <c r="E182" s="73"/>
      <c r="F182" s="73"/>
      <c r="G182" s="75"/>
      <c r="H182" s="75"/>
      <c r="I182" s="75"/>
      <c r="J182" s="75"/>
      <c r="L182" s="8"/>
    </row>
    <row r="183" spans="2:12">
      <c r="B183" s="73"/>
      <c r="C183" s="5"/>
      <c r="D183" s="5"/>
      <c r="E183" s="73"/>
      <c r="F183" s="73"/>
      <c r="G183" s="75"/>
      <c r="H183" s="75"/>
      <c r="I183" s="75"/>
      <c r="J183" s="75"/>
      <c r="L183" s="8"/>
    </row>
    <row r="184" spans="2:12">
      <c r="B184" s="73"/>
      <c r="C184" s="5"/>
      <c r="D184" s="5"/>
      <c r="E184" s="73"/>
      <c r="F184" s="73"/>
      <c r="G184" s="75"/>
      <c r="H184" s="75"/>
      <c r="I184" s="75"/>
      <c r="J184" s="75"/>
      <c r="L184" s="8"/>
    </row>
    <row r="185" spans="2:12">
      <c r="B185" s="73"/>
      <c r="C185" s="5"/>
      <c r="D185" s="5"/>
      <c r="E185" s="73"/>
      <c r="F185" s="73"/>
      <c r="G185" s="75"/>
      <c r="H185" s="75"/>
      <c r="I185" s="75"/>
      <c r="J185" s="75"/>
      <c r="L185" s="8"/>
    </row>
    <row r="186" spans="2:12">
      <c r="B186" s="73"/>
      <c r="C186" s="5"/>
      <c r="D186" s="5"/>
      <c r="E186" s="73"/>
      <c r="F186" s="73"/>
      <c r="G186" s="75"/>
      <c r="H186" s="75"/>
      <c r="I186" s="75"/>
      <c r="J186" s="75"/>
      <c r="L186" s="8"/>
    </row>
    <row r="187" spans="2:12">
      <c r="B187" s="73"/>
      <c r="C187" s="5"/>
      <c r="D187" s="5"/>
      <c r="E187" s="73"/>
      <c r="F187" s="73"/>
      <c r="G187" s="75"/>
      <c r="H187" s="75"/>
      <c r="I187" s="75"/>
      <c r="J187" s="75"/>
      <c r="L187" s="8"/>
    </row>
    <row r="188" spans="2:12">
      <c r="B188" s="73"/>
      <c r="C188" s="5"/>
      <c r="D188" s="5"/>
      <c r="E188" s="73"/>
      <c r="F188" s="73"/>
      <c r="G188" s="75"/>
      <c r="H188" s="75"/>
      <c r="I188" s="75"/>
      <c r="J188" s="75"/>
      <c r="L188" s="8"/>
    </row>
    <row r="189" spans="2:12">
      <c r="B189" s="73"/>
      <c r="C189" s="5"/>
      <c r="D189" s="5"/>
      <c r="E189" s="73"/>
      <c r="F189" s="73"/>
      <c r="G189" s="75"/>
      <c r="H189" s="75"/>
      <c r="I189" s="75"/>
      <c r="J189" s="75"/>
      <c r="L189" s="8"/>
    </row>
    <row r="190" spans="2:12">
      <c r="B190" s="73"/>
      <c r="C190" s="5"/>
      <c r="D190" s="5"/>
      <c r="E190" s="73"/>
      <c r="F190" s="73"/>
      <c r="G190" s="75"/>
      <c r="H190" s="75"/>
      <c r="I190" s="75"/>
      <c r="J190" s="75"/>
      <c r="L190" s="8"/>
    </row>
    <row r="191" spans="2:12">
      <c r="B191" s="73"/>
      <c r="C191" s="5"/>
      <c r="D191" s="5"/>
      <c r="E191" s="73"/>
      <c r="F191" s="73"/>
      <c r="G191" s="75"/>
      <c r="H191" s="75"/>
      <c r="I191" s="75"/>
      <c r="J191" s="75"/>
      <c r="L191" s="8"/>
    </row>
    <row r="192" spans="2:12">
      <c r="B192" s="73"/>
      <c r="C192" s="5"/>
      <c r="D192" s="5"/>
      <c r="E192" s="73"/>
      <c r="F192" s="73"/>
      <c r="G192" s="75"/>
      <c r="H192" s="75"/>
      <c r="I192" s="75"/>
      <c r="J192" s="75"/>
      <c r="L192" s="8"/>
    </row>
    <row r="193" spans="2:12">
      <c r="B193" s="73"/>
      <c r="C193" s="5"/>
      <c r="D193" s="5"/>
      <c r="E193" s="73"/>
      <c r="F193" s="73"/>
      <c r="G193" s="75"/>
      <c r="H193" s="75"/>
      <c r="I193" s="75"/>
      <c r="J193" s="75"/>
      <c r="L193" s="8"/>
    </row>
    <row r="194" spans="2:12">
      <c r="B194" s="73"/>
      <c r="C194" s="5"/>
      <c r="D194" s="5"/>
      <c r="E194" s="73"/>
      <c r="F194" s="73"/>
      <c r="G194" s="75"/>
      <c r="H194" s="75"/>
      <c r="I194" s="75"/>
      <c r="J194" s="75"/>
      <c r="L194" s="8"/>
    </row>
    <row r="195" spans="2:12">
      <c r="B195" s="73"/>
      <c r="C195" s="5"/>
      <c r="D195" s="5"/>
      <c r="E195" s="73"/>
      <c r="F195" s="73"/>
      <c r="G195" s="75"/>
      <c r="H195" s="75"/>
      <c r="I195" s="75"/>
      <c r="J195" s="75"/>
      <c r="L195" s="8"/>
    </row>
    <row r="196" spans="2:12">
      <c r="B196" s="73"/>
      <c r="C196" s="5"/>
      <c r="D196" s="5"/>
      <c r="E196" s="73"/>
      <c r="F196" s="73"/>
      <c r="G196" s="75"/>
      <c r="H196" s="75"/>
      <c r="I196" s="75"/>
      <c r="J196" s="75"/>
      <c r="L196" s="8"/>
    </row>
    <row r="197" spans="2:12">
      <c r="B197" s="73"/>
      <c r="C197" s="5"/>
      <c r="D197" s="5"/>
      <c r="E197" s="73"/>
      <c r="F197" s="73"/>
      <c r="G197" s="75"/>
      <c r="H197" s="75"/>
      <c r="I197" s="75"/>
      <c r="J197" s="75"/>
      <c r="L197" s="8"/>
    </row>
    <row r="198" spans="2:12">
      <c r="B198" s="73"/>
      <c r="C198" s="5"/>
      <c r="D198" s="5"/>
      <c r="E198" s="73"/>
      <c r="F198" s="73"/>
      <c r="G198" s="75"/>
      <c r="H198" s="75"/>
      <c r="I198" s="75"/>
      <c r="J198" s="75"/>
      <c r="L198" s="8"/>
    </row>
    <row r="199" spans="2:12">
      <c r="B199" s="73"/>
      <c r="C199" s="5"/>
      <c r="D199" s="5"/>
      <c r="E199" s="73"/>
      <c r="F199" s="73"/>
      <c r="G199" s="75"/>
      <c r="H199" s="75"/>
      <c r="I199" s="75"/>
      <c r="J199" s="75"/>
      <c r="L199" s="8"/>
    </row>
    <row r="200" spans="2:12">
      <c r="B200" s="73"/>
      <c r="C200" s="5"/>
      <c r="D200" s="5"/>
      <c r="E200" s="73"/>
      <c r="F200" s="73"/>
      <c r="G200" s="75"/>
      <c r="H200" s="75"/>
      <c r="I200" s="75"/>
      <c r="J200" s="75"/>
      <c r="L200" s="8"/>
    </row>
    <row r="201" spans="2:12">
      <c r="B201" s="73"/>
      <c r="C201" s="5"/>
      <c r="D201" s="5"/>
      <c r="E201" s="73"/>
      <c r="F201" s="73"/>
      <c r="G201" s="75"/>
      <c r="H201" s="75"/>
      <c r="I201" s="75"/>
      <c r="J201" s="75"/>
      <c r="L201" s="8"/>
    </row>
    <row r="202" spans="2:12">
      <c r="B202" s="73"/>
      <c r="C202" s="5"/>
      <c r="D202" s="5"/>
      <c r="E202" s="73"/>
      <c r="F202" s="73"/>
      <c r="G202" s="75"/>
      <c r="H202" s="75"/>
      <c r="I202" s="75"/>
      <c r="J202" s="75"/>
      <c r="L202" s="8"/>
    </row>
    <row r="203" spans="2:12">
      <c r="B203" s="73"/>
      <c r="C203" s="5"/>
      <c r="D203" s="5"/>
      <c r="E203" s="73"/>
      <c r="F203" s="73"/>
      <c r="G203" s="75"/>
      <c r="H203" s="75"/>
      <c r="I203" s="75"/>
      <c r="J203" s="75"/>
      <c r="L203" s="8"/>
    </row>
    <row r="204" spans="2:12">
      <c r="B204" s="73"/>
      <c r="C204" s="5"/>
      <c r="D204" s="5"/>
      <c r="E204" s="73"/>
      <c r="F204" s="73"/>
      <c r="G204" s="75"/>
      <c r="H204" s="75"/>
      <c r="I204" s="75"/>
      <c r="J204" s="75"/>
      <c r="L204" s="8"/>
    </row>
    <row r="205" spans="2:12">
      <c r="B205" s="73"/>
      <c r="C205" s="5"/>
      <c r="D205" s="5"/>
      <c r="E205" s="73"/>
      <c r="F205" s="73"/>
      <c r="G205" s="75"/>
      <c r="H205" s="75"/>
      <c r="I205" s="75"/>
      <c r="J205" s="75"/>
      <c r="L205" s="8"/>
    </row>
    <row r="206" spans="2:12">
      <c r="B206" s="73"/>
      <c r="C206" s="5"/>
      <c r="D206" s="5"/>
      <c r="E206" s="73"/>
      <c r="F206" s="73"/>
      <c r="G206" s="75"/>
      <c r="H206" s="75"/>
      <c r="I206" s="75"/>
      <c r="J206" s="75"/>
      <c r="L206" s="8"/>
    </row>
    <row r="207" spans="2:12">
      <c r="B207" s="73"/>
      <c r="C207" s="5"/>
      <c r="D207" s="5"/>
      <c r="E207" s="73"/>
      <c r="F207" s="73"/>
      <c r="G207" s="75"/>
      <c r="H207" s="75"/>
      <c r="I207" s="75"/>
      <c r="J207" s="75"/>
      <c r="L207" s="8"/>
    </row>
    <row r="208" spans="2:12">
      <c r="B208" s="73"/>
      <c r="C208" s="5"/>
      <c r="D208" s="5"/>
      <c r="E208" s="73"/>
      <c r="F208" s="73"/>
      <c r="G208" s="75"/>
      <c r="H208" s="75"/>
      <c r="I208" s="75"/>
      <c r="J208" s="75"/>
      <c r="L208" s="8"/>
    </row>
    <row r="209" spans="2:12">
      <c r="B209" s="73"/>
      <c r="C209" s="5"/>
      <c r="D209" s="5"/>
      <c r="E209" s="73"/>
      <c r="F209" s="73"/>
      <c r="G209" s="75"/>
      <c r="H209" s="75"/>
      <c r="I209" s="75"/>
      <c r="J209" s="75"/>
      <c r="L209" s="8"/>
    </row>
    <row r="210" spans="2:12">
      <c r="B210" s="73"/>
      <c r="C210" s="5"/>
      <c r="D210" s="5"/>
      <c r="E210" s="73"/>
      <c r="F210" s="73"/>
      <c r="G210" s="75"/>
      <c r="H210" s="75"/>
      <c r="I210" s="75"/>
      <c r="J210" s="75"/>
      <c r="L210" s="8"/>
    </row>
    <row r="211" spans="2:12">
      <c r="B211" s="73"/>
      <c r="C211" s="5"/>
      <c r="D211" s="5"/>
      <c r="E211" s="73"/>
      <c r="F211" s="73"/>
      <c r="G211" s="75"/>
      <c r="H211" s="75"/>
      <c r="I211" s="75"/>
      <c r="J211" s="75"/>
      <c r="L211" s="8"/>
    </row>
    <row r="212" spans="2:12">
      <c r="B212" s="73"/>
      <c r="C212" s="5"/>
      <c r="D212" s="5"/>
      <c r="E212" s="73"/>
      <c r="F212" s="73"/>
      <c r="G212" s="75"/>
      <c r="H212" s="75"/>
      <c r="I212" s="75"/>
      <c r="J212" s="75"/>
      <c r="L212" s="8"/>
    </row>
    <row r="213" spans="2:12">
      <c r="B213" s="73"/>
      <c r="C213" s="5"/>
      <c r="D213" s="5"/>
      <c r="E213" s="73"/>
      <c r="F213" s="73"/>
      <c r="G213" s="75"/>
      <c r="H213" s="75"/>
      <c r="I213" s="75"/>
      <c r="J213" s="75"/>
      <c r="L213" s="8"/>
    </row>
    <row r="214" spans="2:12">
      <c r="B214" s="73"/>
      <c r="C214" s="5"/>
      <c r="D214" s="5"/>
      <c r="E214" s="73"/>
      <c r="F214" s="73"/>
      <c r="G214" s="75"/>
      <c r="H214" s="75"/>
      <c r="I214" s="75"/>
      <c r="J214" s="75"/>
      <c r="L214" s="8"/>
    </row>
    <row r="215" spans="2:12">
      <c r="B215" s="73"/>
      <c r="C215" s="5"/>
      <c r="D215" s="5"/>
      <c r="E215" s="73"/>
      <c r="F215" s="73"/>
      <c r="G215" s="75"/>
      <c r="H215" s="75"/>
      <c r="I215" s="75"/>
      <c r="J215" s="75"/>
      <c r="L215" s="8"/>
    </row>
    <row r="216" spans="2:12">
      <c r="B216" s="73"/>
      <c r="C216" s="5"/>
      <c r="D216" s="5"/>
      <c r="E216" s="73"/>
      <c r="F216" s="73"/>
      <c r="G216" s="75"/>
      <c r="H216" s="75"/>
      <c r="I216" s="75"/>
      <c r="J216" s="75"/>
      <c r="L216" s="8"/>
    </row>
    <row r="217" spans="2:12">
      <c r="B217" s="73"/>
      <c r="C217" s="5"/>
      <c r="D217" s="5"/>
      <c r="E217" s="73"/>
      <c r="F217" s="73"/>
      <c r="G217" s="75"/>
      <c r="H217" s="75"/>
      <c r="I217" s="75"/>
      <c r="J217" s="75"/>
      <c r="L217" s="8"/>
    </row>
    <row r="218" spans="2:12">
      <c r="B218" s="73"/>
      <c r="C218" s="5"/>
      <c r="D218" s="5"/>
      <c r="E218" s="73"/>
      <c r="F218" s="73"/>
      <c r="G218" s="75"/>
      <c r="H218" s="75"/>
      <c r="I218" s="75"/>
      <c r="J218" s="75"/>
      <c r="L218" s="8"/>
    </row>
    <row r="219" spans="2:12">
      <c r="B219" s="73"/>
      <c r="C219" s="5"/>
      <c r="D219" s="5"/>
      <c r="E219" s="73"/>
      <c r="F219" s="73"/>
      <c r="G219" s="75"/>
      <c r="H219" s="75"/>
      <c r="I219" s="75"/>
      <c r="J219" s="75"/>
      <c r="L219" s="8"/>
    </row>
    <row r="220" spans="2:12">
      <c r="B220" s="73"/>
      <c r="C220" s="5"/>
      <c r="D220" s="5"/>
      <c r="E220" s="73"/>
      <c r="F220" s="73"/>
      <c r="G220" s="75"/>
      <c r="H220" s="75"/>
      <c r="I220" s="75"/>
      <c r="J220" s="75"/>
      <c r="L220" s="8"/>
    </row>
    <row r="221" spans="2:12">
      <c r="B221" s="73"/>
      <c r="C221" s="5"/>
      <c r="D221" s="5"/>
      <c r="E221" s="73"/>
      <c r="F221" s="73"/>
      <c r="G221" s="75"/>
      <c r="H221" s="75"/>
      <c r="I221" s="75"/>
      <c r="J221" s="75"/>
      <c r="L221" s="8"/>
    </row>
    <row r="222" spans="2:12">
      <c r="B222" s="73"/>
      <c r="C222" s="5"/>
      <c r="D222" s="5"/>
      <c r="E222" s="73"/>
      <c r="F222" s="73"/>
      <c r="G222" s="75"/>
      <c r="H222" s="75"/>
      <c r="I222" s="75"/>
      <c r="J222" s="75"/>
      <c r="L222" s="8"/>
    </row>
    <row r="223" spans="2:12">
      <c r="B223" s="73"/>
      <c r="C223" s="5"/>
      <c r="D223" s="5"/>
      <c r="E223" s="73"/>
      <c r="F223" s="73"/>
      <c r="G223" s="75"/>
      <c r="H223" s="75"/>
      <c r="I223" s="75"/>
      <c r="J223" s="75"/>
      <c r="L223" s="8"/>
    </row>
    <row r="224" spans="2:12">
      <c r="B224" s="73"/>
      <c r="C224" s="5"/>
      <c r="D224" s="5"/>
      <c r="E224" s="73"/>
      <c r="F224" s="73"/>
      <c r="G224" s="75"/>
      <c r="H224" s="75"/>
      <c r="I224" s="75"/>
      <c r="J224" s="75"/>
      <c r="L224" s="8"/>
    </row>
    <row r="225" spans="2:12">
      <c r="B225" s="73"/>
      <c r="C225" s="5"/>
      <c r="D225" s="5"/>
      <c r="E225" s="73"/>
      <c r="F225" s="73"/>
      <c r="G225" s="75"/>
      <c r="H225" s="75"/>
      <c r="I225" s="75"/>
      <c r="J225" s="75"/>
      <c r="L225" s="8"/>
    </row>
    <row r="226" spans="2:12">
      <c r="B226" s="73"/>
      <c r="C226" s="5"/>
      <c r="D226" s="5"/>
      <c r="E226" s="73"/>
      <c r="F226" s="73"/>
      <c r="G226" s="75"/>
      <c r="H226" s="75"/>
      <c r="I226" s="75"/>
      <c r="J226" s="75"/>
      <c r="L226" s="8"/>
    </row>
    <row r="227" spans="2:12">
      <c r="B227" s="73"/>
      <c r="C227" s="5"/>
      <c r="D227" s="5"/>
      <c r="E227" s="73"/>
      <c r="F227" s="73"/>
      <c r="G227" s="75"/>
      <c r="H227" s="75"/>
      <c r="I227" s="75"/>
      <c r="J227" s="75"/>
      <c r="L227" s="8"/>
    </row>
    <row r="228" spans="2:12">
      <c r="B228" s="73"/>
      <c r="C228" s="5"/>
      <c r="D228" s="5"/>
      <c r="E228" s="73"/>
      <c r="F228" s="73"/>
      <c r="G228" s="75"/>
      <c r="H228" s="75"/>
      <c r="I228" s="75"/>
      <c r="J228" s="75"/>
      <c r="L228" s="8"/>
    </row>
    <row r="229" spans="2:12">
      <c r="B229" s="73"/>
      <c r="C229" s="5"/>
      <c r="D229" s="5"/>
      <c r="E229" s="73"/>
      <c r="F229" s="73"/>
      <c r="G229" s="75"/>
      <c r="H229" s="75"/>
      <c r="I229" s="75"/>
      <c r="J229" s="75"/>
      <c r="L229" s="8"/>
    </row>
    <row r="230" spans="2:12">
      <c r="B230" s="73"/>
      <c r="C230" s="5"/>
      <c r="D230" s="5"/>
      <c r="E230" s="73"/>
      <c r="F230" s="73"/>
      <c r="G230" s="75"/>
      <c r="H230" s="75"/>
      <c r="I230" s="75"/>
      <c r="J230" s="75"/>
      <c r="L230" s="8"/>
    </row>
    <row r="231" spans="2:12">
      <c r="B231" s="73"/>
      <c r="C231" s="5"/>
      <c r="D231" s="5"/>
      <c r="E231" s="73"/>
      <c r="F231" s="73"/>
      <c r="G231" s="75"/>
      <c r="H231" s="75"/>
      <c r="I231" s="75"/>
      <c r="J231" s="75"/>
      <c r="L231" s="8"/>
    </row>
    <row r="232" spans="2:12">
      <c r="B232" s="73"/>
      <c r="C232" s="5"/>
      <c r="D232" s="5"/>
      <c r="E232" s="73"/>
      <c r="F232" s="73"/>
      <c r="G232" s="75"/>
      <c r="H232" s="75"/>
      <c r="I232" s="75"/>
      <c r="J232" s="75"/>
      <c r="L232" s="8"/>
    </row>
    <row r="233" spans="2:12">
      <c r="B233" s="73"/>
      <c r="C233" s="5"/>
      <c r="D233" s="5"/>
      <c r="E233" s="73"/>
      <c r="F233" s="73"/>
      <c r="G233" s="75"/>
      <c r="H233" s="75"/>
      <c r="I233" s="75"/>
      <c r="J233" s="75"/>
      <c r="L233" s="8"/>
    </row>
    <row r="234" spans="2:12">
      <c r="B234" s="73"/>
      <c r="C234" s="5"/>
      <c r="D234" s="5"/>
      <c r="E234" s="73"/>
      <c r="F234" s="73"/>
      <c r="G234" s="75"/>
      <c r="H234" s="75"/>
      <c r="I234" s="75"/>
      <c r="J234" s="75"/>
      <c r="L234" s="8"/>
    </row>
    <row r="235" spans="2:12">
      <c r="B235" s="73"/>
      <c r="C235" s="5"/>
      <c r="D235" s="5"/>
      <c r="E235" s="73"/>
      <c r="F235" s="73"/>
      <c r="G235" s="75"/>
      <c r="H235" s="75"/>
      <c r="I235" s="75"/>
      <c r="J235" s="75"/>
      <c r="L235" s="8"/>
    </row>
    <row r="236" spans="2:12">
      <c r="B236" s="73"/>
      <c r="C236" s="5"/>
      <c r="D236" s="5"/>
      <c r="E236" s="73"/>
      <c r="F236" s="73"/>
      <c r="G236" s="75"/>
      <c r="H236" s="75"/>
      <c r="I236" s="75"/>
      <c r="J236" s="75"/>
      <c r="L236" s="8"/>
    </row>
    <row r="237" spans="2:12">
      <c r="B237" s="73"/>
      <c r="C237" s="5"/>
      <c r="D237" s="5"/>
      <c r="E237" s="73"/>
      <c r="F237" s="73"/>
      <c r="G237" s="75"/>
      <c r="H237" s="75"/>
      <c r="I237" s="75"/>
      <c r="J237" s="75"/>
      <c r="L237" s="8"/>
    </row>
    <row r="238" spans="2:12">
      <c r="B238" s="73"/>
      <c r="C238" s="5"/>
      <c r="D238" s="5"/>
      <c r="E238" s="73"/>
      <c r="F238" s="73"/>
      <c r="G238" s="75"/>
      <c r="H238" s="75"/>
      <c r="I238" s="75"/>
      <c r="J238" s="75"/>
      <c r="L238" s="8"/>
    </row>
    <row r="239" spans="2:12">
      <c r="B239" s="73"/>
      <c r="C239" s="5"/>
      <c r="D239" s="5"/>
      <c r="E239" s="73"/>
      <c r="F239" s="73"/>
      <c r="G239" s="75"/>
      <c r="H239" s="75"/>
      <c r="I239" s="75"/>
      <c r="J239" s="75"/>
      <c r="L239" s="8"/>
    </row>
    <row r="240" spans="2:12">
      <c r="B240" s="73"/>
      <c r="C240" s="5"/>
      <c r="D240" s="5"/>
      <c r="E240" s="73"/>
      <c r="F240" s="73"/>
      <c r="G240" s="75"/>
      <c r="H240" s="75"/>
      <c r="I240" s="75"/>
      <c r="J240" s="75"/>
      <c r="L240" s="8"/>
    </row>
    <row r="241" spans="2:12">
      <c r="B241" s="73"/>
      <c r="C241" s="5"/>
      <c r="D241" s="5"/>
      <c r="E241" s="73"/>
      <c r="F241" s="73"/>
      <c r="G241" s="75"/>
      <c r="H241" s="75"/>
      <c r="I241" s="75"/>
      <c r="J241" s="75"/>
      <c r="L241" s="8"/>
    </row>
    <row r="242" spans="2:12">
      <c r="B242" s="73"/>
      <c r="C242" s="5"/>
      <c r="D242" s="5"/>
      <c r="E242" s="73"/>
      <c r="F242" s="73"/>
      <c r="G242" s="75"/>
      <c r="H242" s="75"/>
      <c r="I242" s="75"/>
      <c r="J242" s="75"/>
      <c r="L242" s="8"/>
    </row>
    <row r="243" spans="2:12">
      <c r="B243" s="73"/>
      <c r="C243" s="5"/>
      <c r="D243" s="5"/>
      <c r="E243" s="73"/>
      <c r="F243" s="73"/>
      <c r="G243" s="75"/>
      <c r="H243" s="75"/>
      <c r="I243" s="75"/>
      <c r="J243" s="75"/>
      <c r="L243" s="8"/>
    </row>
    <row r="244" spans="2:12">
      <c r="B244" s="73"/>
      <c r="C244" s="5"/>
      <c r="D244" s="5"/>
      <c r="E244" s="73"/>
      <c r="F244" s="73"/>
      <c r="G244" s="75"/>
      <c r="H244" s="75"/>
      <c r="I244" s="75"/>
      <c r="J244" s="75"/>
      <c r="L244" s="8"/>
    </row>
    <row r="245" spans="2:12">
      <c r="B245" s="73"/>
      <c r="C245" s="5"/>
      <c r="D245" s="5"/>
      <c r="E245" s="73"/>
      <c r="F245" s="73"/>
      <c r="G245" s="75"/>
      <c r="H245" s="75"/>
      <c r="I245" s="75"/>
      <c r="J245" s="75"/>
      <c r="L245" s="8"/>
    </row>
    <row r="246" spans="2:12">
      <c r="B246" s="73"/>
      <c r="C246" s="5"/>
      <c r="D246" s="5"/>
      <c r="E246" s="73"/>
      <c r="F246" s="73"/>
      <c r="G246" s="75"/>
      <c r="H246" s="75"/>
      <c r="I246" s="75"/>
      <c r="J246" s="75"/>
      <c r="L246" s="8"/>
    </row>
    <row r="247" spans="2:12">
      <c r="B247" s="73"/>
      <c r="C247" s="5"/>
      <c r="D247" s="5"/>
      <c r="E247" s="73"/>
      <c r="F247" s="73"/>
      <c r="G247" s="75"/>
      <c r="H247" s="75"/>
      <c r="I247" s="75"/>
      <c r="J247" s="75"/>
      <c r="L247" s="8"/>
    </row>
    <row r="248" spans="2:12">
      <c r="B248" s="73"/>
      <c r="C248" s="5"/>
      <c r="D248" s="5"/>
      <c r="E248" s="73"/>
      <c r="F248" s="73"/>
      <c r="G248" s="75"/>
      <c r="H248" s="75"/>
      <c r="I248" s="75"/>
      <c r="J248" s="75"/>
      <c r="L248" s="8"/>
    </row>
    <row r="249" spans="2:12">
      <c r="B249" s="73"/>
      <c r="C249" s="5"/>
      <c r="D249" s="5"/>
      <c r="E249" s="73"/>
      <c r="F249" s="73"/>
      <c r="G249" s="75"/>
      <c r="H249" s="75"/>
      <c r="I249" s="75"/>
      <c r="J249" s="75"/>
      <c r="L249" s="8"/>
    </row>
    <row r="250" spans="2:12">
      <c r="B250" s="73"/>
      <c r="C250" s="5"/>
      <c r="D250" s="5"/>
      <c r="E250" s="73"/>
      <c r="F250" s="73"/>
      <c r="G250" s="75"/>
      <c r="H250" s="75"/>
      <c r="I250" s="75"/>
      <c r="J250" s="75"/>
      <c r="L250" s="8"/>
    </row>
    <row r="251" spans="2:12">
      <c r="B251" s="73"/>
      <c r="C251" s="5"/>
      <c r="D251" s="5"/>
      <c r="E251" s="73"/>
      <c r="F251" s="73"/>
      <c r="G251" s="75"/>
      <c r="H251" s="75"/>
      <c r="I251" s="75"/>
      <c r="J251" s="75"/>
      <c r="L251" s="8"/>
    </row>
    <row r="252" spans="2:12">
      <c r="B252" s="73"/>
      <c r="C252" s="5"/>
      <c r="D252" s="5"/>
      <c r="E252" s="73"/>
      <c r="F252" s="73"/>
      <c r="G252" s="75"/>
      <c r="H252" s="75"/>
      <c r="I252" s="75"/>
      <c r="J252" s="75"/>
      <c r="L252" s="8"/>
    </row>
    <row r="253" spans="2:12">
      <c r="B253" s="73"/>
      <c r="C253" s="5"/>
      <c r="D253" s="5"/>
      <c r="E253" s="73"/>
      <c r="F253" s="73"/>
      <c r="G253" s="75"/>
      <c r="H253" s="75"/>
      <c r="I253" s="75"/>
      <c r="J253" s="75"/>
      <c r="L253" s="8"/>
    </row>
    <row r="254" spans="2:12">
      <c r="B254" s="73"/>
      <c r="C254" s="5"/>
      <c r="D254" s="5"/>
      <c r="E254" s="73"/>
      <c r="F254" s="73"/>
      <c r="G254" s="75"/>
      <c r="H254" s="75"/>
      <c r="I254" s="75"/>
      <c r="J254" s="75"/>
      <c r="L254" s="8"/>
    </row>
    <row r="255" spans="2:12">
      <c r="B255" s="73"/>
      <c r="C255" s="5"/>
      <c r="D255" s="5"/>
      <c r="E255" s="73"/>
      <c r="F255" s="73"/>
      <c r="G255" s="75"/>
      <c r="H255" s="75"/>
      <c r="I255" s="75"/>
      <c r="J255" s="75"/>
      <c r="L255" s="8"/>
    </row>
    <row r="256" spans="2:12">
      <c r="B256" s="73"/>
      <c r="C256" s="5"/>
      <c r="D256" s="5"/>
      <c r="E256" s="73"/>
      <c r="F256" s="73"/>
      <c r="G256" s="75"/>
      <c r="H256" s="75"/>
      <c r="I256" s="75"/>
      <c r="J256" s="75"/>
      <c r="L256" s="8"/>
    </row>
    <row r="257" spans="2:12">
      <c r="B257" s="73"/>
      <c r="C257" s="5"/>
      <c r="D257" s="5"/>
      <c r="E257" s="73"/>
      <c r="F257" s="73"/>
      <c r="G257" s="75"/>
      <c r="H257" s="75"/>
      <c r="I257" s="75"/>
      <c r="J257" s="75"/>
      <c r="L257" s="8"/>
    </row>
    <row r="258" spans="2:12">
      <c r="B258" s="73"/>
      <c r="C258" s="5"/>
      <c r="D258" s="5"/>
      <c r="E258" s="73"/>
      <c r="F258" s="73"/>
      <c r="G258" s="75"/>
      <c r="H258" s="75"/>
      <c r="I258" s="75"/>
      <c r="J258" s="75"/>
      <c r="L258" s="8"/>
    </row>
    <row r="259" spans="2:12">
      <c r="B259" s="73"/>
      <c r="C259" s="5"/>
      <c r="D259" s="5"/>
      <c r="E259" s="73"/>
      <c r="F259" s="73"/>
      <c r="G259" s="75"/>
      <c r="H259" s="75"/>
      <c r="I259" s="75"/>
      <c r="J259" s="75"/>
      <c r="L259" s="8"/>
    </row>
    <row r="260" spans="2:12">
      <c r="B260" s="73"/>
      <c r="C260" s="5"/>
      <c r="D260" s="5"/>
      <c r="E260" s="73"/>
      <c r="F260" s="73"/>
      <c r="G260" s="75"/>
      <c r="H260" s="75"/>
      <c r="I260" s="75"/>
      <c r="J260" s="75"/>
      <c r="L260" s="8"/>
    </row>
    <row r="261" spans="2:12">
      <c r="B261" s="73"/>
      <c r="C261" s="5"/>
      <c r="D261" s="5"/>
      <c r="E261" s="73"/>
      <c r="F261" s="73"/>
      <c r="G261" s="75"/>
      <c r="H261" s="75"/>
      <c r="I261" s="75"/>
      <c r="J261" s="75"/>
      <c r="L261" s="8"/>
    </row>
    <row r="262" spans="2:12">
      <c r="B262" s="73"/>
      <c r="C262" s="5"/>
      <c r="D262" s="5"/>
      <c r="E262" s="73"/>
      <c r="F262" s="73"/>
      <c r="G262" s="75"/>
      <c r="H262" s="75"/>
      <c r="I262" s="75"/>
      <c r="J262" s="75"/>
      <c r="L262" s="8"/>
    </row>
    <row r="263" spans="2:12">
      <c r="B263" s="73"/>
      <c r="C263" s="5"/>
      <c r="D263" s="5"/>
      <c r="E263" s="73"/>
      <c r="F263" s="73"/>
      <c r="G263" s="75"/>
      <c r="H263" s="75"/>
      <c r="I263" s="75"/>
      <c r="J263" s="75"/>
      <c r="L263" s="8"/>
    </row>
    <row r="264" spans="2:12">
      <c r="B264" s="73"/>
      <c r="C264" s="5"/>
      <c r="D264" s="5"/>
      <c r="E264" s="73"/>
      <c r="F264" s="73"/>
      <c r="G264" s="75"/>
      <c r="H264" s="75"/>
      <c r="I264" s="75"/>
      <c r="J264" s="75"/>
      <c r="L264" s="8"/>
    </row>
    <row r="265" spans="2:12">
      <c r="B265" s="73"/>
      <c r="C265" s="5"/>
      <c r="D265" s="5"/>
      <c r="E265" s="73"/>
      <c r="F265" s="73"/>
      <c r="G265" s="75"/>
      <c r="H265" s="75"/>
      <c r="I265" s="75"/>
      <c r="J265" s="75"/>
      <c r="L265" s="8"/>
    </row>
    <row r="266" spans="2:12">
      <c r="B266" s="73"/>
      <c r="C266" s="5"/>
      <c r="D266" s="5"/>
      <c r="E266" s="73"/>
      <c r="F266" s="73"/>
      <c r="G266" s="75"/>
      <c r="H266" s="75"/>
      <c r="I266" s="75"/>
      <c r="J266" s="75"/>
      <c r="L266" s="8"/>
    </row>
    <row r="267" spans="2:12">
      <c r="B267" s="73"/>
      <c r="C267" s="5"/>
      <c r="D267" s="5"/>
      <c r="E267" s="73"/>
      <c r="F267" s="73"/>
      <c r="G267" s="75"/>
      <c r="H267" s="75"/>
      <c r="I267" s="75"/>
      <c r="J267" s="75"/>
      <c r="L267" s="8"/>
    </row>
    <row r="268" spans="2:12">
      <c r="B268" s="73"/>
      <c r="C268" s="5"/>
      <c r="D268" s="5"/>
      <c r="E268" s="73"/>
      <c r="F268" s="73"/>
      <c r="G268" s="75"/>
      <c r="H268" s="75"/>
      <c r="I268" s="75"/>
      <c r="J268" s="75"/>
      <c r="L268" s="8"/>
    </row>
    <row r="269" spans="2:12">
      <c r="B269" s="73"/>
      <c r="C269" s="5"/>
      <c r="D269" s="5"/>
      <c r="E269" s="73"/>
      <c r="F269" s="73"/>
      <c r="G269" s="75"/>
      <c r="H269" s="75"/>
      <c r="I269" s="75"/>
      <c r="J269" s="75"/>
      <c r="L269" s="8"/>
    </row>
    <row r="270" spans="2:12">
      <c r="B270" s="73"/>
      <c r="C270" s="5"/>
      <c r="D270" s="5"/>
      <c r="E270" s="73"/>
      <c r="F270" s="73"/>
      <c r="G270" s="75"/>
      <c r="H270" s="75"/>
      <c r="I270" s="75"/>
      <c r="J270" s="75"/>
      <c r="L270" s="8"/>
    </row>
    <row r="271" spans="2:12">
      <c r="B271" s="73"/>
      <c r="C271" s="5"/>
      <c r="D271" s="5"/>
      <c r="E271" s="73"/>
      <c r="F271" s="73"/>
      <c r="G271" s="75"/>
      <c r="H271" s="75"/>
      <c r="I271" s="75"/>
      <c r="J271" s="75"/>
      <c r="L271" s="8"/>
    </row>
    <row r="272" spans="2:12">
      <c r="B272" s="73"/>
      <c r="C272" s="5"/>
      <c r="D272" s="5"/>
      <c r="E272" s="73"/>
      <c r="F272" s="73"/>
      <c r="G272" s="75"/>
      <c r="H272" s="75"/>
      <c r="I272" s="75"/>
      <c r="J272" s="75"/>
      <c r="L272" s="8"/>
    </row>
    <row r="273" spans="2:12">
      <c r="B273" s="73"/>
      <c r="C273" s="5"/>
      <c r="D273" s="5"/>
      <c r="E273" s="73"/>
      <c r="F273" s="73"/>
      <c r="G273" s="75"/>
      <c r="H273" s="75"/>
      <c r="I273" s="75"/>
      <c r="J273" s="75"/>
      <c r="L273" s="8"/>
    </row>
    <row r="274" spans="2:12">
      <c r="B274" s="73"/>
      <c r="C274" s="5"/>
      <c r="D274" s="5"/>
      <c r="E274" s="73"/>
      <c r="F274" s="73"/>
      <c r="G274" s="75"/>
      <c r="H274" s="75"/>
      <c r="I274" s="75"/>
      <c r="J274" s="75"/>
      <c r="L274" s="8"/>
    </row>
    <row r="275" spans="2:12">
      <c r="B275" s="73"/>
      <c r="C275" s="5"/>
      <c r="D275" s="5"/>
      <c r="E275" s="73"/>
      <c r="F275" s="73"/>
      <c r="G275" s="75"/>
      <c r="H275" s="75"/>
      <c r="I275" s="75"/>
      <c r="J275" s="75"/>
      <c r="L275" s="8"/>
    </row>
    <row r="276" spans="2:12">
      <c r="B276" s="73"/>
      <c r="C276" s="5"/>
      <c r="D276" s="5"/>
      <c r="E276" s="73"/>
      <c r="F276" s="73"/>
      <c r="G276" s="75"/>
      <c r="H276" s="75"/>
      <c r="I276" s="75"/>
      <c r="J276" s="75"/>
      <c r="L276" s="8"/>
    </row>
    <row r="277" spans="2:12">
      <c r="B277" s="73"/>
      <c r="C277" s="5"/>
      <c r="D277" s="5"/>
      <c r="E277" s="73"/>
      <c r="F277" s="73"/>
      <c r="G277" s="75"/>
      <c r="H277" s="75"/>
      <c r="I277" s="75"/>
      <c r="J277" s="75"/>
      <c r="L277" s="8"/>
    </row>
    <row r="278" spans="2:12">
      <c r="B278" s="73"/>
      <c r="C278" s="5"/>
      <c r="D278" s="5"/>
      <c r="E278" s="73"/>
      <c r="F278" s="73"/>
      <c r="G278" s="75"/>
      <c r="H278" s="75"/>
      <c r="I278" s="75"/>
      <c r="J278" s="75"/>
      <c r="L278" s="8"/>
    </row>
    <row r="279" spans="2:12">
      <c r="B279" s="73"/>
      <c r="C279" s="5"/>
      <c r="D279" s="5"/>
      <c r="E279" s="73"/>
      <c r="F279" s="73"/>
      <c r="G279" s="75"/>
      <c r="H279" s="75"/>
      <c r="I279" s="75"/>
      <c r="J279" s="75"/>
      <c r="L279" s="8"/>
    </row>
    <row r="280" spans="2:12">
      <c r="B280" s="73"/>
      <c r="C280" s="5"/>
      <c r="D280" s="5"/>
      <c r="E280" s="73"/>
      <c r="F280" s="73"/>
      <c r="G280" s="75"/>
      <c r="H280" s="75"/>
      <c r="I280" s="75"/>
      <c r="J280" s="75"/>
      <c r="L280" s="8"/>
    </row>
    <row r="281" spans="2:12">
      <c r="B281" s="73"/>
      <c r="C281" s="5"/>
      <c r="D281" s="5"/>
      <c r="E281" s="73"/>
      <c r="F281" s="73"/>
      <c r="G281" s="75"/>
      <c r="H281" s="75"/>
      <c r="I281" s="75"/>
      <c r="J281" s="75"/>
      <c r="L281" s="8"/>
    </row>
    <row r="282" spans="2:12">
      <c r="B282" s="73"/>
      <c r="C282" s="5"/>
      <c r="D282" s="5"/>
      <c r="E282" s="73"/>
      <c r="F282" s="73"/>
      <c r="G282" s="75"/>
      <c r="H282" s="75"/>
      <c r="I282" s="75"/>
      <c r="J282" s="75"/>
      <c r="L282" s="8"/>
    </row>
    <row r="283" spans="2:12">
      <c r="B283" s="73"/>
      <c r="C283" s="5"/>
      <c r="D283" s="5"/>
      <c r="E283" s="73"/>
      <c r="F283" s="73"/>
      <c r="G283" s="75"/>
      <c r="H283" s="75"/>
      <c r="I283" s="75"/>
      <c r="J283" s="75"/>
      <c r="L283" s="8"/>
    </row>
    <row r="284" spans="2:12">
      <c r="B284" s="73"/>
      <c r="C284" s="5"/>
      <c r="D284" s="5"/>
      <c r="E284" s="73"/>
      <c r="F284" s="73"/>
      <c r="G284" s="75"/>
      <c r="H284" s="75"/>
      <c r="I284" s="75"/>
      <c r="J284" s="75"/>
      <c r="L284" s="8"/>
    </row>
    <row r="285" spans="2:12">
      <c r="B285" s="73"/>
      <c r="C285" s="5"/>
      <c r="D285" s="5"/>
      <c r="E285" s="73"/>
      <c r="F285" s="73"/>
      <c r="G285" s="75"/>
      <c r="H285" s="75"/>
      <c r="I285" s="75"/>
      <c r="J285" s="75"/>
      <c r="L285" s="8"/>
    </row>
    <row r="286" spans="2:12">
      <c r="B286" s="73"/>
      <c r="C286" s="5"/>
      <c r="D286" s="5"/>
      <c r="E286" s="73"/>
      <c r="F286" s="73"/>
      <c r="G286" s="75"/>
      <c r="H286" s="75"/>
      <c r="I286" s="75"/>
      <c r="J286" s="75"/>
      <c r="L286" s="8"/>
    </row>
    <row r="287" spans="2:12">
      <c r="B287" s="73"/>
      <c r="C287" s="5"/>
      <c r="D287" s="5"/>
      <c r="E287" s="73"/>
      <c r="F287" s="73"/>
      <c r="G287" s="75"/>
      <c r="H287" s="75"/>
      <c r="I287" s="75"/>
      <c r="J287" s="75"/>
      <c r="L287" s="8"/>
    </row>
    <row r="288" spans="2:12">
      <c r="B288" s="73"/>
      <c r="C288" s="5"/>
      <c r="D288" s="5"/>
      <c r="E288" s="73"/>
      <c r="F288" s="73"/>
      <c r="G288" s="75"/>
      <c r="H288" s="75"/>
      <c r="I288" s="75"/>
      <c r="J288" s="75"/>
      <c r="L288" s="8"/>
    </row>
    <row r="289" spans="2:12">
      <c r="B289" s="73"/>
      <c r="C289" s="5"/>
      <c r="D289" s="5"/>
      <c r="E289" s="73"/>
      <c r="F289" s="73"/>
      <c r="G289" s="75"/>
      <c r="H289" s="75"/>
      <c r="I289" s="75"/>
      <c r="J289" s="75"/>
      <c r="L289" s="8"/>
    </row>
    <row r="290" spans="2:12">
      <c r="B290" s="73"/>
      <c r="C290" s="5"/>
      <c r="D290" s="5"/>
      <c r="E290" s="73"/>
      <c r="F290" s="73"/>
      <c r="G290" s="75"/>
      <c r="H290" s="75"/>
      <c r="I290" s="75"/>
      <c r="J290" s="75"/>
      <c r="L290" s="8"/>
    </row>
    <row r="291" spans="2:12">
      <c r="B291" s="73"/>
      <c r="C291" s="5"/>
      <c r="D291" s="5"/>
      <c r="E291" s="73"/>
      <c r="F291" s="73"/>
      <c r="G291" s="75"/>
      <c r="H291" s="75"/>
      <c r="I291" s="75"/>
      <c r="J291" s="75"/>
      <c r="L291" s="8"/>
    </row>
    <row r="292" spans="2:12">
      <c r="B292" s="73"/>
      <c r="C292" s="5"/>
      <c r="D292" s="5"/>
      <c r="E292" s="73"/>
      <c r="F292" s="73"/>
      <c r="G292" s="75"/>
      <c r="H292" s="75"/>
      <c r="I292" s="75"/>
      <c r="J292" s="75"/>
      <c r="L292" s="8"/>
    </row>
    <row r="293" spans="2:12">
      <c r="B293" s="73"/>
      <c r="C293" s="5"/>
      <c r="D293" s="5"/>
      <c r="E293" s="73"/>
      <c r="F293" s="73"/>
      <c r="G293" s="75"/>
      <c r="H293" s="75"/>
      <c r="I293" s="75"/>
      <c r="J293" s="75"/>
      <c r="L293" s="8"/>
    </row>
    <row r="294" spans="2:12">
      <c r="B294" s="73"/>
      <c r="C294" s="5"/>
      <c r="D294" s="5"/>
      <c r="E294" s="73"/>
      <c r="F294" s="73"/>
      <c r="G294" s="75"/>
      <c r="H294" s="75"/>
      <c r="I294" s="75"/>
      <c r="J294" s="75"/>
      <c r="L294" s="8"/>
    </row>
    <row r="295" spans="2:12">
      <c r="B295" s="73"/>
      <c r="C295" s="5"/>
      <c r="D295" s="5"/>
      <c r="E295" s="73"/>
      <c r="F295" s="73"/>
      <c r="G295" s="75"/>
      <c r="H295" s="75"/>
      <c r="I295" s="75"/>
      <c r="J295" s="75"/>
      <c r="L295" s="8"/>
    </row>
    <row r="296" spans="2:12">
      <c r="B296" s="73"/>
      <c r="C296" s="5"/>
      <c r="D296" s="5"/>
      <c r="E296" s="73"/>
      <c r="F296" s="73"/>
      <c r="G296" s="75"/>
      <c r="H296" s="75"/>
      <c r="I296" s="75"/>
      <c r="J296" s="75"/>
      <c r="L296" s="8"/>
    </row>
    <row r="297" spans="2:12">
      <c r="B297" s="73"/>
      <c r="C297" s="5"/>
      <c r="D297" s="5"/>
      <c r="E297" s="73"/>
      <c r="F297" s="73"/>
      <c r="G297" s="75"/>
      <c r="H297" s="75"/>
      <c r="I297" s="75"/>
      <c r="J297" s="75"/>
      <c r="L297" s="8"/>
    </row>
    <row r="298" spans="2:12">
      <c r="B298" s="73"/>
      <c r="C298" s="5"/>
      <c r="D298" s="5"/>
      <c r="E298" s="73"/>
      <c r="F298" s="73"/>
      <c r="G298" s="75"/>
      <c r="H298" s="75"/>
      <c r="I298" s="75"/>
      <c r="J298" s="75"/>
      <c r="L298" s="8"/>
    </row>
    <row r="299" spans="2:12">
      <c r="B299" s="73"/>
      <c r="C299" s="5"/>
      <c r="D299" s="5"/>
      <c r="E299" s="73"/>
      <c r="F299" s="73"/>
      <c r="G299" s="75"/>
      <c r="H299" s="75"/>
      <c r="I299" s="75"/>
      <c r="J299" s="75"/>
      <c r="L299" s="8"/>
    </row>
    <row r="300" spans="2:12">
      <c r="B300" s="73"/>
      <c r="C300" s="5"/>
      <c r="D300" s="5"/>
      <c r="E300" s="73"/>
      <c r="F300" s="73"/>
      <c r="G300" s="75"/>
      <c r="H300" s="75"/>
      <c r="I300" s="75"/>
      <c r="J300" s="75"/>
      <c r="L300" s="8"/>
    </row>
    <row r="301" spans="2:12">
      <c r="B301" s="73"/>
      <c r="C301" s="5"/>
      <c r="D301" s="5"/>
      <c r="E301" s="73"/>
      <c r="F301" s="73"/>
      <c r="G301" s="75"/>
      <c r="H301" s="75"/>
      <c r="I301" s="75"/>
      <c r="J301" s="75"/>
      <c r="L301" s="8"/>
    </row>
    <row r="302" spans="2:12">
      <c r="B302" s="73"/>
      <c r="C302" s="5"/>
      <c r="D302" s="5"/>
      <c r="E302" s="73"/>
      <c r="F302" s="73"/>
      <c r="G302" s="75"/>
      <c r="H302" s="75"/>
      <c r="I302" s="75"/>
      <c r="J302" s="75"/>
      <c r="L302" s="8"/>
    </row>
    <row r="303" spans="2:12">
      <c r="B303" s="73"/>
      <c r="C303" s="5"/>
      <c r="D303" s="5"/>
      <c r="E303" s="73"/>
      <c r="F303" s="73"/>
      <c r="G303" s="75"/>
      <c r="H303" s="75"/>
      <c r="I303" s="75"/>
      <c r="J303" s="75"/>
      <c r="L303" s="8"/>
    </row>
    <row r="304" spans="2:12">
      <c r="B304" s="73"/>
      <c r="C304" s="5"/>
      <c r="D304" s="5"/>
      <c r="E304" s="73"/>
      <c r="F304" s="73"/>
      <c r="G304" s="75"/>
      <c r="H304" s="75"/>
      <c r="I304" s="75"/>
      <c r="J304" s="75"/>
      <c r="L304" s="8"/>
    </row>
    <row r="305" spans="2:12">
      <c r="B305" s="73"/>
      <c r="C305" s="5"/>
      <c r="D305" s="5"/>
      <c r="E305" s="73"/>
      <c r="F305" s="73"/>
      <c r="G305" s="75"/>
      <c r="H305" s="75"/>
      <c r="I305" s="75"/>
      <c r="J305" s="75"/>
      <c r="L305" s="8"/>
    </row>
    <row r="306" spans="2:12">
      <c r="B306" s="73"/>
      <c r="C306" s="5"/>
      <c r="D306" s="5"/>
      <c r="E306" s="73"/>
      <c r="F306" s="73"/>
      <c r="G306" s="75"/>
      <c r="H306" s="75"/>
      <c r="I306" s="75"/>
      <c r="J306" s="75"/>
      <c r="L306" s="8"/>
    </row>
    <row r="307" spans="2:12">
      <c r="B307" s="73"/>
      <c r="C307" s="5"/>
      <c r="D307" s="5"/>
      <c r="E307" s="73"/>
      <c r="F307" s="73"/>
      <c r="G307" s="75"/>
      <c r="H307" s="75"/>
      <c r="I307" s="75"/>
      <c r="J307" s="75"/>
      <c r="L307" s="8"/>
    </row>
    <row r="308" spans="2:12">
      <c r="B308" s="73"/>
      <c r="C308" s="5"/>
      <c r="D308" s="5"/>
      <c r="E308" s="73"/>
      <c r="F308" s="73"/>
      <c r="G308" s="75"/>
      <c r="H308" s="75"/>
      <c r="I308" s="75"/>
      <c r="J308" s="75"/>
      <c r="L308" s="8"/>
    </row>
    <row r="309" spans="2:12">
      <c r="B309" s="73"/>
      <c r="C309" s="5"/>
      <c r="D309" s="5"/>
      <c r="E309" s="73"/>
      <c r="F309" s="73"/>
      <c r="G309" s="75"/>
      <c r="H309" s="75"/>
      <c r="I309" s="75"/>
      <c r="J309" s="75"/>
      <c r="L309" s="8"/>
    </row>
    <row r="310" spans="2:12">
      <c r="B310" s="73"/>
      <c r="C310" s="5"/>
      <c r="D310" s="5"/>
      <c r="E310" s="73"/>
      <c r="F310" s="73"/>
      <c r="G310" s="75"/>
      <c r="H310" s="75"/>
      <c r="I310" s="75"/>
      <c r="J310" s="75"/>
      <c r="L310" s="8"/>
    </row>
    <row r="311" spans="2:12">
      <c r="B311" s="73"/>
      <c r="C311" s="5"/>
      <c r="D311" s="5"/>
      <c r="E311" s="73"/>
      <c r="F311" s="73"/>
      <c r="G311" s="75"/>
      <c r="H311" s="75"/>
      <c r="I311" s="75"/>
      <c r="J311" s="75"/>
      <c r="L311" s="8"/>
    </row>
    <row r="312" spans="2:12">
      <c r="B312" s="73"/>
      <c r="C312" s="5"/>
      <c r="D312" s="5"/>
      <c r="E312" s="73"/>
      <c r="F312" s="73"/>
      <c r="G312" s="75"/>
      <c r="H312" s="75"/>
      <c r="I312" s="75"/>
      <c r="J312" s="75"/>
      <c r="L312" s="8"/>
    </row>
    <row r="313" spans="2:12">
      <c r="B313" s="73"/>
      <c r="C313" s="5"/>
      <c r="D313" s="5"/>
      <c r="E313" s="73"/>
      <c r="F313" s="73"/>
      <c r="G313" s="75"/>
      <c r="H313" s="75"/>
      <c r="I313" s="75"/>
      <c r="J313" s="75"/>
      <c r="L313" s="8"/>
    </row>
    <row r="314" spans="2:12">
      <c r="B314" s="73"/>
      <c r="C314" s="5"/>
      <c r="D314" s="5"/>
      <c r="E314" s="73"/>
      <c r="F314" s="73"/>
      <c r="G314" s="75"/>
      <c r="H314" s="75"/>
      <c r="I314" s="75"/>
      <c r="J314" s="75"/>
      <c r="L314" s="8"/>
    </row>
    <row r="315" spans="2:12">
      <c r="B315" s="73"/>
      <c r="C315" s="5"/>
      <c r="D315" s="5"/>
      <c r="E315" s="73"/>
      <c r="F315" s="73"/>
      <c r="G315" s="75"/>
      <c r="H315" s="75"/>
      <c r="I315" s="75"/>
      <c r="J315" s="75"/>
      <c r="L315" s="8"/>
    </row>
    <row r="316" spans="2:12">
      <c r="B316" s="73"/>
      <c r="C316" s="5"/>
      <c r="D316" s="5"/>
      <c r="E316" s="73"/>
      <c r="F316" s="73"/>
      <c r="G316" s="75"/>
      <c r="H316" s="75"/>
      <c r="I316" s="75"/>
      <c r="J316" s="75"/>
      <c r="L316" s="8"/>
    </row>
    <row r="317" spans="2:12">
      <c r="B317" s="73"/>
      <c r="C317" s="5"/>
      <c r="D317" s="5"/>
      <c r="E317" s="73"/>
      <c r="F317" s="73"/>
      <c r="G317" s="75"/>
      <c r="H317" s="75"/>
      <c r="I317" s="75"/>
      <c r="J317" s="75"/>
      <c r="L317" s="8"/>
    </row>
    <row r="318" spans="2:12">
      <c r="B318" s="73"/>
      <c r="C318" s="5"/>
      <c r="D318" s="5"/>
      <c r="E318" s="73"/>
      <c r="F318" s="73"/>
      <c r="G318" s="75"/>
      <c r="H318" s="75"/>
      <c r="I318" s="75"/>
      <c r="J318" s="75"/>
      <c r="L318" s="8"/>
    </row>
    <row r="319" spans="2:12">
      <c r="B319" s="73"/>
      <c r="C319" s="5"/>
      <c r="D319" s="5"/>
      <c r="E319" s="73"/>
      <c r="F319" s="73"/>
      <c r="G319" s="75"/>
      <c r="H319" s="75"/>
      <c r="I319" s="75"/>
      <c r="J319" s="75"/>
      <c r="L319" s="8"/>
    </row>
    <row r="320" spans="2:12">
      <c r="B320" s="73"/>
      <c r="C320" s="5"/>
      <c r="D320" s="5"/>
      <c r="E320" s="73"/>
      <c r="F320" s="73"/>
      <c r="G320" s="75"/>
      <c r="H320" s="75"/>
      <c r="I320" s="75"/>
      <c r="J320" s="75"/>
      <c r="L320" s="8"/>
    </row>
    <row r="321" spans="2:12">
      <c r="B321" s="73"/>
      <c r="C321" s="5"/>
      <c r="D321" s="5"/>
      <c r="E321" s="73"/>
      <c r="F321" s="73"/>
      <c r="G321" s="75"/>
      <c r="H321" s="75"/>
      <c r="I321" s="75"/>
      <c r="J321" s="75"/>
      <c r="L321" s="8"/>
    </row>
    <row r="322" spans="2:12">
      <c r="B322" s="73"/>
      <c r="C322" s="5"/>
      <c r="D322" s="5"/>
      <c r="E322" s="73"/>
      <c r="F322" s="73"/>
      <c r="G322" s="75"/>
      <c r="H322" s="75"/>
      <c r="I322" s="75"/>
      <c r="J322" s="75"/>
      <c r="L322" s="8"/>
    </row>
    <row r="323" spans="2:12">
      <c r="B323" s="73"/>
      <c r="C323" s="5"/>
      <c r="D323" s="5"/>
      <c r="E323" s="73"/>
      <c r="F323" s="73"/>
      <c r="G323" s="75"/>
      <c r="H323" s="75"/>
      <c r="I323" s="75"/>
      <c r="J323" s="75"/>
      <c r="L323" s="8"/>
    </row>
    <row r="324" spans="2:12">
      <c r="B324" s="73"/>
      <c r="C324" s="5"/>
      <c r="D324" s="5"/>
      <c r="E324" s="73"/>
      <c r="F324" s="73"/>
      <c r="G324" s="75"/>
      <c r="H324" s="75"/>
      <c r="I324" s="75"/>
      <c r="J324" s="75"/>
      <c r="L324" s="8"/>
    </row>
    <row r="325" spans="2:12">
      <c r="B325" s="73"/>
      <c r="C325" s="5"/>
      <c r="D325" s="5"/>
      <c r="E325" s="73"/>
      <c r="F325" s="73"/>
      <c r="G325" s="75"/>
      <c r="H325" s="75"/>
      <c r="I325" s="75"/>
      <c r="J325" s="75"/>
      <c r="L325" s="8"/>
    </row>
    <row r="326" spans="2:12">
      <c r="B326" s="73"/>
      <c r="C326" s="5"/>
      <c r="D326" s="5"/>
      <c r="E326" s="73"/>
      <c r="F326" s="73"/>
      <c r="G326" s="75"/>
      <c r="H326" s="75"/>
      <c r="I326" s="75"/>
      <c r="J326" s="75"/>
      <c r="L326" s="8"/>
    </row>
    <row r="327" spans="2:12">
      <c r="B327" s="73"/>
      <c r="C327" s="5"/>
      <c r="D327" s="5"/>
      <c r="E327" s="73"/>
      <c r="F327" s="73"/>
      <c r="G327" s="75"/>
      <c r="H327" s="75"/>
      <c r="I327" s="75"/>
      <c r="J327" s="75"/>
      <c r="L327" s="8"/>
    </row>
    <row r="328" spans="2:12">
      <c r="B328" s="73"/>
      <c r="C328" s="5"/>
      <c r="D328" s="5"/>
      <c r="E328" s="73"/>
      <c r="F328" s="73"/>
      <c r="G328" s="75"/>
      <c r="H328" s="75"/>
      <c r="I328" s="75"/>
      <c r="J328" s="75"/>
      <c r="L328" s="8"/>
    </row>
    <row r="329" spans="2:12">
      <c r="B329" s="73"/>
      <c r="C329" s="5"/>
      <c r="D329" s="5"/>
      <c r="E329" s="73"/>
      <c r="F329" s="73"/>
      <c r="G329" s="75"/>
      <c r="H329" s="75"/>
      <c r="I329" s="75"/>
      <c r="J329" s="75"/>
      <c r="L329" s="8"/>
    </row>
    <row r="330" spans="2:12">
      <c r="B330" s="73"/>
      <c r="C330" s="5"/>
      <c r="D330" s="5"/>
      <c r="E330" s="73"/>
      <c r="F330" s="73"/>
      <c r="G330" s="75"/>
      <c r="H330" s="75"/>
      <c r="I330" s="75"/>
      <c r="J330" s="75"/>
      <c r="L330" s="8"/>
    </row>
    <row r="331" spans="2:12">
      <c r="B331" s="73"/>
      <c r="C331" s="5"/>
      <c r="D331" s="5"/>
      <c r="E331" s="73"/>
      <c r="F331" s="73"/>
      <c r="G331" s="75"/>
      <c r="H331" s="75"/>
      <c r="I331" s="75"/>
      <c r="J331" s="75"/>
      <c r="L331" s="8"/>
    </row>
    <row r="332" spans="2:12">
      <c r="B332" s="73"/>
      <c r="C332" s="5"/>
      <c r="D332" s="5"/>
      <c r="E332" s="73"/>
      <c r="F332" s="73"/>
      <c r="G332" s="75"/>
      <c r="H332" s="75"/>
      <c r="I332" s="75"/>
      <c r="J332" s="75"/>
      <c r="L332" s="8"/>
    </row>
    <row r="333" spans="2:12">
      <c r="B333" s="73"/>
      <c r="C333" s="5"/>
      <c r="D333" s="5"/>
      <c r="E333" s="73"/>
      <c r="F333" s="73"/>
      <c r="G333" s="75"/>
      <c r="H333" s="75"/>
      <c r="I333" s="75"/>
      <c r="J333" s="75"/>
      <c r="L333" s="8"/>
    </row>
    <row r="334" spans="2:12">
      <c r="B334" s="73"/>
      <c r="C334" s="5"/>
      <c r="D334" s="5"/>
      <c r="E334" s="73"/>
      <c r="F334" s="73"/>
      <c r="G334" s="75"/>
      <c r="H334" s="75"/>
      <c r="I334" s="75"/>
      <c r="J334" s="75"/>
      <c r="L334" s="8"/>
    </row>
    <row r="335" spans="2:12">
      <c r="B335" s="73"/>
      <c r="C335" s="5"/>
      <c r="D335" s="5"/>
      <c r="E335" s="73"/>
      <c r="F335" s="73"/>
      <c r="G335" s="75"/>
      <c r="H335" s="75"/>
      <c r="I335" s="75"/>
      <c r="J335" s="75"/>
      <c r="L335" s="8"/>
    </row>
    <row r="336" spans="2:12">
      <c r="B336" s="73"/>
      <c r="C336" s="5"/>
      <c r="D336" s="5"/>
      <c r="E336" s="73"/>
      <c r="F336" s="73"/>
      <c r="G336" s="75"/>
      <c r="H336" s="75"/>
      <c r="I336" s="75"/>
      <c r="J336" s="75"/>
      <c r="L336" s="8"/>
    </row>
    <row r="337" spans="2:12">
      <c r="B337" s="73"/>
      <c r="C337" s="5"/>
      <c r="D337" s="5"/>
      <c r="E337" s="73"/>
      <c r="F337" s="73"/>
      <c r="G337" s="75"/>
      <c r="H337" s="75"/>
      <c r="I337" s="75"/>
      <c r="J337" s="75"/>
      <c r="L337" s="8"/>
    </row>
    <row r="338" spans="2:12">
      <c r="B338" s="73"/>
      <c r="C338" s="5"/>
      <c r="D338" s="5"/>
      <c r="E338" s="73"/>
      <c r="F338" s="73"/>
      <c r="G338" s="75"/>
      <c r="H338" s="75"/>
      <c r="I338" s="75"/>
      <c r="J338" s="75"/>
      <c r="L338" s="8"/>
    </row>
    <row r="339" spans="2:12">
      <c r="B339" s="73"/>
      <c r="C339" s="5"/>
      <c r="D339" s="5"/>
      <c r="E339" s="73"/>
      <c r="F339" s="73"/>
      <c r="G339" s="75"/>
      <c r="H339" s="75"/>
      <c r="I339" s="75"/>
      <c r="J339" s="75"/>
      <c r="L339" s="8"/>
    </row>
    <row r="340" spans="2:12">
      <c r="B340" s="73"/>
      <c r="C340" s="5"/>
      <c r="D340" s="5"/>
      <c r="E340" s="73"/>
      <c r="F340" s="73"/>
      <c r="G340" s="75"/>
      <c r="H340" s="75"/>
      <c r="I340" s="75"/>
      <c r="J340" s="75"/>
      <c r="L340" s="8"/>
    </row>
    <row r="341" spans="2:12">
      <c r="B341" s="73"/>
      <c r="C341" s="5"/>
      <c r="D341" s="5"/>
      <c r="E341" s="73"/>
      <c r="F341" s="73"/>
      <c r="G341" s="75"/>
      <c r="H341" s="75"/>
      <c r="I341" s="75"/>
      <c r="J341" s="75"/>
      <c r="L341" s="8"/>
    </row>
    <row r="342" spans="2:12">
      <c r="B342" s="73"/>
      <c r="C342" s="5"/>
      <c r="D342" s="5"/>
      <c r="E342" s="73"/>
      <c r="F342" s="73"/>
      <c r="G342" s="75"/>
      <c r="H342" s="75"/>
      <c r="I342" s="75"/>
      <c r="J342" s="75"/>
      <c r="L342" s="8"/>
    </row>
    <row r="343" spans="2:12">
      <c r="B343" s="73"/>
      <c r="C343" s="5"/>
      <c r="D343" s="5"/>
      <c r="E343" s="73"/>
      <c r="F343" s="73"/>
      <c r="G343" s="75"/>
      <c r="H343" s="75"/>
      <c r="I343" s="75"/>
      <c r="J343" s="75"/>
      <c r="L343" s="8"/>
    </row>
    <row r="344" spans="2:12">
      <c r="B344" s="73"/>
      <c r="C344" s="5"/>
      <c r="D344" s="5"/>
      <c r="E344" s="73"/>
      <c r="F344" s="73"/>
      <c r="G344" s="75"/>
      <c r="H344" s="75"/>
      <c r="I344" s="75"/>
      <c r="J344" s="75"/>
      <c r="L344" s="8"/>
    </row>
    <row r="345" spans="2:12">
      <c r="B345" s="73"/>
      <c r="C345" s="5"/>
      <c r="D345" s="5"/>
      <c r="E345" s="73"/>
      <c r="F345" s="73"/>
      <c r="G345" s="75"/>
      <c r="H345" s="75"/>
      <c r="I345" s="75"/>
      <c r="J345" s="75"/>
      <c r="L345" s="8"/>
    </row>
    <row r="346" spans="2:12">
      <c r="B346" s="73"/>
      <c r="C346" s="5"/>
      <c r="D346" s="5"/>
      <c r="E346" s="73"/>
      <c r="F346" s="73"/>
      <c r="G346" s="75"/>
      <c r="H346" s="75"/>
      <c r="I346" s="75"/>
      <c r="J346" s="75"/>
      <c r="L346" s="8"/>
    </row>
    <row r="347" spans="2:12">
      <c r="B347" s="73"/>
      <c r="C347" s="5"/>
      <c r="D347" s="5"/>
      <c r="E347" s="73"/>
      <c r="F347" s="73"/>
      <c r="G347" s="75"/>
      <c r="H347" s="75"/>
      <c r="I347" s="75"/>
      <c r="J347" s="75"/>
      <c r="L347" s="8"/>
    </row>
    <row r="348" spans="2:12">
      <c r="B348" s="73"/>
      <c r="C348" s="5"/>
      <c r="D348" s="5"/>
      <c r="E348" s="73"/>
      <c r="F348" s="73"/>
      <c r="G348" s="75"/>
      <c r="H348" s="75"/>
      <c r="I348" s="75"/>
      <c r="J348" s="75"/>
      <c r="L348" s="8"/>
    </row>
    <row r="349" spans="2:12">
      <c r="B349" s="73"/>
      <c r="C349" s="5"/>
      <c r="D349" s="5"/>
      <c r="E349" s="73"/>
      <c r="F349" s="73"/>
      <c r="G349" s="75"/>
      <c r="H349" s="75"/>
      <c r="I349" s="75"/>
      <c r="J349" s="75"/>
      <c r="L349" s="8"/>
    </row>
    <row r="350" spans="2:12">
      <c r="B350" s="73"/>
      <c r="C350" s="5"/>
      <c r="D350" s="5"/>
      <c r="E350" s="73"/>
      <c r="F350" s="73"/>
      <c r="G350" s="75"/>
      <c r="H350" s="75"/>
      <c r="I350" s="75"/>
      <c r="J350" s="75"/>
      <c r="L350" s="8"/>
    </row>
    <row r="351" spans="2:12">
      <c r="B351" s="73"/>
      <c r="C351" s="5"/>
      <c r="D351" s="5"/>
      <c r="E351" s="73"/>
      <c r="F351" s="73"/>
      <c r="G351" s="75"/>
      <c r="H351" s="75"/>
      <c r="I351" s="75"/>
      <c r="J351" s="75"/>
      <c r="L351" s="8"/>
    </row>
    <row r="352" spans="2:12">
      <c r="B352" s="73"/>
      <c r="C352" s="5"/>
      <c r="D352" s="5"/>
      <c r="E352" s="73"/>
      <c r="F352" s="73"/>
      <c r="G352" s="75"/>
      <c r="H352" s="75"/>
      <c r="I352" s="75"/>
      <c r="J352" s="75"/>
      <c r="L352" s="8"/>
    </row>
    <row r="353" spans="2:12">
      <c r="B353" s="73"/>
      <c r="C353" s="5"/>
      <c r="D353" s="5"/>
      <c r="E353" s="73"/>
      <c r="F353" s="73"/>
      <c r="G353" s="75"/>
      <c r="H353" s="75"/>
      <c r="I353" s="75"/>
      <c r="J353" s="75"/>
      <c r="L353" s="8"/>
    </row>
    <row r="354" spans="2:12">
      <c r="B354" s="73"/>
      <c r="C354" s="5"/>
      <c r="D354" s="5"/>
      <c r="E354" s="73"/>
      <c r="F354" s="73"/>
      <c r="G354" s="75"/>
      <c r="H354" s="75"/>
      <c r="I354" s="75"/>
      <c r="J354" s="75"/>
      <c r="L354" s="8"/>
    </row>
    <row r="355" spans="2:12">
      <c r="B355" s="73"/>
      <c r="C355" s="5"/>
      <c r="D355" s="5"/>
      <c r="E355" s="73"/>
      <c r="F355" s="73"/>
      <c r="G355" s="75"/>
      <c r="H355" s="75"/>
      <c r="I355" s="75"/>
      <c r="J355" s="75"/>
      <c r="L355" s="8"/>
    </row>
    <row r="356" spans="2:12">
      <c r="B356" s="73"/>
      <c r="C356" s="5"/>
      <c r="D356" s="5"/>
      <c r="E356" s="73"/>
      <c r="F356" s="73"/>
      <c r="G356" s="75"/>
      <c r="H356" s="75"/>
      <c r="I356" s="75"/>
      <c r="J356" s="75"/>
      <c r="L356" s="8"/>
    </row>
    <row r="357" spans="2:12">
      <c r="B357" s="73"/>
      <c r="C357" s="5"/>
      <c r="D357" s="5"/>
      <c r="E357" s="73"/>
      <c r="F357" s="73"/>
      <c r="G357" s="75"/>
      <c r="H357" s="75"/>
      <c r="I357" s="75"/>
      <c r="J357" s="75"/>
      <c r="L357" s="8"/>
    </row>
    <row r="358" spans="2:12">
      <c r="B358" s="73"/>
      <c r="C358" s="5"/>
      <c r="D358" s="5"/>
      <c r="E358" s="73"/>
      <c r="F358" s="73"/>
      <c r="G358" s="75"/>
      <c r="H358" s="75"/>
      <c r="I358" s="75"/>
      <c r="J358" s="75"/>
      <c r="L358" s="8"/>
    </row>
    <row r="359" spans="2:12">
      <c r="B359" s="73"/>
      <c r="C359" s="5"/>
      <c r="D359" s="5"/>
      <c r="E359" s="73"/>
      <c r="F359" s="73"/>
      <c r="G359" s="75"/>
      <c r="H359" s="75"/>
      <c r="I359" s="75"/>
      <c r="J359" s="75"/>
      <c r="L359" s="8"/>
    </row>
    <row r="360" spans="2:12">
      <c r="B360" s="73"/>
      <c r="C360" s="5"/>
      <c r="D360" s="5"/>
      <c r="E360" s="73"/>
      <c r="F360" s="73"/>
      <c r="G360" s="75"/>
      <c r="H360" s="75"/>
      <c r="I360" s="75"/>
      <c r="J360" s="75"/>
      <c r="L360" s="8"/>
    </row>
    <row r="361" spans="2:12">
      <c r="B361" s="73"/>
      <c r="C361" s="5"/>
      <c r="D361" s="5"/>
      <c r="E361" s="73"/>
      <c r="F361" s="73"/>
      <c r="G361" s="75"/>
      <c r="H361" s="75"/>
      <c r="I361" s="75"/>
      <c r="J361" s="75"/>
      <c r="L361" s="8"/>
    </row>
    <row r="362" spans="2:12">
      <c r="B362" s="73"/>
      <c r="C362" s="5"/>
      <c r="D362" s="5"/>
      <c r="E362" s="73"/>
      <c r="F362" s="73"/>
      <c r="G362" s="75"/>
      <c r="H362" s="75"/>
      <c r="I362" s="75"/>
      <c r="J362" s="75"/>
      <c r="L362" s="8"/>
    </row>
    <row r="363" spans="2:12">
      <c r="B363" s="73"/>
      <c r="C363" s="5"/>
      <c r="D363" s="5"/>
      <c r="E363" s="73"/>
      <c r="F363" s="73"/>
      <c r="G363" s="75"/>
      <c r="H363" s="75"/>
      <c r="I363" s="75"/>
      <c r="J363" s="75"/>
      <c r="L363" s="8"/>
    </row>
    <row r="364" spans="2:12">
      <c r="B364" s="73"/>
      <c r="C364" s="5"/>
      <c r="D364" s="5"/>
      <c r="E364" s="73"/>
      <c r="F364" s="73"/>
      <c r="G364" s="75"/>
      <c r="H364" s="75"/>
      <c r="I364" s="75"/>
      <c r="J364" s="75"/>
      <c r="L364" s="8"/>
    </row>
    <row r="365" spans="2:12">
      <c r="B365" s="73"/>
      <c r="C365" s="5"/>
      <c r="D365" s="5"/>
      <c r="E365" s="73"/>
      <c r="F365" s="73"/>
      <c r="G365" s="75"/>
      <c r="H365" s="75"/>
      <c r="I365" s="75"/>
      <c r="J365" s="75"/>
      <c r="L365" s="8"/>
    </row>
    <row r="366" spans="2:12">
      <c r="B366" s="73"/>
      <c r="C366" s="5"/>
      <c r="D366" s="5"/>
      <c r="E366" s="73"/>
      <c r="F366" s="73"/>
      <c r="G366" s="75"/>
      <c r="H366" s="75"/>
      <c r="I366" s="75"/>
      <c r="J366" s="75"/>
      <c r="L366" s="8"/>
    </row>
    <row r="367" spans="2:12">
      <c r="B367" s="73"/>
      <c r="C367" s="5"/>
      <c r="D367" s="5"/>
      <c r="E367" s="73"/>
      <c r="F367" s="73"/>
      <c r="G367" s="75"/>
      <c r="H367" s="75"/>
      <c r="I367" s="75"/>
      <c r="J367" s="75"/>
      <c r="L367" s="8"/>
    </row>
    <row r="368" spans="2:12">
      <c r="B368" s="73"/>
      <c r="C368" s="5"/>
      <c r="D368" s="5"/>
      <c r="E368" s="73"/>
      <c r="F368" s="73"/>
      <c r="G368" s="75"/>
      <c r="H368" s="75"/>
      <c r="I368" s="75"/>
      <c r="J368" s="75"/>
      <c r="L368" s="8"/>
    </row>
    <row r="369" spans="2:12">
      <c r="B369" s="73"/>
      <c r="C369" s="5"/>
      <c r="D369" s="5"/>
      <c r="E369" s="73"/>
      <c r="F369" s="73"/>
      <c r="G369" s="75"/>
      <c r="H369" s="75"/>
      <c r="I369" s="75"/>
      <c r="J369" s="75"/>
      <c r="L369" s="8"/>
    </row>
    <row r="370" spans="2:12">
      <c r="B370" s="73"/>
      <c r="C370" s="5"/>
      <c r="D370" s="5"/>
      <c r="E370" s="73"/>
      <c r="F370" s="73"/>
      <c r="G370" s="75"/>
      <c r="H370" s="75"/>
      <c r="I370" s="75"/>
      <c r="J370" s="75"/>
      <c r="L370" s="8"/>
    </row>
    <row r="371" spans="2:12">
      <c r="B371" s="73"/>
      <c r="C371" s="5"/>
      <c r="D371" s="5"/>
      <c r="E371" s="73"/>
      <c r="F371" s="73"/>
      <c r="G371" s="75"/>
      <c r="H371" s="75"/>
      <c r="I371" s="75"/>
      <c r="J371" s="75"/>
      <c r="L371" s="8"/>
    </row>
    <row r="372" spans="2:12">
      <c r="B372" s="73"/>
      <c r="C372" s="5"/>
      <c r="D372" s="5"/>
      <c r="E372" s="73"/>
      <c r="F372" s="73"/>
      <c r="G372" s="75"/>
      <c r="H372" s="75"/>
      <c r="I372" s="75"/>
      <c r="J372" s="75"/>
      <c r="L372" s="8"/>
    </row>
    <row r="373" spans="2:12">
      <c r="B373" s="73"/>
      <c r="C373" s="5"/>
      <c r="D373" s="5"/>
      <c r="E373" s="73"/>
      <c r="F373" s="73"/>
      <c r="G373" s="75"/>
      <c r="H373" s="75"/>
      <c r="I373" s="75"/>
      <c r="J373" s="75"/>
      <c r="L373" s="8"/>
    </row>
    <row r="374" spans="2:12">
      <c r="B374" s="73"/>
      <c r="C374" s="5"/>
      <c r="D374" s="5"/>
      <c r="E374" s="73"/>
      <c r="F374" s="73"/>
      <c r="G374" s="75"/>
      <c r="H374" s="75"/>
      <c r="I374" s="75"/>
      <c r="J374" s="75"/>
      <c r="L374" s="8"/>
    </row>
    <row r="375" spans="2:12">
      <c r="B375" s="73"/>
      <c r="C375" s="5"/>
      <c r="D375" s="5"/>
      <c r="E375" s="73"/>
      <c r="F375" s="73"/>
      <c r="G375" s="75"/>
      <c r="H375" s="75"/>
      <c r="I375" s="75"/>
      <c r="J375" s="75"/>
      <c r="L375" s="8"/>
    </row>
    <row r="376" spans="2:12">
      <c r="B376" s="73"/>
      <c r="C376" s="5"/>
      <c r="D376" s="5"/>
      <c r="E376" s="73"/>
      <c r="F376" s="73"/>
      <c r="G376" s="75"/>
      <c r="H376" s="75"/>
      <c r="I376" s="75"/>
      <c r="J376" s="75"/>
      <c r="L376" s="8"/>
    </row>
    <row r="377" spans="2:12">
      <c r="B377" s="73"/>
      <c r="C377" s="5"/>
      <c r="D377" s="5"/>
      <c r="E377" s="73"/>
      <c r="F377" s="73"/>
      <c r="G377" s="75"/>
      <c r="H377" s="75"/>
      <c r="I377" s="75"/>
      <c r="J377" s="75"/>
      <c r="L377" s="8"/>
    </row>
    <row r="378" spans="2:12">
      <c r="B378" s="73"/>
      <c r="C378" s="5"/>
      <c r="D378" s="5"/>
      <c r="E378" s="73"/>
      <c r="F378" s="73"/>
      <c r="G378" s="75"/>
      <c r="H378" s="75"/>
      <c r="I378" s="75"/>
      <c r="J378" s="75"/>
      <c r="L378" s="8"/>
    </row>
    <row r="379" spans="2:12">
      <c r="B379" s="73"/>
      <c r="C379" s="5"/>
      <c r="D379" s="5"/>
      <c r="E379" s="73"/>
      <c r="F379" s="73"/>
      <c r="G379" s="75"/>
      <c r="H379" s="75"/>
      <c r="I379" s="75"/>
      <c r="J379" s="75"/>
      <c r="L379" s="8"/>
    </row>
    <row r="380" spans="2:12">
      <c r="B380" s="73"/>
      <c r="C380" s="5"/>
      <c r="D380" s="5"/>
      <c r="E380" s="73"/>
      <c r="F380" s="73"/>
      <c r="G380" s="75"/>
      <c r="H380" s="75"/>
      <c r="I380" s="75"/>
      <c r="J380" s="75"/>
      <c r="L380" s="8"/>
    </row>
    <row r="381" spans="2:12">
      <c r="B381" s="73"/>
      <c r="C381" s="5"/>
      <c r="D381" s="5"/>
      <c r="E381" s="73"/>
      <c r="F381" s="73"/>
      <c r="G381" s="75"/>
      <c r="H381" s="75"/>
      <c r="I381" s="75"/>
      <c r="J381" s="75"/>
      <c r="L381" s="8"/>
    </row>
    <row r="382" spans="2:12">
      <c r="B382" s="73"/>
      <c r="C382" s="5"/>
      <c r="D382" s="5"/>
      <c r="E382" s="73"/>
      <c r="F382" s="73"/>
      <c r="G382" s="75"/>
      <c r="H382" s="75"/>
      <c r="I382" s="75"/>
      <c r="J382" s="75"/>
      <c r="L382" s="8"/>
    </row>
    <row r="383" spans="2:12">
      <c r="B383" s="73"/>
      <c r="C383" s="5"/>
      <c r="D383" s="5"/>
      <c r="E383" s="73"/>
      <c r="F383" s="73"/>
      <c r="G383" s="75"/>
      <c r="H383" s="75"/>
      <c r="I383" s="75"/>
      <c r="J383" s="75"/>
      <c r="L383" s="8"/>
    </row>
    <row r="384" spans="2:12">
      <c r="B384" s="73"/>
      <c r="C384" s="5"/>
      <c r="D384" s="5"/>
      <c r="E384" s="73"/>
      <c r="F384" s="73"/>
      <c r="G384" s="75"/>
      <c r="H384" s="75"/>
      <c r="I384" s="75"/>
      <c r="J384" s="75"/>
      <c r="L384" s="8"/>
    </row>
    <row r="385" spans="2:12">
      <c r="B385" s="73"/>
      <c r="C385" s="5"/>
      <c r="D385" s="5"/>
      <c r="E385" s="73"/>
      <c r="F385" s="73"/>
      <c r="G385" s="75"/>
      <c r="H385" s="75"/>
      <c r="I385" s="75"/>
      <c r="J385" s="75"/>
      <c r="L385" s="8"/>
    </row>
    <row r="386" spans="2:12">
      <c r="B386" s="73"/>
      <c r="C386" s="5"/>
      <c r="D386" s="5"/>
      <c r="E386" s="73"/>
      <c r="F386" s="73"/>
      <c r="G386" s="75"/>
      <c r="H386" s="75"/>
      <c r="I386" s="75"/>
      <c r="J386" s="75"/>
      <c r="L386" s="8"/>
    </row>
    <row r="387" spans="2:12">
      <c r="B387" s="73"/>
      <c r="C387" s="5"/>
      <c r="D387" s="5"/>
      <c r="E387" s="73"/>
      <c r="F387" s="73"/>
      <c r="G387" s="75"/>
      <c r="H387" s="75"/>
      <c r="I387" s="75"/>
      <c r="J387" s="75"/>
      <c r="L387" s="8"/>
    </row>
    <row r="388" spans="2:12">
      <c r="B388" s="73"/>
      <c r="C388" s="5"/>
      <c r="D388" s="5"/>
      <c r="E388" s="73"/>
      <c r="F388" s="73"/>
      <c r="G388" s="75"/>
      <c r="H388" s="75"/>
      <c r="I388" s="75"/>
      <c r="J388" s="75"/>
      <c r="L388" s="8"/>
    </row>
    <row r="389" spans="2:12">
      <c r="B389" s="73"/>
      <c r="C389" s="5"/>
      <c r="D389" s="5"/>
      <c r="E389" s="73"/>
      <c r="F389" s="73"/>
      <c r="G389" s="75"/>
      <c r="H389" s="75"/>
      <c r="I389" s="75"/>
      <c r="J389" s="75"/>
      <c r="L389" s="8"/>
    </row>
    <row r="390" spans="2:12">
      <c r="B390" s="73"/>
      <c r="C390" s="5"/>
      <c r="D390" s="5"/>
      <c r="E390" s="73"/>
      <c r="F390" s="73"/>
      <c r="G390" s="75"/>
      <c r="H390" s="75"/>
      <c r="I390" s="75"/>
      <c r="J390" s="75"/>
      <c r="L390" s="8"/>
    </row>
    <row r="391" spans="2:12">
      <c r="B391" s="73"/>
      <c r="C391" s="5"/>
      <c r="D391" s="5"/>
      <c r="E391" s="73"/>
      <c r="F391" s="73"/>
      <c r="G391" s="75"/>
      <c r="H391" s="75"/>
      <c r="I391" s="75"/>
      <c r="J391" s="75"/>
      <c r="L391" s="8"/>
    </row>
    <row r="392" spans="2:12">
      <c r="B392" s="73"/>
      <c r="C392" s="5"/>
      <c r="D392" s="5"/>
      <c r="E392" s="73"/>
      <c r="F392" s="73"/>
      <c r="G392" s="75"/>
      <c r="H392" s="75"/>
      <c r="I392" s="75"/>
      <c r="J392" s="75"/>
      <c r="L392" s="8"/>
    </row>
    <row r="393" spans="2:12">
      <c r="B393" s="73"/>
      <c r="C393" s="5"/>
      <c r="D393" s="5"/>
      <c r="E393" s="73"/>
      <c r="F393" s="73"/>
      <c r="G393" s="75"/>
      <c r="H393" s="75"/>
      <c r="I393" s="75"/>
      <c r="J393" s="75"/>
      <c r="L393" s="8"/>
    </row>
    <row r="394" spans="2:12">
      <c r="B394" s="73"/>
      <c r="C394" s="5"/>
      <c r="D394" s="5"/>
      <c r="E394" s="73"/>
      <c r="F394" s="73"/>
      <c r="G394" s="75"/>
      <c r="H394" s="75"/>
      <c r="I394" s="75"/>
      <c r="J394" s="75"/>
      <c r="L394" s="8"/>
    </row>
    <row r="395" spans="2:12">
      <c r="B395" s="73"/>
      <c r="C395" s="5"/>
      <c r="D395" s="5"/>
      <c r="E395" s="73"/>
      <c r="F395" s="73"/>
      <c r="G395" s="75"/>
      <c r="H395" s="75"/>
      <c r="I395" s="75"/>
      <c r="J395" s="75"/>
      <c r="L395" s="8"/>
    </row>
    <row r="396" spans="2:12">
      <c r="B396" s="73"/>
      <c r="C396" s="5"/>
      <c r="D396" s="5"/>
      <c r="E396" s="73"/>
      <c r="F396" s="73"/>
      <c r="G396" s="75"/>
      <c r="H396" s="75"/>
      <c r="I396" s="75"/>
      <c r="J396" s="75"/>
      <c r="L396" s="8"/>
    </row>
    <row r="397" spans="2:12">
      <c r="B397" s="73"/>
      <c r="C397" s="5"/>
      <c r="D397" s="5"/>
      <c r="E397" s="73"/>
      <c r="F397" s="73"/>
      <c r="G397" s="75"/>
      <c r="H397" s="75"/>
      <c r="I397" s="75"/>
      <c r="J397" s="75"/>
      <c r="L397" s="8"/>
    </row>
    <row r="398" spans="2:12">
      <c r="B398" s="73"/>
      <c r="C398" s="5"/>
      <c r="D398" s="5"/>
      <c r="E398" s="73"/>
      <c r="F398" s="73"/>
      <c r="G398" s="75"/>
      <c r="H398" s="75"/>
      <c r="I398" s="75"/>
      <c r="J398" s="75"/>
      <c r="L398" s="8"/>
    </row>
    <row r="399" spans="2:12">
      <c r="B399" s="73"/>
      <c r="C399" s="5"/>
      <c r="D399" s="5"/>
      <c r="E399" s="73"/>
      <c r="F399" s="73"/>
      <c r="G399" s="75"/>
      <c r="H399" s="75"/>
      <c r="I399" s="75"/>
      <c r="J399" s="75"/>
      <c r="L399" s="8"/>
    </row>
    <row r="400" spans="2:12">
      <c r="B400" s="73"/>
      <c r="C400" s="5"/>
      <c r="D400" s="5"/>
      <c r="E400" s="73"/>
      <c r="F400" s="73"/>
      <c r="G400" s="75"/>
      <c r="H400" s="75"/>
      <c r="I400" s="75"/>
      <c r="J400" s="75"/>
      <c r="L400" s="8"/>
    </row>
    <row r="401" spans="2:12">
      <c r="B401" s="73"/>
      <c r="C401" s="5"/>
      <c r="D401" s="5"/>
      <c r="E401" s="73"/>
      <c r="F401" s="73"/>
      <c r="G401" s="75"/>
      <c r="H401" s="75"/>
      <c r="I401" s="75"/>
      <c r="J401" s="75"/>
      <c r="L401" s="8"/>
    </row>
  </sheetData>
  <mergeCells count="2">
    <mergeCell ref="D3:F3"/>
    <mergeCell ref="C8:F8"/>
  </mergeCells>
  <conditionalFormatting sqref="I1:K5">
    <cfRule type="duplicateValues" dxfId="4" priority="3"/>
  </conditionalFormatting>
  <conditionalFormatting sqref="J49:L63">
    <cfRule type="duplicateValues" dxfId="3" priority="4"/>
  </conditionalFormatting>
  <hyperlinks>
    <hyperlink ref="C57" r:id="rId1" display="https://live.atlas.ey.com/" xr:uid="{B1DBBB59-C6FA-4F45-BC3D-61F1D8F78ED0}"/>
    <hyperlink ref="C58" r:id="rId2" location="document/420858/SL25359869-420858?pref=20052/9/1007&amp;crumb=8/553682" xr:uid="{479B22F9-51C4-4771-9F2F-AF6FCB6C3EC9}"/>
    <hyperlink ref="C60" r:id="rId3" display="https://live.atlas.ey.com/" xr:uid="{1AF24A85-284F-44B5-8C03-F573932D4E5A}"/>
    <hyperlink ref="D61" location="'Electronic cf temp'!A1" display="'Electronic cf temp'!A1" xr:uid="{D28B0E80-EC6B-4571-9558-2604737913FF}"/>
  </hyperlinks>
  <pageMargins left="0.7" right="0.7" top="0.75" bottom="0.75" header="0.3" footer="0.3"/>
  <pageSetup paperSize="9" orientation="portrait" horizontalDpi="300"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5ADE-EEC1-4BF6-9B8A-9716D141DFE0}">
  <sheetPr codeName="Sheet3">
    <tabColor rgb="FFFFFF00"/>
  </sheetPr>
  <dimension ref="A1:AI467"/>
  <sheetViews>
    <sheetView showGridLines="0" topLeftCell="D22" zoomScale="79" zoomScaleNormal="85" workbookViewId="0">
      <selection activeCell="Q9" sqref="Q9:Q20"/>
    </sheetView>
  </sheetViews>
  <sheetFormatPr defaultColWidth="8.90625" defaultRowHeight="14.5"/>
  <cols>
    <col min="1" max="1" width="24.08984375" customWidth="1"/>
    <col min="2" max="2" width="20.36328125" bestFit="1" customWidth="1"/>
    <col min="3" max="3" width="21.54296875" bestFit="1" customWidth="1"/>
    <col min="4" max="4" width="27" customWidth="1"/>
    <col min="5" max="5" width="62.36328125" customWidth="1"/>
    <col min="6" max="6" width="20.08984375" bestFit="1" customWidth="1"/>
    <col min="7" max="7" width="28.6328125" customWidth="1"/>
    <col min="8" max="9" width="20.08984375" style="56" bestFit="1" customWidth="1"/>
    <col min="10" max="10" width="21.36328125" style="56" bestFit="1" customWidth="1"/>
    <col min="11" max="11" width="20" style="56" customWidth="1"/>
    <col min="12" max="12" width="17.36328125" style="56" bestFit="1" customWidth="1"/>
    <col min="13" max="14" width="22.6328125" style="56" bestFit="1" customWidth="1"/>
    <col min="15" max="15" width="21.08984375" style="56" bestFit="1" customWidth="1"/>
    <col min="16" max="16" width="28.08984375" style="56" bestFit="1" customWidth="1"/>
    <col min="17" max="18" width="21.08984375" style="56" bestFit="1" customWidth="1"/>
    <col min="19" max="19" width="23.6328125" style="56" customWidth="1"/>
    <col min="20" max="20" width="23.453125" style="56" customWidth="1"/>
    <col min="21" max="22" width="29.08984375" style="75" customWidth="1"/>
    <col min="27" max="27" width="13" bestFit="1" customWidth="1"/>
  </cols>
  <sheetData>
    <row r="1" spans="1:23" ht="29">
      <c r="C1" s="98"/>
      <c r="D1" s="99" t="s">
        <v>1106</v>
      </c>
      <c r="E1" s="99" t="s">
        <v>1107</v>
      </c>
      <c r="F1" s="99" t="s">
        <v>1108</v>
      </c>
      <c r="G1" s="99" t="s">
        <v>1109</v>
      </c>
      <c r="H1" s="99" t="s">
        <v>1110</v>
      </c>
      <c r="I1" s="99" t="s">
        <v>1108</v>
      </c>
      <c r="J1" s="100" t="s">
        <v>1111</v>
      </c>
      <c r="L1" s="217"/>
      <c r="M1" s="217" t="s">
        <v>1112</v>
      </c>
      <c r="N1" s="218" t="s">
        <v>1113</v>
      </c>
      <c r="O1" s="218" t="s">
        <v>1114</v>
      </c>
      <c r="P1" s="218" t="s">
        <v>1115</v>
      </c>
      <c r="Q1" s="215" t="s">
        <v>1116</v>
      </c>
      <c r="R1" s="216" t="s">
        <v>1117</v>
      </c>
      <c r="U1" s="56"/>
      <c r="W1" s="75"/>
    </row>
    <row r="2" spans="1:23">
      <c r="A2" s="334">
        <f>A1/D2</f>
        <v>0</v>
      </c>
      <c r="B2" t="s">
        <v>1118</v>
      </c>
      <c r="C2" s="203" t="s">
        <v>1119</v>
      </c>
      <c r="D2" s="204">
        <f>SUM(K23:P23)</f>
        <v>29297067660775.781</v>
      </c>
      <c r="E2" s="204">
        <f>SUM(K24:P24)</f>
        <v>27021769598642</v>
      </c>
      <c r="F2" s="206">
        <f>E2/D2</f>
        <v>0.92233700353636239</v>
      </c>
      <c r="G2" s="205">
        <f>D2-E2</f>
        <v>2275298062133.7813</v>
      </c>
      <c r="H2" s="259">
        <f>SUM(K27:P27)</f>
        <v>2275298062133.7798</v>
      </c>
      <c r="I2" s="210">
        <f>H2/G2</f>
        <v>0.99999999999999933</v>
      </c>
      <c r="J2" s="213">
        <f>(H2+E2)/D2</f>
        <v>1</v>
      </c>
      <c r="L2" s="203" t="s">
        <v>1119</v>
      </c>
      <c r="M2" s="214">
        <f t="shared" ref="M2:M7" si="0">COUNTIF($B$30:$B$391,L2)</f>
        <v>62</v>
      </c>
      <c r="N2" s="214">
        <f t="shared" ref="N2:N7" si="1">COUNTIFS($B$30:$B$391,L2,$U$30:$U$391,"Y")</f>
        <v>56</v>
      </c>
      <c r="O2" s="246">
        <f t="shared" ref="O2:O7" si="2">COUNTIFS($V$30:$V$391,"Y",$B$30:$B$391,L2)</f>
        <v>56</v>
      </c>
      <c r="P2" s="214">
        <f t="shared" ref="P2:P7" si="3">COUNTIFS($B$30:$B$391,L2,$X$30:$X$391,"Y")</f>
        <v>46</v>
      </c>
      <c r="Q2" s="214">
        <f t="shared" ref="Q2:Q7" si="4">M2-N2</f>
        <v>6</v>
      </c>
      <c r="R2" s="214">
        <f>M2-P2</f>
        <v>16</v>
      </c>
      <c r="U2" s="56"/>
      <c r="W2" s="75"/>
    </row>
    <row r="3" spans="1:23">
      <c r="C3" s="101" t="s">
        <v>160</v>
      </c>
      <c r="D3" s="204">
        <f>F23</f>
        <v>26535331691660.801</v>
      </c>
      <c r="E3" s="204">
        <f>F24</f>
        <v>24660133630365</v>
      </c>
      <c r="F3" s="206">
        <f t="shared" ref="F3:F8" si="5">E3/D3</f>
        <v>0.92933202859170916</v>
      </c>
      <c r="G3" s="205">
        <f>D3-E3</f>
        <v>1875198061295.8008</v>
      </c>
      <c r="H3" s="211">
        <f>F27</f>
        <v>1875198061295.8</v>
      </c>
      <c r="I3" s="210">
        <f>H3/G3</f>
        <v>0.99999999999999956</v>
      </c>
      <c r="J3" s="213">
        <f>(H3+E3)/D3</f>
        <v>1</v>
      </c>
      <c r="L3" s="101" t="s">
        <v>160</v>
      </c>
      <c r="M3" s="214">
        <f t="shared" si="0"/>
        <v>174</v>
      </c>
      <c r="N3" s="214">
        <f t="shared" si="1"/>
        <v>174</v>
      </c>
      <c r="O3" s="246">
        <f t="shared" si="2"/>
        <v>170</v>
      </c>
      <c r="P3" s="214">
        <f t="shared" si="3"/>
        <v>122</v>
      </c>
      <c r="Q3" s="214">
        <f t="shared" si="4"/>
        <v>0</v>
      </c>
      <c r="R3" s="214">
        <f>M3-P3</f>
        <v>52</v>
      </c>
      <c r="U3" s="56"/>
      <c r="W3" s="75"/>
    </row>
    <row r="4" spans="1:23">
      <c r="C4" s="101" t="s">
        <v>1120</v>
      </c>
      <c r="D4" s="204">
        <f>H23</f>
        <v>459036268542</v>
      </c>
      <c r="E4" s="204">
        <f>H24</f>
        <v>340266038545</v>
      </c>
      <c r="F4" s="206">
        <f t="shared" si="5"/>
        <v>0.74126177355388423</v>
      </c>
      <c r="G4" s="205">
        <f t="shared" ref="G4:G8" si="6">D4-E4</f>
        <v>118770229997</v>
      </c>
      <c r="H4" s="211">
        <f>H27</f>
        <v>118770229997</v>
      </c>
      <c r="I4" s="210">
        <f>H4/G4</f>
        <v>1</v>
      </c>
      <c r="J4" s="213">
        <f t="shared" ref="J4:J8" si="7">(H4+E4)/D4</f>
        <v>1</v>
      </c>
      <c r="L4" s="101" t="s">
        <v>1120</v>
      </c>
      <c r="M4" s="214">
        <f t="shared" si="0"/>
        <v>10</v>
      </c>
      <c r="N4" s="214">
        <f t="shared" si="1"/>
        <v>10</v>
      </c>
      <c r="O4" s="246">
        <f t="shared" si="2"/>
        <v>10</v>
      </c>
      <c r="P4" s="214">
        <f t="shared" si="3"/>
        <v>5</v>
      </c>
      <c r="Q4" s="214">
        <f t="shared" si="4"/>
        <v>0</v>
      </c>
      <c r="R4" s="214">
        <f t="shared" ref="R4:R6" si="8">M4-P4</f>
        <v>5</v>
      </c>
      <c r="U4" s="56"/>
      <c r="W4" s="75"/>
    </row>
    <row r="5" spans="1:23">
      <c r="C5" s="101" t="s">
        <v>441</v>
      </c>
      <c r="D5" s="204">
        <f>I23+J23</f>
        <v>13329328412438.65</v>
      </c>
      <c r="E5" s="204">
        <f>I24+J24</f>
        <v>5999258111001.2998</v>
      </c>
      <c r="F5" s="206">
        <f t="shared" si="5"/>
        <v>0.45007954829914143</v>
      </c>
      <c r="G5" s="205">
        <f>D5-E5</f>
        <v>7330070301437.3506</v>
      </c>
      <c r="H5" s="211">
        <f>I27+J27</f>
        <v>7330070301437.3496</v>
      </c>
      <c r="I5" s="210">
        <f>H5/G5</f>
        <v>0.99999999999999989</v>
      </c>
      <c r="J5" s="213">
        <f>(H5+E5)/D5</f>
        <v>0.99999999999999989</v>
      </c>
      <c r="L5" s="101" t="s">
        <v>441</v>
      </c>
      <c r="M5" s="214">
        <f t="shared" si="0"/>
        <v>106</v>
      </c>
      <c r="N5" s="214">
        <f t="shared" si="1"/>
        <v>98</v>
      </c>
      <c r="O5" s="246">
        <f t="shared" si="2"/>
        <v>98</v>
      </c>
      <c r="P5" s="214">
        <f t="shared" si="3"/>
        <v>45</v>
      </c>
      <c r="Q5" s="214">
        <f t="shared" si="4"/>
        <v>8</v>
      </c>
      <c r="R5" s="214">
        <f t="shared" si="8"/>
        <v>61</v>
      </c>
      <c r="U5" s="56"/>
      <c r="W5" s="75"/>
    </row>
    <row r="6" spans="1:23">
      <c r="C6" s="101" t="s">
        <v>1121</v>
      </c>
      <c r="D6" s="204">
        <f>Q23</f>
        <v>1062658735486</v>
      </c>
      <c r="E6" s="204">
        <f>Q24</f>
        <v>931165266400</v>
      </c>
      <c r="F6" s="206">
        <f t="shared" si="5"/>
        <v>0.87625992739252989</v>
      </c>
      <c r="G6" s="205">
        <f>D6-E6</f>
        <v>131493469086</v>
      </c>
      <c r="H6" s="211">
        <f>Q27</f>
        <v>131493469086</v>
      </c>
      <c r="I6" s="210">
        <f>H6/G6</f>
        <v>1</v>
      </c>
      <c r="J6" s="213">
        <f t="shared" si="7"/>
        <v>1</v>
      </c>
      <c r="L6" s="101" t="s">
        <v>1121</v>
      </c>
      <c r="M6" s="214">
        <f t="shared" si="0"/>
        <v>5</v>
      </c>
      <c r="N6" s="214">
        <f t="shared" si="1"/>
        <v>4</v>
      </c>
      <c r="O6" s="246">
        <f t="shared" si="2"/>
        <v>4</v>
      </c>
      <c r="P6" s="214">
        <f t="shared" si="3"/>
        <v>3</v>
      </c>
      <c r="Q6" s="214">
        <f t="shared" si="4"/>
        <v>1</v>
      </c>
      <c r="R6" s="214">
        <f t="shared" si="8"/>
        <v>2</v>
      </c>
      <c r="U6" s="56"/>
      <c r="W6" s="75"/>
    </row>
    <row r="7" spans="1:23" ht="15" thickBot="1">
      <c r="C7" s="101" t="s">
        <v>1122</v>
      </c>
      <c r="D7" s="204">
        <f>R23</f>
        <v>1150000000000</v>
      </c>
      <c r="E7" s="204">
        <f>R24</f>
        <v>850000000000</v>
      </c>
      <c r="F7" s="206">
        <f t="shared" si="5"/>
        <v>0.73913043478260865</v>
      </c>
      <c r="G7" s="205">
        <f>D7-E7</f>
        <v>300000000000</v>
      </c>
      <c r="H7" s="211">
        <f>R27</f>
        <v>300000000000</v>
      </c>
      <c r="I7" s="210">
        <f t="shared" ref="I7:I8" si="9">H7/G7</f>
        <v>1</v>
      </c>
      <c r="J7" s="213">
        <f t="shared" si="7"/>
        <v>1</v>
      </c>
      <c r="L7" s="101" t="s">
        <v>1122</v>
      </c>
      <c r="M7" s="214">
        <f t="shared" si="0"/>
        <v>4</v>
      </c>
      <c r="N7" s="214">
        <f t="shared" si="1"/>
        <v>4</v>
      </c>
      <c r="O7" s="246">
        <f t="shared" si="2"/>
        <v>4</v>
      </c>
      <c r="P7" s="214">
        <f t="shared" si="3"/>
        <v>3</v>
      </c>
      <c r="Q7" s="214">
        <f t="shared" si="4"/>
        <v>0</v>
      </c>
      <c r="R7" s="214">
        <f>M7-P7</f>
        <v>1</v>
      </c>
      <c r="U7" s="56"/>
      <c r="W7" s="75"/>
    </row>
    <row r="8" spans="1:23">
      <c r="C8" s="200" t="s">
        <v>1123</v>
      </c>
      <c r="D8" s="204">
        <f>'RP - Related Parties'!K3</f>
        <v>489035164396.75</v>
      </c>
      <c r="E8" s="204">
        <f>SUMIFS('RP - Related Parties'!$K$4:$K$106,'RP - Related Parties'!W4:W106,"Y")</f>
        <v>486797827183.75</v>
      </c>
      <c r="F8" s="206">
        <f t="shared" si="5"/>
        <v>0.99542499726832556</v>
      </c>
      <c r="G8" s="205">
        <f t="shared" si="6"/>
        <v>2237337213</v>
      </c>
      <c r="H8" s="212">
        <f>SUMIFS('RP - Related Parties'!$K$4:$K$106,'RP - Related Parties'!AG4:AG106,"Y")</f>
        <v>2237337213</v>
      </c>
      <c r="I8" s="210">
        <f t="shared" si="9"/>
        <v>1</v>
      </c>
      <c r="J8" s="213">
        <f t="shared" si="7"/>
        <v>1</v>
      </c>
      <c r="L8" s="217" t="s">
        <v>1124</v>
      </c>
      <c r="M8" s="229">
        <f t="shared" ref="M8:Q8" si="10">SUM(M2:M7)</f>
        <v>361</v>
      </c>
      <c r="N8" s="227">
        <f>SUM(N2:N7)</f>
        <v>346</v>
      </c>
      <c r="O8" s="227">
        <f t="shared" si="10"/>
        <v>342</v>
      </c>
      <c r="P8" s="227">
        <f>SUM(P2:P7)</f>
        <v>224</v>
      </c>
      <c r="Q8" s="228">
        <f t="shared" si="10"/>
        <v>15</v>
      </c>
      <c r="R8" s="228">
        <f>SUM(R2:R7)</f>
        <v>137</v>
      </c>
      <c r="U8" s="56"/>
      <c r="W8" s="75"/>
    </row>
    <row r="9" spans="1:23" ht="15" thickBot="1">
      <c r="C9" s="102" t="s">
        <v>1124</v>
      </c>
      <c r="D9" s="103">
        <f>SUM(D2:D8)</f>
        <v>72322457933299.969</v>
      </c>
      <c r="E9" s="103">
        <f>SUM(E2:E8)</f>
        <v>60289390472137.047</v>
      </c>
      <c r="F9" s="104">
        <f>E9/D9</f>
        <v>0.83361921310444775</v>
      </c>
      <c r="G9" s="103">
        <f>SUM(G2:G8)</f>
        <v>12033067461162.934</v>
      </c>
      <c r="H9" s="103">
        <f>SUM(H2:H8)</f>
        <v>12033067461162.93</v>
      </c>
      <c r="I9" s="103"/>
      <c r="J9" s="105">
        <f>(H9+E9)/D9</f>
        <v>1</v>
      </c>
      <c r="O9" s="56">
        <f>N8-O8</f>
        <v>4</v>
      </c>
      <c r="Q9" s="240"/>
      <c r="R9" s="56">
        <f>O8-R8</f>
        <v>205</v>
      </c>
    </row>
    <row r="10" spans="1:23">
      <c r="N10" s="56">
        <f>M8-N8</f>
        <v>15</v>
      </c>
      <c r="O10"/>
      <c r="Q10" s="240"/>
    </row>
    <row r="11" spans="1:23" ht="15" thickBot="1">
      <c r="O11"/>
      <c r="Q11" s="240"/>
    </row>
    <row r="12" spans="1:23" ht="29">
      <c r="B12" s="270"/>
      <c r="C12" s="271" t="s">
        <v>1106</v>
      </c>
      <c r="D12" s="271" t="s">
        <v>1107</v>
      </c>
      <c r="E12" s="272" t="s">
        <v>1114</v>
      </c>
      <c r="F12" s="272" t="s">
        <v>1115</v>
      </c>
      <c r="G12" s="273" t="s">
        <v>1108</v>
      </c>
      <c r="H12" s="274" t="s">
        <v>1125</v>
      </c>
      <c r="I12" s="275" t="s">
        <v>1126</v>
      </c>
      <c r="J12" s="276" t="s">
        <v>1127</v>
      </c>
      <c r="O12"/>
      <c r="Q12" s="240"/>
    </row>
    <row r="13" spans="1:23">
      <c r="B13" s="266" t="s">
        <v>1128</v>
      </c>
      <c r="C13" s="267">
        <f>SUMIFS($S$30:$S$392,$AB$30:$AB$392,$B$13)</f>
        <v>14605680482244.15</v>
      </c>
      <c r="D13" s="267">
        <f>SUMIFS($S$30:$S$392,$AB$30:$AB$392,$B$13,$X$30:$X$392,"Y")</f>
        <v>14605680482244.15</v>
      </c>
      <c r="E13" s="268">
        <f>COUNTIFS($AB$30:$AB$392,B13,$V$30:$V$392,"Y")</f>
        <v>60</v>
      </c>
      <c r="F13" s="267">
        <f>COUNTIFS($AB$30:$AB$392,B13,$X$30:$X$392,"Y")</f>
        <v>60</v>
      </c>
      <c r="G13" s="269">
        <f>D13/C13</f>
        <v>1</v>
      </c>
      <c r="H13" s="267">
        <f>E13-F13</f>
        <v>0</v>
      </c>
      <c r="I13" s="141">
        <f>COUNTIFS($AB$30:$AB$391,$B13,$AA$30:$AA$391,I$12,$X$30:$X$391,"Y")</f>
        <v>0</v>
      </c>
      <c r="J13" s="277">
        <f>COUNTIFS($AB$30:$AB$391,$B13,$AA$30:$AA$391,J$12,$X$30:$X$391,"Y")</f>
        <v>0</v>
      </c>
      <c r="O13"/>
      <c r="Q13" s="240"/>
    </row>
    <row r="14" spans="1:23" ht="15" thickBot="1">
      <c r="B14" s="278" t="s">
        <v>1129</v>
      </c>
      <c r="C14" s="279">
        <f>SUMIFS($S$30:$S$392,$AB$30:$AB$392,$B$14)</f>
        <v>7548058820890</v>
      </c>
      <c r="D14" s="279">
        <f>SUMIFS($S$30:$S$392,$AB$30:$AB$392,$B$14,$X$30:$X$392,"Y")</f>
        <v>7548058820890</v>
      </c>
      <c r="E14" s="280">
        <f>COUNTIFS($AB$30:$AB$392,B14,$V$30:$V$392,"Y")</f>
        <v>26</v>
      </c>
      <c r="F14" s="279">
        <f>COUNTIFS($AB$30:$AB$392,B14,$X$30:$X$392,"Y")</f>
        <v>26</v>
      </c>
      <c r="G14" s="281">
        <f>D14/C14</f>
        <v>1</v>
      </c>
      <c r="H14" s="279">
        <f>E14-F14</f>
        <v>0</v>
      </c>
      <c r="I14" s="282">
        <f>COUNTIFS($AB$30:$AB$391,$B14,$AA$30:$AA$391,I$12,$X$30:$X$391,"Y")</f>
        <v>0</v>
      </c>
      <c r="J14" s="283">
        <f>COUNTIFS($AB$30:$AB$391,$B14,$AA$30:$AA$391,J$12,$X$30:$X$391,"Y")</f>
        <v>0</v>
      </c>
      <c r="O14"/>
      <c r="Q14" s="240"/>
    </row>
    <row r="15" spans="1:23">
      <c r="E15" s="192"/>
      <c r="O15"/>
      <c r="Q15" s="240"/>
    </row>
    <row r="16" spans="1:23">
      <c r="O16"/>
      <c r="Q16" s="240"/>
    </row>
    <row r="17" spans="2:35">
      <c r="O17"/>
      <c r="Q17" s="240"/>
    </row>
    <row r="18" spans="2:35">
      <c r="O18"/>
      <c r="Q18" s="240"/>
    </row>
    <row r="19" spans="2:35">
      <c r="O19"/>
      <c r="Q19" s="240"/>
    </row>
    <row r="20" spans="2:35">
      <c r="P20" s="240"/>
      <c r="Q20" s="240"/>
    </row>
    <row r="21" spans="2:35">
      <c r="P21" s="240"/>
    </row>
    <row r="22" spans="2:35">
      <c r="I22" s="251"/>
    </row>
    <row r="23" spans="2:35" ht="18.5">
      <c r="E23" s="80" t="s">
        <v>1130</v>
      </c>
      <c r="F23" s="93">
        <f t="shared" ref="F23:S23" si="11">SUM(F31:F391)</f>
        <v>26535331691660.801</v>
      </c>
      <c r="G23" s="93">
        <f t="shared" si="11"/>
        <v>0</v>
      </c>
      <c r="H23" s="93">
        <f t="shared" si="11"/>
        <v>459036268542</v>
      </c>
      <c r="I23" s="93">
        <f>SUM(I31:I391)</f>
        <v>12405625623692</v>
      </c>
      <c r="J23" s="93">
        <f>SUM(J31:J391)</f>
        <v>923702788746.65002</v>
      </c>
      <c r="K23" s="93">
        <f t="shared" si="11"/>
        <v>1697147452209.78</v>
      </c>
      <c r="L23" s="93">
        <f t="shared" si="11"/>
        <v>532014208566</v>
      </c>
      <c r="M23" s="93">
        <f t="shared" si="11"/>
        <v>900000000000</v>
      </c>
      <c r="N23" s="93">
        <f t="shared" si="11"/>
        <v>20160800000000</v>
      </c>
      <c r="O23" s="93">
        <f t="shared" si="11"/>
        <v>300000000000</v>
      </c>
      <c r="P23" s="93">
        <f t="shared" si="11"/>
        <v>5707106000000</v>
      </c>
      <c r="Q23" s="93">
        <f>SUM(Q31:Q391)</f>
        <v>1062658735486</v>
      </c>
      <c r="R23" s="93">
        <f t="shared" si="11"/>
        <v>1150000000000</v>
      </c>
      <c r="S23" s="93">
        <f t="shared" si="11"/>
        <v>71833422768903.219</v>
      </c>
      <c r="T23" s="220"/>
      <c r="U23" s="221"/>
      <c r="V23" s="221"/>
    </row>
    <row r="24" spans="2:35" ht="18.5">
      <c r="E24" s="81" t="s">
        <v>1131</v>
      </c>
      <c r="F24" s="93">
        <f>SUMIFS($F$30:$F$391,$X$30:$X$391,"Y")</f>
        <v>24660133630365</v>
      </c>
      <c r="G24" s="93">
        <f>SUMIFS($G$30:$G$391,$X$30:$X$391,"Y")</f>
        <v>0</v>
      </c>
      <c r="H24" s="93">
        <f t="shared" ref="H24:S24" si="12">SUMIFS(H30:H391,$X$30:$X$391,"Y")</f>
        <v>340266038545</v>
      </c>
      <c r="I24" s="93">
        <f>SUMIFS(I30:I391,$X$30:$X$391,"Y")</f>
        <v>5256853919216</v>
      </c>
      <c r="J24" s="93">
        <f>SUMIFS(J30:J391,$X$30:$X$391,"Y")</f>
        <v>742404191785.30005</v>
      </c>
      <c r="K24" s="93">
        <f>SUMIFS(K30:K391,$X$30:$X$391,"Y")</f>
        <v>1360533662612</v>
      </c>
      <c r="L24" s="93">
        <f t="shared" si="12"/>
        <v>531949936030</v>
      </c>
      <c r="M24" s="93">
        <f t="shared" si="12"/>
        <v>900000000000</v>
      </c>
      <c r="N24" s="93">
        <f t="shared" si="12"/>
        <v>20074300000000</v>
      </c>
      <c r="O24" s="93">
        <f t="shared" si="12"/>
        <v>300000000000</v>
      </c>
      <c r="P24" s="93">
        <f t="shared" si="12"/>
        <v>3854986000000</v>
      </c>
      <c r="Q24" s="93">
        <f>SUMIFS(Q30:Q391,$X$30:$X$391,"Y")</f>
        <v>931165266400</v>
      </c>
      <c r="R24" s="93">
        <f t="shared" si="12"/>
        <v>850000000000</v>
      </c>
      <c r="S24" s="93">
        <f t="shared" si="12"/>
        <v>59802592644953.297</v>
      </c>
      <c r="T24" s="220"/>
      <c r="U24" s="222"/>
      <c r="V24" s="222"/>
    </row>
    <row r="25" spans="2:35" ht="18.5">
      <c r="E25" s="81" t="s">
        <v>1132</v>
      </c>
      <c r="F25" s="93">
        <f t="shared" ref="F25:S25" si="13">F23-F24</f>
        <v>1875198061295.8008</v>
      </c>
      <c r="G25" s="93">
        <f t="shared" si="13"/>
        <v>0</v>
      </c>
      <c r="H25" s="93">
        <f t="shared" si="13"/>
        <v>118770229997</v>
      </c>
      <c r="I25" s="93">
        <f>I23-I24</f>
        <v>7148771704476</v>
      </c>
      <c r="J25" s="93">
        <f>J23-J24</f>
        <v>181298596961.34998</v>
      </c>
      <c r="K25" s="93">
        <f>K23-K24</f>
        <v>336613789597.78003</v>
      </c>
      <c r="L25" s="93">
        <f t="shared" si="13"/>
        <v>64272536</v>
      </c>
      <c r="M25" s="93">
        <f t="shared" si="13"/>
        <v>0</v>
      </c>
      <c r="N25" s="93">
        <f t="shared" si="13"/>
        <v>86500000000</v>
      </c>
      <c r="O25" s="93">
        <f t="shared" si="13"/>
        <v>0</v>
      </c>
      <c r="P25" s="93">
        <f t="shared" si="13"/>
        <v>1852120000000</v>
      </c>
      <c r="Q25" s="93">
        <f>Q23-Q24</f>
        <v>131493469086</v>
      </c>
      <c r="R25" s="93">
        <f t="shared" si="13"/>
        <v>300000000000</v>
      </c>
      <c r="S25" s="93">
        <f t="shared" si="13"/>
        <v>12030830123949.922</v>
      </c>
      <c r="T25" s="220"/>
      <c r="U25" s="222"/>
      <c r="V25" s="222"/>
    </row>
    <row r="26" spans="2:35" ht="18.5">
      <c r="E26" s="80" t="s">
        <v>1133</v>
      </c>
      <c r="F26" s="92">
        <f t="shared" ref="F26:S26" si="14">F24/F23</f>
        <v>0.92933202859170916</v>
      </c>
      <c r="G26" s="92" t="e">
        <f t="shared" si="14"/>
        <v>#DIV/0!</v>
      </c>
      <c r="H26" s="92">
        <f t="shared" si="14"/>
        <v>0.74126177355388423</v>
      </c>
      <c r="I26" s="92">
        <f>I24/I23</f>
        <v>0.4237475866736275</v>
      </c>
      <c r="J26" s="92">
        <f>J24/J23</f>
        <v>0.80372626436762229</v>
      </c>
      <c r="K26" s="92">
        <f t="shared" si="14"/>
        <v>0.80165907849698614</v>
      </c>
      <c r="L26" s="92">
        <f t="shared" si="14"/>
        <v>0.99987919018897398</v>
      </c>
      <c r="M26" s="92">
        <f t="shared" si="14"/>
        <v>1</v>
      </c>
      <c r="N26" s="92">
        <f t="shared" si="14"/>
        <v>0.99570949565493427</v>
      </c>
      <c r="O26" s="92">
        <f t="shared" si="14"/>
        <v>1</v>
      </c>
      <c r="P26" s="92">
        <f t="shared" si="14"/>
        <v>0.67547124584684426</v>
      </c>
      <c r="Q26" s="92">
        <f t="shared" si="14"/>
        <v>0.87625992739252989</v>
      </c>
      <c r="R26" s="92">
        <f t="shared" si="14"/>
        <v>0.73913043478260865</v>
      </c>
      <c r="S26" s="92">
        <f t="shared" si="14"/>
        <v>0.83251765459298033</v>
      </c>
      <c r="T26" s="223"/>
      <c r="U26" s="224"/>
      <c r="V26" s="224"/>
    </row>
    <row r="27" spans="2:35">
      <c r="E27" s="208" t="s">
        <v>1134</v>
      </c>
      <c r="F27" s="335">
        <f>SUMIFS(F30:F391,$Y$30:$Y$391,"Y")</f>
        <v>1875198061295.8</v>
      </c>
      <c r="G27" s="335">
        <f>SUMIFS(G30:G391,$Y$30:$Y$391,"Y")</f>
        <v>0</v>
      </c>
      <c r="H27" s="335">
        <f t="shared" ref="H27:S27" si="15">SUMIFS(H30:H391,$Y$30:$Y$391,"Y")</f>
        <v>118770229997</v>
      </c>
      <c r="I27" s="335">
        <f>SUMIFS(I30:I391,$Y$30:$Y$391,"Y")</f>
        <v>7148771704476</v>
      </c>
      <c r="J27" s="335">
        <f>SUMIFS(J30:J391,$Y$30:$Y$391,"Y")</f>
        <v>181298596961.34998</v>
      </c>
      <c r="K27" s="335">
        <f t="shared" si="15"/>
        <v>336613789597.77997</v>
      </c>
      <c r="L27" s="335">
        <f t="shared" si="15"/>
        <v>64272536</v>
      </c>
      <c r="M27" s="335">
        <f t="shared" si="15"/>
        <v>0</v>
      </c>
      <c r="N27" s="335">
        <f t="shared" si="15"/>
        <v>86500000000</v>
      </c>
      <c r="O27" s="335">
        <f t="shared" si="15"/>
        <v>0</v>
      </c>
      <c r="P27" s="335">
        <f t="shared" si="15"/>
        <v>1852120000000</v>
      </c>
      <c r="Q27" s="335">
        <f>SUMIFS(Q30:Q391,$Y$30:$Y$391,"Y")</f>
        <v>131493469086</v>
      </c>
      <c r="R27" s="335">
        <f t="shared" si="15"/>
        <v>300000000000</v>
      </c>
      <c r="S27" s="335">
        <f t="shared" si="15"/>
        <v>12030830123949.928</v>
      </c>
      <c r="X27" s="94"/>
    </row>
    <row r="28" spans="2:35">
      <c r="E28" s="208" t="s">
        <v>1135</v>
      </c>
      <c r="F28" s="209">
        <f t="shared" ref="F28:S28" si="16">(F27+F24)/F23</f>
        <v>1</v>
      </c>
      <c r="G28" s="209" t="e">
        <f t="shared" si="16"/>
        <v>#DIV/0!</v>
      </c>
      <c r="H28" s="209">
        <f t="shared" si="16"/>
        <v>1</v>
      </c>
      <c r="I28" s="209">
        <f>(I27+I24)/I23</f>
        <v>1</v>
      </c>
      <c r="J28" s="209">
        <f>(J27+J24)/J23</f>
        <v>1</v>
      </c>
      <c r="K28" s="209">
        <f t="shared" si="16"/>
        <v>1</v>
      </c>
      <c r="L28" s="209">
        <f t="shared" si="16"/>
        <v>1</v>
      </c>
      <c r="M28" s="209">
        <f t="shared" si="16"/>
        <v>1</v>
      </c>
      <c r="N28" s="209">
        <f t="shared" si="16"/>
        <v>1</v>
      </c>
      <c r="O28" s="209">
        <f t="shared" si="16"/>
        <v>1</v>
      </c>
      <c r="P28" s="209">
        <f t="shared" si="16"/>
        <v>1</v>
      </c>
      <c r="Q28" s="209">
        <f t="shared" si="16"/>
        <v>1</v>
      </c>
      <c r="R28" s="209">
        <f t="shared" si="16"/>
        <v>1</v>
      </c>
      <c r="S28" s="209">
        <f t="shared" si="16"/>
        <v>1</v>
      </c>
      <c r="T28" s="173"/>
      <c r="U28" s="172"/>
      <c r="V28" s="172"/>
    </row>
    <row r="29" spans="2:35">
      <c r="H29" s="11"/>
      <c r="I29" s="11"/>
      <c r="J29" s="11"/>
      <c r="K29" s="11"/>
      <c r="L29" s="11"/>
      <c r="M29" s="11"/>
      <c r="N29" s="11"/>
      <c r="O29" s="11"/>
      <c r="P29" s="11"/>
      <c r="Q29" s="11"/>
      <c r="R29" s="11"/>
      <c r="S29" s="11"/>
      <c r="T29" s="11"/>
    </row>
    <row r="30" spans="2:35" s="67" customFormat="1" ht="16" thickBot="1">
      <c r="B30" s="70" t="s">
        <v>1136</v>
      </c>
      <c r="C30" s="71" t="s">
        <v>1137</v>
      </c>
      <c r="D30" s="82" t="s">
        <v>1138</v>
      </c>
      <c r="E30" s="72" t="s">
        <v>1139</v>
      </c>
      <c r="F30" s="76" t="s">
        <v>160</v>
      </c>
      <c r="G30" s="77" t="s">
        <v>1140</v>
      </c>
      <c r="H30" s="77" t="s">
        <v>1120</v>
      </c>
      <c r="I30" s="77" t="s">
        <v>1141</v>
      </c>
      <c r="J30" s="77" t="s">
        <v>1142</v>
      </c>
      <c r="K30" s="77" t="s">
        <v>1143</v>
      </c>
      <c r="L30" s="77" t="s">
        <v>1144</v>
      </c>
      <c r="M30" s="77" t="s">
        <v>1145</v>
      </c>
      <c r="N30" s="77" t="s">
        <v>1146</v>
      </c>
      <c r="O30" s="77" t="s">
        <v>1147</v>
      </c>
      <c r="P30" s="77" t="s">
        <v>1148</v>
      </c>
      <c r="Q30" s="77" t="s">
        <v>1121</v>
      </c>
      <c r="R30" s="77" t="s">
        <v>87</v>
      </c>
      <c r="S30" s="78" t="s">
        <v>1149</v>
      </c>
      <c r="U30" s="198" t="s">
        <v>1150</v>
      </c>
      <c r="V30" s="198" t="s">
        <v>1130</v>
      </c>
      <c r="W30" s="199" t="s">
        <v>1151</v>
      </c>
      <c r="X30" s="199" t="s">
        <v>1131</v>
      </c>
      <c r="Y30" s="207" t="s">
        <v>1134</v>
      </c>
      <c r="Z30" s="207" t="s">
        <v>1152</v>
      </c>
      <c r="AA30" s="207" t="s">
        <v>1153</v>
      </c>
      <c r="AB30" s="261" t="s">
        <v>1154</v>
      </c>
      <c r="AD30" s="82"/>
      <c r="AF30" s="82" t="s">
        <v>1138</v>
      </c>
      <c r="AI30" s="284"/>
    </row>
    <row r="31" spans="2:35" ht="15" thickTop="1">
      <c r="B31" s="64" t="s">
        <v>160</v>
      </c>
      <c r="C31" s="65"/>
      <c r="D31" s="66" t="s">
        <v>1155</v>
      </c>
      <c r="E31" s="66" t="s">
        <v>1156</v>
      </c>
      <c r="F31" s="69">
        <v>516570888888</v>
      </c>
      <c r="G31" s="69">
        <v>0</v>
      </c>
      <c r="H31" s="69">
        <v>0</v>
      </c>
      <c r="I31" s="69">
        <v>0</v>
      </c>
      <c r="J31" s="90">
        <v>4540508</v>
      </c>
      <c r="K31" s="90">
        <v>0</v>
      </c>
      <c r="L31" s="90">
        <v>0</v>
      </c>
      <c r="M31" s="69">
        <v>0</v>
      </c>
      <c r="N31" s="69">
        <v>0</v>
      </c>
      <c r="O31" s="69">
        <v>0</v>
      </c>
      <c r="P31" s="69">
        <v>0</v>
      </c>
      <c r="Q31" s="69">
        <v>0</v>
      </c>
      <c r="R31" s="69">
        <v>0</v>
      </c>
      <c r="S31" s="79">
        <f>SUM(F31:R31)</f>
        <v>516575429396</v>
      </c>
      <c r="T31"/>
      <c r="U31" s="196" t="str">
        <f>VLOOKUP(D31,'EH - LOAN'!$H$2:$S$1961,12,0)</f>
        <v>Y</v>
      </c>
      <c r="V31" s="196" t="str">
        <f>VLOOKUP(D31,'EH - LOAN'!$H$2:$T$1961,13,0)</f>
        <v>Y</v>
      </c>
      <c r="W31" s="197" t="str">
        <f>VLOOKUP(D31,'EH - LOAN'!$H$2:$AF$1961,25,0)</f>
        <v>EH.71</v>
      </c>
      <c r="X31" s="197" t="str">
        <f>VLOOKUP(D31,'EH - LOAN'!$H$2:$X$1961,17,0)</f>
        <v>Y</v>
      </c>
      <c r="Y31" s="190">
        <f>VLOOKUP(D31,'EH - LOAN'!$H$2:$AI$1961,27,0)</f>
        <v>0</v>
      </c>
      <c r="Z31" s="190">
        <f>VLOOKUP(D31,'EH - LOAN'!$H$2:$AI$1961,28,0)</f>
        <v>0</v>
      </c>
      <c r="AA31" s="190" t="str">
        <f>VLOOKUP(D31,'EH - LOAN'!$H$2:$AE$1961,24,0)</f>
        <v>Hard/Soft</v>
      </c>
      <c r="AB31" t="s">
        <v>1129</v>
      </c>
      <c r="AD31" s="4"/>
      <c r="AF31" s="4" t="s">
        <v>1157</v>
      </c>
      <c r="AI31" s="4"/>
    </row>
    <row r="32" spans="2:35">
      <c r="B32" s="64" t="s">
        <v>160</v>
      </c>
      <c r="C32" s="65"/>
      <c r="D32" s="66" t="s">
        <v>1158</v>
      </c>
      <c r="E32" s="66" t="s">
        <v>1159</v>
      </c>
      <c r="F32" s="69">
        <v>411713000000</v>
      </c>
      <c r="G32" s="69">
        <v>0</v>
      </c>
      <c r="H32" s="69">
        <v>0</v>
      </c>
      <c r="I32" s="69">
        <v>670203705619</v>
      </c>
      <c r="J32" s="69">
        <v>2573740</v>
      </c>
      <c r="K32" s="90">
        <v>0</v>
      </c>
      <c r="L32" s="90">
        <v>0</v>
      </c>
      <c r="M32" s="69">
        <v>0</v>
      </c>
      <c r="N32" s="69">
        <v>0</v>
      </c>
      <c r="O32" s="69">
        <v>0</v>
      </c>
      <c r="P32" s="69">
        <v>0</v>
      </c>
      <c r="Q32" s="69">
        <v>0</v>
      </c>
      <c r="R32" s="69">
        <v>0</v>
      </c>
      <c r="S32" s="79">
        <f>SUM(F32:R32)</f>
        <v>1081919279359</v>
      </c>
      <c r="T32"/>
      <c r="U32" s="196" t="str">
        <f>VLOOKUP(D32,'EH - LOAN'!$H$2:$S$1961,12,0)</f>
        <v>Y</v>
      </c>
      <c r="V32" s="196" t="str">
        <f>VLOOKUP(D32,'EH - LOAN'!$H$2:$T$1961,13,0)</f>
        <v>Y</v>
      </c>
      <c r="W32" s="197">
        <f>VLOOKUP(D32,'EH - LOAN'!$H$2:$AF$1961,25,0)</f>
        <v>0</v>
      </c>
      <c r="X32" s="197">
        <f>VLOOKUP(D32,'EH - LOAN'!$H$2:$X$1961,17,0)</f>
        <v>0</v>
      </c>
      <c r="Y32" s="190" t="str">
        <f>VLOOKUP(D32,'EH - LOAN'!$H$2:$AI$1961,27,0)</f>
        <v>Y</v>
      </c>
      <c r="Z32" s="190">
        <f>VLOOKUP(D32,'EH - LOAN'!$H$2:$AI$1961,28,0)</f>
        <v>0</v>
      </c>
      <c r="AA32" s="190">
        <f>VLOOKUP(D32,'EH - LOAN'!$H$2:$AE$1961,24,0)</f>
        <v>0</v>
      </c>
      <c r="AB32" t="s">
        <v>1160</v>
      </c>
      <c r="AD32" s="4"/>
      <c r="AF32" s="4" t="s">
        <v>1161</v>
      </c>
      <c r="AI32" s="4"/>
    </row>
    <row r="33" spans="2:35">
      <c r="B33" s="64" t="s">
        <v>160</v>
      </c>
      <c r="C33" s="65"/>
      <c r="D33" s="66" t="s">
        <v>1162</v>
      </c>
      <c r="E33" s="66" t="s">
        <v>1163</v>
      </c>
      <c r="F33" s="69">
        <v>370000000000</v>
      </c>
      <c r="G33" s="69">
        <v>0</v>
      </c>
      <c r="H33" s="69">
        <v>0</v>
      </c>
      <c r="I33" s="69">
        <v>0</v>
      </c>
      <c r="J33" s="69">
        <v>8669118</v>
      </c>
      <c r="K33" s="90">
        <v>0</v>
      </c>
      <c r="L33" s="90">
        <v>0</v>
      </c>
      <c r="M33" s="69">
        <v>0</v>
      </c>
      <c r="N33" s="69">
        <v>0</v>
      </c>
      <c r="O33" s="69">
        <v>0</v>
      </c>
      <c r="P33" s="69">
        <v>0</v>
      </c>
      <c r="Q33" s="69">
        <v>0</v>
      </c>
      <c r="R33" s="69">
        <v>0</v>
      </c>
      <c r="S33" s="79">
        <f t="shared" ref="S33:S94" si="17">SUM(F33:R33)</f>
        <v>370008669118</v>
      </c>
      <c r="T33"/>
      <c r="U33" s="196" t="str">
        <f>VLOOKUP(D33,'EH - LOAN'!$H$2:$S$1961,12,0)</f>
        <v>Y</v>
      </c>
      <c r="V33" s="196" t="str">
        <f>VLOOKUP(D33,'EH - LOAN'!$H$2:$T$1961,13,0)</f>
        <v>Y</v>
      </c>
      <c r="W33" s="197" t="str">
        <f>VLOOKUP(D33,'EH - LOAN'!$H$2:$AF$1961,25,0)</f>
        <v>EH.78</v>
      </c>
      <c r="X33" s="197" t="str">
        <f>VLOOKUP(D33,'EH - LOAN'!$H$2:$X$1961,17,0)</f>
        <v>Y</v>
      </c>
      <c r="Y33" s="190">
        <f>VLOOKUP(D33,'EH - LOAN'!$H$2:$AI$1961,27,0)</f>
        <v>0</v>
      </c>
      <c r="Z33" s="190">
        <f>VLOOKUP(D33,'EH - LOAN'!$H$2:$AI$1961,28,0)</f>
        <v>0</v>
      </c>
      <c r="AA33" s="190" t="str">
        <f>VLOOKUP(D33,'EH - LOAN'!$H$2:$AE$1961,24,0)</f>
        <v>Hard/Soft</v>
      </c>
      <c r="AB33" t="s">
        <v>1128</v>
      </c>
      <c r="AD33" s="4"/>
      <c r="AF33" s="4" t="s">
        <v>1164</v>
      </c>
      <c r="AI33" s="4"/>
    </row>
    <row r="34" spans="2:35">
      <c r="B34" s="64" t="s">
        <v>160</v>
      </c>
      <c r="C34" s="65"/>
      <c r="D34" s="66" t="s">
        <v>1165</v>
      </c>
      <c r="E34" s="66" t="s">
        <v>1166</v>
      </c>
      <c r="F34" s="69">
        <v>370000000000</v>
      </c>
      <c r="G34" s="69">
        <v>0</v>
      </c>
      <c r="H34" s="69">
        <v>0</v>
      </c>
      <c r="I34" s="69">
        <v>0</v>
      </c>
      <c r="J34" s="69">
        <v>0</v>
      </c>
      <c r="K34" s="90">
        <v>0</v>
      </c>
      <c r="L34" s="90">
        <v>0</v>
      </c>
      <c r="M34" s="69">
        <v>0</v>
      </c>
      <c r="N34" s="69">
        <v>0</v>
      </c>
      <c r="O34" s="69">
        <v>0</v>
      </c>
      <c r="P34" s="69">
        <v>0</v>
      </c>
      <c r="Q34" s="69">
        <v>0</v>
      </c>
      <c r="R34" s="69">
        <v>0</v>
      </c>
      <c r="S34" s="79">
        <f t="shared" si="17"/>
        <v>370000000000</v>
      </c>
      <c r="T34"/>
      <c r="U34" s="196" t="str">
        <f>VLOOKUP(D34,'EH - LOAN'!$H$2:$S$1961,12,0)</f>
        <v>Y</v>
      </c>
      <c r="V34" s="196" t="str">
        <f>VLOOKUP(D34,'EH - LOAN'!$H$2:$T$1961,13,0)</f>
        <v>Y</v>
      </c>
      <c r="W34" s="197" t="str">
        <f>VLOOKUP(D34,'EH - LOAN'!$H$2:$AF$1961,25,0)</f>
        <v>EH.33</v>
      </c>
      <c r="X34" s="197" t="str">
        <f>VLOOKUP(D34,'EH - LOAN'!$H$2:$X$1961,17,0)</f>
        <v>Y</v>
      </c>
      <c r="Y34" s="190">
        <f>VLOOKUP(D34,'EH - LOAN'!$H$2:$AI$1961,27,0)</f>
        <v>0</v>
      </c>
      <c r="Z34" s="190">
        <f>VLOOKUP(D34,'EH - LOAN'!$H$2:$AI$1961,28,0)</f>
        <v>0</v>
      </c>
      <c r="AA34" s="190" t="str">
        <f>VLOOKUP(D34,'EH - LOAN'!$H$2:$AE$1961,24,0)</f>
        <v>Hard/Soft</v>
      </c>
      <c r="AB34" t="s">
        <v>1128</v>
      </c>
      <c r="AD34" s="4"/>
      <c r="AF34" s="4" t="s">
        <v>1167</v>
      </c>
      <c r="AI34" s="4"/>
    </row>
    <row r="35" spans="2:35">
      <c r="B35" s="64" t="s">
        <v>160</v>
      </c>
      <c r="C35" s="65"/>
      <c r="D35" s="66" t="s">
        <v>1168</v>
      </c>
      <c r="E35" s="66" t="s">
        <v>1169</v>
      </c>
      <c r="F35" s="69">
        <v>360000000000</v>
      </c>
      <c r="G35" s="69">
        <v>0</v>
      </c>
      <c r="H35" s="69">
        <v>0</v>
      </c>
      <c r="I35" s="69">
        <v>0</v>
      </c>
      <c r="J35" s="69">
        <v>2179581</v>
      </c>
      <c r="K35" s="90">
        <v>0</v>
      </c>
      <c r="L35" s="90">
        <v>0</v>
      </c>
      <c r="M35" s="69">
        <v>0</v>
      </c>
      <c r="N35" s="69">
        <v>0</v>
      </c>
      <c r="O35" s="69">
        <v>0</v>
      </c>
      <c r="P35" s="69">
        <v>0</v>
      </c>
      <c r="Q35" s="69">
        <v>0</v>
      </c>
      <c r="R35" s="69">
        <v>0</v>
      </c>
      <c r="S35" s="79">
        <f t="shared" si="17"/>
        <v>360002179581</v>
      </c>
      <c r="T35"/>
      <c r="U35" s="196" t="str">
        <f>VLOOKUP(D35,'EH - LOAN'!$H$2:$S$1961,12,0)</f>
        <v>Y</v>
      </c>
      <c r="V35" s="196" t="str">
        <f>VLOOKUP(D35,'EH - LOAN'!$H$2:$T$1961,13,0)</f>
        <v>Y</v>
      </c>
      <c r="W35" s="197" t="str">
        <f>VLOOKUP(D35,'EH - LOAN'!$H$2:$AF$1961,25,0)</f>
        <v>EH.28</v>
      </c>
      <c r="X35" s="197" t="str">
        <f>VLOOKUP(D35,'EH - LOAN'!$H$2:$X$1961,17,0)</f>
        <v>Y</v>
      </c>
      <c r="Y35" s="190">
        <f>VLOOKUP(D35,'EH - LOAN'!$H$2:$AI$1961,27,0)</f>
        <v>0</v>
      </c>
      <c r="Z35" s="190">
        <f>VLOOKUP(D35,'EH - LOAN'!$H$2:$AI$1961,28,0)</f>
        <v>0</v>
      </c>
      <c r="AA35" s="190" t="str">
        <f>VLOOKUP(D35,'EH - LOAN'!$H$2:$AE$1961,24,0)</f>
        <v>Hard/Soft</v>
      </c>
      <c r="AB35" t="s">
        <v>1128</v>
      </c>
      <c r="AD35" s="4"/>
      <c r="AF35" s="4" t="s">
        <v>1170</v>
      </c>
      <c r="AI35" s="4"/>
    </row>
    <row r="36" spans="2:35">
      <c r="B36" s="64" t="s">
        <v>160</v>
      </c>
      <c r="C36" s="65"/>
      <c r="D36" s="66" t="s">
        <v>1171</v>
      </c>
      <c r="E36" s="66" t="s">
        <v>1172</v>
      </c>
      <c r="F36" s="69">
        <v>360000000000</v>
      </c>
      <c r="G36" s="69">
        <v>0</v>
      </c>
      <c r="H36" s="69">
        <v>0</v>
      </c>
      <c r="I36" s="69">
        <v>0</v>
      </c>
      <c r="J36" s="69">
        <v>8540198</v>
      </c>
      <c r="K36" s="90">
        <v>0</v>
      </c>
      <c r="L36" s="90">
        <v>0</v>
      </c>
      <c r="M36" s="69">
        <v>0</v>
      </c>
      <c r="N36" s="69">
        <v>0</v>
      </c>
      <c r="O36" s="69">
        <v>0</v>
      </c>
      <c r="P36" s="69">
        <v>0</v>
      </c>
      <c r="Q36" s="69">
        <v>0</v>
      </c>
      <c r="R36" s="69">
        <v>0</v>
      </c>
      <c r="S36" s="79">
        <f t="shared" si="17"/>
        <v>360008540198</v>
      </c>
      <c r="T36"/>
      <c r="U36" s="196" t="str">
        <f>VLOOKUP(D36,'EH - LOAN'!$H$2:$S$1961,12,0)</f>
        <v>Y</v>
      </c>
      <c r="V36" s="196" t="str">
        <f>VLOOKUP(D36,'EH - LOAN'!$H$2:$T$1961,13,0)</f>
        <v>Y</v>
      </c>
      <c r="W36" s="197" t="str">
        <f>VLOOKUP(D36,'EH - LOAN'!$H$2:$AF$1961,25,0)</f>
        <v>EH.89</v>
      </c>
      <c r="X36" s="197" t="str">
        <f>VLOOKUP(D36,'EH - LOAN'!$H$2:$X$1961,17,0)</f>
        <v>Y</v>
      </c>
      <c r="Y36" s="190">
        <f>VLOOKUP(D36,'EH - LOAN'!$H$2:$AI$1961,27,0)</f>
        <v>0</v>
      </c>
      <c r="Z36" s="190">
        <f>VLOOKUP(D36,'EH - LOAN'!$H$2:$AI$1961,28,0)</f>
        <v>0</v>
      </c>
      <c r="AA36" s="190" t="str">
        <f>VLOOKUP(D36,'EH - LOAN'!$H$2:$AE$1961,24,0)</f>
        <v>Hard/Soft</v>
      </c>
      <c r="AB36" t="s">
        <v>1128</v>
      </c>
      <c r="AD36" s="4"/>
      <c r="AF36" s="4" t="s">
        <v>1173</v>
      </c>
      <c r="AI36" s="4"/>
    </row>
    <row r="37" spans="2:35">
      <c r="B37" s="64" t="s">
        <v>160</v>
      </c>
      <c r="C37" s="65"/>
      <c r="D37" s="66" t="s">
        <v>1174</v>
      </c>
      <c r="E37" s="66" t="s">
        <v>1175</v>
      </c>
      <c r="F37" s="69">
        <v>360000000000</v>
      </c>
      <c r="G37" s="69">
        <v>0</v>
      </c>
      <c r="H37" s="69">
        <v>0</v>
      </c>
      <c r="I37" s="69">
        <v>0</v>
      </c>
      <c r="J37" s="69">
        <v>0</v>
      </c>
      <c r="K37" s="90">
        <v>0</v>
      </c>
      <c r="L37" s="90">
        <v>0</v>
      </c>
      <c r="M37" s="69">
        <v>0</v>
      </c>
      <c r="N37" s="69">
        <v>0</v>
      </c>
      <c r="O37" s="69">
        <v>0</v>
      </c>
      <c r="P37" s="69">
        <v>0</v>
      </c>
      <c r="Q37" s="69">
        <v>0</v>
      </c>
      <c r="R37" s="69">
        <v>0</v>
      </c>
      <c r="S37" s="79">
        <f t="shared" si="17"/>
        <v>360000000000</v>
      </c>
      <c r="T37"/>
      <c r="U37" s="196" t="str">
        <f>VLOOKUP(D37,'EH - LOAN'!$H$2:$S$1961,12,0)</f>
        <v>Y</v>
      </c>
      <c r="V37" s="196" t="str">
        <f>VLOOKUP(D37,'EH - LOAN'!$H$2:$T$1961,13,0)</f>
        <v>Y</v>
      </c>
      <c r="W37" s="197" t="str">
        <f>VLOOKUP(D37,'EH - LOAN'!$H$2:$AF$1961,25,0)</f>
        <v>EH.113</v>
      </c>
      <c r="X37" s="197" t="str">
        <f>VLOOKUP(D37,'EH - LOAN'!$H$2:$X$1961,17,0)</f>
        <v>Y</v>
      </c>
      <c r="Y37" s="190">
        <f>VLOOKUP(D37,'EH - LOAN'!$H$2:$AI$1961,27,0)</f>
        <v>0</v>
      </c>
      <c r="Z37" s="190">
        <f>VLOOKUP(D37,'EH - LOAN'!$H$2:$AI$1961,28,0)</f>
        <v>0</v>
      </c>
      <c r="AA37" s="190" t="str">
        <f>VLOOKUP(D37,'EH - LOAN'!$H$2:$AE$1961,24,0)</f>
        <v>Hard/Soft</v>
      </c>
      <c r="AB37" t="s">
        <v>1128</v>
      </c>
      <c r="AD37" s="4"/>
      <c r="AF37" s="4" t="s">
        <v>1176</v>
      </c>
      <c r="AI37" s="4"/>
    </row>
    <row r="38" spans="2:35">
      <c r="B38" s="64" t="s">
        <v>160</v>
      </c>
      <c r="C38" s="65"/>
      <c r="D38" s="66" t="s">
        <v>1177</v>
      </c>
      <c r="E38" s="66" t="s">
        <v>1178</v>
      </c>
      <c r="F38" s="69">
        <v>300000000000</v>
      </c>
      <c r="G38" s="69">
        <v>0</v>
      </c>
      <c r="H38" s="69">
        <v>0</v>
      </c>
      <c r="I38" s="69">
        <v>0</v>
      </c>
      <c r="J38" s="69">
        <v>0</v>
      </c>
      <c r="K38" s="90">
        <v>0</v>
      </c>
      <c r="L38" s="90">
        <v>0</v>
      </c>
      <c r="M38" s="69">
        <v>0</v>
      </c>
      <c r="N38" s="69">
        <v>0</v>
      </c>
      <c r="O38" s="69">
        <v>0</v>
      </c>
      <c r="P38" s="69">
        <v>0</v>
      </c>
      <c r="Q38" s="69">
        <v>0</v>
      </c>
      <c r="R38" s="69">
        <v>0</v>
      </c>
      <c r="S38" s="79">
        <f t="shared" si="17"/>
        <v>300000000000</v>
      </c>
      <c r="T38"/>
      <c r="U38" s="196" t="str">
        <f>VLOOKUP(D38,'EH - LOAN'!$H$2:$S$1961,12,0)</f>
        <v>Y</v>
      </c>
      <c r="V38" s="196" t="str">
        <f>VLOOKUP(D38,'EH - LOAN'!$H$2:$T$1961,13,0)</f>
        <v>Y</v>
      </c>
      <c r="W38" s="197" t="str">
        <f>VLOOKUP(D38,'EH - LOAN'!$H$2:$AF$1961,25,0)</f>
        <v>EH.111</v>
      </c>
      <c r="X38" s="197" t="str">
        <f>VLOOKUP(D38,'EH - LOAN'!$H$2:$X$1961,17,0)</f>
        <v>Y</v>
      </c>
      <c r="Y38" s="190">
        <f>VLOOKUP(D38,'EH - LOAN'!$H$2:$AI$1961,27,0)</f>
        <v>0</v>
      </c>
      <c r="Z38" s="190">
        <f>VLOOKUP(D38,'EH - LOAN'!$H$2:$AI$1961,28,0)</f>
        <v>0</v>
      </c>
      <c r="AA38" s="190" t="str">
        <f>VLOOKUP(D38,'EH - LOAN'!$H$2:$AE$1961,24,0)</f>
        <v>Hard/Soft</v>
      </c>
      <c r="AB38" t="s">
        <v>1128</v>
      </c>
      <c r="AD38" s="4"/>
      <c r="AF38" s="4" t="s">
        <v>1179</v>
      </c>
      <c r="AI38" s="4"/>
    </row>
    <row r="39" spans="2:35">
      <c r="B39" s="64" t="s">
        <v>160</v>
      </c>
      <c r="C39" s="65"/>
      <c r="D39" s="66" t="s">
        <v>1180</v>
      </c>
      <c r="E39" s="66" t="s">
        <v>1181</v>
      </c>
      <c r="F39" s="69">
        <v>290300000000</v>
      </c>
      <c r="G39" s="69">
        <v>0</v>
      </c>
      <c r="H39" s="69">
        <v>0</v>
      </c>
      <c r="I39" s="69">
        <v>330000000</v>
      </c>
      <c r="J39" s="69">
        <v>197245343</v>
      </c>
      <c r="K39" s="90">
        <v>0</v>
      </c>
      <c r="L39" s="90">
        <v>0</v>
      </c>
      <c r="M39" s="69">
        <v>0</v>
      </c>
      <c r="N39" s="69">
        <v>0</v>
      </c>
      <c r="O39" s="69">
        <v>0</v>
      </c>
      <c r="P39" s="69">
        <v>0</v>
      </c>
      <c r="Q39" s="69">
        <v>0</v>
      </c>
      <c r="R39" s="69">
        <v>0</v>
      </c>
      <c r="S39" s="79">
        <f t="shared" si="17"/>
        <v>290827245343</v>
      </c>
      <c r="T39"/>
      <c r="U39" s="196" t="str">
        <f>VLOOKUP(D39,'EH - LOAN'!$H$2:$S$1961,12,0)</f>
        <v>Y</v>
      </c>
      <c r="V39" s="196" t="str">
        <f>VLOOKUP(D39,'EH - LOAN'!$H$2:$T$1961,13,0)</f>
        <v>Y</v>
      </c>
      <c r="W39" s="197" t="str">
        <f>VLOOKUP(D39,'EH - LOAN'!$H$2:$AF$1961,25,0)</f>
        <v>EH.16</v>
      </c>
      <c r="X39" s="197" t="str">
        <f>VLOOKUP(D39,'EH - LOAN'!$H$2:$X$1961,17,0)</f>
        <v>Y</v>
      </c>
      <c r="Y39" s="190">
        <f>VLOOKUP(D39,'EH - LOAN'!$H$2:$AI$1961,27,0)</f>
        <v>0</v>
      </c>
      <c r="Z39" s="190">
        <f>VLOOKUP(D39,'EH - LOAN'!$H$2:$AI$1961,28,0)</f>
        <v>0</v>
      </c>
      <c r="AA39" s="190" t="str">
        <f>VLOOKUP(D39,'EH - LOAN'!$H$2:$AE$1961,24,0)</f>
        <v>Hard/Soft</v>
      </c>
      <c r="AB39" t="s">
        <v>1128</v>
      </c>
      <c r="AD39" s="4"/>
      <c r="AF39" s="4" t="s">
        <v>1182</v>
      </c>
      <c r="AI39" s="4"/>
    </row>
    <row r="40" spans="2:35">
      <c r="B40" s="64" t="s">
        <v>160</v>
      </c>
      <c r="C40" s="65"/>
      <c r="D40" s="66" t="s">
        <v>1157</v>
      </c>
      <c r="E40" s="66" t="s">
        <v>1183</v>
      </c>
      <c r="F40" s="69">
        <v>290027100000</v>
      </c>
      <c r="G40" s="69">
        <v>0</v>
      </c>
      <c r="H40" s="69">
        <v>0</v>
      </c>
      <c r="I40" s="69">
        <v>0</v>
      </c>
      <c r="J40" s="69">
        <v>1998413</v>
      </c>
      <c r="K40" s="90">
        <v>0</v>
      </c>
      <c r="L40" s="90">
        <v>0</v>
      </c>
      <c r="M40" s="69">
        <v>0</v>
      </c>
      <c r="N40" s="69">
        <v>0</v>
      </c>
      <c r="O40" s="69">
        <v>0</v>
      </c>
      <c r="P40" s="69">
        <v>0</v>
      </c>
      <c r="Q40" s="69">
        <v>0</v>
      </c>
      <c r="R40" s="69">
        <v>0</v>
      </c>
      <c r="S40" s="79">
        <f t="shared" si="17"/>
        <v>290029098413</v>
      </c>
      <c r="T40"/>
      <c r="U40" s="196" t="str">
        <f>VLOOKUP(D40,'EH - LOAN'!$H$2:$S$1961,12,0)</f>
        <v>Y</v>
      </c>
      <c r="V40" s="196" t="str">
        <f>VLOOKUP(D40,'EH - LOAN'!$H$2:$T$1961,13,0)</f>
        <v>Y</v>
      </c>
      <c r="W40" s="197" t="str">
        <f>VLOOKUP(D40,'EH - LOAN'!$H$2:$AF$1961,25,0)</f>
        <v>EH.98</v>
      </c>
      <c r="X40" s="197" t="str">
        <f>VLOOKUP(D40,'EH - LOAN'!$H$2:$X$1961,17,0)</f>
        <v>Y</v>
      </c>
      <c r="Y40" s="190">
        <f>VLOOKUP(D40,'EH - LOAN'!$H$2:$AI$1961,27,0)</f>
        <v>0</v>
      </c>
      <c r="Z40" s="190">
        <f>VLOOKUP(D40,'EH - LOAN'!$H$2:$AI$1961,28,0)</f>
        <v>0</v>
      </c>
      <c r="AA40" s="190" t="str">
        <f>VLOOKUP(D40,'EH - LOAN'!$H$2:$AE$1961,24,0)</f>
        <v>Hard/Soft</v>
      </c>
      <c r="AB40" t="s">
        <v>1128</v>
      </c>
      <c r="AD40" s="4"/>
      <c r="AF40" s="4" t="s">
        <v>1184</v>
      </c>
      <c r="AI40" s="4"/>
    </row>
    <row r="41" spans="2:35">
      <c r="B41" s="64" t="s">
        <v>160</v>
      </c>
      <c r="C41" s="65"/>
      <c r="D41" s="66" t="s">
        <v>1185</v>
      </c>
      <c r="E41" s="66" t="s">
        <v>1186</v>
      </c>
      <c r="F41" s="69">
        <v>290000000000</v>
      </c>
      <c r="G41" s="69">
        <v>0</v>
      </c>
      <c r="H41" s="69">
        <v>0</v>
      </c>
      <c r="I41" s="69">
        <v>0</v>
      </c>
      <c r="J41" s="69">
        <v>3</v>
      </c>
      <c r="K41" s="90">
        <v>0</v>
      </c>
      <c r="L41" s="90">
        <v>0</v>
      </c>
      <c r="M41" s="69">
        <v>0</v>
      </c>
      <c r="N41" s="69">
        <v>0</v>
      </c>
      <c r="O41" s="69">
        <v>0</v>
      </c>
      <c r="P41" s="69">
        <v>0</v>
      </c>
      <c r="Q41" s="69">
        <v>0</v>
      </c>
      <c r="R41" s="69">
        <v>0</v>
      </c>
      <c r="S41" s="79">
        <f t="shared" si="17"/>
        <v>290000000003</v>
      </c>
      <c r="T41"/>
      <c r="U41" s="196" t="str">
        <f>VLOOKUP(D41,'EH - LOAN'!$H$2:$S$1961,12,0)</f>
        <v>Y</v>
      </c>
      <c r="V41" s="196" t="str">
        <f>VLOOKUP(D41,'EH - LOAN'!$H$2:$T$1961,13,0)</f>
        <v>Y</v>
      </c>
      <c r="W41" s="197" t="str">
        <f>VLOOKUP(D41,'EH - LOAN'!$H$2:$AF$1961,25,0)</f>
        <v>EH.59</v>
      </c>
      <c r="X41" s="197" t="str">
        <f>VLOOKUP(D41,'EH - LOAN'!$H$2:$X$1961,17,0)</f>
        <v>Y</v>
      </c>
      <c r="Y41" s="190">
        <f>VLOOKUP(D41,'EH - LOAN'!$H$2:$AI$1961,27,0)</f>
        <v>0</v>
      </c>
      <c r="Z41" s="190">
        <f>VLOOKUP(D41,'EH - LOAN'!$H$2:$AI$1961,28,0)</f>
        <v>0</v>
      </c>
      <c r="AA41" s="190" t="str">
        <f>VLOOKUP(D41,'EH - LOAN'!$H$2:$AE$1961,24,0)</f>
        <v>Hard/Soft</v>
      </c>
      <c r="AB41" t="s">
        <v>1128</v>
      </c>
      <c r="AD41" s="4"/>
      <c r="AF41" s="4" t="s">
        <v>1174</v>
      </c>
      <c r="AI41" s="4"/>
    </row>
    <row r="42" spans="2:35">
      <c r="B42" s="64" t="s">
        <v>160</v>
      </c>
      <c r="C42" s="65"/>
      <c r="D42" s="66" t="s">
        <v>1187</v>
      </c>
      <c r="E42" s="66" t="s">
        <v>1188</v>
      </c>
      <c r="F42" s="69">
        <v>290000000000</v>
      </c>
      <c r="G42" s="69">
        <v>0</v>
      </c>
      <c r="H42" s="69">
        <v>0</v>
      </c>
      <c r="I42" s="69">
        <v>0</v>
      </c>
      <c r="J42" s="69">
        <v>6227238</v>
      </c>
      <c r="K42" s="90">
        <v>0</v>
      </c>
      <c r="L42" s="90">
        <v>0</v>
      </c>
      <c r="M42" s="69">
        <v>0</v>
      </c>
      <c r="N42" s="69">
        <v>0</v>
      </c>
      <c r="O42" s="69">
        <v>0</v>
      </c>
      <c r="P42" s="69">
        <v>0</v>
      </c>
      <c r="Q42" s="69">
        <v>0</v>
      </c>
      <c r="R42" s="69">
        <v>0</v>
      </c>
      <c r="S42" s="79">
        <f t="shared" si="17"/>
        <v>290006227238</v>
      </c>
      <c r="T42"/>
      <c r="U42" s="196" t="str">
        <f>VLOOKUP(D42,'EH - LOAN'!$H$2:$S$1961,12,0)</f>
        <v>Y</v>
      </c>
      <c r="V42" s="196" t="str">
        <f>VLOOKUP(D42,'EH - LOAN'!$H$2:$T$1961,13,0)</f>
        <v>Y</v>
      </c>
      <c r="W42" s="197" t="str">
        <f>VLOOKUP(D42,'EH - LOAN'!$H$2:$AF$1961,25,0)</f>
        <v>EH.53</v>
      </c>
      <c r="X42" s="197" t="str">
        <f>VLOOKUP(D42,'EH - LOAN'!$H$2:$X$1961,17,0)</f>
        <v>Y</v>
      </c>
      <c r="Y42" s="190">
        <f>VLOOKUP(D42,'EH - LOAN'!$H$2:$AI$1961,27,0)</f>
        <v>0</v>
      </c>
      <c r="Z42" s="190">
        <f>VLOOKUP(D42,'EH - LOAN'!$H$2:$AI$1961,28,0)</f>
        <v>0</v>
      </c>
      <c r="AA42" s="190" t="str">
        <f>VLOOKUP(D42,'EH - LOAN'!$H$2:$AE$1961,24,0)</f>
        <v>Hard/Soft</v>
      </c>
      <c r="AB42" t="s">
        <v>1128</v>
      </c>
      <c r="AD42" s="4"/>
      <c r="AF42" s="4" t="s">
        <v>1189</v>
      </c>
      <c r="AI42" s="4"/>
    </row>
    <row r="43" spans="2:35">
      <c r="B43" s="64" t="s">
        <v>160</v>
      </c>
      <c r="C43" s="65"/>
      <c r="D43" s="66" t="s">
        <v>1190</v>
      </c>
      <c r="E43" s="66" t="s">
        <v>1191</v>
      </c>
      <c r="F43" s="69">
        <v>290000000000</v>
      </c>
      <c r="G43" s="69">
        <v>0</v>
      </c>
      <c r="H43" s="69">
        <v>0</v>
      </c>
      <c r="I43" s="69">
        <v>0</v>
      </c>
      <c r="J43" s="69">
        <v>2281242</v>
      </c>
      <c r="K43" s="90">
        <v>0</v>
      </c>
      <c r="L43" s="90">
        <v>0</v>
      </c>
      <c r="M43" s="69">
        <v>0</v>
      </c>
      <c r="N43" s="69">
        <v>0</v>
      </c>
      <c r="O43" s="69">
        <v>0</v>
      </c>
      <c r="P43" s="69">
        <v>0</v>
      </c>
      <c r="Q43" s="69">
        <v>0</v>
      </c>
      <c r="R43" s="69">
        <v>0</v>
      </c>
      <c r="S43" s="79">
        <f t="shared" si="17"/>
        <v>290002281242</v>
      </c>
      <c r="T43"/>
      <c r="U43" s="196" t="str">
        <f>VLOOKUP(D43,'EH - LOAN'!$H$2:$S$1961,12,0)</f>
        <v>Y</v>
      </c>
      <c r="V43" s="196" t="str">
        <f>VLOOKUP(D43,'EH - LOAN'!$H$2:$T$1961,13,0)</f>
        <v>Y</v>
      </c>
      <c r="W43" s="197" t="str">
        <f>VLOOKUP(D43,'EH - LOAN'!$H$2:$AF$1961,25,0)</f>
        <v>EH.45</v>
      </c>
      <c r="X43" s="197" t="str">
        <f>VLOOKUP(D43,'EH - LOAN'!$H$2:$X$1961,17,0)</f>
        <v>Y</v>
      </c>
      <c r="Y43" s="190">
        <f>VLOOKUP(D43,'EH - LOAN'!$H$2:$AI$1961,27,0)</f>
        <v>0</v>
      </c>
      <c r="Z43" s="190">
        <f>VLOOKUP(D43,'EH - LOAN'!$H$2:$AI$1961,28,0)</f>
        <v>0</v>
      </c>
      <c r="AA43" s="190" t="str">
        <f>VLOOKUP(D43,'EH - LOAN'!$H$2:$AE$1961,24,0)</f>
        <v>Hard/Soft</v>
      </c>
      <c r="AB43" t="s">
        <v>1128</v>
      </c>
      <c r="AD43" s="4"/>
      <c r="AF43" s="4" t="s">
        <v>1192</v>
      </c>
      <c r="AI43" s="4"/>
    </row>
    <row r="44" spans="2:35">
      <c r="B44" s="64" t="s">
        <v>160</v>
      </c>
      <c r="C44" s="65"/>
      <c r="D44" s="66" t="s">
        <v>1193</v>
      </c>
      <c r="E44" s="66" t="s">
        <v>1194</v>
      </c>
      <c r="F44" s="69">
        <v>290000000000</v>
      </c>
      <c r="G44" s="69">
        <v>0</v>
      </c>
      <c r="H44" s="69">
        <v>0</v>
      </c>
      <c r="I44" s="69">
        <v>0</v>
      </c>
      <c r="J44" s="69">
        <v>883926</v>
      </c>
      <c r="K44" s="90">
        <v>0</v>
      </c>
      <c r="L44" s="90">
        <v>0</v>
      </c>
      <c r="M44" s="69">
        <v>0</v>
      </c>
      <c r="N44" s="69">
        <v>0</v>
      </c>
      <c r="O44" s="69">
        <v>0</v>
      </c>
      <c r="P44" s="69">
        <v>0</v>
      </c>
      <c r="Q44" s="69">
        <v>0</v>
      </c>
      <c r="R44" s="69">
        <v>0</v>
      </c>
      <c r="S44" s="79">
        <f t="shared" si="17"/>
        <v>290000883926</v>
      </c>
      <c r="T44"/>
      <c r="U44" s="196" t="str">
        <f>VLOOKUP(D44,'EH - LOAN'!$H$2:$S$1961,12,0)</f>
        <v>Y</v>
      </c>
      <c r="V44" s="196" t="str">
        <f>VLOOKUP(D44,'EH - LOAN'!$H$2:$T$1961,13,0)</f>
        <v>Y</v>
      </c>
      <c r="W44" s="197" t="str">
        <f>VLOOKUP(D44,'EH - LOAN'!$H$2:$AF$1961,25,0)</f>
        <v>EH.119</v>
      </c>
      <c r="X44" s="197" t="str">
        <f>VLOOKUP(D44,'EH - LOAN'!$H$2:$X$1961,17,0)</f>
        <v>Y</v>
      </c>
      <c r="Y44" s="190">
        <f>VLOOKUP(D44,'EH - LOAN'!$H$2:$AI$1961,27,0)</f>
        <v>0</v>
      </c>
      <c r="Z44" s="190">
        <f>VLOOKUP(D44,'EH - LOAN'!$H$2:$AI$1961,28,0)</f>
        <v>0</v>
      </c>
      <c r="AA44" s="190" t="str">
        <f>VLOOKUP(D44,'EH - LOAN'!$H$2:$AE$1961,24,0)</f>
        <v>Hard/soft</v>
      </c>
      <c r="AB44" t="s">
        <v>1128</v>
      </c>
      <c r="AD44" s="4"/>
      <c r="AF44" s="4" t="s">
        <v>1195</v>
      </c>
      <c r="AI44" s="4"/>
    </row>
    <row r="45" spans="2:35">
      <c r="B45" s="64" t="s">
        <v>160</v>
      </c>
      <c r="C45" s="65"/>
      <c r="D45" s="66" t="s">
        <v>1196</v>
      </c>
      <c r="E45" s="66" t="s">
        <v>1197</v>
      </c>
      <c r="F45" s="69">
        <v>290000000000</v>
      </c>
      <c r="G45" s="69">
        <v>0</v>
      </c>
      <c r="H45" s="69">
        <v>0</v>
      </c>
      <c r="I45" s="69">
        <v>0</v>
      </c>
      <c r="J45" s="69">
        <v>0</v>
      </c>
      <c r="K45" s="90">
        <v>0</v>
      </c>
      <c r="L45" s="90">
        <v>0</v>
      </c>
      <c r="M45" s="69">
        <v>0</v>
      </c>
      <c r="N45" s="69">
        <v>0</v>
      </c>
      <c r="O45" s="69">
        <v>0</v>
      </c>
      <c r="P45" s="69">
        <v>0</v>
      </c>
      <c r="Q45" s="69">
        <v>0</v>
      </c>
      <c r="R45" s="69">
        <v>0</v>
      </c>
      <c r="S45" s="79">
        <f t="shared" si="17"/>
        <v>290000000000</v>
      </c>
      <c r="T45"/>
      <c r="U45" s="196" t="str">
        <f>VLOOKUP(D45,'EH - LOAN'!$H$2:$S$1961,12,0)</f>
        <v>Y</v>
      </c>
      <c r="V45" s="196" t="str">
        <f>VLOOKUP(D45,'EH - LOAN'!$H$2:$T$1961,13,0)</f>
        <v>Y</v>
      </c>
      <c r="W45" s="197" t="str">
        <f>VLOOKUP(D45,'EH - LOAN'!$H$2:$AF$1961,25,0)</f>
        <v>EH.60</v>
      </c>
      <c r="X45" s="197" t="str">
        <f>VLOOKUP(D45,'EH - LOAN'!$H$2:$X$1961,17,0)</f>
        <v>Y</v>
      </c>
      <c r="Y45" s="190">
        <f>VLOOKUP(D45,'EH - LOAN'!$H$2:$AI$1961,27,0)</f>
        <v>0</v>
      </c>
      <c r="Z45" s="190">
        <f>VLOOKUP(D45,'EH - LOAN'!$H$2:$AI$1961,28,0)</f>
        <v>0</v>
      </c>
      <c r="AA45" s="190" t="str">
        <f>VLOOKUP(D45,'EH - LOAN'!$H$2:$AE$1961,24,0)</f>
        <v>Hard/Soft</v>
      </c>
      <c r="AB45" t="s">
        <v>1128</v>
      </c>
      <c r="AD45" s="4"/>
      <c r="AF45" s="4" t="s">
        <v>1198</v>
      </c>
      <c r="AI45" s="4"/>
    </row>
    <row r="46" spans="2:35">
      <c r="B46" s="64" t="s">
        <v>160</v>
      </c>
      <c r="C46" s="65"/>
      <c r="D46" s="66" t="s">
        <v>1199</v>
      </c>
      <c r="E46" s="66" t="s">
        <v>1200</v>
      </c>
      <c r="F46" s="69">
        <v>281138800000</v>
      </c>
      <c r="G46" s="69">
        <v>0</v>
      </c>
      <c r="H46" s="69">
        <v>0</v>
      </c>
      <c r="I46" s="69">
        <v>50352394</v>
      </c>
      <c r="J46" s="69">
        <v>46680781</v>
      </c>
      <c r="K46" s="90">
        <v>0</v>
      </c>
      <c r="L46" s="90">
        <v>0</v>
      </c>
      <c r="M46" s="69">
        <v>0</v>
      </c>
      <c r="N46" s="69">
        <v>0</v>
      </c>
      <c r="O46" s="69">
        <v>0</v>
      </c>
      <c r="P46" s="69">
        <v>0</v>
      </c>
      <c r="Q46" s="69">
        <v>0</v>
      </c>
      <c r="R46" s="69">
        <v>0</v>
      </c>
      <c r="S46" s="79">
        <f t="shared" si="17"/>
        <v>281235833175</v>
      </c>
      <c r="T46"/>
      <c r="U46" s="196" t="str">
        <f>VLOOKUP(D46,'EH - LOAN'!$H$2:$S$1961,12,0)</f>
        <v>Y</v>
      </c>
      <c r="V46" s="196" t="str">
        <f>VLOOKUP(D46,'EH - LOAN'!$H$2:$T$1961,13,0)</f>
        <v>Y</v>
      </c>
      <c r="W46" s="197" t="str">
        <f>VLOOKUP(D46,'EH - LOAN'!$H$2:$AF$1961,25,0)</f>
        <v>EH.34</v>
      </c>
      <c r="X46" s="197" t="str">
        <f>VLOOKUP(D46,'EH - LOAN'!$H$2:$X$1961,17,0)</f>
        <v>Y</v>
      </c>
      <c r="Y46" s="190">
        <f>VLOOKUP(D46,'EH - LOAN'!$H$2:$AI$1961,27,0)</f>
        <v>0</v>
      </c>
      <c r="Z46" s="190">
        <f>VLOOKUP(D46,'EH - LOAN'!$H$2:$AI$1961,28,0)</f>
        <v>0</v>
      </c>
      <c r="AA46" s="190" t="str">
        <f>VLOOKUP(D46,'EH - LOAN'!$H$2:$AE$1961,24,0)</f>
        <v>Hard/Soft</v>
      </c>
      <c r="AB46" t="s">
        <v>1128</v>
      </c>
      <c r="AD46" s="4"/>
      <c r="AF46" s="4" t="s">
        <v>1193</v>
      </c>
      <c r="AI46" s="4"/>
    </row>
    <row r="47" spans="2:35">
      <c r="B47" s="64" t="s">
        <v>160</v>
      </c>
      <c r="C47" s="65"/>
      <c r="D47" s="66" t="s">
        <v>1201</v>
      </c>
      <c r="E47" s="66" t="s">
        <v>1202</v>
      </c>
      <c r="F47" s="69">
        <v>280069982000</v>
      </c>
      <c r="G47" s="69">
        <v>0</v>
      </c>
      <c r="H47" s="69">
        <v>0</v>
      </c>
      <c r="I47" s="69">
        <v>0</v>
      </c>
      <c r="J47" s="69">
        <v>26397697</v>
      </c>
      <c r="K47" s="90">
        <v>0</v>
      </c>
      <c r="L47" s="90">
        <v>0</v>
      </c>
      <c r="M47" s="69">
        <v>0</v>
      </c>
      <c r="N47" s="69">
        <v>0</v>
      </c>
      <c r="O47" s="69">
        <v>0</v>
      </c>
      <c r="P47" s="69">
        <v>0</v>
      </c>
      <c r="Q47" s="69">
        <v>0</v>
      </c>
      <c r="R47" s="69">
        <v>0</v>
      </c>
      <c r="S47" s="79">
        <f t="shared" si="17"/>
        <v>280096379697</v>
      </c>
      <c r="T47"/>
      <c r="U47" s="196" t="str">
        <f>VLOOKUP(D47,'EH - LOAN'!$H$2:$S$1961,12,0)</f>
        <v>Y</v>
      </c>
      <c r="V47" s="196" t="str">
        <f>VLOOKUP(D47,'EH - LOAN'!$H$2:$T$1961,13,0)</f>
        <v>Y</v>
      </c>
      <c r="W47" s="197" t="str">
        <f>VLOOKUP(D47,'EH - LOAN'!$H$2:$AF$1961,25,0)</f>
        <v>EH.21</v>
      </c>
      <c r="X47" s="197" t="str">
        <f>VLOOKUP(D47,'EH - LOAN'!$H$2:$X$1961,17,0)</f>
        <v>Y</v>
      </c>
      <c r="Y47" s="190">
        <f>VLOOKUP(D47,'EH - LOAN'!$H$2:$AI$1961,27,0)</f>
        <v>0</v>
      </c>
      <c r="Z47" s="190">
        <f>VLOOKUP(D47,'EH - LOAN'!$H$2:$AI$1961,28,0)</f>
        <v>0</v>
      </c>
      <c r="AA47" s="190" t="str">
        <f>VLOOKUP(D47,'EH - LOAN'!$H$2:$AE$1961,24,0)</f>
        <v>Hard/Soft</v>
      </c>
      <c r="AB47" t="s">
        <v>1128</v>
      </c>
      <c r="AD47" s="4"/>
      <c r="AF47" s="4" t="s">
        <v>1177</v>
      </c>
      <c r="AI47" s="4"/>
    </row>
    <row r="48" spans="2:35">
      <c r="B48" s="64" t="s">
        <v>160</v>
      </c>
      <c r="C48" s="65"/>
      <c r="D48" s="66" t="s">
        <v>1203</v>
      </c>
      <c r="E48" s="66" t="s">
        <v>1204</v>
      </c>
      <c r="F48" s="69">
        <v>280000000000</v>
      </c>
      <c r="G48" s="69">
        <v>0</v>
      </c>
      <c r="H48" s="69">
        <v>0</v>
      </c>
      <c r="I48" s="69">
        <v>405497518</v>
      </c>
      <c r="J48" s="69">
        <v>57536440</v>
      </c>
      <c r="K48" s="90">
        <v>0</v>
      </c>
      <c r="L48" s="90">
        <v>0</v>
      </c>
      <c r="M48" s="69">
        <v>0</v>
      </c>
      <c r="N48" s="69">
        <v>0</v>
      </c>
      <c r="O48" s="69">
        <v>0</v>
      </c>
      <c r="P48" s="69">
        <v>0</v>
      </c>
      <c r="Q48" s="69">
        <v>0</v>
      </c>
      <c r="R48" s="69">
        <v>0</v>
      </c>
      <c r="S48" s="79">
        <f t="shared" si="17"/>
        <v>280463033958</v>
      </c>
      <c r="T48"/>
      <c r="U48" s="196" t="str">
        <f>VLOOKUP(D48,'EH - LOAN'!$H$2:$S$1961,12,0)</f>
        <v>Y</v>
      </c>
      <c r="V48" s="196" t="s">
        <v>70</v>
      </c>
      <c r="W48" s="197" t="str">
        <f>VLOOKUP(D48,'EH - LOAN'!$H$2:$AF$1961,25,0)</f>
        <v>EH.77</v>
      </c>
      <c r="X48" s="197" t="str">
        <f>VLOOKUP(D48,'EH - LOAN'!$H$2:$X$1961,17,0)</f>
        <v>Y</v>
      </c>
      <c r="Y48" s="190">
        <f>VLOOKUP(D48,'EH - LOAN'!$H$2:$AI$1961,27,0)</f>
        <v>0</v>
      </c>
      <c r="Z48" s="190">
        <f>VLOOKUP(D48,'EH - LOAN'!$H$2:$AI$1961,28,0)</f>
        <v>0</v>
      </c>
      <c r="AA48" s="190" t="str">
        <f>VLOOKUP(D48,'EH - LOAN'!$H$2:$AE$1961,24,0)</f>
        <v>Hard/Soft</v>
      </c>
      <c r="AB48" t="s">
        <v>1128</v>
      </c>
      <c r="AD48" s="4"/>
      <c r="AF48" s="4" t="s">
        <v>1205</v>
      </c>
      <c r="AI48" s="4"/>
    </row>
    <row r="49" spans="2:35">
      <c r="B49" s="64" t="s">
        <v>160</v>
      </c>
      <c r="C49" s="65"/>
      <c r="D49" s="66" t="s">
        <v>1206</v>
      </c>
      <c r="E49" s="66" t="s">
        <v>1207</v>
      </c>
      <c r="F49" s="69">
        <v>280000000000</v>
      </c>
      <c r="G49" s="69">
        <v>0</v>
      </c>
      <c r="H49" s="69">
        <v>0</v>
      </c>
      <c r="I49" s="69">
        <v>0</v>
      </c>
      <c r="J49" s="69">
        <v>716965</v>
      </c>
      <c r="K49" s="90">
        <v>0</v>
      </c>
      <c r="L49" s="90">
        <v>0</v>
      </c>
      <c r="M49" s="69">
        <v>0</v>
      </c>
      <c r="N49" s="69">
        <v>0</v>
      </c>
      <c r="O49" s="69">
        <v>0</v>
      </c>
      <c r="P49" s="69">
        <v>0</v>
      </c>
      <c r="Q49" s="69">
        <v>0</v>
      </c>
      <c r="R49" s="69">
        <v>0</v>
      </c>
      <c r="S49" s="79">
        <f t="shared" si="17"/>
        <v>280000716965</v>
      </c>
      <c r="T49"/>
      <c r="U49" s="196" t="str">
        <f>VLOOKUP(D49,'EH - LOAN'!$H$2:$S$1961,12,0)</f>
        <v>Y</v>
      </c>
      <c r="V49" s="196" t="str">
        <f>VLOOKUP(D49,'EH - LOAN'!$H$2:$T$1961,13,0)</f>
        <v>Y</v>
      </c>
      <c r="W49" s="197" t="str">
        <f>VLOOKUP(D49,'EH - LOAN'!$H$2:$AF$1961,25,0)</f>
        <v>EH.76</v>
      </c>
      <c r="X49" s="197" t="str">
        <f>VLOOKUP(D49,'EH - LOAN'!$H$2:$X$1961,17,0)</f>
        <v>Y</v>
      </c>
      <c r="Y49" s="190">
        <f>VLOOKUP(D49,'EH - LOAN'!$H$2:$AI$1961,27,0)</f>
        <v>0</v>
      </c>
      <c r="Z49" s="190">
        <f>VLOOKUP(D49,'EH - LOAN'!$H$2:$AI$1961,28,0)</f>
        <v>0</v>
      </c>
      <c r="AA49" s="190" t="str">
        <f>VLOOKUP(D49,'EH - LOAN'!$H$2:$AE$1961,24,0)</f>
        <v>Hard/Soft</v>
      </c>
      <c r="AB49" t="s">
        <v>1128</v>
      </c>
      <c r="AD49" s="4"/>
      <c r="AF49" s="4" t="s">
        <v>1208</v>
      </c>
      <c r="AI49" s="4"/>
    </row>
    <row r="50" spans="2:35">
      <c r="B50" s="64" t="s">
        <v>160</v>
      </c>
      <c r="C50" s="65"/>
      <c r="D50" s="66" t="s">
        <v>1209</v>
      </c>
      <c r="E50" s="66" t="s">
        <v>1210</v>
      </c>
      <c r="F50" s="69">
        <v>280000000000</v>
      </c>
      <c r="G50" s="69">
        <v>0</v>
      </c>
      <c r="H50" s="69">
        <v>0</v>
      </c>
      <c r="I50" s="69">
        <v>209900000</v>
      </c>
      <c r="J50" s="69">
        <v>29430554</v>
      </c>
      <c r="K50" s="90">
        <v>0</v>
      </c>
      <c r="L50" s="90">
        <v>0</v>
      </c>
      <c r="M50" s="69">
        <v>0</v>
      </c>
      <c r="N50" s="69">
        <v>0</v>
      </c>
      <c r="O50" s="69">
        <v>0</v>
      </c>
      <c r="P50" s="69">
        <v>0</v>
      </c>
      <c r="Q50" s="69">
        <v>0</v>
      </c>
      <c r="R50" s="69">
        <v>0</v>
      </c>
      <c r="S50" s="79">
        <f t="shared" si="17"/>
        <v>280239330554</v>
      </c>
      <c r="T50"/>
      <c r="U50" s="196" t="str">
        <f>VLOOKUP(D50,'EH - LOAN'!$H$2:$S$1961,12,0)</f>
        <v>Y</v>
      </c>
      <c r="V50" s="196" t="str">
        <f>VLOOKUP(D50,'EH - LOAN'!$H$2:$T$1961,13,0)</f>
        <v>Y</v>
      </c>
      <c r="W50" s="197" t="str">
        <f>VLOOKUP(D50,'EH - LOAN'!$H$2:$AF$1961,25,0)</f>
        <v>EH.22</v>
      </c>
      <c r="X50" s="197" t="str">
        <f>VLOOKUP(D50,'EH - LOAN'!$H$2:$X$1961,17,0)</f>
        <v>Y</v>
      </c>
      <c r="Y50" s="190">
        <f>VLOOKUP(D50,'EH - LOAN'!$H$2:$AI$1961,27,0)</f>
        <v>0</v>
      </c>
      <c r="Z50" s="190">
        <f>VLOOKUP(D50,'EH - LOAN'!$H$2:$AI$1961,28,0)</f>
        <v>0</v>
      </c>
      <c r="AA50" s="190" t="str">
        <f>VLOOKUP(D50,'EH - LOAN'!$H$2:$AE$1961,24,0)</f>
        <v>Hard/Soft</v>
      </c>
      <c r="AB50" t="s">
        <v>1128</v>
      </c>
      <c r="AD50" s="4"/>
      <c r="AF50" s="4" t="s">
        <v>1211</v>
      </c>
      <c r="AI50" s="4"/>
    </row>
    <row r="51" spans="2:35">
      <c r="B51" s="64" t="s">
        <v>160</v>
      </c>
      <c r="C51" s="65"/>
      <c r="D51" s="66" t="s">
        <v>1212</v>
      </c>
      <c r="E51" s="66" t="s">
        <v>1213</v>
      </c>
      <c r="F51" s="69">
        <v>280000000000</v>
      </c>
      <c r="G51" s="69">
        <v>0</v>
      </c>
      <c r="H51" s="69">
        <v>0</v>
      </c>
      <c r="I51" s="69">
        <v>16000000</v>
      </c>
      <c r="J51" s="69">
        <v>375500</v>
      </c>
      <c r="K51" s="90">
        <v>0</v>
      </c>
      <c r="L51" s="90">
        <v>0</v>
      </c>
      <c r="M51" s="69">
        <v>0</v>
      </c>
      <c r="N51" s="69">
        <v>0</v>
      </c>
      <c r="O51" s="69">
        <v>0</v>
      </c>
      <c r="P51" s="69">
        <v>0</v>
      </c>
      <c r="Q51" s="69">
        <v>0</v>
      </c>
      <c r="R51" s="69">
        <v>0</v>
      </c>
      <c r="S51" s="79">
        <f t="shared" si="17"/>
        <v>280016375500</v>
      </c>
      <c r="T51"/>
      <c r="U51" s="196" t="str">
        <f>VLOOKUP(D51,'EH - LOAN'!$H$2:$S$1961,12,0)</f>
        <v>Y</v>
      </c>
      <c r="V51" s="196" t="str">
        <f>VLOOKUP(D51,'EH - LOAN'!$H$2:$T$1961,13,0)</f>
        <v>Y</v>
      </c>
      <c r="W51" s="197" t="str">
        <f>VLOOKUP(D51,'EH - LOAN'!$H$2:$AF$1961,25,0)</f>
        <v>EH.82</v>
      </c>
      <c r="X51" s="197" t="str">
        <f>VLOOKUP(D51,'EH - LOAN'!$H$2:$X$1961,17,0)</f>
        <v>Y</v>
      </c>
      <c r="Y51" s="190">
        <f>VLOOKUP(D51,'EH - LOAN'!$H$2:$AI$1961,27,0)</f>
        <v>0</v>
      </c>
      <c r="Z51" s="190">
        <f>VLOOKUP(D51,'EH - LOAN'!$H$2:$AI$1961,28,0)</f>
        <v>0</v>
      </c>
      <c r="AA51" s="190" t="str">
        <f>VLOOKUP(D51,'EH - LOAN'!$H$2:$AE$1961,24,0)</f>
        <v>Hard/Soft</v>
      </c>
      <c r="AB51" t="s">
        <v>1128</v>
      </c>
      <c r="AD51" s="4"/>
      <c r="AI51" s="257"/>
    </row>
    <row r="52" spans="2:35">
      <c r="B52" s="64" t="s">
        <v>160</v>
      </c>
      <c r="C52" s="65"/>
      <c r="D52" s="66" t="s">
        <v>1167</v>
      </c>
      <c r="E52" s="66" t="s">
        <v>1214</v>
      </c>
      <c r="F52" s="69">
        <v>280000000000</v>
      </c>
      <c r="G52" s="69">
        <v>0</v>
      </c>
      <c r="H52" s="69">
        <v>0</v>
      </c>
      <c r="I52" s="69">
        <v>0</v>
      </c>
      <c r="J52" s="69">
        <v>1</v>
      </c>
      <c r="K52" s="90">
        <v>0</v>
      </c>
      <c r="L52" s="90">
        <v>0</v>
      </c>
      <c r="M52" s="69">
        <v>0</v>
      </c>
      <c r="N52" s="69">
        <v>0</v>
      </c>
      <c r="O52" s="69">
        <v>0</v>
      </c>
      <c r="P52" s="69">
        <v>0</v>
      </c>
      <c r="Q52" s="69">
        <v>0</v>
      </c>
      <c r="R52" s="69">
        <v>0</v>
      </c>
      <c r="S52" s="79">
        <f t="shared" si="17"/>
        <v>280000000001</v>
      </c>
      <c r="T52"/>
      <c r="U52" s="196" t="str">
        <f>VLOOKUP(D52,'EH - LOAN'!$H$2:$S$1961,12,0)</f>
        <v>Y</v>
      </c>
      <c r="V52" s="196" t="str">
        <f>VLOOKUP(D52,'EH - LOAN'!$H$2:$T$1961,13,0)</f>
        <v>Y</v>
      </c>
      <c r="W52" s="197" t="str">
        <f>VLOOKUP(D52,'EH - LOAN'!$H$2:$AF$1961,25,0)</f>
        <v>EH.112</v>
      </c>
      <c r="X52" s="197" t="str">
        <f>VLOOKUP(D52,'EH - LOAN'!$H$2:$X$1961,17,0)</f>
        <v>Y</v>
      </c>
      <c r="Y52" s="190">
        <f>VLOOKUP(D52,'EH - LOAN'!$H$2:$AI$1961,27,0)</f>
        <v>0</v>
      </c>
      <c r="Z52" s="190">
        <f>VLOOKUP(D52,'EH - LOAN'!$H$2:$AI$1961,28,0)</f>
        <v>0</v>
      </c>
      <c r="AA52" s="190" t="str">
        <f>VLOOKUP(D52,'EH - LOAN'!$H$2:$AE$1961,24,0)</f>
        <v>Hard/Soft</v>
      </c>
      <c r="AB52" t="s">
        <v>1128</v>
      </c>
      <c r="AD52" s="4"/>
      <c r="AI52" s="257"/>
    </row>
    <row r="53" spans="2:35">
      <c r="B53" s="64" t="s">
        <v>160</v>
      </c>
      <c r="C53" s="65"/>
      <c r="D53" s="66" t="s">
        <v>1215</v>
      </c>
      <c r="E53" s="66" t="s">
        <v>1216</v>
      </c>
      <c r="F53" s="69">
        <v>280000000000</v>
      </c>
      <c r="G53" s="69">
        <v>0</v>
      </c>
      <c r="H53" s="69">
        <v>0</v>
      </c>
      <c r="I53" s="69">
        <v>1100000000</v>
      </c>
      <c r="J53" s="69">
        <v>239647309</v>
      </c>
      <c r="K53" s="90">
        <v>0</v>
      </c>
      <c r="L53" s="90">
        <v>0</v>
      </c>
      <c r="M53" s="69">
        <v>0</v>
      </c>
      <c r="N53" s="69">
        <v>0</v>
      </c>
      <c r="O53" s="69">
        <v>0</v>
      </c>
      <c r="P53" s="69">
        <v>0</v>
      </c>
      <c r="Q53" s="69">
        <v>0</v>
      </c>
      <c r="R53" s="69">
        <v>0</v>
      </c>
      <c r="S53" s="79">
        <f t="shared" si="17"/>
        <v>281339647309</v>
      </c>
      <c r="T53"/>
      <c r="U53" s="196" t="str">
        <f>VLOOKUP(D53,'EH - LOAN'!$H$2:$S$1961,12,0)</f>
        <v>Y</v>
      </c>
      <c r="V53" s="196" t="s">
        <v>70</v>
      </c>
      <c r="W53" s="197" t="str">
        <f>VLOOKUP(D53,'EH - LOAN'!$H$2:$AF$1961,25,0)</f>
        <v>EH.27</v>
      </c>
      <c r="X53" s="197" t="str">
        <f>VLOOKUP(D53,'EH - LOAN'!$H$2:$X$1961,17,0)</f>
        <v>Y</v>
      </c>
      <c r="Y53" s="190">
        <f>VLOOKUP(D53,'EH - LOAN'!$H$2:$AI$1961,27,0)</f>
        <v>0</v>
      </c>
      <c r="Z53" s="190">
        <f>VLOOKUP(D53,'EH - LOAN'!$H$2:$AI$1961,28,0)</f>
        <v>0</v>
      </c>
      <c r="AA53" s="190" t="str">
        <f>VLOOKUP(D53,'EH - LOAN'!$H$2:$AE$1961,24,0)</f>
        <v>Hard/Soft</v>
      </c>
      <c r="AB53" t="s">
        <v>1128</v>
      </c>
      <c r="AD53" s="4"/>
      <c r="AI53" s="257"/>
    </row>
    <row r="54" spans="2:35">
      <c r="B54" s="64" t="s">
        <v>160</v>
      </c>
      <c r="C54" s="65"/>
      <c r="D54" s="66" t="s">
        <v>1173</v>
      </c>
      <c r="E54" s="66" t="s">
        <v>1217</v>
      </c>
      <c r="F54" s="69">
        <v>280000000000</v>
      </c>
      <c r="G54" s="69">
        <v>0</v>
      </c>
      <c r="H54" s="69">
        <v>0</v>
      </c>
      <c r="I54" s="69">
        <v>0</v>
      </c>
      <c r="J54" s="69">
        <v>547451</v>
      </c>
      <c r="K54" s="90">
        <v>0</v>
      </c>
      <c r="L54" s="90">
        <v>0</v>
      </c>
      <c r="M54" s="69">
        <v>0</v>
      </c>
      <c r="N54" s="69">
        <v>0</v>
      </c>
      <c r="O54" s="69">
        <v>0</v>
      </c>
      <c r="P54" s="69">
        <v>0</v>
      </c>
      <c r="Q54" s="69">
        <v>0</v>
      </c>
      <c r="R54" s="69">
        <v>0</v>
      </c>
      <c r="S54" s="79">
        <f t="shared" si="17"/>
        <v>280000547451</v>
      </c>
      <c r="T54"/>
      <c r="U54" s="196" t="str">
        <f>VLOOKUP(D54,'EH - LOAN'!$H$2:$S$1961,12,0)</f>
        <v>Y</v>
      </c>
      <c r="V54" s="196" t="str">
        <f>VLOOKUP(D54,'EH - LOAN'!$H$2:$T$1961,13,0)</f>
        <v>Y</v>
      </c>
      <c r="W54" s="197" t="str">
        <f>VLOOKUP(D54,'EH - LOAN'!$H$2:$AF$1961,25,0)</f>
        <v>EH.121</v>
      </c>
      <c r="X54" s="197" t="str">
        <f>VLOOKUP(D54,'EH - LOAN'!$H$2:$X$1961,17,0)</f>
        <v>Y</v>
      </c>
      <c r="Y54" s="190">
        <f>VLOOKUP(D54,'EH - LOAN'!$H$2:$AI$1961,27,0)</f>
        <v>0</v>
      </c>
      <c r="Z54" s="190">
        <f>VLOOKUP(D54,'EH - LOAN'!$H$2:$AI$1961,28,0)</f>
        <v>0</v>
      </c>
      <c r="AA54" s="190" t="str">
        <f>VLOOKUP(D54,'EH - LOAN'!$H$2:$AE$1961,24,0)</f>
        <v>Hard/Soft</v>
      </c>
      <c r="AB54" t="s">
        <v>1128</v>
      </c>
      <c r="AD54" s="4"/>
      <c r="AI54" s="257"/>
    </row>
    <row r="55" spans="2:35">
      <c r="B55" s="64" t="s">
        <v>160</v>
      </c>
      <c r="C55" s="65"/>
      <c r="D55" s="66" t="s">
        <v>1189</v>
      </c>
      <c r="E55" s="66" t="s">
        <v>1218</v>
      </c>
      <c r="F55" s="69">
        <v>280000000000</v>
      </c>
      <c r="G55" s="69">
        <v>0</v>
      </c>
      <c r="H55" s="69">
        <v>0</v>
      </c>
      <c r="I55" s="69">
        <v>0</v>
      </c>
      <c r="J55" s="69">
        <v>78637</v>
      </c>
      <c r="K55" s="90">
        <v>0</v>
      </c>
      <c r="L55" s="90">
        <v>0</v>
      </c>
      <c r="M55" s="69">
        <v>0</v>
      </c>
      <c r="N55" s="69">
        <v>0</v>
      </c>
      <c r="O55" s="69">
        <v>0</v>
      </c>
      <c r="P55" s="69">
        <v>0</v>
      </c>
      <c r="Q55" s="69">
        <v>0</v>
      </c>
      <c r="R55" s="69">
        <v>0</v>
      </c>
      <c r="S55" s="79">
        <f t="shared" si="17"/>
        <v>280000078637</v>
      </c>
      <c r="T55"/>
      <c r="U55" s="196" t="str">
        <f>VLOOKUP(D55,'EH - LOAN'!$H$2:$S$1961,12,0)</f>
        <v>Y</v>
      </c>
      <c r="V55" s="196" t="str">
        <f>VLOOKUP(D55,'EH - LOAN'!$H$2:$T$1961,13,0)</f>
        <v>Y</v>
      </c>
      <c r="W55" s="197" t="str">
        <f>VLOOKUP(D55,'EH - LOAN'!$H$2:$AF$1961,25,0)</f>
        <v>EH.92</v>
      </c>
      <c r="X55" s="197" t="str">
        <f>VLOOKUP(D55,'EH - LOAN'!$H$2:$X$1961,17,0)</f>
        <v>Y</v>
      </c>
      <c r="Y55" s="190">
        <f>VLOOKUP(D55,'EH - LOAN'!$H$2:$AI$1961,27,0)</f>
        <v>0</v>
      </c>
      <c r="Z55" s="190">
        <f>VLOOKUP(D55,'EH - LOAN'!$H$2:$AI$1961,28,0)</f>
        <v>0</v>
      </c>
      <c r="AA55" s="190" t="str">
        <f>VLOOKUP(D55,'EH - LOAN'!$H$2:$AE$1961,24,0)</f>
        <v>Hard/Soft</v>
      </c>
      <c r="AB55" t="s">
        <v>1128</v>
      </c>
      <c r="AD55" s="4"/>
      <c r="AI55" s="257"/>
    </row>
    <row r="56" spans="2:35">
      <c r="B56" s="64" t="s">
        <v>160</v>
      </c>
      <c r="C56" s="65"/>
      <c r="D56" s="66" t="s">
        <v>1164</v>
      </c>
      <c r="E56" s="66" t="s">
        <v>1219</v>
      </c>
      <c r="F56" s="69">
        <v>280000000000</v>
      </c>
      <c r="G56" s="69">
        <v>0</v>
      </c>
      <c r="H56" s="69">
        <v>0</v>
      </c>
      <c r="I56" s="69">
        <v>0</v>
      </c>
      <c r="J56" s="69">
        <v>1822272</v>
      </c>
      <c r="K56" s="90">
        <v>0</v>
      </c>
      <c r="L56" s="90">
        <v>0</v>
      </c>
      <c r="M56" s="69">
        <v>0</v>
      </c>
      <c r="N56" s="69">
        <v>0</v>
      </c>
      <c r="O56" s="69">
        <v>0</v>
      </c>
      <c r="P56" s="69">
        <v>0</v>
      </c>
      <c r="Q56" s="69">
        <v>0</v>
      </c>
      <c r="R56" s="69">
        <v>0</v>
      </c>
      <c r="S56" s="79">
        <f t="shared" si="17"/>
        <v>280001822272</v>
      </c>
      <c r="T56"/>
      <c r="U56" s="196" t="str">
        <f>VLOOKUP(D56,'EH - LOAN'!$H$2:$S$1961,12,0)</f>
        <v>Y</v>
      </c>
      <c r="V56" s="196" t="str">
        <f>VLOOKUP(D56,'EH - LOAN'!$H$2:$T$1961,13,0)</f>
        <v>Y</v>
      </c>
      <c r="W56" s="197" t="str">
        <f>VLOOKUP(D56,'EH - LOAN'!$H$2:$AF$1961,25,0)</f>
        <v>EH.120</v>
      </c>
      <c r="X56" s="197" t="str">
        <f>VLOOKUP(D56,'EH - LOAN'!$H$2:$X$1961,17,0)</f>
        <v>Y</v>
      </c>
      <c r="Y56" s="190">
        <f>VLOOKUP(D56,'EH - LOAN'!$H$2:$AI$1961,27,0)</f>
        <v>0</v>
      </c>
      <c r="Z56" s="190">
        <f>VLOOKUP(D56,'EH - LOAN'!$H$2:$AI$1961,28,0)</f>
        <v>0</v>
      </c>
      <c r="AA56" s="190" t="str">
        <f>VLOOKUP(D56,'EH - LOAN'!$H$2:$AE$1961,24,0)</f>
        <v>Hard/Soft</v>
      </c>
      <c r="AB56" t="s">
        <v>1128</v>
      </c>
      <c r="AD56" s="4"/>
      <c r="AI56" s="257"/>
    </row>
    <row r="57" spans="2:35">
      <c r="B57" s="64" t="s">
        <v>160</v>
      </c>
      <c r="C57" s="65"/>
      <c r="D57" s="66" t="s">
        <v>1220</v>
      </c>
      <c r="E57" s="66" t="s">
        <v>1221</v>
      </c>
      <c r="F57" s="69">
        <v>280000000000</v>
      </c>
      <c r="G57" s="69">
        <v>0</v>
      </c>
      <c r="H57" s="69">
        <v>0</v>
      </c>
      <c r="I57" s="69">
        <v>0</v>
      </c>
      <c r="J57" s="69">
        <v>0</v>
      </c>
      <c r="K57" s="90">
        <v>0</v>
      </c>
      <c r="L57" s="90">
        <v>0</v>
      </c>
      <c r="M57" s="69">
        <v>0</v>
      </c>
      <c r="N57" s="69">
        <v>0</v>
      </c>
      <c r="O57" s="69">
        <v>0</v>
      </c>
      <c r="P57" s="69">
        <v>0</v>
      </c>
      <c r="Q57" s="69">
        <v>0</v>
      </c>
      <c r="R57" s="69">
        <v>0</v>
      </c>
      <c r="S57" s="79">
        <f t="shared" si="17"/>
        <v>280000000000</v>
      </c>
      <c r="T57"/>
      <c r="U57" s="196" t="str">
        <f>VLOOKUP(D57,'EH - LOAN'!$H$2:$S$1961,12,0)</f>
        <v>Y</v>
      </c>
      <c r="V57" s="196" t="str">
        <f>VLOOKUP(D57,'EH - LOAN'!$H$2:$T$1961,13,0)</f>
        <v>Y</v>
      </c>
      <c r="W57" s="197" t="str">
        <f>VLOOKUP(D57,'EH - LOAN'!$H$2:$AF$1961,25,0)</f>
        <v>EH.51</v>
      </c>
      <c r="X57" s="197" t="str">
        <f>VLOOKUP(D57,'EH - LOAN'!$H$2:$X$1961,17,0)</f>
        <v>Y</v>
      </c>
      <c r="Y57" s="190">
        <f>VLOOKUP(D57,'EH - LOAN'!$H$2:$AI$1961,27,0)</f>
        <v>0</v>
      </c>
      <c r="Z57" s="190">
        <f>VLOOKUP(D57,'EH - LOAN'!$H$2:$AI$1961,28,0)</f>
        <v>0</v>
      </c>
      <c r="AA57" s="190" t="str">
        <f>VLOOKUP(D57,'EH - LOAN'!$H$2:$AE$1961,24,0)</f>
        <v>Hard/Soft</v>
      </c>
      <c r="AB57" t="s">
        <v>1128</v>
      </c>
      <c r="AD57" s="4"/>
      <c r="AI57" s="257"/>
    </row>
    <row r="58" spans="2:35">
      <c r="B58" s="64" t="s">
        <v>160</v>
      </c>
      <c r="C58" s="65"/>
      <c r="D58" s="66" t="s">
        <v>1205</v>
      </c>
      <c r="E58" s="66" t="s">
        <v>1222</v>
      </c>
      <c r="F58" s="69">
        <v>279200000000</v>
      </c>
      <c r="G58" s="69">
        <v>0</v>
      </c>
      <c r="H58" s="69">
        <v>0</v>
      </c>
      <c r="I58" s="69">
        <v>0</v>
      </c>
      <c r="J58" s="69">
        <v>11781378</v>
      </c>
      <c r="K58" s="90">
        <v>0</v>
      </c>
      <c r="L58" s="90">
        <v>0</v>
      </c>
      <c r="M58" s="69">
        <v>0</v>
      </c>
      <c r="N58" s="69">
        <v>0</v>
      </c>
      <c r="O58" s="69">
        <v>0</v>
      </c>
      <c r="P58" s="69">
        <v>0</v>
      </c>
      <c r="Q58" s="69">
        <v>0</v>
      </c>
      <c r="R58" s="69">
        <v>0</v>
      </c>
      <c r="S58" s="79">
        <f t="shared" si="17"/>
        <v>279211781378</v>
      </c>
      <c r="T58"/>
      <c r="U58" s="196" t="str">
        <f>VLOOKUP(D58,'EH - LOAN'!$H$2:$S$1961,12,0)</f>
        <v>Y</v>
      </c>
      <c r="V58" s="196" t="str">
        <f>VLOOKUP(D58,'EH - LOAN'!$H$2:$T$1961,13,0)</f>
        <v>Y</v>
      </c>
      <c r="W58" s="197" t="str">
        <f>VLOOKUP(D58,'EH - LOAN'!$H$2:$AF$1961,25,0)</f>
        <v>EH.115</v>
      </c>
      <c r="X58" s="197" t="str">
        <f>VLOOKUP(D58,'EH - LOAN'!$H$2:$X$1961,17,0)</f>
        <v>Y</v>
      </c>
      <c r="Y58" s="190">
        <f>VLOOKUP(D58,'EH - LOAN'!$H$2:$AI$1961,27,0)</f>
        <v>0</v>
      </c>
      <c r="Z58" s="190">
        <f>VLOOKUP(D58,'EH - LOAN'!$H$2:$AI$1961,28,0)</f>
        <v>0</v>
      </c>
      <c r="AA58" s="190" t="str">
        <f>VLOOKUP(D58,'EH - LOAN'!$H$2:$AE$1961,24,0)</f>
        <v>Hard/Soft</v>
      </c>
      <c r="AB58" t="s">
        <v>1128</v>
      </c>
      <c r="AD58" s="4"/>
      <c r="AI58" s="257"/>
    </row>
    <row r="59" spans="2:35">
      <c r="B59" s="64" t="s">
        <v>160</v>
      </c>
      <c r="C59" s="65"/>
      <c r="D59" s="66" t="s">
        <v>1223</v>
      </c>
      <c r="E59" s="66" t="s">
        <v>1224</v>
      </c>
      <c r="F59" s="69">
        <v>270000000000</v>
      </c>
      <c r="G59" s="69">
        <v>0</v>
      </c>
      <c r="H59" s="69">
        <v>0</v>
      </c>
      <c r="I59" s="69">
        <v>0</v>
      </c>
      <c r="J59" s="69">
        <v>3712478</v>
      </c>
      <c r="K59" s="90">
        <v>0</v>
      </c>
      <c r="L59" s="90">
        <v>0</v>
      </c>
      <c r="M59" s="69">
        <v>0</v>
      </c>
      <c r="N59" s="69">
        <v>0</v>
      </c>
      <c r="O59" s="69">
        <v>0</v>
      </c>
      <c r="P59" s="69">
        <v>0</v>
      </c>
      <c r="Q59" s="69">
        <v>0</v>
      </c>
      <c r="R59" s="69">
        <v>0</v>
      </c>
      <c r="S59" s="79">
        <f t="shared" si="17"/>
        <v>270003712478</v>
      </c>
      <c r="T59"/>
      <c r="U59" s="196" t="str">
        <f>VLOOKUP(D59,'EH - LOAN'!$H$2:$S$1961,12,0)</f>
        <v>Y</v>
      </c>
      <c r="V59" s="196" t="str">
        <f>VLOOKUP(D59,'EH - LOAN'!$H$2:$T$1961,13,0)</f>
        <v>Y</v>
      </c>
      <c r="W59" s="197" t="str">
        <f>VLOOKUP(D59,'EH - LOAN'!$H$2:$AF$1961,25,0)</f>
        <v>EH.29</v>
      </c>
      <c r="X59" s="197" t="str">
        <f>VLOOKUP(D59,'EH - LOAN'!$H$2:$X$1961,17,0)</f>
        <v>Y</v>
      </c>
      <c r="Y59" s="190">
        <f>VLOOKUP(D59,'EH - LOAN'!$H$2:$AI$1961,27,0)</f>
        <v>0</v>
      </c>
      <c r="Z59" s="190">
        <f>VLOOKUP(D59,'EH - LOAN'!$H$2:$AI$1961,28,0)</f>
        <v>0</v>
      </c>
      <c r="AA59" s="190" t="str">
        <f>VLOOKUP(D59,'EH - LOAN'!$H$2:$AE$1961,24,0)</f>
        <v>Hard/Soft</v>
      </c>
      <c r="AB59" t="s">
        <v>1128</v>
      </c>
      <c r="AD59" s="4"/>
      <c r="AI59" s="257"/>
    </row>
    <row r="60" spans="2:35">
      <c r="B60" s="64" t="s">
        <v>160</v>
      </c>
      <c r="C60" s="65"/>
      <c r="D60" s="66" t="s">
        <v>1225</v>
      </c>
      <c r="E60" s="66" t="s">
        <v>1226</v>
      </c>
      <c r="F60" s="69">
        <v>270000000000</v>
      </c>
      <c r="G60" s="69">
        <v>0</v>
      </c>
      <c r="H60" s="69">
        <v>0</v>
      </c>
      <c r="I60" s="69">
        <v>0</v>
      </c>
      <c r="J60" s="69">
        <v>240538</v>
      </c>
      <c r="K60" s="90">
        <v>0</v>
      </c>
      <c r="L60" s="90">
        <v>0</v>
      </c>
      <c r="M60" s="69">
        <v>0</v>
      </c>
      <c r="N60" s="69">
        <v>0</v>
      </c>
      <c r="O60" s="69">
        <v>0</v>
      </c>
      <c r="P60" s="69">
        <v>0</v>
      </c>
      <c r="Q60" s="69">
        <v>0</v>
      </c>
      <c r="R60" s="69">
        <v>0</v>
      </c>
      <c r="S60" s="79">
        <f t="shared" si="17"/>
        <v>270000240538</v>
      </c>
      <c r="T60"/>
      <c r="U60" s="196" t="str">
        <f>VLOOKUP(D60,'EH - LOAN'!$H$2:$S$1961,12,0)</f>
        <v>Y</v>
      </c>
      <c r="V60" s="196" t="str">
        <f>VLOOKUP(D60,'EH - LOAN'!$H$2:$T$1961,13,0)</f>
        <v>Y</v>
      </c>
      <c r="W60" s="197" t="str">
        <f>VLOOKUP(D60,'EH - LOAN'!$H$2:$AF$1961,25,0)</f>
        <v>EH.83</v>
      </c>
      <c r="X60" s="197" t="str">
        <f>VLOOKUP(D60,'EH - LOAN'!$H$2:$X$1961,17,0)</f>
        <v>Y</v>
      </c>
      <c r="Y60" s="190">
        <f>VLOOKUP(D60,'EH - LOAN'!$H$2:$AI$1961,27,0)</f>
        <v>0</v>
      </c>
      <c r="Z60" s="190">
        <f>VLOOKUP(D60,'EH - LOAN'!$H$2:$AI$1961,28,0)</f>
        <v>0</v>
      </c>
      <c r="AA60" s="190" t="str">
        <f>VLOOKUP(D60,'EH - LOAN'!$H$2:$AE$1961,24,0)</f>
        <v>Hard/Soft</v>
      </c>
      <c r="AB60" t="s">
        <v>1128</v>
      </c>
      <c r="AD60" s="4"/>
      <c r="AI60" s="257"/>
    </row>
    <row r="61" spans="2:35">
      <c r="B61" s="64" t="s">
        <v>160</v>
      </c>
      <c r="C61" s="65"/>
      <c r="D61" s="66" t="s">
        <v>1179</v>
      </c>
      <c r="E61" s="66" t="s">
        <v>1227</v>
      </c>
      <c r="F61" s="69">
        <v>270000000000</v>
      </c>
      <c r="G61" s="69">
        <v>0</v>
      </c>
      <c r="H61" s="69">
        <v>0</v>
      </c>
      <c r="I61" s="69">
        <v>0</v>
      </c>
      <c r="J61" s="69">
        <v>0</v>
      </c>
      <c r="K61" s="90">
        <v>0</v>
      </c>
      <c r="L61" s="90">
        <v>0</v>
      </c>
      <c r="M61" s="69">
        <v>0</v>
      </c>
      <c r="N61" s="69">
        <v>0</v>
      </c>
      <c r="O61" s="69">
        <v>0</v>
      </c>
      <c r="P61" s="69">
        <v>0</v>
      </c>
      <c r="Q61" s="69">
        <v>0</v>
      </c>
      <c r="R61" s="69">
        <v>0</v>
      </c>
      <c r="S61" s="79">
        <f t="shared" si="17"/>
        <v>270000000000</v>
      </c>
      <c r="T61"/>
      <c r="U61" s="196" t="str">
        <f>VLOOKUP(D61,'EH - LOAN'!$H$2:$S$1961,12,0)</f>
        <v>Y</v>
      </c>
      <c r="V61" s="196" t="str">
        <f>VLOOKUP(D61,'EH - LOAN'!$H$2:$T$1961,13,0)</f>
        <v>Y</v>
      </c>
      <c r="W61" s="197" t="str">
        <f>VLOOKUP(D61,'EH - LOAN'!$H$2:$AF$1961,25,0)</f>
        <v>EH.110</v>
      </c>
      <c r="X61" s="197" t="str">
        <f>VLOOKUP(D61,'EH - LOAN'!$H$2:$X$1961,17,0)</f>
        <v>Y</v>
      </c>
      <c r="Y61" s="190">
        <f>VLOOKUP(D61,'EH - LOAN'!$H$2:$AI$1961,27,0)</f>
        <v>0</v>
      </c>
      <c r="Z61" s="190">
        <f>VLOOKUP(D61,'EH - LOAN'!$H$2:$AI$1961,28,0)</f>
        <v>0</v>
      </c>
      <c r="AA61" s="190" t="str">
        <f>VLOOKUP(D61,'EH - LOAN'!$H$2:$AE$1961,24,0)</f>
        <v>Hard/Soft</v>
      </c>
      <c r="AB61" t="s">
        <v>1128</v>
      </c>
      <c r="AD61" s="4"/>
      <c r="AI61" s="257"/>
    </row>
    <row r="62" spans="2:35">
      <c r="B62" s="64" t="s">
        <v>160</v>
      </c>
      <c r="C62" s="65"/>
      <c r="D62" s="66" t="s">
        <v>1228</v>
      </c>
      <c r="E62" s="66" t="s">
        <v>1229</v>
      </c>
      <c r="F62" s="69">
        <v>270000000000</v>
      </c>
      <c r="G62" s="69">
        <v>0</v>
      </c>
      <c r="H62" s="69">
        <v>0</v>
      </c>
      <c r="I62" s="69">
        <v>0</v>
      </c>
      <c r="J62" s="69">
        <v>0</v>
      </c>
      <c r="K62" s="90">
        <v>0</v>
      </c>
      <c r="L62" s="90">
        <v>0</v>
      </c>
      <c r="M62" s="69">
        <v>0</v>
      </c>
      <c r="N62" s="69">
        <v>0</v>
      </c>
      <c r="O62" s="69">
        <v>0</v>
      </c>
      <c r="P62" s="69">
        <v>0</v>
      </c>
      <c r="Q62" s="69">
        <v>0</v>
      </c>
      <c r="R62" s="69">
        <v>0</v>
      </c>
      <c r="S62" s="79">
        <f t="shared" si="17"/>
        <v>270000000000</v>
      </c>
      <c r="T62"/>
      <c r="U62" s="196" t="str">
        <f>VLOOKUP(D62,'EH - LOAN'!$H$2:$S$1961,12,0)</f>
        <v>Y</v>
      </c>
      <c r="V62" s="196" t="str">
        <f>VLOOKUP(D62,'EH - LOAN'!$H$2:$T$1961,13,0)</f>
        <v>Y</v>
      </c>
      <c r="W62" s="197" t="str">
        <f>VLOOKUP(D62,'EH - LOAN'!$H$2:$AF$1961,25,0)</f>
        <v>EH.49</v>
      </c>
      <c r="X62" s="197" t="str">
        <f>VLOOKUP(D62,'EH - LOAN'!$H$2:$X$1961,17,0)</f>
        <v>Y</v>
      </c>
      <c r="Y62" s="190">
        <f>VLOOKUP(D62,'EH - LOAN'!$H$2:$AI$1961,27,0)</f>
        <v>0</v>
      </c>
      <c r="Z62" s="190">
        <f>VLOOKUP(D62,'EH - LOAN'!$H$2:$AI$1961,28,0)</f>
        <v>0</v>
      </c>
      <c r="AA62" s="190" t="str">
        <f>VLOOKUP(D62,'EH - LOAN'!$H$2:$AE$1961,24,0)</f>
        <v>Hard/Soft</v>
      </c>
      <c r="AB62" t="s">
        <v>1128</v>
      </c>
      <c r="AD62" s="4"/>
      <c r="AI62" s="257"/>
    </row>
    <row r="63" spans="2:35">
      <c r="B63" s="64" t="s">
        <v>160</v>
      </c>
      <c r="C63" s="65"/>
      <c r="D63" s="66" t="s">
        <v>1230</v>
      </c>
      <c r="E63" s="66" t="s">
        <v>1231</v>
      </c>
      <c r="F63" s="69">
        <v>270000000000</v>
      </c>
      <c r="G63" s="69">
        <v>0</v>
      </c>
      <c r="H63" s="69">
        <v>0</v>
      </c>
      <c r="I63" s="69">
        <v>0</v>
      </c>
      <c r="J63" s="69">
        <v>56023</v>
      </c>
      <c r="K63" s="90">
        <v>0</v>
      </c>
      <c r="L63" s="90">
        <v>0</v>
      </c>
      <c r="M63" s="69">
        <v>0</v>
      </c>
      <c r="N63" s="69">
        <v>0</v>
      </c>
      <c r="O63" s="69">
        <v>0</v>
      </c>
      <c r="P63" s="69">
        <v>0</v>
      </c>
      <c r="Q63" s="69">
        <v>0</v>
      </c>
      <c r="R63" s="69">
        <v>0</v>
      </c>
      <c r="S63" s="79">
        <f t="shared" si="17"/>
        <v>270000056023</v>
      </c>
      <c r="T63"/>
      <c r="U63" s="196" t="str">
        <f>VLOOKUP(D63,'EH - LOAN'!$H$2:$S$1961,12,0)</f>
        <v>Y</v>
      </c>
      <c r="V63" s="196" t="str">
        <f>VLOOKUP(D63,'EH - LOAN'!$H$2:$T$1961,13,0)</f>
        <v>Y</v>
      </c>
      <c r="W63" s="197" t="str">
        <f>VLOOKUP(D63,'EH - LOAN'!$H$2:$AF$1961,25,0)</f>
        <v>EH.24</v>
      </c>
      <c r="X63" s="197" t="str">
        <f>VLOOKUP(D63,'EH - LOAN'!$H$2:$X$1961,17,0)</f>
        <v>Y</v>
      </c>
      <c r="Y63" s="190">
        <f>VLOOKUP(D63,'EH - LOAN'!$H$2:$AI$1961,27,0)</f>
        <v>0</v>
      </c>
      <c r="Z63" s="190">
        <f>VLOOKUP(D63,'EH - LOAN'!$H$2:$AI$1961,28,0)</f>
        <v>0</v>
      </c>
      <c r="AA63" s="190" t="str">
        <f>VLOOKUP(D63,'EH - LOAN'!$H$2:$AE$1961,24,0)</f>
        <v>Hard/Soft</v>
      </c>
      <c r="AB63" t="s">
        <v>1128</v>
      </c>
      <c r="AD63" s="4"/>
      <c r="AI63" s="257"/>
    </row>
    <row r="64" spans="2:35">
      <c r="B64" s="64" t="s">
        <v>160</v>
      </c>
      <c r="C64" s="65"/>
      <c r="D64" s="66" t="s">
        <v>1232</v>
      </c>
      <c r="E64" s="66" t="s">
        <v>1233</v>
      </c>
      <c r="F64" s="69">
        <v>250000000000</v>
      </c>
      <c r="G64" s="69">
        <v>0</v>
      </c>
      <c r="H64" s="69">
        <v>0</v>
      </c>
      <c r="I64" s="69">
        <v>0</v>
      </c>
      <c r="J64" s="69">
        <v>1074949</v>
      </c>
      <c r="K64" s="90">
        <v>0</v>
      </c>
      <c r="L64" s="90">
        <v>0</v>
      </c>
      <c r="M64" s="69">
        <v>0</v>
      </c>
      <c r="N64" s="69">
        <v>0</v>
      </c>
      <c r="O64" s="69">
        <v>0</v>
      </c>
      <c r="P64" s="69">
        <v>0</v>
      </c>
      <c r="Q64" s="69">
        <v>0</v>
      </c>
      <c r="R64" s="69">
        <v>0</v>
      </c>
      <c r="S64" s="79">
        <f t="shared" si="17"/>
        <v>250001074949</v>
      </c>
      <c r="T64"/>
      <c r="U64" s="196" t="str">
        <f>VLOOKUP(D64,'EH - LOAN'!$H$2:$S$1961,12,0)</f>
        <v>Y</v>
      </c>
      <c r="V64" s="196" t="str">
        <f>VLOOKUP(D64,'EH - LOAN'!$H$2:$T$1961,13,0)</f>
        <v>Y</v>
      </c>
      <c r="W64" s="197">
        <f>VLOOKUP(D64,'EH - LOAN'!$H$2:$AF$1961,25,0)</f>
        <v>0</v>
      </c>
      <c r="X64" s="197">
        <f>VLOOKUP(D64,'EH - LOAN'!$H$2:$X$1961,17,0)</f>
        <v>0</v>
      </c>
      <c r="Y64" s="190" t="str">
        <f>VLOOKUP(D64,'EH - LOAN'!$H$2:$AI$1961,27,0)</f>
        <v>Y</v>
      </c>
      <c r="Z64" s="190">
        <f>VLOOKUP(D64,'EH - LOAN'!$H$2:$AI$1961,28,0)</f>
        <v>0</v>
      </c>
      <c r="AA64" s="190">
        <f>VLOOKUP(D64,'EH - LOAN'!$H$2:$AE$1961,24,0)</f>
        <v>0</v>
      </c>
      <c r="AB64" t="s">
        <v>1234</v>
      </c>
      <c r="AD64" s="4"/>
      <c r="AI64" s="257"/>
    </row>
    <row r="65" spans="2:35">
      <c r="B65" s="64" t="s">
        <v>160</v>
      </c>
      <c r="C65" s="65"/>
      <c r="D65" s="66" t="s">
        <v>1235</v>
      </c>
      <c r="E65" s="66" t="s">
        <v>1236</v>
      </c>
      <c r="F65" s="69">
        <v>250000000000</v>
      </c>
      <c r="G65" s="69">
        <v>0</v>
      </c>
      <c r="H65" s="69">
        <v>0</v>
      </c>
      <c r="I65" s="69">
        <v>0</v>
      </c>
      <c r="J65" s="69">
        <v>0</v>
      </c>
      <c r="K65" s="90">
        <v>0</v>
      </c>
      <c r="L65" s="90">
        <v>0</v>
      </c>
      <c r="M65" s="69">
        <v>0</v>
      </c>
      <c r="N65" s="69">
        <v>0</v>
      </c>
      <c r="O65" s="69">
        <v>0</v>
      </c>
      <c r="P65" s="69">
        <v>0</v>
      </c>
      <c r="Q65" s="69">
        <v>0</v>
      </c>
      <c r="R65" s="69">
        <v>0</v>
      </c>
      <c r="S65" s="79">
        <f t="shared" si="17"/>
        <v>250000000000</v>
      </c>
      <c r="T65"/>
      <c r="U65" s="196" t="str">
        <f>VLOOKUP(D65,'EH - LOAN'!$H$2:$S$1961,12,0)</f>
        <v>Y</v>
      </c>
      <c r="V65" s="196" t="str">
        <f>VLOOKUP(D65,'EH - LOAN'!$H$2:$T$1961,13,0)</f>
        <v>Y</v>
      </c>
      <c r="W65" s="197" t="str">
        <f>VLOOKUP(D65,'EH - LOAN'!$H$2:$AF$1961,25,0)</f>
        <v>EH.52</v>
      </c>
      <c r="X65" s="197" t="str">
        <f>VLOOKUP(D65,'EH - LOAN'!$H$2:$X$1961,17,0)</f>
        <v>Y</v>
      </c>
      <c r="Y65" s="190">
        <f>VLOOKUP(D65,'EH - LOAN'!$H$2:$AI$1961,27,0)</f>
        <v>0</v>
      </c>
      <c r="Z65" s="190">
        <f>VLOOKUP(D65,'EH - LOAN'!$H$2:$AI$1961,28,0)</f>
        <v>0</v>
      </c>
      <c r="AA65" s="190" t="str">
        <f>VLOOKUP(D65,'EH - LOAN'!$H$2:$AE$1961,24,0)</f>
        <v>Hard/Soft</v>
      </c>
      <c r="AB65" t="s">
        <v>1128</v>
      </c>
      <c r="AD65" s="4"/>
      <c r="AI65" s="257"/>
    </row>
    <row r="66" spans="2:35">
      <c r="B66" s="64" t="s">
        <v>160</v>
      </c>
      <c r="C66" s="65"/>
      <c r="D66" s="66" t="s">
        <v>1237</v>
      </c>
      <c r="E66" s="66" t="s">
        <v>1238</v>
      </c>
      <c r="F66" s="69">
        <v>240000000000</v>
      </c>
      <c r="G66" s="69">
        <v>0</v>
      </c>
      <c r="H66" s="69">
        <v>0</v>
      </c>
      <c r="I66" s="69">
        <v>0</v>
      </c>
      <c r="J66" s="69">
        <v>0</v>
      </c>
      <c r="K66" s="90">
        <v>0</v>
      </c>
      <c r="L66" s="90">
        <v>0</v>
      </c>
      <c r="M66" s="69">
        <v>0</v>
      </c>
      <c r="N66" s="69">
        <v>0</v>
      </c>
      <c r="O66" s="69">
        <v>0</v>
      </c>
      <c r="P66" s="69">
        <v>0</v>
      </c>
      <c r="Q66" s="69">
        <v>0</v>
      </c>
      <c r="R66" s="69">
        <v>0</v>
      </c>
      <c r="S66" s="79">
        <f t="shared" si="17"/>
        <v>240000000000</v>
      </c>
      <c r="T66"/>
      <c r="U66" s="196" t="str">
        <f>VLOOKUP(D66,'EH - LOAN'!$H$2:$S$1961,12,0)</f>
        <v>Y</v>
      </c>
      <c r="V66" s="196" t="str">
        <f>VLOOKUP(D66,'EH - LOAN'!$H$2:$T$1961,13,0)</f>
        <v>Y</v>
      </c>
      <c r="W66" s="197" t="str">
        <f>VLOOKUP(D66,'EH - LOAN'!$H$2:$AF$1961,25,0)</f>
        <v>EH.43</v>
      </c>
      <c r="X66" s="197" t="str">
        <f>VLOOKUP(D66,'EH - LOAN'!$H$2:$X$1961,17,0)</f>
        <v>Y</v>
      </c>
      <c r="Y66" s="190">
        <f>VLOOKUP(D66,'EH - LOAN'!$H$2:$AI$1961,27,0)</f>
        <v>0</v>
      </c>
      <c r="Z66" s="190">
        <f>VLOOKUP(D66,'EH - LOAN'!$H$2:$AI$1961,28,0)</f>
        <v>0</v>
      </c>
      <c r="AA66" s="190" t="str">
        <f>VLOOKUP(D66,'EH - LOAN'!$H$2:$AE$1961,24,0)</f>
        <v>Hard/Soft</v>
      </c>
      <c r="AB66" t="s">
        <v>1128</v>
      </c>
      <c r="AD66" s="4"/>
      <c r="AI66" s="257"/>
    </row>
    <row r="67" spans="2:35">
      <c r="B67" s="64" t="s">
        <v>160</v>
      </c>
      <c r="C67" s="65"/>
      <c r="D67" s="66" t="s">
        <v>1192</v>
      </c>
      <c r="E67" s="66" t="s">
        <v>1239</v>
      </c>
      <c r="F67" s="69">
        <v>230000000000</v>
      </c>
      <c r="G67" s="69">
        <v>0</v>
      </c>
      <c r="H67" s="69">
        <v>0</v>
      </c>
      <c r="I67" s="69">
        <v>0</v>
      </c>
      <c r="J67" s="69">
        <v>16572411</v>
      </c>
      <c r="K67" s="90">
        <v>0</v>
      </c>
      <c r="L67" s="90">
        <v>0</v>
      </c>
      <c r="M67" s="69">
        <v>0</v>
      </c>
      <c r="N67" s="69">
        <v>0</v>
      </c>
      <c r="O67" s="69">
        <v>0</v>
      </c>
      <c r="P67" s="69">
        <v>0</v>
      </c>
      <c r="Q67" s="69">
        <v>0</v>
      </c>
      <c r="R67" s="69">
        <v>0</v>
      </c>
      <c r="S67" s="79">
        <f t="shared" si="17"/>
        <v>230016572411</v>
      </c>
      <c r="T67"/>
      <c r="U67" s="196" t="str">
        <f>VLOOKUP(D67,'EH - LOAN'!$H$2:$S$1961,12,0)</f>
        <v>Y</v>
      </c>
      <c r="V67" s="196" t="s">
        <v>70</v>
      </c>
      <c r="W67" s="197" t="str">
        <f>VLOOKUP(D67,'EH - LOAN'!$H$2:$AF$1961,25,0)</f>
        <v>EH.100</v>
      </c>
      <c r="X67" s="197" t="str">
        <f>VLOOKUP(D67,'EH - LOAN'!$H$2:$X$1961,17,0)</f>
        <v>Y</v>
      </c>
      <c r="Y67" s="190">
        <f>VLOOKUP(D67,'EH - LOAN'!$H$2:$AI$1961,27,0)</f>
        <v>0</v>
      </c>
      <c r="Z67" s="190">
        <f>VLOOKUP(D67,'EH - LOAN'!$H$2:$AI$1961,28,0)</f>
        <v>0</v>
      </c>
      <c r="AA67" s="190" t="str">
        <f>VLOOKUP(D67,'EH - LOAN'!$H$2:$AE$1961,24,0)</f>
        <v>Hard/Soft</v>
      </c>
      <c r="AB67" t="s">
        <v>1128</v>
      </c>
      <c r="AD67" s="4"/>
      <c r="AI67" s="257"/>
    </row>
    <row r="68" spans="2:35">
      <c r="B68" s="64" t="s">
        <v>160</v>
      </c>
      <c r="C68" s="65"/>
      <c r="D68" s="66" t="s">
        <v>1240</v>
      </c>
      <c r="E68" s="66" t="s">
        <v>1241</v>
      </c>
      <c r="F68" s="69">
        <v>230000000000</v>
      </c>
      <c r="G68" s="69">
        <v>0</v>
      </c>
      <c r="H68" s="69">
        <v>0</v>
      </c>
      <c r="I68" s="69">
        <v>0</v>
      </c>
      <c r="J68" s="69">
        <v>0</v>
      </c>
      <c r="K68" s="90">
        <v>0</v>
      </c>
      <c r="L68" s="90">
        <v>0</v>
      </c>
      <c r="M68" s="69">
        <v>0</v>
      </c>
      <c r="N68" s="69">
        <v>0</v>
      </c>
      <c r="O68" s="69">
        <v>0</v>
      </c>
      <c r="P68" s="69">
        <v>0</v>
      </c>
      <c r="Q68" s="69">
        <v>0</v>
      </c>
      <c r="R68" s="69">
        <v>0</v>
      </c>
      <c r="S68" s="79">
        <f t="shared" si="17"/>
        <v>230000000000</v>
      </c>
      <c r="T68"/>
      <c r="U68" s="196" t="str">
        <f>VLOOKUP(D68,'EH - LOAN'!$H$2:$S$1961,12,0)</f>
        <v>Y</v>
      </c>
      <c r="V68" s="196" t="str">
        <f>VLOOKUP(D68,'EH - LOAN'!$H$2:$T$1961,13,0)</f>
        <v>Y</v>
      </c>
      <c r="W68" s="197" t="str">
        <f>VLOOKUP(D68,'EH - LOAN'!$H$2:$AF$1961,25,0)</f>
        <v>EH.50</v>
      </c>
      <c r="X68" s="197" t="str">
        <f>VLOOKUP(D68,'EH - LOAN'!$H$2:$X$1961,17,0)</f>
        <v>Y</v>
      </c>
      <c r="Y68" s="190">
        <f>VLOOKUP(D68,'EH - LOAN'!$H$2:$AI$1961,27,0)</f>
        <v>0</v>
      </c>
      <c r="Z68" s="190">
        <f>VLOOKUP(D68,'EH - LOAN'!$H$2:$AI$1961,28,0)</f>
        <v>0</v>
      </c>
      <c r="AA68" s="190" t="str">
        <f>VLOOKUP(D68,'EH - LOAN'!$H$2:$AE$1961,24,0)</f>
        <v>Hard/Soft</v>
      </c>
      <c r="AB68" t="s">
        <v>1128</v>
      </c>
      <c r="AD68" s="4"/>
      <c r="AI68" s="257"/>
    </row>
    <row r="69" spans="2:35">
      <c r="B69" s="64" t="s">
        <v>160</v>
      </c>
      <c r="C69" s="65"/>
      <c r="D69" s="66" t="s">
        <v>1184</v>
      </c>
      <c r="E69" s="66" t="s">
        <v>1242</v>
      </c>
      <c r="F69" s="69">
        <v>230000000000</v>
      </c>
      <c r="G69" s="69">
        <v>0</v>
      </c>
      <c r="H69" s="69">
        <v>0</v>
      </c>
      <c r="I69" s="69">
        <v>0</v>
      </c>
      <c r="J69" s="69">
        <v>0</v>
      </c>
      <c r="K69" s="90">
        <v>0</v>
      </c>
      <c r="L69" s="90">
        <v>0</v>
      </c>
      <c r="M69" s="69">
        <v>0</v>
      </c>
      <c r="N69" s="69">
        <v>0</v>
      </c>
      <c r="O69" s="69">
        <v>0</v>
      </c>
      <c r="P69" s="69">
        <v>0</v>
      </c>
      <c r="Q69" s="69">
        <v>0</v>
      </c>
      <c r="R69" s="69">
        <v>0</v>
      </c>
      <c r="S69" s="79">
        <f t="shared" si="17"/>
        <v>230000000000</v>
      </c>
      <c r="T69"/>
      <c r="U69" s="196" t="str">
        <f>VLOOKUP(D69,'EH - LOAN'!$H$2:$S$1961,12,0)</f>
        <v>Y</v>
      </c>
      <c r="V69" s="196" t="str">
        <f>VLOOKUP(D69,'EH - LOAN'!$H$2:$T$1961,13,0)</f>
        <v>Y</v>
      </c>
      <c r="W69" s="197" t="str">
        <f>VLOOKUP(D69,'EH - LOAN'!$H$2:$AF$1961,25,0)</f>
        <v>EH.96</v>
      </c>
      <c r="X69" s="197" t="str">
        <f>VLOOKUP(D69,'EH - LOAN'!$H$2:$X$1961,17,0)</f>
        <v>Y</v>
      </c>
      <c r="Y69" s="190">
        <f>VLOOKUP(D69,'EH - LOAN'!$H$2:$AI$1961,27,0)</f>
        <v>0</v>
      </c>
      <c r="Z69" s="190">
        <f>VLOOKUP(D69,'EH - LOAN'!$H$2:$AI$1961,28,0)</f>
        <v>0</v>
      </c>
      <c r="AA69" s="190" t="str">
        <f>VLOOKUP(D69,'EH - LOAN'!$H$2:$AE$1961,24,0)</f>
        <v>Hard/Soft</v>
      </c>
      <c r="AB69" t="s">
        <v>1128</v>
      </c>
      <c r="AD69" s="4"/>
      <c r="AI69" s="257"/>
    </row>
    <row r="70" spans="2:35">
      <c r="B70" s="64" t="s">
        <v>160</v>
      </c>
      <c r="C70" s="65"/>
      <c r="D70" s="66" t="s">
        <v>1243</v>
      </c>
      <c r="E70" s="66" t="s">
        <v>1244</v>
      </c>
      <c r="F70" s="69">
        <v>227000000000</v>
      </c>
      <c r="G70" s="69">
        <v>0</v>
      </c>
      <c r="H70" s="69">
        <v>0</v>
      </c>
      <c r="I70" s="69">
        <v>0</v>
      </c>
      <c r="J70" s="69">
        <v>25843894</v>
      </c>
      <c r="K70" s="90">
        <v>0</v>
      </c>
      <c r="L70" s="90">
        <v>0</v>
      </c>
      <c r="M70" s="69">
        <v>0</v>
      </c>
      <c r="N70" s="69">
        <v>0</v>
      </c>
      <c r="O70" s="69">
        <v>0</v>
      </c>
      <c r="P70" s="69">
        <v>0</v>
      </c>
      <c r="Q70" s="69">
        <v>0</v>
      </c>
      <c r="R70" s="69">
        <v>0</v>
      </c>
      <c r="S70" s="79">
        <f t="shared" si="17"/>
        <v>227025843894</v>
      </c>
      <c r="T70"/>
      <c r="U70" s="196" t="str">
        <f>VLOOKUP(D70,'EH - LOAN'!$H$2:$S$1961,12,0)</f>
        <v>Y</v>
      </c>
      <c r="V70" s="196" t="str">
        <f>VLOOKUP(D70,'EH - LOAN'!$H$2:$T$1961,13,0)</f>
        <v>Y</v>
      </c>
      <c r="W70" s="197" t="str">
        <f>VLOOKUP(D70,'EH - LOAN'!$H$2:$AF$1961,25,0)</f>
        <v>EH.31</v>
      </c>
      <c r="X70" s="197" t="str">
        <f>VLOOKUP(D70,'EH - LOAN'!$H$2:$X$1961,17,0)</f>
        <v>Y</v>
      </c>
      <c r="Y70" s="190">
        <f>VLOOKUP(D70,'EH - LOAN'!$H$2:$AI$1961,27,0)</f>
        <v>0</v>
      </c>
      <c r="Z70" s="190">
        <f>VLOOKUP(D70,'EH - LOAN'!$H$2:$AI$1961,28,0)</f>
        <v>0</v>
      </c>
      <c r="AA70" s="190" t="str">
        <f>VLOOKUP(D70,'EH - LOAN'!$H$2:$AE$1961,24,0)</f>
        <v>Hard/Soft</v>
      </c>
      <c r="AB70" t="s">
        <v>1129</v>
      </c>
      <c r="AD70" s="4"/>
      <c r="AI70" s="257"/>
    </row>
    <row r="71" spans="2:35">
      <c r="B71" s="64" t="s">
        <v>160</v>
      </c>
      <c r="C71" s="65"/>
      <c r="D71" s="66" t="s">
        <v>1245</v>
      </c>
      <c r="E71" s="66" t="s">
        <v>1246</v>
      </c>
      <c r="F71" s="69">
        <v>222750000000</v>
      </c>
      <c r="G71" s="69">
        <v>0</v>
      </c>
      <c r="H71" s="69">
        <v>0</v>
      </c>
      <c r="I71" s="69">
        <v>12780870739</v>
      </c>
      <c r="J71" s="69">
        <v>180311023</v>
      </c>
      <c r="K71" s="90">
        <v>0</v>
      </c>
      <c r="L71" s="90">
        <v>0</v>
      </c>
      <c r="M71" s="69">
        <v>0</v>
      </c>
      <c r="N71" s="69">
        <v>0</v>
      </c>
      <c r="O71" s="69">
        <v>0</v>
      </c>
      <c r="P71" s="69">
        <v>0</v>
      </c>
      <c r="Q71" s="69">
        <v>0</v>
      </c>
      <c r="R71" s="69">
        <v>0</v>
      </c>
      <c r="S71" s="79">
        <f t="shared" si="17"/>
        <v>235711181762</v>
      </c>
      <c r="T71"/>
      <c r="U71" s="196" t="str">
        <f>VLOOKUP(D71,'EH - LOAN'!$H$2:$S$1961,12,0)</f>
        <v>Y</v>
      </c>
      <c r="V71" s="196" t="str">
        <f>VLOOKUP(D71,'EH - LOAN'!$H$2:$T$1961,13,0)</f>
        <v>Y</v>
      </c>
      <c r="W71" s="197" t="str">
        <f>VLOOKUP(D71,'EH - LOAN'!$H$2:$AF$1961,25,0)</f>
        <v>EH.70</v>
      </c>
      <c r="X71" s="197" t="str">
        <f>VLOOKUP(D71,'EH - LOAN'!$H$2:$X$1961,17,0)</f>
        <v>Y</v>
      </c>
      <c r="Y71" s="190">
        <f>VLOOKUP(D71,'EH - LOAN'!$H$2:$AI$1961,27,0)</f>
        <v>0</v>
      </c>
      <c r="Z71" s="190">
        <f>VLOOKUP(D71,'EH - LOAN'!$H$2:$AI$1961,28,0)</f>
        <v>0</v>
      </c>
      <c r="AA71" s="190" t="str">
        <f>VLOOKUP(D71,'EH - LOAN'!$H$2:$AE$1961,24,0)</f>
        <v>Hard/Soft</v>
      </c>
      <c r="AB71" t="s">
        <v>1129</v>
      </c>
      <c r="AD71" s="4"/>
      <c r="AI71" s="257"/>
    </row>
    <row r="72" spans="2:35">
      <c r="B72" s="64" t="s">
        <v>160</v>
      </c>
      <c r="C72" s="65"/>
      <c r="D72" s="66" t="s">
        <v>1247</v>
      </c>
      <c r="E72" s="66" t="s">
        <v>1248</v>
      </c>
      <c r="F72" s="69">
        <v>220000000000</v>
      </c>
      <c r="G72" s="69">
        <v>0</v>
      </c>
      <c r="H72" s="69">
        <v>0</v>
      </c>
      <c r="I72" s="69">
        <v>0</v>
      </c>
      <c r="J72" s="69">
        <v>0</v>
      </c>
      <c r="K72" s="90">
        <v>0</v>
      </c>
      <c r="L72" s="90">
        <v>0</v>
      </c>
      <c r="M72" s="69">
        <v>0</v>
      </c>
      <c r="N72" s="69">
        <v>0</v>
      </c>
      <c r="O72" s="69">
        <v>0</v>
      </c>
      <c r="P72" s="69">
        <v>0</v>
      </c>
      <c r="Q72" s="69">
        <v>0</v>
      </c>
      <c r="R72" s="69">
        <v>0</v>
      </c>
      <c r="S72" s="79">
        <f t="shared" si="17"/>
        <v>220000000000</v>
      </c>
      <c r="T72"/>
      <c r="U72" s="196" t="str">
        <f>VLOOKUP(D72,'EH - LOAN'!$H$2:$S$1961,12,0)</f>
        <v>Y</v>
      </c>
      <c r="V72" s="196" t="str">
        <f>VLOOKUP(D72,'EH - LOAN'!$H$2:$T$1961,13,0)</f>
        <v>Y</v>
      </c>
      <c r="W72" s="197" t="str">
        <f>VLOOKUP(D72,'EH - LOAN'!$H$2:$AF$1961,25,0)</f>
        <v>EH.32</v>
      </c>
      <c r="X72" s="197" t="str">
        <f>VLOOKUP(D72,'EH - LOAN'!$H$2:$X$1961,17,0)</f>
        <v>Y</v>
      </c>
      <c r="Y72" s="190">
        <f>VLOOKUP(D72,'EH - LOAN'!$H$2:$AI$1961,27,0)</f>
        <v>0</v>
      </c>
      <c r="Z72" s="190">
        <f>VLOOKUP(D72,'EH - LOAN'!$H$2:$AI$1961,28,0)</f>
        <v>0</v>
      </c>
      <c r="AA72" s="190" t="str">
        <f>VLOOKUP(D72,'EH - LOAN'!$H$2:$AE$1961,24,0)</f>
        <v>Hard/Soft</v>
      </c>
      <c r="AB72" t="s">
        <v>1128</v>
      </c>
      <c r="AD72" s="4"/>
      <c r="AI72" s="257"/>
    </row>
    <row r="73" spans="2:35">
      <c r="B73" s="64" t="s">
        <v>160</v>
      </c>
      <c r="C73" s="65"/>
      <c r="D73" s="66" t="s">
        <v>1208</v>
      </c>
      <c r="E73" s="66" t="s">
        <v>1249</v>
      </c>
      <c r="F73" s="69">
        <v>220000000000</v>
      </c>
      <c r="G73" s="69">
        <v>0</v>
      </c>
      <c r="H73" s="69">
        <v>0</v>
      </c>
      <c r="I73" s="69">
        <v>0</v>
      </c>
      <c r="J73" s="69">
        <v>50084</v>
      </c>
      <c r="K73" s="90">
        <v>0</v>
      </c>
      <c r="L73" s="90">
        <v>0</v>
      </c>
      <c r="M73" s="69">
        <v>0</v>
      </c>
      <c r="N73" s="69">
        <v>0</v>
      </c>
      <c r="O73" s="69">
        <v>0</v>
      </c>
      <c r="P73" s="69">
        <v>0</v>
      </c>
      <c r="Q73" s="69">
        <v>0</v>
      </c>
      <c r="R73" s="69">
        <v>0</v>
      </c>
      <c r="S73" s="79">
        <f t="shared" si="17"/>
        <v>220000050084</v>
      </c>
      <c r="T73"/>
      <c r="U73" s="196" t="str">
        <f>VLOOKUP(D73,'EH - LOAN'!$H$2:$S$1961,12,0)</f>
        <v>Y</v>
      </c>
      <c r="V73" s="196" t="str">
        <f>VLOOKUP(D73,'EH - LOAN'!$H$2:$T$1961,13,0)</f>
        <v>Y</v>
      </c>
      <c r="W73" s="197" t="str">
        <f>VLOOKUP(D73,'EH - LOAN'!$H$2:$AF$1961,25,0)</f>
        <v>EH.117</v>
      </c>
      <c r="X73" s="197" t="str">
        <f>VLOOKUP(D73,'EH - LOAN'!$H$2:$X$1961,17,0)</f>
        <v>Y</v>
      </c>
      <c r="Y73" s="190">
        <f>VLOOKUP(D73,'EH - LOAN'!$H$2:$AI$1961,27,0)</f>
        <v>0</v>
      </c>
      <c r="Z73" s="190">
        <f>VLOOKUP(D73,'EH - LOAN'!$H$2:$AI$1961,28,0)</f>
        <v>0</v>
      </c>
      <c r="AA73" s="190" t="str">
        <f>VLOOKUP(D73,'EH - LOAN'!$H$2:$AE$1961,24,0)</f>
        <v>Hard/Soft</v>
      </c>
      <c r="AB73" t="s">
        <v>1128</v>
      </c>
      <c r="AD73" s="4"/>
      <c r="AI73" s="257"/>
    </row>
    <row r="74" spans="2:35">
      <c r="B74" s="64" t="s">
        <v>160</v>
      </c>
      <c r="C74" s="65"/>
      <c r="D74" s="66" t="s">
        <v>1250</v>
      </c>
      <c r="E74" s="66" t="s">
        <v>1251</v>
      </c>
      <c r="F74" s="69">
        <v>220000000000</v>
      </c>
      <c r="G74" s="69">
        <v>0</v>
      </c>
      <c r="H74" s="69">
        <v>0</v>
      </c>
      <c r="I74" s="69">
        <v>0</v>
      </c>
      <c r="J74" s="69">
        <v>0</v>
      </c>
      <c r="K74" s="90">
        <v>0</v>
      </c>
      <c r="L74" s="90">
        <v>0</v>
      </c>
      <c r="M74" s="69">
        <v>0</v>
      </c>
      <c r="N74" s="69">
        <v>0</v>
      </c>
      <c r="O74" s="69">
        <v>0</v>
      </c>
      <c r="P74" s="69">
        <v>0</v>
      </c>
      <c r="Q74" s="69">
        <v>0</v>
      </c>
      <c r="R74" s="69">
        <v>0</v>
      </c>
      <c r="S74" s="79">
        <f t="shared" si="17"/>
        <v>220000000000</v>
      </c>
      <c r="T74"/>
      <c r="U74" s="196" t="str">
        <f>VLOOKUP(D74,'EH - LOAN'!$H$2:$S$1961,12,0)</f>
        <v>Y</v>
      </c>
      <c r="V74" s="196" t="str">
        <f>VLOOKUP(D74,'EH - LOAN'!$H$2:$T$1961,13,0)</f>
        <v>Y</v>
      </c>
      <c r="W74" s="197" t="str">
        <f>VLOOKUP(D74,'EH - LOAN'!$H$2:$AF$1961,25,0)</f>
        <v>EH.48</v>
      </c>
      <c r="X74" s="197" t="str">
        <f>VLOOKUP(D74,'EH - LOAN'!$H$2:$X$1961,17,0)</f>
        <v>Y</v>
      </c>
      <c r="Y74" s="190">
        <f>VLOOKUP(D74,'EH - LOAN'!$H$2:$AI$1961,27,0)</f>
        <v>0</v>
      </c>
      <c r="Z74" s="190">
        <f>VLOOKUP(D74,'EH - LOAN'!$H$2:$AI$1961,28,0)</f>
        <v>0</v>
      </c>
      <c r="AA74" s="190" t="str">
        <f>VLOOKUP(D74,'EH - LOAN'!$H$2:$AE$1961,24,0)</f>
        <v>Hard/Soft</v>
      </c>
      <c r="AB74" t="s">
        <v>1128</v>
      </c>
      <c r="AD74" s="4"/>
      <c r="AI74" s="257"/>
    </row>
    <row r="75" spans="2:35">
      <c r="B75" s="64" t="s">
        <v>160</v>
      </c>
      <c r="C75" s="65"/>
      <c r="D75" s="66" t="s">
        <v>1182</v>
      </c>
      <c r="E75" s="66" t="s">
        <v>1252</v>
      </c>
      <c r="F75" s="69">
        <v>220000000000</v>
      </c>
      <c r="G75" s="69">
        <v>0</v>
      </c>
      <c r="H75" s="69">
        <v>0</v>
      </c>
      <c r="I75" s="69">
        <v>0</v>
      </c>
      <c r="J75" s="69">
        <v>0</v>
      </c>
      <c r="K75" s="90">
        <v>0</v>
      </c>
      <c r="L75" s="90">
        <v>0</v>
      </c>
      <c r="M75" s="69">
        <v>0</v>
      </c>
      <c r="N75" s="69">
        <v>0</v>
      </c>
      <c r="O75" s="69">
        <v>0</v>
      </c>
      <c r="P75" s="69">
        <v>0</v>
      </c>
      <c r="Q75" s="69">
        <v>0</v>
      </c>
      <c r="R75" s="69">
        <v>0</v>
      </c>
      <c r="S75" s="79">
        <f t="shared" si="17"/>
        <v>220000000000</v>
      </c>
      <c r="T75"/>
      <c r="U75" s="196" t="str">
        <f>VLOOKUP(D75,'EH - LOAN'!$H$2:$S$1961,12,0)</f>
        <v>Y</v>
      </c>
      <c r="V75" s="196" t="str">
        <f>VLOOKUP(D75,'EH - LOAN'!$H$2:$T$1961,13,0)</f>
        <v>Y</v>
      </c>
      <c r="W75" s="197" t="str">
        <f>VLOOKUP(D75,'EH - LOAN'!$H$2:$AF$1961,25,0)</f>
        <v>EH.116</v>
      </c>
      <c r="X75" s="197" t="str">
        <f>VLOOKUP(D75,'EH - LOAN'!$H$2:$X$1961,17,0)</f>
        <v>Y</v>
      </c>
      <c r="Y75" s="190">
        <f>VLOOKUP(D75,'EH - LOAN'!$H$2:$AI$1961,27,0)</f>
        <v>0</v>
      </c>
      <c r="Z75" s="190">
        <f>VLOOKUP(D75,'EH - LOAN'!$H$2:$AI$1961,28,0)</f>
        <v>0</v>
      </c>
      <c r="AA75" s="190" t="str">
        <f>VLOOKUP(D75,'EH - LOAN'!$H$2:$AE$1961,24,0)</f>
        <v>Hard/Soft</v>
      </c>
      <c r="AB75" t="s">
        <v>1128</v>
      </c>
      <c r="AD75" s="4"/>
      <c r="AI75" s="257"/>
    </row>
    <row r="76" spans="2:35">
      <c r="B76" s="64" t="s">
        <v>160</v>
      </c>
      <c r="C76" s="65"/>
      <c r="D76" s="66" t="s">
        <v>1253</v>
      </c>
      <c r="E76" s="66" t="s">
        <v>1254</v>
      </c>
      <c r="F76" s="69">
        <v>220000000000</v>
      </c>
      <c r="G76" s="69">
        <v>0</v>
      </c>
      <c r="H76" s="69">
        <v>0</v>
      </c>
      <c r="I76" s="69">
        <v>0</v>
      </c>
      <c r="J76" s="69">
        <v>0</v>
      </c>
      <c r="K76" s="90">
        <v>0</v>
      </c>
      <c r="L76" s="90">
        <v>0</v>
      </c>
      <c r="M76" s="69">
        <v>0</v>
      </c>
      <c r="N76" s="69">
        <v>0</v>
      </c>
      <c r="O76" s="69">
        <v>0</v>
      </c>
      <c r="P76" s="69">
        <v>0</v>
      </c>
      <c r="Q76" s="69">
        <v>0</v>
      </c>
      <c r="R76" s="69">
        <v>0</v>
      </c>
      <c r="S76" s="79">
        <f t="shared" si="17"/>
        <v>220000000000</v>
      </c>
      <c r="T76"/>
      <c r="U76" s="196" t="str">
        <f>VLOOKUP(D76,'EH - LOAN'!$H$2:$S$1961,12,0)</f>
        <v>Y</v>
      </c>
      <c r="V76" s="196" t="str">
        <f>VLOOKUP(D76,'EH - LOAN'!$H$2:$T$1961,13,0)</f>
        <v>Y</v>
      </c>
      <c r="W76" s="197" t="str">
        <f>VLOOKUP(D76,'EH - LOAN'!$H$2:$AF$1961,25,0)</f>
        <v>EH.58</v>
      </c>
      <c r="X76" s="197" t="str">
        <f>VLOOKUP(D76,'EH - LOAN'!$H$2:$X$1961,17,0)</f>
        <v>Y</v>
      </c>
      <c r="Y76" s="190">
        <f>VLOOKUP(D76,'EH - LOAN'!$H$2:$AI$1961,27,0)</f>
        <v>0</v>
      </c>
      <c r="Z76" s="190">
        <f>VLOOKUP(D76,'EH - LOAN'!$H$2:$AI$1961,28,0)</f>
        <v>0</v>
      </c>
      <c r="AA76" s="190" t="str">
        <f>VLOOKUP(D76,'EH - LOAN'!$H$2:$AE$1961,24,0)</f>
        <v>Hard/Soft</v>
      </c>
      <c r="AB76" t="s">
        <v>1128</v>
      </c>
      <c r="AD76" s="4"/>
      <c r="AI76" s="257"/>
    </row>
    <row r="77" spans="2:35">
      <c r="B77" s="64" t="s">
        <v>160</v>
      </c>
      <c r="C77" s="65"/>
      <c r="D77" s="66" t="s">
        <v>1198</v>
      </c>
      <c r="E77" s="66" t="s">
        <v>1255</v>
      </c>
      <c r="F77" s="69">
        <v>210000000000</v>
      </c>
      <c r="G77" s="69">
        <v>0</v>
      </c>
      <c r="H77" s="69">
        <v>0</v>
      </c>
      <c r="I77" s="69">
        <v>0</v>
      </c>
      <c r="J77" s="69">
        <v>0</v>
      </c>
      <c r="K77" s="90">
        <v>0</v>
      </c>
      <c r="L77" s="90">
        <v>0</v>
      </c>
      <c r="M77" s="69">
        <v>0</v>
      </c>
      <c r="N77" s="69">
        <v>0</v>
      </c>
      <c r="O77" s="69">
        <v>0</v>
      </c>
      <c r="P77" s="69">
        <v>0</v>
      </c>
      <c r="Q77" s="69">
        <v>0</v>
      </c>
      <c r="R77" s="69">
        <v>0</v>
      </c>
      <c r="S77" s="79">
        <f t="shared" si="17"/>
        <v>210000000000</v>
      </c>
      <c r="T77"/>
      <c r="U77" s="196" t="str">
        <f>VLOOKUP(D77,'EH - LOAN'!$H$2:$S$1961,12,0)</f>
        <v>Y</v>
      </c>
      <c r="V77" s="196" t="str">
        <f>VLOOKUP(D77,'EH - LOAN'!$H$2:$T$1961,13,0)</f>
        <v>Y</v>
      </c>
      <c r="W77" s="197" t="str">
        <f>VLOOKUP(D77,'EH - LOAN'!$H$2:$AF$1961,25,0)</f>
        <v>EH.109</v>
      </c>
      <c r="X77" s="197" t="str">
        <f>VLOOKUP(D77,'EH - LOAN'!$H$2:$X$1961,17,0)</f>
        <v>Y</v>
      </c>
      <c r="Y77" s="190">
        <f>VLOOKUP(D77,'EH - LOAN'!$H$2:$AI$1961,27,0)</f>
        <v>0</v>
      </c>
      <c r="Z77" s="190">
        <f>VLOOKUP(D77,'EH - LOAN'!$H$2:$AI$1961,28,0)</f>
        <v>0</v>
      </c>
      <c r="AA77" s="190" t="str">
        <f>VLOOKUP(D77,'EH - LOAN'!$H$2:$AE$1961,24,0)</f>
        <v>Hard/Soft</v>
      </c>
      <c r="AB77" t="s">
        <v>1128</v>
      </c>
      <c r="AD77" s="4"/>
      <c r="AI77" s="257"/>
    </row>
    <row r="78" spans="2:35">
      <c r="B78" s="64" t="s">
        <v>160</v>
      </c>
      <c r="C78" s="65"/>
      <c r="D78" s="66" t="s">
        <v>1256</v>
      </c>
      <c r="E78" s="66" t="s">
        <v>1257</v>
      </c>
      <c r="F78" s="69">
        <v>200000000000</v>
      </c>
      <c r="G78" s="69">
        <v>0</v>
      </c>
      <c r="H78" s="69">
        <v>0</v>
      </c>
      <c r="I78" s="69">
        <v>0</v>
      </c>
      <c r="J78" s="69">
        <v>0</v>
      </c>
      <c r="K78" s="90">
        <v>0</v>
      </c>
      <c r="L78" s="90">
        <v>0</v>
      </c>
      <c r="M78" s="69">
        <v>0</v>
      </c>
      <c r="N78" s="69">
        <v>0</v>
      </c>
      <c r="O78" s="69">
        <v>0</v>
      </c>
      <c r="P78" s="69">
        <v>0</v>
      </c>
      <c r="Q78" s="69">
        <v>0</v>
      </c>
      <c r="R78" s="69">
        <v>0</v>
      </c>
      <c r="S78" s="79">
        <f t="shared" si="17"/>
        <v>200000000000</v>
      </c>
      <c r="T78"/>
      <c r="U78" s="196" t="str">
        <f>VLOOKUP(D78,'EH - LOAN'!$H$2:$S$1961,12,0)</f>
        <v>Y</v>
      </c>
      <c r="V78" s="196" t="str">
        <f>VLOOKUP(D78,'EH - LOAN'!$H$2:$T$1961,13,0)</f>
        <v>Y</v>
      </c>
      <c r="W78" s="197" t="str">
        <f>VLOOKUP(D78,'EH - LOAN'!$H$2:$AF$1961,25,0)</f>
        <v>EH.23</v>
      </c>
      <c r="X78" s="197" t="str">
        <f>VLOOKUP(D78,'EH - LOAN'!$H$2:$X$1961,17,0)</f>
        <v>Y</v>
      </c>
      <c r="Y78" s="190">
        <f>VLOOKUP(D78,'EH - LOAN'!$H$2:$AI$1961,27,0)</f>
        <v>0</v>
      </c>
      <c r="Z78" s="190">
        <f>VLOOKUP(D78,'EH - LOAN'!$H$2:$AI$1961,28,0)</f>
        <v>0</v>
      </c>
      <c r="AA78" s="190" t="str">
        <f>VLOOKUP(D78,'EH - LOAN'!$H$2:$AE$1961,24,0)</f>
        <v>Hard/Soft</v>
      </c>
      <c r="AB78" t="s">
        <v>1128</v>
      </c>
      <c r="AD78" s="4"/>
      <c r="AI78" s="257"/>
    </row>
    <row r="79" spans="2:35">
      <c r="B79" s="64" t="s">
        <v>160</v>
      </c>
      <c r="C79" s="65"/>
      <c r="D79" s="66" t="s">
        <v>1258</v>
      </c>
      <c r="E79" s="66" t="s">
        <v>1259</v>
      </c>
      <c r="F79" s="69">
        <v>200000000000</v>
      </c>
      <c r="G79" s="69">
        <v>0</v>
      </c>
      <c r="H79" s="69">
        <v>0</v>
      </c>
      <c r="I79" s="69">
        <v>0</v>
      </c>
      <c r="J79" s="69">
        <v>0</v>
      </c>
      <c r="K79" s="90">
        <v>0</v>
      </c>
      <c r="L79" s="90">
        <v>0</v>
      </c>
      <c r="M79" s="69">
        <v>0</v>
      </c>
      <c r="N79" s="69">
        <v>0</v>
      </c>
      <c r="O79" s="69">
        <v>0</v>
      </c>
      <c r="P79" s="69">
        <v>0</v>
      </c>
      <c r="Q79" s="69">
        <v>0</v>
      </c>
      <c r="R79" s="69">
        <v>0</v>
      </c>
      <c r="S79" s="79">
        <f t="shared" si="17"/>
        <v>200000000000</v>
      </c>
      <c r="T79"/>
      <c r="U79" s="196" t="str">
        <f>VLOOKUP(D79,'EH - LOAN'!$H$2:$S$1961,12,0)</f>
        <v>Y</v>
      </c>
      <c r="V79" s="196" t="str">
        <f>VLOOKUP(D79,'EH - LOAN'!$H$2:$T$1961,13,0)</f>
        <v>Y</v>
      </c>
      <c r="W79" s="197" t="str">
        <f>VLOOKUP(D79,'EH - LOAN'!$H$2:$AF$1961,25,0)</f>
        <v>EH.30</v>
      </c>
      <c r="X79" s="197" t="str">
        <f>VLOOKUP(D79,'EH - LOAN'!$H$2:$X$1961,17,0)</f>
        <v>Y</v>
      </c>
      <c r="Y79" s="190">
        <f>VLOOKUP(D79,'EH - LOAN'!$H$2:$AI$1961,27,0)</f>
        <v>0</v>
      </c>
      <c r="Z79" s="190">
        <f>VLOOKUP(D79,'EH - LOAN'!$H$2:$AI$1961,28,0)</f>
        <v>0</v>
      </c>
      <c r="AA79" s="190" t="str">
        <f>VLOOKUP(D79,'EH - LOAN'!$H$2:$AE$1961,24,0)</f>
        <v>Hard/Soft</v>
      </c>
      <c r="AB79" t="s">
        <v>1128</v>
      </c>
      <c r="AD79" s="4"/>
      <c r="AI79" s="257"/>
    </row>
    <row r="80" spans="2:35">
      <c r="B80" s="64" t="s">
        <v>160</v>
      </c>
      <c r="C80" s="65"/>
      <c r="D80" s="66" t="s">
        <v>1176</v>
      </c>
      <c r="E80" s="66" t="s">
        <v>1260</v>
      </c>
      <c r="F80" s="69">
        <v>180000000000</v>
      </c>
      <c r="G80" s="69">
        <v>0</v>
      </c>
      <c r="H80" s="69">
        <v>0</v>
      </c>
      <c r="I80" s="69">
        <v>0</v>
      </c>
      <c r="J80" s="69">
        <v>0</v>
      </c>
      <c r="K80" s="90">
        <v>0</v>
      </c>
      <c r="L80" s="90">
        <v>0</v>
      </c>
      <c r="M80" s="69">
        <v>0</v>
      </c>
      <c r="N80" s="69">
        <v>0</v>
      </c>
      <c r="O80" s="69">
        <v>0</v>
      </c>
      <c r="P80" s="69">
        <v>0</v>
      </c>
      <c r="Q80" s="69">
        <v>0</v>
      </c>
      <c r="R80" s="69">
        <v>0</v>
      </c>
      <c r="S80" s="79">
        <f t="shared" si="17"/>
        <v>180000000000</v>
      </c>
      <c r="T80"/>
      <c r="U80" s="196" t="str">
        <f>VLOOKUP(D80,'EH - LOAN'!$H$2:$S$1961,12,0)</f>
        <v>Y</v>
      </c>
      <c r="V80" s="196" t="str">
        <f>VLOOKUP(D80,'EH - LOAN'!$H$2:$T$1961,13,0)</f>
        <v>Y</v>
      </c>
      <c r="W80" s="197" t="str">
        <f>VLOOKUP(D80,'EH - LOAN'!$H$2:$AF$1961,25,0)</f>
        <v>EH.97</v>
      </c>
      <c r="X80" s="197" t="str">
        <f>VLOOKUP(D80,'EH - LOAN'!$H$2:$X$1961,17,0)</f>
        <v>Y</v>
      </c>
      <c r="Y80" s="190">
        <f>VLOOKUP(D80,'EH - LOAN'!$H$2:$AI$1961,27,0)</f>
        <v>0</v>
      </c>
      <c r="Z80" s="190">
        <f>VLOOKUP(D80,'EH - LOAN'!$H$2:$AI$1961,28,0)</f>
        <v>0</v>
      </c>
      <c r="AA80" s="190" t="str">
        <f>VLOOKUP(D80,'EH - LOAN'!$H$2:$AE$1961,24,0)</f>
        <v>Hard/Soft</v>
      </c>
      <c r="AB80" t="s">
        <v>1128</v>
      </c>
      <c r="AD80" s="4"/>
      <c r="AI80" s="257"/>
    </row>
    <row r="81" spans="2:35">
      <c r="B81" s="64" t="s">
        <v>160</v>
      </c>
      <c r="C81" s="65"/>
      <c r="D81" s="66" t="s">
        <v>1261</v>
      </c>
      <c r="E81" s="66" t="s">
        <v>1262</v>
      </c>
      <c r="F81" s="69">
        <v>175561447000</v>
      </c>
      <c r="G81" s="69">
        <v>0</v>
      </c>
      <c r="H81" s="69">
        <v>0</v>
      </c>
      <c r="I81" s="69">
        <v>146500000</v>
      </c>
      <c r="J81" s="69">
        <v>4246953</v>
      </c>
      <c r="K81" s="90">
        <v>0</v>
      </c>
      <c r="L81" s="90">
        <v>0</v>
      </c>
      <c r="M81" s="69">
        <v>0</v>
      </c>
      <c r="N81" s="69">
        <v>0</v>
      </c>
      <c r="O81" s="69">
        <v>0</v>
      </c>
      <c r="P81" s="69">
        <v>0</v>
      </c>
      <c r="Q81" s="69">
        <v>0</v>
      </c>
      <c r="R81" s="69">
        <v>0</v>
      </c>
      <c r="S81" s="79">
        <f t="shared" si="17"/>
        <v>175712193953</v>
      </c>
      <c r="T81"/>
      <c r="U81" s="196" t="str">
        <f>VLOOKUP(D81,'EH - LOAN'!$H$2:$S$1961,12,0)</f>
        <v>Y</v>
      </c>
      <c r="V81" s="196" t="str">
        <f>VLOOKUP(D81,'EH - LOAN'!$H$2:$T$1961,13,0)</f>
        <v>Y</v>
      </c>
      <c r="W81" s="197" t="str">
        <f>VLOOKUP(D81,'EH - LOAN'!$H$2:$AF$1961,25,0)</f>
        <v>EH.26</v>
      </c>
      <c r="X81" s="197" t="str">
        <f>VLOOKUP(D81,'EH - LOAN'!$H$2:$X$1961,17,0)</f>
        <v>Y</v>
      </c>
      <c r="Y81" s="190">
        <f>VLOOKUP(D81,'EH - LOAN'!$H$2:$AI$1961,27,0)</f>
        <v>0</v>
      </c>
      <c r="Z81" s="190">
        <f>VLOOKUP(D81,'EH - LOAN'!$H$2:$AI$1961,28,0)</f>
        <v>0</v>
      </c>
      <c r="AA81" s="190" t="str">
        <f>VLOOKUP(D81,'EH - LOAN'!$H$2:$AE$1961,24,0)</f>
        <v>Hard/Soft</v>
      </c>
      <c r="AB81" t="s">
        <v>1234</v>
      </c>
      <c r="AD81" s="4"/>
      <c r="AI81" s="257"/>
    </row>
    <row r="82" spans="2:35">
      <c r="B82" s="64" t="s">
        <v>160</v>
      </c>
      <c r="C82" s="65"/>
      <c r="D82" s="66" t="s">
        <v>1263</v>
      </c>
      <c r="E82" s="66" t="s">
        <v>1264</v>
      </c>
      <c r="F82" s="69">
        <v>173453323138</v>
      </c>
      <c r="G82" s="69">
        <v>0</v>
      </c>
      <c r="H82" s="69">
        <v>0</v>
      </c>
      <c r="I82" s="69">
        <v>0</v>
      </c>
      <c r="J82" s="69">
        <v>5283741</v>
      </c>
      <c r="K82" s="90">
        <v>0</v>
      </c>
      <c r="L82" s="90">
        <v>0</v>
      </c>
      <c r="M82" s="69">
        <v>0</v>
      </c>
      <c r="N82" s="69">
        <v>0</v>
      </c>
      <c r="O82" s="69">
        <v>0</v>
      </c>
      <c r="P82" s="69">
        <v>0</v>
      </c>
      <c r="Q82" s="69">
        <v>0</v>
      </c>
      <c r="R82" s="69">
        <v>0</v>
      </c>
      <c r="S82" s="79">
        <f t="shared" si="17"/>
        <v>173458606879</v>
      </c>
      <c r="T82"/>
      <c r="U82" s="196" t="str">
        <f>VLOOKUP(D82,'EH - LOAN'!$H$2:$S$1961,12,0)</f>
        <v>Y</v>
      </c>
      <c r="V82" s="196" t="str">
        <f>VLOOKUP(D82,'EH - LOAN'!$H$2:$T$1961,13,0)</f>
        <v>Y</v>
      </c>
      <c r="W82" s="197" t="str">
        <f>VLOOKUP(D82,'EH - LOAN'!$H$2:$AF$1961,25,0)</f>
        <v>EH.87</v>
      </c>
      <c r="X82" s="197" t="str">
        <f>VLOOKUP(D82,'EH - LOAN'!$H$2:$X$1961,17,0)</f>
        <v>Y</v>
      </c>
      <c r="Y82" s="190">
        <f>VLOOKUP(D82,'EH - LOAN'!$H$2:$AI$1961,27,0)</f>
        <v>0</v>
      </c>
      <c r="Z82" s="190">
        <f>VLOOKUP(D82,'EH - LOAN'!$H$2:$AI$1961,28,0)</f>
        <v>0</v>
      </c>
      <c r="AA82" s="190" t="str">
        <f>VLOOKUP(D82,'EH - LOAN'!$H$2:$AE$1961,24,0)</f>
        <v>Hard/Soft</v>
      </c>
      <c r="AB82" t="s">
        <v>1129</v>
      </c>
      <c r="AD82" s="4"/>
      <c r="AI82" s="257"/>
    </row>
    <row r="83" spans="2:35">
      <c r="B83" s="64" t="s">
        <v>160</v>
      </c>
      <c r="C83" s="65"/>
      <c r="D83" s="66" t="s">
        <v>1265</v>
      </c>
      <c r="E83" s="66" t="s">
        <v>1266</v>
      </c>
      <c r="F83" s="69">
        <v>150000000000</v>
      </c>
      <c r="G83" s="69">
        <v>0</v>
      </c>
      <c r="H83" s="69">
        <v>0</v>
      </c>
      <c r="I83" s="69">
        <v>0</v>
      </c>
      <c r="J83" s="69">
        <v>0</v>
      </c>
      <c r="K83" s="90">
        <v>0</v>
      </c>
      <c r="L83" s="90">
        <v>0</v>
      </c>
      <c r="M83" s="69">
        <v>0</v>
      </c>
      <c r="N83" s="69">
        <v>0</v>
      </c>
      <c r="O83" s="69">
        <v>0</v>
      </c>
      <c r="P83" s="69">
        <v>0</v>
      </c>
      <c r="Q83" s="69">
        <v>0</v>
      </c>
      <c r="R83" s="69">
        <v>0</v>
      </c>
      <c r="S83" s="79">
        <f t="shared" si="17"/>
        <v>150000000000</v>
      </c>
      <c r="T83"/>
      <c r="U83" s="196" t="str">
        <f>VLOOKUP(D83,'EH - LOAN'!$H$2:$S$1961,12,0)</f>
        <v>Y</v>
      </c>
      <c r="V83" s="196" t="str">
        <f>VLOOKUP(D83,'EH - LOAN'!$H$2:$T$1961,13,0)</f>
        <v>Y</v>
      </c>
      <c r="W83" s="197" t="str">
        <f>VLOOKUP(D83,'EH - LOAN'!$H$2:$AF$1961,25,0)</f>
        <v>EH.47</v>
      </c>
      <c r="X83" s="197" t="str">
        <f>VLOOKUP(D83,'EH - LOAN'!$H$2:$X$1961,17,0)</f>
        <v>Y</v>
      </c>
      <c r="Y83" s="190">
        <f>VLOOKUP(D83,'EH - LOAN'!$H$2:$AI$1961,27,0)</f>
        <v>0</v>
      </c>
      <c r="Z83" s="190">
        <f>VLOOKUP(D83,'EH - LOAN'!$H$2:$AI$1961,28,0)</f>
        <v>0</v>
      </c>
      <c r="AA83" s="190" t="str">
        <f>VLOOKUP(D83,'EH - LOAN'!$H$2:$AE$1961,24,0)</f>
        <v>Hard/Soft</v>
      </c>
      <c r="AB83" t="s">
        <v>1128</v>
      </c>
      <c r="AD83" s="4"/>
      <c r="AI83" s="257"/>
    </row>
    <row r="84" spans="2:35">
      <c r="B84" s="64" t="s">
        <v>160</v>
      </c>
      <c r="C84" s="65"/>
      <c r="D84" s="66" t="s">
        <v>1267</v>
      </c>
      <c r="E84" s="66" t="s">
        <v>1268</v>
      </c>
      <c r="F84" s="69">
        <v>120000000000</v>
      </c>
      <c r="G84" s="69">
        <v>0</v>
      </c>
      <c r="H84" s="69">
        <v>0</v>
      </c>
      <c r="I84" s="69">
        <v>0</v>
      </c>
      <c r="J84" s="69">
        <v>78130</v>
      </c>
      <c r="K84" s="90">
        <v>0</v>
      </c>
      <c r="L84" s="90">
        <v>0</v>
      </c>
      <c r="M84" s="69">
        <v>0</v>
      </c>
      <c r="N84" s="69">
        <v>0</v>
      </c>
      <c r="O84" s="69">
        <v>0</v>
      </c>
      <c r="P84" s="69">
        <v>0</v>
      </c>
      <c r="Q84" s="69">
        <v>0</v>
      </c>
      <c r="R84" s="69">
        <v>0</v>
      </c>
      <c r="S84" s="79">
        <f t="shared" si="17"/>
        <v>120000078130</v>
      </c>
      <c r="T84"/>
      <c r="U84" s="196" t="str">
        <f>VLOOKUP(D84,'EH - LOAN'!$H$2:$S$1961,12,0)</f>
        <v>Y</v>
      </c>
      <c r="V84" s="196" t="str">
        <f>VLOOKUP(D84,'EH - LOAN'!$H$2:$T$1961,13,0)</f>
        <v>Y</v>
      </c>
      <c r="W84" s="197" t="str">
        <f>VLOOKUP(D84,'EH - LOAN'!$H$2:$AF$1961,25,0)</f>
        <v>EH.74</v>
      </c>
      <c r="X84" s="197" t="str">
        <f>VLOOKUP(D84,'EH - LOAN'!$H$2:$X$1961,17,0)</f>
        <v>Y</v>
      </c>
      <c r="Y84" s="190">
        <f>VLOOKUP(D84,'EH - LOAN'!$H$2:$AI$1961,27,0)</f>
        <v>0</v>
      </c>
      <c r="Z84" s="190">
        <f>VLOOKUP(D84,'EH - LOAN'!$H$2:$AI$1961,28,0)</f>
        <v>0</v>
      </c>
      <c r="AA84" s="190" t="str">
        <f>VLOOKUP(D84,'EH - LOAN'!$H$2:$AE$1961,24,0)</f>
        <v>Hard/Soft</v>
      </c>
      <c r="AB84" t="s">
        <v>1128</v>
      </c>
      <c r="AD84" s="4"/>
      <c r="AI84" s="257"/>
    </row>
    <row r="85" spans="2:35">
      <c r="B85" s="64" t="s">
        <v>160</v>
      </c>
      <c r="C85" s="65"/>
      <c r="D85" s="66" t="s">
        <v>1170</v>
      </c>
      <c r="E85" s="66" t="s">
        <v>1269</v>
      </c>
      <c r="F85" s="69">
        <v>120000000000</v>
      </c>
      <c r="G85" s="69">
        <v>0</v>
      </c>
      <c r="H85" s="69">
        <v>0</v>
      </c>
      <c r="I85" s="69">
        <v>0</v>
      </c>
      <c r="J85" s="69">
        <v>100205</v>
      </c>
      <c r="K85" s="90">
        <v>0</v>
      </c>
      <c r="L85" s="90">
        <v>0</v>
      </c>
      <c r="M85" s="69">
        <v>0</v>
      </c>
      <c r="N85" s="69">
        <v>0</v>
      </c>
      <c r="O85" s="69">
        <v>0</v>
      </c>
      <c r="P85" s="69">
        <v>0</v>
      </c>
      <c r="Q85" s="69">
        <v>0</v>
      </c>
      <c r="R85" s="69">
        <v>0</v>
      </c>
      <c r="S85" s="79">
        <f t="shared" si="17"/>
        <v>120000100205</v>
      </c>
      <c r="T85"/>
      <c r="U85" s="196" t="str">
        <f>VLOOKUP(D85,'EH - LOAN'!$H$2:$S$1961,12,0)</f>
        <v>Y</v>
      </c>
      <c r="V85" s="196" t="str">
        <f>VLOOKUP(D85,'EH - LOAN'!$H$2:$T$1961,13,0)</f>
        <v>Y</v>
      </c>
      <c r="W85" s="197" t="str">
        <f>VLOOKUP(D85,'EH - LOAN'!$H$2:$AF$1961,25,0)</f>
        <v>EH.99</v>
      </c>
      <c r="X85" s="197" t="str">
        <f>VLOOKUP(D85,'EH - LOAN'!$H$2:$X$1961,17,0)</f>
        <v>Y</v>
      </c>
      <c r="Y85" s="190">
        <f>VLOOKUP(D85,'EH - LOAN'!$H$2:$AI$1961,27,0)</f>
        <v>0</v>
      </c>
      <c r="Z85" s="190">
        <f>VLOOKUP(D85,'EH - LOAN'!$H$2:$AI$1961,28,0)</f>
        <v>0</v>
      </c>
      <c r="AA85" s="190" t="str">
        <f>VLOOKUP(D85,'EH - LOAN'!$H$2:$AE$1961,24,0)</f>
        <v>Hard/Soft</v>
      </c>
      <c r="AB85" t="s">
        <v>1128</v>
      </c>
      <c r="AD85" s="4"/>
      <c r="AI85" s="257"/>
    </row>
    <row r="86" spans="2:35">
      <c r="B86" s="64" t="s">
        <v>160</v>
      </c>
      <c r="C86" s="65"/>
      <c r="D86" s="66" t="s">
        <v>1195</v>
      </c>
      <c r="E86" s="66" t="s">
        <v>1270</v>
      </c>
      <c r="F86" s="69">
        <v>110000000000</v>
      </c>
      <c r="G86" s="69">
        <v>0</v>
      </c>
      <c r="H86" s="69">
        <v>0</v>
      </c>
      <c r="I86" s="69">
        <v>0</v>
      </c>
      <c r="J86" s="69">
        <v>0</v>
      </c>
      <c r="K86" s="90">
        <v>0</v>
      </c>
      <c r="L86" s="90">
        <v>0</v>
      </c>
      <c r="M86" s="69">
        <v>0</v>
      </c>
      <c r="N86" s="69">
        <v>0</v>
      </c>
      <c r="O86" s="69">
        <v>0</v>
      </c>
      <c r="P86" s="69">
        <v>0</v>
      </c>
      <c r="Q86" s="69">
        <v>0</v>
      </c>
      <c r="R86" s="69">
        <v>0</v>
      </c>
      <c r="S86" s="79">
        <f t="shared" si="17"/>
        <v>110000000000</v>
      </c>
      <c r="T86"/>
      <c r="U86" s="196" t="str">
        <f>VLOOKUP(D86,'EH - LOAN'!$H$2:$S$1961,12,0)</f>
        <v>Y</v>
      </c>
      <c r="V86" s="196" t="str">
        <f>VLOOKUP(D86,'EH - LOAN'!$H$2:$T$1961,13,0)</f>
        <v>Y</v>
      </c>
      <c r="W86" s="197" t="str">
        <f>VLOOKUP(D86,'EH - LOAN'!$H$2:$AF$1961,25,0)</f>
        <v>EH.101</v>
      </c>
      <c r="X86" s="197" t="str">
        <f>VLOOKUP(D86,'EH - LOAN'!$H$2:$X$1961,17,0)</f>
        <v>Y</v>
      </c>
      <c r="Y86" s="190">
        <f>VLOOKUP(D86,'EH - LOAN'!$H$2:$AI$1961,27,0)</f>
        <v>0</v>
      </c>
      <c r="Z86" s="190">
        <f>VLOOKUP(D86,'EH - LOAN'!$H$2:$AI$1961,28,0)</f>
        <v>0</v>
      </c>
      <c r="AA86" s="190" t="str">
        <f>VLOOKUP(D86,'EH - LOAN'!$H$2:$AE$1961,24,0)</f>
        <v>Hard/Soft</v>
      </c>
      <c r="AB86" t="s">
        <v>1128</v>
      </c>
      <c r="AD86" s="4"/>
      <c r="AI86" s="257"/>
    </row>
    <row r="87" spans="2:35">
      <c r="B87" s="64" t="s">
        <v>160</v>
      </c>
      <c r="C87" s="65"/>
      <c r="D87" s="66" t="s">
        <v>1211</v>
      </c>
      <c r="E87" s="66" t="s">
        <v>1271</v>
      </c>
      <c r="F87" s="69">
        <v>90000000000</v>
      </c>
      <c r="G87" s="69">
        <v>0</v>
      </c>
      <c r="H87" s="69">
        <v>0</v>
      </c>
      <c r="I87" s="69">
        <v>0</v>
      </c>
      <c r="J87" s="69">
        <v>126057</v>
      </c>
      <c r="K87" s="90">
        <v>0</v>
      </c>
      <c r="L87" s="90">
        <v>0</v>
      </c>
      <c r="M87" s="69">
        <v>0</v>
      </c>
      <c r="N87" s="69">
        <v>0</v>
      </c>
      <c r="O87" s="69">
        <v>0</v>
      </c>
      <c r="P87" s="69">
        <v>0</v>
      </c>
      <c r="Q87" s="69">
        <v>0</v>
      </c>
      <c r="R87" s="69">
        <v>0</v>
      </c>
      <c r="S87" s="79">
        <f t="shared" si="17"/>
        <v>90000126057</v>
      </c>
      <c r="T87"/>
      <c r="U87" s="196" t="str">
        <f>VLOOKUP(D87,'EH - LOAN'!$H$2:$S$1961,12,0)</f>
        <v>Y</v>
      </c>
      <c r="V87" s="196" t="str">
        <f>VLOOKUP(D87,'EH - LOAN'!$H$2:$T$1961,13,0)</f>
        <v>Y</v>
      </c>
      <c r="W87" s="197" t="str">
        <f>VLOOKUP(D87,'EH - LOAN'!$H$2:$AF$1961,25,0)</f>
        <v>EH.118</v>
      </c>
      <c r="X87" s="197" t="str">
        <f>VLOOKUP(D87,'EH - LOAN'!$H$2:$X$1961,17,0)</f>
        <v>Y</v>
      </c>
      <c r="Y87" s="190">
        <f>VLOOKUP(D87,'EH - LOAN'!$H$2:$AI$1961,27,0)</f>
        <v>0</v>
      </c>
      <c r="Z87" s="190">
        <f>VLOOKUP(D87,'EH - LOAN'!$H$2:$AI$1961,28,0)</f>
        <v>0</v>
      </c>
      <c r="AA87" s="190" t="str">
        <f>VLOOKUP(D87,'EH - LOAN'!$H$2:$AE$1961,24,0)</f>
        <v>Hard/Soft</v>
      </c>
      <c r="AB87" t="s">
        <v>1129</v>
      </c>
      <c r="AD87" s="4"/>
      <c r="AI87" s="257"/>
    </row>
    <row r="88" spans="2:35">
      <c r="B88" s="64" t="s">
        <v>160</v>
      </c>
      <c r="C88" s="65"/>
      <c r="D88" s="66" t="s">
        <v>1272</v>
      </c>
      <c r="E88" s="66" t="s">
        <v>1273</v>
      </c>
      <c r="F88" s="69">
        <v>90000000000</v>
      </c>
      <c r="G88" s="69">
        <v>0</v>
      </c>
      <c r="H88" s="69">
        <v>0</v>
      </c>
      <c r="I88" s="69">
        <v>0</v>
      </c>
      <c r="J88" s="69">
        <v>0</v>
      </c>
      <c r="K88" s="90">
        <v>0</v>
      </c>
      <c r="L88" s="90">
        <v>0</v>
      </c>
      <c r="M88" s="69">
        <v>0</v>
      </c>
      <c r="N88" s="69">
        <v>0</v>
      </c>
      <c r="O88" s="69">
        <v>0</v>
      </c>
      <c r="P88" s="69">
        <v>0</v>
      </c>
      <c r="Q88" s="69">
        <v>0</v>
      </c>
      <c r="R88" s="69">
        <v>0</v>
      </c>
      <c r="S88" s="79">
        <f t="shared" si="17"/>
        <v>90000000000</v>
      </c>
      <c r="T88"/>
      <c r="U88" s="196" t="str">
        <f>VLOOKUP(D88,'EH - LOAN'!$H$2:$S$1961,12,0)</f>
        <v>Y</v>
      </c>
      <c r="V88" s="196" t="str">
        <f>VLOOKUP(D88,'EH - LOAN'!$H$2:$T$1961,13,0)</f>
        <v>Y</v>
      </c>
      <c r="W88" s="197" t="str">
        <f>VLOOKUP(D88,'EH - LOAN'!$H$2:$AF$1961,25,0)</f>
        <v>EH.90</v>
      </c>
      <c r="X88" s="197" t="str">
        <f>VLOOKUP(D88,'EH - LOAN'!$H$2:$X$1961,17,0)</f>
        <v>Y</v>
      </c>
      <c r="Y88" s="190">
        <f>VLOOKUP(D88,'EH - LOAN'!$H$2:$AI$1961,27,0)</f>
        <v>0</v>
      </c>
      <c r="Z88" s="190">
        <f>VLOOKUP(D88,'EH - LOAN'!$H$2:$AI$1961,28,0)</f>
        <v>0</v>
      </c>
      <c r="AA88" s="190" t="str">
        <f>VLOOKUP(D88,'EH - LOAN'!$H$2:$AE$1961,24,0)</f>
        <v>Hard/Soft</v>
      </c>
      <c r="AB88" t="s">
        <v>1234</v>
      </c>
      <c r="AD88" s="4"/>
      <c r="AI88" s="257"/>
    </row>
    <row r="89" spans="2:35">
      <c r="B89" s="64" t="s">
        <v>160</v>
      </c>
      <c r="C89" s="65"/>
      <c r="D89" s="66" t="s">
        <v>1274</v>
      </c>
      <c r="E89" s="66" t="s">
        <v>1275</v>
      </c>
      <c r="F89" s="69">
        <v>88990802000</v>
      </c>
      <c r="G89" s="69">
        <v>0</v>
      </c>
      <c r="H89" s="69">
        <v>0</v>
      </c>
      <c r="I89" s="69">
        <v>33984179877</v>
      </c>
      <c r="J89" s="69">
        <v>2126043912</v>
      </c>
      <c r="K89" s="90">
        <v>0</v>
      </c>
      <c r="L89" s="90">
        <v>0</v>
      </c>
      <c r="M89" s="69">
        <v>0</v>
      </c>
      <c r="N89" s="69">
        <v>0</v>
      </c>
      <c r="O89" s="69">
        <v>0</v>
      </c>
      <c r="P89" s="69">
        <v>0</v>
      </c>
      <c r="Q89" s="69">
        <v>0</v>
      </c>
      <c r="R89" s="69">
        <v>0</v>
      </c>
      <c r="S89" s="79">
        <f t="shared" si="17"/>
        <v>125101025789</v>
      </c>
      <c r="T89"/>
      <c r="U89" s="196" t="str">
        <f>VLOOKUP(D89,'EH - LOAN'!$H$2:$S$1961,12,0)</f>
        <v>Y</v>
      </c>
      <c r="V89" s="196" t="s">
        <v>70</v>
      </c>
      <c r="W89" s="197" t="str">
        <f>VLOOKUP(D89,'EH - LOAN'!$H$2:$AF$1961,25,0)</f>
        <v>EH.75</v>
      </c>
      <c r="X89" s="197" t="str">
        <f>VLOOKUP(D89,'EH - LOAN'!$H$2:$X$1961,17,0)</f>
        <v>Y</v>
      </c>
      <c r="Y89" s="190">
        <f>VLOOKUP(D89,'EH - LOAN'!$H$2:$AI$1961,27,0)</f>
        <v>0</v>
      </c>
      <c r="Z89" s="190">
        <f>VLOOKUP(D89,'EH - LOAN'!$H$2:$AI$1961,28,0)</f>
        <v>0</v>
      </c>
      <c r="AA89" s="190" t="str">
        <f>VLOOKUP(D89,'EH - LOAN'!$H$2:$AE$1961,24,0)</f>
        <v>Hard/Soft</v>
      </c>
      <c r="AB89" t="s">
        <v>1129</v>
      </c>
    </row>
    <row r="90" spans="2:35">
      <c r="B90" s="64" t="s">
        <v>160</v>
      </c>
      <c r="C90" s="65"/>
      <c r="D90" s="66" t="s">
        <v>1276</v>
      </c>
      <c r="E90" s="66" t="s">
        <v>1277</v>
      </c>
      <c r="F90" s="69">
        <v>80000000000</v>
      </c>
      <c r="G90" s="69">
        <v>0</v>
      </c>
      <c r="H90" s="69">
        <v>0</v>
      </c>
      <c r="I90" s="69">
        <v>0</v>
      </c>
      <c r="J90" s="69">
        <v>590837</v>
      </c>
      <c r="K90" s="90">
        <v>0</v>
      </c>
      <c r="L90" s="90">
        <v>0</v>
      </c>
      <c r="M90" s="69">
        <v>0</v>
      </c>
      <c r="N90" s="69">
        <v>0</v>
      </c>
      <c r="O90" s="69">
        <v>0</v>
      </c>
      <c r="P90" s="69">
        <v>0</v>
      </c>
      <c r="Q90" s="69">
        <v>0</v>
      </c>
      <c r="R90" s="69">
        <v>0</v>
      </c>
      <c r="S90" s="79">
        <f t="shared" si="17"/>
        <v>80000590837</v>
      </c>
      <c r="T90"/>
      <c r="U90" s="196" t="str">
        <f>VLOOKUP(D90,'EH - LOAN'!$H$2:$S$1961,12,0)</f>
        <v>Y</v>
      </c>
      <c r="V90" s="196" t="str">
        <f>VLOOKUP(D90,'EH - LOAN'!$H$2:$T$1961,13,0)</f>
        <v>Y</v>
      </c>
      <c r="W90" s="197">
        <f>VLOOKUP(D90,'EH - LOAN'!$H$2:$AF$1961,25,0)</f>
        <v>0</v>
      </c>
      <c r="X90" s="197">
        <f>VLOOKUP(D90,'EH - LOAN'!$H$2:$X$1961,17,0)</f>
        <v>0</v>
      </c>
      <c r="Y90" s="190" t="str">
        <f>VLOOKUP(D90,'EH - LOAN'!$H$2:$AI$1961,27,0)</f>
        <v>Y</v>
      </c>
      <c r="Z90" s="190">
        <f>VLOOKUP(D90,'EH - LOAN'!$H$2:$AI$1961,28,0)</f>
        <v>0</v>
      </c>
      <c r="AA90" s="190">
        <f>VLOOKUP(D90,'EH - LOAN'!$H$2:$AE$1961,24,0)</f>
        <v>0</v>
      </c>
      <c r="AB90" t="s">
        <v>1234</v>
      </c>
    </row>
    <row r="91" spans="2:35">
      <c r="B91" s="64" t="s">
        <v>160</v>
      </c>
      <c r="C91" s="65"/>
      <c r="D91" s="66" t="s">
        <v>1278</v>
      </c>
      <c r="E91" s="66" t="s">
        <v>1279</v>
      </c>
      <c r="F91" s="69">
        <v>76422973411</v>
      </c>
      <c r="G91" s="69">
        <v>0</v>
      </c>
      <c r="H91" s="69">
        <v>0</v>
      </c>
      <c r="I91" s="69">
        <v>0</v>
      </c>
      <c r="J91" s="69">
        <v>478688</v>
      </c>
      <c r="K91" s="90">
        <v>0</v>
      </c>
      <c r="L91" s="90">
        <v>0</v>
      </c>
      <c r="M91" s="69">
        <v>0</v>
      </c>
      <c r="N91" s="69">
        <v>0</v>
      </c>
      <c r="O91" s="69">
        <v>0</v>
      </c>
      <c r="P91" s="69">
        <v>0</v>
      </c>
      <c r="Q91" s="69">
        <v>0</v>
      </c>
      <c r="R91" s="69">
        <v>0</v>
      </c>
      <c r="S91" s="79">
        <f t="shared" si="17"/>
        <v>76423452099</v>
      </c>
      <c r="T91"/>
      <c r="U91" s="196" t="str">
        <f>VLOOKUP(D91,'EH - LOAN'!$H$2:$S$1961,12,0)</f>
        <v>Y</v>
      </c>
      <c r="V91" s="196" t="str">
        <f>VLOOKUP(D91,'EH - LOAN'!$H$2:$T$1961,13,0)</f>
        <v>Y</v>
      </c>
      <c r="W91" s="197">
        <f>VLOOKUP(D91,'EH - LOAN'!$H$2:$AF$1961,25,0)</f>
        <v>0</v>
      </c>
      <c r="X91" s="197">
        <f>VLOOKUP(D91,'EH - LOAN'!$H$2:$X$1961,17,0)</f>
        <v>0</v>
      </c>
      <c r="Y91" s="190" t="str">
        <f>VLOOKUP(D91,'EH - LOAN'!$H$2:$AI$1961,27,0)</f>
        <v>Y</v>
      </c>
      <c r="Z91" s="190">
        <f>VLOOKUP(D91,'EH - LOAN'!$H$2:$AI$1961,28,0)</f>
        <v>0</v>
      </c>
      <c r="AA91" s="190">
        <f>VLOOKUP(D91,'EH - LOAN'!$H$2:$AE$1961,24,0)</f>
        <v>0</v>
      </c>
      <c r="AB91" t="s">
        <v>1234</v>
      </c>
    </row>
    <row r="92" spans="2:35">
      <c r="B92" s="64" t="s">
        <v>160</v>
      </c>
      <c r="C92" s="65"/>
      <c r="D92" s="66" t="s">
        <v>1280</v>
      </c>
      <c r="E92" s="66" t="s">
        <v>1281</v>
      </c>
      <c r="F92" s="69">
        <v>73000000000</v>
      </c>
      <c r="G92" s="69">
        <v>0</v>
      </c>
      <c r="H92" s="69">
        <v>0</v>
      </c>
      <c r="I92" s="69">
        <v>0</v>
      </c>
      <c r="J92" s="69">
        <v>221322313</v>
      </c>
      <c r="K92" s="90">
        <v>0</v>
      </c>
      <c r="L92" s="90">
        <v>0</v>
      </c>
      <c r="M92" s="69">
        <v>0</v>
      </c>
      <c r="N92" s="69">
        <v>0</v>
      </c>
      <c r="O92" s="69">
        <v>0</v>
      </c>
      <c r="P92" s="69">
        <v>0</v>
      </c>
      <c r="Q92" s="69">
        <v>0</v>
      </c>
      <c r="R92" s="69">
        <v>0</v>
      </c>
      <c r="S92" s="79">
        <f t="shared" si="17"/>
        <v>73221322313</v>
      </c>
      <c r="T92"/>
      <c r="U92" s="196" t="str">
        <f>VLOOKUP(D92,'EH - LOAN'!$H$2:$S$1961,12,0)</f>
        <v>Y</v>
      </c>
      <c r="V92" s="196" t="str">
        <f>VLOOKUP(D92,'EH - LOAN'!$H$2:$T$1961,13,0)</f>
        <v>Y</v>
      </c>
      <c r="W92" s="197">
        <f>VLOOKUP(D92,'EH - LOAN'!$H$2:$AF$1961,25,0)</f>
        <v>0</v>
      </c>
      <c r="X92" s="197">
        <f>VLOOKUP(D92,'EH - LOAN'!$H$2:$X$1961,17,0)</f>
        <v>0</v>
      </c>
      <c r="Y92" s="190" t="str">
        <f>VLOOKUP(D92,'EH - LOAN'!$H$2:$AI$1961,27,0)</f>
        <v>Y</v>
      </c>
      <c r="Z92" s="190">
        <f>VLOOKUP(D92,'EH - LOAN'!$H$2:$AI$1961,28,0)</f>
        <v>0</v>
      </c>
      <c r="AA92" s="190">
        <f>VLOOKUP(D92,'EH - LOAN'!$H$2:$AE$1961,24,0)</f>
        <v>0</v>
      </c>
      <c r="AB92" t="s">
        <v>1282</v>
      </c>
    </row>
    <row r="93" spans="2:35">
      <c r="B93" s="64" t="s">
        <v>160</v>
      </c>
      <c r="C93" s="65"/>
      <c r="D93" s="66" t="s">
        <v>1283</v>
      </c>
      <c r="E93" s="66" t="s">
        <v>1284</v>
      </c>
      <c r="F93" s="69">
        <v>72951000000</v>
      </c>
      <c r="G93" s="69">
        <v>0</v>
      </c>
      <c r="H93" s="69">
        <v>0</v>
      </c>
      <c r="I93" s="69">
        <v>97175000000</v>
      </c>
      <c r="J93" s="69">
        <v>244098</v>
      </c>
      <c r="K93" s="90">
        <v>0</v>
      </c>
      <c r="L93" s="90">
        <v>0</v>
      </c>
      <c r="M93" s="69">
        <v>0</v>
      </c>
      <c r="N93" s="69">
        <v>0</v>
      </c>
      <c r="O93" s="69">
        <v>0</v>
      </c>
      <c r="P93" s="69">
        <v>0</v>
      </c>
      <c r="Q93" s="69">
        <v>0</v>
      </c>
      <c r="R93" s="69">
        <v>0</v>
      </c>
      <c r="S93" s="79">
        <f t="shared" si="17"/>
        <v>170126244098</v>
      </c>
      <c r="T93"/>
      <c r="U93" s="196" t="str">
        <f>VLOOKUP(D93,'EH - LOAN'!$H$2:$S$1961,12,0)</f>
        <v>Y</v>
      </c>
      <c r="V93" s="196" t="str">
        <f>VLOOKUP(D93,'EH - LOAN'!$H$2:$T$1961,13,0)</f>
        <v>Y</v>
      </c>
      <c r="W93" s="197">
        <f>VLOOKUP(D93,'EH - LOAN'!$H$2:$AF$1961,25,0)</f>
        <v>0</v>
      </c>
      <c r="X93" s="197">
        <f>VLOOKUP(D93,'EH - LOAN'!$H$2:$X$1961,17,0)</f>
        <v>0</v>
      </c>
      <c r="Y93" s="190" t="str">
        <f>VLOOKUP(D93,'EH - LOAN'!$H$2:$AI$1961,27,0)</f>
        <v>Y</v>
      </c>
      <c r="Z93" s="190">
        <f>VLOOKUP(D93,'EH - LOAN'!$H$2:$AI$1961,28,0)</f>
        <v>0</v>
      </c>
      <c r="AA93" s="190">
        <f>VLOOKUP(D93,'EH - LOAN'!$H$2:$AE$1961,24,0)</f>
        <v>0</v>
      </c>
      <c r="AB93" t="s">
        <v>1160</v>
      </c>
    </row>
    <row r="94" spans="2:35">
      <c r="B94" s="64" t="s">
        <v>160</v>
      </c>
      <c r="C94" s="65"/>
      <c r="D94" s="66" t="s">
        <v>1285</v>
      </c>
      <c r="E94" s="66" t="s">
        <v>1286</v>
      </c>
      <c r="F94" s="69">
        <v>69980000000</v>
      </c>
      <c r="G94" s="69">
        <v>0</v>
      </c>
      <c r="H94" s="69">
        <v>0</v>
      </c>
      <c r="I94" s="69">
        <v>15000000000</v>
      </c>
      <c r="J94" s="69">
        <v>185902842</v>
      </c>
      <c r="K94" s="90">
        <v>0</v>
      </c>
      <c r="L94" s="90">
        <v>0</v>
      </c>
      <c r="M94" s="69">
        <v>0</v>
      </c>
      <c r="N94" s="69">
        <v>0</v>
      </c>
      <c r="O94" s="69">
        <v>0</v>
      </c>
      <c r="P94" s="69">
        <v>0</v>
      </c>
      <c r="Q94" s="69">
        <v>0</v>
      </c>
      <c r="R94" s="69">
        <v>0</v>
      </c>
      <c r="S94" s="79">
        <f t="shared" si="17"/>
        <v>85165902842</v>
      </c>
      <c r="T94"/>
      <c r="U94" s="196" t="str">
        <f>VLOOKUP(D94,'EH - LOAN'!$H$2:$S$1961,12,0)</f>
        <v>Y</v>
      </c>
      <c r="V94" s="196" t="str">
        <f>VLOOKUP(D94,'EH - LOAN'!$H$2:$T$1961,13,0)</f>
        <v>Y</v>
      </c>
      <c r="W94" s="197" t="str">
        <f>VLOOKUP(D94,'EH - LOAN'!$H$2:$AF$1961,25,0)</f>
        <v>EH.126</v>
      </c>
      <c r="X94" s="197" t="str">
        <f>VLOOKUP(D94,'EH - LOAN'!$H$2:$X$1961,17,0)</f>
        <v>Y</v>
      </c>
      <c r="Y94" s="190">
        <f>VLOOKUP(D94,'EH - LOAN'!$H$2:$AI$1961,27,0)</f>
        <v>0</v>
      </c>
      <c r="Z94" s="190">
        <f>VLOOKUP(D94,'EH - LOAN'!$H$2:$AI$1961,28,0)</f>
        <v>0</v>
      </c>
      <c r="AA94" s="190" t="str">
        <f>VLOOKUP(D94,'EH - LOAN'!$H$2:$AE$1961,24,0)</f>
        <v>Hard/Soft</v>
      </c>
      <c r="AB94" t="s">
        <v>1282</v>
      </c>
    </row>
    <row r="95" spans="2:35">
      <c r="B95" s="64" t="s">
        <v>160</v>
      </c>
      <c r="C95" s="65"/>
      <c r="D95" s="66" t="s">
        <v>1287</v>
      </c>
      <c r="E95" s="66" t="s">
        <v>1288</v>
      </c>
      <c r="F95" s="69">
        <v>61389186363</v>
      </c>
      <c r="G95" s="69">
        <v>0</v>
      </c>
      <c r="H95" s="69">
        <v>0</v>
      </c>
      <c r="I95" s="69">
        <v>0</v>
      </c>
      <c r="J95" s="69">
        <v>363423</v>
      </c>
      <c r="K95" s="90">
        <v>0</v>
      </c>
      <c r="L95" s="90">
        <v>0</v>
      </c>
      <c r="M95" s="69">
        <v>0</v>
      </c>
      <c r="N95" s="69">
        <v>0</v>
      </c>
      <c r="O95" s="69">
        <v>0</v>
      </c>
      <c r="P95" s="69">
        <v>0</v>
      </c>
      <c r="Q95" s="69">
        <v>0</v>
      </c>
      <c r="R95" s="69">
        <v>0</v>
      </c>
      <c r="S95" s="79">
        <f t="shared" ref="S95:S158" si="18">SUM(F95:R95)</f>
        <v>61389549786</v>
      </c>
      <c r="T95"/>
      <c r="U95" s="196" t="str">
        <f>VLOOKUP(D95,'EH - LOAN'!$H$2:$S$1961,12,0)</f>
        <v>Y</v>
      </c>
      <c r="V95" s="196" t="str">
        <f>VLOOKUP(D95,'EH - LOAN'!$H$2:$T$1961,13,0)</f>
        <v>Y</v>
      </c>
      <c r="W95" s="197" t="str">
        <f>VLOOKUP(D95,'EH - LOAN'!$H$2:$AF$1961,25,0)</f>
        <v>EH.125</v>
      </c>
      <c r="X95" s="197" t="str">
        <f>VLOOKUP(D95,'EH - LOAN'!$H$2:$X$1961,17,0)</f>
        <v>Y</v>
      </c>
      <c r="Y95" s="190">
        <f>VLOOKUP(D95,'EH - LOAN'!$H$2:$AI$1961,27,0)</f>
        <v>0</v>
      </c>
      <c r="Z95" s="190">
        <f>VLOOKUP(D95,'EH - LOAN'!$H$2:$AI$1961,28,0)</f>
        <v>0</v>
      </c>
      <c r="AA95" s="190" t="str">
        <f>VLOOKUP(D95,'EH - LOAN'!$H$2:$AE$1961,24,0)</f>
        <v>Hard/Soft</v>
      </c>
      <c r="AB95" t="s">
        <v>1234</v>
      </c>
    </row>
    <row r="96" spans="2:35">
      <c r="B96" s="64" t="s">
        <v>160</v>
      </c>
      <c r="C96" s="65"/>
      <c r="D96" s="66" t="s">
        <v>1289</v>
      </c>
      <c r="E96" s="66" t="s">
        <v>1290</v>
      </c>
      <c r="F96" s="69">
        <v>60000000000</v>
      </c>
      <c r="G96" s="69">
        <v>0</v>
      </c>
      <c r="H96" s="69">
        <v>0</v>
      </c>
      <c r="I96" s="69">
        <v>0</v>
      </c>
      <c r="J96" s="69">
        <v>957722</v>
      </c>
      <c r="K96" s="90">
        <v>0</v>
      </c>
      <c r="L96" s="90">
        <v>0</v>
      </c>
      <c r="M96" s="69">
        <v>0</v>
      </c>
      <c r="N96" s="69">
        <v>0</v>
      </c>
      <c r="O96" s="69">
        <v>0</v>
      </c>
      <c r="P96" s="69">
        <v>0</v>
      </c>
      <c r="Q96" s="69">
        <v>0</v>
      </c>
      <c r="R96" s="69">
        <v>0</v>
      </c>
      <c r="S96" s="79">
        <f t="shared" si="18"/>
        <v>60000957722</v>
      </c>
      <c r="T96"/>
      <c r="U96" s="196" t="str">
        <f>VLOOKUP(D96,'EH - LOAN'!$H$2:$S$1961,12,0)</f>
        <v>Y</v>
      </c>
      <c r="V96" s="196" t="str">
        <f>VLOOKUP(D96,'EH - LOAN'!$H$2:$T$1961,13,0)</f>
        <v>Y</v>
      </c>
      <c r="W96" s="197" t="str">
        <f>VLOOKUP(D96,'EH - LOAN'!$H$2:$AF$1961,25,0)</f>
        <v>EH.81</v>
      </c>
      <c r="X96" s="197" t="str">
        <f>VLOOKUP(D96,'EH - LOAN'!$H$2:$X$1961,17,0)</f>
        <v>Y</v>
      </c>
      <c r="Y96" s="190">
        <f>VLOOKUP(D96,'EH - LOAN'!$H$2:$AI$1961,27,0)</f>
        <v>0</v>
      </c>
      <c r="Z96" s="190">
        <f>VLOOKUP(D96,'EH - LOAN'!$H$2:$AI$1961,28,0)</f>
        <v>0</v>
      </c>
      <c r="AA96" s="190" t="str">
        <f>VLOOKUP(D96,'EH - LOAN'!$H$2:$AE$1961,24,0)</f>
        <v>Hard/Soft</v>
      </c>
      <c r="AB96" t="s">
        <v>1282</v>
      </c>
    </row>
    <row r="97" spans="2:28">
      <c r="B97" s="64" t="s">
        <v>160</v>
      </c>
      <c r="C97" s="65"/>
      <c r="D97" s="66" t="s">
        <v>1291</v>
      </c>
      <c r="E97" s="66" t="s">
        <v>1292</v>
      </c>
      <c r="F97" s="69">
        <v>57747000000</v>
      </c>
      <c r="G97" s="69">
        <v>0</v>
      </c>
      <c r="H97" s="69">
        <v>67420000000</v>
      </c>
      <c r="I97" s="69">
        <v>0</v>
      </c>
      <c r="J97" s="69">
        <v>19478507</v>
      </c>
      <c r="K97" s="90">
        <v>0</v>
      </c>
      <c r="L97" s="90">
        <v>0</v>
      </c>
      <c r="M97" s="69">
        <v>0</v>
      </c>
      <c r="N97" s="69">
        <v>0</v>
      </c>
      <c r="O97" s="69">
        <v>0</v>
      </c>
      <c r="P97" s="69">
        <v>0</v>
      </c>
      <c r="Q97" s="69">
        <v>0</v>
      </c>
      <c r="R97" s="69">
        <v>0</v>
      </c>
      <c r="S97" s="79">
        <f t="shared" si="18"/>
        <v>125186478507</v>
      </c>
      <c r="T97"/>
      <c r="U97" s="196" t="str">
        <f>VLOOKUP(D97,'EH - LOAN'!$H$2:$S$1961,12,0)</f>
        <v>Y</v>
      </c>
      <c r="V97" s="196">
        <f>VLOOKUP(D97,'EH - LOAN'!$H$2:$T$1961,13,0)</f>
        <v>0</v>
      </c>
      <c r="W97" s="197" t="str">
        <f>VLOOKUP(D97,'EH - LOAN'!$H$2:$AF$1961,25,0)</f>
        <v>EH.36</v>
      </c>
      <c r="X97" s="197" t="str">
        <f>VLOOKUP(D97,'EH - LOAN'!$H$2:$X$1961,17,0)</f>
        <v>Y</v>
      </c>
      <c r="Y97" s="190">
        <f>VLOOKUP(D97,'EH - LOAN'!$H$2:$AI$1961,27,0)</f>
        <v>0</v>
      </c>
      <c r="Z97" s="190">
        <f>VLOOKUP(D97,'EH - LOAN'!$H$2:$AI$1961,28,0)</f>
        <v>0</v>
      </c>
      <c r="AA97" s="190" t="str">
        <f>VLOOKUP(D97,'EH - LOAN'!$H$2:$AE$1961,24,0)</f>
        <v>Hard/Soft</v>
      </c>
      <c r="AB97" t="s">
        <v>1282</v>
      </c>
    </row>
    <row r="98" spans="2:28">
      <c r="B98" s="64" t="s">
        <v>160</v>
      </c>
      <c r="C98" s="65"/>
      <c r="D98" s="66" t="s">
        <v>1293</v>
      </c>
      <c r="E98" s="66" t="s">
        <v>1294</v>
      </c>
      <c r="F98" s="69">
        <v>56000000000</v>
      </c>
      <c r="G98" s="69">
        <v>0</v>
      </c>
      <c r="H98" s="69">
        <v>0</v>
      </c>
      <c r="I98" s="69">
        <v>0</v>
      </c>
      <c r="J98" s="69">
        <v>959094</v>
      </c>
      <c r="K98" s="90">
        <v>0</v>
      </c>
      <c r="L98" s="90">
        <v>0</v>
      </c>
      <c r="M98" s="69">
        <v>0</v>
      </c>
      <c r="N98" s="69">
        <v>0</v>
      </c>
      <c r="O98" s="69">
        <v>0</v>
      </c>
      <c r="P98" s="69">
        <v>0</v>
      </c>
      <c r="Q98" s="69">
        <v>0</v>
      </c>
      <c r="R98" s="69">
        <v>0</v>
      </c>
      <c r="S98" s="79">
        <f t="shared" si="18"/>
        <v>56000959094</v>
      </c>
      <c r="T98"/>
      <c r="U98" s="196" t="str">
        <f>VLOOKUP(D98,'EH - LOAN'!$H$2:$S$1961,12,0)</f>
        <v>Y</v>
      </c>
      <c r="V98" s="196" t="str">
        <f>VLOOKUP(D98,'EH - LOAN'!$H$2:$T$1961,13,0)</f>
        <v>Y</v>
      </c>
      <c r="W98" s="197">
        <f>VLOOKUP(D98,'EH - LOAN'!$H$2:$AF$1961,25,0)</f>
        <v>0</v>
      </c>
      <c r="X98" s="197">
        <f>VLOOKUP(D98,'EH - LOAN'!$H$2:$X$1961,17,0)</f>
        <v>0</v>
      </c>
      <c r="Y98" s="190" t="str">
        <f>VLOOKUP(D98,'EH - LOAN'!$H$2:$AI$1961,27,0)</f>
        <v>Y</v>
      </c>
      <c r="Z98" s="190">
        <f>VLOOKUP(D98,'EH - LOAN'!$H$2:$AI$1961,28,0)</f>
        <v>0</v>
      </c>
      <c r="AA98" s="190">
        <f>VLOOKUP(D98,'EH - LOAN'!$H$2:$AE$1961,24,0)</f>
        <v>0</v>
      </c>
      <c r="AB98" t="s">
        <v>1234</v>
      </c>
    </row>
    <row r="99" spans="2:28">
      <c r="B99" s="64" t="s">
        <v>160</v>
      </c>
      <c r="C99" s="65"/>
      <c r="D99" s="66" t="s">
        <v>1295</v>
      </c>
      <c r="E99" s="66" t="s">
        <v>1296</v>
      </c>
      <c r="F99" s="69">
        <v>50457204304</v>
      </c>
      <c r="G99" s="69">
        <v>0</v>
      </c>
      <c r="H99" s="69">
        <v>0</v>
      </c>
      <c r="I99" s="69">
        <v>0</v>
      </c>
      <c r="J99" s="69">
        <v>42660234</v>
      </c>
      <c r="K99" s="90">
        <v>0</v>
      </c>
      <c r="L99" s="90">
        <v>0</v>
      </c>
      <c r="M99" s="69">
        <v>0</v>
      </c>
      <c r="N99" s="69">
        <v>0</v>
      </c>
      <c r="O99" s="69">
        <v>0</v>
      </c>
      <c r="P99" s="69">
        <v>0</v>
      </c>
      <c r="Q99" s="69">
        <v>0</v>
      </c>
      <c r="R99" s="69">
        <v>0</v>
      </c>
      <c r="S99" s="79">
        <f t="shared" si="18"/>
        <v>50499864538</v>
      </c>
      <c r="T99"/>
      <c r="U99" s="196" t="str">
        <f>VLOOKUP(D99,'EH - LOAN'!$H$2:$S$1961,12,0)</f>
        <v>Y</v>
      </c>
      <c r="V99" s="196" t="str">
        <f>VLOOKUP(D99,'EH - LOAN'!$H$2:$T$1961,13,0)</f>
        <v>Y</v>
      </c>
      <c r="W99" s="197" t="str">
        <f>VLOOKUP(D99,'EH - LOAN'!$H$2:$AF$1961,25,0)</f>
        <v>EH.05</v>
      </c>
      <c r="X99" s="197" t="str">
        <f>VLOOKUP(D99,'EH - LOAN'!$H$2:$X$1961,17,0)</f>
        <v>Y</v>
      </c>
      <c r="Y99" s="190">
        <f>VLOOKUP(D99,'EH - LOAN'!$H$2:$AI$1961,27,0)</f>
        <v>0</v>
      </c>
      <c r="Z99" s="190">
        <f>VLOOKUP(D99,'EH - LOAN'!$H$2:$AI$1961,28,0)</f>
        <v>0</v>
      </c>
      <c r="AA99" s="190" t="str">
        <f>VLOOKUP(D99,'EH - LOAN'!$H$2:$AE$1961,24,0)</f>
        <v>Hard/Soft</v>
      </c>
      <c r="AB99" t="s">
        <v>1160</v>
      </c>
    </row>
    <row r="100" spans="2:28">
      <c r="B100" s="64" t="s">
        <v>160</v>
      </c>
      <c r="C100" s="65"/>
      <c r="D100" s="66" t="s">
        <v>1161</v>
      </c>
      <c r="E100" s="66" t="s">
        <v>1297</v>
      </c>
      <c r="F100" s="69">
        <v>50000000000</v>
      </c>
      <c r="G100" s="69">
        <v>0</v>
      </c>
      <c r="H100" s="69">
        <v>0</v>
      </c>
      <c r="I100" s="69">
        <v>0</v>
      </c>
      <c r="J100" s="69">
        <v>0</v>
      </c>
      <c r="K100" s="90">
        <v>0</v>
      </c>
      <c r="L100" s="90">
        <v>0</v>
      </c>
      <c r="M100" s="69">
        <v>0</v>
      </c>
      <c r="N100" s="69">
        <v>0</v>
      </c>
      <c r="O100" s="69">
        <v>0</v>
      </c>
      <c r="P100" s="69">
        <v>0</v>
      </c>
      <c r="Q100" s="69">
        <v>0</v>
      </c>
      <c r="R100" s="69">
        <v>0</v>
      </c>
      <c r="S100" s="79">
        <f t="shared" si="18"/>
        <v>50000000000</v>
      </c>
      <c r="T100"/>
      <c r="U100" s="196" t="str">
        <f>VLOOKUP(D100,'EH - LOAN'!$H$2:$S$1961,12,0)</f>
        <v>Y</v>
      </c>
      <c r="V100" s="196" t="s">
        <v>70</v>
      </c>
      <c r="W100" s="197" t="str">
        <f>VLOOKUP(D100,'EH - LOAN'!$H$2:$AF$1961,25,0)</f>
        <v>EH.107</v>
      </c>
      <c r="X100" s="197" t="str">
        <f>VLOOKUP(D100,'EH - LOAN'!$H$2:$X$1961,17,0)</f>
        <v>Y</v>
      </c>
      <c r="Y100" s="190">
        <f>VLOOKUP(D100,'EH - LOAN'!$H$2:$AI$1961,27,0)</f>
        <v>0</v>
      </c>
      <c r="Z100" s="190">
        <f>VLOOKUP(D100,'EH - LOAN'!$H$2:$AI$1961,28,0)</f>
        <v>0</v>
      </c>
      <c r="AA100" s="190" t="str">
        <f>VLOOKUP(D100,'EH - LOAN'!$H$2:$AE$1961,24,0)</f>
        <v>Hard/Soft</v>
      </c>
      <c r="AB100" t="s">
        <v>1128</v>
      </c>
    </row>
    <row r="101" spans="2:28">
      <c r="B101" s="64" t="s">
        <v>160</v>
      </c>
      <c r="C101" s="65"/>
      <c r="D101" s="66" t="s">
        <v>1298</v>
      </c>
      <c r="E101" s="66" t="s">
        <v>1299</v>
      </c>
      <c r="F101" s="69">
        <v>8800000000</v>
      </c>
      <c r="G101" s="69">
        <v>0</v>
      </c>
      <c r="H101" s="69">
        <v>0</v>
      </c>
      <c r="I101" s="69">
        <v>0</v>
      </c>
      <c r="J101" s="69">
        <v>314888</v>
      </c>
      <c r="K101" s="90">
        <v>0</v>
      </c>
      <c r="L101" s="90">
        <v>0</v>
      </c>
      <c r="M101" s="69">
        <v>0</v>
      </c>
      <c r="N101" s="69">
        <v>0</v>
      </c>
      <c r="O101" s="69">
        <v>0</v>
      </c>
      <c r="P101" s="69">
        <v>0</v>
      </c>
      <c r="Q101" s="69">
        <v>0</v>
      </c>
      <c r="R101" s="69">
        <v>0</v>
      </c>
      <c r="S101" s="79">
        <f t="shared" si="18"/>
        <v>8800314888</v>
      </c>
      <c r="T101"/>
      <c r="U101" s="196" t="str">
        <f>VLOOKUP(D101,'EH - LOAN'!$H$2:$S$1961,12,0)</f>
        <v>Y</v>
      </c>
      <c r="V101" s="196" t="str">
        <f>VLOOKUP(D101,'EH - LOAN'!$H$2:$T$1961,13,0)</f>
        <v>Y</v>
      </c>
      <c r="W101" s="197" t="str">
        <f>VLOOKUP(D101,'EH - LOAN'!$H$2:$AF$1961,25,0)</f>
        <v>EH.20</v>
      </c>
      <c r="X101" s="197" t="str">
        <f>VLOOKUP(D101,'EH - LOAN'!$H$2:$X$1961,17,0)</f>
        <v>Y</v>
      </c>
      <c r="Y101" s="190">
        <f>VLOOKUP(D101,'EH - LOAN'!$H$2:$AI$1961,27,0)</f>
        <v>0</v>
      </c>
      <c r="Z101" s="190">
        <f>VLOOKUP(D101,'EH - LOAN'!$H$2:$AI$1961,28,0)</f>
        <v>0</v>
      </c>
      <c r="AA101" s="190" t="str">
        <f>VLOOKUP(D101,'EH - LOAN'!$H$2:$AE$1961,24,0)</f>
        <v>Hard/Soft</v>
      </c>
      <c r="AB101" t="s">
        <v>1128</v>
      </c>
    </row>
    <row r="102" spans="2:28">
      <c r="B102" s="64" t="s">
        <v>160</v>
      </c>
      <c r="C102" s="65"/>
      <c r="D102" s="66" t="s">
        <v>1300</v>
      </c>
      <c r="E102" s="66" t="s">
        <v>1301</v>
      </c>
      <c r="F102" s="69">
        <v>44996000</v>
      </c>
      <c r="G102" s="69">
        <v>0</v>
      </c>
      <c r="H102" s="69">
        <v>0</v>
      </c>
      <c r="I102" s="69">
        <v>0</v>
      </c>
      <c r="J102" s="69">
        <v>7939403</v>
      </c>
      <c r="K102" s="90">
        <v>0</v>
      </c>
      <c r="L102" s="90">
        <v>0</v>
      </c>
      <c r="M102" s="69">
        <v>0</v>
      </c>
      <c r="N102" s="69">
        <v>0</v>
      </c>
      <c r="O102" s="69">
        <v>0</v>
      </c>
      <c r="P102" s="69">
        <v>0</v>
      </c>
      <c r="Q102" s="69">
        <v>0</v>
      </c>
      <c r="R102" s="69">
        <v>0</v>
      </c>
      <c r="S102" s="79">
        <f t="shared" si="18"/>
        <v>52935403</v>
      </c>
      <c r="T102"/>
      <c r="U102" s="196" t="str">
        <f>VLOOKUP(D102,'EH - LOAN'!$H$2:$S$1961,12,0)</f>
        <v>Y</v>
      </c>
      <c r="V102" s="196" t="str">
        <f>VLOOKUP(D102,'EH - LOAN'!$H$2:$T$1961,13,0)</f>
        <v>Y</v>
      </c>
      <c r="W102" s="197" t="str">
        <f>VLOOKUP(D102,'EH - LOAN'!$H$2:$AF$1961,25,0)</f>
        <v>EH.35</v>
      </c>
      <c r="X102" s="197" t="str">
        <f>VLOOKUP(D102,'EH - LOAN'!$H$2:$X$1961,17,0)</f>
        <v>Y</v>
      </c>
      <c r="Y102" s="190">
        <f>VLOOKUP(D102,'EH - LOAN'!$H$2:$AI$1961,27,0)</f>
        <v>0</v>
      </c>
      <c r="Z102" s="190">
        <f>VLOOKUP(D102,'EH - LOAN'!$H$2:$AI$1961,28,0)</f>
        <v>0</v>
      </c>
      <c r="AA102" s="190" t="str">
        <f>VLOOKUP(D102,'EH - LOAN'!$H$2:$AE$1961,24,0)</f>
        <v>Hard/Soft</v>
      </c>
      <c r="AB102" t="s">
        <v>1128</v>
      </c>
    </row>
    <row r="103" spans="2:28">
      <c r="B103" s="64" t="s">
        <v>160</v>
      </c>
      <c r="C103" s="65"/>
      <c r="D103" s="66" t="s">
        <v>1302</v>
      </c>
      <c r="E103" s="66" t="s">
        <v>1303</v>
      </c>
      <c r="F103" s="69">
        <v>3700000000</v>
      </c>
      <c r="G103" s="69">
        <v>0</v>
      </c>
      <c r="H103" s="69">
        <v>0</v>
      </c>
      <c r="I103" s="69">
        <v>0</v>
      </c>
      <c r="J103" s="69">
        <v>1317916</v>
      </c>
      <c r="K103" s="90">
        <v>0</v>
      </c>
      <c r="L103" s="90">
        <v>0</v>
      </c>
      <c r="M103" s="69">
        <v>0</v>
      </c>
      <c r="N103" s="69">
        <v>0</v>
      </c>
      <c r="O103" s="69">
        <v>0</v>
      </c>
      <c r="P103" s="69">
        <v>0</v>
      </c>
      <c r="Q103" s="69">
        <v>0</v>
      </c>
      <c r="R103" s="69">
        <v>0</v>
      </c>
      <c r="S103" s="79">
        <f t="shared" si="18"/>
        <v>3701317916</v>
      </c>
      <c r="T103"/>
      <c r="U103" s="196" t="str">
        <f>VLOOKUP(D103,'EH - LOAN'!$H$2:$S$1961,12,0)</f>
        <v>Y</v>
      </c>
      <c r="V103" s="196" t="str">
        <f>VLOOKUP(D103,'EH - LOAN'!$H$2:$T$1961,13,0)</f>
        <v>Y</v>
      </c>
      <c r="W103" s="197">
        <f>VLOOKUP(D103,'EH - LOAN'!$H$2:$AF$1961,25,0)</f>
        <v>0</v>
      </c>
      <c r="X103" s="197">
        <f>VLOOKUP(D103,'EH - LOAN'!$H$2:$X$1961,17,0)</f>
        <v>0</v>
      </c>
      <c r="Y103" s="190" t="str">
        <f>VLOOKUP(D103,'EH - LOAN'!$H$2:$AI$1961,27,0)</f>
        <v>Y</v>
      </c>
      <c r="Z103" s="190">
        <f>VLOOKUP(D103,'EH - LOAN'!$H$2:$AI$1961,28,0)</f>
        <v>0</v>
      </c>
      <c r="AA103" s="190">
        <f>VLOOKUP(D103,'EH - LOAN'!$H$2:$AE$1961,24,0)</f>
        <v>0</v>
      </c>
      <c r="AB103" t="s">
        <v>1304</v>
      </c>
    </row>
    <row r="104" spans="2:28">
      <c r="B104" s="64" t="s">
        <v>160</v>
      </c>
      <c r="C104" s="65"/>
      <c r="D104" s="66" t="s">
        <v>1305</v>
      </c>
      <c r="E104" s="66" t="s">
        <v>1306</v>
      </c>
      <c r="F104" s="69">
        <v>2000000000</v>
      </c>
      <c r="G104" s="69">
        <v>0</v>
      </c>
      <c r="H104" s="69">
        <v>0</v>
      </c>
      <c r="I104" s="69">
        <v>0</v>
      </c>
      <c r="J104" s="69">
        <v>2437387</v>
      </c>
      <c r="K104" s="90">
        <v>0</v>
      </c>
      <c r="L104" s="90">
        <v>0</v>
      </c>
      <c r="M104" s="69">
        <v>0</v>
      </c>
      <c r="N104" s="69">
        <v>0</v>
      </c>
      <c r="O104" s="69">
        <v>0</v>
      </c>
      <c r="P104" s="69">
        <v>0</v>
      </c>
      <c r="Q104" s="69">
        <v>0</v>
      </c>
      <c r="R104" s="69">
        <v>0</v>
      </c>
      <c r="S104" s="79">
        <f t="shared" si="18"/>
        <v>2002437387</v>
      </c>
      <c r="T104"/>
      <c r="U104" s="196" t="str">
        <f>VLOOKUP(D104,'EH - LOAN'!$H$2:$S$1961,12,0)</f>
        <v>Y</v>
      </c>
      <c r="V104" s="196" t="str">
        <f>VLOOKUP(D104,'EH - LOAN'!$H$2:$T$1961,13,0)</f>
        <v>Y</v>
      </c>
      <c r="W104" s="197">
        <f>VLOOKUP(D104,'EH - LOAN'!$H$2:$AF$1961,25,0)</f>
        <v>0</v>
      </c>
      <c r="X104" s="197">
        <f>VLOOKUP(D104,'EH - LOAN'!$H$2:$X$1961,17,0)</f>
        <v>0</v>
      </c>
      <c r="Y104" s="190" t="str">
        <f>VLOOKUP(D104,'EH - LOAN'!$H$2:$AI$1961,27,0)</f>
        <v>Y</v>
      </c>
      <c r="Z104" s="190">
        <f>VLOOKUP(D104,'EH - LOAN'!$H$2:$AI$1961,28,0)</f>
        <v>0</v>
      </c>
      <c r="AA104" s="190">
        <f>VLOOKUP(D104,'EH - LOAN'!$H$2:$AE$1961,24,0)</f>
        <v>0</v>
      </c>
      <c r="AB104" t="s">
        <v>1304</v>
      </c>
    </row>
    <row r="105" spans="2:28">
      <c r="B105" s="64" t="s">
        <v>160</v>
      </c>
      <c r="C105" s="65"/>
      <c r="D105" s="66" t="s">
        <v>1307</v>
      </c>
      <c r="E105" s="66" t="s">
        <v>1308</v>
      </c>
      <c r="F105" s="69">
        <v>1500000000</v>
      </c>
      <c r="G105" s="69">
        <v>0</v>
      </c>
      <c r="H105" s="69">
        <v>0</v>
      </c>
      <c r="I105" s="69">
        <v>75000000</v>
      </c>
      <c r="J105" s="69">
        <v>1088190</v>
      </c>
      <c r="K105" s="90">
        <v>0</v>
      </c>
      <c r="L105" s="90">
        <v>0</v>
      </c>
      <c r="M105" s="69">
        <v>0</v>
      </c>
      <c r="N105" s="69">
        <v>0</v>
      </c>
      <c r="O105" s="69">
        <v>0</v>
      </c>
      <c r="P105" s="69">
        <v>0</v>
      </c>
      <c r="Q105" s="69">
        <v>0</v>
      </c>
      <c r="R105" s="69">
        <v>0</v>
      </c>
      <c r="S105" s="79">
        <f t="shared" si="18"/>
        <v>1576088190</v>
      </c>
      <c r="T105"/>
      <c r="U105" s="196" t="str">
        <f>VLOOKUP(D105,'EH - LOAN'!$H$2:$S$1961,12,0)</f>
        <v>Y</v>
      </c>
      <c r="V105" s="196" t="str">
        <f>VLOOKUP(D105,'EH - LOAN'!$H$2:$T$1961,13,0)</f>
        <v>Y</v>
      </c>
      <c r="W105" s="197">
        <f>VLOOKUP(D105,'EH - LOAN'!$H$2:$AF$1961,25,0)</f>
        <v>0</v>
      </c>
      <c r="X105" s="197">
        <f>VLOOKUP(D105,'EH - LOAN'!$H$2:$X$1961,17,0)</f>
        <v>0</v>
      </c>
      <c r="Y105" s="190" t="str">
        <f>VLOOKUP(D105,'EH - LOAN'!$H$2:$AI$1961,27,0)</f>
        <v>Y</v>
      </c>
      <c r="Z105" s="190">
        <f>VLOOKUP(D105,'EH - LOAN'!$H$2:$AI$1961,28,0)</f>
        <v>0</v>
      </c>
      <c r="AA105" s="190">
        <f>VLOOKUP(D105,'EH - LOAN'!$H$2:$AE$1961,24,0)</f>
        <v>0</v>
      </c>
      <c r="AB105" t="s">
        <v>1304</v>
      </c>
    </row>
    <row r="106" spans="2:28">
      <c r="B106" s="64" t="s">
        <v>160</v>
      </c>
      <c r="C106" s="65"/>
      <c r="D106" s="66" t="s">
        <v>1309</v>
      </c>
      <c r="E106" s="66" t="s">
        <v>1310</v>
      </c>
      <c r="F106" s="69">
        <v>1200000000</v>
      </c>
      <c r="G106" s="69">
        <v>0</v>
      </c>
      <c r="H106" s="69">
        <v>0</v>
      </c>
      <c r="I106" s="69">
        <v>0</v>
      </c>
      <c r="J106" s="69">
        <v>130</v>
      </c>
      <c r="K106" s="90">
        <v>0</v>
      </c>
      <c r="L106" s="90">
        <v>0</v>
      </c>
      <c r="M106" s="69">
        <v>0</v>
      </c>
      <c r="N106" s="69">
        <v>0</v>
      </c>
      <c r="O106" s="69">
        <v>0</v>
      </c>
      <c r="P106" s="69">
        <v>0</v>
      </c>
      <c r="Q106" s="69">
        <v>0</v>
      </c>
      <c r="R106" s="69">
        <v>0</v>
      </c>
      <c r="S106" s="79">
        <f t="shared" si="18"/>
        <v>1200000130</v>
      </c>
      <c r="T106"/>
      <c r="U106" s="196" t="str">
        <f>VLOOKUP(D106,'EH - LOAN'!$H$2:$S$1961,12,0)</f>
        <v>Y</v>
      </c>
      <c r="V106" s="196" t="str">
        <f>VLOOKUP(D106,'EH - LOAN'!$H$2:$T$1961,13,0)</f>
        <v>Y</v>
      </c>
      <c r="W106" s="197">
        <f>VLOOKUP(D106,'EH - LOAN'!$H$2:$AF$1961,25,0)</f>
        <v>0</v>
      </c>
      <c r="X106" s="197">
        <f>VLOOKUP(D106,'EH - LOAN'!$H$2:$X$1961,17,0)</f>
        <v>0</v>
      </c>
      <c r="Y106" s="190" t="str">
        <f>VLOOKUP(D106,'EH - LOAN'!$H$2:$AI$1961,27,0)</f>
        <v>Y</v>
      </c>
      <c r="Z106" s="190">
        <f>VLOOKUP(D106,'EH - LOAN'!$H$2:$AI$1961,28,0)</f>
        <v>0</v>
      </c>
      <c r="AA106" s="190">
        <f>VLOOKUP(D106,'EH - LOAN'!$H$2:$AE$1961,24,0)</f>
        <v>0</v>
      </c>
      <c r="AB106" t="s">
        <v>1304</v>
      </c>
    </row>
    <row r="107" spans="2:28">
      <c r="B107" s="64" t="s">
        <v>160</v>
      </c>
      <c r="C107" s="65"/>
      <c r="D107" s="66" t="s">
        <v>1311</v>
      </c>
      <c r="E107" s="66" t="s">
        <v>1312</v>
      </c>
      <c r="F107" s="69">
        <v>1170200000</v>
      </c>
      <c r="G107" s="69">
        <v>0</v>
      </c>
      <c r="H107" s="69">
        <v>0</v>
      </c>
      <c r="I107" s="69">
        <v>0</v>
      </c>
      <c r="J107" s="69">
        <v>0</v>
      </c>
      <c r="K107" s="90">
        <v>0</v>
      </c>
      <c r="L107" s="90">
        <v>0</v>
      </c>
      <c r="M107" s="69">
        <v>0</v>
      </c>
      <c r="N107" s="69">
        <v>0</v>
      </c>
      <c r="O107" s="69">
        <v>0</v>
      </c>
      <c r="P107" s="69">
        <v>0</v>
      </c>
      <c r="Q107" s="69">
        <v>0</v>
      </c>
      <c r="R107" s="69">
        <v>0</v>
      </c>
      <c r="S107" s="79">
        <f t="shared" si="18"/>
        <v>1170200000</v>
      </c>
      <c r="T107"/>
      <c r="U107" s="196" t="str">
        <f>VLOOKUP(D107,'EH - LOAN'!$H$2:$S$1961,12,0)</f>
        <v>Y</v>
      </c>
      <c r="V107" s="196" t="str">
        <f>VLOOKUP(D107,'EH - LOAN'!$H$2:$T$1961,13,0)</f>
        <v>Y</v>
      </c>
      <c r="W107" s="197">
        <f>VLOOKUP(D107,'EH - LOAN'!$H$2:$AF$1961,25,0)</f>
        <v>0</v>
      </c>
      <c r="X107" s="197">
        <f>VLOOKUP(D107,'EH - LOAN'!$H$2:$X$1961,17,0)</f>
        <v>0</v>
      </c>
      <c r="Y107" s="190" t="str">
        <f>VLOOKUP(D107,'EH - LOAN'!$H$2:$AI$1961,27,0)</f>
        <v>Y</v>
      </c>
      <c r="Z107" s="190">
        <f>VLOOKUP(D107,'EH - LOAN'!$H$2:$AI$1961,28,0)</f>
        <v>0</v>
      </c>
      <c r="AA107" s="190">
        <f>VLOOKUP(D107,'EH - LOAN'!$H$2:$AE$1961,24,0)</f>
        <v>0</v>
      </c>
      <c r="AB107" t="s">
        <v>1304</v>
      </c>
    </row>
    <row r="108" spans="2:28">
      <c r="B108" s="64" t="s">
        <v>160</v>
      </c>
      <c r="C108" s="65"/>
      <c r="D108" s="66" t="s">
        <v>1313</v>
      </c>
      <c r="E108" s="66" t="s">
        <v>1314</v>
      </c>
      <c r="F108" s="69">
        <v>1129690000</v>
      </c>
      <c r="G108" s="69">
        <v>0</v>
      </c>
      <c r="H108" s="69">
        <v>0</v>
      </c>
      <c r="I108" s="69">
        <v>0</v>
      </c>
      <c r="J108" s="69">
        <v>530613</v>
      </c>
      <c r="K108" s="90">
        <v>0</v>
      </c>
      <c r="L108" s="90">
        <v>0</v>
      </c>
      <c r="M108" s="69">
        <v>0</v>
      </c>
      <c r="N108" s="69">
        <v>0</v>
      </c>
      <c r="O108" s="69">
        <v>0</v>
      </c>
      <c r="P108" s="69">
        <v>0</v>
      </c>
      <c r="Q108" s="69">
        <v>0</v>
      </c>
      <c r="R108" s="69">
        <v>0</v>
      </c>
      <c r="S108" s="79">
        <f t="shared" si="18"/>
        <v>1130220613</v>
      </c>
      <c r="T108"/>
      <c r="U108" s="196" t="str">
        <f>VLOOKUP(D108,'EH - LOAN'!$H$2:$S$1961,12,0)</f>
        <v>Y</v>
      </c>
      <c r="V108" s="196" t="str">
        <f>VLOOKUP(D108,'EH - LOAN'!$H$2:$T$1961,13,0)</f>
        <v>Y</v>
      </c>
      <c r="W108" s="197">
        <f>VLOOKUP(D108,'EH - LOAN'!$H$2:$AF$1961,25,0)</f>
        <v>0</v>
      </c>
      <c r="X108" s="197">
        <f>VLOOKUP(D108,'EH - LOAN'!$H$2:$X$1961,17,0)</f>
        <v>0</v>
      </c>
      <c r="Y108" s="190" t="str">
        <f>VLOOKUP(D108,'EH - LOAN'!$H$2:$AI$1961,27,0)</f>
        <v>Y</v>
      </c>
      <c r="Z108" s="190">
        <f>VLOOKUP(D108,'EH - LOAN'!$H$2:$AI$1961,28,0)</f>
        <v>0</v>
      </c>
      <c r="AA108" s="190">
        <f>VLOOKUP(D108,'EH - LOAN'!$H$2:$AE$1961,24,0)</f>
        <v>0</v>
      </c>
      <c r="AB108" t="s">
        <v>1304</v>
      </c>
    </row>
    <row r="109" spans="2:28">
      <c r="B109" s="64" t="s">
        <v>160</v>
      </c>
      <c r="C109" s="65"/>
      <c r="D109" s="66" t="s">
        <v>1315</v>
      </c>
      <c r="E109" s="66" t="s">
        <v>1316</v>
      </c>
      <c r="F109" s="69">
        <v>1000000000</v>
      </c>
      <c r="G109" s="69">
        <v>0</v>
      </c>
      <c r="H109" s="69">
        <v>0</v>
      </c>
      <c r="I109" s="69">
        <v>0</v>
      </c>
      <c r="J109" s="69">
        <v>158192</v>
      </c>
      <c r="K109" s="90">
        <v>0</v>
      </c>
      <c r="L109" s="90">
        <v>0</v>
      </c>
      <c r="M109" s="69">
        <v>0</v>
      </c>
      <c r="N109" s="69">
        <v>0</v>
      </c>
      <c r="O109" s="69">
        <v>0</v>
      </c>
      <c r="P109" s="69">
        <v>0</v>
      </c>
      <c r="Q109" s="69">
        <v>0</v>
      </c>
      <c r="R109" s="69">
        <v>0</v>
      </c>
      <c r="S109" s="79">
        <f t="shared" si="18"/>
        <v>1000158192</v>
      </c>
      <c r="T109"/>
      <c r="U109" s="196" t="str">
        <f>VLOOKUP(D109,'EH - LOAN'!$H$2:$S$1961,12,0)</f>
        <v>Y</v>
      </c>
      <c r="V109" s="196" t="str">
        <f>VLOOKUP(D109,'EH - LOAN'!$H$2:$T$1961,13,0)</f>
        <v>Y</v>
      </c>
      <c r="W109" s="197">
        <f>VLOOKUP(D109,'EH - LOAN'!$H$2:$AF$1961,25,0)</f>
        <v>0</v>
      </c>
      <c r="X109" s="197">
        <f>VLOOKUP(D109,'EH - LOAN'!$H$2:$X$1961,17,0)</f>
        <v>0</v>
      </c>
      <c r="Y109" s="190" t="str">
        <f>VLOOKUP(D109,'EH - LOAN'!$H$2:$AI$1961,27,0)</f>
        <v>Y</v>
      </c>
      <c r="Z109" s="190">
        <f>VLOOKUP(D109,'EH - LOAN'!$H$2:$AI$1961,28,0)</f>
        <v>0</v>
      </c>
      <c r="AA109" s="190">
        <f>VLOOKUP(D109,'EH - LOAN'!$H$2:$AE$1961,24,0)</f>
        <v>0</v>
      </c>
      <c r="AB109" t="s">
        <v>1304</v>
      </c>
    </row>
    <row r="110" spans="2:28">
      <c r="B110" s="64" t="s">
        <v>160</v>
      </c>
      <c r="C110" s="65"/>
      <c r="D110" s="66" t="s">
        <v>1317</v>
      </c>
      <c r="E110" s="66" t="s">
        <v>1318</v>
      </c>
      <c r="F110" s="69">
        <v>950000000</v>
      </c>
      <c r="G110" s="69">
        <v>0</v>
      </c>
      <c r="H110" s="69">
        <v>0</v>
      </c>
      <c r="I110" s="69">
        <v>0</v>
      </c>
      <c r="J110" s="69">
        <v>175582</v>
      </c>
      <c r="K110" s="90">
        <v>0</v>
      </c>
      <c r="L110" s="90">
        <v>0</v>
      </c>
      <c r="M110" s="69">
        <v>0</v>
      </c>
      <c r="N110" s="69">
        <v>0</v>
      </c>
      <c r="O110" s="69">
        <v>0</v>
      </c>
      <c r="P110" s="69">
        <v>0</v>
      </c>
      <c r="Q110" s="69">
        <v>0</v>
      </c>
      <c r="R110" s="69">
        <v>0</v>
      </c>
      <c r="S110" s="79">
        <f t="shared" si="18"/>
        <v>950175582</v>
      </c>
      <c r="T110"/>
      <c r="U110" s="196" t="str">
        <f>VLOOKUP(D110,'EH - LOAN'!$H$2:$S$1961,12,0)</f>
        <v>Y</v>
      </c>
      <c r="V110" s="196" t="str">
        <f>VLOOKUP(D110,'EH - LOAN'!$H$2:$T$1961,13,0)</f>
        <v>Y</v>
      </c>
      <c r="W110" s="197">
        <f>VLOOKUP(D110,'EH - LOAN'!$H$2:$AF$1961,25,0)</f>
        <v>0</v>
      </c>
      <c r="X110" s="197">
        <f>VLOOKUP(D110,'EH - LOAN'!$H$2:$X$1961,17,0)</f>
        <v>0</v>
      </c>
      <c r="Y110" s="190" t="str">
        <f>VLOOKUP(D110,'EH - LOAN'!$H$2:$AI$1961,27,0)</f>
        <v>Y</v>
      </c>
      <c r="Z110" s="190">
        <f>VLOOKUP(D110,'EH - LOAN'!$H$2:$AI$1961,28,0)</f>
        <v>0</v>
      </c>
      <c r="AA110" s="190">
        <f>VLOOKUP(D110,'EH - LOAN'!$H$2:$AE$1961,24,0)</f>
        <v>0</v>
      </c>
      <c r="AB110" t="s">
        <v>1304</v>
      </c>
    </row>
    <row r="111" spans="2:28">
      <c r="B111" s="64" t="s">
        <v>160</v>
      </c>
      <c r="C111" s="65"/>
      <c r="D111" s="66" t="s">
        <v>1319</v>
      </c>
      <c r="E111" s="66" t="s">
        <v>1320</v>
      </c>
      <c r="F111" s="69">
        <v>930000000</v>
      </c>
      <c r="G111" s="69">
        <v>0</v>
      </c>
      <c r="H111" s="69">
        <v>0</v>
      </c>
      <c r="I111" s="69">
        <v>0</v>
      </c>
      <c r="J111" s="69">
        <v>76541</v>
      </c>
      <c r="K111" s="90">
        <v>0</v>
      </c>
      <c r="L111" s="90">
        <v>0</v>
      </c>
      <c r="M111" s="69">
        <v>0</v>
      </c>
      <c r="N111" s="69">
        <v>0</v>
      </c>
      <c r="O111" s="69">
        <v>0</v>
      </c>
      <c r="P111" s="69">
        <v>0</v>
      </c>
      <c r="Q111" s="69">
        <v>0</v>
      </c>
      <c r="R111" s="69">
        <v>0</v>
      </c>
      <c r="S111" s="79">
        <f t="shared" si="18"/>
        <v>930076541</v>
      </c>
      <c r="T111"/>
      <c r="U111" s="196" t="str">
        <f>VLOOKUP(D111,'EH - LOAN'!$H$2:$S$1961,12,0)</f>
        <v>Y</v>
      </c>
      <c r="V111" s="196" t="str">
        <f>VLOOKUP(D111,'EH - LOAN'!$H$2:$T$1961,13,0)</f>
        <v>Y</v>
      </c>
      <c r="W111" s="197" t="str">
        <f>VLOOKUP(D111,'EH - LOAN'!$H$2:$AF$1961,25,0)</f>
        <v>EH.122</v>
      </c>
      <c r="X111" s="197" t="str">
        <f>VLOOKUP(D111,'EH - LOAN'!$H$2:$X$1961,17,0)</f>
        <v>Y</v>
      </c>
      <c r="Y111" s="190">
        <f>VLOOKUP(D111,'EH - LOAN'!$H$2:$AI$1961,27,0)</f>
        <v>0</v>
      </c>
      <c r="Z111" s="190">
        <f>VLOOKUP(D111,'EH - LOAN'!$H$2:$AI$1961,28,0)</f>
        <v>0</v>
      </c>
      <c r="AA111" s="190" t="str">
        <f>VLOOKUP(D111,'EH - LOAN'!$H$2:$AE$1961,24,0)</f>
        <v>Hard/Soft</v>
      </c>
      <c r="AB111" t="s">
        <v>1304</v>
      </c>
    </row>
    <row r="112" spans="2:28">
      <c r="B112" s="64" t="s">
        <v>160</v>
      </c>
      <c r="C112" s="65"/>
      <c r="D112" s="66" t="s">
        <v>1321</v>
      </c>
      <c r="E112" s="66" t="s">
        <v>1322</v>
      </c>
      <c r="F112" s="69">
        <v>900000000</v>
      </c>
      <c r="G112" s="69">
        <v>0</v>
      </c>
      <c r="H112" s="69">
        <v>0</v>
      </c>
      <c r="I112" s="69">
        <v>0</v>
      </c>
      <c r="J112" s="69">
        <v>8441</v>
      </c>
      <c r="K112" s="90">
        <v>0</v>
      </c>
      <c r="L112" s="90">
        <v>0</v>
      </c>
      <c r="M112" s="69">
        <v>0</v>
      </c>
      <c r="N112" s="69">
        <v>0</v>
      </c>
      <c r="O112" s="69">
        <v>0</v>
      </c>
      <c r="P112" s="69">
        <v>0</v>
      </c>
      <c r="Q112" s="69">
        <v>0</v>
      </c>
      <c r="R112" s="69">
        <v>0</v>
      </c>
      <c r="S112" s="79">
        <f t="shared" si="18"/>
        <v>900008441</v>
      </c>
      <c r="T112"/>
      <c r="U112" s="196" t="str">
        <f>VLOOKUP(D112,'EH - LOAN'!$H$2:$S$1961,12,0)</f>
        <v>Y</v>
      </c>
      <c r="V112" s="196" t="str">
        <f>VLOOKUP(D112,'EH - LOAN'!$H$2:$T$1961,13,0)</f>
        <v>Y</v>
      </c>
      <c r="W112" s="197">
        <f>VLOOKUP(D112,'EH - LOAN'!$H$2:$AF$1961,25,0)</f>
        <v>0</v>
      </c>
      <c r="X112" s="197">
        <f>VLOOKUP(D112,'EH - LOAN'!$H$2:$X$1961,17,0)</f>
        <v>0</v>
      </c>
      <c r="Y112" s="190" t="str">
        <f>VLOOKUP(D112,'EH - LOAN'!$H$2:$AI$1961,27,0)</f>
        <v>Y</v>
      </c>
      <c r="Z112" s="190">
        <f>VLOOKUP(D112,'EH - LOAN'!$H$2:$AI$1961,28,0)</f>
        <v>0</v>
      </c>
      <c r="AA112" s="190">
        <f>VLOOKUP(D112,'EH - LOAN'!$H$2:$AE$1961,24,0)</f>
        <v>0</v>
      </c>
      <c r="AB112" t="s">
        <v>1304</v>
      </c>
    </row>
    <row r="113" spans="2:28">
      <c r="B113" s="64" t="s">
        <v>160</v>
      </c>
      <c r="C113" s="65"/>
      <c r="D113" s="66" t="s">
        <v>1323</v>
      </c>
      <c r="E113" s="66" t="s">
        <v>1324</v>
      </c>
      <c r="F113" s="69">
        <v>800000000</v>
      </c>
      <c r="G113" s="69">
        <v>0</v>
      </c>
      <c r="H113" s="69">
        <v>0</v>
      </c>
      <c r="I113" s="69">
        <v>0</v>
      </c>
      <c r="J113" s="69">
        <v>49808</v>
      </c>
      <c r="K113" s="90">
        <v>0</v>
      </c>
      <c r="L113" s="90">
        <v>0</v>
      </c>
      <c r="M113" s="69">
        <v>0</v>
      </c>
      <c r="N113" s="69">
        <v>0</v>
      </c>
      <c r="O113" s="69">
        <v>0</v>
      </c>
      <c r="P113" s="69">
        <v>0</v>
      </c>
      <c r="Q113" s="69">
        <v>0</v>
      </c>
      <c r="R113" s="69">
        <v>0</v>
      </c>
      <c r="S113" s="79">
        <f t="shared" si="18"/>
        <v>800049808</v>
      </c>
      <c r="T113"/>
      <c r="U113" s="196" t="str">
        <f>VLOOKUP(D113,'EH - LOAN'!$H$2:$S$1961,12,0)</f>
        <v>Y</v>
      </c>
      <c r="V113" s="196" t="str">
        <f>VLOOKUP(D113,'EH - LOAN'!$H$2:$T$1961,13,0)</f>
        <v>Y</v>
      </c>
      <c r="W113" s="197">
        <f>VLOOKUP(D113,'EH - LOAN'!$H$2:$AF$1961,25,0)</f>
        <v>0</v>
      </c>
      <c r="X113" s="197">
        <f>VLOOKUP(D113,'EH - LOAN'!$H$2:$X$1961,17,0)</f>
        <v>0</v>
      </c>
      <c r="Y113" s="190" t="str">
        <f>VLOOKUP(D113,'EH - LOAN'!$H$2:$AI$1961,27,0)</f>
        <v>Y</v>
      </c>
      <c r="Z113" s="190">
        <f>VLOOKUP(D113,'EH - LOAN'!$H$2:$AI$1961,28,0)</f>
        <v>0</v>
      </c>
      <c r="AA113" s="190">
        <f>VLOOKUP(D113,'EH - LOAN'!$H$2:$AE$1961,24,0)</f>
        <v>0</v>
      </c>
      <c r="AB113" t="s">
        <v>1304</v>
      </c>
    </row>
    <row r="114" spans="2:28">
      <c r="B114" s="64" t="s">
        <v>160</v>
      </c>
      <c r="C114" s="65"/>
      <c r="D114" s="66" t="s">
        <v>1325</v>
      </c>
      <c r="E114" s="66" t="s">
        <v>1326</v>
      </c>
      <c r="F114" s="69">
        <v>750000000</v>
      </c>
      <c r="G114" s="69">
        <v>0</v>
      </c>
      <c r="H114" s="69">
        <v>0</v>
      </c>
      <c r="I114" s="69">
        <v>0</v>
      </c>
      <c r="J114" s="69">
        <v>934</v>
      </c>
      <c r="K114" s="90">
        <v>0</v>
      </c>
      <c r="L114" s="90">
        <v>0</v>
      </c>
      <c r="M114" s="69">
        <v>0</v>
      </c>
      <c r="N114" s="69">
        <v>0</v>
      </c>
      <c r="O114" s="69">
        <v>0</v>
      </c>
      <c r="P114" s="69">
        <v>0</v>
      </c>
      <c r="Q114" s="69">
        <v>0</v>
      </c>
      <c r="R114" s="69">
        <v>0</v>
      </c>
      <c r="S114" s="79">
        <f t="shared" si="18"/>
        <v>750000934</v>
      </c>
      <c r="T114"/>
      <c r="U114" s="196" t="str">
        <f>VLOOKUP(D114,'EH - LOAN'!$H$2:$S$1961,12,0)</f>
        <v>Y</v>
      </c>
      <c r="V114" s="196" t="str">
        <f>VLOOKUP(D114,'EH - LOAN'!$H$2:$T$1961,13,0)</f>
        <v>Y</v>
      </c>
      <c r="W114" s="197" t="str">
        <f>VLOOKUP(D114,'EH - LOAN'!$H$2:$AF$1961,25,0)</f>
        <v>EH.67</v>
      </c>
      <c r="X114" s="197" t="str">
        <f>VLOOKUP(D114,'EH - LOAN'!$H$2:$X$1961,17,0)</f>
        <v>Y</v>
      </c>
      <c r="Y114" s="190">
        <f>VLOOKUP(D114,'EH - LOAN'!$H$2:$AI$1961,27,0)</f>
        <v>0</v>
      </c>
      <c r="Z114" s="190">
        <f>VLOOKUP(D114,'EH - LOAN'!$H$2:$AI$1961,28,0)</f>
        <v>0</v>
      </c>
      <c r="AA114" s="190" t="str">
        <f>VLOOKUP(D114,'EH - LOAN'!$H$2:$AE$1961,24,0)</f>
        <v>Hard/Soft</v>
      </c>
      <c r="AB114" t="s">
        <v>1304</v>
      </c>
    </row>
    <row r="115" spans="2:28">
      <c r="B115" s="64" t="s">
        <v>160</v>
      </c>
      <c r="C115" s="65"/>
      <c r="D115" s="66" t="s">
        <v>1327</v>
      </c>
      <c r="E115" s="66" t="s">
        <v>1328</v>
      </c>
      <c r="F115" s="69">
        <v>740000000</v>
      </c>
      <c r="G115" s="69">
        <v>0</v>
      </c>
      <c r="H115" s="69">
        <v>0</v>
      </c>
      <c r="I115" s="69">
        <v>0</v>
      </c>
      <c r="J115" s="69">
        <v>322590</v>
      </c>
      <c r="K115" s="90">
        <v>0</v>
      </c>
      <c r="L115" s="90">
        <v>0</v>
      </c>
      <c r="M115" s="69">
        <v>0</v>
      </c>
      <c r="N115" s="69">
        <v>0</v>
      </c>
      <c r="O115" s="69">
        <v>0</v>
      </c>
      <c r="P115" s="69">
        <v>0</v>
      </c>
      <c r="Q115" s="69">
        <v>0</v>
      </c>
      <c r="R115" s="69">
        <v>0</v>
      </c>
      <c r="S115" s="79">
        <f t="shared" si="18"/>
        <v>740322590</v>
      </c>
      <c r="T115"/>
      <c r="U115" s="196" t="str">
        <f>VLOOKUP(D115,'EH - LOAN'!$H$2:$S$1961,12,0)</f>
        <v>Y</v>
      </c>
      <c r="V115" s="196" t="str">
        <f>VLOOKUP(D115,'EH - LOAN'!$H$2:$T$1961,13,0)</f>
        <v>Y</v>
      </c>
      <c r="W115" s="197" t="str">
        <f>VLOOKUP(D115,'EH - LOAN'!$H$2:$AF$1961,25,0)</f>
        <v>EH.88</v>
      </c>
      <c r="X115" s="197" t="str">
        <f>VLOOKUP(D115,'EH - LOAN'!$H$2:$X$1961,17,0)</f>
        <v>Y</v>
      </c>
      <c r="Y115" s="190">
        <f>VLOOKUP(D115,'EH - LOAN'!$H$2:$AI$1961,27,0)</f>
        <v>0</v>
      </c>
      <c r="Z115" s="190">
        <f>VLOOKUP(D115,'EH - LOAN'!$H$2:$AI$1961,28,0)</f>
        <v>0</v>
      </c>
      <c r="AA115" s="190" t="str">
        <f>VLOOKUP(D115,'EH - LOAN'!$H$2:$AE$1961,24,0)</f>
        <v>Hard/Soft</v>
      </c>
      <c r="AB115" t="s">
        <v>1304</v>
      </c>
    </row>
    <row r="116" spans="2:28">
      <c r="B116" s="64" t="s">
        <v>160</v>
      </c>
      <c r="C116" s="65"/>
      <c r="D116" s="66" t="s">
        <v>1329</v>
      </c>
      <c r="E116" s="66" t="s">
        <v>1330</v>
      </c>
      <c r="F116" s="69">
        <v>700000000</v>
      </c>
      <c r="G116" s="69">
        <v>0</v>
      </c>
      <c r="H116" s="69">
        <v>0</v>
      </c>
      <c r="I116" s="69">
        <v>0</v>
      </c>
      <c r="J116" s="69">
        <v>255711</v>
      </c>
      <c r="K116" s="90">
        <v>0</v>
      </c>
      <c r="L116" s="90">
        <v>0</v>
      </c>
      <c r="M116" s="69">
        <v>0</v>
      </c>
      <c r="N116" s="69">
        <v>0</v>
      </c>
      <c r="O116" s="69">
        <v>0</v>
      </c>
      <c r="P116" s="69">
        <v>0</v>
      </c>
      <c r="Q116" s="69">
        <v>0</v>
      </c>
      <c r="R116" s="69">
        <v>0</v>
      </c>
      <c r="S116" s="79">
        <f t="shared" si="18"/>
        <v>700255711</v>
      </c>
      <c r="T116"/>
      <c r="U116" s="196" t="str">
        <f>VLOOKUP(D116,'EH - LOAN'!$H$2:$S$1961,12,0)</f>
        <v>Y</v>
      </c>
      <c r="V116" s="196" t="str">
        <f>VLOOKUP(D116,'EH - LOAN'!$H$2:$T$1961,13,0)</f>
        <v>Y</v>
      </c>
      <c r="W116" s="197">
        <f>VLOOKUP(D116,'EH - LOAN'!$H$2:$AF$1961,25,0)</f>
        <v>0</v>
      </c>
      <c r="X116" s="197">
        <f>VLOOKUP(D116,'EH - LOAN'!$H$2:$X$1961,17,0)</f>
        <v>0</v>
      </c>
      <c r="Y116" s="190" t="str">
        <f>VLOOKUP(D116,'EH - LOAN'!$H$2:$AI$1961,27,0)</f>
        <v>Y</v>
      </c>
      <c r="Z116" s="190">
        <f>VLOOKUP(D116,'EH - LOAN'!$H$2:$AI$1961,28,0)</f>
        <v>0</v>
      </c>
      <c r="AA116" s="190">
        <f>VLOOKUP(D116,'EH - LOAN'!$H$2:$AE$1961,24,0)</f>
        <v>0</v>
      </c>
      <c r="AB116" t="s">
        <v>1304</v>
      </c>
    </row>
    <row r="117" spans="2:28">
      <c r="B117" s="64" t="s">
        <v>160</v>
      </c>
      <c r="C117" s="65"/>
      <c r="D117" s="66" t="s">
        <v>1331</v>
      </c>
      <c r="E117" s="66" t="s">
        <v>1332</v>
      </c>
      <c r="F117" s="69">
        <v>600000000</v>
      </c>
      <c r="G117" s="69">
        <v>0</v>
      </c>
      <c r="H117" s="69">
        <v>0</v>
      </c>
      <c r="I117" s="69">
        <v>0</v>
      </c>
      <c r="J117" s="69">
        <v>472997</v>
      </c>
      <c r="K117" s="90">
        <v>0</v>
      </c>
      <c r="L117" s="90">
        <v>0</v>
      </c>
      <c r="M117" s="69">
        <v>0</v>
      </c>
      <c r="N117" s="69">
        <v>0</v>
      </c>
      <c r="O117" s="69">
        <v>0</v>
      </c>
      <c r="P117" s="69">
        <v>0</v>
      </c>
      <c r="Q117" s="69">
        <v>0</v>
      </c>
      <c r="R117" s="69">
        <v>0</v>
      </c>
      <c r="S117" s="79">
        <f t="shared" si="18"/>
        <v>600472997</v>
      </c>
      <c r="T117"/>
      <c r="U117" s="196" t="str">
        <f>VLOOKUP(D117,'EH - LOAN'!$H$2:$S$1961,12,0)</f>
        <v>Y</v>
      </c>
      <c r="V117" s="196" t="str">
        <f>VLOOKUP(D117,'EH - LOAN'!$H$2:$T$1961,13,0)</f>
        <v>Y</v>
      </c>
      <c r="W117" s="197" t="str">
        <f>VLOOKUP(D117,'EH - LOAN'!$H$2:$AF$1961,25,0)</f>
        <v>EH.68</v>
      </c>
      <c r="X117" s="197" t="str">
        <f>VLOOKUP(D117,'EH - LOAN'!$H$2:$X$1961,17,0)</f>
        <v>Y</v>
      </c>
      <c r="Y117" s="190">
        <f>VLOOKUP(D117,'EH - LOAN'!$H$2:$AI$1961,27,0)</f>
        <v>0</v>
      </c>
      <c r="Z117" s="190">
        <f>VLOOKUP(D117,'EH - LOAN'!$H$2:$AI$1961,28,0)</f>
        <v>0</v>
      </c>
      <c r="AA117" s="190" t="str">
        <f>VLOOKUP(D117,'EH - LOAN'!$H$2:$AE$1961,24,0)</f>
        <v>Hard/Soft</v>
      </c>
      <c r="AB117" t="s">
        <v>1304</v>
      </c>
    </row>
    <row r="118" spans="2:28">
      <c r="B118" s="64" t="s">
        <v>160</v>
      </c>
      <c r="C118" s="65"/>
      <c r="D118" s="66" t="s">
        <v>1333</v>
      </c>
      <c r="E118" s="66" t="s">
        <v>1334</v>
      </c>
      <c r="F118" s="69">
        <v>585000000</v>
      </c>
      <c r="G118" s="69">
        <v>0</v>
      </c>
      <c r="H118" s="69">
        <v>0</v>
      </c>
      <c r="I118" s="69">
        <v>0</v>
      </c>
      <c r="J118" s="69">
        <v>181531</v>
      </c>
      <c r="K118" s="90">
        <v>0</v>
      </c>
      <c r="L118" s="90">
        <v>0</v>
      </c>
      <c r="M118" s="69">
        <v>0</v>
      </c>
      <c r="N118" s="69">
        <v>0</v>
      </c>
      <c r="O118" s="69">
        <v>0</v>
      </c>
      <c r="P118" s="69">
        <v>0</v>
      </c>
      <c r="Q118" s="69">
        <v>0</v>
      </c>
      <c r="R118" s="69">
        <v>0</v>
      </c>
      <c r="S118" s="79">
        <f t="shared" si="18"/>
        <v>585181531</v>
      </c>
      <c r="T118"/>
      <c r="U118" s="196" t="str">
        <f>VLOOKUP(D118,'EH - LOAN'!$H$2:$S$1961,12,0)</f>
        <v>Y</v>
      </c>
      <c r="V118" s="196" t="str">
        <f>VLOOKUP(D118,'EH - LOAN'!$H$2:$T$1961,13,0)</f>
        <v>Y</v>
      </c>
      <c r="W118" s="197">
        <f>VLOOKUP(D118,'EH - LOAN'!$H$2:$AF$1961,25,0)</f>
        <v>0</v>
      </c>
      <c r="X118" s="197">
        <f>VLOOKUP(D118,'EH - LOAN'!$H$2:$X$1961,17,0)</f>
        <v>0</v>
      </c>
      <c r="Y118" s="190" t="str">
        <f>VLOOKUP(D118,'EH - LOAN'!$H$2:$AI$1961,27,0)</f>
        <v>Y</v>
      </c>
      <c r="Z118" s="190">
        <f>VLOOKUP(D118,'EH - LOAN'!$H$2:$AI$1961,28,0)</f>
        <v>0</v>
      </c>
      <c r="AA118" s="190">
        <f>VLOOKUP(D118,'EH - LOAN'!$H$2:$AE$1961,24,0)</f>
        <v>0</v>
      </c>
      <c r="AB118" t="s">
        <v>1304</v>
      </c>
    </row>
    <row r="119" spans="2:28">
      <c r="B119" s="64" t="s">
        <v>160</v>
      </c>
      <c r="C119" s="65"/>
      <c r="D119" s="66" t="s">
        <v>1335</v>
      </c>
      <c r="E119" s="66" t="s">
        <v>1336</v>
      </c>
      <c r="F119" s="69">
        <v>430000000</v>
      </c>
      <c r="G119" s="69">
        <v>0</v>
      </c>
      <c r="H119" s="69">
        <v>0</v>
      </c>
      <c r="I119" s="69">
        <v>0</v>
      </c>
      <c r="J119" s="69">
        <v>5301348</v>
      </c>
      <c r="K119" s="90">
        <v>0</v>
      </c>
      <c r="L119" s="90">
        <v>0</v>
      </c>
      <c r="M119" s="69">
        <v>0</v>
      </c>
      <c r="N119" s="69">
        <v>0</v>
      </c>
      <c r="O119" s="69">
        <v>0</v>
      </c>
      <c r="P119" s="69">
        <v>0</v>
      </c>
      <c r="Q119" s="69">
        <v>0</v>
      </c>
      <c r="R119" s="69">
        <v>0</v>
      </c>
      <c r="S119" s="79">
        <f t="shared" si="18"/>
        <v>435301348</v>
      </c>
      <c r="T119"/>
      <c r="U119" s="196" t="str">
        <f>VLOOKUP(D119,'EH - LOAN'!$H$2:$S$1961,12,0)</f>
        <v>Y</v>
      </c>
      <c r="V119" s="196">
        <f>VLOOKUP(D119,'EH - LOAN'!$H$2:$T$1961,13,0)</f>
        <v>0</v>
      </c>
      <c r="W119" s="197">
        <f>VLOOKUP(D119,'EH - LOAN'!$H$2:$AF$1961,25,0)</f>
        <v>0</v>
      </c>
      <c r="X119" s="197">
        <f>VLOOKUP(D119,'EH - LOAN'!$H$2:$X$1961,17,0)</f>
        <v>0</v>
      </c>
      <c r="Y119" s="190" t="str">
        <f>VLOOKUP(D119,'EH - LOAN'!$H$2:$AI$1961,27,0)</f>
        <v>Y</v>
      </c>
      <c r="Z119" s="190">
        <f>VLOOKUP(D119,'EH - LOAN'!$H$2:$AI$1961,28,0)</f>
        <v>0</v>
      </c>
      <c r="AA119" s="190">
        <f>VLOOKUP(D119,'EH - LOAN'!$H$2:$AE$1961,24,0)</f>
        <v>0</v>
      </c>
      <c r="AB119" t="s">
        <v>1304</v>
      </c>
    </row>
    <row r="120" spans="2:28">
      <c r="B120" s="64" t="s">
        <v>160</v>
      </c>
      <c r="C120" s="65"/>
      <c r="D120" s="66" t="s">
        <v>1337</v>
      </c>
      <c r="E120" s="66" t="s">
        <v>1338</v>
      </c>
      <c r="F120" s="69">
        <v>376620000</v>
      </c>
      <c r="G120" s="69">
        <v>0</v>
      </c>
      <c r="H120" s="69">
        <v>0</v>
      </c>
      <c r="I120" s="69">
        <v>0</v>
      </c>
      <c r="J120" s="69">
        <v>8440471</v>
      </c>
      <c r="K120" s="90">
        <v>0</v>
      </c>
      <c r="L120" s="90">
        <v>0</v>
      </c>
      <c r="M120" s="69">
        <v>0</v>
      </c>
      <c r="N120" s="69">
        <v>0</v>
      </c>
      <c r="O120" s="69">
        <v>0</v>
      </c>
      <c r="P120" s="69">
        <v>0</v>
      </c>
      <c r="Q120" s="69">
        <v>0</v>
      </c>
      <c r="R120" s="69">
        <v>0</v>
      </c>
      <c r="S120" s="79">
        <f t="shared" si="18"/>
        <v>385060471</v>
      </c>
      <c r="T120"/>
      <c r="U120" s="196" t="str">
        <f>VLOOKUP(D120,'EH - LOAN'!$H$2:$S$1961,12,0)</f>
        <v>Y</v>
      </c>
      <c r="V120" s="196" t="str">
        <f>VLOOKUP(D120,'EH - LOAN'!$H$2:$T$1961,13,0)</f>
        <v>Y</v>
      </c>
      <c r="W120" s="197" t="str">
        <f>VLOOKUP(D120,'EH - LOAN'!$H$2:$AF$1961,25,0)</f>
        <v>EH.85</v>
      </c>
      <c r="X120" s="197" t="str">
        <f>VLOOKUP(D120,'EH - LOAN'!$H$2:$X$1961,17,0)</f>
        <v>Y</v>
      </c>
      <c r="Y120" s="190">
        <f>VLOOKUP(D120,'EH - LOAN'!$H$2:$AI$1961,27,0)</f>
        <v>0</v>
      </c>
      <c r="Z120" s="190">
        <f>VLOOKUP(D120,'EH - LOAN'!$H$2:$AI$1961,28,0)</f>
        <v>0</v>
      </c>
      <c r="AA120" s="190" t="str">
        <f>VLOOKUP(D120,'EH - LOAN'!$H$2:$AE$1961,24,0)</f>
        <v>Hard/Soft</v>
      </c>
      <c r="AB120" t="s">
        <v>1304</v>
      </c>
    </row>
    <row r="121" spans="2:28">
      <c r="B121" s="64" t="s">
        <v>160</v>
      </c>
      <c r="C121" s="65"/>
      <c r="D121" s="66" t="s">
        <v>1339</v>
      </c>
      <c r="E121" s="66" t="s">
        <v>1340</v>
      </c>
      <c r="F121" s="69">
        <v>308180000</v>
      </c>
      <c r="G121" s="69">
        <v>0</v>
      </c>
      <c r="H121" s="69">
        <v>0</v>
      </c>
      <c r="I121" s="69">
        <v>0</v>
      </c>
      <c r="J121" s="69">
        <v>307306</v>
      </c>
      <c r="K121" s="90">
        <v>0</v>
      </c>
      <c r="L121" s="90">
        <v>0</v>
      </c>
      <c r="M121" s="69">
        <v>0</v>
      </c>
      <c r="N121" s="69">
        <v>0</v>
      </c>
      <c r="O121" s="69">
        <v>0</v>
      </c>
      <c r="P121" s="69">
        <v>0</v>
      </c>
      <c r="Q121" s="69">
        <v>0</v>
      </c>
      <c r="R121" s="69">
        <v>0</v>
      </c>
      <c r="S121" s="79">
        <f t="shared" si="18"/>
        <v>308487306</v>
      </c>
      <c r="T121"/>
      <c r="U121" s="196" t="str">
        <f>VLOOKUP(D121,'EH - LOAN'!$H$2:$S$1961,12,0)</f>
        <v>Y</v>
      </c>
      <c r="V121" s="196" t="str">
        <f>VLOOKUP(D121,'EH - LOAN'!$H$2:$T$1961,13,0)</f>
        <v>Y</v>
      </c>
      <c r="W121" s="197">
        <f>VLOOKUP(D121,'EH - LOAN'!$H$2:$AF$1961,25,0)</f>
        <v>0</v>
      </c>
      <c r="X121" s="197">
        <f>VLOOKUP(D121,'EH - LOAN'!$H$2:$X$1961,17,0)</f>
        <v>0</v>
      </c>
      <c r="Y121" s="190" t="str">
        <f>VLOOKUP(D121,'EH - LOAN'!$H$2:$AI$1961,27,0)</f>
        <v>Y</v>
      </c>
      <c r="Z121" s="190">
        <f>VLOOKUP(D121,'EH - LOAN'!$H$2:$AI$1961,28,0)</f>
        <v>0</v>
      </c>
      <c r="AA121" s="190">
        <f>VLOOKUP(D121,'EH - LOAN'!$H$2:$AE$1961,24,0)</f>
        <v>0</v>
      </c>
      <c r="AB121" t="s">
        <v>1304</v>
      </c>
    </row>
    <row r="122" spans="2:28">
      <c r="B122" s="64" t="s">
        <v>160</v>
      </c>
      <c r="C122" s="65"/>
      <c r="D122" s="66" t="s">
        <v>1341</v>
      </c>
      <c r="E122" s="66" t="s">
        <v>1342</v>
      </c>
      <c r="F122" s="69">
        <v>270000000</v>
      </c>
      <c r="G122" s="69">
        <v>0</v>
      </c>
      <c r="H122" s="69">
        <v>0</v>
      </c>
      <c r="I122" s="69">
        <v>0</v>
      </c>
      <c r="J122" s="69">
        <v>450240</v>
      </c>
      <c r="K122" s="90">
        <v>0</v>
      </c>
      <c r="L122" s="90">
        <v>0</v>
      </c>
      <c r="M122" s="69">
        <v>0</v>
      </c>
      <c r="N122" s="69">
        <v>0</v>
      </c>
      <c r="O122" s="69">
        <v>0</v>
      </c>
      <c r="P122" s="69">
        <v>0</v>
      </c>
      <c r="Q122" s="69">
        <v>0</v>
      </c>
      <c r="R122" s="69">
        <v>0</v>
      </c>
      <c r="S122" s="79">
        <f t="shared" si="18"/>
        <v>270450240</v>
      </c>
      <c r="T122"/>
      <c r="U122" s="196" t="str">
        <f>VLOOKUP(D122,'EH - LOAN'!$H$2:$S$1961,12,0)</f>
        <v>Y</v>
      </c>
      <c r="V122" s="196" t="str">
        <f>VLOOKUP(D122,'EH - LOAN'!$H$2:$T$1961,13,0)</f>
        <v>Y</v>
      </c>
      <c r="W122" s="197">
        <f>VLOOKUP(D122,'EH - LOAN'!$H$2:$AF$1961,25,0)</f>
        <v>0</v>
      </c>
      <c r="X122" s="197">
        <f>VLOOKUP(D122,'EH - LOAN'!$H$2:$X$1961,17,0)</f>
        <v>0</v>
      </c>
      <c r="Y122" s="190" t="str">
        <f>VLOOKUP(D122,'EH - LOAN'!$H$2:$AI$1961,27,0)</f>
        <v>Y</v>
      </c>
      <c r="Z122" s="190">
        <f>VLOOKUP(D122,'EH - LOAN'!$H$2:$AI$1961,28,0)</f>
        <v>0</v>
      </c>
      <c r="AA122" s="190">
        <f>VLOOKUP(D122,'EH - LOAN'!$H$2:$AE$1961,24,0)</f>
        <v>0</v>
      </c>
      <c r="AB122" t="s">
        <v>1304</v>
      </c>
    </row>
    <row r="123" spans="2:28">
      <c r="B123" s="64" t="s">
        <v>160</v>
      </c>
      <c r="C123" s="65"/>
      <c r="D123" s="66" t="s">
        <v>1343</v>
      </c>
      <c r="E123" s="66" t="s">
        <v>1344</v>
      </c>
      <c r="F123" s="69">
        <v>263900000</v>
      </c>
      <c r="G123" s="69">
        <v>0</v>
      </c>
      <c r="H123" s="69">
        <v>0</v>
      </c>
      <c r="I123" s="69">
        <v>0</v>
      </c>
      <c r="J123" s="69">
        <v>2488</v>
      </c>
      <c r="K123" s="90">
        <v>0</v>
      </c>
      <c r="L123" s="90">
        <v>0</v>
      </c>
      <c r="M123" s="69">
        <v>0</v>
      </c>
      <c r="N123" s="69">
        <v>0</v>
      </c>
      <c r="O123" s="69">
        <v>0</v>
      </c>
      <c r="P123" s="69">
        <v>0</v>
      </c>
      <c r="Q123" s="69">
        <v>0</v>
      </c>
      <c r="R123" s="69">
        <v>0</v>
      </c>
      <c r="S123" s="79">
        <f t="shared" si="18"/>
        <v>263902488</v>
      </c>
      <c r="T123"/>
      <c r="U123" s="196" t="str">
        <f>VLOOKUP(D123,'EH - LOAN'!$H$2:$S$1961,12,0)</f>
        <v>Y</v>
      </c>
      <c r="V123" s="196" t="str">
        <f>VLOOKUP(D123,'EH - LOAN'!$H$2:$T$1961,13,0)</f>
        <v>Y</v>
      </c>
      <c r="W123" s="197">
        <f>VLOOKUP(D123,'EH - LOAN'!$H$2:$AF$1961,25,0)</f>
        <v>0</v>
      </c>
      <c r="X123" s="197">
        <f>VLOOKUP(D123,'EH - LOAN'!$H$2:$X$1961,17,0)</f>
        <v>0</v>
      </c>
      <c r="Y123" s="190" t="str">
        <f>VLOOKUP(D123,'EH - LOAN'!$H$2:$AI$1961,27,0)</f>
        <v>Y</v>
      </c>
      <c r="Z123" s="190">
        <f>VLOOKUP(D123,'EH - LOAN'!$H$2:$AI$1961,28,0)</f>
        <v>0</v>
      </c>
      <c r="AA123" s="190">
        <f>VLOOKUP(D123,'EH - LOAN'!$H$2:$AE$1961,24,0)</f>
        <v>0</v>
      </c>
      <c r="AB123" t="s">
        <v>1304</v>
      </c>
    </row>
    <row r="124" spans="2:28">
      <c r="B124" s="64" t="s">
        <v>160</v>
      </c>
      <c r="C124" s="65"/>
      <c r="D124" s="66" t="s">
        <v>1345</v>
      </c>
      <c r="E124" s="66" t="s">
        <v>1346</v>
      </c>
      <c r="F124" s="69">
        <v>250000000</v>
      </c>
      <c r="G124" s="69">
        <v>0</v>
      </c>
      <c r="H124" s="69">
        <v>0</v>
      </c>
      <c r="I124" s="69">
        <v>0</v>
      </c>
      <c r="J124" s="69">
        <v>1400825</v>
      </c>
      <c r="K124" s="90">
        <v>0</v>
      </c>
      <c r="L124" s="90">
        <v>0</v>
      </c>
      <c r="M124" s="69">
        <v>0</v>
      </c>
      <c r="N124" s="69">
        <v>0</v>
      </c>
      <c r="O124" s="69">
        <v>0</v>
      </c>
      <c r="P124" s="69">
        <v>0</v>
      </c>
      <c r="Q124" s="69">
        <v>0</v>
      </c>
      <c r="R124" s="69">
        <v>0</v>
      </c>
      <c r="S124" s="79">
        <f t="shared" si="18"/>
        <v>251400825</v>
      </c>
      <c r="T124"/>
      <c r="U124" s="196" t="str">
        <f>VLOOKUP(D124,'EH - LOAN'!$H$2:$S$1961,12,0)</f>
        <v>Y</v>
      </c>
      <c r="V124" s="196" t="str">
        <f>VLOOKUP(D124,'EH - LOAN'!$H$2:$T$1961,13,0)</f>
        <v>Y</v>
      </c>
      <c r="W124" s="197">
        <f>VLOOKUP(D124,'EH - LOAN'!$H$2:$AF$1961,25,0)</f>
        <v>0</v>
      </c>
      <c r="X124" s="197">
        <f>VLOOKUP(D124,'EH - LOAN'!$H$2:$X$1961,17,0)</f>
        <v>0</v>
      </c>
      <c r="Y124" s="190" t="str">
        <f>VLOOKUP(D124,'EH - LOAN'!$H$2:$AI$1961,27,0)</f>
        <v>Y</v>
      </c>
      <c r="Z124" s="190">
        <f>VLOOKUP(D124,'EH - LOAN'!$H$2:$AI$1961,28,0)</f>
        <v>0</v>
      </c>
      <c r="AA124" s="190">
        <f>VLOOKUP(D124,'EH - LOAN'!$H$2:$AE$1961,24,0)</f>
        <v>0</v>
      </c>
      <c r="AB124" t="s">
        <v>1304</v>
      </c>
    </row>
    <row r="125" spans="2:28">
      <c r="B125" s="64" t="s">
        <v>160</v>
      </c>
      <c r="C125" s="65"/>
      <c r="D125" s="66" t="s">
        <v>1347</v>
      </c>
      <c r="E125" s="66" t="s">
        <v>1348</v>
      </c>
      <c r="F125" s="69">
        <v>105850000</v>
      </c>
      <c r="G125" s="69">
        <v>0</v>
      </c>
      <c r="H125" s="69">
        <v>0</v>
      </c>
      <c r="I125" s="69">
        <v>0</v>
      </c>
      <c r="J125" s="69">
        <v>5000082</v>
      </c>
      <c r="K125" s="90">
        <v>0</v>
      </c>
      <c r="L125" s="90">
        <v>0</v>
      </c>
      <c r="M125" s="69">
        <v>0</v>
      </c>
      <c r="N125" s="69">
        <v>0</v>
      </c>
      <c r="O125" s="69">
        <v>0</v>
      </c>
      <c r="P125" s="69">
        <v>0</v>
      </c>
      <c r="Q125" s="69">
        <v>0</v>
      </c>
      <c r="R125" s="69">
        <v>0</v>
      </c>
      <c r="S125" s="79">
        <f t="shared" si="18"/>
        <v>110850082</v>
      </c>
      <c r="T125"/>
      <c r="U125" s="196" t="str">
        <f>VLOOKUP(D125,'EH - LOAN'!$H$2:$S$1961,12,0)</f>
        <v>Y</v>
      </c>
      <c r="V125" s="196">
        <f>VLOOKUP(D125,'EH - LOAN'!$H$2:$T$1961,13,0)</f>
        <v>0</v>
      </c>
      <c r="W125" s="197">
        <f>VLOOKUP(D125,'EH - LOAN'!$H$2:$AF$1961,25,0)</f>
        <v>0</v>
      </c>
      <c r="X125" s="197">
        <f>VLOOKUP(D125,'EH - LOAN'!$H$2:$X$1961,17,0)</f>
        <v>0</v>
      </c>
      <c r="Y125" s="190" t="str">
        <f>VLOOKUP(D125,'EH - LOAN'!$H$2:$AI$1961,27,0)</f>
        <v>Y</v>
      </c>
      <c r="Z125" s="190">
        <f>VLOOKUP(D125,'EH - LOAN'!$H$2:$AI$1961,28,0)</f>
        <v>0</v>
      </c>
      <c r="AA125" s="190">
        <f>VLOOKUP(D125,'EH - LOAN'!$H$2:$AE$1961,24,0)</f>
        <v>0</v>
      </c>
      <c r="AB125" t="s">
        <v>1304</v>
      </c>
    </row>
    <row r="126" spans="2:28">
      <c r="B126" s="64" t="s">
        <v>160</v>
      </c>
      <c r="C126" s="65"/>
      <c r="D126" s="66" t="s">
        <v>1349</v>
      </c>
      <c r="E126" s="66" t="s">
        <v>1350</v>
      </c>
      <c r="F126" s="69">
        <v>103025000</v>
      </c>
      <c r="G126" s="69">
        <v>0</v>
      </c>
      <c r="H126" s="69">
        <v>0</v>
      </c>
      <c r="I126" s="69">
        <v>0</v>
      </c>
      <c r="J126" s="69">
        <v>225076</v>
      </c>
      <c r="K126" s="90">
        <v>0</v>
      </c>
      <c r="L126" s="90">
        <v>0</v>
      </c>
      <c r="M126" s="69">
        <v>0</v>
      </c>
      <c r="N126" s="69">
        <v>0</v>
      </c>
      <c r="O126" s="69">
        <v>0</v>
      </c>
      <c r="P126" s="69">
        <v>0</v>
      </c>
      <c r="Q126" s="69">
        <v>0</v>
      </c>
      <c r="R126" s="69">
        <v>0</v>
      </c>
      <c r="S126" s="79">
        <f t="shared" si="18"/>
        <v>103250076</v>
      </c>
      <c r="T126"/>
      <c r="U126" s="196" t="str">
        <f>VLOOKUP(D126,'EH - LOAN'!$H$2:$S$1961,12,0)</f>
        <v>Y</v>
      </c>
      <c r="V126" s="196" t="str">
        <f>VLOOKUP(D126,'EH - LOAN'!$H$2:$T$1961,13,0)</f>
        <v>Y</v>
      </c>
      <c r="W126" s="197">
        <f>VLOOKUP(D126,'EH - LOAN'!$H$2:$AF$1961,25,0)</f>
        <v>0</v>
      </c>
      <c r="X126" s="197">
        <f>VLOOKUP(D126,'EH - LOAN'!$H$2:$X$1961,17,0)</f>
        <v>0</v>
      </c>
      <c r="Y126" s="190" t="str">
        <f>VLOOKUP(D126,'EH - LOAN'!$H$2:$AI$1961,27,0)</f>
        <v>Y</v>
      </c>
      <c r="Z126" s="190">
        <f>VLOOKUP(D126,'EH - LOAN'!$H$2:$AI$1961,28,0)</f>
        <v>0</v>
      </c>
      <c r="AA126" s="190">
        <f>VLOOKUP(D126,'EH - LOAN'!$H$2:$AE$1961,24,0)</f>
        <v>0</v>
      </c>
      <c r="AB126" t="s">
        <v>1304</v>
      </c>
    </row>
    <row r="127" spans="2:28">
      <c r="B127" s="64" t="s">
        <v>160</v>
      </c>
      <c r="C127" s="65"/>
      <c r="D127" s="66" t="s">
        <v>1351</v>
      </c>
      <c r="E127" s="66" t="s">
        <v>1352</v>
      </c>
      <c r="F127" s="69">
        <v>100000000</v>
      </c>
      <c r="G127" s="69">
        <v>0</v>
      </c>
      <c r="H127" s="69">
        <v>0</v>
      </c>
      <c r="I127" s="69">
        <v>1401315068</v>
      </c>
      <c r="J127" s="69">
        <v>2732149</v>
      </c>
      <c r="K127" s="90">
        <v>0</v>
      </c>
      <c r="L127" s="90">
        <v>0</v>
      </c>
      <c r="M127" s="69">
        <v>0</v>
      </c>
      <c r="N127" s="69">
        <v>0</v>
      </c>
      <c r="O127" s="69">
        <v>0</v>
      </c>
      <c r="P127" s="69">
        <v>0</v>
      </c>
      <c r="Q127" s="69">
        <v>0</v>
      </c>
      <c r="R127" s="69">
        <v>0</v>
      </c>
      <c r="S127" s="79">
        <f t="shared" si="18"/>
        <v>1504047217</v>
      </c>
      <c r="T127"/>
      <c r="U127" s="196" t="str">
        <f>VLOOKUP(D127,'EH - LOAN'!$H$2:$S$1961,12,0)</f>
        <v>Y</v>
      </c>
      <c r="V127" s="196" t="str">
        <f>VLOOKUP(D127,'EH - LOAN'!$H$2:$T$1961,13,0)</f>
        <v>Y</v>
      </c>
      <c r="W127" s="197">
        <f>VLOOKUP(D127,'EH - LOAN'!$H$2:$AF$1961,25,0)</f>
        <v>0</v>
      </c>
      <c r="X127" s="197">
        <f>VLOOKUP(D127,'EH - LOAN'!$H$2:$X$1961,17,0)</f>
        <v>0</v>
      </c>
      <c r="Y127" s="190" t="str">
        <f>VLOOKUP(D127,'EH - LOAN'!$H$2:$AI$1961,27,0)</f>
        <v>Y</v>
      </c>
      <c r="Z127" s="190">
        <f>VLOOKUP(D127,'EH - LOAN'!$H$2:$AI$1961,28,0)</f>
        <v>0</v>
      </c>
      <c r="AA127" s="190">
        <f>VLOOKUP(D127,'EH - LOAN'!$H$2:$AE$1961,24,0)</f>
        <v>0</v>
      </c>
      <c r="AB127" t="s">
        <v>1304</v>
      </c>
    </row>
    <row r="128" spans="2:28">
      <c r="B128" s="64" t="s">
        <v>160</v>
      </c>
      <c r="C128" s="65"/>
      <c r="D128" s="66" t="s">
        <v>1353</v>
      </c>
      <c r="E128" s="66" t="s">
        <v>1354</v>
      </c>
      <c r="F128" s="69">
        <v>704362246687</v>
      </c>
      <c r="G128" s="69">
        <v>0</v>
      </c>
      <c r="H128" s="69">
        <v>0</v>
      </c>
      <c r="I128" s="69">
        <v>150000000000</v>
      </c>
      <c r="J128" s="69">
        <v>1269518169</v>
      </c>
      <c r="K128" s="90">
        <v>0</v>
      </c>
      <c r="L128" s="90">
        <v>0</v>
      </c>
      <c r="M128" s="69">
        <v>0</v>
      </c>
      <c r="N128" s="69">
        <v>0</v>
      </c>
      <c r="O128" s="69">
        <v>0</v>
      </c>
      <c r="P128" s="69">
        <v>0</v>
      </c>
      <c r="Q128" s="69">
        <v>0</v>
      </c>
      <c r="R128" s="69">
        <v>0</v>
      </c>
      <c r="S128" s="79">
        <f t="shared" si="18"/>
        <v>855631764856</v>
      </c>
      <c r="T128"/>
      <c r="U128" s="196" t="str">
        <f>VLOOKUP(D128,'EH - LOAN'!$H$2:$S$1961,12,0)</f>
        <v>Y</v>
      </c>
      <c r="V128" s="196" t="str">
        <f>VLOOKUP(D128,'EH - LOAN'!$H$2:$T$1961,13,0)</f>
        <v>Y</v>
      </c>
      <c r="W128" s="197" t="str">
        <f>VLOOKUP(D128,'EH - LOAN'!$H$2:$AF$1961,25,0)</f>
        <v>EH.06</v>
      </c>
      <c r="X128" s="197" t="str">
        <f>VLOOKUP(D128,'EH - LOAN'!$H$2:$X$1961,17,0)</f>
        <v>Y</v>
      </c>
      <c r="Y128" s="190">
        <f>VLOOKUP(D128,'EH - LOAN'!$H$2:$AI$1961,27,0)</f>
        <v>0</v>
      </c>
      <c r="Z128" s="190">
        <f>VLOOKUP(D128,'EH - LOAN'!$H$2:$AI$1961,28,0)</f>
        <v>0</v>
      </c>
      <c r="AA128" s="190" t="str">
        <f>VLOOKUP(D128,'EH - LOAN'!$H$2:$AE$1961,24,0)</f>
        <v>Hard/Soft</v>
      </c>
      <c r="AB128" t="s">
        <v>1129</v>
      </c>
    </row>
    <row r="129" spans="2:28">
      <c r="B129" s="64" t="s">
        <v>160</v>
      </c>
      <c r="C129" s="65"/>
      <c r="D129" s="66" t="s">
        <v>1355</v>
      </c>
      <c r="E129" s="66" t="s">
        <v>1356</v>
      </c>
      <c r="F129" s="69">
        <v>600000000000</v>
      </c>
      <c r="G129" s="69">
        <v>0</v>
      </c>
      <c r="H129" s="69">
        <v>0</v>
      </c>
      <c r="I129" s="69">
        <v>0</v>
      </c>
      <c r="J129" s="69">
        <v>186342011</v>
      </c>
      <c r="K129" s="90">
        <v>0</v>
      </c>
      <c r="L129" s="90">
        <v>0</v>
      </c>
      <c r="M129" s="69">
        <v>0</v>
      </c>
      <c r="N129" s="69">
        <v>0</v>
      </c>
      <c r="O129" s="69">
        <v>0</v>
      </c>
      <c r="P129" s="69">
        <v>0</v>
      </c>
      <c r="Q129" s="69">
        <v>0</v>
      </c>
      <c r="R129" s="69">
        <v>0</v>
      </c>
      <c r="S129" s="79">
        <f t="shared" si="18"/>
        <v>600186342011</v>
      </c>
      <c r="T129"/>
      <c r="U129" s="196" t="str">
        <f>VLOOKUP(D129,'EH - LOAN'!$H$2:$S$1961,12,0)</f>
        <v>Y</v>
      </c>
      <c r="V129" s="196" t="str">
        <f>VLOOKUP(D129,'EH - LOAN'!$H$2:$T$1961,13,0)</f>
        <v>Y</v>
      </c>
      <c r="W129" s="197" t="str">
        <f>VLOOKUP(D129,'EH - LOAN'!$H$2:$AF$1961,25,0)</f>
        <v>EH.17</v>
      </c>
      <c r="X129" s="197" t="str">
        <f>VLOOKUP(D129,'EH - LOAN'!$H$2:$X$1961,17,0)</f>
        <v>Y</v>
      </c>
      <c r="Y129" s="190">
        <f>VLOOKUP(D129,'EH - LOAN'!$H$2:$AI$1961,27,0)</f>
        <v>0</v>
      </c>
      <c r="Z129" s="190">
        <f>VLOOKUP(D129,'EH - LOAN'!$H$2:$AI$1961,28,0)</f>
        <v>0</v>
      </c>
      <c r="AA129" s="190" t="str">
        <f>VLOOKUP(D129,'EH - LOAN'!$H$2:$AE$1961,24,0)</f>
        <v>Hard/Soft</v>
      </c>
      <c r="AB129" t="s">
        <v>1129</v>
      </c>
    </row>
    <row r="130" spans="2:28">
      <c r="B130" s="64" t="s">
        <v>160</v>
      </c>
      <c r="C130" s="65"/>
      <c r="D130" s="66" t="s">
        <v>1357</v>
      </c>
      <c r="E130" s="66" t="s">
        <v>1358</v>
      </c>
      <c r="F130" s="69">
        <v>584000000000</v>
      </c>
      <c r="G130" s="69">
        <v>0</v>
      </c>
      <c r="H130" s="69">
        <v>0</v>
      </c>
      <c r="I130" s="69">
        <v>0</v>
      </c>
      <c r="J130" s="69">
        <v>1155325133</v>
      </c>
      <c r="K130" s="90">
        <v>0</v>
      </c>
      <c r="L130" s="90">
        <v>0</v>
      </c>
      <c r="M130" s="69">
        <v>0</v>
      </c>
      <c r="N130" s="69">
        <v>0</v>
      </c>
      <c r="O130" s="69">
        <v>0</v>
      </c>
      <c r="P130" s="69">
        <v>0</v>
      </c>
      <c r="Q130" s="69">
        <v>0</v>
      </c>
      <c r="R130" s="69">
        <v>0</v>
      </c>
      <c r="S130" s="79">
        <f t="shared" si="18"/>
        <v>585155325133</v>
      </c>
      <c r="T130"/>
      <c r="U130" s="196" t="str">
        <f>VLOOKUP(D130,'EH - LOAN'!$H$2:$S$1961,12,0)</f>
        <v>Y</v>
      </c>
      <c r="V130" s="196" t="str">
        <f>VLOOKUP(D130,'EH - LOAN'!$H$2:$T$1961,13,0)</f>
        <v>Y</v>
      </c>
      <c r="W130" s="197" t="str">
        <f>VLOOKUP(D130,'EH - LOAN'!$H$2:$AF$1961,25,0)</f>
        <v>EH.09</v>
      </c>
      <c r="X130" s="197" t="str">
        <f>VLOOKUP(D130,'EH - LOAN'!$H$2:$X$1961,17,0)</f>
        <v>Y</v>
      </c>
      <c r="Y130" s="190">
        <f>VLOOKUP(D130,'EH - LOAN'!$H$2:$AI$1961,27,0)</f>
        <v>0</v>
      </c>
      <c r="Z130" s="190">
        <f>VLOOKUP(D130,'EH - LOAN'!$H$2:$AI$1961,28,0)</f>
        <v>0</v>
      </c>
      <c r="AA130" s="190" t="str">
        <f>VLOOKUP(D130,'EH - LOAN'!$H$2:$AE$1961,24,0)</f>
        <v>Hard/Soft</v>
      </c>
      <c r="AB130" t="s">
        <v>1129</v>
      </c>
    </row>
    <row r="131" spans="2:28">
      <c r="B131" s="64" t="s">
        <v>160</v>
      </c>
      <c r="C131" s="65"/>
      <c r="D131" s="66" t="s">
        <v>1359</v>
      </c>
      <c r="E131" s="66" t="s">
        <v>1360</v>
      </c>
      <c r="F131" s="69">
        <v>520000000000</v>
      </c>
      <c r="G131" s="69">
        <v>0</v>
      </c>
      <c r="H131" s="69">
        <v>0</v>
      </c>
      <c r="I131" s="69">
        <v>0</v>
      </c>
      <c r="J131" s="69">
        <v>238366004</v>
      </c>
      <c r="K131" s="90">
        <v>0</v>
      </c>
      <c r="L131" s="90">
        <v>0</v>
      </c>
      <c r="M131" s="69">
        <v>0</v>
      </c>
      <c r="N131" s="69">
        <v>0</v>
      </c>
      <c r="O131" s="69">
        <v>0</v>
      </c>
      <c r="P131" s="69">
        <v>0</v>
      </c>
      <c r="Q131" s="69">
        <v>0</v>
      </c>
      <c r="R131" s="69">
        <v>0</v>
      </c>
      <c r="S131" s="79">
        <f t="shared" si="18"/>
        <v>520238366004</v>
      </c>
      <c r="T131"/>
      <c r="U131" s="196" t="str">
        <f>VLOOKUP(D131,'EH - LOAN'!$H$2:$S$1961,12,0)</f>
        <v>Y</v>
      </c>
      <c r="V131" s="196" t="str">
        <f>VLOOKUP(D131,'EH - LOAN'!$H$2:$T$1961,13,0)</f>
        <v>Y</v>
      </c>
      <c r="W131" s="197" t="str">
        <f>VLOOKUP(D131,'EH - LOAN'!$H$2:$AF$1961,25,0)</f>
        <v>EH.15</v>
      </c>
      <c r="X131" s="197" t="str">
        <f>VLOOKUP(D131,'EH - LOAN'!$H$2:$X$1961,17,0)</f>
        <v>Y</v>
      </c>
      <c r="Y131" s="190">
        <f>VLOOKUP(D131,'EH - LOAN'!$H$2:$AI$1961,27,0)</f>
        <v>0</v>
      </c>
      <c r="Z131" s="190">
        <f>VLOOKUP(D131,'EH - LOAN'!$H$2:$AI$1961,28,0)</f>
        <v>0</v>
      </c>
      <c r="AA131" s="190" t="str">
        <f>VLOOKUP(D131,'EH - LOAN'!$H$2:$AE$1961,24,0)</f>
        <v>Hard/Soft</v>
      </c>
      <c r="AB131" t="s">
        <v>1129</v>
      </c>
    </row>
    <row r="132" spans="2:28">
      <c r="B132" s="64" t="s">
        <v>160</v>
      </c>
      <c r="C132" s="65"/>
      <c r="D132" s="66" t="s">
        <v>1361</v>
      </c>
      <c r="E132" s="66" t="s">
        <v>1362</v>
      </c>
      <c r="F132" s="69">
        <v>515000000000</v>
      </c>
      <c r="G132" s="69">
        <v>0</v>
      </c>
      <c r="H132" s="69">
        <v>0</v>
      </c>
      <c r="I132" s="69">
        <v>0</v>
      </c>
      <c r="J132" s="69">
        <v>21394834</v>
      </c>
      <c r="K132" s="90">
        <v>0</v>
      </c>
      <c r="L132" s="90">
        <v>0</v>
      </c>
      <c r="M132" s="69">
        <v>0</v>
      </c>
      <c r="N132" s="69">
        <v>0</v>
      </c>
      <c r="O132" s="69">
        <v>0</v>
      </c>
      <c r="P132" s="69">
        <v>0</v>
      </c>
      <c r="Q132" s="69">
        <v>0</v>
      </c>
      <c r="R132" s="69">
        <v>0</v>
      </c>
      <c r="S132" s="79">
        <f t="shared" si="18"/>
        <v>515021394834</v>
      </c>
      <c r="T132"/>
      <c r="U132" s="196" t="str">
        <f>VLOOKUP(D132,'EH - LOAN'!$H$2:$S$1961,12,0)</f>
        <v>Y</v>
      </c>
      <c r="V132" s="196" t="str">
        <f>VLOOKUP(D132,'EH - LOAN'!$H$2:$T$1961,13,0)</f>
        <v>Y</v>
      </c>
      <c r="W132" s="197" t="str">
        <f>VLOOKUP(D132,'EH - LOAN'!$H$2:$AF$1961,25,0)</f>
        <v>EH.56</v>
      </c>
      <c r="X132" s="197" t="str">
        <f>VLOOKUP(D132,'EH - LOAN'!$H$2:$X$1961,17,0)</f>
        <v>Y</v>
      </c>
      <c r="Y132" s="190">
        <f>VLOOKUP(D132,'EH - LOAN'!$H$2:$AI$1961,27,0)</f>
        <v>0</v>
      </c>
      <c r="Z132" s="190">
        <f>VLOOKUP(D132,'EH - LOAN'!$H$2:$AI$1961,28,0)</f>
        <v>0</v>
      </c>
      <c r="AA132" s="190" t="str">
        <f>VLOOKUP(D132,'EH - LOAN'!$H$2:$AE$1961,24,0)</f>
        <v>Hard/Soft</v>
      </c>
      <c r="AB132" t="s">
        <v>1129</v>
      </c>
    </row>
    <row r="133" spans="2:28">
      <c r="B133" s="64" t="s">
        <v>160</v>
      </c>
      <c r="C133" s="65"/>
      <c r="D133" s="66" t="s">
        <v>1363</v>
      </c>
      <c r="E133" s="66" t="s">
        <v>1364</v>
      </c>
      <c r="F133" s="69">
        <v>409469352667</v>
      </c>
      <c r="G133" s="69">
        <v>0</v>
      </c>
      <c r="H133" s="69">
        <v>0</v>
      </c>
      <c r="I133" s="69">
        <v>0</v>
      </c>
      <c r="J133" s="69">
        <v>5480</v>
      </c>
      <c r="K133" s="90">
        <v>0</v>
      </c>
      <c r="L133" s="90">
        <v>0</v>
      </c>
      <c r="M133" s="69">
        <v>0</v>
      </c>
      <c r="N133" s="69">
        <v>0</v>
      </c>
      <c r="O133" s="69">
        <v>0</v>
      </c>
      <c r="P133" s="69">
        <v>0</v>
      </c>
      <c r="Q133" s="69">
        <v>0</v>
      </c>
      <c r="R133" s="69">
        <v>0</v>
      </c>
      <c r="S133" s="79">
        <f t="shared" si="18"/>
        <v>409469358147</v>
      </c>
      <c r="T133"/>
      <c r="U133" s="196" t="str">
        <f>VLOOKUP(D133,'EH - LOAN'!$H$2:$S$1961,12,0)</f>
        <v>Y</v>
      </c>
      <c r="V133" s="196" t="str">
        <f>VLOOKUP(D133,'EH - LOAN'!$H$2:$T$1961,13,0)</f>
        <v>Y</v>
      </c>
      <c r="W133" s="197" t="str">
        <f>VLOOKUP(D133,'EH - LOAN'!$H$2:$AF$1961,25,0)</f>
        <v>EH.54</v>
      </c>
      <c r="X133" s="197" t="str">
        <f>VLOOKUP(D133,'EH - LOAN'!$H$2:$X$1961,17,0)</f>
        <v>Y</v>
      </c>
      <c r="Y133" s="190">
        <f>VLOOKUP(D133,'EH - LOAN'!$H$2:$AI$1961,27,0)</f>
        <v>0</v>
      </c>
      <c r="Z133" s="190">
        <f>VLOOKUP(D133,'EH - LOAN'!$H$2:$AI$1961,28,0)</f>
        <v>0</v>
      </c>
      <c r="AA133" s="190" t="str">
        <f>VLOOKUP(D133,'EH - LOAN'!$H$2:$AE$1961,24,0)</f>
        <v>Hard/Soft</v>
      </c>
      <c r="AB133" t="s">
        <v>1128</v>
      </c>
    </row>
    <row r="134" spans="2:28">
      <c r="B134" s="64" t="s">
        <v>160</v>
      </c>
      <c r="C134" s="65"/>
      <c r="D134" s="66" t="s">
        <v>1365</v>
      </c>
      <c r="E134" s="66" t="s">
        <v>1366</v>
      </c>
      <c r="F134" s="69">
        <v>369953177760</v>
      </c>
      <c r="G134" s="69">
        <v>0</v>
      </c>
      <c r="H134" s="69">
        <v>0</v>
      </c>
      <c r="I134" s="69">
        <v>0</v>
      </c>
      <c r="J134" s="69">
        <v>683965038</v>
      </c>
      <c r="K134" s="90">
        <v>0</v>
      </c>
      <c r="L134" s="90">
        <v>0</v>
      </c>
      <c r="M134" s="69">
        <v>0</v>
      </c>
      <c r="N134" s="69">
        <v>0</v>
      </c>
      <c r="O134" s="69">
        <v>0</v>
      </c>
      <c r="P134" s="69">
        <v>0</v>
      </c>
      <c r="Q134" s="69">
        <v>0</v>
      </c>
      <c r="R134" s="69">
        <v>0</v>
      </c>
      <c r="S134" s="79">
        <f t="shared" si="18"/>
        <v>370637142798</v>
      </c>
      <c r="T134"/>
      <c r="U134" s="196" t="str">
        <f>VLOOKUP(D134,'EH - LOAN'!$H$2:$S$1961,12,0)</f>
        <v>Y</v>
      </c>
      <c r="V134" s="196" t="str">
        <f>VLOOKUP(D134,'EH - LOAN'!$H$2:$T$1961,13,0)</f>
        <v>Y</v>
      </c>
      <c r="W134" s="197" t="str">
        <f>VLOOKUP(D134,'EH - LOAN'!$H$2:$AF$1961,25,0)</f>
        <v>EH.44</v>
      </c>
      <c r="X134" s="197" t="str">
        <f>VLOOKUP(D134,'EH - LOAN'!$H$2:$X$1961,17,0)</f>
        <v>Y</v>
      </c>
      <c r="Y134" s="190">
        <f>VLOOKUP(D134,'EH - LOAN'!$H$2:$AI$1961,27,0)</f>
        <v>0</v>
      </c>
      <c r="Z134" s="190">
        <f>VLOOKUP(D134,'EH - LOAN'!$H$2:$AI$1961,28,0)</f>
        <v>0</v>
      </c>
      <c r="AA134" s="190" t="str">
        <f>VLOOKUP(D134,'EH - LOAN'!$H$2:$AE$1961,24,0)</f>
        <v>Hard/Soft</v>
      </c>
      <c r="AB134" t="s">
        <v>1129</v>
      </c>
    </row>
    <row r="135" spans="2:28">
      <c r="B135" s="64" t="s">
        <v>160</v>
      </c>
      <c r="C135" s="65"/>
      <c r="D135" s="66" t="s">
        <v>1367</v>
      </c>
      <c r="E135" s="66" t="s">
        <v>1368</v>
      </c>
      <c r="F135" s="69">
        <v>369900000000</v>
      </c>
      <c r="G135" s="69">
        <v>0</v>
      </c>
      <c r="H135" s="69">
        <v>0</v>
      </c>
      <c r="I135" s="69">
        <v>0</v>
      </c>
      <c r="J135" s="69">
        <v>0</v>
      </c>
      <c r="K135" s="90">
        <v>0</v>
      </c>
      <c r="L135" s="90">
        <v>0</v>
      </c>
      <c r="M135" s="69">
        <v>0</v>
      </c>
      <c r="N135" s="69">
        <v>0</v>
      </c>
      <c r="O135" s="69">
        <v>0</v>
      </c>
      <c r="P135" s="69">
        <v>0</v>
      </c>
      <c r="Q135" s="69">
        <v>0</v>
      </c>
      <c r="R135" s="69">
        <v>0</v>
      </c>
      <c r="S135" s="79">
        <f t="shared" si="18"/>
        <v>369900000000</v>
      </c>
      <c r="T135"/>
      <c r="U135" s="196" t="str">
        <f>VLOOKUP(D135,'EH - LOAN'!$H$2:$S$1961,12,0)</f>
        <v>Y</v>
      </c>
      <c r="V135" s="196" t="str">
        <f>VLOOKUP(D135,'EH - LOAN'!$H$2:$T$1961,13,0)</f>
        <v>Y</v>
      </c>
      <c r="W135" s="197" t="str">
        <f>VLOOKUP(D135,'EH - LOAN'!$H$2:$AF$1961,25,0)</f>
        <v>EH.94</v>
      </c>
      <c r="X135" s="197" t="str">
        <f>VLOOKUP(D135,'EH - LOAN'!$H$2:$X$1961,17,0)</f>
        <v>Y</v>
      </c>
      <c r="Y135" s="190">
        <f>VLOOKUP(D135,'EH - LOAN'!$H$2:$AI$1961,27,0)</f>
        <v>0</v>
      </c>
      <c r="Z135" s="190">
        <f>VLOOKUP(D135,'EH - LOAN'!$H$2:$AI$1961,28,0)</f>
        <v>0</v>
      </c>
      <c r="AA135" s="190" t="str">
        <f>VLOOKUP(D135,'EH - LOAN'!$H$2:$AE$1961,24,0)</f>
        <v>Hard/Soft</v>
      </c>
      <c r="AB135" t="s">
        <v>1128</v>
      </c>
    </row>
    <row r="136" spans="2:28">
      <c r="B136" s="64" t="s">
        <v>160</v>
      </c>
      <c r="C136" s="65"/>
      <c r="D136" s="66" t="s">
        <v>1369</v>
      </c>
      <c r="E136" s="66" t="s">
        <v>1370</v>
      </c>
      <c r="F136" s="69">
        <v>360000000000</v>
      </c>
      <c r="G136" s="69">
        <v>0</v>
      </c>
      <c r="H136" s="69">
        <v>0</v>
      </c>
      <c r="I136" s="69">
        <v>0</v>
      </c>
      <c r="J136" s="69">
        <v>32951295</v>
      </c>
      <c r="K136" s="90">
        <v>0</v>
      </c>
      <c r="L136" s="90">
        <v>0</v>
      </c>
      <c r="M136" s="69">
        <v>0</v>
      </c>
      <c r="N136" s="69">
        <v>0</v>
      </c>
      <c r="O136" s="69">
        <v>0</v>
      </c>
      <c r="P136" s="69">
        <v>0</v>
      </c>
      <c r="Q136" s="69">
        <v>0</v>
      </c>
      <c r="R136" s="69">
        <v>0</v>
      </c>
      <c r="S136" s="79">
        <f t="shared" si="18"/>
        <v>360032951295</v>
      </c>
      <c r="T136"/>
      <c r="U136" s="196" t="str">
        <f>VLOOKUP(D136,'EH - LOAN'!$H$2:$S$1961,12,0)</f>
        <v>Y</v>
      </c>
      <c r="V136" s="196" t="str">
        <f>VLOOKUP(D136,'EH - LOAN'!$H$2:$T$1961,13,0)</f>
        <v>Y</v>
      </c>
      <c r="W136" s="197" t="str">
        <f>VLOOKUP(D136,'EH - LOAN'!$H$2:$AF$1961,25,0)</f>
        <v>EH.66</v>
      </c>
      <c r="X136" s="197" t="str">
        <f>VLOOKUP(D136,'EH - LOAN'!$H$2:$X$1961,17,0)</f>
        <v>Y</v>
      </c>
      <c r="Y136" s="190">
        <f>VLOOKUP(D136,'EH - LOAN'!$H$2:$AI$1961,27,0)</f>
        <v>0</v>
      </c>
      <c r="Z136" s="190">
        <f>VLOOKUP(D136,'EH - LOAN'!$H$2:$AI$1961,28,0)</f>
        <v>0</v>
      </c>
      <c r="AA136" s="190" t="str">
        <f>VLOOKUP(D136,'EH - LOAN'!$H$2:$AE$1961,24,0)</f>
        <v>Hard/Soft</v>
      </c>
      <c r="AB136" t="s">
        <v>1129</v>
      </c>
    </row>
    <row r="137" spans="2:28">
      <c r="B137" s="64" t="s">
        <v>160</v>
      </c>
      <c r="C137" s="65"/>
      <c r="D137" s="66" t="s">
        <v>1371</v>
      </c>
      <c r="E137" s="66" t="s">
        <v>1372</v>
      </c>
      <c r="F137" s="69">
        <v>360000000000</v>
      </c>
      <c r="G137" s="69">
        <v>0</v>
      </c>
      <c r="H137" s="69">
        <v>0</v>
      </c>
      <c r="I137" s="69">
        <v>0</v>
      </c>
      <c r="J137" s="69">
        <v>4845314</v>
      </c>
      <c r="K137" s="90">
        <v>0</v>
      </c>
      <c r="L137" s="90">
        <v>0</v>
      </c>
      <c r="M137" s="69">
        <v>0</v>
      </c>
      <c r="N137" s="69">
        <v>0</v>
      </c>
      <c r="O137" s="69">
        <v>0</v>
      </c>
      <c r="P137" s="69">
        <v>0</v>
      </c>
      <c r="Q137" s="69">
        <v>0</v>
      </c>
      <c r="R137" s="69">
        <v>0</v>
      </c>
      <c r="S137" s="79">
        <f t="shared" si="18"/>
        <v>360004845314</v>
      </c>
      <c r="T137"/>
      <c r="U137" s="196" t="str">
        <f>VLOOKUP(D137,'EH - LOAN'!$H$2:$S$1961,12,0)</f>
        <v>Y</v>
      </c>
      <c r="V137" s="196" t="str">
        <f>VLOOKUP(D137,'EH - LOAN'!$H$2:$T$1961,13,0)</f>
        <v>Y</v>
      </c>
      <c r="W137" s="197" t="str">
        <f>VLOOKUP(D137,'EH - LOAN'!$H$2:$AF$1961,25,0)</f>
        <v>EH.108</v>
      </c>
      <c r="X137" s="197" t="str">
        <f>VLOOKUP(D137,'EH - LOAN'!$H$2:$X$1961,17,0)</f>
        <v>Y</v>
      </c>
      <c r="Y137" s="190">
        <f>VLOOKUP(D137,'EH - LOAN'!$H$2:$AI$1961,27,0)</f>
        <v>0</v>
      </c>
      <c r="Z137" s="190">
        <f>VLOOKUP(D137,'EH - LOAN'!$H$2:$AI$1961,28,0)</f>
        <v>0</v>
      </c>
      <c r="AA137" s="190" t="str">
        <f>VLOOKUP(D137,'EH - LOAN'!$H$2:$AE$1961,24,0)</f>
        <v>Hard/Soft</v>
      </c>
      <c r="AB137" t="s">
        <v>1128</v>
      </c>
    </row>
    <row r="138" spans="2:28">
      <c r="B138" s="64" t="s">
        <v>160</v>
      </c>
      <c r="C138" s="65"/>
      <c r="D138" s="66" t="s">
        <v>1373</v>
      </c>
      <c r="E138" s="66" t="s">
        <v>1374</v>
      </c>
      <c r="F138" s="69">
        <v>347500000000</v>
      </c>
      <c r="G138" s="69">
        <v>0</v>
      </c>
      <c r="H138" s="69">
        <v>0</v>
      </c>
      <c r="I138" s="69">
        <v>0</v>
      </c>
      <c r="J138" s="69">
        <v>5000640261</v>
      </c>
      <c r="K138" s="90">
        <v>0</v>
      </c>
      <c r="L138" s="90">
        <v>0</v>
      </c>
      <c r="M138" s="69">
        <v>0</v>
      </c>
      <c r="N138" s="69">
        <v>0</v>
      </c>
      <c r="O138" s="69">
        <v>0</v>
      </c>
      <c r="P138" s="69">
        <v>0</v>
      </c>
      <c r="Q138" s="69">
        <v>0</v>
      </c>
      <c r="R138" s="69">
        <v>0</v>
      </c>
      <c r="S138" s="79">
        <f t="shared" si="18"/>
        <v>352500640261</v>
      </c>
      <c r="T138"/>
      <c r="U138" s="196" t="str">
        <f>VLOOKUP(D138,'EH - LOAN'!$H$2:$S$1961,12,0)</f>
        <v>Y</v>
      </c>
      <c r="V138" s="196" t="str">
        <f>VLOOKUP(D138,'EH - LOAN'!$H$2:$T$1961,13,0)</f>
        <v>Y</v>
      </c>
      <c r="W138" s="197" t="str">
        <f>VLOOKUP(D138,'EH - LOAN'!$H$2:$AF$1961,25,0)</f>
        <v>EH.91</v>
      </c>
      <c r="X138" s="197" t="str">
        <f>VLOOKUP(D138,'EH - LOAN'!$H$2:$X$1961,17,0)</f>
        <v>Y</v>
      </c>
      <c r="Y138" s="190">
        <f>VLOOKUP(D138,'EH - LOAN'!$H$2:$AI$1961,27,0)</f>
        <v>0</v>
      </c>
      <c r="Z138" s="190">
        <f>VLOOKUP(D138,'EH - LOAN'!$H$2:$AI$1961,28,0)</f>
        <v>0</v>
      </c>
      <c r="AA138" s="190" t="str">
        <f>VLOOKUP(D138,'EH - LOAN'!$H$2:$AE$1961,24,0)</f>
        <v>Hard/Soft</v>
      </c>
      <c r="AB138" t="s">
        <v>1129</v>
      </c>
    </row>
    <row r="139" spans="2:28">
      <c r="B139" s="64" t="s">
        <v>160</v>
      </c>
      <c r="C139" s="65"/>
      <c r="D139" s="66" t="s">
        <v>1375</v>
      </c>
      <c r="E139" s="66" t="s">
        <v>1376</v>
      </c>
      <c r="F139" s="69">
        <v>320000000000</v>
      </c>
      <c r="G139" s="69">
        <v>0</v>
      </c>
      <c r="H139" s="69">
        <v>0</v>
      </c>
      <c r="I139" s="69">
        <v>0</v>
      </c>
      <c r="J139" s="69">
        <v>37660292</v>
      </c>
      <c r="K139" s="90">
        <v>0</v>
      </c>
      <c r="L139" s="90">
        <v>0</v>
      </c>
      <c r="M139" s="69">
        <v>0</v>
      </c>
      <c r="N139" s="69">
        <v>0</v>
      </c>
      <c r="O139" s="69">
        <v>0</v>
      </c>
      <c r="P139" s="69">
        <v>0</v>
      </c>
      <c r="Q139" s="69">
        <v>0</v>
      </c>
      <c r="R139" s="69">
        <v>0</v>
      </c>
      <c r="S139" s="79">
        <f t="shared" si="18"/>
        <v>320037660292</v>
      </c>
      <c r="T139"/>
      <c r="U139" s="196" t="str">
        <f>VLOOKUP(D139,'EH - LOAN'!$H$2:$S$1961,12,0)</f>
        <v>Y</v>
      </c>
      <c r="V139" s="196" t="str">
        <f>VLOOKUP(D139,'EH - LOAN'!$H$2:$T$1961,13,0)</f>
        <v>Y</v>
      </c>
      <c r="W139" s="197" t="str">
        <f>VLOOKUP(D139,'EH - LOAN'!$H$2:$AF$1961,25,0)</f>
        <v>EH.65</v>
      </c>
      <c r="X139" s="197" t="str">
        <f>VLOOKUP(D139,'EH - LOAN'!$H$2:$X$1961,17,0)</f>
        <v>Y</v>
      </c>
      <c r="Y139" s="190">
        <f>VLOOKUP(D139,'EH - LOAN'!$H$2:$AI$1961,27,0)</f>
        <v>0</v>
      </c>
      <c r="Z139" s="190">
        <f>VLOOKUP(D139,'EH - LOAN'!$H$2:$AI$1961,28,0)</f>
        <v>0</v>
      </c>
      <c r="AA139" s="190" t="str">
        <f>VLOOKUP(D139,'EH - LOAN'!$H$2:$AE$1961,24,0)</f>
        <v>Hard/Soft</v>
      </c>
      <c r="AB139" t="s">
        <v>1129</v>
      </c>
    </row>
    <row r="140" spans="2:28">
      <c r="B140" s="64" t="s">
        <v>160</v>
      </c>
      <c r="C140" s="65"/>
      <c r="D140" s="66" t="s">
        <v>1377</v>
      </c>
      <c r="E140" s="66" t="s">
        <v>1378</v>
      </c>
      <c r="F140" s="69">
        <v>267312697754</v>
      </c>
      <c r="G140" s="69">
        <v>0</v>
      </c>
      <c r="H140" s="69">
        <v>0</v>
      </c>
      <c r="I140" s="69">
        <v>0</v>
      </c>
      <c r="J140" s="69">
        <v>2307234487</v>
      </c>
      <c r="K140" s="90">
        <v>0</v>
      </c>
      <c r="L140" s="90">
        <v>0</v>
      </c>
      <c r="M140" s="69">
        <v>0</v>
      </c>
      <c r="N140" s="69">
        <v>0</v>
      </c>
      <c r="O140" s="69">
        <v>0</v>
      </c>
      <c r="P140" s="69">
        <v>0</v>
      </c>
      <c r="Q140" s="69">
        <v>0</v>
      </c>
      <c r="R140" s="69">
        <v>0</v>
      </c>
      <c r="S140" s="79">
        <f t="shared" si="18"/>
        <v>269619932241</v>
      </c>
      <c r="T140"/>
      <c r="U140" s="196" t="str">
        <f>VLOOKUP(D140,'EH - LOAN'!$H$2:$S$1961,12,0)</f>
        <v>Y</v>
      </c>
      <c r="V140" s="196" t="str">
        <f>VLOOKUP(D140,'EH - LOAN'!$H$2:$T$1961,13,0)</f>
        <v>Y</v>
      </c>
      <c r="W140" s="197" t="str">
        <f>VLOOKUP(D140,'EH - LOAN'!$H$2:$AF$1961,25,0)</f>
        <v>EH.55</v>
      </c>
      <c r="X140" s="197" t="str">
        <f>VLOOKUP(D140,'EH - LOAN'!$H$2:$X$1961,17,0)</f>
        <v>Y</v>
      </c>
      <c r="Y140" s="190">
        <f>VLOOKUP(D140,'EH - LOAN'!$H$2:$AI$1961,27,0)</f>
        <v>0</v>
      </c>
      <c r="Z140" s="190">
        <f>VLOOKUP(D140,'EH - LOAN'!$H$2:$AI$1961,28,0)</f>
        <v>0</v>
      </c>
      <c r="AA140" s="190" t="str">
        <f>VLOOKUP(D140,'EH - LOAN'!$H$2:$AE$1961,24,0)</f>
        <v>Hard/Soft</v>
      </c>
      <c r="AB140" t="s">
        <v>1129</v>
      </c>
    </row>
    <row r="141" spans="2:28">
      <c r="B141" s="64" t="s">
        <v>160</v>
      </c>
      <c r="C141" s="65"/>
      <c r="D141" s="66" t="s">
        <v>1379</v>
      </c>
      <c r="E141" s="66" t="s">
        <v>1380</v>
      </c>
      <c r="F141" s="69">
        <v>259448000000</v>
      </c>
      <c r="G141" s="69">
        <v>0</v>
      </c>
      <c r="H141" s="69">
        <v>0</v>
      </c>
      <c r="I141" s="69">
        <v>0</v>
      </c>
      <c r="J141" s="69">
        <v>69979681</v>
      </c>
      <c r="K141" s="90">
        <v>0</v>
      </c>
      <c r="L141" s="90">
        <v>0</v>
      </c>
      <c r="M141" s="69">
        <v>0</v>
      </c>
      <c r="N141" s="69">
        <v>0</v>
      </c>
      <c r="O141" s="69">
        <v>0</v>
      </c>
      <c r="P141" s="69">
        <v>0</v>
      </c>
      <c r="Q141" s="69">
        <v>0</v>
      </c>
      <c r="R141" s="69">
        <v>0</v>
      </c>
      <c r="S141" s="79">
        <f t="shared" si="18"/>
        <v>259517979681</v>
      </c>
      <c r="T141"/>
      <c r="U141" s="196" t="str">
        <f>VLOOKUP(D141,'EH - LOAN'!$H$2:$S$1961,12,0)</f>
        <v>Y</v>
      </c>
      <c r="V141" s="196" t="str">
        <f>VLOOKUP(D141,'EH - LOAN'!$H$2:$T$1961,13,0)</f>
        <v>Y</v>
      </c>
      <c r="W141" s="197" t="str">
        <f>VLOOKUP(D141,'EH - LOAN'!$H$2:$AF$1961,25,0)</f>
        <v>EH.12</v>
      </c>
      <c r="X141" s="197" t="str">
        <f>VLOOKUP(D141,'EH - LOAN'!$H$2:$X$1961,17,0)</f>
        <v>Y</v>
      </c>
      <c r="Y141" s="190">
        <f>VLOOKUP(D141,'EH - LOAN'!$H$2:$AI$1961,27,0)</f>
        <v>0</v>
      </c>
      <c r="Z141" s="190">
        <f>VLOOKUP(D141,'EH - LOAN'!$H$2:$AI$1961,28,0)</f>
        <v>0</v>
      </c>
      <c r="AA141" s="190" t="str">
        <f>VLOOKUP(D141,'EH - LOAN'!$H$2:$AE$1961,24,0)</f>
        <v>Hard/Soft</v>
      </c>
      <c r="AB141" t="s">
        <v>1129</v>
      </c>
    </row>
    <row r="142" spans="2:28">
      <c r="B142" s="64" t="s">
        <v>160</v>
      </c>
      <c r="C142" s="65"/>
      <c r="D142" s="66" t="s">
        <v>1381</v>
      </c>
      <c r="E142" s="66" t="s">
        <v>1382</v>
      </c>
      <c r="F142" s="69">
        <v>250000000000</v>
      </c>
      <c r="G142" s="69">
        <v>0</v>
      </c>
      <c r="H142" s="69">
        <v>0</v>
      </c>
      <c r="I142" s="69">
        <v>0</v>
      </c>
      <c r="J142" s="69">
        <v>932875</v>
      </c>
      <c r="K142" s="90">
        <v>0</v>
      </c>
      <c r="L142" s="90">
        <v>0</v>
      </c>
      <c r="M142" s="69">
        <v>0</v>
      </c>
      <c r="N142" s="69">
        <v>0</v>
      </c>
      <c r="O142" s="69">
        <v>0</v>
      </c>
      <c r="P142" s="69">
        <v>0</v>
      </c>
      <c r="Q142" s="69">
        <v>0</v>
      </c>
      <c r="R142" s="69">
        <v>0</v>
      </c>
      <c r="S142" s="79">
        <f t="shared" si="18"/>
        <v>250000932875</v>
      </c>
      <c r="T142"/>
      <c r="U142" s="196" t="str">
        <f>VLOOKUP(D142,'EH - LOAN'!$H$2:$S$1961,12,0)</f>
        <v>Y</v>
      </c>
      <c r="V142" s="196" t="str">
        <f>VLOOKUP(D142,'EH - LOAN'!$H$2:$T$1961,13,0)</f>
        <v>Y</v>
      </c>
      <c r="W142" s="197" t="str">
        <f>VLOOKUP(D142,'EH - LOAN'!$H$2:$AF$1961,25,0)</f>
        <v>EH.42</v>
      </c>
      <c r="X142" s="197" t="str">
        <f>VLOOKUP(D142,'EH - LOAN'!$H$2:$X$1961,17,0)</f>
        <v>Y</v>
      </c>
      <c r="Y142" s="190">
        <f>VLOOKUP(D142,'EH - LOAN'!$H$2:$AI$1961,27,0)</f>
        <v>0</v>
      </c>
      <c r="Z142" s="190">
        <f>VLOOKUP(D142,'EH - LOAN'!$H$2:$AI$1961,28,0)</f>
        <v>0</v>
      </c>
      <c r="AA142" s="190" t="str">
        <f>VLOOKUP(D142,'EH - LOAN'!$H$2:$AE$1961,24,0)</f>
        <v>Hard/Soft</v>
      </c>
      <c r="AB142" t="s">
        <v>1129</v>
      </c>
    </row>
    <row r="143" spans="2:28">
      <c r="B143" s="64" t="s">
        <v>160</v>
      </c>
      <c r="C143" s="65"/>
      <c r="D143" s="66" t="s">
        <v>1383</v>
      </c>
      <c r="E143" s="66" t="s">
        <v>1384</v>
      </c>
      <c r="F143" s="69">
        <v>227000000000</v>
      </c>
      <c r="G143" s="69">
        <v>0</v>
      </c>
      <c r="H143" s="69">
        <v>0</v>
      </c>
      <c r="I143" s="69">
        <v>0</v>
      </c>
      <c r="J143" s="69">
        <v>44731896</v>
      </c>
      <c r="K143" s="90">
        <v>0</v>
      </c>
      <c r="L143" s="90">
        <v>0</v>
      </c>
      <c r="M143" s="69">
        <v>0</v>
      </c>
      <c r="N143" s="69">
        <v>0</v>
      </c>
      <c r="O143" s="69">
        <v>0</v>
      </c>
      <c r="P143" s="69">
        <v>0</v>
      </c>
      <c r="Q143" s="69">
        <v>0</v>
      </c>
      <c r="R143" s="69">
        <v>0</v>
      </c>
      <c r="S143" s="79">
        <f t="shared" si="18"/>
        <v>227044731896</v>
      </c>
      <c r="T143"/>
      <c r="U143" s="196" t="str">
        <f>VLOOKUP(D143,'EH - LOAN'!$H$2:$S$1961,12,0)</f>
        <v>Y</v>
      </c>
      <c r="V143" s="196" t="str">
        <f>VLOOKUP(D143,'EH - LOAN'!$H$2:$T$1961,13,0)</f>
        <v>Y</v>
      </c>
      <c r="W143" s="197" t="str">
        <f>VLOOKUP(D143,'EH - LOAN'!$H$2:$AF$1961,25,0)</f>
        <v>EH.25</v>
      </c>
      <c r="X143" s="197" t="str">
        <f>VLOOKUP(D143,'EH - LOAN'!$H$2:$X$1961,17,0)</f>
        <v>Y</v>
      </c>
      <c r="Y143" s="190">
        <f>VLOOKUP(D143,'EH - LOAN'!$H$2:$AI$1961,27,0)</f>
        <v>0</v>
      </c>
      <c r="Z143" s="190">
        <f>VLOOKUP(D143,'EH - LOAN'!$H$2:$AI$1961,28,0)</f>
        <v>0</v>
      </c>
      <c r="AA143" s="190" t="str">
        <f>VLOOKUP(D143,'EH - LOAN'!$H$2:$AE$1961,24,0)</f>
        <v>Hard/Soft</v>
      </c>
      <c r="AB143" t="s">
        <v>1129</v>
      </c>
    </row>
    <row r="144" spans="2:28">
      <c r="B144" s="64" t="s">
        <v>160</v>
      </c>
      <c r="C144" s="65"/>
      <c r="D144" s="66" t="s">
        <v>1385</v>
      </c>
      <c r="E144" s="66" t="s">
        <v>1386</v>
      </c>
      <c r="F144" s="69">
        <v>219804316364</v>
      </c>
      <c r="G144" s="69">
        <v>0</v>
      </c>
      <c r="H144" s="69">
        <v>0</v>
      </c>
      <c r="I144" s="69">
        <v>0</v>
      </c>
      <c r="J144" s="69">
        <v>570416712.45000005</v>
      </c>
      <c r="K144" s="90">
        <v>0</v>
      </c>
      <c r="L144" s="90">
        <v>0</v>
      </c>
      <c r="M144" s="69">
        <v>0</v>
      </c>
      <c r="N144" s="69">
        <v>0</v>
      </c>
      <c r="O144" s="69">
        <v>0</v>
      </c>
      <c r="P144" s="69">
        <v>0</v>
      </c>
      <c r="Q144" s="69">
        <v>0</v>
      </c>
      <c r="R144" s="69">
        <v>0</v>
      </c>
      <c r="S144" s="79">
        <f t="shared" si="18"/>
        <v>220374733076.45001</v>
      </c>
      <c r="T144"/>
      <c r="U144" s="196" t="str">
        <f>VLOOKUP(D144,'EH - LOAN'!$H$2:$S$1961,12,0)</f>
        <v>Y</v>
      </c>
      <c r="V144" s="196" t="str">
        <f>VLOOKUP(D144,'EH - LOAN'!$H$2:$T$1961,13,0)</f>
        <v>Y</v>
      </c>
      <c r="W144" s="197" t="str">
        <f>VLOOKUP(D144,'EH - LOAN'!$H$2:$AF$1961,25,0)</f>
        <v>EH.63</v>
      </c>
      <c r="X144" s="197" t="str">
        <f>VLOOKUP(D144,'EH - LOAN'!$H$2:$X$1961,17,0)</f>
        <v>Y</v>
      </c>
      <c r="Y144" s="190">
        <f>VLOOKUP(D144,'EH - LOAN'!$H$2:$AI$1961,27,0)</f>
        <v>0</v>
      </c>
      <c r="Z144" s="190">
        <f>VLOOKUP(D144,'EH - LOAN'!$H$2:$AI$1961,28,0)</f>
        <v>0</v>
      </c>
      <c r="AA144" s="190" t="str">
        <f>VLOOKUP(D144,'EH - LOAN'!$H$2:$AE$1961,24,0)</f>
        <v>Hard/Soft</v>
      </c>
      <c r="AB144" t="s">
        <v>1282</v>
      </c>
    </row>
    <row r="145" spans="2:28">
      <c r="B145" s="64" t="s">
        <v>160</v>
      </c>
      <c r="C145" s="65"/>
      <c r="D145" s="66" t="s">
        <v>1387</v>
      </c>
      <c r="E145" s="66" t="s">
        <v>1388</v>
      </c>
      <c r="F145" s="69">
        <v>200000000000</v>
      </c>
      <c r="G145" s="69">
        <v>0</v>
      </c>
      <c r="H145" s="69">
        <v>0</v>
      </c>
      <c r="I145" s="69">
        <v>0</v>
      </c>
      <c r="J145" s="69">
        <v>100003836</v>
      </c>
      <c r="K145" s="90">
        <v>0</v>
      </c>
      <c r="L145" s="90">
        <v>0</v>
      </c>
      <c r="M145" s="69">
        <v>0</v>
      </c>
      <c r="N145" s="69">
        <v>0</v>
      </c>
      <c r="O145" s="69">
        <v>0</v>
      </c>
      <c r="P145" s="69">
        <v>0</v>
      </c>
      <c r="Q145" s="69">
        <v>0</v>
      </c>
      <c r="R145" s="69">
        <v>0</v>
      </c>
      <c r="S145" s="79">
        <f t="shared" si="18"/>
        <v>200100003836</v>
      </c>
      <c r="T145"/>
      <c r="U145" s="196" t="str">
        <f>VLOOKUP(D145,'EH - LOAN'!$H$2:$S$1961,12,0)</f>
        <v>Y</v>
      </c>
      <c r="V145" s="196" t="str">
        <f>VLOOKUP(D145,'EH - LOAN'!$H$2:$T$1961,13,0)</f>
        <v>Y</v>
      </c>
      <c r="W145" s="197" t="str">
        <f>VLOOKUP(D145,'EH - LOAN'!$H$2:$AF$1961,25,0)</f>
        <v>EH.14</v>
      </c>
      <c r="X145" s="197" t="str">
        <f>VLOOKUP(D145,'EH - LOAN'!$H$2:$X$1961,17,0)</f>
        <v>Y</v>
      </c>
      <c r="Y145" s="190">
        <f>VLOOKUP(D145,'EH - LOAN'!$H$2:$AI$1961,27,0)</f>
        <v>0</v>
      </c>
      <c r="Z145" s="190">
        <f>VLOOKUP(D145,'EH - LOAN'!$H$2:$AI$1961,28,0)</f>
        <v>0</v>
      </c>
      <c r="AA145" s="190" t="str">
        <f>VLOOKUP(D145,'EH - LOAN'!$H$2:$AE$1961,24,0)</f>
        <v>Hard/Soft</v>
      </c>
      <c r="AB145" t="s">
        <v>1282</v>
      </c>
    </row>
    <row r="146" spans="2:28">
      <c r="B146" s="64" t="s">
        <v>160</v>
      </c>
      <c r="C146" s="65"/>
      <c r="D146" s="66" t="s">
        <v>1389</v>
      </c>
      <c r="E146" s="66" t="s">
        <v>1390</v>
      </c>
      <c r="F146" s="69">
        <v>199997298204</v>
      </c>
      <c r="G146" s="69">
        <v>0</v>
      </c>
      <c r="H146" s="69">
        <v>72783410606</v>
      </c>
      <c r="I146" s="69">
        <v>0</v>
      </c>
      <c r="J146" s="69">
        <v>6633819251</v>
      </c>
      <c r="K146" s="90">
        <v>0</v>
      </c>
      <c r="L146" s="90">
        <v>0</v>
      </c>
      <c r="M146" s="69">
        <v>0</v>
      </c>
      <c r="N146" s="69">
        <v>0</v>
      </c>
      <c r="O146" s="69">
        <v>0</v>
      </c>
      <c r="P146" s="69">
        <v>0</v>
      </c>
      <c r="Q146" s="69">
        <v>0</v>
      </c>
      <c r="R146" s="69">
        <v>0</v>
      </c>
      <c r="S146" s="79">
        <f t="shared" si="18"/>
        <v>279414528061</v>
      </c>
      <c r="T146"/>
      <c r="U146" s="196" t="str">
        <f>VLOOKUP(D146,'EH - LOAN'!$H$2:$S$1961,12,0)</f>
        <v>Y</v>
      </c>
      <c r="V146" s="196" t="str">
        <f>VLOOKUP(D146,'EH - LOAN'!$H$2:$T$1961,13,0)</f>
        <v>Y</v>
      </c>
      <c r="W146" s="197" t="str">
        <f>VLOOKUP(D146,'EH - LOAN'!$H$2:$AF$1961,25,0)</f>
        <v>EH.02</v>
      </c>
      <c r="X146" s="197" t="str">
        <f>VLOOKUP(D146,'EH - LOAN'!$H$2:$X$1961,17,0)</f>
        <v>Y</v>
      </c>
      <c r="Y146" s="190">
        <f>VLOOKUP(D146,'EH - LOAN'!$H$2:$AI$1961,27,0)</f>
        <v>0</v>
      </c>
      <c r="Z146" s="190">
        <f>VLOOKUP(D146,'EH - LOAN'!$H$2:$AI$1961,28,0)</f>
        <v>0</v>
      </c>
      <c r="AA146" s="190" t="str">
        <f>VLOOKUP(D146,'EH - LOAN'!$H$2:$AE$1961,24,0)</f>
        <v>Hard/Soft</v>
      </c>
      <c r="AB146" t="s">
        <v>1282</v>
      </c>
    </row>
    <row r="147" spans="2:28">
      <c r="B147" s="64" t="s">
        <v>160</v>
      </c>
      <c r="C147" s="65"/>
      <c r="D147" s="66" t="s">
        <v>1391</v>
      </c>
      <c r="E147" s="66" t="s">
        <v>1392</v>
      </c>
      <c r="F147" s="69">
        <v>195000000000</v>
      </c>
      <c r="G147" s="69">
        <v>0</v>
      </c>
      <c r="H147" s="69">
        <v>0</v>
      </c>
      <c r="I147" s="69">
        <v>306502529</v>
      </c>
      <c r="J147" s="69">
        <v>274157896</v>
      </c>
      <c r="K147" s="90">
        <v>0</v>
      </c>
      <c r="L147" s="90">
        <v>0</v>
      </c>
      <c r="M147" s="69">
        <v>0</v>
      </c>
      <c r="N147" s="69">
        <v>0</v>
      </c>
      <c r="O147" s="69">
        <v>0</v>
      </c>
      <c r="P147" s="69">
        <v>0</v>
      </c>
      <c r="Q147" s="69">
        <v>0</v>
      </c>
      <c r="R147" s="69">
        <v>0</v>
      </c>
      <c r="S147" s="79">
        <f t="shared" si="18"/>
        <v>195580660425</v>
      </c>
      <c r="T147"/>
      <c r="U147" s="196" t="str">
        <f>VLOOKUP(D147,'EH - LOAN'!$H$2:$S$1961,12,0)</f>
        <v>Y</v>
      </c>
      <c r="V147" s="196" t="str">
        <f>VLOOKUP(D147,'EH - LOAN'!$H$2:$T$1961,13,0)</f>
        <v>Y</v>
      </c>
      <c r="W147" s="197" t="str">
        <f>VLOOKUP(D147,'EH - LOAN'!$H$2:$AF$1961,25,0)</f>
        <v>EH.102</v>
      </c>
      <c r="X147" s="197" t="str">
        <f>VLOOKUP(D147,'EH - LOAN'!$H$2:$X$1961,17,0)</f>
        <v>Y</v>
      </c>
      <c r="Y147" s="190">
        <f>VLOOKUP(D147,'EH - LOAN'!$H$2:$AI$1961,27,0)</f>
        <v>0</v>
      </c>
      <c r="Z147" s="190">
        <f>VLOOKUP(D147,'EH - LOAN'!$H$2:$AI$1961,28,0)</f>
        <v>0</v>
      </c>
      <c r="AA147" s="190" t="str">
        <f>VLOOKUP(D147,'EH - LOAN'!$H$2:$AE$1961,24,0)</f>
        <v>Hard/Soft</v>
      </c>
      <c r="AB147" t="s">
        <v>1128</v>
      </c>
    </row>
    <row r="148" spans="2:28">
      <c r="B148" s="64" t="s">
        <v>160</v>
      </c>
      <c r="C148" s="65"/>
      <c r="D148" s="66" t="s">
        <v>1393</v>
      </c>
      <c r="E148" s="66" t="s">
        <v>1394</v>
      </c>
      <c r="F148" s="69">
        <v>182540019412</v>
      </c>
      <c r="G148" s="69">
        <v>0</v>
      </c>
      <c r="H148" s="69">
        <v>0</v>
      </c>
      <c r="I148" s="69">
        <v>0</v>
      </c>
      <c r="J148" s="69">
        <v>468918069</v>
      </c>
      <c r="K148" s="90">
        <v>0</v>
      </c>
      <c r="L148" s="90">
        <v>0</v>
      </c>
      <c r="M148" s="69">
        <v>0</v>
      </c>
      <c r="N148" s="69">
        <v>0</v>
      </c>
      <c r="O148" s="69">
        <v>0</v>
      </c>
      <c r="P148" s="69">
        <v>0</v>
      </c>
      <c r="Q148" s="69">
        <v>0</v>
      </c>
      <c r="R148" s="69">
        <v>0</v>
      </c>
      <c r="S148" s="79">
        <f t="shared" si="18"/>
        <v>183008937481</v>
      </c>
      <c r="T148"/>
      <c r="U148" s="196" t="str">
        <f>VLOOKUP(D148,'EH - LOAN'!$H$2:$S$1961,12,0)</f>
        <v>Y</v>
      </c>
      <c r="V148" s="196" t="str">
        <f>VLOOKUP(D148,'EH - LOAN'!$H$2:$T$1961,13,0)</f>
        <v>Y</v>
      </c>
      <c r="W148" s="197" t="str">
        <f>VLOOKUP(D148,'EH - LOAN'!$H$2:$AF$1961,25,0)</f>
        <v>EH.93</v>
      </c>
      <c r="X148" s="197" t="str">
        <f>VLOOKUP(D148,'EH - LOAN'!$H$2:$X$1961,17,0)</f>
        <v>Y</v>
      </c>
      <c r="Y148" s="190">
        <f>VLOOKUP(D148,'EH - LOAN'!$H$2:$AI$1961,27,0)</f>
        <v>0</v>
      </c>
      <c r="Z148" s="190">
        <f>VLOOKUP(D148,'EH - LOAN'!$H$2:$AI$1961,28,0)</f>
        <v>0</v>
      </c>
      <c r="AA148" s="190" t="str">
        <f>VLOOKUP(D148,'EH - LOAN'!$H$2:$AE$1961,24,0)</f>
        <v>Hard/Soft</v>
      </c>
      <c r="AB148" t="s">
        <v>1129</v>
      </c>
    </row>
    <row r="149" spans="2:28">
      <c r="B149" s="64" t="s">
        <v>160</v>
      </c>
      <c r="C149" s="65"/>
      <c r="D149" s="66" t="s">
        <v>1395</v>
      </c>
      <c r="E149" s="66" t="s">
        <v>1396</v>
      </c>
      <c r="F149" s="69">
        <v>179200000000</v>
      </c>
      <c r="G149" s="69">
        <v>0</v>
      </c>
      <c r="H149" s="69">
        <v>0</v>
      </c>
      <c r="I149" s="69">
        <v>513487993</v>
      </c>
      <c r="J149" s="69">
        <v>44143329</v>
      </c>
      <c r="K149" s="90">
        <v>0</v>
      </c>
      <c r="L149" s="90">
        <v>0</v>
      </c>
      <c r="M149" s="69">
        <v>0</v>
      </c>
      <c r="N149" s="69">
        <v>0</v>
      </c>
      <c r="O149" s="69">
        <v>0</v>
      </c>
      <c r="P149" s="69">
        <v>0</v>
      </c>
      <c r="Q149" s="69">
        <v>0</v>
      </c>
      <c r="R149" s="69">
        <v>0</v>
      </c>
      <c r="S149" s="79">
        <f t="shared" si="18"/>
        <v>179757631322</v>
      </c>
      <c r="T149"/>
      <c r="U149" s="196" t="str">
        <f>VLOOKUP(D149,'EH - LOAN'!$H$2:$S$1961,12,0)</f>
        <v>Y</v>
      </c>
      <c r="V149" s="196" t="str">
        <f>VLOOKUP(D149,'EH - LOAN'!$H$2:$T$1961,13,0)</f>
        <v>Y</v>
      </c>
      <c r="W149" s="197" t="str">
        <f>VLOOKUP(D149,'EH - LOAN'!$H$2:$AF$1961,25,0)</f>
        <v>EH.103</v>
      </c>
      <c r="X149" s="197" t="str">
        <f>VLOOKUP(D149,'EH - LOAN'!$H$2:$X$1961,17,0)</f>
        <v>Y</v>
      </c>
      <c r="Y149" s="190">
        <f>VLOOKUP(D149,'EH - LOAN'!$H$2:$AI$1961,27,0)</f>
        <v>0</v>
      </c>
      <c r="Z149" s="190">
        <f>VLOOKUP(D149,'EH - LOAN'!$H$2:$AI$1961,28,0)</f>
        <v>0</v>
      </c>
      <c r="AA149" s="190" t="str">
        <f>VLOOKUP(D149,'EH - LOAN'!$H$2:$AE$1961,24,0)</f>
        <v>Hard/Soft</v>
      </c>
      <c r="AB149" t="s">
        <v>1128</v>
      </c>
    </row>
    <row r="150" spans="2:28">
      <c r="B150" s="64" t="s">
        <v>160</v>
      </c>
      <c r="C150" s="65"/>
      <c r="D150" s="66" t="s">
        <v>1397</v>
      </c>
      <c r="E150" s="66" t="s">
        <v>1398</v>
      </c>
      <c r="F150" s="69">
        <v>170000000000</v>
      </c>
      <c r="G150" s="69">
        <v>0</v>
      </c>
      <c r="H150" s="69">
        <v>0</v>
      </c>
      <c r="I150" s="69">
        <v>0</v>
      </c>
      <c r="J150" s="69">
        <v>450711021</v>
      </c>
      <c r="K150" s="90">
        <v>0</v>
      </c>
      <c r="L150" s="90">
        <v>0</v>
      </c>
      <c r="M150" s="69">
        <v>0</v>
      </c>
      <c r="N150" s="69">
        <v>0</v>
      </c>
      <c r="O150" s="69">
        <v>0</v>
      </c>
      <c r="P150" s="69">
        <v>0</v>
      </c>
      <c r="Q150" s="69">
        <v>0</v>
      </c>
      <c r="R150" s="69">
        <v>0</v>
      </c>
      <c r="S150" s="79">
        <f t="shared" si="18"/>
        <v>170450711021</v>
      </c>
      <c r="T150"/>
      <c r="U150" s="196" t="str">
        <f>VLOOKUP(D150,'EH - LOAN'!$H$2:$S$1961,12,0)</f>
        <v>Y</v>
      </c>
      <c r="V150" s="196" t="str">
        <f>VLOOKUP(D150,'EH - LOAN'!$H$2:$T$1961,13,0)</f>
        <v>Y</v>
      </c>
      <c r="W150" s="197" t="str">
        <f>VLOOKUP(D150,'EH - LOAN'!$H$2:$AF$1961,25,0)</f>
        <v>EH.127</v>
      </c>
      <c r="X150" s="197" t="str">
        <f>VLOOKUP(D150,'EH - LOAN'!$H$2:$X$1961,17,0)</f>
        <v>Y</v>
      </c>
      <c r="Y150" s="190">
        <f>VLOOKUP(D150,'EH - LOAN'!$H$2:$AI$1961,27,0)</f>
        <v>0</v>
      </c>
      <c r="Z150" s="190">
        <f>VLOOKUP(D150,'EH - LOAN'!$H$2:$AI$1961,28,0)</f>
        <v>0</v>
      </c>
      <c r="AA150" s="190" t="str">
        <f>VLOOKUP(D150,'EH - LOAN'!$H$2:$AE$1961,24,0)</f>
        <v>Hard/Soft</v>
      </c>
      <c r="AB150" t="s">
        <v>1282</v>
      </c>
    </row>
    <row r="151" spans="2:28">
      <c r="B151" s="64" t="s">
        <v>160</v>
      </c>
      <c r="C151" s="65"/>
      <c r="D151" s="66" t="s">
        <v>1399</v>
      </c>
      <c r="E151" s="66" t="s">
        <v>1400</v>
      </c>
      <c r="F151" s="69">
        <v>153915369536</v>
      </c>
      <c r="G151" s="69">
        <v>0</v>
      </c>
      <c r="H151" s="69">
        <v>0</v>
      </c>
      <c r="I151" s="69">
        <v>0</v>
      </c>
      <c r="J151" s="69">
        <v>37077575.850000001</v>
      </c>
      <c r="K151" s="90">
        <v>0</v>
      </c>
      <c r="L151" s="90">
        <v>0</v>
      </c>
      <c r="M151" s="69">
        <v>0</v>
      </c>
      <c r="N151" s="69">
        <v>0</v>
      </c>
      <c r="O151" s="69">
        <v>0</v>
      </c>
      <c r="P151" s="69">
        <v>0</v>
      </c>
      <c r="Q151" s="69">
        <v>0</v>
      </c>
      <c r="R151" s="69">
        <v>0</v>
      </c>
      <c r="S151" s="79">
        <f t="shared" si="18"/>
        <v>153952447111.85001</v>
      </c>
      <c r="T151"/>
      <c r="U151" s="196" t="str">
        <f>VLOOKUP(D151,'EH - LOAN'!$H$2:$S$1961,12,0)</f>
        <v>Y</v>
      </c>
      <c r="V151" s="196" t="str">
        <f>VLOOKUP(D151,'EH - LOAN'!$H$2:$T$1961,13,0)</f>
        <v>Y</v>
      </c>
      <c r="W151" s="197" t="str">
        <f>VLOOKUP(D151,'EH - LOAN'!$H$2:$AF$1961,25,0)</f>
        <v>EH.64</v>
      </c>
      <c r="X151" s="197" t="str">
        <f>VLOOKUP(D151,'EH - LOAN'!$H$2:$X$1961,17,0)</f>
        <v>Y</v>
      </c>
      <c r="Y151" s="190">
        <f>VLOOKUP(D151,'EH - LOAN'!$H$2:$AI$1961,27,0)</f>
        <v>0</v>
      </c>
      <c r="Z151" s="190">
        <f>VLOOKUP(D151,'EH - LOAN'!$H$2:$AI$1961,28,0)</f>
        <v>0</v>
      </c>
      <c r="AA151" s="190" t="str">
        <f>VLOOKUP(D151,'EH - LOAN'!$H$2:$AE$1961,24,0)</f>
        <v>Hard/Soft</v>
      </c>
      <c r="AB151" t="s">
        <v>1234</v>
      </c>
    </row>
    <row r="152" spans="2:28">
      <c r="B152" s="64" t="s">
        <v>160</v>
      </c>
      <c r="C152" s="65"/>
      <c r="D152" s="66" t="s">
        <v>1401</v>
      </c>
      <c r="E152" s="66" t="s">
        <v>1402</v>
      </c>
      <c r="F152" s="69">
        <v>149000000000</v>
      </c>
      <c r="G152" s="69">
        <v>0</v>
      </c>
      <c r="H152" s="69">
        <v>0</v>
      </c>
      <c r="I152" s="69">
        <v>0</v>
      </c>
      <c r="J152" s="69">
        <v>10564721</v>
      </c>
      <c r="K152" s="90">
        <v>0</v>
      </c>
      <c r="L152" s="90">
        <v>0</v>
      </c>
      <c r="M152" s="69">
        <v>0</v>
      </c>
      <c r="N152" s="69">
        <v>0</v>
      </c>
      <c r="O152" s="69">
        <v>0</v>
      </c>
      <c r="P152" s="69">
        <v>0</v>
      </c>
      <c r="Q152" s="69">
        <v>0</v>
      </c>
      <c r="R152" s="69">
        <v>0</v>
      </c>
      <c r="S152" s="79">
        <f t="shared" si="18"/>
        <v>149010564721</v>
      </c>
      <c r="T152"/>
      <c r="U152" s="196" t="str">
        <f>VLOOKUP(D152,'EH - LOAN'!$H$2:$S$1961,12,0)</f>
        <v>Y</v>
      </c>
      <c r="V152" s="196" t="str">
        <f>VLOOKUP(D152,'EH - LOAN'!$H$2:$T$1961,13,0)</f>
        <v>Y</v>
      </c>
      <c r="W152" s="197" t="str">
        <f>VLOOKUP(D152,'EH - LOAN'!$H$2:$AF$1961,25,0)</f>
        <v>EH.03</v>
      </c>
      <c r="X152" s="197" t="str">
        <f>VLOOKUP(D152,'EH - LOAN'!$H$2:$X$1961,17,0)</f>
        <v>Y</v>
      </c>
      <c r="Y152" s="190">
        <f>VLOOKUP(D152,'EH - LOAN'!$H$2:$AI$1961,27,0)</f>
        <v>0</v>
      </c>
      <c r="Z152" s="190">
        <f>VLOOKUP(D152,'EH - LOAN'!$H$2:$AI$1961,28,0)</f>
        <v>0</v>
      </c>
      <c r="AA152" s="190" t="str">
        <f>VLOOKUP(D152,'EH - LOAN'!$H$2:$AE$1961,24,0)</f>
        <v>Hard/Soft</v>
      </c>
      <c r="AB152" t="s">
        <v>1129</v>
      </c>
    </row>
    <row r="153" spans="2:28">
      <c r="B153" s="64" t="s">
        <v>160</v>
      </c>
      <c r="C153" s="65"/>
      <c r="D153" s="66" t="s">
        <v>1403</v>
      </c>
      <c r="E153" s="66" t="s">
        <v>1404</v>
      </c>
      <c r="F153" s="69">
        <v>142131950000</v>
      </c>
      <c r="G153" s="69">
        <v>0</v>
      </c>
      <c r="H153" s="69">
        <v>0</v>
      </c>
      <c r="I153" s="69">
        <v>0</v>
      </c>
      <c r="J153" s="69">
        <v>160449186.90000001</v>
      </c>
      <c r="K153" s="90">
        <v>0</v>
      </c>
      <c r="L153" s="90">
        <v>0</v>
      </c>
      <c r="M153" s="69">
        <v>0</v>
      </c>
      <c r="N153" s="69">
        <v>0</v>
      </c>
      <c r="O153" s="69">
        <v>0</v>
      </c>
      <c r="P153" s="69">
        <v>0</v>
      </c>
      <c r="Q153" s="69">
        <v>0</v>
      </c>
      <c r="R153" s="69">
        <v>0</v>
      </c>
      <c r="S153" s="79">
        <f t="shared" si="18"/>
        <v>142292399186.89999</v>
      </c>
      <c r="T153"/>
      <c r="U153" s="196" t="str">
        <f>VLOOKUP(D153,'EH - LOAN'!$H$2:$S$1961,12,0)</f>
        <v>Y</v>
      </c>
      <c r="V153" s="196" t="str">
        <f>VLOOKUP(D153,'EH - LOAN'!$H$2:$T$1961,13,0)</f>
        <v>Y</v>
      </c>
      <c r="W153" s="197" t="str">
        <f>VLOOKUP(D153,'EH - LOAN'!$H$2:$AF$1961,25,0)</f>
        <v>EH.61</v>
      </c>
      <c r="X153" s="197" t="str">
        <f>VLOOKUP(D153,'EH - LOAN'!$H$2:$X$1961,17,0)</f>
        <v>Y</v>
      </c>
      <c r="Y153" s="190">
        <f>VLOOKUP(D153,'EH - LOAN'!$H$2:$AI$1961,27,0)</f>
        <v>0</v>
      </c>
      <c r="Z153" s="190">
        <f>VLOOKUP(D153,'EH - LOAN'!$H$2:$AI$1961,28,0)</f>
        <v>0</v>
      </c>
      <c r="AA153" s="190" t="str">
        <f>VLOOKUP(D153,'EH - LOAN'!$H$2:$AE$1961,24,0)</f>
        <v>Hard/Soft</v>
      </c>
      <c r="AB153" t="s">
        <v>1282</v>
      </c>
    </row>
    <row r="154" spans="2:28">
      <c r="B154" s="64" t="s">
        <v>160</v>
      </c>
      <c r="C154" s="65"/>
      <c r="D154" s="66" t="s">
        <v>1405</v>
      </c>
      <c r="E154" s="66" t="s">
        <v>1406</v>
      </c>
      <c r="F154" s="69">
        <v>136465397971</v>
      </c>
      <c r="G154" s="69">
        <v>0</v>
      </c>
      <c r="H154" s="69">
        <v>0</v>
      </c>
      <c r="I154" s="69">
        <v>0</v>
      </c>
      <c r="J154" s="69">
        <v>491770324</v>
      </c>
      <c r="K154" s="90">
        <v>0</v>
      </c>
      <c r="L154" s="90">
        <v>0</v>
      </c>
      <c r="M154" s="69">
        <v>0</v>
      </c>
      <c r="N154" s="69">
        <v>0</v>
      </c>
      <c r="O154" s="69">
        <v>0</v>
      </c>
      <c r="P154" s="69">
        <v>0</v>
      </c>
      <c r="Q154" s="69">
        <v>0</v>
      </c>
      <c r="R154" s="69">
        <v>0</v>
      </c>
      <c r="S154" s="79">
        <f t="shared" si="18"/>
        <v>136957168295</v>
      </c>
      <c r="T154"/>
      <c r="U154" s="196" t="str">
        <f>VLOOKUP(D154,'EH - LOAN'!$H$2:$S$1961,12,0)</f>
        <v>Y</v>
      </c>
      <c r="V154" s="196" t="str">
        <f>VLOOKUP(D154,'EH - LOAN'!$H$2:$T$1961,13,0)</f>
        <v>Y</v>
      </c>
      <c r="W154" s="197" t="str">
        <f>VLOOKUP(D154,'EH - LOAN'!$H$2:$AF$1961,25,0)</f>
        <v>EH.57</v>
      </c>
      <c r="X154" s="197" t="str">
        <f>VLOOKUP(D154,'EH - LOAN'!$H$2:$X$1961,17,0)</f>
        <v>Y</v>
      </c>
      <c r="Y154" s="190">
        <f>VLOOKUP(D154,'EH - LOAN'!$H$2:$AI$1961,27,0)</f>
        <v>0</v>
      </c>
      <c r="Z154" s="190">
        <f>VLOOKUP(D154,'EH - LOAN'!$H$2:$AI$1961,28,0)</f>
        <v>0</v>
      </c>
      <c r="AA154" s="190" t="str">
        <f>VLOOKUP(D154,'EH - LOAN'!$H$2:$AE$1961,24,0)</f>
        <v>Hard/Soft</v>
      </c>
      <c r="AB154" t="s">
        <v>1234</v>
      </c>
    </row>
    <row r="155" spans="2:28">
      <c r="B155" s="64" t="s">
        <v>160</v>
      </c>
      <c r="C155" s="65"/>
      <c r="D155" s="66" t="s">
        <v>1407</v>
      </c>
      <c r="E155" s="66" t="s">
        <v>1408</v>
      </c>
      <c r="F155" s="69">
        <v>134626700637</v>
      </c>
      <c r="G155" s="69">
        <v>0</v>
      </c>
      <c r="H155" s="69">
        <v>0</v>
      </c>
      <c r="I155" s="69">
        <v>0</v>
      </c>
      <c r="J155" s="69">
        <v>30910941</v>
      </c>
      <c r="K155" s="90">
        <v>0</v>
      </c>
      <c r="L155" s="90">
        <v>0</v>
      </c>
      <c r="M155" s="69">
        <v>0</v>
      </c>
      <c r="N155" s="69">
        <v>0</v>
      </c>
      <c r="O155" s="69">
        <v>0</v>
      </c>
      <c r="P155" s="69">
        <v>0</v>
      </c>
      <c r="Q155" s="69">
        <v>0</v>
      </c>
      <c r="R155" s="69">
        <v>0</v>
      </c>
      <c r="S155" s="79">
        <f t="shared" si="18"/>
        <v>134657611578</v>
      </c>
      <c r="T155"/>
      <c r="U155" s="196" t="str">
        <f>VLOOKUP(D155,'EH - LOAN'!$H$2:$S$1961,12,0)</f>
        <v>Y</v>
      </c>
      <c r="V155" s="196" t="str">
        <f>VLOOKUP(D155,'EH - LOAN'!$H$2:$T$1961,13,0)</f>
        <v>Y</v>
      </c>
      <c r="W155" s="197" t="str">
        <f>VLOOKUP(D155,'EH - LOAN'!$H$2:$AF$1961,25,0)</f>
        <v>EH.39</v>
      </c>
      <c r="X155" s="197" t="str">
        <f>VLOOKUP(D155,'EH - LOAN'!$H$2:$X$1961,17,0)</f>
        <v>Y</v>
      </c>
      <c r="Y155" s="190">
        <f>VLOOKUP(D155,'EH - LOAN'!$H$2:$AI$1961,27,0)</f>
        <v>0</v>
      </c>
      <c r="Z155" s="190">
        <f>VLOOKUP(D155,'EH - LOAN'!$H$2:$AI$1961,28,0)</f>
        <v>0</v>
      </c>
      <c r="AA155" s="190" t="str">
        <f>VLOOKUP(D155,'EH - LOAN'!$H$2:$AE$1961,24,0)</f>
        <v>Hard/Soft</v>
      </c>
      <c r="AB155" t="s">
        <v>1129</v>
      </c>
    </row>
    <row r="156" spans="2:28">
      <c r="B156" s="64" t="s">
        <v>160</v>
      </c>
      <c r="C156" s="65"/>
      <c r="D156" s="66" t="s">
        <v>1409</v>
      </c>
      <c r="E156" s="66" t="s">
        <v>1410</v>
      </c>
      <c r="F156" s="69">
        <v>133000000000</v>
      </c>
      <c r="G156" s="69">
        <v>0</v>
      </c>
      <c r="H156" s="69">
        <v>0</v>
      </c>
      <c r="I156" s="69">
        <v>0</v>
      </c>
      <c r="J156" s="69">
        <v>0</v>
      </c>
      <c r="K156" s="90">
        <v>0</v>
      </c>
      <c r="L156" s="90">
        <v>0</v>
      </c>
      <c r="M156" s="69">
        <v>0</v>
      </c>
      <c r="N156" s="69">
        <v>0</v>
      </c>
      <c r="O156" s="69">
        <v>0</v>
      </c>
      <c r="P156" s="69">
        <v>0</v>
      </c>
      <c r="Q156" s="69">
        <v>0</v>
      </c>
      <c r="R156" s="69">
        <v>0</v>
      </c>
      <c r="S156" s="79">
        <f t="shared" si="18"/>
        <v>133000000000</v>
      </c>
      <c r="T156"/>
      <c r="U156" s="196" t="str">
        <f>VLOOKUP(D156,'EH - LOAN'!$H$2:$S$1961,12,0)</f>
        <v>Y</v>
      </c>
      <c r="V156" s="196" t="str">
        <f>VLOOKUP(D156,'EH - LOAN'!$H$2:$T$1961,13,0)</f>
        <v>Y</v>
      </c>
      <c r="W156" s="197">
        <f>VLOOKUP(D156,'EH - LOAN'!$H$2:$AF$1961,25,0)</f>
        <v>0</v>
      </c>
      <c r="X156" s="197">
        <f>VLOOKUP(D156,'EH - LOAN'!$H$2:$X$1961,17,0)</f>
        <v>0</v>
      </c>
      <c r="Y156" s="190" t="str">
        <f>VLOOKUP(D156,'EH - LOAN'!$H$2:$AI$1961,27,0)</f>
        <v>Y</v>
      </c>
      <c r="Z156" s="190">
        <f>VLOOKUP(D156,'EH - LOAN'!$H$2:$AI$1961,28,0)</f>
        <v>0</v>
      </c>
      <c r="AA156" s="190">
        <f>VLOOKUP(D156,'EH - LOAN'!$H$2:$AE$1961,24,0)</f>
        <v>0</v>
      </c>
      <c r="AB156" t="s">
        <v>1234</v>
      </c>
    </row>
    <row r="157" spans="2:28">
      <c r="B157" s="64" t="s">
        <v>160</v>
      </c>
      <c r="C157" s="65"/>
      <c r="D157" s="66" t="s">
        <v>1411</v>
      </c>
      <c r="E157" s="66" t="s">
        <v>1412</v>
      </c>
      <c r="F157" s="69">
        <v>99257313955.800003</v>
      </c>
      <c r="G157" s="69">
        <v>0</v>
      </c>
      <c r="H157" s="69">
        <v>0</v>
      </c>
      <c r="I157" s="69">
        <v>0</v>
      </c>
      <c r="J157" s="69">
        <v>197101843</v>
      </c>
      <c r="K157" s="90">
        <v>0</v>
      </c>
      <c r="L157" s="90">
        <v>0</v>
      </c>
      <c r="M157" s="69">
        <v>0</v>
      </c>
      <c r="N157" s="69">
        <v>0</v>
      </c>
      <c r="O157" s="69">
        <v>0</v>
      </c>
      <c r="P157" s="69">
        <v>0</v>
      </c>
      <c r="Q157" s="69">
        <v>0</v>
      </c>
      <c r="R157" s="69">
        <v>0</v>
      </c>
      <c r="S157" s="79">
        <f t="shared" si="18"/>
        <v>99454415798.800003</v>
      </c>
      <c r="T157"/>
      <c r="U157" s="196" t="str">
        <f>VLOOKUP(D157,'EH - LOAN'!$H$2:$S$1961,12,0)</f>
        <v>Y</v>
      </c>
      <c r="V157" s="196" t="str">
        <f>VLOOKUP(D157,'EH - LOAN'!$H$2:$T$1961,13,0)</f>
        <v>Y</v>
      </c>
      <c r="W157" s="197">
        <f>VLOOKUP(D157,'EH - LOAN'!$H$2:$AF$1961,25,0)</f>
        <v>0</v>
      </c>
      <c r="X157" s="197">
        <f>VLOOKUP(D157,'EH - LOAN'!$H$2:$X$1961,17,0)</f>
        <v>0</v>
      </c>
      <c r="Y157" s="190" t="str">
        <f>VLOOKUP(D157,'EH - LOAN'!$H$2:$AI$1961,27,0)</f>
        <v>Y</v>
      </c>
      <c r="Z157" s="190">
        <f>VLOOKUP(D157,'EH - LOAN'!$H$2:$AI$1961,28,0)</f>
        <v>0</v>
      </c>
      <c r="AA157" s="190">
        <f>VLOOKUP(D157,'EH - LOAN'!$H$2:$AE$1961,24,0)</f>
        <v>0</v>
      </c>
      <c r="AB157" t="s">
        <v>1282</v>
      </c>
    </row>
    <row r="158" spans="2:28">
      <c r="B158" s="64" t="s">
        <v>160</v>
      </c>
      <c r="C158" s="65"/>
      <c r="D158" s="66" t="s">
        <v>1413</v>
      </c>
      <c r="E158" s="66" t="s">
        <v>1414</v>
      </c>
      <c r="F158" s="69">
        <v>95379102695</v>
      </c>
      <c r="G158" s="69">
        <v>0</v>
      </c>
      <c r="H158" s="69">
        <v>48230000000</v>
      </c>
      <c r="I158" s="69">
        <v>46000000000</v>
      </c>
      <c r="J158" s="69">
        <v>2297807423.1500001</v>
      </c>
      <c r="K158" s="90">
        <v>0</v>
      </c>
      <c r="L158" s="90">
        <v>0</v>
      </c>
      <c r="M158" s="69">
        <v>0</v>
      </c>
      <c r="N158" s="69">
        <v>0</v>
      </c>
      <c r="O158" s="69">
        <v>0</v>
      </c>
      <c r="P158" s="69">
        <v>0</v>
      </c>
      <c r="Q158" s="69">
        <v>0</v>
      </c>
      <c r="R158" s="69">
        <v>0</v>
      </c>
      <c r="S158" s="79">
        <f t="shared" si="18"/>
        <v>191906910118.14999</v>
      </c>
      <c r="T158"/>
      <c r="U158" s="196" t="str">
        <f>VLOOKUP(D158,'EH - LOAN'!$H$2:$S$1961,12,0)</f>
        <v>Y</v>
      </c>
      <c r="V158" s="196" t="str">
        <f>VLOOKUP(D158,'EH - LOAN'!$H$2:$T$1961,13,0)</f>
        <v>Y</v>
      </c>
      <c r="W158" s="197" t="str">
        <f>VLOOKUP(D158,'EH - LOAN'!$H$2:$AF$1961,25,0)</f>
        <v>EH.106</v>
      </c>
      <c r="X158" s="197" t="str">
        <f>VLOOKUP(D158,'EH - LOAN'!$H$2:$X$1961,17,0)</f>
        <v>Y</v>
      </c>
      <c r="Y158" s="190">
        <f>VLOOKUP(D158,'EH - LOAN'!$H$2:$AI$1961,27,0)</f>
        <v>0</v>
      </c>
      <c r="Z158" s="190">
        <f>VLOOKUP(D158,'EH - LOAN'!$H$2:$AI$1961,28,0)</f>
        <v>0</v>
      </c>
      <c r="AA158" s="190" t="str">
        <f>VLOOKUP(D158,'EH - LOAN'!$H$2:$AE$1961,24,0)</f>
        <v>Hard/Soft</v>
      </c>
      <c r="AB158" t="s">
        <v>1128</v>
      </c>
    </row>
    <row r="159" spans="2:28">
      <c r="B159" s="64" t="s">
        <v>160</v>
      </c>
      <c r="C159" s="65"/>
      <c r="D159" s="66" t="s">
        <v>1415</v>
      </c>
      <c r="E159" s="66" t="s">
        <v>1416</v>
      </c>
      <c r="F159" s="69">
        <v>90800210217</v>
      </c>
      <c r="G159" s="69">
        <v>0</v>
      </c>
      <c r="H159" s="69">
        <v>0</v>
      </c>
      <c r="I159" s="69">
        <v>0</v>
      </c>
      <c r="J159" s="69">
        <v>2256935249</v>
      </c>
      <c r="K159" s="90">
        <v>0</v>
      </c>
      <c r="L159" s="90">
        <v>0</v>
      </c>
      <c r="M159" s="69">
        <v>0</v>
      </c>
      <c r="N159" s="69">
        <v>0</v>
      </c>
      <c r="O159" s="69">
        <v>0</v>
      </c>
      <c r="P159" s="69">
        <v>0</v>
      </c>
      <c r="Q159" s="69">
        <v>0</v>
      </c>
      <c r="R159" s="69">
        <v>0</v>
      </c>
      <c r="S159" s="79">
        <f t="shared" ref="S159:S222" si="19">SUM(F159:R159)</f>
        <v>93057145466</v>
      </c>
      <c r="T159"/>
      <c r="U159" s="196" t="str">
        <f>VLOOKUP(D159,'EH - LOAN'!$H$2:$S$1961,12,0)</f>
        <v>Y</v>
      </c>
      <c r="V159" s="196" t="str">
        <f>VLOOKUP(D159,'EH - LOAN'!$H$2:$T$1961,13,0)</f>
        <v>Y</v>
      </c>
      <c r="W159" s="197" t="str">
        <f>VLOOKUP(D159,'EH - LOAN'!$H$2:$AF$1961,25,0)</f>
        <v>EH.04</v>
      </c>
      <c r="X159" s="197" t="str">
        <f>VLOOKUP(D159,'EH - LOAN'!$H$2:$X$1961,17,0)</f>
        <v>Y</v>
      </c>
      <c r="Y159" s="190">
        <f>VLOOKUP(D159,'EH - LOAN'!$H$2:$AI$1961,27,0)</f>
        <v>0</v>
      </c>
      <c r="Z159" s="190">
        <f>VLOOKUP(D159,'EH - LOAN'!$H$2:$AI$1961,28,0)</f>
        <v>0</v>
      </c>
      <c r="AA159" s="190" t="str">
        <f>VLOOKUP(D159,'EH - LOAN'!$H$2:$AE$1961,24,0)</f>
        <v>Hard/Soft</v>
      </c>
      <c r="AB159" t="s">
        <v>1128</v>
      </c>
    </row>
    <row r="160" spans="2:28">
      <c r="B160" s="64" t="s">
        <v>160</v>
      </c>
      <c r="C160" s="65"/>
      <c r="D160" s="66" t="s">
        <v>1417</v>
      </c>
      <c r="E160" s="66" t="s">
        <v>1418</v>
      </c>
      <c r="F160" s="69">
        <v>89949812173</v>
      </c>
      <c r="G160" s="69">
        <v>0</v>
      </c>
      <c r="H160" s="69">
        <v>0</v>
      </c>
      <c r="I160" s="69">
        <v>0</v>
      </c>
      <c r="J160" s="69">
        <v>10947219</v>
      </c>
      <c r="K160" s="90">
        <v>0</v>
      </c>
      <c r="L160" s="90">
        <v>0</v>
      </c>
      <c r="M160" s="69">
        <v>0</v>
      </c>
      <c r="N160" s="69">
        <v>0</v>
      </c>
      <c r="O160" s="69">
        <v>0</v>
      </c>
      <c r="P160" s="69">
        <v>0</v>
      </c>
      <c r="Q160" s="69">
        <v>0</v>
      </c>
      <c r="R160" s="69">
        <v>0</v>
      </c>
      <c r="S160" s="79">
        <f t="shared" si="19"/>
        <v>89960759392</v>
      </c>
      <c r="T160"/>
      <c r="U160" s="196" t="str">
        <f>VLOOKUP(D160,'EH - LOAN'!$H$2:$S$1961,12,0)</f>
        <v>Y</v>
      </c>
      <c r="V160" s="196" t="str">
        <f>VLOOKUP(D160,'EH - LOAN'!$H$2:$T$1961,13,0)</f>
        <v>Y</v>
      </c>
      <c r="W160" s="197" t="str">
        <f>VLOOKUP(D160,'EH - LOAN'!$H$2:$AF$1961,25,0)</f>
        <v>EH.80</v>
      </c>
      <c r="X160" s="197" t="str">
        <f>VLOOKUP(D160,'EH - LOAN'!$H$2:$X$1961,17,0)</f>
        <v>Y</v>
      </c>
      <c r="Y160" s="190">
        <f>VLOOKUP(D160,'EH - LOAN'!$H$2:$AI$1961,27,0)</f>
        <v>0</v>
      </c>
      <c r="Z160" s="190">
        <f>VLOOKUP(D160,'EH - LOAN'!$H$2:$AI$1961,28,0)</f>
        <v>0</v>
      </c>
      <c r="AA160" s="190" t="str">
        <f>VLOOKUP(D160,'EH - LOAN'!$H$2:$AE$1961,24,0)</f>
        <v>Hard/Soft</v>
      </c>
      <c r="AB160" t="s">
        <v>1282</v>
      </c>
    </row>
    <row r="161" spans="2:28">
      <c r="B161" s="64" t="s">
        <v>160</v>
      </c>
      <c r="C161" s="65"/>
      <c r="D161" s="66" t="s">
        <v>1419</v>
      </c>
      <c r="E161" s="66" t="s">
        <v>1420</v>
      </c>
      <c r="F161" s="69">
        <v>84989724303</v>
      </c>
      <c r="G161" s="69">
        <v>0</v>
      </c>
      <c r="H161" s="69">
        <v>0</v>
      </c>
      <c r="I161" s="69">
        <v>0</v>
      </c>
      <c r="J161" s="69">
        <v>113826200</v>
      </c>
      <c r="K161" s="90">
        <v>0</v>
      </c>
      <c r="L161" s="90">
        <v>0</v>
      </c>
      <c r="M161" s="69">
        <v>0</v>
      </c>
      <c r="N161" s="69">
        <v>0</v>
      </c>
      <c r="O161" s="69">
        <v>0</v>
      </c>
      <c r="P161" s="69">
        <v>0</v>
      </c>
      <c r="Q161" s="69">
        <v>0</v>
      </c>
      <c r="R161" s="69">
        <v>0</v>
      </c>
      <c r="S161" s="79">
        <f t="shared" si="19"/>
        <v>85103550503</v>
      </c>
      <c r="T161"/>
      <c r="U161" s="196" t="str">
        <f>VLOOKUP(D161,'EH - LOAN'!$H$2:$S$1961,12,0)</f>
        <v>Y</v>
      </c>
      <c r="V161" s="196" t="str">
        <f>VLOOKUP(D161,'EH - LOAN'!$H$2:$T$1961,13,0)</f>
        <v>Y</v>
      </c>
      <c r="W161" s="197" t="str">
        <f>VLOOKUP(D161,'EH - LOAN'!$H$2:$AF$1961,25,0)</f>
        <v>EH.105</v>
      </c>
      <c r="X161" s="197" t="str">
        <f>VLOOKUP(D161,'EH - LOAN'!$H$2:$X$1961,17,0)</f>
        <v>Y</v>
      </c>
      <c r="Y161" s="190">
        <f>VLOOKUP(D161,'EH - LOAN'!$H$2:$AI$1961,27,0)</f>
        <v>0</v>
      </c>
      <c r="Z161" s="190">
        <f>VLOOKUP(D161,'EH - LOAN'!$H$2:$AI$1961,28,0)</f>
        <v>0</v>
      </c>
      <c r="AA161" s="190" t="str">
        <f>VLOOKUP(D161,'EH - LOAN'!$H$2:$AE$1961,24,0)</f>
        <v>Hard/Soft</v>
      </c>
      <c r="AB161" t="s">
        <v>1234</v>
      </c>
    </row>
    <row r="162" spans="2:28">
      <c r="B162" s="64" t="s">
        <v>160</v>
      </c>
      <c r="C162" s="65"/>
      <c r="D162" s="66" t="s">
        <v>1421</v>
      </c>
      <c r="E162" s="66" t="s">
        <v>1422</v>
      </c>
      <c r="F162" s="69">
        <v>83910733919</v>
      </c>
      <c r="G162" s="69">
        <v>0</v>
      </c>
      <c r="H162" s="69">
        <v>100000000</v>
      </c>
      <c r="I162" s="69">
        <v>30154383585</v>
      </c>
      <c r="J162" s="69">
        <v>1676548129.5999999</v>
      </c>
      <c r="K162" s="90">
        <v>0</v>
      </c>
      <c r="L162" s="90">
        <v>0</v>
      </c>
      <c r="M162" s="69">
        <v>0</v>
      </c>
      <c r="N162" s="69">
        <v>0</v>
      </c>
      <c r="O162" s="69">
        <v>0</v>
      </c>
      <c r="P162" s="69">
        <v>0</v>
      </c>
      <c r="Q162" s="69">
        <v>0</v>
      </c>
      <c r="R162" s="69">
        <v>0</v>
      </c>
      <c r="S162" s="79">
        <f t="shared" si="19"/>
        <v>115841665633.60001</v>
      </c>
      <c r="T162"/>
      <c r="U162" s="196" t="str">
        <f>VLOOKUP(D162,'EH - LOAN'!$H$2:$S$1961,12,0)</f>
        <v>Y</v>
      </c>
      <c r="V162" s="196" t="str">
        <f>VLOOKUP(D162,'EH - LOAN'!$H$2:$T$1961,13,0)</f>
        <v>Y</v>
      </c>
      <c r="W162" s="197" t="str">
        <f>VLOOKUP(D162,'EH - LOAN'!$H$2:$AF$1961,25,0)</f>
        <v>EH.46</v>
      </c>
      <c r="X162" s="197" t="str">
        <f>VLOOKUP(D162,'EH - LOAN'!$H$2:$X$1961,17,0)</f>
        <v>Y</v>
      </c>
      <c r="Y162" s="190">
        <f>VLOOKUP(D162,'EH - LOAN'!$H$2:$AI$1961,27,0)</f>
        <v>0</v>
      </c>
      <c r="Z162" s="190">
        <f>VLOOKUP(D162,'EH - LOAN'!$H$2:$AI$1961,28,0)</f>
        <v>0</v>
      </c>
      <c r="AA162" s="190" t="str">
        <f>VLOOKUP(D162,'EH - LOAN'!$H$2:$AE$1961,24,0)</f>
        <v>Hard/Soft</v>
      </c>
      <c r="AB162" t="s">
        <v>1282</v>
      </c>
    </row>
    <row r="163" spans="2:28">
      <c r="B163" s="64" t="s">
        <v>160</v>
      </c>
      <c r="C163" s="65"/>
      <c r="D163" s="66" t="s">
        <v>1423</v>
      </c>
      <c r="E163" s="66" t="s">
        <v>1424</v>
      </c>
      <c r="F163" s="69">
        <v>79365900000</v>
      </c>
      <c r="G163" s="69">
        <v>0</v>
      </c>
      <c r="H163" s="69">
        <v>6812433200</v>
      </c>
      <c r="I163" s="69">
        <v>0</v>
      </c>
      <c r="J163" s="69">
        <v>3215124981</v>
      </c>
      <c r="K163" s="90">
        <v>0</v>
      </c>
      <c r="L163" s="90">
        <v>0</v>
      </c>
      <c r="M163" s="69">
        <v>0</v>
      </c>
      <c r="N163" s="69">
        <v>0</v>
      </c>
      <c r="O163" s="69">
        <v>0</v>
      </c>
      <c r="P163" s="69">
        <v>0</v>
      </c>
      <c r="Q163" s="69">
        <v>0</v>
      </c>
      <c r="R163" s="69">
        <v>0</v>
      </c>
      <c r="S163" s="79">
        <f t="shared" si="19"/>
        <v>89393458181</v>
      </c>
      <c r="T163"/>
      <c r="U163" s="196" t="str">
        <f>VLOOKUP(D163,'EH - LOAN'!$H$2:$S$1961,12,0)</f>
        <v>Y</v>
      </c>
      <c r="V163" s="196">
        <f>VLOOKUP(D163,'EH - LOAN'!$H$2:$T$1961,13,0)</f>
        <v>0</v>
      </c>
      <c r="W163" s="197">
        <f>VLOOKUP(D163,'EH - LOAN'!$H$2:$AF$1961,25,0)</f>
        <v>0</v>
      </c>
      <c r="X163" s="197">
        <f>VLOOKUP(D163,'EH - LOAN'!$H$2:$X$1961,17,0)</f>
        <v>0</v>
      </c>
      <c r="Y163" s="190" t="str">
        <f>VLOOKUP(D163,'EH - LOAN'!$H$2:$AI$1961,27,0)</f>
        <v>Y</v>
      </c>
      <c r="Z163" s="190">
        <f>VLOOKUP(D163,'EH - LOAN'!$H$2:$AI$1961,28,0)</f>
        <v>0</v>
      </c>
      <c r="AA163" s="190">
        <f>VLOOKUP(D163,'EH - LOAN'!$H$2:$AE$1961,24,0)</f>
        <v>0</v>
      </c>
      <c r="AB163" t="s">
        <v>1282</v>
      </c>
    </row>
    <row r="164" spans="2:28">
      <c r="B164" s="64" t="s">
        <v>160</v>
      </c>
      <c r="C164" s="65"/>
      <c r="D164" s="66" t="s">
        <v>1425</v>
      </c>
      <c r="E164" s="66" t="s">
        <v>1426</v>
      </c>
      <c r="F164" s="69">
        <v>71200619820</v>
      </c>
      <c r="G164" s="69">
        <v>0</v>
      </c>
      <c r="H164" s="69">
        <v>0</v>
      </c>
      <c r="I164" s="69">
        <v>0</v>
      </c>
      <c r="J164" s="69">
        <v>218123709</v>
      </c>
      <c r="K164" s="90">
        <v>0</v>
      </c>
      <c r="L164" s="90">
        <v>0</v>
      </c>
      <c r="M164" s="69">
        <v>0</v>
      </c>
      <c r="N164" s="69">
        <v>0</v>
      </c>
      <c r="O164" s="69">
        <v>0</v>
      </c>
      <c r="P164" s="69">
        <v>0</v>
      </c>
      <c r="Q164" s="69">
        <v>0</v>
      </c>
      <c r="R164" s="69">
        <v>0</v>
      </c>
      <c r="S164" s="79">
        <f t="shared" si="19"/>
        <v>71418743529</v>
      </c>
      <c r="T164"/>
      <c r="U164" s="196" t="str">
        <f>VLOOKUP(D164,'EH - LOAN'!$H$2:$S$1961,12,0)</f>
        <v>Y</v>
      </c>
      <c r="V164" s="196" t="str">
        <f>VLOOKUP(D164,'EH - LOAN'!$H$2:$T$1961,13,0)</f>
        <v>Y</v>
      </c>
      <c r="W164" s="197" t="str">
        <f>VLOOKUP(D164,'EH - LOAN'!$H$2:$AF$1961,25,0)</f>
        <v>EH.07</v>
      </c>
      <c r="X164" s="197" t="str">
        <f>VLOOKUP(D164,'EH - LOAN'!$H$2:$X$1961,17,0)</f>
        <v>Y</v>
      </c>
      <c r="Y164" s="190">
        <f>VLOOKUP(D164,'EH - LOAN'!$H$2:$AI$1961,27,0)</f>
        <v>0</v>
      </c>
      <c r="Z164" s="190">
        <f>VLOOKUP(D164,'EH - LOAN'!$H$2:$AI$1961,28,0)</f>
        <v>0</v>
      </c>
      <c r="AA164" s="190" t="str">
        <f>VLOOKUP(D164,'EH - LOAN'!$H$2:$AE$1961,24,0)</f>
        <v>Hard/Soft</v>
      </c>
      <c r="AB164" t="s">
        <v>1282</v>
      </c>
    </row>
    <row r="165" spans="2:28">
      <c r="B165" s="64" t="s">
        <v>160</v>
      </c>
      <c r="C165" s="65"/>
      <c r="D165" s="66" t="s">
        <v>1427</v>
      </c>
      <c r="E165" s="66" t="s">
        <v>1428</v>
      </c>
      <c r="F165" s="69">
        <v>68732524389</v>
      </c>
      <c r="G165" s="69">
        <v>0</v>
      </c>
      <c r="H165" s="69">
        <v>3872346796</v>
      </c>
      <c r="I165" s="69">
        <v>0</v>
      </c>
      <c r="J165" s="69">
        <v>2808849</v>
      </c>
      <c r="K165" s="90">
        <v>0</v>
      </c>
      <c r="L165" s="90">
        <v>0</v>
      </c>
      <c r="M165" s="69">
        <v>0</v>
      </c>
      <c r="N165" s="69">
        <v>0</v>
      </c>
      <c r="O165" s="69">
        <v>0</v>
      </c>
      <c r="P165" s="69">
        <v>0</v>
      </c>
      <c r="Q165" s="69">
        <v>0</v>
      </c>
      <c r="R165" s="69">
        <v>0</v>
      </c>
      <c r="S165" s="79">
        <f t="shared" si="19"/>
        <v>72607680034</v>
      </c>
      <c r="T165"/>
      <c r="U165" s="196" t="str">
        <f>VLOOKUP(D165,'EH - LOAN'!$H$2:$S$1961,12,0)</f>
        <v>Y</v>
      </c>
      <c r="V165" s="196" t="str">
        <f>VLOOKUP(D165,'EH - LOAN'!$H$2:$T$1961,13,0)</f>
        <v>Y</v>
      </c>
      <c r="W165" s="197" t="str">
        <f>VLOOKUP(D165,'EH - LOAN'!$H$2:$AF$1961,25,0)</f>
        <v>EH.18</v>
      </c>
      <c r="X165" s="197" t="str">
        <f>VLOOKUP(D165,'EH - LOAN'!$H$2:$X$1961,17,0)</f>
        <v>Y</v>
      </c>
      <c r="Y165" s="190">
        <f>VLOOKUP(D165,'EH - LOAN'!$H$2:$AI$1961,27,0)</f>
        <v>0</v>
      </c>
      <c r="Z165" s="190">
        <f>VLOOKUP(D165,'EH - LOAN'!$H$2:$AI$1961,28,0)</f>
        <v>0</v>
      </c>
      <c r="AA165" s="190" t="str">
        <f>VLOOKUP(D165,'EH - LOAN'!$H$2:$AE$1961,24,0)</f>
        <v>Hard/Soft</v>
      </c>
      <c r="AB165" t="s">
        <v>1282</v>
      </c>
    </row>
    <row r="166" spans="2:28">
      <c r="B166" s="64" t="s">
        <v>160</v>
      </c>
      <c r="C166" s="65"/>
      <c r="D166" s="66" t="s">
        <v>1429</v>
      </c>
      <c r="E166" s="66" t="s">
        <v>1430</v>
      </c>
      <c r="F166" s="69">
        <v>68329201638</v>
      </c>
      <c r="G166" s="69">
        <v>0</v>
      </c>
      <c r="H166" s="69">
        <v>0</v>
      </c>
      <c r="I166" s="69">
        <v>0</v>
      </c>
      <c r="J166" s="69">
        <v>12299111</v>
      </c>
      <c r="K166" s="90">
        <v>0</v>
      </c>
      <c r="L166" s="90">
        <v>0</v>
      </c>
      <c r="M166" s="69">
        <v>0</v>
      </c>
      <c r="N166" s="69">
        <v>0</v>
      </c>
      <c r="O166" s="69">
        <v>0</v>
      </c>
      <c r="P166" s="69">
        <v>0</v>
      </c>
      <c r="Q166" s="69">
        <v>0</v>
      </c>
      <c r="R166" s="69">
        <v>0</v>
      </c>
      <c r="S166" s="79">
        <f t="shared" si="19"/>
        <v>68341500749</v>
      </c>
      <c r="T166"/>
      <c r="U166" s="196" t="str">
        <f>VLOOKUP(D166,'EH - LOAN'!$H$2:$S$1961,12,0)</f>
        <v>Y</v>
      </c>
      <c r="V166" s="196" t="str">
        <f>VLOOKUP(D166,'EH - LOAN'!$H$2:$T$1961,13,0)</f>
        <v>Y</v>
      </c>
      <c r="W166" s="197" t="str">
        <f>VLOOKUP(D166,'EH - LOAN'!$H$2:$AF$1961,25,0)</f>
        <v>EH.38</v>
      </c>
      <c r="X166" s="197" t="str">
        <f>VLOOKUP(D166,'EH - LOAN'!$H$2:$X$1961,17,0)</f>
        <v>Y</v>
      </c>
      <c r="Y166" s="190">
        <f>VLOOKUP(D166,'EH - LOAN'!$H$2:$AI$1961,27,0)</f>
        <v>0</v>
      </c>
      <c r="Z166" s="190">
        <f>VLOOKUP(D166,'EH - LOAN'!$H$2:$AI$1961,28,0)</f>
        <v>0</v>
      </c>
      <c r="AA166" s="190" t="str">
        <f>VLOOKUP(D166,'EH - LOAN'!$H$2:$AE$1961,24,0)</f>
        <v>Hard/Soft</v>
      </c>
      <c r="AB166" t="s">
        <v>1129</v>
      </c>
    </row>
    <row r="167" spans="2:28">
      <c r="B167" s="64" t="s">
        <v>160</v>
      </c>
      <c r="C167" s="65"/>
      <c r="D167" s="66" t="s">
        <v>1431</v>
      </c>
      <c r="E167" s="66" t="s">
        <v>1432</v>
      </c>
      <c r="F167" s="69">
        <v>67996224081</v>
      </c>
      <c r="G167" s="69">
        <v>0</v>
      </c>
      <c r="H167" s="69">
        <v>0</v>
      </c>
      <c r="I167" s="69">
        <v>0</v>
      </c>
      <c r="J167" s="69">
        <v>9853665</v>
      </c>
      <c r="K167" s="90">
        <v>0</v>
      </c>
      <c r="L167" s="90">
        <v>0</v>
      </c>
      <c r="M167" s="69">
        <v>0</v>
      </c>
      <c r="N167" s="69">
        <v>0</v>
      </c>
      <c r="O167" s="69">
        <v>0</v>
      </c>
      <c r="P167" s="69">
        <v>0</v>
      </c>
      <c r="Q167" s="69">
        <v>0</v>
      </c>
      <c r="R167" s="69">
        <v>0</v>
      </c>
      <c r="S167" s="79">
        <f t="shared" si="19"/>
        <v>68006077746</v>
      </c>
      <c r="T167"/>
      <c r="U167" s="196" t="str">
        <f>VLOOKUP(D167,'EH - LOAN'!$H$2:$S$1961,12,0)</f>
        <v>Y</v>
      </c>
      <c r="V167" s="196" t="str">
        <f>VLOOKUP(D167,'EH - LOAN'!$H$2:$T$1961,13,0)</f>
        <v>Y</v>
      </c>
      <c r="W167" s="197">
        <f>VLOOKUP(D167,'EH - LOAN'!$H$2:$AF$1961,25,0)</f>
        <v>0</v>
      </c>
      <c r="X167" s="197">
        <f>VLOOKUP(D167,'EH - LOAN'!$H$2:$X$1961,17,0)</f>
        <v>0</v>
      </c>
      <c r="Y167" s="190" t="str">
        <f>VLOOKUP(D167,'EH - LOAN'!$H$2:$AI$1961,27,0)</f>
        <v>Y</v>
      </c>
      <c r="Z167" s="190">
        <f>VLOOKUP(D167,'EH - LOAN'!$H$2:$AI$1961,28,0)</f>
        <v>0</v>
      </c>
      <c r="AA167" s="190">
        <f>VLOOKUP(D167,'EH - LOAN'!$H$2:$AE$1961,24,0)</f>
        <v>0</v>
      </c>
      <c r="AB167" t="s">
        <v>1282</v>
      </c>
    </row>
    <row r="168" spans="2:28">
      <c r="B168" s="64" t="s">
        <v>160</v>
      </c>
      <c r="C168" s="65"/>
      <c r="D168" s="66" t="s">
        <v>1433</v>
      </c>
      <c r="E168" s="66" t="s">
        <v>1434</v>
      </c>
      <c r="F168" s="69">
        <v>67500000000</v>
      </c>
      <c r="G168" s="69">
        <v>0</v>
      </c>
      <c r="H168" s="69">
        <v>0</v>
      </c>
      <c r="I168" s="69">
        <v>0</v>
      </c>
      <c r="J168" s="69">
        <v>446839511</v>
      </c>
      <c r="K168" s="90">
        <v>0</v>
      </c>
      <c r="L168" s="90">
        <v>0</v>
      </c>
      <c r="M168" s="69">
        <v>0</v>
      </c>
      <c r="N168" s="69">
        <v>0</v>
      </c>
      <c r="O168" s="69">
        <v>0</v>
      </c>
      <c r="P168" s="69">
        <v>0</v>
      </c>
      <c r="Q168" s="69">
        <v>0</v>
      </c>
      <c r="R168" s="69">
        <v>0</v>
      </c>
      <c r="S168" s="79">
        <f t="shared" si="19"/>
        <v>67946839511</v>
      </c>
      <c r="T168"/>
      <c r="U168" s="196" t="str">
        <f>VLOOKUP(D168,'EH - LOAN'!$H$2:$S$1961,12,0)</f>
        <v>Y</v>
      </c>
      <c r="V168" s="196" t="str">
        <f>VLOOKUP(D168,'EH - LOAN'!$H$2:$T$1961,13,0)</f>
        <v>Y</v>
      </c>
      <c r="W168" s="197" t="str">
        <f>VLOOKUP(D168,'EH - LOAN'!$H$2:$AF$1961,25,0)</f>
        <v>EH.95</v>
      </c>
      <c r="X168" s="197" t="str">
        <f>VLOOKUP(D168,'EH - LOAN'!$H$2:$X$1961,17,0)</f>
        <v>Y</v>
      </c>
      <c r="Y168" s="190">
        <f>VLOOKUP(D168,'EH - LOAN'!$H$2:$AI$1961,27,0)</f>
        <v>0</v>
      </c>
      <c r="Z168" s="190">
        <f>VLOOKUP(D168,'EH - LOAN'!$H$2:$AI$1961,28,0)</f>
        <v>0</v>
      </c>
      <c r="AA168" s="190" t="str">
        <f>VLOOKUP(D168,'EH - LOAN'!$H$2:$AE$1961,24,0)</f>
        <v>Hard/Soft</v>
      </c>
      <c r="AB168" t="s">
        <v>1129</v>
      </c>
    </row>
    <row r="169" spans="2:28">
      <c r="B169" s="64" t="s">
        <v>160</v>
      </c>
      <c r="C169" s="65"/>
      <c r="D169" s="66" t="s">
        <v>1435</v>
      </c>
      <c r="E169" s="66" t="s">
        <v>1436</v>
      </c>
      <c r="F169" s="69">
        <v>64737120373</v>
      </c>
      <c r="G169" s="69">
        <v>0</v>
      </c>
      <c r="H169" s="69">
        <v>0</v>
      </c>
      <c r="I169" s="69">
        <v>0</v>
      </c>
      <c r="J169" s="69">
        <v>250877363</v>
      </c>
      <c r="K169" s="90">
        <v>0</v>
      </c>
      <c r="L169" s="90">
        <v>0</v>
      </c>
      <c r="M169" s="69">
        <v>0</v>
      </c>
      <c r="N169" s="69">
        <v>0</v>
      </c>
      <c r="O169" s="69">
        <v>0</v>
      </c>
      <c r="P169" s="69">
        <v>0</v>
      </c>
      <c r="Q169" s="69">
        <v>0</v>
      </c>
      <c r="R169" s="69">
        <v>0</v>
      </c>
      <c r="S169" s="79">
        <f t="shared" si="19"/>
        <v>64987997736</v>
      </c>
      <c r="T169"/>
      <c r="U169" s="196" t="str">
        <f>VLOOKUP(D169,'EH - LOAN'!$H$2:$S$1961,12,0)</f>
        <v>Y</v>
      </c>
      <c r="V169" s="196" t="str">
        <f>VLOOKUP(D169,'EH - LOAN'!$H$2:$T$1961,13,0)</f>
        <v>Y</v>
      </c>
      <c r="W169" s="197" t="str">
        <f>VLOOKUP(D169,'EH - LOAN'!$H$2:$AF$1961,25,0)</f>
        <v>EH.41</v>
      </c>
      <c r="X169" s="197" t="str">
        <f>VLOOKUP(D169,'EH - LOAN'!$H$2:$X$1961,17,0)</f>
        <v>Y</v>
      </c>
      <c r="Y169" s="190">
        <f>VLOOKUP(D169,'EH - LOAN'!$H$2:$AI$1961,27,0)</f>
        <v>0</v>
      </c>
      <c r="Z169" s="190">
        <f>VLOOKUP(D169,'EH - LOAN'!$H$2:$AI$1961,28,0)</f>
        <v>0</v>
      </c>
      <c r="AA169" s="190" t="str">
        <f>VLOOKUP(D169,'EH - LOAN'!$H$2:$AE$1961,24,0)</f>
        <v>Hard/Soft</v>
      </c>
      <c r="AB169" t="s">
        <v>1234</v>
      </c>
    </row>
    <row r="170" spans="2:28">
      <c r="B170" s="64" t="s">
        <v>160</v>
      </c>
      <c r="C170" s="65"/>
      <c r="D170" s="66" t="s">
        <v>1437</v>
      </c>
      <c r="E170" s="66" t="s">
        <v>1438</v>
      </c>
      <c r="F170" s="69">
        <v>61995703884</v>
      </c>
      <c r="G170" s="69">
        <v>0</v>
      </c>
      <c r="H170" s="69">
        <v>0</v>
      </c>
      <c r="I170" s="69">
        <v>0</v>
      </c>
      <c r="J170" s="69">
        <v>2753812898</v>
      </c>
      <c r="K170" s="90">
        <v>0</v>
      </c>
      <c r="L170" s="90">
        <v>0</v>
      </c>
      <c r="M170" s="69">
        <v>0</v>
      </c>
      <c r="N170" s="69">
        <v>0</v>
      </c>
      <c r="O170" s="69">
        <v>0</v>
      </c>
      <c r="P170" s="69">
        <v>0</v>
      </c>
      <c r="Q170" s="69">
        <v>0</v>
      </c>
      <c r="R170" s="69">
        <v>0</v>
      </c>
      <c r="S170" s="79">
        <f>SUM(F170:R170)</f>
        <v>64749516782</v>
      </c>
      <c r="T170"/>
      <c r="U170" s="196" t="str">
        <f>VLOOKUP(D170,'EH - LOAN'!$H$2:$S$1961,12,0)</f>
        <v>Y</v>
      </c>
      <c r="V170" s="196" t="str">
        <f>VLOOKUP(D170,'EH - LOAN'!$H$2:$T$1961,13,0)</f>
        <v>Y</v>
      </c>
      <c r="W170" s="197" t="str">
        <f>VLOOKUP(D170,'EH - LOAN'!$H$2:$AF$1961,25,0)</f>
        <v>EH.01</v>
      </c>
      <c r="X170" s="197" t="str">
        <f>VLOOKUP(D170,'EH - LOAN'!$H$2:$X$1961,17,0)</f>
        <v>Y</v>
      </c>
      <c r="Y170" s="190">
        <f>VLOOKUP(D170,'EH - LOAN'!$H$2:$AI$1961,27,0)</f>
        <v>0</v>
      </c>
      <c r="Z170" s="190">
        <f>VLOOKUP(D170,'EH - LOAN'!$H$2:$AI$1961,28,0)</f>
        <v>0</v>
      </c>
      <c r="AA170" s="190" t="str">
        <f>VLOOKUP(D170,'EH - LOAN'!$H$2:$AE$1961,24,0)</f>
        <v>Hard/Soft</v>
      </c>
      <c r="AB170" t="s">
        <v>1234</v>
      </c>
    </row>
    <row r="171" spans="2:28">
      <c r="B171" s="64" t="s">
        <v>160</v>
      </c>
      <c r="C171" s="65"/>
      <c r="D171" s="66" t="s">
        <v>1439</v>
      </c>
      <c r="E171" s="66" t="s">
        <v>1440</v>
      </c>
      <c r="F171" s="69">
        <v>61647615000</v>
      </c>
      <c r="G171" s="69">
        <v>0</v>
      </c>
      <c r="H171" s="69">
        <v>0</v>
      </c>
      <c r="I171" s="69">
        <v>0</v>
      </c>
      <c r="J171" s="69">
        <v>10682766</v>
      </c>
      <c r="K171" s="90">
        <v>0</v>
      </c>
      <c r="L171" s="90">
        <v>0</v>
      </c>
      <c r="M171" s="69">
        <v>0</v>
      </c>
      <c r="N171" s="69">
        <v>0</v>
      </c>
      <c r="O171" s="69">
        <v>0</v>
      </c>
      <c r="P171" s="69">
        <v>0</v>
      </c>
      <c r="Q171" s="69">
        <v>0</v>
      </c>
      <c r="R171" s="69">
        <v>0</v>
      </c>
      <c r="S171" s="79">
        <f t="shared" si="19"/>
        <v>61658297766</v>
      </c>
      <c r="T171"/>
      <c r="U171" s="196" t="str">
        <f>VLOOKUP(D171,'EH - LOAN'!$H$2:$S$1961,12,0)</f>
        <v>Y</v>
      </c>
      <c r="V171" s="196" t="str">
        <f>VLOOKUP(D171,'EH - LOAN'!$H$2:$T$1961,13,0)</f>
        <v>Y</v>
      </c>
      <c r="W171" s="197" t="str">
        <f>VLOOKUP(D171,'EH - LOAN'!$H$2:$AF$1961,25,0)</f>
        <v>EH.62</v>
      </c>
      <c r="X171" s="197" t="str">
        <f>VLOOKUP(D171,'EH - LOAN'!$H$2:$X$1961,17,0)</f>
        <v>Y</v>
      </c>
      <c r="Y171" s="190">
        <f>VLOOKUP(D171,'EH - LOAN'!$H$2:$AI$1961,27,0)</f>
        <v>0</v>
      </c>
      <c r="Z171" s="190">
        <f>VLOOKUP(D171,'EH - LOAN'!$H$2:$AI$1961,28,0)</f>
        <v>0</v>
      </c>
      <c r="AA171" s="190" t="str">
        <f>VLOOKUP(D171,'EH - LOAN'!$H$2:$AE$1961,24,0)</f>
        <v>Hard/Soft</v>
      </c>
      <c r="AB171" t="s">
        <v>1282</v>
      </c>
    </row>
    <row r="172" spans="2:28">
      <c r="B172" s="64" t="s">
        <v>160</v>
      </c>
      <c r="C172" s="65"/>
      <c r="D172" s="66" t="s">
        <v>1441</v>
      </c>
      <c r="E172" s="66" t="s">
        <v>1442</v>
      </c>
      <c r="F172" s="69">
        <v>60961184499</v>
      </c>
      <c r="G172" s="69">
        <v>0</v>
      </c>
      <c r="H172" s="69">
        <v>0</v>
      </c>
      <c r="I172" s="69">
        <v>0</v>
      </c>
      <c r="J172" s="69">
        <v>22597585</v>
      </c>
      <c r="K172" s="90">
        <v>0</v>
      </c>
      <c r="L172" s="90">
        <v>0</v>
      </c>
      <c r="M172" s="69">
        <v>0</v>
      </c>
      <c r="N172" s="69">
        <v>0</v>
      </c>
      <c r="O172" s="69">
        <v>0</v>
      </c>
      <c r="P172" s="69">
        <v>0</v>
      </c>
      <c r="Q172" s="69">
        <v>0</v>
      </c>
      <c r="R172" s="69">
        <v>0</v>
      </c>
      <c r="S172" s="79">
        <f t="shared" si="19"/>
        <v>60983782084</v>
      </c>
      <c r="T172"/>
      <c r="U172" s="196" t="str">
        <f>VLOOKUP(D172,'EH - LOAN'!$H$2:$S$1961,12,0)</f>
        <v>Y</v>
      </c>
      <c r="V172" s="196" t="str">
        <f>VLOOKUP(D172,'EH - LOAN'!$H$2:$T$1961,13,0)</f>
        <v>Y</v>
      </c>
      <c r="W172" s="197" t="str">
        <f>VLOOKUP(D172,'EH - LOAN'!$H$2:$AF$1961,25,0)</f>
        <v>EH.37</v>
      </c>
      <c r="X172" s="197" t="str">
        <f>VLOOKUP(D172,'EH - LOAN'!$H$2:$X$1961,17,0)</f>
        <v>Y</v>
      </c>
      <c r="Y172" s="190">
        <f>VLOOKUP(D172,'EH - LOAN'!$H$2:$AI$1961,27,0)</f>
        <v>0</v>
      </c>
      <c r="Z172" s="190">
        <f>VLOOKUP(D172,'EH - LOAN'!$H$2:$AI$1961,28,0)</f>
        <v>0</v>
      </c>
      <c r="AA172" s="190" t="str">
        <f>VLOOKUP(D172,'EH - LOAN'!$H$2:$AE$1961,24,0)</f>
        <v>Hard/Soft</v>
      </c>
      <c r="AB172" t="s">
        <v>1129</v>
      </c>
    </row>
    <row r="173" spans="2:28">
      <c r="B173" s="64" t="s">
        <v>160</v>
      </c>
      <c r="C173" s="65"/>
      <c r="D173" s="66" t="s">
        <v>1443</v>
      </c>
      <c r="E173" s="66" t="s">
        <v>1444</v>
      </c>
      <c r="F173" s="69">
        <v>60000000000</v>
      </c>
      <c r="G173" s="69">
        <v>0</v>
      </c>
      <c r="H173" s="69">
        <v>0</v>
      </c>
      <c r="I173" s="69">
        <v>0</v>
      </c>
      <c r="J173" s="69">
        <v>384903</v>
      </c>
      <c r="K173" s="90">
        <v>0</v>
      </c>
      <c r="L173" s="90">
        <v>0</v>
      </c>
      <c r="M173" s="69">
        <v>0</v>
      </c>
      <c r="N173" s="69">
        <v>0</v>
      </c>
      <c r="O173" s="69">
        <v>0</v>
      </c>
      <c r="P173" s="69">
        <v>0</v>
      </c>
      <c r="Q173" s="69">
        <v>0</v>
      </c>
      <c r="R173" s="69">
        <v>0</v>
      </c>
      <c r="S173" s="79">
        <f t="shared" si="19"/>
        <v>60000384903</v>
      </c>
      <c r="T173"/>
      <c r="U173" s="196" t="str">
        <f>VLOOKUP(D173,'EH - LOAN'!$H$2:$S$1961,12,0)</f>
        <v>Y</v>
      </c>
      <c r="V173" s="196" t="str">
        <f>VLOOKUP(D173,'EH - LOAN'!$H$2:$T$1961,13,0)</f>
        <v>Y</v>
      </c>
      <c r="W173" s="197">
        <f>VLOOKUP(D173,'EH - LOAN'!$H$2:$AF$1961,25,0)</f>
        <v>0</v>
      </c>
      <c r="X173" s="197">
        <f>VLOOKUP(D173,'EH - LOAN'!$H$2:$X$1961,17,0)</f>
        <v>0</v>
      </c>
      <c r="Y173" s="190" t="str">
        <f>VLOOKUP(D173,'EH - LOAN'!$H$2:$AI$1961,27,0)</f>
        <v>Y</v>
      </c>
      <c r="Z173" s="190">
        <f>VLOOKUP(D173,'EH - LOAN'!$H$2:$AI$1961,28,0)</f>
        <v>0</v>
      </c>
      <c r="AA173" s="190">
        <f>VLOOKUP(D173,'EH - LOAN'!$H$2:$AE$1961,24,0)</f>
        <v>0</v>
      </c>
      <c r="AB173" t="s">
        <v>1282</v>
      </c>
    </row>
    <row r="174" spans="2:28">
      <c r="B174" s="64" t="s">
        <v>160</v>
      </c>
      <c r="C174" s="65"/>
      <c r="D174" s="66" t="s">
        <v>1445</v>
      </c>
      <c r="E174" s="66" t="s">
        <v>1446</v>
      </c>
      <c r="F174" s="69">
        <v>59800000000</v>
      </c>
      <c r="G174" s="69">
        <v>0</v>
      </c>
      <c r="H174" s="69">
        <v>0</v>
      </c>
      <c r="I174" s="69">
        <v>0</v>
      </c>
      <c r="J174" s="69">
        <v>1140622872.4000001</v>
      </c>
      <c r="K174" s="90">
        <v>0</v>
      </c>
      <c r="L174" s="90">
        <v>0</v>
      </c>
      <c r="M174" s="69">
        <v>0</v>
      </c>
      <c r="N174" s="69">
        <v>0</v>
      </c>
      <c r="O174" s="69">
        <v>0</v>
      </c>
      <c r="P174" s="69">
        <v>0</v>
      </c>
      <c r="Q174" s="69">
        <v>0</v>
      </c>
      <c r="R174" s="69">
        <v>0</v>
      </c>
      <c r="S174" s="79">
        <f t="shared" si="19"/>
        <v>60940622872.400002</v>
      </c>
      <c r="T174"/>
      <c r="U174" s="196" t="str">
        <f>VLOOKUP(D174,'EH - LOAN'!$H$2:$S$1961,12,0)</f>
        <v>Y</v>
      </c>
      <c r="V174" s="196" t="str">
        <f>VLOOKUP(D174,'EH - LOAN'!$H$2:$T$1961,13,0)</f>
        <v>Y</v>
      </c>
      <c r="W174" s="197" t="str">
        <f>VLOOKUP(D174,'EH - LOAN'!$H$2:$AF$1961,25,0)</f>
        <v>EH.104</v>
      </c>
      <c r="X174" s="197" t="str">
        <f>VLOOKUP(D174,'EH - LOAN'!$H$2:$X$1961,17,0)</f>
        <v>Y</v>
      </c>
      <c r="Y174" s="190">
        <f>VLOOKUP(D174,'EH - LOAN'!$H$2:$AI$1961,27,0)</f>
        <v>0</v>
      </c>
      <c r="Z174" s="190">
        <f>VLOOKUP(D174,'EH - LOAN'!$H$2:$AI$1961,28,0)</f>
        <v>0</v>
      </c>
      <c r="AA174" s="190" t="str">
        <f>VLOOKUP(D174,'EH - LOAN'!$H$2:$AE$1961,24,0)</f>
        <v>Hard/Soft</v>
      </c>
      <c r="AB174" t="s">
        <v>1282</v>
      </c>
    </row>
    <row r="175" spans="2:28">
      <c r="B175" s="64" t="s">
        <v>160</v>
      </c>
      <c r="C175" s="65"/>
      <c r="D175" s="66" t="s">
        <v>1447</v>
      </c>
      <c r="E175" s="66" t="s">
        <v>1448</v>
      </c>
      <c r="F175" s="69">
        <v>54000000000</v>
      </c>
      <c r="G175" s="69">
        <v>0</v>
      </c>
      <c r="H175" s="69">
        <v>0</v>
      </c>
      <c r="I175" s="69">
        <v>0</v>
      </c>
      <c r="J175" s="69">
        <v>5851823</v>
      </c>
      <c r="K175" s="90">
        <v>0</v>
      </c>
      <c r="L175" s="90">
        <v>0</v>
      </c>
      <c r="M175" s="69">
        <v>0</v>
      </c>
      <c r="N175" s="69">
        <v>0</v>
      </c>
      <c r="O175" s="69">
        <v>0</v>
      </c>
      <c r="P175" s="69">
        <v>0</v>
      </c>
      <c r="Q175" s="69">
        <v>0</v>
      </c>
      <c r="R175" s="69">
        <v>0</v>
      </c>
      <c r="S175" s="79">
        <f t="shared" si="19"/>
        <v>54005851823</v>
      </c>
      <c r="T175"/>
      <c r="U175" s="196" t="str">
        <f>VLOOKUP(D175,'EH - LOAN'!$H$2:$S$1961,12,0)</f>
        <v>Y</v>
      </c>
      <c r="V175" s="196" t="str">
        <f>VLOOKUP(D175,'EH - LOAN'!$H$2:$T$1961,13,0)</f>
        <v>Y</v>
      </c>
      <c r="W175" s="197">
        <f>VLOOKUP(D175,'EH - LOAN'!$H$2:$AF$1961,25,0)</f>
        <v>0</v>
      </c>
      <c r="X175" s="197">
        <f>VLOOKUP(D175,'EH - LOAN'!$H$2:$X$1961,17,0)</f>
        <v>0</v>
      </c>
      <c r="Y175" s="190" t="str">
        <f>VLOOKUP(D175,'EH - LOAN'!$H$2:$AI$1961,27,0)</f>
        <v>Y</v>
      </c>
      <c r="Z175" s="190">
        <f>VLOOKUP(D175,'EH - LOAN'!$H$2:$AI$1961,28,0)</f>
        <v>0</v>
      </c>
      <c r="AA175" s="190">
        <f>VLOOKUP(D175,'EH - LOAN'!$H$2:$AE$1961,24,0)</f>
        <v>0</v>
      </c>
      <c r="AB175" t="s">
        <v>1282</v>
      </c>
    </row>
    <row r="176" spans="2:28">
      <c r="B176" s="64" t="s">
        <v>160</v>
      </c>
      <c r="C176" s="65"/>
      <c r="D176" s="66" t="s">
        <v>1449</v>
      </c>
      <c r="E176" s="66" t="s">
        <v>1450</v>
      </c>
      <c r="F176" s="69">
        <v>52187831069</v>
      </c>
      <c r="G176" s="69">
        <v>0</v>
      </c>
      <c r="H176" s="69">
        <v>0</v>
      </c>
      <c r="I176" s="69">
        <v>0</v>
      </c>
      <c r="J176" s="69">
        <v>62036605</v>
      </c>
      <c r="K176" s="90">
        <v>0</v>
      </c>
      <c r="L176" s="90">
        <v>0</v>
      </c>
      <c r="M176" s="69">
        <v>0</v>
      </c>
      <c r="N176" s="69">
        <v>0</v>
      </c>
      <c r="O176" s="69">
        <v>0</v>
      </c>
      <c r="P176" s="69">
        <v>0</v>
      </c>
      <c r="Q176" s="69">
        <v>0</v>
      </c>
      <c r="R176" s="69">
        <v>0</v>
      </c>
      <c r="S176" s="79">
        <f t="shared" si="19"/>
        <v>52249867674</v>
      </c>
      <c r="T176"/>
      <c r="U176" s="196" t="str">
        <f>VLOOKUP(D176,'EH - LOAN'!$H$2:$S$1961,12,0)</f>
        <v>Y</v>
      </c>
      <c r="V176" s="196" t="str">
        <f>VLOOKUP(D176,'EH - LOAN'!$H$2:$T$1961,13,0)</f>
        <v>Y</v>
      </c>
      <c r="W176" s="197" t="str">
        <f>VLOOKUP(D176,'EH - LOAN'!$H$2:$AF$1961,25,0)</f>
        <v>EH.73</v>
      </c>
      <c r="X176" s="197" t="str">
        <f>VLOOKUP(D176,'EH - LOAN'!$H$2:$X$1961,17,0)</f>
        <v>Y</v>
      </c>
      <c r="Y176" s="190">
        <f>VLOOKUP(D176,'EH - LOAN'!$H$2:$AI$1961,27,0)</f>
        <v>0</v>
      </c>
      <c r="Z176" s="190">
        <f>VLOOKUP(D176,'EH - LOAN'!$H$2:$AI$1961,28,0)</f>
        <v>0</v>
      </c>
      <c r="AA176" s="190" t="str">
        <f>VLOOKUP(D176,'EH - LOAN'!$H$2:$AE$1961,24,0)</f>
        <v>Hard/Soft</v>
      </c>
      <c r="AB176" t="s">
        <v>1282</v>
      </c>
    </row>
    <row r="177" spans="2:28">
      <c r="B177" s="64" t="s">
        <v>160</v>
      </c>
      <c r="C177" s="65"/>
      <c r="D177" s="66" t="s">
        <v>1451</v>
      </c>
      <c r="E177" s="66" t="s">
        <v>1452</v>
      </c>
      <c r="F177" s="69">
        <v>50960000000</v>
      </c>
      <c r="G177" s="69">
        <v>0</v>
      </c>
      <c r="H177" s="69">
        <v>0</v>
      </c>
      <c r="I177" s="69">
        <v>0</v>
      </c>
      <c r="J177" s="69">
        <v>232273541.09999999</v>
      </c>
      <c r="K177" s="90">
        <v>0</v>
      </c>
      <c r="L177" s="90">
        <v>0</v>
      </c>
      <c r="M177" s="69">
        <v>0</v>
      </c>
      <c r="N177" s="69">
        <v>0</v>
      </c>
      <c r="O177" s="69">
        <v>0</v>
      </c>
      <c r="P177" s="69">
        <v>0</v>
      </c>
      <c r="Q177" s="69">
        <v>0</v>
      </c>
      <c r="R177" s="69">
        <v>0</v>
      </c>
      <c r="S177" s="79">
        <f t="shared" si="19"/>
        <v>51192273541.099998</v>
      </c>
      <c r="T177"/>
      <c r="U177" s="196" t="str">
        <f>VLOOKUP(D177,'EH - LOAN'!$H$2:$S$1961,12,0)</f>
        <v>Y</v>
      </c>
      <c r="V177" s="196" t="str">
        <f>VLOOKUP(D177,'EH - LOAN'!$H$2:$T$1961,13,0)</f>
        <v>Y</v>
      </c>
      <c r="W177" s="197">
        <f>VLOOKUP(D177,'EH - LOAN'!$H$2:$AF$1961,25,0)</f>
        <v>0</v>
      </c>
      <c r="X177" s="197">
        <f>VLOOKUP(D177,'EH - LOAN'!$H$2:$X$1961,17,0)</f>
        <v>0</v>
      </c>
      <c r="Y177" s="190" t="str">
        <f>VLOOKUP(D177,'EH - LOAN'!$H$2:$AI$1961,27,0)</f>
        <v>Y</v>
      </c>
      <c r="Z177" s="190">
        <f>VLOOKUP(D177,'EH - LOAN'!$H$2:$AI$1961,28,0)</f>
        <v>0</v>
      </c>
      <c r="AA177" s="190">
        <f>VLOOKUP(D177,'EH - LOAN'!$H$2:$AE$1961,24,0)</f>
        <v>0</v>
      </c>
      <c r="AB177" t="s">
        <v>1282</v>
      </c>
    </row>
    <row r="178" spans="2:28">
      <c r="B178" s="64" t="s">
        <v>160</v>
      </c>
      <c r="C178" s="65"/>
      <c r="D178" s="66" t="s">
        <v>1453</v>
      </c>
      <c r="E178" s="66" t="s">
        <v>1454</v>
      </c>
      <c r="F178" s="69">
        <v>33639199333</v>
      </c>
      <c r="G178" s="69">
        <v>0</v>
      </c>
      <c r="H178" s="69">
        <v>0</v>
      </c>
      <c r="I178" s="69">
        <v>0</v>
      </c>
      <c r="J178" s="69">
        <v>0</v>
      </c>
      <c r="K178" s="90">
        <v>0</v>
      </c>
      <c r="L178" s="90">
        <v>0</v>
      </c>
      <c r="M178" s="69">
        <v>0</v>
      </c>
      <c r="N178" s="69">
        <v>0</v>
      </c>
      <c r="O178" s="69">
        <v>0</v>
      </c>
      <c r="P178" s="69">
        <v>0</v>
      </c>
      <c r="Q178" s="69">
        <v>0</v>
      </c>
      <c r="R178" s="69">
        <v>0</v>
      </c>
      <c r="S178" s="79">
        <f t="shared" si="19"/>
        <v>33639199333</v>
      </c>
      <c r="T178"/>
      <c r="U178" s="196" t="str">
        <f>VLOOKUP(D178,'EH - LOAN'!$H$2:$S$1961,12,0)</f>
        <v>Y</v>
      </c>
      <c r="V178" s="196" t="str">
        <f>VLOOKUP(D178,'EH - LOAN'!$H$2:$T$1961,13,0)</f>
        <v>Y</v>
      </c>
      <c r="W178" s="197" t="str">
        <f>VLOOKUP(D178,'EH - LOAN'!$H$2:$AF$1961,25,0)</f>
        <v>EH.114</v>
      </c>
      <c r="X178" s="197" t="str">
        <f>VLOOKUP(D178,'EH - LOAN'!$H$2:$X$1961,17,0)</f>
        <v>Y</v>
      </c>
      <c r="Y178" s="190">
        <f>VLOOKUP(D178,'EH - LOAN'!$H$2:$AI$1961,27,0)</f>
        <v>0</v>
      </c>
      <c r="Z178" s="190">
        <f>VLOOKUP(D178,'EH - LOAN'!$H$2:$AI$1961,28,0)</f>
        <v>0</v>
      </c>
      <c r="AA178" s="190" t="str">
        <f>VLOOKUP(D178,'EH - LOAN'!$H$2:$AE$1961,24,0)</f>
        <v>Soft</v>
      </c>
      <c r="AB178" t="s">
        <v>1128</v>
      </c>
    </row>
    <row r="179" spans="2:28">
      <c r="B179" s="64" t="s">
        <v>160</v>
      </c>
      <c r="C179" s="65"/>
      <c r="D179" s="66" t="s">
        <v>1455</v>
      </c>
      <c r="E179" s="66" t="s">
        <v>1456</v>
      </c>
      <c r="F179" s="69">
        <v>30610000000</v>
      </c>
      <c r="G179" s="69">
        <v>0</v>
      </c>
      <c r="H179" s="69">
        <v>0</v>
      </c>
      <c r="I179" s="69">
        <v>0</v>
      </c>
      <c r="J179" s="69">
        <v>2206812</v>
      </c>
      <c r="K179" s="90">
        <v>0</v>
      </c>
      <c r="L179" s="90">
        <v>0</v>
      </c>
      <c r="M179" s="69">
        <v>0</v>
      </c>
      <c r="N179" s="69">
        <v>0</v>
      </c>
      <c r="O179" s="69">
        <v>0</v>
      </c>
      <c r="P179" s="69">
        <v>0</v>
      </c>
      <c r="Q179" s="69">
        <v>0</v>
      </c>
      <c r="R179" s="69">
        <v>0</v>
      </c>
      <c r="S179" s="79">
        <f t="shared" si="19"/>
        <v>30612206812</v>
      </c>
      <c r="T179"/>
      <c r="U179" s="196" t="str">
        <f>VLOOKUP(D179,'EH - LOAN'!$H$2:$S$1961,12,0)</f>
        <v>Y</v>
      </c>
      <c r="V179" s="196" t="str">
        <f>VLOOKUP(D179,'EH - LOAN'!$H$2:$T$1961,13,0)</f>
        <v>Y</v>
      </c>
      <c r="W179" s="197" t="str">
        <f>VLOOKUP(D179,'EH - LOAN'!$H$2:$AF$1961,25,0)</f>
        <v>EH.11</v>
      </c>
      <c r="X179" s="197" t="str">
        <f>VLOOKUP(D179,'EH - LOAN'!$H$2:$X$1961,17,0)</f>
        <v>Y</v>
      </c>
      <c r="Y179" s="190">
        <f>VLOOKUP(D179,'EH - LOAN'!$H$2:$AI$1961,27,0)</f>
        <v>0</v>
      </c>
      <c r="Z179" s="190">
        <f>VLOOKUP(D179,'EH - LOAN'!$H$2:$AI$1961,28,0)</f>
        <v>0</v>
      </c>
      <c r="AA179" s="190" t="str">
        <f>VLOOKUP(D179,'EH - LOAN'!$H$2:$AE$1961,24,0)</f>
        <v>Hard/Soft</v>
      </c>
      <c r="AB179" t="s">
        <v>1129</v>
      </c>
    </row>
    <row r="180" spans="2:28">
      <c r="B180" s="64" t="s">
        <v>160</v>
      </c>
      <c r="C180" s="65"/>
      <c r="D180" s="66" t="s">
        <v>1457</v>
      </c>
      <c r="E180" s="66" t="s">
        <v>1458</v>
      </c>
      <c r="F180" s="69">
        <v>49800000000</v>
      </c>
      <c r="G180" s="69">
        <v>0</v>
      </c>
      <c r="H180" s="69">
        <v>0</v>
      </c>
      <c r="I180" s="69">
        <v>0</v>
      </c>
      <c r="J180" s="69">
        <v>22831066597</v>
      </c>
      <c r="K180" s="90">
        <v>0</v>
      </c>
      <c r="L180" s="90">
        <v>0</v>
      </c>
      <c r="M180" s="69">
        <v>0</v>
      </c>
      <c r="N180" s="69">
        <v>0</v>
      </c>
      <c r="O180" s="69">
        <v>0</v>
      </c>
      <c r="P180" s="69">
        <v>0</v>
      </c>
      <c r="Q180" s="69">
        <v>0</v>
      </c>
      <c r="R180" s="69">
        <v>0</v>
      </c>
      <c r="S180" s="79">
        <f t="shared" si="19"/>
        <v>72631066597</v>
      </c>
      <c r="T180"/>
      <c r="U180" s="196" t="str">
        <f>VLOOKUP(D180,'EH - LOAN'!$H$2:$S$1961,12,0)</f>
        <v>Y</v>
      </c>
      <c r="V180" s="196" t="str">
        <f>VLOOKUP(D180,'EH - LOAN'!$H$2:$T$1961,13,0)</f>
        <v>Y</v>
      </c>
      <c r="W180" s="197">
        <f>VLOOKUP(D180,'EH - LOAN'!$H$2:$AF$1961,25,0)</f>
        <v>0</v>
      </c>
      <c r="X180" s="197">
        <f>VLOOKUP(D180,'EH - LOAN'!$H$2:$X$1961,17,0)</f>
        <v>0</v>
      </c>
      <c r="Y180" s="190" t="str">
        <f>VLOOKUP(D180,'EH - LOAN'!$H$2:$AI$1961,27,0)</f>
        <v>Y</v>
      </c>
      <c r="Z180" s="190">
        <f>VLOOKUP(D180,'EH - LOAN'!$H$2:$AI$1961,28,0)</f>
        <v>0</v>
      </c>
      <c r="AA180" s="190">
        <f>VLOOKUP(D180,'EH - LOAN'!$H$2:$AE$1961,24,0)</f>
        <v>0</v>
      </c>
      <c r="AB180" t="s">
        <v>1282</v>
      </c>
    </row>
    <row r="181" spans="2:28">
      <c r="B181" s="64" t="s">
        <v>160</v>
      </c>
      <c r="C181" s="65"/>
      <c r="D181" s="66" t="s">
        <v>1459</v>
      </c>
      <c r="E181" s="66" t="s">
        <v>1460</v>
      </c>
      <c r="F181" s="69">
        <v>42948946621</v>
      </c>
      <c r="G181" s="69">
        <v>0</v>
      </c>
      <c r="H181" s="69">
        <v>0</v>
      </c>
      <c r="I181" s="69">
        <v>0</v>
      </c>
      <c r="J181" s="69">
        <v>4270766.5</v>
      </c>
      <c r="K181" s="90">
        <v>0</v>
      </c>
      <c r="L181" s="90">
        <v>0</v>
      </c>
      <c r="M181" s="69">
        <v>0</v>
      </c>
      <c r="N181" s="69">
        <v>0</v>
      </c>
      <c r="O181" s="69">
        <v>0</v>
      </c>
      <c r="P181" s="69">
        <v>0</v>
      </c>
      <c r="Q181" s="69">
        <v>0</v>
      </c>
      <c r="R181" s="69">
        <v>0</v>
      </c>
      <c r="S181" s="79">
        <f t="shared" si="19"/>
        <v>42953217387.5</v>
      </c>
      <c r="T181"/>
      <c r="U181" s="196" t="str">
        <f>VLOOKUP(D181,'EH - LOAN'!$H$2:$S$1961,12,0)</f>
        <v>Y</v>
      </c>
      <c r="V181" s="196" t="str">
        <f>VLOOKUP(D181,'EH - LOAN'!$H$2:$T$1961,13,0)</f>
        <v>Y</v>
      </c>
      <c r="W181" s="197" t="str">
        <f>VLOOKUP(D181,'EH - LOAN'!$H$2:$AF$1961,25,0)</f>
        <v>EH.72</v>
      </c>
      <c r="X181" s="197" t="str">
        <f>VLOOKUP(D181,'EH - LOAN'!$H$2:$X$1961,17,0)</f>
        <v>Y</v>
      </c>
      <c r="Y181" s="190">
        <f>VLOOKUP(D181,'EH - LOAN'!$H$2:$AI$1961,27,0)</f>
        <v>0</v>
      </c>
      <c r="Z181" s="190">
        <f>VLOOKUP(D181,'EH - LOAN'!$H$2:$AI$1961,28,0)</f>
        <v>0</v>
      </c>
      <c r="AA181" s="190" t="str">
        <f>VLOOKUP(D181,'EH - LOAN'!$H$2:$AE$1961,24,0)</f>
        <v>Hard/Soft</v>
      </c>
      <c r="AB181" t="s">
        <v>1282</v>
      </c>
    </row>
    <row r="182" spans="2:28">
      <c r="B182" s="64" t="s">
        <v>160</v>
      </c>
      <c r="C182" s="65"/>
      <c r="D182" s="66" t="s">
        <v>1461</v>
      </c>
      <c r="E182" s="66" t="s">
        <v>1462</v>
      </c>
      <c r="F182" s="69">
        <v>19997000000</v>
      </c>
      <c r="G182" s="69">
        <v>0</v>
      </c>
      <c r="H182" s="69">
        <v>0</v>
      </c>
      <c r="I182" s="69">
        <v>0</v>
      </c>
      <c r="J182" s="69">
        <v>3876193</v>
      </c>
      <c r="K182" s="90">
        <v>0</v>
      </c>
      <c r="L182" s="90">
        <v>0</v>
      </c>
      <c r="M182" s="69">
        <v>0</v>
      </c>
      <c r="N182" s="69">
        <v>0</v>
      </c>
      <c r="O182" s="69">
        <v>0</v>
      </c>
      <c r="P182" s="69">
        <v>0</v>
      </c>
      <c r="Q182" s="69">
        <v>0</v>
      </c>
      <c r="R182" s="69">
        <v>0</v>
      </c>
      <c r="S182" s="79">
        <f t="shared" si="19"/>
        <v>20000876193</v>
      </c>
      <c r="T182"/>
      <c r="U182" s="196" t="str">
        <f>VLOOKUP(D182,'EH - LOAN'!$H$2:$S$1961,12,0)</f>
        <v>Y</v>
      </c>
      <c r="V182" s="196" t="str">
        <f>VLOOKUP(D182,'EH - LOAN'!$H$2:$T$1961,13,0)</f>
        <v>Y</v>
      </c>
      <c r="W182" s="197">
        <f>VLOOKUP(D182,'EH - LOAN'!$H$2:$AF$1961,25,0)</f>
        <v>0</v>
      </c>
      <c r="X182" s="197">
        <f>VLOOKUP(D182,'EH - LOAN'!$H$2:$X$1961,17,0)</f>
        <v>0</v>
      </c>
      <c r="Y182" s="190" t="str">
        <f>VLOOKUP(D182,'EH - LOAN'!$H$2:$AI$1961,27,0)</f>
        <v>Y</v>
      </c>
      <c r="Z182" s="190">
        <f>VLOOKUP(D182,'EH - LOAN'!$H$2:$AI$1961,28,0)</f>
        <v>0</v>
      </c>
      <c r="AA182" s="190">
        <f>VLOOKUP(D182,'EH - LOAN'!$H$2:$AE$1961,24,0)</f>
        <v>0</v>
      </c>
      <c r="AB182" t="s">
        <v>1304</v>
      </c>
    </row>
    <row r="183" spans="2:28">
      <c r="B183" s="64" t="s">
        <v>160</v>
      </c>
      <c r="C183" s="65"/>
      <c r="D183" s="66" t="s">
        <v>1463</v>
      </c>
      <c r="E183" s="66" t="s">
        <v>1464</v>
      </c>
      <c r="F183" s="69">
        <v>14000000000</v>
      </c>
      <c r="G183" s="69">
        <v>0</v>
      </c>
      <c r="H183" s="69">
        <v>0</v>
      </c>
      <c r="I183" s="69">
        <v>0</v>
      </c>
      <c r="J183" s="69">
        <v>12718620</v>
      </c>
      <c r="K183" s="90">
        <v>0</v>
      </c>
      <c r="L183" s="90">
        <v>0</v>
      </c>
      <c r="M183" s="69">
        <v>0</v>
      </c>
      <c r="N183" s="69">
        <v>0</v>
      </c>
      <c r="O183" s="69">
        <v>0</v>
      </c>
      <c r="P183" s="69">
        <v>0</v>
      </c>
      <c r="Q183" s="69">
        <v>0</v>
      </c>
      <c r="R183" s="69">
        <v>0</v>
      </c>
      <c r="S183" s="79">
        <f t="shared" si="19"/>
        <v>14012718620</v>
      </c>
      <c r="T183"/>
      <c r="U183" s="196" t="str">
        <f>VLOOKUP(D183,'EH - LOAN'!$H$2:$S$1961,12,0)</f>
        <v>Y</v>
      </c>
      <c r="V183" s="196" t="str">
        <f>VLOOKUP(D183,'EH - LOAN'!$H$2:$T$1961,13,0)</f>
        <v>Y</v>
      </c>
      <c r="W183" s="197">
        <f>VLOOKUP(D183,'EH - LOAN'!$H$2:$AF$1961,25,0)</f>
        <v>0</v>
      </c>
      <c r="X183" s="197">
        <f>VLOOKUP(D183,'EH - LOAN'!$H$2:$X$1961,17,0)</f>
        <v>0</v>
      </c>
      <c r="Y183" s="190" t="str">
        <f>VLOOKUP(D183,'EH - LOAN'!$H$2:$AI$1961,27,0)</f>
        <v>Y</v>
      </c>
      <c r="Z183" s="190">
        <f>VLOOKUP(D183,'EH - LOAN'!$H$2:$AI$1961,28,0)</f>
        <v>0</v>
      </c>
      <c r="AA183" s="190">
        <f>VLOOKUP(D183,'EH - LOAN'!$H$2:$AE$1961,24,0)</f>
        <v>0</v>
      </c>
      <c r="AB183" t="s">
        <v>1304</v>
      </c>
    </row>
    <row r="184" spans="2:28">
      <c r="B184" s="64" t="s">
        <v>160</v>
      </c>
      <c r="C184" s="65"/>
      <c r="D184" s="66" t="s">
        <v>1465</v>
      </c>
      <c r="E184" s="66" t="s">
        <v>1466</v>
      </c>
      <c r="F184" s="69">
        <v>8299068000</v>
      </c>
      <c r="G184" s="69">
        <v>0</v>
      </c>
      <c r="H184" s="69">
        <v>0</v>
      </c>
      <c r="I184" s="69">
        <v>0</v>
      </c>
      <c r="J184" s="69">
        <v>2515795771</v>
      </c>
      <c r="K184" s="90">
        <v>0</v>
      </c>
      <c r="L184" s="90">
        <v>0</v>
      </c>
      <c r="M184" s="69">
        <v>0</v>
      </c>
      <c r="N184" s="69">
        <v>0</v>
      </c>
      <c r="O184" s="69">
        <v>0</v>
      </c>
      <c r="P184" s="69">
        <v>0</v>
      </c>
      <c r="Q184" s="69">
        <v>0</v>
      </c>
      <c r="R184" s="69">
        <v>0</v>
      </c>
      <c r="S184" s="79">
        <f t="shared" si="19"/>
        <v>10814863771</v>
      </c>
      <c r="T184"/>
      <c r="U184" s="196" t="str">
        <f>VLOOKUP(D184,'EH - LOAN'!$H$2:$S$1961,12,0)</f>
        <v>Y</v>
      </c>
      <c r="V184" s="196" t="str">
        <f>VLOOKUP(D184,'EH - LOAN'!$H$2:$T$1961,13,0)</f>
        <v>Y</v>
      </c>
      <c r="W184" s="197">
        <f>VLOOKUP(D184,'EH - LOAN'!$H$2:$AF$1961,25,0)</f>
        <v>0</v>
      </c>
      <c r="X184" s="197">
        <f>VLOOKUP(D184,'EH - LOAN'!$H$2:$X$1961,17,0)</f>
        <v>0</v>
      </c>
      <c r="Y184" s="190" t="str">
        <f>VLOOKUP(D184,'EH - LOAN'!$H$2:$AI$1961,27,0)</f>
        <v>Y</v>
      </c>
      <c r="Z184" s="190">
        <f>VLOOKUP(D184,'EH - LOAN'!$H$2:$AI$1961,28,0)</f>
        <v>0</v>
      </c>
      <c r="AA184" s="190">
        <f>VLOOKUP(D184,'EH - LOAN'!$H$2:$AE$1961,24,0)</f>
        <v>0</v>
      </c>
      <c r="AB184" t="s">
        <v>1304</v>
      </c>
    </row>
    <row r="185" spans="2:28">
      <c r="B185" s="64" t="s">
        <v>160</v>
      </c>
      <c r="C185" s="65"/>
      <c r="D185" s="66" t="s">
        <v>1467</v>
      </c>
      <c r="E185" s="66" t="s">
        <v>1468</v>
      </c>
      <c r="F185" s="69">
        <v>5656451610</v>
      </c>
      <c r="G185" s="69">
        <v>0</v>
      </c>
      <c r="H185" s="69">
        <v>0</v>
      </c>
      <c r="I185" s="69">
        <v>0</v>
      </c>
      <c r="J185" s="69">
        <v>2793931.3</v>
      </c>
      <c r="K185" s="90">
        <v>0</v>
      </c>
      <c r="L185" s="90">
        <v>0</v>
      </c>
      <c r="M185" s="69">
        <v>0</v>
      </c>
      <c r="N185" s="69">
        <v>0</v>
      </c>
      <c r="O185" s="69">
        <v>0</v>
      </c>
      <c r="P185" s="69">
        <v>0</v>
      </c>
      <c r="Q185" s="69">
        <v>0</v>
      </c>
      <c r="R185" s="69">
        <v>0</v>
      </c>
      <c r="S185" s="79">
        <f t="shared" si="19"/>
        <v>5659245541.3000002</v>
      </c>
      <c r="T185"/>
      <c r="U185" s="196" t="str">
        <f>VLOOKUP(D185,'EH - LOAN'!$H$2:$S$1961,12,0)</f>
        <v>Y</v>
      </c>
      <c r="V185" s="196" t="str">
        <f>VLOOKUP(D185,'EH - LOAN'!$H$2:$T$1961,13,0)</f>
        <v>Y</v>
      </c>
      <c r="W185" s="197">
        <f>VLOOKUP(D185,'EH - LOAN'!$H$2:$AF$1961,25,0)</f>
        <v>0</v>
      </c>
      <c r="X185" s="197">
        <f>VLOOKUP(D185,'EH - LOAN'!$H$2:$X$1961,17,0)</f>
        <v>0</v>
      </c>
      <c r="Y185" s="190" t="str">
        <f>VLOOKUP(D185,'EH - LOAN'!$H$2:$AI$1961,27,0)</f>
        <v>Y</v>
      </c>
      <c r="Z185" s="190">
        <f>VLOOKUP(D185,'EH - LOAN'!$H$2:$AI$1961,28,0)</f>
        <v>0</v>
      </c>
      <c r="AA185" s="190">
        <f>VLOOKUP(D185,'EH - LOAN'!$H$2:$AE$1961,24,0)</f>
        <v>0</v>
      </c>
      <c r="AB185" t="s">
        <v>1304</v>
      </c>
    </row>
    <row r="186" spans="2:28">
      <c r="B186" s="64" t="s">
        <v>160</v>
      </c>
      <c r="C186" s="65"/>
      <c r="D186" s="66" t="s">
        <v>1469</v>
      </c>
      <c r="E186" s="66" t="s">
        <v>1470</v>
      </c>
      <c r="F186" s="69">
        <v>5649094888</v>
      </c>
      <c r="G186" s="69">
        <v>0</v>
      </c>
      <c r="H186" s="69">
        <v>200215800</v>
      </c>
      <c r="I186" s="69">
        <v>0</v>
      </c>
      <c r="J186" s="69">
        <v>122654714</v>
      </c>
      <c r="K186" s="90">
        <v>0</v>
      </c>
      <c r="L186" s="90">
        <v>0</v>
      </c>
      <c r="M186" s="69">
        <v>0</v>
      </c>
      <c r="N186" s="69">
        <v>0</v>
      </c>
      <c r="O186" s="69">
        <v>0</v>
      </c>
      <c r="P186" s="69">
        <v>0</v>
      </c>
      <c r="Q186" s="69">
        <v>0</v>
      </c>
      <c r="R186" s="69">
        <v>0</v>
      </c>
      <c r="S186" s="79">
        <f t="shared" si="19"/>
        <v>5971965402</v>
      </c>
      <c r="T186"/>
      <c r="U186" s="196" t="str">
        <f>VLOOKUP(D186,'EH - LOAN'!$H$2:$S$1961,12,0)</f>
        <v>Y</v>
      </c>
      <c r="V186" s="196" t="str">
        <f>VLOOKUP(D186,'EH - LOAN'!$H$2:$T$1961,13,0)</f>
        <v>Y</v>
      </c>
      <c r="W186" s="197">
        <f>VLOOKUP(D186,'EH - LOAN'!$H$2:$AF$1961,25,0)</f>
        <v>0</v>
      </c>
      <c r="X186" s="197">
        <f>VLOOKUP(D186,'EH - LOAN'!$H$2:$X$1961,17,0)</f>
        <v>0</v>
      </c>
      <c r="Y186" s="190" t="str">
        <f>VLOOKUP(D186,'EH - LOAN'!$H$2:$AI$1961,27,0)</f>
        <v>Y</v>
      </c>
      <c r="Z186" s="190">
        <f>VLOOKUP(D186,'EH - LOAN'!$H$2:$AI$1961,28,0)</f>
        <v>0</v>
      </c>
      <c r="AA186" s="190">
        <f>VLOOKUP(D186,'EH - LOAN'!$H$2:$AE$1961,24,0)</f>
        <v>0</v>
      </c>
      <c r="AB186" t="s">
        <v>1304</v>
      </c>
    </row>
    <row r="187" spans="2:28">
      <c r="B187" s="64" t="s">
        <v>160</v>
      </c>
      <c r="C187" s="65"/>
      <c r="D187" s="66" t="s">
        <v>1471</v>
      </c>
      <c r="E187" s="66" t="s">
        <v>1472</v>
      </c>
      <c r="F187" s="69">
        <v>5000000000</v>
      </c>
      <c r="G187" s="69">
        <v>0</v>
      </c>
      <c r="H187" s="69">
        <v>0</v>
      </c>
      <c r="I187" s="69">
        <v>0</v>
      </c>
      <c r="J187" s="69">
        <v>2301786</v>
      </c>
      <c r="K187" s="90">
        <v>0</v>
      </c>
      <c r="L187" s="90">
        <v>0</v>
      </c>
      <c r="M187" s="69">
        <v>0</v>
      </c>
      <c r="N187" s="69">
        <v>0</v>
      </c>
      <c r="O187" s="69">
        <v>0</v>
      </c>
      <c r="P187" s="69">
        <v>0</v>
      </c>
      <c r="Q187" s="69">
        <v>0</v>
      </c>
      <c r="R187" s="69">
        <v>0</v>
      </c>
      <c r="S187" s="79">
        <f t="shared" si="19"/>
        <v>5002301786</v>
      </c>
      <c r="T187"/>
      <c r="U187" s="196" t="str">
        <f>VLOOKUP(D187,'EH - LOAN'!$H$2:$S$1961,12,0)</f>
        <v>Y</v>
      </c>
      <c r="V187" s="196" t="str">
        <f>VLOOKUP(D187,'EH - LOAN'!$H$2:$T$1961,13,0)</f>
        <v>Y</v>
      </c>
      <c r="W187" s="197">
        <f>VLOOKUP(D187,'EH - LOAN'!$H$2:$AF$1961,25,0)</f>
        <v>0</v>
      </c>
      <c r="X187" s="197">
        <f>VLOOKUP(D187,'EH - LOAN'!$H$2:$X$1961,17,0)</f>
        <v>0</v>
      </c>
      <c r="Y187" s="190" t="str">
        <f>VLOOKUP(D187,'EH - LOAN'!$H$2:$AI$1961,27,0)</f>
        <v>Y</v>
      </c>
      <c r="Z187" s="190">
        <f>VLOOKUP(D187,'EH - LOAN'!$H$2:$AI$1961,28,0)</f>
        <v>0</v>
      </c>
      <c r="AA187" s="190">
        <f>VLOOKUP(D187,'EH - LOAN'!$H$2:$AE$1961,24,0)</f>
        <v>0</v>
      </c>
      <c r="AB187" t="s">
        <v>1304</v>
      </c>
    </row>
    <row r="188" spans="2:28">
      <c r="B188" s="64" t="s">
        <v>160</v>
      </c>
      <c r="C188" s="65"/>
      <c r="D188" s="66" t="s">
        <v>1473</v>
      </c>
      <c r="E188" s="66" t="s">
        <v>1474</v>
      </c>
      <c r="F188" s="69">
        <v>4400000000</v>
      </c>
      <c r="G188" s="69">
        <v>0</v>
      </c>
      <c r="H188" s="69">
        <v>66600000</v>
      </c>
      <c r="I188" s="69">
        <v>0</v>
      </c>
      <c r="J188" s="69">
        <v>65346137</v>
      </c>
      <c r="K188" s="90">
        <v>0</v>
      </c>
      <c r="L188" s="90">
        <v>0</v>
      </c>
      <c r="M188" s="69">
        <v>0</v>
      </c>
      <c r="N188" s="69">
        <v>0</v>
      </c>
      <c r="O188" s="69">
        <v>0</v>
      </c>
      <c r="P188" s="69">
        <v>0</v>
      </c>
      <c r="Q188" s="69">
        <v>0</v>
      </c>
      <c r="R188" s="69">
        <v>0</v>
      </c>
      <c r="S188" s="79">
        <f t="shared" si="19"/>
        <v>4531946137</v>
      </c>
      <c r="T188"/>
      <c r="U188" s="196" t="str">
        <f>VLOOKUP(D188,'EH - LOAN'!$H$2:$S$1961,12,0)</f>
        <v>Y</v>
      </c>
      <c r="V188" s="196" t="str">
        <f>VLOOKUP(D188,'EH - LOAN'!$H$2:$T$1961,13,0)</f>
        <v>Y</v>
      </c>
      <c r="W188" s="197" t="str">
        <f>VLOOKUP(D188,'EH - LOAN'!$H$2:$AF$1961,25,0)</f>
        <v>EH.08</v>
      </c>
      <c r="X188" s="197" t="str">
        <f>VLOOKUP(D188,'EH - LOAN'!$H$2:$X$1961,17,0)</f>
        <v>Y</v>
      </c>
      <c r="Y188" s="190">
        <f>VLOOKUP(D188,'EH - LOAN'!$H$2:$AI$1961,27,0)</f>
        <v>0</v>
      </c>
      <c r="Z188" s="190">
        <f>VLOOKUP(D188,'EH - LOAN'!$H$2:$AI$1961,28,0)</f>
        <v>0</v>
      </c>
      <c r="AA188" s="190" t="str">
        <f>VLOOKUP(D188,'EH - LOAN'!$H$2:$AE$1961,24,0)</f>
        <v>Hard/Soft</v>
      </c>
      <c r="AB188" t="s">
        <v>1304</v>
      </c>
    </row>
    <row r="189" spans="2:28">
      <c r="B189" s="64" t="s">
        <v>160</v>
      </c>
      <c r="C189" s="65"/>
      <c r="D189" s="66" t="s">
        <v>1475</v>
      </c>
      <c r="E189" s="66" t="s">
        <v>1476</v>
      </c>
      <c r="F189" s="69">
        <v>3900000000</v>
      </c>
      <c r="G189" s="69">
        <v>0</v>
      </c>
      <c r="H189" s="69">
        <v>0</v>
      </c>
      <c r="I189" s="69">
        <v>0</v>
      </c>
      <c r="J189" s="69">
        <v>2234084</v>
      </c>
      <c r="K189" s="90">
        <v>0</v>
      </c>
      <c r="L189" s="90">
        <v>0</v>
      </c>
      <c r="M189" s="69">
        <v>0</v>
      </c>
      <c r="N189" s="69">
        <v>0</v>
      </c>
      <c r="O189" s="69">
        <v>0</v>
      </c>
      <c r="P189" s="69">
        <v>0</v>
      </c>
      <c r="Q189" s="69">
        <v>0</v>
      </c>
      <c r="R189" s="69">
        <v>0</v>
      </c>
      <c r="S189" s="79">
        <f t="shared" si="19"/>
        <v>3902234084</v>
      </c>
      <c r="T189"/>
      <c r="U189" s="196" t="str">
        <f>VLOOKUP(D189,'EH - LOAN'!$H$2:$S$1961,12,0)</f>
        <v>Y</v>
      </c>
      <c r="V189" s="196" t="str">
        <f>VLOOKUP(D189,'EH - LOAN'!$H$2:$T$1961,13,0)</f>
        <v>Y</v>
      </c>
      <c r="W189" s="197" t="str">
        <f>VLOOKUP(D189,'EH - LOAN'!$H$2:$AF$1961,25,0)</f>
        <v>EH.86</v>
      </c>
      <c r="X189" s="197" t="str">
        <f>VLOOKUP(D189,'EH - LOAN'!$H$2:$X$1961,17,0)</f>
        <v>Y</v>
      </c>
      <c r="Y189" s="190">
        <f>VLOOKUP(D189,'EH - LOAN'!$H$2:$AI$1961,27,0)</f>
        <v>0</v>
      </c>
      <c r="Z189" s="190">
        <f>VLOOKUP(D189,'EH - LOAN'!$H$2:$AI$1961,28,0)</f>
        <v>0</v>
      </c>
      <c r="AA189" s="190" t="str">
        <f>VLOOKUP(D189,'EH - LOAN'!$H$2:$AE$1961,24,0)</f>
        <v>Hard/Soft</v>
      </c>
      <c r="AB189" t="s">
        <v>1304</v>
      </c>
    </row>
    <row r="190" spans="2:28">
      <c r="B190" s="64" t="s">
        <v>160</v>
      </c>
      <c r="C190" s="65"/>
      <c r="D190" s="66" t="s">
        <v>1477</v>
      </c>
      <c r="E190" s="66" t="s">
        <v>1478</v>
      </c>
      <c r="F190" s="69">
        <v>3696357600</v>
      </c>
      <c r="G190" s="69">
        <v>0</v>
      </c>
      <c r="H190" s="69">
        <v>0</v>
      </c>
      <c r="I190" s="69">
        <v>0</v>
      </c>
      <c r="J190" s="69">
        <v>7076466</v>
      </c>
      <c r="K190" s="90">
        <v>0</v>
      </c>
      <c r="L190" s="90">
        <v>0</v>
      </c>
      <c r="M190" s="69">
        <v>0</v>
      </c>
      <c r="N190" s="69">
        <v>0</v>
      </c>
      <c r="O190" s="69">
        <v>0</v>
      </c>
      <c r="P190" s="69">
        <v>0</v>
      </c>
      <c r="Q190" s="69">
        <v>0</v>
      </c>
      <c r="R190" s="69">
        <v>0</v>
      </c>
      <c r="S190" s="79">
        <f t="shared" si="19"/>
        <v>3703434066</v>
      </c>
      <c r="T190"/>
      <c r="U190" s="196" t="str">
        <f>VLOOKUP(D190,'EH - LOAN'!$H$2:$S$1961,12,0)</f>
        <v>Y</v>
      </c>
      <c r="V190" s="196" t="str">
        <f>VLOOKUP(D190,'EH - LOAN'!$H$2:$T$1961,13,0)</f>
        <v>Y</v>
      </c>
      <c r="W190" s="197">
        <f>VLOOKUP(D190,'EH - LOAN'!$H$2:$AF$1961,25,0)</f>
        <v>0</v>
      </c>
      <c r="X190" s="197">
        <f>VLOOKUP(D190,'EH - LOAN'!$H$2:$X$1961,17,0)</f>
        <v>0</v>
      </c>
      <c r="Y190" s="190" t="str">
        <f>VLOOKUP(D190,'EH - LOAN'!$H$2:$AI$1961,27,0)</f>
        <v>Y</v>
      </c>
      <c r="Z190" s="190">
        <f>VLOOKUP(D190,'EH - LOAN'!$H$2:$AI$1961,28,0)</f>
        <v>0</v>
      </c>
      <c r="AA190" s="190">
        <f>VLOOKUP(D190,'EH - LOAN'!$H$2:$AE$1961,24,0)</f>
        <v>0</v>
      </c>
      <c r="AB190" t="s">
        <v>1304</v>
      </c>
    </row>
    <row r="191" spans="2:28">
      <c r="B191" s="64" t="s">
        <v>160</v>
      </c>
      <c r="C191" s="65"/>
      <c r="D191" s="66" t="s">
        <v>1479</v>
      </c>
      <c r="E191" s="66" t="s">
        <v>1480</v>
      </c>
      <c r="F191" s="69">
        <v>2500000000</v>
      </c>
      <c r="G191" s="69">
        <v>0</v>
      </c>
      <c r="H191" s="69">
        <v>0</v>
      </c>
      <c r="I191" s="69">
        <v>0</v>
      </c>
      <c r="J191" s="69">
        <v>5038992</v>
      </c>
      <c r="K191" s="90">
        <v>0</v>
      </c>
      <c r="L191" s="90">
        <v>0</v>
      </c>
      <c r="M191" s="69">
        <v>0</v>
      </c>
      <c r="N191" s="69">
        <v>0</v>
      </c>
      <c r="O191" s="69">
        <v>0</v>
      </c>
      <c r="P191" s="69">
        <v>0</v>
      </c>
      <c r="Q191" s="69">
        <v>0</v>
      </c>
      <c r="R191" s="69">
        <v>0</v>
      </c>
      <c r="S191" s="79">
        <f t="shared" si="19"/>
        <v>2505038992</v>
      </c>
      <c r="T191"/>
      <c r="U191" s="196" t="str">
        <f>VLOOKUP(D191,'EH - LOAN'!$H$2:$S$1961,12,0)</f>
        <v>Y</v>
      </c>
      <c r="V191" s="196" t="str">
        <f>VLOOKUP(D191,'EH - LOAN'!$H$2:$T$1961,13,0)</f>
        <v>Y</v>
      </c>
      <c r="W191" s="197">
        <f>VLOOKUP(D191,'EH - LOAN'!$H$2:$AF$1961,25,0)</f>
        <v>0</v>
      </c>
      <c r="X191" s="197">
        <f>VLOOKUP(D191,'EH - LOAN'!$H$2:$X$1961,17,0)</f>
        <v>0</v>
      </c>
      <c r="Y191" s="190" t="str">
        <f>VLOOKUP(D191,'EH - LOAN'!$H$2:$AI$1961,27,0)</f>
        <v>Y</v>
      </c>
      <c r="Z191" s="190">
        <f>VLOOKUP(D191,'EH - LOAN'!$H$2:$AI$1961,28,0)</f>
        <v>0</v>
      </c>
      <c r="AA191" s="190">
        <f>VLOOKUP(D191,'EH - LOAN'!$H$2:$AE$1961,24,0)</f>
        <v>0</v>
      </c>
      <c r="AB191" t="s">
        <v>1304</v>
      </c>
    </row>
    <row r="192" spans="2:28">
      <c r="B192" s="64" t="s">
        <v>160</v>
      </c>
      <c r="C192" s="65"/>
      <c r="D192" s="66" t="s">
        <v>1481</v>
      </c>
      <c r="E192" s="66" t="s">
        <v>1482</v>
      </c>
      <c r="F192" s="69">
        <v>1500000000</v>
      </c>
      <c r="G192" s="69">
        <v>0</v>
      </c>
      <c r="H192" s="69">
        <v>0</v>
      </c>
      <c r="I192" s="69">
        <v>0</v>
      </c>
      <c r="J192" s="69">
        <v>1158007</v>
      </c>
      <c r="K192" s="90">
        <v>0</v>
      </c>
      <c r="L192" s="90">
        <v>0</v>
      </c>
      <c r="M192" s="69">
        <v>0</v>
      </c>
      <c r="N192" s="69">
        <v>0</v>
      </c>
      <c r="O192" s="69">
        <v>0</v>
      </c>
      <c r="P192" s="69">
        <v>0</v>
      </c>
      <c r="Q192" s="69">
        <v>0</v>
      </c>
      <c r="R192" s="69">
        <v>0</v>
      </c>
      <c r="S192" s="79">
        <f t="shared" si="19"/>
        <v>1501158007</v>
      </c>
      <c r="T192"/>
      <c r="U192" s="196" t="str">
        <f>VLOOKUP(D192,'EH - LOAN'!$H$2:$S$1961,12,0)</f>
        <v>Y</v>
      </c>
      <c r="V192" s="196" t="str">
        <f>VLOOKUP(D192,'EH - LOAN'!$H$2:$T$1961,13,0)</f>
        <v>Y</v>
      </c>
      <c r="W192" s="197">
        <f>VLOOKUP(D192,'EH - LOAN'!$H$2:$AF$1961,25,0)</f>
        <v>0</v>
      </c>
      <c r="X192" s="197">
        <f>VLOOKUP(D192,'EH - LOAN'!$H$2:$X$1961,17,0)</f>
        <v>0</v>
      </c>
      <c r="Y192" s="190" t="str">
        <f>VLOOKUP(D192,'EH - LOAN'!$H$2:$AI$1961,27,0)</f>
        <v>Y</v>
      </c>
      <c r="Z192" s="190">
        <f>VLOOKUP(D192,'EH - LOAN'!$H$2:$AI$1961,28,0)</f>
        <v>0</v>
      </c>
      <c r="AA192" s="190">
        <f>VLOOKUP(D192,'EH - LOAN'!$H$2:$AE$1961,24,0)</f>
        <v>0</v>
      </c>
      <c r="AB192" t="s">
        <v>1304</v>
      </c>
    </row>
    <row r="193" spans="2:28">
      <c r="B193" s="64" t="s">
        <v>160</v>
      </c>
      <c r="C193" s="65"/>
      <c r="D193" s="66" t="s">
        <v>1483</v>
      </c>
      <c r="E193" s="66" t="s">
        <v>1484</v>
      </c>
      <c r="F193" s="69">
        <v>1500000000</v>
      </c>
      <c r="G193" s="69">
        <v>0</v>
      </c>
      <c r="H193" s="69">
        <v>0</v>
      </c>
      <c r="I193" s="69">
        <v>0</v>
      </c>
      <c r="J193" s="69">
        <v>330208</v>
      </c>
      <c r="K193" s="90">
        <v>0</v>
      </c>
      <c r="L193" s="90">
        <v>0</v>
      </c>
      <c r="M193" s="69">
        <v>0</v>
      </c>
      <c r="N193" s="69">
        <v>0</v>
      </c>
      <c r="O193" s="69">
        <v>0</v>
      </c>
      <c r="P193" s="69">
        <v>0</v>
      </c>
      <c r="Q193" s="69">
        <v>0</v>
      </c>
      <c r="R193" s="69">
        <v>0</v>
      </c>
      <c r="S193" s="79">
        <f t="shared" si="19"/>
        <v>1500330208</v>
      </c>
      <c r="T193"/>
      <c r="U193" s="196" t="str">
        <f>VLOOKUP(D193,'EH - LOAN'!$H$2:$S$1961,12,0)</f>
        <v>Y</v>
      </c>
      <c r="V193" s="196" t="str">
        <f>VLOOKUP(D193,'EH - LOAN'!$H$2:$T$1961,13,0)</f>
        <v>Y</v>
      </c>
      <c r="W193" s="197">
        <f>VLOOKUP(D193,'EH - LOAN'!$H$2:$AF$1961,25,0)</f>
        <v>0</v>
      </c>
      <c r="X193" s="197">
        <f>VLOOKUP(D193,'EH - LOAN'!$H$2:$X$1961,17,0)</f>
        <v>0</v>
      </c>
      <c r="Y193" s="190" t="str">
        <f>VLOOKUP(D193,'EH - LOAN'!$H$2:$AI$1961,27,0)</f>
        <v>Y</v>
      </c>
      <c r="Z193" s="190">
        <f>VLOOKUP(D193,'EH - LOAN'!$H$2:$AI$1961,28,0)</f>
        <v>0</v>
      </c>
      <c r="AA193" s="190">
        <f>VLOOKUP(D193,'EH - LOAN'!$H$2:$AE$1961,24,0)</f>
        <v>0</v>
      </c>
      <c r="AB193" t="s">
        <v>1304</v>
      </c>
    </row>
    <row r="194" spans="2:28">
      <c r="B194" s="64" t="s">
        <v>160</v>
      </c>
      <c r="C194" s="65"/>
      <c r="D194" s="66" t="s">
        <v>1485</v>
      </c>
      <c r="E194" s="66" t="s">
        <v>1486</v>
      </c>
      <c r="F194" s="69">
        <v>1440000000</v>
      </c>
      <c r="G194" s="69">
        <v>0</v>
      </c>
      <c r="H194" s="69">
        <v>0</v>
      </c>
      <c r="I194" s="69">
        <v>0</v>
      </c>
      <c r="J194" s="69">
        <v>2128129</v>
      </c>
      <c r="K194" s="90">
        <v>0</v>
      </c>
      <c r="L194" s="90">
        <v>0</v>
      </c>
      <c r="M194" s="69">
        <v>0</v>
      </c>
      <c r="N194" s="69">
        <v>0</v>
      </c>
      <c r="O194" s="69">
        <v>0</v>
      </c>
      <c r="P194" s="69">
        <v>0</v>
      </c>
      <c r="Q194" s="69">
        <v>0</v>
      </c>
      <c r="R194" s="69">
        <v>0</v>
      </c>
      <c r="S194" s="79">
        <f t="shared" si="19"/>
        <v>1442128129</v>
      </c>
      <c r="T194"/>
      <c r="U194" s="196" t="str">
        <f>VLOOKUP(D194,'EH - LOAN'!$H$2:$S$1961,12,0)</f>
        <v>Y</v>
      </c>
      <c r="V194" s="196" t="str">
        <f>VLOOKUP(D194,'EH - LOAN'!$H$2:$T$1961,13,0)</f>
        <v>Y</v>
      </c>
      <c r="W194" s="197">
        <f>VLOOKUP(D194,'EH - LOAN'!$H$2:$AF$1961,25,0)</f>
        <v>0</v>
      </c>
      <c r="X194" s="197">
        <f>VLOOKUP(D194,'EH - LOAN'!$H$2:$X$1961,17,0)</f>
        <v>0</v>
      </c>
      <c r="Y194" s="190" t="str">
        <f>VLOOKUP(D194,'EH - LOAN'!$H$2:$AI$1961,27,0)</f>
        <v>Y</v>
      </c>
      <c r="Z194" s="190">
        <f>VLOOKUP(D194,'EH - LOAN'!$H$2:$AI$1961,28,0)</f>
        <v>0</v>
      </c>
      <c r="AA194" s="190">
        <f>VLOOKUP(D194,'EH - LOAN'!$H$2:$AE$1961,24,0)</f>
        <v>0</v>
      </c>
      <c r="AB194" t="s">
        <v>1304</v>
      </c>
    </row>
    <row r="195" spans="2:28">
      <c r="B195" s="64" t="s">
        <v>160</v>
      </c>
      <c r="C195" s="65"/>
      <c r="D195" s="66" t="s">
        <v>1487</v>
      </c>
      <c r="E195" s="66" t="s">
        <v>1488</v>
      </c>
      <c r="F195" s="69">
        <v>1256100000</v>
      </c>
      <c r="G195" s="69">
        <v>0</v>
      </c>
      <c r="H195" s="69">
        <v>0</v>
      </c>
      <c r="I195" s="69">
        <v>0</v>
      </c>
      <c r="J195" s="69">
        <v>178</v>
      </c>
      <c r="K195" s="90">
        <v>0</v>
      </c>
      <c r="L195" s="90">
        <v>0</v>
      </c>
      <c r="M195" s="69">
        <v>0</v>
      </c>
      <c r="N195" s="69">
        <v>0</v>
      </c>
      <c r="O195" s="69">
        <v>0</v>
      </c>
      <c r="P195" s="69">
        <v>0</v>
      </c>
      <c r="Q195" s="69">
        <v>0</v>
      </c>
      <c r="R195" s="69">
        <v>0</v>
      </c>
      <c r="S195" s="79">
        <f t="shared" si="19"/>
        <v>1256100178</v>
      </c>
      <c r="T195"/>
      <c r="U195" s="196" t="str">
        <f>VLOOKUP(D195,'EH - LOAN'!$H$2:$S$1961,12,0)</f>
        <v>Y</v>
      </c>
      <c r="V195" s="196" t="str">
        <f>VLOOKUP(D195,'EH - LOAN'!$H$2:$T$1961,13,0)</f>
        <v>Y</v>
      </c>
      <c r="W195" s="197" t="str">
        <f>VLOOKUP(D195,'EH - LOAN'!$H$2:$AF$1961,25,0)</f>
        <v>EH.10</v>
      </c>
      <c r="X195" s="197" t="str">
        <f>VLOOKUP(D195,'EH - LOAN'!$H$2:$X$1961,17,0)</f>
        <v>Y</v>
      </c>
      <c r="Y195" s="190">
        <f>VLOOKUP(D195,'EH - LOAN'!$H$2:$AI$1961,27,0)</f>
        <v>0</v>
      </c>
      <c r="Z195" s="190">
        <f>VLOOKUP(D195,'EH - LOAN'!$H$2:$AI$1961,28,0)</f>
        <v>0</v>
      </c>
      <c r="AA195" s="190" t="str">
        <f>VLOOKUP(D195,'EH - LOAN'!$H$2:$AE$1961,24,0)</f>
        <v>Hard/Soft</v>
      </c>
      <c r="AB195" t="s">
        <v>1304</v>
      </c>
    </row>
    <row r="196" spans="2:28">
      <c r="B196" s="64" t="s">
        <v>160</v>
      </c>
      <c r="C196" s="65"/>
      <c r="D196" s="66" t="s">
        <v>1489</v>
      </c>
      <c r="E196" s="66" t="s">
        <v>1490</v>
      </c>
      <c r="F196" s="69">
        <v>1210000000</v>
      </c>
      <c r="G196" s="69">
        <v>0</v>
      </c>
      <c r="H196" s="69">
        <v>0</v>
      </c>
      <c r="I196" s="69">
        <v>0</v>
      </c>
      <c r="J196" s="69">
        <v>2217980</v>
      </c>
      <c r="K196" s="90">
        <v>0</v>
      </c>
      <c r="L196" s="90">
        <v>0</v>
      </c>
      <c r="M196" s="69">
        <v>0</v>
      </c>
      <c r="N196" s="69">
        <v>0</v>
      </c>
      <c r="O196" s="69">
        <v>0</v>
      </c>
      <c r="P196" s="69">
        <v>0</v>
      </c>
      <c r="Q196" s="69">
        <v>0</v>
      </c>
      <c r="R196" s="69">
        <v>0</v>
      </c>
      <c r="S196" s="79">
        <f t="shared" si="19"/>
        <v>1212217980</v>
      </c>
      <c r="T196"/>
      <c r="U196" s="196" t="str">
        <f>VLOOKUP(D196,'EH - LOAN'!$H$2:$S$1961,12,0)</f>
        <v>Y</v>
      </c>
      <c r="V196" s="196" t="str">
        <f>VLOOKUP(D196,'EH - LOAN'!$H$2:$T$1961,13,0)</f>
        <v>Y</v>
      </c>
      <c r="W196" s="197">
        <f>VLOOKUP(D196,'EH - LOAN'!$H$2:$AF$1961,25,0)</f>
        <v>0</v>
      </c>
      <c r="X196" s="197">
        <f>VLOOKUP(D196,'EH - LOAN'!$H$2:$X$1961,17,0)</f>
        <v>0</v>
      </c>
      <c r="Y196" s="190" t="str">
        <f>VLOOKUP(D196,'EH - LOAN'!$H$2:$AI$1961,27,0)</f>
        <v>Y</v>
      </c>
      <c r="Z196" s="190">
        <f>VLOOKUP(D196,'EH - LOAN'!$H$2:$AI$1961,28,0)</f>
        <v>0</v>
      </c>
      <c r="AA196" s="190">
        <f>VLOOKUP(D196,'EH - LOAN'!$H$2:$AE$1961,24,0)</f>
        <v>0</v>
      </c>
      <c r="AB196" t="s">
        <v>1304</v>
      </c>
    </row>
    <row r="197" spans="2:28">
      <c r="B197" s="64" t="s">
        <v>160</v>
      </c>
      <c r="C197" s="65"/>
      <c r="D197" s="66" t="s">
        <v>1491</v>
      </c>
      <c r="E197" s="66" t="s">
        <v>1492</v>
      </c>
      <c r="F197" s="69">
        <v>1120800000</v>
      </c>
      <c r="G197" s="69">
        <v>0</v>
      </c>
      <c r="H197" s="69">
        <v>0</v>
      </c>
      <c r="I197" s="69">
        <v>0</v>
      </c>
      <c r="J197" s="69">
        <v>547562</v>
      </c>
      <c r="K197" s="90">
        <v>0</v>
      </c>
      <c r="L197" s="90">
        <v>0</v>
      </c>
      <c r="M197" s="69">
        <v>0</v>
      </c>
      <c r="N197" s="69">
        <v>0</v>
      </c>
      <c r="O197" s="69">
        <v>0</v>
      </c>
      <c r="P197" s="69">
        <v>0</v>
      </c>
      <c r="Q197" s="69">
        <v>0</v>
      </c>
      <c r="R197" s="69">
        <v>0</v>
      </c>
      <c r="S197" s="79">
        <f t="shared" si="19"/>
        <v>1121347562</v>
      </c>
      <c r="T197"/>
      <c r="U197" s="196" t="str">
        <f>VLOOKUP(D197,'EH - LOAN'!$H$2:$S$1961,12,0)</f>
        <v>Y</v>
      </c>
      <c r="V197" s="196" t="str">
        <f>VLOOKUP(D197,'EH - LOAN'!$H$2:$T$1961,13,0)</f>
        <v>Y</v>
      </c>
      <c r="W197" s="197" t="str">
        <f>VLOOKUP(D197,'EH - LOAN'!$H$2:$AF$1961,25,0)</f>
        <v>EH.19</v>
      </c>
      <c r="X197" s="197" t="str">
        <f>VLOOKUP(D197,'EH - LOAN'!$H$2:$X$1961,17,0)</f>
        <v>Y</v>
      </c>
      <c r="Y197" s="190">
        <f>VLOOKUP(D197,'EH - LOAN'!$H$2:$AI$1961,27,0)</f>
        <v>0</v>
      </c>
      <c r="Z197" s="190">
        <f>VLOOKUP(D197,'EH - LOAN'!$H$2:$AI$1961,28,0)</f>
        <v>0</v>
      </c>
      <c r="AA197" s="190" t="str">
        <f>VLOOKUP(D197,'EH - LOAN'!$H$2:$AE$1961,24,0)</f>
        <v>Hard/Soft</v>
      </c>
      <c r="AB197" t="s">
        <v>1304</v>
      </c>
    </row>
    <row r="198" spans="2:28">
      <c r="B198" s="64" t="s">
        <v>160</v>
      </c>
      <c r="C198" s="65"/>
      <c r="D198" s="66" t="s">
        <v>1493</v>
      </c>
      <c r="E198" s="66" t="s">
        <v>1494</v>
      </c>
      <c r="F198" s="69">
        <v>1100000000</v>
      </c>
      <c r="G198" s="69">
        <v>0</v>
      </c>
      <c r="H198" s="69">
        <v>0</v>
      </c>
      <c r="I198" s="69">
        <v>0</v>
      </c>
      <c r="J198" s="69">
        <v>145397033</v>
      </c>
      <c r="K198" s="90">
        <v>0</v>
      </c>
      <c r="L198" s="90">
        <v>0</v>
      </c>
      <c r="M198" s="69">
        <v>0</v>
      </c>
      <c r="N198" s="69">
        <v>0</v>
      </c>
      <c r="O198" s="69">
        <v>0</v>
      </c>
      <c r="P198" s="69">
        <v>0</v>
      </c>
      <c r="Q198" s="69">
        <v>0</v>
      </c>
      <c r="R198" s="69">
        <v>0</v>
      </c>
      <c r="S198" s="79">
        <f t="shared" si="19"/>
        <v>1245397033</v>
      </c>
      <c r="T198"/>
      <c r="U198" s="196" t="str">
        <f>VLOOKUP(D198,'EH - LOAN'!$H$2:$S$1961,12,0)</f>
        <v>Y</v>
      </c>
      <c r="V198" s="196" t="str">
        <f>VLOOKUP(D198,'EH - LOAN'!$H$2:$T$1961,13,0)</f>
        <v>Y</v>
      </c>
      <c r="W198" s="197" t="str">
        <f>VLOOKUP(D198,'EH - LOAN'!$H$2:$AF$1961,25,0)</f>
        <v>EH.13</v>
      </c>
      <c r="X198" s="197" t="str">
        <f>VLOOKUP(D198,'EH - LOAN'!$H$2:$X$1961,17,0)</f>
        <v>Y</v>
      </c>
      <c r="Y198" s="190">
        <f>VLOOKUP(D198,'EH - LOAN'!$H$2:$AI$1961,27,0)</f>
        <v>0</v>
      </c>
      <c r="Z198" s="190">
        <f>VLOOKUP(D198,'EH - LOAN'!$H$2:$AI$1961,28,0)</f>
        <v>0</v>
      </c>
      <c r="AA198" s="190" t="str">
        <f>VLOOKUP(D198,'EH - LOAN'!$H$2:$AE$1961,24,0)</f>
        <v>Hard/Soft</v>
      </c>
      <c r="AB198" t="s">
        <v>1304</v>
      </c>
    </row>
    <row r="199" spans="2:28">
      <c r="B199" s="64" t="s">
        <v>160</v>
      </c>
      <c r="C199" s="65"/>
      <c r="D199" s="66" t="s">
        <v>1495</v>
      </c>
      <c r="E199" s="66" t="s">
        <v>1496</v>
      </c>
      <c r="F199" s="69">
        <v>909999601</v>
      </c>
      <c r="G199" s="69">
        <v>0</v>
      </c>
      <c r="H199" s="69">
        <v>0</v>
      </c>
      <c r="I199" s="69">
        <v>0</v>
      </c>
      <c r="J199" s="69">
        <v>0</v>
      </c>
      <c r="K199" s="90">
        <v>0</v>
      </c>
      <c r="L199" s="90">
        <v>0</v>
      </c>
      <c r="M199" s="69">
        <v>0</v>
      </c>
      <c r="N199" s="69">
        <v>0</v>
      </c>
      <c r="O199" s="69">
        <v>0</v>
      </c>
      <c r="P199" s="69">
        <v>0</v>
      </c>
      <c r="Q199" s="69">
        <v>0</v>
      </c>
      <c r="R199" s="69">
        <v>0</v>
      </c>
      <c r="S199" s="79">
        <f t="shared" si="19"/>
        <v>909999601</v>
      </c>
      <c r="T199"/>
      <c r="U199" s="196" t="str">
        <f>VLOOKUP(D199,'EH - LOAN'!$H$2:$S$1961,12,0)</f>
        <v>Y</v>
      </c>
      <c r="V199" s="196" t="str">
        <f>VLOOKUP(D199,'EH - LOAN'!$H$2:$T$1961,13,0)</f>
        <v>Y</v>
      </c>
      <c r="W199" s="197">
        <f>VLOOKUP(D199,'EH - LOAN'!$H$2:$AF$1961,25,0)</f>
        <v>0</v>
      </c>
      <c r="X199" s="197">
        <f>VLOOKUP(D199,'EH - LOAN'!$H$2:$X$1961,17,0)</f>
        <v>0</v>
      </c>
      <c r="Y199" s="190" t="str">
        <f>VLOOKUP(D199,'EH - LOAN'!$H$2:$AI$1961,27,0)</f>
        <v>Y</v>
      </c>
      <c r="Z199" s="190">
        <f>VLOOKUP(D199,'EH - LOAN'!$H$2:$AI$1961,28,0)</f>
        <v>0</v>
      </c>
      <c r="AA199" s="190">
        <f>VLOOKUP(D199,'EH - LOAN'!$H$2:$AE$1961,24,0)</f>
        <v>0</v>
      </c>
      <c r="AB199" t="s">
        <v>1304</v>
      </c>
    </row>
    <row r="200" spans="2:28">
      <c r="B200" s="64" t="s">
        <v>160</v>
      </c>
      <c r="C200" s="65"/>
      <c r="D200" s="66" t="s">
        <v>1497</v>
      </c>
      <c r="E200" s="66" t="s">
        <v>1498</v>
      </c>
      <c r="F200" s="69">
        <v>680000000</v>
      </c>
      <c r="G200" s="69">
        <v>0</v>
      </c>
      <c r="H200" s="69">
        <v>0</v>
      </c>
      <c r="I200" s="69">
        <v>0</v>
      </c>
      <c r="J200" s="69">
        <v>236541</v>
      </c>
      <c r="K200" s="90">
        <v>0</v>
      </c>
      <c r="L200" s="90">
        <v>0</v>
      </c>
      <c r="M200" s="69">
        <v>0</v>
      </c>
      <c r="N200" s="69">
        <v>0</v>
      </c>
      <c r="O200" s="69">
        <v>0</v>
      </c>
      <c r="P200" s="69">
        <v>0</v>
      </c>
      <c r="Q200" s="69">
        <v>0</v>
      </c>
      <c r="R200" s="69">
        <v>0</v>
      </c>
      <c r="S200" s="79">
        <f t="shared" si="19"/>
        <v>680236541</v>
      </c>
      <c r="T200"/>
      <c r="U200" s="196" t="str">
        <f>VLOOKUP(D200,'EH - LOAN'!$H$2:$S$1961,12,0)</f>
        <v>Y</v>
      </c>
      <c r="V200" s="196" t="str">
        <f>VLOOKUP(D200,'EH - LOAN'!$H$2:$T$1961,13,0)</f>
        <v>Y</v>
      </c>
      <c r="W200" s="197">
        <f>VLOOKUP(D200,'EH - LOAN'!$H$2:$AF$1961,25,0)</f>
        <v>0</v>
      </c>
      <c r="X200" s="197">
        <f>VLOOKUP(D200,'EH - LOAN'!$H$2:$X$1961,17,0)</f>
        <v>0</v>
      </c>
      <c r="Y200" s="190" t="str">
        <f>VLOOKUP(D200,'EH - LOAN'!$H$2:$AI$1961,27,0)</f>
        <v>Y</v>
      </c>
      <c r="Z200" s="190">
        <f>VLOOKUP(D200,'EH - LOAN'!$H$2:$AI$1961,28,0)</f>
        <v>0</v>
      </c>
      <c r="AA200" s="190">
        <f>VLOOKUP(D200,'EH - LOAN'!$H$2:$AE$1961,24,0)</f>
        <v>0</v>
      </c>
      <c r="AB200" t="s">
        <v>1304</v>
      </c>
    </row>
    <row r="201" spans="2:28">
      <c r="B201" s="64" t="s">
        <v>160</v>
      </c>
      <c r="C201" s="65"/>
      <c r="D201" s="66" t="s">
        <v>1499</v>
      </c>
      <c r="E201" s="66" t="s">
        <v>1500</v>
      </c>
      <c r="F201" s="69">
        <v>433333340</v>
      </c>
      <c r="G201" s="69">
        <v>0</v>
      </c>
      <c r="H201" s="69">
        <v>0</v>
      </c>
      <c r="I201" s="69">
        <v>0</v>
      </c>
      <c r="J201" s="69">
        <v>6749342</v>
      </c>
      <c r="K201" s="90">
        <v>0</v>
      </c>
      <c r="L201" s="90">
        <v>0</v>
      </c>
      <c r="M201" s="69">
        <v>0</v>
      </c>
      <c r="N201" s="69">
        <v>0</v>
      </c>
      <c r="O201" s="69">
        <v>0</v>
      </c>
      <c r="P201" s="69">
        <v>0</v>
      </c>
      <c r="Q201" s="69">
        <v>0</v>
      </c>
      <c r="R201" s="69">
        <v>0</v>
      </c>
      <c r="S201" s="79">
        <f t="shared" si="19"/>
        <v>440082682</v>
      </c>
      <c r="T201"/>
      <c r="U201" s="196" t="str">
        <f>VLOOKUP(D201,'EH - LOAN'!$H$2:$S$1961,12,0)</f>
        <v>Y</v>
      </c>
      <c r="V201" s="196" t="str">
        <f>VLOOKUP(D201,'EH - LOAN'!$H$2:$T$1961,13,0)</f>
        <v>Y</v>
      </c>
      <c r="W201" s="197" t="str">
        <f>VLOOKUP(D201,'EH - LOAN'!$H$2:$AF$1961,25,0)</f>
        <v>EH.123</v>
      </c>
      <c r="X201" s="197" t="str">
        <f>VLOOKUP(D201,'EH - LOAN'!$H$2:$X$1961,17,0)</f>
        <v>Y</v>
      </c>
      <c r="Y201" s="190">
        <f>VLOOKUP(D201,'EH - LOAN'!$H$2:$AI$1961,27,0)</f>
        <v>0</v>
      </c>
      <c r="Z201" s="190">
        <f>VLOOKUP(D201,'EH - LOAN'!$H$2:$AI$1961,28,0)</f>
        <v>0</v>
      </c>
      <c r="AA201" s="190" t="str">
        <f>VLOOKUP(D201,'EH - LOAN'!$H$2:$AE$1961,24,0)</f>
        <v>Hard/Soft</v>
      </c>
      <c r="AB201" t="s">
        <v>1304</v>
      </c>
    </row>
    <row r="202" spans="2:28">
      <c r="B202" s="64" t="s">
        <v>160</v>
      </c>
      <c r="C202" s="65"/>
      <c r="D202" s="66" t="s">
        <v>1501</v>
      </c>
      <c r="E202" s="66" t="s">
        <v>1502</v>
      </c>
      <c r="F202" s="69">
        <v>400000000</v>
      </c>
      <c r="G202" s="69">
        <v>0</v>
      </c>
      <c r="H202" s="69">
        <v>0</v>
      </c>
      <c r="I202" s="69">
        <v>0</v>
      </c>
      <c r="J202" s="69">
        <v>486508</v>
      </c>
      <c r="K202" s="90">
        <v>0</v>
      </c>
      <c r="L202" s="90">
        <v>0</v>
      </c>
      <c r="M202" s="69">
        <v>0</v>
      </c>
      <c r="N202" s="69">
        <v>0</v>
      </c>
      <c r="O202" s="69">
        <v>0</v>
      </c>
      <c r="P202" s="69">
        <v>0</v>
      </c>
      <c r="Q202" s="69">
        <v>0</v>
      </c>
      <c r="R202" s="69">
        <v>0</v>
      </c>
      <c r="S202" s="79">
        <f t="shared" si="19"/>
        <v>400486508</v>
      </c>
      <c r="T202"/>
      <c r="U202" s="196" t="str">
        <f>VLOOKUP(D202,'EH - LOAN'!$H$2:$S$1961,12,0)</f>
        <v>Y</v>
      </c>
      <c r="V202" s="196" t="str">
        <f>VLOOKUP(D202,'EH - LOAN'!$H$2:$T$1961,13,0)</f>
        <v>Y</v>
      </c>
      <c r="W202" s="197">
        <f>VLOOKUP(D202,'EH - LOAN'!$H$2:$AF$1961,25,0)</f>
        <v>0</v>
      </c>
      <c r="X202" s="197">
        <f>VLOOKUP(D202,'EH - LOAN'!$H$2:$X$1961,17,0)</f>
        <v>0</v>
      </c>
      <c r="Y202" s="190" t="str">
        <f>VLOOKUP(D202,'EH - LOAN'!$H$2:$AI$1961,27,0)</f>
        <v>Y</v>
      </c>
      <c r="Z202" s="190">
        <f>VLOOKUP(D202,'EH - LOAN'!$H$2:$AI$1961,28,0)</f>
        <v>0</v>
      </c>
      <c r="AA202" s="190">
        <f>VLOOKUP(D202,'EH - LOAN'!$H$2:$AE$1961,24,0)</f>
        <v>0</v>
      </c>
      <c r="AB202" t="s">
        <v>1304</v>
      </c>
    </row>
    <row r="203" spans="2:28">
      <c r="B203" s="64" t="s">
        <v>160</v>
      </c>
      <c r="C203" s="65"/>
      <c r="D203" s="66" t="s">
        <v>1503</v>
      </c>
      <c r="E203" s="66" t="s">
        <v>1504</v>
      </c>
      <c r="F203" s="69">
        <v>290000000</v>
      </c>
      <c r="G203" s="69">
        <v>0</v>
      </c>
      <c r="H203" s="69">
        <v>0</v>
      </c>
      <c r="I203" s="69">
        <v>0</v>
      </c>
      <c r="J203" s="69">
        <v>187075</v>
      </c>
      <c r="K203" s="90">
        <v>0</v>
      </c>
      <c r="L203" s="90">
        <v>0</v>
      </c>
      <c r="M203" s="69">
        <v>0</v>
      </c>
      <c r="N203" s="69">
        <v>0</v>
      </c>
      <c r="O203" s="69">
        <v>0</v>
      </c>
      <c r="P203" s="69">
        <v>0</v>
      </c>
      <c r="Q203" s="69">
        <v>0</v>
      </c>
      <c r="R203" s="69">
        <v>0</v>
      </c>
      <c r="S203" s="79">
        <f t="shared" si="19"/>
        <v>290187075</v>
      </c>
      <c r="T203"/>
      <c r="U203" s="196" t="str">
        <f>VLOOKUP(D203,'EH - LOAN'!$H$2:$S$1961,12,0)</f>
        <v>Y</v>
      </c>
      <c r="V203" s="196" t="str">
        <f>VLOOKUP(D203,'EH - LOAN'!$H$2:$T$1961,13,0)</f>
        <v>Y</v>
      </c>
      <c r="W203" s="197">
        <f>VLOOKUP(D203,'EH - LOAN'!$H$2:$AF$1961,25,0)</f>
        <v>0</v>
      </c>
      <c r="X203" s="197">
        <f>VLOOKUP(D203,'EH - LOAN'!$H$2:$X$1961,17,0)</f>
        <v>0</v>
      </c>
      <c r="Y203" s="190" t="str">
        <f>VLOOKUP(D203,'EH - LOAN'!$H$2:$AI$1961,27,0)</f>
        <v>Y</v>
      </c>
      <c r="Z203" s="190">
        <f>VLOOKUP(D203,'EH - LOAN'!$H$2:$AI$1961,28,0)</f>
        <v>0</v>
      </c>
      <c r="AA203" s="190">
        <f>VLOOKUP(D203,'EH - LOAN'!$H$2:$AE$1961,24,0)</f>
        <v>0</v>
      </c>
      <c r="AB203" t="s">
        <v>1304</v>
      </c>
    </row>
    <row r="204" spans="2:28">
      <c r="B204" s="64" t="s">
        <v>160</v>
      </c>
      <c r="C204" s="65"/>
      <c r="D204" s="66" t="s">
        <v>1505</v>
      </c>
      <c r="E204" s="66" t="s">
        <v>1506</v>
      </c>
      <c r="F204" s="69">
        <v>71875000</v>
      </c>
      <c r="G204" s="69">
        <v>0</v>
      </c>
      <c r="H204" s="69">
        <v>0</v>
      </c>
      <c r="I204" s="69">
        <v>0</v>
      </c>
      <c r="J204" s="69">
        <v>874479</v>
      </c>
      <c r="K204" s="90">
        <v>0</v>
      </c>
      <c r="L204" s="90">
        <v>0</v>
      </c>
      <c r="M204" s="69">
        <v>0</v>
      </c>
      <c r="N204" s="69">
        <v>0</v>
      </c>
      <c r="O204" s="69">
        <v>0</v>
      </c>
      <c r="P204" s="69">
        <v>0</v>
      </c>
      <c r="Q204" s="69">
        <v>0</v>
      </c>
      <c r="R204" s="69">
        <v>0</v>
      </c>
      <c r="S204" s="79">
        <f t="shared" si="19"/>
        <v>72749479</v>
      </c>
      <c r="T204"/>
      <c r="U204" s="196" t="str">
        <f>VLOOKUP(D204,'EH - LOAN'!$H$2:$S$1961,12,0)</f>
        <v>Y</v>
      </c>
      <c r="V204" s="196" t="str">
        <f>VLOOKUP(D204,'EH - LOAN'!$H$2:$T$1961,13,0)</f>
        <v>Y</v>
      </c>
      <c r="W204" s="197">
        <f>VLOOKUP(D204,'EH - LOAN'!$H$2:$AF$1961,25,0)</f>
        <v>0</v>
      </c>
      <c r="X204" s="197">
        <f>VLOOKUP(D204,'EH - LOAN'!$H$2:$X$1961,17,0)</f>
        <v>0</v>
      </c>
      <c r="Y204" s="190" t="str">
        <f>VLOOKUP(D204,'EH - LOAN'!$H$2:$AI$1961,27,0)</f>
        <v>Y</v>
      </c>
      <c r="Z204" s="190">
        <f>VLOOKUP(D204,'EH - LOAN'!$H$2:$AI$1961,28,0)</f>
        <v>0</v>
      </c>
      <c r="AA204" s="190">
        <f>VLOOKUP(D204,'EH - LOAN'!$H$2:$AE$1961,24,0)</f>
        <v>0</v>
      </c>
      <c r="AB204" t="s">
        <v>1304</v>
      </c>
    </row>
    <row r="205" spans="2:28">
      <c r="B205" s="64" t="s">
        <v>441</v>
      </c>
      <c r="C205" s="65"/>
      <c r="D205" s="66" t="s">
        <v>1507</v>
      </c>
      <c r="E205" s="66" t="s">
        <v>1508</v>
      </c>
      <c r="F205" s="69">
        <v>0</v>
      </c>
      <c r="G205" s="69">
        <v>0</v>
      </c>
      <c r="H205" s="69">
        <v>0</v>
      </c>
      <c r="I205" s="69">
        <v>134289367726</v>
      </c>
      <c r="J205" s="69">
        <v>1312441250</v>
      </c>
      <c r="K205" s="90">
        <v>0</v>
      </c>
      <c r="L205" s="90">
        <v>0</v>
      </c>
      <c r="M205" s="69">
        <v>0</v>
      </c>
      <c r="N205" s="69">
        <v>0</v>
      </c>
      <c r="O205" s="69">
        <v>0</v>
      </c>
      <c r="P205" s="69">
        <v>0</v>
      </c>
      <c r="Q205" s="69">
        <v>0</v>
      </c>
      <c r="R205" s="69">
        <v>0</v>
      </c>
      <c r="S205" s="79">
        <f t="shared" si="19"/>
        <v>135601808976</v>
      </c>
      <c r="T205"/>
      <c r="U205" s="196" t="str">
        <f>VLOOKUP(D205,'N2 - DEPOSIT'!$G$4:$R$1783,12,0)</f>
        <v>Y</v>
      </c>
      <c r="V205" s="196" t="str">
        <f>VLOOKUP(D205,'N2 - DEPOSIT'!$G$4:$S$1783,13,0)</f>
        <v>Y</v>
      </c>
      <c r="W205" s="197">
        <f>VLOOKUP(D205,'N2 - DEPOSIT'!$G$4:$AE$1783,25,0)</f>
        <v>0</v>
      </c>
      <c r="X205" s="197">
        <f>VLOOKUP(D205,'N2 - DEPOSIT'!$G:$W,17,0)</f>
        <v>0</v>
      </c>
      <c r="Y205" s="190" t="str">
        <f>VLOOKUP(D205,'N2 - DEPOSIT'!$G$4:$AH$1783,27,0)</f>
        <v>Y</v>
      </c>
      <c r="Z205" s="190" t="str">
        <f>VLOOKUP(D205,'N2 - DEPOSIT'!$G$4:$AH$1783,28,0)</f>
        <v>0037045057469</v>
      </c>
      <c r="AA205" s="190" t="e">
        <f>VLOOKUP(D205,'EH - LOAN'!$H$2:$AE$1961,24,0)</f>
        <v>#N/A</v>
      </c>
      <c r="AB205" t="e">
        <v>#N/A</v>
      </c>
    </row>
    <row r="206" spans="2:28">
      <c r="B206" s="64" t="s">
        <v>441</v>
      </c>
      <c r="C206" s="65"/>
      <c r="D206" s="66" t="s">
        <v>1509</v>
      </c>
      <c r="E206" s="66" t="s">
        <v>1510</v>
      </c>
      <c r="F206" s="69">
        <v>0</v>
      </c>
      <c r="G206" s="69">
        <v>0</v>
      </c>
      <c r="H206" s="69">
        <v>0</v>
      </c>
      <c r="I206" s="69">
        <v>48145313699</v>
      </c>
      <c r="J206" s="69">
        <v>1513313936</v>
      </c>
      <c r="K206" s="90">
        <v>0</v>
      </c>
      <c r="L206" s="90">
        <v>0</v>
      </c>
      <c r="M206" s="69">
        <v>0</v>
      </c>
      <c r="N206" s="69">
        <v>0</v>
      </c>
      <c r="O206" s="69">
        <v>0</v>
      </c>
      <c r="P206" s="69">
        <v>0</v>
      </c>
      <c r="Q206" s="69">
        <v>0</v>
      </c>
      <c r="R206" s="69">
        <v>0</v>
      </c>
      <c r="S206" s="79">
        <f t="shared" si="19"/>
        <v>49658627635</v>
      </c>
      <c r="T206"/>
      <c r="U206" s="196" t="str">
        <f>VLOOKUP(D206,'N2 - DEPOSIT'!$G$4:$R$1783,12,0)</f>
        <v>Y</v>
      </c>
      <c r="V206" s="196" t="str">
        <f>VLOOKUP(D206,'N2 - DEPOSIT'!$G$4:$S$1783,13,0)</f>
        <v>Y</v>
      </c>
      <c r="W206" s="197">
        <f>VLOOKUP(D206,'N2 - DEPOSIT'!$G$4:$AE$1783,25,0)</f>
        <v>0</v>
      </c>
      <c r="X206" s="226">
        <f>VLOOKUP(D206,'N2 - DEPOSIT'!$G:$W,17,0)</f>
        <v>0</v>
      </c>
      <c r="Y206" s="190" t="str">
        <f>VLOOKUP(D206,'N2 - DEPOSIT'!$G$4:$AH$1783,27,0)</f>
        <v>Y</v>
      </c>
      <c r="Z206" s="190" t="str">
        <f>VLOOKUP(D206,'N2 - DEPOSIT'!$G$4:$AH$1783,28,0)</f>
        <v>0747045005305</v>
      </c>
      <c r="AA206" s="190" t="e">
        <f>VLOOKUP(D206,'EH - LOAN'!$H$2:$AE$1961,24,0)</f>
        <v>#N/A</v>
      </c>
      <c r="AB206" t="s">
        <v>1304</v>
      </c>
    </row>
    <row r="207" spans="2:28">
      <c r="B207" s="64" t="s">
        <v>441</v>
      </c>
      <c r="C207" s="65"/>
      <c r="D207" s="66" t="s">
        <v>1511</v>
      </c>
      <c r="E207" s="66" t="s">
        <v>1512</v>
      </c>
      <c r="F207" s="69">
        <v>0</v>
      </c>
      <c r="G207" s="69">
        <v>0</v>
      </c>
      <c r="H207" s="69">
        <v>0</v>
      </c>
      <c r="I207" s="69">
        <v>99925341096</v>
      </c>
      <c r="J207" s="69">
        <v>126643283</v>
      </c>
      <c r="K207" s="90">
        <v>0</v>
      </c>
      <c r="L207" s="90">
        <v>0</v>
      </c>
      <c r="M207" s="69">
        <v>0</v>
      </c>
      <c r="N207" s="69">
        <v>0</v>
      </c>
      <c r="O207" s="69">
        <v>0</v>
      </c>
      <c r="P207" s="69">
        <v>0</v>
      </c>
      <c r="Q207" s="69">
        <v>0</v>
      </c>
      <c r="R207" s="69">
        <v>0</v>
      </c>
      <c r="S207" s="79">
        <f t="shared" si="19"/>
        <v>100051984379</v>
      </c>
      <c r="T207"/>
      <c r="U207" s="196" t="str">
        <f>VLOOKUP(D207,'N2 - DEPOSIT'!$G$4:$R$1783,12,0)</f>
        <v>Y</v>
      </c>
      <c r="V207" s="196" t="str">
        <f>VLOOKUP(D207,'N2 - DEPOSIT'!$G$4:$S$1783,13,0)</f>
        <v>Y</v>
      </c>
      <c r="W207" s="197">
        <f>VLOOKUP(D207,'N2 - DEPOSIT'!$G$4:$AE$1783,25,0)</f>
        <v>0</v>
      </c>
      <c r="X207" s="226">
        <f>VLOOKUP(D207,'N2 - DEPOSIT'!$G:$W,17,0)</f>
        <v>0</v>
      </c>
      <c r="Y207" s="190" t="str">
        <f>VLOOKUP(D207,'N2 - DEPOSIT'!$G$4:$AH$1783,27,0)</f>
        <v>Y</v>
      </c>
      <c r="Z207" s="190" t="str">
        <f>VLOOKUP(D207,'N2 - DEPOSIT'!$G$4:$AH$1783,28,0)</f>
        <v>0107046031742</v>
      </c>
      <c r="AA207" s="190" t="e">
        <f>VLOOKUP(D207,'EH - LOAN'!$H$2:$AE$1961,24,0)</f>
        <v>#N/A</v>
      </c>
      <c r="AB207" t="s">
        <v>1304</v>
      </c>
    </row>
    <row r="208" spans="2:28">
      <c r="B208" s="64" t="s">
        <v>441</v>
      </c>
      <c r="C208" s="65"/>
      <c r="D208" s="66" t="s">
        <v>1513</v>
      </c>
      <c r="E208" s="66" t="s">
        <v>1514</v>
      </c>
      <c r="F208" s="69">
        <v>0</v>
      </c>
      <c r="G208" s="69">
        <v>0</v>
      </c>
      <c r="H208" s="69">
        <v>0</v>
      </c>
      <c r="I208" s="69">
        <v>154305973287</v>
      </c>
      <c r="J208" s="69">
        <v>1149699689</v>
      </c>
      <c r="K208" s="90">
        <v>0</v>
      </c>
      <c r="L208" s="90">
        <v>0</v>
      </c>
      <c r="M208" s="69">
        <v>0</v>
      </c>
      <c r="N208" s="69">
        <v>0</v>
      </c>
      <c r="O208" s="69">
        <v>0</v>
      </c>
      <c r="P208" s="69">
        <v>0</v>
      </c>
      <c r="Q208" s="69">
        <v>0</v>
      </c>
      <c r="R208" s="69">
        <v>0</v>
      </c>
      <c r="S208" s="79">
        <f t="shared" si="19"/>
        <v>155455672976</v>
      </c>
      <c r="T208"/>
      <c r="U208" s="196" t="str">
        <f>VLOOKUP(D208,'N2 - DEPOSIT'!$G$4:$R$1783,12,0)</f>
        <v>Y</v>
      </c>
      <c r="V208" s="196" t="str">
        <f>VLOOKUP(D208,'N2 - DEPOSIT'!$G$4:$S$1783,13,0)</f>
        <v>Y</v>
      </c>
      <c r="W208" s="197" t="str">
        <f>VLOOKUP(D208,'N2 - DEPOSIT'!$G$4:$AE$1783,25,0)</f>
        <v>N2.13</v>
      </c>
      <c r="X208" s="226" t="str">
        <f>VLOOKUP(D208,'N2 - DEPOSIT'!$G:$W,17,0)</f>
        <v>Y</v>
      </c>
      <c r="Y208" s="190">
        <f>VLOOKUP(D208,'N2 - DEPOSIT'!$G$4:$AH$1783,27,0)</f>
        <v>0</v>
      </c>
      <c r="Z208" s="190">
        <f>VLOOKUP(D208,'N2 - DEPOSIT'!$G$4:$AH$1783,28,0)</f>
        <v>0</v>
      </c>
      <c r="AA208" s="190" t="e">
        <f>VLOOKUP(D208,'EH - LOAN'!$H$2:$AE$1961,24,0)</f>
        <v>#N/A</v>
      </c>
      <c r="AB208" t="e">
        <v>#N/A</v>
      </c>
    </row>
    <row r="209" spans="2:28">
      <c r="B209" s="64" t="s">
        <v>441</v>
      </c>
      <c r="C209" s="65"/>
      <c r="D209" s="66" t="s">
        <v>1515</v>
      </c>
      <c r="E209" s="66" t="s">
        <v>1516</v>
      </c>
      <c r="F209" s="69">
        <v>14000000000</v>
      </c>
      <c r="G209" s="69">
        <v>0</v>
      </c>
      <c r="H209" s="69">
        <v>0</v>
      </c>
      <c r="I209" s="69">
        <v>42937523839</v>
      </c>
      <c r="J209" s="69">
        <v>41326021</v>
      </c>
      <c r="K209" s="90">
        <v>0</v>
      </c>
      <c r="L209" s="90">
        <v>0</v>
      </c>
      <c r="M209" s="69">
        <v>0</v>
      </c>
      <c r="N209" s="69">
        <v>0</v>
      </c>
      <c r="O209" s="69">
        <v>0</v>
      </c>
      <c r="P209" s="69">
        <v>0</v>
      </c>
      <c r="Q209" s="69">
        <v>0</v>
      </c>
      <c r="R209" s="69">
        <v>0</v>
      </c>
      <c r="S209" s="79">
        <f t="shared" si="19"/>
        <v>56978849860</v>
      </c>
      <c r="T209"/>
      <c r="U209" s="196" t="str">
        <f>VLOOKUP(D209,'N2 - DEPOSIT'!$G$4:$R$1783,12,0)</f>
        <v>Y</v>
      </c>
      <c r="V209" s="196" t="str">
        <f>VLOOKUP(D209,'N2 - DEPOSIT'!$G$4:$S$1783,13,0)</f>
        <v>Y</v>
      </c>
      <c r="W209" s="197">
        <f>VLOOKUP(D209,'N2 - DEPOSIT'!$G$4:$AE$1783,25,0)</f>
        <v>0</v>
      </c>
      <c r="X209" s="226">
        <f>VLOOKUP(D209,'N2 - DEPOSIT'!$G:$W,17,0)</f>
        <v>0</v>
      </c>
      <c r="Y209" s="190" t="str">
        <f>VLOOKUP(D209,'N2 - DEPOSIT'!$G$4:$AH$1783,27,0)</f>
        <v>Y</v>
      </c>
      <c r="Z209" s="190" t="str">
        <f>VLOOKUP(D209,'N2 - DEPOSIT'!$G$4:$AH$1783,28,0)</f>
        <v>0023522023001</v>
      </c>
      <c r="AA209" s="190" t="e">
        <f>VLOOKUP(D209,'EH - LOAN'!$H$2:$AE$1961,24,0)</f>
        <v>#N/A</v>
      </c>
      <c r="AB209" t="s">
        <v>1304</v>
      </c>
    </row>
    <row r="210" spans="2:28">
      <c r="B210" s="64" t="s">
        <v>441</v>
      </c>
      <c r="C210" s="65"/>
      <c r="D210" s="66" t="s">
        <v>1517</v>
      </c>
      <c r="E210" s="66" t="s">
        <v>1518</v>
      </c>
      <c r="F210" s="69">
        <v>0</v>
      </c>
      <c r="G210" s="69">
        <v>0</v>
      </c>
      <c r="H210" s="69">
        <v>0</v>
      </c>
      <c r="I210" s="69">
        <v>331055029336</v>
      </c>
      <c r="J210" s="69">
        <v>3256110</v>
      </c>
      <c r="K210" s="90">
        <v>0</v>
      </c>
      <c r="L210" s="90">
        <v>0</v>
      </c>
      <c r="M210" s="69">
        <v>0</v>
      </c>
      <c r="N210" s="69">
        <v>0</v>
      </c>
      <c r="O210" s="69">
        <v>0</v>
      </c>
      <c r="P210" s="69">
        <v>0</v>
      </c>
      <c r="Q210" s="69">
        <v>0</v>
      </c>
      <c r="R210" s="69">
        <v>0</v>
      </c>
      <c r="S210" s="79">
        <f t="shared" si="19"/>
        <v>331058285446</v>
      </c>
      <c r="T210"/>
      <c r="U210" s="196" t="str">
        <f>VLOOKUP(D210,'N2 - DEPOSIT'!$G$4:$R$1783,12,0)</f>
        <v>Y</v>
      </c>
      <c r="V210" s="196" t="str">
        <f>VLOOKUP(D210,'N2 - DEPOSIT'!$G$4:$S$1783,13,0)</f>
        <v>Y</v>
      </c>
      <c r="W210" s="197" t="str">
        <f>VLOOKUP(D210,'N2 - DEPOSIT'!$G$4:$AE$1783,25,0)</f>
        <v>N2.07</v>
      </c>
      <c r="X210" s="226" t="str">
        <f>VLOOKUP(D210,'N2 - DEPOSIT'!$G:$W,17,0)</f>
        <v>Y</v>
      </c>
      <c r="Y210" s="190">
        <f>VLOOKUP(D210,'N2 - DEPOSIT'!$G$4:$AH$1783,27,0)</f>
        <v>0</v>
      </c>
      <c r="Z210" s="190">
        <f>VLOOKUP(D210,'N2 - DEPOSIT'!$G$4:$AH$1783,28,0)</f>
        <v>0</v>
      </c>
      <c r="AA210" s="190" t="e">
        <f>VLOOKUP(D210,'EH - LOAN'!$H$2:$AE$1961,24,0)</f>
        <v>#N/A</v>
      </c>
      <c r="AB210" t="e">
        <v>#N/A</v>
      </c>
    </row>
    <row r="211" spans="2:28">
      <c r="B211" s="64" t="s">
        <v>441</v>
      </c>
      <c r="C211" s="65"/>
      <c r="D211" s="66" t="s">
        <v>1519</v>
      </c>
      <c r="E211" s="66" t="s">
        <v>1520</v>
      </c>
      <c r="F211" s="69">
        <v>0</v>
      </c>
      <c r="G211" s="69">
        <v>0</v>
      </c>
      <c r="H211" s="69">
        <v>0</v>
      </c>
      <c r="I211" s="69">
        <v>45759019428</v>
      </c>
      <c r="J211" s="69">
        <v>15392201</v>
      </c>
      <c r="K211" s="90">
        <v>0</v>
      </c>
      <c r="L211" s="90">
        <v>0</v>
      </c>
      <c r="M211" s="69">
        <v>0</v>
      </c>
      <c r="N211" s="69">
        <v>0</v>
      </c>
      <c r="O211" s="69">
        <v>0</v>
      </c>
      <c r="P211" s="69">
        <v>0</v>
      </c>
      <c r="Q211" s="69">
        <v>0</v>
      </c>
      <c r="R211" s="69">
        <v>0</v>
      </c>
      <c r="S211" s="79">
        <f t="shared" si="19"/>
        <v>45774411629</v>
      </c>
      <c r="T211"/>
      <c r="U211" s="196" t="str">
        <f>VLOOKUP(D211,'N2 - DEPOSIT'!$G$4:$R$1783,12,0)</f>
        <v>Y</v>
      </c>
      <c r="V211" s="196" t="str">
        <f>VLOOKUP(D211,'N2 - DEPOSIT'!$G$4:$S$1783,13,0)</f>
        <v>Y</v>
      </c>
      <c r="W211" s="197">
        <f>VLOOKUP(D211,'N2 - DEPOSIT'!$G$4:$AE$1783,25,0)</f>
        <v>0</v>
      </c>
      <c r="X211" s="226">
        <f>VLOOKUP(D211,'N2 - DEPOSIT'!$G:$W,17,0)</f>
        <v>0</v>
      </c>
      <c r="Y211" s="190" t="str">
        <f>VLOOKUP(D211,'N2 - DEPOSIT'!$G$4:$AH$1783,27,0)</f>
        <v>Y</v>
      </c>
      <c r="Z211" s="190" t="str">
        <f>VLOOKUP(D211,'N2 - DEPOSIT'!$G$4:$AH$1783,28,0)</f>
        <v>0237045022721</v>
      </c>
      <c r="AA211" s="190" t="e">
        <f>VLOOKUP(D211,'EH - LOAN'!$H$2:$AE$1961,24,0)</f>
        <v>#N/A</v>
      </c>
      <c r="AB211" t="e">
        <v>#N/A</v>
      </c>
    </row>
    <row r="212" spans="2:28">
      <c r="B212" s="64" t="s">
        <v>441</v>
      </c>
      <c r="C212" s="65"/>
      <c r="D212" s="66" t="s">
        <v>1521</v>
      </c>
      <c r="E212" s="66" t="s">
        <v>1522</v>
      </c>
      <c r="F212" s="69">
        <v>0</v>
      </c>
      <c r="G212" s="69">
        <v>0</v>
      </c>
      <c r="H212" s="69">
        <v>0</v>
      </c>
      <c r="I212" s="69">
        <v>56602584378</v>
      </c>
      <c r="J212" s="69">
        <v>34264364</v>
      </c>
      <c r="K212" s="90">
        <v>0</v>
      </c>
      <c r="L212" s="90">
        <v>0</v>
      </c>
      <c r="M212" s="69">
        <v>0</v>
      </c>
      <c r="N212" s="69">
        <v>0</v>
      </c>
      <c r="O212" s="69">
        <v>0</v>
      </c>
      <c r="P212" s="69">
        <v>0</v>
      </c>
      <c r="Q212" s="69">
        <v>0</v>
      </c>
      <c r="R212" s="69">
        <v>0</v>
      </c>
      <c r="S212" s="79">
        <f t="shared" si="19"/>
        <v>56636848742</v>
      </c>
      <c r="T212"/>
      <c r="U212" s="196" t="str">
        <f>VLOOKUP(D212,'N2 - DEPOSIT'!$G$4:$R$1783,12,0)</f>
        <v>Y</v>
      </c>
      <c r="V212" s="196" t="str">
        <f>VLOOKUP(D212,'N2 - DEPOSIT'!$G$4:$S$1783,13,0)</f>
        <v>Y</v>
      </c>
      <c r="W212" s="197">
        <f>VLOOKUP(D212,'N2 - DEPOSIT'!$G$4:$AE$1783,25,0)</f>
        <v>0</v>
      </c>
      <c r="X212" s="226">
        <f>VLOOKUP(D212,'N2 - DEPOSIT'!$G:$W,17,0)</f>
        <v>0</v>
      </c>
      <c r="Y212" s="190" t="str">
        <f>VLOOKUP(D212,'N2 - DEPOSIT'!$G$4:$AH$1783,27,0)</f>
        <v>Y</v>
      </c>
      <c r="Z212" s="190" t="str">
        <f>VLOOKUP(D212,'N2 - DEPOSIT'!$G$4:$AH$1783,28,0)</f>
        <v>0027045049038</v>
      </c>
      <c r="AA212" s="190" t="e">
        <f>VLOOKUP(D212,'EH - LOAN'!$H$2:$AE$1961,24,0)</f>
        <v>#N/A</v>
      </c>
      <c r="AB212" t="e">
        <v>#N/A</v>
      </c>
    </row>
    <row r="213" spans="2:28">
      <c r="B213" s="64" t="s">
        <v>441</v>
      </c>
      <c r="C213" s="65"/>
      <c r="D213" s="66" t="s">
        <v>1523</v>
      </c>
      <c r="E213" s="66" t="s">
        <v>1524</v>
      </c>
      <c r="F213" s="69">
        <v>0</v>
      </c>
      <c r="G213" s="69">
        <v>0</v>
      </c>
      <c r="H213" s="69">
        <v>0</v>
      </c>
      <c r="I213" s="69">
        <v>46810000000</v>
      </c>
      <c r="J213" s="69">
        <v>51114</v>
      </c>
      <c r="K213" s="90">
        <v>0</v>
      </c>
      <c r="L213" s="90">
        <v>0</v>
      </c>
      <c r="M213" s="69">
        <v>0</v>
      </c>
      <c r="N213" s="69">
        <v>0</v>
      </c>
      <c r="O213" s="69">
        <v>0</v>
      </c>
      <c r="P213" s="69">
        <v>0</v>
      </c>
      <c r="Q213" s="69">
        <v>0</v>
      </c>
      <c r="R213" s="69">
        <v>0</v>
      </c>
      <c r="S213" s="79">
        <f t="shared" si="19"/>
        <v>46810051114</v>
      </c>
      <c r="T213"/>
      <c r="U213" s="196" t="str">
        <f>VLOOKUP(D213,'N2 - DEPOSIT'!$G$4:$R$1783,12,0)</f>
        <v>Y</v>
      </c>
      <c r="V213" s="196" t="str">
        <f>VLOOKUP(D213,'N2 - DEPOSIT'!$G$4:$S$1783,13,0)</f>
        <v>Y</v>
      </c>
      <c r="W213" s="197" t="str">
        <f>VLOOKUP(D213,'N2 - DEPOSIT'!$G$4:$AE$1783,25,0)</f>
        <v>N2.40</v>
      </c>
      <c r="X213" s="226" t="str">
        <f>VLOOKUP(D213,'N2 - DEPOSIT'!$G:$W,17,0)</f>
        <v>Y</v>
      </c>
      <c r="Y213" s="190">
        <f>VLOOKUP(D213,'N2 - DEPOSIT'!$G$4:$AH$1783,27,0)</f>
        <v>0</v>
      </c>
      <c r="Z213" s="190">
        <f>VLOOKUP(D213,'N2 - DEPOSIT'!$G$4:$AH$1783,28,0)</f>
        <v>0</v>
      </c>
      <c r="AA213" s="190" t="e">
        <f>VLOOKUP(D213,'EH - LOAN'!$H$2:$AE$1961,24,0)</f>
        <v>#N/A</v>
      </c>
      <c r="AB213" t="e">
        <v>#N/A</v>
      </c>
    </row>
    <row r="214" spans="2:28">
      <c r="B214" s="64" t="s">
        <v>441</v>
      </c>
      <c r="C214" s="65"/>
      <c r="D214" s="66" t="s">
        <v>1525</v>
      </c>
      <c r="E214" s="66" t="s">
        <v>1526</v>
      </c>
      <c r="F214" s="69">
        <v>0</v>
      </c>
      <c r="G214" s="69">
        <v>0</v>
      </c>
      <c r="H214" s="69">
        <v>0</v>
      </c>
      <c r="I214" s="69">
        <v>57724000000</v>
      </c>
      <c r="J214" s="69">
        <v>642020</v>
      </c>
      <c r="K214" s="90">
        <v>0</v>
      </c>
      <c r="L214" s="90">
        <v>0</v>
      </c>
      <c r="M214" s="69">
        <v>0</v>
      </c>
      <c r="N214" s="69">
        <v>0</v>
      </c>
      <c r="O214" s="69">
        <v>0</v>
      </c>
      <c r="P214" s="69">
        <v>0</v>
      </c>
      <c r="Q214" s="69">
        <v>0</v>
      </c>
      <c r="R214" s="69">
        <v>0</v>
      </c>
      <c r="S214" s="79">
        <f t="shared" si="19"/>
        <v>57724642020</v>
      </c>
      <c r="T214"/>
      <c r="U214" s="196" t="str">
        <f>VLOOKUP(D214,'N2 - DEPOSIT'!$G$4:$R$1783,12,0)</f>
        <v>Y</v>
      </c>
      <c r="V214" s="196" t="str">
        <f>VLOOKUP(D214,'N2 - DEPOSIT'!$G$4:$S$1783,13,0)</f>
        <v>Y</v>
      </c>
      <c r="W214" s="197">
        <f>VLOOKUP(D214,'N2 - DEPOSIT'!$G$4:$AE$1783,25,0)</f>
        <v>0</v>
      </c>
      <c r="X214" s="226">
        <f>VLOOKUP(D214,'N2 - DEPOSIT'!$G:$W,17,0)</f>
        <v>0</v>
      </c>
      <c r="Y214" s="190" t="str">
        <f>VLOOKUP(D214,'N2 - DEPOSIT'!$G$4:$AH$1783,27,0)</f>
        <v>Y</v>
      </c>
      <c r="Z214" s="190" t="str">
        <f>VLOOKUP(D214,'N2 - DEPOSIT'!$G$4:$AH$1783,28,0)</f>
        <v>0687045165883</v>
      </c>
      <c r="AA214" s="190" t="e">
        <f>VLOOKUP(D214,'EH - LOAN'!$H$2:$AE$1961,24,0)</f>
        <v>#N/A</v>
      </c>
      <c r="AB214" t="e">
        <v>#N/A</v>
      </c>
    </row>
    <row r="215" spans="2:28">
      <c r="B215" s="64" t="s">
        <v>441</v>
      </c>
      <c r="C215" s="65"/>
      <c r="D215" s="66" t="s">
        <v>1527</v>
      </c>
      <c r="E215" s="66" t="s">
        <v>1528</v>
      </c>
      <c r="F215" s="69">
        <v>0</v>
      </c>
      <c r="G215" s="69">
        <v>0</v>
      </c>
      <c r="H215" s="69">
        <v>0</v>
      </c>
      <c r="I215" s="69">
        <v>43245667046</v>
      </c>
      <c r="J215" s="69">
        <v>0</v>
      </c>
      <c r="K215" s="90">
        <v>0</v>
      </c>
      <c r="L215" s="90">
        <v>0</v>
      </c>
      <c r="M215" s="69">
        <v>0</v>
      </c>
      <c r="N215" s="69">
        <v>0</v>
      </c>
      <c r="O215" s="69">
        <v>0</v>
      </c>
      <c r="P215" s="69">
        <v>0</v>
      </c>
      <c r="Q215" s="69">
        <v>0</v>
      </c>
      <c r="R215" s="69">
        <v>0</v>
      </c>
      <c r="S215" s="79">
        <f t="shared" si="19"/>
        <v>43245667046</v>
      </c>
      <c r="T215"/>
      <c r="U215" s="196" t="str">
        <f>VLOOKUP(D215,'N2 - DEPOSIT'!$G$4:$R$1783,12,0)</f>
        <v>Y</v>
      </c>
      <c r="V215" s="196" t="str">
        <f>VLOOKUP(D215,'N2 - DEPOSIT'!$G$4:$S$1783,13,0)</f>
        <v>Y</v>
      </c>
      <c r="W215" s="197">
        <f>VLOOKUP(D215,'N2 - DEPOSIT'!$G$4:$AE$1783,25,0)</f>
        <v>0</v>
      </c>
      <c r="X215" s="226">
        <f>VLOOKUP(D215,'N2 - DEPOSIT'!$G:$W,17,0)</f>
        <v>0</v>
      </c>
      <c r="Y215" s="190" t="str">
        <f>VLOOKUP(D215,'N2 - DEPOSIT'!$G$4:$AH$1783,27,0)</f>
        <v>Y</v>
      </c>
      <c r="Z215" s="190" t="str">
        <f>VLOOKUP(D215,'N2 - DEPOSIT'!$G$4:$AH$1783,28,0)</f>
        <v>0037045054470</v>
      </c>
      <c r="AA215" s="190" t="e">
        <f>VLOOKUP(D215,'EH - LOAN'!$H$2:$AE$1961,24,0)</f>
        <v>#N/A</v>
      </c>
      <c r="AB215" t="e">
        <v>#N/A</v>
      </c>
    </row>
    <row r="216" spans="2:28">
      <c r="B216" s="64" t="s">
        <v>441</v>
      </c>
      <c r="C216" s="65"/>
      <c r="D216" s="66" t="s">
        <v>1529</v>
      </c>
      <c r="E216" s="66" t="s">
        <v>1530</v>
      </c>
      <c r="F216" s="69">
        <v>0</v>
      </c>
      <c r="G216" s="69">
        <v>0</v>
      </c>
      <c r="H216" s="69">
        <v>0</v>
      </c>
      <c r="I216" s="69">
        <v>391560200295</v>
      </c>
      <c r="J216" s="69">
        <v>282882</v>
      </c>
      <c r="K216" s="90">
        <v>0</v>
      </c>
      <c r="L216" s="90">
        <v>0</v>
      </c>
      <c r="M216" s="69">
        <v>0</v>
      </c>
      <c r="N216" s="69">
        <v>0</v>
      </c>
      <c r="O216" s="69">
        <v>0</v>
      </c>
      <c r="P216" s="69">
        <v>0</v>
      </c>
      <c r="Q216" s="69">
        <v>0</v>
      </c>
      <c r="R216" s="69">
        <v>0</v>
      </c>
      <c r="S216" s="79">
        <f t="shared" si="19"/>
        <v>391560483177</v>
      </c>
      <c r="T216"/>
      <c r="U216" s="196" t="str">
        <f>VLOOKUP(D216,'N2 - DEPOSIT'!$G$4:$R$1783,12,0)</f>
        <v>Y</v>
      </c>
      <c r="V216" s="196" t="str">
        <f>VLOOKUP(D216,'N2 - DEPOSIT'!$G$4:$S$1783,13,0)</f>
        <v>Y</v>
      </c>
      <c r="W216" s="197">
        <f>VLOOKUP(D216,'N2 - DEPOSIT'!$G$4:$AE$1783,25,0)</f>
        <v>0</v>
      </c>
      <c r="X216" s="226">
        <f>VLOOKUP(D216,'N2 - DEPOSIT'!$G:$W,17,0)</f>
        <v>0</v>
      </c>
      <c r="Y216" s="190" t="str">
        <f>VLOOKUP(D216,'N2 - DEPOSIT'!$G$4:$AH$1783,27,0)</f>
        <v>Y</v>
      </c>
      <c r="Z216" s="190" t="str">
        <f>VLOOKUP(D216,'N2 - DEPOSIT'!$G$4:$AH$1783,28,0)</f>
        <v>0037045055019</v>
      </c>
      <c r="AA216" s="190" t="e">
        <f>VLOOKUP(D216,'EH - LOAN'!$H$2:$AE$1961,24,0)</f>
        <v>#N/A</v>
      </c>
      <c r="AB216" t="e">
        <v>#N/A</v>
      </c>
    </row>
    <row r="217" spans="2:28">
      <c r="B217" s="64" t="s">
        <v>441</v>
      </c>
      <c r="C217" s="65"/>
      <c r="D217" s="66" t="s">
        <v>1531</v>
      </c>
      <c r="E217" s="66" t="s">
        <v>1532</v>
      </c>
      <c r="F217" s="69">
        <v>0</v>
      </c>
      <c r="G217" s="69">
        <v>0</v>
      </c>
      <c r="H217" s="69">
        <v>0</v>
      </c>
      <c r="I217" s="69">
        <v>71062405479</v>
      </c>
      <c r="J217" s="69">
        <v>201327652</v>
      </c>
      <c r="K217" s="90">
        <v>0</v>
      </c>
      <c r="L217" s="90">
        <v>0</v>
      </c>
      <c r="M217" s="69">
        <v>0</v>
      </c>
      <c r="N217" s="69">
        <v>0</v>
      </c>
      <c r="O217" s="69">
        <v>0</v>
      </c>
      <c r="P217" s="69">
        <v>0</v>
      </c>
      <c r="Q217" s="69">
        <v>0</v>
      </c>
      <c r="R217" s="69">
        <v>0</v>
      </c>
      <c r="S217" s="79">
        <f t="shared" si="19"/>
        <v>71263733131</v>
      </c>
      <c r="T217"/>
      <c r="U217" s="196" t="str">
        <f>VLOOKUP(D217,'N2 - DEPOSIT'!$G$4:$R$1783,12,0)</f>
        <v>Y</v>
      </c>
      <c r="V217" s="196" t="str">
        <f>VLOOKUP(D217,'N2 - DEPOSIT'!$G$4:$S$1783,13,0)</f>
        <v>Y</v>
      </c>
      <c r="W217" s="197">
        <f>VLOOKUP(D217,'N2 - DEPOSIT'!$G$4:$AE$1783,25,0)</f>
        <v>0</v>
      </c>
      <c r="X217" s="226">
        <f>VLOOKUP(D217,'N2 - DEPOSIT'!$G:$W,17,0)</f>
        <v>0</v>
      </c>
      <c r="Y217" s="190" t="str">
        <f>VLOOKUP(D217,'N2 - DEPOSIT'!$G$4:$AH$1783,27,0)</f>
        <v>Y</v>
      </c>
      <c r="Z217" s="190" t="str">
        <f>VLOOKUP(D217,'N2 - DEPOSIT'!$G$4:$AH$1783,28,0)</f>
        <v>0117045044604</v>
      </c>
      <c r="AA217" s="190" t="e">
        <f>VLOOKUP(D217,'EH - LOAN'!$H$2:$AE$1961,24,0)</f>
        <v>#N/A</v>
      </c>
      <c r="AB217" t="e">
        <v>#N/A</v>
      </c>
    </row>
    <row r="218" spans="2:28">
      <c r="B218" s="64" t="s">
        <v>441</v>
      </c>
      <c r="C218" s="65"/>
      <c r="D218" s="66" t="s">
        <v>1533</v>
      </c>
      <c r="E218" s="66" t="s">
        <v>1534</v>
      </c>
      <c r="F218" s="69">
        <v>48692904000</v>
      </c>
      <c r="G218" s="69">
        <v>0</v>
      </c>
      <c r="H218" s="69">
        <v>0</v>
      </c>
      <c r="I218" s="69">
        <v>45500000000</v>
      </c>
      <c r="J218" s="69">
        <v>1461127</v>
      </c>
      <c r="K218" s="90">
        <v>0</v>
      </c>
      <c r="L218" s="90">
        <v>0</v>
      </c>
      <c r="M218" s="69">
        <v>0</v>
      </c>
      <c r="N218" s="69">
        <v>0</v>
      </c>
      <c r="O218" s="69">
        <v>0</v>
      </c>
      <c r="P218" s="69">
        <v>0</v>
      </c>
      <c r="Q218" s="69">
        <v>0</v>
      </c>
      <c r="R218" s="69">
        <v>0</v>
      </c>
      <c r="S218" s="79">
        <f t="shared" si="19"/>
        <v>94194365127</v>
      </c>
      <c r="T218"/>
      <c r="U218" s="196" t="str">
        <f>VLOOKUP(D218,'N2 - DEPOSIT'!$G$4:$R$1783,12,0)</f>
        <v>Y</v>
      </c>
      <c r="V218" s="196" t="str">
        <f>VLOOKUP(D218,'N2 - DEPOSIT'!$G$4:$S$1783,13,0)</f>
        <v>Y</v>
      </c>
      <c r="W218" s="197">
        <f>VLOOKUP(D218,'N2 - DEPOSIT'!$G$4:$AE$1783,25,0)</f>
        <v>0</v>
      </c>
      <c r="X218" s="226" t="str">
        <f>VLOOKUP(D218,'N2 - DEPOSIT'!$G:$W,17,0)</f>
        <v>Y</v>
      </c>
      <c r="Y218" s="190"/>
      <c r="Z218" s="190" t="str">
        <f>VLOOKUP(D218,'N2 - DEPOSIT'!$G$4:$AH$1783,28,0)</f>
        <v>0681482021004</v>
      </c>
      <c r="AA218" s="190" t="e">
        <f>VLOOKUP(D218,'EH - LOAN'!$H$2:$AE$1961,24,0)</f>
        <v>#N/A</v>
      </c>
      <c r="AB218" t="s">
        <v>1282</v>
      </c>
    </row>
    <row r="219" spans="2:28">
      <c r="B219" s="64" t="s">
        <v>441</v>
      </c>
      <c r="C219" s="65"/>
      <c r="D219" s="66" t="s">
        <v>1535</v>
      </c>
      <c r="E219" s="66" t="s">
        <v>1536</v>
      </c>
      <c r="F219" s="69">
        <v>0</v>
      </c>
      <c r="G219" s="69">
        <v>0</v>
      </c>
      <c r="H219" s="69">
        <v>0</v>
      </c>
      <c r="I219" s="69">
        <v>48170000000</v>
      </c>
      <c r="J219" s="69">
        <v>254196806</v>
      </c>
      <c r="K219" s="90">
        <v>0</v>
      </c>
      <c r="L219" s="90">
        <v>0</v>
      </c>
      <c r="M219" s="69">
        <v>0</v>
      </c>
      <c r="N219" s="69">
        <v>0</v>
      </c>
      <c r="O219" s="69">
        <v>0</v>
      </c>
      <c r="P219" s="69">
        <v>0</v>
      </c>
      <c r="Q219" s="69">
        <v>0</v>
      </c>
      <c r="R219" s="69">
        <v>0</v>
      </c>
      <c r="S219" s="79">
        <f t="shared" si="19"/>
        <v>48424196806</v>
      </c>
      <c r="T219"/>
      <c r="U219" s="196" t="str">
        <f>VLOOKUP(D219,'N2 - DEPOSIT'!$G$4:$R$1783,12,0)</f>
        <v>Y</v>
      </c>
      <c r="V219" s="196" t="str">
        <f>VLOOKUP(D219,'N2 - DEPOSIT'!$G$4:$S$1783,13,0)</f>
        <v>Y</v>
      </c>
      <c r="W219" s="197">
        <f>VLOOKUP(D219,'N2 - DEPOSIT'!$G$4:$AE$1783,25,0)</f>
        <v>0</v>
      </c>
      <c r="X219" s="226">
        <f>VLOOKUP(D219,'N2 - DEPOSIT'!$G:$W,17,0)</f>
        <v>0</v>
      </c>
      <c r="Y219" s="190" t="str">
        <f>VLOOKUP(D219,'N2 - DEPOSIT'!$G$4:$AH$1783,27,0)</f>
        <v>Y</v>
      </c>
      <c r="Z219" s="190" t="str">
        <f>VLOOKUP(D219,'N2 - DEPOSIT'!$G$4:$AH$1783,28,0)</f>
        <v>0027045051617</v>
      </c>
      <c r="AA219" s="190" t="e">
        <f>VLOOKUP(D219,'EH - LOAN'!$H$2:$AE$1961,24,0)</f>
        <v>#N/A</v>
      </c>
      <c r="AB219" t="e">
        <v>#N/A</v>
      </c>
    </row>
    <row r="220" spans="2:28">
      <c r="B220" s="64" t="s">
        <v>441</v>
      </c>
      <c r="C220" s="65"/>
      <c r="D220" s="66" t="s">
        <v>1537</v>
      </c>
      <c r="E220" s="66" t="s">
        <v>1538</v>
      </c>
      <c r="F220" s="69">
        <v>0</v>
      </c>
      <c r="G220" s="69">
        <v>0</v>
      </c>
      <c r="H220" s="69">
        <v>0</v>
      </c>
      <c r="I220" s="69">
        <v>40957808219</v>
      </c>
      <c r="J220" s="69">
        <v>150589</v>
      </c>
      <c r="K220" s="90">
        <v>0</v>
      </c>
      <c r="L220" s="90">
        <v>0</v>
      </c>
      <c r="M220" s="69">
        <v>0</v>
      </c>
      <c r="N220" s="69">
        <v>0</v>
      </c>
      <c r="O220" s="69">
        <v>0</v>
      </c>
      <c r="P220" s="69">
        <v>0</v>
      </c>
      <c r="Q220" s="69">
        <v>0</v>
      </c>
      <c r="R220" s="69">
        <v>0</v>
      </c>
      <c r="S220" s="79">
        <f t="shared" si="19"/>
        <v>40957958808</v>
      </c>
      <c r="T220"/>
      <c r="U220" s="196" t="str">
        <f>VLOOKUP(D220,'N2 - DEPOSIT'!$G$4:$R$1783,12,0)</f>
        <v>Y</v>
      </c>
      <c r="V220" s="196" t="str">
        <f>VLOOKUP(D220,'N2 - DEPOSIT'!$G$4:$S$1783,13,0)</f>
        <v>Y</v>
      </c>
      <c r="W220" s="197">
        <f>VLOOKUP(D220,'N2 - DEPOSIT'!$G$4:$AE$1783,25,0)</f>
        <v>0</v>
      </c>
      <c r="X220" s="226">
        <f>VLOOKUP(D220,'N2 - DEPOSIT'!$G:$W,17,0)</f>
        <v>0</v>
      </c>
      <c r="Y220" s="190" t="str">
        <f>VLOOKUP(D220,'N2 - DEPOSIT'!$G$4:$AH$1783,27,0)</f>
        <v>Y</v>
      </c>
      <c r="Z220" s="190" t="str">
        <f>VLOOKUP(D220,'N2 - DEPOSIT'!$G$4:$AH$1783,28,0)</f>
        <v>0177045031198</v>
      </c>
      <c r="AA220" s="190" t="e">
        <f>VLOOKUP(D220,'EH - LOAN'!$H$2:$AE$1961,24,0)</f>
        <v>#N/A</v>
      </c>
      <c r="AB220" t="e">
        <v>#N/A</v>
      </c>
    </row>
    <row r="221" spans="2:28">
      <c r="B221" s="64" t="s">
        <v>441</v>
      </c>
      <c r="C221" s="65"/>
      <c r="D221" s="66" t="s">
        <v>1539</v>
      </c>
      <c r="E221" s="66" t="s">
        <v>1540</v>
      </c>
      <c r="F221" s="69">
        <v>0</v>
      </c>
      <c r="G221" s="69">
        <v>0</v>
      </c>
      <c r="H221" s="69">
        <v>0</v>
      </c>
      <c r="I221" s="69">
        <v>63950000000</v>
      </c>
      <c r="J221" s="69">
        <v>172028</v>
      </c>
      <c r="K221" s="90">
        <v>0</v>
      </c>
      <c r="L221" s="90">
        <v>0</v>
      </c>
      <c r="M221" s="69">
        <v>0</v>
      </c>
      <c r="N221" s="69">
        <v>0</v>
      </c>
      <c r="O221" s="69">
        <v>0</v>
      </c>
      <c r="P221" s="69">
        <v>0</v>
      </c>
      <c r="Q221" s="69">
        <v>0</v>
      </c>
      <c r="R221" s="69">
        <v>0</v>
      </c>
      <c r="S221" s="79">
        <f t="shared" si="19"/>
        <v>63950172028</v>
      </c>
      <c r="T221"/>
      <c r="U221" s="196" t="str">
        <f>VLOOKUP(D221,'N2 - DEPOSIT'!$G$4:$R$1783,12,0)</f>
        <v>Y</v>
      </c>
      <c r="V221" s="196" t="str">
        <f>VLOOKUP(D221,'N2 - DEPOSIT'!$G$4:$S$1783,13,0)</f>
        <v>Y</v>
      </c>
      <c r="W221" s="197">
        <f>VLOOKUP(D221,'N2 - DEPOSIT'!$G$4:$AE$1783,25,0)</f>
        <v>0</v>
      </c>
      <c r="X221" s="226">
        <f>VLOOKUP(D221,'N2 - DEPOSIT'!$G:$W,17,0)</f>
        <v>0</v>
      </c>
      <c r="Y221" s="190" t="str">
        <f>VLOOKUP(D221,'N2 - DEPOSIT'!$G$4:$AH$1783,27,0)</f>
        <v>Y</v>
      </c>
      <c r="Z221" s="190" t="str">
        <f>VLOOKUP(D221,'N2 - DEPOSIT'!$G$4:$AH$1783,28,0)</f>
        <v>0687045164409</v>
      </c>
      <c r="AA221" s="190" t="e">
        <f>VLOOKUP(D221,'EH - LOAN'!$H$2:$AE$1961,24,0)</f>
        <v>#N/A</v>
      </c>
      <c r="AB221" t="e">
        <v>#N/A</v>
      </c>
    </row>
    <row r="222" spans="2:28">
      <c r="B222" s="64" t="s">
        <v>441</v>
      </c>
      <c r="C222" s="65"/>
      <c r="D222" s="66" t="s">
        <v>1541</v>
      </c>
      <c r="E222" s="66" t="s">
        <v>1542</v>
      </c>
      <c r="F222" s="69">
        <v>40285620000</v>
      </c>
      <c r="G222" s="69">
        <v>0</v>
      </c>
      <c r="H222" s="69">
        <v>0</v>
      </c>
      <c r="I222" s="69">
        <v>40300000000</v>
      </c>
      <c r="J222" s="69">
        <v>2237345</v>
      </c>
      <c r="K222" s="90">
        <v>0</v>
      </c>
      <c r="L222" s="90">
        <v>0</v>
      </c>
      <c r="M222" s="69">
        <v>0</v>
      </c>
      <c r="N222" s="69">
        <v>0</v>
      </c>
      <c r="O222" s="69">
        <v>0</v>
      </c>
      <c r="P222" s="69">
        <v>0</v>
      </c>
      <c r="Q222" s="69">
        <v>0</v>
      </c>
      <c r="R222" s="69">
        <v>0</v>
      </c>
      <c r="S222" s="79">
        <f t="shared" si="19"/>
        <v>80587857345</v>
      </c>
      <c r="T222"/>
      <c r="U222" s="196" t="str">
        <f>VLOOKUP(D222,'N2 - DEPOSIT'!$G$4:$R$1783,12,0)</f>
        <v>Y</v>
      </c>
      <c r="V222" s="196" t="str">
        <f>VLOOKUP(D222,'N2 - DEPOSIT'!$G$4:$S$1783,13,0)</f>
        <v>Y</v>
      </c>
      <c r="W222" s="197">
        <f>VLOOKUP(D222,'N2 - DEPOSIT'!$G$4:$AE$1783,25,0)</f>
        <v>0</v>
      </c>
      <c r="X222" s="226">
        <f>VLOOKUP(D222,'N2 - DEPOSIT'!$G:$W,17,0)</f>
        <v>0</v>
      </c>
      <c r="Y222" s="190" t="str">
        <f>VLOOKUP(D222,'N2 - DEPOSIT'!$G$4:$AH$1783,27,0)</f>
        <v>Y</v>
      </c>
      <c r="Z222" s="190" t="str">
        <f>VLOOKUP(D222,'N2 - DEPOSIT'!$G$4:$AH$1783,28,0)</f>
        <v>0273072020003</v>
      </c>
      <c r="AA222" s="190" t="e">
        <f>VLOOKUP(D222,'EH - LOAN'!$H$2:$AE$1961,24,0)</f>
        <v>#N/A</v>
      </c>
      <c r="AB222" t="s">
        <v>1160</v>
      </c>
    </row>
    <row r="223" spans="2:28">
      <c r="B223" s="64" t="s">
        <v>441</v>
      </c>
      <c r="C223" s="65"/>
      <c r="D223" s="66" t="s">
        <v>1543</v>
      </c>
      <c r="E223" s="66" t="s">
        <v>1544</v>
      </c>
      <c r="F223" s="69">
        <v>0</v>
      </c>
      <c r="G223" s="69">
        <v>0</v>
      </c>
      <c r="H223" s="69">
        <v>0</v>
      </c>
      <c r="I223" s="69">
        <v>62310033101</v>
      </c>
      <c r="J223" s="69">
        <v>366721</v>
      </c>
      <c r="K223" s="90">
        <v>0</v>
      </c>
      <c r="L223" s="90">
        <v>0</v>
      </c>
      <c r="M223" s="69">
        <v>0</v>
      </c>
      <c r="N223" s="69">
        <v>0</v>
      </c>
      <c r="O223" s="69">
        <v>0</v>
      </c>
      <c r="P223" s="69">
        <v>0</v>
      </c>
      <c r="Q223" s="69">
        <v>0</v>
      </c>
      <c r="R223" s="69">
        <v>0</v>
      </c>
      <c r="S223" s="79">
        <f t="shared" ref="S223:S286" si="20">SUM(F223:R223)</f>
        <v>62310399822</v>
      </c>
      <c r="T223"/>
      <c r="U223" s="196" t="str">
        <f>VLOOKUP(D223,'N2 - DEPOSIT'!$G$4:$R$1783,12,0)</f>
        <v>Y</v>
      </c>
      <c r="V223" s="196" t="str">
        <f>VLOOKUP(D223,'N2 - DEPOSIT'!$G$4:$S$1783,13,0)</f>
        <v>Y</v>
      </c>
      <c r="W223" s="197">
        <f>VLOOKUP(D223,'N2 - DEPOSIT'!$G$4:$AE$1783,25,0)</f>
        <v>0</v>
      </c>
      <c r="X223" s="226">
        <f>VLOOKUP(D223,'N2 - DEPOSIT'!$G:$W,17,0)</f>
        <v>0</v>
      </c>
      <c r="Y223" s="190" t="str">
        <f>VLOOKUP(D223,'N2 - DEPOSIT'!$G$4:$AH$1783,27,0)</f>
        <v>Y</v>
      </c>
      <c r="Z223" s="190" t="str">
        <f>VLOOKUP(D223,'N2 - DEPOSIT'!$G$4:$AH$1783,28,0)</f>
        <v>0147045046142</v>
      </c>
      <c r="AA223" s="190" t="e">
        <f>VLOOKUP(D223,'EH - LOAN'!$H$2:$AE$1961,24,0)</f>
        <v>#N/A</v>
      </c>
      <c r="AB223" t="e">
        <v>#N/A</v>
      </c>
    </row>
    <row r="224" spans="2:28">
      <c r="B224" s="64" t="s">
        <v>441</v>
      </c>
      <c r="C224" s="65"/>
      <c r="D224" s="66" t="s">
        <v>1545</v>
      </c>
      <c r="E224" s="66" t="s">
        <v>1546</v>
      </c>
      <c r="F224" s="69">
        <v>0</v>
      </c>
      <c r="G224" s="69">
        <v>0</v>
      </c>
      <c r="H224" s="69">
        <v>0</v>
      </c>
      <c r="I224" s="69">
        <v>47336945206</v>
      </c>
      <c r="J224" s="69">
        <v>8148871</v>
      </c>
      <c r="K224" s="90">
        <v>0</v>
      </c>
      <c r="L224" s="90">
        <v>0</v>
      </c>
      <c r="M224" s="69">
        <v>0</v>
      </c>
      <c r="N224" s="69">
        <v>0</v>
      </c>
      <c r="O224" s="69">
        <v>0</v>
      </c>
      <c r="P224" s="69">
        <v>0</v>
      </c>
      <c r="Q224" s="69">
        <v>0</v>
      </c>
      <c r="R224" s="69">
        <v>0</v>
      </c>
      <c r="S224" s="79">
        <f t="shared" si="20"/>
        <v>47345094077</v>
      </c>
      <c r="T224"/>
      <c r="U224" s="196" t="str">
        <f>VLOOKUP(D224,'N2 - DEPOSIT'!$G$4:$R$1783,12,0)</f>
        <v>Y</v>
      </c>
      <c r="V224" s="196" t="str">
        <f>VLOOKUP(D224,'N2 - DEPOSIT'!$G$4:$S$1783,13,0)</f>
        <v>Y</v>
      </c>
      <c r="W224" s="197">
        <f>VLOOKUP(D224,'N2 - DEPOSIT'!$G$4:$AE$1783,25,0)</f>
        <v>0</v>
      </c>
      <c r="X224" s="226">
        <f>VLOOKUP(D224,'N2 - DEPOSIT'!$G:$W,17,0)</f>
        <v>0</v>
      </c>
      <c r="Y224" s="190" t="str">
        <f>VLOOKUP(D224,'N2 - DEPOSIT'!$G$4:$AH$1783,27,0)</f>
        <v>Y</v>
      </c>
      <c r="Z224" s="190" t="str">
        <f>VLOOKUP(D224,'N2 - DEPOSIT'!$G$4:$AH$1783,28,0)</f>
        <v>0017045046840</v>
      </c>
      <c r="AA224" s="190" t="e">
        <f>VLOOKUP(D224,'EH - LOAN'!$H$2:$AE$1961,24,0)</f>
        <v>#N/A</v>
      </c>
      <c r="AB224" t="e">
        <v>#N/A</v>
      </c>
    </row>
    <row r="225" spans="1:28">
      <c r="B225" s="64" t="s">
        <v>441</v>
      </c>
      <c r="C225" s="65"/>
      <c r="D225" s="66" t="s">
        <v>1547</v>
      </c>
      <c r="E225" s="66" t="s">
        <v>1548</v>
      </c>
      <c r="F225" s="69">
        <v>0</v>
      </c>
      <c r="G225" s="69">
        <v>0</v>
      </c>
      <c r="H225" s="69">
        <v>0</v>
      </c>
      <c r="I225" s="69">
        <v>44369037277</v>
      </c>
      <c r="J225" s="69">
        <v>0</v>
      </c>
      <c r="K225" s="90">
        <v>0</v>
      </c>
      <c r="L225" s="90">
        <v>0</v>
      </c>
      <c r="M225" s="69">
        <v>0</v>
      </c>
      <c r="N225" s="69">
        <v>0</v>
      </c>
      <c r="O225" s="69">
        <v>0</v>
      </c>
      <c r="P225" s="69">
        <v>0</v>
      </c>
      <c r="Q225" s="69">
        <v>0</v>
      </c>
      <c r="R225" s="69">
        <v>0</v>
      </c>
      <c r="S225" s="79">
        <f t="shared" si="20"/>
        <v>44369037277</v>
      </c>
      <c r="T225"/>
      <c r="U225" s="196" t="str">
        <f>VLOOKUP(D225,'N2 - DEPOSIT'!$G$4:$R$1783,12,0)</f>
        <v>Y</v>
      </c>
      <c r="V225" s="196" t="str">
        <f>VLOOKUP(D225,'N2 - DEPOSIT'!$G$4:$S$1783,13,0)</f>
        <v>Y</v>
      </c>
      <c r="W225" s="197" t="str">
        <f>VLOOKUP(D225,'N2 - DEPOSIT'!$G$4:$AE$1783,25,0)</f>
        <v>N2.25</v>
      </c>
      <c r="X225" s="226" t="str">
        <f>VLOOKUP(D225,'N2 - DEPOSIT'!$G:$W,17,0)</f>
        <v>Y</v>
      </c>
      <c r="Y225" s="190">
        <f>VLOOKUP(D225,'N2 - DEPOSIT'!$G$4:$AH$1783,27,0)</f>
        <v>0</v>
      </c>
      <c r="Z225" s="190">
        <f>VLOOKUP(D225,'N2 - DEPOSIT'!$G$4:$AH$1783,28,0)</f>
        <v>0</v>
      </c>
      <c r="AA225" s="190" t="e">
        <f>VLOOKUP(D225,'EH - LOAN'!$H$2:$AE$1961,24,0)</f>
        <v>#N/A</v>
      </c>
      <c r="AB225" t="e">
        <v>#N/A</v>
      </c>
    </row>
    <row r="226" spans="1:28">
      <c r="B226" s="64" t="s">
        <v>441</v>
      </c>
      <c r="C226" s="65"/>
      <c r="D226" s="66" t="s">
        <v>1549</v>
      </c>
      <c r="E226" s="66" t="s">
        <v>1550</v>
      </c>
      <c r="F226" s="69">
        <v>0</v>
      </c>
      <c r="G226" s="69">
        <v>0</v>
      </c>
      <c r="H226" s="69">
        <v>0</v>
      </c>
      <c r="I226" s="69">
        <v>169930890681</v>
      </c>
      <c r="J226" s="69">
        <v>1391254002</v>
      </c>
      <c r="K226" s="90">
        <v>0</v>
      </c>
      <c r="L226" s="90">
        <v>0</v>
      </c>
      <c r="M226" s="69">
        <v>0</v>
      </c>
      <c r="N226" s="69">
        <v>0</v>
      </c>
      <c r="O226" s="69">
        <v>0</v>
      </c>
      <c r="P226" s="69">
        <v>0</v>
      </c>
      <c r="Q226" s="69">
        <v>0</v>
      </c>
      <c r="R226" s="69">
        <v>0</v>
      </c>
      <c r="S226" s="79">
        <f t="shared" si="20"/>
        <v>171322144683</v>
      </c>
      <c r="T226"/>
      <c r="U226" s="196" t="str">
        <f>VLOOKUP(D226,'N2 - DEPOSIT'!$G$4:$R$1783,12,0)</f>
        <v>Y</v>
      </c>
      <c r="V226" s="196" t="str">
        <f>VLOOKUP(D226,'N2 - DEPOSIT'!$G$4:$S$1783,13,0)</f>
        <v>Y</v>
      </c>
      <c r="W226" s="197">
        <f>VLOOKUP(D226,'N2 - DEPOSIT'!$G$4:$AE$1783,25,0)</f>
        <v>0</v>
      </c>
      <c r="X226" s="226">
        <f>VLOOKUP(D226,'N2 - DEPOSIT'!$G:$W,17,0)</f>
        <v>0</v>
      </c>
      <c r="Y226" s="190" t="str">
        <f>VLOOKUP(D226,'N2 - DEPOSIT'!$G$4:$AH$1783,27,0)</f>
        <v>Y</v>
      </c>
      <c r="Z226" s="190" t="str">
        <f>VLOOKUP(D226,'N2 - DEPOSIT'!$G$4:$AH$1783,28,0)</f>
        <v>0687045157246</v>
      </c>
      <c r="AA226" s="190" t="e">
        <f>VLOOKUP(D226,'EH - LOAN'!$H$2:$AE$1961,24,0)</f>
        <v>#N/A</v>
      </c>
      <c r="AB226" t="s">
        <v>1304</v>
      </c>
    </row>
    <row r="227" spans="1:28" s="232" customFormat="1">
      <c r="A227" s="232" t="s">
        <v>1551</v>
      </c>
      <c r="B227" s="231" t="s">
        <v>441</v>
      </c>
      <c r="D227" s="233" t="s">
        <v>1552</v>
      </c>
      <c r="E227" s="233" t="s">
        <v>1553</v>
      </c>
      <c r="F227" s="234">
        <v>0</v>
      </c>
      <c r="G227" s="234">
        <v>0</v>
      </c>
      <c r="H227" s="234">
        <v>0</v>
      </c>
      <c r="I227" s="234">
        <v>47777123288</v>
      </c>
      <c r="J227" s="234">
        <v>2816137</v>
      </c>
      <c r="K227" s="235">
        <v>0</v>
      </c>
      <c r="L227" s="235">
        <v>0</v>
      </c>
      <c r="M227" s="234">
        <v>0</v>
      </c>
      <c r="N227" s="234">
        <v>0</v>
      </c>
      <c r="O227" s="234">
        <v>0</v>
      </c>
      <c r="P227" s="234">
        <v>0</v>
      </c>
      <c r="Q227" s="234">
        <v>0</v>
      </c>
      <c r="R227" s="234">
        <v>0</v>
      </c>
      <c r="S227" s="234">
        <f t="shared" si="20"/>
        <v>47779939425</v>
      </c>
      <c r="U227" s="230">
        <f>VLOOKUP(D227,'N2 - DEPOSIT'!$G$4:$R$1783,12,0)</f>
        <v>0</v>
      </c>
      <c r="V227" s="230">
        <f>VLOOKUP(D227,'N2 - DEPOSIT'!$G$4:$S$1783,13,0)</f>
        <v>0</v>
      </c>
      <c r="W227" s="236">
        <f>VLOOKUP(D227,'N2 - DEPOSIT'!$G$4:$AE$1783,25,0)</f>
        <v>0</v>
      </c>
      <c r="X227" s="239">
        <f>VLOOKUP(D227,'N2 - DEPOSIT'!$G:$W,17,0)</f>
        <v>0</v>
      </c>
      <c r="Y227" s="237" t="str">
        <f>VLOOKUP(D227,'N2 - DEPOSIT'!$G$4:$AH$1783,27,0)</f>
        <v>Y</v>
      </c>
      <c r="Z227" s="237" t="str">
        <f>VLOOKUP(D227,'N2 - DEPOSIT'!$G$4:$AH$1783,28,0)</f>
        <v>N2.007</v>
      </c>
      <c r="AA227" s="190" t="e">
        <f>VLOOKUP(D227,'EH - LOAN'!$H$2:$AE$1961,24,0)</f>
        <v>#N/A</v>
      </c>
      <c r="AB227" t="e">
        <v>#N/A</v>
      </c>
    </row>
    <row r="228" spans="1:28">
      <c r="B228" s="64" t="s">
        <v>441</v>
      </c>
      <c r="C228" s="65"/>
      <c r="D228" s="66" t="s">
        <v>1554</v>
      </c>
      <c r="E228" s="66" t="s">
        <v>1555</v>
      </c>
      <c r="F228" s="69">
        <v>0</v>
      </c>
      <c r="G228" s="69">
        <v>0</v>
      </c>
      <c r="H228" s="69">
        <v>0</v>
      </c>
      <c r="I228" s="69">
        <v>61274386028</v>
      </c>
      <c r="J228" s="69">
        <v>20385150</v>
      </c>
      <c r="K228" s="90">
        <v>0</v>
      </c>
      <c r="L228" s="90">
        <v>0</v>
      </c>
      <c r="M228" s="69">
        <v>0</v>
      </c>
      <c r="N228" s="69">
        <v>0</v>
      </c>
      <c r="O228" s="69">
        <v>0</v>
      </c>
      <c r="P228" s="69">
        <v>0</v>
      </c>
      <c r="Q228" s="69">
        <v>0</v>
      </c>
      <c r="R228" s="69">
        <v>0</v>
      </c>
      <c r="S228" s="79">
        <f t="shared" si="20"/>
        <v>61294771178</v>
      </c>
      <c r="T228"/>
      <c r="U228" s="196" t="str">
        <f>VLOOKUP(D228,'N2 - DEPOSIT'!$G$4:$R$1783,12,0)</f>
        <v>Y</v>
      </c>
      <c r="V228" s="196" t="str">
        <f>VLOOKUP(D228,'N2 - DEPOSIT'!$G$4:$S$1783,13,0)</f>
        <v>Y</v>
      </c>
      <c r="W228" s="197" t="str">
        <f>VLOOKUP(D228,'N2 - DEPOSIT'!$G$4:$AE$1783,25,0)</f>
        <v>N2.17</v>
      </c>
      <c r="X228" s="226" t="str">
        <f>VLOOKUP(D228,'N2 - DEPOSIT'!$G:$W,17,0)</f>
        <v>Y</v>
      </c>
      <c r="Y228" s="190">
        <f>VLOOKUP(D228,'N2 - DEPOSIT'!$G$4:$AH$1783,27,0)</f>
        <v>0</v>
      </c>
      <c r="Z228" s="190">
        <f>VLOOKUP(D228,'N2 - DEPOSIT'!$G$4:$AH$1783,28,0)</f>
        <v>0</v>
      </c>
      <c r="AA228" s="190" t="e">
        <f>VLOOKUP(D228,'EH - LOAN'!$H$2:$AE$1961,24,0)</f>
        <v>#N/A</v>
      </c>
      <c r="AB228" t="e">
        <v>#N/A</v>
      </c>
    </row>
    <row r="229" spans="1:28">
      <c r="B229" s="64" t="s">
        <v>441</v>
      </c>
      <c r="C229" s="65"/>
      <c r="D229" s="66" t="s">
        <v>1556</v>
      </c>
      <c r="E229" s="66" t="s">
        <v>1557</v>
      </c>
      <c r="F229" s="69">
        <v>45496200000</v>
      </c>
      <c r="G229" s="69">
        <v>0</v>
      </c>
      <c r="H229" s="69">
        <v>0</v>
      </c>
      <c r="I229" s="69">
        <v>43995000000</v>
      </c>
      <c r="J229" s="69">
        <v>746379</v>
      </c>
      <c r="K229" s="90">
        <v>0</v>
      </c>
      <c r="L229" s="90">
        <v>0</v>
      </c>
      <c r="M229" s="69">
        <v>0</v>
      </c>
      <c r="N229" s="69">
        <v>0</v>
      </c>
      <c r="O229" s="69">
        <v>0</v>
      </c>
      <c r="P229" s="69">
        <v>0</v>
      </c>
      <c r="Q229" s="69">
        <v>0</v>
      </c>
      <c r="R229" s="69">
        <v>0</v>
      </c>
      <c r="S229" s="79">
        <f t="shared" si="20"/>
        <v>89491946379</v>
      </c>
      <c r="T229"/>
      <c r="U229" s="196" t="str">
        <f>VLOOKUP(D229,'N2 - DEPOSIT'!$G$4:$R$1783,12,0)</f>
        <v>Y</v>
      </c>
      <c r="V229" s="196" t="str">
        <f>VLOOKUP(D229,'N2 - DEPOSIT'!$G$4:$S$1783,13,0)</f>
        <v>Y</v>
      </c>
      <c r="W229" s="197" t="str">
        <f>VLOOKUP(D229,'N2 - DEPOSIT'!$G$4:$AE$1783,25,0)</f>
        <v>N2.32</v>
      </c>
      <c r="X229" s="226" t="str">
        <f>VLOOKUP(D229,'N2 - DEPOSIT'!$G:$W,17,0)</f>
        <v>Y</v>
      </c>
      <c r="Y229" s="190">
        <f>VLOOKUP(D229,'N2 - DEPOSIT'!$G$4:$AH$1783,27,0)</f>
        <v>0</v>
      </c>
      <c r="Z229" s="190">
        <f>VLOOKUP(D229,'N2 - DEPOSIT'!$G$4:$AH$1783,28,0)</f>
        <v>0</v>
      </c>
      <c r="AA229" s="190" t="e">
        <f>VLOOKUP(D229,'EH - LOAN'!$H$2:$AE$1961,24,0)</f>
        <v>#N/A</v>
      </c>
      <c r="AB229" t="s">
        <v>1282</v>
      </c>
    </row>
    <row r="230" spans="1:28" s="232" customFormat="1">
      <c r="A230" s="232" t="s">
        <v>1551</v>
      </c>
      <c r="B230" s="231" t="s">
        <v>441</v>
      </c>
      <c r="D230" s="233" t="s">
        <v>1558</v>
      </c>
      <c r="E230" s="233" t="s">
        <v>1559</v>
      </c>
      <c r="F230" s="234">
        <v>0</v>
      </c>
      <c r="G230" s="234">
        <v>0</v>
      </c>
      <c r="H230" s="234">
        <v>0</v>
      </c>
      <c r="I230" s="234">
        <v>47512000000</v>
      </c>
      <c r="J230" s="234">
        <v>155410100</v>
      </c>
      <c r="K230" s="235">
        <v>0</v>
      </c>
      <c r="L230" s="235">
        <v>0</v>
      </c>
      <c r="M230" s="234">
        <v>0</v>
      </c>
      <c r="N230" s="234">
        <v>0</v>
      </c>
      <c r="O230" s="234">
        <v>0</v>
      </c>
      <c r="P230" s="234">
        <v>0</v>
      </c>
      <c r="Q230" s="234">
        <v>0</v>
      </c>
      <c r="R230" s="234">
        <v>0</v>
      </c>
      <c r="S230" s="234">
        <f t="shared" si="20"/>
        <v>47667410100</v>
      </c>
      <c r="U230" s="230" t="str">
        <f>VLOOKUP(D230,'N2 - DEPOSIT'!$G$4:$R$1783,12,0)</f>
        <v>Y</v>
      </c>
      <c r="V230" s="230" t="str">
        <f>VLOOKUP(D230,'N2 - DEPOSIT'!$G$4:$S$1783,13,0)</f>
        <v>không gửi thư</v>
      </c>
      <c r="W230" s="236">
        <f>VLOOKUP(D230,'N2 - DEPOSIT'!$G$4:$AE$1783,25,0)</f>
        <v>0</v>
      </c>
      <c r="X230" s="239">
        <f>VLOOKUP(D230,'N2 - DEPOSIT'!$G:$W,17,0)</f>
        <v>0</v>
      </c>
      <c r="Y230" s="237" t="str">
        <f>VLOOKUP(D230,'N2 - DEPOSIT'!$G$4:$AH$1783,27,0)</f>
        <v>Y</v>
      </c>
      <c r="Z230" s="237" t="str">
        <f>VLOOKUP(D230,'N2 - DEPOSIT'!$G$4:$AH$1783,28,0)</f>
        <v>0687046155554</v>
      </c>
      <c r="AA230" s="190" t="e">
        <f>VLOOKUP(D230,'EH - LOAN'!$H$2:$AE$1961,24,0)</f>
        <v>#N/A</v>
      </c>
      <c r="AB230" t="e">
        <v>#N/A</v>
      </c>
    </row>
    <row r="231" spans="1:28">
      <c r="B231" s="64" t="s">
        <v>441</v>
      </c>
      <c r="C231" s="65"/>
      <c r="D231" s="66" t="s">
        <v>1560</v>
      </c>
      <c r="E231" s="66" t="s">
        <v>1561</v>
      </c>
      <c r="F231" s="69">
        <v>0</v>
      </c>
      <c r="G231" s="69">
        <v>0</v>
      </c>
      <c r="H231" s="69">
        <v>0</v>
      </c>
      <c r="I231" s="69">
        <v>61390000000</v>
      </c>
      <c r="J231" s="69">
        <v>0</v>
      </c>
      <c r="K231" s="90">
        <v>0</v>
      </c>
      <c r="L231" s="90">
        <v>0</v>
      </c>
      <c r="M231" s="69">
        <v>0</v>
      </c>
      <c r="N231" s="69">
        <v>0</v>
      </c>
      <c r="O231" s="69">
        <v>0</v>
      </c>
      <c r="P231" s="69">
        <v>0</v>
      </c>
      <c r="Q231" s="69">
        <v>0</v>
      </c>
      <c r="R231" s="69">
        <v>0</v>
      </c>
      <c r="S231" s="79">
        <f t="shared" si="20"/>
        <v>61390000000</v>
      </c>
      <c r="T231"/>
      <c r="U231" s="196" t="str">
        <f>VLOOKUP(D231,'N2 - DEPOSIT'!$G$4:$R$1783,12,0)</f>
        <v>Y</v>
      </c>
      <c r="V231" s="196" t="str">
        <f>VLOOKUP(D231,'N2 - DEPOSIT'!$G$4:$S$1783,13,0)</f>
        <v>Y</v>
      </c>
      <c r="W231" s="197">
        <f>VLOOKUP(D231,'N2 - DEPOSIT'!$G$4:$AE$1783,25,0)</f>
        <v>0</v>
      </c>
      <c r="X231" s="226">
        <f>VLOOKUP(D231,'N2 - DEPOSIT'!$G:$W,17,0)</f>
        <v>0</v>
      </c>
      <c r="Y231" s="190" t="str">
        <f>VLOOKUP(D231,'N2 - DEPOSIT'!$G$4:$AH$1783,27,0)</f>
        <v>Y</v>
      </c>
      <c r="Z231" s="190" t="str">
        <f>VLOOKUP(D231,'N2 - DEPOSIT'!$G$4:$AH$1783,28,0)</f>
        <v>0227045014787</v>
      </c>
      <c r="AA231" s="190" t="e">
        <f>VLOOKUP(D231,'EH - LOAN'!$H$2:$AE$1961,24,0)</f>
        <v>#N/A</v>
      </c>
      <c r="AB231" t="e">
        <v>#N/A</v>
      </c>
    </row>
    <row r="232" spans="1:28">
      <c r="B232" s="64" t="s">
        <v>441</v>
      </c>
      <c r="C232" s="65"/>
      <c r="D232" s="66" t="s">
        <v>1562</v>
      </c>
      <c r="E232" s="66" t="s">
        <v>1563</v>
      </c>
      <c r="F232" s="69">
        <v>37600000000</v>
      </c>
      <c r="G232" s="69">
        <v>0</v>
      </c>
      <c r="H232" s="69">
        <v>0</v>
      </c>
      <c r="I232" s="69">
        <v>100000000000</v>
      </c>
      <c r="J232" s="69">
        <v>164721752</v>
      </c>
      <c r="K232" s="90">
        <v>0</v>
      </c>
      <c r="L232" s="90">
        <v>0</v>
      </c>
      <c r="M232" s="69">
        <v>0</v>
      </c>
      <c r="N232" s="69">
        <v>0</v>
      </c>
      <c r="O232" s="69">
        <v>0</v>
      </c>
      <c r="P232" s="69">
        <v>0</v>
      </c>
      <c r="Q232" s="69">
        <v>0</v>
      </c>
      <c r="R232" s="69">
        <v>0</v>
      </c>
      <c r="S232" s="79">
        <f t="shared" si="20"/>
        <v>137764721752</v>
      </c>
      <c r="T232"/>
      <c r="U232" s="196">
        <f>VLOOKUP(D232,'N2 - DEPOSIT'!$G$4:$R$1783,12,0)</f>
        <v>0</v>
      </c>
      <c r="V232" s="196">
        <f>VLOOKUP(D232,'N2 - DEPOSIT'!$G$4:$S$1783,13,0)</f>
        <v>0</v>
      </c>
      <c r="W232" s="197">
        <f>VLOOKUP(D232,'N2 - DEPOSIT'!$G$4:$AE$1783,25,0)</f>
        <v>0</v>
      </c>
      <c r="X232" s="226">
        <f>VLOOKUP(D232,'N2 - DEPOSIT'!$G:$W,17,0)</f>
        <v>0</v>
      </c>
      <c r="Y232" s="190" t="str">
        <f>VLOOKUP(D232,'N2 - DEPOSIT'!$G$4:$AH$1783,27,0)</f>
        <v>Y</v>
      </c>
      <c r="Z232" s="190" t="str">
        <f>VLOOKUP(D232,'N2 - DEPOSIT'!$G$4:$AH$1783,28,0)</f>
        <v>0683102023004</v>
      </c>
      <c r="AA232" s="190" t="e">
        <f>VLOOKUP(D232,'EH - LOAN'!$H$2:$AE$1961,24,0)</f>
        <v>#N/A</v>
      </c>
      <c r="AB232" t="s">
        <v>1160</v>
      </c>
    </row>
    <row r="233" spans="1:28">
      <c r="B233" s="64" t="s">
        <v>441</v>
      </c>
      <c r="C233" s="65"/>
      <c r="D233" s="66" t="s">
        <v>1564</v>
      </c>
      <c r="E233" s="66" t="s">
        <v>1565</v>
      </c>
      <c r="F233" s="69">
        <v>3625028000</v>
      </c>
      <c r="G233" s="69">
        <v>0</v>
      </c>
      <c r="H233" s="69">
        <v>0</v>
      </c>
      <c r="I233" s="69">
        <v>114900000000</v>
      </c>
      <c r="J233" s="69">
        <v>1478377</v>
      </c>
      <c r="K233" s="90">
        <v>0</v>
      </c>
      <c r="L233" s="90">
        <v>0</v>
      </c>
      <c r="M233" s="69">
        <v>0</v>
      </c>
      <c r="N233" s="69">
        <v>0</v>
      </c>
      <c r="O233" s="69">
        <v>0</v>
      </c>
      <c r="P233" s="69">
        <v>0</v>
      </c>
      <c r="Q233" s="69">
        <v>0</v>
      </c>
      <c r="R233" s="69">
        <v>0</v>
      </c>
      <c r="S233" s="79">
        <f t="shared" si="20"/>
        <v>118526506377</v>
      </c>
      <c r="T233"/>
      <c r="U233" s="196" t="str">
        <f>VLOOKUP(D233,'N2 - DEPOSIT'!$G$4:$R$1783,12,0)</f>
        <v>Y</v>
      </c>
      <c r="V233" s="196" t="str">
        <f>VLOOKUP(D233,'N2 - DEPOSIT'!$G$4:$S$1783,13,0)</f>
        <v>Y</v>
      </c>
      <c r="W233" s="197" t="str">
        <f>VLOOKUP(D233,'N2 - DEPOSIT'!$G$4:$AE$1783,25,0)</f>
        <v>N2.31</v>
      </c>
      <c r="X233" s="226" t="str">
        <f>VLOOKUP(D233,'N2 - DEPOSIT'!$G:$W,17,0)</f>
        <v>Y</v>
      </c>
      <c r="Y233" s="190">
        <f>VLOOKUP(D233,'N2 - DEPOSIT'!$G$4:$AH$1783,27,0)</f>
        <v>0</v>
      </c>
      <c r="Z233" s="190">
        <f>VLOOKUP(D233,'N2 - DEPOSIT'!$G$4:$AH$1783,28,0)</f>
        <v>0</v>
      </c>
      <c r="AA233" s="190" t="e">
        <f>VLOOKUP(D233,'EH - LOAN'!$H$2:$AE$1961,24,0)</f>
        <v>#N/A</v>
      </c>
      <c r="AB233" t="s">
        <v>1282</v>
      </c>
    </row>
    <row r="234" spans="1:28">
      <c r="B234" s="64" t="s">
        <v>441</v>
      </c>
      <c r="C234" s="65"/>
      <c r="D234" s="66" t="s">
        <v>1566</v>
      </c>
      <c r="E234" s="66" t="s">
        <v>1567</v>
      </c>
      <c r="F234" s="69">
        <v>0</v>
      </c>
      <c r="G234" s="69">
        <v>0</v>
      </c>
      <c r="H234" s="69">
        <v>0</v>
      </c>
      <c r="I234" s="69">
        <v>68000000000</v>
      </c>
      <c r="J234" s="69">
        <v>585495</v>
      </c>
      <c r="K234" s="90">
        <v>0</v>
      </c>
      <c r="L234" s="90">
        <v>0</v>
      </c>
      <c r="M234" s="69">
        <v>0</v>
      </c>
      <c r="N234" s="69">
        <v>0</v>
      </c>
      <c r="O234" s="69">
        <v>0</v>
      </c>
      <c r="P234" s="69">
        <v>0</v>
      </c>
      <c r="Q234" s="69">
        <v>0</v>
      </c>
      <c r="R234" s="69">
        <v>0</v>
      </c>
      <c r="S234" s="79">
        <f t="shared" si="20"/>
        <v>68000585495</v>
      </c>
      <c r="T234"/>
      <c r="U234" s="196" t="str">
        <f>VLOOKUP(D234,'N2 - DEPOSIT'!$G$4:$R$1783,12,0)</f>
        <v>Y</v>
      </c>
      <c r="V234" s="196" t="str">
        <f>VLOOKUP(D234,'N2 - DEPOSIT'!$G$4:$S$1783,13,0)</f>
        <v>Y</v>
      </c>
      <c r="W234" s="197" t="str">
        <f>VLOOKUP(D234,'N2 - DEPOSIT'!$G$4:$AE$1783,25,0)</f>
        <v>N2.41</v>
      </c>
      <c r="X234" s="226" t="str">
        <f>VLOOKUP(D234,'N2 - DEPOSIT'!$G:$W,17,0)</f>
        <v>Y</v>
      </c>
      <c r="Y234" s="190">
        <f>VLOOKUP(D234,'N2 - DEPOSIT'!$G$4:$AH$1783,27,0)</f>
        <v>0</v>
      </c>
      <c r="Z234" s="190">
        <f>VLOOKUP(D234,'N2 - DEPOSIT'!$G$4:$AH$1783,28,0)</f>
        <v>0</v>
      </c>
      <c r="AA234" s="190" t="e">
        <f>VLOOKUP(D234,'EH - LOAN'!$H$2:$AE$1961,24,0)</f>
        <v>#N/A</v>
      </c>
      <c r="AB234" t="e">
        <v>#N/A</v>
      </c>
    </row>
    <row r="235" spans="1:28">
      <c r="B235" s="64" t="s">
        <v>441</v>
      </c>
      <c r="C235" s="65"/>
      <c r="D235" s="66" t="s">
        <v>1568</v>
      </c>
      <c r="E235" s="66" t="s">
        <v>1569</v>
      </c>
      <c r="F235" s="69">
        <v>0</v>
      </c>
      <c r="G235" s="69">
        <v>0</v>
      </c>
      <c r="H235" s="69">
        <v>0</v>
      </c>
      <c r="I235" s="69">
        <v>163341962387</v>
      </c>
      <c r="J235" s="69">
        <v>11066940</v>
      </c>
      <c r="K235" s="90">
        <v>0</v>
      </c>
      <c r="L235" s="90">
        <v>0</v>
      </c>
      <c r="M235" s="69">
        <v>0</v>
      </c>
      <c r="N235" s="69">
        <v>0</v>
      </c>
      <c r="O235" s="69">
        <v>0</v>
      </c>
      <c r="P235" s="69">
        <v>0</v>
      </c>
      <c r="Q235" s="69">
        <v>0</v>
      </c>
      <c r="R235" s="69">
        <v>0</v>
      </c>
      <c r="S235" s="79">
        <f t="shared" si="20"/>
        <v>163353029327</v>
      </c>
      <c r="T235"/>
      <c r="U235" s="196" t="str">
        <f>VLOOKUP(D235,'N2 - DEPOSIT'!$G$4:$R$1783,12,0)</f>
        <v>Y</v>
      </c>
      <c r="V235" s="196" t="str">
        <f>VLOOKUP(D235,'N2 - DEPOSIT'!$G$4:$S$1783,13,0)</f>
        <v>Y</v>
      </c>
      <c r="W235" s="197">
        <f>VLOOKUP(D235,'N2 - DEPOSIT'!$G$4:$AE$1783,25,0)</f>
        <v>0</v>
      </c>
      <c r="X235" s="226">
        <f>VLOOKUP(D235,'N2 - DEPOSIT'!$G:$W,17,0)</f>
        <v>0</v>
      </c>
      <c r="Y235" s="190" t="str">
        <f>VLOOKUP(D235,'N2 - DEPOSIT'!$G$4:$AH$1783,27,0)</f>
        <v>Y</v>
      </c>
      <c r="Z235" s="190" t="str">
        <f>VLOOKUP(D235,'N2 - DEPOSIT'!$G$4:$AH$1783,28,0)</f>
        <v>0107045030296</v>
      </c>
      <c r="AA235" s="190" t="e">
        <f>VLOOKUP(D235,'EH - LOAN'!$H$2:$AE$1961,24,0)</f>
        <v>#N/A</v>
      </c>
      <c r="AB235" t="e">
        <v>#N/A</v>
      </c>
    </row>
    <row r="236" spans="1:28">
      <c r="B236" s="64" t="s">
        <v>441</v>
      </c>
      <c r="C236" s="65"/>
      <c r="D236" s="66" t="s">
        <v>1570</v>
      </c>
      <c r="E236" s="66" t="s">
        <v>1571</v>
      </c>
      <c r="F236" s="69">
        <v>0</v>
      </c>
      <c r="G236" s="69">
        <v>0</v>
      </c>
      <c r="H236" s="69">
        <v>0</v>
      </c>
      <c r="I236" s="69">
        <v>55000000000</v>
      </c>
      <c r="J236" s="69">
        <v>893040</v>
      </c>
      <c r="K236" s="90">
        <v>0</v>
      </c>
      <c r="L236" s="90">
        <v>0</v>
      </c>
      <c r="M236" s="69">
        <v>0</v>
      </c>
      <c r="N236" s="69">
        <v>0</v>
      </c>
      <c r="O236" s="69">
        <v>0</v>
      </c>
      <c r="P236" s="69">
        <v>0</v>
      </c>
      <c r="Q236" s="69">
        <v>0</v>
      </c>
      <c r="R236" s="69">
        <v>0</v>
      </c>
      <c r="S236" s="79">
        <f t="shared" si="20"/>
        <v>55000893040</v>
      </c>
      <c r="T236"/>
      <c r="U236" s="196" t="str">
        <f>VLOOKUP(D236,'N2 - DEPOSIT'!$G$4:$R$1783,12,0)</f>
        <v>Y</v>
      </c>
      <c r="V236" s="196" t="str">
        <f>VLOOKUP(D236,'N2 - DEPOSIT'!$G$4:$S$1783,13,0)</f>
        <v>Y</v>
      </c>
      <c r="W236" s="197">
        <f>VLOOKUP(D236,'N2 - DEPOSIT'!$G$4:$AE$1783,25,0)</f>
        <v>0</v>
      </c>
      <c r="X236" s="226">
        <f>VLOOKUP(D236,'N2 - DEPOSIT'!$G:$W,17,0)</f>
        <v>0</v>
      </c>
      <c r="Y236" s="190" t="str">
        <f>VLOOKUP(D236,'N2 - DEPOSIT'!$G$4:$AH$1783,27,0)</f>
        <v>Y</v>
      </c>
      <c r="Z236" s="190" t="str">
        <f>VLOOKUP(D236,'N2 - DEPOSIT'!$G$4:$AH$1783,28,0)</f>
        <v>0027045052163</v>
      </c>
      <c r="AA236" s="190" t="e">
        <f>VLOOKUP(D236,'EH - LOAN'!$H$2:$AE$1961,24,0)</f>
        <v>#N/A</v>
      </c>
      <c r="AB236" t="e">
        <v>#N/A</v>
      </c>
    </row>
    <row r="237" spans="1:28">
      <c r="B237" s="64" t="s">
        <v>441</v>
      </c>
      <c r="C237" s="65"/>
      <c r="D237" s="66" t="s">
        <v>1572</v>
      </c>
      <c r="E237" s="66" t="s">
        <v>1573</v>
      </c>
      <c r="F237" s="69">
        <v>0</v>
      </c>
      <c r="G237" s="69">
        <v>0</v>
      </c>
      <c r="H237" s="69">
        <v>0</v>
      </c>
      <c r="I237" s="69">
        <v>63389531984</v>
      </c>
      <c r="J237" s="69">
        <v>99967983</v>
      </c>
      <c r="K237" s="90">
        <v>0</v>
      </c>
      <c r="L237" s="90">
        <v>0</v>
      </c>
      <c r="M237" s="69">
        <v>0</v>
      </c>
      <c r="N237" s="69">
        <v>0</v>
      </c>
      <c r="O237" s="69">
        <v>0</v>
      </c>
      <c r="P237" s="69">
        <v>0</v>
      </c>
      <c r="Q237" s="69">
        <v>0</v>
      </c>
      <c r="R237" s="69">
        <v>0</v>
      </c>
      <c r="S237" s="79">
        <f t="shared" si="20"/>
        <v>63489499967</v>
      </c>
      <c r="T237"/>
      <c r="U237" s="196" t="str">
        <f>VLOOKUP(D237,'N2 - DEPOSIT'!$G$4:$R$1783,12,0)</f>
        <v>Y</v>
      </c>
      <c r="V237" s="196" t="str">
        <f>VLOOKUP(D237,'N2 - DEPOSIT'!$G$4:$S$1783,13,0)</f>
        <v>Y</v>
      </c>
      <c r="W237" s="197" t="str">
        <f>VLOOKUP(D237,'N2 - DEPOSIT'!$G$4:$AE$1783,25,0)</f>
        <v>N2.20</v>
      </c>
      <c r="X237" s="226" t="str">
        <f>VLOOKUP(D237,'N2 - DEPOSIT'!$G:$W,17,0)</f>
        <v>Y</v>
      </c>
      <c r="Y237" s="190">
        <f>VLOOKUP(D237,'N2 - DEPOSIT'!$G$4:$AH$1783,27,0)</f>
        <v>0</v>
      </c>
      <c r="Z237" s="190">
        <f>VLOOKUP(D237,'N2 - DEPOSIT'!$G$4:$AH$1783,28,0)</f>
        <v>0</v>
      </c>
      <c r="AA237" s="190" t="e">
        <f>VLOOKUP(D237,'EH - LOAN'!$H$2:$AE$1961,24,0)</f>
        <v>#N/A</v>
      </c>
      <c r="AB237" t="s">
        <v>1304</v>
      </c>
    </row>
    <row r="238" spans="1:28">
      <c r="B238" s="64" t="s">
        <v>441</v>
      </c>
      <c r="C238" s="65"/>
      <c r="D238" s="66" t="s">
        <v>1574</v>
      </c>
      <c r="E238" s="66" t="s">
        <v>1575</v>
      </c>
      <c r="F238" s="69">
        <v>45554400000</v>
      </c>
      <c r="G238" s="69">
        <v>0</v>
      </c>
      <c r="H238" s="69">
        <v>0</v>
      </c>
      <c r="I238" s="69">
        <v>45622000000</v>
      </c>
      <c r="J238" s="69">
        <v>5592670.9500000002</v>
      </c>
      <c r="K238" s="90">
        <v>0</v>
      </c>
      <c r="L238" s="90">
        <v>0</v>
      </c>
      <c r="M238" s="69">
        <v>0</v>
      </c>
      <c r="N238" s="69">
        <v>0</v>
      </c>
      <c r="O238" s="69">
        <v>0</v>
      </c>
      <c r="P238" s="69">
        <v>0</v>
      </c>
      <c r="Q238" s="69">
        <v>0</v>
      </c>
      <c r="R238" s="69">
        <v>0</v>
      </c>
      <c r="S238" s="79">
        <f t="shared" si="20"/>
        <v>91181992670.949997</v>
      </c>
      <c r="T238"/>
      <c r="U238" s="196" t="str">
        <f>VLOOKUP(D238,'N2 - DEPOSIT'!$G$4:$R$1783,12,0)</f>
        <v>Y</v>
      </c>
      <c r="V238" s="196" t="str">
        <f>VLOOKUP(D238,'N2 - DEPOSIT'!$G$4:$S$1783,13,0)</f>
        <v>Y</v>
      </c>
      <c r="W238" s="197">
        <f>VLOOKUP(D238,'N2 - DEPOSIT'!$G$4:$AE$1783,25,0)</f>
        <v>0</v>
      </c>
      <c r="X238" s="226">
        <f>VLOOKUP(D238,'N2 - DEPOSIT'!$G:$W,17,0)</f>
        <v>0</v>
      </c>
      <c r="Y238" s="190" t="str">
        <f>VLOOKUP(D238,'N2 - DEPOSIT'!$G$4:$AH$1783,27,0)</f>
        <v>Y</v>
      </c>
      <c r="Z238" s="190">
        <f>VLOOKUP(D238,'N2 - DEPOSIT'!$G$4:$AH$1783,28,0)</f>
        <v>0</v>
      </c>
      <c r="AA238" s="190" t="e">
        <f>VLOOKUP(D238,'EH - LOAN'!$H$2:$AE$1961,24,0)</f>
        <v>#N/A</v>
      </c>
      <c r="AB238" t="s">
        <v>1282</v>
      </c>
    </row>
    <row r="239" spans="1:28">
      <c r="B239" s="64" t="s">
        <v>441</v>
      </c>
      <c r="C239" s="65"/>
      <c r="D239" s="66" t="s">
        <v>1576</v>
      </c>
      <c r="E239" s="66" t="s">
        <v>1577</v>
      </c>
      <c r="F239" s="69">
        <v>0</v>
      </c>
      <c r="G239" s="69">
        <v>0</v>
      </c>
      <c r="H239" s="69">
        <v>0</v>
      </c>
      <c r="I239" s="69">
        <v>50803994520</v>
      </c>
      <c r="J239" s="69">
        <v>106100202</v>
      </c>
      <c r="K239" s="90">
        <v>0</v>
      </c>
      <c r="L239" s="90">
        <v>0</v>
      </c>
      <c r="M239" s="69">
        <v>0</v>
      </c>
      <c r="N239" s="69">
        <v>0</v>
      </c>
      <c r="O239" s="69">
        <v>0</v>
      </c>
      <c r="P239" s="69">
        <v>0</v>
      </c>
      <c r="Q239" s="69">
        <v>0</v>
      </c>
      <c r="R239" s="69">
        <v>0</v>
      </c>
      <c r="S239" s="79">
        <f t="shared" si="20"/>
        <v>50910094722</v>
      </c>
      <c r="T239"/>
      <c r="U239" s="196" t="str">
        <f>VLOOKUP(D239,'N2 - DEPOSIT'!$G$4:$R$1783,12,0)</f>
        <v>Y</v>
      </c>
      <c r="V239" s="196" t="str">
        <f>VLOOKUP(D239,'N2 - DEPOSIT'!$G$4:$S$1783,13,0)</f>
        <v>Y</v>
      </c>
      <c r="W239" s="197">
        <f>VLOOKUP(D239,'N2 - DEPOSIT'!$G$4:$AE$1783,25,0)</f>
        <v>0</v>
      </c>
      <c r="X239" s="226">
        <f>VLOOKUP(D239,'N2 - DEPOSIT'!$G:$W,17,0)</f>
        <v>0</v>
      </c>
      <c r="Y239" s="190" t="str">
        <f>VLOOKUP(D239,'N2 - DEPOSIT'!$G$4:$AH$1783,27,0)</f>
        <v>Y</v>
      </c>
      <c r="Z239" s="190" t="str">
        <f>VLOOKUP(D239,'N2 - DEPOSIT'!$G$4:$AH$1783,28,0)</f>
        <v>0547045007582</v>
      </c>
      <c r="AA239" s="190" t="e">
        <f>VLOOKUP(D239,'EH - LOAN'!$H$2:$AE$1961,24,0)</f>
        <v>#N/A</v>
      </c>
      <c r="AB239" t="s">
        <v>1304</v>
      </c>
    </row>
    <row r="240" spans="1:28">
      <c r="B240" s="64" t="s">
        <v>441</v>
      </c>
      <c r="C240" s="65"/>
      <c r="D240" s="66" t="s">
        <v>1578</v>
      </c>
      <c r="E240" s="66" t="s">
        <v>1579</v>
      </c>
      <c r="F240" s="69">
        <v>46953000000</v>
      </c>
      <c r="G240" s="69">
        <v>0</v>
      </c>
      <c r="H240" s="69">
        <v>0</v>
      </c>
      <c r="I240" s="69">
        <v>47020000000</v>
      </c>
      <c r="J240" s="69">
        <v>2093163</v>
      </c>
      <c r="K240" s="90">
        <v>0</v>
      </c>
      <c r="L240" s="90">
        <v>0</v>
      </c>
      <c r="M240" s="69">
        <v>0</v>
      </c>
      <c r="N240" s="69">
        <v>0</v>
      </c>
      <c r="O240" s="69">
        <v>0</v>
      </c>
      <c r="P240" s="69">
        <v>0</v>
      </c>
      <c r="Q240" s="69">
        <v>0</v>
      </c>
      <c r="R240" s="69">
        <v>0</v>
      </c>
      <c r="S240" s="79">
        <f t="shared" si="20"/>
        <v>93975093163</v>
      </c>
      <c r="T240"/>
      <c r="U240" s="196" t="str">
        <f>VLOOKUP(D240,'N2 - DEPOSIT'!$G$4:$R$1783,12,0)</f>
        <v>Y</v>
      </c>
      <c r="V240" s="196" t="str">
        <f>VLOOKUP(D240,'N2 - DEPOSIT'!$G$4:$S$1783,13,0)</f>
        <v>Y</v>
      </c>
      <c r="W240" s="197" t="str">
        <f>VLOOKUP(D240,'N2 - DEPOSIT'!$G$4:$AE$1783,25,0)</f>
        <v>N2.34</v>
      </c>
      <c r="X240" s="226" t="str">
        <f>VLOOKUP(D240,'N2 - DEPOSIT'!$G:$W,17,0)</f>
        <v>Y</v>
      </c>
      <c r="Y240" s="190">
        <f>VLOOKUP(D240,'N2 - DEPOSIT'!$G$4:$AH$1783,27,0)</f>
        <v>0</v>
      </c>
      <c r="Z240" s="190">
        <f>VLOOKUP(D240,'N2 - DEPOSIT'!$G$4:$AH$1783,28,0)</f>
        <v>0</v>
      </c>
      <c r="AA240" s="190" t="e">
        <f>VLOOKUP(D240,'EH - LOAN'!$H$2:$AE$1961,24,0)</f>
        <v>#N/A</v>
      </c>
      <c r="AB240" t="s">
        <v>1282</v>
      </c>
    </row>
    <row r="241" spans="1:28">
      <c r="B241" s="64" t="s">
        <v>441</v>
      </c>
      <c r="C241" s="65"/>
      <c r="D241" s="66" t="s">
        <v>1580</v>
      </c>
      <c r="E241" s="66" t="s">
        <v>1581</v>
      </c>
      <c r="F241" s="69">
        <v>0</v>
      </c>
      <c r="G241" s="69">
        <v>0</v>
      </c>
      <c r="H241" s="69">
        <v>0</v>
      </c>
      <c r="I241" s="69">
        <v>41000000000</v>
      </c>
      <c r="J241" s="69">
        <v>43632111</v>
      </c>
      <c r="K241" s="90">
        <v>0</v>
      </c>
      <c r="L241" s="90">
        <v>0</v>
      </c>
      <c r="M241" s="69">
        <v>0</v>
      </c>
      <c r="N241" s="69">
        <v>0</v>
      </c>
      <c r="O241" s="69">
        <v>0</v>
      </c>
      <c r="P241" s="69">
        <v>0</v>
      </c>
      <c r="Q241" s="69">
        <v>0</v>
      </c>
      <c r="R241" s="69">
        <v>0</v>
      </c>
      <c r="S241" s="79">
        <f t="shared" si="20"/>
        <v>41043632111</v>
      </c>
      <c r="T241"/>
      <c r="U241" s="196" t="str">
        <f>VLOOKUP(D241,'N2 - DEPOSIT'!$G$4:$R$1783,12,0)</f>
        <v>Y</v>
      </c>
      <c r="V241" s="196" t="str">
        <f>VLOOKUP(D241,'N2 - DEPOSIT'!$G$4:$S$1783,13,0)</f>
        <v>Y</v>
      </c>
      <c r="W241" s="197">
        <f>VLOOKUP(D241,'N2 - DEPOSIT'!$G$4:$AE$1783,25,0)</f>
        <v>0</v>
      </c>
      <c r="X241" s="226">
        <f>VLOOKUP(D241,'N2 - DEPOSIT'!$G:$W,17,0)</f>
        <v>0</v>
      </c>
      <c r="Y241" s="190" t="str">
        <f>VLOOKUP(D241,'N2 - DEPOSIT'!$G$4:$AH$1783,27,0)</f>
        <v>Y</v>
      </c>
      <c r="Z241" s="190">
        <f>VLOOKUP(D241,'N2 - DEPOSIT'!$G$4:$AH$1783,28,0)</f>
        <v>0</v>
      </c>
      <c r="AA241" s="190" t="e">
        <f>VLOOKUP(D241,'EH - LOAN'!$H$2:$AE$1961,24,0)</f>
        <v>#N/A</v>
      </c>
      <c r="AB241" t="e">
        <v>#N/A</v>
      </c>
    </row>
    <row r="242" spans="1:28" s="232" customFormat="1">
      <c r="A242" s="232" t="s">
        <v>1551</v>
      </c>
      <c r="B242" s="231" t="s">
        <v>441</v>
      </c>
      <c r="D242" s="233" t="s">
        <v>1582</v>
      </c>
      <c r="E242" s="233" t="s">
        <v>1583</v>
      </c>
      <c r="F242" s="234">
        <v>0</v>
      </c>
      <c r="G242" s="234">
        <v>0</v>
      </c>
      <c r="H242" s="234">
        <v>0</v>
      </c>
      <c r="I242" s="234">
        <v>73815301370</v>
      </c>
      <c r="J242" s="234">
        <v>17129048</v>
      </c>
      <c r="K242" s="235">
        <v>0</v>
      </c>
      <c r="L242" s="235">
        <v>0</v>
      </c>
      <c r="M242" s="234">
        <v>0</v>
      </c>
      <c r="N242" s="234">
        <v>0</v>
      </c>
      <c r="O242" s="234">
        <v>0</v>
      </c>
      <c r="P242" s="234">
        <v>0</v>
      </c>
      <c r="Q242" s="234">
        <v>0</v>
      </c>
      <c r="R242" s="234">
        <v>0</v>
      </c>
      <c r="S242" s="234">
        <f t="shared" si="20"/>
        <v>73832430418</v>
      </c>
      <c r="U242" s="230">
        <f>VLOOKUP(D242,'N2 - DEPOSIT'!$G$4:$R$1783,12,0)</f>
        <v>0</v>
      </c>
      <c r="V242" s="230" t="str">
        <f>VLOOKUP(D242,'N2 - DEPOSIT'!$G$4:$S$1783,13,0)</f>
        <v>Y</v>
      </c>
      <c r="W242" s="236" t="str">
        <f>VLOOKUP(D242,'N2 - DEPOSIT'!$G$4:$AE$1783,25,0)</f>
        <v>N2.36</v>
      </c>
      <c r="X242" s="239" t="str">
        <f>VLOOKUP(D242,'N2 - DEPOSIT'!$G:$W,17,0)</f>
        <v>Y</v>
      </c>
      <c r="Y242" s="237">
        <f>VLOOKUP(D242,'N2 - DEPOSIT'!$G$4:$AH$1783,27,0)</f>
        <v>0</v>
      </c>
      <c r="Z242" s="237">
        <f>VLOOKUP(D242,'N2 - DEPOSIT'!$G$4:$AH$1783,28,0)</f>
        <v>0</v>
      </c>
      <c r="AA242" s="190" t="e">
        <f>VLOOKUP(D242,'EH - LOAN'!$H$2:$AE$1961,24,0)</f>
        <v>#N/A</v>
      </c>
      <c r="AB242" t="e">
        <v>#N/A</v>
      </c>
    </row>
    <row r="243" spans="1:28">
      <c r="B243" s="64" t="s">
        <v>441</v>
      </c>
      <c r="C243" s="65"/>
      <c r="D243" s="66" t="s">
        <v>1584</v>
      </c>
      <c r="E243" s="66" t="s">
        <v>1585</v>
      </c>
      <c r="F243" s="69">
        <v>0</v>
      </c>
      <c r="G243" s="69">
        <v>0</v>
      </c>
      <c r="H243" s="69">
        <v>0</v>
      </c>
      <c r="I243" s="69">
        <v>40000000000</v>
      </c>
      <c r="J243" s="69">
        <v>31759560</v>
      </c>
      <c r="K243" s="90">
        <v>0</v>
      </c>
      <c r="L243" s="90">
        <v>0</v>
      </c>
      <c r="M243" s="69">
        <v>0</v>
      </c>
      <c r="N243" s="69">
        <v>0</v>
      </c>
      <c r="O243" s="69">
        <v>0</v>
      </c>
      <c r="P243" s="69">
        <v>0</v>
      </c>
      <c r="Q243" s="69">
        <v>0</v>
      </c>
      <c r="R243" s="69">
        <v>0</v>
      </c>
      <c r="S243" s="79">
        <f t="shared" si="20"/>
        <v>40031759560</v>
      </c>
      <c r="T243"/>
      <c r="U243" s="196" t="str">
        <f>VLOOKUP(D243,'N2 - DEPOSIT'!$G$4:$R$1783,12,0)</f>
        <v>Y</v>
      </c>
      <c r="V243" s="196" t="str">
        <f>VLOOKUP(D243,'N2 - DEPOSIT'!$G$4:$S$1783,13,0)</f>
        <v>Y</v>
      </c>
      <c r="W243" s="197">
        <f>VLOOKUP(D243,'N2 - DEPOSIT'!$G$4:$AE$1783,25,0)</f>
        <v>0</v>
      </c>
      <c r="X243" s="226">
        <f>VLOOKUP(D243,'N2 - DEPOSIT'!$G:$W,17,0)</f>
        <v>0</v>
      </c>
      <c r="Y243" s="190" t="str">
        <f>VLOOKUP(D243,'N2 - DEPOSIT'!$G$4:$AH$1783,27,0)</f>
        <v>Y</v>
      </c>
      <c r="Z243" s="190" t="str">
        <f>VLOOKUP(D243,'N2 - DEPOSIT'!$G$4:$AH$1783,28,0)</f>
        <v>0027045051052</v>
      </c>
      <c r="AA243" s="190" t="e">
        <f>VLOOKUP(D243,'EH - LOAN'!$H$2:$AE$1961,24,0)</f>
        <v>#N/A</v>
      </c>
      <c r="AB243" t="s">
        <v>1304</v>
      </c>
    </row>
    <row r="244" spans="1:28">
      <c r="B244" s="64" t="s">
        <v>441</v>
      </c>
      <c r="C244" s="65"/>
      <c r="D244" s="66" t="s">
        <v>1586</v>
      </c>
      <c r="E244" s="66" t="s">
        <v>1587</v>
      </c>
      <c r="F244" s="69">
        <v>0</v>
      </c>
      <c r="G244" s="69">
        <v>0</v>
      </c>
      <c r="H244" s="69">
        <v>0</v>
      </c>
      <c r="I244" s="69">
        <v>85730157120</v>
      </c>
      <c r="J244" s="69">
        <v>50107</v>
      </c>
      <c r="K244" s="90">
        <v>0</v>
      </c>
      <c r="L244" s="90">
        <v>0</v>
      </c>
      <c r="M244" s="69">
        <v>0</v>
      </c>
      <c r="N244" s="69">
        <v>0</v>
      </c>
      <c r="O244" s="69">
        <v>0</v>
      </c>
      <c r="P244" s="69">
        <v>0</v>
      </c>
      <c r="Q244" s="69">
        <v>0</v>
      </c>
      <c r="R244" s="69">
        <v>0</v>
      </c>
      <c r="S244" s="79">
        <f t="shared" si="20"/>
        <v>85730207227</v>
      </c>
      <c r="T244"/>
      <c r="U244" s="196" t="str">
        <f>VLOOKUP(D244,'N2 - DEPOSIT'!$G$4:$R$1783,12,0)</f>
        <v>Y</v>
      </c>
      <c r="V244" s="196" t="str">
        <f>VLOOKUP(D244,'N2 - DEPOSIT'!$G$4:$S$1783,13,0)</f>
        <v>Y</v>
      </c>
      <c r="W244" s="197" t="str">
        <f>VLOOKUP(D244,'N2 - DEPOSIT'!$G$4:$AE$1783,25,0)</f>
        <v>N2.14</v>
      </c>
      <c r="X244" s="226" t="str">
        <f>VLOOKUP(D244,'N2 - DEPOSIT'!$G:$W,17,0)</f>
        <v>Y</v>
      </c>
      <c r="Y244" s="190">
        <f>VLOOKUP(D244,'N2 - DEPOSIT'!$G$4:$AH$1783,27,0)</f>
        <v>0</v>
      </c>
      <c r="Z244" s="190">
        <f>VLOOKUP(D244,'N2 - DEPOSIT'!$G$4:$AH$1783,28,0)</f>
        <v>0</v>
      </c>
      <c r="AA244" s="190" t="e">
        <f>VLOOKUP(D244,'EH - LOAN'!$H$2:$AE$1961,24,0)</f>
        <v>#N/A</v>
      </c>
      <c r="AB244" t="e">
        <v>#N/A</v>
      </c>
    </row>
    <row r="245" spans="1:28">
      <c r="B245" s="64" t="s">
        <v>441</v>
      </c>
      <c r="C245" s="65"/>
      <c r="D245" s="66" t="s">
        <v>1588</v>
      </c>
      <c r="E245" s="66" t="s">
        <v>1589</v>
      </c>
      <c r="F245" s="69">
        <v>41658300000</v>
      </c>
      <c r="G245" s="69">
        <v>0</v>
      </c>
      <c r="H245" s="69">
        <v>0</v>
      </c>
      <c r="I245" s="69">
        <v>41700000000</v>
      </c>
      <c r="J245" s="69">
        <v>587505</v>
      </c>
      <c r="K245" s="90">
        <v>0</v>
      </c>
      <c r="L245" s="90">
        <v>0</v>
      </c>
      <c r="M245" s="69">
        <v>0</v>
      </c>
      <c r="N245" s="69">
        <v>0</v>
      </c>
      <c r="O245" s="69">
        <v>0</v>
      </c>
      <c r="P245" s="69">
        <v>0</v>
      </c>
      <c r="Q245" s="69">
        <v>0</v>
      </c>
      <c r="R245" s="69">
        <v>0</v>
      </c>
      <c r="S245" s="79">
        <f t="shared" si="20"/>
        <v>83358887505</v>
      </c>
      <c r="T245"/>
      <c r="U245" s="196" t="str">
        <f>VLOOKUP(D245,'N2 - DEPOSIT'!$G$4:$R$1783,12,0)</f>
        <v>Y</v>
      </c>
      <c r="V245" s="196" t="str">
        <f>VLOOKUP(D245,'N2 - DEPOSIT'!$G$4:$S$1783,13,0)</f>
        <v>Y</v>
      </c>
      <c r="W245" s="197" t="str">
        <f>VLOOKUP(D245,'N2 - DEPOSIT'!$G$4:$AE$1783,25,0)</f>
        <v>N2.39</v>
      </c>
      <c r="X245" s="226" t="str">
        <f>VLOOKUP(D245,'N2 - DEPOSIT'!$G:$W,17,0)</f>
        <v>Y</v>
      </c>
      <c r="Y245" s="190">
        <f>VLOOKUP(D245,'N2 - DEPOSIT'!$G$4:$AH$1783,27,0)</f>
        <v>0</v>
      </c>
      <c r="Z245" s="190">
        <f>VLOOKUP(D245,'N2 - DEPOSIT'!$G$4:$AH$1783,28,0)</f>
        <v>0</v>
      </c>
      <c r="AA245" s="190" t="e">
        <f>VLOOKUP(D245,'EH - LOAN'!$H$2:$AE$1961,24,0)</f>
        <v>#N/A</v>
      </c>
      <c r="AB245" t="s">
        <v>1282</v>
      </c>
    </row>
    <row r="246" spans="1:28">
      <c r="B246" s="64" t="s">
        <v>441</v>
      </c>
      <c r="C246" s="65"/>
      <c r="D246" s="66" t="s">
        <v>1590</v>
      </c>
      <c r="E246" s="66" t="s">
        <v>1591</v>
      </c>
      <c r="F246" s="69">
        <v>0</v>
      </c>
      <c r="G246" s="69">
        <v>0</v>
      </c>
      <c r="H246" s="69">
        <v>0</v>
      </c>
      <c r="I246" s="69">
        <v>48948684931</v>
      </c>
      <c r="J246" s="69">
        <v>0</v>
      </c>
      <c r="K246" s="90">
        <v>0</v>
      </c>
      <c r="L246" s="90">
        <v>0</v>
      </c>
      <c r="M246" s="69">
        <v>0</v>
      </c>
      <c r="N246" s="69">
        <v>0</v>
      </c>
      <c r="O246" s="69">
        <v>0</v>
      </c>
      <c r="P246" s="69">
        <v>0</v>
      </c>
      <c r="Q246" s="69">
        <v>0</v>
      </c>
      <c r="R246" s="69">
        <v>0</v>
      </c>
      <c r="S246" s="79">
        <f t="shared" si="20"/>
        <v>48948684931</v>
      </c>
      <c r="T246"/>
      <c r="U246" s="196" t="str">
        <f>VLOOKUP(D246,'N2 - DEPOSIT'!$G$4:$R$1783,12,0)</f>
        <v>Y</v>
      </c>
      <c r="V246" s="196" t="str">
        <f>VLOOKUP(D246,'N2 - DEPOSIT'!$G$4:$S$1783,13,0)</f>
        <v>Y</v>
      </c>
      <c r="W246" s="197">
        <f>VLOOKUP(D246,'N2 - DEPOSIT'!$G$4:$AE$1783,25,0)</f>
        <v>0</v>
      </c>
      <c r="X246" s="226">
        <f>VLOOKUP(D246,'N2 - DEPOSIT'!$G:$W,17,0)</f>
        <v>0</v>
      </c>
      <c r="Y246" s="190" t="str">
        <f>VLOOKUP(D246,'N2 - DEPOSIT'!$G$4:$AH$1783,27,0)</f>
        <v>Y</v>
      </c>
      <c r="Z246" s="190" t="str">
        <f>VLOOKUP(D246,'N2 - DEPOSIT'!$G$4:$AH$1783,28,0)</f>
        <v>0747045005077</v>
      </c>
      <c r="AA246" s="190" t="e">
        <f>VLOOKUP(D246,'EH - LOAN'!$H$2:$AE$1961,24,0)</f>
        <v>#N/A</v>
      </c>
      <c r="AB246" t="e">
        <v>#N/A</v>
      </c>
    </row>
    <row r="247" spans="1:28">
      <c r="B247" s="64" t="s">
        <v>441</v>
      </c>
      <c r="C247" s="65"/>
      <c r="D247" s="66" t="s">
        <v>1592</v>
      </c>
      <c r="E247" s="66" t="s">
        <v>1593</v>
      </c>
      <c r="F247" s="69">
        <v>0</v>
      </c>
      <c r="G247" s="69">
        <v>0</v>
      </c>
      <c r="H247" s="69">
        <v>0</v>
      </c>
      <c r="I247" s="69">
        <v>48031942755</v>
      </c>
      <c r="J247" s="69">
        <v>978766309</v>
      </c>
      <c r="K247" s="90">
        <v>0</v>
      </c>
      <c r="L247" s="90">
        <v>0</v>
      </c>
      <c r="M247" s="69">
        <v>0</v>
      </c>
      <c r="N247" s="69">
        <v>0</v>
      </c>
      <c r="O247" s="69">
        <v>0</v>
      </c>
      <c r="P247" s="69">
        <v>0</v>
      </c>
      <c r="Q247" s="69">
        <v>0</v>
      </c>
      <c r="R247" s="69">
        <v>0</v>
      </c>
      <c r="S247" s="79">
        <f t="shared" si="20"/>
        <v>49010709064</v>
      </c>
      <c r="T247"/>
      <c r="U247" s="196" t="str">
        <f>VLOOKUP(D247,'N2 - DEPOSIT'!$G$4:$R$1783,12,0)</f>
        <v>Y</v>
      </c>
      <c r="V247" s="196" t="str">
        <f>VLOOKUP(D247,'N2 - DEPOSIT'!$G$4:$S$1783,13,0)</f>
        <v>Y</v>
      </c>
      <c r="W247" s="197">
        <f>VLOOKUP(D247,'N2 - DEPOSIT'!$G$4:$AE$1783,25,0)</f>
        <v>0</v>
      </c>
      <c r="X247" s="226">
        <f>VLOOKUP(D247,'N2 - DEPOSIT'!$G:$W,17,0)</f>
        <v>0</v>
      </c>
      <c r="Y247" s="190" t="str">
        <f>VLOOKUP(D247,'N2 - DEPOSIT'!$G$4:$AH$1783,27,0)</f>
        <v>Y</v>
      </c>
      <c r="Z247" s="190" t="str">
        <f>VLOOKUP(D247,'N2 - DEPOSIT'!$G$4:$AH$1783,28,0)</f>
        <v>0037046058281</v>
      </c>
      <c r="AA247" s="190" t="e">
        <f>VLOOKUP(D247,'EH - LOAN'!$H$2:$AE$1961,24,0)</f>
        <v>#N/A</v>
      </c>
      <c r="AB247" t="e">
        <v>#N/A</v>
      </c>
    </row>
    <row r="248" spans="1:28" s="232" customFormat="1">
      <c r="A248" s="232" t="s">
        <v>1551</v>
      </c>
      <c r="B248" s="231" t="s">
        <v>441</v>
      </c>
      <c r="D248" s="233" t="s">
        <v>1594</v>
      </c>
      <c r="E248" s="233" t="s">
        <v>1595</v>
      </c>
      <c r="F248" s="234">
        <v>0</v>
      </c>
      <c r="G248" s="234">
        <v>0</v>
      </c>
      <c r="H248" s="234">
        <v>0</v>
      </c>
      <c r="I248" s="234">
        <v>57201036712</v>
      </c>
      <c r="J248" s="234">
        <v>30124109</v>
      </c>
      <c r="K248" s="235">
        <v>0</v>
      </c>
      <c r="L248" s="235">
        <v>0</v>
      </c>
      <c r="M248" s="234">
        <v>0</v>
      </c>
      <c r="N248" s="234">
        <v>0</v>
      </c>
      <c r="O248" s="234">
        <v>0</v>
      </c>
      <c r="P248" s="234">
        <v>0</v>
      </c>
      <c r="Q248" s="234">
        <v>0</v>
      </c>
      <c r="R248" s="234">
        <v>0</v>
      </c>
      <c r="S248" s="234">
        <f t="shared" si="20"/>
        <v>57231160821</v>
      </c>
      <c r="U248" s="230">
        <f>VLOOKUP(D248,'N2 - DEPOSIT'!$G$4:$R$1783,12,0)</f>
        <v>0</v>
      </c>
      <c r="V248" s="230">
        <f>VLOOKUP(D248,'N2 - DEPOSIT'!$G$4:$S$1783,13,0)</f>
        <v>0</v>
      </c>
      <c r="W248" s="236">
        <f>VLOOKUP(D248,'N2 - DEPOSIT'!$G$4:$AE$1783,25,0)</f>
        <v>0</v>
      </c>
      <c r="X248" s="239">
        <f>VLOOKUP(D248,'N2 - DEPOSIT'!$G:$W,17,0)</f>
        <v>0</v>
      </c>
      <c r="Y248" s="237" t="str">
        <f>VLOOKUP(D248,'N2 - DEPOSIT'!$G$4:$AH$1783,27,0)</f>
        <v>Y</v>
      </c>
      <c r="Z248" s="237" t="str">
        <f>VLOOKUP(D248,'N2 - DEPOSIT'!$G$4:$AH$1783,28,0)</f>
        <v>N2.008</v>
      </c>
      <c r="AA248" s="190" t="e">
        <f>VLOOKUP(D248,'EH - LOAN'!$H$2:$AE$1961,24,0)</f>
        <v>#N/A</v>
      </c>
      <c r="AB248" t="s">
        <v>1304</v>
      </c>
    </row>
    <row r="249" spans="1:28" s="232" customFormat="1">
      <c r="A249" s="232" t="s">
        <v>1551</v>
      </c>
      <c r="B249" s="231" t="s">
        <v>441</v>
      </c>
      <c r="D249" s="233" t="s">
        <v>1596</v>
      </c>
      <c r="E249" s="233" t="s">
        <v>1597</v>
      </c>
      <c r="F249" s="234">
        <v>0</v>
      </c>
      <c r="G249" s="234">
        <v>0</v>
      </c>
      <c r="H249" s="234">
        <v>0</v>
      </c>
      <c r="I249" s="234">
        <v>78432600000</v>
      </c>
      <c r="J249" s="234">
        <v>46596</v>
      </c>
      <c r="K249" s="235">
        <v>0</v>
      </c>
      <c r="L249" s="235">
        <v>0</v>
      </c>
      <c r="M249" s="234">
        <v>0</v>
      </c>
      <c r="N249" s="234">
        <v>0</v>
      </c>
      <c r="O249" s="234">
        <v>0</v>
      </c>
      <c r="P249" s="234">
        <v>0</v>
      </c>
      <c r="Q249" s="234">
        <v>0</v>
      </c>
      <c r="R249" s="234">
        <v>0</v>
      </c>
      <c r="S249" s="234">
        <f t="shared" si="20"/>
        <v>78432646596</v>
      </c>
      <c r="U249" s="230">
        <f>VLOOKUP(D249,'N2 - DEPOSIT'!$G$4:$R$1783,12,0)</f>
        <v>0</v>
      </c>
      <c r="V249" s="230">
        <f>VLOOKUP(D249,'N2 - DEPOSIT'!$G$4:$S$1783,13,0)</f>
        <v>0</v>
      </c>
      <c r="W249" s="236">
        <f>VLOOKUP(D249,'N2 - DEPOSIT'!$G$4:$AE$1783,25,0)</f>
        <v>0</v>
      </c>
      <c r="X249" s="239">
        <f>VLOOKUP(D249,'N2 - DEPOSIT'!$G:$W,17,0)</f>
        <v>0</v>
      </c>
      <c r="Y249" s="237" t="str">
        <f>VLOOKUP(D249,'N2 - DEPOSIT'!$G$4:$AH$1783,27,0)</f>
        <v>Y</v>
      </c>
      <c r="Z249" s="237" t="str">
        <f>VLOOKUP(D249,'N2 - DEPOSIT'!$G$4:$AH$1783,28,0)</f>
        <v>N2.011</v>
      </c>
      <c r="AA249" s="190" t="e">
        <f>VLOOKUP(D249,'EH - LOAN'!$H$2:$AE$1961,24,0)</f>
        <v>#N/A</v>
      </c>
      <c r="AB249" t="e">
        <v>#N/A</v>
      </c>
    </row>
    <row r="250" spans="1:28">
      <c r="B250" s="64" t="s">
        <v>441</v>
      </c>
      <c r="C250" s="65"/>
      <c r="D250" s="66" t="s">
        <v>1598</v>
      </c>
      <c r="E250" s="66" t="s">
        <v>1599</v>
      </c>
      <c r="F250" s="69">
        <v>0</v>
      </c>
      <c r="G250" s="69">
        <v>0</v>
      </c>
      <c r="H250" s="69">
        <v>0</v>
      </c>
      <c r="I250" s="69">
        <v>48906527392</v>
      </c>
      <c r="J250" s="69">
        <v>20920053</v>
      </c>
      <c r="K250" s="90">
        <v>0</v>
      </c>
      <c r="L250" s="90">
        <v>0</v>
      </c>
      <c r="M250" s="69">
        <v>0</v>
      </c>
      <c r="N250" s="69">
        <v>0</v>
      </c>
      <c r="O250" s="69">
        <v>0</v>
      </c>
      <c r="P250" s="69">
        <v>0</v>
      </c>
      <c r="Q250" s="69">
        <v>0</v>
      </c>
      <c r="R250" s="69">
        <v>0</v>
      </c>
      <c r="S250" s="79">
        <f t="shared" si="20"/>
        <v>48927447445</v>
      </c>
      <c r="T250"/>
      <c r="U250" s="196" t="str">
        <f>VLOOKUP(D250,'N2 - DEPOSIT'!$G$4:$R$1783,12,0)</f>
        <v>Y</v>
      </c>
      <c r="V250" s="196" t="str">
        <f>VLOOKUP(D250,'N2 - DEPOSIT'!$G$4:$S$1783,13,0)</f>
        <v>Y</v>
      </c>
      <c r="W250" s="197">
        <f>VLOOKUP(D250,'N2 - DEPOSIT'!$G$4:$AE$1783,25,0)</f>
        <v>0</v>
      </c>
      <c r="X250" s="226">
        <f>VLOOKUP(D250,'N2 - DEPOSIT'!$G:$W,17,0)</f>
        <v>0</v>
      </c>
      <c r="Y250" s="190" t="str">
        <f>VLOOKUP(D250,'N2 - DEPOSIT'!$G$4:$AH$1783,27,0)</f>
        <v>Y</v>
      </c>
      <c r="Z250" s="190" t="str">
        <f>VLOOKUP(D250,'N2 - DEPOSIT'!$G$4:$AH$1783,28,0)</f>
        <v>0647045005344</v>
      </c>
      <c r="AA250" s="190" t="e">
        <f>VLOOKUP(D250,'EH - LOAN'!$H$2:$AE$1961,24,0)</f>
        <v>#N/A</v>
      </c>
      <c r="AB250" t="s">
        <v>1304</v>
      </c>
    </row>
    <row r="251" spans="1:28">
      <c r="B251" s="64" t="s">
        <v>441</v>
      </c>
      <c r="C251" s="65"/>
      <c r="D251" s="66" t="s">
        <v>1600</v>
      </c>
      <c r="E251" s="66" t="s">
        <v>1601</v>
      </c>
      <c r="F251" s="69">
        <v>0</v>
      </c>
      <c r="G251" s="69">
        <v>0</v>
      </c>
      <c r="H251" s="69">
        <v>0</v>
      </c>
      <c r="I251" s="69">
        <v>68464504000</v>
      </c>
      <c r="J251" s="69">
        <v>662589182</v>
      </c>
      <c r="K251" s="90">
        <v>0</v>
      </c>
      <c r="L251" s="90">
        <v>0</v>
      </c>
      <c r="M251" s="69">
        <v>0</v>
      </c>
      <c r="N251" s="69">
        <v>0</v>
      </c>
      <c r="O251" s="69">
        <v>0</v>
      </c>
      <c r="P251" s="69">
        <v>0</v>
      </c>
      <c r="Q251" s="69">
        <v>0</v>
      </c>
      <c r="R251" s="69">
        <v>0</v>
      </c>
      <c r="S251" s="79">
        <f t="shared" si="20"/>
        <v>69127093182</v>
      </c>
      <c r="T251"/>
      <c r="U251" s="196" t="str">
        <f>VLOOKUP(D251,'N2 - DEPOSIT'!$G$4:$R$1783,12,0)</f>
        <v>Y</v>
      </c>
      <c r="V251" s="196" t="str">
        <f>VLOOKUP(D251,'N2 - DEPOSIT'!$G$4:$S$1783,13,0)</f>
        <v>Y</v>
      </c>
      <c r="W251" s="197">
        <f>VLOOKUP(D251,'N2 - DEPOSIT'!$G$4:$AE$1783,25,0)</f>
        <v>0</v>
      </c>
      <c r="X251" s="226">
        <f>VLOOKUP(D251,'N2 - DEPOSIT'!$G:$W,17,0)</f>
        <v>0</v>
      </c>
      <c r="Y251" s="190" t="str">
        <f>VLOOKUP(D251,'N2 - DEPOSIT'!$G$4:$AH$1783,27,0)</f>
        <v>Y</v>
      </c>
      <c r="Z251" s="190" t="str">
        <f>VLOOKUP(D251,'N2 - DEPOSIT'!$G$4:$AH$1783,28,0)</f>
        <v>0387046045188</v>
      </c>
      <c r="AA251" s="190" t="e">
        <f>VLOOKUP(D251,'EH - LOAN'!$H$2:$AE$1961,24,0)</f>
        <v>#N/A</v>
      </c>
      <c r="AB251" t="s">
        <v>1304</v>
      </c>
    </row>
    <row r="252" spans="1:28">
      <c r="B252" s="64" t="s">
        <v>441</v>
      </c>
      <c r="C252" s="65"/>
      <c r="D252" s="66" t="s">
        <v>1602</v>
      </c>
      <c r="E252" s="66" t="s">
        <v>1603</v>
      </c>
      <c r="F252" s="69">
        <v>0</v>
      </c>
      <c r="G252" s="69">
        <v>0</v>
      </c>
      <c r="H252" s="69">
        <v>0</v>
      </c>
      <c r="I252" s="69">
        <v>49880589042</v>
      </c>
      <c r="J252" s="69">
        <v>45823035</v>
      </c>
      <c r="K252" s="90">
        <v>0</v>
      </c>
      <c r="L252" s="90">
        <v>0</v>
      </c>
      <c r="M252" s="69">
        <v>0</v>
      </c>
      <c r="N252" s="69">
        <v>0</v>
      </c>
      <c r="O252" s="69">
        <v>0</v>
      </c>
      <c r="P252" s="69">
        <v>0</v>
      </c>
      <c r="Q252" s="69">
        <v>0</v>
      </c>
      <c r="R252" s="69">
        <v>0</v>
      </c>
      <c r="S252" s="79">
        <f t="shared" si="20"/>
        <v>49926412077</v>
      </c>
      <c r="T252"/>
      <c r="U252" s="196" t="str">
        <f>VLOOKUP(D252,'N2 - DEPOSIT'!$G$4:$R$1783,12,0)</f>
        <v>Y</v>
      </c>
      <c r="V252" s="196" t="str">
        <f>VLOOKUP(D252,'N2 - DEPOSIT'!$G$4:$S$1783,13,0)</f>
        <v>Y</v>
      </c>
      <c r="W252" s="197">
        <f>VLOOKUP(D252,'N2 - DEPOSIT'!$G$4:$AE$1783,25,0)</f>
        <v>0</v>
      </c>
      <c r="X252" s="226">
        <f>VLOOKUP(D252,'N2 - DEPOSIT'!$G:$W,17,0)</f>
        <v>0</v>
      </c>
      <c r="Y252" s="190" t="str">
        <f>VLOOKUP(D252,'N2 - DEPOSIT'!$G$4:$AH$1783,27,0)</f>
        <v>Y</v>
      </c>
      <c r="Z252" s="190" t="str">
        <f>VLOOKUP(D252,'N2 - DEPOSIT'!$G$4:$AH$1783,28,0)</f>
        <v>0027045049611</v>
      </c>
      <c r="AA252" s="190" t="e">
        <f>VLOOKUP(D252,'EH - LOAN'!$H$2:$AE$1961,24,0)</f>
        <v>#N/A</v>
      </c>
      <c r="AB252" t="s">
        <v>1304</v>
      </c>
    </row>
    <row r="253" spans="1:28">
      <c r="B253" s="64" t="s">
        <v>441</v>
      </c>
      <c r="C253" s="65"/>
      <c r="D253" s="66" t="s">
        <v>1604</v>
      </c>
      <c r="E253" s="66" t="s">
        <v>1605</v>
      </c>
      <c r="F253" s="69">
        <v>0</v>
      </c>
      <c r="G253" s="69">
        <v>0</v>
      </c>
      <c r="H253" s="69">
        <v>0</v>
      </c>
      <c r="I253" s="69">
        <v>62244502742</v>
      </c>
      <c r="J253" s="69">
        <v>84595</v>
      </c>
      <c r="K253" s="90">
        <v>0</v>
      </c>
      <c r="L253" s="90">
        <v>0</v>
      </c>
      <c r="M253" s="69">
        <v>0</v>
      </c>
      <c r="N253" s="69">
        <v>0</v>
      </c>
      <c r="O253" s="69">
        <v>0</v>
      </c>
      <c r="P253" s="69">
        <v>0</v>
      </c>
      <c r="Q253" s="69">
        <v>0</v>
      </c>
      <c r="R253" s="69">
        <v>0</v>
      </c>
      <c r="S253" s="79">
        <f t="shared" si="20"/>
        <v>62244587337</v>
      </c>
      <c r="T253"/>
      <c r="U253" s="196" t="str">
        <f>VLOOKUP(D253,'N2 - DEPOSIT'!$G$4:$R$1783,12,0)</f>
        <v>Y</v>
      </c>
      <c r="V253" s="196" t="str">
        <f>VLOOKUP(D253,'N2 - DEPOSIT'!$G$4:$S$1783,13,0)</f>
        <v>Y</v>
      </c>
      <c r="W253" s="197">
        <f>VLOOKUP(D253,'N2 - DEPOSIT'!$G$4:$AE$1783,25,0)</f>
        <v>0</v>
      </c>
      <c r="X253" s="226">
        <f>VLOOKUP(D253,'N2 - DEPOSIT'!$G:$W,17,0)</f>
        <v>0</v>
      </c>
      <c r="Y253" s="190" t="str">
        <f>VLOOKUP(D253,'N2 - DEPOSIT'!$G$4:$AH$1783,27,0)</f>
        <v>Y</v>
      </c>
      <c r="Z253" s="190" t="str">
        <f>VLOOKUP(D253,'N2 - DEPOSIT'!$G$4:$AH$1783,28,0)</f>
        <v>0257045032570</v>
      </c>
      <c r="AA253" s="190" t="e">
        <f>VLOOKUP(D253,'EH - LOAN'!$H$2:$AE$1961,24,0)</f>
        <v>#N/A</v>
      </c>
      <c r="AB253" t="e">
        <v>#N/A</v>
      </c>
    </row>
    <row r="254" spans="1:28" s="232" customFormat="1">
      <c r="A254" s="232" t="s">
        <v>1551</v>
      </c>
      <c r="B254" s="231" t="s">
        <v>441</v>
      </c>
      <c r="D254" s="233" t="s">
        <v>1606</v>
      </c>
      <c r="E254" s="233" t="s">
        <v>1607</v>
      </c>
      <c r="F254" s="234">
        <v>0</v>
      </c>
      <c r="G254" s="234">
        <v>0</v>
      </c>
      <c r="H254" s="234">
        <v>0</v>
      </c>
      <c r="I254" s="234">
        <v>48664382438</v>
      </c>
      <c r="J254" s="234">
        <v>1693918</v>
      </c>
      <c r="K254" s="235">
        <v>0</v>
      </c>
      <c r="L254" s="235">
        <v>0</v>
      </c>
      <c r="M254" s="234">
        <v>0</v>
      </c>
      <c r="N254" s="234">
        <v>0</v>
      </c>
      <c r="O254" s="234">
        <v>0</v>
      </c>
      <c r="P254" s="234">
        <v>0</v>
      </c>
      <c r="Q254" s="234">
        <v>0</v>
      </c>
      <c r="R254" s="234">
        <v>0</v>
      </c>
      <c r="S254" s="234">
        <f t="shared" si="20"/>
        <v>48666076356</v>
      </c>
      <c r="U254" s="230">
        <f>VLOOKUP(D254,'N2 - DEPOSIT'!$G$4:$R$1783,12,0)</f>
        <v>0</v>
      </c>
      <c r="V254" s="230">
        <f>VLOOKUP(D254,'N2 - DEPOSIT'!$G$4:$S$1783,13,0)</f>
        <v>0</v>
      </c>
      <c r="W254" s="236">
        <f>VLOOKUP(D254,'N2 - DEPOSIT'!$G$4:$AE$1783,25,0)</f>
        <v>0</v>
      </c>
      <c r="X254" s="239">
        <f>VLOOKUP(D254,'N2 - DEPOSIT'!$G:$W,17,0)</f>
        <v>0</v>
      </c>
      <c r="Y254" s="237" t="str">
        <f>VLOOKUP(D254,'N2 - DEPOSIT'!$G$4:$AH$1783,27,0)</f>
        <v>Y</v>
      </c>
      <c r="Z254" s="237" t="str">
        <f>VLOOKUP(D254,'N2 - DEPOSIT'!$G$4:$AH$1783,28,0)</f>
        <v>N2.006</v>
      </c>
      <c r="AA254" s="190" t="e">
        <f>VLOOKUP(D254,'EH - LOAN'!$H$2:$AE$1961,24,0)</f>
        <v>#N/A</v>
      </c>
      <c r="AB254" t="e">
        <v>#N/A</v>
      </c>
    </row>
    <row r="255" spans="1:28">
      <c r="B255" s="64" t="s">
        <v>441</v>
      </c>
      <c r="C255" s="65"/>
      <c r="D255" s="66" t="s">
        <v>1608</v>
      </c>
      <c r="E255" s="66" t="s">
        <v>1609</v>
      </c>
      <c r="F255" s="69">
        <v>0</v>
      </c>
      <c r="G255" s="69">
        <v>0</v>
      </c>
      <c r="H255" s="69">
        <v>0</v>
      </c>
      <c r="I255" s="69">
        <v>52408378017</v>
      </c>
      <c r="J255" s="69">
        <v>107066</v>
      </c>
      <c r="K255" s="90">
        <v>0</v>
      </c>
      <c r="L255" s="90">
        <v>0</v>
      </c>
      <c r="M255" s="69">
        <v>0</v>
      </c>
      <c r="N255" s="69">
        <v>0</v>
      </c>
      <c r="O255" s="69">
        <v>0</v>
      </c>
      <c r="P255" s="69">
        <v>0</v>
      </c>
      <c r="Q255" s="69">
        <v>0</v>
      </c>
      <c r="R255" s="69">
        <v>0</v>
      </c>
      <c r="S255" s="79">
        <f t="shared" si="20"/>
        <v>52408485083</v>
      </c>
      <c r="T255"/>
      <c r="U255" s="196" t="str">
        <f>VLOOKUP(D255,'N2 - DEPOSIT'!$G$4:$R$1783,12,0)</f>
        <v>Y</v>
      </c>
      <c r="V255" s="196" t="str">
        <f>VLOOKUP(D255,'N2 - DEPOSIT'!$G$4:$S$1783,13,0)</f>
        <v>Y</v>
      </c>
      <c r="W255" s="197">
        <f>VLOOKUP(D255,'N2 - DEPOSIT'!$G$4:$AE$1783,25,0)</f>
        <v>0</v>
      </c>
      <c r="X255" s="226">
        <f>VLOOKUP(D255,'N2 - DEPOSIT'!$G:$W,17,0)</f>
        <v>0</v>
      </c>
      <c r="Y255" s="190" t="str">
        <f>VLOOKUP(D255,'N2 - DEPOSIT'!$G$4:$AH$1783,27,0)</f>
        <v>Y</v>
      </c>
      <c r="Z255" s="190" t="str">
        <f>VLOOKUP(D255,'N2 - DEPOSIT'!$G$4:$AH$1783,28,0)</f>
        <v>0687045162377</v>
      </c>
      <c r="AA255" s="190" t="e">
        <f>VLOOKUP(D255,'EH - LOAN'!$H$2:$AE$1961,24,0)</f>
        <v>#N/A</v>
      </c>
      <c r="AB255" t="e">
        <v>#N/A</v>
      </c>
    </row>
    <row r="256" spans="1:28">
      <c r="B256" s="64" t="s">
        <v>441</v>
      </c>
      <c r="C256" s="65"/>
      <c r="D256" s="66" t="s">
        <v>1610</v>
      </c>
      <c r="E256" s="66" t="s">
        <v>1611</v>
      </c>
      <c r="F256" s="69">
        <v>0</v>
      </c>
      <c r="G256" s="69">
        <v>0</v>
      </c>
      <c r="H256" s="69">
        <v>0</v>
      </c>
      <c r="I256" s="69">
        <v>51981902466</v>
      </c>
      <c r="J256" s="69">
        <v>238826080</v>
      </c>
      <c r="K256" s="90">
        <v>0</v>
      </c>
      <c r="L256" s="90">
        <v>0</v>
      </c>
      <c r="M256" s="69">
        <v>0</v>
      </c>
      <c r="N256" s="69">
        <v>0</v>
      </c>
      <c r="O256" s="69">
        <v>0</v>
      </c>
      <c r="P256" s="69">
        <v>0</v>
      </c>
      <c r="Q256" s="69">
        <v>0</v>
      </c>
      <c r="R256" s="69">
        <v>0</v>
      </c>
      <c r="S256" s="79">
        <f t="shared" si="20"/>
        <v>52220728546</v>
      </c>
      <c r="T256"/>
      <c r="U256" s="196" t="str">
        <f>VLOOKUP(D256,'N2 - DEPOSIT'!$G$4:$R$1783,12,0)</f>
        <v>Y</v>
      </c>
      <c r="V256" s="196" t="str">
        <f>VLOOKUP(D256,'N2 - DEPOSIT'!$G$4:$S$1783,13,0)</f>
        <v>Y</v>
      </c>
      <c r="W256" s="197" t="str">
        <f>VLOOKUP(D256,'N2 - DEPOSIT'!$G$4:$AE$1783,25,0)</f>
        <v>N2.33</v>
      </c>
      <c r="X256" s="226" t="str">
        <f>VLOOKUP(D256,'N2 - DEPOSIT'!$G:$W,17,0)</f>
        <v>Y</v>
      </c>
      <c r="Y256" s="190">
        <f>VLOOKUP(D256,'N2 - DEPOSIT'!$G$4:$AH$1783,27,0)</f>
        <v>0</v>
      </c>
      <c r="Z256" s="190">
        <f>VLOOKUP(D256,'N2 - DEPOSIT'!$G$4:$AH$1783,28,0)</f>
        <v>0</v>
      </c>
      <c r="AA256" s="190" t="e">
        <f>VLOOKUP(D256,'EH - LOAN'!$H$2:$AE$1961,24,0)</f>
        <v>#N/A</v>
      </c>
      <c r="AB256" t="e">
        <v>#N/A</v>
      </c>
    </row>
    <row r="257" spans="1:28">
      <c r="B257" s="64" t="s">
        <v>441</v>
      </c>
      <c r="C257" s="65"/>
      <c r="D257" s="66" t="s">
        <v>1612</v>
      </c>
      <c r="E257" s="66" t="s">
        <v>1613</v>
      </c>
      <c r="F257" s="69">
        <v>0</v>
      </c>
      <c r="G257" s="69">
        <v>0</v>
      </c>
      <c r="H257" s="69">
        <v>0</v>
      </c>
      <c r="I257" s="69">
        <v>47700000000</v>
      </c>
      <c r="J257" s="69">
        <v>672951</v>
      </c>
      <c r="K257" s="90">
        <v>0</v>
      </c>
      <c r="L257" s="90">
        <v>0</v>
      </c>
      <c r="M257" s="69">
        <v>0</v>
      </c>
      <c r="N257" s="69">
        <v>0</v>
      </c>
      <c r="O257" s="69">
        <v>0</v>
      </c>
      <c r="P257" s="69">
        <v>0</v>
      </c>
      <c r="Q257" s="69">
        <v>0</v>
      </c>
      <c r="R257" s="69">
        <v>0</v>
      </c>
      <c r="S257" s="79">
        <f t="shared" si="20"/>
        <v>47700672951</v>
      </c>
      <c r="T257"/>
      <c r="U257" s="196" t="str">
        <f>VLOOKUP(D257,'N2 - DEPOSIT'!$G$4:$R$1783,12,0)</f>
        <v>Y</v>
      </c>
      <c r="V257" s="196" t="str">
        <f>VLOOKUP(D257,'N2 - DEPOSIT'!$G$4:$S$1783,13,0)</f>
        <v>Y</v>
      </c>
      <c r="W257" s="197">
        <f>VLOOKUP(D257,'N2 - DEPOSIT'!$G$4:$AE$1783,25,0)</f>
        <v>0</v>
      </c>
      <c r="X257" s="226">
        <f>VLOOKUP(D257,'N2 - DEPOSIT'!$G:$W,17,0)</f>
        <v>0</v>
      </c>
      <c r="Y257" s="190" t="str">
        <f>VLOOKUP(D257,'N2 - DEPOSIT'!$G$4:$AH$1783,27,0)</f>
        <v>Y</v>
      </c>
      <c r="Z257" s="190">
        <f>VLOOKUP(D257,'N2 - DEPOSIT'!$G$4:$AH$1783,28,0)</f>
        <v>0</v>
      </c>
      <c r="AA257" s="190" t="e">
        <f>VLOOKUP(D257,'EH - LOAN'!$H$2:$AE$1961,24,0)</f>
        <v>#N/A</v>
      </c>
      <c r="AB257" t="e">
        <v>#N/A</v>
      </c>
    </row>
    <row r="258" spans="1:28">
      <c r="B258" s="64" t="s">
        <v>441</v>
      </c>
      <c r="C258" s="65"/>
      <c r="D258" s="66" t="s">
        <v>1614</v>
      </c>
      <c r="E258" s="66" t="s">
        <v>1615</v>
      </c>
      <c r="F258" s="69">
        <v>0</v>
      </c>
      <c r="G258" s="69">
        <v>0</v>
      </c>
      <c r="H258" s="69">
        <v>0</v>
      </c>
      <c r="I258" s="69">
        <v>77000000000</v>
      </c>
      <c r="J258" s="69">
        <v>714221</v>
      </c>
      <c r="K258" s="90">
        <v>0</v>
      </c>
      <c r="L258" s="90">
        <v>0</v>
      </c>
      <c r="M258" s="69">
        <v>0</v>
      </c>
      <c r="N258" s="69">
        <v>0</v>
      </c>
      <c r="O258" s="69">
        <v>0</v>
      </c>
      <c r="P258" s="69">
        <v>0</v>
      </c>
      <c r="Q258" s="69">
        <v>0</v>
      </c>
      <c r="R258" s="69">
        <v>0</v>
      </c>
      <c r="S258" s="79">
        <f t="shared" si="20"/>
        <v>77000714221</v>
      </c>
      <c r="T258"/>
      <c r="U258" s="196" t="str">
        <f>VLOOKUP(D258,'N2 - DEPOSIT'!$G$4:$R$1783,12,0)</f>
        <v>Y</v>
      </c>
      <c r="V258" s="196" t="str">
        <f>VLOOKUP(D258,'N2 - DEPOSIT'!$G$4:$S$1783,13,0)</f>
        <v>Y</v>
      </c>
      <c r="W258" s="197">
        <f>VLOOKUP(D258,'N2 - DEPOSIT'!$G$4:$AE$1783,25,0)</f>
        <v>0</v>
      </c>
      <c r="X258" s="226">
        <f>VLOOKUP(D258,'N2 - DEPOSIT'!$G:$W,17,0)</f>
        <v>0</v>
      </c>
      <c r="Y258" s="190" t="str">
        <f>VLOOKUP(D258,'N2 - DEPOSIT'!$G$4:$AH$1783,27,0)</f>
        <v>Y</v>
      </c>
      <c r="Z258" s="190" t="str">
        <f>VLOOKUP(D258,'N2 - DEPOSIT'!$G$4:$AH$1783,28,0)</f>
        <v>0217045032895</v>
      </c>
      <c r="AA258" s="190" t="e">
        <f>VLOOKUP(D258,'EH - LOAN'!$H$2:$AE$1961,24,0)</f>
        <v>#N/A</v>
      </c>
      <c r="AB258" t="e">
        <v>#N/A</v>
      </c>
    </row>
    <row r="259" spans="1:28">
      <c r="B259" s="64" t="s">
        <v>441</v>
      </c>
      <c r="C259" s="65"/>
      <c r="D259" s="66" t="s">
        <v>1616</v>
      </c>
      <c r="E259" s="66" t="s">
        <v>1617</v>
      </c>
      <c r="F259" s="69">
        <v>0</v>
      </c>
      <c r="G259" s="69">
        <v>0</v>
      </c>
      <c r="H259" s="69">
        <v>0</v>
      </c>
      <c r="I259" s="69">
        <v>77416389039</v>
      </c>
      <c r="J259" s="69">
        <v>6079060</v>
      </c>
      <c r="K259" s="90">
        <v>0</v>
      </c>
      <c r="L259" s="90">
        <v>0</v>
      </c>
      <c r="M259" s="69">
        <v>0</v>
      </c>
      <c r="N259" s="69">
        <v>0</v>
      </c>
      <c r="O259" s="69">
        <v>0</v>
      </c>
      <c r="P259" s="69">
        <v>0</v>
      </c>
      <c r="Q259" s="69">
        <v>0</v>
      </c>
      <c r="R259" s="69">
        <v>0</v>
      </c>
      <c r="S259" s="79">
        <f t="shared" si="20"/>
        <v>77422468099</v>
      </c>
      <c r="T259"/>
      <c r="U259" s="196" t="str">
        <f>VLOOKUP(D259,'N2 - DEPOSIT'!$G$4:$R$1783,12,0)</f>
        <v>Y</v>
      </c>
      <c r="V259" s="196" t="str">
        <f>VLOOKUP(D259,'N2 - DEPOSIT'!$G$4:$S$1783,13,0)</f>
        <v>Y</v>
      </c>
      <c r="W259" s="197">
        <f>VLOOKUP(D259,'N2 - DEPOSIT'!$G$4:$AE$1783,25,0)</f>
        <v>0</v>
      </c>
      <c r="X259" s="226">
        <f>VLOOKUP(D259,'N2 - DEPOSIT'!$G:$W,17,0)</f>
        <v>0</v>
      </c>
      <c r="Y259" s="190" t="str">
        <f>VLOOKUP(D259,'N2 - DEPOSIT'!$G$4:$AH$1783,27,0)</f>
        <v>Y</v>
      </c>
      <c r="Z259" s="190" t="str">
        <f>VLOOKUP(D259,'N2 - DEPOSIT'!$G$4:$AH$1783,28,0)</f>
        <v>0687045160740</v>
      </c>
      <c r="AA259" s="190" t="e">
        <f>VLOOKUP(D259,'EH - LOAN'!$H$2:$AE$1961,24,0)</f>
        <v>#N/A</v>
      </c>
      <c r="AB259" t="e">
        <v>#N/A</v>
      </c>
    </row>
    <row r="260" spans="1:28" s="232" customFormat="1">
      <c r="A260" s="232" t="s">
        <v>1551</v>
      </c>
      <c r="B260" s="231" t="s">
        <v>441</v>
      </c>
      <c r="D260" s="233" t="s">
        <v>1618</v>
      </c>
      <c r="E260" s="233" t="s">
        <v>1619</v>
      </c>
      <c r="F260" s="234">
        <v>0</v>
      </c>
      <c r="G260" s="234">
        <v>0</v>
      </c>
      <c r="H260" s="234">
        <v>0</v>
      </c>
      <c r="I260" s="234">
        <v>270971139152</v>
      </c>
      <c r="J260" s="234">
        <v>1757481972</v>
      </c>
      <c r="K260" s="235">
        <v>0</v>
      </c>
      <c r="L260" s="235">
        <v>0</v>
      </c>
      <c r="M260" s="234">
        <v>0</v>
      </c>
      <c r="N260" s="234">
        <v>0</v>
      </c>
      <c r="O260" s="234">
        <v>0</v>
      </c>
      <c r="P260" s="234">
        <v>0</v>
      </c>
      <c r="Q260" s="234">
        <v>0</v>
      </c>
      <c r="R260" s="234">
        <v>0</v>
      </c>
      <c r="S260" s="234">
        <f t="shared" si="20"/>
        <v>272728621124</v>
      </c>
      <c r="U260" s="230">
        <f>VLOOKUP(D260,'N2 - DEPOSIT'!$G$4:$R$1783,12,0)</f>
        <v>0</v>
      </c>
      <c r="V260" s="230" t="str">
        <f>VLOOKUP(D260,'N2 - DEPOSIT'!$G$4:$S$1783,13,0)</f>
        <v>Y</v>
      </c>
      <c r="W260" s="236" t="str">
        <f>VLOOKUP(D260,'N2 - DEPOSIT'!$G$4:$AE$1783,25,0)</f>
        <v>N2.38</v>
      </c>
      <c r="X260" s="239" t="str">
        <f>VLOOKUP(D260,'N2 - DEPOSIT'!$G:$W,17,0)</f>
        <v>Y</v>
      </c>
      <c r="Y260" s="237">
        <f>VLOOKUP(D260,'N2 - DEPOSIT'!$G$4:$AH$1783,27,0)</f>
        <v>0</v>
      </c>
      <c r="Z260" s="237">
        <f>VLOOKUP(D260,'N2 - DEPOSIT'!$G$4:$AH$1783,28,0)</f>
        <v>0</v>
      </c>
      <c r="AA260" s="190" t="e">
        <f>VLOOKUP(D260,'EH - LOAN'!$H$2:$AE$1961,24,0)</f>
        <v>#N/A</v>
      </c>
      <c r="AB260" t="s">
        <v>1304</v>
      </c>
    </row>
    <row r="261" spans="1:28">
      <c r="B261" s="64" t="s">
        <v>441</v>
      </c>
      <c r="C261" s="65"/>
      <c r="D261" s="66" t="s">
        <v>1620</v>
      </c>
      <c r="E261" s="66" t="s">
        <v>1621</v>
      </c>
      <c r="F261" s="69">
        <v>0</v>
      </c>
      <c r="G261" s="69">
        <v>0</v>
      </c>
      <c r="H261" s="69">
        <v>0</v>
      </c>
      <c r="I261" s="69">
        <v>52494050000</v>
      </c>
      <c r="J261" s="69">
        <v>600920061</v>
      </c>
      <c r="K261" s="90">
        <v>0</v>
      </c>
      <c r="L261" s="90">
        <v>0</v>
      </c>
      <c r="M261" s="69">
        <v>0</v>
      </c>
      <c r="N261" s="69">
        <v>0</v>
      </c>
      <c r="O261" s="69">
        <v>0</v>
      </c>
      <c r="P261" s="69">
        <v>0</v>
      </c>
      <c r="Q261" s="69">
        <v>0</v>
      </c>
      <c r="R261" s="69">
        <v>0</v>
      </c>
      <c r="S261" s="79">
        <f t="shared" si="20"/>
        <v>53094970061</v>
      </c>
      <c r="T261"/>
      <c r="U261" s="196" t="str">
        <f>VLOOKUP(D261,'N2 - DEPOSIT'!$G$4:$R$1783,12,0)</f>
        <v>Y</v>
      </c>
      <c r="V261" s="196" t="str">
        <f>VLOOKUP(D261,'N2 - DEPOSIT'!$G$4:$S$1783,13,0)</f>
        <v>Y</v>
      </c>
      <c r="W261" s="197">
        <f>VLOOKUP(D261,'N2 - DEPOSIT'!$G$4:$AE$1783,25,0)</f>
        <v>0</v>
      </c>
      <c r="X261" s="226">
        <f>VLOOKUP(D261,'N2 - DEPOSIT'!$G:$W,17,0)</f>
        <v>0</v>
      </c>
      <c r="Y261" s="190" t="str">
        <f>VLOOKUP(D261,'N2 - DEPOSIT'!$G$4:$AH$1783,27,0)</f>
        <v>Y</v>
      </c>
      <c r="Z261" s="190" t="str">
        <f>VLOOKUP(D261,'N2 - DEPOSIT'!$G$4:$AH$1783,28,0)</f>
        <v>0287045024526</v>
      </c>
      <c r="AA261" s="190" t="e">
        <f>VLOOKUP(D261,'EH - LOAN'!$H$2:$AE$1961,24,0)</f>
        <v>#N/A</v>
      </c>
      <c r="AB261" t="s">
        <v>1304</v>
      </c>
    </row>
    <row r="262" spans="1:28" s="232" customFormat="1">
      <c r="A262" s="232" t="s">
        <v>1551</v>
      </c>
      <c r="B262" s="231" t="s">
        <v>441</v>
      </c>
      <c r="D262" s="233" t="s">
        <v>1622</v>
      </c>
      <c r="E262" s="233" t="s">
        <v>1623</v>
      </c>
      <c r="F262" s="234">
        <v>0</v>
      </c>
      <c r="G262" s="234">
        <v>0</v>
      </c>
      <c r="H262" s="234">
        <v>0</v>
      </c>
      <c r="I262" s="234">
        <v>44482532085</v>
      </c>
      <c r="J262" s="234">
        <v>1279484</v>
      </c>
      <c r="K262" s="235">
        <v>0</v>
      </c>
      <c r="L262" s="235">
        <v>0</v>
      </c>
      <c r="M262" s="234">
        <v>0</v>
      </c>
      <c r="N262" s="234">
        <v>0</v>
      </c>
      <c r="O262" s="234">
        <v>0</v>
      </c>
      <c r="P262" s="234">
        <v>0</v>
      </c>
      <c r="Q262" s="234">
        <v>0</v>
      </c>
      <c r="R262" s="234">
        <v>0</v>
      </c>
      <c r="S262" s="234">
        <f t="shared" si="20"/>
        <v>44483811569</v>
      </c>
      <c r="U262" s="230" t="str">
        <f>VLOOKUP(D262,'N2 - DEPOSIT'!$G$4:$R$1783,12,0)</f>
        <v>Y</v>
      </c>
      <c r="V262" s="230" t="str">
        <f>VLOOKUP(D262,'N2 - DEPOSIT'!$G$4:$S$1783,13,0)</f>
        <v>không gửi thư</v>
      </c>
      <c r="W262" s="236">
        <f>VLOOKUP(D262,'N2 - DEPOSIT'!$G$4:$AE$1783,25,0)</f>
        <v>0</v>
      </c>
      <c r="X262" s="239">
        <f>VLOOKUP(D262,'N2 - DEPOSIT'!$G:$W,17,0)</f>
        <v>0</v>
      </c>
      <c r="Y262" s="237" t="str">
        <f>VLOOKUP(D262,'N2 - DEPOSIT'!$G$4:$AH$1783,27,0)</f>
        <v>Y</v>
      </c>
      <c r="Z262" s="237" t="str">
        <f>VLOOKUP(D262,'N2 - DEPOSIT'!$G$4:$AH$1783,28,0)</f>
        <v>0687045165720</v>
      </c>
      <c r="AA262" s="190" t="e">
        <f>VLOOKUP(D262,'EH - LOAN'!$H$2:$AE$1961,24,0)</f>
        <v>#N/A</v>
      </c>
      <c r="AB262" t="e">
        <v>#N/A</v>
      </c>
    </row>
    <row r="263" spans="1:28" s="232" customFormat="1">
      <c r="A263" s="232" t="s">
        <v>1551</v>
      </c>
      <c r="B263" s="231" t="s">
        <v>441</v>
      </c>
      <c r="D263" s="233" t="s">
        <v>1624</v>
      </c>
      <c r="E263" s="233" t="s">
        <v>1625</v>
      </c>
      <c r="F263" s="234">
        <v>0</v>
      </c>
      <c r="G263" s="234">
        <v>0</v>
      </c>
      <c r="H263" s="234">
        <v>0</v>
      </c>
      <c r="I263" s="234">
        <v>56058452000</v>
      </c>
      <c r="J263" s="234">
        <v>902005</v>
      </c>
      <c r="K263" s="235">
        <v>0</v>
      </c>
      <c r="L263" s="235">
        <v>0</v>
      </c>
      <c r="M263" s="234">
        <v>0</v>
      </c>
      <c r="N263" s="234">
        <v>0</v>
      </c>
      <c r="O263" s="234">
        <v>0</v>
      </c>
      <c r="P263" s="234">
        <v>0</v>
      </c>
      <c r="Q263" s="234">
        <v>0</v>
      </c>
      <c r="R263" s="234">
        <v>0</v>
      </c>
      <c r="S263" s="234">
        <f t="shared" si="20"/>
        <v>56059354005</v>
      </c>
      <c r="U263" s="230">
        <f>VLOOKUP(D263,'N2 - DEPOSIT'!$G$4:$R$1783,12,0)</f>
        <v>0</v>
      </c>
      <c r="V263" s="230">
        <f>VLOOKUP(D263,'N2 - DEPOSIT'!$G$4:$S$1783,13,0)</f>
        <v>0</v>
      </c>
      <c r="W263" s="236">
        <f>VLOOKUP(D263,'N2 - DEPOSIT'!$G$4:$AE$1783,25,0)</f>
        <v>0</v>
      </c>
      <c r="X263" s="239">
        <f>VLOOKUP(D263,'N2 - DEPOSIT'!$G:$W,17,0)</f>
        <v>0</v>
      </c>
      <c r="Y263" s="237" t="str">
        <f>VLOOKUP(D263,'N2 - DEPOSIT'!$G$4:$AH$1783,27,0)</f>
        <v>Y</v>
      </c>
      <c r="Z263" s="237" t="str">
        <f>VLOOKUP(D263,'N2 - DEPOSIT'!$G$4:$AH$1783,28,0)</f>
        <v>N2.009</v>
      </c>
      <c r="AA263" s="190" t="e">
        <f>VLOOKUP(D263,'EH - LOAN'!$H$2:$AE$1961,24,0)</f>
        <v>#N/A</v>
      </c>
      <c r="AB263" t="e">
        <v>#N/A</v>
      </c>
    </row>
    <row r="264" spans="1:28">
      <c r="B264" s="64" t="s">
        <v>441</v>
      </c>
      <c r="C264" s="65"/>
      <c r="D264" s="66" t="s">
        <v>1626</v>
      </c>
      <c r="E264" s="66" t="s">
        <v>1627</v>
      </c>
      <c r="F264" s="69">
        <v>0</v>
      </c>
      <c r="G264" s="69">
        <v>0</v>
      </c>
      <c r="H264" s="69">
        <v>0</v>
      </c>
      <c r="I264" s="69">
        <v>80855789407</v>
      </c>
      <c r="J264" s="69">
        <v>71578208</v>
      </c>
      <c r="K264" s="90">
        <v>0</v>
      </c>
      <c r="L264" s="90">
        <v>0</v>
      </c>
      <c r="M264" s="69">
        <v>0</v>
      </c>
      <c r="N264" s="69">
        <v>0</v>
      </c>
      <c r="O264" s="69">
        <v>0</v>
      </c>
      <c r="P264" s="69">
        <v>0</v>
      </c>
      <c r="Q264" s="69">
        <v>0</v>
      </c>
      <c r="R264" s="69">
        <v>0</v>
      </c>
      <c r="S264" s="79">
        <f t="shared" si="20"/>
        <v>80927367615</v>
      </c>
      <c r="T264"/>
      <c r="U264" s="196" t="str">
        <f>VLOOKUP(D264,'N2 - DEPOSIT'!$G$4:$R$1783,12,0)</f>
        <v>Y</v>
      </c>
      <c r="V264" s="196" t="str">
        <f>VLOOKUP(D264,'N2 - DEPOSIT'!$G$4:$S$1783,13,0)</f>
        <v>Y</v>
      </c>
      <c r="W264" s="197">
        <f>VLOOKUP(D264,'N2 - DEPOSIT'!$G$4:$AE$1783,25,0)</f>
        <v>0</v>
      </c>
      <c r="X264" s="226">
        <f>VLOOKUP(D264,'N2 - DEPOSIT'!$G:$W,17,0)</f>
        <v>0</v>
      </c>
      <c r="Y264" s="190" t="str">
        <f>VLOOKUP(D264,'N2 - DEPOSIT'!$G$4:$AH$1783,27,0)</f>
        <v>Y</v>
      </c>
      <c r="Z264" s="190" t="str">
        <f>VLOOKUP(D264,'N2 - DEPOSIT'!$G$4:$AH$1783,28,0)</f>
        <v>0687045112964</v>
      </c>
      <c r="AA264" s="190" t="e">
        <f>VLOOKUP(D264,'EH - LOAN'!$H$2:$AE$1961,24,0)</f>
        <v>#N/A</v>
      </c>
      <c r="AB264" t="e">
        <v>#N/A</v>
      </c>
    </row>
    <row r="265" spans="1:28">
      <c r="B265" s="64" t="s">
        <v>441</v>
      </c>
      <c r="C265" s="65"/>
      <c r="D265" s="66" t="s">
        <v>1628</v>
      </c>
      <c r="E265" s="66" t="s">
        <v>1629</v>
      </c>
      <c r="F265" s="69">
        <v>0</v>
      </c>
      <c r="G265" s="69">
        <v>0</v>
      </c>
      <c r="H265" s="69">
        <v>0</v>
      </c>
      <c r="I265" s="69">
        <v>60300000000</v>
      </c>
      <c r="J265" s="69">
        <v>15200692155</v>
      </c>
      <c r="K265" s="90">
        <v>0</v>
      </c>
      <c r="L265" s="90">
        <v>0</v>
      </c>
      <c r="M265" s="69">
        <v>0</v>
      </c>
      <c r="N265" s="69">
        <v>0</v>
      </c>
      <c r="O265" s="69">
        <v>0</v>
      </c>
      <c r="P265" s="69">
        <v>0</v>
      </c>
      <c r="Q265" s="69">
        <v>0</v>
      </c>
      <c r="R265" s="69">
        <v>0</v>
      </c>
      <c r="S265" s="79">
        <f t="shared" si="20"/>
        <v>75500692155</v>
      </c>
      <c r="T265"/>
      <c r="U265" s="196" t="str">
        <f>VLOOKUP(D265,'N2 - DEPOSIT'!$G$4:$R$1783,12,0)</f>
        <v>Y</v>
      </c>
      <c r="V265" s="196" t="str">
        <f>VLOOKUP(D265,'N2 - DEPOSIT'!$G$4:$S$1783,13,0)</f>
        <v>Y</v>
      </c>
      <c r="W265" s="197">
        <f>VLOOKUP(D265,'N2 - DEPOSIT'!$G$4:$AE$1783,25,0)</f>
        <v>0</v>
      </c>
      <c r="X265" s="226">
        <f>VLOOKUP(D265,'N2 - DEPOSIT'!$G:$W,17,0)</f>
        <v>0</v>
      </c>
      <c r="Y265" s="190" t="str">
        <f>VLOOKUP(D265,'N2 - DEPOSIT'!$G$4:$AH$1783,27,0)</f>
        <v>Y</v>
      </c>
      <c r="Z265" s="190" t="str">
        <f>VLOOKUP(D265,'N2 - DEPOSIT'!$G$4:$AH$1783,28,0)</f>
        <v>0047045053356</v>
      </c>
      <c r="AA265" s="190" t="e">
        <f>VLOOKUP(D265,'EH - LOAN'!$H$2:$AE$1961,24,0)</f>
        <v>#N/A</v>
      </c>
      <c r="AB265" t="s">
        <v>1304</v>
      </c>
    </row>
    <row r="266" spans="1:28">
      <c r="B266" s="64" t="s">
        <v>441</v>
      </c>
      <c r="C266" s="65"/>
      <c r="D266" s="66" t="s">
        <v>1630</v>
      </c>
      <c r="E266" s="66" t="s">
        <v>1631</v>
      </c>
      <c r="F266" s="69">
        <v>0</v>
      </c>
      <c r="G266" s="69">
        <v>0</v>
      </c>
      <c r="H266" s="69">
        <v>0</v>
      </c>
      <c r="I266" s="69">
        <v>252000000000</v>
      </c>
      <c r="J266" s="69">
        <v>3498799205</v>
      </c>
      <c r="K266" s="90">
        <v>0</v>
      </c>
      <c r="L266" s="90">
        <v>0</v>
      </c>
      <c r="M266" s="69">
        <v>0</v>
      </c>
      <c r="N266" s="69">
        <v>0</v>
      </c>
      <c r="O266" s="69">
        <v>0</v>
      </c>
      <c r="P266" s="69">
        <v>0</v>
      </c>
      <c r="Q266" s="69">
        <v>0</v>
      </c>
      <c r="R266" s="69">
        <v>0</v>
      </c>
      <c r="S266" s="79">
        <f t="shared" si="20"/>
        <v>255498799205</v>
      </c>
      <c r="T266"/>
      <c r="U266" s="196" t="str">
        <f>VLOOKUP(D266,'N2 - DEPOSIT'!$G$4:$R$1783,12,0)</f>
        <v>Y</v>
      </c>
      <c r="V266" s="196" t="str">
        <f>VLOOKUP(D266,'N2 - DEPOSIT'!$G$4:$S$1783,13,0)</f>
        <v>Y</v>
      </c>
      <c r="W266" s="197" t="str">
        <f>VLOOKUP(D266,'N2 - DEPOSIT'!$G$4:$AE$1783,25,0)</f>
        <v>N2.33</v>
      </c>
      <c r="X266" s="226" t="str">
        <f>VLOOKUP(D266,'N2 - DEPOSIT'!$G:$W,17,0)</f>
        <v>Y</v>
      </c>
      <c r="Y266" s="190">
        <f>VLOOKUP(D266,'N2 - DEPOSIT'!$G$4:$AH$1783,27,0)</f>
        <v>0</v>
      </c>
      <c r="Z266" s="190">
        <f>VLOOKUP(D266,'N2 - DEPOSIT'!$G$4:$AH$1783,28,0)</f>
        <v>0</v>
      </c>
      <c r="AA266" s="190" t="e">
        <f>VLOOKUP(D266,'EH - LOAN'!$H$2:$AE$1961,24,0)</f>
        <v>#N/A</v>
      </c>
      <c r="AB266" t="e">
        <v>#N/A</v>
      </c>
    </row>
    <row r="267" spans="1:28">
      <c r="B267" s="64" t="s">
        <v>441</v>
      </c>
      <c r="C267" s="65"/>
      <c r="D267" s="66" t="s">
        <v>1632</v>
      </c>
      <c r="E267" s="66" t="s">
        <v>1633</v>
      </c>
      <c r="F267" s="69">
        <v>0</v>
      </c>
      <c r="G267" s="69">
        <v>0</v>
      </c>
      <c r="H267" s="69">
        <v>0</v>
      </c>
      <c r="I267" s="69">
        <v>228100000000</v>
      </c>
      <c r="J267" s="69">
        <v>0</v>
      </c>
      <c r="K267" s="90">
        <v>0</v>
      </c>
      <c r="L267" s="90">
        <v>0</v>
      </c>
      <c r="M267" s="69">
        <v>0</v>
      </c>
      <c r="N267" s="69">
        <v>0</v>
      </c>
      <c r="O267" s="69">
        <v>0</v>
      </c>
      <c r="P267" s="69">
        <v>0</v>
      </c>
      <c r="Q267" s="69">
        <v>0</v>
      </c>
      <c r="R267" s="69">
        <v>0</v>
      </c>
      <c r="S267" s="79">
        <f t="shared" si="20"/>
        <v>228100000000</v>
      </c>
      <c r="T267"/>
      <c r="U267" s="196" t="str">
        <f>VLOOKUP(D267,'N2 - DEPOSIT'!$G$4:$R$1783,12,0)</f>
        <v>Y</v>
      </c>
      <c r="V267" s="196" t="str">
        <f>VLOOKUP(D267,'N2 - DEPOSIT'!$G$4:$S$1783,13,0)</f>
        <v>Y</v>
      </c>
      <c r="W267" s="197">
        <f>VLOOKUP(D267,'N2 - DEPOSIT'!$G$4:$AE$1783,25,0)</f>
        <v>0</v>
      </c>
      <c r="X267" s="226">
        <f>VLOOKUP(D267,'N2 - DEPOSIT'!$G:$W,17,0)</f>
        <v>0</v>
      </c>
      <c r="Y267" s="190" t="str">
        <f>VLOOKUP(D267,'N2 - DEPOSIT'!$G$4:$AH$1783,27,0)</f>
        <v>Y</v>
      </c>
      <c r="Z267" s="190" t="str">
        <f>VLOOKUP(D267,'N2 - DEPOSIT'!$G$4:$AH$1783,28,0)</f>
        <v>0697045105829</v>
      </c>
      <c r="AA267" s="190" t="e">
        <f>VLOOKUP(D267,'EH - LOAN'!$H$2:$AE$1961,24,0)</f>
        <v>#N/A</v>
      </c>
      <c r="AB267" t="e">
        <v>#N/A</v>
      </c>
    </row>
    <row r="268" spans="1:28">
      <c r="B268" s="64" t="s">
        <v>441</v>
      </c>
      <c r="C268" s="65"/>
      <c r="D268" s="66" t="s">
        <v>1634</v>
      </c>
      <c r="E268" s="66" t="s">
        <v>1635</v>
      </c>
      <c r="F268" s="69">
        <v>0</v>
      </c>
      <c r="G268" s="69">
        <v>0</v>
      </c>
      <c r="H268" s="69">
        <v>0</v>
      </c>
      <c r="I268" s="69">
        <v>40000000000</v>
      </c>
      <c r="J268" s="69">
        <v>2233835156</v>
      </c>
      <c r="K268" s="90">
        <v>0</v>
      </c>
      <c r="L268" s="90">
        <v>0</v>
      </c>
      <c r="M268" s="69">
        <v>0</v>
      </c>
      <c r="N268" s="69">
        <v>0</v>
      </c>
      <c r="O268" s="69">
        <v>0</v>
      </c>
      <c r="P268" s="69">
        <v>0</v>
      </c>
      <c r="Q268" s="69">
        <v>0</v>
      </c>
      <c r="R268" s="69">
        <v>0</v>
      </c>
      <c r="S268" s="79">
        <f t="shared" si="20"/>
        <v>42233835156</v>
      </c>
      <c r="T268"/>
      <c r="U268" s="196" t="str">
        <f>VLOOKUP(D268,'N2 - DEPOSIT'!$G$4:$R$1783,12,0)</f>
        <v>Y</v>
      </c>
      <c r="V268" s="196" t="str">
        <f>VLOOKUP(D268,'N2 - DEPOSIT'!$G$4:$S$1783,13,0)</f>
        <v>Y</v>
      </c>
      <c r="W268" s="197" t="str">
        <f>VLOOKUP(D268,'N2 - DEPOSIT'!$G$4:$AE$1783,25,0)</f>
        <v>N2.16</v>
      </c>
      <c r="X268" s="226" t="str">
        <f>VLOOKUP(D268,'N2 - DEPOSIT'!$G:$W,17,0)</f>
        <v>Y</v>
      </c>
      <c r="Y268" s="190">
        <f>VLOOKUP(D268,'N2 - DEPOSIT'!$G$4:$AH$1783,27,0)</f>
        <v>0</v>
      </c>
      <c r="Z268" s="190">
        <f>VLOOKUP(D268,'N2 - DEPOSIT'!$G$4:$AH$1783,28,0)</f>
        <v>0</v>
      </c>
      <c r="AA268" s="190" t="e">
        <f>VLOOKUP(D268,'EH - LOAN'!$H$2:$AE$1961,24,0)</f>
        <v>#N/A</v>
      </c>
      <c r="AB268" t="e">
        <v>#N/A</v>
      </c>
    </row>
    <row r="269" spans="1:28">
      <c r="B269" s="64" t="s">
        <v>441</v>
      </c>
      <c r="C269" s="65"/>
      <c r="D269" s="66" t="s">
        <v>1636</v>
      </c>
      <c r="E269" s="66" t="s">
        <v>1637</v>
      </c>
      <c r="F269" s="69">
        <v>0</v>
      </c>
      <c r="G269" s="69">
        <v>0</v>
      </c>
      <c r="H269" s="69">
        <v>0</v>
      </c>
      <c r="I269" s="69">
        <v>76396246575</v>
      </c>
      <c r="J269" s="69">
        <v>64643320</v>
      </c>
      <c r="K269" s="90">
        <v>0</v>
      </c>
      <c r="L269" s="90">
        <v>0</v>
      </c>
      <c r="M269" s="69">
        <v>0</v>
      </c>
      <c r="N269" s="69">
        <v>0</v>
      </c>
      <c r="O269" s="69">
        <v>0</v>
      </c>
      <c r="P269" s="69">
        <v>0</v>
      </c>
      <c r="Q269" s="69">
        <v>0</v>
      </c>
      <c r="R269" s="69">
        <v>0</v>
      </c>
      <c r="S269" s="79">
        <f t="shared" si="20"/>
        <v>76460889895</v>
      </c>
      <c r="T269"/>
      <c r="U269" s="196" t="str">
        <f>VLOOKUP(D269,'N2 - DEPOSIT'!$G$4:$R$1783,12,0)</f>
        <v>Y</v>
      </c>
      <c r="V269" s="196" t="str">
        <f>VLOOKUP(D269,'N2 - DEPOSIT'!$G$4:$S$1783,13,0)</f>
        <v>Y</v>
      </c>
      <c r="W269" s="197" t="str">
        <f>VLOOKUP(D269,'N2 - DEPOSIT'!$G$4:$AE$1783,25,0)</f>
        <v>N2.22</v>
      </c>
      <c r="X269" s="226" t="str">
        <f>VLOOKUP(D269,'N2 - DEPOSIT'!$G:$W,17,0)</f>
        <v>Y</v>
      </c>
      <c r="Y269" s="190">
        <f>VLOOKUP(D269,'N2 - DEPOSIT'!$G$4:$AH$1783,27,0)</f>
        <v>0</v>
      </c>
      <c r="Z269" s="190">
        <f>VLOOKUP(D269,'N2 - DEPOSIT'!$G$4:$AH$1783,28,0)</f>
        <v>0</v>
      </c>
      <c r="AA269" s="190" t="e">
        <f>VLOOKUP(D269,'EH - LOAN'!$H$2:$AE$1961,24,0)</f>
        <v>#N/A</v>
      </c>
      <c r="AB269" t="e">
        <v>#N/A</v>
      </c>
    </row>
    <row r="270" spans="1:28">
      <c r="B270" s="64" t="s">
        <v>441</v>
      </c>
      <c r="C270" s="65"/>
      <c r="D270" s="66" t="s">
        <v>1638</v>
      </c>
      <c r="E270" s="66" t="s">
        <v>1639</v>
      </c>
      <c r="F270" s="69">
        <v>0</v>
      </c>
      <c r="G270" s="69">
        <v>0</v>
      </c>
      <c r="H270" s="69">
        <v>0</v>
      </c>
      <c r="I270" s="69">
        <v>43800000000</v>
      </c>
      <c r="J270" s="69">
        <v>26991060</v>
      </c>
      <c r="K270" s="90">
        <v>0</v>
      </c>
      <c r="L270" s="90">
        <v>0</v>
      </c>
      <c r="M270" s="69">
        <v>0</v>
      </c>
      <c r="N270" s="69">
        <v>0</v>
      </c>
      <c r="O270" s="69">
        <v>0</v>
      </c>
      <c r="P270" s="69">
        <v>0</v>
      </c>
      <c r="Q270" s="69">
        <v>0</v>
      </c>
      <c r="R270" s="69">
        <v>0</v>
      </c>
      <c r="S270" s="79">
        <f t="shared" si="20"/>
        <v>43826991060</v>
      </c>
      <c r="T270"/>
      <c r="U270" s="196" t="str">
        <f>VLOOKUP(D270,'N2 - DEPOSIT'!$G$4:$R$1783,12,0)</f>
        <v>Y</v>
      </c>
      <c r="V270" s="196" t="str">
        <f>VLOOKUP(D270,'N2 - DEPOSIT'!$G$4:$S$1783,13,0)</f>
        <v>Y</v>
      </c>
      <c r="W270" s="197">
        <f>VLOOKUP(D270,'N2 - DEPOSIT'!$G$4:$AE$1783,25,0)</f>
        <v>0</v>
      </c>
      <c r="X270" s="226">
        <f>VLOOKUP(D270,'N2 - DEPOSIT'!$G:$W,17,0)</f>
        <v>0</v>
      </c>
      <c r="Y270" s="190" t="str">
        <f>VLOOKUP(D270,'N2 - DEPOSIT'!$G$4:$AH$1783,27,0)</f>
        <v>Y</v>
      </c>
      <c r="Z270" s="190" t="str">
        <f>VLOOKUP(D270,'N2 - DEPOSIT'!$G$4:$AH$1783,28,0)</f>
        <v>0017045050657</v>
      </c>
      <c r="AA270" s="190" t="e">
        <f>VLOOKUP(D270,'EH - LOAN'!$H$2:$AE$1961,24,0)</f>
        <v>#N/A</v>
      </c>
      <c r="AB270" t="e">
        <v>#N/A</v>
      </c>
    </row>
    <row r="271" spans="1:28">
      <c r="B271" s="64" t="s">
        <v>441</v>
      </c>
      <c r="C271" s="65"/>
      <c r="D271" s="66" t="s">
        <v>1640</v>
      </c>
      <c r="E271" s="66" t="s">
        <v>1641</v>
      </c>
      <c r="F271" s="69">
        <v>0</v>
      </c>
      <c r="G271" s="69">
        <v>0</v>
      </c>
      <c r="H271" s="69">
        <v>0</v>
      </c>
      <c r="I271" s="69">
        <v>563169397261</v>
      </c>
      <c r="J271" s="69">
        <v>66688801845</v>
      </c>
      <c r="K271" s="90">
        <v>0</v>
      </c>
      <c r="L271" s="90">
        <v>0</v>
      </c>
      <c r="M271" s="69">
        <v>0</v>
      </c>
      <c r="N271" s="69">
        <v>0</v>
      </c>
      <c r="O271" s="69">
        <v>0</v>
      </c>
      <c r="P271" s="69">
        <v>0</v>
      </c>
      <c r="Q271" s="69">
        <v>0</v>
      </c>
      <c r="R271" s="69">
        <v>0</v>
      </c>
      <c r="S271" s="79">
        <f t="shared" si="20"/>
        <v>629858199106</v>
      </c>
      <c r="T271"/>
      <c r="U271" s="196" t="str">
        <f>VLOOKUP(D271,'N2 - DEPOSIT'!$G$4:$R$1783,12,0)</f>
        <v>Y</v>
      </c>
      <c r="V271" s="196" t="str">
        <f>VLOOKUP(D271,'N2 - DEPOSIT'!$G$4:$S$1783,13,0)</f>
        <v>Y</v>
      </c>
      <c r="W271" s="197" t="str">
        <f>VLOOKUP(D271,'N2 - DEPOSIT'!$G$4:$AE$1783,25,0)</f>
        <v>N2.24</v>
      </c>
      <c r="X271" s="226" t="str">
        <f>VLOOKUP(D271,'N2 - DEPOSIT'!$G:$W,17,0)</f>
        <v>Y</v>
      </c>
      <c r="Y271" s="190">
        <f>VLOOKUP(D271,'N2 - DEPOSIT'!$G$4:$AH$1783,27,0)</f>
        <v>0</v>
      </c>
      <c r="Z271" s="190">
        <f>VLOOKUP(D271,'N2 - DEPOSIT'!$G$4:$AH$1783,28,0)</f>
        <v>0</v>
      </c>
      <c r="AA271" s="190" t="e">
        <f>VLOOKUP(D271,'EH - LOAN'!$H$2:$AE$1961,24,0)</f>
        <v>#N/A</v>
      </c>
      <c r="AB271" t="e">
        <v>#N/A</v>
      </c>
    </row>
    <row r="272" spans="1:28">
      <c r="B272" s="64" t="s">
        <v>441</v>
      </c>
      <c r="C272" s="65"/>
      <c r="D272" s="66" t="s">
        <v>1642</v>
      </c>
      <c r="E272" s="66" t="s">
        <v>1643</v>
      </c>
      <c r="F272" s="69">
        <v>0</v>
      </c>
      <c r="G272" s="69">
        <v>0</v>
      </c>
      <c r="H272" s="69">
        <v>0</v>
      </c>
      <c r="I272" s="69">
        <v>279098648097</v>
      </c>
      <c r="J272" s="69">
        <v>7095688</v>
      </c>
      <c r="K272" s="90">
        <v>0</v>
      </c>
      <c r="L272" s="90">
        <v>0</v>
      </c>
      <c r="M272" s="69">
        <v>0</v>
      </c>
      <c r="N272" s="69">
        <v>0</v>
      </c>
      <c r="O272" s="69">
        <v>0</v>
      </c>
      <c r="P272" s="69">
        <v>0</v>
      </c>
      <c r="Q272" s="69">
        <v>0</v>
      </c>
      <c r="R272" s="69">
        <v>0</v>
      </c>
      <c r="S272" s="79">
        <f t="shared" si="20"/>
        <v>279105743785</v>
      </c>
      <c r="T272"/>
      <c r="U272" s="196" t="str">
        <f>VLOOKUP(D272,'N2 - DEPOSIT'!$G$4:$R$1783,12,0)</f>
        <v>Y</v>
      </c>
      <c r="V272" s="196" t="str">
        <f>VLOOKUP(D272,'N2 - DEPOSIT'!$G$4:$S$1783,13,0)</f>
        <v>Y</v>
      </c>
      <c r="W272" s="197">
        <f>VLOOKUP(D272,'N2 - DEPOSIT'!$G$4:$AE$1783,25,0)</f>
        <v>0</v>
      </c>
      <c r="X272" s="226">
        <f>VLOOKUP(D272,'N2 - DEPOSIT'!$G:$W,17,0)</f>
        <v>0</v>
      </c>
      <c r="Y272" s="190" t="str">
        <f>VLOOKUP(D272,'N2 - DEPOSIT'!$G$4:$AH$1783,27,0)</f>
        <v>Y</v>
      </c>
      <c r="Z272" s="190" t="str">
        <f>VLOOKUP(D272,'N2 - DEPOSIT'!$G$4:$AH$1783,28,0)</f>
        <v>0147045045381</v>
      </c>
      <c r="AA272" s="190" t="e">
        <f>VLOOKUP(D272,'EH - LOAN'!$H$2:$AE$1961,24,0)</f>
        <v>#N/A</v>
      </c>
      <c r="AB272" t="e">
        <v>#N/A</v>
      </c>
    </row>
    <row r="273" spans="2:28">
      <c r="B273" s="64" t="s">
        <v>441</v>
      </c>
      <c r="C273" s="65"/>
      <c r="D273" s="66" t="s">
        <v>1644</v>
      </c>
      <c r="E273" s="66" t="s">
        <v>1645</v>
      </c>
      <c r="F273" s="69">
        <v>0</v>
      </c>
      <c r="G273" s="69">
        <v>0</v>
      </c>
      <c r="H273" s="69">
        <v>0</v>
      </c>
      <c r="I273" s="69">
        <v>67558245477</v>
      </c>
      <c r="J273" s="69">
        <v>5926541</v>
      </c>
      <c r="K273" s="90">
        <v>0</v>
      </c>
      <c r="L273" s="90">
        <v>0</v>
      </c>
      <c r="M273" s="69">
        <v>0</v>
      </c>
      <c r="N273" s="69">
        <v>0</v>
      </c>
      <c r="O273" s="69">
        <v>0</v>
      </c>
      <c r="P273" s="69">
        <v>0</v>
      </c>
      <c r="Q273" s="69">
        <v>0</v>
      </c>
      <c r="R273" s="69">
        <v>0</v>
      </c>
      <c r="S273" s="79">
        <f t="shared" si="20"/>
        <v>67564172018</v>
      </c>
      <c r="T273"/>
      <c r="U273" s="196" t="str">
        <f>VLOOKUP(D273,'N2 - DEPOSIT'!$G$4:$R$1783,12,0)</f>
        <v>Y</v>
      </c>
      <c r="V273" s="196" t="str">
        <f>VLOOKUP(D273,'N2 - DEPOSIT'!$G$4:$S$1783,13,0)</f>
        <v>Y</v>
      </c>
      <c r="W273" s="197" t="str">
        <f>VLOOKUP(D273,'N2 - DEPOSIT'!$G$4:$AE$1783,25,0)</f>
        <v>N2.19</v>
      </c>
      <c r="X273" s="226" t="str">
        <f>VLOOKUP(D273,'N2 - DEPOSIT'!$G:$W,17,0)</f>
        <v>Y</v>
      </c>
      <c r="Y273" s="190">
        <f>VLOOKUP(D273,'N2 - DEPOSIT'!$G$4:$AH$1783,27,0)</f>
        <v>0</v>
      </c>
      <c r="Z273" s="190">
        <f>VLOOKUP(D273,'N2 - DEPOSIT'!$G$4:$AH$1783,28,0)</f>
        <v>0</v>
      </c>
      <c r="AA273" s="190" t="e">
        <f>VLOOKUP(D273,'EH - LOAN'!$H$2:$AE$1961,24,0)</f>
        <v>#N/A</v>
      </c>
      <c r="AB273" t="e">
        <v>#N/A</v>
      </c>
    </row>
    <row r="274" spans="2:28">
      <c r="B274" s="64" t="s">
        <v>441</v>
      </c>
      <c r="C274" s="65"/>
      <c r="D274" s="66" t="s">
        <v>1646</v>
      </c>
      <c r="E274" s="66" t="s">
        <v>1647</v>
      </c>
      <c r="F274" s="69">
        <v>0</v>
      </c>
      <c r="G274" s="69">
        <v>0</v>
      </c>
      <c r="H274" s="69">
        <v>0</v>
      </c>
      <c r="I274" s="69">
        <v>69000000000</v>
      </c>
      <c r="J274" s="69">
        <v>589900797</v>
      </c>
      <c r="K274" s="90">
        <v>0</v>
      </c>
      <c r="L274" s="90">
        <v>0</v>
      </c>
      <c r="M274" s="69">
        <v>0</v>
      </c>
      <c r="N274" s="69">
        <v>0</v>
      </c>
      <c r="O274" s="69">
        <v>0</v>
      </c>
      <c r="P274" s="69">
        <v>0</v>
      </c>
      <c r="Q274" s="69">
        <v>0</v>
      </c>
      <c r="R274" s="69">
        <v>0</v>
      </c>
      <c r="S274" s="79">
        <f t="shared" si="20"/>
        <v>69589900797</v>
      </c>
      <c r="T274"/>
      <c r="U274" s="196" t="str">
        <f>VLOOKUP(D274,'N2 - DEPOSIT'!$G$4:$R$1783,12,0)</f>
        <v>Y</v>
      </c>
      <c r="V274" s="196" t="str">
        <f>VLOOKUP(D274,'N2 - DEPOSIT'!$G$4:$S$1783,13,0)</f>
        <v>Y</v>
      </c>
      <c r="W274" s="197" t="str">
        <f>VLOOKUP(D274,'N2 - DEPOSIT'!$G$4:$AE$1783,25,0)</f>
        <v>N2.30</v>
      </c>
      <c r="X274" s="226" t="str">
        <f>VLOOKUP(D274,'N2 - DEPOSIT'!$G:$W,17,0)</f>
        <v>Y</v>
      </c>
      <c r="Y274" s="190">
        <f>VLOOKUP(D274,'N2 - DEPOSIT'!$G$4:$AH$1783,27,0)</f>
        <v>0</v>
      </c>
      <c r="Z274" s="190">
        <f>VLOOKUP(D274,'N2 - DEPOSIT'!$G$4:$AH$1783,28,0)</f>
        <v>0</v>
      </c>
      <c r="AA274" s="190" t="e">
        <f>VLOOKUP(D274,'EH - LOAN'!$H$2:$AE$1961,24,0)</f>
        <v>#N/A</v>
      </c>
      <c r="AB274" t="e">
        <v>#N/A</v>
      </c>
    </row>
    <row r="275" spans="2:28">
      <c r="B275" s="64" t="s">
        <v>441</v>
      </c>
      <c r="C275" s="65"/>
      <c r="D275" s="66" t="s">
        <v>1648</v>
      </c>
      <c r="E275" s="66" t="s">
        <v>1649</v>
      </c>
      <c r="F275" s="69">
        <v>0</v>
      </c>
      <c r="G275" s="69">
        <v>0</v>
      </c>
      <c r="H275" s="69">
        <v>0</v>
      </c>
      <c r="I275" s="69">
        <v>2050000000</v>
      </c>
      <c r="J275" s="69">
        <v>79329642122.949997</v>
      </c>
      <c r="K275" s="90">
        <v>0</v>
      </c>
      <c r="L275" s="90">
        <v>0</v>
      </c>
      <c r="M275" s="69">
        <v>0</v>
      </c>
      <c r="N275" s="69">
        <v>0</v>
      </c>
      <c r="O275" s="69">
        <v>0</v>
      </c>
      <c r="P275" s="69">
        <v>0</v>
      </c>
      <c r="Q275" s="69">
        <v>0</v>
      </c>
      <c r="R275" s="69">
        <v>0</v>
      </c>
      <c r="S275" s="79">
        <f t="shared" si="20"/>
        <v>81379642122.949997</v>
      </c>
      <c r="T275"/>
      <c r="U275" s="196" t="str">
        <f>VLOOKUP(D275,'N2 - DEPOSIT'!$G$4:$R$1783,12,0)</f>
        <v>Y</v>
      </c>
      <c r="V275" s="196" t="str">
        <f>VLOOKUP(D275,'N2 - DEPOSIT'!$G$4:$S$1783,13,0)</f>
        <v>Y</v>
      </c>
      <c r="W275" s="197" t="str">
        <f>VLOOKUP(D275,'N2 - DEPOSIT'!$G$4:$AE$1783,25,0)</f>
        <v>N2.37</v>
      </c>
      <c r="X275" s="226" t="str">
        <f>VLOOKUP(D275,'N2 - DEPOSIT'!$G:$W,17,0)</f>
        <v>Y</v>
      </c>
      <c r="Y275" s="190">
        <f>VLOOKUP(D275,'N2 - DEPOSIT'!$G$4:$AH$1783,27,0)</f>
        <v>0</v>
      </c>
      <c r="Z275" s="190">
        <f>VLOOKUP(D275,'N2 - DEPOSIT'!$G$4:$AH$1783,28,0)</f>
        <v>0</v>
      </c>
      <c r="AA275" s="190" t="e">
        <f>VLOOKUP(D275,'EH - LOAN'!$H$2:$AE$1961,24,0)</f>
        <v>#N/A</v>
      </c>
      <c r="AB275" t="s">
        <v>1304</v>
      </c>
    </row>
    <row r="276" spans="2:28">
      <c r="B276" s="64" t="s">
        <v>441</v>
      </c>
      <c r="C276" s="65"/>
      <c r="D276" s="66" t="s">
        <v>1650</v>
      </c>
      <c r="E276" s="66" t="s">
        <v>1651</v>
      </c>
      <c r="F276" s="69">
        <v>0</v>
      </c>
      <c r="G276" s="69">
        <v>0</v>
      </c>
      <c r="H276" s="69">
        <v>0</v>
      </c>
      <c r="I276" s="69">
        <v>50000000000</v>
      </c>
      <c r="J276" s="69">
        <v>17527426.149999999</v>
      </c>
      <c r="K276" s="90">
        <v>0</v>
      </c>
      <c r="L276" s="90">
        <v>0</v>
      </c>
      <c r="M276" s="69">
        <v>0</v>
      </c>
      <c r="N276" s="69">
        <v>0</v>
      </c>
      <c r="O276" s="69">
        <v>0</v>
      </c>
      <c r="P276" s="69">
        <v>0</v>
      </c>
      <c r="Q276" s="69">
        <v>0</v>
      </c>
      <c r="R276" s="69">
        <v>0</v>
      </c>
      <c r="S276" s="79">
        <f t="shared" si="20"/>
        <v>50017527426.150002</v>
      </c>
      <c r="T276"/>
      <c r="U276" s="196" t="str">
        <f>VLOOKUP(D276,'N2 - DEPOSIT'!$G$4:$R$1783,12,0)</f>
        <v>Y</v>
      </c>
      <c r="V276" s="196" t="str">
        <f>VLOOKUP(D276,'N2 - DEPOSIT'!$G$4:$S$1783,13,0)</f>
        <v>Y</v>
      </c>
      <c r="W276" s="197" t="str">
        <f>VLOOKUP(D276,'N2 - DEPOSIT'!$G$4:$AE$1783,25,0)</f>
        <v>N2.28</v>
      </c>
      <c r="X276" s="226" t="str">
        <f>VLOOKUP(D276,'N2 - DEPOSIT'!$G:$W,17,0)</f>
        <v>Y</v>
      </c>
      <c r="Y276" s="190">
        <f>VLOOKUP(D276,'N2 - DEPOSIT'!$G$4:$AH$1783,27,0)</f>
        <v>0</v>
      </c>
      <c r="Z276" s="190">
        <f>VLOOKUP(D276,'N2 - DEPOSIT'!$G$4:$AH$1783,28,0)</f>
        <v>0</v>
      </c>
      <c r="AA276" s="190" t="e">
        <f>VLOOKUP(D276,'EH - LOAN'!$H$2:$AE$1961,24,0)</f>
        <v>#N/A</v>
      </c>
      <c r="AB276" t="e">
        <v>#N/A</v>
      </c>
    </row>
    <row r="277" spans="2:28">
      <c r="B277" s="64" t="s">
        <v>441</v>
      </c>
      <c r="C277" s="65"/>
      <c r="D277" s="66" t="s">
        <v>1652</v>
      </c>
      <c r="E277" s="66" t="s">
        <v>1653</v>
      </c>
      <c r="F277" s="69">
        <v>0</v>
      </c>
      <c r="G277" s="69">
        <v>0</v>
      </c>
      <c r="H277" s="69">
        <v>0</v>
      </c>
      <c r="I277" s="69">
        <v>256600000000</v>
      </c>
      <c r="J277" s="69">
        <v>26288450</v>
      </c>
      <c r="K277" s="90">
        <v>0</v>
      </c>
      <c r="L277" s="90">
        <v>0</v>
      </c>
      <c r="M277" s="69">
        <v>0</v>
      </c>
      <c r="N277" s="69">
        <v>0</v>
      </c>
      <c r="O277" s="69">
        <v>0</v>
      </c>
      <c r="P277" s="69">
        <v>0</v>
      </c>
      <c r="Q277" s="69">
        <v>0</v>
      </c>
      <c r="R277" s="69">
        <v>0</v>
      </c>
      <c r="S277" s="79">
        <f t="shared" si="20"/>
        <v>256626288450</v>
      </c>
      <c r="T277"/>
      <c r="U277" s="196" t="str">
        <f>VLOOKUP(D277,'N2 - DEPOSIT'!$G$4:$R$1783,12,0)</f>
        <v>Y</v>
      </c>
      <c r="V277" s="196" t="str">
        <f>VLOOKUP(D277,'N2 - DEPOSIT'!$G$4:$S$1783,13,0)</f>
        <v>Y</v>
      </c>
      <c r="W277" s="197" t="str">
        <f>VLOOKUP(D277,'N2 - DEPOSIT'!$G$4:$AE$1783,25,0)</f>
        <v>N2.03</v>
      </c>
      <c r="X277" s="226" t="str">
        <f>VLOOKUP(D277,'N2 - DEPOSIT'!$G:$W,17,0)</f>
        <v>Y</v>
      </c>
      <c r="Y277" s="190">
        <f>VLOOKUP(D277,'N2 - DEPOSIT'!$G$4:$AH$1783,27,0)</f>
        <v>0</v>
      </c>
      <c r="Z277" s="190">
        <f>VLOOKUP(D277,'N2 - DEPOSIT'!$G$4:$AH$1783,28,0)</f>
        <v>0</v>
      </c>
      <c r="AA277" s="190" t="e">
        <f>VLOOKUP(D277,'EH - LOAN'!$H$2:$AE$1961,24,0)</f>
        <v>#N/A</v>
      </c>
      <c r="AB277" t="e">
        <v>#N/A</v>
      </c>
    </row>
    <row r="278" spans="2:28">
      <c r="B278" s="64" t="s">
        <v>441</v>
      </c>
      <c r="C278" s="65"/>
      <c r="D278" s="66" t="s">
        <v>1654</v>
      </c>
      <c r="E278" s="66" t="s">
        <v>1655</v>
      </c>
      <c r="F278" s="69">
        <v>0</v>
      </c>
      <c r="G278" s="69">
        <v>0</v>
      </c>
      <c r="H278" s="69">
        <v>0</v>
      </c>
      <c r="I278" s="69">
        <v>371032317965</v>
      </c>
      <c r="J278" s="69">
        <v>16108904</v>
      </c>
      <c r="K278" s="90">
        <v>0</v>
      </c>
      <c r="L278" s="90">
        <v>0</v>
      </c>
      <c r="M278" s="69">
        <v>0</v>
      </c>
      <c r="N278" s="69">
        <v>0</v>
      </c>
      <c r="O278" s="69">
        <v>0</v>
      </c>
      <c r="P278" s="69">
        <v>0</v>
      </c>
      <c r="Q278" s="69">
        <v>0</v>
      </c>
      <c r="R278" s="69">
        <v>0</v>
      </c>
      <c r="S278" s="79">
        <f t="shared" si="20"/>
        <v>371048426869</v>
      </c>
      <c r="T278"/>
      <c r="U278" s="196" t="str">
        <f>VLOOKUP(D278,'N2 - DEPOSIT'!$G$4:$R$1783,12,0)</f>
        <v>Y</v>
      </c>
      <c r="V278" s="196" t="str">
        <f>VLOOKUP(D278,'N2 - DEPOSIT'!$G$4:$S$1783,13,0)</f>
        <v>Y</v>
      </c>
      <c r="W278" s="197">
        <f>VLOOKUP(D278,'N2 - DEPOSIT'!$G$4:$AE$1783,25,0)</f>
        <v>0</v>
      </c>
      <c r="X278" s="226">
        <f>VLOOKUP(D278,'N2 - DEPOSIT'!$G:$W,17,0)</f>
        <v>0</v>
      </c>
      <c r="Y278" s="190" t="str">
        <f>VLOOKUP(D278,'N2 - DEPOSIT'!$G$4:$AH$1783,27,0)</f>
        <v>Y</v>
      </c>
      <c r="Z278" s="190" t="str">
        <f>VLOOKUP(D278,'N2 - DEPOSIT'!$G$4:$AH$1783,28,0)</f>
        <v>0037045057365</v>
      </c>
      <c r="AA278" s="190" t="e">
        <f>VLOOKUP(D278,'EH - LOAN'!$H$2:$AE$1961,24,0)</f>
        <v>#N/A</v>
      </c>
      <c r="AB278" t="s">
        <v>1304</v>
      </c>
    </row>
    <row r="279" spans="2:28">
      <c r="B279" s="64" t="s">
        <v>441</v>
      </c>
      <c r="C279" s="65"/>
      <c r="D279" s="66" t="s">
        <v>1656</v>
      </c>
      <c r="E279" s="66" t="s">
        <v>1657</v>
      </c>
      <c r="F279" s="69">
        <v>0</v>
      </c>
      <c r="G279" s="69">
        <v>0</v>
      </c>
      <c r="H279" s="69">
        <v>0</v>
      </c>
      <c r="I279" s="69">
        <v>1000000000000</v>
      </c>
      <c r="J279" s="69">
        <v>0</v>
      </c>
      <c r="K279" s="90">
        <v>0</v>
      </c>
      <c r="L279" s="90">
        <v>0</v>
      </c>
      <c r="M279" s="69">
        <v>0</v>
      </c>
      <c r="N279" s="69">
        <v>0</v>
      </c>
      <c r="O279" s="69">
        <v>0</v>
      </c>
      <c r="P279" s="69">
        <v>0</v>
      </c>
      <c r="Q279" s="69">
        <v>0</v>
      </c>
      <c r="R279" s="69">
        <v>0</v>
      </c>
      <c r="S279" s="79">
        <f t="shared" si="20"/>
        <v>1000000000000</v>
      </c>
      <c r="T279"/>
      <c r="U279" s="196" t="str">
        <f>VLOOKUP(D279,'N2 - DEPOSIT'!$G$4:$R$1783,12,0)</f>
        <v>Y</v>
      </c>
      <c r="V279" s="196" t="str">
        <f>VLOOKUP(D279,'N2 - DEPOSIT'!$G$4:$S$1783,13,0)</f>
        <v>Y</v>
      </c>
      <c r="W279" s="197">
        <f>VLOOKUP(D279,'N2 - DEPOSIT'!$G$4:$AE$1783,25,0)</f>
        <v>0</v>
      </c>
      <c r="X279" s="226">
        <f>VLOOKUP(D279,'N2 - DEPOSIT'!$G:$W,17,0)</f>
        <v>0</v>
      </c>
      <c r="Y279" s="190" t="str">
        <f>VLOOKUP(D279,'N2 - DEPOSIT'!$G$4:$AH$1783,27,0)</f>
        <v>Y</v>
      </c>
      <c r="Z279" s="190" t="str">
        <f>VLOOKUP(D279,'N2 - DEPOSIT'!$G$4:$AH$1783,28,0)</f>
        <v>0697045104923</v>
      </c>
      <c r="AA279" s="190" t="e">
        <f>VLOOKUP(D279,'EH - LOAN'!$H$2:$AE$1961,24,0)</f>
        <v>#N/A</v>
      </c>
      <c r="AB279" t="e">
        <v>#N/A</v>
      </c>
    </row>
    <row r="280" spans="2:28">
      <c r="B280" s="64" t="s">
        <v>441</v>
      </c>
      <c r="C280" s="65"/>
      <c r="D280" s="66" t="s">
        <v>1658</v>
      </c>
      <c r="E280" s="66" t="s">
        <v>1659</v>
      </c>
      <c r="F280" s="69">
        <v>0</v>
      </c>
      <c r="G280" s="69">
        <v>0</v>
      </c>
      <c r="H280" s="69">
        <v>0</v>
      </c>
      <c r="I280" s="69">
        <v>77374027599</v>
      </c>
      <c r="J280" s="69">
        <v>0</v>
      </c>
      <c r="K280" s="90">
        <v>0</v>
      </c>
      <c r="L280" s="90">
        <v>0</v>
      </c>
      <c r="M280" s="69">
        <v>0</v>
      </c>
      <c r="N280" s="69">
        <v>0</v>
      </c>
      <c r="O280" s="69">
        <v>0</v>
      </c>
      <c r="P280" s="69">
        <v>0</v>
      </c>
      <c r="Q280" s="69">
        <v>0</v>
      </c>
      <c r="R280" s="69">
        <v>0</v>
      </c>
      <c r="S280" s="79">
        <f t="shared" si="20"/>
        <v>77374027599</v>
      </c>
      <c r="T280"/>
      <c r="U280" s="196" t="str">
        <f>VLOOKUP(D280,'N2 - DEPOSIT'!$G$4:$R$1783,12,0)</f>
        <v>Y</v>
      </c>
      <c r="V280" s="196" t="str">
        <f>VLOOKUP(D280,'N2 - DEPOSIT'!$G$4:$S$1783,13,0)</f>
        <v>Y</v>
      </c>
      <c r="W280" s="197" t="str">
        <f>VLOOKUP(D280,'N2 - DEPOSIT'!$G$4:$AE$1783,25,0)</f>
        <v>N2.21</v>
      </c>
      <c r="X280" s="226" t="str">
        <f>VLOOKUP(D280,'N2 - DEPOSIT'!$G:$W,17,0)</f>
        <v>Y</v>
      </c>
      <c r="Y280" s="190">
        <f>VLOOKUP(D280,'N2 - DEPOSIT'!$G$4:$AH$1783,27,0)</f>
        <v>0</v>
      </c>
      <c r="Z280" s="190">
        <f>VLOOKUP(D280,'N2 - DEPOSIT'!$G$4:$AH$1783,28,0)</f>
        <v>0</v>
      </c>
      <c r="AA280" s="190" t="e">
        <f>VLOOKUP(D280,'EH - LOAN'!$H$2:$AE$1961,24,0)</f>
        <v>#N/A</v>
      </c>
      <c r="AB280" t="e">
        <v>#N/A</v>
      </c>
    </row>
    <row r="281" spans="2:28">
      <c r="B281" s="64" t="s">
        <v>441</v>
      </c>
      <c r="C281" s="65"/>
      <c r="D281" s="66" t="s">
        <v>1660</v>
      </c>
      <c r="E281" s="66" t="s">
        <v>1661</v>
      </c>
      <c r="F281" s="69">
        <v>0</v>
      </c>
      <c r="G281" s="69">
        <v>0</v>
      </c>
      <c r="H281" s="69">
        <v>0</v>
      </c>
      <c r="I281" s="69">
        <v>160000000000</v>
      </c>
      <c r="J281" s="69">
        <v>1459621</v>
      </c>
      <c r="K281" s="90">
        <v>0</v>
      </c>
      <c r="L281" s="90">
        <v>0</v>
      </c>
      <c r="M281" s="69">
        <v>0</v>
      </c>
      <c r="N281" s="69">
        <v>0</v>
      </c>
      <c r="O281" s="69">
        <v>0</v>
      </c>
      <c r="P281" s="69">
        <v>0</v>
      </c>
      <c r="Q281" s="69">
        <v>0</v>
      </c>
      <c r="R281" s="69">
        <v>0</v>
      </c>
      <c r="S281" s="79">
        <f t="shared" si="20"/>
        <v>160001459621</v>
      </c>
      <c r="T281"/>
      <c r="U281" s="196" t="str">
        <f>VLOOKUP(D281,'N2 - DEPOSIT'!$G$4:$R$1783,12,0)</f>
        <v>Y</v>
      </c>
      <c r="V281" s="196" t="str">
        <f>VLOOKUP(D281,'N2 - DEPOSIT'!$G$4:$S$1783,13,0)</f>
        <v>Y</v>
      </c>
      <c r="W281" s="197">
        <f>VLOOKUP(D281,'N2 - DEPOSIT'!$G$4:$AE$1783,25,0)</f>
        <v>0</v>
      </c>
      <c r="X281" s="226">
        <f>VLOOKUP(D281,'N2 - DEPOSIT'!$G:$W,17,0)</f>
        <v>0</v>
      </c>
      <c r="Y281" s="190" t="str">
        <f>VLOOKUP(D281,'N2 - DEPOSIT'!$G$4:$AH$1783,27,0)</f>
        <v>Y</v>
      </c>
      <c r="Z281" s="190" t="str">
        <f>VLOOKUP(D281,'N2 - DEPOSIT'!$G$4:$AH$1783,28,0)</f>
        <v>0697045105387</v>
      </c>
      <c r="AA281" s="190" t="e">
        <f>VLOOKUP(D281,'EH - LOAN'!$H$2:$AE$1961,24,0)</f>
        <v>#N/A</v>
      </c>
      <c r="AB281" t="e">
        <v>#N/A</v>
      </c>
    </row>
    <row r="282" spans="2:28">
      <c r="B282" s="64" t="s">
        <v>441</v>
      </c>
      <c r="C282" s="65"/>
      <c r="D282" s="66" t="s">
        <v>1662</v>
      </c>
      <c r="E282" s="66" t="s">
        <v>1663</v>
      </c>
      <c r="F282" s="69">
        <v>0</v>
      </c>
      <c r="G282" s="69">
        <v>0</v>
      </c>
      <c r="H282" s="69">
        <v>0</v>
      </c>
      <c r="I282" s="69">
        <v>82435180107</v>
      </c>
      <c r="J282" s="69">
        <v>5404076</v>
      </c>
      <c r="K282" s="90">
        <v>0</v>
      </c>
      <c r="L282" s="90">
        <v>0</v>
      </c>
      <c r="M282" s="69">
        <v>0</v>
      </c>
      <c r="N282" s="69">
        <v>0</v>
      </c>
      <c r="O282" s="69">
        <v>0</v>
      </c>
      <c r="P282" s="69">
        <v>0</v>
      </c>
      <c r="Q282" s="69">
        <v>0</v>
      </c>
      <c r="R282" s="69">
        <v>0</v>
      </c>
      <c r="S282" s="79">
        <f t="shared" si="20"/>
        <v>82440584183</v>
      </c>
      <c r="T282"/>
      <c r="U282" s="196" t="str">
        <f>VLOOKUP(D282,'N2 - DEPOSIT'!$G$4:$R$1783,12,0)</f>
        <v>Y</v>
      </c>
      <c r="V282" s="196" t="str">
        <f>VLOOKUP(D282,'N2 - DEPOSIT'!$G$4:$S$1783,13,0)</f>
        <v>Y</v>
      </c>
      <c r="W282" s="197" t="str">
        <f>VLOOKUP(D282,'N2 - DEPOSIT'!$G$4:$AE$1783,25,0)</f>
        <v>N2.11</v>
      </c>
      <c r="X282" s="226" t="str">
        <f>VLOOKUP(D282,'N2 - DEPOSIT'!$G:$W,17,0)</f>
        <v>Y</v>
      </c>
      <c r="Y282" s="190">
        <f>VLOOKUP(D282,'N2 - DEPOSIT'!$G$4:$AH$1783,27,0)</f>
        <v>0</v>
      </c>
      <c r="Z282" s="190">
        <f>VLOOKUP(D282,'N2 - DEPOSIT'!$G$4:$AH$1783,28,0)</f>
        <v>0</v>
      </c>
      <c r="AA282" s="190" t="e">
        <f>VLOOKUP(D282,'EH - LOAN'!$H$2:$AE$1961,24,0)</f>
        <v>#N/A</v>
      </c>
      <c r="AB282" t="e">
        <v>#N/A</v>
      </c>
    </row>
    <row r="283" spans="2:28">
      <c r="B283" s="64" t="s">
        <v>441</v>
      </c>
      <c r="C283" s="65"/>
      <c r="D283" s="66" t="s">
        <v>1664</v>
      </c>
      <c r="E283" s="66" t="s">
        <v>1665</v>
      </c>
      <c r="F283" s="69">
        <v>0</v>
      </c>
      <c r="G283" s="69">
        <v>0</v>
      </c>
      <c r="H283" s="69">
        <v>0</v>
      </c>
      <c r="I283" s="69">
        <v>50000000000</v>
      </c>
      <c r="J283" s="69">
        <v>2286521384</v>
      </c>
      <c r="K283" s="90">
        <v>0</v>
      </c>
      <c r="L283" s="90">
        <v>0</v>
      </c>
      <c r="M283" s="69">
        <v>0</v>
      </c>
      <c r="N283" s="69">
        <v>0</v>
      </c>
      <c r="O283" s="69">
        <v>0</v>
      </c>
      <c r="P283" s="69">
        <v>0</v>
      </c>
      <c r="Q283" s="69">
        <v>0</v>
      </c>
      <c r="R283" s="69">
        <v>0</v>
      </c>
      <c r="S283" s="79">
        <f t="shared" si="20"/>
        <v>52286521384</v>
      </c>
      <c r="T283"/>
      <c r="U283" s="196" t="str">
        <f>VLOOKUP(D283,'N2 - DEPOSIT'!$G$4:$R$1783,12,0)</f>
        <v>Y</v>
      </c>
      <c r="V283" s="196" t="str">
        <f>VLOOKUP(D283,'N2 - DEPOSIT'!$G$4:$S$1783,13,0)</f>
        <v>Y</v>
      </c>
      <c r="W283" s="197">
        <f>VLOOKUP(D283,'N2 - DEPOSIT'!$G$4:$AE$1783,25,0)</f>
        <v>0</v>
      </c>
      <c r="X283" s="226">
        <f>VLOOKUP(D283,'N2 - DEPOSIT'!$G:$W,17,0)</f>
        <v>0</v>
      </c>
      <c r="Y283" s="190" t="str">
        <f>VLOOKUP(D283,'N2 - DEPOSIT'!$G$4:$AH$1783,27,0)</f>
        <v>Y</v>
      </c>
      <c r="Z283" s="190">
        <f>VLOOKUP(D283,'N2 - DEPOSIT'!$G$4:$AH$1783,28,0)</f>
        <v>0</v>
      </c>
      <c r="AA283" s="190" t="e">
        <f>VLOOKUP(D283,'EH - LOAN'!$H$2:$AE$1961,24,0)</f>
        <v>#N/A</v>
      </c>
      <c r="AB283" t="e">
        <v>#N/A</v>
      </c>
    </row>
    <row r="284" spans="2:28">
      <c r="B284" s="64" t="s">
        <v>441</v>
      </c>
      <c r="C284" s="65"/>
      <c r="D284" s="66" t="s">
        <v>1666</v>
      </c>
      <c r="E284" s="66" t="s">
        <v>1667</v>
      </c>
      <c r="F284" s="69">
        <v>0</v>
      </c>
      <c r="G284" s="69">
        <v>0</v>
      </c>
      <c r="H284" s="69">
        <v>0</v>
      </c>
      <c r="I284" s="69">
        <v>45000000000</v>
      </c>
      <c r="J284" s="69">
        <v>3034714</v>
      </c>
      <c r="K284" s="90">
        <v>0</v>
      </c>
      <c r="L284" s="90">
        <v>0</v>
      </c>
      <c r="M284" s="69">
        <v>0</v>
      </c>
      <c r="N284" s="69">
        <v>0</v>
      </c>
      <c r="O284" s="69">
        <v>0</v>
      </c>
      <c r="P284" s="69">
        <v>0</v>
      </c>
      <c r="Q284" s="69">
        <v>0</v>
      </c>
      <c r="R284" s="69">
        <v>0</v>
      </c>
      <c r="S284" s="79">
        <f t="shared" si="20"/>
        <v>45003034714</v>
      </c>
      <c r="T284"/>
      <c r="U284" s="196" t="str">
        <f>VLOOKUP(D284,'N2 - DEPOSIT'!$G$4:$R$1783,12,0)</f>
        <v>Y</v>
      </c>
      <c r="V284" s="196" t="str">
        <f>VLOOKUP(D284,'N2 - DEPOSIT'!$G$4:$S$1783,13,0)</f>
        <v>Y</v>
      </c>
      <c r="W284" s="197" t="str">
        <f>VLOOKUP(D284,'N2 - DEPOSIT'!$G$4:$AE$1783,25,0)</f>
        <v>N2.09</v>
      </c>
      <c r="X284" s="226" t="str">
        <f>VLOOKUP(D284,'N2 - DEPOSIT'!$G:$W,17,0)</f>
        <v>Y</v>
      </c>
      <c r="Y284" s="190">
        <f>VLOOKUP(D284,'N2 - DEPOSIT'!$G$4:$AH$1783,27,0)</f>
        <v>0</v>
      </c>
      <c r="Z284" s="190">
        <f>VLOOKUP(D284,'N2 - DEPOSIT'!$G$4:$AH$1783,28,0)</f>
        <v>0</v>
      </c>
      <c r="AA284" s="190" t="e">
        <f>VLOOKUP(D284,'EH - LOAN'!$H$2:$AE$1961,24,0)</f>
        <v>#N/A</v>
      </c>
      <c r="AB284" t="e">
        <v>#N/A</v>
      </c>
    </row>
    <row r="285" spans="2:28">
      <c r="B285" s="64" t="s">
        <v>441</v>
      </c>
      <c r="C285" s="65"/>
      <c r="D285" s="66" t="s">
        <v>1668</v>
      </c>
      <c r="E285" s="66" t="s">
        <v>1669</v>
      </c>
      <c r="F285" s="69">
        <v>0</v>
      </c>
      <c r="G285" s="69">
        <v>0</v>
      </c>
      <c r="H285" s="69">
        <v>0</v>
      </c>
      <c r="I285" s="69">
        <v>56180000000</v>
      </c>
      <c r="J285" s="69">
        <v>33439975</v>
      </c>
      <c r="K285" s="90">
        <v>0</v>
      </c>
      <c r="L285" s="90">
        <v>0</v>
      </c>
      <c r="M285" s="69">
        <v>0</v>
      </c>
      <c r="N285" s="69">
        <v>0</v>
      </c>
      <c r="O285" s="69">
        <v>0</v>
      </c>
      <c r="P285" s="69">
        <v>0</v>
      </c>
      <c r="Q285" s="69">
        <v>0</v>
      </c>
      <c r="R285" s="69">
        <v>0</v>
      </c>
      <c r="S285" s="79">
        <f t="shared" si="20"/>
        <v>56213439975</v>
      </c>
      <c r="T285"/>
      <c r="U285" s="196" t="str">
        <f>VLOOKUP(D285,'N2 - DEPOSIT'!$G$4:$R$1783,12,0)</f>
        <v>Y</v>
      </c>
      <c r="V285" s="196" t="str">
        <f>VLOOKUP(D285,'N2 - DEPOSIT'!$G$4:$S$1783,13,0)</f>
        <v>Y</v>
      </c>
      <c r="W285" s="197">
        <f>VLOOKUP(D285,'N2 - DEPOSIT'!$G$4:$AE$1783,25,0)</f>
        <v>0</v>
      </c>
      <c r="X285" s="226">
        <f>VLOOKUP(D285,'N2 - DEPOSIT'!$G:$W,17,0)</f>
        <v>0</v>
      </c>
      <c r="Y285" s="190" t="str">
        <f>VLOOKUP(D285,'N2 - DEPOSIT'!$G$4:$AH$1783,27,0)</f>
        <v>Y</v>
      </c>
      <c r="Z285" s="190" t="str">
        <f>VLOOKUP(D285,'N2 - DEPOSIT'!$G$4:$AH$1783,28,0)</f>
        <v>0277045027282</v>
      </c>
      <c r="AA285" s="190" t="e">
        <f>VLOOKUP(D285,'EH - LOAN'!$H$2:$AE$1961,24,0)</f>
        <v>#N/A</v>
      </c>
      <c r="AB285" t="e">
        <v>#N/A</v>
      </c>
    </row>
    <row r="286" spans="2:28">
      <c r="B286" s="64" t="s">
        <v>441</v>
      </c>
      <c r="C286" s="65"/>
      <c r="D286" s="66" t="s">
        <v>1670</v>
      </c>
      <c r="E286" s="66" t="s">
        <v>1671</v>
      </c>
      <c r="F286" s="69">
        <v>0</v>
      </c>
      <c r="G286" s="69">
        <v>0</v>
      </c>
      <c r="H286" s="69">
        <v>0</v>
      </c>
      <c r="I286" s="69">
        <v>51980000000</v>
      </c>
      <c r="J286" s="69">
        <v>47131592</v>
      </c>
      <c r="K286" s="90">
        <v>0</v>
      </c>
      <c r="L286" s="90">
        <v>0</v>
      </c>
      <c r="M286" s="69">
        <v>0</v>
      </c>
      <c r="N286" s="69">
        <v>0</v>
      </c>
      <c r="O286" s="69">
        <v>0</v>
      </c>
      <c r="P286" s="69">
        <v>0</v>
      </c>
      <c r="Q286" s="69">
        <v>0</v>
      </c>
      <c r="R286" s="69">
        <v>0</v>
      </c>
      <c r="S286" s="79">
        <f t="shared" si="20"/>
        <v>52027131592</v>
      </c>
      <c r="T286"/>
      <c r="U286" s="196" t="str">
        <f>VLOOKUP(D286,'N2 - DEPOSIT'!$G$4:$R$1783,12,0)</f>
        <v>Y</v>
      </c>
      <c r="V286" s="196" t="str">
        <f>VLOOKUP(D286,'N2 - DEPOSIT'!$G$4:$S$1783,13,0)</f>
        <v>Y</v>
      </c>
      <c r="W286" s="197" t="str">
        <f>VLOOKUP(D286,'N2 - DEPOSIT'!$G$4:$AE$1783,25,0)</f>
        <v>N2.27</v>
      </c>
      <c r="X286" s="226" t="str">
        <f>VLOOKUP(D286,'N2 - DEPOSIT'!$G:$W,17,0)</f>
        <v>Y</v>
      </c>
      <c r="Y286" s="190">
        <f>VLOOKUP(D286,'N2 - DEPOSIT'!$G$4:$AH$1783,27,0)</f>
        <v>0</v>
      </c>
      <c r="Z286" s="190">
        <f>VLOOKUP(D286,'N2 - DEPOSIT'!$G$4:$AH$1783,28,0)</f>
        <v>0</v>
      </c>
      <c r="AA286" s="190" t="e">
        <f>VLOOKUP(D286,'EH - LOAN'!$H$2:$AE$1961,24,0)</f>
        <v>#N/A</v>
      </c>
      <c r="AB286" t="e">
        <v>#N/A</v>
      </c>
    </row>
    <row r="287" spans="2:28">
      <c r="B287" s="64" t="s">
        <v>441</v>
      </c>
      <c r="C287" s="65"/>
      <c r="D287" s="66" t="s">
        <v>1672</v>
      </c>
      <c r="E287" s="66" t="s">
        <v>1673</v>
      </c>
      <c r="F287" s="69">
        <v>0</v>
      </c>
      <c r="G287" s="69">
        <v>0</v>
      </c>
      <c r="H287" s="69">
        <v>0</v>
      </c>
      <c r="I287" s="69">
        <v>78900000000</v>
      </c>
      <c r="J287" s="69">
        <v>5957004008</v>
      </c>
      <c r="K287" s="90">
        <v>0</v>
      </c>
      <c r="L287" s="90">
        <v>0</v>
      </c>
      <c r="M287" s="69">
        <v>0</v>
      </c>
      <c r="N287" s="69">
        <v>0</v>
      </c>
      <c r="O287" s="69">
        <v>0</v>
      </c>
      <c r="P287" s="69">
        <v>0</v>
      </c>
      <c r="Q287" s="69">
        <v>0</v>
      </c>
      <c r="R287" s="69">
        <v>0</v>
      </c>
      <c r="S287" s="79">
        <f t="shared" ref="S287:S347" si="21">SUM(F287:R287)</f>
        <v>84857004008</v>
      </c>
      <c r="T287"/>
      <c r="U287" s="196" t="str">
        <f>VLOOKUP(D287,'N2 - DEPOSIT'!$G$4:$R$1783,12,0)</f>
        <v>Y</v>
      </c>
      <c r="V287" s="196" t="str">
        <f>VLOOKUP(D287,'N2 - DEPOSIT'!$G$4:$S$1783,13,0)</f>
        <v>Y</v>
      </c>
      <c r="W287" s="197" t="str">
        <f>VLOOKUP(D287,'N2 - DEPOSIT'!$G$4:$AE$1783,25,0)</f>
        <v>N2.06</v>
      </c>
      <c r="X287" s="226" t="str">
        <f>VLOOKUP(D287,'N2 - DEPOSIT'!$G:$W,17,0)</f>
        <v>Y</v>
      </c>
      <c r="Y287" s="190">
        <f>VLOOKUP(D287,'N2 - DEPOSIT'!$G$4:$AH$1783,27,0)</f>
        <v>0</v>
      </c>
      <c r="Z287" s="190">
        <f>VLOOKUP(D287,'N2 - DEPOSIT'!$G$4:$AH$1783,28,0)</f>
        <v>0</v>
      </c>
      <c r="AA287" s="190" t="e">
        <f>VLOOKUP(D287,'EH - LOAN'!$H$2:$AE$1961,24,0)</f>
        <v>#N/A</v>
      </c>
      <c r="AB287" t="e">
        <v>#N/A</v>
      </c>
    </row>
    <row r="288" spans="2:28">
      <c r="B288" s="64" t="s">
        <v>441</v>
      </c>
      <c r="C288" s="65"/>
      <c r="D288" s="66" t="s">
        <v>1674</v>
      </c>
      <c r="E288" s="66" t="s">
        <v>1675</v>
      </c>
      <c r="F288" s="69">
        <v>0</v>
      </c>
      <c r="G288" s="69">
        <v>0</v>
      </c>
      <c r="H288" s="69">
        <v>0</v>
      </c>
      <c r="I288" s="69">
        <v>56000000000</v>
      </c>
      <c r="J288" s="69">
        <v>21965067</v>
      </c>
      <c r="K288" s="90">
        <v>0</v>
      </c>
      <c r="L288" s="90">
        <v>0</v>
      </c>
      <c r="M288" s="69">
        <v>0</v>
      </c>
      <c r="N288" s="69">
        <v>0</v>
      </c>
      <c r="O288" s="69">
        <v>0</v>
      </c>
      <c r="P288" s="69">
        <v>0</v>
      </c>
      <c r="Q288" s="69">
        <v>0</v>
      </c>
      <c r="R288" s="69">
        <v>0</v>
      </c>
      <c r="S288" s="79">
        <f t="shared" si="21"/>
        <v>56021965067</v>
      </c>
      <c r="T288"/>
      <c r="U288" s="196" t="str">
        <f>VLOOKUP(D288,'N2 - DEPOSIT'!$G$4:$R$1783,12,0)</f>
        <v>Y</v>
      </c>
      <c r="V288" s="196" t="str">
        <f>VLOOKUP(D288,'N2 - DEPOSIT'!$G$4:$S$1783,13,0)</f>
        <v>Y</v>
      </c>
      <c r="W288" s="197" t="str">
        <f>VLOOKUP(D288,'N2 - DEPOSIT'!$G$4:$AE$1783,25,0)</f>
        <v>N2.26</v>
      </c>
      <c r="X288" s="226" t="str">
        <f>VLOOKUP(D288,'N2 - DEPOSIT'!$G:$W,17,0)</f>
        <v>Y</v>
      </c>
      <c r="Y288" s="190">
        <f>VLOOKUP(D288,'N2 - DEPOSIT'!$G$4:$AH$1783,27,0)</f>
        <v>0</v>
      </c>
      <c r="Z288" s="190">
        <f>VLOOKUP(D288,'N2 - DEPOSIT'!$G$4:$AH$1783,28,0)</f>
        <v>0</v>
      </c>
      <c r="AA288" s="190" t="e">
        <f>VLOOKUP(D288,'EH - LOAN'!$H$2:$AE$1961,24,0)</f>
        <v>#N/A</v>
      </c>
      <c r="AB288" t="e">
        <v>#N/A</v>
      </c>
    </row>
    <row r="289" spans="2:28">
      <c r="B289" s="64" t="s">
        <v>441</v>
      </c>
      <c r="C289" s="65"/>
      <c r="D289" s="66" t="s">
        <v>1676</v>
      </c>
      <c r="E289" s="66" t="s">
        <v>1677</v>
      </c>
      <c r="F289" s="69">
        <v>0</v>
      </c>
      <c r="G289" s="69">
        <v>0</v>
      </c>
      <c r="H289" s="69">
        <v>0</v>
      </c>
      <c r="I289" s="69">
        <v>108200000000</v>
      </c>
      <c r="J289" s="69">
        <v>11168048</v>
      </c>
      <c r="K289" s="90">
        <v>0</v>
      </c>
      <c r="L289" s="90">
        <v>0</v>
      </c>
      <c r="M289" s="69">
        <v>0</v>
      </c>
      <c r="N289" s="69">
        <v>0</v>
      </c>
      <c r="O289" s="69">
        <v>0</v>
      </c>
      <c r="P289" s="69">
        <v>0</v>
      </c>
      <c r="Q289" s="69">
        <v>0</v>
      </c>
      <c r="R289" s="69">
        <v>0</v>
      </c>
      <c r="S289" s="79">
        <f t="shared" si="21"/>
        <v>108211168048</v>
      </c>
      <c r="T289"/>
      <c r="U289" s="196" t="str">
        <f>VLOOKUP(D289,'N2 - DEPOSIT'!$G$4:$R$1783,12,0)</f>
        <v>Y</v>
      </c>
      <c r="V289" s="196" t="str">
        <f>VLOOKUP(D289,'N2 - DEPOSIT'!$G$4:$S$1783,13,0)</f>
        <v>Y</v>
      </c>
      <c r="W289" s="197" t="str">
        <f>VLOOKUP(D289,'N2 - DEPOSIT'!$G$4:$AE$1783,25,0)</f>
        <v>N2.42</v>
      </c>
      <c r="X289" s="226" t="str">
        <f>VLOOKUP(D289,'N2 - DEPOSIT'!$G:$W,17,0)</f>
        <v>Y</v>
      </c>
      <c r="Y289" s="190">
        <f>VLOOKUP(D289,'N2 - DEPOSIT'!$G$4:$AH$1783,27,0)</f>
        <v>0</v>
      </c>
      <c r="Z289" s="190">
        <f>VLOOKUP(D289,'N2 - DEPOSIT'!$G$4:$AH$1783,28,0)</f>
        <v>0</v>
      </c>
      <c r="AA289" s="190" t="e">
        <f>VLOOKUP(D289,'EH - LOAN'!$H$2:$AE$1961,24,0)</f>
        <v>#N/A</v>
      </c>
      <c r="AB289" t="e">
        <v>#N/A</v>
      </c>
    </row>
    <row r="290" spans="2:28">
      <c r="B290" s="64" t="s">
        <v>441</v>
      </c>
      <c r="C290" s="65"/>
      <c r="D290" s="66" t="s">
        <v>1678</v>
      </c>
      <c r="E290" s="66" t="s">
        <v>1679</v>
      </c>
      <c r="F290" s="69">
        <v>0</v>
      </c>
      <c r="G290" s="69">
        <v>0</v>
      </c>
      <c r="H290" s="69">
        <v>0</v>
      </c>
      <c r="I290" s="69">
        <v>582800000000</v>
      </c>
      <c r="J290" s="69">
        <v>23497045</v>
      </c>
      <c r="K290" s="90">
        <v>0</v>
      </c>
      <c r="L290" s="90">
        <v>0</v>
      </c>
      <c r="M290" s="69">
        <v>0</v>
      </c>
      <c r="N290" s="69">
        <v>0</v>
      </c>
      <c r="O290" s="69">
        <v>0</v>
      </c>
      <c r="P290" s="69">
        <v>0</v>
      </c>
      <c r="Q290" s="69">
        <v>0</v>
      </c>
      <c r="R290" s="69">
        <v>0</v>
      </c>
      <c r="S290" s="79">
        <f t="shared" si="21"/>
        <v>582823497045</v>
      </c>
      <c r="T290"/>
      <c r="U290" s="196" t="str">
        <f>VLOOKUP(D290,'N2 - DEPOSIT'!$G$4:$R$1783,12,0)</f>
        <v>Y</v>
      </c>
      <c r="V290" s="196" t="str">
        <f>VLOOKUP(D290,'N2 - DEPOSIT'!$G$4:$S$1783,13,0)</f>
        <v>Y</v>
      </c>
      <c r="W290" s="197" t="str">
        <f>VLOOKUP(D290,'N2 - DEPOSIT'!$G$4:$AE$1783,25,0)</f>
        <v>N2.01</v>
      </c>
      <c r="X290" s="226" t="str">
        <f>VLOOKUP(D290,'N2 - DEPOSIT'!$G:$W,17,0)</f>
        <v>Y</v>
      </c>
      <c r="Y290" s="190">
        <f>VLOOKUP(D290,'N2 - DEPOSIT'!$G$4:$AH$1783,27,0)</f>
        <v>0</v>
      </c>
      <c r="Z290" s="190">
        <f>VLOOKUP(D290,'N2 - DEPOSIT'!$G$4:$AH$1783,28,0)</f>
        <v>0</v>
      </c>
      <c r="AA290" s="190" t="e">
        <f>VLOOKUP(D290,'EH - LOAN'!$H$2:$AE$1961,24,0)</f>
        <v>#N/A</v>
      </c>
      <c r="AB290" t="e">
        <v>#N/A</v>
      </c>
    </row>
    <row r="291" spans="2:28">
      <c r="B291" s="64" t="s">
        <v>441</v>
      </c>
      <c r="C291" s="65"/>
      <c r="D291" s="66" t="s">
        <v>1680</v>
      </c>
      <c r="E291" s="66" t="s">
        <v>1681</v>
      </c>
      <c r="F291" s="69">
        <v>0</v>
      </c>
      <c r="G291" s="69">
        <v>0</v>
      </c>
      <c r="H291" s="69">
        <v>0</v>
      </c>
      <c r="I291" s="69">
        <v>350000000000</v>
      </c>
      <c r="J291" s="69">
        <v>14962084653</v>
      </c>
      <c r="K291" s="90">
        <v>0</v>
      </c>
      <c r="L291" s="90">
        <v>0</v>
      </c>
      <c r="M291" s="69">
        <v>0</v>
      </c>
      <c r="N291" s="69">
        <v>0</v>
      </c>
      <c r="O291" s="69">
        <v>0</v>
      </c>
      <c r="P291" s="69">
        <v>0</v>
      </c>
      <c r="Q291" s="69">
        <v>0</v>
      </c>
      <c r="R291" s="69">
        <v>0</v>
      </c>
      <c r="S291" s="79">
        <f t="shared" si="21"/>
        <v>364962084653</v>
      </c>
      <c r="T291"/>
      <c r="U291" s="196" t="str">
        <f>VLOOKUP(D291,'N2 - DEPOSIT'!$G$4:$R$1783,12,0)</f>
        <v>Y</v>
      </c>
      <c r="V291" s="196" t="str">
        <f>VLOOKUP(D291,'N2 - DEPOSIT'!$G$4:$S$1783,13,0)</f>
        <v>Y</v>
      </c>
      <c r="W291" s="197">
        <f>VLOOKUP(D291,'N2 - DEPOSIT'!$G$4:$AE$1783,25,0)</f>
        <v>0</v>
      </c>
      <c r="X291" s="226">
        <f>VLOOKUP(D291,'N2 - DEPOSIT'!$G:$W,17,0)</f>
        <v>0</v>
      </c>
      <c r="Y291" s="190" t="str">
        <f>VLOOKUP(D291,'N2 - DEPOSIT'!$G$4:$AH$1783,27,0)</f>
        <v>Y</v>
      </c>
      <c r="Z291" s="190" t="str">
        <f>VLOOKUP(D291,'N2 - DEPOSIT'!$G$4:$AH$1783,28,0)</f>
        <v>0147045046241</v>
      </c>
      <c r="AA291" s="190" t="e">
        <f>VLOOKUP(D291,'EH - LOAN'!$H$2:$AE$1961,24,0)</f>
        <v>#N/A</v>
      </c>
      <c r="AB291" t="e">
        <v>#N/A</v>
      </c>
    </row>
    <row r="292" spans="2:28">
      <c r="B292" s="64" t="s">
        <v>441</v>
      </c>
      <c r="C292" s="65"/>
      <c r="D292" s="66" t="s">
        <v>1682</v>
      </c>
      <c r="E292" s="66" t="s">
        <v>1683</v>
      </c>
      <c r="F292" s="69">
        <v>0</v>
      </c>
      <c r="G292" s="69">
        <v>0</v>
      </c>
      <c r="H292" s="69">
        <v>0</v>
      </c>
      <c r="I292" s="69">
        <v>325000000000</v>
      </c>
      <c r="J292" s="69">
        <v>8273968946</v>
      </c>
      <c r="K292" s="90">
        <v>0</v>
      </c>
      <c r="L292" s="90">
        <v>0</v>
      </c>
      <c r="M292" s="69">
        <v>0</v>
      </c>
      <c r="N292" s="69">
        <v>0</v>
      </c>
      <c r="O292" s="69">
        <v>0</v>
      </c>
      <c r="P292" s="69">
        <v>0</v>
      </c>
      <c r="Q292" s="69">
        <v>0</v>
      </c>
      <c r="R292" s="69">
        <v>0</v>
      </c>
      <c r="S292" s="79">
        <f t="shared" si="21"/>
        <v>333273968946</v>
      </c>
      <c r="T292"/>
      <c r="U292" s="196" t="str">
        <f>VLOOKUP(D292,'N2 - DEPOSIT'!$G$4:$R$1783,12,0)</f>
        <v>Y</v>
      </c>
      <c r="V292" s="196" t="str">
        <f>VLOOKUP(D292,'N2 - DEPOSIT'!$G$4:$S$1783,13,0)</f>
        <v>Y</v>
      </c>
      <c r="W292" s="197">
        <f>VLOOKUP(D292,'N2 - DEPOSIT'!$G$4:$AE$1783,25,0)</f>
        <v>0</v>
      </c>
      <c r="X292" s="226">
        <f>VLOOKUP(D292,'N2 - DEPOSIT'!$G:$W,17,0)</f>
        <v>0</v>
      </c>
      <c r="Y292" s="190" t="str">
        <f>VLOOKUP(D292,'N2 - DEPOSIT'!$G$4:$AH$1783,27,0)</f>
        <v>Y</v>
      </c>
      <c r="Z292" s="190" t="str">
        <f>VLOOKUP(D292,'N2 - DEPOSIT'!$G$4:$AH$1783,28,0)</f>
        <v>0037045048779</v>
      </c>
      <c r="AA292" s="190" t="e">
        <f>VLOOKUP(D292,'EH - LOAN'!$H$2:$AE$1961,24,0)</f>
        <v>#N/A</v>
      </c>
      <c r="AB292" t="e">
        <v>#N/A</v>
      </c>
    </row>
    <row r="293" spans="2:28">
      <c r="B293" s="64" t="s">
        <v>441</v>
      </c>
      <c r="C293" s="65"/>
      <c r="D293" s="66" t="s">
        <v>1684</v>
      </c>
      <c r="E293" s="66" t="s">
        <v>1685</v>
      </c>
      <c r="F293" s="69">
        <v>0</v>
      </c>
      <c r="G293" s="69">
        <v>0</v>
      </c>
      <c r="H293" s="69">
        <v>1542292972</v>
      </c>
      <c r="I293" s="69">
        <v>40254071233</v>
      </c>
      <c r="J293" s="69">
        <v>2135984111</v>
      </c>
      <c r="K293" s="90">
        <v>0</v>
      </c>
      <c r="L293" s="90">
        <v>0</v>
      </c>
      <c r="M293" s="69">
        <v>0</v>
      </c>
      <c r="N293" s="69">
        <v>0</v>
      </c>
      <c r="O293" s="69">
        <v>0</v>
      </c>
      <c r="P293" s="69">
        <v>0</v>
      </c>
      <c r="Q293" s="69">
        <v>0</v>
      </c>
      <c r="R293" s="69">
        <v>0</v>
      </c>
      <c r="S293" s="79">
        <f t="shared" si="21"/>
        <v>43932348316</v>
      </c>
      <c r="T293"/>
      <c r="U293" s="196" t="str">
        <f>VLOOKUP(D293,'N2 - DEPOSIT'!$G$4:$R$1783,12,0)</f>
        <v>Y</v>
      </c>
      <c r="V293" s="196" t="str">
        <f>VLOOKUP(D293,'N2 - DEPOSIT'!$G$4:$S$1783,13,0)</f>
        <v>Y</v>
      </c>
      <c r="W293" s="197">
        <f>VLOOKUP(D293,'N2 - DEPOSIT'!$G$4:$AE$1783,25,0)</f>
        <v>0</v>
      </c>
      <c r="X293" s="226">
        <f>VLOOKUP(D293,'N2 - DEPOSIT'!$G:$W,17,0)</f>
        <v>0</v>
      </c>
      <c r="Y293" s="190" t="str">
        <f>VLOOKUP(D293,'N2 - DEPOSIT'!$G$4:$AH$1783,27,0)</f>
        <v>Y</v>
      </c>
      <c r="Z293" s="190" t="str">
        <f>VLOOKUP(D293,'N2 - DEPOSIT'!$G$4:$AH$1783,28,0)</f>
        <v>0457045013534</v>
      </c>
      <c r="AA293" s="190" t="e">
        <f>VLOOKUP(D293,'EH - LOAN'!$H$2:$AE$1961,24,0)</f>
        <v>#N/A</v>
      </c>
      <c r="AB293" t="e">
        <v>#N/A</v>
      </c>
    </row>
    <row r="294" spans="2:28">
      <c r="B294" s="64" t="s">
        <v>441</v>
      </c>
      <c r="C294" s="65"/>
      <c r="D294" s="66" t="s">
        <v>1686</v>
      </c>
      <c r="E294" s="66" t="s">
        <v>1687</v>
      </c>
      <c r="F294" s="69">
        <v>0</v>
      </c>
      <c r="G294" s="69">
        <v>0</v>
      </c>
      <c r="H294" s="69">
        <v>0</v>
      </c>
      <c r="I294" s="69">
        <v>47300000000</v>
      </c>
      <c r="J294" s="69">
        <v>329375601</v>
      </c>
      <c r="K294" s="90">
        <v>0</v>
      </c>
      <c r="L294" s="90">
        <v>0</v>
      </c>
      <c r="M294" s="69">
        <v>0</v>
      </c>
      <c r="N294" s="69">
        <v>0</v>
      </c>
      <c r="O294" s="69">
        <v>0</v>
      </c>
      <c r="P294" s="69">
        <v>0</v>
      </c>
      <c r="Q294" s="69">
        <v>0</v>
      </c>
      <c r="R294" s="69">
        <v>0</v>
      </c>
      <c r="S294" s="79">
        <f t="shared" si="21"/>
        <v>47629375601</v>
      </c>
      <c r="T294"/>
      <c r="U294" s="196" t="str">
        <f>VLOOKUP(D294,'N2 - DEPOSIT'!$G$4:$R$1783,12,0)</f>
        <v>Y</v>
      </c>
      <c r="V294" s="196" t="str">
        <f>VLOOKUP(D294,'N2 - DEPOSIT'!$G$4:$S$1783,13,0)</f>
        <v>Y</v>
      </c>
      <c r="W294" s="197" t="str">
        <f>VLOOKUP(D294,'N2 - DEPOSIT'!$G$4:$AE$1783,25,0)</f>
        <v>N2.18</v>
      </c>
      <c r="X294" s="226" t="str">
        <f>VLOOKUP(D294,'N2 - DEPOSIT'!$G:$W,17,0)</f>
        <v>Y</v>
      </c>
      <c r="Y294" s="190">
        <f>VLOOKUP(D294,'N2 - DEPOSIT'!$G$4:$AH$1783,27,0)</f>
        <v>0</v>
      </c>
      <c r="Z294" s="190">
        <f>VLOOKUP(D294,'N2 - DEPOSIT'!$G$4:$AH$1783,28,0)</f>
        <v>0</v>
      </c>
      <c r="AA294" s="190" t="e">
        <f>VLOOKUP(D294,'EH - LOAN'!$H$2:$AE$1961,24,0)</f>
        <v>#N/A</v>
      </c>
      <c r="AB294" t="e">
        <v>#N/A</v>
      </c>
    </row>
    <row r="295" spans="2:28">
      <c r="B295" s="64" t="s">
        <v>441</v>
      </c>
      <c r="C295" s="65"/>
      <c r="D295" s="66" t="s">
        <v>1688</v>
      </c>
      <c r="E295" s="66" t="s">
        <v>1689</v>
      </c>
      <c r="F295" s="69">
        <v>0</v>
      </c>
      <c r="G295" s="69">
        <v>0</v>
      </c>
      <c r="H295" s="69">
        <v>0</v>
      </c>
      <c r="I295" s="69">
        <v>82401399317</v>
      </c>
      <c r="J295" s="69">
        <v>412471829</v>
      </c>
      <c r="K295" s="90">
        <v>0</v>
      </c>
      <c r="L295" s="90">
        <v>0</v>
      </c>
      <c r="M295" s="69">
        <v>0</v>
      </c>
      <c r="N295" s="69">
        <v>0</v>
      </c>
      <c r="O295" s="69">
        <v>0</v>
      </c>
      <c r="P295" s="69">
        <v>0</v>
      </c>
      <c r="Q295" s="69">
        <v>0</v>
      </c>
      <c r="R295" s="69">
        <v>0</v>
      </c>
      <c r="S295" s="79">
        <f t="shared" si="21"/>
        <v>82813871146</v>
      </c>
      <c r="T295"/>
      <c r="U295" s="196" t="str">
        <f>VLOOKUP(D295,'N2 - DEPOSIT'!$G$4:$R$1783,12,0)</f>
        <v>Y</v>
      </c>
      <c r="V295" s="196" t="str">
        <f>VLOOKUP(D295,'N2 - DEPOSIT'!$G$4:$S$1783,13,0)</f>
        <v>Y</v>
      </c>
      <c r="W295" s="197">
        <f>VLOOKUP(D295,'N2 - DEPOSIT'!$G$4:$AE$1783,25,0)</f>
        <v>0</v>
      </c>
      <c r="X295" s="226">
        <f>VLOOKUP(D295,'N2 - DEPOSIT'!$G:$W,17,0)</f>
        <v>0</v>
      </c>
      <c r="Y295" s="190" t="str">
        <f>VLOOKUP(D295,'N2 - DEPOSIT'!$G$4:$AH$1783,27,0)</f>
        <v>Y</v>
      </c>
      <c r="Z295" s="190" t="str">
        <f>VLOOKUP(D295,'N2 - DEPOSIT'!$G$4:$AH$1783,28,0)</f>
        <v>0037045057440</v>
      </c>
      <c r="AA295" s="190" t="e">
        <f>VLOOKUP(D295,'EH - LOAN'!$H$2:$AE$1961,24,0)</f>
        <v>#N/A</v>
      </c>
      <c r="AB295" t="e">
        <v>#N/A</v>
      </c>
    </row>
    <row r="296" spans="2:28">
      <c r="B296" s="64" t="s">
        <v>441</v>
      </c>
      <c r="C296" s="65"/>
      <c r="D296" s="66" t="s">
        <v>1690</v>
      </c>
      <c r="E296" s="66" t="s">
        <v>1691</v>
      </c>
      <c r="F296" s="69">
        <v>0</v>
      </c>
      <c r="G296" s="69">
        <v>0</v>
      </c>
      <c r="H296" s="69">
        <v>0</v>
      </c>
      <c r="I296" s="69">
        <v>300000000000</v>
      </c>
      <c r="J296" s="69">
        <v>1369539</v>
      </c>
      <c r="K296" s="90">
        <v>0</v>
      </c>
      <c r="L296" s="90">
        <v>0</v>
      </c>
      <c r="M296" s="69">
        <v>0</v>
      </c>
      <c r="N296" s="69">
        <v>0</v>
      </c>
      <c r="O296" s="69">
        <v>0</v>
      </c>
      <c r="P296" s="69">
        <v>0</v>
      </c>
      <c r="Q296" s="69">
        <v>0</v>
      </c>
      <c r="R296" s="69">
        <v>0</v>
      </c>
      <c r="S296" s="79">
        <f t="shared" si="21"/>
        <v>300001369539</v>
      </c>
      <c r="T296"/>
      <c r="U296" s="196" t="str">
        <f>VLOOKUP(D296,'N2 - DEPOSIT'!$G$4:$R$1783,12,0)</f>
        <v>Y</v>
      </c>
      <c r="V296" s="196" t="str">
        <f>VLOOKUP(D296,'N2 - DEPOSIT'!$G$4:$S$1783,13,0)</f>
        <v>Y</v>
      </c>
      <c r="W296" s="197" t="str">
        <f>VLOOKUP(D296,'N2 - DEPOSIT'!$G$4:$AE$1783,25,0)</f>
        <v>N2.08</v>
      </c>
      <c r="X296" s="226" t="str">
        <f>VLOOKUP(D296,'N2 - DEPOSIT'!$G:$W,17,0)</f>
        <v>Y</v>
      </c>
      <c r="Y296" s="190">
        <f>VLOOKUP(D296,'N2 - DEPOSIT'!$G$4:$AH$1783,27,0)</f>
        <v>0</v>
      </c>
      <c r="Z296" s="190">
        <f>VLOOKUP(D296,'N2 - DEPOSIT'!$G$4:$AH$1783,28,0)</f>
        <v>0</v>
      </c>
      <c r="AA296" s="190" t="e">
        <f>VLOOKUP(D296,'EH - LOAN'!$H$2:$AE$1961,24,0)</f>
        <v>#N/A</v>
      </c>
      <c r="AB296" t="e">
        <v>#N/A</v>
      </c>
    </row>
    <row r="297" spans="2:28">
      <c r="B297" s="64" t="s">
        <v>441</v>
      </c>
      <c r="C297" s="65"/>
      <c r="D297" s="66" t="s">
        <v>1692</v>
      </c>
      <c r="E297" s="66" t="s">
        <v>1693</v>
      </c>
      <c r="F297" s="69">
        <v>0</v>
      </c>
      <c r="G297" s="69">
        <v>0</v>
      </c>
      <c r="H297" s="69">
        <v>0</v>
      </c>
      <c r="I297" s="69">
        <v>110000000000</v>
      </c>
      <c r="J297" s="69">
        <v>45551054568</v>
      </c>
      <c r="K297" s="90">
        <v>0</v>
      </c>
      <c r="L297" s="90">
        <v>0</v>
      </c>
      <c r="M297" s="69">
        <v>0</v>
      </c>
      <c r="N297" s="69">
        <v>0</v>
      </c>
      <c r="O297" s="69">
        <v>0</v>
      </c>
      <c r="P297" s="69">
        <v>0</v>
      </c>
      <c r="Q297" s="69">
        <v>0</v>
      </c>
      <c r="R297" s="69">
        <v>0</v>
      </c>
      <c r="S297" s="79">
        <f t="shared" si="21"/>
        <v>155551054568</v>
      </c>
      <c r="T297"/>
      <c r="U297" s="196" t="str">
        <f>VLOOKUP(D297,'N2 - DEPOSIT'!$G$4:$R$1783,12,0)</f>
        <v>Y</v>
      </c>
      <c r="V297" s="196" t="str">
        <f>VLOOKUP(D297,'N2 - DEPOSIT'!$G$4:$S$1783,13,0)</f>
        <v>Y</v>
      </c>
      <c r="W297" s="197" t="str">
        <f>VLOOKUP(D297,'N2 - DEPOSIT'!$G$4:$AE$1783,25,0)</f>
        <v>N2.35</v>
      </c>
      <c r="X297" s="226" t="str">
        <f>VLOOKUP(D297,'N2 - DEPOSIT'!$G:$W,17,0)</f>
        <v>Y</v>
      </c>
      <c r="Y297" s="190">
        <f>VLOOKUP(D297,'N2 - DEPOSIT'!$G$4:$AH$1783,27,0)</f>
        <v>0</v>
      </c>
      <c r="Z297" s="190">
        <f>VLOOKUP(D297,'N2 - DEPOSIT'!$G$4:$AH$1783,28,0)</f>
        <v>0</v>
      </c>
      <c r="AA297" s="190" t="e">
        <f>VLOOKUP(D297,'EH - LOAN'!$H$2:$AE$1961,24,0)</f>
        <v>#N/A</v>
      </c>
      <c r="AB297" t="e">
        <v>#N/A</v>
      </c>
    </row>
    <row r="298" spans="2:28">
      <c r="B298" s="64" t="s">
        <v>441</v>
      </c>
      <c r="C298" s="65"/>
      <c r="D298" s="66" t="s">
        <v>1694</v>
      </c>
      <c r="E298" s="66" t="s">
        <v>1695</v>
      </c>
      <c r="F298" s="69">
        <v>0</v>
      </c>
      <c r="G298" s="69">
        <v>0</v>
      </c>
      <c r="H298" s="69">
        <v>0</v>
      </c>
      <c r="I298" s="69">
        <v>99000000000</v>
      </c>
      <c r="J298" s="69">
        <v>0</v>
      </c>
      <c r="K298" s="90">
        <v>0</v>
      </c>
      <c r="L298" s="90">
        <v>0</v>
      </c>
      <c r="M298" s="69">
        <v>0</v>
      </c>
      <c r="N298" s="69">
        <v>0</v>
      </c>
      <c r="O298" s="69">
        <v>0</v>
      </c>
      <c r="P298" s="69">
        <v>0</v>
      </c>
      <c r="Q298" s="69">
        <v>0</v>
      </c>
      <c r="R298" s="69">
        <v>0</v>
      </c>
      <c r="S298" s="79">
        <f t="shared" si="21"/>
        <v>99000000000</v>
      </c>
      <c r="T298"/>
      <c r="U298" s="196" t="str">
        <f>VLOOKUP(D298,'N2 - DEPOSIT'!$G$4:$R$1783,12,0)</f>
        <v>Y</v>
      </c>
      <c r="V298" s="196" t="str">
        <f>VLOOKUP(D298,'N2 - DEPOSIT'!$G$4:$S$1783,13,0)</f>
        <v>Y</v>
      </c>
      <c r="W298" s="197">
        <f>VLOOKUP(D298,'N2 - DEPOSIT'!$G$4:$AE$1783,25,0)</f>
        <v>0</v>
      </c>
      <c r="X298" s="226">
        <f>VLOOKUP(D298,'N2 - DEPOSIT'!$G:$W,17,0)</f>
        <v>0</v>
      </c>
      <c r="Y298" s="190" t="str">
        <f>VLOOKUP(D298,'N2 - DEPOSIT'!$G$4:$AH$1783,27,0)</f>
        <v>Y</v>
      </c>
      <c r="Z298" s="190">
        <f>VLOOKUP(D298,'N2 - DEPOSIT'!$G$4:$AH$1783,28,0)</f>
        <v>0</v>
      </c>
      <c r="AA298" s="190" t="e">
        <f>VLOOKUP(D298,'EH - LOAN'!$H$2:$AE$1961,24,0)</f>
        <v>#N/A</v>
      </c>
      <c r="AB298" t="e">
        <v>#N/A</v>
      </c>
    </row>
    <row r="299" spans="2:28">
      <c r="B299" s="64" t="s">
        <v>441</v>
      </c>
      <c r="C299" s="65"/>
      <c r="D299" s="66" t="s">
        <v>1696</v>
      </c>
      <c r="E299" s="66" t="s">
        <v>1697</v>
      </c>
      <c r="F299" s="69">
        <v>0</v>
      </c>
      <c r="G299" s="69">
        <v>0</v>
      </c>
      <c r="H299" s="69">
        <v>1000000000</v>
      </c>
      <c r="I299" s="69">
        <v>193000000000</v>
      </c>
      <c r="J299" s="69">
        <v>282277869.35000002</v>
      </c>
      <c r="K299" s="90">
        <v>0</v>
      </c>
      <c r="L299" s="90">
        <v>0</v>
      </c>
      <c r="M299" s="69">
        <v>0</v>
      </c>
      <c r="N299" s="69">
        <v>0</v>
      </c>
      <c r="O299" s="69">
        <v>0</v>
      </c>
      <c r="P299" s="69">
        <v>0</v>
      </c>
      <c r="Q299" s="69">
        <v>0</v>
      </c>
      <c r="R299" s="69">
        <v>0</v>
      </c>
      <c r="S299" s="79">
        <f t="shared" si="21"/>
        <v>194282277869.35001</v>
      </c>
      <c r="T299"/>
      <c r="U299" s="196" t="str">
        <f>VLOOKUP(D299,'N2 - DEPOSIT'!$G$4:$R$1783,12,0)</f>
        <v>Y</v>
      </c>
      <c r="V299" s="196" t="str">
        <f>VLOOKUP(D299,'N2 - DEPOSIT'!$G$4:$S$1783,13,0)</f>
        <v>Y</v>
      </c>
      <c r="W299" s="197" t="str">
        <f>VLOOKUP(D299,'N2 - DEPOSIT'!$G$4:$AE$1783,25,0)</f>
        <v>N2.15</v>
      </c>
      <c r="X299" s="226" t="str">
        <f>VLOOKUP(D299,'N2 - DEPOSIT'!$G:$W,17,0)</f>
        <v>Y</v>
      </c>
      <c r="Y299" s="190">
        <f>VLOOKUP(D299,'N2 - DEPOSIT'!$G$4:$AH$1783,27,0)</f>
        <v>0</v>
      </c>
      <c r="Z299" s="190">
        <f>VLOOKUP(D299,'N2 - DEPOSIT'!$G$4:$AH$1783,28,0)</f>
        <v>0</v>
      </c>
      <c r="AA299" s="190" t="e">
        <f>VLOOKUP(D299,'EH - LOAN'!$H$2:$AE$1961,24,0)</f>
        <v>#N/A</v>
      </c>
      <c r="AB299" t="e">
        <v>#N/A</v>
      </c>
    </row>
    <row r="300" spans="2:28">
      <c r="B300" s="64" t="s">
        <v>441</v>
      </c>
      <c r="C300" s="65"/>
      <c r="D300" s="66" t="s">
        <v>1698</v>
      </c>
      <c r="E300" s="66" t="s">
        <v>1699</v>
      </c>
      <c r="F300" s="69">
        <v>0</v>
      </c>
      <c r="G300" s="69">
        <v>0</v>
      </c>
      <c r="H300" s="69">
        <v>0</v>
      </c>
      <c r="I300" s="69">
        <v>50722125882</v>
      </c>
      <c r="J300" s="69">
        <v>20832493</v>
      </c>
      <c r="K300" s="90">
        <v>0</v>
      </c>
      <c r="L300" s="90">
        <v>0</v>
      </c>
      <c r="M300" s="69">
        <v>0</v>
      </c>
      <c r="N300" s="69">
        <v>0</v>
      </c>
      <c r="O300" s="69">
        <v>0</v>
      </c>
      <c r="P300" s="69">
        <v>0</v>
      </c>
      <c r="Q300" s="69">
        <v>0</v>
      </c>
      <c r="R300" s="69">
        <v>0</v>
      </c>
      <c r="S300" s="79">
        <f t="shared" si="21"/>
        <v>50742958375</v>
      </c>
      <c r="T300"/>
      <c r="U300" s="196" t="str">
        <f>VLOOKUP(D300,'N2 - DEPOSIT'!$G$4:$R$1783,12,0)</f>
        <v>Y</v>
      </c>
      <c r="V300" s="196" t="str">
        <f>VLOOKUP(D300,'N2 - DEPOSIT'!$G$4:$S$1783,13,0)</f>
        <v>Y</v>
      </c>
      <c r="W300" s="197" t="str">
        <f>VLOOKUP(D300,'N2 - DEPOSIT'!$G$4:$AE$1783,25,0)</f>
        <v>N2.23</v>
      </c>
      <c r="X300" s="226" t="str">
        <f>VLOOKUP(D300,'N2 - DEPOSIT'!$G:$W,17,0)</f>
        <v>Y</v>
      </c>
      <c r="Y300" s="190">
        <f>VLOOKUP(D300,'N2 - DEPOSIT'!$G$4:$AH$1783,27,0)</f>
        <v>0</v>
      </c>
      <c r="Z300" s="190">
        <f>VLOOKUP(D300,'N2 - DEPOSIT'!$G$4:$AH$1783,28,0)</f>
        <v>0</v>
      </c>
      <c r="AA300" s="190" t="e">
        <f>VLOOKUP(D300,'EH - LOAN'!$H$2:$AE$1961,24,0)</f>
        <v>#N/A</v>
      </c>
      <c r="AB300" t="e">
        <v>#N/A</v>
      </c>
    </row>
    <row r="301" spans="2:28">
      <c r="B301" s="64" t="s">
        <v>441</v>
      </c>
      <c r="C301" s="65"/>
      <c r="D301" s="66" t="s">
        <v>1700</v>
      </c>
      <c r="E301" s="66" t="s">
        <v>1701</v>
      </c>
      <c r="F301" s="69">
        <v>0</v>
      </c>
      <c r="G301" s="69">
        <v>0</v>
      </c>
      <c r="H301" s="69">
        <v>0</v>
      </c>
      <c r="I301" s="69">
        <v>170000000000</v>
      </c>
      <c r="J301" s="69">
        <v>8386400</v>
      </c>
      <c r="K301" s="90">
        <v>0</v>
      </c>
      <c r="L301" s="90">
        <v>0</v>
      </c>
      <c r="M301" s="69">
        <v>0</v>
      </c>
      <c r="N301" s="69">
        <v>0</v>
      </c>
      <c r="O301" s="69">
        <v>0</v>
      </c>
      <c r="P301" s="69">
        <v>0</v>
      </c>
      <c r="Q301" s="69">
        <v>0</v>
      </c>
      <c r="R301" s="69">
        <v>0</v>
      </c>
      <c r="S301" s="79">
        <f t="shared" si="21"/>
        <v>170008386400</v>
      </c>
      <c r="T301"/>
      <c r="U301" s="196" t="str">
        <f>VLOOKUP(D301,'N2 - DEPOSIT'!$G$4:$R$1783,12,0)</f>
        <v>Y</v>
      </c>
      <c r="V301" s="196" t="str">
        <f>VLOOKUP(D301,'N2 - DEPOSIT'!$G$4:$S$1783,13,0)</f>
        <v>Y</v>
      </c>
      <c r="W301" s="197" t="str">
        <f>VLOOKUP(D301,'N2 - DEPOSIT'!$G$4:$AE$1783,25,0)</f>
        <v>N2.12</v>
      </c>
      <c r="X301" s="226" t="str">
        <f>VLOOKUP(D301,'N2 - DEPOSIT'!$G:$W,17,0)</f>
        <v>Y</v>
      </c>
      <c r="Y301" s="190">
        <f>VLOOKUP(D301,'N2 - DEPOSIT'!$G$4:$AH$1783,27,0)</f>
        <v>0</v>
      </c>
      <c r="Z301" s="190">
        <f>VLOOKUP(D301,'N2 - DEPOSIT'!$G$4:$AH$1783,28,0)</f>
        <v>0</v>
      </c>
      <c r="AA301" s="190" t="e">
        <f>VLOOKUP(D301,'EH - LOAN'!$H$2:$AE$1961,24,0)</f>
        <v>#N/A</v>
      </c>
      <c r="AB301" t="e">
        <v>#N/A</v>
      </c>
    </row>
    <row r="302" spans="2:28">
      <c r="B302" s="64" t="s">
        <v>441</v>
      </c>
      <c r="C302" s="65"/>
      <c r="D302" s="66" t="s">
        <v>1702</v>
      </c>
      <c r="E302" s="66" t="s">
        <v>1703</v>
      </c>
      <c r="F302" s="69">
        <v>0</v>
      </c>
      <c r="G302" s="69">
        <v>0</v>
      </c>
      <c r="H302" s="69">
        <v>0</v>
      </c>
      <c r="I302" s="69">
        <v>43000000000</v>
      </c>
      <c r="J302" s="69">
        <v>1863893</v>
      </c>
      <c r="K302" s="90">
        <v>0</v>
      </c>
      <c r="L302" s="90">
        <v>0</v>
      </c>
      <c r="M302" s="69">
        <v>0</v>
      </c>
      <c r="N302" s="69">
        <v>0</v>
      </c>
      <c r="O302" s="69">
        <v>0</v>
      </c>
      <c r="P302" s="69">
        <v>0</v>
      </c>
      <c r="Q302" s="69">
        <v>0</v>
      </c>
      <c r="R302" s="69">
        <v>0</v>
      </c>
      <c r="S302" s="79">
        <f t="shared" si="21"/>
        <v>43001863893</v>
      </c>
      <c r="T302"/>
      <c r="U302" s="196" t="str">
        <f>VLOOKUP(D302,'N2 - DEPOSIT'!$G$4:$R$1783,12,0)</f>
        <v>Y</v>
      </c>
      <c r="V302" s="196" t="str">
        <f>VLOOKUP(D302,'N2 - DEPOSIT'!$G$4:$S$1783,13,0)</f>
        <v>Y</v>
      </c>
      <c r="W302" s="197">
        <f>VLOOKUP(D302,'N2 - DEPOSIT'!$G$4:$AE$1783,25,0)</f>
        <v>0</v>
      </c>
      <c r="X302" s="226">
        <f>VLOOKUP(D302,'N2 - DEPOSIT'!$G:$W,17,0)</f>
        <v>0</v>
      </c>
      <c r="Y302" s="190" t="str">
        <f>VLOOKUP(D302,'N2 - DEPOSIT'!$G$4:$AH$1783,27,0)</f>
        <v>Y</v>
      </c>
      <c r="Z302" s="190" t="str">
        <f>VLOOKUP(D302,'N2 - DEPOSIT'!$G$4:$AH$1783,28,0)</f>
        <v>0027045051842</v>
      </c>
      <c r="AA302" s="190" t="e">
        <f>VLOOKUP(D302,'EH - LOAN'!$H$2:$AE$1961,24,0)</f>
        <v>#N/A</v>
      </c>
      <c r="AB302" t="e">
        <v>#N/A</v>
      </c>
    </row>
    <row r="303" spans="2:28">
      <c r="B303" s="64" t="s">
        <v>441</v>
      </c>
      <c r="C303" s="65"/>
      <c r="D303" s="66" t="s">
        <v>1704</v>
      </c>
      <c r="E303" s="66" t="s">
        <v>1705</v>
      </c>
      <c r="F303" s="69">
        <v>0</v>
      </c>
      <c r="G303" s="69">
        <v>0</v>
      </c>
      <c r="H303" s="69">
        <v>0</v>
      </c>
      <c r="I303" s="69">
        <v>57605000000</v>
      </c>
      <c r="J303" s="69">
        <v>4562488</v>
      </c>
      <c r="K303" s="90">
        <v>0</v>
      </c>
      <c r="L303" s="90">
        <v>0</v>
      </c>
      <c r="M303" s="69">
        <v>0</v>
      </c>
      <c r="N303" s="69">
        <v>0</v>
      </c>
      <c r="O303" s="69">
        <v>0</v>
      </c>
      <c r="P303" s="69">
        <v>0</v>
      </c>
      <c r="Q303" s="69">
        <v>0</v>
      </c>
      <c r="R303" s="69">
        <v>0</v>
      </c>
      <c r="S303" s="79">
        <f t="shared" si="21"/>
        <v>57609562488</v>
      </c>
      <c r="T303"/>
      <c r="U303" s="196" t="str">
        <f>VLOOKUP(D303,'N2 - DEPOSIT'!$G$4:$R$1783,12,0)</f>
        <v>Y</v>
      </c>
      <c r="V303" s="196" t="str">
        <f>VLOOKUP(D303,'N2 - DEPOSIT'!$G$4:$S$1783,13,0)</f>
        <v>Y</v>
      </c>
      <c r="W303" s="197">
        <f>VLOOKUP(D303,'N2 - DEPOSIT'!$G$4:$AE$1783,25,0)</f>
        <v>0</v>
      </c>
      <c r="X303" s="226">
        <f>VLOOKUP(D303,'N2 - DEPOSIT'!$G:$W,17,0)</f>
        <v>0</v>
      </c>
      <c r="Y303" s="190" t="str">
        <f>VLOOKUP(D303,'N2 - DEPOSIT'!$G$4:$AH$1783,27,0)</f>
        <v>Y</v>
      </c>
      <c r="Z303" s="190" t="str">
        <f>VLOOKUP(D303,'N2 - DEPOSIT'!$G$4:$AH$1783,28,0)</f>
        <v>0807045006131</v>
      </c>
      <c r="AA303" s="190" t="e">
        <f>VLOOKUP(D303,'EH - LOAN'!$H$2:$AE$1961,24,0)</f>
        <v>#N/A</v>
      </c>
      <c r="AB303" t="e">
        <v>#N/A</v>
      </c>
    </row>
    <row r="304" spans="2:28">
      <c r="B304" s="64" t="s">
        <v>441</v>
      </c>
      <c r="C304" s="65"/>
      <c r="D304" s="66" t="s">
        <v>1706</v>
      </c>
      <c r="E304" s="66" t="s">
        <v>1707</v>
      </c>
      <c r="F304" s="69">
        <v>0</v>
      </c>
      <c r="G304" s="69">
        <v>0</v>
      </c>
      <c r="H304" s="69">
        <v>0</v>
      </c>
      <c r="I304" s="69">
        <v>81109116233</v>
      </c>
      <c r="J304" s="69">
        <v>48207622</v>
      </c>
      <c r="K304" s="90">
        <v>0</v>
      </c>
      <c r="L304" s="90">
        <v>0</v>
      </c>
      <c r="M304" s="69">
        <v>0</v>
      </c>
      <c r="N304" s="69">
        <v>0</v>
      </c>
      <c r="O304" s="69">
        <v>0</v>
      </c>
      <c r="P304" s="69">
        <v>0</v>
      </c>
      <c r="Q304" s="69">
        <v>0</v>
      </c>
      <c r="R304" s="69">
        <v>0</v>
      </c>
      <c r="S304" s="79">
        <f t="shared" si="21"/>
        <v>81157323855</v>
      </c>
      <c r="T304"/>
      <c r="U304" s="196" t="str">
        <f>VLOOKUP(D304,'N2 - DEPOSIT'!$G$4:$R$1783,12,0)</f>
        <v>Y</v>
      </c>
      <c r="V304" s="196" t="str">
        <f>VLOOKUP(D304,'N2 - DEPOSIT'!$G$4:$S$1783,13,0)</f>
        <v>Y</v>
      </c>
      <c r="W304" s="197" t="str">
        <f>VLOOKUP(D304,'N2 - DEPOSIT'!$G$4:$AE$1783,25,0)</f>
        <v>N2.04</v>
      </c>
      <c r="X304" s="226" t="str">
        <f>VLOOKUP(D304,'N2 - DEPOSIT'!$G:$W,17,0)</f>
        <v>Y</v>
      </c>
      <c r="Y304" s="190">
        <f>VLOOKUP(D304,'N2 - DEPOSIT'!$G$4:$AH$1783,27,0)</f>
        <v>0</v>
      </c>
      <c r="Z304" s="190">
        <f>VLOOKUP(D304,'N2 - DEPOSIT'!$G$4:$AH$1783,28,0)</f>
        <v>0</v>
      </c>
      <c r="AA304" s="190" t="e">
        <f>VLOOKUP(D304,'EH - LOAN'!$H$2:$AE$1961,24,0)</f>
        <v>#N/A</v>
      </c>
      <c r="AB304" t="e">
        <v>#N/A</v>
      </c>
    </row>
    <row r="305" spans="2:28">
      <c r="B305" s="64" t="s">
        <v>441</v>
      </c>
      <c r="C305" s="65"/>
      <c r="D305" s="66" t="s">
        <v>1708</v>
      </c>
      <c r="E305" s="66" t="s">
        <v>1709</v>
      </c>
      <c r="F305" s="69">
        <v>0</v>
      </c>
      <c r="G305" s="69">
        <v>0</v>
      </c>
      <c r="H305" s="69">
        <v>41000000</v>
      </c>
      <c r="I305" s="69">
        <v>0</v>
      </c>
      <c r="J305" s="69">
        <v>86310487361</v>
      </c>
      <c r="K305" s="90">
        <v>0</v>
      </c>
      <c r="L305" s="90">
        <v>0</v>
      </c>
      <c r="M305" s="69">
        <v>0</v>
      </c>
      <c r="N305" s="69">
        <v>0</v>
      </c>
      <c r="O305" s="69">
        <v>0</v>
      </c>
      <c r="P305" s="69">
        <v>0</v>
      </c>
      <c r="Q305" s="69">
        <v>0</v>
      </c>
      <c r="R305" s="69">
        <v>0</v>
      </c>
      <c r="S305" s="79">
        <f t="shared" si="21"/>
        <v>86351487361</v>
      </c>
      <c r="T305"/>
      <c r="U305" s="196" t="str">
        <f>VLOOKUP(D305,'N2 - DEPOSIT'!$G$4:$R$1783,12,0)</f>
        <v>Y</v>
      </c>
      <c r="V305" s="196" t="str">
        <f>VLOOKUP(D305,'N2 - DEPOSIT'!$G$4:$S$1783,13,0)</f>
        <v>Y</v>
      </c>
      <c r="W305" s="197">
        <f>VLOOKUP(D305,'N2 - DEPOSIT'!$G$4:$AE$1783,25,0)</f>
        <v>0</v>
      </c>
      <c r="X305" s="226">
        <f>VLOOKUP(D305,'N2 - DEPOSIT'!$G:$W,17,0)</f>
        <v>0</v>
      </c>
      <c r="Y305" s="190" t="str">
        <f>VLOOKUP(D305,'N2 - DEPOSIT'!$G$4:$AH$1783,27,0)</f>
        <v>Y</v>
      </c>
      <c r="Z305" s="190" t="str">
        <f>VLOOKUP(D305,'N2 - DEPOSIT'!$G$4:$AH$1783,28,0)</f>
        <v>0037041038960</v>
      </c>
      <c r="AA305" s="190" t="e">
        <f>VLOOKUP(D305,'EH - LOAN'!$H$2:$AE$1961,24,0)</f>
        <v>#N/A</v>
      </c>
      <c r="AB305" t="e">
        <v>#N/A</v>
      </c>
    </row>
    <row r="306" spans="2:28">
      <c r="B306" s="64" t="s">
        <v>441</v>
      </c>
      <c r="C306" s="65"/>
      <c r="D306" s="66" t="s">
        <v>1710</v>
      </c>
      <c r="E306" s="66" t="s">
        <v>1711</v>
      </c>
      <c r="F306" s="69">
        <v>0</v>
      </c>
      <c r="G306" s="69">
        <v>0</v>
      </c>
      <c r="H306" s="69">
        <v>0</v>
      </c>
      <c r="I306" s="69">
        <v>0</v>
      </c>
      <c r="J306" s="69">
        <v>128718098804</v>
      </c>
      <c r="K306" s="90">
        <v>0</v>
      </c>
      <c r="L306" s="90">
        <v>0</v>
      </c>
      <c r="M306" s="69">
        <v>0</v>
      </c>
      <c r="N306" s="69">
        <v>0</v>
      </c>
      <c r="O306" s="69">
        <v>0</v>
      </c>
      <c r="P306" s="69">
        <v>0</v>
      </c>
      <c r="Q306" s="69">
        <v>0</v>
      </c>
      <c r="R306" s="69">
        <v>0</v>
      </c>
      <c r="S306" s="79">
        <f t="shared" si="21"/>
        <v>128718098804</v>
      </c>
      <c r="T306"/>
      <c r="U306" s="196" t="str">
        <f>VLOOKUP(D306,'N2 - DEPOSIT'!$G$4:$R$1783,12,0)</f>
        <v>Y</v>
      </c>
      <c r="V306" s="196" t="str">
        <f>VLOOKUP(D306,'N2 - DEPOSIT'!$G$4:$S$1783,13,0)</f>
        <v>Y</v>
      </c>
      <c r="W306" s="197" t="str">
        <f>VLOOKUP(D306,'N2 - DEPOSIT'!$G$4:$AE$1783,25,0)</f>
        <v>N2.05</v>
      </c>
      <c r="X306" s="226" t="str">
        <f>VLOOKUP(D306,'N2 - DEPOSIT'!$G:$W,17,0)</f>
        <v>Y</v>
      </c>
      <c r="Y306" s="190">
        <f>VLOOKUP(D306,'N2 - DEPOSIT'!$G$4:$AH$1783,27,0)</f>
        <v>0</v>
      </c>
      <c r="Z306" s="190">
        <f>VLOOKUP(D306,'N2 - DEPOSIT'!$G$4:$AH$1783,28,0)</f>
        <v>0</v>
      </c>
      <c r="AA306" s="190" t="e">
        <f>VLOOKUP(D306,'EH - LOAN'!$H$2:$AE$1961,24,0)</f>
        <v>#N/A</v>
      </c>
      <c r="AB306" t="e">
        <v>#N/A</v>
      </c>
    </row>
    <row r="307" spans="2:28">
      <c r="B307" s="64" t="s">
        <v>441</v>
      </c>
      <c r="C307" s="65"/>
      <c r="D307" s="66" t="s">
        <v>1712</v>
      </c>
      <c r="E307" s="66" t="s">
        <v>1713</v>
      </c>
      <c r="F307" s="69">
        <v>0</v>
      </c>
      <c r="G307" s="69">
        <v>0</v>
      </c>
      <c r="H307" s="69">
        <v>0</v>
      </c>
      <c r="I307" s="69">
        <v>0</v>
      </c>
      <c r="J307" s="69">
        <v>100001643836</v>
      </c>
      <c r="K307" s="90">
        <v>0</v>
      </c>
      <c r="L307" s="90">
        <v>0</v>
      </c>
      <c r="M307" s="69">
        <v>0</v>
      </c>
      <c r="N307" s="69">
        <v>0</v>
      </c>
      <c r="O307" s="69">
        <v>0</v>
      </c>
      <c r="P307" s="69">
        <v>0</v>
      </c>
      <c r="Q307" s="69">
        <v>0</v>
      </c>
      <c r="R307" s="69">
        <v>0</v>
      </c>
      <c r="S307" s="79">
        <f t="shared" si="21"/>
        <v>100001643836</v>
      </c>
      <c r="T307"/>
      <c r="U307" s="196" t="str">
        <f>VLOOKUP(D307,'N2 - DEPOSIT'!$G$4:$R$1783,12,0)</f>
        <v>Y</v>
      </c>
      <c r="V307" s="196" t="str">
        <f>VLOOKUP(D307,'N2 - DEPOSIT'!$G$4:$S$1783,13,0)</f>
        <v>Y</v>
      </c>
      <c r="W307" s="197" t="str">
        <f>VLOOKUP(D307,'N2 - DEPOSIT'!$G$4:$AE$1783,25,0)</f>
        <v>N2.29</v>
      </c>
      <c r="X307" s="226" t="str">
        <f>VLOOKUP(D307,'N2 - DEPOSIT'!$G:$W,17,0)</f>
        <v>Y</v>
      </c>
      <c r="Y307" s="190">
        <f>VLOOKUP(D307,'N2 - DEPOSIT'!$G$4:$AH$1783,27,0)</f>
        <v>0</v>
      </c>
      <c r="Z307" s="190">
        <f>VLOOKUP(D307,'N2 - DEPOSIT'!$G$4:$AH$1783,28,0)</f>
        <v>0</v>
      </c>
      <c r="AA307" s="190" t="e">
        <f>VLOOKUP(D307,'EH - LOAN'!$H$2:$AE$1961,24,0)</f>
        <v>#N/A</v>
      </c>
      <c r="AB307" t="e">
        <v>#N/A</v>
      </c>
    </row>
    <row r="308" spans="2:28">
      <c r="B308" s="64" t="s">
        <v>441</v>
      </c>
      <c r="C308" s="65"/>
      <c r="D308" s="66" t="s">
        <v>1714</v>
      </c>
      <c r="E308" s="66" t="s">
        <v>1715</v>
      </c>
      <c r="F308" s="69">
        <v>0</v>
      </c>
      <c r="G308" s="69">
        <v>0</v>
      </c>
      <c r="H308" s="69">
        <v>0</v>
      </c>
      <c r="I308" s="69">
        <v>0</v>
      </c>
      <c r="J308" s="69">
        <v>42298778259</v>
      </c>
      <c r="K308" s="90">
        <v>0</v>
      </c>
      <c r="L308" s="90">
        <v>0</v>
      </c>
      <c r="M308" s="69">
        <v>0</v>
      </c>
      <c r="N308" s="69">
        <v>0</v>
      </c>
      <c r="O308" s="69">
        <v>0</v>
      </c>
      <c r="P308" s="69">
        <v>0</v>
      </c>
      <c r="Q308" s="69">
        <v>0</v>
      </c>
      <c r="R308" s="69">
        <v>0</v>
      </c>
      <c r="S308" s="79">
        <f t="shared" si="21"/>
        <v>42298778259</v>
      </c>
      <c r="T308"/>
      <c r="U308" s="196" t="str">
        <f>VLOOKUP(D308,'N2 - DEPOSIT'!$G$4:$R$1783,12,0)</f>
        <v>Y</v>
      </c>
      <c r="V308" s="196" t="str">
        <f>VLOOKUP(D308,'N2 - DEPOSIT'!$G$4:$S$1783,13,0)</f>
        <v>Y</v>
      </c>
      <c r="W308" s="197" t="str">
        <f>VLOOKUP(D308,'N2 - DEPOSIT'!$G$4:$AE$1783,25,0)</f>
        <v>N2.02</v>
      </c>
      <c r="X308" s="226" t="str">
        <f>VLOOKUP(D308,'N2 - DEPOSIT'!$G:$W,17,0)</f>
        <v>Y</v>
      </c>
      <c r="Y308" s="190">
        <f>VLOOKUP(D308,'N2 - DEPOSIT'!$G$4:$AH$1783,27,0)</f>
        <v>0</v>
      </c>
      <c r="Z308" s="190">
        <f>VLOOKUP(D308,'N2 - DEPOSIT'!$G$4:$AH$1783,28,0)</f>
        <v>0</v>
      </c>
      <c r="AA308" s="190" t="e">
        <f>VLOOKUP(D308,'EH - LOAN'!$H$2:$AE$1961,24,0)</f>
        <v>#N/A</v>
      </c>
      <c r="AB308" t="e">
        <v>#N/A</v>
      </c>
    </row>
    <row r="309" spans="2:28">
      <c r="B309" s="64" t="s">
        <v>441</v>
      </c>
      <c r="C309" s="65"/>
      <c r="D309" s="66" t="s">
        <v>1716</v>
      </c>
      <c r="E309" s="66" t="s">
        <v>1717</v>
      </c>
      <c r="F309" s="69">
        <v>0</v>
      </c>
      <c r="G309" s="69">
        <v>0</v>
      </c>
      <c r="H309" s="69">
        <v>0</v>
      </c>
      <c r="I309" s="69">
        <v>0</v>
      </c>
      <c r="J309" s="69">
        <v>84960818126</v>
      </c>
      <c r="K309" s="90">
        <v>0</v>
      </c>
      <c r="L309" s="90">
        <v>0</v>
      </c>
      <c r="M309" s="69">
        <v>0</v>
      </c>
      <c r="N309" s="69">
        <v>0</v>
      </c>
      <c r="O309" s="69">
        <v>0</v>
      </c>
      <c r="P309" s="69">
        <v>0</v>
      </c>
      <c r="Q309" s="69">
        <v>0</v>
      </c>
      <c r="R309" s="69">
        <v>0</v>
      </c>
      <c r="S309" s="79">
        <f t="shared" si="21"/>
        <v>84960818126</v>
      </c>
      <c r="T309"/>
      <c r="U309" s="196" t="str">
        <f>VLOOKUP(D309,'N2 - DEPOSIT'!$G$4:$R$1783,12,0)</f>
        <v>Y</v>
      </c>
      <c r="V309" s="196" t="str">
        <f>VLOOKUP(D309,'N2 - DEPOSIT'!$G$4:$S$1783,13,0)</f>
        <v>Y</v>
      </c>
      <c r="W309" s="197" t="str">
        <f>VLOOKUP(D309,'N2 - DEPOSIT'!$G$4:$AE$1783,25,0)</f>
        <v>N2.10</v>
      </c>
      <c r="X309" s="226" t="str">
        <f>VLOOKUP(D309,'N2 - DEPOSIT'!$G:$W,17,0)</f>
        <v>Y</v>
      </c>
      <c r="Y309" s="190">
        <f>VLOOKUP(D309,'N2 - DEPOSIT'!$G$4:$AH$1783,27,0)</f>
        <v>0</v>
      </c>
      <c r="Z309" s="190">
        <f>VLOOKUP(D309,'N2 - DEPOSIT'!$G$4:$AH$1783,28,0)</f>
        <v>0</v>
      </c>
      <c r="AA309" s="190" t="e">
        <f>VLOOKUP(D309,'EH - LOAN'!$H$2:$AE$1961,24,0)</f>
        <v>#N/A</v>
      </c>
      <c r="AB309" t="e">
        <v>#N/A</v>
      </c>
    </row>
    <row r="310" spans="2:28">
      <c r="B310" s="64" t="s">
        <v>441</v>
      </c>
      <c r="C310" s="65"/>
      <c r="D310" s="66" t="s">
        <v>1718</v>
      </c>
      <c r="E310" s="66" t="s">
        <v>1719</v>
      </c>
      <c r="F310" s="69">
        <v>0</v>
      </c>
      <c r="G310" s="69">
        <v>0</v>
      </c>
      <c r="H310" s="69">
        <v>0</v>
      </c>
      <c r="I310" s="69">
        <v>0</v>
      </c>
      <c r="J310" s="69">
        <v>134824765794</v>
      </c>
      <c r="K310" s="90">
        <v>0</v>
      </c>
      <c r="L310" s="90">
        <v>0</v>
      </c>
      <c r="M310" s="69">
        <v>0</v>
      </c>
      <c r="N310" s="69">
        <v>0</v>
      </c>
      <c r="O310" s="69">
        <v>0</v>
      </c>
      <c r="P310" s="69">
        <v>0</v>
      </c>
      <c r="Q310" s="69">
        <v>0</v>
      </c>
      <c r="R310" s="69">
        <v>0</v>
      </c>
      <c r="S310" s="79">
        <f t="shared" si="21"/>
        <v>134824765794</v>
      </c>
      <c r="T310"/>
      <c r="U310" s="196" t="str">
        <f>VLOOKUP(D310,'N2 - DEPOSIT'!$G$4:$R$1783,12,0)</f>
        <v>Y</v>
      </c>
      <c r="V310" s="196" t="str">
        <f>VLOOKUP(D310,'N2 - DEPOSIT'!$G$4:$S$1783,13,0)</f>
        <v>Y</v>
      </c>
      <c r="W310" s="197" t="str">
        <f>VLOOKUP(D310,'N2 - DEPOSIT'!$G$4:$AE$1783,25,0)</f>
        <v>RP.01</v>
      </c>
      <c r="X310" s="226" t="str">
        <f>VLOOKUP(D310,'N2 - DEPOSIT'!$G:$W,17,0)</f>
        <v>Y</v>
      </c>
      <c r="Y310" s="190">
        <f>VLOOKUP(D310,'N2 - DEPOSIT'!$G$4:$AH$1783,27,0)</f>
        <v>0</v>
      </c>
      <c r="Z310" s="190">
        <f>VLOOKUP(D310,'N2 - DEPOSIT'!$G$4:$AH$1783,28,0)</f>
        <v>0</v>
      </c>
      <c r="AA310" s="190" t="e">
        <f>VLOOKUP(D310,'EH - LOAN'!$H$2:$AE$1961,24,0)</f>
        <v>#N/A</v>
      </c>
      <c r="AB310" t="e">
        <v>#N/A</v>
      </c>
    </row>
    <row r="311" spans="2:28">
      <c r="B311" s="64" t="s">
        <v>1120</v>
      </c>
      <c r="C311" s="65"/>
      <c r="D311" s="66" t="s">
        <v>1720</v>
      </c>
      <c r="E311" s="66" t="s">
        <v>1721</v>
      </c>
      <c r="F311" s="69">
        <v>10450047185</v>
      </c>
      <c r="G311" s="69">
        <v>0</v>
      </c>
      <c r="H311" s="69">
        <v>10000000000</v>
      </c>
      <c r="I311" s="69">
        <v>0</v>
      </c>
      <c r="J311" s="69">
        <v>5279915</v>
      </c>
      <c r="K311" s="90">
        <v>0</v>
      </c>
      <c r="L311" s="90">
        <v>0</v>
      </c>
      <c r="M311" s="69">
        <v>0</v>
      </c>
      <c r="N311" s="69">
        <v>0</v>
      </c>
      <c r="O311" s="69">
        <v>0</v>
      </c>
      <c r="P311" s="69">
        <v>0</v>
      </c>
      <c r="Q311" s="69">
        <v>0</v>
      </c>
      <c r="R311" s="69">
        <v>0</v>
      </c>
      <c r="S311" s="79">
        <f t="shared" si="21"/>
        <v>20455327100</v>
      </c>
      <c r="T311"/>
      <c r="U311" s="196" t="str">
        <f>VLOOKUP(D311,'EH - LOAN'!$H$2:$S$1961,12,0)</f>
        <v>Y</v>
      </c>
      <c r="V311" s="196" t="str">
        <f>VLOOKUP(D311,'EH - LOAN'!$H$2:$T$1961,13,0)</f>
        <v>Y</v>
      </c>
      <c r="W311" s="197">
        <f>VLOOKUP(D311,'EH - LOAN'!$H$2:$AF$1961,25,0)</f>
        <v>0</v>
      </c>
      <c r="X311" s="197">
        <f>VLOOKUP(D311,'EH - LOAN'!$H$2:$X$1961,17,0)</f>
        <v>0</v>
      </c>
      <c r="Y311" s="190" t="str">
        <f>VLOOKUP(D311,'EH - LOAN'!$H$2:$AI$1961,27,0)</f>
        <v>Y</v>
      </c>
      <c r="Z311" s="190">
        <f>VLOOKUP(D311,'EH - LOAN'!$H$2:$AI$1961,28,0)</f>
        <v>0</v>
      </c>
      <c r="AA311" s="190">
        <f>VLOOKUP(D311,'EH - LOAN'!$H$2:$AE$1961,24,0)</f>
        <v>0</v>
      </c>
      <c r="AB311" t="s">
        <v>1304</v>
      </c>
    </row>
    <row r="312" spans="2:28">
      <c r="B312" s="64" t="s">
        <v>1120</v>
      </c>
      <c r="C312" s="65"/>
      <c r="D312" s="66" t="s">
        <v>1722</v>
      </c>
      <c r="E312" s="66" t="s">
        <v>1723</v>
      </c>
      <c r="F312" s="69">
        <v>34057926451</v>
      </c>
      <c r="G312" s="69">
        <v>0</v>
      </c>
      <c r="H312" s="69">
        <v>74574419800</v>
      </c>
      <c r="I312" s="69">
        <v>1203714753</v>
      </c>
      <c r="J312" s="69">
        <v>1934996309</v>
      </c>
      <c r="K312" s="90">
        <v>0</v>
      </c>
      <c r="L312" s="90">
        <v>0</v>
      </c>
      <c r="M312" s="69">
        <v>0</v>
      </c>
      <c r="N312" s="69">
        <v>0</v>
      </c>
      <c r="O312" s="69">
        <v>0</v>
      </c>
      <c r="P312" s="69">
        <v>0</v>
      </c>
      <c r="Q312" s="69">
        <v>0</v>
      </c>
      <c r="R312" s="69">
        <v>0</v>
      </c>
      <c r="S312" s="79">
        <f t="shared" si="21"/>
        <v>111771057313</v>
      </c>
      <c r="T312"/>
      <c r="U312" s="196" t="str">
        <f>VLOOKUP(D312,'EH - LOAN'!$H$2:$S$1961,12,0)</f>
        <v>Y</v>
      </c>
      <c r="V312" s="196" t="str">
        <f>VLOOKUP(D312,'EH - LOAN'!$H$2:$T$1961,13,0)</f>
        <v>Y</v>
      </c>
      <c r="W312" s="197" t="str">
        <f>VLOOKUP(D312,'EH - LOAN'!$H$2:$AF$1961,25,0)</f>
        <v>EH.124</v>
      </c>
      <c r="X312" s="197" t="str">
        <f>VLOOKUP(D312,'EH - LOAN'!$H$2:$X$1961,17,0)</f>
        <v>Y</v>
      </c>
      <c r="Y312" s="190">
        <f>VLOOKUP(D312,'EH - LOAN'!$H$2:$AI$1961,27,0)</f>
        <v>0</v>
      </c>
      <c r="Z312" s="190">
        <f>VLOOKUP(D312,'EH - LOAN'!$H$2:$AI$1961,28,0)</f>
        <v>0</v>
      </c>
      <c r="AA312" s="190" t="str">
        <f>VLOOKUP(D312,'EH - LOAN'!$H$2:$AE$1961,24,0)</f>
        <v>Hard/Soft</v>
      </c>
      <c r="AB312" t="s">
        <v>1282</v>
      </c>
    </row>
    <row r="313" spans="2:28">
      <c r="B313" s="64" t="s">
        <v>1120</v>
      </c>
      <c r="C313" s="65"/>
      <c r="D313" s="66" t="s">
        <v>1724</v>
      </c>
      <c r="E313" s="66" t="s">
        <v>1725</v>
      </c>
      <c r="F313" s="69">
        <v>0</v>
      </c>
      <c r="G313" s="69">
        <v>0</v>
      </c>
      <c r="H313" s="69">
        <v>28898329993</v>
      </c>
      <c r="I313" s="69">
        <v>231659682</v>
      </c>
      <c r="J313" s="69">
        <v>362355097</v>
      </c>
      <c r="K313" s="90">
        <v>0</v>
      </c>
      <c r="L313" s="90">
        <v>0</v>
      </c>
      <c r="M313" s="69">
        <v>0</v>
      </c>
      <c r="N313" s="69">
        <v>0</v>
      </c>
      <c r="O313" s="69">
        <v>0</v>
      </c>
      <c r="P313" s="69">
        <v>0</v>
      </c>
      <c r="Q313" s="69">
        <v>0</v>
      </c>
      <c r="R313" s="69">
        <v>0</v>
      </c>
      <c r="S313" s="79">
        <f t="shared" si="21"/>
        <v>29492344772</v>
      </c>
      <c r="T313"/>
      <c r="U313" s="196" t="str">
        <f>VLOOKUP(D313,'EH - LOAN'!$H$2:$S$1961,12,0)</f>
        <v>Y</v>
      </c>
      <c r="V313" s="196" t="str">
        <f>VLOOKUP(D313,'EH - LOAN'!$H$2:$T$1961,13,0)</f>
        <v>Y</v>
      </c>
      <c r="W313" s="197" t="str">
        <f>VLOOKUP(D313,'EH - LOAN'!$H$2:$AF$1961,25,0)</f>
        <v>EH.40</v>
      </c>
      <c r="X313" s="197" t="str">
        <f>VLOOKUP(D313,'EH - LOAN'!$H$2:$X$1961,17,0)</f>
        <v>Y</v>
      </c>
      <c r="Y313" s="190">
        <f>VLOOKUP(D313,'EH - LOAN'!$H$2:$AI$1961,27,0)</f>
        <v>0</v>
      </c>
      <c r="Z313" s="190">
        <f>VLOOKUP(D313,'EH - LOAN'!$H$2:$AI$1961,28,0)</f>
        <v>0</v>
      </c>
      <c r="AA313" s="190" t="str">
        <f>VLOOKUP(D313,'EH - LOAN'!$H$2:$AE$1961,24,0)</f>
        <v>Hard/Soft</v>
      </c>
      <c r="AB313" t="e">
        <v>#N/A</v>
      </c>
    </row>
    <row r="314" spans="2:28">
      <c r="B314" s="64" t="s">
        <v>1120</v>
      </c>
      <c r="C314" s="65"/>
      <c r="D314" s="66" t="s">
        <v>1726</v>
      </c>
      <c r="E314" s="66" t="s">
        <v>1727</v>
      </c>
      <c r="F314" s="69">
        <v>0</v>
      </c>
      <c r="G314" s="69">
        <v>0</v>
      </c>
      <c r="H314" s="69">
        <v>14688000000</v>
      </c>
      <c r="I314" s="69">
        <v>2437498512</v>
      </c>
      <c r="J314" s="69">
        <v>483483</v>
      </c>
      <c r="K314" s="90">
        <v>0</v>
      </c>
      <c r="L314" s="90">
        <v>0</v>
      </c>
      <c r="M314" s="69">
        <v>0</v>
      </c>
      <c r="N314" s="69">
        <v>0</v>
      </c>
      <c r="O314" s="69">
        <v>0</v>
      </c>
      <c r="P314" s="69">
        <v>0</v>
      </c>
      <c r="Q314" s="69">
        <v>0</v>
      </c>
      <c r="R314" s="69">
        <v>0</v>
      </c>
      <c r="S314" s="79">
        <f t="shared" si="21"/>
        <v>17125981995</v>
      </c>
      <c r="T314"/>
      <c r="U314" s="196" t="str">
        <f>VLOOKUP(D314,'EH - LOAN'!$H$2:$S$1961,12,0)</f>
        <v>Y</v>
      </c>
      <c r="V314" s="196" t="str">
        <f>VLOOKUP(D314,'EH - LOAN'!$H$2:$T$1961,13,0)</f>
        <v>Y</v>
      </c>
      <c r="W314" s="197" t="str">
        <f>VLOOKUP(D314,'EH - LOAN'!$H$2:$AF$1961,25,0)</f>
        <v>EH.84</v>
      </c>
      <c r="X314" s="197" t="str">
        <f>VLOOKUP(D314,'EH - LOAN'!$H$2:$X$1961,17,0)</f>
        <v>Y</v>
      </c>
      <c r="Y314" s="190">
        <f>VLOOKUP(D314,'EH - LOAN'!$H$2:$AI$1961,27,0)</f>
        <v>0</v>
      </c>
      <c r="Z314" s="190">
        <f>VLOOKUP(D314,'EH - LOAN'!$H$2:$AI$1961,28,0)</f>
        <v>0</v>
      </c>
      <c r="AA314" s="190" t="str">
        <f>VLOOKUP(D314,'EH - LOAN'!$H$2:$AE$1961,24,0)</f>
        <v>Soft</v>
      </c>
      <c r="AB314" t="e">
        <v>#N/A</v>
      </c>
    </row>
    <row r="315" spans="2:28">
      <c r="B315" s="64" t="s">
        <v>1120</v>
      </c>
      <c r="C315" s="65"/>
      <c r="D315" s="66" t="s">
        <v>1728</v>
      </c>
      <c r="E315" s="66" t="s">
        <v>1729</v>
      </c>
      <c r="F315" s="69">
        <v>29616631956</v>
      </c>
      <c r="G315" s="69">
        <v>0</v>
      </c>
      <c r="H315" s="69">
        <v>18308218500</v>
      </c>
      <c r="I315" s="69">
        <v>3320000000</v>
      </c>
      <c r="J315" s="69">
        <v>5927461866</v>
      </c>
      <c r="K315" s="90">
        <v>0</v>
      </c>
      <c r="L315" s="90">
        <v>0</v>
      </c>
      <c r="M315" s="69">
        <v>0</v>
      </c>
      <c r="N315" s="69">
        <v>0</v>
      </c>
      <c r="O315" s="69">
        <v>0</v>
      </c>
      <c r="P315" s="69">
        <v>0</v>
      </c>
      <c r="Q315" s="69">
        <v>0</v>
      </c>
      <c r="R315" s="69">
        <v>0</v>
      </c>
      <c r="S315" s="79">
        <f t="shared" si="21"/>
        <v>57172312322</v>
      </c>
      <c r="T315"/>
      <c r="U315" s="196" t="str">
        <f>VLOOKUP(D315,'EH - LOAN'!$H$2:$S$1961,12,0)</f>
        <v>Y</v>
      </c>
      <c r="V315" s="196" t="str">
        <f>VLOOKUP(D315,'EH - LOAN'!$H$2:$T$1961,13,0)</f>
        <v>Y</v>
      </c>
      <c r="W315" s="197" t="str">
        <f>VLOOKUP(D315,'EH - LOAN'!$H$2:$AF$1961,25,0)</f>
        <v>EH.79</v>
      </c>
      <c r="X315" s="197" t="str">
        <f>VLOOKUP(D315,'EH - LOAN'!$H$2:$X$1961,17,0)</f>
        <v>Y</v>
      </c>
      <c r="Y315" s="190">
        <f>VLOOKUP(D315,'EH - LOAN'!$H$2:$AI$1961,27,0)</f>
        <v>0</v>
      </c>
      <c r="Z315" s="190">
        <f>VLOOKUP(D315,'EH - LOAN'!$H$2:$AI$1961,28,0)</f>
        <v>0</v>
      </c>
      <c r="AA315" s="190" t="str">
        <f>VLOOKUP(D315,'EH - LOAN'!$H$2:$AE$1961,24,0)</f>
        <v>Hard/Soft</v>
      </c>
      <c r="AB315" t="s">
        <v>1304</v>
      </c>
    </row>
    <row r="316" spans="2:28">
      <c r="B316" s="64" t="s">
        <v>1120</v>
      </c>
      <c r="C316" s="65"/>
      <c r="D316" s="66" t="s">
        <v>1730</v>
      </c>
      <c r="E316" s="66" t="s">
        <v>1731</v>
      </c>
      <c r="F316" s="69">
        <v>25000000000</v>
      </c>
      <c r="G316" s="69">
        <v>0</v>
      </c>
      <c r="H316" s="69">
        <v>10324712850</v>
      </c>
      <c r="I316" s="69">
        <v>2251574480</v>
      </c>
      <c r="J316" s="69">
        <v>207387813</v>
      </c>
      <c r="K316" s="90">
        <v>0</v>
      </c>
      <c r="L316" s="90">
        <v>0</v>
      </c>
      <c r="M316" s="69">
        <v>0</v>
      </c>
      <c r="N316" s="69">
        <v>0</v>
      </c>
      <c r="O316" s="69">
        <v>0</v>
      </c>
      <c r="P316" s="69">
        <v>0</v>
      </c>
      <c r="Q316" s="69">
        <v>0</v>
      </c>
      <c r="R316" s="69">
        <v>0</v>
      </c>
      <c r="S316" s="79">
        <f t="shared" si="21"/>
        <v>37783675143</v>
      </c>
      <c r="T316"/>
      <c r="U316" s="196" t="str">
        <f>VLOOKUP(D316,'EH - LOAN'!$H$2:$S$1961,12,0)</f>
        <v>Y</v>
      </c>
      <c r="V316" s="196" t="str">
        <f>VLOOKUP(D316,'EH - LOAN'!$H$2:$T$1961,13,0)</f>
        <v>Y</v>
      </c>
      <c r="W316" s="197" t="str">
        <f>VLOOKUP(D316,'EH - LOAN'!$H$2:$AF$1961,25,0)</f>
        <v>EH.69</v>
      </c>
      <c r="X316" s="197" t="str">
        <f>VLOOKUP(D316,'EH - LOAN'!$H$2:$X$1961,17,0)</f>
        <v>Y</v>
      </c>
      <c r="Y316" s="190">
        <f>VLOOKUP(D316,'EH - LOAN'!$H$2:$AI$1961,27,0)</f>
        <v>0</v>
      </c>
      <c r="Z316" s="190">
        <f>VLOOKUP(D316,'EH - LOAN'!$H$2:$AI$1961,28,0)</f>
        <v>0</v>
      </c>
      <c r="AA316" s="190" t="str">
        <f>VLOOKUP(D316,'EH - LOAN'!$H$2:$AE$1961,24,0)</f>
        <v>Hard/Soft</v>
      </c>
      <c r="AB316" t="s">
        <v>1304</v>
      </c>
    </row>
    <row r="317" spans="2:28">
      <c r="B317" s="64" t="s">
        <v>1120</v>
      </c>
      <c r="C317" s="65"/>
      <c r="D317" s="66" t="s">
        <v>1732</v>
      </c>
      <c r="E317" s="66" t="s">
        <v>1733</v>
      </c>
      <c r="F317" s="69">
        <v>17154110462</v>
      </c>
      <c r="G317" s="69">
        <v>0</v>
      </c>
      <c r="H317" s="69">
        <v>24130936175</v>
      </c>
      <c r="I317" s="69">
        <v>0</v>
      </c>
      <c r="J317" s="69">
        <v>2546935123</v>
      </c>
      <c r="K317" s="90">
        <v>0</v>
      </c>
      <c r="L317" s="90">
        <v>0</v>
      </c>
      <c r="M317" s="69">
        <v>0</v>
      </c>
      <c r="N317" s="69">
        <v>0</v>
      </c>
      <c r="O317" s="69">
        <v>0</v>
      </c>
      <c r="P317" s="69">
        <v>0</v>
      </c>
      <c r="Q317" s="69">
        <v>0</v>
      </c>
      <c r="R317" s="69">
        <v>0</v>
      </c>
      <c r="S317" s="79">
        <f t="shared" si="21"/>
        <v>43831981760</v>
      </c>
      <c r="T317"/>
      <c r="U317" s="196" t="str">
        <f>VLOOKUP(D317,'EH - LOAN'!$H$2:$S$1961,12,0)</f>
        <v>Y</v>
      </c>
      <c r="V317" s="196" t="str">
        <f>VLOOKUP(D317,'EH - LOAN'!$H$2:$T$1961,13,0)</f>
        <v>Y</v>
      </c>
      <c r="W317" s="197">
        <f>VLOOKUP(D317,'EH - LOAN'!$H$2:$AF$1961,25,0)</f>
        <v>0</v>
      </c>
      <c r="X317" s="197">
        <f>VLOOKUP(D317,'EH - LOAN'!$H$2:$X$1961,17,0)</f>
        <v>0</v>
      </c>
      <c r="Y317" s="190" t="str">
        <f>VLOOKUP(D317,'EH - LOAN'!$H$2:$AI$1961,27,0)</f>
        <v>Y</v>
      </c>
      <c r="Z317" s="190">
        <f>VLOOKUP(D317,'EH - LOAN'!$H$2:$AI$1961,28,0)</f>
        <v>0</v>
      </c>
      <c r="AA317" s="190">
        <f>VLOOKUP(D317,'EH - LOAN'!$H$2:$AE$1961,24,0)</f>
        <v>0</v>
      </c>
      <c r="AB317" t="s">
        <v>1304</v>
      </c>
    </row>
    <row r="318" spans="2:28">
      <c r="B318" s="64" t="s">
        <v>1120</v>
      </c>
      <c r="C318" s="65"/>
      <c r="D318" s="66" t="s">
        <v>1734</v>
      </c>
      <c r="E318" s="66" t="s">
        <v>1735</v>
      </c>
      <c r="F318" s="69">
        <v>5421780502</v>
      </c>
      <c r="G318" s="69">
        <v>0</v>
      </c>
      <c r="H318" s="69">
        <v>19419351850</v>
      </c>
      <c r="I318" s="69">
        <v>18300706229</v>
      </c>
      <c r="J318" s="69">
        <v>11805160673</v>
      </c>
      <c r="K318" s="90">
        <v>0</v>
      </c>
      <c r="L318" s="90">
        <v>0</v>
      </c>
      <c r="M318" s="69">
        <v>0</v>
      </c>
      <c r="N318" s="69">
        <v>0</v>
      </c>
      <c r="O318" s="69">
        <v>0</v>
      </c>
      <c r="P318" s="69">
        <v>0</v>
      </c>
      <c r="Q318" s="69">
        <v>0</v>
      </c>
      <c r="R318" s="69">
        <v>0</v>
      </c>
      <c r="S318" s="79">
        <f t="shared" si="21"/>
        <v>54946999254</v>
      </c>
      <c r="T318"/>
      <c r="U318" s="196" t="str">
        <f>VLOOKUP(D318,'EH - LOAN'!$H$2:$S$1961,12,0)</f>
        <v>Y</v>
      </c>
      <c r="V318" s="196" t="str">
        <f>VLOOKUP(D318,'EH - LOAN'!$H$2:$T$1961,13,0)</f>
        <v>Y</v>
      </c>
      <c r="W318" s="197">
        <f>VLOOKUP(D318,'EH - LOAN'!$H$2:$AF$1961,25,0)</f>
        <v>0</v>
      </c>
      <c r="X318" s="197">
        <f>VLOOKUP(D318,'EH - LOAN'!$H$2:$X$1961,17,0)</f>
        <v>0</v>
      </c>
      <c r="Y318" s="190" t="str">
        <f>VLOOKUP(D318,'EH - LOAN'!$H$2:$AI$1961,27,0)</f>
        <v>Y</v>
      </c>
      <c r="Z318" s="190">
        <f>VLOOKUP(D318,'EH - LOAN'!$H$2:$AI$1961,28,0)</f>
        <v>0</v>
      </c>
      <c r="AA318" s="190">
        <f>VLOOKUP(D318,'EH - LOAN'!$H$2:$AE$1961,24,0)</f>
        <v>0</v>
      </c>
      <c r="AB318" t="s">
        <v>1304</v>
      </c>
    </row>
    <row r="319" spans="2:28">
      <c r="B319" s="64" t="s">
        <v>1120</v>
      </c>
      <c r="C319" s="65"/>
      <c r="D319" s="66" t="s">
        <v>1736</v>
      </c>
      <c r="E319" s="66" t="s">
        <v>1737</v>
      </c>
      <c r="F319" s="69">
        <v>0</v>
      </c>
      <c r="G319" s="69">
        <v>0</v>
      </c>
      <c r="H319" s="69">
        <v>15500000000</v>
      </c>
      <c r="I319" s="69">
        <v>0</v>
      </c>
      <c r="J319" s="69">
        <v>135662</v>
      </c>
      <c r="K319" s="90">
        <v>0</v>
      </c>
      <c r="L319" s="90">
        <v>0</v>
      </c>
      <c r="M319" s="69">
        <v>0</v>
      </c>
      <c r="N319" s="69">
        <v>0</v>
      </c>
      <c r="O319" s="69">
        <v>0</v>
      </c>
      <c r="P319" s="69">
        <v>0</v>
      </c>
      <c r="Q319" s="69">
        <v>0</v>
      </c>
      <c r="R319" s="69">
        <v>0</v>
      </c>
      <c r="S319" s="79">
        <f t="shared" si="21"/>
        <v>15500135662</v>
      </c>
      <c r="T319"/>
      <c r="U319" s="196" t="str">
        <f>VLOOKUP(D319,'EH - LOAN'!$H$2:$S$1961,12,0)</f>
        <v>Y</v>
      </c>
      <c r="V319" s="196" t="str">
        <f>VLOOKUP(D319,'EH - LOAN'!$H$2:$T$1961,13,0)</f>
        <v>Y</v>
      </c>
      <c r="W319" s="197">
        <f>VLOOKUP(D319,'EH - LOAN'!$H$2:$AF$1961,25,0)</f>
        <v>0</v>
      </c>
      <c r="X319" s="197">
        <f>VLOOKUP(D319,'EH - LOAN'!$H$2:$X$1961,17,0)</f>
        <v>0</v>
      </c>
      <c r="Y319" s="190" t="str">
        <f>VLOOKUP(D319,'EH - LOAN'!$H$2:$AI$1961,27,0)</f>
        <v>Y</v>
      </c>
      <c r="Z319" s="190">
        <f>VLOOKUP(D319,'EH - LOAN'!$H$2:$AI$1961,28,0)</f>
        <v>0</v>
      </c>
      <c r="AA319" s="190">
        <f>VLOOKUP(D319,'EH - LOAN'!$H$2:$AE$1961,24,0)</f>
        <v>0</v>
      </c>
      <c r="AB319" t="e">
        <v>#N/A</v>
      </c>
    </row>
    <row r="320" spans="2:28">
      <c r="B320" s="64" t="s">
        <v>1120</v>
      </c>
      <c r="C320" s="65"/>
      <c r="D320" s="66" t="s">
        <v>1738</v>
      </c>
      <c r="E320" s="66" t="s">
        <v>1739</v>
      </c>
      <c r="F320" s="69">
        <v>0</v>
      </c>
      <c r="G320" s="69">
        <v>0</v>
      </c>
      <c r="H320" s="69">
        <v>41124000000</v>
      </c>
      <c r="I320" s="69">
        <v>0</v>
      </c>
      <c r="J320" s="69">
        <v>500696</v>
      </c>
      <c r="K320" s="90">
        <v>0</v>
      </c>
      <c r="L320" s="90">
        <v>0</v>
      </c>
      <c r="M320" s="69">
        <v>0</v>
      </c>
      <c r="N320" s="69">
        <v>0</v>
      </c>
      <c r="O320" s="69">
        <v>0</v>
      </c>
      <c r="P320" s="69">
        <v>0</v>
      </c>
      <c r="Q320" s="69">
        <v>0</v>
      </c>
      <c r="R320" s="69">
        <v>0</v>
      </c>
      <c r="S320" s="79">
        <f t="shared" si="21"/>
        <v>41124500696</v>
      </c>
      <c r="T320"/>
      <c r="U320" s="196" t="str">
        <f>VLOOKUP(D320,'EH - LOAN'!$H$2:$S$1961,12,0)</f>
        <v>Y</v>
      </c>
      <c r="V320" s="196" t="str">
        <f>VLOOKUP(D320,'EH - LOAN'!$H$2:$T$1961,13,0)</f>
        <v>Y</v>
      </c>
      <c r="W320" s="197">
        <f>VLOOKUP(D320,'EH - LOAN'!$H$2:$AF$1961,25,0)</f>
        <v>0</v>
      </c>
      <c r="X320" s="197">
        <f>VLOOKUP(D320,'EH - LOAN'!$H$2:$X$1961,17,0)</f>
        <v>0</v>
      </c>
      <c r="Y320" s="190" t="str">
        <f>VLOOKUP(D320,'EH - LOAN'!$H$2:$AI$1961,27,0)</f>
        <v>Y</v>
      </c>
      <c r="Z320" s="190">
        <f>VLOOKUP(D320,'EH - LOAN'!$H$2:$AI$1961,28,0)</f>
        <v>0</v>
      </c>
      <c r="AA320" s="190">
        <f>VLOOKUP(D320,'EH - LOAN'!$H$2:$AE$1961,24,0)</f>
        <v>0</v>
      </c>
      <c r="AB320" t="s">
        <v>1304</v>
      </c>
    </row>
    <row r="321" spans="2:28">
      <c r="B321" s="64" t="s">
        <v>1122</v>
      </c>
      <c r="C321" s="65"/>
      <c r="D321" s="66" t="s">
        <v>1740</v>
      </c>
      <c r="E321" s="66" t="s">
        <v>1741</v>
      </c>
      <c r="F321" s="69">
        <v>0</v>
      </c>
      <c r="G321" s="69">
        <v>0</v>
      </c>
      <c r="H321" s="69">
        <v>0</v>
      </c>
      <c r="I321" s="69">
        <v>0</v>
      </c>
      <c r="J321" s="69">
        <v>0</v>
      </c>
      <c r="K321" s="90">
        <v>0</v>
      </c>
      <c r="L321" s="90">
        <v>0</v>
      </c>
      <c r="M321" s="69">
        <v>0</v>
      </c>
      <c r="N321" s="69">
        <v>0</v>
      </c>
      <c r="O321" s="69">
        <v>0</v>
      </c>
      <c r="P321" s="69">
        <v>0</v>
      </c>
      <c r="Q321" s="69">
        <v>0</v>
      </c>
      <c r="R321" s="69">
        <f>SUMIFS('DH - INVESTMENT'!$K$4:$K$10,'DH - INVESTMENT'!$F$4:$F$10,'Control sheet'!E321)</f>
        <v>200000000000</v>
      </c>
      <c r="S321" s="79">
        <f t="shared" si="21"/>
        <v>200000000000</v>
      </c>
      <c r="T321"/>
      <c r="U321" s="196" t="str">
        <f>VLOOKUP(E321,'DH - INVESTMENT'!$F$5:$M$10,8,0)</f>
        <v>Y</v>
      </c>
      <c r="V321" s="196" t="str">
        <f>VLOOKUP(E321,'DH - INVESTMENT'!$G$5:$N$10,8,0)</f>
        <v>Y</v>
      </c>
      <c r="W321" s="197" t="str">
        <f>VLOOKUP(E321,'DH - INVESTMENT'!$G$4:$AA$10,21,0)</f>
        <v>DH.03</v>
      </c>
      <c r="X321" s="197" t="str">
        <f>VLOOKUP(E321,'DH - INVESTMENT'!$G$4:$AA$10,12,0)</f>
        <v>Y</v>
      </c>
      <c r="Y321" s="190">
        <f>VLOOKUP(D321,'DH - INVESTMENT'!$D$4:$AC$10,26,0)</f>
        <v>0</v>
      </c>
      <c r="AA321" s="190" t="e">
        <f>VLOOKUP(D321,'EH - LOAN'!$H$2:$AE$1961,24,0)</f>
        <v>#N/A</v>
      </c>
      <c r="AB321" t="e">
        <v>#N/A</v>
      </c>
    </row>
    <row r="322" spans="2:28">
      <c r="B322" s="64" t="s">
        <v>1122</v>
      </c>
      <c r="C322" s="65"/>
      <c r="D322" s="66" t="s">
        <v>1742</v>
      </c>
      <c r="E322" s="66" t="s">
        <v>1743</v>
      </c>
      <c r="F322" s="69">
        <v>0</v>
      </c>
      <c r="G322" s="69">
        <v>0</v>
      </c>
      <c r="H322" s="69">
        <v>0</v>
      </c>
      <c r="I322" s="69">
        <v>0</v>
      </c>
      <c r="J322" s="69">
        <v>0</v>
      </c>
      <c r="K322" s="90">
        <v>0</v>
      </c>
      <c r="L322" s="90">
        <v>0</v>
      </c>
      <c r="M322" s="69">
        <v>0</v>
      </c>
      <c r="N322" s="69">
        <v>0</v>
      </c>
      <c r="O322" s="69">
        <v>0</v>
      </c>
      <c r="P322" s="69">
        <v>0</v>
      </c>
      <c r="Q322" s="69">
        <v>0</v>
      </c>
      <c r="R322" s="69">
        <f>SUMIFS('DH - INVESTMENT'!$K$4:$K$10,'DH - INVESTMENT'!$F$4:$F$10,'Control sheet'!E322)</f>
        <v>550000000000</v>
      </c>
      <c r="S322" s="79">
        <f t="shared" si="21"/>
        <v>550000000000</v>
      </c>
      <c r="T322"/>
      <c r="U322" s="196" t="str">
        <f>VLOOKUP(E322,'DH - INVESTMENT'!$F$5:$M$10,8,0)</f>
        <v>Y</v>
      </c>
      <c r="V322" s="196" t="str">
        <f>VLOOKUP(E322,'DH - INVESTMENT'!$G$5:$N$10,8,0)</f>
        <v>Y</v>
      </c>
      <c r="W322" s="197" t="str">
        <f>VLOOKUP(E322,'DH - INVESTMENT'!$G$4:$AA$10,21,0)</f>
        <v>DH.02</v>
      </c>
      <c r="X322" s="197" t="str">
        <f>VLOOKUP(E322,'DH - INVESTMENT'!$G$4:$AA$10,12,0)</f>
        <v>Y</v>
      </c>
      <c r="Y322" s="190">
        <f>VLOOKUP(D322,'DH - INVESTMENT'!$D$4:$AC$10,26,0)</f>
        <v>0</v>
      </c>
      <c r="AA322" s="190" t="e">
        <f>VLOOKUP(D322,'EH - LOAN'!$H$2:$AE$1961,24,0)</f>
        <v>#N/A</v>
      </c>
      <c r="AB322" t="e">
        <v>#N/A</v>
      </c>
    </row>
    <row r="323" spans="2:28">
      <c r="B323" s="64" t="s">
        <v>1122</v>
      </c>
      <c r="C323" s="65"/>
      <c r="D323" s="66" t="s">
        <v>1744</v>
      </c>
      <c r="E323" s="66" t="s">
        <v>1745</v>
      </c>
      <c r="F323" s="69">
        <v>0</v>
      </c>
      <c r="G323" s="69">
        <v>0</v>
      </c>
      <c r="H323" s="69">
        <v>0</v>
      </c>
      <c r="I323" s="69">
        <v>0</v>
      </c>
      <c r="J323" s="69">
        <v>0</v>
      </c>
      <c r="K323" s="90">
        <v>0</v>
      </c>
      <c r="L323" s="90">
        <v>0</v>
      </c>
      <c r="M323" s="69">
        <v>0</v>
      </c>
      <c r="N323" s="69">
        <v>0</v>
      </c>
      <c r="O323" s="69">
        <v>0</v>
      </c>
      <c r="P323" s="69">
        <v>0</v>
      </c>
      <c r="Q323" s="69">
        <v>0</v>
      </c>
      <c r="R323" s="69">
        <f>SUMIFS('DH - INVESTMENT'!$K$4:$K$10,'DH - INVESTMENT'!$F$4:$F$10,'Control sheet'!E323)</f>
        <v>300000000000</v>
      </c>
      <c r="S323" s="79">
        <f t="shared" si="21"/>
        <v>300000000000</v>
      </c>
      <c r="T323"/>
      <c r="U323" s="196" t="str">
        <f>VLOOKUP(E323,'DH - INVESTMENT'!$F$5:$M$10,8,0)</f>
        <v>Y</v>
      </c>
      <c r="V323" s="196" t="str">
        <f>VLOOKUP(E323,'DH - INVESTMENT'!$G$5:$N$10,8,0)</f>
        <v>Y</v>
      </c>
      <c r="W323" s="197">
        <f>VLOOKUP(E323,'DH - INVESTMENT'!$G$4:$AA$10,21,0)</f>
        <v>0</v>
      </c>
      <c r="X323" s="197">
        <f>VLOOKUP(E323,'DH - INVESTMENT'!$G$4:$AA$10,12,0)</f>
        <v>0</v>
      </c>
      <c r="Y323" s="190" t="s">
        <v>70</v>
      </c>
      <c r="AA323" s="190" t="e">
        <f>VLOOKUP(D323,'EH - LOAN'!$H$2:$AE$1961,24,0)</f>
        <v>#N/A</v>
      </c>
      <c r="AB323" t="e">
        <v>#N/A</v>
      </c>
    </row>
    <row r="324" spans="2:28">
      <c r="B324" s="64" t="s">
        <v>1122</v>
      </c>
      <c r="C324" s="65"/>
      <c r="D324" s="66" t="s">
        <v>1746</v>
      </c>
      <c r="E324" s="66" t="s">
        <v>1747</v>
      </c>
      <c r="F324" s="69">
        <v>0</v>
      </c>
      <c r="G324" s="69">
        <v>0</v>
      </c>
      <c r="H324" s="69">
        <v>0</v>
      </c>
      <c r="I324" s="69">
        <v>0</v>
      </c>
      <c r="J324" s="69">
        <v>0</v>
      </c>
      <c r="K324" s="90">
        <v>0</v>
      </c>
      <c r="L324" s="90">
        <v>0</v>
      </c>
      <c r="M324" s="69">
        <v>0</v>
      </c>
      <c r="N324" s="69">
        <v>0</v>
      </c>
      <c r="O324" s="69">
        <v>0</v>
      </c>
      <c r="P324" s="69">
        <v>0</v>
      </c>
      <c r="Q324" s="69">
        <v>0</v>
      </c>
      <c r="R324" s="69">
        <f>SUMIFS('DH - INVESTMENT'!$K$4:$K$10,'DH - INVESTMENT'!$F$4:$F$10,'Control sheet'!E324)</f>
        <v>100000000000</v>
      </c>
      <c r="S324" s="79">
        <f t="shared" si="21"/>
        <v>100000000000</v>
      </c>
      <c r="T324"/>
      <c r="U324" s="196" t="str">
        <f>VLOOKUP(E324,'DH - INVESTMENT'!$F$5:$M$10,8,0)</f>
        <v>Y</v>
      </c>
      <c r="V324" s="196" t="str">
        <f>VLOOKUP(E324,'DH - INVESTMENT'!$G$5:$N$10,8,0)</f>
        <v>Y</v>
      </c>
      <c r="W324" s="197" t="str">
        <f>VLOOKUP(E324,'DH - INVESTMENT'!$G$4:$AA$10,21,0)</f>
        <v>DH.01</v>
      </c>
      <c r="X324" s="197" t="str">
        <f>VLOOKUP(E324,'DH - INVESTMENT'!$G$4:$AA$10,12,0)</f>
        <v>Y</v>
      </c>
      <c r="Y324" s="190">
        <f>VLOOKUP(D324,'DH - INVESTMENT'!$D$4:$AC$10,26,0)</f>
        <v>0</v>
      </c>
      <c r="AA324" s="190" t="e">
        <f>VLOOKUP(D324,'EH - LOAN'!$H$2:$AE$1961,24,0)</f>
        <v>#N/A</v>
      </c>
      <c r="AB324" t="e">
        <v>#N/A</v>
      </c>
    </row>
    <row r="325" spans="2:28">
      <c r="B325" s="64" t="s">
        <v>1119</v>
      </c>
      <c r="C325" s="65"/>
      <c r="D325" s="66" t="s">
        <v>1748</v>
      </c>
      <c r="E325" s="66" t="s">
        <v>1749</v>
      </c>
      <c r="F325" s="69">
        <v>0</v>
      </c>
      <c r="G325" s="69">
        <v>0</v>
      </c>
      <c r="H325" s="69">
        <v>0</v>
      </c>
      <c r="I325" s="69">
        <v>0</v>
      </c>
      <c r="J325" s="69">
        <v>0</v>
      </c>
      <c r="K325" s="69">
        <v>0</v>
      </c>
      <c r="L325" s="69">
        <v>1698097</v>
      </c>
      <c r="M325" s="69">
        <v>0</v>
      </c>
      <c r="N325" s="69">
        <v>0</v>
      </c>
      <c r="O325" s="69">
        <v>0</v>
      </c>
      <c r="P325" s="69">
        <v>0</v>
      </c>
      <c r="Q325" s="69">
        <v>0</v>
      </c>
      <c r="R325" s="69">
        <v>0</v>
      </c>
      <c r="S325" s="79">
        <f t="shared" si="21"/>
        <v>1698097</v>
      </c>
      <c r="T325"/>
      <c r="U325" s="196" t="str">
        <f>VLOOKUP(E325,'N1 - INTERBANK &amp;TCTD'!$G$4:$Q$219,11,0)</f>
        <v>Y</v>
      </c>
      <c r="V325" s="196" t="str">
        <f>VLOOKUP(E325,'N1 - INTERBANK &amp;TCTD'!$G$4:$U$219,15,0)</f>
        <v>Y</v>
      </c>
      <c r="W325" s="197" t="str">
        <f>VLOOKUP(E325,'N1 - INTERBANK &amp;TCTD'!$G$4:$AH$219,28,0)</f>
        <v>N1.27</v>
      </c>
      <c r="X325" s="197" t="str">
        <f>VLOOKUP(E325,'N1 - INTERBANK &amp;TCTD'!$G$4:$Y$219,19,0)</f>
        <v>Y</v>
      </c>
      <c r="Y325" s="190">
        <f>VLOOKUP(E325,'N1 - INTERBANK &amp;TCTD'!$G$4:$AJ$221,30,0)</f>
        <v>0</v>
      </c>
      <c r="Z325" s="190">
        <f>VLOOKUP(E325,'N1 - INTERBANK &amp;TCTD'!$G$4:$AK$221,31,0)</f>
        <v>0</v>
      </c>
      <c r="AA325" s="190" t="e">
        <f>VLOOKUP(D325,'EH - LOAN'!$H$2:$AE$1961,24,0)</f>
        <v>#N/A</v>
      </c>
      <c r="AB325" t="e">
        <v>#N/A</v>
      </c>
    </row>
    <row r="326" spans="2:28">
      <c r="B326" s="64" t="s">
        <v>1119</v>
      </c>
      <c r="C326" s="65"/>
      <c r="D326" s="66" t="s">
        <v>1750</v>
      </c>
      <c r="E326" s="66" t="s">
        <v>1751</v>
      </c>
      <c r="F326" s="69">
        <v>0</v>
      </c>
      <c r="G326" s="69">
        <v>0</v>
      </c>
      <c r="H326" s="69">
        <v>0</v>
      </c>
      <c r="I326" s="69">
        <v>0</v>
      </c>
      <c r="J326" s="69">
        <v>0</v>
      </c>
      <c r="K326" s="69">
        <v>0</v>
      </c>
      <c r="L326" s="69">
        <v>1400117</v>
      </c>
      <c r="M326" s="69">
        <v>0</v>
      </c>
      <c r="N326" s="69">
        <v>0</v>
      </c>
      <c r="O326" s="69">
        <v>0</v>
      </c>
      <c r="P326" s="69">
        <v>0</v>
      </c>
      <c r="Q326" s="69">
        <v>0</v>
      </c>
      <c r="R326" s="69">
        <v>0</v>
      </c>
      <c r="S326" s="79">
        <f t="shared" si="21"/>
        <v>1400117</v>
      </c>
      <c r="T326"/>
      <c r="U326" s="196" t="str">
        <f>VLOOKUP(E326,'N1 - INTERBANK &amp;TCTD'!$G$4:$Q$219,11,0)</f>
        <v>Y</v>
      </c>
      <c r="V326" s="196" t="str">
        <f>VLOOKUP(E326,'N1 - INTERBANK &amp;TCTD'!$G$4:$U$219,15,0)</f>
        <v>Y</v>
      </c>
      <c r="W326" s="197" t="str">
        <f>VLOOKUP(E326,'N1 - INTERBANK &amp;TCTD'!$G$4:$AH$219,28,0)</f>
        <v>N1.38</v>
      </c>
      <c r="X326" s="197" t="str">
        <f>VLOOKUP(E326,'N1 - INTERBANK &amp;TCTD'!$G$4:$Y$219,19,0)</f>
        <v>Y</v>
      </c>
      <c r="Y326" s="190">
        <f>VLOOKUP(E326,'N1 - INTERBANK &amp;TCTD'!$G$4:$AJ$221,30,0)</f>
        <v>0</v>
      </c>
      <c r="Z326" s="190">
        <f>VLOOKUP(E326,'N1 - INTERBANK &amp;TCTD'!$G$4:$AK$221,31,0)</f>
        <v>0</v>
      </c>
      <c r="AA326" s="190" t="e">
        <f>VLOOKUP(D326,'EH - LOAN'!$H$2:$AE$1961,24,0)</f>
        <v>#N/A</v>
      </c>
      <c r="AB326" t="e">
        <v>#N/A</v>
      </c>
    </row>
    <row r="327" spans="2:28">
      <c r="B327" s="64" t="s">
        <v>1119</v>
      </c>
      <c r="C327" s="65"/>
      <c r="D327" s="66" t="s">
        <v>1752</v>
      </c>
      <c r="E327" s="66" t="s">
        <v>1743</v>
      </c>
      <c r="F327" s="69">
        <v>0</v>
      </c>
      <c r="G327" s="69">
        <v>0</v>
      </c>
      <c r="H327" s="69">
        <v>0</v>
      </c>
      <c r="I327" s="69">
        <v>0</v>
      </c>
      <c r="J327" s="69">
        <v>0</v>
      </c>
      <c r="K327" s="69">
        <v>0</v>
      </c>
      <c r="L327" s="69">
        <v>18564663069</v>
      </c>
      <c r="M327" s="69">
        <v>400000000000</v>
      </c>
      <c r="N327" s="69">
        <v>1000000000000</v>
      </c>
      <c r="O327" s="69">
        <v>0</v>
      </c>
      <c r="P327" s="69">
        <v>0</v>
      </c>
      <c r="Q327" s="69">
        <v>0</v>
      </c>
      <c r="R327" s="69">
        <v>0</v>
      </c>
      <c r="S327" s="79">
        <f t="shared" si="21"/>
        <v>1418564663069</v>
      </c>
      <c r="T327"/>
      <c r="U327" s="196" t="str">
        <f>VLOOKUP(E327,'N1 - INTERBANK &amp;TCTD'!$G$4:$Q$219,11,0)</f>
        <v>Y</v>
      </c>
      <c r="V327" s="196" t="str">
        <f>VLOOKUP(E327,'N1 - INTERBANK &amp;TCTD'!$G$4:$U$219,15,0)</f>
        <v>Y</v>
      </c>
      <c r="W327" s="197" t="str">
        <f>VLOOKUP(E327,'N1 - INTERBANK &amp;TCTD'!$G$4:$AH$219,28,0)</f>
        <v>N1.30</v>
      </c>
      <c r="X327" s="197" t="str">
        <f>VLOOKUP(E327,'N1 - INTERBANK &amp;TCTD'!$G$4:$Y$219,19,0)</f>
        <v>Y</v>
      </c>
      <c r="Y327" s="190">
        <f>VLOOKUP(E327,'N1 - INTERBANK &amp;TCTD'!$G$4:$AJ$221,30,0)</f>
        <v>0</v>
      </c>
      <c r="Z327" s="190">
        <f>VLOOKUP(E327,'N1 - INTERBANK &amp;TCTD'!$G$4:$AK$221,31,0)</f>
        <v>0</v>
      </c>
      <c r="AA327" s="190" t="e">
        <f>VLOOKUP(D327,'EH - LOAN'!$H$2:$AE$1961,24,0)</f>
        <v>#N/A</v>
      </c>
      <c r="AB327" t="s">
        <v>1304</v>
      </c>
    </row>
    <row r="328" spans="2:28">
      <c r="B328" s="64" t="s">
        <v>1119</v>
      </c>
      <c r="C328" s="65"/>
      <c r="D328" s="66" t="s">
        <v>1753</v>
      </c>
      <c r="E328" s="66" t="s">
        <v>1747</v>
      </c>
      <c r="F328" s="69">
        <v>0</v>
      </c>
      <c r="G328" s="69">
        <v>0</v>
      </c>
      <c r="H328" s="69">
        <v>0</v>
      </c>
      <c r="I328" s="69">
        <v>0</v>
      </c>
      <c r="J328" s="69">
        <v>0</v>
      </c>
      <c r="K328" s="69">
        <v>0</v>
      </c>
      <c r="L328" s="69">
        <v>917353432</v>
      </c>
      <c r="M328" s="69">
        <v>0</v>
      </c>
      <c r="N328" s="69">
        <v>400000000000</v>
      </c>
      <c r="O328" s="69">
        <v>0</v>
      </c>
      <c r="P328" s="69">
        <v>0</v>
      </c>
      <c r="Q328" s="69">
        <v>0</v>
      </c>
      <c r="R328" s="69">
        <v>0</v>
      </c>
      <c r="S328" s="79">
        <f t="shared" si="21"/>
        <v>400917353432</v>
      </c>
      <c r="T328"/>
      <c r="U328" s="196" t="str">
        <f>VLOOKUP(E328,'N1 - INTERBANK &amp;TCTD'!$G$4:$Q$219,11,0)</f>
        <v>Y</v>
      </c>
      <c r="V328" s="196" t="str">
        <f>VLOOKUP(E328,'N1 - INTERBANK &amp;TCTD'!$G$4:$U$219,15,0)</f>
        <v>Y</v>
      </c>
      <c r="W328" s="197" t="str">
        <f>VLOOKUP(E328,'N1 - INTERBANK &amp;TCTD'!$G$4:$AH$219,28,0)</f>
        <v>N1.06</v>
      </c>
      <c r="X328" s="197" t="str">
        <f>VLOOKUP(E328,'N1 - INTERBANK &amp;TCTD'!$G$4:$Y$219,19,0)</f>
        <v>Y</v>
      </c>
      <c r="Y328" s="190">
        <f>VLOOKUP(E328,'N1 - INTERBANK &amp;TCTD'!$G$4:$AJ$221,30,0)</f>
        <v>0</v>
      </c>
      <c r="Z328" s="190">
        <f>VLOOKUP(E328,'N1 - INTERBANK &amp;TCTD'!$G$4:$AK$221,31,0)</f>
        <v>0</v>
      </c>
      <c r="AA328" s="190" t="e">
        <f>VLOOKUP(D328,'EH - LOAN'!$H$2:$AE$1961,24,0)</f>
        <v>#N/A</v>
      </c>
      <c r="AB328" t="e">
        <v>#N/A</v>
      </c>
    </row>
    <row r="329" spans="2:28">
      <c r="B329" s="64" t="s">
        <v>1119</v>
      </c>
      <c r="C329" s="65"/>
      <c r="D329" s="66" t="s">
        <v>1754</v>
      </c>
      <c r="E329" s="66" t="s">
        <v>1755</v>
      </c>
      <c r="F329" s="69">
        <v>0</v>
      </c>
      <c r="G329" s="69">
        <v>0</v>
      </c>
      <c r="H329" s="69">
        <v>0</v>
      </c>
      <c r="I329" s="69">
        <v>0</v>
      </c>
      <c r="J329" s="69">
        <v>0</v>
      </c>
      <c r="K329" s="69">
        <v>0</v>
      </c>
      <c r="L329" s="69">
        <v>1047688</v>
      </c>
      <c r="M329" s="69">
        <v>0</v>
      </c>
      <c r="N329" s="69">
        <v>0</v>
      </c>
      <c r="O329" s="69">
        <v>0</v>
      </c>
      <c r="P329" s="69">
        <v>0</v>
      </c>
      <c r="Q329" s="69">
        <v>0</v>
      </c>
      <c r="R329" s="69">
        <v>0</v>
      </c>
      <c r="S329" s="79">
        <f t="shared" si="21"/>
        <v>1047688</v>
      </c>
      <c r="T329"/>
      <c r="U329" s="196" t="str">
        <f>VLOOKUP(E329,'N1 - INTERBANK &amp;TCTD'!$G$4:$Q$219,11,0)</f>
        <v>Y</v>
      </c>
      <c r="V329" s="196" t="str">
        <f>VLOOKUP(E329,'N1 - INTERBANK &amp;TCTD'!$G$4:$U$219,15,0)</f>
        <v>Y</v>
      </c>
      <c r="W329" s="197" t="str">
        <f>VLOOKUP(E329,'N1 - INTERBANK &amp;TCTD'!$G$4:$AH$219,28,0)</f>
        <v>N1.44</v>
      </c>
      <c r="X329" s="197" t="str">
        <f>VLOOKUP(E329,'N1 - INTERBANK &amp;TCTD'!$G$4:$Y$219,19,0)</f>
        <v>Y</v>
      </c>
      <c r="Y329" s="190">
        <f>VLOOKUP(E329,'N1 - INTERBANK &amp;TCTD'!$G$4:$AJ$221,30,0)</f>
        <v>0</v>
      </c>
      <c r="Z329" s="190">
        <f>VLOOKUP(E329,'N1 - INTERBANK &amp;TCTD'!$G$4:$AK$221,31,0)</f>
        <v>0</v>
      </c>
      <c r="AA329" s="190" t="e">
        <f>VLOOKUP(D329,'EH - LOAN'!$H$2:$AE$1961,24,0)</f>
        <v>#N/A</v>
      </c>
      <c r="AB329" t="e">
        <v>#N/A</v>
      </c>
    </row>
    <row r="330" spans="2:28">
      <c r="B330" s="64" t="s">
        <v>1119</v>
      </c>
      <c r="C330" s="65"/>
      <c r="D330" s="66" t="s">
        <v>1756</v>
      </c>
      <c r="E330" s="66" t="s">
        <v>1757</v>
      </c>
      <c r="F330" s="69">
        <v>0</v>
      </c>
      <c r="G330" s="69">
        <v>0</v>
      </c>
      <c r="H330" s="69">
        <v>0</v>
      </c>
      <c r="I330" s="69">
        <v>0</v>
      </c>
      <c r="J330" s="69">
        <v>0</v>
      </c>
      <c r="K330" s="69">
        <v>0</v>
      </c>
      <c r="L330" s="69">
        <v>1649402</v>
      </c>
      <c r="M330" s="69">
        <v>0</v>
      </c>
      <c r="N330" s="69">
        <v>0</v>
      </c>
      <c r="O330" s="69">
        <v>0</v>
      </c>
      <c r="P330" s="69">
        <v>0</v>
      </c>
      <c r="Q330" s="69">
        <v>0</v>
      </c>
      <c r="R330" s="69">
        <v>0</v>
      </c>
      <c r="S330" s="79">
        <f t="shared" si="21"/>
        <v>1649402</v>
      </c>
      <c r="T330"/>
      <c r="U330" s="196" t="str">
        <f>VLOOKUP(E330,'N1 - INTERBANK &amp;TCTD'!$G$4:$Q$219,11,0)</f>
        <v>Y</v>
      </c>
      <c r="V330" s="196" t="str">
        <f>VLOOKUP(E330,'N1 - INTERBANK &amp;TCTD'!$G$4:$U$219,15,0)</f>
        <v>Y</v>
      </c>
      <c r="W330" s="197">
        <f>VLOOKUP(E330,'N1 - INTERBANK &amp;TCTD'!$G$4:$AH$219,28,0)</f>
        <v>0</v>
      </c>
      <c r="X330" s="197">
        <f>VLOOKUP(E330,'N1 - INTERBANK &amp;TCTD'!$G$4:$Y$219,19,0)</f>
        <v>0</v>
      </c>
      <c r="Y330" s="190" t="str">
        <f>VLOOKUP(E330,'N1 - INTERBANK &amp;TCTD'!$G$4:$AJ$221,30,0)</f>
        <v>Y</v>
      </c>
      <c r="Z330" s="190" t="str">
        <f>VLOOKUP(E330,'N1 - INTERBANK &amp;TCTD'!$G$4:$AK$221,31,0)</f>
        <v>N.027</v>
      </c>
      <c r="AA330" s="190" t="e">
        <f>VLOOKUP(D330,'EH - LOAN'!$H$2:$AE$1961,24,0)</f>
        <v>#N/A</v>
      </c>
      <c r="AB330" t="e">
        <v>#N/A</v>
      </c>
    </row>
    <row r="331" spans="2:28">
      <c r="B331" s="64" t="s">
        <v>1119</v>
      </c>
      <c r="C331" s="65"/>
      <c r="D331" s="66" t="s">
        <v>1758</v>
      </c>
      <c r="E331" s="66" t="s">
        <v>1759</v>
      </c>
      <c r="F331" s="69">
        <v>0</v>
      </c>
      <c r="G331" s="69">
        <v>0</v>
      </c>
      <c r="H331" s="69">
        <v>0</v>
      </c>
      <c r="I331" s="69">
        <v>0</v>
      </c>
      <c r="J331" s="69">
        <v>0</v>
      </c>
      <c r="K331" s="69">
        <v>0</v>
      </c>
      <c r="L331" s="69">
        <v>2048639317</v>
      </c>
      <c r="M331" s="69">
        <v>0</v>
      </c>
      <c r="N331" s="69">
        <v>0</v>
      </c>
      <c r="O331" s="69">
        <v>0</v>
      </c>
      <c r="P331" s="69">
        <v>0</v>
      </c>
      <c r="Q331" s="69">
        <v>0</v>
      </c>
      <c r="R331" s="69">
        <v>0</v>
      </c>
      <c r="S331" s="79">
        <f t="shared" si="21"/>
        <v>2048639317</v>
      </c>
      <c r="T331"/>
      <c r="U331" s="196" t="str">
        <f>VLOOKUP(E331,'N1 - INTERBANK &amp;TCTD'!$G$4:$Q$219,11,0)</f>
        <v>Y</v>
      </c>
      <c r="V331" s="196" t="str">
        <f>VLOOKUP(E331,'N1 - INTERBANK &amp;TCTD'!$G$4:$U$219,15,0)</f>
        <v>Y</v>
      </c>
      <c r="W331" s="197" t="str">
        <f>VLOOKUP(E331,'N1 - INTERBANK &amp;TCTD'!$G$4:$AH$219,28,0)</f>
        <v>N1.15</v>
      </c>
      <c r="X331" s="197" t="str">
        <f>VLOOKUP(E331,'N1 - INTERBANK &amp;TCTD'!$G$4:$Y$219,19,0)</f>
        <v>Y</v>
      </c>
      <c r="Y331" s="190">
        <f>VLOOKUP(E331,'N1 - INTERBANK &amp;TCTD'!$G$4:$AJ$221,30,0)</f>
        <v>0</v>
      </c>
      <c r="Z331" s="190">
        <f>VLOOKUP(E331,'N1 - INTERBANK &amp;TCTD'!$G$4:$AK$221,31,0)</f>
        <v>0</v>
      </c>
      <c r="AA331" s="190" t="e">
        <f>VLOOKUP(D331,'EH - LOAN'!$H$2:$AE$1961,24,0)</f>
        <v>#N/A</v>
      </c>
      <c r="AB331" t="e">
        <v>#N/A</v>
      </c>
    </row>
    <row r="332" spans="2:28">
      <c r="B332" s="64" t="s">
        <v>1119</v>
      </c>
      <c r="C332" s="65"/>
      <c r="D332" s="66" t="s">
        <v>1760</v>
      </c>
      <c r="E332" s="66" t="s">
        <v>1761</v>
      </c>
      <c r="F332" s="69">
        <v>0</v>
      </c>
      <c r="G332" s="69">
        <v>0</v>
      </c>
      <c r="H332" s="69">
        <v>0</v>
      </c>
      <c r="I332" s="69">
        <v>0</v>
      </c>
      <c r="J332" s="69">
        <v>0</v>
      </c>
      <c r="K332" s="69">
        <v>0</v>
      </c>
      <c r="L332" s="69">
        <v>1545558</v>
      </c>
      <c r="M332" s="69">
        <v>0</v>
      </c>
      <c r="N332" s="69">
        <v>0</v>
      </c>
      <c r="O332" s="69">
        <v>0</v>
      </c>
      <c r="P332" s="69">
        <v>0</v>
      </c>
      <c r="Q332" s="69">
        <v>0</v>
      </c>
      <c r="R332" s="69">
        <v>0</v>
      </c>
      <c r="S332" s="79">
        <f t="shared" si="21"/>
        <v>1545558</v>
      </c>
      <c r="T332"/>
      <c r="U332" s="196" t="str">
        <f>VLOOKUP(E332,'N1 - INTERBANK &amp;TCTD'!$G$4:$Q$219,11,0)</f>
        <v>Y</v>
      </c>
      <c r="V332" s="196" t="str">
        <f>VLOOKUP(E332,'N1 - INTERBANK &amp;TCTD'!$G$4:$U$219,15,0)</f>
        <v>Y</v>
      </c>
      <c r="W332" s="197">
        <f>VLOOKUP(E332,'N1 - INTERBANK &amp;TCTD'!$G$4:$AH$219,28,0)</f>
        <v>0</v>
      </c>
      <c r="X332" s="197">
        <f>VLOOKUP(E332,'N1 - INTERBANK &amp;TCTD'!$G$4:$Y$219,19,0)</f>
        <v>0</v>
      </c>
      <c r="Y332" s="190" t="str">
        <f>VLOOKUP(E332,'N1 - INTERBANK &amp;TCTD'!$G$4:$AJ$221,30,0)</f>
        <v>Y</v>
      </c>
      <c r="Z332" s="190" t="str">
        <f>VLOOKUP(E332,'N1 - INTERBANK &amp;TCTD'!$G$4:$AK$221,31,0)</f>
        <v>N.028</v>
      </c>
      <c r="AA332" s="190" t="e">
        <f>VLOOKUP(D332,'EH - LOAN'!$H$2:$AE$1961,24,0)</f>
        <v>#N/A</v>
      </c>
      <c r="AB332" t="e">
        <v>#N/A</v>
      </c>
    </row>
    <row r="333" spans="2:28">
      <c r="B333" s="64" t="s">
        <v>1119</v>
      </c>
      <c r="C333" s="65"/>
      <c r="D333" s="66" t="s">
        <v>1762</v>
      </c>
      <c r="E333" s="66" t="s">
        <v>1763</v>
      </c>
      <c r="F333" s="69">
        <v>0</v>
      </c>
      <c r="G333" s="69">
        <v>0</v>
      </c>
      <c r="H333" s="69">
        <v>0</v>
      </c>
      <c r="I333" s="69">
        <v>0</v>
      </c>
      <c r="J333" s="69">
        <v>0</v>
      </c>
      <c r="K333" s="69">
        <v>0</v>
      </c>
      <c r="L333" s="69">
        <v>793281201</v>
      </c>
      <c r="M333" s="69">
        <v>0</v>
      </c>
      <c r="N333" s="69">
        <v>0</v>
      </c>
      <c r="O333" s="69">
        <v>0</v>
      </c>
      <c r="P333" s="69">
        <v>0</v>
      </c>
      <c r="Q333" s="69">
        <v>0</v>
      </c>
      <c r="R333" s="69">
        <v>0</v>
      </c>
      <c r="S333" s="79">
        <f t="shared" si="21"/>
        <v>793281201</v>
      </c>
      <c r="T333"/>
      <c r="U333" s="196" t="str">
        <f>VLOOKUP(E333,'N1 - INTERBANK &amp;TCTD'!$G$4:$Q$219,11,0)</f>
        <v>Y</v>
      </c>
      <c r="V333" s="196" t="str">
        <f>VLOOKUP(E333,'N1 - INTERBANK &amp;TCTD'!$G$4:$U$219,15,0)</f>
        <v>Y</v>
      </c>
      <c r="W333" s="197" t="str">
        <f>VLOOKUP(E333,'N1 - INTERBANK &amp;TCTD'!$G$4:$AH$219,28,0)</f>
        <v>N1.23</v>
      </c>
      <c r="X333" s="197" t="str">
        <f>VLOOKUP(E333,'N1 - INTERBANK &amp;TCTD'!$G$4:$Y$219,19,0)</f>
        <v>Y</v>
      </c>
      <c r="Y333" s="190">
        <f>VLOOKUP(E333,'N1 - INTERBANK &amp;TCTD'!$G$4:$AJ$221,30,0)</f>
        <v>0</v>
      </c>
      <c r="Z333" s="190">
        <f>VLOOKUP(E333,'N1 - INTERBANK &amp;TCTD'!$G$4:$AK$221,31,0)</f>
        <v>0</v>
      </c>
      <c r="AA333" s="190" t="e">
        <f>VLOOKUP(D333,'EH - LOAN'!$H$2:$AE$1961,24,0)</f>
        <v>#N/A</v>
      </c>
      <c r="AB333" t="e">
        <v>#N/A</v>
      </c>
    </row>
    <row r="334" spans="2:28">
      <c r="B334" s="64" t="s">
        <v>1119</v>
      </c>
      <c r="C334" s="65"/>
      <c r="D334" s="66" t="s">
        <v>1764</v>
      </c>
      <c r="E334" s="66" t="s">
        <v>1765</v>
      </c>
      <c r="F334" s="69">
        <v>0</v>
      </c>
      <c r="G334" s="69">
        <v>0</v>
      </c>
      <c r="H334" s="69">
        <v>0</v>
      </c>
      <c r="I334" s="69">
        <v>0</v>
      </c>
      <c r="J334" s="69">
        <v>0</v>
      </c>
      <c r="K334" s="69">
        <v>0</v>
      </c>
      <c r="L334" s="69">
        <v>39979908</v>
      </c>
      <c r="M334" s="69">
        <v>0</v>
      </c>
      <c r="N334" s="69">
        <v>0</v>
      </c>
      <c r="O334" s="69">
        <v>0</v>
      </c>
      <c r="P334" s="69">
        <v>0</v>
      </c>
      <c r="Q334" s="69">
        <v>0</v>
      </c>
      <c r="R334" s="69">
        <v>0</v>
      </c>
      <c r="S334" s="79">
        <f t="shared" si="21"/>
        <v>39979908</v>
      </c>
      <c r="T334"/>
      <c r="U334" s="196" t="str">
        <f>VLOOKUP(E334,'N1 - INTERBANK &amp;TCTD'!$G$4:$Q$219,11,0)</f>
        <v>Y</v>
      </c>
      <c r="V334" s="196" t="str">
        <f>VLOOKUP(E334,'N1 - INTERBANK &amp;TCTD'!$G$4:$U$219,15,0)</f>
        <v>Y</v>
      </c>
      <c r="W334" s="197">
        <f>VLOOKUP(E334,'N1 - INTERBANK &amp;TCTD'!$G$4:$AH$219,28,0)</f>
        <v>0</v>
      </c>
      <c r="X334" s="197">
        <f>VLOOKUP(E334,'N1 - INTERBANK &amp;TCTD'!$G$4:$Y$219,19,0)</f>
        <v>0</v>
      </c>
      <c r="Y334" s="190" t="str">
        <f>VLOOKUP(E334,'N1 - INTERBANK &amp;TCTD'!$G$4:$AJ$221,30,0)</f>
        <v>Y</v>
      </c>
      <c r="Z334" s="190" t="str">
        <f>VLOOKUP(E334,'N1 - INTERBANK &amp;TCTD'!$G$4:$AK$221,31,0)</f>
        <v>N.029</v>
      </c>
      <c r="AA334" s="190" t="e">
        <f>VLOOKUP(D334,'EH - LOAN'!$H$2:$AE$1961,24,0)</f>
        <v>#N/A</v>
      </c>
      <c r="AB334" t="e">
        <v>#N/A</v>
      </c>
    </row>
    <row r="335" spans="2:28">
      <c r="B335" s="64" t="s">
        <v>1119</v>
      </c>
      <c r="C335" s="65"/>
      <c r="D335" s="66" t="s">
        <v>1766</v>
      </c>
      <c r="E335" s="66" t="s">
        <v>1767</v>
      </c>
      <c r="F335" s="69">
        <v>0</v>
      </c>
      <c r="G335" s="69">
        <v>0</v>
      </c>
      <c r="H335" s="69">
        <v>0</v>
      </c>
      <c r="I335" s="69">
        <v>0</v>
      </c>
      <c r="J335" s="69">
        <v>0</v>
      </c>
      <c r="K335" s="69">
        <v>0</v>
      </c>
      <c r="L335" s="69">
        <v>1050433</v>
      </c>
      <c r="M335" s="69">
        <v>0</v>
      </c>
      <c r="N335" s="69">
        <v>0</v>
      </c>
      <c r="O335" s="69">
        <v>0</v>
      </c>
      <c r="P335" s="69">
        <v>0</v>
      </c>
      <c r="Q335" s="69">
        <v>0</v>
      </c>
      <c r="R335" s="69">
        <v>0</v>
      </c>
      <c r="S335" s="79">
        <f t="shared" si="21"/>
        <v>1050433</v>
      </c>
      <c r="T335"/>
      <c r="U335" s="196" t="str">
        <f>VLOOKUP(E335,'N1 - INTERBANK &amp;TCTD'!$G$4:$Q$219,11,0)</f>
        <v>Y</v>
      </c>
      <c r="V335" s="196" t="str">
        <f>VLOOKUP(E335,'N1 - INTERBANK &amp;TCTD'!$G$4:$U$219,15,0)</f>
        <v>Y</v>
      </c>
      <c r="W335" s="197" t="str">
        <f>VLOOKUP(E335,'N1 - INTERBANK &amp;TCTD'!$G$4:$AH$219,28,0)</f>
        <v>N1.36</v>
      </c>
      <c r="X335" s="197" t="str">
        <f>VLOOKUP(E335,'N1 - INTERBANK &amp;TCTD'!$G$4:$Y$219,19,0)</f>
        <v>Y</v>
      </c>
      <c r="Y335" s="190">
        <f>VLOOKUP(E335,'N1 - INTERBANK &amp;TCTD'!$G$4:$AJ$221,30,0)</f>
        <v>0</v>
      </c>
      <c r="Z335" s="190">
        <f>VLOOKUP(E335,'N1 - INTERBANK &amp;TCTD'!$G$4:$AK$221,31,0)</f>
        <v>0</v>
      </c>
      <c r="AA335" s="190" t="e">
        <f>VLOOKUP(D335,'EH - LOAN'!$H$2:$AE$1961,24,0)</f>
        <v>#N/A</v>
      </c>
      <c r="AB335" t="e">
        <v>#N/A</v>
      </c>
    </row>
    <row r="336" spans="2:28">
      <c r="B336" s="64" t="s">
        <v>1119</v>
      </c>
      <c r="C336" s="65"/>
      <c r="D336" s="66" t="s">
        <v>1768</v>
      </c>
      <c r="E336" s="66" t="s">
        <v>1769</v>
      </c>
      <c r="F336" s="69">
        <v>0</v>
      </c>
      <c r="G336" s="69">
        <v>0</v>
      </c>
      <c r="H336" s="69">
        <v>0</v>
      </c>
      <c r="I336" s="69">
        <v>0</v>
      </c>
      <c r="J336" s="69">
        <v>0</v>
      </c>
      <c r="K336" s="69">
        <v>378682560</v>
      </c>
      <c r="L336" s="69">
        <v>0</v>
      </c>
      <c r="M336" s="69">
        <v>0</v>
      </c>
      <c r="N336" s="69">
        <v>0</v>
      </c>
      <c r="O336" s="69">
        <v>0</v>
      </c>
      <c r="P336" s="69">
        <v>0</v>
      </c>
      <c r="Q336" s="69">
        <v>0</v>
      </c>
      <c r="R336" s="69">
        <v>0</v>
      </c>
      <c r="S336" s="79">
        <f t="shared" si="21"/>
        <v>378682560</v>
      </c>
      <c r="T336"/>
      <c r="U336" s="196">
        <f>VLOOKUP(E336,'N1 - INTERBANK &amp;TCTD'!$G$4:$Q$219,11,0)</f>
        <v>0</v>
      </c>
      <c r="V336" s="196">
        <f>VLOOKUP(E336,'N1 - INTERBANK &amp;TCTD'!$G$4:$U$219,15,0)</f>
        <v>0</v>
      </c>
      <c r="W336" s="197">
        <f>VLOOKUP(E336,'N1 - INTERBANK &amp;TCTD'!$G$4:$AH$219,28,0)</f>
        <v>0</v>
      </c>
      <c r="X336" s="197">
        <f>VLOOKUP(E336,'N1 - INTERBANK &amp;TCTD'!$G$4:$Y$219,19,0)</f>
        <v>0</v>
      </c>
      <c r="Y336" s="190" t="str">
        <f>VLOOKUP(E336,'N1 - INTERBANK &amp;TCTD'!$G$4:$AJ$221,30,0)</f>
        <v>Y</v>
      </c>
      <c r="Z336" s="190" t="str">
        <f>VLOOKUP(E336,'N1 - INTERBANK &amp;TCTD'!$G$4:$AK$221,31,0)</f>
        <v>C601.19</v>
      </c>
      <c r="AA336" s="190" t="e">
        <f>VLOOKUP(D336,'EH - LOAN'!$H$2:$AE$1961,24,0)</f>
        <v>#N/A</v>
      </c>
      <c r="AB336" t="e">
        <v>#N/A</v>
      </c>
    </row>
    <row r="337" spans="2:28">
      <c r="B337" s="64" t="s">
        <v>1119</v>
      </c>
      <c r="C337" s="65"/>
      <c r="D337" s="66" t="s">
        <v>1770</v>
      </c>
      <c r="E337" s="66" t="s">
        <v>1771</v>
      </c>
      <c r="F337" s="69">
        <v>0</v>
      </c>
      <c r="G337" s="69">
        <v>0</v>
      </c>
      <c r="H337" s="69">
        <v>0</v>
      </c>
      <c r="I337" s="69">
        <v>0</v>
      </c>
      <c r="J337" s="69">
        <v>0</v>
      </c>
      <c r="K337" s="69">
        <v>27350592578.23</v>
      </c>
      <c r="L337" s="69">
        <v>0</v>
      </c>
      <c r="M337" s="69">
        <v>0</v>
      </c>
      <c r="N337" s="69">
        <v>0</v>
      </c>
      <c r="O337" s="69">
        <v>0</v>
      </c>
      <c r="P337" s="69">
        <v>0</v>
      </c>
      <c r="Q337" s="69">
        <v>0</v>
      </c>
      <c r="R337" s="69">
        <v>0</v>
      </c>
      <c r="S337" s="79">
        <f t="shared" si="21"/>
        <v>27350592578.23</v>
      </c>
      <c r="T337"/>
      <c r="U337" s="196">
        <f>VLOOKUP(E337,'N1 - INTERBANK &amp;TCTD'!$G$4:$Q$219,11,0)</f>
        <v>0</v>
      </c>
      <c r="V337" s="196">
        <f>VLOOKUP(E337,'N1 - INTERBANK &amp;TCTD'!$G$4:$U$219,15,0)</f>
        <v>0</v>
      </c>
      <c r="W337" s="197">
        <f>VLOOKUP(E337,'N1 - INTERBANK &amp;TCTD'!$G$4:$AH$219,28,0)</f>
        <v>0</v>
      </c>
      <c r="X337" s="197">
        <f>VLOOKUP(E337,'N1 - INTERBANK &amp;TCTD'!$G$4:$Y$219,19,0)</f>
        <v>0</v>
      </c>
      <c r="Y337" s="190" t="str">
        <f>VLOOKUP(E337,'N1 - INTERBANK &amp;TCTD'!$G$4:$AJ$221,30,0)</f>
        <v>Y</v>
      </c>
      <c r="Z337" s="190" t="str">
        <f>VLOOKUP(E337,'N1 - INTERBANK &amp;TCTD'!$G$4:$AK$221,31,0)</f>
        <v>C601.20</v>
      </c>
      <c r="AA337" s="190" t="e">
        <f>VLOOKUP(D337,'EH - LOAN'!$H$2:$AE$1961,24,0)</f>
        <v>#N/A</v>
      </c>
      <c r="AB337" t="e">
        <v>#N/A</v>
      </c>
    </row>
    <row r="338" spans="2:28">
      <c r="B338" s="64" t="s">
        <v>1119</v>
      </c>
      <c r="C338" s="65"/>
      <c r="D338" s="66" t="s">
        <v>1772</v>
      </c>
      <c r="E338" s="66" t="s">
        <v>1773</v>
      </c>
      <c r="F338" s="69">
        <v>0</v>
      </c>
      <c r="G338" s="69">
        <v>0</v>
      </c>
      <c r="H338" s="69">
        <v>0</v>
      </c>
      <c r="I338" s="69">
        <v>0</v>
      </c>
      <c r="J338" s="69">
        <v>0</v>
      </c>
      <c r="K338" s="69">
        <v>0</v>
      </c>
      <c r="L338" s="69">
        <v>1401630</v>
      </c>
      <c r="M338" s="69">
        <v>0</v>
      </c>
      <c r="N338" s="69">
        <v>0</v>
      </c>
      <c r="O338" s="69">
        <v>0</v>
      </c>
      <c r="P338" s="69">
        <v>0</v>
      </c>
      <c r="Q338" s="69">
        <v>0</v>
      </c>
      <c r="R338" s="69">
        <v>0</v>
      </c>
      <c r="S338" s="79">
        <f t="shared" si="21"/>
        <v>1401630</v>
      </c>
      <c r="T338"/>
      <c r="U338" s="196" t="str">
        <f>VLOOKUP(E338,'N1 - INTERBANK &amp;TCTD'!$G$4:$Q$219,11,0)</f>
        <v>Y</v>
      </c>
      <c r="V338" s="196" t="str">
        <f>VLOOKUP(E338,'N1 - INTERBANK &amp;TCTD'!$G$4:$U$219,15,0)</f>
        <v>Y</v>
      </c>
      <c r="W338" s="197" t="str">
        <f>VLOOKUP(E338,'N1 - INTERBANK &amp;TCTD'!$G$4:$AH$219,28,0)</f>
        <v>N1.28</v>
      </c>
      <c r="X338" s="197" t="str">
        <f>VLOOKUP(E338,'N1 - INTERBANK &amp;TCTD'!$G$4:$Y$219,19,0)</f>
        <v>Y</v>
      </c>
      <c r="Y338" s="190">
        <f>VLOOKUP(E338,'N1 - INTERBANK &amp;TCTD'!$G$4:$AJ$221,30,0)</f>
        <v>0</v>
      </c>
      <c r="Z338" s="190">
        <f>VLOOKUP(E338,'N1 - INTERBANK &amp;TCTD'!$G$4:$AK$221,31,0)</f>
        <v>0</v>
      </c>
      <c r="AA338" s="190" t="e">
        <f>VLOOKUP(D338,'EH - LOAN'!$H$2:$AE$1961,24,0)</f>
        <v>#N/A</v>
      </c>
      <c r="AB338" t="e">
        <v>#N/A</v>
      </c>
    </row>
    <row r="339" spans="2:28">
      <c r="B339" s="64" t="s">
        <v>1119</v>
      </c>
      <c r="C339" s="65"/>
      <c r="D339" s="66" t="s">
        <v>1774</v>
      </c>
      <c r="E339" s="66" t="s">
        <v>1775</v>
      </c>
      <c r="F339" s="69">
        <v>0</v>
      </c>
      <c r="G339" s="69">
        <v>0</v>
      </c>
      <c r="H339" s="69">
        <v>0</v>
      </c>
      <c r="I339" s="69">
        <v>0</v>
      </c>
      <c r="J339" s="69">
        <v>0</v>
      </c>
      <c r="K339" s="69">
        <v>0</v>
      </c>
      <c r="L339" s="69">
        <v>1869710</v>
      </c>
      <c r="M339" s="69">
        <v>0</v>
      </c>
      <c r="N339" s="69">
        <v>0</v>
      </c>
      <c r="O339" s="69">
        <v>0</v>
      </c>
      <c r="P339" s="69">
        <v>0</v>
      </c>
      <c r="Q339" s="69">
        <v>0</v>
      </c>
      <c r="R339" s="69">
        <v>0</v>
      </c>
      <c r="S339" s="79">
        <f t="shared" si="21"/>
        <v>1869710</v>
      </c>
      <c r="T339"/>
      <c r="U339" s="196" t="str">
        <f>VLOOKUP(E339,'N1 - INTERBANK &amp;TCTD'!$G$4:$Q$219,11,0)</f>
        <v>Y</v>
      </c>
      <c r="V339" s="196" t="str">
        <f>VLOOKUP(E339,'N1 - INTERBANK &amp;TCTD'!$G$4:$U$219,15,0)</f>
        <v>Y</v>
      </c>
      <c r="W339" s="197">
        <f>VLOOKUP(E339,'N1 - INTERBANK &amp;TCTD'!$G$4:$AH$219,28,0)</f>
        <v>0</v>
      </c>
      <c r="X339" s="197">
        <f>VLOOKUP(E339,'N1 - INTERBANK &amp;TCTD'!$G$4:$Y$219,19,0)</f>
        <v>0</v>
      </c>
      <c r="Y339" s="190" t="str">
        <f>VLOOKUP(E339,'N1 - INTERBANK &amp;TCTD'!$G$4:$AJ$221,30,0)</f>
        <v>Y</v>
      </c>
      <c r="Z339" s="190" t="str">
        <f>VLOOKUP(E339,'N1 - INTERBANK &amp;TCTD'!$G$4:$AK$221,31,0)</f>
        <v>N.030</v>
      </c>
      <c r="AA339" s="190" t="e">
        <f>VLOOKUP(D339,'EH - LOAN'!$H$2:$AE$1961,24,0)</f>
        <v>#N/A</v>
      </c>
      <c r="AB339" t="e">
        <v>#N/A</v>
      </c>
    </row>
    <row r="340" spans="2:28">
      <c r="B340" s="64" t="s">
        <v>1119</v>
      </c>
      <c r="C340" s="65"/>
      <c r="D340" s="66" t="s">
        <v>1776</v>
      </c>
      <c r="E340" s="66" t="s">
        <v>1777</v>
      </c>
      <c r="F340" s="69">
        <v>0</v>
      </c>
      <c r="G340" s="69">
        <v>0</v>
      </c>
      <c r="H340" s="69">
        <v>0</v>
      </c>
      <c r="I340" s="69">
        <v>0</v>
      </c>
      <c r="J340" s="69">
        <v>0</v>
      </c>
      <c r="K340" s="69">
        <v>0</v>
      </c>
      <c r="L340" s="69">
        <v>1006853</v>
      </c>
      <c r="M340" s="69">
        <v>0</v>
      </c>
      <c r="N340" s="69">
        <v>0</v>
      </c>
      <c r="O340" s="69">
        <v>0</v>
      </c>
      <c r="P340" s="69">
        <v>0</v>
      </c>
      <c r="Q340" s="69">
        <v>0</v>
      </c>
      <c r="R340" s="69">
        <v>0</v>
      </c>
      <c r="S340" s="79">
        <f t="shared" si="21"/>
        <v>1006853</v>
      </c>
      <c r="T340"/>
      <c r="U340" s="196" t="str">
        <f>VLOOKUP(E340,'N1 - INTERBANK &amp;TCTD'!$G$4:$Q$219,11,0)</f>
        <v>Y</v>
      </c>
      <c r="V340" s="196" t="str">
        <f>VLOOKUP(E340,'N1 - INTERBANK &amp;TCTD'!$G$4:$U$219,15,0)</f>
        <v>Y</v>
      </c>
      <c r="W340" s="197" t="str">
        <f>VLOOKUP(E340,'N1 - INTERBANK &amp;TCTD'!$G$4:$AH$219,28,0)</f>
        <v>N1.34</v>
      </c>
      <c r="X340" s="197" t="str">
        <f>VLOOKUP(E340,'N1 - INTERBANK &amp;TCTD'!$G$4:$Y$219,19,0)</f>
        <v>Y</v>
      </c>
      <c r="Y340" s="190">
        <f>VLOOKUP(E340,'N1 - INTERBANK &amp;TCTD'!$G$4:$AJ$221,30,0)</f>
        <v>0</v>
      </c>
      <c r="Z340" s="190">
        <f>VLOOKUP(E340,'N1 - INTERBANK &amp;TCTD'!$G$4:$AK$221,31,0)</f>
        <v>0</v>
      </c>
      <c r="AA340" s="190" t="e">
        <f>VLOOKUP(D340,'EH - LOAN'!$H$2:$AE$1961,24,0)</f>
        <v>#N/A</v>
      </c>
      <c r="AB340" t="e">
        <v>#N/A</v>
      </c>
    </row>
    <row r="341" spans="2:28">
      <c r="B341" s="64" t="s">
        <v>1119</v>
      </c>
      <c r="C341" s="65"/>
      <c r="D341" s="66" t="s">
        <v>1778</v>
      </c>
      <c r="E341" s="66" t="s">
        <v>1779</v>
      </c>
      <c r="F341" s="69">
        <v>0</v>
      </c>
      <c r="G341" s="69">
        <v>0</v>
      </c>
      <c r="H341" s="69">
        <v>0</v>
      </c>
      <c r="I341" s="69">
        <v>0</v>
      </c>
      <c r="J341" s="69">
        <v>0</v>
      </c>
      <c r="K341" s="69">
        <v>2514597677</v>
      </c>
      <c r="L341" s="69">
        <v>0</v>
      </c>
      <c r="M341" s="69">
        <v>0</v>
      </c>
      <c r="N341" s="69">
        <v>0</v>
      </c>
      <c r="O341" s="69">
        <v>0</v>
      </c>
      <c r="P341" s="69">
        <v>0</v>
      </c>
      <c r="Q341" s="69">
        <v>0</v>
      </c>
      <c r="R341" s="69">
        <v>0</v>
      </c>
      <c r="S341" s="79">
        <f t="shared" si="21"/>
        <v>2514597677</v>
      </c>
      <c r="T341"/>
      <c r="U341" s="196" t="str">
        <f>VLOOKUP(E341,'N1 - INTERBANK &amp;TCTD'!$G$4:$Q$219,11,0)</f>
        <v>Y</v>
      </c>
      <c r="V341" s="196" t="str">
        <f>VLOOKUP(E341,'N1 - INTERBANK &amp;TCTD'!$G$4:$U$219,15,0)</f>
        <v>Y</v>
      </c>
      <c r="W341" s="197" t="str">
        <f>VLOOKUP(E341,'N1 - INTERBANK &amp;TCTD'!$G$4:$AH$219,28,0)</f>
        <v>N1.19</v>
      </c>
      <c r="X341" s="197" t="str">
        <f>VLOOKUP(E341,'N1 - INTERBANK &amp;TCTD'!$G$4:$Y$219,19,0)</f>
        <v>Y</v>
      </c>
      <c r="Y341" s="190">
        <f>VLOOKUP(E341,'N1 - INTERBANK &amp;TCTD'!$G$4:$AJ$221,30,0)</f>
        <v>0</v>
      </c>
      <c r="Z341" s="190">
        <f>VLOOKUP(E341,'N1 - INTERBANK &amp;TCTD'!$G$4:$AK$221,31,0)</f>
        <v>0</v>
      </c>
      <c r="AA341" s="190" t="e">
        <f>VLOOKUP(D341,'EH - LOAN'!$H$2:$AE$1961,24,0)</f>
        <v>#N/A</v>
      </c>
      <c r="AB341" t="e">
        <v>#N/A</v>
      </c>
    </row>
    <row r="342" spans="2:28">
      <c r="B342" s="64" t="s">
        <v>1119</v>
      </c>
      <c r="C342" s="65"/>
      <c r="D342" s="66" t="s">
        <v>1780</v>
      </c>
      <c r="E342" s="66" t="s">
        <v>1781</v>
      </c>
      <c r="F342" s="69">
        <v>0</v>
      </c>
      <c r="G342" s="69">
        <v>0</v>
      </c>
      <c r="H342" s="69">
        <v>0</v>
      </c>
      <c r="I342" s="69">
        <v>0</v>
      </c>
      <c r="J342" s="69">
        <v>0</v>
      </c>
      <c r="K342" s="69">
        <v>0</v>
      </c>
      <c r="L342" s="69">
        <v>11747518</v>
      </c>
      <c r="M342" s="69">
        <v>0</v>
      </c>
      <c r="N342" s="69">
        <v>0</v>
      </c>
      <c r="O342" s="69">
        <v>0</v>
      </c>
      <c r="P342" s="69">
        <v>0</v>
      </c>
      <c r="Q342" s="69">
        <v>0</v>
      </c>
      <c r="R342" s="69">
        <v>0</v>
      </c>
      <c r="S342" s="79">
        <f t="shared" si="21"/>
        <v>11747518</v>
      </c>
      <c r="T342"/>
      <c r="U342" s="196" t="str">
        <f>VLOOKUP(E342,'N1 - INTERBANK &amp;TCTD'!$G$4:$Q$219,11,0)</f>
        <v>Y</v>
      </c>
      <c r="V342" s="196" t="str">
        <f>VLOOKUP(E342,'N1 - INTERBANK &amp;TCTD'!$G$4:$U$219,15,0)</f>
        <v>Y</v>
      </c>
      <c r="W342" s="197" t="str">
        <f>VLOOKUP(E342,'N1 - INTERBANK &amp;TCTD'!$G$4:$AH$219,28,0)</f>
        <v>N1.08</v>
      </c>
      <c r="X342" s="197" t="str">
        <f>VLOOKUP(E342,'N1 - INTERBANK &amp;TCTD'!$G$4:$Y$219,19,0)</f>
        <v>Y</v>
      </c>
      <c r="Y342" s="190">
        <f>VLOOKUP(E342,'N1 - INTERBANK &amp;TCTD'!$G$4:$AJ$221,30,0)</f>
        <v>0</v>
      </c>
      <c r="Z342" s="190">
        <f>VLOOKUP(E342,'N1 - INTERBANK &amp;TCTD'!$G$4:$AK$221,31,0)</f>
        <v>0</v>
      </c>
      <c r="AA342" s="190" t="e">
        <f>VLOOKUP(D342,'EH - LOAN'!$H$2:$AE$1961,24,0)</f>
        <v>#N/A</v>
      </c>
      <c r="AB342" t="e">
        <v>#N/A</v>
      </c>
    </row>
    <row r="343" spans="2:28">
      <c r="B343" s="64" t="s">
        <v>1119</v>
      </c>
      <c r="C343" s="65"/>
      <c r="D343" s="66" t="s">
        <v>1782</v>
      </c>
      <c r="E343" s="66" t="s">
        <v>1783</v>
      </c>
      <c r="F343" s="69">
        <v>0</v>
      </c>
      <c r="G343" s="69">
        <v>0</v>
      </c>
      <c r="H343" s="69">
        <v>0</v>
      </c>
      <c r="I343" s="69">
        <v>0</v>
      </c>
      <c r="J343" s="69">
        <v>0</v>
      </c>
      <c r="K343" s="69">
        <v>0</v>
      </c>
      <c r="L343" s="69">
        <v>330</v>
      </c>
      <c r="M343" s="69">
        <v>0</v>
      </c>
      <c r="N343" s="69">
        <v>0</v>
      </c>
      <c r="O343" s="69">
        <v>0</v>
      </c>
      <c r="P343" s="69">
        <v>0</v>
      </c>
      <c r="Q343" s="69">
        <v>0</v>
      </c>
      <c r="R343" s="69">
        <v>0</v>
      </c>
      <c r="S343" s="79">
        <f t="shared" si="21"/>
        <v>330</v>
      </c>
      <c r="T343"/>
      <c r="U343" s="196" t="str">
        <f>VLOOKUP(E343,'N1 - INTERBANK &amp;TCTD'!$G$4:$Q$219,11,0)</f>
        <v>Y</v>
      </c>
      <c r="V343" s="196" t="str">
        <f>VLOOKUP(E343,'N1 - INTERBANK &amp;TCTD'!$G$4:$U$219,15,0)</f>
        <v>Y</v>
      </c>
      <c r="W343" s="197">
        <f>VLOOKUP(E343,'N1 - INTERBANK &amp;TCTD'!$G$4:$AH$219,28,0)</f>
        <v>0</v>
      </c>
      <c r="X343" s="197">
        <f>VLOOKUP(E343,'N1 - INTERBANK &amp;TCTD'!$G$4:$Y$219,19,0)</f>
        <v>0</v>
      </c>
      <c r="Y343" s="190" t="str">
        <f>VLOOKUP(E343,'N1 - INTERBANK &amp;TCTD'!$G$4:$AJ$221,30,0)</f>
        <v>Y</v>
      </c>
      <c r="Z343" s="190" t="str">
        <f>VLOOKUP(E343,'N1 - INTERBANK &amp;TCTD'!$G$4:$AK$221,31,0)</f>
        <v>N.031</v>
      </c>
      <c r="AA343" s="190" t="e">
        <f>VLOOKUP(D343,'EH - LOAN'!$H$2:$AE$1961,24,0)</f>
        <v>#N/A</v>
      </c>
      <c r="AB343" t="e">
        <v>#N/A</v>
      </c>
    </row>
    <row r="344" spans="2:28">
      <c r="B344" s="64" t="s">
        <v>1119</v>
      </c>
      <c r="C344" s="65"/>
      <c r="D344" s="66" t="s">
        <v>1784</v>
      </c>
      <c r="E344" s="66" t="s">
        <v>1785</v>
      </c>
      <c r="F344" s="69">
        <v>0</v>
      </c>
      <c r="G344" s="69">
        <v>0</v>
      </c>
      <c r="H344" s="69">
        <v>0</v>
      </c>
      <c r="I344" s="69">
        <v>0</v>
      </c>
      <c r="J344" s="69">
        <v>0</v>
      </c>
      <c r="K344" s="69">
        <v>0</v>
      </c>
      <c r="L344" s="69">
        <v>6106455</v>
      </c>
      <c r="M344" s="69">
        <v>0</v>
      </c>
      <c r="N344" s="69">
        <v>0</v>
      </c>
      <c r="O344" s="69">
        <v>0</v>
      </c>
      <c r="P344" s="69">
        <v>0</v>
      </c>
      <c r="Q344" s="69">
        <v>0</v>
      </c>
      <c r="R344" s="69">
        <v>0</v>
      </c>
      <c r="S344" s="79">
        <f t="shared" si="21"/>
        <v>6106455</v>
      </c>
      <c r="T344"/>
      <c r="U344" s="196" t="str">
        <f>VLOOKUP(E344,'N1 - INTERBANK &amp;TCTD'!$G$4:$Q$219,11,0)</f>
        <v>Y</v>
      </c>
      <c r="V344" s="196" t="str">
        <f>VLOOKUP(E344,'N1 - INTERBANK &amp;TCTD'!$G$4:$U$219,15,0)</f>
        <v>Y</v>
      </c>
      <c r="W344" s="197" t="str">
        <f>VLOOKUP(E344,'N1 - INTERBANK &amp;TCTD'!$G$4:$AH$219,28,0)</f>
        <v>N1.11</v>
      </c>
      <c r="X344" s="197" t="str">
        <f>VLOOKUP(E344,'N1 - INTERBANK &amp;TCTD'!$G$4:$Y$219,19,0)</f>
        <v>Y</v>
      </c>
      <c r="Y344" s="190">
        <f>VLOOKUP(E344,'N1 - INTERBANK &amp;TCTD'!$G$4:$AJ$221,30,0)</f>
        <v>0</v>
      </c>
      <c r="Z344" s="190">
        <f>VLOOKUP(E344,'N1 - INTERBANK &amp;TCTD'!$G$4:$AK$221,31,0)</f>
        <v>0</v>
      </c>
      <c r="AA344" s="190" t="e">
        <f>VLOOKUP(D344,'EH - LOAN'!$H$2:$AE$1961,24,0)</f>
        <v>#N/A</v>
      </c>
      <c r="AB344" t="e">
        <v>#N/A</v>
      </c>
    </row>
    <row r="345" spans="2:28">
      <c r="B345" s="64" t="s">
        <v>1119</v>
      </c>
      <c r="C345" s="65"/>
      <c r="D345" s="66" t="s">
        <v>1786</v>
      </c>
      <c r="E345" s="66" t="s">
        <v>1787</v>
      </c>
      <c r="F345" s="69">
        <v>0</v>
      </c>
      <c r="G345" s="69">
        <v>0</v>
      </c>
      <c r="H345" s="69">
        <v>0</v>
      </c>
      <c r="I345" s="69">
        <v>0</v>
      </c>
      <c r="J345" s="69">
        <v>0</v>
      </c>
      <c r="K345" s="69">
        <v>0</v>
      </c>
      <c r="L345" s="69">
        <v>18077609</v>
      </c>
      <c r="M345" s="69">
        <v>0</v>
      </c>
      <c r="N345" s="69">
        <v>0</v>
      </c>
      <c r="O345" s="69">
        <v>0</v>
      </c>
      <c r="P345" s="69">
        <v>0</v>
      </c>
      <c r="Q345" s="69">
        <v>0</v>
      </c>
      <c r="R345" s="69">
        <v>0</v>
      </c>
      <c r="S345" s="79">
        <f t="shared" si="21"/>
        <v>18077609</v>
      </c>
      <c r="T345"/>
      <c r="U345" s="196" t="str">
        <f>VLOOKUP(E345,'N1 - INTERBANK &amp;TCTD'!$G$4:$Q$219,11,0)</f>
        <v>Y</v>
      </c>
      <c r="V345" s="196" t="str">
        <f>VLOOKUP(E345,'N1 - INTERBANK &amp;TCTD'!$G$4:$U$219,15,0)</f>
        <v>Y</v>
      </c>
      <c r="W345" s="197">
        <f>VLOOKUP(E345,'N1 - INTERBANK &amp;TCTD'!$G$4:$AH$219,28,0)</f>
        <v>0</v>
      </c>
      <c r="X345" s="197">
        <f>VLOOKUP(E345,'N1 - INTERBANK &amp;TCTD'!$G$4:$Y$219,19,0)</f>
        <v>0</v>
      </c>
      <c r="Y345" s="190" t="str">
        <f>VLOOKUP(E345,'N1 - INTERBANK &amp;TCTD'!$G$4:$AJ$221,30,0)</f>
        <v>Y</v>
      </c>
      <c r="Z345" s="190" t="str">
        <f>VLOOKUP(E345,'N1 - INTERBANK &amp;TCTD'!$G$4:$AK$221,31,0)</f>
        <v>N.032</v>
      </c>
      <c r="AA345" s="190" t="e">
        <f>VLOOKUP(D345,'EH - LOAN'!$H$2:$AE$1961,24,0)</f>
        <v>#N/A</v>
      </c>
      <c r="AB345" t="e">
        <v>#N/A</v>
      </c>
    </row>
    <row r="346" spans="2:28">
      <c r="B346" s="64" t="s">
        <v>1119</v>
      </c>
      <c r="C346" s="65"/>
      <c r="D346" s="66" t="s">
        <v>1788</v>
      </c>
      <c r="E346" s="66" t="s">
        <v>1789</v>
      </c>
      <c r="F346" s="69">
        <v>0</v>
      </c>
      <c r="G346" s="69">
        <v>0</v>
      </c>
      <c r="H346" s="69">
        <v>0</v>
      </c>
      <c r="I346" s="69">
        <v>0</v>
      </c>
      <c r="J346" s="69">
        <v>0</v>
      </c>
      <c r="K346" s="69">
        <v>0</v>
      </c>
      <c r="L346" s="69">
        <v>9006030</v>
      </c>
      <c r="M346" s="69">
        <v>0</v>
      </c>
      <c r="N346" s="69">
        <v>0</v>
      </c>
      <c r="O346" s="69">
        <v>0</v>
      </c>
      <c r="P346" s="69">
        <v>0</v>
      </c>
      <c r="Q346" s="69">
        <v>0</v>
      </c>
      <c r="R346" s="69">
        <v>0</v>
      </c>
      <c r="S346" s="79">
        <f t="shared" si="21"/>
        <v>9006030</v>
      </c>
      <c r="T346"/>
      <c r="U346" s="196" t="str">
        <f>VLOOKUP(E346,'N1 - INTERBANK &amp;TCTD'!$G$4:$Q$219,11,0)</f>
        <v>Y</v>
      </c>
      <c r="V346" s="196" t="str">
        <f>VLOOKUP(E346,'N1 - INTERBANK &amp;TCTD'!$G$4:$U$219,15,0)</f>
        <v>Y</v>
      </c>
      <c r="W346" s="197" t="str">
        <f>VLOOKUP(E346,'N1 - INTERBANK &amp;TCTD'!$G$4:$AH$219,28,0)</f>
        <v>N1.10</v>
      </c>
      <c r="X346" s="197" t="str">
        <f>VLOOKUP(E346,'N1 - INTERBANK &amp;TCTD'!$G$4:$Y$219,19,0)</f>
        <v>Y</v>
      </c>
      <c r="Y346" s="190">
        <f>VLOOKUP(E346,'N1 - INTERBANK &amp;TCTD'!$G$4:$AJ$221,30,0)</f>
        <v>0</v>
      </c>
      <c r="Z346" s="190">
        <f>VLOOKUP(E346,'N1 - INTERBANK &amp;TCTD'!$G$4:$AK$221,31,0)</f>
        <v>0</v>
      </c>
      <c r="AA346" s="190" t="e">
        <f>VLOOKUP(D346,'EH - LOAN'!$H$2:$AE$1961,24,0)</f>
        <v>#N/A</v>
      </c>
      <c r="AB346" t="e">
        <v>#N/A</v>
      </c>
    </row>
    <row r="347" spans="2:28">
      <c r="B347" s="64" t="s">
        <v>1119</v>
      </c>
      <c r="C347" s="65"/>
      <c r="D347" s="66" t="s">
        <v>1790</v>
      </c>
      <c r="E347" s="66" t="s">
        <v>1791</v>
      </c>
      <c r="F347" s="69">
        <v>0</v>
      </c>
      <c r="G347" s="69">
        <v>0</v>
      </c>
      <c r="H347" s="69">
        <v>0</v>
      </c>
      <c r="I347" s="69">
        <v>0</v>
      </c>
      <c r="J347" s="69">
        <v>0</v>
      </c>
      <c r="K347" s="69">
        <v>0</v>
      </c>
      <c r="L347" s="69">
        <v>1291187</v>
      </c>
      <c r="M347" s="69">
        <v>0</v>
      </c>
      <c r="N347" s="69">
        <v>0</v>
      </c>
      <c r="O347" s="69">
        <v>0</v>
      </c>
      <c r="P347" s="69">
        <v>0</v>
      </c>
      <c r="Q347" s="69">
        <v>0</v>
      </c>
      <c r="R347" s="69">
        <v>0</v>
      </c>
      <c r="S347" s="79">
        <f t="shared" si="21"/>
        <v>1291187</v>
      </c>
      <c r="T347"/>
      <c r="U347" s="196" t="str">
        <f>VLOOKUP(E347,'N1 - INTERBANK &amp;TCTD'!$G$4:$Q$219,11,0)</f>
        <v>Y</v>
      </c>
      <c r="V347" s="196" t="str">
        <f>VLOOKUP(E347,'N1 - INTERBANK &amp;TCTD'!$G$4:$U$219,15,0)</f>
        <v>Y</v>
      </c>
      <c r="W347" s="197" t="str">
        <f>VLOOKUP(E347,'N1 - INTERBANK &amp;TCTD'!$G$4:$AH$219,28,0)</f>
        <v>N1.26</v>
      </c>
      <c r="X347" s="197" t="str">
        <f>VLOOKUP(E347,'N1 - INTERBANK &amp;TCTD'!$G$4:$Y$219,19,0)</f>
        <v>Y</v>
      </c>
      <c r="Y347" s="190">
        <f>VLOOKUP(E347,'N1 - INTERBANK &amp;TCTD'!$G$4:$AJ$221,30,0)</f>
        <v>0</v>
      </c>
      <c r="Z347" s="190">
        <f>VLOOKUP(E347,'N1 - INTERBANK &amp;TCTD'!$G$4:$AK$221,31,0)</f>
        <v>0</v>
      </c>
      <c r="AA347" s="190" t="e">
        <f>VLOOKUP(D347,'EH - LOAN'!$H$2:$AE$1961,24,0)</f>
        <v>#N/A</v>
      </c>
      <c r="AB347" t="e">
        <v>#N/A</v>
      </c>
    </row>
    <row r="348" spans="2:28">
      <c r="B348" s="64" t="s">
        <v>1119</v>
      </c>
      <c r="C348" s="65"/>
      <c r="D348" s="66" t="s">
        <v>1792</v>
      </c>
      <c r="E348" s="66" t="s">
        <v>1793</v>
      </c>
      <c r="F348" s="69">
        <v>0</v>
      </c>
      <c r="G348" s="69">
        <v>0</v>
      </c>
      <c r="H348" s="69">
        <v>0</v>
      </c>
      <c r="I348" s="69">
        <v>0</v>
      </c>
      <c r="J348" s="69">
        <v>0</v>
      </c>
      <c r="K348" s="69">
        <v>146600820</v>
      </c>
      <c r="L348" s="69">
        <v>0</v>
      </c>
      <c r="M348" s="69">
        <v>0</v>
      </c>
      <c r="N348" s="69">
        <v>0</v>
      </c>
      <c r="O348" s="69">
        <v>0</v>
      </c>
      <c r="P348" s="69">
        <v>0</v>
      </c>
      <c r="Q348" s="69">
        <v>0</v>
      </c>
      <c r="R348" s="69">
        <v>0</v>
      </c>
      <c r="S348" s="79">
        <f t="shared" ref="S348:S386" si="22">SUM(F348:R348)</f>
        <v>146600820</v>
      </c>
      <c r="T348"/>
      <c r="U348" s="196">
        <f>VLOOKUP(E348,'N1 - INTERBANK &amp;TCTD'!$G$4:$Q$219,11,0)</f>
        <v>0</v>
      </c>
      <c r="V348" s="196">
        <f>VLOOKUP(E348,'N1 - INTERBANK &amp;TCTD'!$G$4:$U$219,15,0)</f>
        <v>0</v>
      </c>
      <c r="W348" s="197">
        <f>VLOOKUP(E348,'N1 - INTERBANK &amp;TCTD'!$G$4:$AH$219,28,0)</f>
        <v>0</v>
      </c>
      <c r="X348" s="197">
        <f>VLOOKUP(E348,'N1 - INTERBANK &amp;TCTD'!$G$4:$Y$219,19,0)</f>
        <v>0</v>
      </c>
      <c r="Y348" s="190" t="str">
        <f>VLOOKUP(E348,'N1 - INTERBANK &amp;TCTD'!$G$4:$AJ$221,30,0)</f>
        <v>Y</v>
      </c>
      <c r="Z348" s="190" t="str">
        <f>VLOOKUP(E348,'N1 - INTERBANK &amp;TCTD'!$G$4:$AK$221,31,0)</f>
        <v>C601.22</v>
      </c>
      <c r="AA348" s="190" t="e">
        <f>VLOOKUP(D348,'EH - LOAN'!$H$2:$AE$1961,24,0)</f>
        <v>#N/A</v>
      </c>
      <c r="AB348" t="e">
        <v>#N/A</v>
      </c>
    </row>
    <row r="349" spans="2:28">
      <c r="B349" s="64" t="s">
        <v>1119</v>
      </c>
      <c r="C349" s="65"/>
      <c r="D349" s="66" t="s">
        <v>1794</v>
      </c>
      <c r="E349" s="66" t="s">
        <v>1795</v>
      </c>
      <c r="F349" s="69">
        <v>0</v>
      </c>
      <c r="G349" s="69">
        <v>0</v>
      </c>
      <c r="H349" s="69">
        <v>0</v>
      </c>
      <c r="I349" s="69">
        <v>0</v>
      </c>
      <c r="J349" s="69">
        <v>0</v>
      </c>
      <c r="K349" s="69">
        <v>0</v>
      </c>
      <c r="L349" s="69">
        <v>2308886150</v>
      </c>
      <c r="M349" s="69">
        <v>0</v>
      </c>
      <c r="N349" s="69">
        <v>0</v>
      </c>
      <c r="O349" s="69">
        <v>0</v>
      </c>
      <c r="P349" s="69">
        <v>0</v>
      </c>
      <c r="Q349" s="69">
        <v>0</v>
      </c>
      <c r="R349" s="69">
        <v>0</v>
      </c>
      <c r="S349" s="79">
        <f t="shared" si="22"/>
        <v>2308886150</v>
      </c>
      <c r="T349"/>
      <c r="U349" s="196" t="str">
        <f>VLOOKUP(E349,'N1 - INTERBANK &amp;TCTD'!$G$4:$Q$219,11,0)</f>
        <v>Y</v>
      </c>
      <c r="V349" s="196" t="str">
        <f>VLOOKUP(E349,'N1 - INTERBANK &amp;TCTD'!$G$4:$U$219,15,0)</f>
        <v>Y</v>
      </c>
      <c r="W349" s="197" t="str">
        <f>VLOOKUP(E349,'N1 - INTERBANK &amp;TCTD'!$G$4:$AH$219,28,0)</f>
        <v>N1.24</v>
      </c>
      <c r="X349" s="197" t="str">
        <f>VLOOKUP(E349,'N1 - INTERBANK &amp;TCTD'!$G$4:$Y$219,19,0)</f>
        <v>Y</v>
      </c>
      <c r="Y349" s="190">
        <f>VLOOKUP(E349,'N1 - INTERBANK &amp;TCTD'!$G$4:$AJ$221,30,0)</f>
        <v>0</v>
      </c>
      <c r="Z349" s="190">
        <f>VLOOKUP(E349,'N1 - INTERBANK &amp;TCTD'!$G$4:$AK$221,31,0)</f>
        <v>0</v>
      </c>
      <c r="AA349" s="190" t="e">
        <f>VLOOKUP(D349,'EH - LOAN'!$H$2:$AE$1961,24,0)</f>
        <v>#N/A</v>
      </c>
      <c r="AB349" t="e">
        <v>#N/A</v>
      </c>
    </row>
    <row r="350" spans="2:28">
      <c r="B350" s="64" t="s">
        <v>1119</v>
      </c>
      <c r="C350" s="65"/>
      <c r="D350" s="66" t="s">
        <v>1796</v>
      </c>
      <c r="E350" s="66" t="s">
        <v>1797</v>
      </c>
      <c r="F350" s="69">
        <v>0</v>
      </c>
      <c r="G350" s="69">
        <v>0</v>
      </c>
      <c r="H350" s="69">
        <v>0</v>
      </c>
      <c r="I350" s="69">
        <v>0</v>
      </c>
      <c r="J350" s="69">
        <v>0</v>
      </c>
      <c r="K350" s="69">
        <v>638215088784</v>
      </c>
      <c r="L350" s="69">
        <v>0</v>
      </c>
      <c r="M350" s="69">
        <v>0</v>
      </c>
      <c r="N350" s="69">
        <v>0</v>
      </c>
      <c r="O350" s="69">
        <v>0</v>
      </c>
      <c r="P350" s="69">
        <v>0</v>
      </c>
      <c r="Q350" s="69">
        <v>0</v>
      </c>
      <c r="R350" s="69">
        <v>0</v>
      </c>
      <c r="S350" s="79">
        <f t="shared" si="22"/>
        <v>638215088784</v>
      </c>
      <c r="T350"/>
      <c r="U350" s="196">
        <f>VLOOKUP(E350,'N1 - INTERBANK &amp;TCTD'!$G$4:$Q$219,11,0)</f>
        <v>0</v>
      </c>
      <c r="V350" s="196">
        <f>VLOOKUP(E350,'N1 - INTERBANK &amp;TCTD'!$G$4:$U$219,15,0)</f>
        <v>0</v>
      </c>
      <c r="W350" s="197" t="str">
        <f>VLOOKUP(E350,'N1 - INTERBANK &amp;TCTD'!$G$4:$AH$219,28,0)</f>
        <v>N1.43</v>
      </c>
      <c r="X350" s="197" t="str">
        <f>VLOOKUP(E350,'N1 - INTERBANK &amp;TCTD'!$G$4:$Y$219,19,0)</f>
        <v>Y</v>
      </c>
      <c r="Y350" s="190">
        <f>VLOOKUP(E350,'N1 - INTERBANK &amp;TCTD'!$G$4:$AJ$221,30,0)</f>
        <v>0</v>
      </c>
      <c r="Z350" s="190">
        <f>VLOOKUP(E350,'N1 - INTERBANK &amp;TCTD'!$G$4:$AK$221,31,0)</f>
        <v>0</v>
      </c>
      <c r="AA350" s="190" t="e">
        <f>VLOOKUP(D350,'EH - LOAN'!$H$2:$AE$1961,24,0)</f>
        <v>#N/A</v>
      </c>
      <c r="AB350" t="e">
        <v>#N/A</v>
      </c>
    </row>
    <row r="351" spans="2:28">
      <c r="B351" s="64" t="s">
        <v>1119</v>
      </c>
      <c r="C351" s="65"/>
      <c r="D351" s="66" t="s">
        <v>1798</v>
      </c>
      <c r="E351" s="66" t="s">
        <v>1799</v>
      </c>
      <c r="F351" s="69">
        <v>0</v>
      </c>
      <c r="G351" s="69">
        <v>0</v>
      </c>
      <c r="H351" s="69">
        <v>0</v>
      </c>
      <c r="I351" s="69">
        <v>0</v>
      </c>
      <c r="J351" s="69">
        <v>0</v>
      </c>
      <c r="K351" s="69">
        <v>502416579376</v>
      </c>
      <c r="L351" s="69">
        <v>500088501133</v>
      </c>
      <c r="M351" s="69">
        <v>0</v>
      </c>
      <c r="N351" s="69">
        <v>0</v>
      </c>
      <c r="O351" s="69">
        <v>0</v>
      </c>
      <c r="P351" s="69">
        <v>0</v>
      </c>
      <c r="Q351" s="69">
        <v>0</v>
      </c>
      <c r="R351" s="69">
        <v>0</v>
      </c>
      <c r="S351" s="79">
        <f t="shared" si="22"/>
        <v>1002505080509</v>
      </c>
      <c r="T351"/>
      <c r="U351" s="196" t="str">
        <f>VLOOKUP(E351,'N1 - INTERBANK &amp;TCTD'!$G$4:$Q$219,11,0)</f>
        <v>Y</v>
      </c>
      <c r="V351" s="196" t="str">
        <f>VLOOKUP(E351,'N1 - INTERBANK &amp;TCTD'!$G$4:$U$219,15,0)</f>
        <v>Y</v>
      </c>
      <c r="W351" s="197" t="str">
        <f>VLOOKUP(E351,'N1 - INTERBANK &amp;TCTD'!$G$4:$AH$219,28,0)</f>
        <v>N1.13</v>
      </c>
      <c r="X351" s="197" t="str">
        <f>VLOOKUP(E351,'N1 - INTERBANK &amp;TCTD'!$G$4:$Y$219,19,0)</f>
        <v>Y</v>
      </c>
      <c r="Y351" s="190">
        <f>VLOOKUP(E351,'N1 - INTERBANK &amp;TCTD'!$G$4:$AJ$221,30,0)</f>
        <v>0</v>
      </c>
      <c r="Z351" s="190">
        <f>VLOOKUP(E351,'N1 - INTERBANK &amp;TCTD'!$G$4:$AK$221,31,0)</f>
        <v>0</v>
      </c>
      <c r="AA351" s="190" t="e">
        <f>VLOOKUP(D351,'EH - LOAN'!$H$2:$AE$1961,24,0)</f>
        <v>#N/A</v>
      </c>
      <c r="AB351" t="e">
        <v>#N/A</v>
      </c>
    </row>
    <row r="352" spans="2:28">
      <c r="B352" s="64" t="s">
        <v>1119</v>
      </c>
      <c r="C352" s="65"/>
      <c r="D352" s="66" t="s">
        <v>1798</v>
      </c>
      <c r="E352" s="66" t="s">
        <v>1800</v>
      </c>
      <c r="F352" s="69">
        <v>0</v>
      </c>
      <c r="G352" s="69">
        <v>0</v>
      </c>
      <c r="H352" s="69">
        <v>0</v>
      </c>
      <c r="I352" s="69">
        <v>0</v>
      </c>
      <c r="J352" s="69">
        <v>0</v>
      </c>
      <c r="K352" s="69">
        <v>0</v>
      </c>
      <c r="L352" s="69">
        <v>29453676</v>
      </c>
      <c r="M352" s="69">
        <v>0</v>
      </c>
      <c r="N352" s="69">
        <v>0</v>
      </c>
      <c r="O352" s="69">
        <v>0</v>
      </c>
      <c r="P352" s="69">
        <v>0</v>
      </c>
      <c r="Q352" s="69">
        <v>0</v>
      </c>
      <c r="R352" s="69">
        <v>0</v>
      </c>
      <c r="S352" s="79">
        <f t="shared" si="22"/>
        <v>29453676</v>
      </c>
      <c r="T352"/>
      <c r="U352" s="196" t="str">
        <f>VLOOKUP(E352,'N1 - INTERBANK &amp;TCTD'!$G$4:$Q$219,11,0)</f>
        <v>Y</v>
      </c>
      <c r="V352" s="196" t="str">
        <f>VLOOKUP(E352,'N1 - INTERBANK &amp;TCTD'!$G$4:$U$219,15,0)</f>
        <v>Y</v>
      </c>
      <c r="W352" s="197" t="str">
        <f>VLOOKUP(E352,'N1 - INTERBANK &amp;TCTD'!$G$4:$AH$219,28,0)</f>
        <v>N1.32</v>
      </c>
      <c r="X352" s="197" t="str">
        <f>VLOOKUP(E352,'N1 - INTERBANK &amp;TCTD'!$G$4:$Y$219,19,0)</f>
        <v>Y</v>
      </c>
      <c r="Y352" s="190">
        <f>VLOOKUP(E352,'N1 - INTERBANK &amp;TCTD'!$G$4:$AJ$221,30,0)</f>
        <v>0</v>
      </c>
      <c r="Z352" s="190">
        <f>VLOOKUP(E352,'N1 - INTERBANK &amp;TCTD'!$G$4:$AK$221,31,0)</f>
        <v>0</v>
      </c>
      <c r="AA352" s="190" t="e">
        <f>VLOOKUP(D352,'EH - LOAN'!$H$2:$AE$1961,24,0)</f>
        <v>#N/A</v>
      </c>
      <c r="AB352" t="e">
        <v>#N/A</v>
      </c>
    </row>
    <row r="353" spans="2:28">
      <c r="B353" s="64" t="s">
        <v>1119</v>
      </c>
      <c r="C353" s="65"/>
      <c r="D353" s="66" t="s">
        <v>1801</v>
      </c>
      <c r="E353" s="66" t="s">
        <v>1802</v>
      </c>
      <c r="F353" s="69">
        <v>0</v>
      </c>
      <c r="G353" s="69">
        <v>0</v>
      </c>
      <c r="H353" s="69">
        <v>0</v>
      </c>
      <c r="I353" s="69">
        <v>0</v>
      </c>
      <c r="J353" s="69">
        <v>0</v>
      </c>
      <c r="K353" s="69">
        <v>27726608</v>
      </c>
      <c r="L353" s="69">
        <v>393181013</v>
      </c>
      <c r="M353" s="69">
        <v>0</v>
      </c>
      <c r="N353" s="69">
        <v>4000000000000</v>
      </c>
      <c r="O353" s="69">
        <v>0</v>
      </c>
      <c r="P353" s="69">
        <v>0</v>
      </c>
      <c r="Q353" s="69">
        <v>0</v>
      </c>
      <c r="R353" s="69">
        <v>0</v>
      </c>
      <c r="S353" s="79">
        <f t="shared" si="22"/>
        <v>4000420907621</v>
      </c>
      <c r="T353"/>
      <c r="U353" s="196" t="str">
        <f>VLOOKUP(E353,'N1 - INTERBANK &amp;TCTD'!$G$4:$Q$219,11,0)</f>
        <v>Y</v>
      </c>
      <c r="V353" s="196" t="str">
        <f>VLOOKUP(E353,'N1 - INTERBANK &amp;TCTD'!$G$4:$U$219,15,0)</f>
        <v>Y</v>
      </c>
      <c r="W353" s="197" t="str">
        <f>VLOOKUP(E353,'N1 - INTERBANK &amp;TCTD'!$G$4:$AH$219,28,0)</f>
        <v>N1.29</v>
      </c>
      <c r="X353" s="197" t="str">
        <f>VLOOKUP(E353,'N1 - INTERBANK &amp;TCTD'!$G$4:$Y$219,19,0)</f>
        <v>Y</v>
      </c>
      <c r="Y353" s="190">
        <f>VLOOKUP(E353,'N1 - INTERBANK &amp;TCTD'!$G$4:$AJ$221,30,0)</f>
        <v>0</v>
      </c>
      <c r="Z353" s="190">
        <f>VLOOKUP(E353,'N1 - INTERBANK &amp;TCTD'!$G$4:$AK$221,31,0)</f>
        <v>0</v>
      </c>
      <c r="AA353" s="190" t="e">
        <f>VLOOKUP(D353,'EH - LOAN'!$H$2:$AE$1961,24,0)</f>
        <v>#N/A</v>
      </c>
      <c r="AB353" t="e">
        <v>#N/A</v>
      </c>
    </row>
    <row r="354" spans="2:28">
      <c r="B354" s="64" t="s">
        <v>1119</v>
      </c>
      <c r="C354" s="65"/>
      <c r="D354" s="66" t="s">
        <v>1803</v>
      </c>
      <c r="E354" s="66" t="s">
        <v>1804</v>
      </c>
      <c r="F354" s="69">
        <v>0</v>
      </c>
      <c r="G354" s="69">
        <v>0</v>
      </c>
      <c r="H354" s="69">
        <v>0</v>
      </c>
      <c r="I354" s="69">
        <v>0</v>
      </c>
      <c r="J354" s="69">
        <v>0</v>
      </c>
      <c r="K354" s="69">
        <v>0</v>
      </c>
      <c r="L354" s="69">
        <v>88546</v>
      </c>
      <c r="M354" s="69">
        <v>0</v>
      </c>
      <c r="N354" s="69">
        <v>0</v>
      </c>
      <c r="O354" s="69">
        <v>0</v>
      </c>
      <c r="P354" s="69">
        <v>0</v>
      </c>
      <c r="Q354" s="69">
        <v>0</v>
      </c>
      <c r="R354" s="69">
        <v>0</v>
      </c>
      <c r="S354" s="79">
        <f t="shared" si="22"/>
        <v>88546</v>
      </c>
      <c r="T354"/>
      <c r="U354" s="196" t="str">
        <f>VLOOKUP(E354,'N1 - INTERBANK &amp;TCTD'!$G$4:$Q$219,11,0)</f>
        <v>Y</v>
      </c>
      <c r="V354" s="196" t="str">
        <f>VLOOKUP(E354,'N1 - INTERBANK &amp;TCTD'!$G$4:$U$219,15,0)</f>
        <v>Y</v>
      </c>
      <c r="W354" s="197">
        <f>VLOOKUP(E354,'N1 - INTERBANK &amp;TCTD'!$G$4:$AH$219,28,0)</f>
        <v>0</v>
      </c>
      <c r="X354" s="197">
        <f>VLOOKUP(E354,'N1 - INTERBANK &amp;TCTD'!$G$4:$Y$219,19,0)</f>
        <v>0</v>
      </c>
      <c r="Y354" s="190" t="str">
        <f>VLOOKUP(E354,'N1 - INTERBANK &amp;TCTD'!$G$4:$AJ$221,30,0)</f>
        <v>Y</v>
      </c>
      <c r="Z354" s="190" t="str">
        <f>VLOOKUP(E354,'N1 - INTERBANK &amp;TCTD'!$G$4:$AK$221,31,0)</f>
        <v>N.033</v>
      </c>
      <c r="AA354" s="190" t="e">
        <f>VLOOKUP(D354,'EH - LOAN'!$H$2:$AE$1961,24,0)</f>
        <v>#N/A</v>
      </c>
      <c r="AB354" t="e">
        <v>#N/A</v>
      </c>
    </row>
    <row r="355" spans="2:28">
      <c r="B355" s="64" t="s">
        <v>1119</v>
      </c>
      <c r="C355" s="65"/>
      <c r="D355" s="66" t="s">
        <v>1803</v>
      </c>
      <c r="E355" s="66" t="s">
        <v>1745</v>
      </c>
      <c r="F355" s="69">
        <v>0</v>
      </c>
      <c r="G355" s="69">
        <v>0</v>
      </c>
      <c r="H355" s="69">
        <v>0</v>
      </c>
      <c r="I355" s="69">
        <v>0</v>
      </c>
      <c r="J355" s="69">
        <v>0</v>
      </c>
      <c r="K355" s="69">
        <v>0</v>
      </c>
      <c r="L355" s="69">
        <v>300292049</v>
      </c>
      <c r="M355" s="69">
        <v>500000000000</v>
      </c>
      <c r="N355" s="69">
        <v>0</v>
      </c>
      <c r="O355" s="69">
        <v>0</v>
      </c>
      <c r="P355" s="69">
        <v>0</v>
      </c>
      <c r="Q355" s="69">
        <v>0</v>
      </c>
      <c r="R355" s="69">
        <v>0</v>
      </c>
      <c r="S355" s="79">
        <f t="shared" si="22"/>
        <v>500300292049</v>
      </c>
      <c r="T355"/>
      <c r="U355" s="196" t="str">
        <f>VLOOKUP(E355,'N1 - INTERBANK &amp;TCTD'!$G$4:$Q$219,11,0)</f>
        <v>Y</v>
      </c>
      <c r="V355" s="196" t="str">
        <f>VLOOKUP(E355,'N1 - INTERBANK &amp;TCTD'!$G$4:$U$219,15,0)</f>
        <v>Y</v>
      </c>
      <c r="W355" s="197" t="str">
        <f>VLOOKUP(E355,'N1 - INTERBANK &amp;TCTD'!$G$4:$AH$219,28,0)</f>
        <v>N1.21</v>
      </c>
      <c r="X355" s="197" t="str">
        <f>VLOOKUP(E355,'N1 - INTERBANK &amp;TCTD'!$G$4:$Y$219,19,0)</f>
        <v>Y</v>
      </c>
      <c r="Y355" s="190">
        <f>VLOOKUP(E355,'N1 - INTERBANK &amp;TCTD'!$G$4:$AJ$221,30,0)</f>
        <v>0</v>
      </c>
      <c r="Z355" s="190">
        <f>VLOOKUP(E355,'N1 - INTERBANK &amp;TCTD'!$G$4:$AK$221,31,0)</f>
        <v>0</v>
      </c>
      <c r="AA355" s="190" t="e">
        <f>VLOOKUP(D355,'EH - LOAN'!$H$2:$AE$1961,24,0)</f>
        <v>#N/A</v>
      </c>
      <c r="AB355" t="e">
        <v>#N/A</v>
      </c>
    </row>
    <row r="356" spans="2:28">
      <c r="B356" s="64" t="s">
        <v>1119</v>
      </c>
      <c r="C356" s="65"/>
      <c r="D356" s="66" t="s">
        <v>1805</v>
      </c>
      <c r="E356" s="66" t="s">
        <v>1806</v>
      </c>
      <c r="F356" s="69">
        <v>0</v>
      </c>
      <c r="G356" s="69">
        <v>0</v>
      </c>
      <c r="H356" s="69">
        <v>0</v>
      </c>
      <c r="I356" s="69">
        <v>0</v>
      </c>
      <c r="J356" s="69">
        <v>0</v>
      </c>
      <c r="K356" s="69">
        <v>6103693758</v>
      </c>
      <c r="L356" s="69">
        <v>0</v>
      </c>
      <c r="M356" s="69">
        <v>0</v>
      </c>
      <c r="N356" s="69">
        <v>0</v>
      </c>
      <c r="O356" s="69">
        <v>0</v>
      </c>
      <c r="P356" s="69">
        <v>0</v>
      </c>
      <c r="Q356" s="69">
        <v>0</v>
      </c>
      <c r="R356" s="69">
        <v>0</v>
      </c>
      <c r="S356" s="79">
        <f t="shared" si="22"/>
        <v>6103693758</v>
      </c>
      <c r="T356"/>
      <c r="U356" s="196" t="str">
        <f>VLOOKUP(E356,'N1 - INTERBANK &amp;TCTD'!$G$4:$Q$219,11,0)</f>
        <v>Y</v>
      </c>
      <c r="V356" s="196" t="str">
        <f>VLOOKUP(E356,'N1 - INTERBANK &amp;TCTD'!$G$4:$U$219,15,0)</f>
        <v>Y</v>
      </c>
      <c r="W356" s="197" t="str">
        <f>VLOOKUP(E356,'N1 - INTERBANK &amp;TCTD'!$G$4:$AH$219,28,0)</f>
        <v>N1.16</v>
      </c>
      <c r="X356" s="197" t="str">
        <f>VLOOKUP(E356,'N1 - INTERBANK &amp;TCTD'!$G$4:$Y$219,19,0)</f>
        <v>Y</v>
      </c>
      <c r="Y356" s="190">
        <f>VLOOKUP(E356,'N1 - INTERBANK &amp;TCTD'!$G$4:$AJ$221,30,0)</f>
        <v>0</v>
      </c>
      <c r="Z356" s="190">
        <f>VLOOKUP(E356,'N1 - INTERBANK &amp;TCTD'!$G$4:$AK$221,31,0)</f>
        <v>0</v>
      </c>
      <c r="AA356" s="190" t="e">
        <f>VLOOKUP(D356,'EH - LOAN'!$H$2:$AE$1961,24,0)</f>
        <v>#N/A</v>
      </c>
      <c r="AB356" t="e">
        <v>#N/A</v>
      </c>
    </row>
    <row r="357" spans="2:28">
      <c r="B357" s="64" t="s">
        <v>1119</v>
      </c>
      <c r="C357" s="65"/>
      <c r="D357" s="66" t="s">
        <v>1807</v>
      </c>
      <c r="E357" s="66" t="s">
        <v>1808</v>
      </c>
      <c r="F357" s="69">
        <v>0</v>
      </c>
      <c r="G357" s="69">
        <v>0</v>
      </c>
      <c r="H357" s="69">
        <v>0</v>
      </c>
      <c r="I357" s="69">
        <v>0</v>
      </c>
      <c r="J357" s="69">
        <v>0</v>
      </c>
      <c r="K357" s="69">
        <v>708920550.02999997</v>
      </c>
      <c r="L357" s="69">
        <v>0</v>
      </c>
      <c r="M357" s="69">
        <v>0</v>
      </c>
      <c r="N357" s="69">
        <v>0</v>
      </c>
      <c r="O357" s="69">
        <v>0</v>
      </c>
      <c r="P357" s="69">
        <v>0</v>
      </c>
      <c r="Q357" s="69">
        <v>0</v>
      </c>
      <c r="R357" s="69">
        <v>0</v>
      </c>
      <c r="S357" s="79">
        <f t="shared" si="22"/>
        <v>708920550.02999997</v>
      </c>
      <c r="T357"/>
      <c r="U357" s="196">
        <f>VLOOKUP(E357,'N1 - INTERBANK &amp;TCTD'!$G$4:$Q$219,11,0)</f>
        <v>0</v>
      </c>
      <c r="V357" s="196">
        <f>VLOOKUP(E357,'N1 - INTERBANK &amp;TCTD'!$G$4:$U$219,15,0)</f>
        <v>0</v>
      </c>
      <c r="W357" s="197">
        <f>VLOOKUP(E357,'N1 - INTERBANK &amp;TCTD'!$G$4:$AH$219,28,0)</f>
        <v>0</v>
      </c>
      <c r="X357" s="197">
        <f>VLOOKUP(E357,'N1 - INTERBANK &amp;TCTD'!$G$4:$Y$219,19,0)</f>
        <v>0</v>
      </c>
      <c r="Y357" s="190" t="str">
        <f>VLOOKUP(E357,'N1 - INTERBANK &amp;TCTD'!$G$4:$AJ$221,30,0)</f>
        <v>Y</v>
      </c>
      <c r="Z357" s="190" t="str">
        <f>VLOOKUP(E357,'N1 - INTERBANK &amp;TCTD'!$G$4:$AK$221,31,0)</f>
        <v>C601.24</v>
      </c>
      <c r="AA357" s="190" t="e">
        <f>VLOOKUP(D357,'EH - LOAN'!$H$2:$AE$1961,24,0)</f>
        <v>#N/A</v>
      </c>
      <c r="AB357" t="e">
        <v>#N/A</v>
      </c>
    </row>
    <row r="358" spans="2:28">
      <c r="B358" s="64" t="s">
        <v>1119</v>
      </c>
      <c r="C358" s="65"/>
      <c r="D358" s="66" t="s">
        <v>1809</v>
      </c>
      <c r="E358" s="66" t="s">
        <v>1810</v>
      </c>
      <c r="F358" s="69">
        <v>0</v>
      </c>
      <c r="G358" s="69">
        <v>0</v>
      </c>
      <c r="H358" s="69">
        <v>0</v>
      </c>
      <c r="I358" s="69">
        <v>0</v>
      </c>
      <c r="J358" s="69">
        <v>0</v>
      </c>
      <c r="K358" s="69">
        <v>65042763</v>
      </c>
      <c r="L358" s="69">
        <v>12422745</v>
      </c>
      <c r="M358" s="69">
        <v>0</v>
      </c>
      <c r="N358" s="69">
        <v>0</v>
      </c>
      <c r="O358" s="69">
        <v>0</v>
      </c>
      <c r="P358" s="69">
        <v>0</v>
      </c>
      <c r="Q358" s="69">
        <v>0</v>
      </c>
      <c r="R358" s="69">
        <v>0</v>
      </c>
      <c r="S358" s="79">
        <f t="shared" si="22"/>
        <v>77465508</v>
      </c>
      <c r="T358"/>
      <c r="U358" s="196" t="str">
        <f>VLOOKUP(E358,'N1 - INTERBANK &amp;TCTD'!$G$4:$Q$219,11,0)</f>
        <v>Y</v>
      </c>
      <c r="V358" s="196" t="str">
        <f>VLOOKUP(E358,'N1 - INTERBANK &amp;TCTD'!$G$4:$U$219,15,0)</f>
        <v>Y</v>
      </c>
      <c r="W358" s="197" t="str">
        <f>VLOOKUP(E358,'N1 - INTERBANK &amp;TCTD'!$G$4:$AH$219,28,0)</f>
        <v>N1.35</v>
      </c>
      <c r="X358" s="197" t="str">
        <f>VLOOKUP(E358,'N1 - INTERBANK &amp;TCTD'!$G$4:$Y$219,19,0)</f>
        <v>Y</v>
      </c>
      <c r="Y358" s="190">
        <f>VLOOKUP(E358,'N1 - INTERBANK &amp;TCTD'!$G$4:$AJ$221,30,0)</f>
        <v>0</v>
      </c>
      <c r="Z358" s="190">
        <f>VLOOKUP(E358,'N1 - INTERBANK &amp;TCTD'!$G$4:$AK$221,31,0)</f>
        <v>0</v>
      </c>
      <c r="AA358" s="190" t="e">
        <f>VLOOKUP(D358,'EH - LOAN'!$H$2:$AE$1961,24,0)</f>
        <v>#N/A</v>
      </c>
      <c r="AB358" t="e">
        <v>#N/A</v>
      </c>
    </row>
    <row r="359" spans="2:28">
      <c r="B359" s="64" t="s">
        <v>1119</v>
      </c>
      <c r="C359" s="65"/>
      <c r="D359" s="66" t="s">
        <v>1809</v>
      </c>
      <c r="E359" s="66" t="s">
        <v>1811</v>
      </c>
      <c r="F359" s="69">
        <v>0</v>
      </c>
      <c r="G359" s="69">
        <v>0</v>
      </c>
      <c r="H359" s="69">
        <v>0</v>
      </c>
      <c r="I359" s="69">
        <v>0</v>
      </c>
      <c r="J359" s="69">
        <v>0</v>
      </c>
      <c r="K359" s="69">
        <v>0</v>
      </c>
      <c r="L359" s="69">
        <v>1399967508</v>
      </c>
      <c r="M359" s="69">
        <v>0</v>
      </c>
      <c r="N359" s="69">
        <v>0</v>
      </c>
      <c r="O359" s="69">
        <v>0</v>
      </c>
      <c r="P359" s="69">
        <v>0</v>
      </c>
      <c r="Q359" s="69">
        <v>0</v>
      </c>
      <c r="R359" s="69">
        <v>0</v>
      </c>
      <c r="S359" s="79">
        <f t="shared" si="22"/>
        <v>1399967508</v>
      </c>
      <c r="T359"/>
      <c r="U359" s="196" t="str">
        <f>VLOOKUP(E359,'N1 - INTERBANK &amp;TCTD'!$G$4:$Q$219,11,0)</f>
        <v>Y</v>
      </c>
      <c r="V359" s="196" t="str">
        <f>VLOOKUP(E359,'N1 - INTERBANK &amp;TCTD'!$G$4:$U$219,15,0)</f>
        <v>Y</v>
      </c>
      <c r="W359" s="197" t="str">
        <f>VLOOKUP(E359,'N1 - INTERBANK &amp;TCTD'!$G$4:$AH$219,28,0)</f>
        <v>N1.31</v>
      </c>
      <c r="X359" s="197" t="str">
        <f>VLOOKUP(E359,'N1 - INTERBANK &amp;TCTD'!$G$4:$Y$219,19,0)</f>
        <v>Y</v>
      </c>
      <c r="Y359" s="190">
        <f>VLOOKUP(E359,'N1 - INTERBANK &amp;TCTD'!$G$4:$AJ$221,30,0)</f>
        <v>0</v>
      </c>
      <c r="Z359" s="190">
        <f>VLOOKUP(E359,'N1 - INTERBANK &amp;TCTD'!$G$4:$AK$221,31,0)</f>
        <v>0</v>
      </c>
      <c r="AA359" s="190" t="e">
        <f>VLOOKUP(D359,'EH - LOAN'!$H$2:$AE$1961,24,0)</f>
        <v>#N/A</v>
      </c>
      <c r="AB359" t="e">
        <v>#N/A</v>
      </c>
    </row>
    <row r="360" spans="2:28">
      <c r="B360" s="64" t="s">
        <v>1119</v>
      </c>
      <c r="C360" s="65"/>
      <c r="D360" s="66" t="s">
        <v>1812</v>
      </c>
      <c r="E360" s="66" t="s">
        <v>1813</v>
      </c>
      <c r="F360" s="69">
        <v>0</v>
      </c>
      <c r="G360" s="69">
        <v>0</v>
      </c>
      <c r="H360" s="69">
        <v>0</v>
      </c>
      <c r="I360" s="69">
        <v>0</v>
      </c>
      <c r="J360" s="69">
        <v>0</v>
      </c>
      <c r="K360" s="69">
        <v>210474731663</v>
      </c>
      <c r="L360" s="69">
        <v>0</v>
      </c>
      <c r="M360" s="69">
        <v>0</v>
      </c>
      <c r="N360" s="69">
        <v>0</v>
      </c>
      <c r="O360" s="69">
        <v>0</v>
      </c>
      <c r="P360" s="69">
        <v>100000000000</v>
      </c>
      <c r="Q360" s="69">
        <v>0</v>
      </c>
      <c r="R360" s="69">
        <v>0</v>
      </c>
      <c r="S360" s="79">
        <f t="shared" si="22"/>
        <v>310474731663</v>
      </c>
      <c r="T360"/>
      <c r="U360" s="196" t="str">
        <f>VLOOKUP(E360,'N1 - INTERBANK &amp;TCTD'!$G$4:$Q$219,11,0)</f>
        <v>Y</v>
      </c>
      <c r="V360" s="196" t="str">
        <f>VLOOKUP(E360,'N1 - INTERBANK &amp;TCTD'!$G$4:$U$219,15,0)</f>
        <v>Y</v>
      </c>
      <c r="W360" s="197" t="str">
        <f>VLOOKUP(E360,'N1 - INTERBANK &amp;TCTD'!$G$4:$AH$219,28,0)</f>
        <v>N1.02</v>
      </c>
      <c r="X360" s="197" t="str">
        <f>VLOOKUP(E360,'N1 - INTERBANK &amp;TCTD'!$G$4:$Y$219,19,0)</f>
        <v>Y</v>
      </c>
      <c r="Y360" s="190">
        <f>VLOOKUP(E360,'N1 - INTERBANK &amp;TCTD'!$G$4:$AJ$221,30,0)</f>
        <v>0</v>
      </c>
      <c r="Z360" s="190">
        <f>VLOOKUP(E360,'N1 - INTERBANK &amp;TCTD'!$G$4:$AK$221,31,0)</f>
        <v>0</v>
      </c>
      <c r="AA360" s="190" t="e">
        <f>VLOOKUP(D360,'EH - LOAN'!$H$2:$AE$1961,24,0)</f>
        <v>#N/A</v>
      </c>
      <c r="AB360" t="e">
        <v>#N/A</v>
      </c>
    </row>
    <row r="361" spans="2:28">
      <c r="B361" s="64" t="s">
        <v>1119</v>
      </c>
      <c r="C361" s="65"/>
      <c r="D361" s="66" t="s">
        <v>1814</v>
      </c>
      <c r="E361" s="66" t="s">
        <v>1815</v>
      </c>
      <c r="F361" s="69">
        <v>0</v>
      </c>
      <c r="G361" s="69">
        <v>0</v>
      </c>
      <c r="H361" s="69">
        <v>0</v>
      </c>
      <c r="I361" s="69">
        <v>0</v>
      </c>
      <c r="J361" s="69">
        <v>0</v>
      </c>
      <c r="K361" s="69">
        <v>0</v>
      </c>
      <c r="L361" s="69">
        <v>2990675867</v>
      </c>
      <c r="M361" s="69">
        <v>0</v>
      </c>
      <c r="N361" s="69">
        <v>0</v>
      </c>
      <c r="O361" s="69">
        <v>0</v>
      </c>
      <c r="P361" s="69">
        <v>0</v>
      </c>
      <c r="Q361" s="69">
        <v>0</v>
      </c>
      <c r="R361" s="69">
        <v>0</v>
      </c>
      <c r="S361" s="79">
        <f t="shared" si="22"/>
        <v>2990675867</v>
      </c>
      <c r="T361"/>
      <c r="U361" s="196" t="str">
        <f>VLOOKUP(E361,'N1 - INTERBANK &amp;TCTD'!$G$4:$Q$219,11,0)</f>
        <v>Y</v>
      </c>
      <c r="V361" s="196" t="str">
        <f>VLOOKUP(E361,'N1 - INTERBANK &amp;TCTD'!$G$4:$U$219,15,0)</f>
        <v>Y</v>
      </c>
      <c r="W361" s="197" t="str">
        <f>VLOOKUP(E361,'N1 - INTERBANK &amp;TCTD'!$G$4:$AH$219,28,0)</f>
        <v>N1.25</v>
      </c>
      <c r="X361" s="197" t="str">
        <f>VLOOKUP(E361,'N1 - INTERBANK &amp;TCTD'!$G$4:$Y$219,19,0)</f>
        <v>Y</v>
      </c>
      <c r="Y361" s="190">
        <f>VLOOKUP(E361,'N1 - INTERBANK &amp;TCTD'!$G$4:$AJ$221,30,0)</f>
        <v>0</v>
      </c>
      <c r="Z361" s="190">
        <f>VLOOKUP(E361,'N1 - INTERBANK &amp;TCTD'!$G$4:$AK$221,31,0)</f>
        <v>0</v>
      </c>
      <c r="AA361" s="190" t="e">
        <f>VLOOKUP(D361,'EH - LOAN'!$H$2:$AE$1961,24,0)</f>
        <v>#N/A</v>
      </c>
      <c r="AB361" t="e">
        <v>#N/A</v>
      </c>
    </row>
    <row r="362" spans="2:28">
      <c r="B362" s="64" t="s">
        <v>1119</v>
      </c>
      <c r="C362" s="65"/>
      <c r="D362" s="66" t="s">
        <v>1814</v>
      </c>
      <c r="E362" s="66" t="s">
        <v>1816</v>
      </c>
      <c r="F362" s="69">
        <v>0</v>
      </c>
      <c r="G362" s="69">
        <v>0</v>
      </c>
      <c r="H362" s="69">
        <v>0</v>
      </c>
      <c r="I362" s="69">
        <v>0</v>
      </c>
      <c r="J362" s="69">
        <v>0</v>
      </c>
      <c r="K362" s="69">
        <v>636701983</v>
      </c>
      <c r="L362" s="69">
        <v>0</v>
      </c>
      <c r="M362" s="69">
        <v>0</v>
      </c>
      <c r="N362" s="69">
        <v>0</v>
      </c>
      <c r="O362" s="69">
        <v>0</v>
      </c>
      <c r="P362" s="69">
        <v>0</v>
      </c>
      <c r="Q362" s="69">
        <v>0</v>
      </c>
      <c r="R362" s="69">
        <v>0</v>
      </c>
      <c r="S362" s="79">
        <f t="shared" si="22"/>
        <v>636701983</v>
      </c>
      <c r="T362"/>
      <c r="U362" s="196" t="str">
        <f>VLOOKUP(E362,'N1 - INTERBANK &amp;TCTD'!$G$4:$Q$219,11,0)</f>
        <v>Y</v>
      </c>
      <c r="V362" s="196" t="str">
        <f>VLOOKUP(E362,'N1 - INTERBANK &amp;TCTD'!$G$4:$U$219,15,0)</f>
        <v>Y</v>
      </c>
      <c r="W362" s="197" t="str">
        <f>VLOOKUP(E362,'N1 - INTERBANK &amp;TCTD'!$G$4:$AH$219,28,0)</f>
        <v>N1.09</v>
      </c>
      <c r="X362" s="197" t="str">
        <f>VLOOKUP(E362,'N1 - INTERBANK &amp;TCTD'!$G$4:$Y$219,19,0)</f>
        <v>Y</v>
      </c>
      <c r="Y362" s="190">
        <f>VLOOKUP(E362,'N1 - INTERBANK &amp;TCTD'!$G$4:$AJ$221,30,0)</f>
        <v>0</v>
      </c>
      <c r="Z362" s="190">
        <f>VLOOKUP(E362,'N1 - INTERBANK &amp;TCTD'!$G$4:$AK$221,31,0)</f>
        <v>0</v>
      </c>
      <c r="AA362" s="190" t="e">
        <f>VLOOKUP(D362,'EH - LOAN'!$H$2:$AE$1961,24,0)</f>
        <v>#N/A</v>
      </c>
      <c r="AB362" t="e">
        <v>#N/A</v>
      </c>
    </row>
    <row r="363" spans="2:28">
      <c r="B363" s="64" t="s">
        <v>1119</v>
      </c>
      <c r="C363" s="65"/>
      <c r="D363" s="66" t="s">
        <v>1817</v>
      </c>
      <c r="E363" s="66" t="s">
        <v>1818</v>
      </c>
      <c r="F363" s="69">
        <v>0</v>
      </c>
      <c r="G363" s="69">
        <v>0</v>
      </c>
      <c r="H363" s="69">
        <v>0</v>
      </c>
      <c r="I363" s="69">
        <v>0</v>
      </c>
      <c r="J363" s="69">
        <v>0</v>
      </c>
      <c r="K363" s="69">
        <v>0</v>
      </c>
      <c r="L363" s="69">
        <v>4962006</v>
      </c>
      <c r="M363" s="69">
        <v>0</v>
      </c>
      <c r="N363" s="69">
        <v>0</v>
      </c>
      <c r="O363" s="69">
        <v>0</v>
      </c>
      <c r="P363" s="69">
        <v>0</v>
      </c>
      <c r="Q363" s="69">
        <v>0</v>
      </c>
      <c r="R363" s="69">
        <v>0</v>
      </c>
      <c r="S363" s="79">
        <f t="shared" si="22"/>
        <v>4962006</v>
      </c>
      <c r="T363"/>
      <c r="U363" s="196" t="str">
        <f>VLOOKUP(E363,'N1 - INTERBANK &amp;TCTD'!$G$4:$Q$219,11,0)</f>
        <v>Y</v>
      </c>
      <c r="V363" s="196" t="str">
        <f>VLOOKUP(E363,'N1 - INTERBANK &amp;TCTD'!$G$4:$U$219,15,0)</f>
        <v>Y</v>
      </c>
      <c r="W363" s="197" t="str">
        <f>VLOOKUP(E363,'N1 - INTERBANK &amp;TCTD'!$G$4:$AH$219,28,0)</f>
        <v>N1.42</v>
      </c>
      <c r="X363" s="197" t="str">
        <f>VLOOKUP(E363,'N1 - INTERBANK &amp;TCTD'!$G$4:$Y$219,19,0)</f>
        <v>Y</v>
      </c>
      <c r="Y363" s="190">
        <f>VLOOKUP(E363,'N1 - INTERBANK &amp;TCTD'!$G$4:$AJ$221,30,0)</f>
        <v>0</v>
      </c>
      <c r="Z363" s="190">
        <f>VLOOKUP(E363,'N1 - INTERBANK &amp;TCTD'!$G$4:$AK$221,31,0)</f>
        <v>0</v>
      </c>
      <c r="AA363" s="190" t="e">
        <f>VLOOKUP(D363,'EH - LOAN'!$H$2:$AE$1961,24,0)</f>
        <v>#N/A</v>
      </c>
      <c r="AB363" t="e">
        <v>#N/A</v>
      </c>
    </row>
    <row r="364" spans="2:28">
      <c r="B364" s="64" t="s">
        <v>1119</v>
      </c>
      <c r="C364" s="65"/>
      <c r="D364" s="66" t="s">
        <v>1819</v>
      </c>
      <c r="E364" s="66" t="s">
        <v>1820</v>
      </c>
      <c r="F364" s="69">
        <v>0</v>
      </c>
      <c r="G364" s="69">
        <v>0</v>
      </c>
      <c r="H364" s="69">
        <v>0</v>
      </c>
      <c r="I364" s="69">
        <v>0</v>
      </c>
      <c r="J364" s="69">
        <v>0</v>
      </c>
      <c r="K364" s="69">
        <v>308028993089.51996</v>
      </c>
      <c r="L364" s="69">
        <v>0</v>
      </c>
      <c r="M364" s="69">
        <v>0</v>
      </c>
      <c r="N364" s="69">
        <v>0</v>
      </c>
      <c r="O364" s="69">
        <v>0</v>
      </c>
      <c r="P364" s="69">
        <v>0</v>
      </c>
      <c r="Q364" s="69">
        <v>0</v>
      </c>
      <c r="R364" s="69">
        <v>0</v>
      </c>
      <c r="S364" s="79">
        <f t="shared" si="22"/>
        <v>308028993089.51996</v>
      </c>
      <c r="T364"/>
      <c r="U364" s="196" t="str">
        <f>VLOOKUP(E364,'N1 - INTERBANK &amp;TCTD'!$G$4:$Q$219,11,0)</f>
        <v>Y</v>
      </c>
      <c r="V364" s="196" t="str">
        <f>VLOOKUP(E364,'N1 - INTERBANK &amp;TCTD'!$G$4:$U$219,15,0)</f>
        <v>Y</v>
      </c>
      <c r="W364" s="197">
        <f>VLOOKUP(E364,'N1 - INTERBANK &amp;TCTD'!$G$4:$AH$219,28,0)</f>
        <v>0</v>
      </c>
      <c r="X364" s="197">
        <f>VLOOKUP(E364,'N1 - INTERBANK &amp;TCTD'!$G$4:$Y$219,19,0)</f>
        <v>0</v>
      </c>
      <c r="Y364" s="190" t="str">
        <f>VLOOKUP(E364,'N1 - INTERBANK &amp;TCTD'!$G$4:$AJ$221,30,0)</f>
        <v>Y</v>
      </c>
      <c r="Z364" s="190" t="str">
        <f>VLOOKUP(E364,'N1 - INTERBANK &amp;TCTD'!$G$4:$AK$221,31,0)</f>
        <v>C601.10</v>
      </c>
      <c r="AA364" s="190" t="e">
        <f>VLOOKUP(D364,'EH - LOAN'!$H$2:$AE$1961,24,0)</f>
        <v>#N/A</v>
      </c>
      <c r="AB364" t="e">
        <v>#N/A</v>
      </c>
    </row>
    <row r="365" spans="2:28">
      <c r="B365" s="64" t="s">
        <v>1119</v>
      </c>
      <c r="C365" s="65"/>
      <c r="D365" s="66" t="s">
        <v>1821</v>
      </c>
      <c r="E365" s="66" t="s">
        <v>1822</v>
      </c>
      <c r="F365" s="69">
        <v>0</v>
      </c>
      <c r="G365" s="69">
        <v>0</v>
      </c>
      <c r="H365" s="69">
        <v>0</v>
      </c>
      <c r="I365" s="69">
        <v>0</v>
      </c>
      <c r="J365" s="69">
        <v>0</v>
      </c>
      <c r="K365" s="69">
        <v>0</v>
      </c>
      <c r="L365" s="69">
        <v>0</v>
      </c>
      <c r="M365" s="69">
        <v>0</v>
      </c>
      <c r="N365" s="69">
        <v>0</v>
      </c>
      <c r="O365" s="69">
        <v>0</v>
      </c>
      <c r="P365" s="69">
        <v>700000000000</v>
      </c>
      <c r="Q365" s="69">
        <v>0</v>
      </c>
      <c r="R365" s="69">
        <v>0</v>
      </c>
      <c r="S365" s="79">
        <f t="shared" si="22"/>
        <v>700000000000</v>
      </c>
      <c r="T365"/>
      <c r="U365" s="196" t="str">
        <f>VLOOKUP(E365,'N1 - INTERBANK &amp;TCTD'!$G$4:$Q$219,11,0)</f>
        <v>Y</v>
      </c>
      <c r="V365" s="196" t="str">
        <f>VLOOKUP(E365,'N1 - INTERBANK &amp;TCTD'!$G$4:$U$219,15,0)</f>
        <v>Y</v>
      </c>
      <c r="W365" s="197" t="str">
        <f>VLOOKUP(E365,'N1 - INTERBANK &amp;TCTD'!$G$4:$AH$219,28,0)</f>
        <v>N1.33</v>
      </c>
      <c r="X365" s="197" t="str">
        <f>VLOOKUP(E365,'N1 - INTERBANK &amp;TCTD'!$G$4:$Y$219,19,0)</f>
        <v>Y</v>
      </c>
      <c r="Y365" s="190">
        <f>VLOOKUP(E365,'N1 - INTERBANK &amp;TCTD'!$G$4:$AJ$221,30,0)</f>
        <v>0</v>
      </c>
      <c r="Z365" s="190">
        <f>VLOOKUP(E365,'N1 - INTERBANK &amp;TCTD'!$G$4:$AK$221,31,0)</f>
        <v>0</v>
      </c>
      <c r="AA365" s="190" t="e">
        <f>VLOOKUP(D365,'EH - LOAN'!$H$2:$AE$1961,24,0)</f>
        <v>#N/A</v>
      </c>
      <c r="AB365" t="e">
        <v>#N/A</v>
      </c>
    </row>
    <row r="366" spans="2:28">
      <c r="B366" s="64" t="s">
        <v>1119</v>
      </c>
      <c r="C366" s="65"/>
      <c r="D366" s="66" t="s">
        <v>1823</v>
      </c>
      <c r="E366" s="66" t="s">
        <v>1824</v>
      </c>
      <c r="F366" s="69">
        <v>0</v>
      </c>
      <c r="G366" s="69">
        <v>0</v>
      </c>
      <c r="H366" s="69">
        <v>0</v>
      </c>
      <c r="I366" s="69">
        <v>0</v>
      </c>
      <c r="J366" s="69">
        <v>0</v>
      </c>
      <c r="K366" s="69">
        <v>0</v>
      </c>
      <c r="L366" s="69">
        <v>0</v>
      </c>
      <c r="M366" s="69">
        <v>0</v>
      </c>
      <c r="N366" s="69">
        <v>0</v>
      </c>
      <c r="O366" s="69">
        <v>0</v>
      </c>
      <c r="P366" s="69">
        <v>1200000000000</v>
      </c>
      <c r="Q366" s="69">
        <v>0</v>
      </c>
      <c r="R366" s="69">
        <v>0</v>
      </c>
      <c r="S366" s="79">
        <f t="shared" si="22"/>
        <v>1200000000000</v>
      </c>
      <c r="T366"/>
      <c r="U366" s="196" t="str">
        <f>VLOOKUP(E366,'N1 - INTERBANK &amp;TCTD'!$G$4:$Q$219,11,0)</f>
        <v>Y</v>
      </c>
      <c r="V366" s="196" t="str">
        <f>VLOOKUP(E366,'N1 - INTERBANK &amp;TCTD'!$G$4:$U$219,15,0)</f>
        <v>Y</v>
      </c>
      <c r="W366" s="197" t="str">
        <f>VLOOKUP(E366,'N1 - INTERBANK &amp;TCTD'!$G$4:$AH$219,28,0)</f>
        <v>N1.39</v>
      </c>
      <c r="X366" s="197" t="str">
        <f>VLOOKUP(E366,'N1 - INTERBANK &amp;TCTD'!$G$4:$Y$219,19,0)</f>
        <v>Y</v>
      </c>
      <c r="Y366" s="190">
        <f>VLOOKUP(E366,'N1 - INTERBANK &amp;TCTD'!$G$4:$AJ$221,30,0)</f>
        <v>0</v>
      </c>
      <c r="Z366" s="190">
        <f>VLOOKUP(E366,'N1 - INTERBANK &amp;TCTD'!$G$4:$AK$221,31,0)</f>
        <v>0</v>
      </c>
      <c r="AA366" s="190" t="e">
        <f>VLOOKUP(D366,'EH - LOAN'!$H$2:$AE$1961,24,0)</f>
        <v>#N/A</v>
      </c>
      <c r="AB366" t="e">
        <v>#N/A</v>
      </c>
    </row>
    <row r="367" spans="2:28">
      <c r="B367" s="64" t="s">
        <v>1119</v>
      </c>
      <c r="C367" s="65"/>
      <c r="D367" s="66" t="s">
        <v>1825</v>
      </c>
      <c r="E367" s="66" t="s">
        <v>1826</v>
      </c>
      <c r="F367" s="69">
        <v>0</v>
      </c>
      <c r="G367" s="69">
        <v>0</v>
      </c>
      <c r="H367" s="69">
        <v>0</v>
      </c>
      <c r="I367" s="69">
        <v>0</v>
      </c>
      <c r="J367" s="69">
        <v>0</v>
      </c>
      <c r="K367" s="69">
        <v>0</v>
      </c>
      <c r="L367" s="69">
        <v>0</v>
      </c>
      <c r="M367" s="69">
        <v>0</v>
      </c>
      <c r="N367" s="69">
        <v>0</v>
      </c>
      <c r="O367" s="69">
        <v>0</v>
      </c>
      <c r="P367" s="69">
        <v>925057000000</v>
      </c>
      <c r="Q367" s="69">
        <v>0</v>
      </c>
      <c r="R367" s="69">
        <v>0</v>
      </c>
      <c r="S367" s="79">
        <f t="shared" si="22"/>
        <v>925057000000</v>
      </c>
      <c r="T367"/>
      <c r="U367" s="196" t="str">
        <f>VLOOKUP(E367,'N1 - INTERBANK &amp;TCTD'!$G$4:$Q$219,11,0)</f>
        <v>Y</v>
      </c>
      <c r="V367" s="196" t="str">
        <f>VLOOKUP(E367,'N1 - INTERBANK &amp;TCTD'!$G$4:$U$219,15,0)</f>
        <v>Y</v>
      </c>
      <c r="W367" s="197" t="str">
        <f>VLOOKUP(E367,'N1 - INTERBANK &amp;TCTD'!$G$4:$AH$219,28,0)</f>
        <v>N1.22</v>
      </c>
      <c r="X367" s="197" t="str">
        <f>VLOOKUP(E367,'N1 - INTERBANK &amp;TCTD'!$G$4:$Y$219,19,0)</f>
        <v>Y</v>
      </c>
      <c r="Y367" s="190">
        <f>VLOOKUP(E367,'N1 - INTERBANK &amp;TCTD'!$G$4:$AJ$221,30,0)</f>
        <v>0</v>
      </c>
      <c r="Z367" s="190">
        <f>VLOOKUP(E367,'N1 - INTERBANK &amp;TCTD'!$G$4:$AK$221,31,0)</f>
        <v>0</v>
      </c>
      <c r="AA367" s="190" t="e">
        <f>VLOOKUP(D367,'EH - LOAN'!$H$2:$AE$1961,24,0)</f>
        <v>#N/A</v>
      </c>
      <c r="AB367" t="e">
        <v>#N/A</v>
      </c>
    </row>
    <row r="368" spans="2:28">
      <c r="B368" s="64" t="s">
        <v>1119</v>
      </c>
      <c r="C368" s="65"/>
      <c r="D368" s="66" t="s">
        <v>1827</v>
      </c>
      <c r="E368" s="66" t="s">
        <v>1828</v>
      </c>
      <c r="F368" s="69">
        <v>0</v>
      </c>
      <c r="G368" s="69">
        <v>0</v>
      </c>
      <c r="H368" s="69">
        <v>0</v>
      </c>
      <c r="I368" s="69">
        <v>0</v>
      </c>
      <c r="J368" s="69">
        <v>0</v>
      </c>
      <c r="K368" s="69">
        <v>0</v>
      </c>
      <c r="L368" s="69">
        <v>0</v>
      </c>
      <c r="M368" s="69">
        <v>0</v>
      </c>
      <c r="N368" s="69">
        <v>0</v>
      </c>
      <c r="O368" s="69">
        <v>0</v>
      </c>
      <c r="P368" s="69">
        <v>500000000000</v>
      </c>
      <c r="Q368" s="69">
        <v>0</v>
      </c>
      <c r="R368" s="69">
        <v>0</v>
      </c>
      <c r="S368" s="79">
        <f t="shared" si="22"/>
        <v>500000000000</v>
      </c>
      <c r="T368"/>
      <c r="U368" s="196" t="str">
        <f>VLOOKUP(E368,'N1 - INTERBANK &amp;TCTD'!$G$4:$Q$219,11,0)</f>
        <v>Y</v>
      </c>
      <c r="V368" s="196" t="str">
        <f>VLOOKUP(E368,'N1 - INTERBANK &amp;TCTD'!$G$4:$U$219,15,0)</f>
        <v>Y</v>
      </c>
      <c r="W368" s="197">
        <f>VLOOKUP(E368,'N1 - INTERBANK &amp;TCTD'!$G$4:$AH$219,28,0)</f>
        <v>0</v>
      </c>
      <c r="X368" s="197">
        <f>VLOOKUP(E368,'N1 - INTERBANK &amp;TCTD'!$G$4:$Y$219,19,0)</f>
        <v>0</v>
      </c>
      <c r="Y368" s="190" t="str">
        <f>VLOOKUP(E368,'N1 - INTERBANK &amp;TCTD'!$G$4:$AJ$221,30,0)</f>
        <v>Y</v>
      </c>
      <c r="Z368" s="190" t="str">
        <f>VLOOKUP(E368,'N1 - INTERBANK &amp;TCTD'!$G$4:$AK$221,31,0)</f>
        <v>N.034</v>
      </c>
      <c r="AA368" s="190" t="e">
        <f>VLOOKUP(D368,'EH - LOAN'!$H$2:$AE$1961,24,0)</f>
        <v>#N/A</v>
      </c>
      <c r="AB368" t="e">
        <v>#N/A</v>
      </c>
    </row>
    <row r="369" spans="2:28">
      <c r="B369" s="64" t="s">
        <v>1119</v>
      </c>
      <c r="C369" s="65"/>
      <c r="D369" s="66" t="s">
        <v>1827</v>
      </c>
      <c r="E369" s="66" t="s">
        <v>1829</v>
      </c>
      <c r="F369" s="69">
        <v>0</v>
      </c>
      <c r="G369" s="69">
        <v>0</v>
      </c>
      <c r="H369" s="69">
        <v>0</v>
      </c>
      <c r="I369" s="69">
        <v>0</v>
      </c>
      <c r="J369" s="69">
        <v>0</v>
      </c>
      <c r="K369" s="69">
        <v>0</v>
      </c>
      <c r="L369" s="69">
        <v>0</v>
      </c>
      <c r="M369" s="69">
        <v>0</v>
      </c>
      <c r="N369" s="69">
        <v>3200000000000</v>
      </c>
      <c r="O369" s="69">
        <v>0</v>
      </c>
      <c r="P369" s="69">
        <v>200000000000</v>
      </c>
      <c r="Q369" s="69">
        <v>0</v>
      </c>
      <c r="R369" s="69">
        <v>0</v>
      </c>
      <c r="S369" s="79">
        <f t="shared" si="22"/>
        <v>3400000000000</v>
      </c>
      <c r="T369"/>
      <c r="U369" s="196" t="str">
        <f>VLOOKUP(E369,'N1 - INTERBANK &amp;TCTD'!$G$4:$Q$219,11,0)</f>
        <v>Y</v>
      </c>
      <c r="V369" s="196" t="str">
        <f>VLOOKUP(E369,'N1 - INTERBANK &amp;TCTD'!$G$4:$U$219,15,0)</f>
        <v>Y</v>
      </c>
      <c r="W369" s="197" t="str">
        <f>VLOOKUP(E369,'N1 - INTERBANK &amp;TCTD'!$G$4:$AH$219,28,0)</f>
        <v>N1.04</v>
      </c>
      <c r="X369" s="197" t="str">
        <f>VLOOKUP(E369,'N1 - INTERBANK &amp;TCTD'!$G$4:$Y$219,19,0)</f>
        <v>Y</v>
      </c>
      <c r="Y369" s="190">
        <f>VLOOKUP(E369,'N1 - INTERBANK &amp;TCTD'!$G$4:$AJ$221,30,0)</f>
        <v>0</v>
      </c>
      <c r="Z369" s="190">
        <f>VLOOKUP(E369,'N1 - INTERBANK &amp;TCTD'!$G$4:$AK$221,31,0)</f>
        <v>0</v>
      </c>
      <c r="AA369" s="190" t="e">
        <f>VLOOKUP(D369,'EH - LOAN'!$H$2:$AE$1961,24,0)</f>
        <v>#N/A</v>
      </c>
      <c r="AB369" t="e">
        <v>#N/A</v>
      </c>
    </row>
    <row r="370" spans="2:28" s="232" customFormat="1">
      <c r="B370" s="231" t="s">
        <v>1119</v>
      </c>
      <c r="D370" s="233" t="s">
        <v>1830</v>
      </c>
      <c r="E370" s="233" t="s">
        <v>1831</v>
      </c>
      <c r="F370" s="234">
        <v>0</v>
      </c>
      <c r="G370" s="234">
        <v>0</v>
      </c>
      <c r="H370" s="234">
        <v>0</v>
      </c>
      <c r="I370" s="234">
        <v>0</v>
      </c>
      <c r="J370" s="234">
        <v>0</v>
      </c>
      <c r="K370" s="234">
        <v>0</v>
      </c>
      <c r="L370" s="234">
        <v>0</v>
      </c>
      <c r="M370" s="234">
        <v>0</v>
      </c>
      <c r="N370" s="234">
        <v>0</v>
      </c>
      <c r="O370" s="234">
        <v>0</v>
      </c>
      <c r="P370" s="234">
        <v>1352120000000</v>
      </c>
      <c r="Q370" s="234">
        <v>0</v>
      </c>
      <c r="R370" s="234">
        <v>0</v>
      </c>
      <c r="S370" s="234">
        <f t="shared" si="22"/>
        <v>1352120000000</v>
      </c>
      <c r="U370" s="230">
        <f>VLOOKUP(E370,'N1 - INTERBANK &amp;TCTD'!$G$4:$Q$219,11,0)</f>
        <v>0</v>
      </c>
      <c r="V370" s="230">
        <f>VLOOKUP(E370,'N1 - INTERBANK &amp;TCTD'!$G$4:$U$219,15,0)</f>
        <v>0</v>
      </c>
      <c r="W370" s="236">
        <f>VLOOKUP(E370,'N1 - INTERBANK &amp;TCTD'!$G$4:$AH$219,28,0)</f>
        <v>0</v>
      </c>
      <c r="X370" s="236">
        <f>VLOOKUP(E370,'N1 - INTERBANK &amp;TCTD'!$G$4:$Y$219,19,0)</f>
        <v>0</v>
      </c>
      <c r="Y370" s="237" t="str">
        <f>VLOOKUP(E370,'N1 - INTERBANK &amp;TCTD'!$G$4:$AJ$221,30,0)</f>
        <v>Y</v>
      </c>
      <c r="Z370" s="237" t="str">
        <f>VLOOKUP(E370,'N1 - INTERBANK &amp;TCTD'!$G$4:$AK$221,31,0)</f>
        <v>N.046</v>
      </c>
      <c r="AA370" s="190" t="e">
        <f>VLOOKUP(D370,'EH - LOAN'!$H$2:$AE$1961,24,0)</f>
        <v>#N/A</v>
      </c>
      <c r="AB370" t="e">
        <v>#N/A</v>
      </c>
    </row>
    <row r="371" spans="2:28">
      <c r="B371" s="64" t="s">
        <v>1119</v>
      </c>
      <c r="C371" s="65"/>
      <c r="D371" s="66" t="s">
        <v>1832</v>
      </c>
      <c r="E371" s="66" t="s">
        <v>1833</v>
      </c>
      <c r="F371" s="69">
        <v>0</v>
      </c>
      <c r="G371" s="69">
        <v>0</v>
      </c>
      <c r="H371" s="69">
        <v>0</v>
      </c>
      <c r="I371" s="69">
        <v>0</v>
      </c>
      <c r="J371" s="69">
        <v>0</v>
      </c>
      <c r="K371" s="69">
        <v>0</v>
      </c>
      <c r="L371" s="69">
        <v>0</v>
      </c>
      <c r="M371" s="69">
        <v>0</v>
      </c>
      <c r="N371" s="69">
        <v>0</v>
      </c>
      <c r="O371" s="69">
        <v>0</v>
      </c>
      <c r="P371" s="69">
        <v>500000000000</v>
      </c>
      <c r="Q371" s="69">
        <v>0</v>
      </c>
      <c r="R371" s="69">
        <v>0</v>
      </c>
      <c r="S371" s="79">
        <f t="shared" si="22"/>
        <v>500000000000</v>
      </c>
      <c r="T371"/>
      <c r="U371" s="196" t="str">
        <f>VLOOKUP(E371,'N1 - INTERBANK &amp;TCTD'!$G$4:$Q$219,11,0)</f>
        <v>Y</v>
      </c>
      <c r="V371" s="196" t="str">
        <f>VLOOKUP(E371,'N1 - INTERBANK &amp;TCTD'!$G$4:$U$219,15,0)</f>
        <v>Y</v>
      </c>
      <c r="W371" s="197" t="str">
        <f>VLOOKUP(E371,'N1 - INTERBANK &amp;TCTD'!$G$4:$AH$219,28,0)</f>
        <v>N1.40</v>
      </c>
      <c r="X371" s="197" t="str">
        <f>VLOOKUP(E371,'N1 - INTERBANK &amp;TCTD'!$G$4:$Y$219,19,0)</f>
        <v>Y</v>
      </c>
      <c r="Y371" s="190">
        <f>VLOOKUP(E371,'N1 - INTERBANK &amp;TCTD'!$G$4:$AJ$221,30,0)</f>
        <v>0</v>
      </c>
      <c r="Z371" s="190">
        <f>VLOOKUP(E371,'N1 - INTERBANK &amp;TCTD'!$G$4:$AK$221,31,0)</f>
        <v>0</v>
      </c>
      <c r="AA371" s="190" t="e">
        <f>VLOOKUP(D371,'EH - LOAN'!$H$2:$AE$1961,24,0)</f>
        <v>#N/A</v>
      </c>
      <c r="AB371" t="e">
        <v>#N/A</v>
      </c>
    </row>
    <row r="372" spans="2:28">
      <c r="B372" s="64" t="s">
        <v>1119</v>
      </c>
      <c r="C372" s="65"/>
      <c r="D372" s="66" t="s">
        <v>1834</v>
      </c>
      <c r="E372" s="66" t="s">
        <v>1835</v>
      </c>
      <c r="F372" s="69">
        <v>0</v>
      </c>
      <c r="G372" s="69">
        <v>0</v>
      </c>
      <c r="H372" s="69">
        <v>0</v>
      </c>
      <c r="I372" s="69">
        <v>0</v>
      </c>
      <c r="J372" s="69">
        <v>0</v>
      </c>
      <c r="K372" s="69">
        <v>0</v>
      </c>
      <c r="L372" s="69">
        <v>0</v>
      </c>
      <c r="M372" s="69">
        <v>0</v>
      </c>
      <c r="N372" s="69">
        <v>86500000000</v>
      </c>
      <c r="O372" s="69">
        <v>0</v>
      </c>
      <c r="P372" s="69">
        <v>0</v>
      </c>
      <c r="Q372" s="69">
        <v>0</v>
      </c>
      <c r="R372" s="69">
        <v>0</v>
      </c>
      <c r="S372" s="79">
        <f t="shared" si="22"/>
        <v>86500000000</v>
      </c>
      <c r="T372"/>
      <c r="U372" s="196" t="str">
        <f>VLOOKUP(E372,'N1 - INTERBANK &amp;TCTD'!$G$4:$Q$219,11,0)</f>
        <v>Y</v>
      </c>
      <c r="V372" s="196" t="str">
        <f>VLOOKUP(E372,'N1 - INTERBANK &amp;TCTD'!$G$4:$U$219,15,0)</f>
        <v>Y</v>
      </c>
      <c r="W372" s="197">
        <f>VLOOKUP(E372,'N1 - INTERBANK &amp;TCTD'!$G$4:$AH$219,28,0)</f>
        <v>0</v>
      </c>
      <c r="X372" s="197">
        <f>VLOOKUP(E372,'N1 - INTERBANK &amp;TCTD'!$G$4:$Y$219,19,0)</f>
        <v>0</v>
      </c>
      <c r="Y372" s="190" t="str">
        <f>VLOOKUP(E372,'N1 - INTERBANK &amp;TCTD'!$G$4:$AJ$221,30,0)</f>
        <v>Y</v>
      </c>
      <c r="Z372" s="190">
        <f>VLOOKUP(E372,'N1 - INTERBANK &amp;TCTD'!$G$4:$AK$221,31,0)</f>
        <v>0</v>
      </c>
      <c r="AA372" s="190" t="e">
        <f>VLOOKUP(D372,'EH - LOAN'!$H$2:$AE$1961,24,0)</f>
        <v>#N/A</v>
      </c>
      <c r="AB372" t="e">
        <v>#N/A</v>
      </c>
    </row>
    <row r="373" spans="2:28">
      <c r="B373" s="64" t="s">
        <v>1119</v>
      </c>
      <c r="C373" s="65"/>
      <c r="D373" s="66" t="s">
        <v>1836</v>
      </c>
      <c r="E373" s="66" t="s">
        <v>1837</v>
      </c>
      <c r="F373" s="69">
        <v>0</v>
      </c>
      <c r="G373" s="69">
        <v>0</v>
      </c>
      <c r="H373" s="69">
        <v>0</v>
      </c>
      <c r="I373" s="69">
        <v>0</v>
      </c>
      <c r="J373" s="69">
        <v>0</v>
      </c>
      <c r="K373" s="69">
        <v>0</v>
      </c>
      <c r="L373" s="69">
        <v>0</v>
      </c>
      <c r="M373" s="69">
        <v>0</v>
      </c>
      <c r="N373" s="69">
        <v>2800000000000</v>
      </c>
      <c r="O373" s="69">
        <v>0</v>
      </c>
      <c r="P373" s="69">
        <v>0</v>
      </c>
      <c r="Q373" s="69">
        <v>0</v>
      </c>
      <c r="R373" s="69">
        <v>0</v>
      </c>
      <c r="S373" s="79">
        <f t="shared" si="22"/>
        <v>2800000000000</v>
      </c>
      <c r="T373"/>
      <c r="U373" s="196" t="str">
        <f>VLOOKUP(E373,'N1 - INTERBANK &amp;TCTD'!$G$4:$Q$219,11,0)</f>
        <v>Y</v>
      </c>
      <c r="V373" s="196" t="str">
        <f>VLOOKUP(E373,'N1 - INTERBANK &amp;TCTD'!$G$4:$U$219,15,0)</f>
        <v>Y</v>
      </c>
      <c r="W373" s="197" t="str">
        <f>VLOOKUP(E373,'N1 - INTERBANK &amp;TCTD'!$G$4:$AH$219,28,0)</f>
        <v>N1.14</v>
      </c>
      <c r="X373" s="197" t="str">
        <f>VLOOKUP(E373,'N1 - INTERBANK &amp;TCTD'!$G$4:$Y$219,19,0)</f>
        <v>Y</v>
      </c>
      <c r="Y373" s="190">
        <f>VLOOKUP(E373,'N1 - INTERBANK &amp;TCTD'!$G$4:$AJ$221,30,0)</f>
        <v>0</v>
      </c>
      <c r="Z373" s="190">
        <f>VLOOKUP(E373,'N1 - INTERBANK &amp;TCTD'!$G$4:$AK$221,31,0)</f>
        <v>0</v>
      </c>
      <c r="AA373" s="190" t="e">
        <f>VLOOKUP(D373,'EH - LOAN'!$H$2:$AE$1961,24,0)</f>
        <v>#N/A</v>
      </c>
      <c r="AB373" t="e">
        <v>#N/A</v>
      </c>
    </row>
    <row r="374" spans="2:28">
      <c r="B374" s="64" t="s">
        <v>1119</v>
      </c>
      <c r="C374" s="65"/>
      <c r="D374" s="66" t="s">
        <v>1838</v>
      </c>
      <c r="E374" s="66" t="s">
        <v>1839</v>
      </c>
      <c r="F374" s="69">
        <v>0</v>
      </c>
      <c r="G374" s="69">
        <v>0</v>
      </c>
      <c r="H374" s="69">
        <v>0</v>
      </c>
      <c r="I374" s="69">
        <v>0</v>
      </c>
      <c r="J374" s="69">
        <v>0</v>
      </c>
      <c r="K374" s="69">
        <v>0</v>
      </c>
      <c r="L374" s="69">
        <v>0</v>
      </c>
      <c r="M374" s="69">
        <v>0</v>
      </c>
      <c r="N374" s="69">
        <v>2000000000000</v>
      </c>
      <c r="O374" s="69">
        <v>0</v>
      </c>
      <c r="P374" s="69">
        <v>0</v>
      </c>
      <c r="Q374" s="69">
        <v>0</v>
      </c>
      <c r="R374" s="69">
        <v>0</v>
      </c>
      <c r="S374" s="79">
        <f t="shared" si="22"/>
        <v>2000000000000</v>
      </c>
      <c r="T374"/>
      <c r="U374" s="196" t="str">
        <f>VLOOKUP(E374,'N1 - INTERBANK &amp;TCTD'!$G$4:$Q$219,11,0)</f>
        <v>Y</v>
      </c>
      <c r="V374" s="196" t="str">
        <f>VLOOKUP(E374,'N1 - INTERBANK &amp;TCTD'!$G$4:$U$219,15,0)</f>
        <v>Y</v>
      </c>
      <c r="W374" s="197" t="str">
        <f>VLOOKUP(E374,'N1 - INTERBANK &amp;TCTD'!$G$4:$AH$219,28,0)</f>
        <v>N1.17</v>
      </c>
      <c r="X374" s="197" t="str">
        <f>VLOOKUP(E374,'N1 - INTERBANK &amp;TCTD'!$G$4:$Y$219,19,0)</f>
        <v>Y</v>
      </c>
      <c r="Y374" s="190">
        <f>VLOOKUP(E374,'N1 - INTERBANK &amp;TCTD'!$G$4:$AJ$221,30,0)</f>
        <v>0</v>
      </c>
      <c r="Z374" s="190">
        <f>VLOOKUP(E374,'N1 - INTERBANK &amp;TCTD'!$G$4:$AK$221,31,0)</f>
        <v>0</v>
      </c>
      <c r="AA374" s="190" t="e">
        <f>VLOOKUP(D374,'EH - LOAN'!$H$2:$AE$1961,24,0)</f>
        <v>#N/A</v>
      </c>
      <c r="AB374" t="e">
        <v>#N/A</v>
      </c>
    </row>
    <row r="375" spans="2:28">
      <c r="B375" s="64" t="s">
        <v>1119</v>
      </c>
      <c r="C375" s="65"/>
      <c r="D375" s="66" t="s">
        <v>1840</v>
      </c>
      <c r="E375" s="66" t="s">
        <v>1841</v>
      </c>
      <c r="F375" s="69">
        <v>0</v>
      </c>
      <c r="G375" s="69">
        <v>0</v>
      </c>
      <c r="H375" s="69">
        <v>0</v>
      </c>
      <c r="I375" s="69">
        <v>0</v>
      </c>
      <c r="J375" s="69">
        <v>0</v>
      </c>
      <c r="K375" s="69">
        <v>0</v>
      </c>
      <c r="L375" s="69">
        <v>0</v>
      </c>
      <c r="M375" s="69">
        <v>0</v>
      </c>
      <c r="N375" s="69">
        <v>885000000000</v>
      </c>
      <c r="O375" s="69">
        <v>0</v>
      </c>
      <c r="P375" s="69">
        <v>0</v>
      </c>
      <c r="Q375" s="69">
        <v>0</v>
      </c>
      <c r="R375" s="69">
        <v>0</v>
      </c>
      <c r="S375" s="79">
        <f t="shared" si="22"/>
        <v>885000000000</v>
      </c>
      <c r="T375"/>
      <c r="U375" s="196" t="str">
        <f>VLOOKUP(E375,'N1 - INTERBANK &amp;TCTD'!$G$4:$Q$219,11,0)</f>
        <v>Y</v>
      </c>
      <c r="V375" s="196" t="str">
        <f>VLOOKUP(E375,'N1 - INTERBANK &amp;TCTD'!$G$4:$U$219,15,0)</f>
        <v>Y</v>
      </c>
      <c r="W375" s="197" t="str">
        <f>VLOOKUP(E375,'N1 - INTERBANK &amp;TCTD'!$G$4:$AH$219,28,0)</f>
        <v>N1.05</v>
      </c>
      <c r="X375" s="197" t="str">
        <f>VLOOKUP(E375,'N1 - INTERBANK &amp;TCTD'!$G$4:$Y$219,19,0)</f>
        <v>Y</v>
      </c>
      <c r="Y375" s="190">
        <f>VLOOKUP(E375,'N1 - INTERBANK &amp;TCTD'!$G$4:$AJ$221,30,0)</f>
        <v>0</v>
      </c>
      <c r="Z375" s="190">
        <f>VLOOKUP(E375,'N1 - INTERBANK &amp;TCTD'!$G$4:$AK$221,31,0)</f>
        <v>0</v>
      </c>
      <c r="AA375" s="190" t="e">
        <f>VLOOKUP(D375,'EH - LOAN'!$H$2:$AE$1961,24,0)</f>
        <v>#N/A</v>
      </c>
      <c r="AB375" t="e">
        <v>#N/A</v>
      </c>
    </row>
    <row r="376" spans="2:28">
      <c r="B376" s="64" t="s">
        <v>1119</v>
      </c>
      <c r="C376" s="65"/>
      <c r="D376" s="66" t="s">
        <v>1842</v>
      </c>
      <c r="E376" s="66" t="s">
        <v>1843</v>
      </c>
      <c r="F376" s="69">
        <v>0</v>
      </c>
      <c r="G376" s="69">
        <v>0</v>
      </c>
      <c r="H376" s="69">
        <v>0</v>
      </c>
      <c r="I376" s="69">
        <v>0</v>
      </c>
      <c r="J376" s="69">
        <v>0</v>
      </c>
      <c r="K376" s="69">
        <v>0</v>
      </c>
      <c r="L376" s="69">
        <v>0</v>
      </c>
      <c r="M376" s="69">
        <v>0</v>
      </c>
      <c r="N376" s="69">
        <v>3300000000000</v>
      </c>
      <c r="O376" s="69">
        <v>0</v>
      </c>
      <c r="P376" s="69">
        <v>0</v>
      </c>
      <c r="Q376" s="69">
        <v>0</v>
      </c>
      <c r="R376" s="69">
        <v>0</v>
      </c>
      <c r="S376" s="79">
        <f t="shared" si="22"/>
        <v>3300000000000</v>
      </c>
      <c r="T376"/>
      <c r="U376" s="196" t="str">
        <f>VLOOKUP(E376,'N1 - INTERBANK &amp;TCTD'!$G$4:$Q$219,11,0)</f>
        <v>Y</v>
      </c>
      <c r="V376" s="196" t="str">
        <f>VLOOKUP(E376,'N1 - INTERBANK &amp;TCTD'!$G$4:$U$219,15,0)</f>
        <v>Y</v>
      </c>
      <c r="W376" s="197" t="str">
        <f>VLOOKUP(E376,'N1 - INTERBANK &amp;TCTD'!$G$4:$AH$219,28,0)</f>
        <v>N1.20</v>
      </c>
      <c r="X376" s="197" t="str">
        <f>VLOOKUP(E376,'N1 - INTERBANK &amp;TCTD'!$G$4:$Y$219,19,0)</f>
        <v>Y</v>
      </c>
      <c r="Y376" s="190">
        <f>VLOOKUP(E376,'N1 - INTERBANK &amp;TCTD'!$G$4:$AJ$221,30,0)</f>
        <v>0</v>
      </c>
      <c r="Z376" s="190">
        <f>VLOOKUP(E376,'N1 - INTERBANK &amp;TCTD'!$G$4:$AK$221,31,0)</f>
        <v>0</v>
      </c>
      <c r="AA376" s="190" t="e">
        <f>VLOOKUP(D376,'EH - LOAN'!$H$2:$AE$1961,24,0)</f>
        <v>#N/A</v>
      </c>
      <c r="AB376" t="e">
        <v>#N/A</v>
      </c>
    </row>
    <row r="377" spans="2:28">
      <c r="B377" s="64" t="s">
        <v>1119</v>
      </c>
      <c r="C377" s="65"/>
      <c r="D377" s="66" t="s">
        <v>1819</v>
      </c>
      <c r="E377" s="66" t="s">
        <v>1844</v>
      </c>
      <c r="F377" s="69">
        <v>0</v>
      </c>
      <c r="G377" s="69">
        <v>0</v>
      </c>
      <c r="H377" s="69">
        <v>0</v>
      </c>
      <c r="I377" s="69">
        <v>0</v>
      </c>
      <c r="J377" s="69">
        <v>0</v>
      </c>
      <c r="K377" s="69">
        <v>0</v>
      </c>
      <c r="L377" s="69">
        <v>0</v>
      </c>
      <c r="M377" s="69">
        <v>0</v>
      </c>
      <c r="N377" s="69">
        <v>55150000000</v>
      </c>
      <c r="O377" s="69">
        <v>0</v>
      </c>
      <c r="P377" s="69">
        <v>0</v>
      </c>
      <c r="Q377" s="69">
        <v>0</v>
      </c>
      <c r="R377" s="69">
        <v>0</v>
      </c>
      <c r="S377" s="79">
        <f t="shared" si="22"/>
        <v>55150000000</v>
      </c>
      <c r="T377"/>
      <c r="U377" s="196" t="str">
        <f>VLOOKUP(E377,'N1 - INTERBANK &amp;TCTD'!$G$4:$Q$219,11,0)</f>
        <v>Y</v>
      </c>
      <c r="V377" s="196" t="str">
        <f>VLOOKUP(E377,'N1 - INTERBANK &amp;TCTD'!$G$4:$U$219,15,0)</f>
        <v>y</v>
      </c>
      <c r="W377" s="197" t="str">
        <f>VLOOKUP(E377,'N1 - INTERBANK &amp;TCTD'!$G$4:$AH$219,28,0)</f>
        <v>N1.46</v>
      </c>
      <c r="X377" s="197" t="str">
        <f>VLOOKUP(E377,'N1 - INTERBANK &amp;TCTD'!$G$4:$Y$219,19,0)</f>
        <v>Y</v>
      </c>
      <c r="Y377" s="190">
        <f>VLOOKUP(E377,'N1 - INTERBANK &amp;TCTD'!$G$4:$AJ$221,30,0)</f>
        <v>0</v>
      </c>
      <c r="Z377" s="190">
        <f>VLOOKUP(E377,'N1 - INTERBANK &amp;TCTD'!$G$4:$AK$221,31,0)</f>
        <v>0</v>
      </c>
      <c r="AA377" s="190" t="e">
        <f>VLOOKUP(D377,'EH - LOAN'!$H$2:$AE$1961,24,0)</f>
        <v>#N/A</v>
      </c>
      <c r="AB377" t="e">
        <v>#N/A</v>
      </c>
    </row>
    <row r="378" spans="2:28">
      <c r="B378" s="64" t="s">
        <v>1119</v>
      </c>
      <c r="C378" s="65"/>
      <c r="D378" s="66">
        <v>259056</v>
      </c>
      <c r="E378" s="66" t="s">
        <v>1845</v>
      </c>
      <c r="F378" s="69">
        <v>0</v>
      </c>
      <c r="G378" s="69">
        <v>0</v>
      </c>
      <c r="H378" s="69">
        <v>0</v>
      </c>
      <c r="I378" s="69">
        <v>0</v>
      </c>
      <c r="J378" s="69">
        <v>0</v>
      </c>
      <c r="K378" s="69">
        <v>0</v>
      </c>
      <c r="L378" s="69">
        <v>0</v>
      </c>
      <c r="M378" s="69">
        <v>0</v>
      </c>
      <c r="N378" s="69">
        <v>200000000000</v>
      </c>
      <c r="O378" s="69">
        <v>0</v>
      </c>
      <c r="P378" s="69">
        <v>0</v>
      </c>
      <c r="Q378" s="69">
        <v>0</v>
      </c>
      <c r="R378" s="69">
        <v>0</v>
      </c>
      <c r="S378" s="79">
        <f t="shared" si="22"/>
        <v>200000000000</v>
      </c>
      <c r="T378"/>
      <c r="U378" s="196" t="str">
        <f>VLOOKUP(E378,'N1 - INTERBANK &amp;TCTD'!$G$4:$Q$219,11,0)</f>
        <v>Y</v>
      </c>
      <c r="V378" s="196" t="str">
        <f>VLOOKUP(E378,'N1 - INTERBANK &amp;TCTD'!$G$4:$U$219,15,0)</f>
        <v>Y</v>
      </c>
      <c r="W378" s="197" t="str">
        <f>VLOOKUP(E378,'N1 - INTERBANK &amp;TCTD'!$G$4:$AH$219,28,0)</f>
        <v>N1.01</v>
      </c>
      <c r="X378" s="197" t="str">
        <f>VLOOKUP(E378,'N1 - INTERBANK &amp;TCTD'!$G$4:$Y$219,19,0)</f>
        <v>Y</v>
      </c>
      <c r="Y378" s="190">
        <f>VLOOKUP(E378,'N1 - INTERBANK &amp;TCTD'!$G$4:$AJ$221,30,0)</f>
        <v>0</v>
      </c>
      <c r="Z378" s="190">
        <f>VLOOKUP(E378,'N1 - INTERBANK &amp;TCTD'!$G$4:$AK$221,31,0)</f>
        <v>0</v>
      </c>
      <c r="AA378" s="190" t="e">
        <f>VLOOKUP(D378,'EH - LOAN'!$H$2:$AE$1961,24,0)</f>
        <v>#N/A</v>
      </c>
      <c r="AB378" t="e">
        <v>#N/A</v>
      </c>
    </row>
    <row r="379" spans="2:28">
      <c r="B379" s="64" t="s">
        <v>1119</v>
      </c>
      <c r="C379" s="65"/>
      <c r="D379" s="66">
        <v>21485</v>
      </c>
      <c r="E379" s="66" t="s">
        <v>1846</v>
      </c>
      <c r="F379" s="69">
        <v>0</v>
      </c>
      <c r="G379" s="69">
        <v>0</v>
      </c>
      <c r="H379" s="69">
        <v>0</v>
      </c>
      <c r="I379" s="69">
        <v>0</v>
      </c>
      <c r="J379" s="69">
        <v>0</v>
      </c>
      <c r="K379" s="69">
        <v>0</v>
      </c>
      <c r="L379" s="69">
        <v>0</v>
      </c>
      <c r="M379" s="69">
        <v>0</v>
      </c>
      <c r="N379" s="69">
        <v>400000000000</v>
      </c>
      <c r="O379" s="69">
        <v>300000000000</v>
      </c>
      <c r="P379" s="69">
        <v>0</v>
      </c>
      <c r="Q379" s="69">
        <v>0</v>
      </c>
      <c r="R379" s="69">
        <v>0</v>
      </c>
      <c r="S379" s="79">
        <f t="shared" si="22"/>
        <v>700000000000</v>
      </c>
      <c r="T379"/>
      <c r="U379" s="196" t="str">
        <f>VLOOKUP(E379,'N1 - INTERBANK &amp;TCTD'!$G$4:$Q$219,11,0)</f>
        <v>Y</v>
      </c>
      <c r="V379" s="196" t="str">
        <f>VLOOKUP(E379,'N1 - INTERBANK &amp;TCTD'!$G$4:$U$219,15,0)</f>
        <v>Y</v>
      </c>
      <c r="W379" s="197" t="str">
        <f>VLOOKUP(E379,'N1 - INTERBANK &amp;TCTD'!$G$4:$AH$219,28,0)</f>
        <v>N1.37</v>
      </c>
      <c r="X379" s="197" t="str">
        <f>VLOOKUP(E379,'N1 - INTERBANK &amp;TCTD'!$G$4:$Y$219,19,0)</f>
        <v>Y</v>
      </c>
      <c r="Y379" s="190">
        <f>VLOOKUP(E379,'N1 - INTERBANK &amp;TCTD'!$G$4:$AJ$221,30,0)</f>
        <v>0</v>
      </c>
      <c r="Z379" s="190">
        <f>VLOOKUP(E379,'N1 - INTERBANK &amp;TCTD'!$G$4:$AK$221,31,0)</f>
        <v>0</v>
      </c>
      <c r="AA379" s="190" t="e">
        <f>VLOOKUP(D379,'EH - LOAN'!$H$2:$AE$1961,24,0)</f>
        <v>#N/A</v>
      </c>
      <c r="AB379" t="e">
        <v>#N/A</v>
      </c>
    </row>
    <row r="380" spans="2:28">
      <c r="B380" s="64" t="s">
        <v>1119</v>
      </c>
      <c r="C380" s="65"/>
      <c r="D380" s="66">
        <v>24538</v>
      </c>
      <c r="E380" s="66" t="s">
        <v>1847</v>
      </c>
      <c r="F380" s="69">
        <v>0</v>
      </c>
      <c r="G380" s="69">
        <v>0</v>
      </c>
      <c r="H380" s="69">
        <v>0</v>
      </c>
      <c r="I380" s="69">
        <v>0</v>
      </c>
      <c r="J380" s="69">
        <v>0</v>
      </c>
      <c r="K380" s="69">
        <v>0</v>
      </c>
      <c r="L380" s="69">
        <v>0</v>
      </c>
      <c r="M380" s="69">
        <v>0</v>
      </c>
      <c r="N380" s="69">
        <v>350000000000</v>
      </c>
      <c r="O380" s="69">
        <v>0</v>
      </c>
      <c r="P380" s="69">
        <v>0</v>
      </c>
      <c r="Q380" s="69">
        <v>0</v>
      </c>
      <c r="R380" s="69">
        <v>0</v>
      </c>
      <c r="S380" s="79">
        <f t="shared" si="22"/>
        <v>350000000000</v>
      </c>
      <c r="T380"/>
      <c r="U380" s="196" t="str">
        <f>VLOOKUP(E380,'N1 - INTERBANK &amp;TCTD'!$G$4:$Q$219,11,0)</f>
        <v>Y</v>
      </c>
      <c r="V380" s="196" t="str">
        <f>VLOOKUP(E380,'N1 - INTERBANK &amp;TCTD'!$G$4:$U$219,15,0)</f>
        <v>Y</v>
      </c>
      <c r="W380" s="197" t="str">
        <f>VLOOKUP(E380,'N1 - INTERBANK &amp;TCTD'!$G$4:$AH$219,28,0)</f>
        <v>N1.07</v>
      </c>
      <c r="X380" s="197" t="str">
        <f>VLOOKUP(E380,'N1 - INTERBANK &amp;TCTD'!$G$4:$Y$219,19,0)</f>
        <v>Y</v>
      </c>
      <c r="Y380" s="190">
        <f>VLOOKUP(E380,'N1 - INTERBANK &amp;TCTD'!$G$4:$AJ$221,30,0)</f>
        <v>0</v>
      </c>
      <c r="Z380" s="190">
        <f>VLOOKUP(E380,'N1 - INTERBANK &amp;TCTD'!$G$4:$AK$221,31,0)</f>
        <v>0</v>
      </c>
      <c r="AA380" s="190" t="e">
        <f>VLOOKUP(D380,'EH - LOAN'!$H$2:$AE$1961,24,0)</f>
        <v>#N/A</v>
      </c>
      <c r="AB380" t="e">
        <v>#N/A</v>
      </c>
    </row>
    <row r="381" spans="2:28">
      <c r="B381" s="64" t="s">
        <v>1119</v>
      </c>
      <c r="C381" s="65"/>
      <c r="D381" s="66">
        <v>330680</v>
      </c>
      <c r="E381" s="66" t="s">
        <v>1848</v>
      </c>
      <c r="F381" s="69">
        <v>0</v>
      </c>
      <c r="G381" s="69">
        <v>0</v>
      </c>
      <c r="H381" s="69">
        <v>0</v>
      </c>
      <c r="I381" s="69">
        <v>0</v>
      </c>
      <c r="J381" s="69">
        <v>0</v>
      </c>
      <c r="K381" s="69">
        <v>0</v>
      </c>
      <c r="L381" s="69">
        <v>0</v>
      </c>
      <c r="M381" s="69">
        <v>0</v>
      </c>
      <c r="N381" s="69">
        <v>1000000000000</v>
      </c>
      <c r="O381" s="69">
        <v>0</v>
      </c>
      <c r="P381" s="69">
        <v>0</v>
      </c>
      <c r="Q381" s="69">
        <v>0</v>
      </c>
      <c r="R381" s="69">
        <v>0</v>
      </c>
      <c r="S381" s="79">
        <f t="shared" si="22"/>
        <v>1000000000000</v>
      </c>
      <c r="T381"/>
      <c r="U381" s="196" t="str">
        <f>VLOOKUP(E381,'N1 - INTERBANK &amp;TCTD'!$G$4:$Q$219,11,0)</f>
        <v>Y</v>
      </c>
      <c r="V381" s="196" t="str">
        <f>VLOOKUP(E381,'N1 - INTERBANK &amp;TCTD'!$G$4:$U$219,15,0)</f>
        <v>Y</v>
      </c>
      <c r="W381" s="197" t="str">
        <f>VLOOKUP(E381,'N1 - INTERBANK &amp;TCTD'!$G$4:$AH$219,28,0)</f>
        <v>N1.18</v>
      </c>
      <c r="X381" s="197" t="str">
        <f>VLOOKUP(E381,'N1 - INTERBANK &amp;TCTD'!$G$4:$Y$219,19,0)</f>
        <v>Y</v>
      </c>
      <c r="Y381" s="190">
        <f>VLOOKUP(E381,'N1 - INTERBANK &amp;TCTD'!$G$4:$AJ$221,30,0)</f>
        <v>0</v>
      </c>
      <c r="Z381" s="190">
        <f>VLOOKUP(E381,'N1 - INTERBANK &amp;TCTD'!$G$4:$AK$221,31,0)</f>
        <v>0</v>
      </c>
      <c r="AA381" s="190" t="e">
        <f>VLOOKUP(D381,'EH - LOAN'!$H$2:$AE$1961,24,0)</f>
        <v>#N/A</v>
      </c>
      <c r="AB381" t="e">
        <v>#N/A</v>
      </c>
    </row>
    <row r="382" spans="2:28">
      <c r="B382" s="64" t="s">
        <v>1119</v>
      </c>
      <c r="C382" s="65"/>
      <c r="D382" s="66" t="s">
        <v>1803</v>
      </c>
      <c r="E382" s="66" t="s">
        <v>1849</v>
      </c>
      <c r="F382" s="69">
        <v>0</v>
      </c>
      <c r="G382" s="69">
        <v>0</v>
      </c>
      <c r="H382" s="69">
        <v>0</v>
      </c>
      <c r="I382" s="69">
        <v>0</v>
      </c>
      <c r="J382" s="69">
        <v>0</v>
      </c>
      <c r="K382" s="69">
        <v>0</v>
      </c>
      <c r="L382" s="69">
        <v>0</v>
      </c>
      <c r="M382" s="69">
        <v>0</v>
      </c>
      <c r="N382" s="69">
        <v>484150000000</v>
      </c>
      <c r="O382" s="69">
        <v>0</v>
      </c>
      <c r="P382" s="69">
        <v>229929000000</v>
      </c>
      <c r="Q382" s="69">
        <v>0</v>
      </c>
      <c r="R382" s="69">
        <v>0</v>
      </c>
      <c r="S382" s="79">
        <f t="shared" si="22"/>
        <v>714079000000</v>
      </c>
      <c r="T382"/>
      <c r="U382" s="196" t="str">
        <f>VLOOKUP(E382,'N1 - INTERBANK &amp;TCTD'!$G$4:$Q$219,11,0)</f>
        <v>Y</v>
      </c>
      <c r="V382" s="196" t="str">
        <f>VLOOKUP(E382,'N1 - INTERBANK &amp;TCTD'!$G$4:$U$219,15,0)</f>
        <v>Y</v>
      </c>
      <c r="W382" s="197" t="str">
        <f>VLOOKUP(E382,'N1 - INTERBANK &amp;TCTD'!$G$4:$AH$219,28,0)</f>
        <v>N1.03</v>
      </c>
      <c r="X382" s="197" t="str">
        <f>VLOOKUP(E382,'N1 - INTERBANK &amp;TCTD'!$G$4:$Y$219,19,0)</f>
        <v>Y</v>
      </c>
      <c r="Y382" s="190">
        <f>VLOOKUP(E382,'N1 - INTERBANK &amp;TCTD'!$G$4:$AJ$221,30,0)</f>
        <v>0</v>
      </c>
      <c r="Z382" s="190">
        <f>VLOOKUP(E382,'N1 - INTERBANK &amp;TCTD'!$G$4:$AK$221,31,0)</f>
        <v>0</v>
      </c>
      <c r="AA382" s="190" t="e">
        <f>VLOOKUP(D382,'EH - LOAN'!$H$2:$AE$1961,24,0)</f>
        <v>#N/A</v>
      </c>
      <c r="AB382" t="e">
        <v>#N/A</v>
      </c>
    </row>
    <row r="383" spans="2:28">
      <c r="B383" s="64" t="s">
        <v>1119</v>
      </c>
      <c r="C383" s="65"/>
      <c r="D383" s="66">
        <v>11695</v>
      </c>
      <c r="E383" s="65" t="s">
        <v>1850</v>
      </c>
      <c r="F383" s="69">
        <v>0</v>
      </c>
      <c r="G383" s="69">
        <v>0</v>
      </c>
      <c r="H383" s="69">
        <v>0</v>
      </c>
      <c r="I383" s="69">
        <v>0</v>
      </c>
      <c r="J383" s="69">
        <v>0</v>
      </c>
      <c r="K383" s="69">
        <v>0</v>
      </c>
      <c r="L383" s="69">
        <v>418954223</v>
      </c>
      <c r="M383" s="69">
        <v>0</v>
      </c>
      <c r="N383" s="69">
        <v>0</v>
      </c>
      <c r="O383" s="69">
        <v>0</v>
      </c>
      <c r="P383" s="69">
        <v>0</v>
      </c>
      <c r="Q383" s="69">
        <v>0</v>
      </c>
      <c r="R383" s="69">
        <v>0</v>
      </c>
      <c r="S383" s="79">
        <f t="shared" si="22"/>
        <v>418954223</v>
      </c>
      <c r="T383"/>
      <c r="U383" s="196" t="str">
        <f>VLOOKUP(E383,'N1 - INTERBANK &amp;TCTD'!$G$4:$Q$219,11,0)</f>
        <v>Y</v>
      </c>
      <c r="V383" s="196" t="str">
        <f>VLOOKUP(E383,'N1 - INTERBANK &amp;TCTD'!$G$4:$U$219,15,0)</f>
        <v>Y</v>
      </c>
      <c r="W383" s="197" t="str">
        <f>VLOOKUP(E383,'N1 - INTERBANK &amp;TCTD'!$G$4:$AH$219,28,0)</f>
        <v>N1.47</v>
      </c>
      <c r="X383" s="197" t="str">
        <f>VLOOKUP(E383,'N1 - INTERBANK &amp;TCTD'!$G$4:$Y$219,19,0)</f>
        <v>Y</v>
      </c>
      <c r="Y383" s="190">
        <f>VLOOKUP(E383,'N1 - INTERBANK &amp;TCTD'!$G$4:$AJ$221,30,0)</f>
        <v>0</v>
      </c>
      <c r="Z383" s="190">
        <f>VLOOKUP(E383,'N1 - INTERBANK &amp;TCTD'!$G$4:$AK$221,31,0)</f>
        <v>0</v>
      </c>
      <c r="AA383" s="190" t="e">
        <f>VLOOKUP(D383,'EH - LOAN'!$H$2:$AE$1961,24,0)</f>
        <v>#N/A</v>
      </c>
      <c r="AB383" t="e">
        <v>#N/A</v>
      </c>
    </row>
    <row r="384" spans="2:28">
      <c r="B384" s="64" t="s">
        <v>1119</v>
      </c>
      <c r="C384" s="65"/>
      <c r="D384" s="66" t="s">
        <v>1838</v>
      </c>
      <c r="E384" s="65" t="s">
        <v>1851</v>
      </c>
      <c r="F384" s="69">
        <v>0</v>
      </c>
      <c r="G384" s="69">
        <v>0</v>
      </c>
      <c r="H384" s="69">
        <v>0</v>
      </c>
      <c r="I384" s="69">
        <v>0</v>
      </c>
      <c r="J384" s="69">
        <v>0</v>
      </c>
      <c r="K384" s="69">
        <v>0</v>
      </c>
      <c r="L384" s="69">
        <v>1642946633</v>
      </c>
      <c r="M384" s="69">
        <v>0</v>
      </c>
      <c r="N384" s="69">
        <v>0</v>
      </c>
      <c r="O384" s="69">
        <v>0</v>
      </c>
      <c r="P384" s="69">
        <v>0</v>
      </c>
      <c r="Q384" s="69">
        <v>0</v>
      </c>
      <c r="R384" s="69">
        <v>0</v>
      </c>
      <c r="S384" s="79">
        <f t="shared" si="22"/>
        <v>1642946633</v>
      </c>
      <c r="T384"/>
      <c r="U384" s="196" t="str">
        <f>VLOOKUP(E384,'N1 - INTERBANK &amp;TCTD'!$G$4:$Q$219,11,0)</f>
        <v>Y</v>
      </c>
      <c r="V384" s="196" t="str">
        <f>VLOOKUP(E384,'N1 - INTERBANK &amp;TCTD'!$G$4:$U$219,15,0)</f>
        <v>Y</v>
      </c>
      <c r="W384" s="197" t="str">
        <f>VLOOKUP(E384,'N1 - INTERBANK &amp;TCTD'!$G$4:$AH$219,28,0)</f>
        <v>N1.12</v>
      </c>
      <c r="X384" s="197" t="str">
        <f>VLOOKUP(E384,'N1 - INTERBANK &amp;TCTD'!$G$4:$Y$219,19,0)</f>
        <v>Y</v>
      </c>
      <c r="Y384" s="190">
        <f>VLOOKUP(E384,'N1 - INTERBANK &amp;TCTD'!$G$4:$AJ$221,30,0)</f>
        <v>0</v>
      </c>
      <c r="Z384" s="190">
        <f>VLOOKUP(E384,'N1 - INTERBANK &amp;TCTD'!$G$4:$AK$221,31,0)</f>
        <v>0</v>
      </c>
      <c r="AA384" s="190" t="e">
        <f>VLOOKUP(D384,'EH - LOAN'!$H$2:$AE$1961,24,0)</f>
        <v>#N/A</v>
      </c>
      <c r="AB384" t="e">
        <v>#N/A</v>
      </c>
    </row>
    <row r="385" spans="1:28">
      <c r="B385" s="64" t="s">
        <v>1119</v>
      </c>
      <c r="C385" s="65"/>
      <c r="D385" s="66">
        <v>211583</v>
      </c>
      <c r="E385" s="65" t="s">
        <v>1852</v>
      </c>
      <c r="F385" s="69">
        <v>0</v>
      </c>
      <c r="G385" s="69">
        <v>0</v>
      </c>
      <c r="H385" s="69">
        <v>0</v>
      </c>
      <c r="I385" s="69">
        <v>0</v>
      </c>
      <c r="J385" s="69">
        <v>0</v>
      </c>
      <c r="K385" s="69">
        <v>0</v>
      </c>
      <c r="L385" s="69">
        <v>1061473</v>
      </c>
      <c r="M385" s="69">
        <v>0</v>
      </c>
      <c r="N385" s="69">
        <v>0</v>
      </c>
      <c r="O385" s="69">
        <v>0</v>
      </c>
      <c r="P385" s="69">
        <v>0</v>
      </c>
      <c r="Q385" s="69">
        <v>0</v>
      </c>
      <c r="R385" s="69">
        <v>0</v>
      </c>
      <c r="S385" s="79">
        <f t="shared" si="22"/>
        <v>1061473</v>
      </c>
      <c r="T385"/>
      <c r="U385" s="196" t="str">
        <f>VLOOKUP(E385,'N1 - INTERBANK &amp;TCTD'!$G$4:$Q$219,11,0)</f>
        <v>Y</v>
      </c>
      <c r="V385" s="196" t="str">
        <f>VLOOKUP(E385,'N1 - INTERBANK &amp;TCTD'!$G$4:$U$219,15,0)</f>
        <v>Y</v>
      </c>
      <c r="W385" s="197">
        <f>VLOOKUP(E385,'N1 - INTERBANK &amp;TCTD'!$G$4:$AH$219,28,0)</f>
        <v>0</v>
      </c>
      <c r="X385" s="197">
        <f>VLOOKUP(E385,'N1 - INTERBANK &amp;TCTD'!$G$4:$Y$219,19,0)</f>
        <v>0</v>
      </c>
      <c r="Y385" s="190" t="str">
        <f>VLOOKUP(E385,'N1 - INTERBANK &amp;TCTD'!$G$4:$AJ$221,30,0)</f>
        <v>Y</v>
      </c>
      <c r="Z385" s="190" t="str">
        <f>VLOOKUP(E385,'N1 - INTERBANK &amp;TCTD'!$G$4:$AK$221,31,0)</f>
        <v>N.026</v>
      </c>
      <c r="AA385" s="190" t="e">
        <f>VLOOKUP(D385,'EH - LOAN'!$H$2:$AE$1961,24,0)</f>
        <v>#N/A</v>
      </c>
      <c r="AB385" t="e">
        <v>#N/A</v>
      </c>
    </row>
    <row r="386" spans="1:28">
      <c r="B386" s="64" t="s">
        <v>1119</v>
      </c>
      <c r="C386" s="65"/>
      <c r="D386" s="66" t="s">
        <v>1752</v>
      </c>
      <c r="E386" s="65" t="s">
        <v>1853</v>
      </c>
      <c r="F386" s="69">
        <v>0</v>
      </c>
      <c r="G386" s="69">
        <v>0</v>
      </c>
      <c r="H386" s="69">
        <v>0</v>
      </c>
      <c r="I386" s="69">
        <v>0</v>
      </c>
      <c r="J386" s="69">
        <v>0</v>
      </c>
      <c r="K386" s="69">
        <v>79500000</v>
      </c>
      <c r="L386" s="69">
        <v>0</v>
      </c>
      <c r="M386" s="69">
        <v>0</v>
      </c>
      <c r="N386" s="69">
        <v>0</v>
      </c>
      <c r="O386" s="69">
        <v>0</v>
      </c>
      <c r="P386" s="69">
        <v>0</v>
      </c>
      <c r="Q386" s="69">
        <v>0</v>
      </c>
      <c r="R386" s="69">
        <v>0</v>
      </c>
      <c r="S386" s="79">
        <f t="shared" si="22"/>
        <v>79500000</v>
      </c>
      <c r="T386"/>
      <c r="U386" s="196" t="str">
        <f>VLOOKUP(E386,'N1 - INTERBANK &amp;TCTD'!$G$4:$Q$219,11,0)</f>
        <v>Y</v>
      </c>
      <c r="V386" s="196" t="str">
        <f>VLOOKUP(E386,'N1 - INTERBANK &amp;TCTD'!$G$4:$U$219,15,0)</f>
        <v>Y</v>
      </c>
      <c r="W386" s="197" t="str">
        <f>VLOOKUP(E386,'N1 - INTERBANK &amp;TCTD'!$G$4:$AH$219,28,0)</f>
        <v>N1.45</v>
      </c>
      <c r="X386" s="197" t="str">
        <f>VLOOKUP(E386,'N1 - INTERBANK &amp;TCTD'!$G$4:$Y$219,19,0)</f>
        <v>Y</v>
      </c>
      <c r="Y386" s="190">
        <f>VLOOKUP(E386,'N1 - INTERBANK &amp;TCTD'!$G$4:$AJ$221,30,0)</f>
        <v>0</v>
      </c>
      <c r="Z386" s="190">
        <f>VLOOKUP(E386,'N1 - INTERBANK &amp;TCTD'!$G$4:$AK$221,31,0)</f>
        <v>0</v>
      </c>
      <c r="AA386" s="190" t="e">
        <f>VLOOKUP(D386,'EH - LOAN'!$H$2:$AE$1961,24,0)</f>
        <v>#N/A</v>
      </c>
      <c r="AB386" t="s">
        <v>1304</v>
      </c>
    </row>
    <row r="387" spans="1:28">
      <c r="B387" s="64" t="s">
        <v>1121</v>
      </c>
      <c r="C387" s="65"/>
      <c r="D387" s="66"/>
      <c r="E387" s="65" t="s">
        <v>1854</v>
      </c>
      <c r="F387" s="256">
        <v>0</v>
      </c>
      <c r="G387" s="256">
        <v>0</v>
      </c>
      <c r="H387" s="256">
        <v>0</v>
      </c>
      <c r="I387" s="256">
        <v>0</v>
      </c>
      <c r="J387" s="256">
        <v>0</v>
      </c>
      <c r="K387" s="255">
        <v>0</v>
      </c>
      <c r="L387" s="255">
        <v>0</v>
      </c>
      <c r="M387" s="256">
        <v>0</v>
      </c>
      <c r="N387" s="256">
        <v>0</v>
      </c>
      <c r="O387" s="256">
        <v>0</v>
      </c>
      <c r="P387" s="256">
        <v>0</v>
      </c>
      <c r="Q387" s="256">
        <v>900000000000</v>
      </c>
      <c r="R387" s="256">
        <v>0</v>
      </c>
      <c r="S387" s="254">
        <f>SUM(F387:R387)</f>
        <v>900000000000</v>
      </c>
      <c r="T387"/>
      <c r="U387" s="253" t="str">
        <f>VLOOKUP(E387,'G&amp;P - PTPT'!$C$4:$E$8,3,0)</f>
        <v>Y</v>
      </c>
      <c r="V387" s="253" t="str">
        <f>VLOOKUP(E387,'G&amp;P - PTPT'!$C$4:$F$8,4,0)</f>
        <v>Y</v>
      </c>
      <c r="W387" s="226" t="str">
        <f>VLOOKUP(E387,'G&amp;P - PTPT'!$C$3:$T$8,18,0)</f>
        <v>R.01</v>
      </c>
      <c r="X387" s="197" t="str">
        <f>VLOOKUP(E387,'G&amp;P - PTPT'!$C$3:$K$8,9,0)</f>
        <v>Y</v>
      </c>
      <c r="Y387" s="131">
        <f>VLOOKUP(E387,'G&amp;P - PTPT'!$C$3:$V$8,20,0)</f>
        <v>0</v>
      </c>
      <c r="Z387" s="131"/>
      <c r="AA387" s="190" t="e">
        <f>VLOOKUP(D387,'EH - LOAN'!$H$2:$AE$1961,24,0)</f>
        <v>#N/A</v>
      </c>
      <c r="AB387" t="e">
        <v>#N/A</v>
      </c>
    </row>
    <row r="388" spans="1:28">
      <c r="B388" s="64" t="s">
        <v>1121</v>
      </c>
      <c r="C388" s="65"/>
      <c r="D388" s="66"/>
      <c r="E388" s="65" t="s">
        <v>1856</v>
      </c>
      <c r="F388" s="69">
        <v>0</v>
      </c>
      <c r="G388" s="69">
        <v>0</v>
      </c>
      <c r="H388" s="69">
        <v>0</v>
      </c>
      <c r="I388" s="69">
        <v>0</v>
      </c>
      <c r="J388" s="69">
        <v>0</v>
      </c>
      <c r="K388" s="90">
        <v>0</v>
      </c>
      <c r="L388" s="90">
        <v>0</v>
      </c>
      <c r="M388" s="69">
        <v>0</v>
      </c>
      <c r="N388" s="69">
        <v>0</v>
      </c>
      <c r="O388" s="69">
        <v>0</v>
      </c>
      <c r="P388" s="69">
        <v>0</v>
      </c>
      <c r="Q388" s="69">
        <v>116999276537</v>
      </c>
      <c r="R388" s="69">
        <v>0</v>
      </c>
      <c r="S388" s="79">
        <f t="shared" ref="S388:S391" si="23">SUM(F388:R388)</f>
        <v>116999276537</v>
      </c>
      <c r="T388"/>
      <c r="U388" s="196" t="str">
        <f>VLOOKUP(E388,'G&amp;P - PTPT'!$C$4:$E$8,3,0)</f>
        <v>Y</v>
      </c>
      <c r="V388" s="196" t="str">
        <f>VLOOKUP(E388,'G&amp;P - PTPT'!$C$4:$F$8,4,0)</f>
        <v>Y</v>
      </c>
      <c r="W388" s="226">
        <f>VLOOKUP(E388,'G&amp;P - PTPT'!$C$3:$T$8,18,0)</f>
        <v>0</v>
      </c>
      <c r="X388" s="197">
        <f>VLOOKUP(E388,'G&amp;P - PTPT'!$C$3:$K$8,9,0)</f>
        <v>0</v>
      </c>
      <c r="Y388" s="379" t="str">
        <f>VLOOKUP(E388,'G&amp;P - PTPT'!$C$3:$V$8,20,0)</f>
        <v>Y</v>
      </c>
      <c r="Z388" s="131"/>
      <c r="AA388" s="190" t="e">
        <f>VLOOKUP(D388,'EH - LOAN'!$H$2:$AE$1961,24,0)</f>
        <v>#N/A</v>
      </c>
      <c r="AB388" t="e">
        <v>#N/A</v>
      </c>
    </row>
    <row r="389" spans="1:28">
      <c r="B389" s="64" t="s">
        <v>1121</v>
      </c>
      <c r="C389" s="65"/>
      <c r="D389" s="66"/>
      <c r="E389" s="65" t="s">
        <v>1857</v>
      </c>
      <c r="F389" s="256">
        <v>0</v>
      </c>
      <c r="G389" s="256">
        <v>0</v>
      </c>
      <c r="H389" s="256">
        <v>0</v>
      </c>
      <c r="I389" s="256">
        <v>0</v>
      </c>
      <c r="J389" s="256">
        <v>0</v>
      </c>
      <c r="K389" s="255">
        <v>0</v>
      </c>
      <c r="L389" s="255">
        <v>0</v>
      </c>
      <c r="M389" s="256">
        <v>0</v>
      </c>
      <c r="N389" s="256">
        <v>0</v>
      </c>
      <c r="O389" s="256">
        <v>0</v>
      </c>
      <c r="P389" s="256">
        <v>0</v>
      </c>
      <c r="Q389" s="256">
        <v>26415266400</v>
      </c>
      <c r="R389" s="256">
        <v>0</v>
      </c>
      <c r="S389" s="254">
        <f>SUM(F389:R389)</f>
        <v>26415266400</v>
      </c>
      <c r="T389"/>
      <c r="U389" s="253" t="str">
        <f>VLOOKUP(E389,'G&amp;P - PTPT'!$C$4:$E$8,3,0)</f>
        <v>Y</v>
      </c>
      <c r="V389" s="253" t="str">
        <f>VLOOKUP(E389,'G&amp;P - PTPT'!$C$4:$F$8,4,0)</f>
        <v>Y</v>
      </c>
      <c r="W389" s="226" t="str">
        <f>VLOOKUP(E389,'G&amp;P - PTPT'!$C$3:$T$8,18,0)</f>
        <v>R.02</v>
      </c>
      <c r="X389" s="197" t="str">
        <f>VLOOKUP(E389,'G&amp;P - PTPT'!$C$3:$K$8,9,0)</f>
        <v>Y</v>
      </c>
      <c r="Y389" s="379">
        <f>VLOOKUP(E389,'G&amp;P - PTPT'!$C$3:$V$8,20,0)</f>
        <v>0</v>
      </c>
      <c r="Z389" s="131"/>
      <c r="AA389" s="190" t="e">
        <f>VLOOKUP(D389,'EH - LOAN'!$H$2:$AE$1961,24,0)</f>
        <v>#N/A</v>
      </c>
      <c r="AB389" t="e">
        <v>#N/A</v>
      </c>
    </row>
    <row r="390" spans="1:28" s="232" customFormat="1">
      <c r="A390" s="232" t="s">
        <v>1859</v>
      </c>
      <c r="B390" s="231" t="s">
        <v>1121</v>
      </c>
      <c r="D390" s="233"/>
      <c r="E390" s="232" t="s">
        <v>1860</v>
      </c>
      <c r="F390" s="234">
        <v>0</v>
      </c>
      <c r="G390" s="234">
        <v>0</v>
      </c>
      <c r="H390" s="234">
        <v>0</v>
      </c>
      <c r="I390" s="234">
        <v>0</v>
      </c>
      <c r="J390" s="234">
        <v>0</v>
      </c>
      <c r="K390" s="235">
        <v>0</v>
      </c>
      <c r="L390" s="235">
        <v>0</v>
      </c>
      <c r="M390" s="234">
        <v>0</v>
      </c>
      <c r="N390" s="234">
        <v>0</v>
      </c>
      <c r="O390" s="234">
        <v>0</v>
      </c>
      <c r="P390" s="234">
        <v>0</v>
      </c>
      <c r="Q390" s="234">
        <v>14494192549</v>
      </c>
      <c r="R390" s="234">
        <v>0</v>
      </c>
      <c r="S390" s="234">
        <f t="shared" si="23"/>
        <v>14494192549</v>
      </c>
      <c r="U390" s="230">
        <f>VLOOKUP(E390,'G&amp;P - PTPT'!$C$4:$E$8,3,0)</f>
        <v>0</v>
      </c>
      <c r="V390" s="230">
        <f>VLOOKUP(E390,'G&amp;P - PTPT'!$C$4:$F$8,4,0)</f>
        <v>0</v>
      </c>
      <c r="W390" s="226">
        <f>VLOOKUP(E390,'G&amp;P - PTPT'!$C$3:$T$8,18,0)</f>
        <v>0</v>
      </c>
      <c r="X390" s="197">
        <f>VLOOKUP(E390,'G&amp;P - PTPT'!$C$3:$K$8,9,0)</f>
        <v>0</v>
      </c>
      <c r="Y390" s="379" t="str">
        <f>VLOOKUP(E390,'G&amp;P - PTPT'!$C$3:$V$8,20,0)</f>
        <v>Y</v>
      </c>
      <c r="Z390" s="238"/>
      <c r="AA390" s="190" t="e">
        <f>VLOOKUP(D390,'EH - LOAN'!$H$2:$AE$1961,24,0)</f>
        <v>#N/A</v>
      </c>
      <c r="AB390" t="e">
        <v>#N/A</v>
      </c>
    </row>
    <row r="391" spans="1:28">
      <c r="B391" s="64" t="s">
        <v>1121</v>
      </c>
      <c r="C391" s="65"/>
      <c r="D391" s="66"/>
      <c r="E391" s="65" t="s">
        <v>1861</v>
      </c>
      <c r="F391" s="69">
        <v>0</v>
      </c>
      <c r="G391" s="69">
        <v>0</v>
      </c>
      <c r="H391" s="69">
        <v>0</v>
      </c>
      <c r="I391" s="69">
        <v>0</v>
      </c>
      <c r="J391" s="69">
        <v>0</v>
      </c>
      <c r="K391" s="90">
        <v>0</v>
      </c>
      <c r="L391" s="90">
        <v>0</v>
      </c>
      <c r="M391" s="69">
        <v>0</v>
      </c>
      <c r="N391" s="69">
        <v>0</v>
      </c>
      <c r="O391" s="69">
        <v>0</v>
      </c>
      <c r="P391" s="69">
        <v>0</v>
      </c>
      <c r="Q391" s="69">
        <v>4750000000</v>
      </c>
      <c r="R391" s="69">
        <v>0</v>
      </c>
      <c r="S391" s="79">
        <f t="shared" si="23"/>
        <v>4750000000</v>
      </c>
      <c r="T391"/>
      <c r="U391" s="196" t="str">
        <f>VLOOKUP(E391,'G&amp;P - PTPT'!$C$4:$E$8,3,0)</f>
        <v>Y</v>
      </c>
      <c r="V391" s="196" t="str">
        <f>VLOOKUP(E391,'G&amp;P - PTPT'!$C$4:$F$8,4,0)</f>
        <v>Y</v>
      </c>
      <c r="W391" s="226" t="str">
        <f>VLOOKUP(E391,'G&amp;P - PTPT'!$C$3:$T$8,18,0)</f>
        <v>R.03</v>
      </c>
      <c r="X391" s="197" t="str">
        <f>VLOOKUP(E391,'G&amp;P - PTPT'!$C$3:$K$8,9,0)</f>
        <v>Y</v>
      </c>
      <c r="Y391" s="131">
        <f>VLOOKUP(E391,'G&amp;P - PTPT'!$C$3:$V$8,20,0)</f>
        <v>0</v>
      </c>
      <c r="Z391" s="131"/>
      <c r="AA391" s="190" t="e">
        <f>VLOOKUP(D391,'EH - LOAN'!$H$2:$AE$1961,24,0)</f>
        <v>#N/A</v>
      </c>
      <c r="AB391" t="e">
        <v>#N/A</v>
      </c>
    </row>
    <row r="392" spans="1:28">
      <c r="B392" s="64"/>
      <c r="C392" s="65"/>
      <c r="D392" s="66"/>
      <c r="E392" s="65"/>
      <c r="F392" s="69"/>
      <c r="G392" s="69"/>
      <c r="H392" s="69"/>
      <c r="I392" s="69"/>
      <c r="J392" s="69"/>
      <c r="K392" s="69"/>
      <c r="L392" s="69"/>
      <c r="M392" s="69"/>
      <c r="N392" s="69"/>
      <c r="O392" s="69"/>
      <c r="P392" s="69"/>
      <c r="Q392" s="69"/>
      <c r="R392" s="69"/>
      <c r="S392" s="79"/>
      <c r="T392"/>
      <c r="U392"/>
      <c r="V392"/>
      <c r="W392" s="68"/>
      <c r="X392" s="68"/>
      <c r="Z392" s="131"/>
      <c r="AA392" s="131"/>
    </row>
    <row r="393" spans="1:28">
      <c r="B393" s="64"/>
      <c r="C393" s="65"/>
      <c r="D393" s="66"/>
      <c r="E393" s="65"/>
      <c r="F393" s="69"/>
      <c r="G393" s="69"/>
      <c r="H393" s="69"/>
      <c r="I393" s="69"/>
      <c r="J393" s="69"/>
      <c r="K393" s="69"/>
      <c r="L393" s="69"/>
      <c r="M393" s="69"/>
      <c r="N393" s="69"/>
      <c r="O393" s="69"/>
      <c r="P393" s="69"/>
      <c r="Q393" s="69"/>
      <c r="R393" s="69"/>
      <c r="S393" s="79"/>
      <c r="T393"/>
      <c r="U393"/>
      <c r="V393"/>
      <c r="W393" s="68"/>
      <c r="X393" s="68"/>
    </row>
    <row r="394" spans="1:28">
      <c r="B394" s="65"/>
      <c r="C394" s="65"/>
      <c r="D394" s="65"/>
      <c r="E394" s="65"/>
      <c r="F394" s="69"/>
      <c r="G394" s="69"/>
      <c r="H394" s="69"/>
      <c r="I394" s="69"/>
      <c r="J394" s="69"/>
      <c r="K394" s="69"/>
      <c r="L394" s="69"/>
      <c r="M394" s="69"/>
      <c r="N394" s="69"/>
      <c r="O394" s="69"/>
      <c r="P394" s="69"/>
      <c r="Q394" s="69"/>
      <c r="R394" s="69"/>
      <c r="S394" s="79"/>
      <c r="T394"/>
      <c r="U394"/>
      <c r="V394"/>
      <c r="W394" s="68"/>
      <c r="X394" s="68"/>
    </row>
    <row r="395" spans="1:28">
      <c r="B395" s="65"/>
      <c r="C395" s="65"/>
      <c r="D395" s="65"/>
      <c r="E395" s="65"/>
      <c r="F395" s="69"/>
      <c r="G395" s="69"/>
      <c r="H395" s="69"/>
      <c r="I395" s="69"/>
      <c r="J395" s="69"/>
      <c r="K395" s="69"/>
      <c r="L395" s="69"/>
      <c r="M395" s="69"/>
      <c r="N395" s="69"/>
      <c r="O395" s="69"/>
      <c r="P395" s="69"/>
      <c r="Q395" s="69"/>
      <c r="R395" s="69"/>
      <c r="S395" s="79"/>
      <c r="T395"/>
      <c r="U395"/>
      <c r="V395"/>
      <c r="W395" s="68"/>
      <c r="X395" s="68"/>
    </row>
    <row r="396" spans="1:28">
      <c r="B396" s="65"/>
      <c r="C396" s="65"/>
      <c r="D396" s="65"/>
      <c r="E396" s="65"/>
      <c r="F396" s="69"/>
      <c r="G396" s="69"/>
      <c r="H396" s="69"/>
      <c r="I396" s="69"/>
      <c r="J396" s="69"/>
      <c r="K396" s="69"/>
      <c r="L396" s="69"/>
      <c r="M396" s="69"/>
      <c r="N396" s="69"/>
      <c r="O396" s="69"/>
      <c r="P396" s="69"/>
      <c r="Q396" s="69"/>
      <c r="R396" s="69"/>
      <c r="S396" s="79"/>
      <c r="T396"/>
      <c r="U396"/>
      <c r="V396"/>
      <c r="W396" s="68"/>
      <c r="X396" s="68"/>
    </row>
    <row r="397" spans="1:28">
      <c r="B397" s="65"/>
      <c r="C397" s="65"/>
      <c r="D397" s="65"/>
      <c r="E397" s="65"/>
      <c r="F397" s="69"/>
      <c r="G397" s="69"/>
      <c r="H397" s="69"/>
      <c r="I397" s="69"/>
      <c r="J397" s="69"/>
      <c r="K397" s="69"/>
      <c r="L397" s="69"/>
      <c r="M397" s="69"/>
      <c r="N397" s="69"/>
      <c r="O397" s="69"/>
      <c r="P397" s="69"/>
      <c r="Q397" s="69"/>
      <c r="R397" s="69"/>
      <c r="S397" s="79"/>
      <c r="T397"/>
      <c r="U397"/>
      <c r="V397"/>
      <c r="W397" s="68"/>
      <c r="X397" s="68"/>
    </row>
    <row r="398" spans="1:28">
      <c r="B398" s="65"/>
      <c r="C398" s="65"/>
      <c r="D398" s="65"/>
      <c r="E398" s="65"/>
      <c r="F398" s="69"/>
      <c r="G398" s="69"/>
      <c r="H398" s="69"/>
      <c r="I398" s="69"/>
      <c r="J398" s="69"/>
      <c r="K398" s="69"/>
      <c r="L398" s="69"/>
      <c r="M398" s="69"/>
      <c r="N398" s="69"/>
      <c r="O398" s="69"/>
      <c r="P398" s="69"/>
      <c r="Q398" s="69"/>
      <c r="R398" s="69"/>
      <c r="S398" s="79"/>
      <c r="T398"/>
      <c r="U398"/>
      <c r="V398"/>
      <c r="W398" s="68"/>
      <c r="X398" s="68"/>
    </row>
    <row r="399" spans="1:28">
      <c r="B399" s="65"/>
      <c r="C399" s="65"/>
      <c r="D399" s="65"/>
      <c r="E399" s="65"/>
      <c r="F399" s="69"/>
      <c r="G399" s="69"/>
      <c r="H399" s="69"/>
      <c r="I399" s="69"/>
      <c r="J399" s="69"/>
      <c r="K399" s="69"/>
      <c r="L399" s="69"/>
      <c r="M399" s="69"/>
      <c r="N399" s="69"/>
      <c r="O399" s="69"/>
      <c r="P399" s="69"/>
      <c r="Q399" s="69"/>
      <c r="R399" s="69"/>
      <c r="S399" s="79"/>
      <c r="T399"/>
      <c r="U399"/>
      <c r="V399"/>
      <c r="W399" s="68"/>
      <c r="X399" s="68"/>
    </row>
    <row r="400" spans="1:28">
      <c r="B400" s="65"/>
      <c r="C400" s="65"/>
      <c r="D400" s="65"/>
      <c r="E400" s="65"/>
      <c r="F400" s="69"/>
      <c r="G400" s="69"/>
      <c r="H400" s="69"/>
      <c r="I400" s="69"/>
      <c r="J400" s="69"/>
      <c r="K400" s="69"/>
      <c r="L400" s="69"/>
      <c r="M400" s="69"/>
      <c r="N400" s="69"/>
      <c r="O400" s="69"/>
      <c r="P400" s="69"/>
      <c r="Q400" s="69"/>
      <c r="R400" s="69"/>
      <c r="S400" s="79"/>
      <c r="T400"/>
      <c r="U400"/>
      <c r="V400"/>
      <c r="W400" s="68"/>
      <c r="X400" s="68"/>
    </row>
    <row r="401" spans="2:24">
      <c r="B401" s="65"/>
      <c r="C401" s="65"/>
      <c r="D401" s="65"/>
      <c r="E401" s="65"/>
      <c r="F401" s="69"/>
      <c r="G401" s="69"/>
      <c r="H401" s="69"/>
      <c r="I401" s="69"/>
      <c r="J401" s="69"/>
      <c r="K401" s="69"/>
      <c r="L401" s="69"/>
      <c r="M401" s="69"/>
      <c r="N401" s="69"/>
      <c r="O401" s="69"/>
      <c r="P401" s="69"/>
      <c r="Q401" s="69"/>
      <c r="R401" s="69"/>
      <c r="S401" s="79"/>
      <c r="T401"/>
      <c r="U401"/>
      <c r="V401"/>
      <c r="W401" s="68"/>
      <c r="X401" s="68"/>
    </row>
    <row r="402" spans="2:24">
      <c r="B402" s="65"/>
      <c r="C402" s="65"/>
      <c r="D402" s="65"/>
      <c r="E402" s="65"/>
      <c r="F402" s="69"/>
      <c r="G402" s="69"/>
      <c r="H402" s="69"/>
      <c r="I402" s="69"/>
      <c r="J402" s="69"/>
      <c r="K402" s="69"/>
      <c r="L402" s="69"/>
      <c r="M402" s="69"/>
      <c r="N402" s="69"/>
      <c r="O402" s="69"/>
      <c r="P402" s="69"/>
      <c r="Q402" s="69"/>
      <c r="R402" s="69"/>
      <c r="S402" s="79"/>
      <c r="T402"/>
      <c r="U402"/>
      <c r="V402"/>
      <c r="W402" s="68"/>
      <c r="X402" s="68"/>
    </row>
    <row r="403" spans="2:24">
      <c r="B403" s="65"/>
      <c r="C403" s="65"/>
      <c r="D403" s="65"/>
      <c r="E403" s="65"/>
      <c r="F403" s="69"/>
      <c r="G403" s="69"/>
      <c r="H403" s="69"/>
      <c r="I403" s="69"/>
      <c r="J403" s="69"/>
      <c r="K403" s="69"/>
      <c r="L403" s="69"/>
      <c r="M403" s="69"/>
      <c r="N403" s="69"/>
      <c r="O403" s="69"/>
      <c r="P403" s="69"/>
      <c r="Q403" s="69"/>
      <c r="R403" s="69"/>
      <c r="S403" s="79"/>
      <c r="T403"/>
      <c r="U403"/>
      <c r="V403"/>
      <c r="W403" s="68"/>
      <c r="X403" s="68"/>
    </row>
    <row r="404" spans="2:24">
      <c r="B404" s="65"/>
      <c r="C404" s="65"/>
      <c r="D404" s="65"/>
      <c r="E404" s="65"/>
      <c r="F404" s="69"/>
      <c r="G404" s="69"/>
      <c r="H404" s="69"/>
      <c r="I404" s="69"/>
      <c r="J404" s="69"/>
      <c r="K404" s="69"/>
      <c r="L404" s="69"/>
      <c r="M404" s="69"/>
      <c r="N404" s="69"/>
      <c r="O404" s="69"/>
      <c r="P404" s="69"/>
      <c r="Q404" s="69"/>
      <c r="R404" s="69"/>
      <c r="S404" s="79"/>
      <c r="T404"/>
      <c r="U404"/>
      <c r="V404"/>
      <c r="W404" s="68"/>
      <c r="X404" s="68"/>
    </row>
    <row r="405" spans="2:24">
      <c r="B405" s="65"/>
      <c r="C405" s="65"/>
      <c r="D405" s="65"/>
      <c r="E405" s="65"/>
      <c r="F405" s="69"/>
      <c r="G405" s="69"/>
      <c r="H405" s="69"/>
      <c r="I405" s="69"/>
      <c r="J405" s="69"/>
      <c r="K405" s="69"/>
      <c r="L405" s="69"/>
      <c r="M405" s="69"/>
      <c r="N405" s="69"/>
      <c r="O405" s="69"/>
      <c r="P405" s="69"/>
      <c r="Q405" s="69"/>
      <c r="R405" s="69"/>
      <c r="S405" s="79"/>
      <c r="T405"/>
      <c r="U405"/>
      <c r="V405"/>
      <c r="W405" s="68"/>
      <c r="X405" s="68"/>
    </row>
    <row r="406" spans="2:24">
      <c r="B406" s="65"/>
      <c r="C406" s="65"/>
      <c r="D406" s="65"/>
      <c r="E406" s="65"/>
      <c r="F406" s="69"/>
      <c r="G406" s="69"/>
      <c r="H406" s="69"/>
      <c r="I406" s="69"/>
      <c r="J406" s="69"/>
      <c r="K406" s="69"/>
      <c r="L406" s="69"/>
      <c r="M406" s="69"/>
      <c r="N406" s="69"/>
      <c r="O406" s="69"/>
      <c r="P406" s="69"/>
      <c r="Q406" s="69"/>
      <c r="R406" s="69"/>
      <c r="S406" s="79"/>
      <c r="T406"/>
      <c r="U406"/>
      <c r="V406"/>
      <c r="W406" s="68"/>
      <c r="X406" s="68"/>
    </row>
    <row r="407" spans="2:24">
      <c r="B407" s="65"/>
      <c r="C407" s="65"/>
      <c r="D407" s="65"/>
      <c r="E407" s="65"/>
      <c r="F407" s="69"/>
      <c r="G407" s="69"/>
      <c r="H407" s="69"/>
      <c r="I407" s="69"/>
      <c r="J407" s="69"/>
      <c r="K407" s="69"/>
      <c r="L407" s="69"/>
      <c r="M407" s="69"/>
      <c r="N407" s="69"/>
      <c r="O407" s="69"/>
      <c r="P407" s="69"/>
      <c r="Q407" s="69"/>
      <c r="R407" s="69"/>
      <c r="S407" s="79"/>
      <c r="T407"/>
      <c r="U407"/>
      <c r="V407"/>
      <c r="W407" s="68"/>
      <c r="X407" s="68"/>
    </row>
    <row r="408" spans="2:24">
      <c r="B408" s="65"/>
      <c r="C408" s="65"/>
      <c r="D408" s="65"/>
      <c r="E408" s="65"/>
      <c r="F408" s="69"/>
      <c r="G408" s="69"/>
      <c r="H408" s="69"/>
      <c r="I408" s="69"/>
      <c r="J408" s="69"/>
      <c r="K408" s="69"/>
      <c r="L408" s="69"/>
      <c r="M408" s="69"/>
      <c r="N408" s="69"/>
      <c r="O408" s="69"/>
      <c r="P408" s="69"/>
      <c r="Q408" s="69"/>
      <c r="R408" s="69"/>
      <c r="S408" s="79"/>
      <c r="T408"/>
      <c r="U408"/>
      <c r="V408"/>
      <c r="W408" s="68"/>
      <c r="X408" s="68"/>
    </row>
    <row r="409" spans="2:24">
      <c r="B409" s="65"/>
      <c r="C409" s="65"/>
      <c r="D409" s="65"/>
      <c r="E409" s="65"/>
      <c r="F409" s="69"/>
      <c r="G409" s="69"/>
      <c r="H409" s="69"/>
      <c r="I409" s="69"/>
      <c r="J409" s="69"/>
      <c r="K409" s="69"/>
      <c r="L409" s="69"/>
      <c r="M409" s="69"/>
      <c r="N409" s="69"/>
      <c r="O409" s="69"/>
      <c r="P409" s="69"/>
      <c r="Q409" s="69"/>
      <c r="R409" s="69"/>
      <c r="S409" s="79"/>
      <c r="T409"/>
      <c r="U409"/>
      <c r="V409"/>
      <c r="W409" s="68"/>
      <c r="X409" s="68"/>
    </row>
    <row r="410" spans="2:24">
      <c r="B410" s="65"/>
      <c r="C410" s="65"/>
      <c r="D410" s="65"/>
      <c r="E410" s="65"/>
      <c r="F410" s="69"/>
      <c r="G410" s="69"/>
      <c r="H410" s="69"/>
      <c r="I410" s="69"/>
      <c r="J410" s="69"/>
      <c r="K410" s="69"/>
      <c r="L410" s="69"/>
      <c r="M410" s="69"/>
      <c r="N410" s="69"/>
      <c r="O410" s="69"/>
      <c r="P410" s="69"/>
      <c r="Q410" s="69"/>
      <c r="R410" s="69"/>
      <c r="S410" s="79"/>
      <c r="T410"/>
      <c r="U410"/>
      <c r="V410"/>
      <c r="W410" s="68"/>
      <c r="X410" s="68"/>
    </row>
    <row r="411" spans="2:24">
      <c r="B411" s="65"/>
      <c r="C411" s="65"/>
      <c r="D411" s="65"/>
      <c r="E411" s="65"/>
      <c r="F411" s="69"/>
      <c r="G411" s="69"/>
      <c r="H411" s="69"/>
      <c r="I411" s="69"/>
      <c r="J411" s="69"/>
      <c r="K411" s="69"/>
      <c r="L411" s="69"/>
      <c r="M411" s="69"/>
      <c r="N411" s="69"/>
      <c r="O411" s="69"/>
      <c r="P411" s="69"/>
      <c r="Q411" s="69"/>
      <c r="R411" s="69"/>
      <c r="S411" s="79"/>
      <c r="T411"/>
      <c r="U411"/>
      <c r="V411"/>
      <c r="W411" s="68"/>
      <c r="X411" s="68"/>
    </row>
    <row r="412" spans="2:24">
      <c r="B412" s="65"/>
      <c r="C412" s="65"/>
      <c r="D412" s="65"/>
      <c r="E412" s="65"/>
      <c r="F412" s="69"/>
      <c r="G412" s="69"/>
      <c r="H412" s="69"/>
      <c r="I412" s="69"/>
      <c r="J412" s="69"/>
      <c r="K412" s="69"/>
      <c r="L412" s="69"/>
      <c r="M412" s="69"/>
      <c r="N412" s="69"/>
      <c r="O412" s="69"/>
      <c r="P412" s="69"/>
      <c r="Q412" s="69"/>
      <c r="R412" s="69"/>
      <c r="S412" s="79"/>
      <c r="T412"/>
      <c r="U412"/>
      <c r="V412"/>
      <c r="W412" s="68"/>
      <c r="X412" s="68"/>
    </row>
    <row r="413" spans="2:24">
      <c r="B413" s="65"/>
      <c r="C413" s="65"/>
      <c r="D413" s="65"/>
      <c r="E413" s="65"/>
      <c r="F413" s="69"/>
      <c r="G413" s="69"/>
      <c r="H413" s="69"/>
      <c r="I413" s="69"/>
      <c r="J413" s="69"/>
      <c r="K413" s="69"/>
      <c r="L413" s="69"/>
      <c r="M413" s="69"/>
      <c r="N413" s="69"/>
      <c r="O413" s="69"/>
      <c r="P413" s="69"/>
      <c r="Q413" s="69"/>
      <c r="R413" s="69"/>
      <c r="S413" s="79"/>
      <c r="T413"/>
      <c r="U413"/>
      <c r="V413"/>
      <c r="W413" s="68"/>
      <c r="X413" s="68"/>
    </row>
    <row r="414" spans="2:24">
      <c r="B414" s="65"/>
      <c r="C414" s="65"/>
      <c r="D414" s="65"/>
      <c r="E414" s="65"/>
      <c r="F414" s="69"/>
      <c r="G414" s="69"/>
      <c r="H414" s="69"/>
      <c r="I414" s="69"/>
      <c r="J414" s="69"/>
      <c r="K414" s="69"/>
      <c r="L414" s="69"/>
      <c r="M414" s="69"/>
      <c r="N414" s="69"/>
      <c r="O414" s="69"/>
      <c r="P414" s="69"/>
      <c r="Q414" s="69"/>
      <c r="R414" s="69"/>
      <c r="S414" s="79"/>
      <c r="T414"/>
      <c r="U414"/>
      <c r="V414"/>
      <c r="W414" s="68"/>
      <c r="X414" s="68"/>
    </row>
    <row r="415" spans="2:24">
      <c r="B415" s="65"/>
      <c r="C415" s="65"/>
      <c r="D415" s="65"/>
      <c r="E415" s="65"/>
      <c r="F415" s="69"/>
      <c r="G415" s="69"/>
      <c r="H415" s="69"/>
      <c r="I415" s="69"/>
      <c r="J415" s="69"/>
      <c r="K415" s="69"/>
      <c r="L415" s="69"/>
      <c r="M415" s="69"/>
      <c r="N415" s="69"/>
      <c r="O415" s="69"/>
      <c r="P415" s="69"/>
      <c r="Q415" s="69"/>
      <c r="R415" s="69"/>
      <c r="S415" s="79"/>
      <c r="T415"/>
      <c r="U415"/>
      <c r="V415"/>
      <c r="W415" s="68"/>
      <c r="X415" s="68"/>
    </row>
    <row r="416" spans="2:24">
      <c r="B416" s="65"/>
      <c r="C416" s="65"/>
      <c r="D416" s="65"/>
      <c r="E416" s="65"/>
      <c r="F416" s="69"/>
      <c r="G416" s="69"/>
      <c r="H416" s="69"/>
      <c r="I416" s="69"/>
      <c r="J416" s="69"/>
      <c r="K416" s="69"/>
      <c r="L416" s="69"/>
      <c r="M416" s="69"/>
      <c r="N416" s="69"/>
      <c r="O416" s="69"/>
      <c r="P416" s="69"/>
      <c r="Q416" s="69"/>
      <c r="R416" s="69"/>
      <c r="S416" s="79"/>
      <c r="T416"/>
      <c r="U416"/>
      <c r="V416"/>
      <c r="W416" s="68"/>
      <c r="X416" s="68"/>
    </row>
    <row r="417" spans="2:24">
      <c r="B417" s="65"/>
      <c r="C417" s="65"/>
      <c r="D417" s="65"/>
      <c r="E417" s="65"/>
      <c r="F417" s="69"/>
      <c r="G417" s="69"/>
      <c r="H417" s="69"/>
      <c r="I417" s="69"/>
      <c r="J417" s="69"/>
      <c r="K417" s="69"/>
      <c r="L417" s="69"/>
      <c r="M417" s="69"/>
      <c r="N417" s="69"/>
      <c r="O417" s="69"/>
      <c r="P417" s="69"/>
      <c r="Q417" s="69"/>
      <c r="R417" s="69"/>
      <c r="S417" s="79"/>
      <c r="T417"/>
      <c r="U417"/>
      <c r="V417"/>
      <c r="W417" s="68"/>
      <c r="X417" s="68"/>
    </row>
    <row r="418" spans="2:24">
      <c r="B418" s="65"/>
      <c r="C418" s="65"/>
      <c r="D418" s="65"/>
      <c r="E418" s="65"/>
      <c r="F418" s="69"/>
      <c r="G418" s="69"/>
      <c r="H418" s="69"/>
      <c r="I418" s="69"/>
      <c r="J418" s="69"/>
      <c r="K418" s="69"/>
      <c r="L418" s="69"/>
      <c r="M418" s="69"/>
      <c r="N418" s="69"/>
      <c r="O418" s="69"/>
      <c r="P418" s="69"/>
      <c r="Q418" s="69"/>
      <c r="R418" s="69"/>
      <c r="S418" s="79"/>
      <c r="T418"/>
      <c r="U418"/>
      <c r="V418"/>
      <c r="W418" s="68"/>
      <c r="X418" s="68"/>
    </row>
    <row r="419" spans="2:24">
      <c r="B419" s="65"/>
      <c r="C419" s="65"/>
      <c r="D419" s="65"/>
      <c r="E419" s="65"/>
      <c r="F419" s="69"/>
      <c r="G419" s="69"/>
      <c r="H419" s="69"/>
      <c r="I419" s="69"/>
      <c r="J419" s="69"/>
      <c r="K419" s="69"/>
      <c r="L419" s="69"/>
      <c r="M419" s="69"/>
      <c r="N419" s="69"/>
      <c r="O419" s="69"/>
      <c r="P419" s="69"/>
      <c r="Q419" s="69"/>
      <c r="R419" s="69"/>
      <c r="S419" s="79"/>
      <c r="T419"/>
      <c r="U419"/>
      <c r="V419"/>
      <c r="W419" s="68"/>
      <c r="X419" s="68"/>
    </row>
    <row r="420" spans="2:24">
      <c r="B420" s="65"/>
      <c r="C420" s="65"/>
      <c r="D420" s="65"/>
      <c r="E420" s="65"/>
      <c r="F420" s="69"/>
      <c r="G420" s="69"/>
      <c r="H420" s="69"/>
      <c r="I420" s="69"/>
      <c r="J420" s="69"/>
      <c r="K420" s="69"/>
      <c r="L420" s="69"/>
      <c r="M420" s="69"/>
      <c r="N420" s="69"/>
      <c r="O420" s="69"/>
      <c r="P420" s="69"/>
      <c r="Q420" s="69"/>
      <c r="R420" s="69"/>
      <c r="S420" s="79"/>
      <c r="T420"/>
      <c r="U420"/>
      <c r="V420"/>
      <c r="W420" s="68"/>
      <c r="X420" s="68"/>
    </row>
    <row r="421" spans="2:24">
      <c r="B421" s="65"/>
      <c r="C421" s="65"/>
      <c r="D421" s="65"/>
      <c r="E421" s="65"/>
      <c r="F421" s="69"/>
      <c r="G421" s="69"/>
      <c r="H421" s="69"/>
      <c r="I421" s="69"/>
      <c r="J421" s="69"/>
      <c r="K421" s="69"/>
      <c r="L421" s="69"/>
      <c r="M421" s="69"/>
      <c r="N421" s="69"/>
      <c r="O421" s="69"/>
      <c r="P421" s="69"/>
      <c r="Q421" s="69"/>
      <c r="R421" s="69"/>
      <c r="S421" s="79"/>
      <c r="T421"/>
      <c r="U421"/>
      <c r="V421"/>
      <c r="W421" s="68"/>
      <c r="X421" s="68"/>
    </row>
    <row r="422" spans="2:24">
      <c r="B422" s="65"/>
      <c r="C422" s="65"/>
      <c r="D422" s="65"/>
      <c r="E422" s="65"/>
      <c r="F422" s="69"/>
      <c r="G422" s="69"/>
      <c r="H422" s="69"/>
      <c r="I422" s="69"/>
      <c r="J422" s="69"/>
      <c r="K422" s="69"/>
      <c r="L422" s="69"/>
      <c r="M422" s="69"/>
      <c r="N422" s="69"/>
      <c r="O422" s="69"/>
      <c r="P422" s="69"/>
      <c r="Q422" s="69"/>
      <c r="R422" s="69"/>
      <c r="S422" s="79"/>
      <c r="T422"/>
      <c r="U422"/>
      <c r="V422"/>
      <c r="W422" s="68"/>
      <c r="X422" s="68"/>
    </row>
    <row r="423" spans="2:24">
      <c r="B423" s="65"/>
      <c r="C423" s="65"/>
      <c r="D423" s="65"/>
      <c r="E423" s="65"/>
      <c r="F423" s="69"/>
      <c r="G423" s="69"/>
      <c r="H423" s="69"/>
      <c r="I423" s="69"/>
      <c r="J423" s="69"/>
      <c r="K423" s="69"/>
      <c r="L423" s="69"/>
      <c r="M423" s="69"/>
      <c r="N423" s="69"/>
      <c r="O423" s="69"/>
      <c r="P423" s="69"/>
      <c r="Q423" s="69"/>
      <c r="R423" s="69"/>
      <c r="S423" s="79"/>
      <c r="T423"/>
      <c r="U423"/>
      <c r="V423"/>
      <c r="W423" s="68"/>
      <c r="X423" s="68"/>
    </row>
    <row r="424" spans="2:24">
      <c r="B424" s="65"/>
      <c r="C424" s="65"/>
      <c r="D424" s="65"/>
      <c r="E424" s="65"/>
      <c r="F424" s="69"/>
      <c r="G424" s="69"/>
      <c r="H424" s="69"/>
      <c r="I424" s="69"/>
      <c r="J424" s="69"/>
      <c r="K424" s="69"/>
      <c r="L424" s="69"/>
      <c r="M424" s="69"/>
      <c r="N424" s="69"/>
      <c r="O424" s="69"/>
      <c r="P424" s="69"/>
      <c r="Q424" s="69"/>
      <c r="R424" s="69"/>
      <c r="S424" s="79"/>
      <c r="T424"/>
      <c r="U424"/>
      <c r="V424"/>
      <c r="W424" s="68"/>
      <c r="X424" s="68"/>
    </row>
    <row r="425" spans="2:24">
      <c r="B425" s="65"/>
      <c r="C425" s="65"/>
      <c r="D425" s="65"/>
      <c r="E425" s="65"/>
      <c r="F425" s="69"/>
      <c r="G425" s="69"/>
      <c r="H425" s="69"/>
      <c r="I425" s="69"/>
      <c r="J425" s="69"/>
      <c r="K425" s="69"/>
      <c r="L425" s="69"/>
      <c r="M425" s="69"/>
      <c r="N425" s="69"/>
      <c r="O425" s="69"/>
      <c r="P425" s="69"/>
      <c r="Q425" s="69"/>
      <c r="R425" s="69"/>
      <c r="S425" s="79"/>
      <c r="T425"/>
      <c r="U425"/>
      <c r="V425"/>
      <c r="W425" s="68"/>
      <c r="X425" s="68"/>
    </row>
    <row r="426" spans="2:24">
      <c r="B426" s="65"/>
      <c r="C426" s="65"/>
      <c r="D426" s="65"/>
      <c r="E426" s="65"/>
      <c r="F426" s="69"/>
      <c r="G426" s="69"/>
      <c r="H426" s="69"/>
      <c r="I426" s="69"/>
      <c r="J426" s="69"/>
      <c r="K426" s="69"/>
      <c r="L426" s="69"/>
      <c r="M426" s="69"/>
      <c r="N426" s="69"/>
      <c r="O426" s="69"/>
      <c r="P426" s="69"/>
      <c r="Q426" s="69"/>
      <c r="R426" s="69"/>
      <c r="S426" s="79"/>
      <c r="T426"/>
      <c r="U426"/>
      <c r="V426"/>
      <c r="W426" s="68"/>
      <c r="X426" s="68"/>
    </row>
    <row r="427" spans="2:24">
      <c r="B427" s="65"/>
      <c r="C427" s="65"/>
      <c r="D427" s="65"/>
      <c r="E427" s="65"/>
      <c r="F427" s="69"/>
      <c r="G427" s="69"/>
      <c r="H427" s="69"/>
      <c r="I427" s="69"/>
      <c r="J427" s="69"/>
      <c r="K427" s="69"/>
      <c r="L427" s="69"/>
      <c r="M427" s="69"/>
      <c r="N427" s="69"/>
      <c r="O427" s="69"/>
      <c r="P427" s="69"/>
      <c r="Q427" s="69"/>
      <c r="R427" s="69"/>
      <c r="S427" s="79"/>
      <c r="T427"/>
      <c r="U427"/>
      <c r="V427"/>
      <c r="W427" s="68"/>
      <c r="X427" s="68"/>
    </row>
    <row r="428" spans="2:24">
      <c r="B428" s="65"/>
      <c r="C428" s="65"/>
      <c r="D428" s="65"/>
      <c r="E428" s="65"/>
      <c r="F428" s="69"/>
      <c r="G428" s="69"/>
      <c r="H428" s="69"/>
      <c r="I428" s="69"/>
      <c r="J428" s="69"/>
      <c r="K428" s="69"/>
      <c r="L428" s="69"/>
      <c r="M428" s="69"/>
      <c r="N428" s="69"/>
      <c r="O428" s="69"/>
      <c r="P428" s="69"/>
      <c r="Q428" s="69"/>
      <c r="R428" s="69"/>
      <c r="S428" s="79"/>
      <c r="T428"/>
      <c r="U428"/>
      <c r="V428"/>
      <c r="W428" s="68"/>
      <c r="X428" s="68"/>
    </row>
    <row r="429" spans="2:24">
      <c r="B429" s="65"/>
      <c r="C429" s="65"/>
      <c r="D429" s="65"/>
      <c r="E429" s="65"/>
      <c r="F429" s="69"/>
      <c r="G429" s="69"/>
      <c r="H429" s="69"/>
      <c r="I429" s="69"/>
      <c r="J429" s="69"/>
      <c r="K429" s="69"/>
      <c r="L429" s="69"/>
      <c r="M429" s="69"/>
      <c r="N429" s="69"/>
      <c r="O429" s="69"/>
      <c r="P429" s="69"/>
      <c r="Q429" s="69"/>
      <c r="R429" s="69"/>
      <c r="S429" s="79"/>
      <c r="T429"/>
      <c r="U429"/>
      <c r="V429"/>
      <c r="W429" s="68"/>
      <c r="X429" s="68"/>
    </row>
    <row r="430" spans="2:24">
      <c r="B430" s="65"/>
      <c r="C430" s="65"/>
      <c r="D430" s="65"/>
      <c r="E430" s="65"/>
      <c r="F430" s="69"/>
      <c r="G430" s="69"/>
      <c r="H430" s="69"/>
      <c r="I430" s="69"/>
      <c r="J430" s="69"/>
      <c r="K430" s="69"/>
      <c r="L430" s="69"/>
      <c r="M430" s="69"/>
      <c r="N430" s="69"/>
      <c r="O430" s="69"/>
      <c r="P430" s="69"/>
      <c r="Q430" s="69"/>
      <c r="R430" s="69"/>
      <c r="S430" s="79"/>
      <c r="T430"/>
      <c r="U430"/>
      <c r="V430"/>
      <c r="W430" s="68"/>
      <c r="X430" s="68"/>
    </row>
    <row r="431" spans="2:24">
      <c r="B431" s="65"/>
      <c r="C431" s="65"/>
      <c r="D431" s="65"/>
      <c r="E431" s="65"/>
      <c r="F431" s="69"/>
      <c r="G431" s="69"/>
      <c r="H431" s="69"/>
      <c r="I431" s="69"/>
      <c r="J431" s="69"/>
      <c r="K431" s="69"/>
      <c r="L431" s="69"/>
      <c r="M431" s="69"/>
      <c r="N431" s="69"/>
      <c r="O431" s="69"/>
      <c r="P431" s="69"/>
      <c r="Q431" s="69"/>
      <c r="R431" s="69"/>
      <c r="S431" s="79"/>
      <c r="T431"/>
      <c r="U431"/>
      <c r="V431"/>
      <c r="W431" s="68"/>
      <c r="X431" s="68"/>
    </row>
    <row r="432" spans="2:24">
      <c r="B432" s="65"/>
      <c r="C432" s="65"/>
      <c r="D432" s="65"/>
      <c r="E432" s="65"/>
      <c r="F432" s="69"/>
      <c r="G432" s="69"/>
      <c r="H432" s="69"/>
      <c r="I432" s="69"/>
      <c r="J432" s="69"/>
      <c r="K432" s="69"/>
      <c r="L432" s="69"/>
      <c r="M432" s="69"/>
      <c r="N432" s="69"/>
      <c r="O432" s="69"/>
      <c r="P432" s="69"/>
      <c r="Q432" s="69"/>
      <c r="R432" s="69"/>
      <c r="S432" s="79"/>
      <c r="T432"/>
      <c r="U432"/>
      <c r="V432"/>
      <c r="W432" s="68"/>
      <c r="X432" s="68"/>
    </row>
    <row r="433" spans="2:24">
      <c r="B433" s="65"/>
      <c r="C433" s="65"/>
      <c r="D433" s="65"/>
      <c r="E433" s="65"/>
      <c r="F433" s="69"/>
      <c r="G433" s="69"/>
      <c r="H433" s="69"/>
      <c r="I433" s="69"/>
      <c r="J433" s="69"/>
      <c r="K433" s="69"/>
      <c r="L433" s="69"/>
      <c r="M433" s="69"/>
      <c r="N433" s="69"/>
      <c r="O433" s="69"/>
      <c r="P433" s="69"/>
      <c r="Q433" s="69"/>
      <c r="R433" s="69"/>
      <c r="S433" s="79"/>
      <c r="T433"/>
      <c r="U433"/>
      <c r="V433"/>
      <c r="W433" s="68"/>
      <c r="X433" s="68"/>
    </row>
    <row r="434" spans="2:24">
      <c r="B434" s="65"/>
      <c r="C434" s="65"/>
      <c r="D434" s="65"/>
      <c r="E434" s="65"/>
      <c r="F434" s="69"/>
      <c r="G434" s="69"/>
      <c r="H434" s="69"/>
      <c r="I434" s="69"/>
      <c r="J434" s="69"/>
      <c r="K434" s="69"/>
      <c r="L434" s="69"/>
      <c r="M434" s="69"/>
      <c r="N434" s="69"/>
      <c r="O434" s="69"/>
      <c r="P434" s="69"/>
      <c r="Q434" s="69"/>
      <c r="R434" s="69"/>
      <c r="S434" s="79"/>
      <c r="T434"/>
      <c r="U434"/>
      <c r="V434"/>
      <c r="W434" s="68"/>
      <c r="X434" s="68"/>
    </row>
    <row r="435" spans="2:24">
      <c r="B435" s="65"/>
      <c r="C435" s="65"/>
      <c r="D435" s="65"/>
      <c r="E435" s="65"/>
      <c r="F435" s="69"/>
      <c r="G435" s="69"/>
      <c r="H435" s="69"/>
      <c r="I435" s="69"/>
      <c r="J435" s="69"/>
      <c r="K435" s="69"/>
      <c r="L435" s="69"/>
      <c r="M435" s="69"/>
      <c r="N435" s="69"/>
      <c r="O435" s="69"/>
      <c r="P435" s="69"/>
      <c r="Q435" s="69"/>
      <c r="R435" s="69"/>
      <c r="S435" s="79"/>
      <c r="T435"/>
      <c r="U435"/>
      <c r="V435"/>
      <c r="W435" s="68"/>
      <c r="X435" s="68"/>
    </row>
    <row r="436" spans="2:24">
      <c r="B436" s="65"/>
      <c r="C436" s="65"/>
      <c r="D436" s="65"/>
      <c r="E436" s="65"/>
      <c r="F436" s="69"/>
      <c r="G436" s="69"/>
      <c r="H436" s="69"/>
      <c r="I436" s="69"/>
      <c r="J436" s="69"/>
      <c r="K436" s="69"/>
      <c r="L436" s="69"/>
      <c r="M436" s="69"/>
      <c r="N436" s="69"/>
      <c r="O436" s="69"/>
      <c r="P436" s="69"/>
      <c r="Q436" s="69"/>
      <c r="R436" s="69"/>
      <c r="S436" s="79"/>
      <c r="T436"/>
      <c r="U436"/>
      <c r="V436"/>
      <c r="W436" s="68"/>
      <c r="X436" s="68"/>
    </row>
    <row r="437" spans="2:24">
      <c r="B437" s="65"/>
      <c r="C437" s="65"/>
      <c r="D437" s="65"/>
      <c r="E437" s="65"/>
      <c r="F437" s="69"/>
      <c r="G437" s="69"/>
      <c r="H437" s="69"/>
      <c r="I437" s="69"/>
      <c r="J437" s="69"/>
      <c r="K437" s="69"/>
      <c r="L437" s="69"/>
      <c r="M437" s="69"/>
      <c r="N437" s="69"/>
      <c r="O437" s="69"/>
      <c r="P437" s="69"/>
      <c r="Q437" s="69"/>
      <c r="R437" s="69"/>
      <c r="S437" s="79"/>
      <c r="T437"/>
      <c r="U437"/>
      <c r="V437"/>
      <c r="W437" s="68"/>
      <c r="X437" s="68"/>
    </row>
    <row r="438" spans="2:24">
      <c r="B438" s="65"/>
      <c r="C438" s="65"/>
      <c r="D438" s="65"/>
      <c r="E438" s="65"/>
      <c r="F438" s="69"/>
      <c r="G438" s="69"/>
      <c r="H438" s="69"/>
      <c r="I438" s="69"/>
      <c r="J438" s="69"/>
      <c r="K438" s="69"/>
      <c r="L438" s="69"/>
      <c r="M438" s="69"/>
      <c r="N438" s="69"/>
      <c r="O438" s="69"/>
      <c r="P438" s="69"/>
      <c r="Q438" s="69"/>
      <c r="R438" s="69"/>
      <c r="S438" s="79"/>
      <c r="T438"/>
      <c r="U438"/>
      <c r="V438"/>
      <c r="W438" s="68"/>
      <c r="X438" s="68"/>
    </row>
    <row r="439" spans="2:24">
      <c r="B439" s="65"/>
      <c r="C439" s="65"/>
      <c r="D439" s="65"/>
      <c r="E439" s="65"/>
      <c r="F439" s="69"/>
      <c r="G439" s="69"/>
      <c r="H439" s="69"/>
      <c r="I439" s="69"/>
      <c r="J439" s="69"/>
      <c r="K439" s="69"/>
      <c r="L439" s="69"/>
      <c r="M439" s="69"/>
      <c r="N439" s="69"/>
      <c r="O439" s="69"/>
      <c r="P439" s="69"/>
      <c r="Q439" s="69"/>
      <c r="R439" s="69"/>
      <c r="S439" s="79"/>
      <c r="T439"/>
      <c r="U439"/>
      <c r="V439"/>
      <c r="W439" s="68"/>
      <c r="X439" s="68"/>
    </row>
    <row r="440" spans="2:24">
      <c r="B440" s="65"/>
      <c r="C440" s="65"/>
      <c r="D440" s="65"/>
      <c r="E440" s="65"/>
      <c r="F440" s="69"/>
      <c r="G440" s="69"/>
      <c r="H440" s="69"/>
      <c r="I440" s="69"/>
      <c r="J440" s="69"/>
      <c r="K440" s="69"/>
      <c r="L440" s="69"/>
      <c r="M440" s="69"/>
      <c r="N440" s="69"/>
      <c r="O440" s="69"/>
      <c r="P440" s="69"/>
      <c r="Q440" s="69"/>
      <c r="R440" s="69"/>
      <c r="S440" s="79"/>
      <c r="T440"/>
      <c r="U440"/>
      <c r="V440"/>
      <c r="W440" s="68"/>
      <c r="X440" s="68"/>
    </row>
    <row r="441" spans="2:24">
      <c r="B441" s="65"/>
      <c r="C441" s="65"/>
      <c r="D441" s="65"/>
      <c r="E441" s="65"/>
      <c r="F441" s="69"/>
      <c r="G441" s="69"/>
      <c r="H441" s="69"/>
      <c r="I441" s="69"/>
      <c r="J441" s="69"/>
      <c r="K441" s="69"/>
      <c r="L441" s="69"/>
      <c r="M441" s="69"/>
      <c r="N441" s="69"/>
      <c r="O441" s="69"/>
      <c r="P441" s="69"/>
      <c r="Q441" s="69"/>
      <c r="R441" s="69"/>
      <c r="S441" s="79"/>
      <c r="T441"/>
      <c r="U441"/>
      <c r="V441"/>
      <c r="W441" s="68"/>
      <c r="X441" s="68"/>
    </row>
    <row r="442" spans="2:24">
      <c r="B442" s="65"/>
      <c r="C442" s="65"/>
      <c r="D442" s="65"/>
      <c r="E442" s="65"/>
      <c r="F442" s="69"/>
      <c r="G442" s="69"/>
      <c r="H442" s="69"/>
      <c r="I442" s="69"/>
      <c r="J442" s="69"/>
      <c r="K442" s="69"/>
      <c r="L442" s="69"/>
      <c r="M442" s="69"/>
      <c r="N442" s="69"/>
      <c r="O442" s="69"/>
      <c r="P442" s="69"/>
      <c r="Q442" s="69"/>
      <c r="R442" s="69"/>
      <c r="S442" s="79"/>
      <c r="T442"/>
      <c r="U442"/>
      <c r="V442"/>
      <c r="W442" s="68"/>
      <c r="X442" s="68"/>
    </row>
    <row r="443" spans="2:24">
      <c r="B443" s="65"/>
      <c r="C443" s="65"/>
      <c r="D443" s="65"/>
      <c r="E443" s="65"/>
      <c r="F443" s="69"/>
      <c r="G443" s="69"/>
      <c r="H443" s="69"/>
      <c r="I443" s="69"/>
      <c r="J443" s="69"/>
      <c r="K443" s="69"/>
      <c r="L443" s="69"/>
      <c r="M443" s="69"/>
      <c r="N443" s="69"/>
      <c r="O443" s="69"/>
      <c r="P443" s="69"/>
      <c r="Q443" s="69"/>
      <c r="R443" s="69"/>
      <c r="S443" s="79"/>
      <c r="T443"/>
      <c r="U443"/>
      <c r="V443"/>
      <c r="W443" s="68"/>
      <c r="X443" s="68"/>
    </row>
    <row r="444" spans="2:24">
      <c r="B444" s="65"/>
      <c r="C444" s="65"/>
      <c r="D444" s="65"/>
      <c r="E444" s="65"/>
      <c r="F444" s="69"/>
      <c r="G444" s="69"/>
      <c r="H444" s="69"/>
      <c r="I444" s="69"/>
      <c r="J444" s="69"/>
      <c r="K444" s="69"/>
      <c r="L444" s="69"/>
      <c r="M444" s="69"/>
      <c r="N444" s="69"/>
      <c r="O444" s="69"/>
      <c r="P444" s="69"/>
      <c r="Q444" s="69"/>
      <c r="R444" s="69"/>
      <c r="S444" s="79"/>
      <c r="T444"/>
      <c r="U444"/>
      <c r="V444"/>
      <c r="W444" s="68"/>
      <c r="X444" s="68"/>
    </row>
    <row r="445" spans="2:24">
      <c r="B445" s="65"/>
      <c r="C445" s="65"/>
      <c r="D445" s="65"/>
      <c r="E445" s="65"/>
      <c r="F445" s="69"/>
      <c r="G445" s="69"/>
      <c r="H445" s="69"/>
      <c r="I445" s="69"/>
      <c r="J445" s="69"/>
      <c r="K445" s="69"/>
      <c r="L445" s="69"/>
      <c r="M445" s="69"/>
      <c r="N445" s="69"/>
      <c r="O445" s="69"/>
      <c r="P445" s="69"/>
      <c r="Q445" s="69"/>
      <c r="R445" s="69"/>
      <c r="S445" s="79"/>
      <c r="T445"/>
      <c r="U445"/>
      <c r="V445"/>
      <c r="W445" s="68"/>
      <c r="X445" s="68"/>
    </row>
    <row r="446" spans="2:24">
      <c r="B446" s="65"/>
      <c r="C446" s="65"/>
      <c r="D446" s="65"/>
      <c r="E446" s="65"/>
      <c r="F446" s="69"/>
      <c r="G446" s="69"/>
      <c r="H446" s="69"/>
      <c r="I446" s="69"/>
      <c r="J446" s="69"/>
      <c r="K446" s="69"/>
      <c r="L446" s="69"/>
      <c r="M446" s="69"/>
      <c r="N446" s="69"/>
      <c r="O446" s="69"/>
      <c r="P446" s="69"/>
      <c r="Q446" s="69"/>
      <c r="R446" s="69"/>
      <c r="S446" s="79"/>
      <c r="T446"/>
      <c r="U446"/>
      <c r="V446"/>
      <c r="W446" s="68"/>
      <c r="X446" s="68"/>
    </row>
    <row r="447" spans="2:24">
      <c r="B447" s="65"/>
      <c r="C447" s="65"/>
      <c r="D447" s="65"/>
      <c r="E447" s="65"/>
      <c r="F447" s="69"/>
      <c r="G447" s="69"/>
      <c r="H447" s="69"/>
      <c r="I447" s="69"/>
      <c r="J447" s="69"/>
      <c r="K447" s="69"/>
      <c r="L447" s="69"/>
      <c r="M447" s="69"/>
      <c r="N447" s="69"/>
      <c r="O447" s="69"/>
      <c r="P447" s="69"/>
      <c r="Q447" s="69"/>
      <c r="R447" s="69"/>
      <c r="S447" s="79"/>
      <c r="T447"/>
      <c r="U447"/>
      <c r="V447"/>
      <c r="W447" s="68"/>
      <c r="X447" s="68"/>
    </row>
    <row r="448" spans="2:24">
      <c r="B448" s="65"/>
      <c r="C448" s="65"/>
      <c r="D448" s="65"/>
      <c r="E448" s="65"/>
      <c r="F448" s="69"/>
      <c r="G448" s="69"/>
      <c r="H448" s="69"/>
      <c r="I448" s="69"/>
      <c r="J448" s="69"/>
      <c r="K448" s="69"/>
      <c r="L448" s="69"/>
      <c r="M448" s="69"/>
      <c r="N448" s="69"/>
      <c r="O448" s="69"/>
      <c r="P448" s="69"/>
      <c r="Q448" s="69"/>
      <c r="R448" s="69"/>
      <c r="S448" s="79"/>
      <c r="T448"/>
      <c r="U448"/>
      <c r="V448"/>
      <c r="W448" s="68"/>
      <c r="X448" s="68"/>
    </row>
    <row r="449" spans="2:24">
      <c r="B449" s="65"/>
      <c r="C449" s="65"/>
      <c r="D449" s="65"/>
      <c r="E449" s="65"/>
      <c r="F449" s="69"/>
      <c r="G449" s="69"/>
      <c r="H449" s="69"/>
      <c r="I449" s="69"/>
      <c r="J449" s="69"/>
      <c r="K449" s="69"/>
      <c r="L449" s="69"/>
      <c r="M449" s="69"/>
      <c r="N449" s="69"/>
      <c r="O449" s="69"/>
      <c r="P449" s="69"/>
      <c r="Q449" s="69"/>
      <c r="R449" s="69"/>
      <c r="S449" s="79"/>
      <c r="T449"/>
      <c r="U449"/>
      <c r="V449"/>
      <c r="W449" s="68"/>
      <c r="X449" s="68"/>
    </row>
    <row r="450" spans="2:24">
      <c r="B450" s="65"/>
      <c r="C450" s="65"/>
      <c r="D450" s="65"/>
      <c r="E450" s="65"/>
      <c r="F450" s="69"/>
      <c r="G450" s="69"/>
      <c r="H450" s="69"/>
      <c r="I450" s="69"/>
      <c r="J450" s="69"/>
      <c r="K450" s="69"/>
      <c r="L450" s="69"/>
      <c r="M450" s="69"/>
      <c r="N450" s="69"/>
      <c r="O450" s="69"/>
      <c r="P450" s="69"/>
      <c r="Q450" s="69"/>
      <c r="R450" s="69"/>
      <c r="S450" s="79"/>
      <c r="T450"/>
      <c r="U450"/>
      <c r="V450"/>
      <c r="W450" s="68"/>
      <c r="X450" s="68"/>
    </row>
    <row r="451" spans="2:24">
      <c r="B451" s="65"/>
      <c r="C451" s="65"/>
      <c r="D451" s="65"/>
      <c r="E451" s="65"/>
      <c r="F451" s="69"/>
      <c r="G451" s="69"/>
      <c r="H451" s="69"/>
      <c r="I451" s="69"/>
      <c r="J451" s="69"/>
      <c r="K451" s="69"/>
      <c r="L451" s="69"/>
      <c r="M451" s="69"/>
      <c r="N451" s="69"/>
      <c r="O451" s="69"/>
      <c r="P451" s="69"/>
      <c r="Q451" s="69"/>
      <c r="R451" s="69"/>
      <c r="S451" s="79"/>
      <c r="T451"/>
      <c r="U451"/>
      <c r="V451"/>
      <c r="W451" s="68"/>
      <c r="X451" s="68"/>
    </row>
    <row r="452" spans="2:24">
      <c r="B452" s="65"/>
      <c r="C452" s="65"/>
      <c r="D452" s="65"/>
      <c r="E452" s="65"/>
      <c r="F452" s="69"/>
      <c r="G452" s="69"/>
      <c r="H452" s="69"/>
      <c r="I452" s="69"/>
      <c r="J452" s="69"/>
      <c r="K452" s="69"/>
      <c r="L452" s="69"/>
      <c r="M452" s="69"/>
      <c r="N452" s="69"/>
      <c r="O452" s="69"/>
      <c r="P452" s="69"/>
      <c r="Q452" s="69"/>
      <c r="R452" s="69"/>
      <c r="S452" s="79"/>
      <c r="T452"/>
      <c r="U452"/>
      <c r="V452"/>
      <c r="W452" s="68"/>
      <c r="X452" s="68"/>
    </row>
    <row r="453" spans="2:24">
      <c r="B453" s="65"/>
      <c r="C453" s="65"/>
      <c r="D453" s="65"/>
      <c r="E453" s="65"/>
      <c r="F453" s="69"/>
      <c r="G453" s="69"/>
      <c r="H453" s="69"/>
      <c r="I453" s="69"/>
      <c r="J453" s="69"/>
      <c r="K453" s="69"/>
      <c r="L453" s="69"/>
      <c r="M453" s="69"/>
      <c r="N453" s="69"/>
      <c r="O453" s="69"/>
      <c r="P453" s="69"/>
      <c r="Q453" s="69"/>
      <c r="R453" s="69"/>
      <c r="S453" s="79"/>
      <c r="T453"/>
      <c r="U453"/>
      <c r="V453"/>
      <c r="W453" s="68"/>
      <c r="X453" s="68"/>
    </row>
    <row r="454" spans="2:24">
      <c r="B454" s="65"/>
      <c r="C454" s="65"/>
      <c r="D454" s="65"/>
      <c r="E454" s="65"/>
      <c r="F454" s="69"/>
      <c r="G454" s="69"/>
      <c r="H454" s="69"/>
      <c r="I454" s="69"/>
      <c r="J454" s="69"/>
      <c r="K454" s="69"/>
      <c r="L454" s="69"/>
      <c r="M454" s="69"/>
      <c r="N454" s="69"/>
      <c r="O454" s="69"/>
      <c r="P454" s="69"/>
      <c r="Q454" s="69"/>
      <c r="R454" s="69"/>
      <c r="S454" s="79"/>
      <c r="T454"/>
      <c r="U454"/>
      <c r="V454"/>
      <c r="W454" s="68"/>
      <c r="X454" s="68"/>
    </row>
    <row r="455" spans="2:24">
      <c r="B455" s="65"/>
      <c r="C455" s="65"/>
      <c r="D455" s="65"/>
      <c r="E455" s="65"/>
      <c r="F455" s="69"/>
      <c r="G455" s="69"/>
      <c r="H455" s="69"/>
      <c r="I455" s="69"/>
      <c r="J455" s="69"/>
      <c r="K455" s="69"/>
      <c r="L455" s="69"/>
      <c r="M455" s="69"/>
      <c r="N455" s="69"/>
      <c r="O455" s="69"/>
      <c r="P455" s="69"/>
      <c r="Q455" s="69"/>
      <c r="R455" s="69"/>
      <c r="S455" s="79"/>
      <c r="T455"/>
      <c r="U455"/>
      <c r="V455"/>
      <c r="W455" s="68"/>
      <c r="X455" s="68"/>
    </row>
    <row r="456" spans="2:24">
      <c r="B456" s="65"/>
      <c r="C456" s="65"/>
      <c r="D456" s="65"/>
      <c r="E456" s="65"/>
      <c r="F456" s="69"/>
      <c r="G456" s="69"/>
      <c r="H456" s="69"/>
      <c r="I456" s="69"/>
      <c r="J456" s="69"/>
      <c r="K456" s="69"/>
      <c r="L456" s="69"/>
      <c r="M456" s="69"/>
      <c r="N456" s="69"/>
      <c r="O456" s="69"/>
      <c r="P456" s="69"/>
      <c r="Q456" s="69"/>
      <c r="R456" s="69"/>
      <c r="S456" s="79"/>
      <c r="T456"/>
      <c r="U456"/>
      <c r="V456"/>
      <c r="W456" s="68"/>
      <c r="X456" s="68"/>
    </row>
    <row r="457" spans="2:24">
      <c r="B457" s="65"/>
      <c r="C457" s="65"/>
      <c r="D457" s="65"/>
      <c r="E457" s="65"/>
      <c r="F457" s="69"/>
      <c r="G457" s="69"/>
      <c r="H457" s="69"/>
      <c r="I457" s="69"/>
      <c r="J457" s="69"/>
      <c r="K457" s="69"/>
      <c r="L457" s="69"/>
      <c r="M457" s="69"/>
      <c r="N457" s="69"/>
      <c r="O457" s="69"/>
      <c r="P457" s="69"/>
      <c r="Q457" s="69"/>
      <c r="R457" s="69"/>
      <c r="S457" s="79"/>
      <c r="T457"/>
      <c r="U457"/>
      <c r="V457"/>
      <c r="W457" s="68"/>
      <c r="X457" s="68"/>
    </row>
    <row r="458" spans="2:24">
      <c r="B458" s="65"/>
      <c r="C458" s="65"/>
      <c r="D458" s="65"/>
      <c r="E458" s="65"/>
      <c r="F458" s="69"/>
      <c r="G458" s="69"/>
      <c r="H458" s="69"/>
      <c r="I458" s="69"/>
      <c r="J458" s="69"/>
      <c r="K458" s="69"/>
      <c r="L458" s="69"/>
      <c r="M458" s="69"/>
      <c r="N458" s="69"/>
      <c r="O458" s="69"/>
      <c r="P458" s="69"/>
      <c r="Q458" s="69"/>
      <c r="R458" s="69"/>
      <c r="S458" s="79"/>
      <c r="T458"/>
      <c r="U458"/>
      <c r="V458"/>
      <c r="W458" s="68"/>
      <c r="X458" s="68"/>
    </row>
    <row r="459" spans="2:24">
      <c r="B459" s="65"/>
      <c r="C459" s="65"/>
      <c r="D459" s="65"/>
      <c r="E459" s="65"/>
      <c r="F459" s="69"/>
      <c r="G459" s="69"/>
      <c r="H459" s="69"/>
      <c r="I459" s="69"/>
      <c r="J459" s="69"/>
      <c r="K459" s="69"/>
      <c r="L459" s="69"/>
      <c r="M459" s="69"/>
      <c r="N459" s="69"/>
      <c r="O459" s="69"/>
      <c r="P459" s="69"/>
      <c r="Q459" s="69"/>
      <c r="R459" s="69"/>
      <c r="S459" s="79"/>
      <c r="T459"/>
      <c r="U459"/>
      <c r="V459"/>
      <c r="W459" s="68"/>
      <c r="X459" s="68"/>
    </row>
    <row r="460" spans="2:24">
      <c r="B460" s="65"/>
      <c r="C460" s="65"/>
      <c r="D460" s="65"/>
      <c r="E460" s="65"/>
      <c r="F460" s="69"/>
      <c r="G460" s="69"/>
      <c r="H460" s="69"/>
      <c r="I460" s="69"/>
      <c r="J460" s="69"/>
      <c r="K460" s="69"/>
      <c r="L460" s="69"/>
      <c r="M460" s="69"/>
      <c r="N460" s="69"/>
      <c r="O460" s="69"/>
      <c r="P460" s="69"/>
      <c r="Q460" s="69"/>
      <c r="R460" s="69"/>
      <c r="S460" s="79"/>
      <c r="T460"/>
      <c r="U460"/>
      <c r="V460"/>
      <c r="W460" s="68"/>
      <c r="X460" s="68"/>
    </row>
    <row r="461" spans="2:24">
      <c r="B461" s="65"/>
      <c r="C461" s="65"/>
      <c r="D461" s="65"/>
      <c r="E461" s="65"/>
      <c r="F461" s="69"/>
      <c r="G461" s="69"/>
      <c r="H461" s="69"/>
      <c r="I461" s="69"/>
      <c r="J461" s="69"/>
      <c r="K461" s="69"/>
      <c r="L461" s="69"/>
      <c r="M461" s="69"/>
      <c r="N461" s="69"/>
      <c r="O461" s="69"/>
      <c r="P461" s="69"/>
      <c r="Q461" s="69"/>
      <c r="R461" s="69"/>
      <c r="S461" s="79"/>
      <c r="T461"/>
      <c r="U461"/>
      <c r="V461"/>
      <c r="W461" s="68"/>
      <c r="X461" s="68"/>
    </row>
    <row r="462" spans="2:24">
      <c r="B462" s="65"/>
      <c r="C462" s="65"/>
      <c r="D462" s="65"/>
      <c r="E462" s="65"/>
      <c r="F462" s="69"/>
      <c r="G462" s="69"/>
      <c r="H462" s="69"/>
      <c r="I462" s="69"/>
      <c r="J462" s="69"/>
      <c r="K462" s="69"/>
      <c r="L462" s="69"/>
      <c r="M462" s="69"/>
      <c r="N462" s="69"/>
      <c r="O462" s="69"/>
      <c r="P462" s="69"/>
      <c r="Q462" s="69"/>
      <c r="R462" s="69"/>
      <c r="S462" s="79"/>
      <c r="T462"/>
      <c r="U462"/>
      <c r="V462"/>
      <c r="W462" s="68"/>
      <c r="X462" s="68"/>
    </row>
    <row r="463" spans="2:24">
      <c r="F463" s="56"/>
      <c r="G463" s="56"/>
      <c r="T463"/>
      <c r="W463" s="8"/>
      <c r="X463" s="8"/>
    </row>
    <row r="464" spans="2:24">
      <c r="F464" s="56"/>
      <c r="G464" s="56"/>
      <c r="T464"/>
      <c r="W464" s="8"/>
      <c r="X464" s="8"/>
    </row>
    <row r="465" spans="6:24">
      <c r="F465" s="56"/>
      <c r="G465" s="56"/>
      <c r="T465"/>
      <c r="W465" s="8"/>
      <c r="X465" s="8"/>
    </row>
    <row r="466" spans="6:24">
      <c r="F466" s="56"/>
      <c r="G466" s="56"/>
      <c r="T466"/>
      <c r="W466" s="8"/>
      <c r="X466" s="8"/>
    </row>
    <row r="467" spans="6:24">
      <c r="F467" s="56"/>
      <c r="G467" s="56"/>
      <c r="T467"/>
      <c r="W467" s="8"/>
      <c r="X467" s="8"/>
    </row>
  </sheetData>
  <autoFilter ref="A30:AI391" xr:uid="{C3425ADE-EEC1-4BF6-9B8A-9716D141DFE0}"/>
  <conditionalFormatting sqref="AI51:AI88">
    <cfRule type="duplicateValues" dxfId="2" priority="4"/>
  </conditionalFormatting>
  <conditionalFormatting sqref="AI30:AI50">
    <cfRule type="duplicateValues" dxfId="1" priority="2"/>
  </conditionalFormatting>
  <conditionalFormatting sqref="AF31:AF50">
    <cfRule type="duplicateValues" dxfId="0"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99D3-D01D-4B84-9969-8D0E841F6B70}">
  <sheetPr codeName="Sheet4">
    <tabColor theme="5" tint="0.59999389629810485"/>
  </sheetPr>
  <dimension ref="B2:AI8"/>
  <sheetViews>
    <sheetView showGridLines="0" topLeftCell="K1" zoomScale="83" zoomScaleNormal="70" workbookViewId="0">
      <selection activeCell="N34" sqref="N34"/>
    </sheetView>
  </sheetViews>
  <sheetFormatPr defaultRowHeight="14.5"/>
  <cols>
    <col min="2" max="2" width="6.54296875" bestFit="1" customWidth="1"/>
    <col min="3" max="3" width="70.90625" customWidth="1"/>
    <col min="4" max="4" width="22" customWidth="1"/>
    <col min="5" max="5" width="18.453125" customWidth="1"/>
    <col min="6" max="6" width="8.36328125" bestFit="1" customWidth="1"/>
    <col min="7" max="7" width="11.453125" bestFit="1" customWidth="1"/>
    <col min="8" max="8" width="12.453125" bestFit="1" customWidth="1"/>
    <col min="9" max="9" width="12.453125" customWidth="1"/>
    <col min="10" max="10" width="21.36328125" bestFit="1" customWidth="1"/>
    <col min="11" max="12" width="15.6328125" bestFit="1" customWidth="1"/>
    <col min="13" max="13" width="13.6328125" bestFit="1" customWidth="1"/>
    <col min="14" max="14" width="14.36328125" bestFit="1" customWidth="1"/>
    <col min="15" max="16" width="19.08984375" bestFit="1" customWidth="1"/>
    <col min="17" max="17" width="6.6328125" bestFit="1" customWidth="1"/>
    <col min="18" max="18" width="12.36328125" bestFit="1" customWidth="1"/>
    <col min="19" max="19" width="25.36328125" bestFit="1" customWidth="1"/>
    <col min="20" max="20" width="8.54296875" bestFit="1" customWidth="1"/>
    <col min="21" max="21" width="9.36328125" bestFit="1" customWidth="1"/>
    <col min="22" max="22" width="9.6328125" bestFit="1" customWidth="1"/>
    <col min="23" max="23" width="51.6328125" bestFit="1" customWidth="1"/>
    <col min="24" max="24" width="12.54296875" bestFit="1" customWidth="1"/>
    <col min="25" max="25" width="15.36328125" bestFit="1" customWidth="1"/>
    <col min="26" max="26" width="6.08984375" bestFit="1" customWidth="1"/>
    <col min="27" max="27" width="13.453125" style="7" bestFit="1" customWidth="1"/>
    <col min="28" max="28" width="23" style="7" bestFit="1" customWidth="1"/>
    <col min="29" max="29" width="103" bestFit="1" customWidth="1"/>
    <col min="30" max="30" width="83.90625" bestFit="1" customWidth="1"/>
    <col min="31" max="31" width="9" bestFit="1" customWidth="1"/>
    <col min="32" max="32" width="9.453125" style="8" bestFit="1" customWidth="1"/>
    <col min="33" max="33" width="10.36328125" bestFit="1" customWidth="1"/>
    <col min="34" max="34" width="72.36328125" style="8" bestFit="1" customWidth="1"/>
    <col min="35" max="35" width="79.08984375" style="8" bestFit="1" customWidth="1"/>
  </cols>
  <sheetData>
    <row r="2" spans="2:23">
      <c r="I2" s="56">
        <f>MAX(I4:I221)</f>
        <v>4</v>
      </c>
    </row>
    <row r="3" spans="2:23" s="158" customFormat="1" ht="29">
      <c r="B3" s="286" t="s">
        <v>1862</v>
      </c>
      <c r="C3" s="287" t="s">
        <v>1863</v>
      </c>
      <c r="D3" s="287" t="s">
        <v>1864</v>
      </c>
      <c r="E3" s="287" t="s">
        <v>1150</v>
      </c>
      <c r="F3" s="133" t="s">
        <v>1865</v>
      </c>
      <c r="G3" s="133" t="s">
        <v>1866</v>
      </c>
      <c r="H3" s="288" t="s">
        <v>1867</v>
      </c>
      <c r="I3" s="288" t="s">
        <v>1868</v>
      </c>
      <c r="J3" s="133" t="s">
        <v>1869</v>
      </c>
      <c r="K3" s="134" t="s">
        <v>1870</v>
      </c>
      <c r="L3" s="134" t="s">
        <v>1871</v>
      </c>
      <c r="M3" s="134" t="s">
        <v>1872</v>
      </c>
      <c r="N3" s="134" t="s">
        <v>1873</v>
      </c>
      <c r="O3" s="134" t="s">
        <v>1874</v>
      </c>
      <c r="P3" s="134" t="s">
        <v>1875</v>
      </c>
      <c r="Q3" s="135" t="s">
        <v>1876</v>
      </c>
      <c r="R3" s="135" t="s">
        <v>1877</v>
      </c>
      <c r="S3" s="289" t="s">
        <v>1878</v>
      </c>
      <c r="T3" s="290" t="s">
        <v>1879</v>
      </c>
      <c r="U3" s="291" t="s">
        <v>1880</v>
      </c>
      <c r="V3" s="290" t="s">
        <v>1881</v>
      </c>
      <c r="W3" s="290" t="s">
        <v>1882</v>
      </c>
    </row>
    <row r="4" spans="2:23" s="158" customFormat="1">
      <c r="B4" s="292" t="s">
        <v>1883</v>
      </c>
      <c r="C4" s="293" t="s">
        <v>1854</v>
      </c>
      <c r="D4" s="146">
        <v>900000000000</v>
      </c>
      <c r="E4" s="146" t="s">
        <v>70</v>
      </c>
      <c r="F4" s="294" t="s">
        <v>70</v>
      </c>
      <c r="G4" s="295">
        <v>45351</v>
      </c>
      <c r="H4" s="296" t="s">
        <v>1884</v>
      </c>
      <c r="I4" s="296">
        <v>2</v>
      </c>
      <c r="J4" s="294"/>
      <c r="K4" s="294" t="s">
        <v>70</v>
      </c>
      <c r="L4" s="295">
        <v>45364</v>
      </c>
      <c r="M4" s="294" t="s">
        <v>1885</v>
      </c>
      <c r="N4" s="294" t="s">
        <v>1886</v>
      </c>
      <c r="O4" s="297">
        <f>D4</f>
        <v>900000000000</v>
      </c>
      <c r="P4" s="297">
        <f>D4</f>
        <v>900000000000</v>
      </c>
      <c r="Q4" s="298">
        <f>D4-O4</f>
        <v>0</v>
      </c>
      <c r="R4" s="299"/>
      <c r="S4" s="294" t="s">
        <v>1127</v>
      </c>
      <c r="T4" s="292" t="s">
        <v>9550</v>
      </c>
      <c r="U4" s="294"/>
      <c r="V4" s="292"/>
      <c r="W4" s="292"/>
    </row>
    <row r="5" spans="2:23" s="158" customFormat="1">
      <c r="B5" s="292" t="s">
        <v>1883</v>
      </c>
      <c r="C5" s="293" t="s">
        <v>1856</v>
      </c>
      <c r="D5" s="146">
        <v>116999276537</v>
      </c>
      <c r="E5" s="146" t="s">
        <v>70</v>
      </c>
      <c r="F5" s="294" t="s">
        <v>70</v>
      </c>
      <c r="G5" s="295">
        <v>45355</v>
      </c>
      <c r="H5" s="296" t="s">
        <v>1887</v>
      </c>
      <c r="I5" s="296">
        <v>4</v>
      </c>
      <c r="J5" s="294"/>
      <c r="K5" s="294"/>
      <c r="L5" s="294"/>
      <c r="M5" s="294"/>
      <c r="N5" s="294"/>
      <c r="O5" s="294"/>
      <c r="P5" s="294"/>
      <c r="Q5" s="299"/>
      <c r="R5" s="299"/>
      <c r="S5" s="294"/>
      <c r="T5" s="292"/>
      <c r="U5" s="294"/>
      <c r="V5" s="292" t="s">
        <v>70</v>
      </c>
      <c r="W5" s="292" t="s">
        <v>9557</v>
      </c>
    </row>
    <row r="6" spans="2:23" s="158" customFormat="1">
      <c r="B6" s="292" t="s">
        <v>1883</v>
      </c>
      <c r="C6" s="293" t="s">
        <v>1857</v>
      </c>
      <c r="D6" s="146">
        <v>26415266400</v>
      </c>
      <c r="E6" s="146" t="s">
        <v>70</v>
      </c>
      <c r="F6" s="294" t="s">
        <v>70</v>
      </c>
      <c r="G6" s="295">
        <v>45351</v>
      </c>
      <c r="H6" s="296" t="s">
        <v>1884</v>
      </c>
      <c r="I6" s="296">
        <v>1</v>
      </c>
      <c r="J6" s="294"/>
      <c r="K6" s="294" t="s">
        <v>70</v>
      </c>
      <c r="L6" s="295">
        <v>45367</v>
      </c>
      <c r="M6" s="294" t="s">
        <v>1888</v>
      </c>
      <c r="N6" s="294" t="s">
        <v>1886</v>
      </c>
      <c r="O6" s="297">
        <f>D6</f>
        <v>26415266400</v>
      </c>
      <c r="P6" s="297">
        <f>O6</f>
        <v>26415266400</v>
      </c>
      <c r="Q6" s="298">
        <f>D6-O6</f>
        <v>0</v>
      </c>
      <c r="R6" s="299"/>
      <c r="S6" s="294" t="s">
        <v>1127</v>
      </c>
      <c r="T6" s="292" t="s">
        <v>1889</v>
      </c>
      <c r="U6" s="294"/>
      <c r="V6" s="292"/>
      <c r="W6" s="292"/>
    </row>
    <row r="7" spans="2:23" s="158" customFormat="1">
      <c r="B7" s="292" t="s">
        <v>1883</v>
      </c>
      <c r="C7" s="293" t="s">
        <v>1860</v>
      </c>
      <c r="D7" s="146">
        <v>14494192549</v>
      </c>
      <c r="E7" s="146"/>
      <c r="F7" s="294"/>
      <c r="G7" s="294"/>
      <c r="H7" s="296"/>
      <c r="I7" s="296"/>
      <c r="J7" s="294"/>
      <c r="K7" s="294"/>
      <c r="L7" s="294"/>
      <c r="M7" s="294"/>
      <c r="N7" s="294"/>
      <c r="O7" s="294"/>
      <c r="P7" s="294"/>
      <c r="Q7" s="299"/>
      <c r="R7" s="299"/>
      <c r="S7" s="294"/>
      <c r="T7" s="292"/>
      <c r="U7" s="294"/>
      <c r="V7" s="292" t="s">
        <v>70</v>
      </c>
      <c r="W7" s="292" t="s">
        <v>9557</v>
      </c>
    </row>
    <row r="8" spans="2:23" s="158" customFormat="1">
      <c r="B8" s="292" t="s">
        <v>1890</v>
      </c>
      <c r="C8" s="300" t="s">
        <v>1861</v>
      </c>
      <c r="D8" s="146">
        <v>4750000000</v>
      </c>
      <c r="E8" s="146" t="s">
        <v>70</v>
      </c>
      <c r="F8" s="294" t="s">
        <v>70</v>
      </c>
      <c r="G8" s="295">
        <v>45351</v>
      </c>
      <c r="H8" s="296" t="s">
        <v>1884</v>
      </c>
      <c r="I8" s="296">
        <v>3</v>
      </c>
      <c r="J8" s="294"/>
      <c r="K8" s="294" t="s">
        <v>70</v>
      </c>
      <c r="L8" s="295">
        <v>45373</v>
      </c>
      <c r="M8" s="294" t="s">
        <v>1888</v>
      </c>
      <c r="N8" s="294" t="s">
        <v>1886</v>
      </c>
      <c r="O8" s="297">
        <f>D8</f>
        <v>4750000000</v>
      </c>
      <c r="P8" s="297">
        <f>D8</f>
        <v>4750000000</v>
      </c>
      <c r="Q8" s="298">
        <f>D8-O8</f>
        <v>0</v>
      </c>
      <c r="R8" s="299"/>
      <c r="S8" s="294" t="s">
        <v>1127</v>
      </c>
      <c r="T8" s="292" t="s">
        <v>9548</v>
      </c>
      <c r="U8" s="294"/>
      <c r="V8" s="292"/>
      <c r="W8" s="292"/>
    </row>
  </sheetData>
  <autoFilter ref="B3:AI8" xr:uid="{769799D3-D01D-4B84-9969-8D0E841F6B70}"/>
  <pageMargins left="0.7" right="0.7" top="0.75" bottom="0.75" header="0.3" footer="0.3"/>
  <pageSetup paperSize="9" orientation="portrait" horizont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71192-B94C-4FB1-930C-9C38ACD16F27}">
  <sheetPr codeName="Sheet5">
    <tabColor theme="6" tint="0.59999389629810485"/>
  </sheetPr>
  <dimension ref="B3:AF13"/>
  <sheetViews>
    <sheetView showGridLines="0" topLeftCell="N1" zoomScale="70" zoomScaleNormal="70" workbookViewId="0">
      <selection activeCell="W31" sqref="W31"/>
    </sheetView>
  </sheetViews>
  <sheetFormatPr defaultRowHeight="14.5"/>
  <cols>
    <col min="3" max="3" width="5.6328125" bestFit="1" customWidth="1"/>
    <col min="4" max="4" width="18.90625" bestFit="1" customWidth="1"/>
    <col min="5" max="5" width="20.6328125" bestFit="1" customWidth="1"/>
    <col min="6" max="7" width="58.54296875" bestFit="1" customWidth="1"/>
    <col min="8" max="8" width="17.54296875" bestFit="1" customWidth="1"/>
    <col min="9" max="9" width="15.36328125" bestFit="1" customWidth="1"/>
    <col min="10" max="10" width="16" bestFit="1" customWidth="1"/>
    <col min="11" max="11" width="34.6328125" bestFit="1" customWidth="1"/>
    <col min="12" max="12" width="17.6328125" bestFit="1" customWidth="1"/>
    <col min="13" max="13" width="17.6328125" customWidth="1"/>
    <col min="14" max="14" width="5.54296875" bestFit="1" customWidth="1"/>
    <col min="15" max="15" width="11.54296875" bestFit="1" customWidth="1"/>
    <col min="16" max="16" width="7.54296875" bestFit="1" customWidth="1"/>
    <col min="17" max="17" width="19.08984375" bestFit="1" customWidth="1"/>
    <col min="18" max="18" width="11.54296875" customWidth="1"/>
    <col min="19" max="19" width="17.90625" customWidth="1"/>
    <col min="20" max="20" width="6.6328125" bestFit="1" customWidth="1"/>
    <col min="21" max="21" width="5.36328125" bestFit="1" customWidth="1"/>
    <col min="22" max="24" width="17.36328125" bestFit="1" customWidth="1"/>
    <col min="25" max="25" width="9.6328125" bestFit="1" customWidth="1"/>
    <col min="26" max="26" width="5.36328125" bestFit="1" customWidth="1"/>
    <col min="27" max="27" width="6.6328125" style="2" bestFit="1" customWidth="1"/>
    <col min="28" max="28" width="7.36328125" bestFit="1" customWidth="1"/>
    <col min="29" max="29" width="7.54296875" bestFit="1" customWidth="1"/>
    <col min="30" max="30" width="49.453125" customWidth="1"/>
    <col min="31" max="31" width="8.90625" style="8"/>
    <col min="32" max="32" width="76" style="8" customWidth="1"/>
  </cols>
  <sheetData>
    <row r="3" spans="2:32" ht="15" thickBot="1">
      <c r="J3">
        <f>SUM(J5:J10)</f>
        <v>2301000000</v>
      </c>
    </row>
    <row r="4" spans="2:32" s="158" customFormat="1" ht="87.5" thickBot="1">
      <c r="B4" s="169" t="s">
        <v>1862</v>
      </c>
      <c r="C4" s="159" t="s">
        <v>1868</v>
      </c>
      <c r="D4" s="159" t="s">
        <v>1891</v>
      </c>
      <c r="E4" s="159" t="s">
        <v>1892</v>
      </c>
      <c r="F4" s="161" t="s">
        <v>1893</v>
      </c>
      <c r="G4" s="162" t="s">
        <v>1894</v>
      </c>
      <c r="H4" s="162" t="s">
        <v>1895</v>
      </c>
      <c r="I4" s="162" t="s">
        <v>1896</v>
      </c>
      <c r="J4" s="162" t="s">
        <v>1897</v>
      </c>
      <c r="K4" s="163" t="s">
        <v>1898</v>
      </c>
      <c r="L4" s="162" t="s">
        <v>1899</v>
      </c>
      <c r="M4" s="191" t="s">
        <v>1150</v>
      </c>
      <c r="N4" s="89" t="s">
        <v>1865</v>
      </c>
      <c r="O4" s="84" t="s">
        <v>1866</v>
      </c>
      <c r="P4" s="89" t="s">
        <v>1867</v>
      </c>
      <c r="Q4" s="84" t="s">
        <v>1869</v>
      </c>
      <c r="R4" s="85" t="s">
        <v>1870</v>
      </c>
      <c r="S4" s="85" t="s">
        <v>1871</v>
      </c>
      <c r="T4" s="85" t="s">
        <v>1872</v>
      </c>
      <c r="U4" s="85" t="s">
        <v>1873</v>
      </c>
      <c r="V4" s="85" t="s">
        <v>1874</v>
      </c>
      <c r="W4" s="85" t="s">
        <v>1875</v>
      </c>
      <c r="X4" s="86" t="s">
        <v>1876</v>
      </c>
      <c r="Y4" s="86" t="s">
        <v>1877</v>
      </c>
      <c r="Z4" s="84" t="s">
        <v>1878</v>
      </c>
      <c r="AA4" s="87" t="s">
        <v>1879</v>
      </c>
      <c r="AB4" s="88" t="s">
        <v>1880</v>
      </c>
      <c r="AC4" s="138" t="s">
        <v>1881</v>
      </c>
      <c r="AD4" s="138" t="s">
        <v>1882</v>
      </c>
    </row>
    <row r="5" spans="2:32">
      <c r="B5" s="8" t="s">
        <v>1900</v>
      </c>
      <c r="C5" s="122">
        <v>1</v>
      </c>
      <c r="D5" s="122" t="s">
        <v>1740</v>
      </c>
      <c r="E5" s="122">
        <v>1620</v>
      </c>
      <c r="F5" s="164" t="s">
        <v>1741</v>
      </c>
      <c r="G5" s="160" t="s">
        <v>1741</v>
      </c>
      <c r="H5" s="160" t="s">
        <v>1901</v>
      </c>
      <c r="I5" s="160" t="s">
        <v>1902</v>
      </c>
      <c r="J5" s="168">
        <v>1000000000</v>
      </c>
      <c r="K5" s="166">
        <v>200000000000</v>
      </c>
      <c r="L5" s="165" t="s">
        <v>1903</v>
      </c>
      <c r="M5" s="165" t="s">
        <v>70</v>
      </c>
      <c r="N5" s="301" t="s">
        <v>70</v>
      </c>
      <c r="O5" s="140">
        <v>45321</v>
      </c>
      <c r="P5" s="165"/>
      <c r="Q5" s="165"/>
      <c r="R5" s="165" t="s">
        <v>70</v>
      </c>
      <c r="S5" s="180">
        <v>45362</v>
      </c>
      <c r="T5" s="165" t="s">
        <v>1888</v>
      </c>
      <c r="U5" s="165" t="s">
        <v>1886</v>
      </c>
      <c r="V5" s="181">
        <f>K5</f>
        <v>200000000000</v>
      </c>
      <c r="W5" s="181">
        <f>V5</f>
        <v>200000000000</v>
      </c>
      <c r="X5" s="181">
        <f>W5-K5</f>
        <v>0</v>
      </c>
      <c r="Y5" s="165"/>
      <c r="Z5" s="165" t="s">
        <v>1127</v>
      </c>
      <c r="AA5" s="188" t="s">
        <v>1904</v>
      </c>
      <c r="AB5" s="167"/>
      <c r="AC5" s="145"/>
      <c r="AD5" s="4"/>
      <c r="AE5"/>
      <c r="AF5"/>
    </row>
    <row r="6" spans="2:32">
      <c r="B6" s="8" t="s">
        <v>1900</v>
      </c>
      <c r="C6" s="122">
        <f t="shared" ref="C6:C10" si="0">C5+1</f>
        <v>2</v>
      </c>
      <c r="D6" s="122" t="s">
        <v>1905</v>
      </c>
      <c r="E6" s="122">
        <v>1620</v>
      </c>
      <c r="F6" s="164" t="s">
        <v>1743</v>
      </c>
      <c r="G6" s="160" t="s">
        <v>1743</v>
      </c>
      <c r="H6" s="160" t="s">
        <v>1906</v>
      </c>
      <c r="I6" s="160" t="s">
        <v>1907</v>
      </c>
      <c r="J6" s="168">
        <v>100000000</v>
      </c>
      <c r="K6" s="166">
        <v>200000000000</v>
      </c>
      <c r="L6" s="165" t="s">
        <v>1908</v>
      </c>
      <c r="M6" s="165" t="s">
        <v>70</v>
      </c>
      <c r="N6" s="301" t="s">
        <v>70</v>
      </c>
      <c r="O6" s="140">
        <v>45321</v>
      </c>
      <c r="P6" s="165"/>
      <c r="Q6" s="165"/>
      <c r="R6" s="165" t="s">
        <v>70</v>
      </c>
      <c r="S6" s="180">
        <v>45361</v>
      </c>
      <c r="T6" s="165" t="s">
        <v>1888</v>
      </c>
      <c r="U6" s="165" t="s">
        <v>1886</v>
      </c>
      <c r="V6" s="181">
        <f>K6</f>
        <v>200000000000</v>
      </c>
      <c r="W6" s="181">
        <f>K6</f>
        <v>200000000000</v>
      </c>
      <c r="X6" s="181">
        <f>W6-K6</f>
        <v>0</v>
      </c>
      <c r="Y6" s="165"/>
      <c r="Z6" s="165" t="s">
        <v>1127</v>
      </c>
      <c r="AA6" s="188" t="s">
        <v>1909</v>
      </c>
      <c r="AB6" s="167"/>
      <c r="AC6" s="145"/>
      <c r="AD6" s="4"/>
      <c r="AE6"/>
      <c r="AF6"/>
    </row>
    <row r="7" spans="2:32">
      <c r="B7" s="8" t="s">
        <v>1900</v>
      </c>
      <c r="C7" s="122">
        <f t="shared" si="0"/>
        <v>3</v>
      </c>
      <c r="D7" s="122" t="s">
        <v>1910</v>
      </c>
      <c r="E7" s="122">
        <v>1620</v>
      </c>
      <c r="F7" s="164" t="s">
        <v>1743</v>
      </c>
      <c r="G7" s="160" t="s">
        <v>1743</v>
      </c>
      <c r="H7" s="160" t="s">
        <v>1911</v>
      </c>
      <c r="I7" s="160" t="s">
        <v>1912</v>
      </c>
      <c r="J7" s="168">
        <v>100000000</v>
      </c>
      <c r="K7" s="166">
        <v>200000000000</v>
      </c>
      <c r="L7" s="165" t="s">
        <v>1913</v>
      </c>
      <c r="M7" s="165" t="s">
        <v>70</v>
      </c>
      <c r="N7" s="301" t="s">
        <v>70</v>
      </c>
      <c r="O7" s="140">
        <v>45321</v>
      </c>
      <c r="P7" s="165"/>
      <c r="Q7" s="165"/>
      <c r="R7" s="165" t="s">
        <v>70</v>
      </c>
      <c r="S7" s="180">
        <v>45361</v>
      </c>
      <c r="T7" s="165" t="s">
        <v>1888</v>
      </c>
      <c r="U7" s="165" t="s">
        <v>1886</v>
      </c>
      <c r="V7" s="181">
        <f t="shared" ref="V7:V8" si="1">K7</f>
        <v>200000000000</v>
      </c>
      <c r="W7" s="181">
        <f t="shared" ref="W7:W8" si="2">K7</f>
        <v>200000000000</v>
      </c>
      <c r="X7" s="181">
        <f t="shared" ref="X7:X8" si="3">W7-K7</f>
        <v>0</v>
      </c>
      <c r="Y7" s="165"/>
      <c r="Z7" s="165" t="s">
        <v>1127</v>
      </c>
      <c r="AA7" s="188" t="s">
        <v>1909</v>
      </c>
      <c r="AB7" s="167"/>
      <c r="AC7" s="145"/>
      <c r="AD7" s="4"/>
      <c r="AE7"/>
      <c r="AF7"/>
    </row>
    <row r="8" spans="2:32">
      <c r="B8" s="8" t="s">
        <v>1900</v>
      </c>
      <c r="C8" s="122">
        <f t="shared" si="0"/>
        <v>4</v>
      </c>
      <c r="D8" s="122" t="s">
        <v>1742</v>
      </c>
      <c r="E8" s="122">
        <v>1620</v>
      </c>
      <c r="F8" s="164" t="s">
        <v>1743</v>
      </c>
      <c r="G8" s="160" t="s">
        <v>1743</v>
      </c>
      <c r="H8" s="160" t="s">
        <v>1914</v>
      </c>
      <c r="I8" s="160" t="s">
        <v>1915</v>
      </c>
      <c r="J8" s="168">
        <v>100000000</v>
      </c>
      <c r="K8" s="166">
        <v>150000000000</v>
      </c>
      <c r="L8" s="165" t="s">
        <v>1916</v>
      </c>
      <c r="M8" s="165" t="s">
        <v>70</v>
      </c>
      <c r="N8" s="301" t="s">
        <v>70</v>
      </c>
      <c r="O8" s="140">
        <v>45321</v>
      </c>
      <c r="P8" s="165"/>
      <c r="Q8" s="165"/>
      <c r="R8" s="165" t="s">
        <v>70</v>
      </c>
      <c r="S8" s="180">
        <v>45361</v>
      </c>
      <c r="T8" s="165" t="s">
        <v>1888</v>
      </c>
      <c r="U8" s="165" t="s">
        <v>1886</v>
      </c>
      <c r="V8" s="181">
        <f t="shared" si="1"/>
        <v>150000000000</v>
      </c>
      <c r="W8" s="181">
        <f t="shared" si="2"/>
        <v>150000000000</v>
      </c>
      <c r="X8" s="181">
        <f t="shared" si="3"/>
        <v>0</v>
      </c>
      <c r="Y8" s="165"/>
      <c r="Z8" s="165" t="s">
        <v>1127</v>
      </c>
      <c r="AA8" s="188" t="s">
        <v>1909</v>
      </c>
      <c r="AB8" s="167"/>
      <c r="AC8" s="145"/>
      <c r="AD8" s="4"/>
      <c r="AE8"/>
      <c r="AF8"/>
    </row>
    <row r="9" spans="2:32">
      <c r="B9" s="8" t="s">
        <v>1900</v>
      </c>
      <c r="C9" s="122">
        <f t="shared" si="0"/>
        <v>5</v>
      </c>
      <c r="D9" s="122" t="s">
        <v>1744</v>
      </c>
      <c r="E9" s="122">
        <v>1620</v>
      </c>
      <c r="F9" s="164" t="s">
        <v>1745</v>
      </c>
      <c r="G9" s="160" t="s">
        <v>1745</v>
      </c>
      <c r="H9" s="160" t="s">
        <v>1917</v>
      </c>
      <c r="I9" s="160" t="s">
        <v>1918</v>
      </c>
      <c r="J9" s="168">
        <v>1000000000</v>
      </c>
      <c r="K9" s="166">
        <v>300000000000</v>
      </c>
      <c r="L9" s="165" t="s">
        <v>1919</v>
      </c>
      <c r="M9" s="165" t="s">
        <v>70</v>
      </c>
      <c r="N9" s="301" t="s">
        <v>70</v>
      </c>
      <c r="O9" s="140">
        <v>45321</v>
      </c>
      <c r="P9" s="165"/>
      <c r="Q9" s="165"/>
      <c r="R9" s="165"/>
      <c r="S9" s="165"/>
      <c r="T9" s="165"/>
      <c r="U9" s="165"/>
      <c r="V9" s="181">
        <f t="shared" ref="V9" si="4">K9</f>
        <v>300000000000</v>
      </c>
      <c r="W9" s="181">
        <f t="shared" ref="W9" si="5">K9</f>
        <v>300000000000</v>
      </c>
      <c r="X9" s="181">
        <f t="shared" ref="X9" si="6">W9-K9</f>
        <v>0</v>
      </c>
      <c r="Y9" s="165"/>
      <c r="Z9" s="165"/>
      <c r="AA9" s="188"/>
      <c r="AB9" s="167"/>
      <c r="AC9" s="145" t="s">
        <v>70</v>
      </c>
      <c r="AD9" s="145" t="s">
        <v>9537</v>
      </c>
      <c r="AE9"/>
      <c r="AF9"/>
    </row>
    <row r="10" spans="2:32">
      <c r="B10" s="8" t="s">
        <v>1900</v>
      </c>
      <c r="C10" s="122">
        <f t="shared" si="0"/>
        <v>6</v>
      </c>
      <c r="D10" s="122" t="s">
        <v>1746</v>
      </c>
      <c r="E10" s="122">
        <v>1620</v>
      </c>
      <c r="F10" s="164" t="s">
        <v>1747</v>
      </c>
      <c r="G10" s="160" t="s">
        <v>1747</v>
      </c>
      <c r="H10" s="160" t="s">
        <v>1920</v>
      </c>
      <c r="I10" s="160" t="s">
        <v>1921</v>
      </c>
      <c r="J10" s="168">
        <v>1000000</v>
      </c>
      <c r="K10" s="166">
        <v>100000000000</v>
      </c>
      <c r="L10" s="165" t="s">
        <v>1922</v>
      </c>
      <c r="M10" s="165" t="s">
        <v>70</v>
      </c>
      <c r="N10" s="301" t="s">
        <v>70</v>
      </c>
      <c r="O10" s="140">
        <v>45321</v>
      </c>
      <c r="P10" s="165"/>
      <c r="Q10" s="165"/>
      <c r="R10" s="165" t="s">
        <v>70</v>
      </c>
      <c r="S10" s="180">
        <v>45348</v>
      </c>
      <c r="T10" s="165" t="s">
        <v>1888</v>
      </c>
      <c r="U10" s="165" t="s">
        <v>1886</v>
      </c>
      <c r="V10" s="181">
        <f>K10</f>
        <v>100000000000</v>
      </c>
      <c r="W10" s="181">
        <f>V10</f>
        <v>100000000000</v>
      </c>
      <c r="X10" s="181">
        <f>W10-V10</f>
        <v>0</v>
      </c>
      <c r="Y10" s="165"/>
      <c r="Z10" s="165" t="s">
        <v>1127</v>
      </c>
      <c r="AA10" s="188" t="s">
        <v>1923</v>
      </c>
      <c r="AB10" s="167"/>
      <c r="AC10" s="145"/>
      <c r="AD10" s="4"/>
      <c r="AE10"/>
      <c r="AF10"/>
    </row>
    <row r="13" spans="2:32">
      <c r="G13" s="179"/>
    </row>
  </sheetData>
  <autoFilter ref="B4:AF10" xr:uid="{B5471192-B94C-4FB1-930C-9C38ACD16F27}"/>
  <pageMargins left="0.7" right="0.7" top="0.75" bottom="0.75" header="0.3" footer="0.3"/>
  <pageSetup paperSize="9" orientation="portrait" horizont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45D8F-D07D-489D-BD4C-51B02ED5A2D2}">
  <sheetPr codeName="Sheet6">
    <tabColor theme="9" tint="0.59999389629810485"/>
  </sheetPr>
  <dimension ref="A1:AO227"/>
  <sheetViews>
    <sheetView showGridLines="0" topLeftCell="AC1" zoomScale="82" zoomScaleNormal="82" zoomScaleSheetLayoutView="100" workbookViewId="0">
      <selection activeCell="AL27" sqref="AL27"/>
    </sheetView>
  </sheetViews>
  <sheetFormatPr defaultColWidth="8.90625" defaultRowHeight="14.5"/>
  <cols>
    <col min="1" max="1" width="20.08984375" style="336" customWidth="1"/>
    <col min="2" max="2" width="20.08984375" style="336" bestFit="1" customWidth="1"/>
    <col min="3" max="3" width="16.36328125" style="336" bestFit="1" customWidth="1"/>
    <col min="4" max="4" width="23.36328125" style="336" bestFit="1" customWidth="1"/>
    <col min="5" max="5" width="11.08984375" style="358" bestFit="1" customWidth="1"/>
    <col min="6" max="6" width="13.08984375" style="358" bestFit="1" customWidth="1"/>
    <col min="7" max="7" width="75" style="358" bestFit="1" customWidth="1"/>
    <col min="8" max="8" width="33.453125" style="336" customWidth="1"/>
    <col min="9" max="9" width="21.453125" style="336" customWidth="1"/>
    <col min="10" max="10" width="19.36328125" style="336" customWidth="1"/>
    <col min="11" max="11" width="9.36328125" style="336" customWidth="1"/>
    <col min="12" max="12" width="21.6328125" style="75" customWidth="1"/>
    <col min="13" max="13" width="27.36328125" style="56" customWidth="1"/>
    <col min="14" max="14" width="11.54296875" style="336" customWidth="1"/>
    <col min="15" max="15" width="12.36328125" style="336" customWidth="1"/>
    <col min="16" max="17" width="17.36328125" style="336" customWidth="1"/>
    <col min="18" max="18" width="25.6328125" style="75" customWidth="1"/>
    <col min="19" max="20" width="18.90625" style="336" customWidth="1"/>
    <col min="21" max="21" width="20.54296875" style="336" customWidth="1"/>
    <col min="22" max="22" width="11.08984375" style="336" customWidth="1"/>
    <col min="23" max="23" width="11.6328125" style="336" customWidth="1"/>
    <col min="24" max="24" width="15.36328125" style="336" customWidth="1"/>
    <col min="25" max="25" width="16.08984375" style="336" customWidth="1"/>
    <col min="26" max="26" width="19.6328125" style="351" customWidth="1"/>
    <col min="27" max="27" width="13.90625" style="360" bestFit="1" customWidth="1"/>
    <col min="28" max="28" width="12.36328125" style="360" bestFit="1" customWidth="1"/>
    <col min="29" max="29" width="19" style="336" bestFit="1" customWidth="1"/>
    <col min="30" max="30" width="19.36328125" style="336" customWidth="1"/>
    <col min="31" max="31" width="16" style="361" customWidth="1"/>
    <col min="32" max="32" width="14.453125" style="336" bestFit="1" customWidth="1"/>
    <col min="33" max="33" width="18.453125" style="336" customWidth="1"/>
    <col min="34" max="34" width="8.90625" style="364" customWidth="1"/>
    <col min="35" max="35" width="6.6328125" style="348" hidden="1" customWidth="1"/>
    <col min="36" max="36" width="7.54296875" style="371" bestFit="1" customWidth="1"/>
    <col min="37" max="37" width="10.90625" style="348" bestFit="1" customWidth="1"/>
    <col min="38" max="38" width="71.81640625" style="348" customWidth="1"/>
    <col min="39" max="39" width="64.36328125" style="347" customWidth="1"/>
    <col min="40" max="40" width="8.90625" style="348"/>
    <col min="41" max="16384" width="8.90625" style="336"/>
  </cols>
  <sheetData>
    <row r="1" spans="1:41">
      <c r="A1"/>
      <c r="B1"/>
      <c r="C1"/>
      <c r="D1"/>
      <c r="E1"/>
      <c r="F1" s="5"/>
      <c r="G1" s="5"/>
      <c r="H1" s="5"/>
      <c r="I1"/>
      <c r="J1"/>
      <c r="K1"/>
      <c r="L1" s="132"/>
      <c r="M1"/>
      <c r="N1" s="56"/>
      <c r="O1" s="56"/>
      <c r="P1" s="56"/>
      <c r="Q1" s="56"/>
      <c r="S1" s="56"/>
      <c r="T1" s="56"/>
      <c r="U1" s="1"/>
      <c r="V1" s="1"/>
      <c r="W1"/>
      <c r="X1"/>
      <c r="Y1" s="5"/>
      <c r="Z1" s="178"/>
      <c r="AA1" s="330"/>
      <c r="AB1" s="330"/>
      <c r="AC1"/>
      <c r="AD1"/>
      <c r="AE1" s="247"/>
      <c r="AF1"/>
      <c r="AG1" s="56"/>
      <c r="AH1" s="363"/>
      <c r="AI1" s="8"/>
      <c r="AJ1" s="5"/>
      <c r="AK1" s="8"/>
      <c r="AL1" s="7"/>
      <c r="AM1" s="351"/>
      <c r="AO1" s="348"/>
    </row>
    <row r="2" spans="1:41">
      <c r="A2"/>
      <c r="B2"/>
      <c r="C2"/>
      <c r="D2"/>
      <c r="E2"/>
      <c r="F2" s="187"/>
      <c r="G2" s="5"/>
      <c r="H2" s="5"/>
      <c r="I2"/>
      <c r="J2"/>
      <c r="K2"/>
      <c r="L2" s="132"/>
      <c r="M2"/>
      <c r="N2" s="56"/>
      <c r="O2" s="56"/>
      <c r="P2" s="56"/>
      <c r="Q2" s="56"/>
      <c r="S2" s="56"/>
      <c r="T2" s="56">
        <f>MAX(T5:T221)</f>
        <v>56</v>
      </c>
      <c r="U2" s="1"/>
      <c r="V2" s="1"/>
      <c r="W2"/>
      <c r="X2"/>
      <c r="Y2" s="5"/>
      <c r="Z2" s="178"/>
      <c r="AA2" s="330"/>
      <c r="AB2" s="330"/>
      <c r="AC2"/>
      <c r="AD2"/>
      <c r="AE2" s="247"/>
      <c r="AF2"/>
      <c r="AG2" s="56"/>
      <c r="AH2" s="363"/>
      <c r="AI2" s="8"/>
      <c r="AJ2" s="5"/>
      <c r="AK2" s="8" t="s">
        <v>9552</v>
      </c>
      <c r="AL2" s="7"/>
      <c r="AM2" s="351"/>
      <c r="AO2" s="348"/>
    </row>
    <row r="3" spans="1:41">
      <c r="A3"/>
      <c r="B3"/>
      <c r="C3"/>
      <c r="D3"/>
      <c r="E3"/>
      <c r="F3" s="5"/>
      <c r="G3" s="5"/>
      <c r="H3" s="5"/>
      <c r="I3"/>
      <c r="J3"/>
      <c r="K3"/>
      <c r="L3" s="132"/>
      <c r="M3" s="192">
        <f>SUM(M5:M220)</f>
        <v>29146993671855.781</v>
      </c>
      <c r="N3" s="56"/>
      <c r="O3" s="56"/>
      <c r="P3" s="56"/>
      <c r="Q3" s="56"/>
      <c r="R3" s="172" t="s">
        <v>1925</v>
      </c>
      <c r="S3" s="173" t="s">
        <v>1876</v>
      </c>
      <c r="T3" s="173"/>
      <c r="U3" s="1"/>
      <c r="V3" s="1"/>
      <c r="W3"/>
      <c r="X3"/>
      <c r="Y3" s="5"/>
      <c r="Z3" s="178">
        <v>45353</v>
      </c>
      <c r="AA3" s="330"/>
      <c r="AB3" s="330"/>
      <c r="AC3" s="192">
        <f>SUM(AC5:AC220)</f>
        <v>28180650519696.008</v>
      </c>
      <c r="AD3" s="328"/>
      <c r="AE3" s="247"/>
      <c r="AF3"/>
      <c r="AG3" s="56"/>
      <c r="AH3" s="363"/>
      <c r="AI3" s="248">
        <f>MAX(AI5:AI219)</f>
        <v>0</v>
      </c>
      <c r="AJ3" s="5"/>
      <c r="AK3" s="8"/>
      <c r="AL3" s="7"/>
      <c r="AM3" s="351"/>
      <c r="AO3" s="348"/>
    </row>
    <row r="4" spans="1:41" ht="29">
      <c r="A4"/>
      <c r="B4" s="302" t="s">
        <v>1862</v>
      </c>
      <c r="C4" s="303" t="s">
        <v>1926</v>
      </c>
      <c r="D4" s="303" t="s">
        <v>1927</v>
      </c>
      <c r="E4" s="304" t="s">
        <v>1928</v>
      </c>
      <c r="F4" s="304" t="s">
        <v>1929</v>
      </c>
      <c r="G4" s="303" t="s">
        <v>1930</v>
      </c>
      <c r="H4" s="303" t="s">
        <v>1931</v>
      </c>
      <c r="I4" s="303" t="s">
        <v>1932</v>
      </c>
      <c r="J4" s="303" t="s">
        <v>1933</v>
      </c>
      <c r="K4" s="303" t="s">
        <v>1934</v>
      </c>
      <c r="L4" s="305" t="s">
        <v>1935</v>
      </c>
      <c r="M4" s="305" t="s">
        <v>1936</v>
      </c>
      <c r="N4" s="303" t="s">
        <v>1937</v>
      </c>
      <c r="O4" s="306" t="s">
        <v>1938</v>
      </c>
      <c r="P4" s="306" t="s">
        <v>1939</v>
      </c>
      <c r="Q4" s="307" t="s">
        <v>1940</v>
      </c>
      <c r="R4" s="308" t="s">
        <v>1941</v>
      </c>
      <c r="S4" s="309" t="s">
        <v>1876</v>
      </c>
      <c r="T4" s="309" t="s">
        <v>1868</v>
      </c>
      <c r="U4" s="310" t="s">
        <v>1865</v>
      </c>
      <c r="V4" s="310" t="s">
        <v>1866</v>
      </c>
      <c r="W4" s="310" t="s">
        <v>1867</v>
      </c>
      <c r="X4" s="311" t="s">
        <v>1869</v>
      </c>
      <c r="Y4" s="311" t="s">
        <v>1870</v>
      </c>
      <c r="Z4" s="312" t="s">
        <v>1871</v>
      </c>
      <c r="AA4" s="332" t="s">
        <v>1872</v>
      </c>
      <c r="AB4" s="332" t="s">
        <v>1873</v>
      </c>
      <c r="AC4" s="311" t="s">
        <v>1874</v>
      </c>
      <c r="AD4" s="311" t="s">
        <v>1875</v>
      </c>
      <c r="AE4" s="313" t="s">
        <v>1876</v>
      </c>
      <c r="AF4" s="314" t="s">
        <v>1877</v>
      </c>
      <c r="AG4" s="311" t="s">
        <v>1942</v>
      </c>
      <c r="AH4" s="365" t="s">
        <v>1879</v>
      </c>
      <c r="AI4" s="314"/>
      <c r="AJ4" s="368" t="s">
        <v>1881</v>
      </c>
      <c r="AK4" s="314" t="s">
        <v>1943</v>
      </c>
      <c r="AL4" s="314" t="s">
        <v>1882</v>
      </c>
      <c r="AM4" s="314" t="s">
        <v>9554</v>
      </c>
    </row>
    <row r="5" spans="1:41">
      <c r="B5" s="337" t="s">
        <v>1944</v>
      </c>
      <c r="C5" s="338" t="s">
        <v>1945</v>
      </c>
      <c r="D5" s="338" t="s">
        <v>1946</v>
      </c>
      <c r="E5" s="339" t="s">
        <v>413</v>
      </c>
      <c r="F5" s="339" t="s">
        <v>1748</v>
      </c>
      <c r="G5" s="338" t="s">
        <v>1749</v>
      </c>
      <c r="H5" s="338" t="s">
        <v>1947</v>
      </c>
      <c r="I5" s="338" t="s">
        <v>1060</v>
      </c>
      <c r="J5" s="338" t="s">
        <v>1948</v>
      </c>
      <c r="K5" s="338">
        <v>0.2</v>
      </c>
      <c r="L5" s="315">
        <v>1698097</v>
      </c>
      <c r="M5" s="315">
        <v>1698097</v>
      </c>
      <c r="N5" s="338" t="s">
        <v>1949</v>
      </c>
      <c r="O5" s="340" t="s">
        <v>1950</v>
      </c>
      <c r="P5" s="340" t="s">
        <v>1951</v>
      </c>
      <c r="Q5" s="338" t="s">
        <v>70</v>
      </c>
      <c r="R5" s="316">
        <f>M5</f>
        <v>1698097</v>
      </c>
      <c r="S5" s="316">
        <f>L5-R5</f>
        <v>0</v>
      </c>
      <c r="T5" s="316">
        <v>44</v>
      </c>
      <c r="U5" s="341" t="s">
        <v>70</v>
      </c>
      <c r="V5" s="340" t="s">
        <v>1952</v>
      </c>
      <c r="W5" s="338" t="s">
        <v>1953</v>
      </c>
      <c r="X5" s="338" t="s">
        <v>1954</v>
      </c>
      <c r="Y5" s="141" t="s">
        <v>70</v>
      </c>
      <c r="Z5" s="317">
        <v>45360</v>
      </c>
      <c r="AA5" s="362" t="s">
        <v>1888</v>
      </c>
      <c r="AB5" s="362" t="s">
        <v>1886</v>
      </c>
      <c r="AC5" s="344">
        <f>R5</f>
        <v>1698097</v>
      </c>
      <c r="AD5" s="344">
        <f>AC5</f>
        <v>1698097</v>
      </c>
      <c r="AE5" s="344">
        <f>AD5-AC5</f>
        <v>0</v>
      </c>
      <c r="AF5" s="357"/>
      <c r="AG5" s="338" t="s">
        <v>2037</v>
      </c>
      <c r="AH5" s="345" t="s">
        <v>1955</v>
      </c>
      <c r="AI5" s="356" t="str">
        <f t="shared" ref="AI5:AI25" si="0">RIGHT(AH5,2)</f>
        <v>27</v>
      </c>
      <c r="AJ5" s="369"/>
      <c r="AK5" s="356"/>
      <c r="AL5" s="338"/>
      <c r="AM5" s="356"/>
    </row>
    <row r="6" spans="1:41">
      <c r="B6" s="337" t="s">
        <v>1944</v>
      </c>
      <c r="C6" s="338" t="s">
        <v>1956</v>
      </c>
      <c r="D6" s="338" t="s">
        <v>1957</v>
      </c>
      <c r="E6" s="339" t="s">
        <v>413</v>
      </c>
      <c r="F6" s="339" t="s">
        <v>1750</v>
      </c>
      <c r="G6" s="338" t="s">
        <v>1751</v>
      </c>
      <c r="H6" s="338" t="s">
        <v>1947</v>
      </c>
      <c r="I6" s="338" t="s">
        <v>1060</v>
      </c>
      <c r="J6" s="338" t="s">
        <v>1958</v>
      </c>
      <c r="K6" s="338">
        <v>0.2</v>
      </c>
      <c r="L6" s="315">
        <v>1400117</v>
      </c>
      <c r="M6" s="315">
        <v>1400117</v>
      </c>
      <c r="N6" s="338" t="s">
        <v>1949</v>
      </c>
      <c r="O6" s="340" t="s">
        <v>1959</v>
      </c>
      <c r="P6" s="340" t="s">
        <v>1951</v>
      </c>
      <c r="Q6" s="338" t="s">
        <v>70</v>
      </c>
      <c r="R6" s="139">
        <f>L6</f>
        <v>1400117</v>
      </c>
      <c r="S6" s="316">
        <f t="shared" ref="S6:S69" si="1">L6-R6</f>
        <v>0</v>
      </c>
      <c r="T6" s="338">
        <v>54</v>
      </c>
      <c r="U6" s="341" t="s">
        <v>70</v>
      </c>
      <c r="V6" s="340">
        <v>45348</v>
      </c>
      <c r="W6" s="338" t="s">
        <v>1887</v>
      </c>
      <c r="X6" s="338"/>
      <c r="Y6" s="141" t="s">
        <v>70</v>
      </c>
      <c r="Z6" s="318">
        <v>45367</v>
      </c>
      <c r="AA6" s="342" t="s">
        <v>1888</v>
      </c>
      <c r="AB6" s="342" t="s">
        <v>1886</v>
      </c>
      <c r="AC6" s="343">
        <f>R6</f>
        <v>1400117</v>
      </c>
      <c r="AD6" s="349">
        <f>AC6</f>
        <v>1400117</v>
      </c>
      <c r="AE6" s="349">
        <f>AD6-AC6</f>
        <v>0</v>
      </c>
      <c r="AF6" s="340"/>
      <c r="AG6" s="338" t="s">
        <v>2037</v>
      </c>
      <c r="AH6" s="345" t="s">
        <v>1960</v>
      </c>
      <c r="AI6" s="356" t="str">
        <f t="shared" si="0"/>
        <v>38</v>
      </c>
      <c r="AJ6" s="369"/>
      <c r="AK6" s="345"/>
      <c r="AL6" s="338"/>
      <c r="AM6" s="356"/>
    </row>
    <row r="7" spans="1:41">
      <c r="B7" s="337" t="s">
        <v>1944</v>
      </c>
      <c r="C7" s="338" t="s">
        <v>1961</v>
      </c>
      <c r="D7" s="338" t="s">
        <v>1831</v>
      </c>
      <c r="E7" s="339" t="s">
        <v>413</v>
      </c>
      <c r="F7" s="339" t="s">
        <v>1752</v>
      </c>
      <c r="G7" s="338" t="s">
        <v>1743</v>
      </c>
      <c r="H7" s="338" t="s">
        <v>1962</v>
      </c>
      <c r="I7" s="338" t="s">
        <v>1060</v>
      </c>
      <c r="J7" s="338" t="s">
        <v>1963</v>
      </c>
      <c r="K7" s="338">
        <v>0.2</v>
      </c>
      <c r="L7" s="315">
        <v>83337655</v>
      </c>
      <c r="M7" s="315">
        <v>83337655</v>
      </c>
      <c r="N7" s="338" t="s">
        <v>1949</v>
      </c>
      <c r="O7" s="340" t="s">
        <v>1964</v>
      </c>
      <c r="P7" s="340" t="s">
        <v>1951</v>
      </c>
      <c r="Q7" s="338" t="s">
        <v>70</v>
      </c>
      <c r="R7" s="139">
        <f>L7</f>
        <v>83337655</v>
      </c>
      <c r="S7" s="316">
        <f t="shared" si="1"/>
        <v>0</v>
      </c>
      <c r="T7" s="338">
        <v>17</v>
      </c>
      <c r="U7" s="341" t="s">
        <v>70</v>
      </c>
      <c r="V7" s="340">
        <v>45355</v>
      </c>
      <c r="W7" s="338" t="s">
        <v>1887</v>
      </c>
      <c r="X7" s="338"/>
      <c r="Y7" s="141" t="s">
        <v>70</v>
      </c>
      <c r="Z7" s="318">
        <v>45361</v>
      </c>
      <c r="AA7" s="342" t="s">
        <v>1888</v>
      </c>
      <c r="AB7" s="342" t="s">
        <v>1886</v>
      </c>
      <c r="AC7" s="350">
        <f>M7</f>
        <v>83337655</v>
      </c>
      <c r="AD7" s="344">
        <f>L7</f>
        <v>83337655</v>
      </c>
      <c r="AE7" s="344">
        <f>AC7-M7</f>
        <v>0</v>
      </c>
      <c r="AF7" s="340"/>
      <c r="AG7" s="338" t="s">
        <v>2037</v>
      </c>
      <c r="AH7" s="345" t="s">
        <v>1965</v>
      </c>
      <c r="AI7" s="356" t="str">
        <f t="shared" si="0"/>
        <v>30</v>
      </c>
      <c r="AJ7" s="369"/>
      <c r="AK7" s="345"/>
      <c r="AL7" s="338"/>
      <c r="AM7" s="356"/>
    </row>
    <row r="8" spans="1:41">
      <c r="B8" s="337" t="s">
        <v>1944</v>
      </c>
      <c r="C8" s="338" t="s">
        <v>1961</v>
      </c>
      <c r="D8" s="338" t="s">
        <v>1831</v>
      </c>
      <c r="E8" s="339" t="s">
        <v>413</v>
      </c>
      <c r="F8" s="339" t="s">
        <v>1752</v>
      </c>
      <c r="G8" s="338" t="s">
        <v>1743</v>
      </c>
      <c r="H8" s="338" t="s">
        <v>1962</v>
      </c>
      <c r="I8" s="338" t="s">
        <v>1060</v>
      </c>
      <c r="J8" s="338" t="s">
        <v>1966</v>
      </c>
      <c r="K8" s="338">
        <v>0.2</v>
      </c>
      <c r="L8" s="315">
        <v>735970149</v>
      </c>
      <c r="M8" s="315">
        <v>735970149</v>
      </c>
      <c r="N8" s="338" t="s">
        <v>1949</v>
      </c>
      <c r="O8" s="340" t="s">
        <v>1964</v>
      </c>
      <c r="P8" s="340" t="s">
        <v>1951</v>
      </c>
      <c r="Q8" s="338" t="s">
        <v>70</v>
      </c>
      <c r="R8" s="139">
        <f t="shared" ref="R8:R14" si="2">L8</f>
        <v>735970149</v>
      </c>
      <c r="S8" s="316">
        <f t="shared" si="1"/>
        <v>0</v>
      </c>
      <c r="T8" s="338">
        <v>17</v>
      </c>
      <c r="U8" s="341" t="s">
        <v>70</v>
      </c>
      <c r="V8" s="340">
        <v>45355</v>
      </c>
      <c r="W8" s="338" t="s">
        <v>1887</v>
      </c>
      <c r="X8" s="338"/>
      <c r="Y8" s="141" t="s">
        <v>70</v>
      </c>
      <c r="Z8" s="318">
        <v>45361</v>
      </c>
      <c r="AA8" s="342" t="s">
        <v>1888</v>
      </c>
      <c r="AB8" s="342" t="s">
        <v>1886</v>
      </c>
      <c r="AC8" s="350">
        <f t="shared" ref="AC8:AC14" si="3">M8</f>
        <v>735970149</v>
      </c>
      <c r="AD8" s="344">
        <f t="shared" ref="AD8:AD14" si="4">L8</f>
        <v>735970149</v>
      </c>
      <c r="AE8" s="344">
        <f t="shared" ref="AE8:AE16" si="5">AC8-M8</f>
        <v>0</v>
      </c>
      <c r="AF8" s="340"/>
      <c r="AG8" s="338" t="s">
        <v>2037</v>
      </c>
      <c r="AH8" s="345" t="s">
        <v>1965</v>
      </c>
      <c r="AI8" s="356" t="str">
        <f t="shared" si="0"/>
        <v>30</v>
      </c>
      <c r="AJ8" s="369"/>
      <c r="AK8" s="345"/>
      <c r="AL8" s="338"/>
      <c r="AM8" s="356"/>
    </row>
    <row r="9" spans="1:41">
      <c r="B9" s="337" t="s">
        <v>1944</v>
      </c>
      <c r="C9" s="338" t="s">
        <v>1961</v>
      </c>
      <c r="D9" s="338" t="s">
        <v>1831</v>
      </c>
      <c r="E9" s="339" t="s">
        <v>413</v>
      </c>
      <c r="F9" s="339" t="s">
        <v>1752</v>
      </c>
      <c r="G9" s="338" t="s">
        <v>1743</v>
      </c>
      <c r="H9" s="338" t="s">
        <v>1962</v>
      </c>
      <c r="I9" s="338" t="s">
        <v>1060</v>
      </c>
      <c r="J9" s="338" t="s">
        <v>1967</v>
      </c>
      <c r="K9" s="338">
        <v>0.2</v>
      </c>
      <c r="L9" s="315">
        <v>8580700981</v>
      </c>
      <c r="M9" s="315">
        <v>8580700981</v>
      </c>
      <c r="N9" s="338" t="s">
        <v>1949</v>
      </c>
      <c r="O9" s="340" t="s">
        <v>1964</v>
      </c>
      <c r="P9" s="340" t="s">
        <v>1951</v>
      </c>
      <c r="Q9" s="338" t="s">
        <v>70</v>
      </c>
      <c r="R9" s="139">
        <f t="shared" si="2"/>
        <v>8580700981</v>
      </c>
      <c r="S9" s="316">
        <f t="shared" si="1"/>
        <v>0</v>
      </c>
      <c r="T9" s="338">
        <v>17</v>
      </c>
      <c r="U9" s="341" t="s">
        <v>70</v>
      </c>
      <c r="V9" s="340">
        <v>45355</v>
      </c>
      <c r="W9" s="338" t="s">
        <v>1887</v>
      </c>
      <c r="X9" s="338"/>
      <c r="Y9" s="141" t="s">
        <v>70</v>
      </c>
      <c r="Z9" s="318">
        <v>45361</v>
      </c>
      <c r="AA9" s="342" t="s">
        <v>1888</v>
      </c>
      <c r="AB9" s="342" t="s">
        <v>1886</v>
      </c>
      <c r="AC9" s="350">
        <f t="shared" si="3"/>
        <v>8580700981</v>
      </c>
      <c r="AD9" s="344">
        <f t="shared" si="4"/>
        <v>8580700981</v>
      </c>
      <c r="AE9" s="344">
        <f t="shared" si="5"/>
        <v>0</v>
      </c>
      <c r="AF9" s="340"/>
      <c r="AG9" s="338" t="s">
        <v>2037</v>
      </c>
      <c r="AH9" s="345" t="s">
        <v>1965</v>
      </c>
      <c r="AI9" s="356" t="str">
        <f t="shared" si="0"/>
        <v>30</v>
      </c>
      <c r="AJ9" s="369"/>
      <c r="AK9" s="345"/>
      <c r="AL9" s="338"/>
      <c r="AM9" s="356"/>
    </row>
    <row r="10" spans="1:41">
      <c r="B10" s="337" t="s">
        <v>1944</v>
      </c>
      <c r="C10" s="338" t="s">
        <v>1961</v>
      </c>
      <c r="D10" s="338" t="s">
        <v>1831</v>
      </c>
      <c r="E10" s="339" t="s">
        <v>413</v>
      </c>
      <c r="F10" s="339" t="s">
        <v>1752</v>
      </c>
      <c r="G10" s="338" t="s">
        <v>1743</v>
      </c>
      <c r="H10" s="338" t="s">
        <v>1962</v>
      </c>
      <c r="I10" s="338" t="s">
        <v>1060</v>
      </c>
      <c r="J10" s="338" t="s">
        <v>1968</v>
      </c>
      <c r="K10" s="338">
        <v>0.2</v>
      </c>
      <c r="L10" s="315">
        <v>155578202</v>
      </c>
      <c r="M10" s="315">
        <v>155578202</v>
      </c>
      <c r="N10" s="338" t="s">
        <v>1949</v>
      </c>
      <c r="O10" s="340" t="s">
        <v>1964</v>
      </c>
      <c r="P10" s="340" t="s">
        <v>1951</v>
      </c>
      <c r="Q10" s="338" t="s">
        <v>70</v>
      </c>
      <c r="R10" s="139">
        <f t="shared" si="2"/>
        <v>155578202</v>
      </c>
      <c r="S10" s="316">
        <f t="shared" si="1"/>
        <v>0</v>
      </c>
      <c r="T10" s="338">
        <v>17</v>
      </c>
      <c r="U10" s="341" t="s">
        <v>70</v>
      </c>
      <c r="V10" s="340">
        <v>45355</v>
      </c>
      <c r="W10" s="338" t="s">
        <v>1887</v>
      </c>
      <c r="X10" s="338"/>
      <c r="Y10" s="141" t="s">
        <v>70</v>
      </c>
      <c r="Z10" s="318">
        <v>45361</v>
      </c>
      <c r="AA10" s="342" t="s">
        <v>1888</v>
      </c>
      <c r="AB10" s="342" t="s">
        <v>1886</v>
      </c>
      <c r="AC10" s="350">
        <f t="shared" si="3"/>
        <v>155578202</v>
      </c>
      <c r="AD10" s="344">
        <f t="shared" si="4"/>
        <v>155578202</v>
      </c>
      <c r="AE10" s="344">
        <f t="shared" si="5"/>
        <v>0</v>
      </c>
      <c r="AF10" s="340"/>
      <c r="AG10" s="338" t="s">
        <v>2037</v>
      </c>
      <c r="AH10" s="345" t="s">
        <v>1965</v>
      </c>
      <c r="AI10" s="356" t="str">
        <f t="shared" si="0"/>
        <v>30</v>
      </c>
      <c r="AJ10" s="369"/>
      <c r="AK10" s="345"/>
      <c r="AL10" s="338"/>
      <c r="AM10" s="356"/>
    </row>
    <row r="11" spans="1:41">
      <c r="B11" s="337" t="s">
        <v>1944</v>
      </c>
      <c r="C11" s="338" t="s">
        <v>1961</v>
      </c>
      <c r="D11" s="338" t="s">
        <v>1831</v>
      </c>
      <c r="E11" s="339" t="s">
        <v>413</v>
      </c>
      <c r="F11" s="339" t="s">
        <v>1752</v>
      </c>
      <c r="G11" s="338" t="s">
        <v>1743</v>
      </c>
      <c r="H11" s="338" t="s">
        <v>1962</v>
      </c>
      <c r="I11" s="338" t="s">
        <v>1060</v>
      </c>
      <c r="J11" s="338" t="s">
        <v>1969</v>
      </c>
      <c r="K11" s="338">
        <v>0.2</v>
      </c>
      <c r="L11" s="315">
        <v>8944850</v>
      </c>
      <c r="M11" s="315">
        <v>8944850</v>
      </c>
      <c r="N11" s="338" t="s">
        <v>1949</v>
      </c>
      <c r="O11" s="340" t="s">
        <v>1964</v>
      </c>
      <c r="P11" s="340" t="s">
        <v>1951</v>
      </c>
      <c r="Q11" s="338" t="s">
        <v>70</v>
      </c>
      <c r="R11" s="139">
        <f t="shared" si="2"/>
        <v>8944850</v>
      </c>
      <c r="S11" s="316">
        <f t="shared" si="1"/>
        <v>0</v>
      </c>
      <c r="T11" s="338">
        <v>17</v>
      </c>
      <c r="U11" s="341" t="s">
        <v>70</v>
      </c>
      <c r="V11" s="340">
        <v>45355</v>
      </c>
      <c r="W11" s="338" t="s">
        <v>1887</v>
      </c>
      <c r="X11" s="338"/>
      <c r="Y11" s="141" t="s">
        <v>70</v>
      </c>
      <c r="Z11" s="318">
        <v>45361</v>
      </c>
      <c r="AA11" s="342" t="s">
        <v>1888</v>
      </c>
      <c r="AB11" s="342" t="s">
        <v>1886</v>
      </c>
      <c r="AC11" s="350">
        <f t="shared" si="3"/>
        <v>8944850</v>
      </c>
      <c r="AD11" s="344">
        <f t="shared" si="4"/>
        <v>8944850</v>
      </c>
      <c r="AE11" s="344">
        <f t="shared" si="5"/>
        <v>0</v>
      </c>
      <c r="AF11" s="340"/>
      <c r="AG11" s="338" t="s">
        <v>2037</v>
      </c>
      <c r="AH11" s="345" t="s">
        <v>1965</v>
      </c>
      <c r="AI11" s="356" t="str">
        <f t="shared" si="0"/>
        <v>30</v>
      </c>
      <c r="AJ11" s="369"/>
      <c r="AK11" s="345"/>
      <c r="AL11" s="338"/>
      <c r="AM11" s="356"/>
    </row>
    <row r="12" spans="1:41">
      <c r="B12" s="337" t="s">
        <v>1944</v>
      </c>
      <c r="C12" s="338" t="s">
        <v>1961</v>
      </c>
      <c r="D12" s="338" t="s">
        <v>1831</v>
      </c>
      <c r="E12" s="339" t="s">
        <v>413</v>
      </c>
      <c r="F12" s="339" t="s">
        <v>1752</v>
      </c>
      <c r="G12" s="338" t="s">
        <v>1743</v>
      </c>
      <c r="H12" s="338" t="s">
        <v>1962</v>
      </c>
      <c r="I12" s="338" t="s">
        <v>1060</v>
      </c>
      <c r="J12" s="338" t="s">
        <v>1970</v>
      </c>
      <c r="K12" s="338">
        <v>0.2</v>
      </c>
      <c r="L12" s="315">
        <v>1280723</v>
      </c>
      <c r="M12" s="315">
        <v>1280723</v>
      </c>
      <c r="N12" s="338" t="s">
        <v>1949</v>
      </c>
      <c r="O12" s="340" t="s">
        <v>1971</v>
      </c>
      <c r="P12" s="340" t="s">
        <v>1951</v>
      </c>
      <c r="Q12" s="338" t="s">
        <v>70</v>
      </c>
      <c r="R12" s="139">
        <f t="shared" si="2"/>
        <v>1280723</v>
      </c>
      <c r="S12" s="316">
        <f t="shared" si="1"/>
        <v>0</v>
      </c>
      <c r="T12" s="338">
        <v>17</v>
      </c>
      <c r="U12" s="341" t="s">
        <v>70</v>
      </c>
      <c r="V12" s="340">
        <v>45355</v>
      </c>
      <c r="W12" s="338" t="s">
        <v>1887</v>
      </c>
      <c r="X12" s="338"/>
      <c r="Y12" s="141" t="s">
        <v>70</v>
      </c>
      <c r="Z12" s="318">
        <v>45361</v>
      </c>
      <c r="AA12" s="342" t="s">
        <v>1888</v>
      </c>
      <c r="AB12" s="342" t="s">
        <v>1886</v>
      </c>
      <c r="AC12" s="350">
        <f t="shared" si="3"/>
        <v>1280723</v>
      </c>
      <c r="AD12" s="344">
        <f t="shared" si="4"/>
        <v>1280723</v>
      </c>
      <c r="AE12" s="344">
        <f t="shared" si="5"/>
        <v>0</v>
      </c>
      <c r="AF12" s="340"/>
      <c r="AG12" s="338" t="s">
        <v>2037</v>
      </c>
      <c r="AH12" s="345" t="s">
        <v>1965</v>
      </c>
      <c r="AI12" s="356" t="str">
        <f t="shared" si="0"/>
        <v>30</v>
      </c>
      <c r="AJ12" s="369"/>
      <c r="AK12" s="345"/>
      <c r="AL12" s="338"/>
      <c r="AM12" s="356"/>
    </row>
    <row r="13" spans="1:41">
      <c r="B13" s="337" t="s">
        <v>1944</v>
      </c>
      <c r="C13" s="338" t="s">
        <v>1961</v>
      </c>
      <c r="D13" s="338" t="s">
        <v>1831</v>
      </c>
      <c r="E13" s="339" t="s">
        <v>413</v>
      </c>
      <c r="F13" s="339" t="s">
        <v>1752</v>
      </c>
      <c r="G13" s="338" t="s">
        <v>1743</v>
      </c>
      <c r="H13" s="338" t="s">
        <v>1962</v>
      </c>
      <c r="I13" s="338" t="s">
        <v>1060</v>
      </c>
      <c r="J13" s="338" t="s">
        <v>1972</v>
      </c>
      <c r="K13" s="338">
        <v>0.2</v>
      </c>
      <c r="L13" s="315">
        <v>1280723</v>
      </c>
      <c r="M13" s="315">
        <v>1280723</v>
      </c>
      <c r="N13" s="338" t="s">
        <v>1949</v>
      </c>
      <c r="O13" s="340" t="s">
        <v>1971</v>
      </c>
      <c r="P13" s="340" t="s">
        <v>1951</v>
      </c>
      <c r="Q13" s="338" t="s">
        <v>70</v>
      </c>
      <c r="R13" s="139">
        <f t="shared" si="2"/>
        <v>1280723</v>
      </c>
      <c r="S13" s="316">
        <f t="shared" si="1"/>
        <v>0</v>
      </c>
      <c r="T13" s="338">
        <v>17</v>
      </c>
      <c r="U13" s="341" t="s">
        <v>70</v>
      </c>
      <c r="V13" s="340">
        <v>45355</v>
      </c>
      <c r="W13" s="338" t="s">
        <v>1887</v>
      </c>
      <c r="X13" s="338"/>
      <c r="Y13" s="141" t="s">
        <v>70</v>
      </c>
      <c r="Z13" s="318">
        <v>45361</v>
      </c>
      <c r="AA13" s="342" t="s">
        <v>1888</v>
      </c>
      <c r="AB13" s="342" t="s">
        <v>1886</v>
      </c>
      <c r="AC13" s="350">
        <f t="shared" si="3"/>
        <v>1280723</v>
      </c>
      <c r="AD13" s="344">
        <f t="shared" si="4"/>
        <v>1280723</v>
      </c>
      <c r="AE13" s="344">
        <f t="shared" si="5"/>
        <v>0</v>
      </c>
      <c r="AF13" s="340"/>
      <c r="AG13" s="338" t="s">
        <v>2037</v>
      </c>
      <c r="AH13" s="345" t="s">
        <v>1965</v>
      </c>
      <c r="AI13" s="356" t="str">
        <f t="shared" si="0"/>
        <v>30</v>
      </c>
      <c r="AJ13" s="369"/>
      <c r="AK13" s="345"/>
      <c r="AL13" s="338"/>
      <c r="AM13" s="356"/>
    </row>
    <row r="14" spans="1:41">
      <c r="B14" s="337" t="s">
        <v>1944</v>
      </c>
      <c r="C14" s="338" t="s">
        <v>1961</v>
      </c>
      <c r="D14" s="338" t="s">
        <v>1831</v>
      </c>
      <c r="E14" s="339" t="s">
        <v>413</v>
      </c>
      <c r="F14" s="339" t="s">
        <v>1752</v>
      </c>
      <c r="G14" s="338" t="s">
        <v>1743</v>
      </c>
      <c r="H14" s="338" t="s">
        <v>1962</v>
      </c>
      <c r="I14" s="338" t="s">
        <v>1060</v>
      </c>
      <c r="J14" s="338" t="s">
        <v>1973</v>
      </c>
      <c r="K14" s="338">
        <v>0.2</v>
      </c>
      <c r="L14" s="315">
        <v>8997569786</v>
      </c>
      <c r="M14" s="315">
        <v>8997569786</v>
      </c>
      <c r="N14" s="338" t="s">
        <v>1949</v>
      </c>
      <c r="O14" s="340" t="s">
        <v>1974</v>
      </c>
      <c r="P14" s="340" t="s">
        <v>1951</v>
      </c>
      <c r="Q14" s="338" t="s">
        <v>70</v>
      </c>
      <c r="R14" s="139">
        <f t="shared" si="2"/>
        <v>8997569786</v>
      </c>
      <c r="S14" s="316">
        <f t="shared" si="1"/>
        <v>0</v>
      </c>
      <c r="T14" s="338">
        <v>17</v>
      </c>
      <c r="U14" s="341" t="s">
        <v>70</v>
      </c>
      <c r="V14" s="340">
        <v>45355</v>
      </c>
      <c r="W14" s="338" t="s">
        <v>1887</v>
      </c>
      <c r="X14" s="338"/>
      <c r="Y14" s="141" t="s">
        <v>70</v>
      </c>
      <c r="Z14" s="318">
        <v>45361</v>
      </c>
      <c r="AA14" s="342" t="s">
        <v>1888</v>
      </c>
      <c r="AB14" s="342" t="s">
        <v>1886</v>
      </c>
      <c r="AC14" s="350">
        <f t="shared" si="3"/>
        <v>8997569786</v>
      </c>
      <c r="AD14" s="344">
        <f t="shared" si="4"/>
        <v>8997569786</v>
      </c>
      <c r="AE14" s="344">
        <f t="shared" si="5"/>
        <v>0</v>
      </c>
      <c r="AF14" s="340"/>
      <c r="AG14" s="338" t="s">
        <v>2037</v>
      </c>
      <c r="AH14" s="345" t="s">
        <v>1965</v>
      </c>
      <c r="AI14" s="356" t="str">
        <f t="shared" si="0"/>
        <v>30</v>
      </c>
      <c r="AJ14" s="369"/>
      <c r="AK14" s="345"/>
      <c r="AL14" s="338"/>
      <c r="AM14" s="356"/>
    </row>
    <row r="15" spans="1:41">
      <c r="B15" s="337" t="s">
        <v>1944</v>
      </c>
      <c r="C15" s="338" t="s">
        <v>1975</v>
      </c>
      <c r="D15" s="338" t="s">
        <v>1976</v>
      </c>
      <c r="E15" s="339" t="s">
        <v>413</v>
      </c>
      <c r="F15" s="339" t="s">
        <v>1753</v>
      </c>
      <c r="G15" s="338" t="s">
        <v>1747</v>
      </c>
      <c r="H15" s="338" t="s">
        <v>1977</v>
      </c>
      <c r="I15" s="338" t="s">
        <v>1060</v>
      </c>
      <c r="J15" s="338" t="s">
        <v>1978</v>
      </c>
      <c r="K15" s="338">
        <v>0.2</v>
      </c>
      <c r="L15" s="315">
        <v>915562340</v>
      </c>
      <c r="M15" s="315">
        <v>915562340</v>
      </c>
      <c r="N15" s="338" t="s">
        <v>1949</v>
      </c>
      <c r="O15" s="340" t="s">
        <v>1979</v>
      </c>
      <c r="P15" s="340" t="s">
        <v>1951</v>
      </c>
      <c r="Q15" s="338" t="s">
        <v>70</v>
      </c>
      <c r="R15" s="139">
        <f>L15</f>
        <v>915562340</v>
      </c>
      <c r="S15" s="316">
        <f t="shared" si="1"/>
        <v>0</v>
      </c>
      <c r="T15" s="338">
        <v>19</v>
      </c>
      <c r="U15" s="341" t="s">
        <v>70</v>
      </c>
      <c r="V15" s="340">
        <v>45321</v>
      </c>
      <c r="W15" s="338" t="s">
        <v>1953</v>
      </c>
      <c r="X15" s="338"/>
      <c r="Y15" s="141" t="s">
        <v>70</v>
      </c>
      <c r="Z15" s="318">
        <v>45348</v>
      </c>
      <c r="AA15" s="331" t="s">
        <v>1888</v>
      </c>
      <c r="AB15" s="342" t="s">
        <v>1886</v>
      </c>
      <c r="AC15" s="349">
        <f>R15</f>
        <v>915562340</v>
      </c>
      <c r="AD15" s="350">
        <f>L15</f>
        <v>915562340</v>
      </c>
      <c r="AE15" s="344">
        <f t="shared" si="5"/>
        <v>0</v>
      </c>
      <c r="AF15" s="340"/>
      <c r="AG15" s="338" t="s">
        <v>2037</v>
      </c>
      <c r="AH15" s="345" t="s">
        <v>1980</v>
      </c>
      <c r="AI15" s="346" t="str">
        <f t="shared" si="0"/>
        <v>06</v>
      </c>
      <c r="AJ15" s="369"/>
      <c r="AK15" s="345"/>
      <c r="AL15" s="338"/>
      <c r="AM15" s="356"/>
    </row>
    <row r="16" spans="1:41">
      <c r="B16" s="337" t="s">
        <v>1944</v>
      </c>
      <c r="C16" s="338" t="s">
        <v>1975</v>
      </c>
      <c r="D16" s="338" t="s">
        <v>1976</v>
      </c>
      <c r="E16" s="339" t="s">
        <v>413</v>
      </c>
      <c r="F16" s="339" t="s">
        <v>1753</v>
      </c>
      <c r="G16" s="338" t="s">
        <v>1747</v>
      </c>
      <c r="H16" s="338" t="s">
        <v>1977</v>
      </c>
      <c r="I16" s="338" t="s">
        <v>1060</v>
      </c>
      <c r="J16" s="338" t="s">
        <v>1981</v>
      </c>
      <c r="K16" s="338">
        <v>0.2</v>
      </c>
      <c r="L16" s="315">
        <v>1791092</v>
      </c>
      <c r="M16" s="315">
        <v>1791092</v>
      </c>
      <c r="N16" s="338" t="s">
        <v>1949</v>
      </c>
      <c r="O16" s="340" t="s">
        <v>1982</v>
      </c>
      <c r="P16" s="340" t="s">
        <v>1951</v>
      </c>
      <c r="Q16" s="338" t="s">
        <v>70</v>
      </c>
      <c r="R16" s="139">
        <f>L16</f>
        <v>1791092</v>
      </c>
      <c r="S16" s="316">
        <f t="shared" si="1"/>
        <v>0</v>
      </c>
      <c r="T16" s="338">
        <v>19</v>
      </c>
      <c r="U16" s="341" t="s">
        <v>70</v>
      </c>
      <c r="V16" s="340">
        <v>45321</v>
      </c>
      <c r="W16" s="338" t="s">
        <v>1953</v>
      </c>
      <c r="X16" s="338"/>
      <c r="Y16" s="141" t="s">
        <v>70</v>
      </c>
      <c r="Z16" s="318">
        <v>45348</v>
      </c>
      <c r="AA16" s="331" t="s">
        <v>1888</v>
      </c>
      <c r="AB16" s="342" t="s">
        <v>1886</v>
      </c>
      <c r="AC16" s="349">
        <f>R16</f>
        <v>1791092</v>
      </c>
      <c r="AD16" s="350">
        <f>L16</f>
        <v>1791092</v>
      </c>
      <c r="AE16" s="344">
        <f t="shared" si="5"/>
        <v>0</v>
      </c>
      <c r="AF16" s="340"/>
      <c r="AG16" s="338" t="s">
        <v>2037</v>
      </c>
      <c r="AH16" s="345" t="s">
        <v>1980</v>
      </c>
      <c r="AI16" s="346" t="str">
        <f t="shared" si="0"/>
        <v>06</v>
      </c>
      <c r="AJ16" s="369"/>
      <c r="AK16" s="345"/>
      <c r="AL16" s="338"/>
      <c r="AM16" s="356"/>
    </row>
    <row r="17" spans="2:39">
      <c r="B17" s="337" t="s">
        <v>1944</v>
      </c>
      <c r="C17" s="338" t="s">
        <v>1983</v>
      </c>
      <c r="D17" s="338" t="s">
        <v>1984</v>
      </c>
      <c r="E17" s="339" t="s">
        <v>413</v>
      </c>
      <c r="F17" s="339" t="s">
        <v>1754</v>
      </c>
      <c r="G17" s="338" t="s">
        <v>1755</v>
      </c>
      <c r="H17" s="338" t="s">
        <v>1947</v>
      </c>
      <c r="I17" s="338" t="s">
        <v>1060</v>
      </c>
      <c r="J17" s="338" t="s">
        <v>1985</v>
      </c>
      <c r="K17" s="338">
        <v>0.2</v>
      </c>
      <c r="L17" s="315">
        <v>1047688</v>
      </c>
      <c r="M17" s="315">
        <v>1047688</v>
      </c>
      <c r="N17" s="338" t="s">
        <v>1949</v>
      </c>
      <c r="O17" s="340" t="s">
        <v>1986</v>
      </c>
      <c r="P17" s="340" t="s">
        <v>1951</v>
      </c>
      <c r="Q17" s="338" t="s">
        <v>70</v>
      </c>
      <c r="R17" s="139">
        <f>L17</f>
        <v>1047688</v>
      </c>
      <c r="S17" s="316">
        <f t="shared" si="1"/>
        <v>0</v>
      </c>
      <c r="T17" s="338">
        <v>39</v>
      </c>
      <c r="U17" s="341" t="s">
        <v>70</v>
      </c>
      <c r="V17" s="340" t="s">
        <v>1952</v>
      </c>
      <c r="W17" s="338" t="s">
        <v>1953</v>
      </c>
      <c r="X17" s="338" t="s">
        <v>1954</v>
      </c>
      <c r="Y17" s="315" t="s">
        <v>70</v>
      </c>
      <c r="Z17" s="318">
        <v>45372</v>
      </c>
      <c r="AA17" s="342" t="s">
        <v>1885</v>
      </c>
      <c r="AB17" s="342" t="s">
        <v>1886</v>
      </c>
      <c r="AC17" s="343">
        <f>R17</f>
        <v>1047688</v>
      </c>
      <c r="AD17" s="338"/>
      <c r="AE17" s="349">
        <f>R17-AC17</f>
        <v>0</v>
      </c>
      <c r="AF17" s="340"/>
      <c r="AG17" s="338" t="s">
        <v>2037</v>
      </c>
      <c r="AH17" s="345" t="s">
        <v>1988</v>
      </c>
      <c r="AI17" s="346" t="str">
        <f t="shared" si="0"/>
        <v>44</v>
      </c>
      <c r="AJ17" s="369"/>
      <c r="AK17" s="345"/>
      <c r="AL17" s="338"/>
      <c r="AM17" s="356"/>
    </row>
    <row r="18" spans="2:39">
      <c r="B18" s="337" t="s">
        <v>1944</v>
      </c>
      <c r="C18" s="338" t="s">
        <v>1989</v>
      </c>
      <c r="D18" s="338" t="s">
        <v>1990</v>
      </c>
      <c r="E18" s="339" t="s">
        <v>413</v>
      </c>
      <c r="F18" s="339" t="s">
        <v>1756</v>
      </c>
      <c r="G18" s="338" t="s">
        <v>1757</v>
      </c>
      <c r="H18" s="338" t="s">
        <v>1947</v>
      </c>
      <c r="I18" s="338" t="s">
        <v>1060</v>
      </c>
      <c r="J18" s="338" t="s">
        <v>1991</v>
      </c>
      <c r="K18" s="338">
        <v>0.2</v>
      </c>
      <c r="L18" s="315">
        <v>1649402</v>
      </c>
      <c r="M18" s="315">
        <v>1649402</v>
      </c>
      <c r="N18" s="338" t="s">
        <v>1949</v>
      </c>
      <c r="O18" s="340" t="s">
        <v>1992</v>
      </c>
      <c r="P18" s="340" t="s">
        <v>1951</v>
      </c>
      <c r="Q18" s="338" t="s">
        <v>70</v>
      </c>
      <c r="R18" s="139">
        <f>L18</f>
        <v>1649402</v>
      </c>
      <c r="S18" s="316">
        <f t="shared" si="1"/>
        <v>0</v>
      </c>
      <c r="T18" s="338">
        <v>22</v>
      </c>
      <c r="U18" s="341" t="s">
        <v>70</v>
      </c>
      <c r="V18" s="340" t="s">
        <v>1952</v>
      </c>
      <c r="W18" s="338" t="s">
        <v>1953</v>
      </c>
      <c r="X18" s="338" t="s">
        <v>1954</v>
      </c>
      <c r="Y18" s="315"/>
      <c r="Z18" s="318"/>
      <c r="AA18" s="342"/>
      <c r="AB18" s="342"/>
      <c r="AC18" s="343">
        <f>M18</f>
        <v>1649402</v>
      </c>
      <c r="AD18" s="344">
        <f>AC18</f>
        <v>1649402</v>
      </c>
      <c r="AE18" s="349">
        <f>AC18-AD18</f>
        <v>0</v>
      </c>
      <c r="AF18" s="340"/>
      <c r="AG18" s="338"/>
      <c r="AH18" s="345"/>
      <c r="AI18" s="346" t="str">
        <f t="shared" si="0"/>
        <v/>
      </c>
      <c r="AJ18" s="369" t="s">
        <v>70</v>
      </c>
      <c r="AK18" s="345" t="s">
        <v>9508</v>
      </c>
      <c r="AL18" s="338" t="s">
        <v>9517</v>
      </c>
      <c r="AM18" s="383" t="s">
        <v>9556</v>
      </c>
    </row>
    <row r="19" spans="2:39">
      <c r="B19" s="337" t="s">
        <v>1944</v>
      </c>
      <c r="C19" s="338" t="s">
        <v>1993</v>
      </c>
      <c r="D19" s="338" t="s">
        <v>1994</v>
      </c>
      <c r="E19" s="339" t="s">
        <v>413</v>
      </c>
      <c r="F19" s="339" t="s">
        <v>1758</v>
      </c>
      <c r="G19" s="338" t="s">
        <v>1759</v>
      </c>
      <c r="H19" s="338" t="s">
        <v>1947</v>
      </c>
      <c r="I19" s="338" t="s">
        <v>1060</v>
      </c>
      <c r="J19" s="338" t="s">
        <v>1995</v>
      </c>
      <c r="K19" s="338">
        <v>0.2</v>
      </c>
      <c r="L19" s="315">
        <v>2048639317</v>
      </c>
      <c r="M19" s="315">
        <v>2048639317</v>
      </c>
      <c r="N19" s="338" t="s">
        <v>1949</v>
      </c>
      <c r="O19" s="340" t="s">
        <v>1992</v>
      </c>
      <c r="P19" s="340" t="s">
        <v>1951</v>
      </c>
      <c r="Q19" s="338" t="s">
        <v>70</v>
      </c>
      <c r="R19" s="315">
        <v>2048639317</v>
      </c>
      <c r="S19" s="316">
        <f t="shared" si="1"/>
        <v>0</v>
      </c>
      <c r="T19" s="338">
        <v>48</v>
      </c>
      <c r="U19" s="341" t="s">
        <v>70</v>
      </c>
      <c r="V19" s="340" t="s">
        <v>1952</v>
      </c>
      <c r="W19" s="338" t="s">
        <v>1953</v>
      </c>
      <c r="X19" s="338" t="s">
        <v>1954</v>
      </c>
      <c r="Y19" s="141" t="s">
        <v>70</v>
      </c>
      <c r="Z19" s="318">
        <v>45353</v>
      </c>
      <c r="AA19" s="331" t="s">
        <v>1888</v>
      </c>
      <c r="AB19" s="342" t="s">
        <v>1886</v>
      </c>
      <c r="AC19" s="343">
        <f>R19</f>
        <v>2048639317</v>
      </c>
      <c r="AD19" s="338"/>
      <c r="AE19" s="344">
        <f t="shared" ref="AE19" si="6">AC19-M19</f>
        <v>0</v>
      </c>
      <c r="AF19" s="340"/>
      <c r="AG19" s="338" t="s">
        <v>2037</v>
      </c>
      <c r="AH19" s="345" t="s">
        <v>1996</v>
      </c>
      <c r="AI19" s="346" t="str">
        <f>RIGHT(AH19,2)</f>
        <v>15</v>
      </c>
      <c r="AJ19" s="369"/>
      <c r="AK19" s="345"/>
      <c r="AL19" s="338"/>
      <c r="AM19" s="384"/>
    </row>
    <row r="20" spans="2:39">
      <c r="B20" s="337" t="s">
        <v>1944</v>
      </c>
      <c r="C20" s="338" t="s">
        <v>1956</v>
      </c>
      <c r="D20" s="338" t="s">
        <v>1957</v>
      </c>
      <c r="E20" s="339" t="s">
        <v>413</v>
      </c>
      <c r="F20" s="339" t="s">
        <v>1760</v>
      </c>
      <c r="G20" s="338" t="s">
        <v>1761</v>
      </c>
      <c r="H20" s="338" t="s">
        <v>1947</v>
      </c>
      <c r="I20" s="338" t="s">
        <v>1060</v>
      </c>
      <c r="J20" s="338" t="s">
        <v>1997</v>
      </c>
      <c r="K20" s="338">
        <v>0.2</v>
      </c>
      <c r="L20" s="315">
        <v>1545558</v>
      </c>
      <c r="M20" s="315">
        <v>1545558</v>
      </c>
      <c r="N20" s="338" t="s">
        <v>1949</v>
      </c>
      <c r="O20" s="340" t="s">
        <v>1998</v>
      </c>
      <c r="P20" s="340" t="s">
        <v>1951</v>
      </c>
      <c r="Q20" s="338" t="s">
        <v>70</v>
      </c>
      <c r="R20" s="139">
        <f>L20</f>
        <v>1545558</v>
      </c>
      <c r="S20" s="316">
        <f>R20-L20</f>
        <v>0</v>
      </c>
      <c r="T20" s="338">
        <v>56</v>
      </c>
      <c r="U20" s="341" t="s">
        <v>70</v>
      </c>
      <c r="V20" s="340">
        <v>45351</v>
      </c>
      <c r="W20" s="338" t="s">
        <v>1884</v>
      </c>
      <c r="X20" s="338"/>
      <c r="Y20" s="315"/>
      <c r="Z20" s="318"/>
      <c r="AA20" s="342"/>
      <c r="AB20" s="342"/>
      <c r="AC20" s="343">
        <f>M20</f>
        <v>1545558</v>
      </c>
      <c r="AD20" s="344">
        <f>AC20</f>
        <v>1545558</v>
      </c>
      <c r="AE20" s="349">
        <f>AC20-AD20</f>
        <v>0</v>
      </c>
      <c r="AF20" s="340"/>
      <c r="AG20" s="338"/>
      <c r="AH20" s="345"/>
      <c r="AI20" s="346" t="str">
        <f t="shared" si="0"/>
        <v/>
      </c>
      <c r="AJ20" s="369" t="s">
        <v>70</v>
      </c>
      <c r="AK20" s="345" t="s">
        <v>9509</v>
      </c>
      <c r="AL20" s="338" t="s">
        <v>9517</v>
      </c>
      <c r="AM20" s="383" t="s">
        <v>9556</v>
      </c>
    </row>
    <row r="21" spans="2:39">
      <c r="B21" s="337" t="s">
        <v>1944</v>
      </c>
      <c r="C21" s="338" t="s">
        <v>1993</v>
      </c>
      <c r="D21" s="338" t="s">
        <v>1994</v>
      </c>
      <c r="E21" s="339" t="s">
        <v>413</v>
      </c>
      <c r="F21" s="339" t="s">
        <v>1762</v>
      </c>
      <c r="G21" s="338" t="s">
        <v>1763</v>
      </c>
      <c r="H21" s="338" t="s">
        <v>1947</v>
      </c>
      <c r="I21" s="338" t="s">
        <v>1060</v>
      </c>
      <c r="J21" s="338" t="s">
        <v>1999</v>
      </c>
      <c r="K21" s="338">
        <v>0.2</v>
      </c>
      <c r="L21" s="315">
        <v>793281201</v>
      </c>
      <c r="M21" s="315">
        <v>793281201</v>
      </c>
      <c r="N21" s="338" t="s">
        <v>1949</v>
      </c>
      <c r="O21" s="340" t="s">
        <v>2000</v>
      </c>
      <c r="P21" s="340" t="s">
        <v>1951</v>
      </c>
      <c r="Q21" s="338" t="s">
        <v>70</v>
      </c>
      <c r="R21" s="315">
        <v>793281201</v>
      </c>
      <c r="S21" s="316">
        <f t="shared" si="1"/>
        <v>0</v>
      </c>
      <c r="T21" s="338">
        <v>47</v>
      </c>
      <c r="U21" s="341" t="s">
        <v>70</v>
      </c>
      <c r="V21" s="340" t="s">
        <v>1952</v>
      </c>
      <c r="W21" s="338" t="s">
        <v>1953</v>
      </c>
      <c r="X21" s="338" t="s">
        <v>1954</v>
      </c>
      <c r="Y21" s="141" t="s">
        <v>70</v>
      </c>
      <c r="Z21" s="318">
        <v>45357</v>
      </c>
      <c r="AA21" s="342" t="s">
        <v>1888</v>
      </c>
      <c r="AB21" s="342" t="s">
        <v>1886</v>
      </c>
      <c r="AC21" s="350">
        <f>R21</f>
        <v>793281201</v>
      </c>
      <c r="AD21" s="344">
        <f>AC21</f>
        <v>793281201</v>
      </c>
      <c r="AE21" s="344">
        <f t="shared" ref="AE21" si="7">AC21-M21</f>
        <v>0</v>
      </c>
      <c r="AF21" s="340"/>
      <c r="AG21" s="338" t="s">
        <v>2037</v>
      </c>
      <c r="AH21" s="345" t="s">
        <v>2001</v>
      </c>
      <c r="AI21" s="346" t="str">
        <f t="shared" si="0"/>
        <v>23</v>
      </c>
      <c r="AJ21" s="369"/>
      <c r="AK21" s="345"/>
      <c r="AL21" s="338"/>
      <c r="AM21" s="356"/>
    </row>
    <row r="22" spans="2:39">
      <c r="B22" s="337" t="s">
        <v>1944</v>
      </c>
      <c r="C22" s="338" t="s">
        <v>1975</v>
      </c>
      <c r="D22" s="338" t="s">
        <v>1976</v>
      </c>
      <c r="E22" s="339" t="s">
        <v>413</v>
      </c>
      <c r="F22" s="339" t="s">
        <v>1764</v>
      </c>
      <c r="G22" s="338" t="s">
        <v>1765</v>
      </c>
      <c r="H22" s="338" t="s">
        <v>1947</v>
      </c>
      <c r="I22" s="338" t="s">
        <v>1060</v>
      </c>
      <c r="J22" s="338" t="s">
        <v>2002</v>
      </c>
      <c r="K22" s="338">
        <v>0.2</v>
      </c>
      <c r="L22" s="315">
        <v>39979908</v>
      </c>
      <c r="M22" s="315">
        <v>39979908</v>
      </c>
      <c r="N22" s="338" t="s">
        <v>1949</v>
      </c>
      <c r="O22" s="340" t="s">
        <v>2003</v>
      </c>
      <c r="P22" s="340" t="s">
        <v>1951</v>
      </c>
      <c r="Q22" s="338" t="s">
        <v>70</v>
      </c>
      <c r="R22" s="139">
        <f>L22</f>
        <v>39979908</v>
      </c>
      <c r="S22" s="316">
        <f t="shared" si="1"/>
        <v>0</v>
      </c>
      <c r="T22" s="338">
        <v>41</v>
      </c>
      <c r="U22" s="341" t="s">
        <v>70</v>
      </c>
      <c r="V22" s="340" t="s">
        <v>1952</v>
      </c>
      <c r="W22" s="338" t="s">
        <v>1953</v>
      </c>
      <c r="X22" s="338" t="s">
        <v>1954</v>
      </c>
      <c r="Y22" s="315"/>
      <c r="Z22" s="318"/>
      <c r="AA22" s="342"/>
      <c r="AB22" s="342"/>
      <c r="AC22" s="343">
        <f>M22</f>
        <v>39979908</v>
      </c>
      <c r="AD22" s="344">
        <f>AC22</f>
        <v>39979908</v>
      </c>
      <c r="AE22" s="349">
        <f>AC22-AD22</f>
        <v>0</v>
      </c>
      <c r="AF22" s="340"/>
      <c r="AG22" s="338"/>
      <c r="AH22" s="345"/>
      <c r="AI22" s="346" t="str">
        <f t="shared" si="0"/>
        <v/>
      </c>
      <c r="AJ22" s="369" t="s">
        <v>70</v>
      </c>
      <c r="AK22" s="345" t="s">
        <v>9510</v>
      </c>
      <c r="AL22" s="338" t="s">
        <v>9517</v>
      </c>
      <c r="AM22" s="383" t="s">
        <v>9556</v>
      </c>
    </row>
    <row r="23" spans="2:39">
      <c r="B23" s="337" t="s">
        <v>1944</v>
      </c>
      <c r="C23" s="338" t="s">
        <v>2004</v>
      </c>
      <c r="D23" s="338" t="s">
        <v>2005</v>
      </c>
      <c r="E23" s="339" t="s">
        <v>413</v>
      </c>
      <c r="F23" s="339" t="s">
        <v>1766</v>
      </c>
      <c r="G23" s="338" t="s">
        <v>1767</v>
      </c>
      <c r="H23" s="338" t="s">
        <v>1947</v>
      </c>
      <c r="I23" s="338" t="s">
        <v>1060</v>
      </c>
      <c r="J23" s="338" t="s">
        <v>2006</v>
      </c>
      <c r="K23" s="338">
        <v>0.2</v>
      </c>
      <c r="L23" s="315">
        <v>1050433</v>
      </c>
      <c r="M23" s="315">
        <v>1050433</v>
      </c>
      <c r="N23" s="338" t="s">
        <v>1949</v>
      </c>
      <c r="O23" s="340" t="s">
        <v>2007</v>
      </c>
      <c r="P23" s="340" t="s">
        <v>1951</v>
      </c>
      <c r="Q23" s="338" t="s">
        <v>70</v>
      </c>
      <c r="R23" s="139">
        <f>L23</f>
        <v>1050433</v>
      </c>
      <c r="S23" s="316">
        <f t="shared" si="1"/>
        <v>0</v>
      </c>
      <c r="T23" s="338">
        <v>36</v>
      </c>
      <c r="U23" s="341" t="s">
        <v>70</v>
      </c>
      <c r="V23" s="340" t="s">
        <v>1952</v>
      </c>
      <c r="W23" s="338" t="s">
        <v>1953</v>
      </c>
      <c r="X23" s="338" t="s">
        <v>1954</v>
      </c>
      <c r="Y23" s="141" t="s">
        <v>70</v>
      </c>
      <c r="Z23" s="318">
        <v>45366</v>
      </c>
      <c r="AA23" s="342" t="s">
        <v>1885</v>
      </c>
      <c r="AB23" s="342" t="s">
        <v>1886</v>
      </c>
      <c r="AC23" s="343">
        <f>M23</f>
        <v>1050433</v>
      </c>
      <c r="AD23" s="349">
        <f>R23</f>
        <v>1050433</v>
      </c>
      <c r="AE23" s="349">
        <f>R23-AD23</f>
        <v>0</v>
      </c>
      <c r="AF23" s="340"/>
      <c r="AG23" s="338" t="s">
        <v>2037</v>
      </c>
      <c r="AH23" s="345" t="s">
        <v>2008</v>
      </c>
      <c r="AI23" s="346" t="str">
        <f t="shared" si="0"/>
        <v>36</v>
      </c>
      <c r="AJ23" s="369"/>
      <c r="AK23" s="345"/>
      <c r="AL23" s="338"/>
      <c r="AM23" s="356"/>
    </row>
    <row r="24" spans="2:39">
      <c r="B24" s="337" t="s">
        <v>1944</v>
      </c>
      <c r="C24" s="338" t="s">
        <v>1961</v>
      </c>
      <c r="D24" s="338" t="s">
        <v>1831</v>
      </c>
      <c r="E24" s="339" t="s">
        <v>81</v>
      </c>
      <c r="F24" s="339" t="s">
        <v>1768</v>
      </c>
      <c r="G24" s="338" t="s">
        <v>1769</v>
      </c>
      <c r="H24" s="338" t="s">
        <v>2009</v>
      </c>
      <c r="I24" s="338" t="s">
        <v>2010</v>
      </c>
      <c r="J24" s="338" t="s">
        <v>2011</v>
      </c>
      <c r="K24" s="338">
        <v>0</v>
      </c>
      <c r="L24" s="315">
        <v>14025.28</v>
      </c>
      <c r="M24" s="315">
        <v>378682560</v>
      </c>
      <c r="N24" s="338" t="s">
        <v>2012</v>
      </c>
      <c r="O24" s="340" t="s">
        <v>2013</v>
      </c>
      <c r="P24" s="340" t="s">
        <v>1951</v>
      </c>
      <c r="Q24" s="349"/>
      <c r="R24" s="139"/>
      <c r="S24" s="316"/>
      <c r="T24" s="338"/>
      <c r="U24" s="341"/>
      <c r="V24" s="340"/>
      <c r="W24" s="338"/>
      <c r="X24" s="338"/>
      <c r="Y24" s="315"/>
      <c r="Z24" s="318"/>
      <c r="AA24" s="342"/>
      <c r="AB24" s="342"/>
      <c r="AC24" s="343">
        <f t="shared" ref="AC24:AC26" si="8">M24</f>
        <v>378682560</v>
      </c>
      <c r="AD24" s="344">
        <f t="shared" ref="AD24:AD26" si="9">AC24</f>
        <v>378682560</v>
      </c>
      <c r="AE24" s="349">
        <f t="shared" ref="AE24:AE26" si="10">AC24-AD24</f>
        <v>0</v>
      </c>
      <c r="AF24" s="340"/>
      <c r="AG24" s="338"/>
      <c r="AH24" s="345"/>
      <c r="AI24" s="346" t="str">
        <f t="shared" si="0"/>
        <v/>
      </c>
      <c r="AJ24" s="369" t="s">
        <v>70</v>
      </c>
      <c r="AK24" s="345" t="s">
        <v>9518</v>
      </c>
      <c r="AL24" s="338" t="s">
        <v>9533</v>
      </c>
      <c r="AM24" s="383" t="s">
        <v>9558</v>
      </c>
    </row>
    <row r="25" spans="2:39">
      <c r="B25" s="337" t="s">
        <v>1944</v>
      </c>
      <c r="C25" s="338" t="s">
        <v>1961</v>
      </c>
      <c r="D25" s="338" t="s">
        <v>1831</v>
      </c>
      <c r="E25" s="339" t="s">
        <v>81</v>
      </c>
      <c r="F25" s="339" t="s">
        <v>1770</v>
      </c>
      <c r="G25" s="338" t="s">
        <v>1771</v>
      </c>
      <c r="H25" s="338" t="s">
        <v>2014</v>
      </c>
      <c r="I25" s="338" t="s">
        <v>2015</v>
      </c>
      <c r="J25" s="338" t="s">
        <v>2016</v>
      </c>
      <c r="K25" s="338">
        <v>0</v>
      </c>
      <c r="L25" s="315">
        <v>4265992</v>
      </c>
      <c r="M25" s="315">
        <v>736054259.67999995</v>
      </c>
      <c r="N25" s="338" t="s">
        <v>2012</v>
      </c>
      <c r="O25" s="340" t="s">
        <v>2017</v>
      </c>
      <c r="P25" s="340" t="s">
        <v>1951</v>
      </c>
      <c r="Q25" s="349"/>
      <c r="R25" s="139"/>
      <c r="S25" s="316"/>
      <c r="T25" s="338"/>
      <c r="U25" s="315"/>
      <c r="V25" s="315"/>
      <c r="W25" s="315"/>
      <c r="X25" s="315"/>
      <c r="Y25" s="315"/>
      <c r="Z25" s="318"/>
      <c r="AA25" s="342"/>
      <c r="AB25" s="342"/>
      <c r="AC25" s="343">
        <f t="shared" si="8"/>
        <v>736054259.67999995</v>
      </c>
      <c r="AD25" s="344">
        <f t="shared" si="9"/>
        <v>736054259.67999995</v>
      </c>
      <c r="AE25" s="349">
        <f t="shared" si="10"/>
        <v>0</v>
      </c>
      <c r="AF25" s="340"/>
      <c r="AG25" s="338"/>
      <c r="AH25" s="345"/>
      <c r="AI25" s="346" t="str">
        <f t="shared" si="0"/>
        <v/>
      </c>
      <c r="AJ25" s="369" t="s">
        <v>70</v>
      </c>
      <c r="AK25" s="345" t="s">
        <v>9519</v>
      </c>
      <c r="AL25" s="338" t="s">
        <v>9533</v>
      </c>
      <c r="AM25" s="383" t="s">
        <v>9558</v>
      </c>
    </row>
    <row r="26" spans="2:39">
      <c r="B26" s="337" t="s">
        <v>1944</v>
      </c>
      <c r="C26" s="338" t="s">
        <v>1961</v>
      </c>
      <c r="D26" s="338" t="s">
        <v>1831</v>
      </c>
      <c r="E26" s="339" t="s">
        <v>81</v>
      </c>
      <c r="F26" s="339" t="s">
        <v>1770</v>
      </c>
      <c r="G26" s="338" t="s">
        <v>1771</v>
      </c>
      <c r="H26" s="338" t="s">
        <v>2014</v>
      </c>
      <c r="I26" s="338" t="s">
        <v>2018</v>
      </c>
      <c r="J26" s="338" t="s">
        <v>2019</v>
      </c>
      <c r="K26" s="338">
        <v>0</v>
      </c>
      <c r="L26" s="315">
        <v>1103650.77</v>
      </c>
      <c r="M26" s="315">
        <v>26614538318.549999</v>
      </c>
      <c r="N26" s="338" t="s">
        <v>2012</v>
      </c>
      <c r="O26" s="340" t="s">
        <v>2017</v>
      </c>
      <c r="P26" s="340" t="s">
        <v>1951</v>
      </c>
      <c r="Q26" s="349"/>
      <c r="R26" s="139"/>
      <c r="S26" s="316"/>
      <c r="T26" s="338"/>
      <c r="U26" s="315"/>
      <c r="V26" s="315"/>
      <c r="W26" s="315"/>
      <c r="X26" s="315"/>
      <c r="Y26" s="315"/>
      <c r="Z26" s="318"/>
      <c r="AA26" s="342"/>
      <c r="AB26" s="342"/>
      <c r="AC26" s="343">
        <f t="shared" si="8"/>
        <v>26614538318.549999</v>
      </c>
      <c r="AD26" s="344">
        <f t="shared" si="9"/>
        <v>26614538318.549999</v>
      </c>
      <c r="AE26" s="349">
        <f t="shared" si="10"/>
        <v>0</v>
      </c>
      <c r="AF26" s="340"/>
      <c r="AG26" s="338"/>
      <c r="AH26" s="345"/>
      <c r="AI26" s="346" t="str">
        <f t="shared" ref="AI26:AI69" si="11">RIGHT(AH26,2)</f>
        <v/>
      </c>
      <c r="AJ26" s="369" t="s">
        <v>70</v>
      </c>
      <c r="AK26" s="345" t="s">
        <v>9520</v>
      </c>
      <c r="AL26" s="338" t="s">
        <v>9533</v>
      </c>
      <c r="AM26" s="383" t="s">
        <v>9558</v>
      </c>
    </row>
    <row r="27" spans="2:39">
      <c r="B27" s="337" t="s">
        <v>1944</v>
      </c>
      <c r="C27" s="338" t="s">
        <v>1956</v>
      </c>
      <c r="D27" s="338" t="s">
        <v>1957</v>
      </c>
      <c r="E27" s="339" t="s">
        <v>413</v>
      </c>
      <c r="F27" s="339" t="s">
        <v>1772</v>
      </c>
      <c r="G27" s="338" t="s">
        <v>1773</v>
      </c>
      <c r="H27" s="338" t="s">
        <v>1947</v>
      </c>
      <c r="I27" s="338" t="s">
        <v>1060</v>
      </c>
      <c r="J27" s="338" t="s">
        <v>2020</v>
      </c>
      <c r="K27" s="338">
        <v>0.2</v>
      </c>
      <c r="L27" s="315">
        <v>1401630</v>
      </c>
      <c r="M27" s="315">
        <v>1401630</v>
      </c>
      <c r="N27" s="338" t="s">
        <v>1949</v>
      </c>
      <c r="O27" s="340" t="s">
        <v>2021</v>
      </c>
      <c r="P27" s="340" t="s">
        <v>1951</v>
      </c>
      <c r="Q27" s="338" t="s">
        <v>70</v>
      </c>
      <c r="R27" s="139">
        <f>L27</f>
        <v>1401630</v>
      </c>
      <c r="S27" s="316">
        <f t="shared" si="1"/>
        <v>0</v>
      </c>
      <c r="T27" s="338">
        <v>51</v>
      </c>
      <c r="U27" s="341" t="s">
        <v>70</v>
      </c>
      <c r="V27" s="340">
        <v>45348</v>
      </c>
      <c r="W27" s="338" t="s">
        <v>1887</v>
      </c>
      <c r="X27" s="315"/>
      <c r="Y27" s="141" t="s">
        <v>70</v>
      </c>
      <c r="Z27" s="318">
        <v>45360</v>
      </c>
      <c r="AA27" s="342" t="s">
        <v>1888</v>
      </c>
      <c r="AB27" s="342" t="s">
        <v>1886</v>
      </c>
      <c r="AC27" s="343">
        <f>R27</f>
        <v>1401630</v>
      </c>
      <c r="AD27" s="349">
        <f>AC27</f>
        <v>1401630</v>
      </c>
      <c r="AE27" s="344">
        <f t="shared" ref="AE27" si="12">AC27-M27</f>
        <v>0</v>
      </c>
      <c r="AF27" s="340"/>
      <c r="AG27" s="338" t="s">
        <v>2037</v>
      </c>
      <c r="AH27" s="345" t="s">
        <v>2022</v>
      </c>
      <c r="AI27" s="346" t="str">
        <f t="shared" si="11"/>
        <v>28</v>
      </c>
      <c r="AJ27" s="369"/>
      <c r="AK27" s="345"/>
      <c r="AL27" s="338"/>
      <c r="AM27" s="356"/>
    </row>
    <row r="28" spans="2:39">
      <c r="B28" s="337" t="s">
        <v>1944</v>
      </c>
      <c r="C28" s="338" t="s">
        <v>1989</v>
      </c>
      <c r="D28" s="338" t="s">
        <v>1990</v>
      </c>
      <c r="E28" s="339" t="s">
        <v>413</v>
      </c>
      <c r="F28" s="339" t="s">
        <v>1774</v>
      </c>
      <c r="G28" s="338" t="s">
        <v>1775</v>
      </c>
      <c r="H28" s="338" t="s">
        <v>1947</v>
      </c>
      <c r="I28" s="338" t="s">
        <v>1060</v>
      </c>
      <c r="J28" s="338" t="s">
        <v>2023</v>
      </c>
      <c r="K28" s="338">
        <v>0.2</v>
      </c>
      <c r="L28" s="315">
        <v>1869710</v>
      </c>
      <c r="M28" s="315">
        <v>1869710</v>
      </c>
      <c r="N28" s="338" t="s">
        <v>1949</v>
      </c>
      <c r="O28" s="340" t="s">
        <v>2024</v>
      </c>
      <c r="P28" s="340" t="s">
        <v>1951</v>
      </c>
      <c r="Q28" s="338" t="s">
        <v>70</v>
      </c>
      <c r="R28" s="139">
        <f>L28</f>
        <v>1869710</v>
      </c>
      <c r="S28" s="316">
        <f t="shared" si="1"/>
        <v>0</v>
      </c>
      <c r="T28" s="338">
        <v>23</v>
      </c>
      <c r="U28" s="341" t="s">
        <v>70</v>
      </c>
      <c r="V28" s="340" t="s">
        <v>1952</v>
      </c>
      <c r="W28" s="338" t="s">
        <v>1953</v>
      </c>
      <c r="X28" s="338" t="s">
        <v>1954</v>
      </c>
      <c r="Y28" s="315"/>
      <c r="Z28" s="318"/>
      <c r="AA28" s="342"/>
      <c r="AB28" s="342"/>
      <c r="AC28" s="343">
        <f>M28</f>
        <v>1869710</v>
      </c>
      <c r="AD28" s="344">
        <f>AC28</f>
        <v>1869710</v>
      </c>
      <c r="AE28" s="349">
        <f>AC28-AD28</f>
        <v>0</v>
      </c>
      <c r="AF28" s="340"/>
      <c r="AG28" s="338"/>
      <c r="AH28" s="345"/>
      <c r="AI28" s="346" t="str">
        <f t="shared" si="11"/>
        <v/>
      </c>
      <c r="AJ28" s="369" t="s">
        <v>70</v>
      </c>
      <c r="AK28" s="345" t="s">
        <v>9511</v>
      </c>
      <c r="AL28" s="338" t="s">
        <v>9517</v>
      </c>
      <c r="AM28" s="383" t="s">
        <v>9556</v>
      </c>
    </row>
    <row r="29" spans="2:39">
      <c r="B29" s="337" t="s">
        <v>1944</v>
      </c>
      <c r="C29" s="338" t="s">
        <v>1956</v>
      </c>
      <c r="D29" s="338" t="s">
        <v>1957</v>
      </c>
      <c r="E29" s="339" t="s">
        <v>413</v>
      </c>
      <c r="F29" s="339" t="s">
        <v>1776</v>
      </c>
      <c r="G29" s="338" t="s">
        <v>1777</v>
      </c>
      <c r="H29" s="338" t="s">
        <v>1947</v>
      </c>
      <c r="I29" s="338" t="s">
        <v>1060</v>
      </c>
      <c r="J29" s="338" t="s">
        <v>2025</v>
      </c>
      <c r="K29" s="338">
        <v>0.2</v>
      </c>
      <c r="L29" s="315">
        <v>1006853</v>
      </c>
      <c r="M29" s="315">
        <v>1006853</v>
      </c>
      <c r="N29" s="338" t="s">
        <v>1949</v>
      </c>
      <c r="O29" s="340" t="s">
        <v>2026</v>
      </c>
      <c r="P29" s="340" t="s">
        <v>1951</v>
      </c>
      <c r="Q29" s="338" t="s">
        <v>70</v>
      </c>
      <c r="R29" s="139">
        <f>L29</f>
        <v>1006853</v>
      </c>
      <c r="S29" s="316">
        <f t="shared" si="1"/>
        <v>0</v>
      </c>
      <c r="T29" s="338">
        <v>55</v>
      </c>
      <c r="U29" s="341" t="s">
        <v>70</v>
      </c>
      <c r="V29" s="340">
        <v>45348</v>
      </c>
      <c r="W29" s="338" t="s">
        <v>1887</v>
      </c>
      <c r="X29" s="315"/>
      <c r="Y29" s="141" t="s">
        <v>70</v>
      </c>
      <c r="Z29" s="318">
        <v>45364</v>
      </c>
      <c r="AA29" s="342" t="s">
        <v>1885</v>
      </c>
      <c r="AB29" s="342" t="s">
        <v>1886</v>
      </c>
      <c r="AC29" s="343">
        <f>R29</f>
        <v>1006853</v>
      </c>
      <c r="AD29" s="349">
        <f>AC29</f>
        <v>1006853</v>
      </c>
      <c r="AE29" s="344">
        <f t="shared" ref="AE29:AE31" si="13">AC29-M29</f>
        <v>0</v>
      </c>
      <c r="AF29" s="340"/>
      <c r="AG29" s="338" t="s">
        <v>2037</v>
      </c>
      <c r="AH29" s="345" t="s">
        <v>2027</v>
      </c>
      <c r="AI29" s="346" t="str">
        <f t="shared" si="11"/>
        <v>34</v>
      </c>
      <c r="AJ29" s="369"/>
      <c r="AK29" s="345"/>
      <c r="AL29" s="338"/>
      <c r="AM29" s="356"/>
    </row>
    <row r="30" spans="2:39">
      <c r="B30" s="337" t="s">
        <v>1944</v>
      </c>
      <c r="C30" s="338" t="s">
        <v>1961</v>
      </c>
      <c r="D30" s="338" t="s">
        <v>1831</v>
      </c>
      <c r="E30" s="339" t="s">
        <v>65</v>
      </c>
      <c r="F30" s="339" t="s">
        <v>1778</v>
      </c>
      <c r="G30" s="338" t="s">
        <v>1779</v>
      </c>
      <c r="H30" s="338" t="s">
        <v>2028</v>
      </c>
      <c r="I30" s="338" t="s">
        <v>1060</v>
      </c>
      <c r="J30" s="338" t="s">
        <v>2029</v>
      </c>
      <c r="K30" s="338">
        <v>0</v>
      </c>
      <c r="L30" s="315">
        <v>2514597677</v>
      </c>
      <c r="M30" s="315">
        <v>2514597677</v>
      </c>
      <c r="N30" s="338" t="s">
        <v>2030</v>
      </c>
      <c r="O30" s="340" t="s">
        <v>2031</v>
      </c>
      <c r="P30" s="340" t="s">
        <v>1951</v>
      </c>
      <c r="Q30" s="338" t="s">
        <v>70</v>
      </c>
      <c r="R30" s="139">
        <v>2514756245</v>
      </c>
      <c r="S30" s="316">
        <f t="shared" si="1"/>
        <v>-158568</v>
      </c>
      <c r="T30" s="338">
        <v>8</v>
      </c>
      <c r="U30" s="341" t="s">
        <v>70</v>
      </c>
      <c r="V30" s="340" t="s">
        <v>1952</v>
      </c>
      <c r="W30" s="338" t="s">
        <v>1953</v>
      </c>
      <c r="X30" s="338" t="s">
        <v>1954</v>
      </c>
      <c r="Y30" s="141" t="s">
        <v>70</v>
      </c>
      <c r="Z30" s="318">
        <v>45353</v>
      </c>
      <c r="AA30" s="331" t="s">
        <v>1888</v>
      </c>
      <c r="AB30" s="342" t="s">
        <v>1886</v>
      </c>
      <c r="AC30" s="343">
        <f>R30</f>
        <v>2514756245</v>
      </c>
      <c r="AD30" s="338"/>
      <c r="AE30" s="344">
        <f t="shared" si="13"/>
        <v>158568</v>
      </c>
      <c r="AF30" s="340"/>
      <c r="AG30" s="338" t="s">
        <v>2037</v>
      </c>
      <c r="AH30" s="345" t="s">
        <v>2032</v>
      </c>
      <c r="AI30" s="346" t="str">
        <f>RIGHT(AH30,2)</f>
        <v>19</v>
      </c>
      <c r="AJ30" s="369"/>
      <c r="AK30" s="345"/>
      <c r="AL30" s="338"/>
      <c r="AM30" s="384"/>
    </row>
    <row r="31" spans="2:39">
      <c r="B31" s="337" t="s">
        <v>1944</v>
      </c>
      <c r="C31" s="338" t="s">
        <v>2033</v>
      </c>
      <c r="D31" s="338" t="s">
        <v>2034</v>
      </c>
      <c r="E31" s="339" t="s">
        <v>413</v>
      </c>
      <c r="F31" s="339" t="s">
        <v>1780</v>
      </c>
      <c r="G31" s="338" t="s">
        <v>1781</v>
      </c>
      <c r="H31" s="338" t="s">
        <v>1947</v>
      </c>
      <c r="I31" s="338" t="s">
        <v>1060</v>
      </c>
      <c r="J31" s="338" t="s">
        <v>2035</v>
      </c>
      <c r="K31" s="338">
        <v>0.2</v>
      </c>
      <c r="L31" s="315">
        <v>11747518</v>
      </c>
      <c r="M31" s="315">
        <v>11747518</v>
      </c>
      <c r="N31" s="338" t="s">
        <v>1949</v>
      </c>
      <c r="O31" s="340" t="s">
        <v>2036</v>
      </c>
      <c r="P31" s="340" t="s">
        <v>1951</v>
      </c>
      <c r="Q31" s="338" t="s">
        <v>70</v>
      </c>
      <c r="R31" s="139">
        <f>M31</f>
        <v>11747518</v>
      </c>
      <c r="S31" s="316">
        <f t="shared" si="1"/>
        <v>0</v>
      </c>
      <c r="T31" s="338">
        <v>26</v>
      </c>
      <c r="U31" s="341" t="s">
        <v>70</v>
      </c>
      <c r="V31" s="340">
        <v>45321</v>
      </c>
      <c r="W31" s="338" t="s">
        <v>1953</v>
      </c>
      <c r="X31" s="315"/>
      <c r="Y31" s="141" t="s">
        <v>70</v>
      </c>
      <c r="Z31" s="318">
        <v>45349</v>
      </c>
      <c r="AA31" s="342" t="s">
        <v>1888</v>
      </c>
      <c r="AB31" s="342" t="s">
        <v>1886</v>
      </c>
      <c r="AC31" s="343">
        <f>R31</f>
        <v>11747518</v>
      </c>
      <c r="AD31" s="349">
        <f t="shared" ref="AD31:AD38" si="14">AC31</f>
        <v>11747518</v>
      </c>
      <c r="AE31" s="344">
        <f t="shared" si="13"/>
        <v>0</v>
      </c>
      <c r="AF31" s="340"/>
      <c r="AG31" s="338" t="s">
        <v>2037</v>
      </c>
      <c r="AH31" s="345" t="s">
        <v>2038</v>
      </c>
      <c r="AI31" s="346" t="str">
        <f t="shared" si="11"/>
        <v>08</v>
      </c>
      <c r="AJ31" s="369"/>
      <c r="AK31" s="345"/>
      <c r="AL31" s="338"/>
      <c r="AM31" s="356"/>
    </row>
    <row r="32" spans="2:39">
      <c r="B32" s="337" t="s">
        <v>1944</v>
      </c>
      <c r="C32" s="338" t="s">
        <v>1945</v>
      </c>
      <c r="D32" s="338" t="s">
        <v>1946</v>
      </c>
      <c r="E32" s="339" t="s">
        <v>413</v>
      </c>
      <c r="F32" s="339" t="s">
        <v>1782</v>
      </c>
      <c r="G32" s="338" t="s">
        <v>1783</v>
      </c>
      <c r="H32" s="338" t="s">
        <v>1947</v>
      </c>
      <c r="I32" s="338" t="s">
        <v>1060</v>
      </c>
      <c r="J32" s="338" t="s">
        <v>2039</v>
      </c>
      <c r="K32" s="338">
        <v>0.2</v>
      </c>
      <c r="L32" s="315">
        <v>330</v>
      </c>
      <c r="M32" s="315">
        <v>330</v>
      </c>
      <c r="N32" s="338" t="s">
        <v>1949</v>
      </c>
      <c r="O32" s="340" t="s">
        <v>2040</v>
      </c>
      <c r="P32" s="340" t="s">
        <v>1951</v>
      </c>
      <c r="Q32" s="338" t="s">
        <v>70</v>
      </c>
      <c r="R32" s="139">
        <f>L32</f>
        <v>330</v>
      </c>
      <c r="S32" s="316">
        <f t="shared" si="1"/>
        <v>0</v>
      </c>
      <c r="T32" s="338">
        <v>42</v>
      </c>
      <c r="U32" s="341" t="s">
        <v>70</v>
      </c>
      <c r="V32" s="340" t="s">
        <v>1952</v>
      </c>
      <c r="W32" s="338" t="s">
        <v>1953</v>
      </c>
      <c r="X32" s="338" t="s">
        <v>1954</v>
      </c>
      <c r="Y32" s="315"/>
      <c r="Z32" s="318"/>
      <c r="AA32" s="342"/>
      <c r="AB32" s="342"/>
      <c r="AC32" s="343">
        <f>M32</f>
        <v>330</v>
      </c>
      <c r="AD32" s="344">
        <f t="shared" si="14"/>
        <v>330</v>
      </c>
      <c r="AE32" s="349">
        <f>AC32-AD32</f>
        <v>0</v>
      </c>
      <c r="AF32" s="340"/>
      <c r="AG32" s="338"/>
      <c r="AH32" s="345"/>
      <c r="AI32" s="346" t="str">
        <f t="shared" si="11"/>
        <v/>
      </c>
      <c r="AJ32" s="369" t="s">
        <v>70</v>
      </c>
      <c r="AK32" s="345" t="s">
        <v>9512</v>
      </c>
      <c r="AL32" s="338" t="s">
        <v>9517</v>
      </c>
      <c r="AM32" s="383" t="s">
        <v>9556</v>
      </c>
    </row>
    <row r="33" spans="2:39">
      <c r="B33" s="337" t="s">
        <v>1944</v>
      </c>
      <c r="C33" s="338" t="s">
        <v>2004</v>
      </c>
      <c r="D33" s="338" t="s">
        <v>2005</v>
      </c>
      <c r="E33" s="339" t="s">
        <v>413</v>
      </c>
      <c r="F33" s="339" t="s">
        <v>1784</v>
      </c>
      <c r="G33" s="338" t="s">
        <v>1785</v>
      </c>
      <c r="H33" s="338" t="s">
        <v>1947</v>
      </c>
      <c r="I33" s="338" t="s">
        <v>1060</v>
      </c>
      <c r="J33" s="338" t="s">
        <v>2041</v>
      </c>
      <c r="K33" s="338">
        <v>0.2</v>
      </c>
      <c r="L33" s="315">
        <v>6106455</v>
      </c>
      <c r="M33" s="315">
        <v>6106455</v>
      </c>
      <c r="N33" s="338" t="s">
        <v>1949</v>
      </c>
      <c r="O33" s="340" t="s">
        <v>2042</v>
      </c>
      <c r="P33" s="340" t="s">
        <v>1951</v>
      </c>
      <c r="Q33" s="338" t="s">
        <v>70</v>
      </c>
      <c r="R33" s="139">
        <f>L33</f>
        <v>6106455</v>
      </c>
      <c r="S33" s="316">
        <f t="shared" si="1"/>
        <v>0</v>
      </c>
      <c r="T33" s="338">
        <v>38</v>
      </c>
      <c r="U33" s="341" t="s">
        <v>70</v>
      </c>
      <c r="V33" s="340" t="s">
        <v>1952</v>
      </c>
      <c r="W33" s="338" t="s">
        <v>1953</v>
      </c>
      <c r="X33" s="338" t="s">
        <v>1954</v>
      </c>
      <c r="Y33" s="141" t="s">
        <v>70</v>
      </c>
      <c r="Z33" s="318">
        <v>45349</v>
      </c>
      <c r="AA33" s="331" t="s">
        <v>1888</v>
      </c>
      <c r="AB33" s="342" t="s">
        <v>1886</v>
      </c>
      <c r="AC33" s="343">
        <f>R33</f>
        <v>6106455</v>
      </c>
      <c r="AD33" s="349">
        <f t="shared" si="14"/>
        <v>6106455</v>
      </c>
      <c r="AE33" s="344">
        <f t="shared" ref="AE33" si="15">AC33-M33</f>
        <v>0</v>
      </c>
      <c r="AF33" s="340"/>
      <c r="AG33" s="338" t="s">
        <v>2037</v>
      </c>
      <c r="AH33" s="345" t="s">
        <v>2043</v>
      </c>
      <c r="AI33" s="346" t="str">
        <f t="shared" si="11"/>
        <v>11</v>
      </c>
      <c r="AJ33" s="369"/>
      <c r="AK33" s="345"/>
      <c r="AL33" s="338"/>
      <c r="AM33" s="384"/>
    </row>
    <row r="34" spans="2:39">
      <c r="B34" s="337" t="s">
        <v>1944</v>
      </c>
      <c r="C34" s="338" t="s">
        <v>1961</v>
      </c>
      <c r="D34" s="338" t="s">
        <v>1831</v>
      </c>
      <c r="E34" s="339" t="s">
        <v>413</v>
      </c>
      <c r="F34" s="339" t="s">
        <v>1786</v>
      </c>
      <c r="G34" s="338" t="s">
        <v>1787</v>
      </c>
      <c r="H34" s="338" t="s">
        <v>2044</v>
      </c>
      <c r="I34" s="338" t="s">
        <v>1060</v>
      </c>
      <c r="J34" s="338" t="s">
        <v>2045</v>
      </c>
      <c r="K34" s="338">
        <v>0.2</v>
      </c>
      <c r="L34" s="315">
        <v>18077609</v>
      </c>
      <c r="M34" s="315">
        <v>18077609</v>
      </c>
      <c r="N34" s="338" t="s">
        <v>1949</v>
      </c>
      <c r="O34" s="340" t="s">
        <v>2046</v>
      </c>
      <c r="P34" s="340" t="s">
        <v>1951</v>
      </c>
      <c r="Q34" s="338" t="s">
        <v>70</v>
      </c>
      <c r="R34" s="139">
        <f>L34</f>
        <v>18077609</v>
      </c>
      <c r="S34" s="316">
        <f t="shared" si="1"/>
        <v>0</v>
      </c>
      <c r="T34" s="338">
        <v>35</v>
      </c>
      <c r="U34" s="341" t="s">
        <v>70</v>
      </c>
      <c r="V34" s="340" t="s">
        <v>1952</v>
      </c>
      <c r="W34" s="338" t="s">
        <v>1953</v>
      </c>
      <c r="X34" s="338" t="s">
        <v>1954</v>
      </c>
      <c r="Y34" s="315"/>
      <c r="Z34" s="318"/>
      <c r="AA34" s="342"/>
      <c r="AB34" s="342"/>
      <c r="AC34" s="343">
        <f>M34</f>
        <v>18077609</v>
      </c>
      <c r="AD34" s="344">
        <f t="shared" si="14"/>
        <v>18077609</v>
      </c>
      <c r="AE34" s="349">
        <f>AC34-AD34</f>
        <v>0</v>
      </c>
      <c r="AF34" s="340"/>
      <c r="AG34" s="338"/>
      <c r="AH34" s="345"/>
      <c r="AI34" s="346" t="str">
        <f t="shared" si="11"/>
        <v/>
      </c>
      <c r="AJ34" s="369" t="s">
        <v>70</v>
      </c>
      <c r="AK34" s="345" t="s">
        <v>9513</v>
      </c>
      <c r="AL34" s="338" t="s">
        <v>9517</v>
      </c>
      <c r="AM34" s="383" t="s">
        <v>9556</v>
      </c>
    </row>
    <row r="35" spans="2:39">
      <c r="B35" s="337" t="s">
        <v>1944</v>
      </c>
      <c r="C35" s="338" t="s">
        <v>2033</v>
      </c>
      <c r="D35" s="338" t="s">
        <v>2034</v>
      </c>
      <c r="E35" s="339" t="s">
        <v>413</v>
      </c>
      <c r="F35" s="339" t="s">
        <v>1788</v>
      </c>
      <c r="G35" s="338" t="s">
        <v>1789</v>
      </c>
      <c r="H35" s="338" t="s">
        <v>1947</v>
      </c>
      <c r="I35" s="338" t="s">
        <v>1060</v>
      </c>
      <c r="J35" s="338" t="s">
        <v>2047</v>
      </c>
      <c r="K35" s="338">
        <v>0.2</v>
      </c>
      <c r="L35" s="315">
        <v>9006030</v>
      </c>
      <c r="M35" s="315">
        <v>9006030</v>
      </c>
      <c r="N35" s="338" t="s">
        <v>1949</v>
      </c>
      <c r="O35" s="340" t="s">
        <v>2048</v>
      </c>
      <c r="P35" s="340" t="s">
        <v>1951</v>
      </c>
      <c r="Q35" s="338" t="s">
        <v>70</v>
      </c>
      <c r="R35" s="139">
        <f>L35</f>
        <v>9006030</v>
      </c>
      <c r="S35" s="316">
        <f t="shared" si="1"/>
        <v>0</v>
      </c>
      <c r="T35" s="338">
        <v>27</v>
      </c>
      <c r="U35" s="341" t="s">
        <v>70</v>
      </c>
      <c r="V35" s="340">
        <v>45321</v>
      </c>
      <c r="W35" s="338" t="s">
        <v>1953</v>
      </c>
      <c r="X35" s="315"/>
      <c r="Y35" s="141" t="s">
        <v>70</v>
      </c>
      <c r="Z35" s="318">
        <v>45349</v>
      </c>
      <c r="AA35" s="342" t="s">
        <v>1888</v>
      </c>
      <c r="AB35" s="342" t="s">
        <v>1886</v>
      </c>
      <c r="AC35" s="343">
        <f>R35</f>
        <v>9006030</v>
      </c>
      <c r="AD35" s="349">
        <f t="shared" si="14"/>
        <v>9006030</v>
      </c>
      <c r="AE35" s="344">
        <f t="shared" ref="AE35:AE36" si="16">AC35-M35</f>
        <v>0</v>
      </c>
      <c r="AF35" s="340"/>
      <c r="AG35" s="338" t="s">
        <v>2037</v>
      </c>
      <c r="AH35" s="345" t="s">
        <v>2049</v>
      </c>
      <c r="AI35" s="346" t="str">
        <f t="shared" si="11"/>
        <v>10</v>
      </c>
      <c r="AJ35" s="369"/>
      <c r="AK35" s="345"/>
      <c r="AL35" s="338"/>
      <c r="AM35" s="356"/>
    </row>
    <row r="36" spans="2:39">
      <c r="B36" s="337" t="s">
        <v>1944</v>
      </c>
      <c r="C36" s="338" t="s">
        <v>1956</v>
      </c>
      <c r="D36" s="338" t="s">
        <v>1957</v>
      </c>
      <c r="E36" s="339" t="s">
        <v>413</v>
      </c>
      <c r="F36" s="339" t="s">
        <v>1790</v>
      </c>
      <c r="G36" s="338" t="s">
        <v>1791</v>
      </c>
      <c r="H36" s="338" t="s">
        <v>1947</v>
      </c>
      <c r="I36" s="338" t="s">
        <v>1060</v>
      </c>
      <c r="J36" s="338" t="s">
        <v>2050</v>
      </c>
      <c r="K36" s="338">
        <v>0.2</v>
      </c>
      <c r="L36" s="315">
        <v>1291187</v>
      </c>
      <c r="M36" s="315">
        <v>1291187</v>
      </c>
      <c r="N36" s="338" t="s">
        <v>1949</v>
      </c>
      <c r="O36" s="340" t="s">
        <v>2051</v>
      </c>
      <c r="P36" s="340" t="s">
        <v>1951</v>
      </c>
      <c r="Q36" s="338" t="s">
        <v>70</v>
      </c>
      <c r="R36" s="139">
        <f>L36</f>
        <v>1291187</v>
      </c>
      <c r="S36" s="316">
        <f t="shared" si="1"/>
        <v>0</v>
      </c>
      <c r="T36" s="338">
        <v>52</v>
      </c>
      <c r="U36" s="341" t="s">
        <v>70</v>
      </c>
      <c r="V36" s="340">
        <v>45348</v>
      </c>
      <c r="W36" s="338" t="s">
        <v>1887</v>
      </c>
      <c r="X36" s="315"/>
      <c r="Y36" s="141" t="s">
        <v>70</v>
      </c>
      <c r="Z36" s="318">
        <v>45357</v>
      </c>
      <c r="AA36" s="342" t="s">
        <v>1888</v>
      </c>
      <c r="AB36" s="342" t="s">
        <v>1886</v>
      </c>
      <c r="AC36" s="343">
        <f>R36</f>
        <v>1291187</v>
      </c>
      <c r="AD36" s="349">
        <f t="shared" si="14"/>
        <v>1291187</v>
      </c>
      <c r="AE36" s="344">
        <f t="shared" si="16"/>
        <v>0</v>
      </c>
      <c r="AF36" s="340"/>
      <c r="AG36" s="338" t="s">
        <v>2037</v>
      </c>
      <c r="AH36" s="345" t="s">
        <v>2052</v>
      </c>
      <c r="AI36" s="346" t="str">
        <f t="shared" si="11"/>
        <v>26</v>
      </c>
      <c r="AJ36" s="369"/>
      <c r="AK36" s="345"/>
      <c r="AL36" s="338"/>
      <c r="AM36" s="356"/>
    </row>
    <row r="37" spans="2:39">
      <c r="B37" s="337" t="s">
        <v>1944</v>
      </c>
      <c r="C37" s="338" t="s">
        <v>1961</v>
      </c>
      <c r="D37" s="338" t="s">
        <v>1831</v>
      </c>
      <c r="E37" s="339" t="s">
        <v>81</v>
      </c>
      <c r="F37" s="339" t="s">
        <v>1792</v>
      </c>
      <c r="G37" s="338" t="s">
        <v>1793</v>
      </c>
      <c r="H37" s="338" t="s">
        <v>2009</v>
      </c>
      <c r="I37" s="338" t="s">
        <v>2010</v>
      </c>
      <c r="J37" s="338" t="s">
        <v>2053</v>
      </c>
      <c r="K37" s="338">
        <v>0</v>
      </c>
      <c r="L37" s="315">
        <v>5429.66</v>
      </c>
      <c r="M37" s="315">
        <v>146600820</v>
      </c>
      <c r="N37" s="338" t="s">
        <v>2012</v>
      </c>
      <c r="O37" s="340" t="s">
        <v>2054</v>
      </c>
      <c r="P37" s="340" t="s">
        <v>1951</v>
      </c>
      <c r="Q37" s="349"/>
      <c r="R37" s="139"/>
      <c r="S37" s="316"/>
      <c r="T37" s="338"/>
      <c r="U37" s="315"/>
      <c r="V37" s="315"/>
      <c r="W37" s="315"/>
      <c r="X37" s="315"/>
      <c r="Y37" s="315"/>
      <c r="Z37" s="318"/>
      <c r="AA37" s="342"/>
      <c r="AB37" s="342"/>
      <c r="AC37" s="343">
        <f>M37</f>
        <v>146600820</v>
      </c>
      <c r="AD37" s="344">
        <f t="shared" si="14"/>
        <v>146600820</v>
      </c>
      <c r="AE37" s="349">
        <f>AC37-AD37</f>
        <v>0</v>
      </c>
      <c r="AF37" s="340"/>
      <c r="AG37" s="338"/>
      <c r="AH37" s="345"/>
      <c r="AI37" s="346" t="str">
        <f t="shared" si="11"/>
        <v/>
      </c>
      <c r="AJ37" s="369" t="s">
        <v>70</v>
      </c>
      <c r="AK37" s="345" t="s">
        <v>9521</v>
      </c>
      <c r="AL37" s="338" t="s">
        <v>9533</v>
      </c>
      <c r="AM37" s="383" t="s">
        <v>9558</v>
      </c>
    </row>
    <row r="38" spans="2:39">
      <c r="B38" s="337" t="s">
        <v>1944</v>
      </c>
      <c r="C38" s="338" t="s">
        <v>1993</v>
      </c>
      <c r="D38" s="338" t="s">
        <v>1994</v>
      </c>
      <c r="E38" s="339" t="s">
        <v>413</v>
      </c>
      <c r="F38" s="339" t="s">
        <v>1794</v>
      </c>
      <c r="G38" s="338" t="s">
        <v>1795</v>
      </c>
      <c r="H38" s="338" t="s">
        <v>1947</v>
      </c>
      <c r="I38" s="338" t="s">
        <v>1060</v>
      </c>
      <c r="J38" s="338" t="s">
        <v>2055</v>
      </c>
      <c r="K38" s="338">
        <v>0.2</v>
      </c>
      <c r="L38" s="315">
        <v>2308886150</v>
      </c>
      <c r="M38" s="315">
        <v>2308886150</v>
      </c>
      <c r="N38" s="338" t="s">
        <v>1949</v>
      </c>
      <c r="O38" s="340" t="s">
        <v>2056</v>
      </c>
      <c r="P38" s="340" t="s">
        <v>1951</v>
      </c>
      <c r="Q38" s="338" t="s">
        <v>70</v>
      </c>
      <c r="R38" s="315">
        <v>2308886150</v>
      </c>
      <c r="S38" s="316">
        <f t="shared" si="1"/>
        <v>0</v>
      </c>
      <c r="T38" s="338">
        <v>46</v>
      </c>
      <c r="U38" s="341" t="s">
        <v>70</v>
      </c>
      <c r="V38" s="340" t="s">
        <v>1952</v>
      </c>
      <c r="W38" s="338" t="s">
        <v>1953</v>
      </c>
      <c r="X38" s="338" t="s">
        <v>1954</v>
      </c>
      <c r="Y38" s="141" t="s">
        <v>70</v>
      </c>
      <c r="Z38" s="318">
        <v>45357</v>
      </c>
      <c r="AA38" s="342" t="s">
        <v>1888</v>
      </c>
      <c r="AB38" s="342" t="s">
        <v>1886</v>
      </c>
      <c r="AC38" s="350">
        <f>R38</f>
        <v>2308886150</v>
      </c>
      <c r="AD38" s="344">
        <f t="shared" si="14"/>
        <v>2308886150</v>
      </c>
      <c r="AE38" s="344">
        <f t="shared" ref="AE38" si="17">AC38-M38</f>
        <v>0</v>
      </c>
      <c r="AF38" s="340"/>
      <c r="AG38" s="338" t="s">
        <v>2037</v>
      </c>
      <c r="AH38" s="345" t="s">
        <v>2057</v>
      </c>
      <c r="AI38" s="346" t="str">
        <f t="shared" si="11"/>
        <v>24</v>
      </c>
      <c r="AJ38" s="369"/>
      <c r="AK38" s="345"/>
      <c r="AL38" s="338"/>
      <c r="AM38" s="356"/>
    </row>
    <row r="39" spans="2:39">
      <c r="B39" s="337" t="s">
        <v>1944</v>
      </c>
      <c r="C39" s="338" t="s">
        <v>1961</v>
      </c>
      <c r="D39" s="338" t="s">
        <v>1831</v>
      </c>
      <c r="E39" s="339" t="s">
        <v>81</v>
      </c>
      <c r="F39" s="339" t="s">
        <v>1796</v>
      </c>
      <c r="G39" s="338" t="s">
        <v>1797</v>
      </c>
      <c r="H39" s="338" t="s">
        <v>2009</v>
      </c>
      <c r="I39" s="338" t="s">
        <v>2018</v>
      </c>
      <c r="J39" s="338" t="s">
        <v>2058</v>
      </c>
      <c r="K39" s="338">
        <v>0</v>
      </c>
      <c r="L39" s="315">
        <v>26465481.600000001</v>
      </c>
      <c r="M39" s="315">
        <v>638215088784</v>
      </c>
      <c r="N39" s="338" t="s">
        <v>2012</v>
      </c>
      <c r="O39" s="340" t="s">
        <v>2059</v>
      </c>
      <c r="P39" s="340" t="s">
        <v>1951</v>
      </c>
      <c r="Q39" s="349"/>
      <c r="R39" s="139"/>
      <c r="S39" s="316"/>
      <c r="T39" s="338"/>
      <c r="U39" s="315"/>
      <c r="V39" s="315"/>
      <c r="W39" s="315"/>
      <c r="X39" s="315"/>
      <c r="Y39" s="315" t="s">
        <v>70</v>
      </c>
      <c r="Z39" s="318">
        <v>45371</v>
      </c>
      <c r="AA39" s="342" t="s">
        <v>1885</v>
      </c>
      <c r="AB39" s="342" t="s">
        <v>1886</v>
      </c>
      <c r="AC39" s="342"/>
      <c r="AD39" s="338">
        <f>26316836.86</f>
        <v>26316836.859999999</v>
      </c>
      <c r="AE39" s="344">
        <f>L39-AD39</f>
        <v>148644.74000000209</v>
      </c>
      <c r="AF39" s="340" t="s">
        <v>2060</v>
      </c>
      <c r="AG39" s="338" t="s">
        <v>2066</v>
      </c>
      <c r="AH39" s="345" t="s">
        <v>2062</v>
      </c>
      <c r="AI39" s="346" t="str">
        <f t="shared" si="11"/>
        <v>43</v>
      </c>
      <c r="AJ39" s="369"/>
      <c r="AK39" s="345"/>
      <c r="AL39" s="338"/>
      <c r="AM39" s="356"/>
    </row>
    <row r="40" spans="2:39">
      <c r="B40" s="337" t="s">
        <v>1944</v>
      </c>
      <c r="C40" s="338" t="s">
        <v>1961</v>
      </c>
      <c r="D40" s="338" t="s">
        <v>1831</v>
      </c>
      <c r="E40" s="339" t="s">
        <v>65</v>
      </c>
      <c r="F40" s="339" t="s">
        <v>1798</v>
      </c>
      <c r="G40" s="338" t="s">
        <v>1799</v>
      </c>
      <c r="H40" s="338" t="s">
        <v>2063</v>
      </c>
      <c r="I40" s="338" t="s">
        <v>1060</v>
      </c>
      <c r="J40" s="338" t="s">
        <v>2064</v>
      </c>
      <c r="K40" s="338">
        <v>0</v>
      </c>
      <c r="L40" s="315">
        <v>502416579376</v>
      </c>
      <c r="M40" s="315">
        <v>502416579376</v>
      </c>
      <c r="N40" s="338" t="s">
        <v>2030</v>
      </c>
      <c r="O40" s="340" t="s">
        <v>2065</v>
      </c>
      <c r="P40" s="340" t="s">
        <v>1951</v>
      </c>
      <c r="Q40" s="338" t="s">
        <v>70</v>
      </c>
      <c r="R40" s="141">
        <v>502499168403</v>
      </c>
      <c r="S40" s="316">
        <f t="shared" si="1"/>
        <v>-82589027</v>
      </c>
      <c r="T40" s="338">
        <v>1</v>
      </c>
      <c r="U40" s="341" t="s">
        <v>70</v>
      </c>
      <c r="V40" s="340">
        <v>45321</v>
      </c>
      <c r="W40" s="338" t="s">
        <v>1953</v>
      </c>
      <c r="X40" s="315"/>
      <c r="Y40" s="141" t="s">
        <v>70</v>
      </c>
      <c r="Z40" s="318">
        <v>45349</v>
      </c>
      <c r="AA40" s="342" t="s">
        <v>1888</v>
      </c>
      <c r="AB40" s="342" t="s">
        <v>1886</v>
      </c>
      <c r="AC40" s="350">
        <f>R40</f>
        <v>502499168403</v>
      </c>
      <c r="AD40" s="344">
        <f>L40</f>
        <v>502416579376</v>
      </c>
      <c r="AE40" s="344">
        <f t="shared" ref="AE40:AE44" si="18">AC40-M40</f>
        <v>82589027</v>
      </c>
      <c r="AF40" s="340"/>
      <c r="AG40" s="338" t="s">
        <v>2037</v>
      </c>
      <c r="AH40" s="345" t="s">
        <v>2067</v>
      </c>
      <c r="AI40" s="346" t="str">
        <f t="shared" si="11"/>
        <v>13</v>
      </c>
      <c r="AJ40" s="369"/>
      <c r="AK40" s="345"/>
      <c r="AL40" s="338"/>
      <c r="AM40" s="356"/>
    </row>
    <row r="41" spans="2:39">
      <c r="B41" s="337" t="s">
        <v>1944</v>
      </c>
      <c r="C41" s="338" t="s">
        <v>1961</v>
      </c>
      <c r="D41" s="338" t="s">
        <v>1831</v>
      </c>
      <c r="E41" s="339" t="s">
        <v>413</v>
      </c>
      <c r="F41" s="339" t="s">
        <v>1798</v>
      </c>
      <c r="G41" s="338" t="s">
        <v>1799</v>
      </c>
      <c r="H41" s="338" t="s">
        <v>2063</v>
      </c>
      <c r="I41" s="338" t="s">
        <v>1060</v>
      </c>
      <c r="J41" s="338" t="s">
        <v>2068</v>
      </c>
      <c r="K41" s="338">
        <v>0.2</v>
      </c>
      <c r="L41" s="315">
        <v>500088501133</v>
      </c>
      <c r="M41" s="315">
        <v>500088501133</v>
      </c>
      <c r="N41" s="338" t="s">
        <v>1949</v>
      </c>
      <c r="O41" s="340" t="s">
        <v>2069</v>
      </c>
      <c r="P41" s="340" t="s">
        <v>1951</v>
      </c>
      <c r="Q41" s="338" t="s">
        <v>70</v>
      </c>
      <c r="R41" s="315">
        <v>500088501133</v>
      </c>
      <c r="S41" s="316">
        <f t="shared" si="1"/>
        <v>0</v>
      </c>
      <c r="T41" s="338">
        <v>1</v>
      </c>
      <c r="U41" s="341" t="s">
        <v>70</v>
      </c>
      <c r="V41" s="340">
        <v>45321</v>
      </c>
      <c r="W41" s="338" t="s">
        <v>1953</v>
      </c>
      <c r="X41" s="315"/>
      <c r="Y41" s="141" t="s">
        <v>70</v>
      </c>
      <c r="Z41" s="318">
        <v>45349</v>
      </c>
      <c r="AA41" s="342" t="s">
        <v>1888</v>
      </c>
      <c r="AB41" s="342" t="s">
        <v>1886</v>
      </c>
      <c r="AC41" s="350">
        <f>R41</f>
        <v>500088501133</v>
      </c>
      <c r="AD41" s="344">
        <f>L41</f>
        <v>500088501133</v>
      </c>
      <c r="AE41" s="344">
        <f t="shared" si="18"/>
        <v>0</v>
      </c>
      <c r="AF41" s="340"/>
      <c r="AG41" s="338" t="s">
        <v>2037</v>
      </c>
      <c r="AH41" s="345" t="s">
        <v>2067</v>
      </c>
      <c r="AI41" s="346" t="str">
        <f t="shared" si="11"/>
        <v>13</v>
      </c>
      <c r="AJ41" s="369"/>
      <c r="AK41" s="345"/>
      <c r="AL41" s="338"/>
      <c r="AM41" s="356"/>
    </row>
    <row r="42" spans="2:39">
      <c r="B42" s="337" t="s">
        <v>1944</v>
      </c>
      <c r="C42" s="338" t="s">
        <v>1956</v>
      </c>
      <c r="D42" s="338" t="s">
        <v>1957</v>
      </c>
      <c r="E42" s="339" t="s">
        <v>413</v>
      </c>
      <c r="F42" s="339" t="s">
        <v>1801</v>
      </c>
      <c r="G42" s="338" t="s">
        <v>1800</v>
      </c>
      <c r="H42" s="338" t="s">
        <v>1947</v>
      </c>
      <c r="I42" s="338" t="s">
        <v>1060</v>
      </c>
      <c r="J42" s="338" t="s">
        <v>2070</v>
      </c>
      <c r="K42" s="338">
        <v>0.2</v>
      </c>
      <c r="L42" s="315">
        <v>29453676</v>
      </c>
      <c r="M42" s="315">
        <v>29453676</v>
      </c>
      <c r="N42" s="338" t="s">
        <v>1949</v>
      </c>
      <c r="O42" s="340" t="s">
        <v>2071</v>
      </c>
      <c r="P42" s="340" t="s">
        <v>1951</v>
      </c>
      <c r="Q42" s="338" t="s">
        <v>70</v>
      </c>
      <c r="R42" s="139">
        <f>L42</f>
        <v>29453676</v>
      </c>
      <c r="S42" s="316">
        <f t="shared" si="1"/>
        <v>0</v>
      </c>
      <c r="T42" s="338">
        <v>53</v>
      </c>
      <c r="U42" s="341" t="s">
        <v>70</v>
      </c>
      <c r="V42" s="340">
        <v>45348</v>
      </c>
      <c r="W42" s="338" t="s">
        <v>1887</v>
      </c>
      <c r="X42" s="315"/>
      <c r="Y42" s="141" t="s">
        <v>70</v>
      </c>
      <c r="Z42" s="318">
        <v>45362</v>
      </c>
      <c r="AA42" s="342" t="s">
        <v>1888</v>
      </c>
      <c r="AB42" s="342" t="s">
        <v>1886</v>
      </c>
      <c r="AC42" s="343">
        <f>R42</f>
        <v>29453676</v>
      </c>
      <c r="AD42" s="349">
        <f>AC42</f>
        <v>29453676</v>
      </c>
      <c r="AE42" s="344">
        <f t="shared" si="18"/>
        <v>0</v>
      </c>
      <c r="AF42" s="340"/>
      <c r="AG42" s="338" t="s">
        <v>2037</v>
      </c>
      <c r="AH42" s="345" t="s">
        <v>2072</v>
      </c>
      <c r="AI42" s="346" t="str">
        <f t="shared" si="11"/>
        <v>32</v>
      </c>
      <c r="AJ42" s="369"/>
      <c r="AK42" s="345"/>
      <c r="AL42" s="338"/>
      <c r="AM42" s="356"/>
    </row>
    <row r="43" spans="2:39">
      <c r="B43" s="337" t="s">
        <v>1944</v>
      </c>
      <c r="C43" s="338" t="s">
        <v>1961</v>
      </c>
      <c r="D43" s="338" t="s">
        <v>1831</v>
      </c>
      <c r="E43" s="339" t="s">
        <v>65</v>
      </c>
      <c r="F43" s="339" t="s">
        <v>1803</v>
      </c>
      <c r="G43" s="338" t="s">
        <v>1802</v>
      </c>
      <c r="H43" s="338" t="s">
        <v>2063</v>
      </c>
      <c r="I43" s="338" t="s">
        <v>1060</v>
      </c>
      <c r="J43" s="338" t="s">
        <v>2073</v>
      </c>
      <c r="K43" s="338">
        <v>0</v>
      </c>
      <c r="L43" s="315">
        <v>27726608</v>
      </c>
      <c r="M43" s="315">
        <v>27726608</v>
      </c>
      <c r="N43" s="338" t="s">
        <v>2030</v>
      </c>
      <c r="O43" s="340" t="s">
        <v>2074</v>
      </c>
      <c r="P43" s="340" t="s">
        <v>1951</v>
      </c>
      <c r="Q43" s="338" t="s">
        <v>70</v>
      </c>
      <c r="R43" s="315">
        <v>27726608</v>
      </c>
      <c r="S43" s="316">
        <f t="shared" si="1"/>
        <v>0</v>
      </c>
      <c r="T43" s="338">
        <v>16</v>
      </c>
      <c r="U43" s="341" t="s">
        <v>70</v>
      </c>
      <c r="V43" s="340">
        <v>45321</v>
      </c>
      <c r="W43" s="338" t="s">
        <v>1953</v>
      </c>
      <c r="X43" s="315"/>
      <c r="Y43" s="141" t="s">
        <v>70</v>
      </c>
      <c r="Z43" s="318">
        <v>45360</v>
      </c>
      <c r="AA43" s="342" t="s">
        <v>1888</v>
      </c>
      <c r="AB43" s="342" t="s">
        <v>1886</v>
      </c>
      <c r="AC43" s="350">
        <f>R43</f>
        <v>27726608</v>
      </c>
      <c r="AD43" s="344">
        <f>AC43</f>
        <v>27726608</v>
      </c>
      <c r="AE43" s="344">
        <f t="shared" si="18"/>
        <v>0</v>
      </c>
      <c r="AF43" s="340"/>
      <c r="AG43" s="338" t="s">
        <v>2037</v>
      </c>
      <c r="AH43" s="345" t="s">
        <v>2075</v>
      </c>
      <c r="AI43" s="346" t="str">
        <f t="shared" si="11"/>
        <v>29</v>
      </c>
      <c r="AJ43" s="369"/>
      <c r="AK43" s="345"/>
      <c r="AL43" s="338"/>
      <c r="AM43" s="356"/>
    </row>
    <row r="44" spans="2:39">
      <c r="B44" s="337" t="s">
        <v>1944</v>
      </c>
      <c r="C44" s="338" t="s">
        <v>1961</v>
      </c>
      <c r="D44" s="338" t="s">
        <v>1831</v>
      </c>
      <c r="E44" s="339" t="s">
        <v>413</v>
      </c>
      <c r="F44" s="339" t="s">
        <v>1803</v>
      </c>
      <c r="G44" s="338" t="s">
        <v>1802</v>
      </c>
      <c r="H44" s="338" t="s">
        <v>2063</v>
      </c>
      <c r="I44" s="338" t="s">
        <v>1060</v>
      </c>
      <c r="J44" s="338" t="s">
        <v>2076</v>
      </c>
      <c r="K44" s="338">
        <v>0.2</v>
      </c>
      <c r="L44" s="315">
        <v>393181013</v>
      </c>
      <c r="M44" s="315">
        <v>393181013</v>
      </c>
      <c r="N44" s="338" t="s">
        <v>1949</v>
      </c>
      <c r="O44" s="340" t="s">
        <v>2077</v>
      </c>
      <c r="P44" s="340" t="s">
        <v>1951</v>
      </c>
      <c r="Q44" s="338" t="s">
        <v>70</v>
      </c>
      <c r="R44" s="315">
        <v>393181013</v>
      </c>
      <c r="S44" s="316">
        <f t="shared" si="1"/>
        <v>0</v>
      </c>
      <c r="T44" s="338">
        <v>16</v>
      </c>
      <c r="U44" s="341" t="s">
        <v>70</v>
      </c>
      <c r="V44" s="340">
        <v>45321</v>
      </c>
      <c r="W44" s="338" t="s">
        <v>1953</v>
      </c>
      <c r="X44" s="315"/>
      <c r="Y44" s="141" t="s">
        <v>70</v>
      </c>
      <c r="Z44" s="318">
        <v>45360</v>
      </c>
      <c r="AA44" s="342" t="s">
        <v>1888</v>
      </c>
      <c r="AB44" s="342" t="s">
        <v>1886</v>
      </c>
      <c r="AC44" s="350">
        <f>R44</f>
        <v>393181013</v>
      </c>
      <c r="AD44" s="344">
        <f>AC44</f>
        <v>393181013</v>
      </c>
      <c r="AE44" s="344">
        <f t="shared" si="18"/>
        <v>0</v>
      </c>
      <c r="AF44" s="340"/>
      <c r="AG44" s="338" t="s">
        <v>2037</v>
      </c>
      <c r="AH44" s="345" t="s">
        <v>2075</v>
      </c>
      <c r="AI44" s="346" t="str">
        <f t="shared" si="11"/>
        <v>29</v>
      </c>
      <c r="AJ44" s="369"/>
      <c r="AK44" s="345"/>
      <c r="AL44" s="338"/>
      <c r="AM44" s="356"/>
    </row>
    <row r="45" spans="2:39">
      <c r="B45" s="337" t="s">
        <v>1944</v>
      </c>
      <c r="C45" s="338" t="s">
        <v>1945</v>
      </c>
      <c r="D45" s="338" t="s">
        <v>1946</v>
      </c>
      <c r="E45" s="339" t="s">
        <v>413</v>
      </c>
      <c r="F45" s="339" t="s">
        <v>1805</v>
      </c>
      <c r="G45" s="338" t="s">
        <v>1804</v>
      </c>
      <c r="H45" s="338" t="s">
        <v>1947</v>
      </c>
      <c r="I45" s="338" t="s">
        <v>1060</v>
      </c>
      <c r="J45" s="338" t="s">
        <v>2078</v>
      </c>
      <c r="K45" s="338">
        <v>0.2</v>
      </c>
      <c r="L45" s="315">
        <v>88546</v>
      </c>
      <c r="M45" s="315">
        <v>88546</v>
      </c>
      <c r="N45" s="338" t="s">
        <v>1949</v>
      </c>
      <c r="O45" s="340" t="s">
        <v>2079</v>
      </c>
      <c r="P45" s="340" t="s">
        <v>1951</v>
      </c>
      <c r="Q45" s="338" t="s">
        <v>70</v>
      </c>
      <c r="R45" s="139">
        <f>L45</f>
        <v>88546</v>
      </c>
      <c r="S45" s="316">
        <f t="shared" si="1"/>
        <v>0</v>
      </c>
      <c r="T45" s="338">
        <v>43</v>
      </c>
      <c r="U45" s="341" t="s">
        <v>70</v>
      </c>
      <c r="V45" s="340" t="s">
        <v>1952</v>
      </c>
      <c r="W45" s="338" t="s">
        <v>1953</v>
      </c>
      <c r="X45" s="338" t="s">
        <v>1954</v>
      </c>
      <c r="Y45" s="315"/>
      <c r="Z45" s="318"/>
      <c r="AA45" s="342"/>
      <c r="AB45" s="342"/>
      <c r="AC45" s="343">
        <f>M45</f>
        <v>88546</v>
      </c>
      <c r="AD45" s="344">
        <f>AC45</f>
        <v>88546</v>
      </c>
      <c r="AE45" s="349">
        <f>AC45-AD45</f>
        <v>0</v>
      </c>
      <c r="AF45" s="340"/>
      <c r="AG45" s="338"/>
      <c r="AH45" s="345"/>
      <c r="AI45" s="346" t="str">
        <f t="shared" si="11"/>
        <v/>
      </c>
      <c r="AJ45" s="369" t="s">
        <v>70</v>
      </c>
      <c r="AK45" s="345" t="s">
        <v>9514</v>
      </c>
      <c r="AL45" s="338" t="s">
        <v>9517</v>
      </c>
      <c r="AM45" s="383" t="s">
        <v>9556</v>
      </c>
    </row>
    <row r="46" spans="2:39">
      <c r="B46" s="337" t="s">
        <v>1944</v>
      </c>
      <c r="C46" s="338" t="s">
        <v>1961</v>
      </c>
      <c r="D46" s="338" t="s">
        <v>1831</v>
      </c>
      <c r="E46" s="339" t="s">
        <v>413</v>
      </c>
      <c r="F46" s="339" t="s">
        <v>1807</v>
      </c>
      <c r="G46" s="338" t="s">
        <v>1745</v>
      </c>
      <c r="H46" s="338" t="s">
        <v>2080</v>
      </c>
      <c r="I46" s="338" t="s">
        <v>1060</v>
      </c>
      <c r="J46" s="338" t="s">
        <v>2081</v>
      </c>
      <c r="K46" s="338">
        <v>0.2</v>
      </c>
      <c r="L46" s="315">
        <v>300292049</v>
      </c>
      <c r="M46" s="315">
        <v>300292049</v>
      </c>
      <c r="N46" s="338" t="s">
        <v>1949</v>
      </c>
      <c r="O46" s="340" t="s">
        <v>2082</v>
      </c>
      <c r="P46" s="340" t="s">
        <v>1951</v>
      </c>
      <c r="Q46" s="338" t="s">
        <v>70</v>
      </c>
      <c r="R46" s="139">
        <f>L46</f>
        <v>300292049</v>
      </c>
      <c r="S46" s="316">
        <f t="shared" si="1"/>
        <v>0</v>
      </c>
      <c r="T46" s="338">
        <v>18</v>
      </c>
      <c r="U46" s="341" t="s">
        <v>70</v>
      </c>
      <c r="V46" s="340">
        <v>45321</v>
      </c>
      <c r="W46" s="338" t="s">
        <v>1953</v>
      </c>
      <c r="X46" s="315"/>
      <c r="Y46" s="141" t="s">
        <v>70</v>
      </c>
      <c r="Z46" s="318">
        <v>45353</v>
      </c>
      <c r="AA46" s="331" t="s">
        <v>1888</v>
      </c>
      <c r="AB46" s="342" t="s">
        <v>1886</v>
      </c>
      <c r="AC46" s="343">
        <f>R46</f>
        <v>300292049</v>
      </c>
      <c r="AD46" s="338"/>
      <c r="AE46" s="344">
        <f t="shared" ref="AE46:AE48" si="19">AC46-M46</f>
        <v>0</v>
      </c>
      <c r="AF46" s="340"/>
      <c r="AG46" s="338" t="s">
        <v>2037</v>
      </c>
      <c r="AH46" s="345" t="s">
        <v>2083</v>
      </c>
      <c r="AI46" s="346" t="str">
        <f t="shared" si="11"/>
        <v>21</v>
      </c>
      <c r="AJ46" s="369"/>
      <c r="AK46" s="345"/>
      <c r="AL46" s="338"/>
      <c r="AM46" s="318"/>
    </row>
    <row r="47" spans="2:39">
      <c r="B47" s="337" t="s">
        <v>1944</v>
      </c>
      <c r="C47" s="338" t="s">
        <v>2084</v>
      </c>
      <c r="D47" s="338" t="s">
        <v>2085</v>
      </c>
      <c r="E47" s="339" t="s">
        <v>65</v>
      </c>
      <c r="F47" s="339" t="s">
        <v>1809</v>
      </c>
      <c r="G47" s="338" t="s">
        <v>1806</v>
      </c>
      <c r="H47" s="338" t="s">
        <v>2063</v>
      </c>
      <c r="I47" s="338" t="s">
        <v>1060</v>
      </c>
      <c r="J47" s="338" t="s">
        <v>2086</v>
      </c>
      <c r="K47" s="338">
        <v>0</v>
      </c>
      <c r="L47" s="315">
        <v>5901431607</v>
      </c>
      <c r="M47" s="315">
        <v>5901431607</v>
      </c>
      <c r="N47" s="338" t="s">
        <v>2030</v>
      </c>
      <c r="O47" s="340" t="s">
        <v>2087</v>
      </c>
      <c r="P47" s="340" t="s">
        <v>1951</v>
      </c>
      <c r="Q47" s="349" t="s">
        <v>70</v>
      </c>
      <c r="R47" s="315">
        <v>5901431607</v>
      </c>
      <c r="S47" s="316">
        <f t="shared" si="1"/>
        <v>0</v>
      </c>
      <c r="T47" s="338">
        <v>49</v>
      </c>
      <c r="U47" s="341" t="s">
        <v>70</v>
      </c>
      <c r="V47" s="340" t="s">
        <v>1952</v>
      </c>
      <c r="W47" s="338" t="s">
        <v>1953</v>
      </c>
      <c r="X47" s="338" t="s">
        <v>1954</v>
      </c>
      <c r="Y47" s="141" t="s">
        <v>70</v>
      </c>
      <c r="Z47" s="318">
        <v>45353</v>
      </c>
      <c r="AA47" s="331" t="s">
        <v>1888</v>
      </c>
      <c r="AB47" s="342" t="s">
        <v>1886</v>
      </c>
      <c r="AC47" s="343">
        <f>R47</f>
        <v>5901431607</v>
      </c>
      <c r="AD47" s="338"/>
      <c r="AE47" s="344">
        <f t="shared" si="19"/>
        <v>0</v>
      </c>
      <c r="AF47" s="340"/>
      <c r="AG47" s="338" t="s">
        <v>2037</v>
      </c>
      <c r="AH47" s="345" t="s">
        <v>2088</v>
      </c>
      <c r="AI47" s="346" t="str">
        <f t="shared" si="11"/>
        <v>16</v>
      </c>
      <c r="AJ47" s="369"/>
      <c r="AK47" s="345"/>
      <c r="AL47" s="338"/>
      <c r="AM47" s="384"/>
    </row>
    <row r="48" spans="2:39">
      <c r="B48" s="337" t="s">
        <v>1944</v>
      </c>
      <c r="C48" s="338" t="s">
        <v>2084</v>
      </c>
      <c r="D48" s="338" t="s">
        <v>2085</v>
      </c>
      <c r="E48" s="339" t="s">
        <v>76</v>
      </c>
      <c r="F48" s="339" t="s">
        <v>1809</v>
      </c>
      <c r="G48" s="338" t="s">
        <v>1806</v>
      </c>
      <c r="H48" s="338" t="s">
        <v>2063</v>
      </c>
      <c r="I48" s="338" t="s">
        <v>2018</v>
      </c>
      <c r="J48" s="338" t="s">
        <v>2089</v>
      </c>
      <c r="K48" s="338">
        <v>0</v>
      </c>
      <c r="L48" s="315">
        <v>8387.4</v>
      </c>
      <c r="M48" s="315">
        <v>202262151</v>
      </c>
      <c r="N48" s="338" t="s">
        <v>2030</v>
      </c>
      <c r="O48" s="340" t="s">
        <v>2087</v>
      </c>
      <c r="P48" s="340" t="s">
        <v>1951</v>
      </c>
      <c r="Q48" s="349" t="s">
        <v>70</v>
      </c>
      <c r="R48" s="315">
        <v>8387.4</v>
      </c>
      <c r="S48" s="316">
        <f t="shared" si="1"/>
        <v>0</v>
      </c>
      <c r="T48" s="338">
        <v>49</v>
      </c>
      <c r="U48" s="341" t="s">
        <v>70</v>
      </c>
      <c r="V48" s="340" t="s">
        <v>1952</v>
      </c>
      <c r="W48" s="338" t="s">
        <v>1953</v>
      </c>
      <c r="X48" s="338" t="s">
        <v>1954</v>
      </c>
      <c r="Y48" s="141" t="s">
        <v>70</v>
      </c>
      <c r="Z48" s="318">
        <v>45353</v>
      </c>
      <c r="AA48" s="331" t="s">
        <v>1888</v>
      </c>
      <c r="AB48" s="342" t="s">
        <v>1886</v>
      </c>
      <c r="AC48" s="343">
        <f>R48</f>
        <v>8387.4</v>
      </c>
      <c r="AD48" s="338"/>
      <c r="AE48" s="344">
        <f t="shared" si="19"/>
        <v>-202253763.59999999</v>
      </c>
      <c r="AF48" s="340"/>
      <c r="AG48" s="338" t="s">
        <v>2037</v>
      </c>
      <c r="AH48" s="345" t="s">
        <v>2088</v>
      </c>
      <c r="AI48" s="346" t="str">
        <f t="shared" si="11"/>
        <v>16</v>
      </c>
      <c r="AJ48" s="369"/>
      <c r="AK48" s="345"/>
      <c r="AL48" s="338"/>
      <c r="AM48" s="384"/>
    </row>
    <row r="49" spans="2:39">
      <c r="B49" s="337" t="s">
        <v>1944</v>
      </c>
      <c r="C49" s="338" t="s">
        <v>1961</v>
      </c>
      <c r="D49" s="338" t="s">
        <v>1831</v>
      </c>
      <c r="E49" s="339" t="s">
        <v>81</v>
      </c>
      <c r="F49" s="339" t="s">
        <v>1812</v>
      </c>
      <c r="G49" s="338" t="s">
        <v>1808</v>
      </c>
      <c r="H49" s="338" t="s">
        <v>2009</v>
      </c>
      <c r="I49" s="338" t="s">
        <v>2090</v>
      </c>
      <c r="J49" s="338" t="s">
        <v>2091</v>
      </c>
      <c r="K49" s="338">
        <v>0</v>
      </c>
      <c r="L49" s="315">
        <v>38522.01</v>
      </c>
      <c r="M49" s="315">
        <v>708920550.02999997</v>
      </c>
      <c r="N49" s="338" t="s">
        <v>2012</v>
      </c>
      <c r="O49" s="340" t="s">
        <v>2092</v>
      </c>
      <c r="P49" s="340" t="s">
        <v>1951</v>
      </c>
      <c r="Q49" s="349"/>
      <c r="R49" s="139"/>
      <c r="S49" s="316"/>
      <c r="T49" s="338"/>
      <c r="U49" s="315"/>
      <c r="V49" s="315"/>
      <c r="W49" s="315"/>
      <c r="X49" s="315"/>
      <c r="Y49" s="315"/>
      <c r="Z49" s="318"/>
      <c r="AA49" s="342"/>
      <c r="AB49" s="342"/>
      <c r="AC49" s="343">
        <f>M49</f>
        <v>708920550.02999997</v>
      </c>
      <c r="AD49" s="344">
        <f>AC49</f>
        <v>708920550.02999997</v>
      </c>
      <c r="AE49" s="349">
        <f>AC49-AD49</f>
        <v>0</v>
      </c>
      <c r="AF49" s="340"/>
      <c r="AG49" s="338"/>
      <c r="AH49" s="345"/>
      <c r="AI49" s="346" t="str">
        <f t="shared" si="11"/>
        <v/>
      </c>
      <c r="AJ49" s="369" t="s">
        <v>70</v>
      </c>
      <c r="AK49" s="345" t="s">
        <v>9522</v>
      </c>
      <c r="AL49" s="338" t="s">
        <v>9533</v>
      </c>
      <c r="AM49" s="383" t="s">
        <v>9558</v>
      </c>
    </row>
    <row r="50" spans="2:39">
      <c r="B50" s="337" t="s">
        <v>1944</v>
      </c>
      <c r="C50" s="338" t="s">
        <v>1961</v>
      </c>
      <c r="D50" s="338" t="s">
        <v>1831</v>
      </c>
      <c r="E50" s="339" t="s">
        <v>413</v>
      </c>
      <c r="F50" s="339" t="s">
        <v>1814</v>
      </c>
      <c r="G50" s="338" t="s">
        <v>1810</v>
      </c>
      <c r="H50" s="338" t="s">
        <v>2063</v>
      </c>
      <c r="I50" s="338" t="s">
        <v>1060</v>
      </c>
      <c r="J50" s="338" t="s">
        <v>2093</v>
      </c>
      <c r="K50" s="338">
        <v>0</v>
      </c>
      <c r="L50" s="315">
        <v>12422745</v>
      </c>
      <c r="M50" s="315">
        <v>12422745</v>
      </c>
      <c r="N50" s="338" t="s">
        <v>1949</v>
      </c>
      <c r="O50" s="340" t="s">
        <v>2069</v>
      </c>
      <c r="P50" s="340" t="s">
        <v>1951</v>
      </c>
      <c r="Q50" s="338" t="s">
        <v>70</v>
      </c>
      <c r="R50" s="315">
        <v>12422745</v>
      </c>
      <c r="S50" s="316">
        <f t="shared" si="1"/>
        <v>0</v>
      </c>
      <c r="T50" s="338">
        <v>2</v>
      </c>
      <c r="U50" s="341" t="s">
        <v>70</v>
      </c>
      <c r="V50" s="340" t="s">
        <v>1952</v>
      </c>
      <c r="W50" s="338" t="s">
        <v>1953</v>
      </c>
      <c r="X50" s="338" t="s">
        <v>1954</v>
      </c>
      <c r="Y50" s="141" t="s">
        <v>70</v>
      </c>
      <c r="Z50" s="318">
        <v>45364</v>
      </c>
      <c r="AA50" s="342" t="s">
        <v>1885</v>
      </c>
      <c r="AB50" s="342" t="s">
        <v>1886</v>
      </c>
      <c r="AC50" s="350">
        <f>R50</f>
        <v>12422745</v>
      </c>
      <c r="AD50" s="344">
        <f>R50</f>
        <v>12422745</v>
      </c>
      <c r="AE50" s="344">
        <f t="shared" ref="AE50:AE55" si="20">AC50-M50</f>
        <v>0</v>
      </c>
      <c r="AF50" s="340"/>
      <c r="AG50" s="338" t="s">
        <v>2037</v>
      </c>
      <c r="AH50" s="345" t="s">
        <v>2094</v>
      </c>
      <c r="AI50" s="346" t="str">
        <f t="shared" si="11"/>
        <v>35</v>
      </c>
      <c r="AJ50" s="369"/>
      <c r="AK50" s="345"/>
      <c r="AL50" s="338"/>
      <c r="AM50" s="356"/>
    </row>
    <row r="51" spans="2:39">
      <c r="B51" s="337" t="s">
        <v>1944</v>
      </c>
      <c r="C51" s="338" t="s">
        <v>1961</v>
      </c>
      <c r="D51" s="338" t="s">
        <v>1831</v>
      </c>
      <c r="E51" s="339" t="s">
        <v>65</v>
      </c>
      <c r="F51" s="339" t="s">
        <v>1814</v>
      </c>
      <c r="G51" s="338" t="s">
        <v>1810</v>
      </c>
      <c r="H51" s="338" t="s">
        <v>2063</v>
      </c>
      <c r="I51" s="338" t="s">
        <v>1060</v>
      </c>
      <c r="J51" s="338" t="s">
        <v>2095</v>
      </c>
      <c r="K51" s="338">
        <v>0</v>
      </c>
      <c r="L51" s="315">
        <v>65042763</v>
      </c>
      <c r="M51" s="315">
        <v>65042763</v>
      </c>
      <c r="N51" s="338" t="s">
        <v>2030</v>
      </c>
      <c r="O51" s="340" t="s">
        <v>2096</v>
      </c>
      <c r="P51" s="340" t="s">
        <v>1951</v>
      </c>
      <c r="Q51" s="338" t="s">
        <v>70</v>
      </c>
      <c r="R51" s="139">
        <v>65031763</v>
      </c>
      <c r="S51" s="316">
        <f t="shared" si="1"/>
        <v>11000</v>
      </c>
      <c r="T51" s="338">
        <v>2</v>
      </c>
      <c r="U51" s="341" t="s">
        <v>70</v>
      </c>
      <c r="V51" s="340" t="s">
        <v>1952</v>
      </c>
      <c r="W51" s="338" t="s">
        <v>1953</v>
      </c>
      <c r="X51" s="338" t="s">
        <v>1954</v>
      </c>
      <c r="Y51" s="141" t="s">
        <v>70</v>
      </c>
      <c r="Z51" s="318">
        <v>45364</v>
      </c>
      <c r="AA51" s="342" t="s">
        <v>1885</v>
      </c>
      <c r="AB51" s="342" t="s">
        <v>1886</v>
      </c>
      <c r="AC51" s="342">
        <v>65031763</v>
      </c>
      <c r="AD51" s="342">
        <v>65031763</v>
      </c>
      <c r="AE51" s="344">
        <f>AC51-M51</f>
        <v>-11000</v>
      </c>
      <c r="AF51" s="340"/>
      <c r="AG51" s="338" t="s">
        <v>2037</v>
      </c>
      <c r="AH51" s="345" t="s">
        <v>2094</v>
      </c>
      <c r="AI51" s="346" t="str">
        <f t="shared" si="11"/>
        <v>35</v>
      </c>
      <c r="AJ51" s="369"/>
      <c r="AK51" s="345"/>
      <c r="AL51" s="338"/>
      <c r="AM51" s="356"/>
    </row>
    <row r="52" spans="2:39">
      <c r="B52" s="337" t="s">
        <v>1944</v>
      </c>
      <c r="C52" s="338" t="s">
        <v>2097</v>
      </c>
      <c r="D52" s="338" t="s">
        <v>2098</v>
      </c>
      <c r="E52" s="339" t="s">
        <v>413</v>
      </c>
      <c r="F52" s="339" t="s">
        <v>1817</v>
      </c>
      <c r="G52" s="338" t="s">
        <v>1811</v>
      </c>
      <c r="H52" s="338" t="s">
        <v>1947</v>
      </c>
      <c r="I52" s="338" t="s">
        <v>1060</v>
      </c>
      <c r="J52" s="338" t="s">
        <v>2099</v>
      </c>
      <c r="K52" s="338">
        <v>0.2</v>
      </c>
      <c r="L52" s="315">
        <v>1399967508</v>
      </c>
      <c r="M52" s="315">
        <v>1399967508</v>
      </c>
      <c r="N52" s="338" t="s">
        <v>1949</v>
      </c>
      <c r="O52" s="340" t="s">
        <v>2100</v>
      </c>
      <c r="P52" s="340" t="s">
        <v>1951</v>
      </c>
      <c r="Q52" s="338" t="s">
        <v>70</v>
      </c>
      <c r="R52" s="139">
        <f>L52</f>
        <v>1399967508</v>
      </c>
      <c r="S52" s="316">
        <f t="shared" si="1"/>
        <v>0</v>
      </c>
      <c r="T52" s="338">
        <v>40</v>
      </c>
      <c r="U52" s="341" t="s">
        <v>70</v>
      </c>
      <c r="V52" s="340" t="s">
        <v>1952</v>
      </c>
      <c r="W52" s="338" t="s">
        <v>1953</v>
      </c>
      <c r="X52" s="338" t="s">
        <v>1954</v>
      </c>
      <c r="Y52" s="141" t="s">
        <v>70</v>
      </c>
      <c r="Z52" s="318">
        <v>45362</v>
      </c>
      <c r="AA52" s="342" t="s">
        <v>1888</v>
      </c>
      <c r="AB52" s="342" t="s">
        <v>1886</v>
      </c>
      <c r="AC52" s="343">
        <f>R52</f>
        <v>1399967508</v>
      </c>
      <c r="AD52" s="349">
        <f>AC52</f>
        <v>1399967508</v>
      </c>
      <c r="AE52" s="344">
        <f t="shared" si="20"/>
        <v>0</v>
      </c>
      <c r="AF52" s="340"/>
      <c r="AG52" s="338" t="s">
        <v>2037</v>
      </c>
      <c r="AH52" s="345" t="s">
        <v>2101</v>
      </c>
      <c r="AI52" s="346" t="str">
        <f t="shared" si="11"/>
        <v>31</v>
      </c>
      <c r="AJ52" s="369"/>
      <c r="AK52" s="345"/>
      <c r="AL52" s="338"/>
      <c r="AM52" s="356"/>
    </row>
    <row r="53" spans="2:39">
      <c r="B53" s="337" t="s">
        <v>1944</v>
      </c>
      <c r="C53" s="338" t="s">
        <v>1961</v>
      </c>
      <c r="D53" s="338" t="s">
        <v>1831</v>
      </c>
      <c r="E53" s="339" t="s">
        <v>65</v>
      </c>
      <c r="F53" s="339" t="s">
        <v>1819</v>
      </c>
      <c r="G53" s="338" t="s">
        <v>1813</v>
      </c>
      <c r="H53" s="338" t="s">
        <v>2063</v>
      </c>
      <c r="I53" s="338" t="s">
        <v>1060</v>
      </c>
      <c r="J53" s="338" t="s">
        <v>2102</v>
      </c>
      <c r="K53" s="338">
        <v>0</v>
      </c>
      <c r="L53" s="315">
        <v>210474731663</v>
      </c>
      <c r="M53" s="315">
        <v>210474731663</v>
      </c>
      <c r="N53" s="338" t="s">
        <v>2030</v>
      </c>
      <c r="O53" s="340" t="s">
        <v>2103</v>
      </c>
      <c r="P53" s="340" t="s">
        <v>1951</v>
      </c>
      <c r="Q53" s="338" t="s">
        <v>70</v>
      </c>
      <c r="R53" s="139">
        <v>210526292684</v>
      </c>
      <c r="S53" s="316">
        <f t="shared" si="1"/>
        <v>-51561021</v>
      </c>
      <c r="T53" s="338">
        <v>4</v>
      </c>
      <c r="U53" s="341" t="s">
        <v>70</v>
      </c>
      <c r="V53" s="340">
        <v>45321</v>
      </c>
      <c r="W53" s="338" t="s">
        <v>1953</v>
      </c>
      <c r="X53" s="315"/>
      <c r="Y53" s="141" t="s">
        <v>70</v>
      </c>
      <c r="Z53" s="318">
        <v>45348</v>
      </c>
      <c r="AA53" s="342" t="s">
        <v>1888</v>
      </c>
      <c r="AB53" s="342" t="s">
        <v>1886</v>
      </c>
      <c r="AC53" s="350">
        <f>R53</f>
        <v>210526292684</v>
      </c>
      <c r="AD53" s="344">
        <f>L53</f>
        <v>210474731663</v>
      </c>
      <c r="AE53" s="344">
        <f t="shared" si="20"/>
        <v>51561021</v>
      </c>
      <c r="AF53" s="340"/>
      <c r="AG53" s="338" t="s">
        <v>2037</v>
      </c>
      <c r="AH53" s="345" t="s">
        <v>2104</v>
      </c>
      <c r="AI53" s="346" t="str">
        <f t="shared" si="11"/>
        <v>02</v>
      </c>
      <c r="AJ53" s="369"/>
      <c r="AK53" s="345"/>
      <c r="AL53" s="338"/>
      <c r="AM53" s="356"/>
    </row>
    <row r="54" spans="2:39">
      <c r="B54" s="337" t="s">
        <v>1944</v>
      </c>
      <c r="C54" s="338" t="s">
        <v>1993</v>
      </c>
      <c r="D54" s="338" t="s">
        <v>1994</v>
      </c>
      <c r="E54" s="339" t="s">
        <v>413</v>
      </c>
      <c r="F54" s="339" t="s">
        <v>1821</v>
      </c>
      <c r="G54" s="338" t="s">
        <v>1815</v>
      </c>
      <c r="H54" s="338" t="s">
        <v>1947</v>
      </c>
      <c r="I54" s="338" t="s">
        <v>1060</v>
      </c>
      <c r="J54" s="338" t="s">
        <v>2105</v>
      </c>
      <c r="K54" s="338">
        <v>0.2</v>
      </c>
      <c r="L54" s="315">
        <v>2990675867</v>
      </c>
      <c r="M54" s="315">
        <v>2990675867</v>
      </c>
      <c r="N54" s="338" t="s">
        <v>1949</v>
      </c>
      <c r="O54" s="340" t="s">
        <v>2106</v>
      </c>
      <c r="P54" s="340" t="s">
        <v>1951</v>
      </c>
      <c r="Q54" s="338" t="s">
        <v>70</v>
      </c>
      <c r="R54" s="315">
        <v>2990675867</v>
      </c>
      <c r="S54" s="316">
        <f t="shared" si="1"/>
        <v>0</v>
      </c>
      <c r="T54" s="338">
        <v>45</v>
      </c>
      <c r="U54" s="341" t="s">
        <v>70</v>
      </c>
      <c r="V54" s="340" t="s">
        <v>1952</v>
      </c>
      <c r="W54" s="338" t="s">
        <v>1953</v>
      </c>
      <c r="X54" s="338" t="s">
        <v>1954</v>
      </c>
      <c r="Y54" s="141" t="s">
        <v>70</v>
      </c>
      <c r="Z54" s="318">
        <v>45357</v>
      </c>
      <c r="AA54" s="342" t="s">
        <v>1888</v>
      </c>
      <c r="AB54" s="342" t="s">
        <v>1886</v>
      </c>
      <c r="AC54" s="350">
        <f>R54</f>
        <v>2990675867</v>
      </c>
      <c r="AD54" s="344">
        <f>AC54</f>
        <v>2990675867</v>
      </c>
      <c r="AE54" s="344">
        <f t="shared" si="20"/>
        <v>0</v>
      </c>
      <c r="AF54" s="340" t="s">
        <v>2107</v>
      </c>
      <c r="AG54" s="338" t="s">
        <v>2037</v>
      </c>
      <c r="AH54" s="345" t="s">
        <v>2108</v>
      </c>
      <c r="AI54" s="346" t="str">
        <f t="shared" si="11"/>
        <v>25</v>
      </c>
      <c r="AJ54" s="369"/>
      <c r="AK54" s="345"/>
      <c r="AL54" s="338"/>
      <c r="AM54" s="356"/>
    </row>
    <row r="55" spans="2:39">
      <c r="B55" s="337" t="s">
        <v>1944</v>
      </c>
      <c r="C55" s="338" t="s">
        <v>1961</v>
      </c>
      <c r="D55" s="338" t="s">
        <v>1831</v>
      </c>
      <c r="E55" s="339" t="s">
        <v>65</v>
      </c>
      <c r="F55" s="339" t="s">
        <v>1823</v>
      </c>
      <c r="G55" s="338" t="s">
        <v>1816</v>
      </c>
      <c r="H55" s="338" t="s">
        <v>2063</v>
      </c>
      <c r="I55" s="338" t="s">
        <v>1060</v>
      </c>
      <c r="J55" s="338" t="s">
        <v>2109</v>
      </c>
      <c r="K55" s="338">
        <v>0</v>
      </c>
      <c r="L55" s="315">
        <v>636701983</v>
      </c>
      <c r="M55" s="315">
        <v>636701983</v>
      </c>
      <c r="N55" s="338" t="s">
        <v>2030</v>
      </c>
      <c r="O55" s="340" t="s">
        <v>2110</v>
      </c>
      <c r="P55" s="340" t="s">
        <v>1951</v>
      </c>
      <c r="Q55" s="338" t="s">
        <v>70</v>
      </c>
      <c r="R55" s="139">
        <v>142608903</v>
      </c>
      <c r="S55" s="316">
        <f>L55-R55</f>
        <v>494093080</v>
      </c>
      <c r="T55" s="338">
        <v>21</v>
      </c>
      <c r="U55" s="341" t="s">
        <v>70</v>
      </c>
      <c r="V55" s="340">
        <v>45321</v>
      </c>
      <c r="W55" s="338" t="s">
        <v>1953</v>
      </c>
      <c r="X55" s="315"/>
      <c r="Y55" s="141" t="s">
        <v>70</v>
      </c>
      <c r="Z55" s="318">
        <v>45349</v>
      </c>
      <c r="AA55" s="342" t="s">
        <v>1888</v>
      </c>
      <c r="AB55" s="342" t="s">
        <v>1886</v>
      </c>
      <c r="AC55" s="343">
        <f>R55</f>
        <v>142608903</v>
      </c>
      <c r="AD55" s="344">
        <f>L55</f>
        <v>636701983</v>
      </c>
      <c r="AE55" s="344">
        <f t="shared" si="20"/>
        <v>-494093080</v>
      </c>
      <c r="AF55" s="340"/>
      <c r="AG55" s="338" t="s">
        <v>2037</v>
      </c>
      <c r="AH55" s="345" t="s">
        <v>2111</v>
      </c>
      <c r="AI55" s="346" t="str">
        <f t="shared" si="11"/>
        <v>09</v>
      </c>
      <c r="AJ55" s="369"/>
      <c r="AK55" s="345"/>
      <c r="AL55" s="338"/>
      <c r="AM55" s="356"/>
    </row>
    <row r="56" spans="2:39">
      <c r="B56" s="337" t="s">
        <v>1944</v>
      </c>
      <c r="C56" s="338" t="s">
        <v>2004</v>
      </c>
      <c r="D56" s="338" t="s">
        <v>2005</v>
      </c>
      <c r="E56" s="339" t="s">
        <v>413</v>
      </c>
      <c r="F56" s="339" t="s">
        <v>1825</v>
      </c>
      <c r="G56" s="338" t="s">
        <v>1818</v>
      </c>
      <c r="H56" s="338" t="s">
        <v>1947</v>
      </c>
      <c r="I56" s="338" t="s">
        <v>1060</v>
      </c>
      <c r="J56" s="338" t="s">
        <v>2112</v>
      </c>
      <c r="K56" s="338">
        <v>0.2</v>
      </c>
      <c r="L56" s="315">
        <v>4962006</v>
      </c>
      <c r="M56" s="315">
        <v>4962006</v>
      </c>
      <c r="N56" s="338" t="s">
        <v>1949</v>
      </c>
      <c r="O56" s="340" t="s">
        <v>2113</v>
      </c>
      <c r="P56" s="340" t="s">
        <v>1951</v>
      </c>
      <c r="Q56" s="338" t="s">
        <v>70</v>
      </c>
      <c r="R56" s="139">
        <f>L56</f>
        <v>4962006</v>
      </c>
      <c r="S56" s="316">
        <f t="shared" si="1"/>
        <v>0</v>
      </c>
      <c r="T56" s="338">
        <v>37</v>
      </c>
      <c r="U56" s="341" t="s">
        <v>70</v>
      </c>
      <c r="V56" s="340" t="s">
        <v>1952</v>
      </c>
      <c r="W56" s="338" t="s">
        <v>1953</v>
      </c>
      <c r="X56" s="338" t="s">
        <v>1954</v>
      </c>
      <c r="Y56" s="141" t="s">
        <v>70</v>
      </c>
      <c r="Z56" s="318">
        <v>45371</v>
      </c>
      <c r="AA56" s="342" t="s">
        <v>1885</v>
      </c>
      <c r="AB56" s="342" t="s">
        <v>1886</v>
      </c>
      <c r="AC56" s="343">
        <f>R56</f>
        <v>4962006</v>
      </c>
      <c r="AD56" s="338"/>
      <c r="AE56" s="349">
        <f>R56-AC56</f>
        <v>0</v>
      </c>
      <c r="AF56" s="340"/>
      <c r="AG56" s="338" t="s">
        <v>2037</v>
      </c>
      <c r="AH56" s="345" t="s">
        <v>2115</v>
      </c>
      <c r="AI56" s="346" t="str">
        <f t="shared" si="11"/>
        <v>42</v>
      </c>
      <c r="AJ56" s="369"/>
      <c r="AK56" s="345"/>
      <c r="AL56" s="338"/>
      <c r="AM56" s="356"/>
    </row>
    <row r="57" spans="2:39">
      <c r="B57" s="337" t="s">
        <v>1944</v>
      </c>
      <c r="C57" s="338" t="s">
        <v>1961</v>
      </c>
      <c r="D57" s="338" t="s">
        <v>1831</v>
      </c>
      <c r="E57" s="339" t="s">
        <v>76</v>
      </c>
      <c r="F57" s="339" t="s">
        <v>1827</v>
      </c>
      <c r="G57" s="338" t="s">
        <v>1820</v>
      </c>
      <c r="H57" s="338" t="s">
        <v>2063</v>
      </c>
      <c r="I57" s="338" t="s">
        <v>2117</v>
      </c>
      <c r="J57" s="338" t="s">
        <v>2118</v>
      </c>
      <c r="K57" s="338">
        <v>0</v>
      </c>
      <c r="L57" s="315">
        <v>212193.02</v>
      </c>
      <c r="M57" s="315">
        <v>3518372464.6199999</v>
      </c>
      <c r="N57" s="338" t="s">
        <v>2030</v>
      </c>
      <c r="O57" s="340" t="s">
        <v>2119</v>
      </c>
      <c r="P57" s="340" t="s">
        <v>1951</v>
      </c>
      <c r="Q57" s="338" t="s">
        <v>70</v>
      </c>
      <c r="R57" s="139">
        <v>212167.76</v>
      </c>
      <c r="S57" s="316">
        <f t="shared" si="1"/>
        <v>25.259999999980209</v>
      </c>
      <c r="T57" s="338">
        <v>3</v>
      </c>
      <c r="U57" s="341" t="s">
        <v>70</v>
      </c>
      <c r="V57" s="340" t="s">
        <v>1952</v>
      </c>
      <c r="W57" s="338" t="s">
        <v>1953</v>
      </c>
      <c r="X57" s="338" t="s">
        <v>1954</v>
      </c>
      <c r="Y57" s="315"/>
      <c r="Z57" s="318"/>
      <c r="AA57" s="342"/>
      <c r="AB57" s="342"/>
      <c r="AC57" s="343">
        <f t="shared" ref="AC57:AC66" si="21">M57</f>
        <v>3518372464.6199999</v>
      </c>
      <c r="AD57" s="344">
        <f t="shared" ref="AD57:AD66" si="22">AC57</f>
        <v>3518372464.6199999</v>
      </c>
      <c r="AE57" s="349">
        <f t="shared" ref="AE57:AE66" si="23">AC57-AD57</f>
        <v>0</v>
      </c>
      <c r="AF57" s="340"/>
      <c r="AG57" s="338"/>
      <c r="AH57" s="345"/>
      <c r="AI57" s="346" t="str">
        <f t="shared" si="11"/>
        <v/>
      </c>
      <c r="AJ57" s="369" t="s">
        <v>70</v>
      </c>
      <c r="AK57" s="345" t="s">
        <v>9523</v>
      </c>
      <c r="AL57" s="338" t="s">
        <v>9533</v>
      </c>
      <c r="AM57" s="383" t="s">
        <v>9558</v>
      </c>
    </row>
    <row r="58" spans="2:39">
      <c r="B58" s="337" t="s">
        <v>1944</v>
      </c>
      <c r="C58" s="338" t="s">
        <v>1961</v>
      </c>
      <c r="D58" s="338" t="s">
        <v>1831</v>
      </c>
      <c r="E58" s="339" t="s">
        <v>65</v>
      </c>
      <c r="F58" s="339" t="s">
        <v>1827</v>
      </c>
      <c r="G58" s="338" t="s">
        <v>1820</v>
      </c>
      <c r="H58" s="338" t="s">
        <v>2063</v>
      </c>
      <c r="I58" s="338" t="s">
        <v>1060</v>
      </c>
      <c r="J58" s="338" t="s">
        <v>2120</v>
      </c>
      <c r="K58" s="338">
        <v>0</v>
      </c>
      <c r="L58" s="315">
        <v>4590792143</v>
      </c>
      <c r="M58" s="315">
        <v>4590792143</v>
      </c>
      <c r="N58" s="338" t="s">
        <v>2030</v>
      </c>
      <c r="O58" s="340" t="s">
        <v>2121</v>
      </c>
      <c r="P58" s="340" t="s">
        <v>1951</v>
      </c>
      <c r="Q58" s="338" t="s">
        <v>70</v>
      </c>
      <c r="R58" s="139">
        <v>4583761642</v>
      </c>
      <c r="S58" s="316">
        <f t="shared" si="1"/>
        <v>7030501</v>
      </c>
      <c r="T58" s="338">
        <v>3</v>
      </c>
      <c r="U58" s="341" t="s">
        <v>70</v>
      </c>
      <c r="V58" s="340" t="s">
        <v>1952</v>
      </c>
      <c r="W58" s="338" t="s">
        <v>1953</v>
      </c>
      <c r="X58" s="338" t="s">
        <v>1954</v>
      </c>
      <c r="Y58" s="315"/>
      <c r="Z58" s="318"/>
      <c r="AA58" s="342"/>
      <c r="AB58" s="342"/>
      <c r="AC58" s="343">
        <f t="shared" si="21"/>
        <v>4590792143</v>
      </c>
      <c r="AD58" s="344">
        <f t="shared" si="22"/>
        <v>4590792143</v>
      </c>
      <c r="AE58" s="349">
        <f t="shared" si="23"/>
        <v>0</v>
      </c>
      <c r="AF58" s="340"/>
      <c r="AG58" s="338"/>
      <c r="AH58" s="345"/>
      <c r="AI58" s="346" t="str">
        <f t="shared" si="11"/>
        <v/>
      </c>
      <c r="AJ58" s="369" t="s">
        <v>70</v>
      </c>
      <c r="AK58" s="345" t="s">
        <v>9524</v>
      </c>
      <c r="AL58" s="338" t="s">
        <v>9533</v>
      </c>
      <c r="AM58" s="383" t="s">
        <v>9558</v>
      </c>
    </row>
    <row r="59" spans="2:39">
      <c r="B59" s="337" t="s">
        <v>1944</v>
      </c>
      <c r="C59" s="338" t="s">
        <v>1961</v>
      </c>
      <c r="D59" s="338" t="s">
        <v>1831</v>
      </c>
      <c r="E59" s="339" t="s">
        <v>76</v>
      </c>
      <c r="F59" s="339" t="s">
        <v>1827</v>
      </c>
      <c r="G59" s="338" t="s">
        <v>1820</v>
      </c>
      <c r="H59" s="338" t="s">
        <v>2063</v>
      </c>
      <c r="I59" s="338" t="s">
        <v>2018</v>
      </c>
      <c r="J59" s="338" t="s">
        <v>2122</v>
      </c>
      <c r="K59" s="338">
        <v>0</v>
      </c>
      <c r="L59" s="315">
        <v>12269247.35</v>
      </c>
      <c r="M59" s="315">
        <v>295872899845.25</v>
      </c>
      <c r="N59" s="338" t="s">
        <v>2030</v>
      </c>
      <c r="O59" s="340" t="s">
        <v>2121</v>
      </c>
      <c r="P59" s="340" t="s">
        <v>1951</v>
      </c>
      <c r="Q59" s="338" t="s">
        <v>70</v>
      </c>
      <c r="R59" s="139">
        <v>12216288.220000001</v>
      </c>
      <c r="S59" s="316">
        <f t="shared" si="1"/>
        <v>52959.129999998957</v>
      </c>
      <c r="T59" s="338">
        <v>3</v>
      </c>
      <c r="U59" s="341" t="s">
        <v>70</v>
      </c>
      <c r="V59" s="340" t="s">
        <v>1952</v>
      </c>
      <c r="W59" s="338" t="s">
        <v>1953</v>
      </c>
      <c r="X59" s="338" t="s">
        <v>1954</v>
      </c>
      <c r="Y59" s="315"/>
      <c r="Z59" s="318"/>
      <c r="AA59" s="342"/>
      <c r="AB59" s="342"/>
      <c r="AC59" s="343">
        <f t="shared" si="21"/>
        <v>295872899845.25</v>
      </c>
      <c r="AD59" s="344">
        <f t="shared" si="22"/>
        <v>295872899845.25</v>
      </c>
      <c r="AE59" s="349">
        <f t="shared" si="23"/>
        <v>0</v>
      </c>
      <c r="AF59" s="340"/>
      <c r="AG59" s="338"/>
      <c r="AH59" s="345"/>
      <c r="AI59" s="346" t="str">
        <f t="shared" si="11"/>
        <v/>
      </c>
      <c r="AJ59" s="369" t="s">
        <v>70</v>
      </c>
      <c r="AK59" s="345" t="s">
        <v>9525</v>
      </c>
      <c r="AL59" s="338" t="s">
        <v>9533</v>
      </c>
      <c r="AM59" s="383" t="s">
        <v>9558</v>
      </c>
    </row>
    <row r="60" spans="2:39">
      <c r="B60" s="337" t="s">
        <v>1944</v>
      </c>
      <c r="C60" s="338" t="s">
        <v>1961</v>
      </c>
      <c r="D60" s="338" t="s">
        <v>1831</v>
      </c>
      <c r="E60" s="339" t="s">
        <v>76</v>
      </c>
      <c r="F60" s="339" t="s">
        <v>1827</v>
      </c>
      <c r="G60" s="338" t="s">
        <v>1820</v>
      </c>
      <c r="H60" s="338" t="s">
        <v>2063</v>
      </c>
      <c r="I60" s="338" t="s">
        <v>2090</v>
      </c>
      <c r="J60" s="338" t="s">
        <v>2123</v>
      </c>
      <c r="K60" s="338">
        <v>0</v>
      </c>
      <c r="L60" s="315">
        <v>1864.31</v>
      </c>
      <c r="M60" s="315">
        <v>34308896.93</v>
      </c>
      <c r="N60" s="338" t="s">
        <v>2030</v>
      </c>
      <c r="O60" s="340" t="s">
        <v>2121</v>
      </c>
      <c r="P60" s="340" t="s">
        <v>1951</v>
      </c>
      <c r="Q60" s="338" t="s">
        <v>70</v>
      </c>
      <c r="R60" s="139">
        <v>1858.81</v>
      </c>
      <c r="S60" s="316">
        <f t="shared" si="1"/>
        <v>5.5</v>
      </c>
      <c r="T60" s="338">
        <v>3</v>
      </c>
      <c r="U60" s="341" t="s">
        <v>70</v>
      </c>
      <c r="V60" s="340" t="s">
        <v>1952</v>
      </c>
      <c r="W60" s="338" t="s">
        <v>1953</v>
      </c>
      <c r="X60" s="338" t="s">
        <v>1954</v>
      </c>
      <c r="Y60" s="315"/>
      <c r="Z60" s="318"/>
      <c r="AA60" s="342"/>
      <c r="AB60" s="342"/>
      <c r="AC60" s="343">
        <f t="shared" si="21"/>
        <v>34308896.93</v>
      </c>
      <c r="AD60" s="344">
        <f t="shared" si="22"/>
        <v>34308896.93</v>
      </c>
      <c r="AE60" s="349">
        <f t="shared" si="23"/>
        <v>0</v>
      </c>
      <c r="AF60" s="340"/>
      <c r="AG60" s="338"/>
      <c r="AH60" s="345"/>
      <c r="AI60" s="346" t="str">
        <f t="shared" si="11"/>
        <v/>
      </c>
      <c r="AJ60" s="369" t="s">
        <v>70</v>
      </c>
      <c r="AK60" s="345" t="s">
        <v>9526</v>
      </c>
      <c r="AL60" s="338" t="s">
        <v>9533</v>
      </c>
      <c r="AM60" s="383" t="s">
        <v>9558</v>
      </c>
    </row>
    <row r="61" spans="2:39">
      <c r="B61" s="337" t="s">
        <v>1944</v>
      </c>
      <c r="C61" s="338" t="s">
        <v>1961</v>
      </c>
      <c r="D61" s="338" t="s">
        <v>1831</v>
      </c>
      <c r="E61" s="339" t="s">
        <v>76</v>
      </c>
      <c r="F61" s="339" t="s">
        <v>1827</v>
      </c>
      <c r="G61" s="338" t="s">
        <v>1820</v>
      </c>
      <c r="H61" s="338" t="s">
        <v>2063</v>
      </c>
      <c r="I61" s="338" t="s">
        <v>2124</v>
      </c>
      <c r="J61" s="338" t="s">
        <v>2125</v>
      </c>
      <c r="K61" s="338">
        <v>0</v>
      </c>
      <c r="L61" s="315">
        <v>12942.56</v>
      </c>
      <c r="M61" s="315">
        <v>400416921.27999997</v>
      </c>
      <c r="N61" s="338" t="s">
        <v>2030</v>
      </c>
      <c r="O61" s="340" t="s">
        <v>2121</v>
      </c>
      <c r="P61" s="340" t="s">
        <v>1951</v>
      </c>
      <c r="Q61" s="338" t="s">
        <v>70</v>
      </c>
      <c r="R61" s="139">
        <v>12940.36</v>
      </c>
      <c r="S61" s="316">
        <f t="shared" si="1"/>
        <v>2.1999999999989086</v>
      </c>
      <c r="T61" s="338">
        <v>3</v>
      </c>
      <c r="U61" s="341" t="s">
        <v>70</v>
      </c>
      <c r="V61" s="340" t="s">
        <v>1952</v>
      </c>
      <c r="W61" s="338" t="s">
        <v>1953</v>
      </c>
      <c r="X61" s="338" t="s">
        <v>1954</v>
      </c>
      <c r="Y61" s="315"/>
      <c r="Z61" s="318"/>
      <c r="AA61" s="342"/>
      <c r="AB61" s="342"/>
      <c r="AC61" s="343">
        <f t="shared" si="21"/>
        <v>400416921.27999997</v>
      </c>
      <c r="AD61" s="344">
        <f t="shared" si="22"/>
        <v>400416921.27999997</v>
      </c>
      <c r="AE61" s="349">
        <f t="shared" si="23"/>
        <v>0</v>
      </c>
      <c r="AF61" s="340"/>
      <c r="AG61" s="338"/>
      <c r="AH61" s="345"/>
      <c r="AI61" s="346" t="str">
        <f t="shared" si="11"/>
        <v/>
      </c>
      <c r="AJ61" s="369" t="s">
        <v>70</v>
      </c>
      <c r="AK61" s="345" t="s">
        <v>9527</v>
      </c>
      <c r="AL61" s="338" t="s">
        <v>9533</v>
      </c>
      <c r="AM61" s="383" t="s">
        <v>9558</v>
      </c>
    </row>
    <row r="62" spans="2:39">
      <c r="B62" s="337" t="s">
        <v>1944</v>
      </c>
      <c r="C62" s="338" t="s">
        <v>1961</v>
      </c>
      <c r="D62" s="338" t="s">
        <v>1831</v>
      </c>
      <c r="E62" s="339" t="s">
        <v>76</v>
      </c>
      <c r="F62" s="339" t="s">
        <v>1827</v>
      </c>
      <c r="G62" s="338" t="s">
        <v>1820</v>
      </c>
      <c r="H62" s="338" t="s">
        <v>2063</v>
      </c>
      <c r="I62" s="338" t="s">
        <v>2126</v>
      </c>
      <c r="J62" s="338" t="s">
        <v>2127</v>
      </c>
      <c r="K62" s="338">
        <v>0</v>
      </c>
      <c r="L62" s="315">
        <v>821928.67</v>
      </c>
      <c r="M62" s="315">
        <v>584391284.37</v>
      </c>
      <c r="N62" s="338" t="s">
        <v>2030</v>
      </c>
      <c r="O62" s="340" t="s">
        <v>2121</v>
      </c>
      <c r="P62" s="340" t="s">
        <v>1951</v>
      </c>
      <c r="Q62" s="338" t="s">
        <v>70</v>
      </c>
      <c r="R62" s="139">
        <v>821818.67</v>
      </c>
      <c r="S62" s="316">
        <f t="shared" si="1"/>
        <v>110</v>
      </c>
      <c r="T62" s="338">
        <v>3</v>
      </c>
      <c r="U62" s="341" t="s">
        <v>70</v>
      </c>
      <c r="V62" s="340" t="s">
        <v>1952</v>
      </c>
      <c r="W62" s="338" t="s">
        <v>1953</v>
      </c>
      <c r="X62" s="338" t="s">
        <v>1954</v>
      </c>
      <c r="Y62" s="315"/>
      <c r="Z62" s="318"/>
      <c r="AA62" s="342"/>
      <c r="AB62" s="342"/>
      <c r="AC62" s="343">
        <f t="shared" si="21"/>
        <v>584391284.37</v>
      </c>
      <c r="AD62" s="344">
        <f t="shared" si="22"/>
        <v>584391284.37</v>
      </c>
      <c r="AE62" s="349">
        <f t="shared" si="23"/>
        <v>0</v>
      </c>
      <c r="AF62" s="340"/>
      <c r="AG62" s="338"/>
      <c r="AH62" s="345"/>
      <c r="AI62" s="346" t="str">
        <f t="shared" si="11"/>
        <v/>
      </c>
      <c r="AJ62" s="369" t="s">
        <v>70</v>
      </c>
      <c r="AK62" s="345" t="s">
        <v>9528</v>
      </c>
      <c r="AL62" s="338" t="s">
        <v>9533</v>
      </c>
      <c r="AM62" s="383" t="s">
        <v>9558</v>
      </c>
    </row>
    <row r="63" spans="2:39">
      <c r="B63" s="337" t="s">
        <v>1944</v>
      </c>
      <c r="C63" s="338" t="s">
        <v>1961</v>
      </c>
      <c r="D63" s="338" t="s">
        <v>1831</v>
      </c>
      <c r="E63" s="339" t="s">
        <v>76</v>
      </c>
      <c r="F63" s="339" t="s">
        <v>1827</v>
      </c>
      <c r="G63" s="338" t="s">
        <v>1820</v>
      </c>
      <c r="H63" s="338" t="s">
        <v>2063</v>
      </c>
      <c r="I63" s="338" t="s">
        <v>2128</v>
      </c>
      <c r="J63" s="338" t="s">
        <v>2129</v>
      </c>
      <c r="K63" s="338">
        <v>0</v>
      </c>
      <c r="L63" s="315">
        <v>7734.87</v>
      </c>
      <c r="M63" s="315">
        <v>222516740.16</v>
      </c>
      <c r="N63" s="338" t="s">
        <v>2030</v>
      </c>
      <c r="O63" s="340" t="s">
        <v>2121</v>
      </c>
      <c r="P63" s="340" t="s">
        <v>1951</v>
      </c>
      <c r="Q63" s="338" t="s">
        <v>70</v>
      </c>
      <c r="R63" s="139">
        <v>7730.18</v>
      </c>
      <c r="S63" s="316">
        <f t="shared" si="1"/>
        <v>4.6899999999995998</v>
      </c>
      <c r="T63" s="338">
        <v>3</v>
      </c>
      <c r="U63" s="341" t="s">
        <v>70</v>
      </c>
      <c r="V63" s="340" t="s">
        <v>1952</v>
      </c>
      <c r="W63" s="338" t="s">
        <v>1953</v>
      </c>
      <c r="X63" s="338" t="s">
        <v>1954</v>
      </c>
      <c r="Y63" s="315"/>
      <c r="Z63" s="318"/>
      <c r="AA63" s="342"/>
      <c r="AB63" s="342"/>
      <c r="AC63" s="343">
        <f t="shared" si="21"/>
        <v>222516740.16</v>
      </c>
      <c r="AD63" s="344">
        <f t="shared" si="22"/>
        <v>222516740.16</v>
      </c>
      <c r="AE63" s="349">
        <f t="shared" si="23"/>
        <v>0</v>
      </c>
      <c r="AF63" s="340"/>
      <c r="AG63" s="338"/>
      <c r="AH63" s="345"/>
      <c r="AI63" s="346" t="str">
        <f t="shared" si="11"/>
        <v/>
      </c>
      <c r="AJ63" s="369" t="s">
        <v>70</v>
      </c>
      <c r="AK63" s="345" t="s">
        <v>9529</v>
      </c>
      <c r="AL63" s="338" t="s">
        <v>9533</v>
      </c>
      <c r="AM63" s="383" t="s">
        <v>9558</v>
      </c>
    </row>
    <row r="64" spans="2:39">
      <c r="B64" s="337" t="s">
        <v>1944</v>
      </c>
      <c r="C64" s="338" t="s">
        <v>1961</v>
      </c>
      <c r="D64" s="338" t="s">
        <v>1831</v>
      </c>
      <c r="E64" s="339" t="s">
        <v>76</v>
      </c>
      <c r="F64" s="339" t="s">
        <v>1827</v>
      </c>
      <c r="G64" s="338" t="s">
        <v>1820</v>
      </c>
      <c r="H64" s="338" t="s">
        <v>2063</v>
      </c>
      <c r="I64" s="338" t="s">
        <v>2010</v>
      </c>
      <c r="J64" s="338" t="s">
        <v>2130</v>
      </c>
      <c r="K64" s="338">
        <v>0</v>
      </c>
      <c r="L64" s="315">
        <v>5567.33</v>
      </c>
      <c r="M64" s="315">
        <v>150317910</v>
      </c>
      <c r="N64" s="338" t="s">
        <v>2030</v>
      </c>
      <c r="O64" s="340" t="s">
        <v>2121</v>
      </c>
      <c r="P64" s="340" t="s">
        <v>1951</v>
      </c>
      <c r="Q64" s="338" t="s">
        <v>70</v>
      </c>
      <c r="R64" s="139">
        <v>5564.03</v>
      </c>
      <c r="S64" s="316">
        <f t="shared" si="1"/>
        <v>3.3000000000001819</v>
      </c>
      <c r="T64" s="338">
        <v>3</v>
      </c>
      <c r="U64" s="341" t="s">
        <v>70</v>
      </c>
      <c r="V64" s="340" t="s">
        <v>1952</v>
      </c>
      <c r="W64" s="338" t="s">
        <v>1953</v>
      </c>
      <c r="X64" s="338" t="s">
        <v>1954</v>
      </c>
      <c r="Y64" s="315"/>
      <c r="Z64" s="318"/>
      <c r="AA64" s="342"/>
      <c r="AB64" s="342"/>
      <c r="AC64" s="343">
        <f t="shared" si="21"/>
        <v>150317910</v>
      </c>
      <c r="AD64" s="344">
        <f t="shared" si="22"/>
        <v>150317910</v>
      </c>
      <c r="AE64" s="349">
        <f t="shared" si="23"/>
        <v>0</v>
      </c>
      <c r="AF64" s="340"/>
      <c r="AG64" s="338"/>
      <c r="AH64" s="345"/>
      <c r="AI64" s="346" t="str">
        <f t="shared" si="11"/>
        <v/>
      </c>
      <c r="AJ64" s="369" t="s">
        <v>70</v>
      </c>
      <c r="AK64" s="345" t="s">
        <v>9530</v>
      </c>
      <c r="AL64" s="338" t="s">
        <v>9533</v>
      </c>
      <c r="AM64" s="383" t="s">
        <v>9558</v>
      </c>
    </row>
    <row r="65" spans="2:39">
      <c r="B65" s="337" t="s">
        <v>1944</v>
      </c>
      <c r="C65" s="338" t="s">
        <v>1961</v>
      </c>
      <c r="D65" s="338" t="s">
        <v>1831</v>
      </c>
      <c r="E65" s="339" t="s">
        <v>76</v>
      </c>
      <c r="F65" s="339" t="s">
        <v>1827</v>
      </c>
      <c r="G65" s="338" t="s">
        <v>1820</v>
      </c>
      <c r="H65" s="338" t="s">
        <v>2063</v>
      </c>
      <c r="I65" s="338" t="s">
        <v>2015</v>
      </c>
      <c r="J65" s="338" t="s">
        <v>2131</v>
      </c>
      <c r="K65" s="338">
        <v>0</v>
      </c>
      <c r="L65" s="315">
        <v>1779639</v>
      </c>
      <c r="M65" s="315">
        <v>307058913.06</v>
      </c>
      <c r="N65" s="338" t="s">
        <v>2030</v>
      </c>
      <c r="O65" s="340" t="s">
        <v>2121</v>
      </c>
      <c r="P65" s="340" t="s">
        <v>1951</v>
      </c>
      <c r="Q65" s="338" t="s">
        <v>70</v>
      </c>
      <c r="R65" s="139">
        <v>1778607</v>
      </c>
      <c r="S65" s="316">
        <f t="shared" si="1"/>
        <v>1032</v>
      </c>
      <c r="T65" s="338">
        <v>3</v>
      </c>
      <c r="U65" s="341" t="s">
        <v>70</v>
      </c>
      <c r="V65" s="340" t="s">
        <v>1952</v>
      </c>
      <c r="W65" s="338" t="s">
        <v>1953</v>
      </c>
      <c r="X65" s="338" t="s">
        <v>1954</v>
      </c>
      <c r="Y65" s="315"/>
      <c r="Z65" s="318"/>
      <c r="AA65" s="342"/>
      <c r="AB65" s="342"/>
      <c r="AC65" s="343">
        <f t="shared" si="21"/>
        <v>307058913.06</v>
      </c>
      <c r="AD65" s="344">
        <f t="shared" si="22"/>
        <v>307058913.06</v>
      </c>
      <c r="AE65" s="349">
        <f t="shared" si="23"/>
        <v>0</v>
      </c>
      <c r="AF65" s="340"/>
      <c r="AG65" s="338"/>
      <c r="AH65" s="345"/>
      <c r="AI65" s="346" t="str">
        <f t="shared" si="11"/>
        <v/>
      </c>
      <c r="AJ65" s="369" t="s">
        <v>70</v>
      </c>
      <c r="AK65" s="345" t="s">
        <v>9531</v>
      </c>
      <c r="AL65" s="338" t="s">
        <v>9533</v>
      </c>
      <c r="AM65" s="383" t="s">
        <v>9558</v>
      </c>
    </row>
    <row r="66" spans="2:39">
      <c r="B66" s="337" t="s">
        <v>1944</v>
      </c>
      <c r="C66" s="338" t="s">
        <v>1961</v>
      </c>
      <c r="D66" s="338" t="s">
        <v>1831</v>
      </c>
      <c r="E66" s="339" t="s">
        <v>76</v>
      </c>
      <c r="F66" s="339" t="s">
        <v>1827</v>
      </c>
      <c r="G66" s="338" t="s">
        <v>1820</v>
      </c>
      <c r="H66" s="338" t="s">
        <v>2063</v>
      </c>
      <c r="I66" s="338" t="s">
        <v>2132</v>
      </c>
      <c r="J66" s="338" t="s">
        <v>2133</v>
      </c>
      <c r="K66" s="338">
        <v>0</v>
      </c>
      <c r="L66" s="315">
        <v>128210.45</v>
      </c>
      <c r="M66" s="315">
        <v>2347917970.8499999</v>
      </c>
      <c r="N66" s="338" t="s">
        <v>2030</v>
      </c>
      <c r="O66" s="340" t="s">
        <v>2121</v>
      </c>
      <c r="P66" s="340" t="s">
        <v>1951</v>
      </c>
      <c r="Q66" s="338" t="s">
        <v>70</v>
      </c>
      <c r="R66" s="139">
        <v>128197.05</v>
      </c>
      <c r="S66" s="316">
        <f t="shared" si="1"/>
        <v>13.399999999994179</v>
      </c>
      <c r="T66" s="338">
        <v>3</v>
      </c>
      <c r="U66" s="341" t="s">
        <v>70</v>
      </c>
      <c r="V66" s="340" t="s">
        <v>1952</v>
      </c>
      <c r="W66" s="338" t="s">
        <v>1953</v>
      </c>
      <c r="X66" s="338" t="s">
        <v>1954</v>
      </c>
      <c r="Y66" s="315"/>
      <c r="Z66" s="318"/>
      <c r="AA66" s="342"/>
      <c r="AB66" s="342"/>
      <c r="AC66" s="343">
        <f t="shared" si="21"/>
        <v>2347917970.8499999</v>
      </c>
      <c r="AD66" s="344">
        <f t="shared" si="22"/>
        <v>2347917970.8499999</v>
      </c>
      <c r="AE66" s="349">
        <f t="shared" si="23"/>
        <v>0</v>
      </c>
      <c r="AF66" s="340"/>
      <c r="AG66" s="338"/>
      <c r="AH66" s="345"/>
      <c r="AI66" s="346" t="str">
        <f t="shared" si="11"/>
        <v/>
      </c>
      <c r="AJ66" s="369" t="s">
        <v>70</v>
      </c>
      <c r="AK66" s="345" t="s">
        <v>9532</v>
      </c>
      <c r="AL66" s="338" t="s">
        <v>9533</v>
      </c>
      <c r="AM66" s="383" t="s">
        <v>9558</v>
      </c>
    </row>
    <row r="67" spans="2:39">
      <c r="B67" s="337" t="s">
        <v>1944</v>
      </c>
      <c r="C67" s="338" t="s">
        <v>2134</v>
      </c>
      <c r="D67" s="338" t="s">
        <v>2135</v>
      </c>
      <c r="E67" s="339" t="s">
        <v>493</v>
      </c>
      <c r="F67" s="339" t="s">
        <v>1830</v>
      </c>
      <c r="G67" s="338" t="s">
        <v>1822</v>
      </c>
      <c r="H67" s="338" t="s">
        <v>2063</v>
      </c>
      <c r="I67" s="338" t="s">
        <v>1060</v>
      </c>
      <c r="J67" s="338" t="s">
        <v>2136</v>
      </c>
      <c r="K67" s="338">
        <v>9.1</v>
      </c>
      <c r="L67" s="315">
        <v>100000000000</v>
      </c>
      <c r="M67" s="315">
        <v>100000000000</v>
      </c>
      <c r="N67" s="338" t="s">
        <v>2137</v>
      </c>
      <c r="O67" s="340" t="s">
        <v>2138</v>
      </c>
      <c r="P67" s="340" t="s">
        <v>2139</v>
      </c>
      <c r="Q67" s="338" t="s">
        <v>70</v>
      </c>
      <c r="R67" s="139">
        <f>L67</f>
        <v>100000000000</v>
      </c>
      <c r="S67" s="316">
        <f t="shared" si="1"/>
        <v>0</v>
      </c>
      <c r="T67" s="338">
        <v>31</v>
      </c>
      <c r="U67" s="341" t="s">
        <v>70</v>
      </c>
      <c r="V67" s="340" t="s">
        <v>1952</v>
      </c>
      <c r="W67" s="338" t="s">
        <v>1953</v>
      </c>
      <c r="X67" s="338" t="s">
        <v>1954</v>
      </c>
      <c r="Y67" s="141" t="s">
        <v>70</v>
      </c>
      <c r="Z67" s="318">
        <v>45362</v>
      </c>
      <c r="AA67" s="342" t="s">
        <v>1888</v>
      </c>
      <c r="AB67" s="342" t="s">
        <v>1886</v>
      </c>
      <c r="AC67" s="343">
        <f t="shared" ref="AC67:AC73" si="24">R67</f>
        <v>100000000000</v>
      </c>
      <c r="AD67" s="349">
        <f t="shared" ref="AD67:AD73" si="25">AC67</f>
        <v>100000000000</v>
      </c>
      <c r="AE67" s="344">
        <f t="shared" ref="AE67:AE70" si="26">AC67-M67</f>
        <v>0</v>
      </c>
      <c r="AF67" s="340"/>
      <c r="AG67" s="338" t="s">
        <v>2037</v>
      </c>
      <c r="AH67" s="345" t="s">
        <v>2140</v>
      </c>
      <c r="AI67" s="346" t="str">
        <f t="shared" si="11"/>
        <v>33</v>
      </c>
      <c r="AJ67" s="369"/>
      <c r="AK67" s="345"/>
      <c r="AL67" s="338"/>
      <c r="AM67" s="356"/>
    </row>
    <row r="68" spans="2:39">
      <c r="B68" s="337" t="s">
        <v>1944</v>
      </c>
      <c r="C68" s="338" t="s">
        <v>2134</v>
      </c>
      <c r="D68" s="338" t="s">
        <v>2135</v>
      </c>
      <c r="E68" s="339" t="s">
        <v>493</v>
      </c>
      <c r="F68" s="339" t="s">
        <v>1830</v>
      </c>
      <c r="G68" s="338" t="s">
        <v>1822</v>
      </c>
      <c r="H68" s="338" t="s">
        <v>2063</v>
      </c>
      <c r="I68" s="338" t="s">
        <v>1060</v>
      </c>
      <c r="J68" s="338" t="s">
        <v>2141</v>
      </c>
      <c r="K68" s="338">
        <v>9.1</v>
      </c>
      <c r="L68" s="315">
        <v>100000000000</v>
      </c>
      <c r="M68" s="315">
        <v>100000000000</v>
      </c>
      <c r="N68" s="338" t="s">
        <v>2137</v>
      </c>
      <c r="O68" s="340" t="s">
        <v>2138</v>
      </c>
      <c r="P68" s="340" t="s">
        <v>2139</v>
      </c>
      <c r="Q68" s="338" t="s">
        <v>70</v>
      </c>
      <c r="R68" s="139">
        <f t="shared" ref="R68:R70" si="27">L68</f>
        <v>100000000000</v>
      </c>
      <c r="S68" s="316">
        <f t="shared" si="1"/>
        <v>0</v>
      </c>
      <c r="T68" s="338">
        <v>31</v>
      </c>
      <c r="U68" s="341" t="s">
        <v>70</v>
      </c>
      <c r="V68" s="340" t="s">
        <v>1952</v>
      </c>
      <c r="W68" s="338" t="s">
        <v>1953</v>
      </c>
      <c r="X68" s="338" t="s">
        <v>1954</v>
      </c>
      <c r="Y68" s="141" t="s">
        <v>70</v>
      </c>
      <c r="Z68" s="318">
        <v>45362</v>
      </c>
      <c r="AA68" s="342" t="s">
        <v>1888</v>
      </c>
      <c r="AB68" s="342" t="s">
        <v>1886</v>
      </c>
      <c r="AC68" s="343">
        <f t="shared" si="24"/>
        <v>100000000000</v>
      </c>
      <c r="AD68" s="349">
        <f t="shared" si="25"/>
        <v>100000000000</v>
      </c>
      <c r="AE68" s="344">
        <f t="shared" si="26"/>
        <v>0</v>
      </c>
      <c r="AF68" s="340"/>
      <c r="AG68" s="338" t="s">
        <v>2037</v>
      </c>
      <c r="AH68" s="345" t="s">
        <v>2140</v>
      </c>
      <c r="AI68" s="346" t="str">
        <f t="shared" si="11"/>
        <v>33</v>
      </c>
      <c r="AJ68" s="369"/>
      <c r="AK68" s="345"/>
      <c r="AL68" s="338"/>
      <c r="AM68" s="356"/>
    </row>
    <row r="69" spans="2:39">
      <c r="B69" s="337" t="s">
        <v>1944</v>
      </c>
      <c r="C69" s="338" t="s">
        <v>2134</v>
      </c>
      <c r="D69" s="338" t="s">
        <v>2135</v>
      </c>
      <c r="E69" s="339" t="s">
        <v>493</v>
      </c>
      <c r="F69" s="339" t="s">
        <v>1830</v>
      </c>
      <c r="G69" s="338" t="s">
        <v>1822</v>
      </c>
      <c r="H69" s="338" t="s">
        <v>2063</v>
      </c>
      <c r="I69" s="338" t="s">
        <v>1060</v>
      </c>
      <c r="J69" s="338" t="s">
        <v>2142</v>
      </c>
      <c r="K69" s="338">
        <v>5.6</v>
      </c>
      <c r="L69" s="315">
        <v>200000000000</v>
      </c>
      <c r="M69" s="315">
        <v>200000000000</v>
      </c>
      <c r="N69" s="338" t="s">
        <v>2143</v>
      </c>
      <c r="O69" s="340" t="s">
        <v>2144</v>
      </c>
      <c r="P69" s="340" t="s">
        <v>2145</v>
      </c>
      <c r="Q69" s="338" t="s">
        <v>70</v>
      </c>
      <c r="R69" s="139">
        <f t="shared" si="27"/>
        <v>200000000000</v>
      </c>
      <c r="S69" s="316">
        <f t="shared" si="1"/>
        <v>0</v>
      </c>
      <c r="T69" s="338">
        <v>31</v>
      </c>
      <c r="U69" s="341" t="s">
        <v>70</v>
      </c>
      <c r="V69" s="340" t="s">
        <v>1952</v>
      </c>
      <c r="W69" s="338" t="s">
        <v>1953</v>
      </c>
      <c r="X69" s="338" t="s">
        <v>1954</v>
      </c>
      <c r="Y69" s="141" t="s">
        <v>70</v>
      </c>
      <c r="Z69" s="318">
        <v>45362</v>
      </c>
      <c r="AA69" s="342" t="s">
        <v>1888</v>
      </c>
      <c r="AB69" s="342" t="s">
        <v>1886</v>
      </c>
      <c r="AC69" s="343">
        <f t="shared" si="24"/>
        <v>200000000000</v>
      </c>
      <c r="AD69" s="349">
        <f t="shared" si="25"/>
        <v>200000000000</v>
      </c>
      <c r="AE69" s="344">
        <f t="shared" si="26"/>
        <v>0</v>
      </c>
      <c r="AF69" s="340"/>
      <c r="AG69" s="338" t="s">
        <v>2037</v>
      </c>
      <c r="AH69" s="345" t="s">
        <v>2140</v>
      </c>
      <c r="AI69" s="346" t="str">
        <f t="shared" si="11"/>
        <v>33</v>
      </c>
      <c r="AJ69" s="369"/>
      <c r="AK69" s="345"/>
      <c r="AL69" s="338"/>
      <c r="AM69" s="356"/>
    </row>
    <row r="70" spans="2:39">
      <c r="B70" s="337" t="s">
        <v>1944</v>
      </c>
      <c r="C70" s="338" t="s">
        <v>2134</v>
      </c>
      <c r="D70" s="338" t="s">
        <v>2135</v>
      </c>
      <c r="E70" s="339" t="s">
        <v>493</v>
      </c>
      <c r="F70" s="339" t="s">
        <v>1830</v>
      </c>
      <c r="G70" s="338" t="s">
        <v>1822</v>
      </c>
      <c r="H70" s="338" t="s">
        <v>2063</v>
      </c>
      <c r="I70" s="338" t="s">
        <v>1060</v>
      </c>
      <c r="J70" s="338" t="s">
        <v>2146</v>
      </c>
      <c r="K70" s="338">
        <v>9.1</v>
      </c>
      <c r="L70" s="315">
        <v>100000000000</v>
      </c>
      <c r="M70" s="315">
        <v>100000000000</v>
      </c>
      <c r="N70" s="338" t="s">
        <v>2137</v>
      </c>
      <c r="O70" s="340" t="s">
        <v>2138</v>
      </c>
      <c r="P70" s="340" t="s">
        <v>2139</v>
      </c>
      <c r="Q70" s="338" t="s">
        <v>70</v>
      </c>
      <c r="R70" s="139">
        <f t="shared" si="27"/>
        <v>100000000000</v>
      </c>
      <c r="S70" s="316">
        <f t="shared" ref="S70:S133" si="28">L70-R70</f>
        <v>0</v>
      </c>
      <c r="T70" s="338">
        <v>31</v>
      </c>
      <c r="U70" s="341" t="s">
        <v>70</v>
      </c>
      <c r="V70" s="340" t="s">
        <v>1952</v>
      </c>
      <c r="W70" s="338" t="s">
        <v>1953</v>
      </c>
      <c r="X70" s="338" t="s">
        <v>1954</v>
      </c>
      <c r="Y70" s="141" t="s">
        <v>70</v>
      </c>
      <c r="Z70" s="318">
        <v>45362</v>
      </c>
      <c r="AA70" s="342" t="s">
        <v>1888</v>
      </c>
      <c r="AB70" s="342" t="s">
        <v>1886</v>
      </c>
      <c r="AC70" s="343">
        <f t="shared" si="24"/>
        <v>100000000000</v>
      </c>
      <c r="AD70" s="349">
        <f t="shared" si="25"/>
        <v>100000000000</v>
      </c>
      <c r="AE70" s="344">
        <f t="shared" si="26"/>
        <v>0</v>
      </c>
      <c r="AF70" s="340"/>
      <c r="AG70" s="338" t="s">
        <v>2037</v>
      </c>
      <c r="AH70" s="345" t="s">
        <v>2140</v>
      </c>
      <c r="AI70" s="346" t="str">
        <f t="shared" ref="AI70:AI133" si="29">RIGHT(AH70,2)</f>
        <v>33</v>
      </c>
      <c r="AJ70" s="369"/>
      <c r="AK70" s="345"/>
      <c r="AL70" s="338"/>
      <c r="AM70" s="356"/>
    </row>
    <row r="71" spans="2:39">
      <c r="B71" s="337" t="s">
        <v>1944</v>
      </c>
      <c r="C71" s="338" t="s">
        <v>2134</v>
      </c>
      <c r="D71" s="338" t="s">
        <v>2135</v>
      </c>
      <c r="E71" s="339" t="s">
        <v>493</v>
      </c>
      <c r="F71" s="339" t="s">
        <v>1832</v>
      </c>
      <c r="G71" s="338" t="s">
        <v>1824</v>
      </c>
      <c r="H71" s="338" t="s">
        <v>2063</v>
      </c>
      <c r="I71" s="338" t="s">
        <v>1060</v>
      </c>
      <c r="J71" s="338" t="s">
        <v>2147</v>
      </c>
      <c r="K71" s="338">
        <v>8.9</v>
      </c>
      <c r="L71" s="315">
        <v>50000000000</v>
      </c>
      <c r="M71" s="315">
        <v>50000000000</v>
      </c>
      <c r="N71" s="338" t="s">
        <v>2148</v>
      </c>
      <c r="O71" s="340" t="s">
        <v>2149</v>
      </c>
      <c r="P71" s="340" t="s">
        <v>2150</v>
      </c>
      <c r="Q71" s="338" t="s">
        <v>70</v>
      </c>
      <c r="R71" s="139">
        <f>M71</f>
        <v>50000000000</v>
      </c>
      <c r="S71" s="316">
        <f t="shared" si="28"/>
        <v>0</v>
      </c>
      <c r="T71" s="338">
        <v>34</v>
      </c>
      <c r="U71" s="341" t="s">
        <v>70</v>
      </c>
      <c r="V71" s="340" t="s">
        <v>1952</v>
      </c>
      <c r="W71" s="338" t="s">
        <v>1953</v>
      </c>
      <c r="X71" s="338" t="s">
        <v>1954</v>
      </c>
      <c r="Y71" s="141" t="s">
        <v>70</v>
      </c>
      <c r="Z71" s="318">
        <v>45369</v>
      </c>
      <c r="AA71" s="342" t="s">
        <v>1888</v>
      </c>
      <c r="AB71" s="342" t="s">
        <v>1886</v>
      </c>
      <c r="AC71" s="343">
        <f t="shared" si="24"/>
        <v>50000000000</v>
      </c>
      <c r="AD71" s="349">
        <f t="shared" si="25"/>
        <v>50000000000</v>
      </c>
      <c r="AE71" s="349">
        <f>AD71-R71</f>
        <v>0</v>
      </c>
      <c r="AF71" s="340"/>
      <c r="AG71" s="338" t="s">
        <v>2037</v>
      </c>
      <c r="AH71" s="345" t="s">
        <v>2152</v>
      </c>
      <c r="AI71" s="346" t="str">
        <f t="shared" si="29"/>
        <v>39</v>
      </c>
      <c r="AJ71" s="369"/>
      <c r="AK71" s="345"/>
      <c r="AL71" s="338"/>
      <c r="AM71" s="356"/>
    </row>
    <row r="72" spans="2:39">
      <c r="B72" s="337" t="s">
        <v>1944</v>
      </c>
      <c r="C72" s="338" t="s">
        <v>2134</v>
      </c>
      <c r="D72" s="338" t="s">
        <v>2135</v>
      </c>
      <c r="E72" s="339" t="s">
        <v>493</v>
      </c>
      <c r="F72" s="339" t="s">
        <v>1834</v>
      </c>
      <c r="G72" s="338" t="s">
        <v>1826</v>
      </c>
      <c r="H72" s="338" t="s">
        <v>2063</v>
      </c>
      <c r="I72" s="338" t="s">
        <v>1060</v>
      </c>
      <c r="J72" s="338" t="s">
        <v>2153</v>
      </c>
      <c r="K72" s="338">
        <v>9.1</v>
      </c>
      <c r="L72" s="315">
        <v>100000000000</v>
      </c>
      <c r="M72" s="315">
        <v>100000000000</v>
      </c>
      <c r="N72" s="338" t="s">
        <v>2154</v>
      </c>
      <c r="O72" s="340" t="s">
        <v>2155</v>
      </c>
      <c r="P72" s="340" t="s">
        <v>2156</v>
      </c>
      <c r="Q72" s="338" t="s">
        <v>70</v>
      </c>
      <c r="R72" s="139">
        <f>M72</f>
        <v>100000000000</v>
      </c>
      <c r="S72" s="316">
        <f t="shared" si="28"/>
        <v>0</v>
      </c>
      <c r="T72" s="338">
        <v>7</v>
      </c>
      <c r="U72" s="341" t="s">
        <v>70</v>
      </c>
      <c r="V72" s="340" t="s">
        <v>1952</v>
      </c>
      <c r="W72" s="338" t="s">
        <v>1953</v>
      </c>
      <c r="X72" s="338" t="s">
        <v>1954</v>
      </c>
      <c r="Y72" s="141" t="s">
        <v>70</v>
      </c>
      <c r="Z72" s="318">
        <v>45357</v>
      </c>
      <c r="AA72" s="342" t="s">
        <v>1888</v>
      </c>
      <c r="AB72" s="342" t="s">
        <v>1886</v>
      </c>
      <c r="AC72" s="343">
        <f t="shared" si="24"/>
        <v>100000000000</v>
      </c>
      <c r="AD72" s="349">
        <f t="shared" si="25"/>
        <v>100000000000</v>
      </c>
      <c r="AE72" s="344">
        <f t="shared" ref="AE72:AE73" si="30">AC72-M72</f>
        <v>0</v>
      </c>
      <c r="AF72" s="340"/>
      <c r="AG72" s="338" t="s">
        <v>2037</v>
      </c>
      <c r="AH72" s="345" t="s">
        <v>2157</v>
      </c>
      <c r="AI72" s="346" t="str">
        <f t="shared" si="29"/>
        <v>22</v>
      </c>
      <c r="AJ72" s="369"/>
      <c r="AK72" s="345"/>
      <c r="AL72" s="338"/>
      <c r="AM72" s="356"/>
    </row>
    <row r="73" spans="2:39">
      <c r="B73" s="337" t="s">
        <v>1944</v>
      </c>
      <c r="C73" s="338" t="s">
        <v>2134</v>
      </c>
      <c r="D73" s="338" t="s">
        <v>2135</v>
      </c>
      <c r="E73" s="339" t="s">
        <v>493</v>
      </c>
      <c r="F73" s="339" t="s">
        <v>1830</v>
      </c>
      <c r="G73" s="338" t="s">
        <v>1822</v>
      </c>
      <c r="H73" s="338" t="s">
        <v>2063</v>
      </c>
      <c r="I73" s="338" t="s">
        <v>1060</v>
      </c>
      <c r="J73" s="338" t="s">
        <v>2158</v>
      </c>
      <c r="K73" s="338">
        <v>5.4</v>
      </c>
      <c r="L73" s="315">
        <v>200000000000</v>
      </c>
      <c r="M73" s="315">
        <v>200000000000</v>
      </c>
      <c r="N73" s="338" t="s">
        <v>2159</v>
      </c>
      <c r="O73" s="340" t="s">
        <v>2160</v>
      </c>
      <c r="P73" s="340" t="s">
        <v>2161</v>
      </c>
      <c r="Q73" s="338" t="s">
        <v>70</v>
      </c>
      <c r="R73" s="139">
        <f>L73</f>
        <v>200000000000</v>
      </c>
      <c r="S73" s="316">
        <f t="shared" si="28"/>
        <v>0</v>
      </c>
      <c r="T73" s="338">
        <v>31</v>
      </c>
      <c r="U73" s="341" t="s">
        <v>70</v>
      </c>
      <c r="V73" s="340" t="s">
        <v>1952</v>
      </c>
      <c r="W73" s="338" t="s">
        <v>1953</v>
      </c>
      <c r="X73" s="338" t="s">
        <v>1954</v>
      </c>
      <c r="Y73" s="141" t="s">
        <v>70</v>
      </c>
      <c r="Z73" s="318">
        <v>45362</v>
      </c>
      <c r="AA73" s="342" t="s">
        <v>1888</v>
      </c>
      <c r="AB73" s="342" t="s">
        <v>1886</v>
      </c>
      <c r="AC73" s="343">
        <f t="shared" si="24"/>
        <v>200000000000</v>
      </c>
      <c r="AD73" s="349">
        <f t="shared" si="25"/>
        <v>200000000000</v>
      </c>
      <c r="AE73" s="344">
        <f t="shared" si="30"/>
        <v>0</v>
      </c>
      <c r="AF73" s="340"/>
      <c r="AG73" s="338" t="s">
        <v>2037</v>
      </c>
      <c r="AH73" s="345" t="s">
        <v>2140</v>
      </c>
      <c r="AI73" s="346" t="str">
        <f t="shared" si="29"/>
        <v>33</v>
      </c>
      <c r="AJ73" s="369"/>
      <c r="AK73" s="345"/>
      <c r="AL73" s="338"/>
      <c r="AM73" s="356"/>
    </row>
    <row r="74" spans="2:39">
      <c r="B74" s="337" t="s">
        <v>1944</v>
      </c>
      <c r="C74" s="338" t="s">
        <v>2134</v>
      </c>
      <c r="D74" s="338" t="s">
        <v>2135</v>
      </c>
      <c r="E74" s="339" t="s">
        <v>493</v>
      </c>
      <c r="F74" s="339" t="s">
        <v>1832</v>
      </c>
      <c r="G74" s="338" t="s">
        <v>1824</v>
      </c>
      <c r="H74" s="338" t="s">
        <v>2063</v>
      </c>
      <c r="I74" s="338" t="s">
        <v>1060</v>
      </c>
      <c r="J74" s="338" t="s">
        <v>2162</v>
      </c>
      <c r="K74" s="338">
        <v>8.4</v>
      </c>
      <c r="L74" s="315">
        <v>50000000000</v>
      </c>
      <c r="M74" s="315">
        <v>50000000000</v>
      </c>
      <c r="N74" s="338" t="s">
        <v>2163</v>
      </c>
      <c r="O74" s="340" t="s">
        <v>2164</v>
      </c>
      <c r="P74" s="340" t="s">
        <v>2165</v>
      </c>
      <c r="Q74" s="338" t="s">
        <v>70</v>
      </c>
      <c r="R74" s="139">
        <f t="shared" ref="R74:R77" si="31">M74</f>
        <v>50000000000</v>
      </c>
      <c r="S74" s="316">
        <f t="shared" si="28"/>
        <v>0</v>
      </c>
      <c r="T74" s="338">
        <v>34</v>
      </c>
      <c r="U74" s="341" t="s">
        <v>70</v>
      </c>
      <c r="V74" s="340" t="s">
        <v>1952</v>
      </c>
      <c r="W74" s="338" t="s">
        <v>1953</v>
      </c>
      <c r="X74" s="338" t="s">
        <v>1954</v>
      </c>
      <c r="Y74" s="141" t="s">
        <v>70</v>
      </c>
      <c r="Z74" s="318">
        <v>45369</v>
      </c>
      <c r="AA74" s="342" t="s">
        <v>1888</v>
      </c>
      <c r="AB74" s="342" t="s">
        <v>1886</v>
      </c>
      <c r="AC74" s="343">
        <f t="shared" ref="AC74:AC77" si="32">R74</f>
        <v>50000000000</v>
      </c>
      <c r="AD74" s="349">
        <f t="shared" ref="AD74:AD77" si="33">AC74</f>
        <v>50000000000</v>
      </c>
      <c r="AE74" s="349">
        <f t="shared" ref="AE74:AE77" si="34">AD74-R74</f>
        <v>0</v>
      </c>
      <c r="AF74" s="340"/>
      <c r="AG74" s="338" t="s">
        <v>2037</v>
      </c>
      <c r="AH74" s="345" t="s">
        <v>2152</v>
      </c>
      <c r="AI74" s="346" t="str">
        <f t="shared" si="29"/>
        <v>39</v>
      </c>
      <c r="AJ74" s="369"/>
      <c r="AK74" s="345"/>
      <c r="AL74" s="338"/>
      <c r="AM74" s="356"/>
    </row>
    <row r="75" spans="2:39">
      <c r="B75" s="337" t="s">
        <v>1944</v>
      </c>
      <c r="C75" s="338" t="s">
        <v>2134</v>
      </c>
      <c r="D75" s="338" t="s">
        <v>2135</v>
      </c>
      <c r="E75" s="339" t="s">
        <v>493</v>
      </c>
      <c r="F75" s="339" t="s">
        <v>1832</v>
      </c>
      <c r="G75" s="338" t="s">
        <v>1824</v>
      </c>
      <c r="H75" s="338" t="s">
        <v>2063</v>
      </c>
      <c r="I75" s="338" t="s">
        <v>1060</v>
      </c>
      <c r="J75" s="338" t="s">
        <v>2166</v>
      </c>
      <c r="K75" s="338">
        <v>8.9</v>
      </c>
      <c r="L75" s="315">
        <v>50000000000</v>
      </c>
      <c r="M75" s="315">
        <v>50000000000</v>
      </c>
      <c r="N75" s="338" t="s">
        <v>2148</v>
      </c>
      <c r="O75" s="340" t="s">
        <v>2149</v>
      </c>
      <c r="P75" s="340" t="s">
        <v>2150</v>
      </c>
      <c r="Q75" s="338" t="s">
        <v>70</v>
      </c>
      <c r="R75" s="139">
        <f t="shared" si="31"/>
        <v>50000000000</v>
      </c>
      <c r="S75" s="316">
        <f t="shared" si="28"/>
        <v>0</v>
      </c>
      <c r="T75" s="338">
        <v>34</v>
      </c>
      <c r="U75" s="341" t="s">
        <v>70</v>
      </c>
      <c r="V75" s="340" t="s">
        <v>1952</v>
      </c>
      <c r="W75" s="338" t="s">
        <v>1953</v>
      </c>
      <c r="X75" s="338" t="s">
        <v>1954</v>
      </c>
      <c r="Y75" s="141" t="s">
        <v>70</v>
      </c>
      <c r="Z75" s="318">
        <v>45369</v>
      </c>
      <c r="AA75" s="342" t="s">
        <v>1888</v>
      </c>
      <c r="AB75" s="342" t="s">
        <v>1886</v>
      </c>
      <c r="AC75" s="343">
        <f t="shared" si="32"/>
        <v>50000000000</v>
      </c>
      <c r="AD75" s="349">
        <f t="shared" si="33"/>
        <v>50000000000</v>
      </c>
      <c r="AE75" s="349">
        <f t="shared" si="34"/>
        <v>0</v>
      </c>
      <c r="AF75" s="340"/>
      <c r="AG75" s="338" t="s">
        <v>2037</v>
      </c>
      <c r="AH75" s="345" t="s">
        <v>2152</v>
      </c>
      <c r="AI75" s="346" t="str">
        <f t="shared" si="29"/>
        <v>39</v>
      </c>
      <c r="AJ75" s="369"/>
      <c r="AK75" s="345"/>
      <c r="AL75" s="338"/>
      <c r="AM75" s="356"/>
    </row>
    <row r="76" spans="2:39">
      <c r="B76" s="337" t="s">
        <v>1944</v>
      </c>
      <c r="C76" s="338" t="s">
        <v>2134</v>
      </c>
      <c r="D76" s="338" t="s">
        <v>2135</v>
      </c>
      <c r="E76" s="339" t="s">
        <v>493</v>
      </c>
      <c r="F76" s="339" t="s">
        <v>1832</v>
      </c>
      <c r="G76" s="338" t="s">
        <v>1824</v>
      </c>
      <c r="H76" s="338" t="s">
        <v>2063</v>
      </c>
      <c r="I76" s="338" t="s">
        <v>1060</v>
      </c>
      <c r="J76" s="338" t="s">
        <v>2167</v>
      </c>
      <c r="K76" s="338">
        <v>8.9</v>
      </c>
      <c r="L76" s="315">
        <v>50000000000</v>
      </c>
      <c r="M76" s="315">
        <v>50000000000</v>
      </c>
      <c r="N76" s="338" t="s">
        <v>2148</v>
      </c>
      <c r="O76" s="340" t="s">
        <v>2149</v>
      </c>
      <c r="P76" s="340" t="s">
        <v>2150</v>
      </c>
      <c r="Q76" s="338" t="s">
        <v>70</v>
      </c>
      <c r="R76" s="139">
        <f t="shared" si="31"/>
        <v>50000000000</v>
      </c>
      <c r="S76" s="316">
        <f t="shared" si="28"/>
        <v>0</v>
      </c>
      <c r="T76" s="338">
        <v>34</v>
      </c>
      <c r="U76" s="341" t="s">
        <v>70</v>
      </c>
      <c r="V76" s="340" t="s">
        <v>1952</v>
      </c>
      <c r="W76" s="338" t="s">
        <v>1953</v>
      </c>
      <c r="X76" s="338" t="s">
        <v>1954</v>
      </c>
      <c r="Y76" s="141" t="s">
        <v>70</v>
      </c>
      <c r="Z76" s="318">
        <v>45369</v>
      </c>
      <c r="AA76" s="342" t="s">
        <v>1888</v>
      </c>
      <c r="AB76" s="342" t="s">
        <v>1886</v>
      </c>
      <c r="AC76" s="343">
        <f t="shared" si="32"/>
        <v>50000000000</v>
      </c>
      <c r="AD76" s="349">
        <f t="shared" si="33"/>
        <v>50000000000</v>
      </c>
      <c r="AE76" s="349">
        <f t="shared" si="34"/>
        <v>0</v>
      </c>
      <c r="AF76" s="340"/>
      <c r="AG76" s="338" t="s">
        <v>2037</v>
      </c>
      <c r="AH76" s="345" t="s">
        <v>2152</v>
      </c>
      <c r="AI76" s="346" t="str">
        <f t="shared" si="29"/>
        <v>39</v>
      </c>
      <c r="AJ76" s="369"/>
      <c r="AK76" s="345"/>
      <c r="AL76" s="338"/>
      <c r="AM76" s="356"/>
    </row>
    <row r="77" spans="2:39">
      <c r="B77" s="337" t="s">
        <v>1944</v>
      </c>
      <c r="C77" s="338" t="s">
        <v>2134</v>
      </c>
      <c r="D77" s="338" t="s">
        <v>2135</v>
      </c>
      <c r="E77" s="339" t="s">
        <v>493</v>
      </c>
      <c r="F77" s="339" t="s">
        <v>1832</v>
      </c>
      <c r="G77" s="338" t="s">
        <v>1824</v>
      </c>
      <c r="H77" s="338" t="s">
        <v>2063</v>
      </c>
      <c r="I77" s="338" t="s">
        <v>1060</v>
      </c>
      <c r="J77" s="338" t="s">
        <v>2168</v>
      </c>
      <c r="K77" s="338">
        <v>8.4</v>
      </c>
      <c r="L77" s="315">
        <v>50000000000</v>
      </c>
      <c r="M77" s="315">
        <v>50000000000</v>
      </c>
      <c r="N77" s="338" t="s">
        <v>2163</v>
      </c>
      <c r="O77" s="340" t="s">
        <v>2164</v>
      </c>
      <c r="P77" s="340" t="s">
        <v>2165</v>
      </c>
      <c r="Q77" s="338" t="s">
        <v>70</v>
      </c>
      <c r="R77" s="139">
        <f t="shared" si="31"/>
        <v>50000000000</v>
      </c>
      <c r="S77" s="316">
        <f t="shared" si="28"/>
        <v>0</v>
      </c>
      <c r="T77" s="338">
        <v>34</v>
      </c>
      <c r="U77" s="341" t="s">
        <v>70</v>
      </c>
      <c r="V77" s="340" t="s">
        <v>1952</v>
      </c>
      <c r="W77" s="338" t="s">
        <v>1953</v>
      </c>
      <c r="X77" s="338" t="s">
        <v>1954</v>
      </c>
      <c r="Y77" s="141" t="s">
        <v>70</v>
      </c>
      <c r="Z77" s="318">
        <v>45369</v>
      </c>
      <c r="AA77" s="342" t="s">
        <v>1888</v>
      </c>
      <c r="AB77" s="342" t="s">
        <v>1886</v>
      </c>
      <c r="AC77" s="343">
        <f t="shared" si="32"/>
        <v>50000000000</v>
      </c>
      <c r="AD77" s="349">
        <f t="shared" si="33"/>
        <v>50000000000</v>
      </c>
      <c r="AE77" s="349">
        <f t="shared" si="34"/>
        <v>0</v>
      </c>
      <c r="AF77" s="340"/>
      <c r="AG77" s="338" t="s">
        <v>2037</v>
      </c>
      <c r="AH77" s="345" t="s">
        <v>2152</v>
      </c>
      <c r="AI77" s="346" t="str">
        <f t="shared" si="29"/>
        <v>39</v>
      </c>
      <c r="AJ77" s="369"/>
      <c r="AK77" s="345"/>
      <c r="AL77" s="338"/>
      <c r="AM77" s="356"/>
    </row>
    <row r="78" spans="2:39">
      <c r="B78" s="337" t="s">
        <v>1944</v>
      </c>
      <c r="C78" s="338" t="s">
        <v>2134</v>
      </c>
      <c r="D78" s="338" t="s">
        <v>2135</v>
      </c>
      <c r="E78" s="339" t="s">
        <v>493</v>
      </c>
      <c r="F78" s="339" t="s">
        <v>1834</v>
      </c>
      <c r="G78" s="338" t="s">
        <v>1826</v>
      </c>
      <c r="H78" s="338" t="s">
        <v>2063</v>
      </c>
      <c r="I78" s="338" t="s">
        <v>1060</v>
      </c>
      <c r="J78" s="338" t="s">
        <v>2169</v>
      </c>
      <c r="K78" s="338">
        <v>12</v>
      </c>
      <c r="L78" s="315">
        <v>50000000000</v>
      </c>
      <c r="M78" s="315">
        <v>50000000000</v>
      </c>
      <c r="N78" s="338" t="s">
        <v>2170</v>
      </c>
      <c r="O78" s="340" t="s">
        <v>2171</v>
      </c>
      <c r="P78" s="340" t="s">
        <v>2172</v>
      </c>
      <c r="Q78" s="338" t="s">
        <v>70</v>
      </c>
      <c r="R78" s="139">
        <f t="shared" ref="R78:R84" si="35">M78</f>
        <v>50000000000</v>
      </c>
      <c r="S78" s="316">
        <f t="shared" si="28"/>
        <v>0</v>
      </c>
      <c r="T78" s="338">
        <v>7</v>
      </c>
      <c r="U78" s="341" t="s">
        <v>70</v>
      </c>
      <c r="V78" s="340" t="s">
        <v>1952</v>
      </c>
      <c r="W78" s="338" t="s">
        <v>1953</v>
      </c>
      <c r="X78" s="338" t="s">
        <v>1954</v>
      </c>
      <c r="Y78" s="141" t="s">
        <v>70</v>
      </c>
      <c r="Z78" s="318">
        <v>45357</v>
      </c>
      <c r="AA78" s="342" t="s">
        <v>1888</v>
      </c>
      <c r="AB78" s="342" t="s">
        <v>1886</v>
      </c>
      <c r="AC78" s="343">
        <f t="shared" ref="AC78:AC84" si="36">R78</f>
        <v>50000000000</v>
      </c>
      <c r="AD78" s="349">
        <f t="shared" ref="AD78:AD84" si="37">AC78</f>
        <v>50000000000</v>
      </c>
      <c r="AE78" s="344">
        <f t="shared" ref="AE78:AE81" si="38">AC78-M78</f>
        <v>0</v>
      </c>
      <c r="AF78" s="340"/>
      <c r="AG78" s="338" t="s">
        <v>2037</v>
      </c>
      <c r="AH78" s="345" t="s">
        <v>2157</v>
      </c>
      <c r="AI78" s="346" t="str">
        <f t="shared" si="29"/>
        <v>22</v>
      </c>
      <c r="AJ78" s="369"/>
      <c r="AK78" s="345"/>
      <c r="AL78" s="338"/>
      <c r="AM78" s="356"/>
    </row>
    <row r="79" spans="2:39">
      <c r="B79" s="337" t="s">
        <v>1944</v>
      </c>
      <c r="C79" s="338" t="s">
        <v>2134</v>
      </c>
      <c r="D79" s="338" t="s">
        <v>2135</v>
      </c>
      <c r="E79" s="339" t="s">
        <v>493</v>
      </c>
      <c r="F79" s="339" t="s">
        <v>1834</v>
      </c>
      <c r="G79" s="338" t="s">
        <v>1826</v>
      </c>
      <c r="H79" s="338" t="s">
        <v>2063</v>
      </c>
      <c r="I79" s="338" t="s">
        <v>1060</v>
      </c>
      <c r="J79" s="338" t="s">
        <v>2173</v>
      </c>
      <c r="K79" s="338">
        <v>9.1</v>
      </c>
      <c r="L79" s="315">
        <v>100000000000</v>
      </c>
      <c r="M79" s="315">
        <v>100000000000</v>
      </c>
      <c r="N79" s="338" t="s">
        <v>2154</v>
      </c>
      <c r="O79" s="340" t="s">
        <v>2155</v>
      </c>
      <c r="P79" s="340" t="s">
        <v>2156</v>
      </c>
      <c r="Q79" s="338" t="s">
        <v>70</v>
      </c>
      <c r="R79" s="139">
        <f t="shared" si="35"/>
        <v>100000000000</v>
      </c>
      <c r="S79" s="316">
        <f t="shared" si="28"/>
        <v>0</v>
      </c>
      <c r="T79" s="338">
        <v>7</v>
      </c>
      <c r="U79" s="341" t="s">
        <v>70</v>
      </c>
      <c r="V79" s="340" t="s">
        <v>1952</v>
      </c>
      <c r="W79" s="338" t="s">
        <v>1953</v>
      </c>
      <c r="X79" s="338" t="s">
        <v>1954</v>
      </c>
      <c r="Y79" s="141" t="s">
        <v>70</v>
      </c>
      <c r="Z79" s="318">
        <v>45357</v>
      </c>
      <c r="AA79" s="342" t="s">
        <v>1888</v>
      </c>
      <c r="AB79" s="342" t="s">
        <v>1886</v>
      </c>
      <c r="AC79" s="343">
        <f t="shared" si="36"/>
        <v>100000000000</v>
      </c>
      <c r="AD79" s="349">
        <f t="shared" si="37"/>
        <v>100000000000</v>
      </c>
      <c r="AE79" s="344">
        <f t="shared" si="38"/>
        <v>0</v>
      </c>
      <c r="AF79" s="340"/>
      <c r="AG79" s="338" t="s">
        <v>2037</v>
      </c>
      <c r="AH79" s="345" t="s">
        <v>2157</v>
      </c>
      <c r="AI79" s="346" t="str">
        <f t="shared" si="29"/>
        <v>22</v>
      </c>
      <c r="AJ79" s="369"/>
      <c r="AK79" s="345"/>
      <c r="AL79" s="338"/>
      <c r="AM79" s="356"/>
    </row>
    <row r="80" spans="2:39">
      <c r="B80" s="337" t="s">
        <v>1944</v>
      </c>
      <c r="C80" s="338" t="s">
        <v>2134</v>
      </c>
      <c r="D80" s="338" t="s">
        <v>2135</v>
      </c>
      <c r="E80" s="339" t="s">
        <v>493</v>
      </c>
      <c r="F80" s="339" t="s">
        <v>1834</v>
      </c>
      <c r="G80" s="338" t="s">
        <v>1826</v>
      </c>
      <c r="H80" s="338" t="s">
        <v>2063</v>
      </c>
      <c r="I80" s="338" t="s">
        <v>1060</v>
      </c>
      <c r="J80" s="338" t="s">
        <v>2174</v>
      </c>
      <c r="K80" s="338">
        <v>12</v>
      </c>
      <c r="L80" s="315">
        <v>50000000000</v>
      </c>
      <c r="M80" s="315">
        <v>50000000000</v>
      </c>
      <c r="N80" s="338" t="s">
        <v>2170</v>
      </c>
      <c r="O80" s="340" t="s">
        <v>2171</v>
      </c>
      <c r="P80" s="340" t="s">
        <v>2172</v>
      </c>
      <c r="Q80" s="338" t="s">
        <v>70</v>
      </c>
      <c r="R80" s="139">
        <f t="shared" si="35"/>
        <v>50000000000</v>
      </c>
      <c r="S80" s="316">
        <f t="shared" si="28"/>
        <v>0</v>
      </c>
      <c r="T80" s="338">
        <v>7</v>
      </c>
      <c r="U80" s="341" t="s">
        <v>70</v>
      </c>
      <c r="V80" s="340" t="s">
        <v>1952</v>
      </c>
      <c r="W80" s="338" t="s">
        <v>1953</v>
      </c>
      <c r="X80" s="338" t="s">
        <v>1954</v>
      </c>
      <c r="Y80" s="141" t="s">
        <v>70</v>
      </c>
      <c r="Z80" s="318">
        <v>45357</v>
      </c>
      <c r="AA80" s="342" t="s">
        <v>1888</v>
      </c>
      <c r="AB80" s="342" t="s">
        <v>1886</v>
      </c>
      <c r="AC80" s="343">
        <f t="shared" si="36"/>
        <v>50000000000</v>
      </c>
      <c r="AD80" s="349">
        <f t="shared" si="37"/>
        <v>50000000000</v>
      </c>
      <c r="AE80" s="344">
        <f t="shared" si="38"/>
        <v>0</v>
      </c>
      <c r="AF80" s="340"/>
      <c r="AG80" s="338" t="s">
        <v>2037</v>
      </c>
      <c r="AH80" s="345" t="s">
        <v>2157</v>
      </c>
      <c r="AI80" s="346" t="str">
        <f t="shared" si="29"/>
        <v>22</v>
      </c>
      <c r="AJ80" s="369"/>
      <c r="AK80" s="345"/>
      <c r="AL80" s="338"/>
      <c r="AM80" s="356"/>
    </row>
    <row r="81" spans="2:39">
      <c r="B81" s="337" t="s">
        <v>1944</v>
      </c>
      <c r="C81" s="338" t="s">
        <v>2134</v>
      </c>
      <c r="D81" s="338" t="s">
        <v>2135</v>
      </c>
      <c r="E81" s="339" t="s">
        <v>493</v>
      </c>
      <c r="F81" s="339" t="s">
        <v>1834</v>
      </c>
      <c r="G81" s="338" t="s">
        <v>1826</v>
      </c>
      <c r="H81" s="338" t="s">
        <v>2063</v>
      </c>
      <c r="I81" s="338" t="s">
        <v>1060</v>
      </c>
      <c r="J81" s="338" t="s">
        <v>2175</v>
      </c>
      <c r="K81" s="338">
        <v>12</v>
      </c>
      <c r="L81" s="315">
        <v>50000000000</v>
      </c>
      <c r="M81" s="315">
        <v>50000000000</v>
      </c>
      <c r="N81" s="338" t="s">
        <v>2170</v>
      </c>
      <c r="O81" s="340" t="s">
        <v>2171</v>
      </c>
      <c r="P81" s="340" t="s">
        <v>2172</v>
      </c>
      <c r="Q81" s="338" t="s">
        <v>70</v>
      </c>
      <c r="R81" s="139">
        <f t="shared" si="35"/>
        <v>50000000000</v>
      </c>
      <c r="S81" s="316">
        <f t="shared" si="28"/>
        <v>0</v>
      </c>
      <c r="T81" s="338">
        <v>7</v>
      </c>
      <c r="U81" s="341" t="s">
        <v>70</v>
      </c>
      <c r="V81" s="340" t="s">
        <v>1952</v>
      </c>
      <c r="W81" s="338" t="s">
        <v>1953</v>
      </c>
      <c r="X81" s="338" t="s">
        <v>1954</v>
      </c>
      <c r="Y81" s="141" t="s">
        <v>70</v>
      </c>
      <c r="Z81" s="318">
        <v>45357</v>
      </c>
      <c r="AA81" s="342" t="s">
        <v>1888</v>
      </c>
      <c r="AB81" s="342" t="s">
        <v>1886</v>
      </c>
      <c r="AC81" s="343">
        <f t="shared" si="36"/>
        <v>50000000000</v>
      </c>
      <c r="AD81" s="349">
        <f t="shared" si="37"/>
        <v>50000000000</v>
      </c>
      <c r="AE81" s="344">
        <f t="shared" si="38"/>
        <v>0</v>
      </c>
      <c r="AF81" s="340"/>
      <c r="AG81" s="338" t="s">
        <v>2037</v>
      </c>
      <c r="AH81" s="345" t="s">
        <v>2157</v>
      </c>
      <c r="AI81" s="346" t="str">
        <f t="shared" si="29"/>
        <v>22</v>
      </c>
      <c r="AJ81" s="369"/>
      <c r="AK81" s="345"/>
      <c r="AL81" s="338"/>
      <c r="AM81" s="356"/>
    </row>
    <row r="82" spans="2:39">
      <c r="B82" s="337" t="s">
        <v>1944</v>
      </c>
      <c r="C82" s="338" t="s">
        <v>2134</v>
      </c>
      <c r="D82" s="338" t="s">
        <v>2135</v>
      </c>
      <c r="E82" s="339" t="s">
        <v>493</v>
      </c>
      <c r="F82" s="339" t="s">
        <v>1832</v>
      </c>
      <c r="G82" s="338" t="s">
        <v>1824</v>
      </c>
      <c r="H82" s="338" t="s">
        <v>2063</v>
      </c>
      <c r="I82" s="338" t="s">
        <v>1060</v>
      </c>
      <c r="J82" s="338" t="s">
        <v>2176</v>
      </c>
      <c r="K82" s="338">
        <v>8.9</v>
      </c>
      <c r="L82" s="315">
        <v>50000000000</v>
      </c>
      <c r="M82" s="315">
        <v>50000000000</v>
      </c>
      <c r="N82" s="338" t="s">
        <v>2148</v>
      </c>
      <c r="O82" s="340" t="s">
        <v>2149</v>
      </c>
      <c r="P82" s="340" t="s">
        <v>2150</v>
      </c>
      <c r="Q82" s="338" t="s">
        <v>70</v>
      </c>
      <c r="R82" s="139">
        <f t="shared" si="35"/>
        <v>50000000000</v>
      </c>
      <c r="S82" s="316">
        <f t="shared" si="28"/>
        <v>0</v>
      </c>
      <c r="T82" s="338">
        <v>34</v>
      </c>
      <c r="U82" s="341" t="s">
        <v>70</v>
      </c>
      <c r="V82" s="340" t="s">
        <v>1952</v>
      </c>
      <c r="W82" s="338" t="s">
        <v>1953</v>
      </c>
      <c r="X82" s="338" t="s">
        <v>1954</v>
      </c>
      <c r="Y82" s="141" t="s">
        <v>70</v>
      </c>
      <c r="Z82" s="318">
        <v>45369</v>
      </c>
      <c r="AA82" s="342" t="s">
        <v>1888</v>
      </c>
      <c r="AB82" s="342" t="s">
        <v>1886</v>
      </c>
      <c r="AC82" s="343">
        <f t="shared" si="36"/>
        <v>50000000000</v>
      </c>
      <c r="AD82" s="349">
        <f t="shared" si="37"/>
        <v>50000000000</v>
      </c>
      <c r="AE82" s="349">
        <f t="shared" ref="AE82:AE84" si="39">AD82-R82</f>
        <v>0</v>
      </c>
      <c r="AF82" s="340"/>
      <c r="AG82" s="338" t="s">
        <v>2037</v>
      </c>
      <c r="AH82" s="345" t="s">
        <v>2152</v>
      </c>
      <c r="AI82" s="346" t="str">
        <f t="shared" si="29"/>
        <v>39</v>
      </c>
      <c r="AJ82" s="369"/>
      <c r="AK82" s="345"/>
      <c r="AL82" s="338"/>
      <c r="AM82" s="356"/>
    </row>
    <row r="83" spans="2:39">
      <c r="B83" s="337" t="s">
        <v>1944</v>
      </c>
      <c r="C83" s="338" t="s">
        <v>2134</v>
      </c>
      <c r="D83" s="338" t="s">
        <v>2135</v>
      </c>
      <c r="E83" s="339" t="s">
        <v>493</v>
      </c>
      <c r="F83" s="339" t="s">
        <v>1832</v>
      </c>
      <c r="G83" s="338" t="s">
        <v>1824</v>
      </c>
      <c r="H83" s="338" t="s">
        <v>2063</v>
      </c>
      <c r="I83" s="338" t="s">
        <v>1060</v>
      </c>
      <c r="J83" s="338" t="s">
        <v>2177</v>
      </c>
      <c r="K83" s="338">
        <v>8.9</v>
      </c>
      <c r="L83" s="315">
        <v>50000000000</v>
      </c>
      <c r="M83" s="315">
        <v>50000000000</v>
      </c>
      <c r="N83" s="338" t="s">
        <v>2148</v>
      </c>
      <c r="O83" s="340" t="s">
        <v>2149</v>
      </c>
      <c r="P83" s="340" t="s">
        <v>2150</v>
      </c>
      <c r="Q83" s="338" t="s">
        <v>70</v>
      </c>
      <c r="R83" s="139">
        <f t="shared" si="35"/>
        <v>50000000000</v>
      </c>
      <c r="S83" s="316">
        <f t="shared" si="28"/>
        <v>0</v>
      </c>
      <c r="T83" s="338">
        <v>34</v>
      </c>
      <c r="U83" s="341" t="s">
        <v>70</v>
      </c>
      <c r="V83" s="340" t="s">
        <v>1952</v>
      </c>
      <c r="W83" s="338" t="s">
        <v>1953</v>
      </c>
      <c r="X83" s="338" t="s">
        <v>1954</v>
      </c>
      <c r="Y83" s="141" t="s">
        <v>70</v>
      </c>
      <c r="Z83" s="318">
        <v>45369</v>
      </c>
      <c r="AA83" s="342" t="s">
        <v>1888</v>
      </c>
      <c r="AB83" s="342" t="s">
        <v>1886</v>
      </c>
      <c r="AC83" s="343">
        <f t="shared" si="36"/>
        <v>50000000000</v>
      </c>
      <c r="AD83" s="349">
        <f t="shared" si="37"/>
        <v>50000000000</v>
      </c>
      <c r="AE83" s="349">
        <f t="shared" si="39"/>
        <v>0</v>
      </c>
      <c r="AF83" s="340"/>
      <c r="AG83" s="338" t="s">
        <v>2037</v>
      </c>
      <c r="AH83" s="345" t="s">
        <v>2152</v>
      </c>
      <c r="AI83" s="346" t="str">
        <f t="shared" si="29"/>
        <v>39</v>
      </c>
      <c r="AJ83" s="369"/>
      <c r="AK83" s="345"/>
      <c r="AL83" s="338"/>
      <c r="AM83" s="356"/>
    </row>
    <row r="84" spans="2:39">
      <c r="B84" s="337" t="s">
        <v>1944</v>
      </c>
      <c r="C84" s="338" t="s">
        <v>2134</v>
      </c>
      <c r="D84" s="338" t="s">
        <v>2135</v>
      </c>
      <c r="E84" s="339" t="s">
        <v>493</v>
      </c>
      <c r="F84" s="339" t="s">
        <v>1832</v>
      </c>
      <c r="G84" s="338" t="s">
        <v>1824</v>
      </c>
      <c r="H84" s="338" t="s">
        <v>2063</v>
      </c>
      <c r="I84" s="338" t="s">
        <v>1060</v>
      </c>
      <c r="J84" s="338" t="s">
        <v>2178</v>
      </c>
      <c r="K84" s="338">
        <v>8.4</v>
      </c>
      <c r="L84" s="315">
        <v>100000000000</v>
      </c>
      <c r="M84" s="315">
        <v>100000000000</v>
      </c>
      <c r="N84" s="338" t="s">
        <v>2163</v>
      </c>
      <c r="O84" s="340" t="s">
        <v>2164</v>
      </c>
      <c r="P84" s="340" t="s">
        <v>2165</v>
      </c>
      <c r="Q84" s="338" t="s">
        <v>70</v>
      </c>
      <c r="R84" s="139">
        <f t="shared" si="35"/>
        <v>100000000000</v>
      </c>
      <c r="S84" s="316">
        <f t="shared" si="28"/>
        <v>0</v>
      </c>
      <c r="T84" s="338">
        <v>34</v>
      </c>
      <c r="U84" s="341" t="s">
        <v>70</v>
      </c>
      <c r="V84" s="340" t="s">
        <v>1952</v>
      </c>
      <c r="W84" s="338" t="s">
        <v>1953</v>
      </c>
      <c r="X84" s="338" t="s">
        <v>1954</v>
      </c>
      <c r="Y84" s="141" t="s">
        <v>70</v>
      </c>
      <c r="Z84" s="318">
        <v>45369</v>
      </c>
      <c r="AA84" s="342" t="s">
        <v>1888</v>
      </c>
      <c r="AB84" s="342" t="s">
        <v>1886</v>
      </c>
      <c r="AC84" s="343">
        <f t="shared" si="36"/>
        <v>100000000000</v>
      </c>
      <c r="AD84" s="349">
        <f t="shared" si="37"/>
        <v>100000000000</v>
      </c>
      <c r="AE84" s="349">
        <f t="shared" si="39"/>
        <v>0</v>
      </c>
      <c r="AF84" s="340"/>
      <c r="AG84" s="338" t="s">
        <v>2037</v>
      </c>
      <c r="AH84" s="345" t="s">
        <v>2152</v>
      </c>
      <c r="AI84" s="346" t="str">
        <f t="shared" si="29"/>
        <v>39</v>
      </c>
      <c r="AJ84" s="369"/>
      <c r="AK84" s="345"/>
      <c r="AL84" s="338"/>
      <c r="AM84" s="356"/>
    </row>
    <row r="85" spans="2:39">
      <c r="B85" s="337" t="s">
        <v>1944</v>
      </c>
      <c r="C85" s="338" t="s">
        <v>2134</v>
      </c>
      <c r="D85" s="338" t="s">
        <v>2135</v>
      </c>
      <c r="E85" s="339" t="s">
        <v>493</v>
      </c>
      <c r="F85" s="339" t="s">
        <v>1834</v>
      </c>
      <c r="G85" s="338" t="s">
        <v>1826</v>
      </c>
      <c r="H85" s="338" t="s">
        <v>2063</v>
      </c>
      <c r="I85" s="338" t="s">
        <v>1060</v>
      </c>
      <c r="J85" s="338" t="s">
        <v>2179</v>
      </c>
      <c r="K85" s="338">
        <v>12</v>
      </c>
      <c r="L85" s="315">
        <v>50000000000</v>
      </c>
      <c r="M85" s="315">
        <v>50000000000</v>
      </c>
      <c r="N85" s="338" t="s">
        <v>2170</v>
      </c>
      <c r="O85" s="340" t="s">
        <v>2171</v>
      </c>
      <c r="P85" s="340" t="s">
        <v>2172</v>
      </c>
      <c r="Q85" s="338" t="s">
        <v>70</v>
      </c>
      <c r="R85" s="139">
        <f>M85</f>
        <v>50000000000</v>
      </c>
      <c r="S85" s="316">
        <f t="shared" si="28"/>
        <v>0</v>
      </c>
      <c r="T85" s="338">
        <v>7</v>
      </c>
      <c r="U85" s="341" t="s">
        <v>70</v>
      </c>
      <c r="V85" s="340" t="s">
        <v>1952</v>
      </c>
      <c r="W85" s="338" t="s">
        <v>1953</v>
      </c>
      <c r="X85" s="338" t="s">
        <v>1954</v>
      </c>
      <c r="Y85" s="141" t="s">
        <v>70</v>
      </c>
      <c r="Z85" s="318">
        <v>45357</v>
      </c>
      <c r="AA85" s="342" t="s">
        <v>1888</v>
      </c>
      <c r="AB85" s="342" t="s">
        <v>1886</v>
      </c>
      <c r="AC85" s="343">
        <f>R85</f>
        <v>50000000000</v>
      </c>
      <c r="AD85" s="349">
        <f>AC85</f>
        <v>50000000000</v>
      </c>
      <c r="AE85" s="344">
        <f t="shared" ref="AE85" si="40">AC85-M85</f>
        <v>0</v>
      </c>
      <c r="AF85" s="340"/>
      <c r="AG85" s="338" t="s">
        <v>2037</v>
      </c>
      <c r="AH85" s="345" t="s">
        <v>2157</v>
      </c>
      <c r="AI85" s="346" t="str">
        <f t="shared" si="29"/>
        <v>22</v>
      </c>
      <c r="AJ85" s="369"/>
      <c r="AK85" s="345"/>
      <c r="AL85" s="338"/>
      <c r="AM85" s="356"/>
    </row>
    <row r="86" spans="2:39">
      <c r="B86" s="337" t="s">
        <v>1944</v>
      </c>
      <c r="C86" s="338" t="s">
        <v>2134</v>
      </c>
      <c r="D86" s="338" t="s">
        <v>2135</v>
      </c>
      <c r="E86" s="339" t="s">
        <v>493</v>
      </c>
      <c r="F86" s="339" t="s">
        <v>1832</v>
      </c>
      <c r="G86" s="338" t="s">
        <v>1824</v>
      </c>
      <c r="H86" s="338" t="s">
        <v>2063</v>
      </c>
      <c r="I86" s="338" t="s">
        <v>1060</v>
      </c>
      <c r="J86" s="338" t="s">
        <v>2180</v>
      </c>
      <c r="K86" s="338">
        <v>8.4</v>
      </c>
      <c r="L86" s="315">
        <v>100000000000</v>
      </c>
      <c r="M86" s="315">
        <v>100000000000</v>
      </c>
      <c r="N86" s="338" t="s">
        <v>2163</v>
      </c>
      <c r="O86" s="340" t="s">
        <v>2164</v>
      </c>
      <c r="P86" s="340" t="s">
        <v>2165</v>
      </c>
      <c r="Q86" s="338" t="s">
        <v>70</v>
      </c>
      <c r="R86" s="139">
        <f t="shared" ref="R86:R87" si="41">M86</f>
        <v>100000000000</v>
      </c>
      <c r="S86" s="316">
        <f t="shared" si="28"/>
        <v>0</v>
      </c>
      <c r="T86" s="338">
        <v>34</v>
      </c>
      <c r="U86" s="341" t="s">
        <v>70</v>
      </c>
      <c r="V86" s="340" t="s">
        <v>1952</v>
      </c>
      <c r="W86" s="338" t="s">
        <v>1953</v>
      </c>
      <c r="X86" s="338" t="s">
        <v>1954</v>
      </c>
      <c r="Y86" s="141" t="s">
        <v>70</v>
      </c>
      <c r="Z86" s="318">
        <v>45369</v>
      </c>
      <c r="AA86" s="342" t="s">
        <v>1888</v>
      </c>
      <c r="AB86" s="342" t="s">
        <v>1886</v>
      </c>
      <c r="AC86" s="343">
        <f t="shared" ref="AC86:AC87" si="42">R86</f>
        <v>100000000000</v>
      </c>
      <c r="AD86" s="349">
        <f t="shared" ref="AD86:AD87" si="43">AC86</f>
        <v>100000000000</v>
      </c>
      <c r="AE86" s="349">
        <f t="shared" ref="AE86:AE87" si="44">AD86-R86</f>
        <v>0</v>
      </c>
      <c r="AF86" s="340"/>
      <c r="AG86" s="338" t="s">
        <v>2037</v>
      </c>
      <c r="AH86" s="345" t="s">
        <v>2152</v>
      </c>
      <c r="AI86" s="346" t="str">
        <f t="shared" si="29"/>
        <v>39</v>
      </c>
      <c r="AJ86" s="369"/>
      <c r="AK86" s="345"/>
      <c r="AL86" s="338"/>
      <c r="AM86" s="356"/>
    </row>
    <row r="87" spans="2:39">
      <c r="B87" s="337" t="s">
        <v>1944</v>
      </c>
      <c r="C87" s="338" t="s">
        <v>2134</v>
      </c>
      <c r="D87" s="338" t="s">
        <v>2135</v>
      </c>
      <c r="E87" s="339" t="s">
        <v>493</v>
      </c>
      <c r="F87" s="339" t="s">
        <v>1832</v>
      </c>
      <c r="G87" s="338" t="s">
        <v>1824</v>
      </c>
      <c r="H87" s="338" t="s">
        <v>2063</v>
      </c>
      <c r="I87" s="338" t="s">
        <v>1060</v>
      </c>
      <c r="J87" s="338" t="s">
        <v>2181</v>
      </c>
      <c r="K87" s="338">
        <v>8.9</v>
      </c>
      <c r="L87" s="315">
        <v>50000000000</v>
      </c>
      <c r="M87" s="315">
        <v>50000000000</v>
      </c>
      <c r="N87" s="338" t="s">
        <v>2182</v>
      </c>
      <c r="O87" s="340" t="s">
        <v>2183</v>
      </c>
      <c r="P87" s="340" t="s">
        <v>2184</v>
      </c>
      <c r="Q87" s="338" t="s">
        <v>70</v>
      </c>
      <c r="R87" s="139">
        <f t="shared" si="41"/>
        <v>50000000000</v>
      </c>
      <c r="S87" s="316">
        <f t="shared" si="28"/>
        <v>0</v>
      </c>
      <c r="T87" s="338">
        <v>34</v>
      </c>
      <c r="U87" s="341" t="s">
        <v>70</v>
      </c>
      <c r="V87" s="340" t="s">
        <v>1952</v>
      </c>
      <c r="W87" s="338" t="s">
        <v>1953</v>
      </c>
      <c r="X87" s="338" t="s">
        <v>1954</v>
      </c>
      <c r="Y87" s="141" t="s">
        <v>70</v>
      </c>
      <c r="Z87" s="318">
        <v>45369</v>
      </c>
      <c r="AA87" s="342" t="s">
        <v>1888</v>
      </c>
      <c r="AB87" s="342" t="s">
        <v>1886</v>
      </c>
      <c r="AC87" s="343">
        <f t="shared" si="42"/>
        <v>50000000000</v>
      </c>
      <c r="AD87" s="349">
        <f t="shared" si="43"/>
        <v>50000000000</v>
      </c>
      <c r="AE87" s="349">
        <f t="shared" si="44"/>
        <v>0</v>
      </c>
      <c r="AF87" s="340"/>
      <c r="AG87" s="338" t="s">
        <v>2037</v>
      </c>
      <c r="AH87" s="345" t="s">
        <v>2152</v>
      </c>
      <c r="AI87" s="346" t="str">
        <f t="shared" si="29"/>
        <v>39</v>
      </c>
      <c r="AJ87" s="369"/>
      <c r="AK87" s="345"/>
      <c r="AL87" s="338"/>
      <c r="AM87" s="356"/>
    </row>
    <row r="88" spans="2:39">
      <c r="B88" s="337" t="s">
        <v>1944</v>
      </c>
      <c r="C88" s="338" t="s">
        <v>2134</v>
      </c>
      <c r="D88" s="338" t="s">
        <v>2135</v>
      </c>
      <c r="E88" s="339" t="s">
        <v>493</v>
      </c>
      <c r="F88" s="339" t="s">
        <v>1834</v>
      </c>
      <c r="G88" s="338" t="s">
        <v>1826</v>
      </c>
      <c r="H88" s="338" t="s">
        <v>2063</v>
      </c>
      <c r="I88" s="338" t="s">
        <v>1060</v>
      </c>
      <c r="J88" s="338" t="s">
        <v>2185</v>
      </c>
      <c r="K88" s="338">
        <v>9.1</v>
      </c>
      <c r="L88" s="315">
        <v>100000000000</v>
      </c>
      <c r="M88" s="315">
        <v>100000000000</v>
      </c>
      <c r="N88" s="338" t="s">
        <v>2154</v>
      </c>
      <c r="O88" s="340" t="s">
        <v>2155</v>
      </c>
      <c r="P88" s="340" t="s">
        <v>2156</v>
      </c>
      <c r="Q88" s="338" t="s">
        <v>70</v>
      </c>
      <c r="R88" s="139">
        <f>M88</f>
        <v>100000000000</v>
      </c>
      <c r="S88" s="316">
        <f t="shared" si="28"/>
        <v>0</v>
      </c>
      <c r="T88" s="338">
        <v>7</v>
      </c>
      <c r="U88" s="341" t="s">
        <v>70</v>
      </c>
      <c r="V88" s="340" t="s">
        <v>1952</v>
      </c>
      <c r="W88" s="338" t="s">
        <v>1953</v>
      </c>
      <c r="X88" s="338" t="s">
        <v>1954</v>
      </c>
      <c r="Y88" s="141" t="s">
        <v>70</v>
      </c>
      <c r="Z88" s="318">
        <v>45357</v>
      </c>
      <c r="AA88" s="342" t="s">
        <v>1888</v>
      </c>
      <c r="AB88" s="342" t="s">
        <v>1886</v>
      </c>
      <c r="AC88" s="343">
        <f>R88</f>
        <v>100000000000</v>
      </c>
      <c r="AD88" s="349">
        <f>AC88</f>
        <v>100000000000</v>
      </c>
      <c r="AE88" s="344">
        <f t="shared" ref="AE88" si="45">AC88-M88</f>
        <v>0</v>
      </c>
      <c r="AF88" s="340"/>
      <c r="AG88" s="338" t="s">
        <v>2037</v>
      </c>
      <c r="AH88" s="345" t="s">
        <v>2157</v>
      </c>
      <c r="AI88" s="346" t="str">
        <f t="shared" si="29"/>
        <v>22</v>
      </c>
      <c r="AJ88" s="369"/>
      <c r="AK88" s="345"/>
      <c r="AL88" s="338"/>
      <c r="AM88" s="356"/>
    </row>
    <row r="89" spans="2:39">
      <c r="B89" s="337" t="s">
        <v>1944</v>
      </c>
      <c r="C89" s="338" t="s">
        <v>2134</v>
      </c>
      <c r="D89" s="338" t="s">
        <v>2135</v>
      </c>
      <c r="E89" s="339" t="s">
        <v>493</v>
      </c>
      <c r="F89" s="339" t="s">
        <v>1832</v>
      </c>
      <c r="G89" s="338" t="s">
        <v>1824</v>
      </c>
      <c r="H89" s="338" t="s">
        <v>2063</v>
      </c>
      <c r="I89" s="338" t="s">
        <v>1060</v>
      </c>
      <c r="J89" s="338" t="s">
        <v>2186</v>
      </c>
      <c r="K89" s="338">
        <v>8.9</v>
      </c>
      <c r="L89" s="315">
        <v>50000000000</v>
      </c>
      <c r="M89" s="315">
        <v>50000000000</v>
      </c>
      <c r="N89" s="338" t="s">
        <v>2148</v>
      </c>
      <c r="O89" s="340" t="s">
        <v>2149</v>
      </c>
      <c r="P89" s="340" t="s">
        <v>2150</v>
      </c>
      <c r="Q89" s="338" t="s">
        <v>70</v>
      </c>
      <c r="R89" s="139">
        <f t="shared" ref="R89:R90" si="46">M89</f>
        <v>50000000000</v>
      </c>
      <c r="S89" s="316">
        <f t="shared" si="28"/>
        <v>0</v>
      </c>
      <c r="T89" s="338">
        <v>34</v>
      </c>
      <c r="U89" s="341" t="s">
        <v>70</v>
      </c>
      <c r="V89" s="340" t="s">
        <v>1952</v>
      </c>
      <c r="W89" s="338" t="s">
        <v>1953</v>
      </c>
      <c r="X89" s="338" t="s">
        <v>1954</v>
      </c>
      <c r="Y89" s="141" t="s">
        <v>70</v>
      </c>
      <c r="Z89" s="318">
        <v>45369</v>
      </c>
      <c r="AA89" s="342" t="s">
        <v>1888</v>
      </c>
      <c r="AB89" s="342" t="s">
        <v>1886</v>
      </c>
      <c r="AC89" s="343">
        <f t="shared" ref="AC89:AC90" si="47">R89</f>
        <v>50000000000</v>
      </c>
      <c r="AD89" s="349">
        <f t="shared" ref="AD89:AD90" si="48">AC89</f>
        <v>50000000000</v>
      </c>
      <c r="AE89" s="349">
        <f t="shared" ref="AE89:AE90" si="49">AD89-R89</f>
        <v>0</v>
      </c>
      <c r="AF89" s="340"/>
      <c r="AG89" s="338" t="s">
        <v>2037</v>
      </c>
      <c r="AH89" s="345" t="s">
        <v>2152</v>
      </c>
      <c r="AI89" s="346" t="str">
        <f t="shared" si="29"/>
        <v>39</v>
      </c>
      <c r="AJ89" s="369"/>
      <c r="AK89" s="345"/>
      <c r="AL89" s="338"/>
      <c r="AM89" s="356"/>
    </row>
    <row r="90" spans="2:39">
      <c r="B90" s="337" t="s">
        <v>1944</v>
      </c>
      <c r="C90" s="338" t="s">
        <v>2134</v>
      </c>
      <c r="D90" s="338" t="s">
        <v>2135</v>
      </c>
      <c r="E90" s="339" t="s">
        <v>493</v>
      </c>
      <c r="F90" s="339" t="s">
        <v>1832</v>
      </c>
      <c r="G90" s="338" t="s">
        <v>1824</v>
      </c>
      <c r="H90" s="338" t="s">
        <v>2063</v>
      </c>
      <c r="I90" s="338" t="s">
        <v>1060</v>
      </c>
      <c r="J90" s="338" t="s">
        <v>2187</v>
      </c>
      <c r="K90" s="338">
        <v>8.9</v>
      </c>
      <c r="L90" s="315">
        <v>50000000000</v>
      </c>
      <c r="M90" s="315">
        <v>50000000000</v>
      </c>
      <c r="N90" s="338" t="s">
        <v>2148</v>
      </c>
      <c r="O90" s="340" t="s">
        <v>2149</v>
      </c>
      <c r="P90" s="340" t="s">
        <v>2150</v>
      </c>
      <c r="Q90" s="338" t="s">
        <v>70</v>
      </c>
      <c r="R90" s="139">
        <f t="shared" si="46"/>
        <v>50000000000</v>
      </c>
      <c r="S90" s="316">
        <f t="shared" si="28"/>
        <v>0</v>
      </c>
      <c r="T90" s="338">
        <v>34</v>
      </c>
      <c r="U90" s="341" t="s">
        <v>70</v>
      </c>
      <c r="V90" s="340" t="s">
        <v>1952</v>
      </c>
      <c r="W90" s="338" t="s">
        <v>1953</v>
      </c>
      <c r="X90" s="338" t="s">
        <v>1954</v>
      </c>
      <c r="Y90" s="141" t="s">
        <v>70</v>
      </c>
      <c r="Z90" s="318">
        <v>45369</v>
      </c>
      <c r="AA90" s="342" t="s">
        <v>1888</v>
      </c>
      <c r="AB90" s="342" t="s">
        <v>1886</v>
      </c>
      <c r="AC90" s="343">
        <f t="shared" si="47"/>
        <v>50000000000</v>
      </c>
      <c r="AD90" s="349">
        <f t="shared" si="48"/>
        <v>50000000000</v>
      </c>
      <c r="AE90" s="349">
        <f t="shared" si="49"/>
        <v>0</v>
      </c>
      <c r="AF90" s="340"/>
      <c r="AG90" s="338" t="s">
        <v>2037</v>
      </c>
      <c r="AH90" s="345" t="s">
        <v>2152</v>
      </c>
      <c r="AI90" s="346" t="str">
        <f t="shared" si="29"/>
        <v>39</v>
      </c>
      <c r="AJ90" s="369"/>
      <c r="AK90" s="345"/>
      <c r="AL90" s="338"/>
      <c r="AM90" s="356"/>
    </row>
    <row r="91" spans="2:39">
      <c r="B91" s="337" t="s">
        <v>1944</v>
      </c>
      <c r="C91" s="338" t="s">
        <v>2134</v>
      </c>
      <c r="D91" s="338" t="s">
        <v>2135</v>
      </c>
      <c r="E91" s="339" t="s">
        <v>493</v>
      </c>
      <c r="F91" s="339" t="s">
        <v>1834</v>
      </c>
      <c r="G91" s="338" t="s">
        <v>1826</v>
      </c>
      <c r="H91" s="338" t="s">
        <v>2063</v>
      </c>
      <c r="I91" s="338" t="s">
        <v>1060</v>
      </c>
      <c r="J91" s="338" t="s">
        <v>2188</v>
      </c>
      <c r="K91" s="338">
        <v>9.1</v>
      </c>
      <c r="L91" s="315">
        <v>100000000000</v>
      </c>
      <c r="M91" s="315">
        <v>100000000000</v>
      </c>
      <c r="N91" s="338" t="s">
        <v>2189</v>
      </c>
      <c r="O91" s="340" t="s">
        <v>2190</v>
      </c>
      <c r="P91" s="340" t="s">
        <v>2191</v>
      </c>
      <c r="Q91" s="338" t="s">
        <v>70</v>
      </c>
      <c r="R91" s="139">
        <f t="shared" ref="R91:R96" si="50">M91</f>
        <v>100000000000</v>
      </c>
      <c r="S91" s="316">
        <f t="shared" si="28"/>
        <v>0</v>
      </c>
      <c r="T91" s="338">
        <v>7</v>
      </c>
      <c r="U91" s="341" t="s">
        <v>70</v>
      </c>
      <c r="V91" s="340" t="s">
        <v>1952</v>
      </c>
      <c r="W91" s="338" t="s">
        <v>1953</v>
      </c>
      <c r="X91" s="338" t="s">
        <v>1954</v>
      </c>
      <c r="Y91" s="141" t="s">
        <v>70</v>
      </c>
      <c r="Z91" s="318">
        <v>45357</v>
      </c>
      <c r="AA91" s="342" t="s">
        <v>1888</v>
      </c>
      <c r="AB91" s="342" t="s">
        <v>1886</v>
      </c>
      <c r="AC91" s="343">
        <f t="shared" ref="AC91:AC96" si="51">R91</f>
        <v>100000000000</v>
      </c>
      <c r="AD91" s="349">
        <f t="shared" ref="AD91:AD96" si="52">AC91</f>
        <v>100000000000</v>
      </c>
      <c r="AE91" s="344">
        <f t="shared" ref="AE91:AE92" si="53">AC91-M91</f>
        <v>0</v>
      </c>
      <c r="AF91" s="340"/>
      <c r="AG91" s="338" t="s">
        <v>2037</v>
      </c>
      <c r="AH91" s="345" t="s">
        <v>2157</v>
      </c>
      <c r="AI91" s="346" t="str">
        <f t="shared" si="29"/>
        <v>22</v>
      </c>
      <c r="AJ91" s="369"/>
      <c r="AK91" s="345"/>
      <c r="AL91" s="338"/>
      <c r="AM91" s="356"/>
    </row>
    <row r="92" spans="2:39">
      <c r="B92" s="337" t="s">
        <v>1944</v>
      </c>
      <c r="C92" s="338" t="s">
        <v>2134</v>
      </c>
      <c r="D92" s="338" t="s">
        <v>2135</v>
      </c>
      <c r="E92" s="339" t="s">
        <v>493</v>
      </c>
      <c r="F92" s="339" t="s">
        <v>1834</v>
      </c>
      <c r="G92" s="338" t="s">
        <v>1826</v>
      </c>
      <c r="H92" s="338" t="s">
        <v>2063</v>
      </c>
      <c r="I92" s="338" t="s">
        <v>1060</v>
      </c>
      <c r="J92" s="338" t="s">
        <v>2192</v>
      </c>
      <c r="K92" s="338">
        <v>12</v>
      </c>
      <c r="L92" s="315">
        <v>50000000000</v>
      </c>
      <c r="M92" s="315">
        <v>50000000000</v>
      </c>
      <c r="N92" s="338" t="s">
        <v>2170</v>
      </c>
      <c r="O92" s="340" t="s">
        <v>2171</v>
      </c>
      <c r="P92" s="340" t="s">
        <v>2172</v>
      </c>
      <c r="Q92" s="338" t="s">
        <v>70</v>
      </c>
      <c r="R92" s="139">
        <f t="shared" si="50"/>
        <v>50000000000</v>
      </c>
      <c r="S92" s="316">
        <f t="shared" si="28"/>
        <v>0</v>
      </c>
      <c r="T92" s="338">
        <v>7</v>
      </c>
      <c r="U92" s="341" t="s">
        <v>70</v>
      </c>
      <c r="V92" s="340" t="s">
        <v>1952</v>
      </c>
      <c r="W92" s="338" t="s">
        <v>1953</v>
      </c>
      <c r="X92" s="338" t="s">
        <v>1954</v>
      </c>
      <c r="Y92" s="141" t="s">
        <v>70</v>
      </c>
      <c r="Z92" s="318">
        <v>45357</v>
      </c>
      <c r="AA92" s="342" t="s">
        <v>1888</v>
      </c>
      <c r="AB92" s="342" t="s">
        <v>1886</v>
      </c>
      <c r="AC92" s="343">
        <f t="shared" si="51"/>
        <v>50000000000</v>
      </c>
      <c r="AD92" s="349">
        <f t="shared" si="52"/>
        <v>50000000000</v>
      </c>
      <c r="AE92" s="344">
        <f t="shared" si="53"/>
        <v>0</v>
      </c>
      <c r="AF92" s="340"/>
      <c r="AG92" s="338" t="s">
        <v>2037</v>
      </c>
      <c r="AH92" s="345" t="s">
        <v>2157</v>
      </c>
      <c r="AI92" s="346" t="str">
        <f t="shared" si="29"/>
        <v>22</v>
      </c>
      <c r="AJ92" s="369"/>
      <c r="AK92" s="345"/>
      <c r="AL92" s="338"/>
      <c r="AM92" s="356"/>
    </row>
    <row r="93" spans="2:39">
      <c r="B93" s="337" t="s">
        <v>1944</v>
      </c>
      <c r="C93" s="338" t="s">
        <v>2134</v>
      </c>
      <c r="D93" s="338" t="s">
        <v>2135</v>
      </c>
      <c r="E93" s="339" t="s">
        <v>493</v>
      </c>
      <c r="F93" s="339" t="s">
        <v>1832</v>
      </c>
      <c r="G93" s="338" t="s">
        <v>1824</v>
      </c>
      <c r="H93" s="338" t="s">
        <v>2063</v>
      </c>
      <c r="I93" s="338" t="s">
        <v>1060</v>
      </c>
      <c r="J93" s="338" t="s">
        <v>2193</v>
      </c>
      <c r="K93" s="338">
        <v>8.9</v>
      </c>
      <c r="L93" s="315">
        <v>50000000000</v>
      </c>
      <c r="M93" s="315">
        <v>50000000000</v>
      </c>
      <c r="N93" s="338" t="s">
        <v>2182</v>
      </c>
      <c r="O93" s="340" t="s">
        <v>2183</v>
      </c>
      <c r="P93" s="340" t="s">
        <v>2184</v>
      </c>
      <c r="Q93" s="338" t="s">
        <v>70</v>
      </c>
      <c r="R93" s="139">
        <f t="shared" si="50"/>
        <v>50000000000</v>
      </c>
      <c r="S93" s="316">
        <f t="shared" si="28"/>
        <v>0</v>
      </c>
      <c r="T93" s="338">
        <v>34</v>
      </c>
      <c r="U93" s="341" t="s">
        <v>70</v>
      </c>
      <c r="V93" s="340" t="s">
        <v>1952</v>
      </c>
      <c r="W93" s="338" t="s">
        <v>1953</v>
      </c>
      <c r="X93" s="338" t="s">
        <v>1954</v>
      </c>
      <c r="Y93" s="141" t="s">
        <v>70</v>
      </c>
      <c r="Z93" s="318">
        <v>45369</v>
      </c>
      <c r="AA93" s="342" t="s">
        <v>1888</v>
      </c>
      <c r="AB93" s="342" t="s">
        <v>1886</v>
      </c>
      <c r="AC93" s="343">
        <f t="shared" si="51"/>
        <v>50000000000</v>
      </c>
      <c r="AD93" s="349">
        <f t="shared" si="52"/>
        <v>50000000000</v>
      </c>
      <c r="AE93" s="349">
        <f t="shared" ref="AE93:AE96" si="54">AD93-R93</f>
        <v>0</v>
      </c>
      <c r="AF93" s="340"/>
      <c r="AG93" s="338" t="s">
        <v>2037</v>
      </c>
      <c r="AH93" s="345" t="s">
        <v>2152</v>
      </c>
      <c r="AI93" s="346" t="str">
        <f t="shared" si="29"/>
        <v>39</v>
      </c>
      <c r="AJ93" s="369"/>
      <c r="AK93" s="345"/>
      <c r="AL93" s="338"/>
      <c r="AM93" s="356"/>
    </row>
    <row r="94" spans="2:39">
      <c r="B94" s="337" t="s">
        <v>1944</v>
      </c>
      <c r="C94" s="338" t="s">
        <v>2134</v>
      </c>
      <c r="D94" s="338" t="s">
        <v>2135</v>
      </c>
      <c r="E94" s="339" t="s">
        <v>493</v>
      </c>
      <c r="F94" s="339" t="s">
        <v>1832</v>
      </c>
      <c r="G94" s="338" t="s">
        <v>1824</v>
      </c>
      <c r="H94" s="338" t="s">
        <v>2063</v>
      </c>
      <c r="I94" s="338" t="s">
        <v>1060</v>
      </c>
      <c r="J94" s="338" t="s">
        <v>2194</v>
      </c>
      <c r="K94" s="338">
        <v>8.9</v>
      </c>
      <c r="L94" s="315">
        <v>50000000000</v>
      </c>
      <c r="M94" s="315">
        <v>50000000000</v>
      </c>
      <c r="N94" s="338" t="s">
        <v>2148</v>
      </c>
      <c r="O94" s="340" t="s">
        <v>2149</v>
      </c>
      <c r="P94" s="340" t="s">
        <v>2150</v>
      </c>
      <c r="Q94" s="338" t="s">
        <v>70</v>
      </c>
      <c r="R94" s="139">
        <f t="shared" si="50"/>
        <v>50000000000</v>
      </c>
      <c r="S94" s="316">
        <f t="shared" si="28"/>
        <v>0</v>
      </c>
      <c r="T94" s="338">
        <v>34</v>
      </c>
      <c r="U94" s="341" t="s">
        <v>70</v>
      </c>
      <c r="V94" s="340" t="s">
        <v>1952</v>
      </c>
      <c r="W94" s="338" t="s">
        <v>1953</v>
      </c>
      <c r="X94" s="338" t="s">
        <v>1954</v>
      </c>
      <c r="Y94" s="141" t="s">
        <v>70</v>
      </c>
      <c r="Z94" s="318">
        <v>45369</v>
      </c>
      <c r="AA94" s="342" t="s">
        <v>1888</v>
      </c>
      <c r="AB94" s="342" t="s">
        <v>1886</v>
      </c>
      <c r="AC94" s="343">
        <f t="shared" si="51"/>
        <v>50000000000</v>
      </c>
      <c r="AD94" s="349">
        <f t="shared" si="52"/>
        <v>50000000000</v>
      </c>
      <c r="AE94" s="349">
        <f t="shared" si="54"/>
        <v>0</v>
      </c>
      <c r="AF94" s="340"/>
      <c r="AG94" s="338" t="s">
        <v>2037</v>
      </c>
      <c r="AH94" s="345" t="s">
        <v>2152</v>
      </c>
      <c r="AI94" s="346" t="str">
        <f t="shared" si="29"/>
        <v>39</v>
      </c>
      <c r="AJ94" s="369"/>
      <c r="AK94" s="345"/>
      <c r="AL94" s="338"/>
      <c r="AM94" s="356"/>
    </row>
    <row r="95" spans="2:39">
      <c r="B95" s="337" t="s">
        <v>1944</v>
      </c>
      <c r="C95" s="338" t="s">
        <v>2134</v>
      </c>
      <c r="D95" s="338" t="s">
        <v>2135</v>
      </c>
      <c r="E95" s="339" t="s">
        <v>493</v>
      </c>
      <c r="F95" s="339" t="s">
        <v>1832</v>
      </c>
      <c r="G95" s="338" t="s">
        <v>1824</v>
      </c>
      <c r="H95" s="338" t="s">
        <v>2063</v>
      </c>
      <c r="I95" s="338" t="s">
        <v>1060</v>
      </c>
      <c r="J95" s="338" t="s">
        <v>2195</v>
      </c>
      <c r="K95" s="338">
        <v>8.4</v>
      </c>
      <c r="L95" s="315">
        <v>100000000000</v>
      </c>
      <c r="M95" s="315">
        <v>100000000000</v>
      </c>
      <c r="N95" s="338" t="s">
        <v>2163</v>
      </c>
      <c r="O95" s="340" t="s">
        <v>2164</v>
      </c>
      <c r="P95" s="340" t="s">
        <v>2165</v>
      </c>
      <c r="Q95" s="338" t="s">
        <v>70</v>
      </c>
      <c r="R95" s="139">
        <f t="shared" si="50"/>
        <v>100000000000</v>
      </c>
      <c r="S95" s="316">
        <f t="shared" si="28"/>
        <v>0</v>
      </c>
      <c r="T95" s="338">
        <v>34</v>
      </c>
      <c r="U95" s="341" t="s">
        <v>70</v>
      </c>
      <c r="V95" s="340" t="s">
        <v>1952</v>
      </c>
      <c r="W95" s="338" t="s">
        <v>1953</v>
      </c>
      <c r="X95" s="338" t="s">
        <v>1954</v>
      </c>
      <c r="Y95" s="141" t="s">
        <v>70</v>
      </c>
      <c r="Z95" s="318">
        <v>45369</v>
      </c>
      <c r="AA95" s="342" t="s">
        <v>1888</v>
      </c>
      <c r="AB95" s="342" t="s">
        <v>1886</v>
      </c>
      <c r="AC95" s="343">
        <f t="shared" si="51"/>
        <v>100000000000</v>
      </c>
      <c r="AD95" s="349">
        <f t="shared" si="52"/>
        <v>100000000000</v>
      </c>
      <c r="AE95" s="349">
        <f t="shared" si="54"/>
        <v>0</v>
      </c>
      <c r="AF95" s="340"/>
      <c r="AG95" s="338" t="s">
        <v>2037</v>
      </c>
      <c r="AH95" s="345" t="s">
        <v>2152</v>
      </c>
      <c r="AI95" s="346" t="str">
        <f t="shared" si="29"/>
        <v>39</v>
      </c>
      <c r="AJ95" s="369"/>
      <c r="AK95" s="345"/>
      <c r="AL95" s="338"/>
      <c r="AM95" s="356"/>
    </row>
    <row r="96" spans="2:39">
      <c r="B96" s="337" t="s">
        <v>1944</v>
      </c>
      <c r="C96" s="338" t="s">
        <v>2134</v>
      </c>
      <c r="D96" s="338" t="s">
        <v>2135</v>
      </c>
      <c r="E96" s="339" t="s">
        <v>493</v>
      </c>
      <c r="F96" s="339" t="s">
        <v>1832</v>
      </c>
      <c r="G96" s="338" t="s">
        <v>1824</v>
      </c>
      <c r="H96" s="338" t="s">
        <v>2063</v>
      </c>
      <c r="I96" s="338" t="s">
        <v>1060</v>
      </c>
      <c r="J96" s="338" t="s">
        <v>2196</v>
      </c>
      <c r="K96" s="338">
        <v>8.9</v>
      </c>
      <c r="L96" s="315">
        <v>50000000000</v>
      </c>
      <c r="M96" s="315">
        <v>50000000000</v>
      </c>
      <c r="N96" s="338" t="s">
        <v>2148</v>
      </c>
      <c r="O96" s="340" t="s">
        <v>2149</v>
      </c>
      <c r="P96" s="340" t="s">
        <v>2150</v>
      </c>
      <c r="Q96" s="338" t="s">
        <v>70</v>
      </c>
      <c r="R96" s="139">
        <f t="shared" si="50"/>
        <v>50000000000</v>
      </c>
      <c r="S96" s="316">
        <f t="shared" si="28"/>
        <v>0</v>
      </c>
      <c r="T96" s="338">
        <v>34</v>
      </c>
      <c r="U96" s="341" t="s">
        <v>70</v>
      </c>
      <c r="V96" s="340" t="s">
        <v>1952</v>
      </c>
      <c r="W96" s="338" t="s">
        <v>1953</v>
      </c>
      <c r="X96" s="338" t="s">
        <v>1954</v>
      </c>
      <c r="Y96" s="141" t="s">
        <v>70</v>
      </c>
      <c r="Z96" s="318">
        <v>45369</v>
      </c>
      <c r="AA96" s="342" t="s">
        <v>1888</v>
      </c>
      <c r="AB96" s="342" t="s">
        <v>1886</v>
      </c>
      <c r="AC96" s="343">
        <f t="shared" si="51"/>
        <v>50000000000</v>
      </c>
      <c r="AD96" s="349">
        <f t="shared" si="52"/>
        <v>50000000000</v>
      </c>
      <c r="AE96" s="349">
        <f t="shared" si="54"/>
        <v>0</v>
      </c>
      <c r="AF96" s="340"/>
      <c r="AG96" s="338" t="s">
        <v>2037</v>
      </c>
      <c r="AH96" s="345" t="s">
        <v>2152</v>
      </c>
      <c r="AI96" s="346" t="str">
        <f t="shared" si="29"/>
        <v>39</v>
      </c>
      <c r="AJ96" s="369"/>
      <c r="AK96" s="345"/>
      <c r="AL96" s="338"/>
      <c r="AM96" s="356"/>
    </row>
    <row r="97" spans="2:39">
      <c r="B97" s="337" t="s">
        <v>1944</v>
      </c>
      <c r="C97" s="338" t="s">
        <v>2134</v>
      </c>
      <c r="D97" s="338" t="s">
        <v>2135</v>
      </c>
      <c r="E97" s="339" t="s">
        <v>493</v>
      </c>
      <c r="F97" s="339" t="s">
        <v>1836</v>
      </c>
      <c r="G97" s="338" t="s">
        <v>1828</v>
      </c>
      <c r="H97" s="338" t="s">
        <v>2063</v>
      </c>
      <c r="I97" s="338" t="s">
        <v>1060</v>
      </c>
      <c r="J97" s="338" t="s">
        <v>2197</v>
      </c>
      <c r="K97" s="338">
        <v>8.8000000000000007</v>
      </c>
      <c r="L97" s="315">
        <v>500000000000</v>
      </c>
      <c r="M97" s="315">
        <v>500000000000</v>
      </c>
      <c r="N97" s="338" t="s">
        <v>2198</v>
      </c>
      <c r="O97" s="340" t="s">
        <v>2155</v>
      </c>
      <c r="P97" s="340" t="s">
        <v>2156</v>
      </c>
      <c r="Q97" s="338" t="s">
        <v>70</v>
      </c>
      <c r="R97" s="139">
        <f>M97</f>
        <v>500000000000</v>
      </c>
      <c r="S97" s="316">
        <f t="shared" si="28"/>
        <v>0</v>
      </c>
      <c r="T97" s="338">
        <v>33</v>
      </c>
      <c r="U97" s="341" t="s">
        <v>70</v>
      </c>
      <c r="V97" s="340" t="s">
        <v>1952</v>
      </c>
      <c r="W97" s="338" t="s">
        <v>1953</v>
      </c>
      <c r="X97" s="338" t="s">
        <v>1954</v>
      </c>
      <c r="Y97" s="315"/>
      <c r="Z97" s="318"/>
      <c r="AA97" s="342"/>
      <c r="AB97" s="342"/>
      <c r="AC97" s="343">
        <f>M97</f>
        <v>500000000000</v>
      </c>
      <c r="AD97" s="344">
        <f>AC97</f>
        <v>500000000000</v>
      </c>
      <c r="AE97" s="349">
        <f>AC97-AD97</f>
        <v>0</v>
      </c>
      <c r="AF97" s="340"/>
      <c r="AG97" s="338"/>
      <c r="AH97" s="345"/>
      <c r="AI97" s="346" t="str">
        <f t="shared" si="29"/>
        <v/>
      </c>
      <c r="AJ97" s="369" t="s">
        <v>70</v>
      </c>
      <c r="AK97" s="345" t="s">
        <v>9515</v>
      </c>
      <c r="AL97" s="338" t="s">
        <v>9517</v>
      </c>
      <c r="AM97" s="383" t="s">
        <v>9556</v>
      </c>
    </row>
    <row r="98" spans="2:39">
      <c r="B98" s="337" t="s">
        <v>1944</v>
      </c>
      <c r="C98" s="338" t="s">
        <v>2134</v>
      </c>
      <c r="D98" s="338" t="s">
        <v>2135</v>
      </c>
      <c r="E98" s="339" t="s">
        <v>493</v>
      </c>
      <c r="F98" s="339" t="s">
        <v>1832</v>
      </c>
      <c r="G98" s="338" t="s">
        <v>1824</v>
      </c>
      <c r="H98" s="338" t="s">
        <v>2063</v>
      </c>
      <c r="I98" s="338" t="s">
        <v>1060</v>
      </c>
      <c r="J98" s="338" t="s">
        <v>2199</v>
      </c>
      <c r="K98" s="338">
        <v>8.9</v>
      </c>
      <c r="L98" s="315">
        <v>50000000000</v>
      </c>
      <c r="M98" s="315">
        <v>50000000000</v>
      </c>
      <c r="N98" s="338" t="s">
        <v>2182</v>
      </c>
      <c r="O98" s="340" t="s">
        <v>2183</v>
      </c>
      <c r="P98" s="340" t="s">
        <v>2184</v>
      </c>
      <c r="Q98" s="338" t="s">
        <v>70</v>
      </c>
      <c r="R98" s="139">
        <f t="shared" ref="R98:R99" si="55">M98</f>
        <v>50000000000</v>
      </c>
      <c r="S98" s="316">
        <f t="shared" si="28"/>
        <v>0</v>
      </c>
      <c r="T98" s="338">
        <v>34</v>
      </c>
      <c r="U98" s="341" t="s">
        <v>70</v>
      </c>
      <c r="V98" s="340" t="s">
        <v>1952</v>
      </c>
      <c r="W98" s="338" t="s">
        <v>1953</v>
      </c>
      <c r="X98" s="338" t="s">
        <v>1954</v>
      </c>
      <c r="Y98" s="141" t="s">
        <v>70</v>
      </c>
      <c r="Z98" s="318">
        <v>45369</v>
      </c>
      <c r="AA98" s="342" t="s">
        <v>1888</v>
      </c>
      <c r="AB98" s="342" t="s">
        <v>1886</v>
      </c>
      <c r="AC98" s="343">
        <f t="shared" ref="AC98:AC99" si="56">R98</f>
        <v>50000000000</v>
      </c>
      <c r="AD98" s="349">
        <f t="shared" ref="AD98:AD99" si="57">AC98</f>
        <v>50000000000</v>
      </c>
      <c r="AE98" s="349">
        <f t="shared" ref="AE98:AE99" si="58">AD98-R98</f>
        <v>0</v>
      </c>
      <c r="AF98" s="340"/>
      <c r="AG98" s="338" t="s">
        <v>2037</v>
      </c>
      <c r="AH98" s="345" t="s">
        <v>2152</v>
      </c>
      <c r="AI98" s="346" t="str">
        <f t="shared" si="29"/>
        <v>39</v>
      </c>
      <c r="AJ98" s="369"/>
      <c r="AK98" s="345"/>
      <c r="AL98" s="338"/>
      <c r="AM98" s="356"/>
    </row>
    <row r="99" spans="2:39">
      <c r="B99" s="337" t="s">
        <v>1944</v>
      </c>
      <c r="C99" s="338" t="s">
        <v>2134</v>
      </c>
      <c r="D99" s="338" t="s">
        <v>2135</v>
      </c>
      <c r="E99" s="339" t="s">
        <v>493</v>
      </c>
      <c r="F99" s="339" t="s">
        <v>1832</v>
      </c>
      <c r="G99" s="338" t="s">
        <v>1824</v>
      </c>
      <c r="H99" s="338" t="s">
        <v>2063</v>
      </c>
      <c r="I99" s="338" t="s">
        <v>1060</v>
      </c>
      <c r="J99" s="338" t="s">
        <v>2200</v>
      </c>
      <c r="K99" s="338">
        <v>8.9</v>
      </c>
      <c r="L99" s="315">
        <v>50000000000</v>
      </c>
      <c r="M99" s="315">
        <v>50000000000</v>
      </c>
      <c r="N99" s="338" t="s">
        <v>2148</v>
      </c>
      <c r="O99" s="340" t="s">
        <v>2149</v>
      </c>
      <c r="P99" s="340" t="s">
        <v>2150</v>
      </c>
      <c r="Q99" s="338" t="s">
        <v>70</v>
      </c>
      <c r="R99" s="139">
        <f t="shared" si="55"/>
        <v>50000000000</v>
      </c>
      <c r="S99" s="316">
        <f t="shared" si="28"/>
        <v>0</v>
      </c>
      <c r="T99" s="338">
        <v>34</v>
      </c>
      <c r="U99" s="341" t="s">
        <v>70</v>
      </c>
      <c r="V99" s="340" t="s">
        <v>1952</v>
      </c>
      <c r="W99" s="338" t="s">
        <v>1953</v>
      </c>
      <c r="X99" s="338" t="s">
        <v>1954</v>
      </c>
      <c r="Y99" s="141" t="s">
        <v>70</v>
      </c>
      <c r="Z99" s="318">
        <v>45369</v>
      </c>
      <c r="AA99" s="342" t="s">
        <v>1888</v>
      </c>
      <c r="AB99" s="342" t="s">
        <v>1886</v>
      </c>
      <c r="AC99" s="343">
        <f t="shared" si="56"/>
        <v>50000000000</v>
      </c>
      <c r="AD99" s="349">
        <f t="shared" si="57"/>
        <v>50000000000</v>
      </c>
      <c r="AE99" s="349">
        <f t="shared" si="58"/>
        <v>0</v>
      </c>
      <c r="AF99" s="340"/>
      <c r="AG99" s="338" t="s">
        <v>2037</v>
      </c>
      <c r="AH99" s="345" t="s">
        <v>2152</v>
      </c>
      <c r="AI99" s="346" t="str">
        <f t="shared" si="29"/>
        <v>39</v>
      </c>
      <c r="AJ99" s="369"/>
      <c r="AK99" s="345"/>
      <c r="AL99" s="338"/>
      <c r="AM99" s="356"/>
    </row>
    <row r="100" spans="2:39">
      <c r="B100" s="337" t="s">
        <v>1944</v>
      </c>
      <c r="C100" s="338" t="s">
        <v>2134</v>
      </c>
      <c r="D100" s="338" t="s">
        <v>2135</v>
      </c>
      <c r="E100" s="339" t="s">
        <v>493</v>
      </c>
      <c r="F100" s="339" t="s">
        <v>1838</v>
      </c>
      <c r="G100" s="338" t="s">
        <v>1829</v>
      </c>
      <c r="H100" s="338" t="s">
        <v>2063</v>
      </c>
      <c r="I100" s="338" t="s">
        <v>1060</v>
      </c>
      <c r="J100" s="338" t="s">
        <v>2201</v>
      </c>
      <c r="K100" s="338">
        <v>7.2</v>
      </c>
      <c r="L100" s="315">
        <v>200000000000</v>
      </c>
      <c r="M100" s="315">
        <v>200000000000</v>
      </c>
      <c r="N100" s="338" t="s">
        <v>2202</v>
      </c>
      <c r="O100" s="340" t="s">
        <v>2203</v>
      </c>
      <c r="P100" s="340" t="s">
        <v>2172</v>
      </c>
      <c r="Q100" s="338" t="s">
        <v>70</v>
      </c>
      <c r="R100" s="139">
        <f>L100</f>
        <v>200000000000</v>
      </c>
      <c r="S100" s="316">
        <f t="shared" si="28"/>
        <v>0</v>
      </c>
      <c r="T100" s="338">
        <v>13</v>
      </c>
      <c r="U100" s="341" t="s">
        <v>70</v>
      </c>
      <c r="V100" s="340">
        <v>45321</v>
      </c>
      <c r="W100" s="338" t="s">
        <v>1953</v>
      </c>
      <c r="X100" s="315"/>
      <c r="Y100" s="141" t="s">
        <v>70</v>
      </c>
      <c r="Z100" s="318">
        <v>45348</v>
      </c>
      <c r="AA100" s="331" t="s">
        <v>1888</v>
      </c>
      <c r="AB100" s="342" t="s">
        <v>1886</v>
      </c>
      <c r="AC100" s="344">
        <f>M100</f>
        <v>200000000000</v>
      </c>
      <c r="AD100" s="350">
        <f>L100</f>
        <v>200000000000</v>
      </c>
      <c r="AE100" s="344">
        <f t="shared" ref="AE100" si="59">AC100-M100</f>
        <v>0</v>
      </c>
      <c r="AF100" s="340"/>
      <c r="AG100" s="338" t="s">
        <v>2037</v>
      </c>
      <c r="AH100" s="345" t="s">
        <v>2204</v>
      </c>
      <c r="AI100" s="346" t="str">
        <f t="shared" si="29"/>
        <v>04</v>
      </c>
      <c r="AJ100" s="369"/>
      <c r="AK100" s="345"/>
      <c r="AL100" s="338"/>
      <c r="AM100" s="356"/>
    </row>
    <row r="101" spans="2:39">
      <c r="B101" s="337" t="s">
        <v>1944</v>
      </c>
      <c r="C101" s="338" t="s">
        <v>1961</v>
      </c>
      <c r="D101" s="338" t="s">
        <v>1831</v>
      </c>
      <c r="E101" s="339" t="s">
        <v>493</v>
      </c>
      <c r="F101" s="339" t="s">
        <v>1840</v>
      </c>
      <c r="G101" s="338" t="s">
        <v>1831</v>
      </c>
      <c r="H101" s="338" t="s">
        <v>2009</v>
      </c>
      <c r="I101" s="338" t="s">
        <v>1060</v>
      </c>
      <c r="J101" s="338" t="s">
        <v>2205</v>
      </c>
      <c r="K101" s="338">
        <v>8.6</v>
      </c>
      <c r="L101" s="315">
        <v>967740000000</v>
      </c>
      <c r="M101" s="315">
        <v>967740000000</v>
      </c>
      <c r="N101" s="338" t="s">
        <v>2206</v>
      </c>
      <c r="O101" s="340" t="s">
        <v>2207</v>
      </c>
      <c r="P101" s="340" t="s">
        <v>2208</v>
      </c>
      <c r="Q101" s="338"/>
      <c r="R101" s="139"/>
      <c r="S101" s="316"/>
      <c r="T101" s="338"/>
      <c r="U101" s="315"/>
      <c r="V101" s="315"/>
      <c r="W101" s="315"/>
      <c r="X101" s="315"/>
      <c r="Y101" s="315"/>
      <c r="Z101" s="318"/>
      <c r="AA101" s="342"/>
      <c r="AB101" s="342"/>
      <c r="AC101" s="350">
        <f>M101</f>
        <v>967740000000</v>
      </c>
      <c r="AD101" s="344">
        <f>AC101</f>
        <v>967740000000</v>
      </c>
      <c r="AE101" s="344">
        <f>AC101-AD101</f>
        <v>0</v>
      </c>
      <c r="AF101" s="340"/>
      <c r="AG101" s="338"/>
      <c r="AH101" s="345"/>
      <c r="AI101" s="346" t="str">
        <f t="shared" si="29"/>
        <v/>
      </c>
      <c r="AJ101" s="369" t="s">
        <v>70</v>
      </c>
      <c r="AK101" s="345" t="s">
        <v>9534</v>
      </c>
      <c r="AL101" s="338" t="s">
        <v>9536</v>
      </c>
      <c r="AM101" s="383" t="s">
        <v>9559</v>
      </c>
    </row>
    <row r="102" spans="2:39">
      <c r="B102" s="337" t="s">
        <v>1944</v>
      </c>
      <c r="C102" s="338" t="s">
        <v>2134</v>
      </c>
      <c r="D102" s="338" t="s">
        <v>2135</v>
      </c>
      <c r="E102" s="339" t="s">
        <v>493</v>
      </c>
      <c r="F102" s="339" t="s">
        <v>1832</v>
      </c>
      <c r="G102" s="338" t="s">
        <v>1824</v>
      </c>
      <c r="H102" s="338" t="s">
        <v>2063</v>
      </c>
      <c r="I102" s="338" t="s">
        <v>1060</v>
      </c>
      <c r="J102" s="338" t="s">
        <v>2209</v>
      </c>
      <c r="K102" s="338">
        <v>8.9</v>
      </c>
      <c r="L102" s="315">
        <v>50000000000</v>
      </c>
      <c r="M102" s="315">
        <v>50000000000</v>
      </c>
      <c r="N102" s="338" t="s">
        <v>2182</v>
      </c>
      <c r="O102" s="340" t="s">
        <v>2183</v>
      </c>
      <c r="P102" s="340" t="s">
        <v>2184</v>
      </c>
      <c r="Q102" s="338" t="s">
        <v>70</v>
      </c>
      <c r="R102" s="139">
        <f>M102</f>
        <v>50000000000</v>
      </c>
      <c r="S102" s="316">
        <f t="shared" si="28"/>
        <v>0</v>
      </c>
      <c r="T102" s="338">
        <v>34</v>
      </c>
      <c r="U102" s="341" t="s">
        <v>70</v>
      </c>
      <c r="V102" s="340" t="s">
        <v>1952</v>
      </c>
      <c r="W102" s="338" t="s">
        <v>1953</v>
      </c>
      <c r="X102" s="338" t="s">
        <v>1954</v>
      </c>
      <c r="Y102" s="141" t="s">
        <v>70</v>
      </c>
      <c r="Z102" s="318">
        <v>45369</v>
      </c>
      <c r="AA102" s="342" t="s">
        <v>1888</v>
      </c>
      <c r="AB102" s="342" t="s">
        <v>1886</v>
      </c>
      <c r="AC102" s="343">
        <f>R102</f>
        <v>50000000000</v>
      </c>
      <c r="AD102" s="349">
        <f>AC102</f>
        <v>50000000000</v>
      </c>
      <c r="AE102" s="349">
        <f>AD102-R102</f>
        <v>0</v>
      </c>
      <c r="AF102" s="340"/>
      <c r="AG102" s="338" t="s">
        <v>2037</v>
      </c>
      <c r="AH102" s="345" t="s">
        <v>2152</v>
      </c>
      <c r="AI102" s="346" t="str">
        <f t="shared" si="29"/>
        <v>39</v>
      </c>
      <c r="AJ102" s="369"/>
      <c r="AK102" s="345"/>
      <c r="AL102" s="338"/>
      <c r="AM102" s="356"/>
    </row>
    <row r="103" spans="2:39">
      <c r="B103" s="337" t="s">
        <v>1944</v>
      </c>
      <c r="C103" s="338" t="s">
        <v>1961</v>
      </c>
      <c r="D103" s="338" t="s">
        <v>1831</v>
      </c>
      <c r="E103" s="339" t="s">
        <v>493</v>
      </c>
      <c r="F103" s="339" t="s">
        <v>1840</v>
      </c>
      <c r="G103" s="338" t="s">
        <v>1831</v>
      </c>
      <c r="H103" s="338" t="s">
        <v>2009</v>
      </c>
      <c r="I103" s="338" t="s">
        <v>1060</v>
      </c>
      <c r="J103" s="338" t="s">
        <v>2210</v>
      </c>
      <c r="K103" s="338">
        <v>9</v>
      </c>
      <c r="L103" s="315">
        <v>384380000000</v>
      </c>
      <c r="M103" s="315">
        <v>384380000000</v>
      </c>
      <c r="N103" s="338" t="s">
        <v>2211</v>
      </c>
      <c r="O103" s="340" t="s">
        <v>2212</v>
      </c>
      <c r="P103" s="340" t="s">
        <v>2213</v>
      </c>
      <c r="Q103" s="338"/>
      <c r="R103" s="139"/>
      <c r="S103" s="316"/>
      <c r="T103" s="338"/>
      <c r="U103" s="315"/>
      <c r="V103" s="315"/>
      <c r="W103" s="315"/>
      <c r="X103" s="315"/>
      <c r="Y103" s="315"/>
      <c r="Z103" s="318"/>
      <c r="AA103" s="342"/>
      <c r="AB103" s="342"/>
      <c r="AC103" s="350">
        <f>M103</f>
        <v>384380000000</v>
      </c>
      <c r="AD103" s="344">
        <f>AC103</f>
        <v>384380000000</v>
      </c>
      <c r="AE103" s="344">
        <f>AC103-AD103</f>
        <v>0</v>
      </c>
      <c r="AF103" s="340"/>
      <c r="AG103" s="338"/>
      <c r="AH103" s="345"/>
      <c r="AI103" s="346" t="str">
        <f t="shared" si="29"/>
        <v/>
      </c>
      <c r="AJ103" s="369" t="s">
        <v>70</v>
      </c>
      <c r="AK103" s="345" t="s">
        <v>9535</v>
      </c>
      <c r="AL103" s="338" t="s">
        <v>9536</v>
      </c>
      <c r="AM103" s="383" t="s">
        <v>9559</v>
      </c>
    </row>
    <row r="104" spans="2:39">
      <c r="B104" s="337" t="s">
        <v>1944</v>
      </c>
      <c r="C104" s="338" t="s">
        <v>2134</v>
      </c>
      <c r="D104" s="338" t="s">
        <v>2135</v>
      </c>
      <c r="E104" s="339" t="s">
        <v>493</v>
      </c>
      <c r="F104" s="339" t="s">
        <v>1832</v>
      </c>
      <c r="G104" s="338" t="s">
        <v>1824</v>
      </c>
      <c r="H104" s="338" t="s">
        <v>2063</v>
      </c>
      <c r="I104" s="338" t="s">
        <v>1060</v>
      </c>
      <c r="J104" s="338" t="s">
        <v>2214</v>
      </c>
      <c r="K104" s="338">
        <v>8.4</v>
      </c>
      <c r="L104" s="315">
        <v>100000000000</v>
      </c>
      <c r="M104" s="315">
        <v>100000000000</v>
      </c>
      <c r="N104" s="338" t="s">
        <v>2163</v>
      </c>
      <c r="O104" s="340" t="s">
        <v>2164</v>
      </c>
      <c r="P104" s="340" t="s">
        <v>2165</v>
      </c>
      <c r="Q104" s="338" t="s">
        <v>70</v>
      </c>
      <c r="R104" s="139">
        <f>M104</f>
        <v>100000000000</v>
      </c>
      <c r="S104" s="316">
        <f t="shared" si="28"/>
        <v>0</v>
      </c>
      <c r="T104" s="338">
        <v>34</v>
      </c>
      <c r="U104" s="341" t="s">
        <v>70</v>
      </c>
      <c r="V104" s="340" t="s">
        <v>1952</v>
      </c>
      <c r="W104" s="338" t="s">
        <v>1953</v>
      </c>
      <c r="X104" s="338" t="s">
        <v>1954</v>
      </c>
      <c r="Y104" s="141" t="s">
        <v>70</v>
      </c>
      <c r="Z104" s="318">
        <v>45369</v>
      </c>
      <c r="AA104" s="342" t="s">
        <v>1888</v>
      </c>
      <c r="AB104" s="342" t="s">
        <v>1886</v>
      </c>
      <c r="AC104" s="343">
        <f>R104</f>
        <v>100000000000</v>
      </c>
      <c r="AD104" s="349">
        <f>AC104</f>
        <v>100000000000</v>
      </c>
      <c r="AE104" s="349">
        <f>AD104-R104</f>
        <v>0</v>
      </c>
      <c r="AF104" s="340"/>
      <c r="AG104" s="338" t="s">
        <v>2037</v>
      </c>
      <c r="AH104" s="345" t="s">
        <v>2152</v>
      </c>
      <c r="AI104" s="346" t="str">
        <f t="shared" si="29"/>
        <v>39</v>
      </c>
      <c r="AJ104" s="369"/>
      <c r="AK104" s="345"/>
      <c r="AL104" s="338"/>
      <c r="AM104" s="356"/>
    </row>
    <row r="105" spans="2:39">
      <c r="B105" s="337" t="s">
        <v>1944</v>
      </c>
      <c r="C105" s="338" t="s">
        <v>2134</v>
      </c>
      <c r="D105" s="338" t="s">
        <v>2135</v>
      </c>
      <c r="E105" s="339" t="s">
        <v>493</v>
      </c>
      <c r="F105" s="339" t="s">
        <v>1834</v>
      </c>
      <c r="G105" s="338" t="s">
        <v>1826</v>
      </c>
      <c r="H105" s="338" t="s">
        <v>2063</v>
      </c>
      <c r="I105" s="338" t="s">
        <v>1060</v>
      </c>
      <c r="J105" s="338" t="s">
        <v>2215</v>
      </c>
      <c r="K105" s="338">
        <v>9.1</v>
      </c>
      <c r="L105" s="315">
        <v>100000000000</v>
      </c>
      <c r="M105" s="315">
        <v>100000000000</v>
      </c>
      <c r="N105" s="338" t="s">
        <v>2154</v>
      </c>
      <c r="O105" s="340" t="s">
        <v>2155</v>
      </c>
      <c r="P105" s="340" t="s">
        <v>2156</v>
      </c>
      <c r="Q105" s="338" t="s">
        <v>70</v>
      </c>
      <c r="R105" s="139">
        <f>M105</f>
        <v>100000000000</v>
      </c>
      <c r="S105" s="316">
        <f t="shared" si="28"/>
        <v>0</v>
      </c>
      <c r="T105" s="338">
        <v>7</v>
      </c>
      <c r="U105" s="341" t="s">
        <v>70</v>
      </c>
      <c r="V105" s="340" t="s">
        <v>1952</v>
      </c>
      <c r="W105" s="338" t="s">
        <v>1953</v>
      </c>
      <c r="X105" s="338" t="s">
        <v>1954</v>
      </c>
      <c r="Y105" s="141" t="s">
        <v>70</v>
      </c>
      <c r="Z105" s="318">
        <v>45357</v>
      </c>
      <c r="AA105" s="342" t="s">
        <v>1888</v>
      </c>
      <c r="AB105" s="342" t="s">
        <v>1886</v>
      </c>
      <c r="AC105" s="343">
        <f>R105</f>
        <v>100000000000</v>
      </c>
      <c r="AD105" s="349">
        <f>AC105</f>
        <v>100000000000</v>
      </c>
      <c r="AE105" s="344">
        <f t="shared" ref="AE105" si="60">AC105-M105</f>
        <v>0</v>
      </c>
      <c r="AF105" s="340"/>
      <c r="AG105" s="338" t="s">
        <v>2037</v>
      </c>
      <c r="AH105" s="345" t="s">
        <v>2157</v>
      </c>
      <c r="AI105" s="346" t="str">
        <f t="shared" si="29"/>
        <v>22</v>
      </c>
      <c r="AJ105" s="369"/>
      <c r="AK105" s="345"/>
      <c r="AL105" s="338"/>
      <c r="AM105" s="356"/>
    </row>
    <row r="106" spans="2:39">
      <c r="B106" s="337" t="s">
        <v>1944</v>
      </c>
      <c r="C106" s="338" t="s">
        <v>2134</v>
      </c>
      <c r="D106" s="338" t="s">
        <v>2135</v>
      </c>
      <c r="E106" s="339" t="s">
        <v>493</v>
      </c>
      <c r="F106" s="339" t="s">
        <v>1842</v>
      </c>
      <c r="G106" s="338" t="s">
        <v>1833</v>
      </c>
      <c r="H106" s="338" t="s">
        <v>2063</v>
      </c>
      <c r="I106" s="338" t="s">
        <v>1060</v>
      </c>
      <c r="J106" s="338" t="s">
        <v>2216</v>
      </c>
      <c r="K106" s="338">
        <v>9.3000000000000007</v>
      </c>
      <c r="L106" s="315">
        <v>500000000000</v>
      </c>
      <c r="M106" s="315">
        <v>500000000000</v>
      </c>
      <c r="N106" s="338" t="s">
        <v>2217</v>
      </c>
      <c r="O106" s="340" t="s">
        <v>2218</v>
      </c>
      <c r="P106" s="340" t="s">
        <v>2219</v>
      </c>
      <c r="Q106" s="338" t="s">
        <v>70</v>
      </c>
      <c r="R106" s="139">
        <f>L106</f>
        <v>500000000000</v>
      </c>
      <c r="S106" s="316">
        <f t="shared" si="28"/>
        <v>0</v>
      </c>
      <c r="T106" s="338">
        <v>32</v>
      </c>
      <c r="U106" s="341" t="s">
        <v>70</v>
      </c>
      <c r="V106" s="340" t="s">
        <v>1952</v>
      </c>
      <c r="W106" s="338" t="s">
        <v>1953</v>
      </c>
      <c r="X106" s="338" t="s">
        <v>1954</v>
      </c>
      <c r="Y106" s="141" t="s">
        <v>70</v>
      </c>
      <c r="Z106" s="318">
        <v>45370</v>
      </c>
      <c r="AA106" s="342" t="s">
        <v>2220</v>
      </c>
      <c r="AB106" s="342" t="s">
        <v>1886</v>
      </c>
      <c r="AC106" s="343">
        <f>R106</f>
        <v>500000000000</v>
      </c>
      <c r="AD106" s="349">
        <f>R106</f>
        <v>500000000000</v>
      </c>
      <c r="AE106" s="349">
        <f>R106-AD106</f>
        <v>0</v>
      </c>
      <c r="AF106" s="340"/>
      <c r="AG106" s="338" t="s">
        <v>2037</v>
      </c>
      <c r="AH106" s="345" t="s">
        <v>2221</v>
      </c>
      <c r="AI106" s="346" t="str">
        <f t="shared" si="29"/>
        <v>40</v>
      </c>
      <c r="AJ106" s="369"/>
      <c r="AK106" s="345"/>
      <c r="AL106" s="338"/>
      <c r="AM106" s="356"/>
    </row>
    <row r="107" spans="2:39">
      <c r="B107" s="337" t="s">
        <v>1944</v>
      </c>
      <c r="C107" s="338" t="s">
        <v>2134</v>
      </c>
      <c r="D107" s="338" t="s">
        <v>2135</v>
      </c>
      <c r="E107" s="339" t="s">
        <v>493</v>
      </c>
      <c r="F107" s="339" t="s">
        <v>1819</v>
      </c>
      <c r="G107" s="338" t="s">
        <v>1813</v>
      </c>
      <c r="H107" s="338" t="s">
        <v>2063</v>
      </c>
      <c r="I107" s="338" t="s">
        <v>1060</v>
      </c>
      <c r="J107" s="338" t="s">
        <v>2222</v>
      </c>
      <c r="K107" s="338">
        <v>8.1999999999999993</v>
      </c>
      <c r="L107" s="315">
        <v>100000000000</v>
      </c>
      <c r="M107" s="315">
        <v>100000000000</v>
      </c>
      <c r="N107" s="338" t="s">
        <v>2223</v>
      </c>
      <c r="O107" s="340" t="s">
        <v>2224</v>
      </c>
      <c r="P107" s="340" t="s">
        <v>2225</v>
      </c>
      <c r="Q107" s="338" t="s">
        <v>70</v>
      </c>
      <c r="R107" s="139">
        <v>100000000000</v>
      </c>
      <c r="S107" s="316">
        <f t="shared" si="28"/>
        <v>0</v>
      </c>
      <c r="T107" s="338">
        <v>4</v>
      </c>
      <c r="U107" s="341" t="s">
        <v>70</v>
      </c>
      <c r="V107" s="340">
        <v>45321</v>
      </c>
      <c r="W107" s="338" t="s">
        <v>1953</v>
      </c>
      <c r="X107" s="315"/>
      <c r="Y107" s="141" t="s">
        <v>70</v>
      </c>
      <c r="Z107" s="318">
        <v>45348</v>
      </c>
      <c r="AA107" s="342" t="s">
        <v>1888</v>
      </c>
      <c r="AB107" s="342" t="s">
        <v>1886</v>
      </c>
      <c r="AC107" s="350">
        <f>L107</f>
        <v>100000000000</v>
      </c>
      <c r="AD107" s="344">
        <f>AC107</f>
        <v>100000000000</v>
      </c>
      <c r="AE107" s="344">
        <f t="shared" ref="AE107" si="61">AC107-M107</f>
        <v>0</v>
      </c>
      <c r="AF107" s="340"/>
      <c r="AG107" s="338" t="s">
        <v>2037</v>
      </c>
      <c r="AH107" s="345" t="s">
        <v>2104</v>
      </c>
      <c r="AI107" s="346" t="str">
        <f t="shared" si="29"/>
        <v>02</v>
      </c>
      <c r="AJ107" s="369"/>
      <c r="AK107" s="345"/>
      <c r="AL107" s="338"/>
      <c r="AM107" s="356"/>
    </row>
    <row r="108" spans="2:39">
      <c r="B108" s="337" t="s">
        <v>1944</v>
      </c>
      <c r="C108" s="338"/>
      <c r="D108" s="338" t="s">
        <v>1957</v>
      </c>
      <c r="E108" s="339" t="s">
        <v>417</v>
      </c>
      <c r="F108" s="339">
        <v>259056</v>
      </c>
      <c r="G108" s="338" t="s">
        <v>1835</v>
      </c>
      <c r="H108" s="338" t="s">
        <v>2226</v>
      </c>
      <c r="I108" s="338" t="s">
        <v>1060</v>
      </c>
      <c r="J108" s="338" t="s">
        <v>2227</v>
      </c>
      <c r="K108" s="338">
        <v>4.3</v>
      </c>
      <c r="L108" s="315">
        <v>7000000000</v>
      </c>
      <c r="M108" s="315">
        <v>7000000000</v>
      </c>
      <c r="N108" s="338" t="s">
        <v>2228</v>
      </c>
      <c r="O108" s="340">
        <v>45233</v>
      </c>
      <c r="P108" s="340">
        <v>45322</v>
      </c>
      <c r="Q108" s="338" t="s">
        <v>70</v>
      </c>
      <c r="R108" s="139">
        <f>L108</f>
        <v>7000000000</v>
      </c>
      <c r="S108" s="316">
        <f t="shared" si="28"/>
        <v>0</v>
      </c>
      <c r="T108" s="338">
        <v>30</v>
      </c>
      <c r="U108" s="341" t="s">
        <v>70</v>
      </c>
      <c r="V108" s="340" t="s">
        <v>1952</v>
      </c>
      <c r="W108" s="338" t="s">
        <v>1953</v>
      </c>
      <c r="X108" s="338" t="s">
        <v>1954</v>
      </c>
      <c r="Y108" s="315"/>
      <c r="Z108" s="318"/>
      <c r="AA108" s="331"/>
      <c r="AB108" s="342"/>
      <c r="AC108" s="338"/>
      <c r="AD108" s="342"/>
      <c r="AE108" s="340"/>
      <c r="AF108" s="338"/>
      <c r="AG108" s="338"/>
      <c r="AH108" s="345"/>
      <c r="AI108" s="346" t="str">
        <f t="shared" si="29"/>
        <v/>
      </c>
      <c r="AJ108" s="369" t="s">
        <v>70</v>
      </c>
      <c r="AK108" s="345"/>
      <c r="AL108" s="339" t="s">
        <v>9555</v>
      </c>
      <c r="AM108" s="383" t="s">
        <v>9556</v>
      </c>
    </row>
    <row r="109" spans="2:39">
      <c r="B109" s="337" t="s">
        <v>1944</v>
      </c>
      <c r="C109" s="338"/>
      <c r="D109" s="338" t="s">
        <v>1957</v>
      </c>
      <c r="E109" s="339" t="s">
        <v>417</v>
      </c>
      <c r="F109" s="339">
        <v>259056</v>
      </c>
      <c r="G109" s="338" t="s">
        <v>1835</v>
      </c>
      <c r="H109" s="338" t="s">
        <v>2226</v>
      </c>
      <c r="I109" s="338" t="s">
        <v>1060</v>
      </c>
      <c r="J109" s="338" t="s">
        <v>2229</v>
      </c>
      <c r="K109" s="338">
        <v>4.3</v>
      </c>
      <c r="L109" s="315">
        <v>5000000000</v>
      </c>
      <c r="M109" s="315">
        <v>5000000000</v>
      </c>
      <c r="N109" s="338" t="s">
        <v>2230</v>
      </c>
      <c r="O109" s="340">
        <v>45238</v>
      </c>
      <c r="P109" s="340">
        <v>45327</v>
      </c>
      <c r="Q109" s="338" t="s">
        <v>70</v>
      </c>
      <c r="R109" s="139">
        <f t="shared" ref="R109:R111" si="62">L109</f>
        <v>5000000000</v>
      </c>
      <c r="S109" s="316">
        <f t="shared" si="28"/>
        <v>0</v>
      </c>
      <c r="T109" s="338">
        <v>30</v>
      </c>
      <c r="U109" s="341" t="s">
        <v>70</v>
      </c>
      <c r="V109" s="340" t="s">
        <v>1952</v>
      </c>
      <c r="W109" s="338" t="s">
        <v>1953</v>
      </c>
      <c r="X109" s="338" t="s">
        <v>1954</v>
      </c>
      <c r="Y109" s="315"/>
      <c r="Z109" s="318"/>
      <c r="AA109" s="331"/>
      <c r="AB109" s="342"/>
      <c r="AC109" s="338"/>
      <c r="AD109" s="342"/>
      <c r="AE109" s="340"/>
      <c r="AF109" s="338"/>
      <c r="AG109" s="338"/>
      <c r="AH109" s="345"/>
      <c r="AI109" s="346" t="str">
        <f t="shared" si="29"/>
        <v/>
      </c>
      <c r="AJ109" s="369" t="s">
        <v>70</v>
      </c>
      <c r="AK109" s="345"/>
      <c r="AL109" s="339" t="s">
        <v>9555</v>
      </c>
      <c r="AM109" s="383" t="s">
        <v>9556</v>
      </c>
    </row>
    <row r="110" spans="2:39">
      <c r="B110" s="337" t="s">
        <v>1944</v>
      </c>
      <c r="C110" s="338"/>
      <c r="D110" s="338" t="s">
        <v>1957</v>
      </c>
      <c r="E110" s="339" t="s">
        <v>417</v>
      </c>
      <c r="F110" s="339">
        <v>259056</v>
      </c>
      <c r="G110" s="338" t="s">
        <v>1835</v>
      </c>
      <c r="H110" s="338" t="s">
        <v>2226</v>
      </c>
      <c r="I110" s="338" t="s">
        <v>1060</v>
      </c>
      <c r="J110" s="338" t="s">
        <v>2231</v>
      </c>
      <c r="K110" s="338">
        <v>4.3</v>
      </c>
      <c r="L110" s="315">
        <v>10000000000</v>
      </c>
      <c r="M110" s="315">
        <v>10000000000</v>
      </c>
      <c r="N110" s="338" t="s">
        <v>2232</v>
      </c>
      <c r="O110" s="340">
        <v>45240</v>
      </c>
      <c r="P110" s="340">
        <v>45327</v>
      </c>
      <c r="Q110" s="338" t="s">
        <v>70</v>
      </c>
      <c r="R110" s="139">
        <f t="shared" si="62"/>
        <v>10000000000</v>
      </c>
      <c r="S110" s="316">
        <f t="shared" si="28"/>
        <v>0</v>
      </c>
      <c r="T110" s="338">
        <v>30</v>
      </c>
      <c r="U110" s="341" t="s">
        <v>70</v>
      </c>
      <c r="V110" s="340" t="s">
        <v>1952</v>
      </c>
      <c r="W110" s="338" t="s">
        <v>1953</v>
      </c>
      <c r="X110" s="338" t="s">
        <v>1954</v>
      </c>
      <c r="Y110" s="315"/>
      <c r="Z110" s="318"/>
      <c r="AA110" s="331"/>
      <c r="AB110" s="342"/>
      <c r="AC110" s="338"/>
      <c r="AD110" s="342"/>
      <c r="AE110" s="340"/>
      <c r="AF110" s="338"/>
      <c r="AG110" s="338"/>
      <c r="AH110" s="345"/>
      <c r="AI110" s="346" t="str">
        <f t="shared" si="29"/>
        <v/>
      </c>
      <c r="AJ110" s="369" t="s">
        <v>70</v>
      </c>
      <c r="AK110" s="345"/>
      <c r="AL110" s="339" t="s">
        <v>9555</v>
      </c>
      <c r="AM110" s="383" t="s">
        <v>9556</v>
      </c>
    </row>
    <row r="111" spans="2:39">
      <c r="B111" s="337" t="s">
        <v>1944</v>
      </c>
      <c r="C111" s="338"/>
      <c r="D111" s="338" t="s">
        <v>1957</v>
      </c>
      <c r="E111" s="339" t="s">
        <v>417</v>
      </c>
      <c r="F111" s="339">
        <v>259056</v>
      </c>
      <c r="G111" s="338" t="s">
        <v>1835</v>
      </c>
      <c r="H111" s="338" t="s">
        <v>2226</v>
      </c>
      <c r="I111" s="338" t="s">
        <v>1060</v>
      </c>
      <c r="J111" s="338" t="s">
        <v>2233</v>
      </c>
      <c r="K111" s="338">
        <v>3.75</v>
      </c>
      <c r="L111" s="315">
        <v>20000000000</v>
      </c>
      <c r="M111" s="315">
        <v>20000000000</v>
      </c>
      <c r="N111" s="338" t="s">
        <v>2234</v>
      </c>
      <c r="O111" s="340">
        <v>45250</v>
      </c>
      <c r="P111" s="340">
        <v>45310</v>
      </c>
      <c r="Q111" s="338" t="s">
        <v>70</v>
      </c>
      <c r="R111" s="139">
        <f t="shared" si="62"/>
        <v>20000000000</v>
      </c>
      <c r="S111" s="316">
        <f t="shared" si="28"/>
        <v>0</v>
      </c>
      <c r="T111" s="338">
        <v>30</v>
      </c>
      <c r="U111" s="341" t="s">
        <v>70</v>
      </c>
      <c r="V111" s="340" t="s">
        <v>1952</v>
      </c>
      <c r="W111" s="338" t="s">
        <v>1953</v>
      </c>
      <c r="X111" s="338" t="s">
        <v>1954</v>
      </c>
      <c r="Y111" s="315"/>
      <c r="Z111" s="318"/>
      <c r="AA111" s="331"/>
      <c r="AB111" s="342"/>
      <c r="AC111" s="338"/>
      <c r="AD111" s="342"/>
      <c r="AE111" s="340"/>
      <c r="AF111" s="338"/>
      <c r="AG111" s="338"/>
      <c r="AH111" s="345"/>
      <c r="AI111" s="346" t="str">
        <f t="shared" si="29"/>
        <v/>
      </c>
      <c r="AJ111" s="369" t="s">
        <v>70</v>
      </c>
      <c r="AK111" s="345"/>
      <c r="AL111" s="339" t="s">
        <v>9555</v>
      </c>
      <c r="AM111" s="383" t="s">
        <v>9556</v>
      </c>
    </row>
    <row r="112" spans="2:39">
      <c r="B112" s="337" t="s">
        <v>1944</v>
      </c>
      <c r="C112" s="338"/>
      <c r="D112" s="338" t="s">
        <v>2135</v>
      </c>
      <c r="E112" s="339" t="s">
        <v>417</v>
      </c>
      <c r="F112" s="339">
        <v>21485</v>
      </c>
      <c r="G112" s="338" t="s">
        <v>1837</v>
      </c>
      <c r="H112" s="338" t="s">
        <v>2226</v>
      </c>
      <c r="I112" s="338" t="s">
        <v>1060</v>
      </c>
      <c r="J112" s="338" t="s">
        <v>2235</v>
      </c>
      <c r="K112" s="338">
        <v>3.3</v>
      </c>
      <c r="L112" s="315">
        <v>300000000000</v>
      </c>
      <c r="M112" s="315">
        <v>300000000000</v>
      </c>
      <c r="N112" s="338" t="s">
        <v>2236</v>
      </c>
      <c r="O112" s="340">
        <v>45252</v>
      </c>
      <c r="P112" s="340">
        <v>45341</v>
      </c>
      <c r="Q112" s="338" t="s">
        <v>70</v>
      </c>
      <c r="R112" s="139">
        <f>L112</f>
        <v>300000000000</v>
      </c>
      <c r="S112" s="316">
        <f t="shared" si="28"/>
        <v>0</v>
      </c>
      <c r="T112" s="338">
        <v>6</v>
      </c>
      <c r="U112" s="341" t="s">
        <v>70</v>
      </c>
      <c r="V112" s="340">
        <v>45321</v>
      </c>
      <c r="W112" s="338" t="s">
        <v>1953</v>
      </c>
      <c r="X112" s="315"/>
      <c r="Y112" s="141" t="s">
        <v>70</v>
      </c>
      <c r="Z112" s="318">
        <v>45349</v>
      </c>
      <c r="AA112" s="331" t="s">
        <v>1888</v>
      </c>
      <c r="AB112" s="342" t="s">
        <v>1886</v>
      </c>
      <c r="AC112" s="343">
        <f t="shared" ref="AC112:AC122" si="63">R112</f>
        <v>300000000000</v>
      </c>
      <c r="AD112" s="350">
        <f t="shared" ref="AD112:AD117" si="64">L112</f>
        <v>300000000000</v>
      </c>
      <c r="AE112" s="344">
        <f t="shared" ref="AE112:AE131" si="65">AC112-M112</f>
        <v>0</v>
      </c>
      <c r="AF112" s="338"/>
      <c r="AG112" s="338" t="s">
        <v>2037</v>
      </c>
      <c r="AH112" s="345" t="s">
        <v>2237</v>
      </c>
      <c r="AI112" s="346" t="str">
        <f t="shared" si="29"/>
        <v>14</v>
      </c>
      <c r="AJ112" s="369"/>
      <c r="AK112" s="345"/>
      <c r="AL112" s="342"/>
      <c r="AM112" s="340"/>
    </row>
    <row r="113" spans="2:39">
      <c r="B113" s="337" t="s">
        <v>1944</v>
      </c>
      <c r="C113" s="338"/>
      <c r="D113" s="338" t="s">
        <v>2135</v>
      </c>
      <c r="E113" s="339" t="s">
        <v>417</v>
      </c>
      <c r="F113" s="339">
        <v>21485</v>
      </c>
      <c r="G113" s="338" t="s">
        <v>1837</v>
      </c>
      <c r="H113" s="338" t="s">
        <v>2226</v>
      </c>
      <c r="I113" s="338" t="s">
        <v>1060</v>
      </c>
      <c r="J113" s="338" t="s">
        <v>2238</v>
      </c>
      <c r="K113" s="338">
        <v>3.2</v>
      </c>
      <c r="L113" s="315">
        <v>200000000000</v>
      </c>
      <c r="M113" s="315">
        <v>200000000000</v>
      </c>
      <c r="N113" s="338" t="s">
        <v>2239</v>
      </c>
      <c r="O113" s="340">
        <v>45252</v>
      </c>
      <c r="P113" s="340">
        <v>45341</v>
      </c>
      <c r="Q113" s="338" t="s">
        <v>70</v>
      </c>
      <c r="R113" s="139">
        <f t="shared" ref="R113:R117" si="66">L113</f>
        <v>200000000000</v>
      </c>
      <c r="S113" s="316">
        <f t="shared" si="28"/>
        <v>0</v>
      </c>
      <c r="T113" s="338">
        <v>6</v>
      </c>
      <c r="U113" s="341" t="s">
        <v>70</v>
      </c>
      <c r="V113" s="340">
        <v>45321</v>
      </c>
      <c r="W113" s="338" t="s">
        <v>1953</v>
      </c>
      <c r="X113" s="315"/>
      <c r="Y113" s="141" t="s">
        <v>70</v>
      </c>
      <c r="Z113" s="318">
        <v>45349</v>
      </c>
      <c r="AA113" s="331" t="s">
        <v>1888</v>
      </c>
      <c r="AB113" s="342" t="s">
        <v>1886</v>
      </c>
      <c r="AC113" s="343">
        <f t="shared" si="63"/>
        <v>200000000000</v>
      </c>
      <c r="AD113" s="350">
        <f t="shared" si="64"/>
        <v>200000000000</v>
      </c>
      <c r="AE113" s="344">
        <f t="shared" si="65"/>
        <v>0</v>
      </c>
      <c r="AF113" s="338"/>
      <c r="AG113" s="338" t="s">
        <v>2037</v>
      </c>
      <c r="AH113" s="345" t="s">
        <v>2237</v>
      </c>
      <c r="AI113" s="346" t="str">
        <f t="shared" si="29"/>
        <v>14</v>
      </c>
      <c r="AJ113" s="369"/>
      <c r="AK113" s="345"/>
      <c r="AL113" s="342"/>
      <c r="AM113" s="340"/>
    </row>
    <row r="114" spans="2:39">
      <c r="B114" s="337" t="s">
        <v>1944</v>
      </c>
      <c r="C114" s="338"/>
      <c r="D114" s="338" t="s">
        <v>2135</v>
      </c>
      <c r="E114" s="339" t="s">
        <v>417</v>
      </c>
      <c r="F114" s="339">
        <v>21485</v>
      </c>
      <c r="G114" s="338" t="s">
        <v>1837</v>
      </c>
      <c r="H114" s="338" t="s">
        <v>2226</v>
      </c>
      <c r="I114" s="338" t="s">
        <v>1060</v>
      </c>
      <c r="J114" s="338" t="s">
        <v>2240</v>
      </c>
      <c r="K114" s="338">
        <v>3.2</v>
      </c>
      <c r="L114" s="315">
        <v>200000000000</v>
      </c>
      <c r="M114" s="315">
        <v>200000000000</v>
      </c>
      <c r="N114" s="338" t="s">
        <v>2241</v>
      </c>
      <c r="O114" s="340">
        <v>45254</v>
      </c>
      <c r="P114" s="340">
        <v>45343</v>
      </c>
      <c r="Q114" s="338" t="s">
        <v>70</v>
      </c>
      <c r="R114" s="139">
        <f t="shared" si="66"/>
        <v>200000000000</v>
      </c>
      <c r="S114" s="316">
        <f t="shared" si="28"/>
        <v>0</v>
      </c>
      <c r="T114" s="338">
        <v>6</v>
      </c>
      <c r="U114" s="341" t="s">
        <v>70</v>
      </c>
      <c r="V114" s="340">
        <v>45321</v>
      </c>
      <c r="W114" s="338" t="s">
        <v>1953</v>
      </c>
      <c r="X114" s="315"/>
      <c r="Y114" s="141" t="s">
        <v>70</v>
      </c>
      <c r="Z114" s="318">
        <v>45349</v>
      </c>
      <c r="AA114" s="331" t="s">
        <v>1888</v>
      </c>
      <c r="AB114" s="342" t="s">
        <v>1886</v>
      </c>
      <c r="AC114" s="343">
        <f t="shared" si="63"/>
        <v>200000000000</v>
      </c>
      <c r="AD114" s="350">
        <f t="shared" si="64"/>
        <v>200000000000</v>
      </c>
      <c r="AE114" s="344">
        <f t="shared" si="65"/>
        <v>0</v>
      </c>
      <c r="AF114" s="338"/>
      <c r="AG114" s="338" t="s">
        <v>2037</v>
      </c>
      <c r="AH114" s="345" t="s">
        <v>2237</v>
      </c>
      <c r="AI114" s="346" t="str">
        <f t="shared" si="29"/>
        <v>14</v>
      </c>
      <c r="AJ114" s="369"/>
      <c r="AK114" s="345"/>
      <c r="AL114" s="342"/>
      <c r="AM114" s="340"/>
    </row>
    <row r="115" spans="2:39">
      <c r="B115" s="337" t="s">
        <v>1944</v>
      </c>
      <c r="C115" s="338"/>
      <c r="D115" s="338" t="s">
        <v>2135</v>
      </c>
      <c r="E115" s="339" t="s">
        <v>417</v>
      </c>
      <c r="F115" s="339">
        <v>21485</v>
      </c>
      <c r="G115" s="338" t="s">
        <v>1837</v>
      </c>
      <c r="H115" s="338" t="s">
        <v>2226</v>
      </c>
      <c r="I115" s="338" t="s">
        <v>1060</v>
      </c>
      <c r="J115" s="338" t="s">
        <v>2242</v>
      </c>
      <c r="K115" s="338">
        <v>3.1</v>
      </c>
      <c r="L115" s="315">
        <v>200000000000</v>
      </c>
      <c r="M115" s="315">
        <v>200000000000</v>
      </c>
      <c r="N115" s="338" t="s">
        <v>2243</v>
      </c>
      <c r="O115" s="340">
        <v>45254</v>
      </c>
      <c r="P115" s="340">
        <v>45343</v>
      </c>
      <c r="Q115" s="338" t="s">
        <v>70</v>
      </c>
      <c r="R115" s="139">
        <f t="shared" si="66"/>
        <v>200000000000</v>
      </c>
      <c r="S115" s="316">
        <f t="shared" si="28"/>
        <v>0</v>
      </c>
      <c r="T115" s="338">
        <v>6</v>
      </c>
      <c r="U115" s="341" t="s">
        <v>70</v>
      </c>
      <c r="V115" s="340">
        <v>45321</v>
      </c>
      <c r="W115" s="338" t="s">
        <v>1953</v>
      </c>
      <c r="X115" s="315"/>
      <c r="Y115" s="141" t="s">
        <v>70</v>
      </c>
      <c r="Z115" s="318">
        <v>45349</v>
      </c>
      <c r="AA115" s="331" t="s">
        <v>1888</v>
      </c>
      <c r="AB115" s="342" t="s">
        <v>1886</v>
      </c>
      <c r="AC115" s="343">
        <f t="shared" si="63"/>
        <v>200000000000</v>
      </c>
      <c r="AD115" s="350">
        <f t="shared" si="64"/>
        <v>200000000000</v>
      </c>
      <c r="AE115" s="344">
        <f t="shared" si="65"/>
        <v>0</v>
      </c>
      <c r="AF115" s="338"/>
      <c r="AG115" s="338" t="s">
        <v>2037</v>
      </c>
      <c r="AH115" s="345" t="s">
        <v>2237</v>
      </c>
      <c r="AI115" s="346" t="str">
        <f t="shared" si="29"/>
        <v>14</v>
      </c>
      <c r="AJ115" s="369"/>
      <c r="AK115" s="345"/>
      <c r="AL115" s="342"/>
      <c r="AM115" s="340"/>
    </row>
    <row r="116" spans="2:39">
      <c r="B116" s="337" t="s">
        <v>1944</v>
      </c>
      <c r="C116" s="338"/>
      <c r="D116" s="338" t="s">
        <v>2135</v>
      </c>
      <c r="E116" s="339" t="s">
        <v>417</v>
      </c>
      <c r="F116" s="339">
        <v>21485</v>
      </c>
      <c r="G116" s="338" t="s">
        <v>1837</v>
      </c>
      <c r="H116" s="338" t="s">
        <v>2226</v>
      </c>
      <c r="I116" s="338" t="s">
        <v>1060</v>
      </c>
      <c r="J116" s="338" t="s">
        <v>2244</v>
      </c>
      <c r="K116" s="338">
        <v>3.2</v>
      </c>
      <c r="L116" s="315">
        <v>200000000000</v>
      </c>
      <c r="M116" s="315">
        <v>200000000000</v>
      </c>
      <c r="N116" s="338" t="s">
        <v>2245</v>
      </c>
      <c r="O116" s="340">
        <v>45257</v>
      </c>
      <c r="P116" s="340">
        <v>45342</v>
      </c>
      <c r="Q116" s="338" t="s">
        <v>70</v>
      </c>
      <c r="R116" s="139">
        <f t="shared" si="66"/>
        <v>200000000000</v>
      </c>
      <c r="S116" s="316">
        <f t="shared" si="28"/>
        <v>0</v>
      </c>
      <c r="T116" s="338">
        <v>6</v>
      </c>
      <c r="U116" s="341" t="s">
        <v>70</v>
      </c>
      <c r="V116" s="340">
        <v>45321</v>
      </c>
      <c r="W116" s="338" t="s">
        <v>1953</v>
      </c>
      <c r="X116" s="315"/>
      <c r="Y116" s="141" t="s">
        <v>70</v>
      </c>
      <c r="Z116" s="318">
        <v>45349</v>
      </c>
      <c r="AA116" s="331" t="s">
        <v>1888</v>
      </c>
      <c r="AB116" s="342" t="s">
        <v>1886</v>
      </c>
      <c r="AC116" s="343">
        <f t="shared" si="63"/>
        <v>200000000000</v>
      </c>
      <c r="AD116" s="350">
        <f t="shared" si="64"/>
        <v>200000000000</v>
      </c>
      <c r="AE116" s="344">
        <f t="shared" si="65"/>
        <v>0</v>
      </c>
      <c r="AF116" s="338"/>
      <c r="AG116" s="338" t="s">
        <v>2037</v>
      </c>
      <c r="AH116" s="345" t="s">
        <v>2237</v>
      </c>
      <c r="AI116" s="346" t="str">
        <f t="shared" si="29"/>
        <v>14</v>
      </c>
      <c r="AJ116" s="369"/>
      <c r="AK116" s="345"/>
      <c r="AL116" s="342"/>
      <c r="AM116" s="340"/>
    </row>
    <row r="117" spans="2:39">
      <c r="B117" s="337" t="s">
        <v>1944</v>
      </c>
      <c r="C117" s="338"/>
      <c r="D117" s="338" t="s">
        <v>2135</v>
      </c>
      <c r="E117" s="339" t="s">
        <v>417</v>
      </c>
      <c r="F117" s="339">
        <v>21485</v>
      </c>
      <c r="G117" s="338" t="s">
        <v>1837</v>
      </c>
      <c r="H117" s="338" t="s">
        <v>2226</v>
      </c>
      <c r="I117" s="338" t="s">
        <v>1060</v>
      </c>
      <c r="J117" s="338" t="s">
        <v>2246</v>
      </c>
      <c r="K117" s="338">
        <v>3.2</v>
      </c>
      <c r="L117" s="315">
        <v>300000000000</v>
      </c>
      <c r="M117" s="315">
        <v>300000000000</v>
      </c>
      <c r="N117" s="338" t="s">
        <v>2247</v>
      </c>
      <c r="O117" s="340">
        <v>45257</v>
      </c>
      <c r="P117" s="340">
        <v>45342</v>
      </c>
      <c r="Q117" s="338" t="s">
        <v>70</v>
      </c>
      <c r="R117" s="139">
        <f t="shared" si="66"/>
        <v>300000000000</v>
      </c>
      <c r="S117" s="316">
        <f t="shared" si="28"/>
        <v>0</v>
      </c>
      <c r="T117" s="338">
        <v>6</v>
      </c>
      <c r="U117" s="341" t="s">
        <v>70</v>
      </c>
      <c r="V117" s="340">
        <v>45321</v>
      </c>
      <c r="W117" s="338" t="s">
        <v>1953</v>
      </c>
      <c r="X117" s="315"/>
      <c r="Y117" s="141" t="s">
        <v>70</v>
      </c>
      <c r="Z117" s="318">
        <v>45349</v>
      </c>
      <c r="AA117" s="331" t="s">
        <v>1888</v>
      </c>
      <c r="AB117" s="342" t="s">
        <v>1886</v>
      </c>
      <c r="AC117" s="343">
        <f t="shared" si="63"/>
        <v>300000000000</v>
      </c>
      <c r="AD117" s="350">
        <f t="shared" si="64"/>
        <v>300000000000</v>
      </c>
      <c r="AE117" s="344">
        <f t="shared" si="65"/>
        <v>0</v>
      </c>
      <c r="AF117" s="338"/>
      <c r="AG117" s="338" t="s">
        <v>2037</v>
      </c>
      <c r="AH117" s="345" t="s">
        <v>2237</v>
      </c>
      <c r="AI117" s="346" t="str">
        <f t="shared" si="29"/>
        <v>14</v>
      </c>
      <c r="AJ117" s="369"/>
      <c r="AK117" s="345"/>
      <c r="AL117" s="342"/>
      <c r="AM117" s="340"/>
    </row>
    <row r="118" spans="2:39">
      <c r="B118" s="337" t="s">
        <v>1944</v>
      </c>
      <c r="C118" s="338"/>
      <c r="D118" s="338" t="s">
        <v>1831</v>
      </c>
      <c r="E118" s="339" t="s">
        <v>417</v>
      </c>
      <c r="F118" s="339">
        <v>24538</v>
      </c>
      <c r="G118" s="338" t="s">
        <v>1839</v>
      </c>
      <c r="H118" s="338" t="s">
        <v>2226</v>
      </c>
      <c r="I118" s="338" t="s">
        <v>1060</v>
      </c>
      <c r="J118" s="338" t="s">
        <v>2248</v>
      </c>
      <c r="K118" s="338">
        <v>3.25</v>
      </c>
      <c r="L118" s="315">
        <v>210000000000</v>
      </c>
      <c r="M118" s="315">
        <v>210000000000</v>
      </c>
      <c r="N118" s="338" t="s">
        <v>2249</v>
      </c>
      <c r="O118" s="340">
        <v>45257</v>
      </c>
      <c r="P118" s="340">
        <v>45341</v>
      </c>
      <c r="Q118" s="338" t="s">
        <v>70</v>
      </c>
      <c r="R118" s="139">
        <f>L118</f>
        <v>210000000000</v>
      </c>
      <c r="S118" s="316">
        <f t="shared" si="28"/>
        <v>0</v>
      </c>
      <c r="T118" s="338">
        <v>9</v>
      </c>
      <c r="U118" s="341" t="s">
        <v>70</v>
      </c>
      <c r="V118" s="340">
        <v>45321</v>
      </c>
      <c r="W118" s="338" t="s">
        <v>1953</v>
      </c>
      <c r="X118" s="315"/>
      <c r="Y118" s="141" t="s">
        <v>70</v>
      </c>
      <c r="Z118" s="318">
        <v>45353</v>
      </c>
      <c r="AA118" s="331" t="s">
        <v>1888</v>
      </c>
      <c r="AB118" s="342" t="s">
        <v>1886</v>
      </c>
      <c r="AC118" s="343">
        <f t="shared" si="63"/>
        <v>210000000000</v>
      </c>
      <c r="AD118" s="342"/>
      <c r="AE118" s="344">
        <f t="shared" si="65"/>
        <v>0</v>
      </c>
      <c r="AF118" s="338"/>
      <c r="AG118" s="338" t="s">
        <v>2037</v>
      </c>
      <c r="AH118" s="345" t="s">
        <v>2250</v>
      </c>
      <c r="AI118" s="346" t="str">
        <f t="shared" si="29"/>
        <v>17</v>
      </c>
      <c r="AJ118" s="369"/>
      <c r="AK118" s="345"/>
      <c r="AL118" s="342"/>
      <c r="AM118" s="385"/>
    </row>
    <row r="119" spans="2:39">
      <c r="B119" s="337" t="s">
        <v>1944</v>
      </c>
      <c r="C119" s="338"/>
      <c r="D119" s="338" t="s">
        <v>1831</v>
      </c>
      <c r="E119" s="339" t="s">
        <v>417</v>
      </c>
      <c r="F119" s="339">
        <v>24538</v>
      </c>
      <c r="G119" s="338" t="s">
        <v>1839</v>
      </c>
      <c r="H119" s="338" t="s">
        <v>2226</v>
      </c>
      <c r="I119" s="338" t="s">
        <v>1060</v>
      </c>
      <c r="J119" s="338" t="s">
        <v>2251</v>
      </c>
      <c r="K119" s="338">
        <v>3.2</v>
      </c>
      <c r="L119" s="315">
        <v>290000000000</v>
      </c>
      <c r="M119" s="315">
        <v>290000000000</v>
      </c>
      <c r="N119" s="338" t="s">
        <v>2252</v>
      </c>
      <c r="O119" s="340">
        <v>45257</v>
      </c>
      <c r="P119" s="340">
        <v>45341</v>
      </c>
      <c r="Q119" s="338" t="s">
        <v>70</v>
      </c>
      <c r="R119" s="139">
        <f t="shared" ref="R119:R121" si="67">L119</f>
        <v>290000000000</v>
      </c>
      <c r="S119" s="316">
        <f t="shared" si="28"/>
        <v>0</v>
      </c>
      <c r="T119" s="338">
        <v>9</v>
      </c>
      <c r="U119" s="341" t="s">
        <v>70</v>
      </c>
      <c r="V119" s="340">
        <v>45321</v>
      </c>
      <c r="W119" s="338" t="s">
        <v>1953</v>
      </c>
      <c r="X119" s="315"/>
      <c r="Y119" s="141" t="s">
        <v>70</v>
      </c>
      <c r="Z119" s="318">
        <v>45353</v>
      </c>
      <c r="AA119" s="331" t="s">
        <v>1888</v>
      </c>
      <c r="AB119" s="342" t="s">
        <v>1886</v>
      </c>
      <c r="AC119" s="343">
        <f t="shared" si="63"/>
        <v>290000000000</v>
      </c>
      <c r="AD119" s="342"/>
      <c r="AE119" s="344">
        <f t="shared" si="65"/>
        <v>0</v>
      </c>
      <c r="AF119" s="338"/>
      <c r="AG119" s="338" t="s">
        <v>2037</v>
      </c>
      <c r="AH119" s="345" t="s">
        <v>2250</v>
      </c>
      <c r="AI119" s="346" t="str">
        <f t="shared" si="29"/>
        <v>17</v>
      </c>
      <c r="AJ119" s="369"/>
      <c r="AK119" s="345"/>
      <c r="AL119" s="342"/>
      <c r="AM119" s="385"/>
    </row>
    <row r="120" spans="2:39">
      <c r="B120" s="337" t="s">
        <v>1944</v>
      </c>
      <c r="C120" s="338"/>
      <c r="D120" s="338" t="s">
        <v>1831</v>
      </c>
      <c r="E120" s="339" t="s">
        <v>417</v>
      </c>
      <c r="F120" s="339">
        <v>24538</v>
      </c>
      <c r="G120" s="338" t="s">
        <v>1839</v>
      </c>
      <c r="H120" s="338" t="s">
        <v>2226</v>
      </c>
      <c r="I120" s="338" t="s">
        <v>1060</v>
      </c>
      <c r="J120" s="338" t="s">
        <v>2253</v>
      </c>
      <c r="K120" s="338">
        <v>3.35</v>
      </c>
      <c r="L120" s="315">
        <v>200000000000</v>
      </c>
      <c r="M120" s="315">
        <v>200000000000</v>
      </c>
      <c r="N120" s="338" t="s">
        <v>2254</v>
      </c>
      <c r="O120" s="340">
        <v>45257</v>
      </c>
      <c r="P120" s="340">
        <v>45344</v>
      </c>
      <c r="Q120" s="338" t="s">
        <v>70</v>
      </c>
      <c r="R120" s="139">
        <f t="shared" si="67"/>
        <v>200000000000</v>
      </c>
      <c r="S120" s="316">
        <f t="shared" si="28"/>
        <v>0</v>
      </c>
      <c r="T120" s="338">
        <v>9</v>
      </c>
      <c r="U120" s="341" t="s">
        <v>70</v>
      </c>
      <c r="V120" s="340">
        <v>45321</v>
      </c>
      <c r="W120" s="338" t="s">
        <v>1953</v>
      </c>
      <c r="X120" s="315"/>
      <c r="Y120" s="141" t="s">
        <v>70</v>
      </c>
      <c r="Z120" s="318">
        <v>45353</v>
      </c>
      <c r="AA120" s="331" t="s">
        <v>1888</v>
      </c>
      <c r="AB120" s="342" t="s">
        <v>1886</v>
      </c>
      <c r="AC120" s="343">
        <f t="shared" si="63"/>
        <v>200000000000</v>
      </c>
      <c r="AD120" s="342"/>
      <c r="AE120" s="344">
        <f t="shared" si="65"/>
        <v>0</v>
      </c>
      <c r="AF120" s="338"/>
      <c r="AG120" s="338" t="s">
        <v>2037</v>
      </c>
      <c r="AH120" s="345" t="s">
        <v>2250</v>
      </c>
      <c r="AI120" s="346" t="str">
        <f t="shared" si="29"/>
        <v>17</v>
      </c>
      <c r="AJ120" s="369"/>
      <c r="AK120" s="345"/>
      <c r="AL120" s="342"/>
      <c r="AM120" s="385"/>
    </row>
    <row r="121" spans="2:39">
      <c r="B121" s="337" t="s">
        <v>1944</v>
      </c>
      <c r="C121" s="338"/>
      <c r="D121" s="338" t="s">
        <v>1831</v>
      </c>
      <c r="E121" s="339" t="s">
        <v>417</v>
      </c>
      <c r="F121" s="339">
        <v>24538</v>
      </c>
      <c r="G121" s="338" t="s">
        <v>1839</v>
      </c>
      <c r="H121" s="338" t="s">
        <v>2226</v>
      </c>
      <c r="I121" s="338" t="s">
        <v>1060</v>
      </c>
      <c r="J121" s="338" t="s">
        <v>2255</v>
      </c>
      <c r="K121" s="338">
        <v>3.35</v>
      </c>
      <c r="L121" s="315">
        <v>300000000000</v>
      </c>
      <c r="M121" s="315">
        <v>300000000000</v>
      </c>
      <c r="N121" s="338" t="s">
        <v>2256</v>
      </c>
      <c r="O121" s="340">
        <v>45257</v>
      </c>
      <c r="P121" s="340">
        <v>45344</v>
      </c>
      <c r="Q121" s="338" t="s">
        <v>70</v>
      </c>
      <c r="R121" s="139">
        <f t="shared" si="67"/>
        <v>300000000000</v>
      </c>
      <c r="S121" s="316">
        <f t="shared" si="28"/>
        <v>0</v>
      </c>
      <c r="T121" s="338">
        <v>9</v>
      </c>
      <c r="U121" s="341" t="s">
        <v>70</v>
      </c>
      <c r="V121" s="340">
        <v>45321</v>
      </c>
      <c r="W121" s="338" t="s">
        <v>1953</v>
      </c>
      <c r="X121" s="315"/>
      <c r="Y121" s="141" t="s">
        <v>70</v>
      </c>
      <c r="Z121" s="318">
        <v>45353</v>
      </c>
      <c r="AA121" s="331" t="s">
        <v>1888</v>
      </c>
      <c r="AB121" s="342" t="s">
        <v>1886</v>
      </c>
      <c r="AC121" s="343">
        <f t="shared" si="63"/>
        <v>300000000000</v>
      </c>
      <c r="AD121" s="342"/>
      <c r="AE121" s="344">
        <f t="shared" si="65"/>
        <v>0</v>
      </c>
      <c r="AF121" s="338"/>
      <c r="AG121" s="338" t="s">
        <v>2037</v>
      </c>
      <c r="AH121" s="345" t="s">
        <v>2250</v>
      </c>
      <c r="AI121" s="346" t="str">
        <f t="shared" si="29"/>
        <v>17</v>
      </c>
      <c r="AJ121" s="369"/>
      <c r="AK121" s="345"/>
      <c r="AL121" s="342"/>
      <c r="AM121" s="385"/>
    </row>
    <row r="122" spans="2:39">
      <c r="B122" s="337" t="s">
        <v>1944</v>
      </c>
      <c r="C122" s="338"/>
      <c r="D122" s="338" t="s">
        <v>2257</v>
      </c>
      <c r="E122" s="339" t="s">
        <v>417</v>
      </c>
      <c r="F122" s="339">
        <v>330680</v>
      </c>
      <c r="G122" s="338" t="s">
        <v>1841</v>
      </c>
      <c r="H122" s="338" t="s">
        <v>2226</v>
      </c>
      <c r="I122" s="338" t="s">
        <v>1060</v>
      </c>
      <c r="J122" s="338" t="s">
        <v>2258</v>
      </c>
      <c r="K122" s="338">
        <v>3.6</v>
      </c>
      <c r="L122" s="315">
        <v>5000000000</v>
      </c>
      <c r="M122" s="315">
        <v>5000000000</v>
      </c>
      <c r="N122" s="338" t="s">
        <v>2259</v>
      </c>
      <c r="O122" s="340">
        <v>45257</v>
      </c>
      <c r="P122" s="340">
        <v>45345</v>
      </c>
      <c r="Q122" s="338" t="s">
        <v>70</v>
      </c>
      <c r="R122" s="139">
        <f>L122</f>
        <v>5000000000</v>
      </c>
      <c r="S122" s="316">
        <f t="shared" si="28"/>
        <v>0</v>
      </c>
      <c r="T122" s="338">
        <v>20</v>
      </c>
      <c r="U122" s="341" t="s">
        <v>70</v>
      </c>
      <c r="V122" s="340">
        <v>45321</v>
      </c>
      <c r="W122" s="338" t="s">
        <v>1953</v>
      </c>
      <c r="X122" s="315"/>
      <c r="Y122" s="141" t="s">
        <v>70</v>
      </c>
      <c r="Z122" s="318">
        <v>45348</v>
      </c>
      <c r="AA122" s="331" t="s">
        <v>1888</v>
      </c>
      <c r="AB122" s="342" t="s">
        <v>1886</v>
      </c>
      <c r="AC122" s="349">
        <f t="shared" si="63"/>
        <v>5000000000</v>
      </c>
      <c r="AD122" s="343">
        <f>L122</f>
        <v>5000000000</v>
      </c>
      <c r="AE122" s="344">
        <f t="shared" si="65"/>
        <v>0</v>
      </c>
      <c r="AF122" s="338"/>
      <c r="AG122" s="338" t="s">
        <v>2037</v>
      </c>
      <c r="AH122" s="345" t="s">
        <v>2260</v>
      </c>
      <c r="AI122" s="346" t="str">
        <f t="shared" si="29"/>
        <v>05</v>
      </c>
      <c r="AJ122" s="369"/>
      <c r="AK122" s="345"/>
      <c r="AL122" s="342"/>
      <c r="AM122" s="338"/>
    </row>
    <row r="123" spans="2:39">
      <c r="B123" s="337" t="s">
        <v>1944</v>
      </c>
      <c r="C123" s="338"/>
      <c r="D123" s="338" t="s">
        <v>2135</v>
      </c>
      <c r="E123" s="339" t="s">
        <v>417</v>
      </c>
      <c r="F123" s="339">
        <v>12385</v>
      </c>
      <c r="G123" s="338" t="s">
        <v>1802</v>
      </c>
      <c r="H123" s="338" t="s">
        <v>2226</v>
      </c>
      <c r="I123" s="338" t="s">
        <v>1060</v>
      </c>
      <c r="J123" s="338" t="s">
        <v>2261</v>
      </c>
      <c r="K123" s="338">
        <v>2.8</v>
      </c>
      <c r="L123" s="315">
        <v>410000000000</v>
      </c>
      <c r="M123" s="315">
        <v>410000000000</v>
      </c>
      <c r="N123" s="338" t="s">
        <v>2262</v>
      </c>
      <c r="O123" s="340">
        <v>45260</v>
      </c>
      <c r="P123" s="340">
        <v>45321</v>
      </c>
      <c r="Q123" s="338" t="s">
        <v>70</v>
      </c>
      <c r="R123" s="139">
        <f>L123</f>
        <v>410000000000</v>
      </c>
      <c r="S123" s="316">
        <f t="shared" si="28"/>
        <v>0</v>
      </c>
      <c r="T123" s="338">
        <v>16</v>
      </c>
      <c r="U123" s="341" t="s">
        <v>70</v>
      </c>
      <c r="V123" s="340">
        <v>45321</v>
      </c>
      <c r="W123" s="338" t="s">
        <v>1953</v>
      </c>
      <c r="X123" s="315"/>
      <c r="Y123" s="141" t="s">
        <v>70</v>
      </c>
      <c r="Z123" s="318">
        <v>45360</v>
      </c>
      <c r="AA123" s="342" t="s">
        <v>1888</v>
      </c>
      <c r="AB123" s="342" t="s">
        <v>1886</v>
      </c>
      <c r="AC123" s="350">
        <f t="shared" ref="AC123:AC131" si="68">R123</f>
        <v>410000000000</v>
      </c>
      <c r="AD123" s="344">
        <f>AC123</f>
        <v>410000000000</v>
      </c>
      <c r="AE123" s="344">
        <f t="shared" si="65"/>
        <v>0</v>
      </c>
      <c r="AF123" s="340"/>
      <c r="AG123" s="338" t="s">
        <v>2037</v>
      </c>
      <c r="AH123" s="345" t="s">
        <v>2075</v>
      </c>
      <c r="AI123" s="346" t="str">
        <f t="shared" si="29"/>
        <v>29</v>
      </c>
      <c r="AJ123" s="369"/>
      <c r="AK123" s="345"/>
      <c r="AL123" s="342"/>
      <c r="AM123" s="338"/>
    </row>
    <row r="124" spans="2:39">
      <c r="B124" s="337" t="s">
        <v>1944</v>
      </c>
      <c r="C124" s="338"/>
      <c r="D124" s="338" t="s">
        <v>2135</v>
      </c>
      <c r="E124" s="339" t="s">
        <v>417</v>
      </c>
      <c r="F124" s="339">
        <v>12385</v>
      </c>
      <c r="G124" s="338" t="s">
        <v>1802</v>
      </c>
      <c r="H124" s="338" t="s">
        <v>2226</v>
      </c>
      <c r="I124" s="338" t="s">
        <v>1060</v>
      </c>
      <c r="J124" s="338" t="s">
        <v>2263</v>
      </c>
      <c r="K124" s="338">
        <v>2.8</v>
      </c>
      <c r="L124" s="315">
        <v>470000000000</v>
      </c>
      <c r="M124" s="315">
        <v>470000000000</v>
      </c>
      <c r="N124" s="338" t="s">
        <v>2264</v>
      </c>
      <c r="O124" s="340">
        <v>45260</v>
      </c>
      <c r="P124" s="340">
        <v>45321</v>
      </c>
      <c r="Q124" s="338" t="s">
        <v>70</v>
      </c>
      <c r="R124" s="139">
        <f t="shared" ref="R124:R127" si="69">L124</f>
        <v>470000000000</v>
      </c>
      <c r="S124" s="316">
        <f t="shared" si="28"/>
        <v>0</v>
      </c>
      <c r="T124" s="338">
        <v>16</v>
      </c>
      <c r="U124" s="341" t="s">
        <v>70</v>
      </c>
      <c r="V124" s="340">
        <v>45321</v>
      </c>
      <c r="W124" s="338" t="s">
        <v>1953</v>
      </c>
      <c r="X124" s="315"/>
      <c r="Y124" s="141" t="s">
        <v>70</v>
      </c>
      <c r="Z124" s="318">
        <v>45360</v>
      </c>
      <c r="AA124" s="342" t="s">
        <v>1888</v>
      </c>
      <c r="AB124" s="342" t="s">
        <v>1886</v>
      </c>
      <c r="AC124" s="350">
        <f t="shared" si="68"/>
        <v>470000000000</v>
      </c>
      <c r="AD124" s="344">
        <f>AC124</f>
        <v>470000000000</v>
      </c>
      <c r="AE124" s="344">
        <f t="shared" si="65"/>
        <v>0</v>
      </c>
      <c r="AF124" s="340"/>
      <c r="AG124" s="338" t="s">
        <v>2037</v>
      </c>
      <c r="AH124" s="345" t="s">
        <v>2075</v>
      </c>
      <c r="AI124" s="346" t="str">
        <f t="shared" si="29"/>
        <v>29</v>
      </c>
      <c r="AJ124" s="369"/>
      <c r="AK124" s="345"/>
      <c r="AL124" s="342"/>
      <c r="AM124" s="338"/>
    </row>
    <row r="125" spans="2:39">
      <c r="B125" s="337" t="s">
        <v>1944</v>
      </c>
      <c r="C125" s="338"/>
      <c r="D125" s="338" t="s">
        <v>2135</v>
      </c>
      <c r="E125" s="339" t="s">
        <v>417</v>
      </c>
      <c r="F125" s="339">
        <v>12385</v>
      </c>
      <c r="G125" s="338" t="s">
        <v>1802</v>
      </c>
      <c r="H125" s="338" t="s">
        <v>2226</v>
      </c>
      <c r="I125" s="338" t="s">
        <v>1060</v>
      </c>
      <c r="J125" s="338" t="s">
        <v>2265</v>
      </c>
      <c r="K125" s="338">
        <v>2.8</v>
      </c>
      <c r="L125" s="315">
        <v>420000000000</v>
      </c>
      <c r="M125" s="315">
        <v>420000000000</v>
      </c>
      <c r="N125" s="338" t="s">
        <v>2266</v>
      </c>
      <c r="O125" s="340">
        <v>45260</v>
      </c>
      <c r="P125" s="340">
        <v>45321</v>
      </c>
      <c r="Q125" s="338" t="s">
        <v>70</v>
      </c>
      <c r="R125" s="139">
        <f t="shared" si="69"/>
        <v>420000000000</v>
      </c>
      <c r="S125" s="316">
        <f t="shared" si="28"/>
        <v>0</v>
      </c>
      <c r="T125" s="338">
        <v>16</v>
      </c>
      <c r="U125" s="341" t="s">
        <v>70</v>
      </c>
      <c r="V125" s="340">
        <v>45321</v>
      </c>
      <c r="W125" s="338" t="s">
        <v>1953</v>
      </c>
      <c r="X125" s="315"/>
      <c r="Y125" s="141" t="s">
        <v>70</v>
      </c>
      <c r="Z125" s="318">
        <v>45360</v>
      </c>
      <c r="AA125" s="342" t="s">
        <v>1888</v>
      </c>
      <c r="AB125" s="342" t="s">
        <v>1886</v>
      </c>
      <c r="AC125" s="350">
        <f t="shared" si="68"/>
        <v>420000000000</v>
      </c>
      <c r="AD125" s="344">
        <f>AC125</f>
        <v>420000000000</v>
      </c>
      <c r="AE125" s="344">
        <f t="shared" si="65"/>
        <v>0</v>
      </c>
      <c r="AF125" s="340"/>
      <c r="AG125" s="338" t="s">
        <v>2037</v>
      </c>
      <c r="AH125" s="345" t="s">
        <v>2075</v>
      </c>
      <c r="AI125" s="346" t="str">
        <f t="shared" si="29"/>
        <v>29</v>
      </c>
      <c r="AJ125" s="369"/>
      <c r="AK125" s="345"/>
      <c r="AL125" s="342"/>
      <c r="AM125" s="338"/>
    </row>
    <row r="126" spans="2:39">
      <c r="B126" s="337" t="s">
        <v>1944</v>
      </c>
      <c r="C126" s="338"/>
      <c r="D126" s="338" t="s">
        <v>2135</v>
      </c>
      <c r="E126" s="339" t="s">
        <v>417</v>
      </c>
      <c r="F126" s="339">
        <v>12385</v>
      </c>
      <c r="G126" s="338" t="s">
        <v>1802</v>
      </c>
      <c r="H126" s="338" t="s">
        <v>2226</v>
      </c>
      <c r="I126" s="338" t="s">
        <v>1060</v>
      </c>
      <c r="J126" s="338" t="s">
        <v>2267</v>
      </c>
      <c r="K126" s="338">
        <v>2.8</v>
      </c>
      <c r="L126" s="315">
        <v>320000000000</v>
      </c>
      <c r="M126" s="315">
        <v>320000000000</v>
      </c>
      <c r="N126" s="338" t="s">
        <v>2268</v>
      </c>
      <c r="O126" s="340">
        <v>45260</v>
      </c>
      <c r="P126" s="340">
        <v>45321</v>
      </c>
      <c r="Q126" s="338" t="s">
        <v>70</v>
      </c>
      <c r="R126" s="139">
        <f t="shared" si="69"/>
        <v>320000000000</v>
      </c>
      <c r="S126" s="316">
        <f t="shared" si="28"/>
        <v>0</v>
      </c>
      <c r="T126" s="338">
        <v>16</v>
      </c>
      <c r="U126" s="341" t="s">
        <v>70</v>
      </c>
      <c r="V126" s="340">
        <v>45321</v>
      </c>
      <c r="W126" s="338" t="s">
        <v>1953</v>
      </c>
      <c r="X126" s="315"/>
      <c r="Y126" s="141" t="s">
        <v>70</v>
      </c>
      <c r="Z126" s="318">
        <v>45360</v>
      </c>
      <c r="AA126" s="342" t="s">
        <v>1888</v>
      </c>
      <c r="AB126" s="342" t="s">
        <v>1886</v>
      </c>
      <c r="AC126" s="350">
        <f t="shared" si="68"/>
        <v>320000000000</v>
      </c>
      <c r="AD126" s="344">
        <f>AC126</f>
        <v>320000000000</v>
      </c>
      <c r="AE126" s="344">
        <f t="shared" si="65"/>
        <v>0</v>
      </c>
      <c r="AF126" s="340"/>
      <c r="AG126" s="338" t="s">
        <v>2037</v>
      </c>
      <c r="AH126" s="345" t="s">
        <v>2075</v>
      </c>
      <c r="AI126" s="346" t="str">
        <f t="shared" si="29"/>
        <v>29</v>
      </c>
      <c r="AJ126" s="369"/>
      <c r="AK126" s="345"/>
      <c r="AL126" s="342"/>
      <c r="AM126" s="338"/>
    </row>
    <row r="127" spans="2:39">
      <c r="B127" s="337" t="s">
        <v>1944</v>
      </c>
      <c r="C127" s="338"/>
      <c r="D127" s="338" t="s">
        <v>2135</v>
      </c>
      <c r="E127" s="339" t="s">
        <v>417</v>
      </c>
      <c r="F127" s="339">
        <v>12385</v>
      </c>
      <c r="G127" s="338" t="s">
        <v>1802</v>
      </c>
      <c r="H127" s="338" t="s">
        <v>2226</v>
      </c>
      <c r="I127" s="338" t="s">
        <v>1060</v>
      </c>
      <c r="J127" s="338" t="s">
        <v>2269</v>
      </c>
      <c r="K127" s="338">
        <v>2.8</v>
      </c>
      <c r="L127" s="315">
        <v>380000000000</v>
      </c>
      <c r="M127" s="315">
        <v>380000000000</v>
      </c>
      <c r="N127" s="338" t="s">
        <v>2270</v>
      </c>
      <c r="O127" s="340">
        <v>45260</v>
      </c>
      <c r="P127" s="340">
        <v>45321</v>
      </c>
      <c r="Q127" s="338" t="s">
        <v>70</v>
      </c>
      <c r="R127" s="139">
        <f t="shared" si="69"/>
        <v>380000000000</v>
      </c>
      <c r="S127" s="316">
        <f t="shared" si="28"/>
        <v>0</v>
      </c>
      <c r="T127" s="338">
        <v>16</v>
      </c>
      <c r="U127" s="341" t="s">
        <v>70</v>
      </c>
      <c r="V127" s="340">
        <v>45321</v>
      </c>
      <c r="W127" s="338" t="s">
        <v>1953</v>
      </c>
      <c r="X127" s="315"/>
      <c r="Y127" s="141" t="s">
        <v>70</v>
      </c>
      <c r="Z127" s="318">
        <v>45360</v>
      </c>
      <c r="AA127" s="342" t="s">
        <v>1888</v>
      </c>
      <c r="AB127" s="342" t="s">
        <v>1886</v>
      </c>
      <c r="AC127" s="350">
        <f t="shared" si="68"/>
        <v>380000000000</v>
      </c>
      <c r="AD127" s="344">
        <f>AC127</f>
        <v>380000000000</v>
      </c>
      <c r="AE127" s="344">
        <f t="shared" si="65"/>
        <v>0</v>
      </c>
      <c r="AF127" s="340"/>
      <c r="AG127" s="338" t="s">
        <v>2037</v>
      </c>
      <c r="AH127" s="345" t="s">
        <v>2075</v>
      </c>
      <c r="AI127" s="346" t="str">
        <f t="shared" si="29"/>
        <v>29</v>
      </c>
      <c r="AJ127" s="369"/>
      <c r="AK127" s="345"/>
      <c r="AL127" s="342"/>
      <c r="AM127" s="338"/>
    </row>
    <row r="128" spans="2:39">
      <c r="B128" s="337" t="s">
        <v>1944</v>
      </c>
      <c r="C128" s="338"/>
      <c r="D128" s="338" t="s">
        <v>2135</v>
      </c>
      <c r="E128" s="339" t="s">
        <v>417</v>
      </c>
      <c r="F128" s="339">
        <v>11695</v>
      </c>
      <c r="G128" s="338" t="s">
        <v>1843</v>
      </c>
      <c r="H128" s="338" t="s">
        <v>2226</v>
      </c>
      <c r="I128" s="338" t="s">
        <v>1060</v>
      </c>
      <c r="J128" s="338" t="s">
        <v>2271</v>
      </c>
      <c r="K128" s="338">
        <v>2.75</v>
      </c>
      <c r="L128" s="315">
        <v>300000000000</v>
      </c>
      <c r="M128" s="315">
        <v>300000000000</v>
      </c>
      <c r="N128" s="338" t="s">
        <v>2272</v>
      </c>
      <c r="O128" s="340">
        <v>45261</v>
      </c>
      <c r="P128" s="340">
        <v>45321</v>
      </c>
      <c r="Q128" s="338" t="s">
        <v>70</v>
      </c>
      <c r="R128" s="139">
        <f>L128</f>
        <v>300000000000</v>
      </c>
      <c r="S128" s="316">
        <f t="shared" si="28"/>
        <v>0</v>
      </c>
      <c r="T128" s="338">
        <v>14</v>
      </c>
      <c r="U128" s="341" t="s">
        <v>70</v>
      </c>
      <c r="V128" s="340" t="s">
        <v>1952</v>
      </c>
      <c r="W128" s="338" t="s">
        <v>1953</v>
      </c>
      <c r="X128" s="338" t="s">
        <v>1954</v>
      </c>
      <c r="Y128" s="141" t="s">
        <v>70</v>
      </c>
      <c r="Z128" s="318">
        <v>45325</v>
      </c>
      <c r="AA128" s="331" t="s">
        <v>1888</v>
      </c>
      <c r="AB128" s="342" t="s">
        <v>1886</v>
      </c>
      <c r="AC128" s="343">
        <f t="shared" si="68"/>
        <v>300000000000</v>
      </c>
      <c r="AD128" s="342"/>
      <c r="AE128" s="344">
        <f t="shared" si="65"/>
        <v>0</v>
      </c>
      <c r="AF128" s="338"/>
      <c r="AG128" s="338" t="s">
        <v>2037</v>
      </c>
      <c r="AH128" s="345" t="s">
        <v>2273</v>
      </c>
      <c r="AI128" s="346" t="str">
        <f t="shared" si="29"/>
        <v>20</v>
      </c>
      <c r="AJ128" s="369"/>
      <c r="AK128" s="345"/>
      <c r="AL128" s="342"/>
      <c r="AM128" s="338"/>
    </row>
    <row r="129" spans="2:39">
      <c r="B129" s="337" t="s">
        <v>1944</v>
      </c>
      <c r="C129" s="338"/>
      <c r="D129" s="338" t="s">
        <v>2135</v>
      </c>
      <c r="E129" s="339" t="s">
        <v>417</v>
      </c>
      <c r="F129" s="339">
        <v>11695</v>
      </c>
      <c r="G129" s="338" t="s">
        <v>1843</v>
      </c>
      <c r="H129" s="338" t="s">
        <v>2226</v>
      </c>
      <c r="I129" s="338" t="s">
        <v>1060</v>
      </c>
      <c r="J129" s="338" t="s">
        <v>2274</v>
      </c>
      <c r="K129" s="338">
        <v>2.75</v>
      </c>
      <c r="L129" s="315">
        <v>350000000000</v>
      </c>
      <c r="M129" s="315">
        <v>350000000000</v>
      </c>
      <c r="N129" s="338" t="s">
        <v>2275</v>
      </c>
      <c r="O129" s="340">
        <v>45261</v>
      </c>
      <c r="P129" s="340">
        <v>45321</v>
      </c>
      <c r="Q129" s="338" t="s">
        <v>70</v>
      </c>
      <c r="R129" s="139">
        <f t="shared" ref="R129:R133" si="70">L129</f>
        <v>350000000000</v>
      </c>
      <c r="S129" s="316">
        <f t="shared" si="28"/>
        <v>0</v>
      </c>
      <c r="T129" s="338">
        <v>14</v>
      </c>
      <c r="U129" s="341" t="s">
        <v>70</v>
      </c>
      <c r="V129" s="340" t="s">
        <v>1952</v>
      </c>
      <c r="W129" s="338" t="s">
        <v>1953</v>
      </c>
      <c r="X129" s="338" t="s">
        <v>1954</v>
      </c>
      <c r="Y129" s="141" t="s">
        <v>70</v>
      </c>
      <c r="Z129" s="318">
        <v>45325</v>
      </c>
      <c r="AA129" s="331" t="s">
        <v>1888</v>
      </c>
      <c r="AB129" s="342" t="s">
        <v>1886</v>
      </c>
      <c r="AC129" s="343">
        <f t="shared" si="68"/>
        <v>350000000000</v>
      </c>
      <c r="AD129" s="342"/>
      <c r="AE129" s="344">
        <f t="shared" si="65"/>
        <v>0</v>
      </c>
      <c r="AF129" s="338"/>
      <c r="AG129" s="338" t="s">
        <v>2037</v>
      </c>
      <c r="AH129" s="345" t="s">
        <v>2273</v>
      </c>
      <c r="AI129" s="346" t="str">
        <f t="shared" si="29"/>
        <v>20</v>
      </c>
      <c r="AJ129" s="369"/>
      <c r="AK129" s="345"/>
      <c r="AL129" s="342"/>
      <c r="AM129" s="338"/>
    </row>
    <row r="130" spans="2:39">
      <c r="B130" s="337" t="s">
        <v>1944</v>
      </c>
      <c r="C130" s="338"/>
      <c r="D130" s="338" t="s">
        <v>2135</v>
      </c>
      <c r="E130" s="339" t="s">
        <v>417</v>
      </c>
      <c r="F130" s="339">
        <v>11695</v>
      </c>
      <c r="G130" s="338" t="s">
        <v>1843</v>
      </c>
      <c r="H130" s="338" t="s">
        <v>2226</v>
      </c>
      <c r="I130" s="338" t="s">
        <v>1060</v>
      </c>
      <c r="J130" s="338" t="s">
        <v>2276</v>
      </c>
      <c r="K130" s="338">
        <v>2.8</v>
      </c>
      <c r="L130" s="315">
        <v>400000000000</v>
      </c>
      <c r="M130" s="315">
        <v>400000000000</v>
      </c>
      <c r="N130" s="338" t="s">
        <v>2277</v>
      </c>
      <c r="O130" s="340">
        <v>45261</v>
      </c>
      <c r="P130" s="340">
        <v>45321</v>
      </c>
      <c r="Q130" s="338" t="s">
        <v>70</v>
      </c>
      <c r="R130" s="139">
        <f t="shared" si="70"/>
        <v>400000000000</v>
      </c>
      <c r="S130" s="316">
        <f t="shared" si="28"/>
        <v>0</v>
      </c>
      <c r="T130" s="338">
        <v>14</v>
      </c>
      <c r="U130" s="341" t="s">
        <v>70</v>
      </c>
      <c r="V130" s="340" t="s">
        <v>1952</v>
      </c>
      <c r="W130" s="338" t="s">
        <v>1953</v>
      </c>
      <c r="X130" s="338" t="s">
        <v>1954</v>
      </c>
      <c r="Y130" s="141" t="s">
        <v>70</v>
      </c>
      <c r="Z130" s="318">
        <v>45325</v>
      </c>
      <c r="AA130" s="331" t="s">
        <v>1888</v>
      </c>
      <c r="AB130" s="342" t="s">
        <v>1886</v>
      </c>
      <c r="AC130" s="343">
        <f t="shared" si="68"/>
        <v>400000000000</v>
      </c>
      <c r="AD130" s="342"/>
      <c r="AE130" s="344">
        <f t="shared" si="65"/>
        <v>0</v>
      </c>
      <c r="AF130" s="338"/>
      <c r="AG130" s="338" t="s">
        <v>2037</v>
      </c>
      <c r="AH130" s="345" t="s">
        <v>2273</v>
      </c>
      <c r="AI130" s="346" t="str">
        <f t="shared" si="29"/>
        <v>20</v>
      </c>
      <c r="AJ130" s="369"/>
      <c r="AK130" s="345"/>
      <c r="AL130" s="342"/>
      <c r="AM130" s="338"/>
    </row>
    <row r="131" spans="2:39">
      <c r="B131" s="337" t="s">
        <v>1944</v>
      </c>
      <c r="C131" s="338"/>
      <c r="D131" s="338" t="s">
        <v>2135</v>
      </c>
      <c r="E131" s="339" t="s">
        <v>417</v>
      </c>
      <c r="F131" s="339">
        <v>11695</v>
      </c>
      <c r="G131" s="338" t="s">
        <v>1843</v>
      </c>
      <c r="H131" s="338" t="s">
        <v>2226</v>
      </c>
      <c r="I131" s="338" t="s">
        <v>1060</v>
      </c>
      <c r="J131" s="338" t="s">
        <v>2278</v>
      </c>
      <c r="K131" s="338">
        <v>2.75</v>
      </c>
      <c r="L131" s="315">
        <v>450000000000</v>
      </c>
      <c r="M131" s="315">
        <v>450000000000</v>
      </c>
      <c r="N131" s="338" t="s">
        <v>2279</v>
      </c>
      <c r="O131" s="340">
        <v>45261</v>
      </c>
      <c r="P131" s="340">
        <v>45321</v>
      </c>
      <c r="Q131" s="338" t="s">
        <v>70</v>
      </c>
      <c r="R131" s="139">
        <f t="shared" si="70"/>
        <v>450000000000</v>
      </c>
      <c r="S131" s="316">
        <f t="shared" si="28"/>
        <v>0</v>
      </c>
      <c r="T131" s="338">
        <v>14</v>
      </c>
      <c r="U131" s="341" t="s">
        <v>70</v>
      </c>
      <c r="V131" s="340" t="s">
        <v>1952</v>
      </c>
      <c r="W131" s="338" t="s">
        <v>1953</v>
      </c>
      <c r="X131" s="338" t="s">
        <v>1954</v>
      </c>
      <c r="Y131" s="141" t="s">
        <v>70</v>
      </c>
      <c r="Z131" s="318">
        <v>45325</v>
      </c>
      <c r="AA131" s="331" t="s">
        <v>1888</v>
      </c>
      <c r="AB131" s="342" t="s">
        <v>1886</v>
      </c>
      <c r="AC131" s="343">
        <f t="shared" si="68"/>
        <v>450000000000</v>
      </c>
      <c r="AD131" s="342"/>
      <c r="AE131" s="344">
        <f t="shared" si="65"/>
        <v>0</v>
      </c>
      <c r="AF131" s="338"/>
      <c r="AG131" s="338" t="s">
        <v>2037</v>
      </c>
      <c r="AH131" s="345" t="s">
        <v>2273</v>
      </c>
      <c r="AI131" s="346" t="str">
        <f t="shared" si="29"/>
        <v>20</v>
      </c>
      <c r="AJ131" s="369"/>
      <c r="AK131" s="345"/>
      <c r="AL131" s="342"/>
      <c r="AM131" s="338"/>
    </row>
    <row r="132" spans="2:39">
      <c r="B132" s="337" t="s">
        <v>1944</v>
      </c>
      <c r="C132" s="338"/>
      <c r="D132" s="338" t="s">
        <v>1957</v>
      </c>
      <c r="E132" s="339" t="s">
        <v>417</v>
      </c>
      <c r="F132" s="339">
        <v>259056</v>
      </c>
      <c r="G132" s="338" t="s">
        <v>1835</v>
      </c>
      <c r="H132" s="338" t="s">
        <v>2226</v>
      </c>
      <c r="I132" s="338" t="s">
        <v>1060</v>
      </c>
      <c r="J132" s="338" t="s">
        <v>2280</v>
      </c>
      <c r="K132" s="338">
        <v>3.55</v>
      </c>
      <c r="L132" s="315">
        <v>4000000000</v>
      </c>
      <c r="M132" s="315">
        <v>4000000000</v>
      </c>
      <c r="N132" s="338" t="s">
        <v>2281</v>
      </c>
      <c r="O132" s="340">
        <v>45264</v>
      </c>
      <c r="P132" s="340">
        <v>45324</v>
      </c>
      <c r="Q132" s="338" t="s">
        <v>70</v>
      </c>
      <c r="R132" s="139">
        <f t="shared" si="70"/>
        <v>4000000000</v>
      </c>
      <c r="S132" s="316">
        <f t="shared" si="28"/>
        <v>0</v>
      </c>
      <c r="T132" s="338">
        <v>30</v>
      </c>
      <c r="U132" s="341" t="s">
        <v>70</v>
      </c>
      <c r="V132" s="340" t="s">
        <v>1952</v>
      </c>
      <c r="W132" s="338" t="s">
        <v>1953</v>
      </c>
      <c r="X132" s="338" t="s">
        <v>1954</v>
      </c>
      <c r="Y132" s="315"/>
      <c r="Z132" s="318"/>
      <c r="AA132" s="331"/>
      <c r="AB132" s="342"/>
      <c r="AC132" s="338"/>
      <c r="AD132" s="342"/>
      <c r="AE132" s="340"/>
      <c r="AF132" s="338"/>
      <c r="AG132" s="338"/>
      <c r="AH132" s="345"/>
      <c r="AI132" s="346" t="str">
        <f t="shared" si="29"/>
        <v/>
      </c>
      <c r="AJ132" s="369" t="s">
        <v>70</v>
      </c>
      <c r="AK132" s="345"/>
      <c r="AL132" s="339" t="s">
        <v>9555</v>
      </c>
      <c r="AM132" s="383" t="s">
        <v>9556</v>
      </c>
    </row>
    <row r="133" spans="2:39">
      <c r="B133" s="337" t="s">
        <v>1944</v>
      </c>
      <c r="C133" s="338"/>
      <c r="D133" s="338" t="s">
        <v>1957</v>
      </c>
      <c r="E133" s="339" t="s">
        <v>417</v>
      </c>
      <c r="F133" s="339">
        <v>259056</v>
      </c>
      <c r="G133" s="338" t="s">
        <v>1835</v>
      </c>
      <c r="H133" s="338" t="s">
        <v>2226</v>
      </c>
      <c r="I133" s="338" t="s">
        <v>1060</v>
      </c>
      <c r="J133" s="338" t="s">
        <v>2282</v>
      </c>
      <c r="K133" s="338">
        <v>3.55</v>
      </c>
      <c r="L133" s="315">
        <v>7000000000</v>
      </c>
      <c r="M133" s="315">
        <v>7000000000</v>
      </c>
      <c r="N133" s="338" t="s">
        <v>2283</v>
      </c>
      <c r="O133" s="340">
        <v>45265</v>
      </c>
      <c r="P133" s="340">
        <v>45327</v>
      </c>
      <c r="Q133" s="338" t="s">
        <v>70</v>
      </c>
      <c r="R133" s="139">
        <f t="shared" si="70"/>
        <v>7000000000</v>
      </c>
      <c r="S133" s="316">
        <f t="shared" si="28"/>
        <v>0</v>
      </c>
      <c r="T133" s="338">
        <v>30</v>
      </c>
      <c r="U133" s="341" t="s">
        <v>70</v>
      </c>
      <c r="V133" s="340" t="s">
        <v>1952</v>
      </c>
      <c r="W133" s="338" t="s">
        <v>1953</v>
      </c>
      <c r="X133" s="338" t="s">
        <v>1954</v>
      </c>
      <c r="Y133" s="315"/>
      <c r="Z133" s="318"/>
      <c r="AA133" s="331"/>
      <c r="AB133" s="342"/>
      <c r="AC133" s="338"/>
      <c r="AD133" s="342"/>
      <c r="AE133" s="340"/>
      <c r="AF133" s="338"/>
      <c r="AG133" s="338"/>
      <c r="AH133" s="345"/>
      <c r="AI133" s="346" t="str">
        <f t="shared" si="29"/>
        <v/>
      </c>
      <c r="AJ133" s="369" t="s">
        <v>70</v>
      </c>
      <c r="AK133" s="345"/>
      <c r="AL133" s="339" t="s">
        <v>9555</v>
      </c>
      <c r="AM133" s="383" t="s">
        <v>9556</v>
      </c>
    </row>
    <row r="134" spans="2:39">
      <c r="B134" s="337" t="s">
        <v>1944</v>
      </c>
      <c r="C134" s="338"/>
      <c r="D134" s="338" t="s">
        <v>1831</v>
      </c>
      <c r="E134" s="339" t="s">
        <v>417</v>
      </c>
      <c r="F134" s="339">
        <v>12092</v>
      </c>
      <c r="G134" s="338" t="s">
        <v>1829</v>
      </c>
      <c r="H134" s="338" t="s">
        <v>2226</v>
      </c>
      <c r="I134" s="338" t="s">
        <v>1060</v>
      </c>
      <c r="J134" s="338" t="s">
        <v>2284</v>
      </c>
      <c r="K134" s="338">
        <v>1</v>
      </c>
      <c r="L134" s="315">
        <v>200000000000</v>
      </c>
      <c r="M134" s="315">
        <v>200000000000</v>
      </c>
      <c r="N134" s="338" t="s">
        <v>2285</v>
      </c>
      <c r="O134" s="340">
        <v>45266</v>
      </c>
      <c r="P134" s="340">
        <v>45299</v>
      </c>
      <c r="Q134" s="338" t="s">
        <v>70</v>
      </c>
      <c r="R134" s="139">
        <f t="shared" ref="R134:R141" si="71">L134</f>
        <v>200000000000</v>
      </c>
      <c r="S134" s="316">
        <f t="shared" ref="S134:S197" si="72">L134-R134</f>
        <v>0</v>
      </c>
      <c r="T134" s="338">
        <v>13</v>
      </c>
      <c r="U134" s="341" t="s">
        <v>70</v>
      </c>
      <c r="V134" s="340">
        <v>45321</v>
      </c>
      <c r="W134" s="338" t="s">
        <v>1953</v>
      </c>
      <c r="X134" s="315"/>
      <c r="Y134" s="141" t="s">
        <v>70</v>
      </c>
      <c r="Z134" s="318">
        <v>45348</v>
      </c>
      <c r="AA134" s="331" t="s">
        <v>1888</v>
      </c>
      <c r="AB134" s="342" t="s">
        <v>1886</v>
      </c>
      <c r="AC134" s="344">
        <f t="shared" ref="AC134:AC141" si="73">M134</f>
        <v>200000000000</v>
      </c>
      <c r="AD134" s="350">
        <f t="shared" ref="AD134:AD141" si="74">L134</f>
        <v>200000000000</v>
      </c>
      <c r="AE134" s="344">
        <f t="shared" ref="AE134:AE141" si="75">AC134-M134</f>
        <v>0</v>
      </c>
      <c r="AF134" s="338"/>
      <c r="AG134" s="338" t="s">
        <v>2037</v>
      </c>
      <c r="AH134" s="345" t="s">
        <v>2204</v>
      </c>
      <c r="AI134" s="346" t="str">
        <f t="shared" ref="AI134:AI197" si="76">RIGHT(AH134,2)</f>
        <v>04</v>
      </c>
      <c r="AJ134" s="369"/>
      <c r="AK134" s="345"/>
      <c r="AL134" s="342"/>
      <c r="AM134" s="338"/>
    </row>
    <row r="135" spans="2:39">
      <c r="B135" s="337" t="s">
        <v>1944</v>
      </c>
      <c r="C135" s="338"/>
      <c r="D135" s="338" t="s">
        <v>1831</v>
      </c>
      <c r="E135" s="339" t="s">
        <v>417</v>
      </c>
      <c r="F135" s="339">
        <v>12092</v>
      </c>
      <c r="G135" s="338" t="s">
        <v>1829</v>
      </c>
      <c r="H135" s="338" t="s">
        <v>2226</v>
      </c>
      <c r="I135" s="338" t="s">
        <v>1060</v>
      </c>
      <c r="J135" s="338" t="s">
        <v>2286</v>
      </c>
      <c r="K135" s="338">
        <v>0.95</v>
      </c>
      <c r="L135" s="315">
        <v>200000000000</v>
      </c>
      <c r="M135" s="315">
        <v>200000000000</v>
      </c>
      <c r="N135" s="338" t="s">
        <v>2287</v>
      </c>
      <c r="O135" s="340">
        <v>45266</v>
      </c>
      <c r="P135" s="340">
        <v>45299</v>
      </c>
      <c r="Q135" s="338" t="s">
        <v>70</v>
      </c>
      <c r="R135" s="139">
        <f t="shared" si="71"/>
        <v>200000000000</v>
      </c>
      <c r="S135" s="316">
        <f t="shared" si="72"/>
        <v>0</v>
      </c>
      <c r="T135" s="338">
        <v>13</v>
      </c>
      <c r="U135" s="341" t="s">
        <v>70</v>
      </c>
      <c r="V135" s="340">
        <v>45321</v>
      </c>
      <c r="W135" s="338" t="s">
        <v>1953</v>
      </c>
      <c r="X135" s="315"/>
      <c r="Y135" s="141" t="s">
        <v>70</v>
      </c>
      <c r="Z135" s="318">
        <v>45348</v>
      </c>
      <c r="AA135" s="331" t="s">
        <v>1888</v>
      </c>
      <c r="AB135" s="342" t="s">
        <v>1886</v>
      </c>
      <c r="AC135" s="344">
        <f t="shared" si="73"/>
        <v>200000000000</v>
      </c>
      <c r="AD135" s="350">
        <f t="shared" si="74"/>
        <v>200000000000</v>
      </c>
      <c r="AE135" s="344">
        <f t="shared" si="75"/>
        <v>0</v>
      </c>
      <c r="AF135" s="338"/>
      <c r="AG135" s="338" t="s">
        <v>2037</v>
      </c>
      <c r="AH135" s="345" t="s">
        <v>2204</v>
      </c>
      <c r="AI135" s="346" t="str">
        <f t="shared" si="76"/>
        <v>04</v>
      </c>
      <c r="AJ135" s="369"/>
      <c r="AK135" s="345"/>
      <c r="AL135" s="342"/>
      <c r="AM135" s="338"/>
    </row>
    <row r="136" spans="2:39">
      <c r="B136" s="337" t="s">
        <v>1944</v>
      </c>
      <c r="C136" s="338"/>
      <c r="D136" s="338" t="s">
        <v>1831</v>
      </c>
      <c r="E136" s="339" t="s">
        <v>417</v>
      </c>
      <c r="F136" s="339">
        <v>12092</v>
      </c>
      <c r="G136" s="338" t="s">
        <v>1829</v>
      </c>
      <c r="H136" s="338" t="s">
        <v>2226</v>
      </c>
      <c r="I136" s="338" t="s">
        <v>1060</v>
      </c>
      <c r="J136" s="338" t="s">
        <v>2288</v>
      </c>
      <c r="K136" s="338">
        <v>1</v>
      </c>
      <c r="L136" s="315">
        <v>200000000000</v>
      </c>
      <c r="M136" s="315">
        <v>200000000000</v>
      </c>
      <c r="N136" s="338" t="s">
        <v>2289</v>
      </c>
      <c r="O136" s="340">
        <v>45266</v>
      </c>
      <c r="P136" s="340">
        <v>45299</v>
      </c>
      <c r="Q136" s="338" t="s">
        <v>70</v>
      </c>
      <c r="R136" s="139">
        <f t="shared" si="71"/>
        <v>200000000000</v>
      </c>
      <c r="S136" s="316">
        <f t="shared" si="72"/>
        <v>0</v>
      </c>
      <c r="T136" s="338">
        <v>13</v>
      </c>
      <c r="U136" s="341" t="s">
        <v>70</v>
      </c>
      <c r="V136" s="340">
        <v>45321</v>
      </c>
      <c r="W136" s="338" t="s">
        <v>1953</v>
      </c>
      <c r="X136" s="315"/>
      <c r="Y136" s="141" t="s">
        <v>70</v>
      </c>
      <c r="Z136" s="318">
        <v>45348</v>
      </c>
      <c r="AA136" s="331" t="s">
        <v>1888</v>
      </c>
      <c r="AB136" s="342" t="s">
        <v>1886</v>
      </c>
      <c r="AC136" s="344">
        <f t="shared" si="73"/>
        <v>200000000000</v>
      </c>
      <c r="AD136" s="350">
        <f t="shared" si="74"/>
        <v>200000000000</v>
      </c>
      <c r="AE136" s="344">
        <f t="shared" si="75"/>
        <v>0</v>
      </c>
      <c r="AF136" s="338"/>
      <c r="AG136" s="338" t="s">
        <v>2037</v>
      </c>
      <c r="AH136" s="345" t="s">
        <v>2204</v>
      </c>
      <c r="AI136" s="346" t="str">
        <f t="shared" si="76"/>
        <v>04</v>
      </c>
      <c r="AJ136" s="369"/>
      <c r="AK136" s="345"/>
      <c r="AL136" s="342"/>
      <c r="AM136" s="338"/>
    </row>
    <row r="137" spans="2:39">
      <c r="B137" s="337" t="s">
        <v>1944</v>
      </c>
      <c r="C137" s="338"/>
      <c r="D137" s="338" t="s">
        <v>1831</v>
      </c>
      <c r="E137" s="339" t="s">
        <v>417</v>
      </c>
      <c r="F137" s="339">
        <v>12092</v>
      </c>
      <c r="G137" s="338" t="s">
        <v>1829</v>
      </c>
      <c r="H137" s="338" t="s">
        <v>2226</v>
      </c>
      <c r="I137" s="338" t="s">
        <v>1060</v>
      </c>
      <c r="J137" s="338" t="s">
        <v>2290</v>
      </c>
      <c r="K137" s="338">
        <v>0.95</v>
      </c>
      <c r="L137" s="315">
        <v>200000000000</v>
      </c>
      <c r="M137" s="315">
        <v>200000000000</v>
      </c>
      <c r="N137" s="338" t="s">
        <v>2291</v>
      </c>
      <c r="O137" s="340">
        <v>45266</v>
      </c>
      <c r="P137" s="340">
        <v>45299</v>
      </c>
      <c r="Q137" s="338" t="s">
        <v>70</v>
      </c>
      <c r="R137" s="139">
        <f t="shared" si="71"/>
        <v>200000000000</v>
      </c>
      <c r="S137" s="316">
        <f t="shared" si="72"/>
        <v>0</v>
      </c>
      <c r="T137" s="338">
        <v>13</v>
      </c>
      <c r="U137" s="341" t="s">
        <v>70</v>
      </c>
      <c r="V137" s="340">
        <v>45321</v>
      </c>
      <c r="W137" s="338" t="s">
        <v>1953</v>
      </c>
      <c r="X137" s="315"/>
      <c r="Y137" s="141" t="s">
        <v>70</v>
      </c>
      <c r="Z137" s="318">
        <v>45348</v>
      </c>
      <c r="AA137" s="331" t="s">
        <v>1888</v>
      </c>
      <c r="AB137" s="342" t="s">
        <v>1886</v>
      </c>
      <c r="AC137" s="344">
        <f t="shared" si="73"/>
        <v>200000000000</v>
      </c>
      <c r="AD137" s="350">
        <f t="shared" si="74"/>
        <v>200000000000</v>
      </c>
      <c r="AE137" s="344">
        <f t="shared" si="75"/>
        <v>0</v>
      </c>
      <c r="AF137" s="338"/>
      <c r="AG137" s="338" t="s">
        <v>2037</v>
      </c>
      <c r="AH137" s="345" t="s">
        <v>2204</v>
      </c>
      <c r="AI137" s="346" t="str">
        <f t="shared" si="76"/>
        <v>04</v>
      </c>
      <c r="AJ137" s="369"/>
      <c r="AK137" s="345"/>
      <c r="AL137" s="342"/>
      <c r="AM137" s="338"/>
    </row>
    <row r="138" spans="2:39">
      <c r="B138" s="337" t="s">
        <v>1944</v>
      </c>
      <c r="C138" s="338"/>
      <c r="D138" s="338" t="s">
        <v>1831</v>
      </c>
      <c r="E138" s="339" t="s">
        <v>417</v>
      </c>
      <c r="F138" s="339">
        <v>12092</v>
      </c>
      <c r="G138" s="338" t="s">
        <v>1829</v>
      </c>
      <c r="H138" s="338" t="s">
        <v>2226</v>
      </c>
      <c r="I138" s="338" t="s">
        <v>1060</v>
      </c>
      <c r="J138" s="338" t="s">
        <v>2292</v>
      </c>
      <c r="K138" s="338">
        <v>0.9</v>
      </c>
      <c r="L138" s="315">
        <v>200000000000</v>
      </c>
      <c r="M138" s="315">
        <v>200000000000</v>
      </c>
      <c r="N138" s="338" t="s">
        <v>2293</v>
      </c>
      <c r="O138" s="340">
        <v>45266</v>
      </c>
      <c r="P138" s="340">
        <v>45299</v>
      </c>
      <c r="Q138" s="338" t="s">
        <v>70</v>
      </c>
      <c r="R138" s="139">
        <f t="shared" si="71"/>
        <v>200000000000</v>
      </c>
      <c r="S138" s="316">
        <f t="shared" si="72"/>
        <v>0</v>
      </c>
      <c r="T138" s="338">
        <v>13</v>
      </c>
      <c r="U138" s="341" t="s">
        <v>70</v>
      </c>
      <c r="V138" s="340">
        <v>45321</v>
      </c>
      <c r="W138" s="338" t="s">
        <v>1953</v>
      </c>
      <c r="X138" s="315"/>
      <c r="Y138" s="141" t="s">
        <v>70</v>
      </c>
      <c r="Z138" s="318">
        <v>45348</v>
      </c>
      <c r="AA138" s="331" t="s">
        <v>1888</v>
      </c>
      <c r="AB138" s="342" t="s">
        <v>1886</v>
      </c>
      <c r="AC138" s="344">
        <f t="shared" si="73"/>
        <v>200000000000</v>
      </c>
      <c r="AD138" s="350">
        <f t="shared" si="74"/>
        <v>200000000000</v>
      </c>
      <c r="AE138" s="344">
        <f t="shared" si="75"/>
        <v>0</v>
      </c>
      <c r="AF138" s="338"/>
      <c r="AG138" s="338" t="s">
        <v>2037</v>
      </c>
      <c r="AH138" s="345" t="s">
        <v>2204</v>
      </c>
      <c r="AI138" s="346" t="str">
        <f t="shared" si="76"/>
        <v>04</v>
      </c>
      <c r="AJ138" s="369"/>
      <c r="AK138" s="345"/>
      <c r="AL138" s="342"/>
      <c r="AM138" s="338"/>
    </row>
    <row r="139" spans="2:39">
      <c r="B139" s="337" t="s">
        <v>1944</v>
      </c>
      <c r="C139" s="338"/>
      <c r="D139" s="338" t="s">
        <v>1831</v>
      </c>
      <c r="E139" s="339" t="s">
        <v>417</v>
      </c>
      <c r="F139" s="339">
        <v>12092</v>
      </c>
      <c r="G139" s="338" t="s">
        <v>1829</v>
      </c>
      <c r="H139" s="338" t="s">
        <v>2226</v>
      </c>
      <c r="I139" s="338" t="s">
        <v>1060</v>
      </c>
      <c r="J139" s="338" t="s">
        <v>2294</v>
      </c>
      <c r="K139" s="338">
        <v>0.95</v>
      </c>
      <c r="L139" s="315">
        <v>200000000000</v>
      </c>
      <c r="M139" s="315">
        <v>200000000000</v>
      </c>
      <c r="N139" s="338" t="s">
        <v>2295</v>
      </c>
      <c r="O139" s="340">
        <v>45266</v>
      </c>
      <c r="P139" s="340">
        <v>45299</v>
      </c>
      <c r="Q139" s="338" t="s">
        <v>70</v>
      </c>
      <c r="R139" s="139">
        <f t="shared" si="71"/>
        <v>200000000000</v>
      </c>
      <c r="S139" s="316">
        <f t="shared" si="72"/>
        <v>0</v>
      </c>
      <c r="T139" s="338">
        <v>13</v>
      </c>
      <c r="U139" s="341" t="s">
        <v>70</v>
      </c>
      <c r="V139" s="340">
        <v>45321</v>
      </c>
      <c r="W139" s="338" t="s">
        <v>1953</v>
      </c>
      <c r="X139" s="315"/>
      <c r="Y139" s="141" t="s">
        <v>70</v>
      </c>
      <c r="Z139" s="318">
        <v>45348</v>
      </c>
      <c r="AA139" s="331" t="s">
        <v>1888</v>
      </c>
      <c r="AB139" s="342" t="s">
        <v>1886</v>
      </c>
      <c r="AC139" s="344">
        <f t="shared" si="73"/>
        <v>200000000000</v>
      </c>
      <c r="AD139" s="350">
        <f t="shared" si="74"/>
        <v>200000000000</v>
      </c>
      <c r="AE139" s="344">
        <f t="shared" si="75"/>
        <v>0</v>
      </c>
      <c r="AF139" s="338"/>
      <c r="AG139" s="338" t="s">
        <v>2037</v>
      </c>
      <c r="AH139" s="345" t="s">
        <v>2204</v>
      </c>
      <c r="AI139" s="346" t="str">
        <f t="shared" si="76"/>
        <v>04</v>
      </c>
      <c r="AJ139" s="369"/>
      <c r="AK139" s="345"/>
      <c r="AL139" s="342"/>
      <c r="AM139" s="338"/>
    </row>
    <row r="140" spans="2:39">
      <c r="B140" s="337" t="s">
        <v>1944</v>
      </c>
      <c r="C140" s="338"/>
      <c r="D140" s="338" t="s">
        <v>1831</v>
      </c>
      <c r="E140" s="339" t="s">
        <v>417</v>
      </c>
      <c r="F140" s="339">
        <v>12092</v>
      </c>
      <c r="G140" s="338" t="s">
        <v>1829</v>
      </c>
      <c r="H140" s="338" t="s">
        <v>2226</v>
      </c>
      <c r="I140" s="338" t="s">
        <v>1060</v>
      </c>
      <c r="J140" s="338" t="s">
        <v>2296</v>
      </c>
      <c r="K140" s="338">
        <v>1</v>
      </c>
      <c r="L140" s="315">
        <v>150000000000</v>
      </c>
      <c r="M140" s="315">
        <v>150000000000</v>
      </c>
      <c r="N140" s="338" t="s">
        <v>2297</v>
      </c>
      <c r="O140" s="340">
        <v>45266</v>
      </c>
      <c r="P140" s="340">
        <v>45299</v>
      </c>
      <c r="Q140" s="338" t="s">
        <v>70</v>
      </c>
      <c r="R140" s="139">
        <f t="shared" si="71"/>
        <v>150000000000</v>
      </c>
      <c r="S140" s="316">
        <f t="shared" si="72"/>
        <v>0</v>
      </c>
      <c r="T140" s="338">
        <v>13</v>
      </c>
      <c r="U140" s="341" t="s">
        <v>70</v>
      </c>
      <c r="V140" s="340">
        <v>45321</v>
      </c>
      <c r="W140" s="338" t="s">
        <v>1953</v>
      </c>
      <c r="X140" s="315"/>
      <c r="Y140" s="141" t="s">
        <v>70</v>
      </c>
      <c r="Z140" s="318">
        <v>45348</v>
      </c>
      <c r="AA140" s="331" t="s">
        <v>1888</v>
      </c>
      <c r="AB140" s="342" t="s">
        <v>1886</v>
      </c>
      <c r="AC140" s="344">
        <f t="shared" si="73"/>
        <v>150000000000</v>
      </c>
      <c r="AD140" s="350">
        <f t="shared" si="74"/>
        <v>150000000000</v>
      </c>
      <c r="AE140" s="344">
        <f t="shared" si="75"/>
        <v>0</v>
      </c>
      <c r="AF140" s="338"/>
      <c r="AG140" s="338" t="s">
        <v>2037</v>
      </c>
      <c r="AH140" s="345" t="s">
        <v>2204</v>
      </c>
      <c r="AI140" s="346" t="str">
        <f t="shared" si="76"/>
        <v>04</v>
      </c>
      <c r="AJ140" s="369"/>
      <c r="AK140" s="345"/>
      <c r="AL140" s="342"/>
      <c r="AM140" s="338"/>
    </row>
    <row r="141" spans="2:39">
      <c r="B141" s="337" t="s">
        <v>1944</v>
      </c>
      <c r="C141" s="338"/>
      <c r="D141" s="338" t="s">
        <v>1831</v>
      </c>
      <c r="E141" s="339" t="s">
        <v>417</v>
      </c>
      <c r="F141" s="339">
        <v>12092</v>
      </c>
      <c r="G141" s="338" t="s">
        <v>1829</v>
      </c>
      <c r="H141" s="338" t="s">
        <v>2226</v>
      </c>
      <c r="I141" s="338" t="s">
        <v>1060</v>
      </c>
      <c r="J141" s="338" t="s">
        <v>2298</v>
      </c>
      <c r="K141" s="338">
        <v>0.95</v>
      </c>
      <c r="L141" s="315">
        <v>150000000000</v>
      </c>
      <c r="M141" s="315">
        <v>150000000000</v>
      </c>
      <c r="N141" s="338" t="s">
        <v>2299</v>
      </c>
      <c r="O141" s="340">
        <v>45266</v>
      </c>
      <c r="P141" s="340">
        <v>45299</v>
      </c>
      <c r="Q141" s="338" t="s">
        <v>70</v>
      </c>
      <c r="R141" s="139">
        <f t="shared" si="71"/>
        <v>150000000000</v>
      </c>
      <c r="S141" s="316">
        <f t="shared" si="72"/>
        <v>0</v>
      </c>
      <c r="T141" s="338">
        <v>13</v>
      </c>
      <c r="U141" s="341" t="s">
        <v>70</v>
      </c>
      <c r="V141" s="340">
        <v>45321</v>
      </c>
      <c r="W141" s="338" t="s">
        <v>1953</v>
      </c>
      <c r="X141" s="315"/>
      <c r="Y141" s="141" t="s">
        <v>70</v>
      </c>
      <c r="Z141" s="318">
        <v>45348</v>
      </c>
      <c r="AA141" s="331" t="s">
        <v>1888</v>
      </c>
      <c r="AB141" s="342" t="s">
        <v>1886</v>
      </c>
      <c r="AC141" s="344">
        <f t="shared" si="73"/>
        <v>150000000000</v>
      </c>
      <c r="AD141" s="350">
        <f t="shared" si="74"/>
        <v>150000000000</v>
      </c>
      <c r="AE141" s="344">
        <f t="shared" si="75"/>
        <v>0</v>
      </c>
      <c r="AF141" s="338"/>
      <c r="AG141" s="338" t="s">
        <v>2037</v>
      </c>
      <c r="AH141" s="345" t="s">
        <v>2204</v>
      </c>
      <c r="AI141" s="346" t="str">
        <f t="shared" si="76"/>
        <v>04</v>
      </c>
      <c r="AJ141" s="369"/>
      <c r="AK141" s="345"/>
      <c r="AL141" s="342"/>
      <c r="AM141" s="338"/>
    </row>
    <row r="142" spans="2:39">
      <c r="B142" s="337" t="s">
        <v>1944</v>
      </c>
      <c r="C142" s="338"/>
      <c r="D142" s="338" t="s">
        <v>1957</v>
      </c>
      <c r="E142" s="339" t="s">
        <v>417</v>
      </c>
      <c r="F142" s="339">
        <v>259056</v>
      </c>
      <c r="G142" s="338" t="s">
        <v>1835</v>
      </c>
      <c r="H142" s="338" t="s">
        <v>2226</v>
      </c>
      <c r="I142" s="338" t="s">
        <v>1060</v>
      </c>
      <c r="J142" s="338" t="s">
        <v>2300</v>
      </c>
      <c r="K142" s="338">
        <v>3.55</v>
      </c>
      <c r="L142" s="315">
        <v>3500000000</v>
      </c>
      <c r="M142" s="315">
        <v>3500000000</v>
      </c>
      <c r="N142" s="338" t="s">
        <v>2301</v>
      </c>
      <c r="O142" s="340">
        <v>45266</v>
      </c>
      <c r="P142" s="340">
        <v>45328</v>
      </c>
      <c r="Q142" s="338" t="s">
        <v>70</v>
      </c>
      <c r="R142" s="139">
        <f>L142</f>
        <v>3500000000</v>
      </c>
      <c r="S142" s="316">
        <f t="shared" si="72"/>
        <v>0</v>
      </c>
      <c r="T142" s="338">
        <v>30</v>
      </c>
      <c r="U142" s="341" t="s">
        <v>70</v>
      </c>
      <c r="V142" s="340" t="s">
        <v>1952</v>
      </c>
      <c r="W142" s="338" t="s">
        <v>1953</v>
      </c>
      <c r="X142" s="338" t="s">
        <v>1954</v>
      </c>
      <c r="Y142" s="315"/>
      <c r="Z142" s="318"/>
      <c r="AA142" s="331"/>
      <c r="AB142" s="342"/>
      <c r="AC142" s="338"/>
      <c r="AD142" s="342"/>
      <c r="AE142" s="340"/>
      <c r="AF142" s="338"/>
      <c r="AG142" s="338"/>
      <c r="AH142" s="345"/>
      <c r="AI142" s="346" t="str">
        <f t="shared" si="76"/>
        <v/>
      </c>
      <c r="AJ142" s="369" t="s">
        <v>70</v>
      </c>
      <c r="AK142" s="345"/>
      <c r="AL142" s="339" t="s">
        <v>9555</v>
      </c>
      <c r="AM142" s="383" t="s">
        <v>9556</v>
      </c>
    </row>
    <row r="143" spans="2:39">
      <c r="B143" s="337" t="s">
        <v>1944</v>
      </c>
      <c r="C143" s="338"/>
      <c r="D143" s="338" t="s">
        <v>2257</v>
      </c>
      <c r="E143" s="339" t="s">
        <v>417</v>
      </c>
      <c r="F143" s="339">
        <v>330680</v>
      </c>
      <c r="G143" s="338" t="s">
        <v>1841</v>
      </c>
      <c r="H143" s="338" t="s">
        <v>2226</v>
      </c>
      <c r="I143" s="338" t="s">
        <v>1060</v>
      </c>
      <c r="J143" s="338" t="s">
        <v>2302</v>
      </c>
      <c r="K143" s="338">
        <v>3.45</v>
      </c>
      <c r="L143" s="315">
        <v>250000000000</v>
      </c>
      <c r="M143" s="315">
        <v>250000000000</v>
      </c>
      <c r="N143" s="338" t="s">
        <v>2303</v>
      </c>
      <c r="O143" s="340">
        <v>45268</v>
      </c>
      <c r="P143" s="340">
        <v>45296</v>
      </c>
      <c r="Q143" s="338" t="s">
        <v>70</v>
      </c>
      <c r="R143" s="139">
        <f>L143</f>
        <v>250000000000</v>
      </c>
      <c r="S143" s="316">
        <f t="shared" si="72"/>
        <v>0</v>
      </c>
      <c r="T143" s="338">
        <v>20</v>
      </c>
      <c r="U143" s="341" t="s">
        <v>70</v>
      </c>
      <c r="V143" s="340">
        <v>45321</v>
      </c>
      <c r="W143" s="338" t="s">
        <v>1953</v>
      </c>
      <c r="X143" s="315"/>
      <c r="Y143" s="141" t="s">
        <v>70</v>
      </c>
      <c r="Z143" s="318">
        <v>45348</v>
      </c>
      <c r="AA143" s="331" t="s">
        <v>1888</v>
      </c>
      <c r="AB143" s="342" t="s">
        <v>1886</v>
      </c>
      <c r="AC143" s="349">
        <f>R143</f>
        <v>250000000000</v>
      </c>
      <c r="AD143" s="343">
        <f>L143</f>
        <v>250000000000</v>
      </c>
      <c r="AE143" s="344">
        <f t="shared" ref="AE143" si="77">AC143-M143</f>
        <v>0</v>
      </c>
      <c r="AF143" s="338"/>
      <c r="AG143" s="338" t="s">
        <v>2037</v>
      </c>
      <c r="AH143" s="345" t="s">
        <v>2260</v>
      </c>
      <c r="AI143" s="346" t="str">
        <f t="shared" si="76"/>
        <v>05</v>
      </c>
      <c r="AJ143" s="369"/>
      <c r="AK143" s="345"/>
      <c r="AL143" s="342"/>
      <c r="AM143" s="338"/>
    </row>
    <row r="144" spans="2:39">
      <c r="B144" s="337" t="s">
        <v>1944</v>
      </c>
      <c r="C144" s="338"/>
      <c r="D144" s="338" t="s">
        <v>2304</v>
      </c>
      <c r="E144" s="339" t="s">
        <v>417</v>
      </c>
      <c r="F144" s="339">
        <v>211583</v>
      </c>
      <c r="G144" s="338" t="s">
        <v>1844</v>
      </c>
      <c r="H144" s="338" t="s">
        <v>2226</v>
      </c>
      <c r="I144" s="338" t="s">
        <v>1060</v>
      </c>
      <c r="J144" s="338" t="s">
        <v>2305</v>
      </c>
      <c r="K144" s="338">
        <v>3.55</v>
      </c>
      <c r="L144" s="315">
        <v>18150000000</v>
      </c>
      <c r="M144" s="315">
        <v>18150000000</v>
      </c>
      <c r="N144" s="338" t="s">
        <v>2306</v>
      </c>
      <c r="O144" s="340">
        <v>45268</v>
      </c>
      <c r="P144" s="340">
        <v>45357</v>
      </c>
      <c r="Q144" s="338" t="s">
        <v>70</v>
      </c>
      <c r="R144" s="315">
        <v>18150000000</v>
      </c>
      <c r="S144" s="316">
        <f t="shared" si="72"/>
        <v>0</v>
      </c>
      <c r="T144" s="338">
        <v>29</v>
      </c>
      <c r="U144" s="341" t="s">
        <v>2307</v>
      </c>
      <c r="V144" s="340">
        <v>45348</v>
      </c>
      <c r="W144" s="338" t="s">
        <v>1887</v>
      </c>
      <c r="X144" s="315"/>
      <c r="Y144" s="315" t="s">
        <v>70</v>
      </c>
      <c r="Z144" s="318">
        <v>45380</v>
      </c>
      <c r="AA144" s="331" t="s">
        <v>1885</v>
      </c>
      <c r="AB144" s="342" t="s">
        <v>1886</v>
      </c>
      <c r="AC144" s="344">
        <f>R144</f>
        <v>18150000000</v>
      </c>
      <c r="AD144" s="350">
        <f>L144</f>
        <v>18150000000</v>
      </c>
      <c r="AE144" s="344">
        <f>R144-AD144</f>
        <v>0</v>
      </c>
      <c r="AF144" s="338"/>
      <c r="AG144" s="338" t="s">
        <v>2037</v>
      </c>
      <c r="AH144" s="345" t="s">
        <v>2308</v>
      </c>
      <c r="AI144" s="346" t="str">
        <f t="shared" si="76"/>
        <v>46</v>
      </c>
      <c r="AJ144" s="369"/>
      <c r="AK144" s="345"/>
      <c r="AL144" s="342"/>
      <c r="AM144" s="338"/>
    </row>
    <row r="145" spans="2:39">
      <c r="B145" s="337" t="s">
        <v>1944</v>
      </c>
      <c r="C145" s="338"/>
      <c r="D145" s="338" t="s">
        <v>1957</v>
      </c>
      <c r="E145" s="339" t="s">
        <v>417</v>
      </c>
      <c r="F145" s="339">
        <v>259056</v>
      </c>
      <c r="G145" s="338" t="s">
        <v>1835</v>
      </c>
      <c r="H145" s="338" t="s">
        <v>2226</v>
      </c>
      <c r="I145" s="338" t="s">
        <v>1060</v>
      </c>
      <c r="J145" s="338" t="s">
        <v>2309</v>
      </c>
      <c r="K145" s="338">
        <v>3.55</v>
      </c>
      <c r="L145" s="315">
        <v>4000000000</v>
      </c>
      <c r="M145" s="315">
        <v>4000000000</v>
      </c>
      <c r="N145" s="338" t="s">
        <v>2310</v>
      </c>
      <c r="O145" s="340">
        <v>45271</v>
      </c>
      <c r="P145" s="340">
        <v>45341</v>
      </c>
      <c r="Q145" s="338" t="s">
        <v>70</v>
      </c>
      <c r="R145" s="139">
        <f t="shared" ref="R145:R146" si="78">L145</f>
        <v>4000000000</v>
      </c>
      <c r="S145" s="316">
        <f t="shared" si="72"/>
        <v>0</v>
      </c>
      <c r="T145" s="338">
        <v>30</v>
      </c>
      <c r="U145" s="341" t="s">
        <v>70</v>
      </c>
      <c r="V145" s="340" t="s">
        <v>1952</v>
      </c>
      <c r="W145" s="338" t="s">
        <v>1953</v>
      </c>
      <c r="X145" s="338" t="s">
        <v>1954</v>
      </c>
      <c r="Y145" s="315"/>
      <c r="Z145" s="318"/>
      <c r="AA145" s="331"/>
      <c r="AB145" s="342"/>
      <c r="AC145" s="338"/>
      <c r="AD145" s="342"/>
      <c r="AE145" s="340"/>
      <c r="AF145" s="338"/>
      <c r="AG145" s="338"/>
      <c r="AH145" s="345"/>
      <c r="AI145" s="346" t="str">
        <f t="shared" si="76"/>
        <v/>
      </c>
      <c r="AJ145" s="369" t="s">
        <v>70</v>
      </c>
      <c r="AK145" s="345"/>
      <c r="AL145" s="339" t="s">
        <v>9555</v>
      </c>
      <c r="AM145" s="383" t="s">
        <v>9556</v>
      </c>
    </row>
    <row r="146" spans="2:39">
      <c r="B146" s="337" t="s">
        <v>1944</v>
      </c>
      <c r="C146" s="338"/>
      <c r="D146" s="338" t="s">
        <v>1957</v>
      </c>
      <c r="E146" s="339" t="s">
        <v>417</v>
      </c>
      <c r="F146" s="339">
        <v>259056</v>
      </c>
      <c r="G146" s="338" t="s">
        <v>1835</v>
      </c>
      <c r="H146" s="338" t="s">
        <v>2226</v>
      </c>
      <c r="I146" s="338" t="s">
        <v>1060</v>
      </c>
      <c r="J146" s="338" t="s">
        <v>2311</v>
      </c>
      <c r="K146" s="338">
        <v>3.55</v>
      </c>
      <c r="L146" s="315">
        <v>3500000000</v>
      </c>
      <c r="M146" s="315">
        <v>3500000000</v>
      </c>
      <c r="N146" s="338" t="s">
        <v>2312</v>
      </c>
      <c r="O146" s="340">
        <v>45273</v>
      </c>
      <c r="P146" s="340">
        <v>45341</v>
      </c>
      <c r="Q146" s="338" t="s">
        <v>70</v>
      </c>
      <c r="R146" s="139">
        <f t="shared" si="78"/>
        <v>3500000000</v>
      </c>
      <c r="S146" s="316">
        <f t="shared" si="72"/>
        <v>0</v>
      </c>
      <c r="T146" s="338">
        <v>30</v>
      </c>
      <c r="U146" s="341" t="s">
        <v>70</v>
      </c>
      <c r="V146" s="340" t="s">
        <v>1952</v>
      </c>
      <c r="W146" s="338" t="s">
        <v>1953</v>
      </c>
      <c r="X146" s="338" t="s">
        <v>1954</v>
      </c>
      <c r="Y146" s="315"/>
      <c r="Z146" s="318"/>
      <c r="AA146" s="331"/>
      <c r="AB146" s="342"/>
      <c r="AC146" s="338"/>
      <c r="AD146" s="342"/>
      <c r="AE146" s="340"/>
      <c r="AF146" s="338"/>
      <c r="AG146" s="338"/>
      <c r="AH146" s="345"/>
      <c r="AI146" s="346" t="str">
        <f t="shared" si="76"/>
        <v/>
      </c>
      <c r="AJ146" s="369" t="s">
        <v>70</v>
      </c>
      <c r="AK146" s="345"/>
      <c r="AL146" s="339" t="s">
        <v>9555</v>
      </c>
      <c r="AM146" s="383" t="s">
        <v>9556</v>
      </c>
    </row>
    <row r="147" spans="2:39">
      <c r="B147" s="337" t="s">
        <v>1944</v>
      </c>
      <c r="C147" s="338"/>
      <c r="D147" s="338" t="s">
        <v>2257</v>
      </c>
      <c r="E147" s="339" t="s">
        <v>417</v>
      </c>
      <c r="F147" s="339">
        <v>330680</v>
      </c>
      <c r="G147" s="338" t="s">
        <v>1841</v>
      </c>
      <c r="H147" s="338" t="s">
        <v>2226</v>
      </c>
      <c r="I147" s="338" t="s">
        <v>1060</v>
      </c>
      <c r="J147" s="338" t="s">
        <v>2313</v>
      </c>
      <c r="K147" s="338">
        <v>3.45</v>
      </c>
      <c r="L147" s="315">
        <v>100000000000</v>
      </c>
      <c r="M147" s="315">
        <v>100000000000</v>
      </c>
      <c r="N147" s="338" t="s">
        <v>2314</v>
      </c>
      <c r="O147" s="340">
        <v>45273</v>
      </c>
      <c r="P147" s="340">
        <v>45301</v>
      </c>
      <c r="Q147" s="338" t="s">
        <v>70</v>
      </c>
      <c r="R147" s="139">
        <f>L147</f>
        <v>100000000000</v>
      </c>
      <c r="S147" s="316">
        <f t="shared" si="72"/>
        <v>0</v>
      </c>
      <c r="T147" s="338">
        <v>20</v>
      </c>
      <c r="U147" s="341" t="s">
        <v>70</v>
      </c>
      <c r="V147" s="340">
        <v>45321</v>
      </c>
      <c r="W147" s="338" t="s">
        <v>1953</v>
      </c>
      <c r="X147" s="315"/>
      <c r="Y147" s="141" t="s">
        <v>70</v>
      </c>
      <c r="Z147" s="318">
        <v>45348</v>
      </c>
      <c r="AA147" s="331" t="s">
        <v>1888</v>
      </c>
      <c r="AB147" s="342" t="s">
        <v>1886</v>
      </c>
      <c r="AC147" s="349">
        <f>R147</f>
        <v>100000000000</v>
      </c>
      <c r="AD147" s="343">
        <f>L147</f>
        <v>100000000000</v>
      </c>
      <c r="AE147" s="344">
        <f t="shared" ref="AE147" si="79">AC147-M147</f>
        <v>0</v>
      </c>
      <c r="AF147" s="338"/>
      <c r="AG147" s="338" t="s">
        <v>2037</v>
      </c>
      <c r="AH147" s="345" t="s">
        <v>2260</v>
      </c>
      <c r="AI147" s="346" t="str">
        <f t="shared" si="76"/>
        <v>05</v>
      </c>
      <c r="AJ147" s="369"/>
      <c r="AK147" s="345"/>
      <c r="AL147" s="342"/>
      <c r="AM147" s="338"/>
    </row>
    <row r="148" spans="2:39">
      <c r="B148" s="337" t="s">
        <v>1944</v>
      </c>
      <c r="C148" s="338"/>
      <c r="D148" s="338" t="s">
        <v>1957</v>
      </c>
      <c r="E148" s="339" t="s">
        <v>417</v>
      </c>
      <c r="F148" s="339">
        <v>259056</v>
      </c>
      <c r="G148" s="338" t="s">
        <v>1835</v>
      </c>
      <c r="H148" s="338" t="s">
        <v>2226</v>
      </c>
      <c r="I148" s="338" t="s">
        <v>1060</v>
      </c>
      <c r="J148" s="338" t="s">
        <v>2315</v>
      </c>
      <c r="K148" s="338">
        <v>3.55</v>
      </c>
      <c r="L148" s="315">
        <v>2000000000</v>
      </c>
      <c r="M148" s="315">
        <v>2000000000</v>
      </c>
      <c r="N148" s="338" t="s">
        <v>2316</v>
      </c>
      <c r="O148" s="340">
        <v>45275</v>
      </c>
      <c r="P148" s="340">
        <v>45341</v>
      </c>
      <c r="Q148" s="338" t="s">
        <v>70</v>
      </c>
      <c r="R148" s="139">
        <f>L148</f>
        <v>2000000000</v>
      </c>
      <c r="S148" s="316">
        <f t="shared" si="72"/>
        <v>0</v>
      </c>
      <c r="T148" s="338">
        <v>30</v>
      </c>
      <c r="U148" s="341" t="s">
        <v>70</v>
      </c>
      <c r="V148" s="340" t="s">
        <v>1952</v>
      </c>
      <c r="W148" s="338" t="s">
        <v>1953</v>
      </c>
      <c r="X148" s="338" t="s">
        <v>1954</v>
      </c>
      <c r="Y148" s="315"/>
      <c r="Z148" s="318"/>
      <c r="AA148" s="331"/>
      <c r="AB148" s="342"/>
      <c r="AC148" s="338"/>
      <c r="AD148" s="342"/>
      <c r="AE148" s="340"/>
      <c r="AF148" s="338"/>
      <c r="AG148" s="338"/>
      <c r="AH148" s="345"/>
      <c r="AI148" s="346" t="str">
        <f t="shared" si="76"/>
        <v/>
      </c>
      <c r="AJ148" s="369" t="s">
        <v>70</v>
      </c>
      <c r="AK148" s="345"/>
      <c r="AL148" s="339" t="s">
        <v>9555</v>
      </c>
      <c r="AM148" s="383" t="s">
        <v>9556</v>
      </c>
    </row>
    <row r="149" spans="2:39">
      <c r="B149" s="337" t="s">
        <v>1944</v>
      </c>
      <c r="C149" s="338"/>
      <c r="D149" s="338" t="s">
        <v>2304</v>
      </c>
      <c r="E149" s="339" t="s">
        <v>417</v>
      </c>
      <c r="F149" s="339">
        <v>211583</v>
      </c>
      <c r="G149" s="338" t="s">
        <v>1844</v>
      </c>
      <c r="H149" s="338" t="s">
        <v>2226</v>
      </c>
      <c r="I149" s="338" t="s">
        <v>1060</v>
      </c>
      <c r="J149" s="338" t="s">
        <v>2317</v>
      </c>
      <c r="K149" s="338">
        <v>3.55</v>
      </c>
      <c r="L149" s="315">
        <v>8000000000</v>
      </c>
      <c r="M149" s="315">
        <v>8000000000</v>
      </c>
      <c r="N149" s="338" t="s">
        <v>2318</v>
      </c>
      <c r="O149" s="340">
        <v>45275</v>
      </c>
      <c r="P149" s="340">
        <v>45364</v>
      </c>
      <c r="Q149" s="338" t="s">
        <v>70</v>
      </c>
      <c r="R149" s="315">
        <v>8000000000</v>
      </c>
      <c r="S149" s="316">
        <f t="shared" si="72"/>
        <v>0</v>
      </c>
      <c r="T149" s="338">
        <v>29</v>
      </c>
      <c r="U149" s="341" t="s">
        <v>2307</v>
      </c>
      <c r="V149" s="340">
        <v>45348</v>
      </c>
      <c r="W149" s="338" t="s">
        <v>1887</v>
      </c>
      <c r="X149" s="315"/>
      <c r="Y149" s="315" t="s">
        <v>70</v>
      </c>
      <c r="Z149" s="318">
        <v>45380</v>
      </c>
      <c r="AA149" s="331" t="s">
        <v>1885</v>
      </c>
      <c r="AB149" s="342" t="s">
        <v>1886</v>
      </c>
      <c r="AC149" s="344">
        <f>R149</f>
        <v>8000000000</v>
      </c>
      <c r="AD149" s="350">
        <f>L149</f>
        <v>8000000000</v>
      </c>
      <c r="AE149" s="344">
        <f>R149-AD149</f>
        <v>0</v>
      </c>
      <c r="AF149" s="338"/>
      <c r="AG149" s="338" t="s">
        <v>2037</v>
      </c>
      <c r="AH149" s="345" t="s">
        <v>2308</v>
      </c>
      <c r="AI149" s="346" t="str">
        <f t="shared" si="76"/>
        <v>46</v>
      </c>
      <c r="AJ149" s="369"/>
      <c r="AK149" s="345"/>
      <c r="AL149" s="342"/>
      <c r="AM149" s="338"/>
    </row>
    <row r="150" spans="2:39">
      <c r="B150" s="337" t="s">
        <v>1944</v>
      </c>
      <c r="C150" s="338"/>
      <c r="D150" s="338" t="s">
        <v>1957</v>
      </c>
      <c r="E150" s="339" t="s">
        <v>417</v>
      </c>
      <c r="F150" s="339">
        <v>93719</v>
      </c>
      <c r="G150" s="338" t="s">
        <v>1743</v>
      </c>
      <c r="H150" s="338" t="s">
        <v>2226</v>
      </c>
      <c r="I150" s="338" t="s">
        <v>1060</v>
      </c>
      <c r="J150" s="338" t="s">
        <v>2319</v>
      </c>
      <c r="K150" s="338">
        <v>0.8</v>
      </c>
      <c r="L150" s="315">
        <v>100000000000</v>
      </c>
      <c r="M150" s="315">
        <v>100000000000</v>
      </c>
      <c r="N150" s="338" t="s">
        <v>2320</v>
      </c>
      <c r="O150" s="340">
        <v>45275</v>
      </c>
      <c r="P150" s="340">
        <v>45293</v>
      </c>
      <c r="Q150" s="338" t="s">
        <v>70</v>
      </c>
      <c r="R150" s="139">
        <f>L150</f>
        <v>100000000000</v>
      </c>
      <c r="S150" s="316">
        <f t="shared" si="72"/>
        <v>0</v>
      </c>
      <c r="T150" s="338">
        <v>17</v>
      </c>
      <c r="U150" s="341" t="s">
        <v>70</v>
      </c>
      <c r="V150" s="340">
        <v>45321</v>
      </c>
      <c r="W150" s="338" t="s">
        <v>1953</v>
      </c>
      <c r="X150" s="315"/>
      <c r="Y150" s="141" t="s">
        <v>70</v>
      </c>
      <c r="Z150" s="318">
        <v>45361</v>
      </c>
      <c r="AA150" s="342" t="s">
        <v>1888</v>
      </c>
      <c r="AB150" s="342" t="s">
        <v>1886</v>
      </c>
      <c r="AC150" s="350">
        <f t="shared" ref="AC150:AC152" si="80">M150</f>
        <v>100000000000</v>
      </c>
      <c r="AD150" s="344">
        <f t="shared" ref="AD150:AD152" si="81">L150</f>
        <v>100000000000</v>
      </c>
      <c r="AE150" s="344">
        <f t="shared" ref="AE150:AE153" si="82">AC150-M150</f>
        <v>0</v>
      </c>
      <c r="AF150" s="338"/>
      <c r="AG150" s="338" t="s">
        <v>2037</v>
      </c>
      <c r="AH150" s="345" t="s">
        <v>1965</v>
      </c>
      <c r="AI150" s="346" t="str">
        <f t="shared" si="76"/>
        <v>30</v>
      </c>
      <c r="AJ150" s="369"/>
      <c r="AK150" s="345"/>
      <c r="AL150" s="342"/>
      <c r="AM150" s="338"/>
    </row>
    <row r="151" spans="2:39">
      <c r="B151" s="337" t="s">
        <v>1944</v>
      </c>
      <c r="C151" s="338"/>
      <c r="D151" s="338" t="s">
        <v>1957</v>
      </c>
      <c r="E151" s="339" t="s">
        <v>417</v>
      </c>
      <c r="F151" s="339">
        <v>93719</v>
      </c>
      <c r="G151" s="338" t="s">
        <v>1743</v>
      </c>
      <c r="H151" s="338" t="s">
        <v>2226</v>
      </c>
      <c r="I151" s="338" t="s">
        <v>1060</v>
      </c>
      <c r="J151" s="338" t="s">
        <v>2321</v>
      </c>
      <c r="K151" s="338">
        <v>0.8</v>
      </c>
      <c r="L151" s="315">
        <v>200000000000</v>
      </c>
      <c r="M151" s="315">
        <v>200000000000</v>
      </c>
      <c r="N151" s="338" t="s">
        <v>2322</v>
      </c>
      <c r="O151" s="340">
        <v>45275</v>
      </c>
      <c r="P151" s="340">
        <v>45293</v>
      </c>
      <c r="Q151" s="338" t="s">
        <v>70</v>
      </c>
      <c r="R151" s="139">
        <f t="shared" ref="R151:R152" si="83">L151</f>
        <v>200000000000</v>
      </c>
      <c r="S151" s="316">
        <f t="shared" si="72"/>
        <v>0</v>
      </c>
      <c r="T151" s="338">
        <v>17</v>
      </c>
      <c r="U151" s="341" t="s">
        <v>70</v>
      </c>
      <c r="V151" s="340">
        <v>45321</v>
      </c>
      <c r="W151" s="338" t="s">
        <v>1953</v>
      </c>
      <c r="X151" s="315"/>
      <c r="Y151" s="141" t="s">
        <v>70</v>
      </c>
      <c r="Z151" s="318">
        <v>45361</v>
      </c>
      <c r="AA151" s="342" t="s">
        <v>1888</v>
      </c>
      <c r="AB151" s="342" t="s">
        <v>1886</v>
      </c>
      <c r="AC151" s="350">
        <f t="shared" si="80"/>
        <v>200000000000</v>
      </c>
      <c r="AD151" s="344">
        <f t="shared" si="81"/>
        <v>200000000000</v>
      </c>
      <c r="AE151" s="344">
        <f t="shared" si="82"/>
        <v>0</v>
      </c>
      <c r="AF151" s="338"/>
      <c r="AG151" s="338" t="s">
        <v>2037</v>
      </c>
      <c r="AH151" s="345" t="s">
        <v>1965</v>
      </c>
      <c r="AI151" s="346" t="str">
        <f t="shared" si="76"/>
        <v>30</v>
      </c>
      <c r="AJ151" s="369"/>
      <c r="AK151" s="345"/>
      <c r="AL151" s="342"/>
      <c r="AM151" s="338"/>
    </row>
    <row r="152" spans="2:39">
      <c r="B152" s="337" t="s">
        <v>1944</v>
      </c>
      <c r="C152" s="338"/>
      <c r="D152" s="338" t="s">
        <v>1957</v>
      </c>
      <c r="E152" s="339" t="s">
        <v>417</v>
      </c>
      <c r="F152" s="339">
        <v>93719</v>
      </c>
      <c r="G152" s="338" t="s">
        <v>1743</v>
      </c>
      <c r="H152" s="338" t="s">
        <v>2226</v>
      </c>
      <c r="I152" s="338" t="s">
        <v>1060</v>
      </c>
      <c r="J152" s="338" t="s">
        <v>2323</v>
      </c>
      <c r="K152" s="338">
        <v>0.8</v>
      </c>
      <c r="L152" s="315">
        <v>200000000000</v>
      </c>
      <c r="M152" s="315">
        <v>200000000000</v>
      </c>
      <c r="N152" s="338" t="s">
        <v>2324</v>
      </c>
      <c r="O152" s="340">
        <v>45275</v>
      </c>
      <c r="P152" s="340">
        <v>45293</v>
      </c>
      <c r="Q152" s="338" t="s">
        <v>70</v>
      </c>
      <c r="R152" s="139">
        <f t="shared" si="83"/>
        <v>200000000000</v>
      </c>
      <c r="S152" s="316">
        <f t="shared" si="72"/>
        <v>0</v>
      </c>
      <c r="T152" s="338">
        <v>17</v>
      </c>
      <c r="U152" s="341" t="s">
        <v>70</v>
      </c>
      <c r="V152" s="340">
        <v>45321</v>
      </c>
      <c r="W152" s="338" t="s">
        <v>1953</v>
      </c>
      <c r="X152" s="315"/>
      <c r="Y152" s="141" t="s">
        <v>70</v>
      </c>
      <c r="Z152" s="318">
        <v>45361</v>
      </c>
      <c r="AA152" s="342" t="s">
        <v>1888</v>
      </c>
      <c r="AB152" s="342" t="s">
        <v>1886</v>
      </c>
      <c r="AC152" s="350">
        <f t="shared" si="80"/>
        <v>200000000000</v>
      </c>
      <c r="AD152" s="344">
        <f t="shared" si="81"/>
        <v>200000000000</v>
      </c>
      <c r="AE152" s="344">
        <f t="shared" si="82"/>
        <v>0</v>
      </c>
      <c r="AF152" s="338"/>
      <c r="AG152" s="338" t="s">
        <v>2037</v>
      </c>
      <c r="AH152" s="345" t="s">
        <v>1965</v>
      </c>
      <c r="AI152" s="346" t="str">
        <f t="shared" si="76"/>
        <v>30</v>
      </c>
      <c r="AJ152" s="369"/>
      <c r="AK152" s="345"/>
      <c r="AL152" s="342"/>
      <c r="AM152" s="338"/>
    </row>
    <row r="153" spans="2:39">
      <c r="B153" s="337" t="s">
        <v>1944</v>
      </c>
      <c r="C153" s="338"/>
      <c r="D153" s="338" t="s">
        <v>2257</v>
      </c>
      <c r="E153" s="339" t="s">
        <v>417</v>
      </c>
      <c r="F153" s="339">
        <v>330680</v>
      </c>
      <c r="G153" s="338" t="s">
        <v>1841</v>
      </c>
      <c r="H153" s="338" t="s">
        <v>2226</v>
      </c>
      <c r="I153" s="338" t="s">
        <v>1060</v>
      </c>
      <c r="J153" s="338" t="s">
        <v>2325</v>
      </c>
      <c r="K153" s="338">
        <v>3.5</v>
      </c>
      <c r="L153" s="315">
        <v>220000000000</v>
      </c>
      <c r="M153" s="315">
        <v>220000000000</v>
      </c>
      <c r="N153" s="338" t="s">
        <v>2326</v>
      </c>
      <c r="O153" s="340">
        <v>45278</v>
      </c>
      <c r="P153" s="340">
        <v>45307</v>
      </c>
      <c r="Q153" s="338" t="s">
        <v>70</v>
      </c>
      <c r="R153" s="139">
        <f>L153</f>
        <v>220000000000</v>
      </c>
      <c r="S153" s="316">
        <f t="shared" si="72"/>
        <v>0</v>
      </c>
      <c r="T153" s="338">
        <v>20</v>
      </c>
      <c r="U153" s="341" t="s">
        <v>70</v>
      </c>
      <c r="V153" s="340">
        <v>45321</v>
      </c>
      <c r="W153" s="338" t="s">
        <v>1953</v>
      </c>
      <c r="X153" s="315"/>
      <c r="Y153" s="141" t="s">
        <v>70</v>
      </c>
      <c r="Z153" s="318">
        <v>45348</v>
      </c>
      <c r="AA153" s="331" t="s">
        <v>1888</v>
      </c>
      <c r="AB153" s="342" t="s">
        <v>1886</v>
      </c>
      <c r="AC153" s="349">
        <f>R153</f>
        <v>220000000000</v>
      </c>
      <c r="AD153" s="343">
        <f>L153</f>
        <v>220000000000</v>
      </c>
      <c r="AE153" s="344">
        <f t="shared" si="82"/>
        <v>0</v>
      </c>
      <c r="AF153" s="338"/>
      <c r="AG153" s="338" t="s">
        <v>2037</v>
      </c>
      <c r="AH153" s="345" t="s">
        <v>2260</v>
      </c>
      <c r="AI153" s="346" t="str">
        <f t="shared" si="76"/>
        <v>05</v>
      </c>
      <c r="AJ153" s="369"/>
      <c r="AK153" s="345"/>
      <c r="AL153" s="342"/>
      <c r="AM153" s="338"/>
    </row>
    <row r="154" spans="2:39">
      <c r="B154" s="337" t="s">
        <v>1944</v>
      </c>
      <c r="C154" s="338"/>
      <c r="D154" s="338" t="s">
        <v>1957</v>
      </c>
      <c r="E154" s="339" t="s">
        <v>417</v>
      </c>
      <c r="F154" s="339">
        <v>259056</v>
      </c>
      <c r="G154" s="338" t="s">
        <v>1835</v>
      </c>
      <c r="H154" s="338" t="s">
        <v>2226</v>
      </c>
      <c r="I154" s="338" t="s">
        <v>1060</v>
      </c>
      <c r="J154" s="338" t="s">
        <v>2327</v>
      </c>
      <c r="K154" s="338">
        <v>3.55</v>
      </c>
      <c r="L154" s="315">
        <v>3000000000</v>
      </c>
      <c r="M154" s="315">
        <v>3000000000</v>
      </c>
      <c r="N154" s="338" t="s">
        <v>2328</v>
      </c>
      <c r="O154" s="340">
        <v>45280</v>
      </c>
      <c r="P154" s="340">
        <v>45341</v>
      </c>
      <c r="Q154" s="338" t="s">
        <v>70</v>
      </c>
      <c r="R154" s="139">
        <f>L154</f>
        <v>3000000000</v>
      </c>
      <c r="S154" s="316">
        <f t="shared" si="72"/>
        <v>0</v>
      </c>
      <c r="T154" s="338">
        <v>30</v>
      </c>
      <c r="U154" s="341" t="s">
        <v>70</v>
      </c>
      <c r="V154" s="340" t="s">
        <v>1952</v>
      </c>
      <c r="W154" s="338" t="s">
        <v>1953</v>
      </c>
      <c r="X154" s="338" t="s">
        <v>1954</v>
      </c>
      <c r="Y154" s="315"/>
      <c r="Z154" s="318"/>
      <c r="AA154" s="331"/>
      <c r="AB154" s="342"/>
      <c r="AC154" s="338"/>
      <c r="AD154" s="342"/>
      <c r="AE154" s="340"/>
      <c r="AF154" s="338"/>
      <c r="AG154" s="338"/>
      <c r="AH154" s="345"/>
      <c r="AI154" s="346" t="str">
        <f t="shared" si="76"/>
        <v/>
      </c>
      <c r="AJ154" s="369" t="s">
        <v>70</v>
      </c>
      <c r="AK154" s="345"/>
      <c r="AL154" s="339" t="s">
        <v>9555</v>
      </c>
      <c r="AM154" s="383" t="s">
        <v>9556</v>
      </c>
    </row>
    <row r="155" spans="2:39">
      <c r="B155" s="337" t="s">
        <v>1944</v>
      </c>
      <c r="C155" s="338"/>
      <c r="D155" s="338" t="s">
        <v>2135</v>
      </c>
      <c r="E155" s="339" t="s">
        <v>417</v>
      </c>
      <c r="F155" s="339">
        <v>11695</v>
      </c>
      <c r="G155" s="338" t="s">
        <v>1843</v>
      </c>
      <c r="H155" s="338" t="s">
        <v>2226</v>
      </c>
      <c r="I155" s="338" t="s">
        <v>1060</v>
      </c>
      <c r="J155" s="338" t="s">
        <v>2329</v>
      </c>
      <c r="K155" s="338">
        <v>3</v>
      </c>
      <c r="L155" s="315">
        <v>200000000000</v>
      </c>
      <c r="M155" s="315">
        <v>200000000000</v>
      </c>
      <c r="N155" s="338" t="s">
        <v>2330</v>
      </c>
      <c r="O155" s="340">
        <v>45281</v>
      </c>
      <c r="P155" s="340">
        <v>45371</v>
      </c>
      <c r="Q155" s="338" t="s">
        <v>70</v>
      </c>
      <c r="R155" s="139">
        <f>L155</f>
        <v>200000000000</v>
      </c>
      <c r="S155" s="316">
        <f t="shared" si="72"/>
        <v>0</v>
      </c>
      <c r="T155" s="338">
        <v>14</v>
      </c>
      <c r="U155" s="341" t="s">
        <v>70</v>
      </c>
      <c r="V155" s="340" t="s">
        <v>1952</v>
      </c>
      <c r="W155" s="338" t="s">
        <v>1953</v>
      </c>
      <c r="X155" s="338" t="s">
        <v>1954</v>
      </c>
      <c r="Y155" s="141" t="s">
        <v>70</v>
      </c>
      <c r="Z155" s="318">
        <v>45325</v>
      </c>
      <c r="AA155" s="331" t="s">
        <v>1888</v>
      </c>
      <c r="AB155" s="342" t="s">
        <v>1886</v>
      </c>
      <c r="AC155" s="343">
        <f>R155</f>
        <v>200000000000</v>
      </c>
      <c r="AD155" s="342"/>
      <c r="AE155" s="344">
        <f t="shared" ref="AE155:AE156" si="84">AC155-M155</f>
        <v>0</v>
      </c>
      <c r="AF155" s="338"/>
      <c r="AG155" s="338" t="s">
        <v>2037</v>
      </c>
      <c r="AH155" s="345" t="s">
        <v>2273</v>
      </c>
      <c r="AI155" s="346" t="str">
        <f t="shared" si="76"/>
        <v>20</v>
      </c>
      <c r="AJ155" s="369"/>
      <c r="AK155" s="345"/>
      <c r="AL155" s="342"/>
      <c r="AM155" s="338"/>
    </row>
    <row r="156" spans="2:39">
      <c r="B156" s="337" t="s">
        <v>1944</v>
      </c>
      <c r="C156" s="338"/>
      <c r="D156" s="338" t="s">
        <v>2257</v>
      </c>
      <c r="E156" s="339" t="s">
        <v>417</v>
      </c>
      <c r="F156" s="339">
        <v>330680</v>
      </c>
      <c r="G156" s="338" t="s">
        <v>1841</v>
      </c>
      <c r="H156" s="338" t="s">
        <v>2226</v>
      </c>
      <c r="I156" s="338" t="s">
        <v>1060</v>
      </c>
      <c r="J156" s="338" t="s">
        <v>2331</v>
      </c>
      <c r="K156" s="338">
        <v>3.5</v>
      </c>
      <c r="L156" s="315">
        <v>150000000000</v>
      </c>
      <c r="M156" s="315">
        <v>150000000000</v>
      </c>
      <c r="N156" s="338" t="s">
        <v>2332</v>
      </c>
      <c r="O156" s="340">
        <v>45281</v>
      </c>
      <c r="P156" s="340">
        <v>45310</v>
      </c>
      <c r="Q156" s="338" t="s">
        <v>70</v>
      </c>
      <c r="R156" s="139">
        <f>L156</f>
        <v>150000000000</v>
      </c>
      <c r="S156" s="316">
        <f t="shared" si="72"/>
        <v>0</v>
      </c>
      <c r="T156" s="338">
        <v>20</v>
      </c>
      <c r="U156" s="341" t="s">
        <v>70</v>
      </c>
      <c r="V156" s="340">
        <v>45321</v>
      </c>
      <c r="W156" s="338" t="s">
        <v>1953</v>
      </c>
      <c r="X156" s="315"/>
      <c r="Y156" s="141" t="s">
        <v>70</v>
      </c>
      <c r="Z156" s="318">
        <v>45348</v>
      </c>
      <c r="AA156" s="331" t="s">
        <v>1888</v>
      </c>
      <c r="AB156" s="342" t="s">
        <v>1886</v>
      </c>
      <c r="AC156" s="349">
        <f>R156</f>
        <v>150000000000</v>
      </c>
      <c r="AD156" s="343">
        <f>L156</f>
        <v>150000000000</v>
      </c>
      <c r="AE156" s="344">
        <f t="shared" si="84"/>
        <v>0</v>
      </c>
      <c r="AF156" s="338"/>
      <c r="AG156" s="338" t="s">
        <v>2037</v>
      </c>
      <c r="AH156" s="345" t="s">
        <v>2260</v>
      </c>
      <c r="AI156" s="346" t="str">
        <f t="shared" si="76"/>
        <v>05</v>
      </c>
      <c r="AJ156" s="369"/>
      <c r="AK156" s="345"/>
      <c r="AL156" s="342"/>
      <c r="AM156" s="338"/>
    </row>
    <row r="157" spans="2:39">
      <c r="B157" s="337" t="s">
        <v>1944</v>
      </c>
      <c r="C157" s="338"/>
      <c r="D157" s="338" t="s">
        <v>2304</v>
      </c>
      <c r="E157" s="339" t="s">
        <v>417</v>
      </c>
      <c r="F157" s="339">
        <v>211583</v>
      </c>
      <c r="G157" s="338" t="s">
        <v>1844</v>
      </c>
      <c r="H157" s="338" t="s">
        <v>2226</v>
      </c>
      <c r="I157" s="338" t="s">
        <v>1060</v>
      </c>
      <c r="J157" s="338" t="s">
        <v>2333</v>
      </c>
      <c r="K157" s="338">
        <v>3.55</v>
      </c>
      <c r="L157" s="315">
        <v>7000000000</v>
      </c>
      <c r="M157" s="315">
        <v>7000000000</v>
      </c>
      <c r="N157" s="338" t="s">
        <v>2334</v>
      </c>
      <c r="O157" s="340">
        <v>45282</v>
      </c>
      <c r="P157" s="340">
        <v>45371</v>
      </c>
      <c r="Q157" s="338" t="s">
        <v>70</v>
      </c>
      <c r="R157" s="315">
        <v>7000000000</v>
      </c>
      <c r="S157" s="316">
        <f t="shared" si="72"/>
        <v>0</v>
      </c>
      <c r="T157" s="338">
        <v>29</v>
      </c>
      <c r="U157" s="341" t="s">
        <v>2307</v>
      </c>
      <c r="V157" s="340">
        <v>45348</v>
      </c>
      <c r="W157" s="338" t="s">
        <v>1887</v>
      </c>
      <c r="X157" s="315"/>
      <c r="Y157" s="315" t="s">
        <v>70</v>
      </c>
      <c r="Z157" s="318">
        <v>45380</v>
      </c>
      <c r="AA157" s="331" t="s">
        <v>1885</v>
      </c>
      <c r="AB157" s="342" t="s">
        <v>1886</v>
      </c>
      <c r="AC157" s="344">
        <f>R157</f>
        <v>7000000000</v>
      </c>
      <c r="AD157" s="350">
        <f>L157</f>
        <v>7000000000</v>
      </c>
      <c r="AE157" s="344">
        <f>R157-AD157</f>
        <v>0</v>
      </c>
      <c r="AF157" s="338"/>
      <c r="AG157" s="338" t="s">
        <v>2037</v>
      </c>
      <c r="AH157" s="345" t="s">
        <v>2308</v>
      </c>
      <c r="AI157" s="346" t="str">
        <f t="shared" si="76"/>
        <v>46</v>
      </c>
      <c r="AJ157" s="369"/>
      <c r="AK157" s="345"/>
      <c r="AL157" s="342"/>
      <c r="AM157" s="338"/>
    </row>
    <row r="158" spans="2:39">
      <c r="B158" s="337" t="s">
        <v>1944</v>
      </c>
      <c r="C158" s="338"/>
      <c r="D158" s="338" t="s">
        <v>1957</v>
      </c>
      <c r="E158" s="339" t="s">
        <v>417</v>
      </c>
      <c r="F158" s="339">
        <v>259056</v>
      </c>
      <c r="G158" s="338" t="s">
        <v>1835</v>
      </c>
      <c r="H158" s="338" t="s">
        <v>2226</v>
      </c>
      <c r="I158" s="338" t="s">
        <v>1060</v>
      </c>
      <c r="J158" s="338" t="s">
        <v>2335</v>
      </c>
      <c r="K158" s="338">
        <v>3.55</v>
      </c>
      <c r="L158" s="315">
        <v>7000000000</v>
      </c>
      <c r="M158" s="315">
        <v>7000000000</v>
      </c>
      <c r="N158" s="338" t="s">
        <v>2336</v>
      </c>
      <c r="O158" s="340">
        <v>45282</v>
      </c>
      <c r="P158" s="340">
        <v>45344</v>
      </c>
      <c r="Q158" s="338" t="s">
        <v>70</v>
      </c>
      <c r="R158" s="139">
        <f t="shared" ref="R158:R160" si="85">L158</f>
        <v>7000000000</v>
      </c>
      <c r="S158" s="316">
        <f t="shared" si="72"/>
        <v>0</v>
      </c>
      <c r="T158" s="338">
        <v>30</v>
      </c>
      <c r="U158" s="341" t="s">
        <v>70</v>
      </c>
      <c r="V158" s="340" t="s">
        <v>1952</v>
      </c>
      <c r="W158" s="338" t="s">
        <v>1953</v>
      </c>
      <c r="X158" s="338" t="s">
        <v>1954</v>
      </c>
      <c r="Y158" s="315"/>
      <c r="Z158" s="318"/>
      <c r="AA158" s="331"/>
      <c r="AB158" s="342"/>
      <c r="AC158" s="338"/>
      <c r="AD158" s="342"/>
      <c r="AE158" s="340"/>
      <c r="AF158" s="338"/>
      <c r="AG158" s="338"/>
      <c r="AH158" s="345"/>
      <c r="AI158" s="346" t="str">
        <f t="shared" si="76"/>
        <v/>
      </c>
      <c r="AJ158" s="369" t="s">
        <v>70</v>
      </c>
      <c r="AK158" s="345"/>
      <c r="AL158" s="339" t="s">
        <v>9555</v>
      </c>
      <c r="AM158" s="383" t="s">
        <v>9556</v>
      </c>
    </row>
    <row r="159" spans="2:39">
      <c r="B159" s="337" t="s">
        <v>1944</v>
      </c>
      <c r="C159" s="338"/>
      <c r="D159" s="338" t="s">
        <v>1957</v>
      </c>
      <c r="E159" s="339" t="s">
        <v>417</v>
      </c>
      <c r="F159" s="339">
        <v>259056</v>
      </c>
      <c r="G159" s="338" t="s">
        <v>1835</v>
      </c>
      <c r="H159" s="338" t="s">
        <v>2226</v>
      </c>
      <c r="I159" s="338" t="s">
        <v>1060</v>
      </c>
      <c r="J159" s="338" t="s">
        <v>2337</v>
      </c>
      <c r="K159" s="338">
        <v>3.55</v>
      </c>
      <c r="L159" s="315">
        <v>6000000000</v>
      </c>
      <c r="M159" s="315">
        <v>6000000000</v>
      </c>
      <c r="N159" s="338" t="s">
        <v>2338</v>
      </c>
      <c r="O159" s="340">
        <v>45282</v>
      </c>
      <c r="P159" s="340">
        <v>45344</v>
      </c>
      <c r="Q159" s="338" t="s">
        <v>70</v>
      </c>
      <c r="R159" s="139">
        <f t="shared" si="85"/>
        <v>6000000000</v>
      </c>
      <c r="S159" s="316">
        <f t="shared" si="72"/>
        <v>0</v>
      </c>
      <c r="T159" s="338">
        <v>30</v>
      </c>
      <c r="U159" s="341" t="s">
        <v>70</v>
      </c>
      <c r="V159" s="340" t="s">
        <v>1952</v>
      </c>
      <c r="W159" s="338" t="s">
        <v>1953</v>
      </c>
      <c r="X159" s="338" t="s">
        <v>1954</v>
      </c>
      <c r="Y159" s="315"/>
      <c r="Z159" s="318"/>
      <c r="AA159" s="331"/>
      <c r="AB159" s="342"/>
      <c r="AC159" s="338"/>
      <c r="AD159" s="342"/>
      <c r="AE159" s="340"/>
      <c r="AF159" s="338"/>
      <c r="AG159" s="338"/>
      <c r="AH159" s="345"/>
      <c r="AI159" s="346" t="str">
        <f t="shared" si="76"/>
        <v/>
      </c>
      <c r="AJ159" s="369" t="s">
        <v>70</v>
      </c>
      <c r="AK159" s="345"/>
      <c r="AL159" s="339" t="s">
        <v>9555</v>
      </c>
      <c r="AM159" s="383" t="s">
        <v>9556</v>
      </c>
    </row>
    <row r="160" spans="2:39">
      <c r="B160" s="337" t="s">
        <v>1944</v>
      </c>
      <c r="C160" s="338"/>
      <c r="D160" s="338" t="s">
        <v>1957</v>
      </c>
      <c r="E160" s="339" t="s">
        <v>417</v>
      </c>
      <c r="F160" s="339">
        <v>259056</v>
      </c>
      <c r="G160" s="338" t="s">
        <v>1835</v>
      </c>
      <c r="H160" s="338" t="s">
        <v>2226</v>
      </c>
      <c r="I160" s="338" t="s">
        <v>1060</v>
      </c>
      <c r="J160" s="338" t="s">
        <v>2339</v>
      </c>
      <c r="K160" s="338">
        <v>3.55</v>
      </c>
      <c r="L160" s="315">
        <v>4500000000</v>
      </c>
      <c r="M160" s="315">
        <v>4500000000</v>
      </c>
      <c r="N160" s="338" t="s">
        <v>2340</v>
      </c>
      <c r="O160" s="340">
        <v>45285</v>
      </c>
      <c r="P160" s="340">
        <v>45344</v>
      </c>
      <c r="Q160" s="338" t="s">
        <v>70</v>
      </c>
      <c r="R160" s="139">
        <f t="shared" si="85"/>
        <v>4500000000</v>
      </c>
      <c r="S160" s="316">
        <f t="shared" si="72"/>
        <v>0</v>
      </c>
      <c r="T160" s="338">
        <v>30</v>
      </c>
      <c r="U160" s="341" t="s">
        <v>70</v>
      </c>
      <c r="V160" s="340" t="s">
        <v>1952</v>
      </c>
      <c r="W160" s="338" t="s">
        <v>1953</v>
      </c>
      <c r="X160" s="338" t="s">
        <v>1954</v>
      </c>
      <c r="Y160" s="315"/>
      <c r="Z160" s="318"/>
      <c r="AA160" s="331"/>
      <c r="AB160" s="342"/>
      <c r="AC160" s="338"/>
      <c r="AD160" s="342"/>
      <c r="AE160" s="340"/>
      <c r="AF160" s="338"/>
      <c r="AG160" s="338"/>
      <c r="AH160" s="345"/>
      <c r="AI160" s="346" t="str">
        <f t="shared" si="76"/>
        <v/>
      </c>
      <c r="AJ160" s="369" t="s">
        <v>70</v>
      </c>
      <c r="AK160" s="345"/>
      <c r="AL160" s="339" t="s">
        <v>9555</v>
      </c>
      <c r="AM160" s="383" t="s">
        <v>9556</v>
      </c>
    </row>
    <row r="161" spans="2:39">
      <c r="B161" s="337" t="s">
        <v>1944</v>
      </c>
      <c r="C161" s="338"/>
      <c r="D161" s="338" t="s">
        <v>2304</v>
      </c>
      <c r="E161" s="339" t="s">
        <v>417</v>
      </c>
      <c r="F161" s="339">
        <v>211583</v>
      </c>
      <c r="G161" s="338" t="s">
        <v>1844</v>
      </c>
      <c r="H161" s="338" t="s">
        <v>2226</v>
      </c>
      <c r="I161" s="338" t="s">
        <v>1060</v>
      </c>
      <c r="J161" s="338" t="s">
        <v>2341</v>
      </c>
      <c r="K161" s="338">
        <v>3.55</v>
      </c>
      <c r="L161" s="315">
        <v>22000000000</v>
      </c>
      <c r="M161" s="315">
        <v>22000000000</v>
      </c>
      <c r="N161" s="338" t="s">
        <v>2342</v>
      </c>
      <c r="O161" s="340">
        <v>45286</v>
      </c>
      <c r="P161" s="340">
        <v>45373</v>
      </c>
      <c r="Q161" s="338" t="s">
        <v>70</v>
      </c>
      <c r="R161" s="315">
        <v>22000000000</v>
      </c>
      <c r="S161" s="316">
        <f t="shared" si="72"/>
        <v>0</v>
      </c>
      <c r="T161" s="338">
        <v>29</v>
      </c>
      <c r="U161" s="341" t="s">
        <v>2307</v>
      </c>
      <c r="V161" s="340">
        <v>45348</v>
      </c>
      <c r="W161" s="338" t="s">
        <v>1887</v>
      </c>
      <c r="X161" s="315"/>
      <c r="Y161" s="315" t="s">
        <v>70</v>
      </c>
      <c r="Z161" s="318">
        <v>45380</v>
      </c>
      <c r="AA161" s="331" t="s">
        <v>1885</v>
      </c>
      <c r="AB161" s="342" t="s">
        <v>1886</v>
      </c>
      <c r="AC161" s="344">
        <f>R161</f>
        <v>22000000000</v>
      </c>
      <c r="AD161" s="350">
        <f>L161</f>
        <v>22000000000</v>
      </c>
      <c r="AE161" s="344">
        <f>R161-AD161</f>
        <v>0</v>
      </c>
      <c r="AF161" s="338"/>
      <c r="AG161" s="338" t="s">
        <v>2037</v>
      </c>
      <c r="AH161" s="345" t="s">
        <v>2308</v>
      </c>
      <c r="AI161" s="346" t="str">
        <f t="shared" si="76"/>
        <v>46</v>
      </c>
      <c r="AJ161" s="369"/>
      <c r="AK161" s="345"/>
      <c r="AL161" s="342"/>
      <c r="AM161" s="338"/>
    </row>
    <row r="162" spans="2:39">
      <c r="B162" s="337" t="s">
        <v>1944</v>
      </c>
      <c r="C162" s="338"/>
      <c r="D162" s="338" t="s">
        <v>1831</v>
      </c>
      <c r="E162" s="339" t="s">
        <v>417</v>
      </c>
      <c r="F162" s="339">
        <v>11814</v>
      </c>
      <c r="G162" s="338" t="s">
        <v>1845</v>
      </c>
      <c r="H162" s="338" t="s">
        <v>2226</v>
      </c>
      <c r="I162" s="338" t="s">
        <v>1060</v>
      </c>
      <c r="J162" s="338" t="s">
        <v>2343</v>
      </c>
      <c r="K162" s="338">
        <v>3.4</v>
      </c>
      <c r="L162" s="315">
        <v>200000000000</v>
      </c>
      <c r="M162" s="315">
        <v>200000000000</v>
      </c>
      <c r="N162" s="338" t="s">
        <v>2344</v>
      </c>
      <c r="O162" s="340">
        <v>45287</v>
      </c>
      <c r="P162" s="340">
        <v>45349</v>
      </c>
      <c r="Q162" s="338" t="s">
        <v>70</v>
      </c>
      <c r="R162" s="315">
        <v>200000000000</v>
      </c>
      <c r="S162" s="316">
        <f t="shared" si="72"/>
        <v>0</v>
      </c>
      <c r="T162" s="338">
        <v>5</v>
      </c>
      <c r="U162" s="341" t="s">
        <v>70</v>
      </c>
      <c r="V162" s="340">
        <v>45321</v>
      </c>
      <c r="W162" s="338" t="s">
        <v>1953</v>
      </c>
      <c r="X162" s="315"/>
      <c r="Y162" s="141" t="s">
        <v>70</v>
      </c>
      <c r="Z162" s="318">
        <v>45348</v>
      </c>
      <c r="AA162" s="331" t="s">
        <v>1888</v>
      </c>
      <c r="AB162" s="342" t="s">
        <v>1886</v>
      </c>
      <c r="AC162" s="315">
        <v>200000000000</v>
      </c>
      <c r="AD162" s="315">
        <v>200000000000</v>
      </c>
      <c r="AE162" s="344">
        <f t="shared" ref="AE162" si="86">AC162-M162</f>
        <v>0</v>
      </c>
      <c r="AF162" s="338"/>
      <c r="AG162" s="338" t="s">
        <v>2037</v>
      </c>
      <c r="AH162" s="345" t="s">
        <v>2345</v>
      </c>
      <c r="AI162" s="346" t="str">
        <f t="shared" si="76"/>
        <v>01</v>
      </c>
      <c r="AJ162" s="369"/>
      <c r="AK162" s="345"/>
      <c r="AL162" s="342"/>
      <c r="AM162" s="338"/>
    </row>
    <row r="163" spans="2:39">
      <c r="B163" s="337" t="s">
        <v>1944</v>
      </c>
      <c r="C163" s="338"/>
      <c r="D163" s="338" t="s">
        <v>1831</v>
      </c>
      <c r="E163" s="339" t="s">
        <v>417</v>
      </c>
      <c r="F163" s="339">
        <v>11680</v>
      </c>
      <c r="G163" s="338" t="s">
        <v>1846</v>
      </c>
      <c r="H163" s="338" t="s">
        <v>2226</v>
      </c>
      <c r="I163" s="338" t="s">
        <v>1060</v>
      </c>
      <c r="J163" s="338" t="s">
        <v>2346</v>
      </c>
      <c r="K163" s="338">
        <v>2.9</v>
      </c>
      <c r="L163" s="315">
        <v>200000000000</v>
      </c>
      <c r="M163" s="315">
        <v>200000000000</v>
      </c>
      <c r="N163" s="338" t="s">
        <v>2347</v>
      </c>
      <c r="O163" s="340">
        <v>45287</v>
      </c>
      <c r="P163" s="340">
        <v>45349</v>
      </c>
      <c r="Q163" s="338" t="s">
        <v>70</v>
      </c>
      <c r="R163" s="139">
        <f>M163</f>
        <v>200000000000</v>
      </c>
      <c r="S163" s="316">
        <f t="shared" si="72"/>
        <v>0</v>
      </c>
      <c r="T163" s="338">
        <v>10</v>
      </c>
      <c r="U163" s="341" t="s">
        <v>70</v>
      </c>
      <c r="V163" s="340">
        <v>45321</v>
      </c>
      <c r="W163" s="338" t="s">
        <v>1953</v>
      </c>
      <c r="X163" s="315"/>
      <c r="Y163" s="141" t="s">
        <v>70</v>
      </c>
      <c r="Z163" s="318">
        <v>45366</v>
      </c>
      <c r="AA163" s="342" t="s">
        <v>1885</v>
      </c>
      <c r="AB163" s="342" t="s">
        <v>1886</v>
      </c>
      <c r="AC163" s="343">
        <f>M163</f>
        <v>200000000000</v>
      </c>
      <c r="AD163" s="349">
        <f>R163</f>
        <v>200000000000</v>
      </c>
      <c r="AE163" s="349">
        <f>R163-AD163</f>
        <v>0</v>
      </c>
      <c r="AF163" s="340"/>
      <c r="AG163" s="338" t="s">
        <v>2037</v>
      </c>
      <c r="AH163" s="345" t="s">
        <v>2348</v>
      </c>
      <c r="AI163" s="346" t="str">
        <f t="shared" si="76"/>
        <v>37</v>
      </c>
      <c r="AJ163" s="369"/>
      <c r="AK163" s="345"/>
      <c r="AL163" s="342"/>
      <c r="AM163" s="338"/>
    </row>
    <row r="164" spans="2:39">
      <c r="B164" s="337" t="s">
        <v>1944</v>
      </c>
      <c r="C164" s="338"/>
      <c r="D164" s="338" t="s">
        <v>2135</v>
      </c>
      <c r="E164" s="339" t="s">
        <v>417</v>
      </c>
      <c r="F164" s="339">
        <v>11695</v>
      </c>
      <c r="G164" s="338" t="s">
        <v>1843</v>
      </c>
      <c r="H164" s="338" t="s">
        <v>2226</v>
      </c>
      <c r="I164" s="338" t="s">
        <v>1060</v>
      </c>
      <c r="J164" s="338" t="s">
        <v>2349</v>
      </c>
      <c r="K164" s="338">
        <v>3</v>
      </c>
      <c r="L164" s="315">
        <v>100000000000</v>
      </c>
      <c r="M164" s="315">
        <v>100000000000</v>
      </c>
      <c r="N164" s="338" t="s">
        <v>2350</v>
      </c>
      <c r="O164" s="340">
        <v>45287</v>
      </c>
      <c r="P164" s="340">
        <v>45377</v>
      </c>
      <c r="Q164" s="338" t="s">
        <v>70</v>
      </c>
      <c r="R164" s="139">
        <f>L164</f>
        <v>100000000000</v>
      </c>
      <c r="S164" s="316">
        <f t="shared" si="72"/>
        <v>0</v>
      </c>
      <c r="T164" s="338">
        <v>14</v>
      </c>
      <c r="U164" s="341" t="s">
        <v>70</v>
      </c>
      <c r="V164" s="340" t="s">
        <v>1952</v>
      </c>
      <c r="W164" s="338" t="s">
        <v>1953</v>
      </c>
      <c r="X164" s="338" t="s">
        <v>1954</v>
      </c>
      <c r="Y164" s="141" t="s">
        <v>70</v>
      </c>
      <c r="Z164" s="318">
        <v>45325</v>
      </c>
      <c r="AA164" s="331" t="s">
        <v>1888</v>
      </c>
      <c r="AB164" s="342" t="s">
        <v>1886</v>
      </c>
      <c r="AC164" s="343">
        <f>R164</f>
        <v>100000000000</v>
      </c>
      <c r="AD164" s="342"/>
      <c r="AE164" s="344">
        <f t="shared" ref="AE164:AE165" si="87">AC164-M164</f>
        <v>0</v>
      </c>
      <c r="AF164" s="338"/>
      <c r="AG164" s="338" t="s">
        <v>2037</v>
      </c>
      <c r="AH164" s="345" t="s">
        <v>2273</v>
      </c>
      <c r="AI164" s="346" t="str">
        <f t="shared" si="76"/>
        <v>20</v>
      </c>
      <c r="AJ164" s="369"/>
      <c r="AK164" s="345"/>
      <c r="AL164" s="342"/>
      <c r="AM164" s="338"/>
    </row>
    <row r="165" spans="2:39">
      <c r="B165" s="337" t="s">
        <v>1944</v>
      </c>
      <c r="C165" s="338"/>
      <c r="D165" s="338" t="s">
        <v>2135</v>
      </c>
      <c r="E165" s="339" t="s">
        <v>417</v>
      </c>
      <c r="F165" s="339">
        <v>92329</v>
      </c>
      <c r="G165" s="338" t="s">
        <v>1847</v>
      </c>
      <c r="H165" s="338" t="s">
        <v>2226</v>
      </c>
      <c r="I165" s="338" t="s">
        <v>1060</v>
      </c>
      <c r="J165" s="338" t="s">
        <v>2351</v>
      </c>
      <c r="K165" s="338">
        <v>2.6</v>
      </c>
      <c r="L165" s="315">
        <v>350000000000</v>
      </c>
      <c r="M165" s="315">
        <v>350000000000</v>
      </c>
      <c r="N165" s="338" t="s">
        <v>2352</v>
      </c>
      <c r="O165" s="340">
        <v>45287</v>
      </c>
      <c r="P165" s="340">
        <v>45294</v>
      </c>
      <c r="Q165" s="338" t="s">
        <v>70</v>
      </c>
      <c r="R165" s="139">
        <f>L165</f>
        <v>350000000000</v>
      </c>
      <c r="S165" s="316">
        <f t="shared" si="72"/>
        <v>0</v>
      </c>
      <c r="T165" s="338">
        <v>12</v>
      </c>
      <c r="U165" s="341" t="s">
        <v>70</v>
      </c>
      <c r="V165" s="340">
        <v>45321</v>
      </c>
      <c r="W165" s="338" t="s">
        <v>1953</v>
      </c>
      <c r="X165" s="315"/>
      <c r="Y165" s="141" t="s">
        <v>70</v>
      </c>
      <c r="Z165" s="318">
        <v>45348</v>
      </c>
      <c r="AA165" s="331" t="s">
        <v>1888</v>
      </c>
      <c r="AB165" s="342" t="s">
        <v>1886</v>
      </c>
      <c r="AC165" s="349">
        <f>R165</f>
        <v>350000000000</v>
      </c>
      <c r="AD165" s="350">
        <f>L165</f>
        <v>350000000000</v>
      </c>
      <c r="AE165" s="344">
        <f t="shared" si="87"/>
        <v>0</v>
      </c>
      <c r="AF165" s="338"/>
      <c r="AG165" s="338" t="s">
        <v>2037</v>
      </c>
      <c r="AH165" s="345" t="s">
        <v>2353</v>
      </c>
      <c r="AI165" s="346" t="str">
        <f t="shared" si="76"/>
        <v>07</v>
      </c>
      <c r="AJ165" s="369"/>
      <c r="AK165" s="345"/>
      <c r="AL165" s="342"/>
      <c r="AM165" s="338"/>
    </row>
    <row r="166" spans="2:39">
      <c r="B166" s="337" t="s">
        <v>1944</v>
      </c>
      <c r="C166" s="338"/>
      <c r="D166" s="338" t="s">
        <v>1831</v>
      </c>
      <c r="E166" s="339" t="s">
        <v>417</v>
      </c>
      <c r="F166" s="339">
        <v>11680</v>
      </c>
      <c r="G166" s="338" t="s">
        <v>1846</v>
      </c>
      <c r="H166" s="338" t="s">
        <v>2226</v>
      </c>
      <c r="I166" s="338" t="s">
        <v>1060</v>
      </c>
      <c r="J166" s="338" t="s">
        <v>2354</v>
      </c>
      <c r="K166" s="338">
        <v>2.2000000000000002</v>
      </c>
      <c r="L166" s="315">
        <v>200000000000</v>
      </c>
      <c r="M166" s="315">
        <v>200000000000</v>
      </c>
      <c r="N166" s="338" t="s">
        <v>2355</v>
      </c>
      <c r="O166" s="340">
        <v>45287</v>
      </c>
      <c r="P166" s="340">
        <v>45317</v>
      </c>
      <c r="Q166" s="338" t="s">
        <v>70</v>
      </c>
      <c r="R166" s="139">
        <f>M166</f>
        <v>200000000000</v>
      </c>
      <c r="S166" s="316">
        <f t="shared" si="72"/>
        <v>0</v>
      </c>
      <c r="T166" s="338">
        <v>10</v>
      </c>
      <c r="U166" s="341" t="s">
        <v>70</v>
      </c>
      <c r="V166" s="340">
        <v>45321</v>
      </c>
      <c r="W166" s="338" t="s">
        <v>1953</v>
      </c>
      <c r="X166" s="315"/>
      <c r="Y166" s="141" t="s">
        <v>70</v>
      </c>
      <c r="Z166" s="318">
        <v>45366</v>
      </c>
      <c r="AA166" s="342" t="s">
        <v>1885</v>
      </c>
      <c r="AB166" s="342" t="s">
        <v>1886</v>
      </c>
      <c r="AC166" s="343">
        <f>M166</f>
        <v>200000000000</v>
      </c>
      <c r="AD166" s="349">
        <f>R166</f>
        <v>200000000000</v>
      </c>
      <c r="AE166" s="349">
        <f>R166-AD166</f>
        <v>0</v>
      </c>
      <c r="AF166" s="340"/>
      <c r="AG166" s="338" t="s">
        <v>2037</v>
      </c>
      <c r="AH166" s="345" t="s">
        <v>2348</v>
      </c>
      <c r="AI166" s="346" t="str">
        <f t="shared" si="76"/>
        <v>37</v>
      </c>
      <c r="AJ166" s="369"/>
      <c r="AK166" s="345"/>
      <c r="AL166" s="342"/>
      <c r="AM166" s="338"/>
    </row>
    <row r="167" spans="2:39">
      <c r="B167" s="337" t="s">
        <v>1944</v>
      </c>
      <c r="C167" s="338"/>
      <c r="D167" s="338" t="s">
        <v>2257</v>
      </c>
      <c r="E167" s="339" t="s">
        <v>417</v>
      </c>
      <c r="F167" s="339">
        <v>330680</v>
      </c>
      <c r="G167" s="338" t="s">
        <v>1841</v>
      </c>
      <c r="H167" s="338" t="s">
        <v>2226</v>
      </c>
      <c r="I167" s="338" t="s">
        <v>1060</v>
      </c>
      <c r="J167" s="338" t="s">
        <v>2356</v>
      </c>
      <c r="K167" s="338">
        <v>3.5</v>
      </c>
      <c r="L167" s="315">
        <v>160000000000</v>
      </c>
      <c r="M167" s="315">
        <v>160000000000</v>
      </c>
      <c r="N167" s="338" t="s">
        <v>2357</v>
      </c>
      <c r="O167" s="340">
        <v>45287</v>
      </c>
      <c r="P167" s="340">
        <v>45316</v>
      </c>
      <c r="Q167" s="338" t="s">
        <v>70</v>
      </c>
      <c r="R167" s="139">
        <f t="shared" ref="R167:R172" si="88">L167</f>
        <v>160000000000</v>
      </c>
      <c r="S167" s="316">
        <f t="shared" si="72"/>
        <v>0</v>
      </c>
      <c r="T167" s="338">
        <v>20</v>
      </c>
      <c r="U167" s="341" t="s">
        <v>70</v>
      </c>
      <c r="V167" s="340">
        <v>45321</v>
      </c>
      <c r="W167" s="338" t="s">
        <v>1953</v>
      </c>
      <c r="X167" s="315"/>
      <c r="Y167" s="141" t="s">
        <v>70</v>
      </c>
      <c r="Z167" s="318">
        <v>45348</v>
      </c>
      <c r="AA167" s="331" t="s">
        <v>1888</v>
      </c>
      <c r="AB167" s="342" t="s">
        <v>1886</v>
      </c>
      <c r="AC167" s="349">
        <f>R167</f>
        <v>160000000000</v>
      </c>
      <c r="AD167" s="343">
        <f>L167</f>
        <v>160000000000</v>
      </c>
      <c r="AE167" s="344">
        <f t="shared" ref="AE167:AE172" si="89">AC167-M167</f>
        <v>0</v>
      </c>
      <c r="AF167" s="338"/>
      <c r="AG167" s="338" t="s">
        <v>2037</v>
      </c>
      <c r="AH167" s="345" t="s">
        <v>2260</v>
      </c>
      <c r="AI167" s="346" t="str">
        <f t="shared" si="76"/>
        <v>05</v>
      </c>
      <c r="AJ167" s="369"/>
      <c r="AK167" s="345"/>
      <c r="AL167" s="342"/>
      <c r="AM167" s="338"/>
    </row>
    <row r="168" spans="2:39">
      <c r="B168" s="337" t="s">
        <v>1944</v>
      </c>
      <c r="C168" s="338"/>
      <c r="D168" s="338" t="s">
        <v>2135</v>
      </c>
      <c r="E168" s="339" t="s">
        <v>417</v>
      </c>
      <c r="F168" s="339">
        <v>21075</v>
      </c>
      <c r="G168" s="338" t="s">
        <v>1848</v>
      </c>
      <c r="H168" s="338" t="s">
        <v>2226</v>
      </c>
      <c r="I168" s="338" t="s">
        <v>1060</v>
      </c>
      <c r="J168" s="338" t="s">
        <v>2358</v>
      </c>
      <c r="K168" s="338">
        <v>2</v>
      </c>
      <c r="L168" s="315">
        <v>250000000000</v>
      </c>
      <c r="M168" s="315">
        <v>250000000000</v>
      </c>
      <c r="N168" s="338" t="s">
        <v>2359</v>
      </c>
      <c r="O168" s="340">
        <v>45288</v>
      </c>
      <c r="P168" s="340">
        <v>45295</v>
      </c>
      <c r="Q168" s="338" t="s">
        <v>70</v>
      </c>
      <c r="R168" s="139">
        <f t="shared" si="88"/>
        <v>250000000000</v>
      </c>
      <c r="S168" s="316">
        <f t="shared" si="72"/>
        <v>0</v>
      </c>
      <c r="T168" s="338">
        <v>11</v>
      </c>
      <c r="U168" s="341" t="s">
        <v>70</v>
      </c>
      <c r="V168" s="340">
        <v>45321</v>
      </c>
      <c r="W168" s="338" t="s">
        <v>1953</v>
      </c>
      <c r="X168" s="315"/>
      <c r="Y168" s="141" t="s">
        <v>70</v>
      </c>
      <c r="Z168" s="318">
        <v>45353</v>
      </c>
      <c r="AA168" s="331" t="s">
        <v>1888</v>
      </c>
      <c r="AB168" s="342" t="s">
        <v>1886</v>
      </c>
      <c r="AC168" s="343">
        <f>R168</f>
        <v>250000000000</v>
      </c>
      <c r="AD168" s="342"/>
      <c r="AE168" s="344">
        <f t="shared" si="89"/>
        <v>0</v>
      </c>
      <c r="AF168" s="338"/>
      <c r="AG168" s="338" t="s">
        <v>2037</v>
      </c>
      <c r="AH168" s="345" t="s">
        <v>2360</v>
      </c>
      <c r="AI168" s="346" t="str">
        <f t="shared" si="76"/>
        <v>18</v>
      </c>
      <c r="AJ168" s="369"/>
      <c r="AK168" s="345"/>
      <c r="AL168" s="342"/>
      <c r="AM168" s="385"/>
    </row>
    <row r="169" spans="2:39">
      <c r="B169" s="337" t="s">
        <v>1944</v>
      </c>
      <c r="C169" s="338"/>
      <c r="D169" s="338" t="s">
        <v>2135</v>
      </c>
      <c r="E169" s="339" t="s">
        <v>417</v>
      </c>
      <c r="F169" s="339">
        <v>21075</v>
      </c>
      <c r="G169" s="338" t="s">
        <v>1848</v>
      </c>
      <c r="H169" s="338" t="s">
        <v>2226</v>
      </c>
      <c r="I169" s="338" t="s">
        <v>1060</v>
      </c>
      <c r="J169" s="338" t="s">
        <v>2361</v>
      </c>
      <c r="K169" s="338">
        <v>2.1</v>
      </c>
      <c r="L169" s="315">
        <v>250000000000</v>
      </c>
      <c r="M169" s="315">
        <v>250000000000</v>
      </c>
      <c r="N169" s="338" t="s">
        <v>2362</v>
      </c>
      <c r="O169" s="340">
        <v>45288</v>
      </c>
      <c r="P169" s="340">
        <v>45295</v>
      </c>
      <c r="Q169" s="338" t="s">
        <v>70</v>
      </c>
      <c r="R169" s="139">
        <f t="shared" si="88"/>
        <v>250000000000</v>
      </c>
      <c r="S169" s="316">
        <f t="shared" si="72"/>
        <v>0</v>
      </c>
      <c r="T169" s="338">
        <v>11</v>
      </c>
      <c r="U169" s="341" t="s">
        <v>70</v>
      </c>
      <c r="V169" s="340">
        <v>45321</v>
      </c>
      <c r="W169" s="338" t="s">
        <v>1953</v>
      </c>
      <c r="X169" s="315"/>
      <c r="Y169" s="141" t="s">
        <v>70</v>
      </c>
      <c r="Z169" s="318">
        <v>45353</v>
      </c>
      <c r="AA169" s="331" t="s">
        <v>1888</v>
      </c>
      <c r="AB169" s="342" t="s">
        <v>1886</v>
      </c>
      <c r="AC169" s="343">
        <f>R169</f>
        <v>250000000000</v>
      </c>
      <c r="AD169" s="342"/>
      <c r="AE169" s="344">
        <f t="shared" si="89"/>
        <v>0</v>
      </c>
      <c r="AF169" s="338"/>
      <c r="AG169" s="338" t="s">
        <v>2037</v>
      </c>
      <c r="AH169" s="345" t="s">
        <v>2360</v>
      </c>
      <c r="AI169" s="346" t="str">
        <f t="shared" si="76"/>
        <v>18</v>
      </c>
      <c r="AJ169" s="369"/>
      <c r="AK169" s="345"/>
      <c r="AL169" s="342"/>
      <c r="AM169" s="385"/>
    </row>
    <row r="170" spans="2:39">
      <c r="B170" s="337" t="s">
        <v>1944</v>
      </c>
      <c r="C170" s="338"/>
      <c r="D170" s="338" t="s">
        <v>2135</v>
      </c>
      <c r="E170" s="339" t="s">
        <v>417</v>
      </c>
      <c r="F170" s="339">
        <v>11995</v>
      </c>
      <c r="G170" s="338" t="s">
        <v>1849</v>
      </c>
      <c r="H170" s="338" t="s">
        <v>2226</v>
      </c>
      <c r="I170" s="338" t="s">
        <v>1060</v>
      </c>
      <c r="J170" s="338" t="s">
        <v>2363</v>
      </c>
      <c r="K170" s="338">
        <v>2.6</v>
      </c>
      <c r="L170" s="315">
        <v>243000000000</v>
      </c>
      <c r="M170" s="315">
        <v>243000000000</v>
      </c>
      <c r="N170" s="338" t="s">
        <v>2364</v>
      </c>
      <c r="O170" s="340">
        <v>45288</v>
      </c>
      <c r="P170" s="340">
        <v>45320</v>
      </c>
      <c r="Q170" s="338" t="s">
        <v>70</v>
      </c>
      <c r="R170" s="139">
        <f t="shared" si="88"/>
        <v>243000000000</v>
      </c>
      <c r="S170" s="316">
        <f t="shared" si="72"/>
        <v>0</v>
      </c>
      <c r="T170" s="338">
        <v>15</v>
      </c>
      <c r="U170" s="341" t="s">
        <v>70</v>
      </c>
      <c r="V170" s="340">
        <v>45321</v>
      </c>
      <c r="W170" s="338" t="s">
        <v>1953</v>
      </c>
      <c r="X170" s="315"/>
      <c r="Y170" s="141" t="s">
        <v>70</v>
      </c>
      <c r="Z170" s="318">
        <v>45348</v>
      </c>
      <c r="AA170" s="331" t="s">
        <v>1888</v>
      </c>
      <c r="AB170" s="352" t="s">
        <v>1886</v>
      </c>
      <c r="AC170" s="349">
        <f>R170</f>
        <v>243000000000</v>
      </c>
      <c r="AD170" s="344">
        <f>L170</f>
        <v>243000000000</v>
      </c>
      <c r="AE170" s="344">
        <f t="shared" si="89"/>
        <v>0</v>
      </c>
      <c r="AF170" s="338"/>
      <c r="AG170" s="338" t="s">
        <v>2037</v>
      </c>
      <c r="AH170" s="345" t="s">
        <v>2365</v>
      </c>
      <c r="AI170" s="346" t="str">
        <f t="shared" si="76"/>
        <v>03</v>
      </c>
      <c r="AJ170" s="369"/>
      <c r="AK170" s="345"/>
      <c r="AL170" s="342"/>
      <c r="AM170" s="340"/>
    </row>
    <row r="171" spans="2:39">
      <c r="B171" s="337" t="s">
        <v>1944</v>
      </c>
      <c r="C171" s="338"/>
      <c r="D171" s="338" t="s">
        <v>1831</v>
      </c>
      <c r="E171" s="339" t="s">
        <v>417</v>
      </c>
      <c r="F171" s="339">
        <v>155757</v>
      </c>
      <c r="G171" s="338" t="s">
        <v>1747</v>
      </c>
      <c r="H171" s="338" t="s">
        <v>2226</v>
      </c>
      <c r="I171" s="338" t="s">
        <v>1060</v>
      </c>
      <c r="J171" s="338" t="s">
        <v>2366</v>
      </c>
      <c r="K171" s="338">
        <v>2</v>
      </c>
      <c r="L171" s="315">
        <v>300000000000</v>
      </c>
      <c r="M171" s="315">
        <v>300000000000</v>
      </c>
      <c r="N171" s="338" t="s">
        <v>2367</v>
      </c>
      <c r="O171" s="340">
        <v>45288</v>
      </c>
      <c r="P171" s="340">
        <v>45293</v>
      </c>
      <c r="Q171" s="338" t="s">
        <v>70</v>
      </c>
      <c r="R171" s="139">
        <f t="shared" si="88"/>
        <v>300000000000</v>
      </c>
      <c r="S171" s="316">
        <f t="shared" si="72"/>
        <v>0</v>
      </c>
      <c r="T171" s="338">
        <v>19</v>
      </c>
      <c r="U171" s="341" t="s">
        <v>70</v>
      </c>
      <c r="V171" s="340">
        <v>45321</v>
      </c>
      <c r="W171" s="338" t="s">
        <v>1953</v>
      </c>
      <c r="X171" s="315"/>
      <c r="Y171" s="141" t="s">
        <v>70</v>
      </c>
      <c r="Z171" s="318">
        <v>45348</v>
      </c>
      <c r="AA171" s="331" t="s">
        <v>1888</v>
      </c>
      <c r="AB171" s="342" t="s">
        <v>1886</v>
      </c>
      <c r="AC171" s="349">
        <f>R171</f>
        <v>300000000000</v>
      </c>
      <c r="AD171" s="350">
        <f>L171</f>
        <v>300000000000</v>
      </c>
      <c r="AE171" s="344">
        <f t="shared" si="89"/>
        <v>0</v>
      </c>
      <c r="AF171" s="338"/>
      <c r="AG171" s="338" t="s">
        <v>2037</v>
      </c>
      <c r="AH171" s="345" t="s">
        <v>1980</v>
      </c>
      <c r="AI171" s="346" t="str">
        <f t="shared" si="76"/>
        <v>06</v>
      </c>
      <c r="AJ171" s="369"/>
      <c r="AK171" s="345"/>
      <c r="AL171" s="342"/>
      <c r="AM171" s="338"/>
    </row>
    <row r="172" spans="2:39">
      <c r="B172" s="337" t="s">
        <v>1944</v>
      </c>
      <c r="C172" s="338"/>
      <c r="D172" s="338" t="s">
        <v>1831</v>
      </c>
      <c r="E172" s="339" t="s">
        <v>417</v>
      </c>
      <c r="F172" s="339">
        <v>12092</v>
      </c>
      <c r="G172" s="338" t="s">
        <v>1829</v>
      </c>
      <c r="H172" s="338" t="s">
        <v>2226</v>
      </c>
      <c r="I172" s="338" t="s">
        <v>1060</v>
      </c>
      <c r="J172" s="338" t="s">
        <v>2368</v>
      </c>
      <c r="K172" s="338">
        <v>4.5</v>
      </c>
      <c r="L172" s="315">
        <v>200000000000</v>
      </c>
      <c r="M172" s="315">
        <v>200000000000</v>
      </c>
      <c r="N172" s="338" t="s">
        <v>2369</v>
      </c>
      <c r="O172" s="340">
        <v>45289</v>
      </c>
      <c r="P172" s="340">
        <v>45293</v>
      </c>
      <c r="Q172" s="338" t="s">
        <v>70</v>
      </c>
      <c r="R172" s="139">
        <f t="shared" si="88"/>
        <v>200000000000</v>
      </c>
      <c r="S172" s="316">
        <f t="shared" si="72"/>
        <v>0</v>
      </c>
      <c r="T172" s="338">
        <v>13</v>
      </c>
      <c r="U172" s="341" t="s">
        <v>70</v>
      </c>
      <c r="V172" s="340">
        <v>45321</v>
      </c>
      <c r="W172" s="338" t="s">
        <v>1953</v>
      </c>
      <c r="X172" s="315"/>
      <c r="Y172" s="141" t="s">
        <v>70</v>
      </c>
      <c r="Z172" s="318">
        <v>45348</v>
      </c>
      <c r="AA172" s="331" t="s">
        <v>1888</v>
      </c>
      <c r="AB172" s="342" t="s">
        <v>1886</v>
      </c>
      <c r="AC172" s="344">
        <f>M172</f>
        <v>200000000000</v>
      </c>
      <c r="AD172" s="350">
        <f>L172</f>
        <v>200000000000</v>
      </c>
      <c r="AE172" s="344">
        <f t="shared" si="89"/>
        <v>0</v>
      </c>
      <c r="AF172" s="338"/>
      <c r="AG172" s="338" t="s">
        <v>2037</v>
      </c>
      <c r="AH172" s="345" t="s">
        <v>2204</v>
      </c>
      <c r="AI172" s="346" t="str">
        <f t="shared" si="76"/>
        <v>04</v>
      </c>
      <c r="AJ172" s="369"/>
      <c r="AK172" s="345"/>
      <c r="AL172" s="342"/>
      <c r="AM172" s="338"/>
    </row>
    <row r="173" spans="2:39">
      <c r="B173" s="337" t="s">
        <v>1944</v>
      </c>
      <c r="C173" s="338"/>
      <c r="D173" s="338" t="s">
        <v>1831</v>
      </c>
      <c r="E173" s="339" t="s">
        <v>425</v>
      </c>
      <c r="F173" s="339">
        <v>11680</v>
      </c>
      <c r="G173" s="338" t="s">
        <v>1846</v>
      </c>
      <c r="H173" s="338" t="s">
        <v>2370</v>
      </c>
      <c r="I173" s="338" t="s">
        <v>1060</v>
      </c>
      <c r="J173" s="338" t="s">
        <v>2371</v>
      </c>
      <c r="K173" s="338">
        <v>5.5</v>
      </c>
      <c r="L173" s="315">
        <v>150000000000</v>
      </c>
      <c r="M173" s="315">
        <v>150000000000</v>
      </c>
      <c r="N173" s="338" t="s">
        <v>2372</v>
      </c>
      <c r="O173" s="340">
        <v>45133</v>
      </c>
      <c r="P173" s="340">
        <v>45317</v>
      </c>
      <c r="Q173" s="338" t="s">
        <v>70</v>
      </c>
      <c r="R173" s="139">
        <f>M173</f>
        <v>150000000000</v>
      </c>
      <c r="S173" s="316">
        <f t="shared" si="72"/>
        <v>0</v>
      </c>
      <c r="T173" s="338">
        <v>10</v>
      </c>
      <c r="U173" s="341" t="s">
        <v>70</v>
      </c>
      <c r="V173" s="340">
        <v>45321</v>
      </c>
      <c r="W173" s="338" t="s">
        <v>1953</v>
      </c>
      <c r="X173" s="315"/>
      <c r="Y173" s="141" t="s">
        <v>70</v>
      </c>
      <c r="Z173" s="318">
        <v>45366</v>
      </c>
      <c r="AA173" s="342" t="s">
        <v>1885</v>
      </c>
      <c r="AB173" s="342" t="s">
        <v>1886</v>
      </c>
      <c r="AC173" s="343">
        <f>M173</f>
        <v>150000000000</v>
      </c>
      <c r="AD173" s="349">
        <f>R173</f>
        <v>150000000000</v>
      </c>
      <c r="AE173" s="349">
        <f>R173-AD173</f>
        <v>0</v>
      </c>
      <c r="AF173" s="340"/>
      <c r="AG173" s="338" t="s">
        <v>2037</v>
      </c>
      <c r="AH173" s="345" t="s">
        <v>2348</v>
      </c>
      <c r="AI173" s="346" t="str">
        <f t="shared" si="76"/>
        <v>37</v>
      </c>
      <c r="AJ173" s="369"/>
      <c r="AK173" s="345"/>
      <c r="AL173" s="342"/>
      <c r="AM173" s="338"/>
    </row>
    <row r="174" spans="2:39">
      <c r="B174" s="337" t="s">
        <v>1944</v>
      </c>
      <c r="C174" s="338"/>
      <c r="D174" s="338" t="s">
        <v>2135</v>
      </c>
      <c r="E174" s="339" t="s">
        <v>73</v>
      </c>
      <c r="F174" s="339">
        <v>21485</v>
      </c>
      <c r="G174" s="338" t="s">
        <v>1837</v>
      </c>
      <c r="H174" s="338" t="s">
        <v>2373</v>
      </c>
      <c r="I174" s="338" t="s">
        <v>1060</v>
      </c>
      <c r="J174" s="338" t="s">
        <v>2374</v>
      </c>
      <c r="K174" s="338">
        <v>3.1</v>
      </c>
      <c r="L174" s="315">
        <v>250000000000</v>
      </c>
      <c r="M174" s="315">
        <v>250000000000</v>
      </c>
      <c r="N174" s="338" t="s">
        <v>2375</v>
      </c>
      <c r="O174" s="340">
        <v>45251</v>
      </c>
      <c r="P174" s="340">
        <v>45341</v>
      </c>
      <c r="Q174" s="338" t="s">
        <v>70</v>
      </c>
      <c r="R174" s="139">
        <f t="shared" ref="R174:R191" si="90">L174</f>
        <v>250000000000</v>
      </c>
      <c r="S174" s="316">
        <f t="shared" si="72"/>
        <v>0</v>
      </c>
      <c r="T174" s="338">
        <v>6</v>
      </c>
      <c r="U174" s="341" t="s">
        <v>70</v>
      </c>
      <c r="V174" s="340">
        <v>45321</v>
      </c>
      <c r="W174" s="338" t="s">
        <v>1953</v>
      </c>
      <c r="X174" s="315"/>
      <c r="Y174" s="141" t="s">
        <v>70</v>
      </c>
      <c r="Z174" s="318">
        <v>45349</v>
      </c>
      <c r="AA174" s="331" t="s">
        <v>1888</v>
      </c>
      <c r="AB174" s="342" t="s">
        <v>1886</v>
      </c>
      <c r="AC174" s="343">
        <f t="shared" ref="AC174:AC183" si="91">R174</f>
        <v>250000000000</v>
      </c>
      <c r="AD174" s="350">
        <f t="shared" ref="AD174:AD179" si="92">L174</f>
        <v>250000000000</v>
      </c>
      <c r="AE174" s="344">
        <f t="shared" ref="AE174:AE210" si="93">AC174-M174</f>
        <v>0</v>
      </c>
      <c r="AF174" s="338"/>
      <c r="AG174" s="338" t="s">
        <v>2037</v>
      </c>
      <c r="AH174" s="345" t="s">
        <v>2237</v>
      </c>
      <c r="AI174" s="346" t="str">
        <f t="shared" si="76"/>
        <v>14</v>
      </c>
      <c r="AJ174" s="369"/>
      <c r="AK174" s="345"/>
      <c r="AL174" s="342"/>
      <c r="AM174" s="340"/>
    </row>
    <row r="175" spans="2:39">
      <c r="B175" s="337" t="s">
        <v>1944</v>
      </c>
      <c r="C175" s="338"/>
      <c r="D175" s="338" t="s">
        <v>2135</v>
      </c>
      <c r="E175" s="339" t="s">
        <v>73</v>
      </c>
      <c r="F175" s="339">
        <v>21485</v>
      </c>
      <c r="G175" s="338" t="s">
        <v>1837</v>
      </c>
      <c r="H175" s="338" t="s">
        <v>2373</v>
      </c>
      <c r="I175" s="338" t="s">
        <v>1060</v>
      </c>
      <c r="J175" s="338" t="s">
        <v>2376</v>
      </c>
      <c r="K175" s="338">
        <v>3.25</v>
      </c>
      <c r="L175" s="315">
        <v>250000000000</v>
      </c>
      <c r="M175" s="315">
        <v>250000000000</v>
      </c>
      <c r="N175" s="338" t="s">
        <v>2377</v>
      </c>
      <c r="O175" s="340">
        <v>45251</v>
      </c>
      <c r="P175" s="340">
        <v>45341</v>
      </c>
      <c r="Q175" s="338" t="s">
        <v>70</v>
      </c>
      <c r="R175" s="139">
        <f t="shared" si="90"/>
        <v>250000000000</v>
      </c>
      <c r="S175" s="316">
        <f t="shared" si="72"/>
        <v>0</v>
      </c>
      <c r="T175" s="338">
        <v>6</v>
      </c>
      <c r="U175" s="341" t="s">
        <v>70</v>
      </c>
      <c r="V175" s="340">
        <v>45321</v>
      </c>
      <c r="W175" s="338" t="s">
        <v>1953</v>
      </c>
      <c r="X175" s="315"/>
      <c r="Y175" s="141" t="s">
        <v>70</v>
      </c>
      <c r="Z175" s="318">
        <v>45349</v>
      </c>
      <c r="AA175" s="331" t="s">
        <v>1888</v>
      </c>
      <c r="AB175" s="342" t="s">
        <v>1886</v>
      </c>
      <c r="AC175" s="343">
        <f t="shared" si="91"/>
        <v>250000000000</v>
      </c>
      <c r="AD175" s="350">
        <f t="shared" si="92"/>
        <v>250000000000</v>
      </c>
      <c r="AE175" s="344">
        <f t="shared" si="93"/>
        <v>0</v>
      </c>
      <c r="AF175" s="338"/>
      <c r="AG175" s="338" t="s">
        <v>2037</v>
      </c>
      <c r="AH175" s="345" t="s">
        <v>2237</v>
      </c>
      <c r="AI175" s="346" t="str">
        <f t="shared" si="76"/>
        <v>14</v>
      </c>
      <c r="AJ175" s="369"/>
      <c r="AK175" s="345"/>
      <c r="AL175" s="342"/>
      <c r="AM175" s="340"/>
    </row>
    <row r="176" spans="2:39">
      <c r="B176" s="337" t="s">
        <v>1944</v>
      </c>
      <c r="C176" s="338"/>
      <c r="D176" s="338" t="s">
        <v>2135</v>
      </c>
      <c r="E176" s="339" t="s">
        <v>73</v>
      </c>
      <c r="F176" s="339">
        <v>21485</v>
      </c>
      <c r="G176" s="338" t="s">
        <v>1837</v>
      </c>
      <c r="H176" s="338" t="s">
        <v>2373</v>
      </c>
      <c r="I176" s="338" t="s">
        <v>1060</v>
      </c>
      <c r="J176" s="338" t="s">
        <v>2378</v>
      </c>
      <c r="K176" s="338">
        <v>3</v>
      </c>
      <c r="L176" s="315">
        <v>250000000000</v>
      </c>
      <c r="M176" s="315">
        <v>250000000000</v>
      </c>
      <c r="N176" s="338" t="s">
        <v>2379</v>
      </c>
      <c r="O176" s="340">
        <v>45252</v>
      </c>
      <c r="P176" s="340">
        <v>45342</v>
      </c>
      <c r="Q176" s="338" t="s">
        <v>70</v>
      </c>
      <c r="R176" s="139">
        <f t="shared" si="90"/>
        <v>250000000000</v>
      </c>
      <c r="S176" s="316">
        <f t="shared" si="72"/>
        <v>0</v>
      </c>
      <c r="T176" s="338">
        <v>6</v>
      </c>
      <c r="U176" s="341" t="s">
        <v>70</v>
      </c>
      <c r="V176" s="340">
        <v>45321</v>
      </c>
      <c r="W176" s="338" t="s">
        <v>1953</v>
      </c>
      <c r="X176" s="315"/>
      <c r="Y176" s="141" t="s">
        <v>70</v>
      </c>
      <c r="Z176" s="318">
        <v>45349</v>
      </c>
      <c r="AA176" s="331" t="s">
        <v>1888</v>
      </c>
      <c r="AB176" s="342" t="s">
        <v>1886</v>
      </c>
      <c r="AC176" s="343">
        <f t="shared" si="91"/>
        <v>250000000000</v>
      </c>
      <c r="AD176" s="350">
        <f t="shared" si="92"/>
        <v>250000000000</v>
      </c>
      <c r="AE176" s="344">
        <f t="shared" si="93"/>
        <v>0</v>
      </c>
      <c r="AF176" s="338"/>
      <c r="AG176" s="338" t="s">
        <v>2037</v>
      </c>
      <c r="AH176" s="345" t="s">
        <v>2237</v>
      </c>
      <c r="AI176" s="346" t="str">
        <f t="shared" si="76"/>
        <v>14</v>
      </c>
      <c r="AJ176" s="369"/>
      <c r="AK176" s="345"/>
      <c r="AL176" s="342"/>
      <c r="AM176" s="340"/>
    </row>
    <row r="177" spans="2:39">
      <c r="B177" s="337" t="s">
        <v>1944</v>
      </c>
      <c r="C177" s="338"/>
      <c r="D177" s="338" t="s">
        <v>2135</v>
      </c>
      <c r="E177" s="339" t="s">
        <v>73</v>
      </c>
      <c r="F177" s="339">
        <v>21485</v>
      </c>
      <c r="G177" s="338" t="s">
        <v>1837</v>
      </c>
      <c r="H177" s="338" t="s">
        <v>2373</v>
      </c>
      <c r="I177" s="338" t="s">
        <v>1060</v>
      </c>
      <c r="J177" s="338" t="s">
        <v>2380</v>
      </c>
      <c r="K177" s="338">
        <v>3.2</v>
      </c>
      <c r="L177" s="315">
        <v>250000000000</v>
      </c>
      <c r="M177" s="315">
        <v>250000000000</v>
      </c>
      <c r="N177" s="338" t="s">
        <v>2381</v>
      </c>
      <c r="O177" s="340">
        <v>45252</v>
      </c>
      <c r="P177" s="340">
        <v>45342</v>
      </c>
      <c r="Q177" s="338" t="s">
        <v>70</v>
      </c>
      <c r="R177" s="139">
        <f t="shared" si="90"/>
        <v>250000000000</v>
      </c>
      <c r="S177" s="316">
        <f t="shared" si="72"/>
        <v>0</v>
      </c>
      <c r="T177" s="338">
        <v>6</v>
      </c>
      <c r="U177" s="341" t="s">
        <v>70</v>
      </c>
      <c r="V177" s="340">
        <v>45321</v>
      </c>
      <c r="W177" s="338" t="s">
        <v>1953</v>
      </c>
      <c r="X177" s="315"/>
      <c r="Y177" s="141" t="s">
        <v>70</v>
      </c>
      <c r="Z177" s="318">
        <v>45349</v>
      </c>
      <c r="AA177" s="331" t="s">
        <v>1888</v>
      </c>
      <c r="AB177" s="342" t="s">
        <v>1886</v>
      </c>
      <c r="AC177" s="343">
        <f t="shared" si="91"/>
        <v>250000000000</v>
      </c>
      <c r="AD177" s="350">
        <f t="shared" si="92"/>
        <v>250000000000</v>
      </c>
      <c r="AE177" s="344">
        <f t="shared" si="93"/>
        <v>0</v>
      </c>
      <c r="AF177" s="338"/>
      <c r="AG177" s="338" t="s">
        <v>2037</v>
      </c>
      <c r="AH177" s="345" t="s">
        <v>2237</v>
      </c>
      <c r="AI177" s="346" t="str">
        <f t="shared" si="76"/>
        <v>14</v>
      </c>
      <c r="AJ177" s="369"/>
      <c r="AK177" s="345"/>
      <c r="AL177" s="342"/>
      <c r="AM177" s="340"/>
    </row>
    <row r="178" spans="2:39">
      <c r="B178" s="337" t="s">
        <v>1944</v>
      </c>
      <c r="C178" s="338"/>
      <c r="D178" s="338" t="s">
        <v>2135</v>
      </c>
      <c r="E178" s="339" t="s">
        <v>73</v>
      </c>
      <c r="F178" s="339">
        <v>21485</v>
      </c>
      <c r="G178" s="338" t="s">
        <v>1837</v>
      </c>
      <c r="H178" s="338" t="s">
        <v>2373</v>
      </c>
      <c r="I178" s="338" t="s">
        <v>1060</v>
      </c>
      <c r="J178" s="338" t="s">
        <v>2382</v>
      </c>
      <c r="K178" s="338">
        <v>3.1</v>
      </c>
      <c r="L178" s="315">
        <v>200000000000</v>
      </c>
      <c r="M178" s="315">
        <v>200000000000</v>
      </c>
      <c r="N178" s="338" t="s">
        <v>2383</v>
      </c>
      <c r="O178" s="340">
        <v>45253</v>
      </c>
      <c r="P178" s="340">
        <v>45343</v>
      </c>
      <c r="Q178" s="338" t="s">
        <v>70</v>
      </c>
      <c r="R178" s="139">
        <f t="shared" si="90"/>
        <v>200000000000</v>
      </c>
      <c r="S178" s="316">
        <f t="shared" si="72"/>
        <v>0</v>
      </c>
      <c r="T178" s="338">
        <v>6</v>
      </c>
      <c r="U178" s="341" t="s">
        <v>70</v>
      </c>
      <c r="V178" s="340">
        <v>45321</v>
      </c>
      <c r="W178" s="338" t="s">
        <v>1953</v>
      </c>
      <c r="X178" s="315"/>
      <c r="Y178" s="141" t="s">
        <v>70</v>
      </c>
      <c r="Z178" s="318">
        <v>45349</v>
      </c>
      <c r="AA178" s="331" t="s">
        <v>1888</v>
      </c>
      <c r="AB178" s="342" t="s">
        <v>1886</v>
      </c>
      <c r="AC178" s="343">
        <f t="shared" si="91"/>
        <v>200000000000</v>
      </c>
      <c r="AD178" s="350">
        <f t="shared" si="92"/>
        <v>200000000000</v>
      </c>
      <c r="AE178" s="344">
        <f t="shared" si="93"/>
        <v>0</v>
      </c>
      <c r="AF178" s="338"/>
      <c r="AG178" s="338" t="s">
        <v>2037</v>
      </c>
      <c r="AH178" s="345" t="s">
        <v>2237</v>
      </c>
      <c r="AI178" s="346" t="str">
        <f t="shared" si="76"/>
        <v>14</v>
      </c>
      <c r="AJ178" s="369"/>
      <c r="AK178" s="345"/>
      <c r="AL178" s="342"/>
      <c r="AM178" s="340"/>
    </row>
    <row r="179" spans="2:39">
      <c r="B179" s="337" t="s">
        <v>1944</v>
      </c>
      <c r="C179" s="338"/>
      <c r="D179" s="338" t="s">
        <v>2135</v>
      </c>
      <c r="E179" s="339" t="s">
        <v>73</v>
      </c>
      <c r="F179" s="339">
        <v>21485</v>
      </c>
      <c r="G179" s="338" t="s">
        <v>1837</v>
      </c>
      <c r="H179" s="338" t="s">
        <v>2373</v>
      </c>
      <c r="I179" s="338" t="s">
        <v>1060</v>
      </c>
      <c r="J179" s="338" t="s">
        <v>2384</v>
      </c>
      <c r="K179" s="338">
        <v>3.1</v>
      </c>
      <c r="L179" s="315">
        <v>200000000000</v>
      </c>
      <c r="M179" s="315">
        <v>200000000000</v>
      </c>
      <c r="N179" s="338" t="s">
        <v>2385</v>
      </c>
      <c r="O179" s="340">
        <v>45253</v>
      </c>
      <c r="P179" s="340">
        <v>45343</v>
      </c>
      <c r="Q179" s="338" t="s">
        <v>70</v>
      </c>
      <c r="R179" s="139">
        <f t="shared" si="90"/>
        <v>200000000000</v>
      </c>
      <c r="S179" s="316">
        <f t="shared" si="72"/>
        <v>0</v>
      </c>
      <c r="T179" s="338">
        <v>6</v>
      </c>
      <c r="U179" s="341" t="s">
        <v>70</v>
      </c>
      <c r="V179" s="340">
        <v>45321</v>
      </c>
      <c r="W179" s="338" t="s">
        <v>1953</v>
      </c>
      <c r="X179" s="315"/>
      <c r="Y179" s="141" t="s">
        <v>70</v>
      </c>
      <c r="Z179" s="318">
        <v>45349</v>
      </c>
      <c r="AA179" s="331" t="s">
        <v>1888</v>
      </c>
      <c r="AB179" s="342" t="s">
        <v>1886</v>
      </c>
      <c r="AC179" s="343">
        <f t="shared" si="91"/>
        <v>200000000000</v>
      </c>
      <c r="AD179" s="350">
        <f t="shared" si="92"/>
        <v>200000000000</v>
      </c>
      <c r="AE179" s="344">
        <f t="shared" si="93"/>
        <v>0</v>
      </c>
      <c r="AF179" s="338"/>
      <c r="AG179" s="338" t="s">
        <v>2037</v>
      </c>
      <c r="AH179" s="345" t="s">
        <v>2237</v>
      </c>
      <c r="AI179" s="346" t="str">
        <f t="shared" si="76"/>
        <v>14</v>
      </c>
      <c r="AJ179" s="369"/>
      <c r="AK179" s="345"/>
      <c r="AL179" s="342"/>
      <c r="AM179" s="340"/>
    </row>
    <row r="180" spans="2:39">
      <c r="B180" s="337" t="s">
        <v>1944</v>
      </c>
      <c r="C180" s="338"/>
      <c r="D180" s="338" t="s">
        <v>1831</v>
      </c>
      <c r="E180" s="339" t="s">
        <v>73</v>
      </c>
      <c r="F180" s="339">
        <v>24538</v>
      </c>
      <c r="G180" s="338" t="s">
        <v>1839</v>
      </c>
      <c r="H180" s="338" t="s">
        <v>2373</v>
      </c>
      <c r="I180" s="338" t="s">
        <v>1060</v>
      </c>
      <c r="J180" s="338" t="s">
        <v>2386</v>
      </c>
      <c r="K180" s="338">
        <v>3.2</v>
      </c>
      <c r="L180" s="315">
        <v>250000000000</v>
      </c>
      <c r="M180" s="315">
        <v>250000000000</v>
      </c>
      <c r="N180" s="338" t="s">
        <v>2387</v>
      </c>
      <c r="O180" s="340">
        <v>45254</v>
      </c>
      <c r="P180" s="340">
        <v>45341</v>
      </c>
      <c r="Q180" s="338" t="s">
        <v>70</v>
      </c>
      <c r="R180" s="139">
        <f t="shared" si="90"/>
        <v>250000000000</v>
      </c>
      <c r="S180" s="316">
        <f t="shared" si="72"/>
        <v>0</v>
      </c>
      <c r="T180" s="338">
        <v>9</v>
      </c>
      <c r="U180" s="341" t="s">
        <v>70</v>
      </c>
      <c r="V180" s="340">
        <v>45321</v>
      </c>
      <c r="W180" s="338" t="s">
        <v>1953</v>
      </c>
      <c r="X180" s="315"/>
      <c r="Y180" s="141" t="s">
        <v>70</v>
      </c>
      <c r="Z180" s="318">
        <v>45353</v>
      </c>
      <c r="AA180" s="331" t="s">
        <v>1888</v>
      </c>
      <c r="AB180" s="342" t="s">
        <v>1886</v>
      </c>
      <c r="AC180" s="343">
        <f t="shared" si="91"/>
        <v>250000000000</v>
      </c>
      <c r="AD180" s="342"/>
      <c r="AE180" s="344">
        <f t="shared" si="93"/>
        <v>0</v>
      </c>
      <c r="AF180" s="338"/>
      <c r="AG180" s="338" t="s">
        <v>2037</v>
      </c>
      <c r="AH180" s="345" t="s">
        <v>2250</v>
      </c>
      <c r="AI180" s="346" t="str">
        <f t="shared" si="76"/>
        <v>17</v>
      </c>
      <c r="AJ180" s="369"/>
      <c r="AK180" s="345"/>
      <c r="AL180" s="342"/>
      <c r="AM180" s="385"/>
    </row>
    <row r="181" spans="2:39">
      <c r="B181" s="337" t="s">
        <v>1944</v>
      </c>
      <c r="C181" s="338"/>
      <c r="D181" s="338" t="s">
        <v>1831</v>
      </c>
      <c r="E181" s="339" t="s">
        <v>73</v>
      </c>
      <c r="F181" s="339">
        <v>24538</v>
      </c>
      <c r="G181" s="338" t="s">
        <v>1839</v>
      </c>
      <c r="H181" s="338" t="s">
        <v>2373</v>
      </c>
      <c r="I181" s="338" t="s">
        <v>1060</v>
      </c>
      <c r="J181" s="338" t="s">
        <v>2388</v>
      </c>
      <c r="K181" s="338">
        <v>3.2</v>
      </c>
      <c r="L181" s="315">
        <v>250000000000</v>
      </c>
      <c r="M181" s="315">
        <v>250000000000</v>
      </c>
      <c r="N181" s="338" t="s">
        <v>2389</v>
      </c>
      <c r="O181" s="340">
        <v>45254</v>
      </c>
      <c r="P181" s="340">
        <v>45341</v>
      </c>
      <c r="Q181" s="338" t="s">
        <v>70</v>
      </c>
      <c r="R181" s="139">
        <f t="shared" si="90"/>
        <v>250000000000</v>
      </c>
      <c r="S181" s="316">
        <f t="shared" si="72"/>
        <v>0</v>
      </c>
      <c r="T181" s="338">
        <v>9</v>
      </c>
      <c r="U181" s="341" t="s">
        <v>70</v>
      </c>
      <c r="V181" s="340">
        <v>45321</v>
      </c>
      <c r="W181" s="338" t="s">
        <v>1953</v>
      </c>
      <c r="X181" s="315"/>
      <c r="Y181" s="141" t="s">
        <v>70</v>
      </c>
      <c r="Z181" s="318">
        <v>45353</v>
      </c>
      <c r="AA181" s="331" t="s">
        <v>1888</v>
      </c>
      <c r="AB181" s="342" t="s">
        <v>1886</v>
      </c>
      <c r="AC181" s="343">
        <f t="shared" si="91"/>
        <v>250000000000</v>
      </c>
      <c r="AD181" s="342"/>
      <c r="AE181" s="344">
        <f t="shared" si="93"/>
        <v>0</v>
      </c>
      <c r="AF181" s="338"/>
      <c r="AG181" s="338" t="s">
        <v>2037</v>
      </c>
      <c r="AH181" s="345" t="s">
        <v>2250</v>
      </c>
      <c r="AI181" s="346" t="str">
        <f t="shared" si="76"/>
        <v>17</v>
      </c>
      <c r="AJ181" s="369"/>
      <c r="AK181" s="345"/>
      <c r="AL181" s="342"/>
      <c r="AM181" s="385"/>
    </row>
    <row r="182" spans="2:39">
      <c r="B182" s="337" t="s">
        <v>1944</v>
      </c>
      <c r="C182" s="338"/>
      <c r="D182" s="338" t="s">
        <v>1831</v>
      </c>
      <c r="E182" s="339" t="s">
        <v>73</v>
      </c>
      <c r="F182" s="339">
        <v>24538</v>
      </c>
      <c r="G182" s="338" t="s">
        <v>1839</v>
      </c>
      <c r="H182" s="338" t="s">
        <v>2373</v>
      </c>
      <c r="I182" s="338" t="s">
        <v>1060</v>
      </c>
      <c r="J182" s="338" t="s">
        <v>2390</v>
      </c>
      <c r="K182" s="338">
        <v>3.3</v>
      </c>
      <c r="L182" s="315">
        <v>150000000000</v>
      </c>
      <c r="M182" s="315">
        <v>150000000000</v>
      </c>
      <c r="N182" s="338" t="s">
        <v>2391</v>
      </c>
      <c r="O182" s="340">
        <v>45258</v>
      </c>
      <c r="P182" s="340">
        <v>45344</v>
      </c>
      <c r="Q182" s="338" t="s">
        <v>70</v>
      </c>
      <c r="R182" s="139">
        <f t="shared" si="90"/>
        <v>150000000000</v>
      </c>
      <c r="S182" s="316">
        <f t="shared" si="72"/>
        <v>0</v>
      </c>
      <c r="T182" s="338">
        <v>9</v>
      </c>
      <c r="U182" s="341" t="s">
        <v>70</v>
      </c>
      <c r="V182" s="340">
        <v>45321</v>
      </c>
      <c r="W182" s="338" t="s">
        <v>1953</v>
      </c>
      <c r="X182" s="315"/>
      <c r="Y182" s="141" t="s">
        <v>70</v>
      </c>
      <c r="Z182" s="318">
        <v>45353</v>
      </c>
      <c r="AA182" s="331" t="s">
        <v>1888</v>
      </c>
      <c r="AB182" s="342" t="s">
        <v>1886</v>
      </c>
      <c r="AC182" s="343">
        <f t="shared" si="91"/>
        <v>150000000000</v>
      </c>
      <c r="AD182" s="342"/>
      <c r="AE182" s="344">
        <f t="shared" si="93"/>
        <v>0</v>
      </c>
      <c r="AF182" s="338"/>
      <c r="AG182" s="338" t="s">
        <v>2037</v>
      </c>
      <c r="AH182" s="345" t="s">
        <v>2250</v>
      </c>
      <c r="AI182" s="346" t="str">
        <f t="shared" si="76"/>
        <v>17</v>
      </c>
      <c r="AJ182" s="369"/>
      <c r="AK182" s="345"/>
      <c r="AL182" s="342"/>
      <c r="AM182" s="385"/>
    </row>
    <row r="183" spans="2:39">
      <c r="B183" s="337" t="s">
        <v>1944</v>
      </c>
      <c r="C183" s="338"/>
      <c r="D183" s="338" t="s">
        <v>1831</v>
      </c>
      <c r="E183" s="339" t="s">
        <v>73</v>
      </c>
      <c r="F183" s="339">
        <v>24538</v>
      </c>
      <c r="G183" s="338" t="s">
        <v>1839</v>
      </c>
      <c r="H183" s="338" t="s">
        <v>2373</v>
      </c>
      <c r="I183" s="338" t="s">
        <v>1060</v>
      </c>
      <c r="J183" s="338" t="s">
        <v>2392</v>
      </c>
      <c r="K183" s="338">
        <v>3.3</v>
      </c>
      <c r="L183" s="315">
        <v>350000000000</v>
      </c>
      <c r="M183" s="315">
        <v>350000000000</v>
      </c>
      <c r="N183" s="338" t="s">
        <v>2393</v>
      </c>
      <c r="O183" s="340">
        <v>45258</v>
      </c>
      <c r="P183" s="340">
        <v>45344</v>
      </c>
      <c r="Q183" s="338" t="s">
        <v>70</v>
      </c>
      <c r="R183" s="139">
        <f t="shared" si="90"/>
        <v>350000000000</v>
      </c>
      <c r="S183" s="316">
        <f t="shared" si="72"/>
        <v>0</v>
      </c>
      <c r="T183" s="338">
        <v>9</v>
      </c>
      <c r="U183" s="341" t="s">
        <v>70</v>
      </c>
      <c r="V183" s="340">
        <v>45321</v>
      </c>
      <c r="W183" s="338" t="s">
        <v>1953</v>
      </c>
      <c r="X183" s="315"/>
      <c r="Y183" s="141" t="s">
        <v>70</v>
      </c>
      <c r="Z183" s="318">
        <v>45353</v>
      </c>
      <c r="AA183" s="331" t="s">
        <v>1888</v>
      </c>
      <c r="AB183" s="342" t="s">
        <v>1886</v>
      </c>
      <c r="AC183" s="343">
        <f t="shared" si="91"/>
        <v>350000000000</v>
      </c>
      <c r="AD183" s="342"/>
      <c r="AE183" s="344">
        <f t="shared" si="93"/>
        <v>0</v>
      </c>
      <c r="AF183" s="338"/>
      <c r="AG183" s="338" t="s">
        <v>2037</v>
      </c>
      <c r="AH183" s="345" t="s">
        <v>2250</v>
      </c>
      <c r="AI183" s="346" t="str">
        <f t="shared" si="76"/>
        <v>17</v>
      </c>
      <c r="AJ183" s="369"/>
      <c r="AK183" s="345"/>
      <c r="AL183" s="342"/>
      <c r="AM183" s="385"/>
    </row>
    <row r="184" spans="2:39">
      <c r="B184" s="337" t="s">
        <v>1944</v>
      </c>
      <c r="C184" s="338"/>
      <c r="D184" s="338" t="s">
        <v>2135</v>
      </c>
      <c r="E184" s="339" t="s">
        <v>73</v>
      </c>
      <c r="F184" s="339">
        <v>12385</v>
      </c>
      <c r="G184" s="338" t="s">
        <v>1802</v>
      </c>
      <c r="H184" s="338" t="s">
        <v>2373</v>
      </c>
      <c r="I184" s="338" t="s">
        <v>1060</v>
      </c>
      <c r="J184" s="338" t="s">
        <v>2394</v>
      </c>
      <c r="K184" s="338">
        <v>2.7</v>
      </c>
      <c r="L184" s="315">
        <v>350000000000</v>
      </c>
      <c r="M184" s="315">
        <v>350000000000</v>
      </c>
      <c r="N184" s="338" t="s">
        <v>2395</v>
      </c>
      <c r="O184" s="340">
        <v>45261</v>
      </c>
      <c r="P184" s="340">
        <v>45321</v>
      </c>
      <c r="Q184" s="338" t="s">
        <v>70</v>
      </c>
      <c r="R184" s="139">
        <f t="shared" si="90"/>
        <v>350000000000</v>
      </c>
      <c r="S184" s="316">
        <f t="shared" si="72"/>
        <v>0</v>
      </c>
      <c r="T184" s="338">
        <v>16</v>
      </c>
      <c r="U184" s="341" t="s">
        <v>70</v>
      </c>
      <c r="V184" s="340">
        <v>45321</v>
      </c>
      <c r="W184" s="338" t="s">
        <v>1953</v>
      </c>
      <c r="X184" s="315"/>
      <c r="Y184" s="141" t="s">
        <v>70</v>
      </c>
      <c r="Z184" s="318">
        <v>45360</v>
      </c>
      <c r="AA184" s="342" t="s">
        <v>1888</v>
      </c>
      <c r="AB184" s="342" t="s">
        <v>1886</v>
      </c>
      <c r="AC184" s="350">
        <f t="shared" ref="AC184:AC191" si="94">R184</f>
        <v>350000000000</v>
      </c>
      <c r="AD184" s="344">
        <f>AC184</f>
        <v>350000000000</v>
      </c>
      <c r="AE184" s="344">
        <f t="shared" si="93"/>
        <v>0</v>
      </c>
      <c r="AF184" s="340"/>
      <c r="AG184" s="338" t="s">
        <v>2037</v>
      </c>
      <c r="AH184" s="345" t="s">
        <v>2075</v>
      </c>
      <c r="AI184" s="346" t="str">
        <f t="shared" si="76"/>
        <v>29</v>
      </c>
      <c r="AJ184" s="369"/>
      <c r="AK184" s="345"/>
      <c r="AL184" s="342"/>
      <c r="AM184" s="338"/>
    </row>
    <row r="185" spans="2:39">
      <c r="B185" s="337" t="s">
        <v>1944</v>
      </c>
      <c r="C185" s="338"/>
      <c r="D185" s="338" t="s">
        <v>2135</v>
      </c>
      <c r="E185" s="339" t="s">
        <v>73</v>
      </c>
      <c r="F185" s="339">
        <v>12385</v>
      </c>
      <c r="G185" s="338" t="s">
        <v>1802</v>
      </c>
      <c r="H185" s="338" t="s">
        <v>2373</v>
      </c>
      <c r="I185" s="338" t="s">
        <v>1060</v>
      </c>
      <c r="J185" s="338" t="s">
        <v>2396</v>
      </c>
      <c r="K185" s="338">
        <v>2.7</v>
      </c>
      <c r="L185" s="315">
        <v>200000000000</v>
      </c>
      <c r="M185" s="315">
        <v>200000000000</v>
      </c>
      <c r="N185" s="338" t="s">
        <v>2397</v>
      </c>
      <c r="O185" s="340">
        <v>45261</v>
      </c>
      <c r="P185" s="340">
        <v>45321</v>
      </c>
      <c r="Q185" s="338" t="s">
        <v>70</v>
      </c>
      <c r="R185" s="139">
        <f t="shared" si="90"/>
        <v>200000000000</v>
      </c>
      <c r="S185" s="316">
        <f t="shared" si="72"/>
        <v>0</v>
      </c>
      <c r="T185" s="338">
        <v>16</v>
      </c>
      <c r="U185" s="341" t="s">
        <v>70</v>
      </c>
      <c r="V185" s="340">
        <v>45321</v>
      </c>
      <c r="W185" s="338" t="s">
        <v>1953</v>
      </c>
      <c r="X185" s="315"/>
      <c r="Y185" s="141" t="s">
        <v>70</v>
      </c>
      <c r="Z185" s="318">
        <v>45360</v>
      </c>
      <c r="AA185" s="342" t="s">
        <v>1888</v>
      </c>
      <c r="AB185" s="342" t="s">
        <v>1886</v>
      </c>
      <c r="AC185" s="350">
        <f t="shared" si="94"/>
        <v>200000000000</v>
      </c>
      <c r="AD185" s="344">
        <f>AC185</f>
        <v>200000000000</v>
      </c>
      <c r="AE185" s="344">
        <f t="shared" si="93"/>
        <v>0</v>
      </c>
      <c r="AF185" s="340"/>
      <c r="AG185" s="338" t="s">
        <v>2037</v>
      </c>
      <c r="AH185" s="345" t="s">
        <v>2075</v>
      </c>
      <c r="AI185" s="346" t="str">
        <f t="shared" si="76"/>
        <v>29</v>
      </c>
      <c r="AJ185" s="369"/>
      <c r="AK185" s="345"/>
      <c r="AL185" s="342"/>
      <c r="AM185" s="338"/>
    </row>
    <row r="186" spans="2:39">
      <c r="B186" s="337" t="s">
        <v>1944</v>
      </c>
      <c r="C186" s="338"/>
      <c r="D186" s="338" t="s">
        <v>2135</v>
      </c>
      <c r="E186" s="339" t="s">
        <v>73</v>
      </c>
      <c r="F186" s="339">
        <v>12385</v>
      </c>
      <c r="G186" s="338" t="s">
        <v>1802</v>
      </c>
      <c r="H186" s="338" t="s">
        <v>2373</v>
      </c>
      <c r="I186" s="338" t="s">
        <v>1060</v>
      </c>
      <c r="J186" s="338" t="s">
        <v>2398</v>
      </c>
      <c r="K186" s="338">
        <v>2.9</v>
      </c>
      <c r="L186" s="315">
        <v>500000000000</v>
      </c>
      <c r="M186" s="315">
        <v>500000000000</v>
      </c>
      <c r="N186" s="338" t="s">
        <v>2399</v>
      </c>
      <c r="O186" s="340">
        <v>45261</v>
      </c>
      <c r="P186" s="340">
        <v>45321</v>
      </c>
      <c r="Q186" s="338" t="s">
        <v>70</v>
      </c>
      <c r="R186" s="139">
        <f t="shared" si="90"/>
        <v>500000000000</v>
      </c>
      <c r="S186" s="316">
        <f t="shared" si="72"/>
        <v>0</v>
      </c>
      <c r="T186" s="338">
        <v>16</v>
      </c>
      <c r="U186" s="341" t="s">
        <v>70</v>
      </c>
      <c r="V186" s="340">
        <v>45321</v>
      </c>
      <c r="W186" s="338" t="s">
        <v>1953</v>
      </c>
      <c r="X186" s="315"/>
      <c r="Y186" s="141" t="s">
        <v>70</v>
      </c>
      <c r="Z186" s="318">
        <v>45360</v>
      </c>
      <c r="AA186" s="342" t="s">
        <v>1888</v>
      </c>
      <c r="AB186" s="342" t="s">
        <v>1886</v>
      </c>
      <c r="AC186" s="350">
        <f t="shared" si="94"/>
        <v>500000000000</v>
      </c>
      <c r="AD186" s="344">
        <f>AC186</f>
        <v>500000000000</v>
      </c>
      <c r="AE186" s="344">
        <f t="shared" si="93"/>
        <v>0</v>
      </c>
      <c r="AF186" s="340"/>
      <c r="AG186" s="338" t="s">
        <v>2037</v>
      </c>
      <c r="AH186" s="345" t="s">
        <v>2075</v>
      </c>
      <c r="AI186" s="346" t="str">
        <f t="shared" si="76"/>
        <v>29</v>
      </c>
      <c r="AJ186" s="369"/>
      <c r="AK186" s="345"/>
      <c r="AL186" s="342"/>
      <c r="AM186" s="338"/>
    </row>
    <row r="187" spans="2:39">
      <c r="B187" s="337" t="s">
        <v>1944</v>
      </c>
      <c r="C187" s="338"/>
      <c r="D187" s="338" t="s">
        <v>2135</v>
      </c>
      <c r="E187" s="339" t="s">
        <v>73</v>
      </c>
      <c r="F187" s="339">
        <v>12385</v>
      </c>
      <c r="G187" s="338" t="s">
        <v>1802</v>
      </c>
      <c r="H187" s="338" t="s">
        <v>2373</v>
      </c>
      <c r="I187" s="338" t="s">
        <v>1060</v>
      </c>
      <c r="J187" s="338" t="s">
        <v>2400</v>
      </c>
      <c r="K187" s="338">
        <v>2.9</v>
      </c>
      <c r="L187" s="315">
        <v>500000000000</v>
      </c>
      <c r="M187" s="315">
        <v>500000000000</v>
      </c>
      <c r="N187" s="338" t="s">
        <v>2401</v>
      </c>
      <c r="O187" s="340">
        <v>45261</v>
      </c>
      <c r="P187" s="340">
        <v>45321</v>
      </c>
      <c r="Q187" s="338" t="s">
        <v>70</v>
      </c>
      <c r="R187" s="139">
        <f t="shared" si="90"/>
        <v>500000000000</v>
      </c>
      <c r="S187" s="316">
        <f t="shared" si="72"/>
        <v>0</v>
      </c>
      <c r="T187" s="338">
        <v>16</v>
      </c>
      <c r="U187" s="341" t="s">
        <v>70</v>
      </c>
      <c r="V187" s="340">
        <v>45321</v>
      </c>
      <c r="W187" s="338" t="s">
        <v>1953</v>
      </c>
      <c r="X187" s="315"/>
      <c r="Y187" s="141" t="s">
        <v>70</v>
      </c>
      <c r="Z187" s="318">
        <v>45360</v>
      </c>
      <c r="AA187" s="342" t="s">
        <v>1888</v>
      </c>
      <c r="AB187" s="342" t="s">
        <v>1886</v>
      </c>
      <c r="AC187" s="350">
        <f t="shared" si="94"/>
        <v>500000000000</v>
      </c>
      <c r="AD187" s="344">
        <f>AC187</f>
        <v>500000000000</v>
      </c>
      <c r="AE187" s="344">
        <f t="shared" si="93"/>
        <v>0</v>
      </c>
      <c r="AF187" s="340"/>
      <c r="AG187" s="338" t="s">
        <v>2037</v>
      </c>
      <c r="AH187" s="345" t="s">
        <v>2075</v>
      </c>
      <c r="AI187" s="346" t="str">
        <f t="shared" si="76"/>
        <v>29</v>
      </c>
      <c r="AJ187" s="369"/>
      <c r="AK187" s="345"/>
      <c r="AL187" s="342"/>
      <c r="AM187" s="338"/>
    </row>
    <row r="188" spans="2:39">
      <c r="B188" s="337" t="s">
        <v>1944</v>
      </c>
      <c r="C188" s="338"/>
      <c r="D188" s="338" t="s">
        <v>2135</v>
      </c>
      <c r="E188" s="339" t="s">
        <v>73</v>
      </c>
      <c r="F188" s="339">
        <v>12385</v>
      </c>
      <c r="G188" s="338" t="s">
        <v>1802</v>
      </c>
      <c r="H188" s="338" t="s">
        <v>2373</v>
      </c>
      <c r="I188" s="338" t="s">
        <v>1060</v>
      </c>
      <c r="J188" s="338" t="s">
        <v>2402</v>
      </c>
      <c r="K188" s="338">
        <v>2.9</v>
      </c>
      <c r="L188" s="315">
        <v>450000000000</v>
      </c>
      <c r="M188" s="315">
        <v>450000000000</v>
      </c>
      <c r="N188" s="338" t="s">
        <v>2403</v>
      </c>
      <c r="O188" s="340">
        <v>45261</v>
      </c>
      <c r="P188" s="340">
        <v>45321</v>
      </c>
      <c r="Q188" s="338" t="s">
        <v>70</v>
      </c>
      <c r="R188" s="139">
        <f t="shared" si="90"/>
        <v>450000000000</v>
      </c>
      <c r="S188" s="316">
        <f t="shared" si="72"/>
        <v>0</v>
      </c>
      <c r="T188" s="338">
        <v>16</v>
      </c>
      <c r="U188" s="341" t="s">
        <v>70</v>
      </c>
      <c r="V188" s="340">
        <v>45321</v>
      </c>
      <c r="W188" s="338" t="s">
        <v>1953</v>
      </c>
      <c r="X188" s="315"/>
      <c r="Y188" s="141" t="s">
        <v>70</v>
      </c>
      <c r="Z188" s="318">
        <v>45360</v>
      </c>
      <c r="AA188" s="342" t="s">
        <v>1888</v>
      </c>
      <c r="AB188" s="342" t="s">
        <v>1886</v>
      </c>
      <c r="AC188" s="350">
        <f t="shared" si="94"/>
        <v>450000000000</v>
      </c>
      <c r="AD188" s="344">
        <f>AC188</f>
        <v>450000000000</v>
      </c>
      <c r="AE188" s="344">
        <f t="shared" si="93"/>
        <v>0</v>
      </c>
      <c r="AF188" s="340"/>
      <c r="AG188" s="338" t="s">
        <v>2037</v>
      </c>
      <c r="AH188" s="345" t="s">
        <v>2075</v>
      </c>
      <c r="AI188" s="346" t="str">
        <f t="shared" si="76"/>
        <v>29</v>
      </c>
      <c r="AJ188" s="369"/>
      <c r="AK188" s="345"/>
      <c r="AL188" s="342"/>
      <c r="AM188" s="338"/>
    </row>
    <row r="189" spans="2:39">
      <c r="B189" s="337" t="s">
        <v>1944</v>
      </c>
      <c r="C189" s="338"/>
      <c r="D189" s="338" t="s">
        <v>2135</v>
      </c>
      <c r="E189" s="339" t="s">
        <v>73</v>
      </c>
      <c r="F189" s="339">
        <v>11695</v>
      </c>
      <c r="G189" s="338" t="s">
        <v>1843</v>
      </c>
      <c r="H189" s="338" t="s">
        <v>2373</v>
      </c>
      <c r="I189" s="338" t="s">
        <v>1060</v>
      </c>
      <c r="J189" s="338" t="s">
        <v>2404</v>
      </c>
      <c r="K189" s="338">
        <v>2.9</v>
      </c>
      <c r="L189" s="315">
        <v>500000000000</v>
      </c>
      <c r="M189" s="315">
        <v>500000000000</v>
      </c>
      <c r="N189" s="338" t="s">
        <v>2405</v>
      </c>
      <c r="O189" s="340">
        <v>45264</v>
      </c>
      <c r="P189" s="340">
        <v>45321</v>
      </c>
      <c r="Q189" s="338" t="s">
        <v>70</v>
      </c>
      <c r="R189" s="139">
        <f t="shared" si="90"/>
        <v>500000000000</v>
      </c>
      <c r="S189" s="316">
        <f t="shared" si="72"/>
        <v>0</v>
      </c>
      <c r="T189" s="338">
        <v>14</v>
      </c>
      <c r="U189" s="341" t="s">
        <v>70</v>
      </c>
      <c r="V189" s="340" t="s">
        <v>1952</v>
      </c>
      <c r="W189" s="338" t="s">
        <v>1953</v>
      </c>
      <c r="X189" s="338" t="s">
        <v>1954</v>
      </c>
      <c r="Y189" s="141" t="s">
        <v>70</v>
      </c>
      <c r="Z189" s="318">
        <v>45325</v>
      </c>
      <c r="AA189" s="331" t="s">
        <v>1888</v>
      </c>
      <c r="AB189" s="342" t="s">
        <v>1886</v>
      </c>
      <c r="AC189" s="343">
        <f t="shared" si="94"/>
        <v>500000000000</v>
      </c>
      <c r="AD189" s="342"/>
      <c r="AE189" s="344">
        <f t="shared" si="93"/>
        <v>0</v>
      </c>
      <c r="AF189" s="338"/>
      <c r="AG189" s="338" t="s">
        <v>2037</v>
      </c>
      <c r="AH189" s="345" t="s">
        <v>2273</v>
      </c>
      <c r="AI189" s="346" t="str">
        <f t="shared" si="76"/>
        <v>20</v>
      </c>
      <c r="AJ189" s="369"/>
      <c r="AK189" s="345"/>
      <c r="AL189" s="342"/>
      <c r="AM189" s="338"/>
    </row>
    <row r="190" spans="2:39">
      <c r="B190" s="337" t="s">
        <v>1944</v>
      </c>
      <c r="C190" s="338"/>
      <c r="D190" s="338" t="s">
        <v>2135</v>
      </c>
      <c r="E190" s="339" t="s">
        <v>73</v>
      </c>
      <c r="F190" s="339">
        <v>11695</v>
      </c>
      <c r="G190" s="338" t="s">
        <v>1843</v>
      </c>
      <c r="H190" s="338" t="s">
        <v>2373</v>
      </c>
      <c r="I190" s="338" t="s">
        <v>1060</v>
      </c>
      <c r="J190" s="338" t="s">
        <v>2406</v>
      </c>
      <c r="K190" s="338">
        <v>2.9</v>
      </c>
      <c r="L190" s="315">
        <v>500000000000</v>
      </c>
      <c r="M190" s="315">
        <v>500000000000</v>
      </c>
      <c r="N190" s="338" t="s">
        <v>2407</v>
      </c>
      <c r="O190" s="340">
        <v>45264</v>
      </c>
      <c r="P190" s="340">
        <v>45321</v>
      </c>
      <c r="Q190" s="338" t="s">
        <v>70</v>
      </c>
      <c r="R190" s="139">
        <f t="shared" si="90"/>
        <v>500000000000</v>
      </c>
      <c r="S190" s="316">
        <f t="shared" si="72"/>
        <v>0</v>
      </c>
      <c r="T190" s="338">
        <v>14</v>
      </c>
      <c r="U190" s="341" t="s">
        <v>70</v>
      </c>
      <c r="V190" s="340" t="s">
        <v>1952</v>
      </c>
      <c r="W190" s="338" t="s">
        <v>1953</v>
      </c>
      <c r="X190" s="338" t="s">
        <v>1954</v>
      </c>
      <c r="Y190" s="141" t="s">
        <v>70</v>
      </c>
      <c r="Z190" s="318">
        <v>45325</v>
      </c>
      <c r="AA190" s="331" t="s">
        <v>1888</v>
      </c>
      <c r="AB190" s="342" t="s">
        <v>1886</v>
      </c>
      <c r="AC190" s="343">
        <f t="shared" si="94"/>
        <v>500000000000</v>
      </c>
      <c r="AD190" s="342"/>
      <c r="AE190" s="344">
        <f t="shared" si="93"/>
        <v>0</v>
      </c>
      <c r="AF190" s="338"/>
      <c r="AG190" s="338" t="s">
        <v>2037</v>
      </c>
      <c r="AH190" s="345" t="s">
        <v>2273</v>
      </c>
      <c r="AI190" s="346" t="str">
        <f t="shared" si="76"/>
        <v>20</v>
      </c>
      <c r="AJ190" s="369"/>
      <c r="AK190" s="345"/>
      <c r="AL190" s="342"/>
      <c r="AM190" s="338"/>
    </row>
    <row r="191" spans="2:39">
      <c r="B191" s="337" t="s">
        <v>1944</v>
      </c>
      <c r="C191" s="338"/>
      <c r="D191" s="338" t="s">
        <v>2135</v>
      </c>
      <c r="E191" s="339" t="s">
        <v>73</v>
      </c>
      <c r="F191" s="339">
        <v>11695</v>
      </c>
      <c r="G191" s="338" t="s">
        <v>1843</v>
      </c>
      <c r="H191" s="338" t="s">
        <v>2373</v>
      </c>
      <c r="I191" s="338" t="s">
        <v>1060</v>
      </c>
      <c r="J191" s="338" t="s">
        <v>2408</v>
      </c>
      <c r="K191" s="338">
        <v>2.9</v>
      </c>
      <c r="L191" s="315">
        <v>500000000000</v>
      </c>
      <c r="M191" s="315">
        <v>500000000000</v>
      </c>
      <c r="N191" s="338" t="s">
        <v>2409</v>
      </c>
      <c r="O191" s="340">
        <v>45264</v>
      </c>
      <c r="P191" s="340">
        <v>45321</v>
      </c>
      <c r="Q191" s="338" t="s">
        <v>70</v>
      </c>
      <c r="R191" s="139">
        <f t="shared" si="90"/>
        <v>500000000000</v>
      </c>
      <c r="S191" s="316">
        <f t="shared" si="72"/>
        <v>0</v>
      </c>
      <c r="T191" s="338">
        <v>14</v>
      </c>
      <c r="U191" s="341" t="s">
        <v>70</v>
      </c>
      <c r="V191" s="340" t="s">
        <v>1952</v>
      </c>
      <c r="W191" s="338" t="s">
        <v>1953</v>
      </c>
      <c r="X191" s="338" t="s">
        <v>1954</v>
      </c>
      <c r="Y191" s="141" t="s">
        <v>70</v>
      </c>
      <c r="Z191" s="318">
        <v>45325</v>
      </c>
      <c r="AA191" s="331" t="s">
        <v>1888</v>
      </c>
      <c r="AB191" s="342" t="s">
        <v>1886</v>
      </c>
      <c r="AC191" s="343">
        <f t="shared" si="94"/>
        <v>500000000000</v>
      </c>
      <c r="AD191" s="342"/>
      <c r="AE191" s="344">
        <f t="shared" si="93"/>
        <v>0</v>
      </c>
      <c r="AF191" s="338"/>
      <c r="AG191" s="338" t="s">
        <v>2037</v>
      </c>
      <c r="AH191" s="345" t="s">
        <v>2273</v>
      </c>
      <c r="AI191" s="346" t="str">
        <f t="shared" si="76"/>
        <v>20</v>
      </c>
      <c r="AJ191" s="369"/>
      <c r="AK191" s="345"/>
      <c r="AL191" s="342"/>
      <c r="AM191" s="338"/>
    </row>
    <row r="192" spans="2:39">
      <c r="B192" s="337" t="s">
        <v>1944</v>
      </c>
      <c r="C192" s="338"/>
      <c r="D192" s="338" t="s">
        <v>1831</v>
      </c>
      <c r="E192" s="339" t="s">
        <v>73</v>
      </c>
      <c r="F192" s="339">
        <v>12092</v>
      </c>
      <c r="G192" s="338" t="s">
        <v>1829</v>
      </c>
      <c r="H192" s="338" t="s">
        <v>2373</v>
      </c>
      <c r="I192" s="338" t="s">
        <v>1060</v>
      </c>
      <c r="J192" s="338" t="s">
        <v>2410</v>
      </c>
      <c r="K192" s="338">
        <v>0.95</v>
      </c>
      <c r="L192" s="315">
        <v>200000000000</v>
      </c>
      <c r="M192" s="315">
        <v>200000000000</v>
      </c>
      <c r="N192" s="338" t="s">
        <v>2411</v>
      </c>
      <c r="O192" s="340">
        <v>45265</v>
      </c>
      <c r="P192" s="340">
        <v>45299</v>
      </c>
      <c r="Q192" s="338" t="s">
        <v>70</v>
      </c>
      <c r="R192" s="139">
        <f t="shared" ref="R192:R201" si="95">L192</f>
        <v>200000000000</v>
      </c>
      <c r="S192" s="316">
        <f t="shared" si="72"/>
        <v>0</v>
      </c>
      <c r="T192" s="338">
        <v>13</v>
      </c>
      <c r="U192" s="341" t="s">
        <v>70</v>
      </c>
      <c r="V192" s="340">
        <v>45321</v>
      </c>
      <c r="W192" s="338" t="s">
        <v>1953</v>
      </c>
      <c r="X192" s="315"/>
      <c r="Y192" s="141" t="s">
        <v>70</v>
      </c>
      <c r="Z192" s="318">
        <v>45348</v>
      </c>
      <c r="AA192" s="331" t="s">
        <v>1888</v>
      </c>
      <c r="AB192" s="342" t="s">
        <v>1886</v>
      </c>
      <c r="AC192" s="344">
        <f t="shared" ref="AC192:AC201" si="96">M192</f>
        <v>200000000000</v>
      </c>
      <c r="AD192" s="350">
        <f t="shared" ref="AD192:AD201" si="97">L192</f>
        <v>200000000000</v>
      </c>
      <c r="AE192" s="344">
        <f t="shared" si="93"/>
        <v>0</v>
      </c>
      <c r="AF192" s="338"/>
      <c r="AG192" s="338" t="s">
        <v>2037</v>
      </c>
      <c r="AH192" s="345" t="s">
        <v>2204</v>
      </c>
      <c r="AI192" s="346" t="str">
        <f t="shared" si="76"/>
        <v>04</v>
      </c>
      <c r="AJ192" s="369"/>
      <c r="AK192" s="345"/>
      <c r="AL192" s="342"/>
      <c r="AM192" s="338"/>
    </row>
    <row r="193" spans="2:39">
      <c r="B193" s="337" t="s">
        <v>1944</v>
      </c>
      <c r="C193" s="338"/>
      <c r="D193" s="338" t="s">
        <v>1831</v>
      </c>
      <c r="E193" s="339" t="s">
        <v>73</v>
      </c>
      <c r="F193" s="339">
        <v>12092</v>
      </c>
      <c r="G193" s="338" t="s">
        <v>1829</v>
      </c>
      <c r="H193" s="338" t="s">
        <v>2373</v>
      </c>
      <c r="I193" s="338" t="s">
        <v>1060</v>
      </c>
      <c r="J193" s="338" t="s">
        <v>2412</v>
      </c>
      <c r="K193" s="338">
        <v>0.9</v>
      </c>
      <c r="L193" s="315">
        <v>200000000000</v>
      </c>
      <c r="M193" s="315">
        <v>200000000000</v>
      </c>
      <c r="N193" s="338" t="s">
        <v>2413</v>
      </c>
      <c r="O193" s="340">
        <v>45265</v>
      </c>
      <c r="P193" s="340">
        <v>45299</v>
      </c>
      <c r="Q193" s="338" t="s">
        <v>70</v>
      </c>
      <c r="R193" s="139">
        <f t="shared" si="95"/>
        <v>200000000000</v>
      </c>
      <c r="S193" s="316">
        <f t="shared" si="72"/>
        <v>0</v>
      </c>
      <c r="T193" s="338">
        <v>13</v>
      </c>
      <c r="U193" s="341" t="s">
        <v>70</v>
      </c>
      <c r="V193" s="340">
        <v>45321</v>
      </c>
      <c r="W193" s="338" t="s">
        <v>1953</v>
      </c>
      <c r="X193" s="315"/>
      <c r="Y193" s="141" t="s">
        <v>70</v>
      </c>
      <c r="Z193" s="318">
        <v>45348</v>
      </c>
      <c r="AA193" s="331" t="s">
        <v>1888</v>
      </c>
      <c r="AB193" s="342" t="s">
        <v>1886</v>
      </c>
      <c r="AC193" s="344">
        <f t="shared" si="96"/>
        <v>200000000000</v>
      </c>
      <c r="AD193" s="350">
        <f t="shared" si="97"/>
        <v>200000000000</v>
      </c>
      <c r="AE193" s="344">
        <f t="shared" si="93"/>
        <v>0</v>
      </c>
      <c r="AF193" s="338"/>
      <c r="AG193" s="338" t="s">
        <v>2037</v>
      </c>
      <c r="AH193" s="345" t="s">
        <v>2204</v>
      </c>
      <c r="AI193" s="346" t="str">
        <f t="shared" si="76"/>
        <v>04</v>
      </c>
      <c r="AJ193" s="369"/>
      <c r="AK193" s="345"/>
      <c r="AL193" s="342"/>
      <c r="AM193" s="338"/>
    </row>
    <row r="194" spans="2:39">
      <c r="B194" s="337" t="s">
        <v>1944</v>
      </c>
      <c r="C194" s="338"/>
      <c r="D194" s="338" t="s">
        <v>1831</v>
      </c>
      <c r="E194" s="339" t="s">
        <v>73</v>
      </c>
      <c r="F194" s="339">
        <v>12092</v>
      </c>
      <c r="G194" s="338" t="s">
        <v>1829</v>
      </c>
      <c r="H194" s="338" t="s">
        <v>2373</v>
      </c>
      <c r="I194" s="338" t="s">
        <v>1060</v>
      </c>
      <c r="J194" s="338" t="s">
        <v>2414</v>
      </c>
      <c r="K194" s="338">
        <v>0.9</v>
      </c>
      <c r="L194" s="315">
        <v>200000000000</v>
      </c>
      <c r="M194" s="315">
        <v>200000000000</v>
      </c>
      <c r="N194" s="338" t="s">
        <v>2415</v>
      </c>
      <c r="O194" s="340">
        <v>45265</v>
      </c>
      <c r="P194" s="340">
        <v>45299</v>
      </c>
      <c r="Q194" s="338" t="s">
        <v>70</v>
      </c>
      <c r="R194" s="139">
        <f t="shared" si="95"/>
        <v>200000000000</v>
      </c>
      <c r="S194" s="316">
        <f t="shared" si="72"/>
        <v>0</v>
      </c>
      <c r="T194" s="338">
        <v>13</v>
      </c>
      <c r="U194" s="341" t="s">
        <v>70</v>
      </c>
      <c r="V194" s="340">
        <v>45321</v>
      </c>
      <c r="W194" s="338" t="s">
        <v>1953</v>
      </c>
      <c r="X194" s="315"/>
      <c r="Y194" s="141" t="s">
        <v>70</v>
      </c>
      <c r="Z194" s="318">
        <v>45348</v>
      </c>
      <c r="AA194" s="331" t="s">
        <v>1888</v>
      </c>
      <c r="AB194" s="342" t="s">
        <v>1886</v>
      </c>
      <c r="AC194" s="344">
        <f t="shared" si="96"/>
        <v>200000000000</v>
      </c>
      <c r="AD194" s="350">
        <f t="shared" si="97"/>
        <v>200000000000</v>
      </c>
      <c r="AE194" s="344">
        <f t="shared" si="93"/>
        <v>0</v>
      </c>
      <c r="AF194" s="338"/>
      <c r="AG194" s="338" t="s">
        <v>2037</v>
      </c>
      <c r="AH194" s="345" t="s">
        <v>2204</v>
      </c>
      <c r="AI194" s="346" t="str">
        <f t="shared" si="76"/>
        <v>04</v>
      </c>
      <c r="AJ194" s="369"/>
      <c r="AK194" s="345"/>
      <c r="AL194" s="342"/>
      <c r="AM194" s="338"/>
    </row>
    <row r="195" spans="2:39">
      <c r="B195" s="337" t="s">
        <v>1944</v>
      </c>
      <c r="C195" s="338"/>
      <c r="D195" s="338" t="s">
        <v>1831</v>
      </c>
      <c r="E195" s="339" t="s">
        <v>73</v>
      </c>
      <c r="F195" s="339">
        <v>12092</v>
      </c>
      <c r="G195" s="338" t="s">
        <v>1829</v>
      </c>
      <c r="H195" s="338" t="s">
        <v>2373</v>
      </c>
      <c r="I195" s="338" t="s">
        <v>1060</v>
      </c>
      <c r="J195" s="338" t="s">
        <v>2416</v>
      </c>
      <c r="K195" s="338">
        <v>0.9</v>
      </c>
      <c r="L195" s="315">
        <v>200000000000</v>
      </c>
      <c r="M195" s="315">
        <v>200000000000</v>
      </c>
      <c r="N195" s="338" t="s">
        <v>2417</v>
      </c>
      <c r="O195" s="340">
        <v>45265</v>
      </c>
      <c r="P195" s="340">
        <v>45299</v>
      </c>
      <c r="Q195" s="338" t="s">
        <v>70</v>
      </c>
      <c r="R195" s="139">
        <f t="shared" si="95"/>
        <v>200000000000</v>
      </c>
      <c r="S195" s="316">
        <f t="shared" si="72"/>
        <v>0</v>
      </c>
      <c r="T195" s="338">
        <v>13</v>
      </c>
      <c r="U195" s="341" t="s">
        <v>70</v>
      </c>
      <c r="V195" s="340">
        <v>45321</v>
      </c>
      <c r="W195" s="338" t="s">
        <v>1953</v>
      </c>
      <c r="X195" s="315"/>
      <c r="Y195" s="141" t="s">
        <v>70</v>
      </c>
      <c r="Z195" s="318">
        <v>45348</v>
      </c>
      <c r="AA195" s="331" t="s">
        <v>1888</v>
      </c>
      <c r="AB195" s="342" t="s">
        <v>1886</v>
      </c>
      <c r="AC195" s="344">
        <f t="shared" si="96"/>
        <v>200000000000</v>
      </c>
      <c r="AD195" s="350">
        <f t="shared" si="97"/>
        <v>200000000000</v>
      </c>
      <c r="AE195" s="344">
        <f t="shared" si="93"/>
        <v>0</v>
      </c>
      <c r="AF195" s="338"/>
      <c r="AG195" s="338" t="s">
        <v>2037</v>
      </c>
      <c r="AH195" s="345" t="s">
        <v>2204</v>
      </c>
      <c r="AI195" s="346" t="str">
        <f t="shared" si="76"/>
        <v>04</v>
      </c>
      <c r="AJ195" s="369"/>
      <c r="AK195" s="345"/>
      <c r="AL195" s="342"/>
      <c r="AM195" s="338"/>
    </row>
    <row r="196" spans="2:39">
      <c r="B196" s="337" t="s">
        <v>1944</v>
      </c>
      <c r="C196" s="338"/>
      <c r="D196" s="338" t="s">
        <v>1831</v>
      </c>
      <c r="E196" s="339" t="s">
        <v>73</v>
      </c>
      <c r="F196" s="339">
        <v>12092</v>
      </c>
      <c r="G196" s="338" t="s">
        <v>1829</v>
      </c>
      <c r="H196" s="338" t="s">
        <v>2373</v>
      </c>
      <c r="I196" s="338" t="s">
        <v>1060</v>
      </c>
      <c r="J196" s="338" t="s">
        <v>2418</v>
      </c>
      <c r="K196" s="338">
        <v>0.95</v>
      </c>
      <c r="L196" s="315">
        <v>200000000000</v>
      </c>
      <c r="M196" s="315">
        <v>200000000000</v>
      </c>
      <c r="N196" s="338" t="s">
        <v>2419</v>
      </c>
      <c r="O196" s="340">
        <v>45265</v>
      </c>
      <c r="P196" s="340">
        <v>45299</v>
      </c>
      <c r="Q196" s="338" t="s">
        <v>70</v>
      </c>
      <c r="R196" s="139">
        <f t="shared" si="95"/>
        <v>200000000000</v>
      </c>
      <c r="S196" s="316">
        <f t="shared" si="72"/>
        <v>0</v>
      </c>
      <c r="T196" s="338">
        <v>13</v>
      </c>
      <c r="U196" s="341" t="s">
        <v>70</v>
      </c>
      <c r="V196" s="340">
        <v>45321</v>
      </c>
      <c r="W196" s="338" t="s">
        <v>1953</v>
      </c>
      <c r="X196" s="315"/>
      <c r="Y196" s="141" t="s">
        <v>70</v>
      </c>
      <c r="Z196" s="318">
        <v>45348</v>
      </c>
      <c r="AA196" s="331" t="s">
        <v>1888</v>
      </c>
      <c r="AB196" s="342" t="s">
        <v>1886</v>
      </c>
      <c r="AC196" s="344">
        <f t="shared" si="96"/>
        <v>200000000000</v>
      </c>
      <c r="AD196" s="350">
        <f t="shared" si="97"/>
        <v>200000000000</v>
      </c>
      <c r="AE196" s="344">
        <f t="shared" si="93"/>
        <v>0</v>
      </c>
      <c r="AF196" s="338"/>
      <c r="AG196" s="338" t="s">
        <v>2037</v>
      </c>
      <c r="AH196" s="345" t="s">
        <v>2204</v>
      </c>
      <c r="AI196" s="346" t="str">
        <f t="shared" si="76"/>
        <v>04</v>
      </c>
      <c r="AJ196" s="369"/>
      <c r="AK196" s="345"/>
      <c r="AL196" s="342"/>
      <c r="AM196" s="338"/>
    </row>
    <row r="197" spans="2:39">
      <c r="B197" s="337" t="s">
        <v>1944</v>
      </c>
      <c r="C197" s="338"/>
      <c r="D197" s="338" t="s">
        <v>1831</v>
      </c>
      <c r="E197" s="339" t="s">
        <v>73</v>
      </c>
      <c r="F197" s="339">
        <v>12092</v>
      </c>
      <c r="G197" s="338" t="s">
        <v>1829</v>
      </c>
      <c r="H197" s="338" t="s">
        <v>2373</v>
      </c>
      <c r="I197" s="338" t="s">
        <v>1060</v>
      </c>
      <c r="J197" s="338" t="s">
        <v>2420</v>
      </c>
      <c r="K197" s="338">
        <v>0.95</v>
      </c>
      <c r="L197" s="315">
        <v>200000000000</v>
      </c>
      <c r="M197" s="315">
        <v>200000000000</v>
      </c>
      <c r="N197" s="338" t="s">
        <v>2421</v>
      </c>
      <c r="O197" s="340">
        <v>45265</v>
      </c>
      <c r="P197" s="340">
        <v>45299</v>
      </c>
      <c r="Q197" s="338" t="s">
        <v>70</v>
      </c>
      <c r="R197" s="139">
        <f t="shared" si="95"/>
        <v>200000000000</v>
      </c>
      <c r="S197" s="316">
        <f t="shared" si="72"/>
        <v>0</v>
      </c>
      <c r="T197" s="338">
        <v>13</v>
      </c>
      <c r="U197" s="341" t="s">
        <v>70</v>
      </c>
      <c r="V197" s="340">
        <v>45321</v>
      </c>
      <c r="W197" s="338" t="s">
        <v>1953</v>
      </c>
      <c r="X197" s="315"/>
      <c r="Y197" s="141" t="s">
        <v>70</v>
      </c>
      <c r="Z197" s="318">
        <v>45348</v>
      </c>
      <c r="AA197" s="331" t="s">
        <v>1888</v>
      </c>
      <c r="AB197" s="342" t="s">
        <v>1886</v>
      </c>
      <c r="AC197" s="344">
        <f t="shared" si="96"/>
        <v>200000000000</v>
      </c>
      <c r="AD197" s="350">
        <f t="shared" si="97"/>
        <v>200000000000</v>
      </c>
      <c r="AE197" s="344">
        <f t="shared" si="93"/>
        <v>0</v>
      </c>
      <c r="AF197" s="338"/>
      <c r="AG197" s="338" t="s">
        <v>2037</v>
      </c>
      <c r="AH197" s="345" t="s">
        <v>2204</v>
      </c>
      <c r="AI197" s="346" t="str">
        <f t="shared" si="76"/>
        <v>04</v>
      </c>
      <c r="AJ197" s="369"/>
      <c r="AK197" s="345"/>
      <c r="AL197" s="342"/>
      <c r="AM197" s="338"/>
    </row>
    <row r="198" spans="2:39">
      <c r="B198" s="337" t="s">
        <v>1944</v>
      </c>
      <c r="C198" s="338"/>
      <c r="D198" s="338" t="s">
        <v>1831</v>
      </c>
      <c r="E198" s="339" t="s">
        <v>73</v>
      </c>
      <c r="F198" s="339">
        <v>12092</v>
      </c>
      <c r="G198" s="338" t="s">
        <v>1829</v>
      </c>
      <c r="H198" s="338" t="s">
        <v>2373</v>
      </c>
      <c r="I198" s="338" t="s">
        <v>1060</v>
      </c>
      <c r="J198" s="338" t="s">
        <v>2422</v>
      </c>
      <c r="K198" s="338">
        <v>1</v>
      </c>
      <c r="L198" s="315">
        <v>200000000000</v>
      </c>
      <c r="M198" s="315">
        <v>200000000000</v>
      </c>
      <c r="N198" s="338" t="s">
        <v>2423</v>
      </c>
      <c r="O198" s="340">
        <v>45265</v>
      </c>
      <c r="P198" s="340">
        <v>45299</v>
      </c>
      <c r="Q198" s="338" t="s">
        <v>70</v>
      </c>
      <c r="R198" s="139">
        <f t="shared" si="95"/>
        <v>200000000000</v>
      </c>
      <c r="S198" s="316">
        <f t="shared" ref="S198:S210" si="98">L198-R198</f>
        <v>0</v>
      </c>
      <c r="T198" s="338">
        <v>13</v>
      </c>
      <c r="U198" s="341" t="s">
        <v>70</v>
      </c>
      <c r="V198" s="340">
        <v>45321</v>
      </c>
      <c r="W198" s="338" t="s">
        <v>1953</v>
      </c>
      <c r="X198" s="315"/>
      <c r="Y198" s="141" t="s">
        <v>70</v>
      </c>
      <c r="Z198" s="318">
        <v>45348</v>
      </c>
      <c r="AA198" s="331" t="s">
        <v>1888</v>
      </c>
      <c r="AB198" s="342" t="s">
        <v>1886</v>
      </c>
      <c r="AC198" s="344">
        <f t="shared" si="96"/>
        <v>200000000000</v>
      </c>
      <c r="AD198" s="350">
        <f t="shared" si="97"/>
        <v>200000000000</v>
      </c>
      <c r="AE198" s="344">
        <f t="shared" si="93"/>
        <v>0</v>
      </c>
      <c r="AF198" s="338"/>
      <c r="AG198" s="338" t="s">
        <v>2037</v>
      </c>
      <c r="AH198" s="345" t="s">
        <v>2204</v>
      </c>
      <c r="AI198" s="346" t="str">
        <f t="shared" ref="AI198:AI220" si="99">RIGHT(AH198,2)</f>
        <v>04</v>
      </c>
      <c r="AJ198" s="369"/>
      <c r="AK198" s="345"/>
      <c r="AL198" s="342"/>
      <c r="AM198" s="338"/>
    </row>
    <row r="199" spans="2:39">
      <c r="B199" s="337" t="s">
        <v>1944</v>
      </c>
      <c r="C199" s="338"/>
      <c r="D199" s="338" t="s">
        <v>1831</v>
      </c>
      <c r="E199" s="339" t="s">
        <v>73</v>
      </c>
      <c r="F199" s="339">
        <v>12092</v>
      </c>
      <c r="G199" s="338" t="s">
        <v>1829</v>
      </c>
      <c r="H199" s="338" t="s">
        <v>2373</v>
      </c>
      <c r="I199" s="338" t="s">
        <v>1060</v>
      </c>
      <c r="J199" s="338" t="s">
        <v>2424</v>
      </c>
      <c r="K199" s="338">
        <v>0.95</v>
      </c>
      <c r="L199" s="315">
        <v>100000000000</v>
      </c>
      <c r="M199" s="315">
        <v>100000000000</v>
      </c>
      <c r="N199" s="338" t="s">
        <v>2425</v>
      </c>
      <c r="O199" s="340">
        <v>45265</v>
      </c>
      <c r="P199" s="340">
        <v>45299</v>
      </c>
      <c r="Q199" s="338" t="s">
        <v>70</v>
      </c>
      <c r="R199" s="139">
        <f t="shared" si="95"/>
        <v>100000000000</v>
      </c>
      <c r="S199" s="316">
        <f t="shared" si="98"/>
        <v>0</v>
      </c>
      <c r="T199" s="338">
        <v>13</v>
      </c>
      <c r="U199" s="341" t="s">
        <v>70</v>
      </c>
      <c r="V199" s="340">
        <v>45321</v>
      </c>
      <c r="W199" s="338" t="s">
        <v>1953</v>
      </c>
      <c r="X199" s="315"/>
      <c r="Y199" s="141" t="s">
        <v>70</v>
      </c>
      <c r="Z199" s="318">
        <v>45348</v>
      </c>
      <c r="AA199" s="331" t="s">
        <v>1888</v>
      </c>
      <c r="AB199" s="342" t="s">
        <v>1886</v>
      </c>
      <c r="AC199" s="344">
        <f t="shared" si="96"/>
        <v>100000000000</v>
      </c>
      <c r="AD199" s="350">
        <f t="shared" si="97"/>
        <v>100000000000</v>
      </c>
      <c r="AE199" s="344">
        <f t="shared" si="93"/>
        <v>0</v>
      </c>
      <c r="AF199" s="338"/>
      <c r="AG199" s="338" t="s">
        <v>2037</v>
      </c>
      <c r="AH199" s="345" t="s">
        <v>2204</v>
      </c>
      <c r="AI199" s="346" t="str">
        <f t="shared" si="99"/>
        <v>04</v>
      </c>
      <c r="AJ199" s="369"/>
      <c r="AK199" s="345"/>
      <c r="AL199" s="342"/>
      <c r="AM199" s="338"/>
    </row>
    <row r="200" spans="2:39">
      <c r="B200" s="337" t="s">
        <v>1944</v>
      </c>
      <c r="C200" s="338"/>
      <c r="D200" s="338" t="s">
        <v>1957</v>
      </c>
      <c r="E200" s="339" t="s">
        <v>73</v>
      </c>
      <c r="F200" s="339">
        <v>93719</v>
      </c>
      <c r="G200" s="338" t="s">
        <v>1743</v>
      </c>
      <c r="H200" s="338" t="s">
        <v>2373</v>
      </c>
      <c r="I200" s="338" t="s">
        <v>1060</v>
      </c>
      <c r="J200" s="338" t="s">
        <v>2426</v>
      </c>
      <c r="K200" s="338">
        <v>0.8</v>
      </c>
      <c r="L200" s="315">
        <v>300000000000</v>
      </c>
      <c r="M200" s="315">
        <v>300000000000</v>
      </c>
      <c r="N200" s="338" t="s">
        <v>2427</v>
      </c>
      <c r="O200" s="340">
        <v>45275</v>
      </c>
      <c r="P200" s="340">
        <v>45293</v>
      </c>
      <c r="Q200" s="338" t="s">
        <v>70</v>
      </c>
      <c r="R200" s="139">
        <f t="shared" si="95"/>
        <v>300000000000</v>
      </c>
      <c r="S200" s="316">
        <f t="shared" si="98"/>
        <v>0</v>
      </c>
      <c r="T200" s="338">
        <v>17</v>
      </c>
      <c r="U200" s="341" t="s">
        <v>70</v>
      </c>
      <c r="V200" s="340">
        <v>45321</v>
      </c>
      <c r="W200" s="338" t="s">
        <v>1953</v>
      </c>
      <c r="X200" s="315"/>
      <c r="Y200" s="141" t="s">
        <v>70</v>
      </c>
      <c r="Z200" s="318">
        <v>45361</v>
      </c>
      <c r="AA200" s="342" t="s">
        <v>1888</v>
      </c>
      <c r="AB200" s="342" t="s">
        <v>1886</v>
      </c>
      <c r="AC200" s="350">
        <f t="shared" si="96"/>
        <v>300000000000</v>
      </c>
      <c r="AD200" s="344">
        <f t="shared" si="97"/>
        <v>300000000000</v>
      </c>
      <c r="AE200" s="344">
        <f t="shared" si="93"/>
        <v>0</v>
      </c>
      <c r="AF200" s="338"/>
      <c r="AG200" s="338" t="s">
        <v>2037</v>
      </c>
      <c r="AH200" s="345" t="s">
        <v>1965</v>
      </c>
      <c r="AI200" s="346" t="str">
        <f t="shared" si="99"/>
        <v>30</v>
      </c>
      <c r="AJ200" s="369"/>
      <c r="AK200" s="345"/>
      <c r="AL200" s="342"/>
      <c r="AM200" s="338"/>
    </row>
    <row r="201" spans="2:39">
      <c r="B201" s="337" t="s">
        <v>1944</v>
      </c>
      <c r="C201" s="338"/>
      <c r="D201" s="338" t="s">
        <v>1957</v>
      </c>
      <c r="E201" s="339" t="s">
        <v>73</v>
      </c>
      <c r="F201" s="339">
        <v>93719</v>
      </c>
      <c r="G201" s="338" t="s">
        <v>1743</v>
      </c>
      <c r="H201" s="338" t="s">
        <v>2373</v>
      </c>
      <c r="I201" s="338" t="s">
        <v>1060</v>
      </c>
      <c r="J201" s="338" t="s">
        <v>2428</v>
      </c>
      <c r="K201" s="338">
        <v>0.8</v>
      </c>
      <c r="L201" s="315">
        <v>200000000000</v>
      </c>
      <c r="M201" s="315">
        <v>200000000000</v>
      </c>
      <c r="N201" s="338" t="s">
        <v>2429</v>
      </c>
      <c r="O201" s="340">
        <v>45275</v>
      </c>
      <c r="P201" s="340">
        <v>45293</v>
      </c>
      <c r="Q201" s="338" t="s">
        <v>70</v>
      </c>
      <c r="R201" s="139">
        <f t="shared" si="95"/>
        <v>200000000000</v>
      </c>
      <c r="S201" s="316">
        <f t="shared" si="98"/>
        <v>0</v>
      </c>
      <c r="T201" s="338">
        <v>17</v>
      </c>
      <c r="U201" s="341" t="s">
        <v>70</v>
      </c>
      <c r="V201" s="340">
        <v>45321</v>
      </c>
      <c r="W201" s="338" t="s">
        <v>1953</v>
      </c>
      <c r="X201" s="315"/>
      <c r="Y201" s="141" t="s">
        <v>70</v>
      </c>
      <c r="Z201" s="318">
        <v>45361</v>
      </c>
      <c r="AA201" s="342" t="s">
        <v>1888</v>
      </c>
      <c r="AB201" s="342" t="s">
        <v>1886</v>
      </c>
      <c r="AC201" s="350">
        <f t="shared" si="96"/>
        <v>200000000000</v>
      </c>
      <c r="AD201" s="344">
        <f t="shared" si="97"/>
        <v>200000000000</v>
      </c>
      <c r="AE201" s="344">
        <f t="shared" si="93"/>
        <v>0</v>
      </c>
      <c r="AF201" s="338"/>
      <c r="AG201" s="338" t="s">
        <v>2037</v>
      </c>
      <c r="AH201" s="345" t="s">
        <v>1965</v>
      </c>
      <c r="AI201" s="346" t="str">
        <f t="shared" si="99"/>
        <v>30</v>
      </c>
      <c r="AJ201" s="369"/>
      <c r="AK201" s="345"/>
      <c r="AL201" s="342"/>
      <c r="AM201" s="338"/>
    </row>
    <row r="202" spans="2:39">
      <c r="B202" s="337" t="s">
        <v>1944</v>
      </c>
      <c r="C202" s="338"/>
      <c r="D202" s="338" t="s">
        <v>2135</v>
      </c>
      <c r="E202" s="339" t="s">
        <v>73</v>
      </c>
      <c r="F202" s="339">
        <v>21075</v>
      </c>
      <c r="G202" s="338" t="s">
        <v>1848</v>
      </c>
      <c r="H202" s="338" t="s">
        <v>2373</v>
      </c>
      <c r="I202" s="338" t="s">
        <v>1060</v>
      </c>
      <c r="J202" s="338" t="s">
        <v>2430</v>
      </c>
      <c r="K202" s="338">
        <v>2.0499999999999998</v>
      </c>
      <c r="L202" s="315">
        <v>200000000000</v>
      </c>
      <c r="M202" s="315">
        <v>200000000000</v>
      </c>
      <c r="N202" s="338" t="s">
        <v>2431</v>
      </c>
      <c r="O202" s="340">
        <v>45288</v>
      </c>
      <c r="P202" s="340">
        <v>45295</v>
      </c>
      <c r="Q202" s="338" t="s">
        <v>70</v>
      </c>
      <c r="R202" s="139">
        <f t="shared" ref="R202:R203" si="100">L202</f>
        <v>200000000000</v>
      </c>
      <c r="S202" s="316">
        <f t="shared" si="98"/>
        <v>0</v>
      </c>
      <c r="T202" s="338">
        <v>11</v>
      </c>
      <c r="U202" s="341" t="s">
        <v>70</v>
      </c>
      <c r="V202" s="340">
        <v>45321</v>
      </c>
      <c r="W202" s="338" t="s">
        <v>1953</v>
      </c>
      <c r="X202" s="315"/>
      <c r="Y202" s="141" t="s">
        <v>70</v>
      </c>
      <c r="Z202" s="318">
        <v>45353</v>
      </c>
      <c r="AA202" s="331" t="s">
        <v>1888</v>
      </c>
      <c r="AB202" s="342" t="s">
        <v>1886</v>
      </c>
      <c r="AC202" s="343">
        <f>R202</f>
        <v>200000000000</v>
      </c>
      <c r="AD202" s="342"/>
      <c r="AE202" s="344">
        <f t="shared" si="93"/>
        <v>0</v>
      </c>
      <c r="AF202" s="338"/>
      <c r="AG202" s="338" t="s">
        <v>2037</v>
      </c>
      <c r="AH202" s="345" t="s">
        <v>2360</v>
      </c>
      <c r="AI202" s="346" t="str">
        <f t="shared" si="99"/>
        <v>18</v>
      </c>
      <c r="AJ202" s="369"/>
      <c r="AK202" s="345"/>
      <c r="AL202" s="342"/>
      <c r="AM202" s="385"/>
    </row>
    <row r="203" spans="2:39">
      <c r="B203" s="337" t="s">
        <v>1944</v>
      </c>
      <c r="C203" s="338"/>
      <c r="D203" s="338" t="s">
        <v>2135</v>
      </c>
      <c r="E203" s="339" t="s">
        <v>73</v>
      </c>
      <c r="F203" s="339">
        <v>21075</v>
      </c>
      <c r="G203" s="338" t="s">
        <v>1848</v>
      </c>
      <c r="H203" s="338" t="s">
        <v>2373</v>
      </c>
      <c r="I203" s="338" t="s">
        <v>1060</v>
      </c>
      <c r="J203" s="338" t="s">
        <v>2432</v>
      </c>
      <c r="K203" s="338">
        <v>2.0499999999999998</v>
      </c>
      <c r="L203" s="315">
        <v>300000000000</v>
      </c>
      <c r="M203" s="315">
        <v>300000000000</v>
      </c>
      <c r="N203" s="338" t="s">
        <v>2433</v>
      </c>
      <c r="O203" s="340">
        <v>45288</v>
      </c>
      <c r="P203" s="340">
        <v>45295</v>
      </c>
      <c r="Q203" s="338" t="s">
        <v>70</v>
      </c>
      <c r="R203" s="139">
        <f t="shared" si="100"/>
        <v>300000000000</v>
      </c>
      <c r="S203" s="316">
        <f t="shared" si="98"/>
        <v>0</v>
      </c>
      <c r="T203" s="338">
        <v>11</v>
      </c>
      <c r="U203" s="341" t="s">
        <v>70</v>
      </c>
      <c r="V203" s="340">
        <v>45321</v>
      </c>
      <c r="W203" s="338" t="s">
        <v>1953</v>
      </c>
      <c r="X203" s="315"/>
      <c r="Y203" s="141" t="s">
        <v>70</v>
      </c>
      <c r="Z203" s="318">
        <v>45353</v>
      </c>
      <c r="AA203" s="331" t="s">
        <v>1888</v>
      </c>
      <c r="AB203" s="342" t="s">
        <v>1886</v>
      </c>
      <c r="AC203" s="343">
        <f>R203</f>
        <v>300000000000</v>
      </c>
      <c r="AD203" s="342"/>
      <c r="AE203" s="344">
        <f t="shared" si="93"/>
        <v>0</v>
      </c>
      <c r="AF203" s="338"/>
      <c r="AG203" s="338" t="s">
        <v>2037</v>
      </c>
      <c r="AH203" s="345" t="s">
        <v>2360</v>
      </c>
      <c r="AI203" s="346" t="str">
        <f t="shared" si="99"/>
        <v>18</v>
      </c>
      <c r="AJ203" s="369"/>
      <c r="AK203" s="345"/>
      <c r="AL203" s="342"/>
      <c r="AM203" s="385"/>
    </row>
    <row r="204" spans="2:39">
      <c r="B204" s="337" t="s">
        <v>1944</v>
      </c>
      <c r="C204" s="338"/>
      <c r="D204" s="338" t="s">
        <v>1831</v>
      </c>
      <c r="E204" s="339" t="s">
        <v>73</v>
      </c>
      <c r="F204" s="339">
        <v>155757</v>
      </c>
      <c r="G204" s="338" t="s">
        <v>1747</v>
      </c>
      <c r="H204" s="338" t="s">
        <v>2373</v>
      </c>
      <c r="I204" s="338" t="s">
        <v>1060</v>
      </c>
      <c r="J204" s="338" t="s">
        <v>2434</v>
      </c>
      <c r="K204" s="338">
        <v>2</v>
      </c>
      <c r="L204" s="315">
        <v>100000000000</v>
      </c>
      <c r="M204" s="315">
        <v>100000000000</v>
      </c>
      <c r="N204" s="338" t="s">
        <v>2435</v>
      </c>
      <c r="O204" s="340">
        <v>45288</v>
      </c>
      <c r="P204" s="340">
        <v>45293</v>
      </c>
      <c r="Q204" s="338" t="s">
        <v>70</v>
      </c>
      <c r="R204" s="139">
        <f>L204</f>
        <v>100000000000</v>
      </c>
      <c r="S204" s="316">
        <f t="shared" si="98"/>
        <v>0</v>
      </c>
      <c r="T204" s="338">
        <v>19</v>
      </c>
      <c r="U204" s="341" t="s">
        <v>70</v>
      </c>
      <c r="V204" s="340">
        <v>45321</v>
      </c>
      <c r="W204" s="338" t="s">
        <v>1953</v>
      </c>
      <c r="X204" s="315"/>
      <c r="Y204" s="141" t="s">
        <v>70</v>
      </c>
      <c r="Z204" s="318">
        <v>45348</v>
      </c>
      <c r="AA204" s="331" t="s">
        <v>1888</v>
      </c>
      <c r="AB204" s="342" t="s">
        <v>1886</v>
      </c>
      <c r="AC204" s="349">
        <f>R204</f>
        <v>100000000000</v>
      </c>
      <c r="AD204" s="350">
        <f>L204</f>
        <v>100000000000</v>
      </c>
      <c r="AE204" s="344">
        <f t="shared" si="93"/>
        <v>0</v>
      </c>
      <c r="AF204" s="338"/>
      <c r="AG204" s="338" t="s">
        <v>2037</v>
      </c>
      <c r="AH204" s="345" t="s">
        <v>1980</v>
      </c>
      <c r="AI204" s="346" t="str">
        <f t="shared" si="99"/>
        <v>06</v>
      </c>
      <c r="AJ204" s="369"/>
      <c r="AK204" s="345"/>
      <c r="AL204" s="342"/>
      <c r="AM204" s="338"/>
    </row>
    <row r="205" spans="2:39">
      <c r="B205" s="337" t="s">
        <v>1944</v>
      </c>
      <c r="C205" s="338"/>
      <c r="D205" s="338" t="s">
        <v>2135</v>
      </c>
      <c r="E205" s="339" t="s">
        <v>78</v>
      </c>
      <c r="F205" s="339">
        <v>11995</v>
      </c>
      <c r="G205" s="338" t="s">
        <v>1849</v>
      </c>
      <c r="H205" s="338" t="s">
        <v>2373</v>
      </c>
      <c r="I205" s="338" t="s">
        <v>2018</v>
      </c>
      <c r="J205" s="338" t="s">
        <v>2436</v>
      </c>
      <c r="K205" s="338">
        <v>5</v>
      </c>
      <c r="L205" s="315">
        <v>10000000</v>
      </c>
      <c r="M205" s="315">
        <v>241150000000</v>
      </c>
      <c r="N205" s="338" t="s">
        <v>2437</v>
      </c>
      <c r="O205" s="340">
        <v>45288</v>
      </c>
      <c r="P205" s="340">
        <v>45320</v>
      </c>
      <c r="Q205" s="338" t="s">
        <v>70</v>
      </c>
      <c r="R205" s="139">
        <f>L205</f>
        <v>10000000</v>
      </c>
      <c r="S205" s="316">
        <f t="shared" si="98"/>
        <v>0</v>
      </c>
      <c r="T205" s="338">
        <v>15</v>
      </c>
      <c r="U205" s="341" t="s">
        <v>70</v>
      </c>
      <c r="V205" s="340">
        <v>45321</v>
      </c>
      <c r="W205" s="338" t="s">
        <v>1953</v>
      </c>
      <c r="X205" s="315"/>
      <c r="Y205" s="141" t="s">
        <v>70</v>
      </c>
      <c r="Z205" s="318">
        <v>45348</v>
      </c>
      <c r="AA205" s="331" t="s">
        <v>1888</v>
      </c>
      <c r="AB205" s="352" t="s">
        <v>1886</v>
      </c>
      <c r="AC205" s="349">
        <f>R205</f>
        <v>10000000</v>
      </c>
      <c r="AD205" s="344">
        <f>L205</f>
        <v>10000000</v>
      </c>
      <c r="AE205" s="344">
        <f t="shared" si="93"/>
        <v>-241140000000</v>
      </c>
      <c r="AF205" s="338"/>
      <c r="AG205" s="338" t="s">
        <v>2037</v>
      </c>
      <c r="AH205" s="345" t="s">
        <v>2365</v>
      </c>
      <c r="AI205" s="346" t="str">
        <f t="shared" si="99"/>
        <v>03</v>
      </c>
      <c r="AJ205" s="369"/>
      <c r="AK205" s="345"/>
      <c r="AL205" s="342"/>
      <c r="AM205" s="340"/>
    </row>
    <row r="206" spans="2:39">
      <c r="B206" s="337" t="s">
        <v>1944</v>
      </c>
      <c r="C206" s="338"/>
      <c r="D206" s="338" t="s">
        <v>1831</v>
      </c>
      <c r="E206" s="339" t="s">
        <v>136</v>
      </c>
      <c r="F206" s="339">
        <v>275315</v>
      </c>
      <c r="G206" s="338" t="s">
        <v>1745</v>
      </c>
      <c r="H206" s="338" t="s">
        <v>2438</v>
      </c>
      <c r="I206" s="338" t="s">
        <v>1060</v>
      </c>
      <c r="J206" s="338" t="s">
        <v>2439</v>
      </c>
      <c r="K206" s="338">
        <v>9.1999999999999993</v>
      </c>
      <c r="L206" s="315">
        <v>200000000000</v>
      </c>
      <c r="M206" s="315">
        <v>200000000000</v>
      </c>
      <c r="N206" s="338" t="s">
        <v>2440</v>
      </c>
      <c r="O206" s="340">
        <v>45138</v>
      </c>
      <c r="P206" s="340">
        <v>45317</v>
      </c>
      <c r="Q206" s="338" t="s">
        <v>70</v>
      </c>
      <c r="R206" s="139">
        <f>L206</f>
        <v>200000000000</v>
      </c>
      <c r="S206" s="316">
        <f t="shared" si="98"/>
        <v>0</v>
      </c>
      <c r="T206" s="338">
        <v>18</v>
      </c>
      <c r="U206" s="341" t="s">
        <v>70</v>
      </c>
      <c r="V206" s="340">
        <v>45321</v>
      </c>
      <c r="W206" s="338" t="s">
        <v>1953</v>
      </c>
      <c r="X206" s="315"/>
      <c r="Y206" s="141" t="s">
        <v>70</v>
      </c>
      <c r="Z206" s="318">
        <v>45353</v>
      </c>
      <c r="AA206" s="331" t="s">
        <v>1888</v>
      </c>
      <c r="AB206" s="342" t="s">
        <v>1886</v>
      </c>
      <c r="AC206" s="343">
        <f>R206</f>
        <v>200000000000</v>
      </c>
      <c r="AD206" s="342"/>
      <c r="AE206" s="344">
        <f t="shared" si="93"/>
        <v>0</v>
      </c>
      <c r="AF206" s="338"/>
      <c r="AG206" s="338" t="s">
        <v>2037</v>
      </c>
      <c r="AH206" s="345" t="s">
        <v>2083</v>
      </c>
      <c r="AI206" s="346" t="str">
        <f t="shared" si="99"/>
        <v>21</v>
      </c>
      <c r="AJ206" s="369"/>
      <c r="AK206" s="345"/>
      <c r="AL206" s="342"/>
      <c r="AM206" s="318"/>
    </row>
    <row r="207" spans="2:39">
      <c r="B207" s="337" t="s">
        <v>1944</v>
      </c>
      <c r="C207" s="338"/>
      <c r="D207" s="338" t="s">
        <v>1957</v>
      </c>
      <c r="E207" s="339" t="s">
        <v>136</v>
      </c>
      <c r="F207" s="339">
        <v>93719</v>
      </c>
      <c r="G207" s="338" t="s">
        <v>1743</v>
      </c>
      <c r="H207" s="338" t="s">
        <v>2438</v>
      </c>
      <c r="I207" s="338" t="s">
        <v>1060</v>
      </c>
      <c r="J207" s="338" t="s">
        <v>2441</v>
      </c>
      <c r="K207" s="338">
        <v>12.4</v>
      </c>
      <c r="L207" s="315">
        <v>200000000000</v>
      </c>
      <c r="M207" s="315">
        <v>200000000000</v>
      </c>
      <c r="N207" s="338" t="s">
        <v>2442</v>
      </c>
      <c r="O207" s="340">
        <v>45153</v>
      </c>
      <c r="P207" s="340">
        <v>45341</v>
      </c>
      <c r="Q207" s="338" t="s">
        <v>70</v>
      </c>
      <c r="R207" s="139">
        <f>L207</f>
        <v>200000000000</v>
      </c>
      <c r="S207" s="316">
        <f t="shared" si="98"/>
        <v>0</v>
      </c>
      <c r="T207" s="338">
        <v>17</v>
      </c>
      <c r="U207" s="341" t="s">
        <v>70</v>
      </c>
      <c r="V207" s="340">
        <v>45321</v>
      </c>
      <c r="W207" s="338" t="s">
        <v>1953</v>
      </c>
      <c r="X207" s="315"/>
      <c r="Y207" s="141" t="s">
        <v>70</v>
      </c>
      <c r="Z207" s="318">
        <v>45361</v>
      </c>
      <c r="AA207" s="342" t="s">
        <v>1888</v>
      </c>
      <c r="AB207" s="342" t="s">
        <v>1886</v>
      </c>
      <c r="AC207" s="350">
        <f>M207</f>
        <v>200000000000</v>
      </c>
      <c r="AD207" s="344">
        <f>L207</f>
        <v>200000000000</v>
      </c>
      <c r="AE207" s="344">
        <f t="shared" si="93"/>
        <v>0</v>
      </c>
      <c r="AF207" s="338"/>
      <c r="AG207" s="338" t="s">
        <v>2037</v>
      </c>
      <c r="AH207" s="345" t="s">
        <v>1965</v>
      </c>
      <c r="AI207" s="346" t="str">
        <f t="shared" si="99"/>
        <v>30</v>
      </c>
      <c r="AJ207" s="369"/>
      <c r="AK207" s="345"/>
      <c r="AL207" s="342"/>
      <c r="AM207" s="338"/>
    </row>
    <row r="208" spans="2:39">
      <c r="B208" s="337" t="s">
        <v>1944</v>
      </c>
      <c r="C208" s="338"/>
      <c r="D208" s="338" t="s">
        <v>1831</v>
      </c>
      <c r="E208" s="339" t="s">
        <v>136</v>
      </c>
      <c r="F208" s="339">
        <v>275315</v>
      </c>
      <c r="G208" s="338" t="s">
        <v>1745</v>
      </c>
      <c r="H208" s="338" t="s">
        <v>2438</v>
      </c>
      <c r="I208" s="338" t="s">
        <v>1060</v>
      </c>
      <c r="J208" s="338" t="s">
        <v>2443</v>
      </c>
      <c r="K208" s="338">
        <v>9</v>
      </c>
      <c r="L208" s="315">
        <v>100000000000</v>
      </c>
      <c r="M208" s="315">
        <v>100000000000</v>
      </c>
      <c r="N208" s="338" t="s">
        <v>2444</v>
      </c>
      <c r="O208" s="340">
        <v>45160</v>
      </c>
      <c r="P208" s="340">
        <v>45344</v>
      </c>
      <c r="Q208" s="338" t="s">
        <v>70</v>
      </c>
      <c r="R208" s="139">
        <f t="shared" ref="R208:R209" si="101">L208</f>
        <v>100000000000</v>
      </c>
      <c r="S208" s="316">
        <f t="shared" si="98"/>
        <v>0</v>
      </c>
      <c r="T208" s="338">
        <v>18</v>
      </c>
      <c r="U208" s="341" t="s">
        <v>70</v>
      </c>
      <c r="V208" s="340">
        <v>45321</v>
      </c>
      <c r="W208" s="338" t="s">
        <v>1953</v>
      </c>
      <c r="X208" s="315"/>
      <c r="Y208" s="141" t="s">
        <v>70</v>
      </c>
      <c r="Z208" s="318">
        <v>45353</v>
      </c>
      <c r="AA208" s="331" t="s">
        <v>1888</v>
      </c>
      <c r="AB208" s="342" t="s">
        <v>1886</v>
      </c>
      <c r="AC208" s="343">
        <f>R208</f>
        <v>100000000000</v>
      </c>
      <c r="AD208" s="342"/>
      <c r="AE208" s="344">
        <f t="shared" si="93"/>
        <v>0</v>
      </c>
      <c r="AF208" s="338"/>
      <c r="AG208" s="338" t="s">
        <v>2037</v>
      </c>
      <c r="AH208" s="345" t="s">
        <v>2083</v>
      </c>
      <c r="AI208" s="346" t="str">
        <f t="shared" si="99"/>
        <v>21</v>
      </c>
      <c r="AJ208" s="369"/>
      <c r="AK208" s="345"/>
      <c r="AL208" s="342"/>
      <c r="AM208" s="318"/>
    </row>
    <row r="209" spans="2:40">
      <c r="B209" s="337" t="s">
        <v>1944</v>
      </c>
      <c r="C209" s="338"/>
      <c r="D209" s="338" t="s">
        <v>1831</v>
      </c>
      <c r="E209" s="339" t="s">
        <v>136</v>
      </c>
      <c r="F209" s="339">
        <v>275315</v>
      </c>
      <c r="G209" s="338" t="s">
        <v>1745</v>
      </c>
      <c r="H209" s="338" t="s">
        <v>2438</v>
      </c>
      <c r="I209" s="338" t="s">
        <v>1060</v>
      </c>
      <c r="J209" s="338" t="s">
        <v>2445</v>
      </c>
      <c r="K209" s="338">
        <v>8.1999999999999993</v>
      </c>
      <c r="L209" s="315">
        <v>200000000000</v>
      </c>
      <c r="M209" s="315">
        <v>200000000000</v>
      </c>
      <c r="N209" s="338" t="s">
        <v>2446</v>
      </c>
      <c r="O209" s="340">
        <v>45191</v>
      </c>
      <c r="P209" s="340">
        <v>45373</v>
      </c>
      <c r="Q209" s="338" t="s">
        <v>70</v>
      </c>
      <c r="R209" s="139">
        <f t="shared" si="101"/>
        <v>200000000000</v>
      </c>
      <c r="S209" s="316">
        <f t="shared" si="98"/>
        <v>0</v>
      </c>
      <c r="T209" s="338">
        <v>18</v>
      </c>
      <c r="U209" s="341" t="s">
        <v>70</v>
      </c>
      <c r="V209" s="340">
        <v>45321</v>
      </c>
      <c r="W209" s="338" t="s">
        <v>1953</v>
      </c>
      <c r="X209" s="315"/>
      <c r="Y209" s="141" t="s">
        <v>70</v>
      </c>
      <c r="Z209" s="318">
        <v>45353</v>
      </c>
      <c r="AA209" s="331" t="s">
        <v>1888</v>
      </c>
      <c r="AB209" s="342" t="s">
        <v>1886</v>
      </c>
      <c r="AC209" s="343">
        <f>R209</f>
        <v>200000000000</v>
      </c>
      <c r="AD209" s="342"/>
      <c r="AE209" s="344">
        <f t="shared" si="93"/>
        <v>0</v>
      </c>
      <c r="AF209" s="338"/>
      <c r="AG209" s="338" t="s">
        <v>2037</v>
      </c>
      <c r="AH209" s="345" t="s">
        <v>2083</v>
      </c>
      <c r="AI209" s="346" t="str">
        <f t="shared" si="99"/>
        <v>21</v>
      </c>
      <c r="AJ209" s="369"/>
      <c r="AK209" s="345"/>
      <c r="AL209" s="342"/>
      <c r="AM209" s="318"/>
    </row>
    <row r="210" spans="2:40">
      <c r="B210" s="337" t="s">
        <v>1944</v>
      </c>
      <c r="C210" s="338"/>
      <c r="D210" s="338" t="s">
        <v>1957</v>
      </c>
      <c r="E210" s="339" t="s">
        <v>136</v>
      </c>
      <c r="F210" s="339">
        <v>93719</v>
      </c>
      <c r="G210" s="338" t="s">
        <v>1743</v>
      </c>
      <c r="H210" s="338" t="s">
        <v>2438</v>
      </c>
      <c r="I210" s="338" t="s">
        <v>1060</v>
      </c>
      <c r="J210" s="338" t="s">
        <v>2447</v>
      </c>
      <c r="K210" s="338">
        <v>9.5</v>
      </c>
      <c r="L210" s="315">
        <v>200000000000</v>
      </c>
      <c r="M210" s="315">
        <v>200000000000</v>
      </c>
      <c r="N210" s="338" t="s">
        <v>2448</v>
      </c>
      <c r="O210" s="340">
        <v>45264</v>
      </c>
      <c r="P210" s="340">
        <v>45447</v>
      </c>
      <c r="Q210" s="338" t="s">
        <v>70</v>
      </c>
      <c r="R210" s="139">
        <f>L210</f>
        <v>200000000000</v>
      </c>
      <c r="S210" s="316">
        <f t="shared" si="98"/>
        <v>0</v>
      </c>
      <c r="T210" s="338">
        <v>17</v>
      </c>
      <c r="U210" s="341" t="s">
        <v>70</v>
      </c>
      <c r="V210" s="340">
        <v>45321</v>
      </c>
      <c r="W210" s="338" t="s">
        <v>1953</v>
      </c>
      <c r="X210" s="315"/>
      <c r="Y210" s="141" t="s">
        <v>70</v>
      </c>
      <c r="Z210" s="318">
        <v>45361</v>
      </c>
      <c r="AA210" s="342" t="s">
        <v>1888</v>
      </c>
      <c r="AB210" s="342" t="s">
        <v>1886</v>
      </c>
      <c r="AC210" s="350">
        <f>M210</f>
        <v>200000000000</v>
      </c>
      <c r="AD210" s="344">
        <f>L210</f>
        <v>200000000000</v>
      </c>
      <c r="AE210" s="344">
        <f t="shared" si="93"/>
        <v>0</v>
      </c>
      <c r="AF210" s="338"/>
      <c r="AG210" s="338" t="s">
        <v>2037</v>
      </c>
      <c r="AH210" s="345" t="s">
        <v>1965</v>
      </c>
      <c r="AI210" s="346" t="str">
        <f t="shared" si="99"/>
        <v>30</v>
      </c>
      <c r="AJ210" s="369"/>
      <c r="AK210" s="345"/>
      <c r="AL210" s="342"/>
      <c r="AM210" s="338"/>
    </row>
    <row r="211" spans="2:40">
      <c r="B211" s="337" t="s">
        <v>1944</v>
      </c>
      <c r="C211" s="338"/>
      <c r="D211" s="338" t="s">
        <v>1831</v>
      </c>
      <c r="E211" s="339" t="s">
        <v>435</v>
      </c>
      <c r="F211" s="339"/>
      <c r="G211" s="338" t="s">
        <v>1826</v>
      </c>
      <c r="H211" s="338" t="s">
        <v>2449</v>
      </c>
      <c r="I211" s="338" t="s">
        <v>1060</v>
      </c>
      <c r="J211" s="338" t="s">
        <v>2450</v>
      </c>
      <c r="K211" s="338">
        <v>2.4</v>
      </c>
      <c r="L211" s="315">
        <v>87851000000</v>
      </c>
      <c r="M211" s="315">
        <v>87851000000</v>
      </c>
      <c r="N211" s="338" t="s">
        <v>1949</v>
      </c>
      <c r="O211" s="340" t="s">
        <v>2451</v>
      </c>
      <c r="P211" s="340" t="s">
        <v>1921</v>
      </c>
      <c r="Q211" s="338" t="s">
        <v>70</v>
      </c>
      <c r="R211" s="139">
        <f>L211</f>
        <v>87851000000</v>
      </c>
      <c r="S211" s="315">
        <f>L211-R211</f>
        <v>0</v>
      </c>
      <c r="T211" s="315">
        <v>7</v>
      </c>
      <c r="U211" s="341" t="s">
        <v>70</v>
      </c>
      <c r="V211" s="340" t="s">
        <v>1952</v>
      </c>
      <c r="W211" s="338" t="s">
        <v>1953</v>
      </c>
      <c r="X211" s="338" t="s">
        <v>1954</v>
      </c>
      <c r="Y211" s="141" t="s">
        <v>70</v>
      </c>
      <c r="Z211" s="318">
        <v>45357</v>
      </c>
      <c r="AA211" s="342" t="s">
        <v>1888</v>
      </c>
      <c r="AB211" s="342" t="s">
        <v>1886</v>
      </c>
      <c r="AC211" s="343">
        <f t="shared" ref="AC211:AC212" si="102">R211</f>
        <v>87851000000</v>
      </c>
      <c r="AD211" s="349">
        <f t="shared" ref="AD211:AD212" si="103">AC211</f>
        <v>87851000000</v>
      </c>
      <c r="AE211" s="344">
        <f t="shared" ref="AE211:AE215" si="104">AC211-M211</f>
        <v>0</v>
      </c>
      <c r="AF211" s="340"/>
      <c r="AG211" s="338" t="s">
        <v>2037</v>
      </c>
      <c r="AH211" s="345" t="s">
        <v>2157</v>
      </c>
      <c r="AI211" s="346" t="str">
        <f t="shared" si="99"/>
        <v>22</v>
      </c>
      <c r="AJ211" s="369"/>
      <c r="AK211" s="356"/>
      <c r="AL211" s="338"/>
      <c r="AM211" s="338"/>
      <c r="AN211" s="336"/>
    </row>
    <row r="212" spans="2:40">
      <c r="B212" s="337" t="s">
        <v>1944</v>
      </c>
      <c r="C212" s="338"/>
      <c r="D212" s="338" t="s">
        <v>1831</v>
      </c>
      <c r="E212" s="339" t="s">
        <v>435</v>
      </c>
      <c r="F212" s="339"/>
      <c r="G212" s="338" t="s">
        <v>1826</v>
      </c>
      <c r="H212" s="338" t="s">
        <v>2449</v>
      </c>
      <c r="I212" s="338" t="s">
        <v>1060</v>
      </c>
      <c r="J212" s="338" t="s">
        <v>2452</v>
      </c>
      <c r="K212" s="338">
        <v>2.4</v>
      </c>
      <c r="L212" s="315">
        <v>87206000000</v>
      </c>
      <c r="M212" s="315">
        <v>87206000000</v>
      </c>
      <c r="N212" s="338" t="s">
        <v>1949</v>
      </c>
      <c r="O212" s="340" t="s">
        <v>2451</v>
      </c>
      <c r="P212" s="340" t="s">
        <v>1921</v>
      </c>
      <c r="Q212" s="338" t="s">
        <v>70</v>
      </c>
      <c r="R212" s="139">
        <f>L212</f>
        <v>87206000000</v>
      </c>
      <c r="S212" s="315">
        <f>L212-R212</f>
        <v>0</v>
      </c>
      <c r="T212" s="315">
        <v>7</v>
      </c>
      <c r="U212" s="341" t="s">
        <v>70</v>
      </c>
      <c r="V212" s="340" t="s">
        <v>1952</v>
      </c>
      <c r="W212" s="338" t="s">
        <v>1953</v>
      </c>
      <c r="X212" s="338" t="s">
        <v>1954</v>
      </c>
      <c r="Y212" s="141" t="s">
        <v>70</v>
      </c>
      <c r="Z212" s="318">
        <v>45357</v>
      </c>
      <c r="AA212" s="342" t="s">
        <v>1888</v>
      </c>
      <c r="AB212" s="342" t="s">
        <v>1886</v>
      </c>
      <c r="AC212" s="343">
        <f t="shared" si="102"/>
        <v>87206000000</v>
      </c>
      <c r="AD212" s="349">
        <f t="shared" si="103"/>
        <v>87206000000</v>
      </c>
      <c r="AE212" s="344">
        <f t="shared" si="104"/>
        <v>0</v>
      </c>
      <c r="AF212" s="340"/>
      <c r="AG212" s="338" t="s">
        <v>2037</v>
      </c>
      <c r="AH212" s="345" t="s">
        <v>2157</v>
      </c>
      <c r="AI212" s="346" t="str">
        <f t="shared" si="99"/>
        <v>22</v>
      </c>
      <c r="AJ212" s="369"/>
      <c r="AK212" s="356"/>
      <c r="AL212" s="338"/>
      <c r="AM212" s="338"/>
      <c r="AN212" s="336"/>
    </row>
    <row r="213" spans="2:40">
      <c r="B213" s="337" t="s">
        <v>1944</v>
      </c>
      <c r="C213" s="338"/>
      <c r="D213" s="338" t="s">
        <v>1831</v>
      </c>
      <c r="E213" s="339" t="s">
        <v>435</v>
      </c>
      <c r="F213" s="339"/>
      <c r="G213" s="338" t="s">
        <v>1849</v>
      </c>
      <c r="H213" s="338" t="s">
        <v>2449</v>
      </c>
      <c r="I213" s="338" t="s">
        <v>1060</v>
      </c>
      <c r="J213" s="338" t="s">
        <v>2453</v>
      </c>
      <c r="K213" s="338">
        <v>3.5</v>
      </c>
      <c r="L213" s="315">
        <v>91162000000</v>
      </c>
      <c r="M213" s="315">
        <v>91162000000</v>
      </c>
      <c r="N213" s="338" t="s">
        <v>1949</v>
      </c>
      <c r="O213" s="340" t="s">
        <v>2454</v>
      </c>
      <c r="P213" s="340" t="s">
        <v>2455</v>
      </c>
      <c r="Q213" s="338" t="s">
        <v>70</v>
      </c>
      <c r="R213" s="139">
        <f t="shared" ref="R213:R215" si="105">L213</f>
        <v>91162000000</v>
      </c>
      <c r="S213" s="316">
        <f t="shared" ref="S213:S215" si="106">L213-R213</f>
        <v>0</v>
      </c>
      <c r="T213" s="338">
        <v>15</v>
      </c>
      <c r="U213" s="341" t="s">
        <v>70</v>
      </c>
      <c r="V213" s="340">
        <v>45321</v>
      </c>
      <c r="W213" s="338" t="s">
        <v>1953</v>
      </c>
      <c r="X213" s="315"/>
      <c r="Y213" s="141" t="s">
        <v>70</v>
      </c>
      <c r="Z213" s="318">
        <v>45348</v>
      </c>
      <c r="AA213" s="331" t="s">
        <v>1888</v>
      </c>
      <c r="AB213" s="352" t="s">
        <v>1886</v>
      </c>
      <c r="AC213" s="349">
        <f>R213</f>
        <v>91162000000</v>
      </c>
      <c r="AD213" s="344">
        <f>L213</f>
        <v>91162000000</v>
      </c>
      <c r="AE213" s="344">
        <f t="shared" si="104"/>
        <v>0</v>
      </c>
      <c r="AF213" s="342"/>
      <c r="AG213" s="338" t="s">
        <v>2037</v>
      </c>
      <c r="AH213" s="345" t="s">
        <v>2365</v>
      </c>
      <c r="AI213" s="346" t="str">
        <f t="shared" si="99"/>
        <v>03</v>
      </c>
      <c r="AJ213" s="369"/>
      <c r="AK213" s="356"/>
      <c r="AL213" s="338"/>
      <c r="AM213" s="340"/>
      <c r="AN213" s="336"/>
    </row>
    <row r="214" spans="2:40">
      <c r="B214" s="337" t="s">
        <v>1944</v>
      </c>
      <c r="C214" s="338"/>
      <c r="D214" s="338" t="s">
        <v>1831</v>
      </c>
      <c r="E214" s="339" t="s">
        <v>435</v>
      </c>
      <c r="F214" s="339"/>
      <c r="G214" s="338" t="s">
        <v>1849</v>
      </c>
      <c r="H214" s="338" t="s">
        <v>2449</v>
      </c>
      <c r="I214" s="338" t="s">
        <v>1060</v>
      </c>
      <c r="J214" s="338" t="s">
        <v>2456</v>
      </c>
      <c r="K214" s="338">
        <v>3.5</v>
      </c>
      <c r="L214" s="315">
        <v>93186000000</v>
      </c>
      <c r="M214" s="315">
        <v>93186000000</v>
      </c>
      <c r="N214" s="338" t="s">
        <v>1949</v>
      </c>
      <c r="O214" s="340" t="s">
        <v>2454</v>
      </c>
      <c r="P214" s="340" t="s">
        <v>2455</v>
      </c>
      <c r="Q214" s="338" t="s">
        <v>70</v>
      </c>
      <c r="R214" s="139">
        <f t="shared" si="105"/>
        <v>93186000000</v>
      </c>
      <c r="S214" s="316">
        <f t="shared" si="106"/>
        <v>0</v>
      </c>
      <c r="T214" s="338">
        <v>15</v>
      </c>
      <c r="U214" s="341" t="s">
        <v>70</v>
      </c>
      <c r="V214" s="340">
        <v>45321</v>
      </c>
      <c r="W214" s="338" t="s">
        <v>1953</v>
      </c>
      <c r="X214" s="315"/>
      <c r="Y214" s="141" t="s">
        <v>70</v>
      </c>
      <c r="Z214" s="318">
        <v>45348</v>
      </c>
      <c r="AA214" s="331" t="s">
        <v>1888</v>
      </c>
      <c r="AB214" s="352" t="s">
        <v>1886</v>
      </c>
      <c r="AC214" s="349">
        <f>R214</f>
        <v>93186000000</v>
      </c>
      <c r="AD214" s="344">
        <f>L214</f>
        <v>93186000000</v>
      </c>
      <c r="AE214" s="344">
        <f t="shared" si="104"/>
        <v>0</v>
      </c>
      <c r="AF214" s="342"/>
      <c r="AG214" s="338" t="s">
        <v>2037</v>
      </c>
      <c r="AH214" s="345" t="s">
        <v>2365</v>
      </c>
      <c r="AI214" s="346" t="str">
        <f t="shared" si="99"/>
        <v>03</v>
      </c>
      <c r="AJ214" s="369"/>
      <c r="AK214" s="356"/>
      <c r="AL214" s="338"/>
      <c r="AM214" s="340"/>
      <c r="AN214" s="336"/>
    </row>
    <row r="215" spans="2:40">
      <c r="B215" s="337" t="s">
        <v>1944</v>
      </c>
      <c r="C215" s="338"/>
      <c r="D215" s="338" t="s">
        <v>1831</v>
      </c>
      <c r="E215" s="339" t="s">
        <v>435</v>
      </c>
      <c r="F215" s="339"/>
      <c r="G215" s="338" t="s">
        <v>1849</v>
      </c>
      <c r="H215" s="338" t="s">
        <v>2449</v>
      </c>
      <c r="I215" s="338" t="s">
        <v>1060</v>
      </c>
      <c r="J215" s="338" t="s">
        <v>2457</v>
      </c>
      <c r="K215" s="338">
        <v>3.5</v>
      </c>
      <c r="L215" s="315">
        <v>45581000000</v>
      </c>
      <c r="M215" s="315">
        <v>45581000000</v>
      </c>
      <c r="N215" s="338" t="s">
        <v>1949</v>
      </c>
      <c r="O215" s="340" t="s">
        <v>2454</v>
      </c>
      <c r="P215" s="340" t="s">
        <v>2455</v>
      </c>
      <c r="Q215" s="338" t="s">
        <v>70</v>
      </c>
      <c r="R215" s="139">
        <f t="shared" si="105"/>
        <v>45581000000</v>
      </c>
      <c r="S215" s="316">
        <f t="shared" si="106"/>
        <v>0</v>
      </c>
      <c r="T215" s="338">
        <v>15</v>
      </c>
      <c r="U215" s="341" t="s">
        <v>70</v>
      </c>
      <c r="V215" s="340">
        <v>45321</v>
      </c>
      <c r="W215" s="338" t="s">
        <v>1953</v>
      </c>
      <c r="X215" s="315"/>
      <c r="Y215" s="141" t="s">
        <v>70</v>
      </c>
      <c r="Z215" s="318">
        <v>45348</v>
      </c>
      <c r="AA215" s="331" t="s">
        <v>1888</v>
      </c>
      <c r="AB215" s="352" t="s">
        <v>1886</v>
      </c>
      <c r="AC215" s="349">
        <f>R215</f>
        <v>45581000000</v>
      </c>
      <c r="AD215" s="344">
        <f>L215</f>
        <v>45581000000</v>
      </c>
      <c r="AE215" s="344">
        <f t="shared" si="104"/>
        <v>0</v>
      </c>
      <c r="AF215" s="342"/>
      <c r="AG215" s="338" t="s">
        <v>2037</v>
      </c>
      <c r="AH215" s="345" t="s">
        <v>2365</v>
      </c>
      <c r="AI215" s="346" t="str">
        <f t="shared" si="99"/>
        <v>03</v>
      </c>
      <c r="AJ215" s="369"/>
      <c r="AK215" s="356"/>
      <c r="AL215" s="338"/>
      <c r="AM215" s="340"/>
      <c r="AN215" s="336"/>
    </row>
    <row r="216" spans="2:40">
      <c r="B216" s="337" t="s">
        <v>1944</v>
      </c>
      <c r="C216" s="338"/>
      <c r="D216" s="338" t="s">
        <v>2458</v>
      </c>
      <c r="E216" s="339" t="s">
        <v>413</v>
      </c>
      <c r="F216" s="339" t="s">
        <v>2459</v>
      </c>
      <c r="G216" s="338" t="s">
        <v>1850</v>
      </c>
      <c r="H216" s="338" t="s">
        <v>2460</v>
      </c>
      <c r="I216" s="338" t="s">
        <v>1060</v>
      </c>
      <c r="J216" s="338" t="s">
        <v>2461</v>
      </c>
      <c r="K216" s="338">
        <v>0.2</v>
      </c>
      <c r="L216" s="315">
        <v>418954223</v>
      </c>
      <c r="M216" s="315">
        <v>418954223</v>
      </c>
      <c r="N216" s="338" t="s">
        <v>1949</v>
      </c>
      <c r="O216" s="340" t="s">
        <v>2462</v>
      </c>
      <c r="P216" s="338"/>
      <c r="Q216" s="338" t="s">
        <v>70</v>
      </c>
      <c r="R216" s="139">
        <f>L216</f>
        <v>418954223</v>
      </c>
      <c r="S216" s="349">
        <f>L216-R216</f>
        <v>0</v>
      </c>
      <c r="T216" s="338">
        <v>24</v>
      </c>
      <c r="U216" s="341" t="s">
        <v>70</v>
      </c>
      <c r="V216" s="340">
        <v>45321</v>
      </c>
      <c r="W216" s="338" t="s">
        <v>1953</v>
      </c>
      <c r="X216" s="338"/>
      <c r="Y216" s="338" t="s">
        <v>70</v>
      </c>
      <c r="Z216" s="340">
        <v>45373</v>
      </c>
      <c r="AA216" s="342" t="s">
        <v>1888</v>
      </c>
      <c r="AB216" s="342" t="s">
        <v>1886</v>
      </c>
      <c r="AC216" s="344">
        <f>M216</f>
        <v>418954223</v>
      </c>
      <c r="AD216" s="349">
        <f>R216</f>
        <v>418954223</v>
      </c>
      <c r="AE216" s="349">
        <f>R216-AC216</f>
        <v>0</v>
      </c>
      <c r="AF216" s="338"/>
      <c r="AG216" s="338" t="s">
        <v>2037</v>
      </c>
      <c r="AH216" s="345" t="s">
        <v>2463</v>
      </c>
      <c r="AI216" s="346" t="str">
        <f t="shared" si="99"/>
        <v>47</v>
      </c>
      <c r="AJ216" s="370"/>
      <c r="AK216" s="356"/>
      <c r="AL216" s="356"/>
      <c r="AM216" s="356"/>
    </row>
    <row r="217" spans="2:40">
      <c r="B217" s="337" t="s">
        <v>1944</v>
      </c>
      <c r="C217" s="338"/>
      <c r="D217" s="338" t="s">
        <v>2464</v>
      </c>
      <c r="E217" s="339" t="s">
        <v>413</v>
      </c>
      <c r="F217" s="339" t="s">
        <v>2465</v>
      </c>
      <c r="G217" s="338" t="s">
        <v>1851</v>
      </c>
      <c r="H217" s="338" t="s">
        <v>2460</v>
      </c>
      <c r="I217" s="338" t="s">
        <v>1060</v>
      </c>
      <c r="J217" s="338" t="s">
        <v>2466</v>
      </c>
      <c r="K217" s="338">
        <v>0.2</v>
      </c>
      <c r="L217" s="315">
        <v>1642946633</v>
      </c>
      <c r="M217" s="315">
        <v>1642946633</v>
      </c>
      <c r="N217" s="338" t="s">
        <v>1949</v>
      </c>
      <c r="O217" s="340" t="s">
        <v>2467</v>
      </c>
      <c r="P217" s="338"/>
      <c r="Q217" s="338" t="s">
        <v>70</v>
      </c>
      <c r="R217" s="139">
        <f>L217</f>
        <v>1642946633</v>
      </c>
      <c r="S217" s="349">
        <f>M217-R217</f>
        <v>0</v>
      </c>
      <c r="T217" s="338">
        <v>25</v>
      </c>
      <c r="U217" s="341" t="s">
        <v>70</v>
      </c>
      <c r="V217" s="340">
        <v>45321</v>
      </c>
      <c r="W217" s="338" t="s">
        <v>1953</v>
      </c>
      <c r="X217" s="338"/>
      <c r="Y217" s="141" t="s">
        <v>70</v>
      </c>
      <c r="Z217" s="340">
        <v>45349</v>
      </c>
      <c r="AA217" s="331" t="s">
        <v>1888</v>
      </c>
      <c r="AB217" s="342" t="s">
        <v>1886</v>
      </c>
      <c r="AC217" s="343">
        <f>R217</f>
        <v>1642946633</v>
      </c>
      <c r="AD217" s="344">
        <f>L217</f>
        <v>1642946633</v>
      </c>
      <c r="AE217" s="344">
        <f t="shared" ref="AE217" si="107">AC217-M217</f>
        <v>0</v>
      </c>
      <c r="AF217" s="338"/>
      <c r="AG217" s="338" t="s">
        <v>2037</v>
      </c>
      <c r="AH217" s="345" t="s">
        <v>2468</v>
      </c>
      <c r="AI217" s="346" t="str">
        <f>RIGHT(AH217,2)</f>
        <v>12</v>
      </c>
      <c r="AJ217" s="370"/>
      <c r="AK217" s="356"/>
      <c r="AL217" s="356"/>
      <c r="AM217" s="340"/>
      <c r="AN217" s="348" t="s">
        <v>2469</v>
      </c>
    </row>
    <row r="218" spans="2:40">
      <c r="B218" s="337" t="s">
        <v>1944</v>
      </c>
      <c r="C218" s="338"/>
      <c r="D218" s="338" t="s">
        <v>2470</v>
      </c>
      <c r="E218" s="339" t="s">
        <v>413</v>
      </c>
      <c r="F218" s="339" t="s">
        <v>2471</v>
      </c>
      <c r="G218" s="338" t="s">
        <v>1852</v>
      </c>
      <c r="H218" s="338" t="s">
        <v>2460</v>
      </c>
      <c r="I218" s="338" t="s">
        <v>1060</v>
      </c>
      <c r="J218" s="338" t="s">
        <v>2472</v>
      </c>
      <c r="K218" s="338">
        <v>0.2</v>
      </c>
      <c r="L218" s="315">
        <v>1061473</v>
      </c>
      <c r="M218" s="315">
        <v>1061473</v>
      </c>
      <c r="N218" s="338" t="s">
        <v>1949</v>
      </c>
      <c r="O218" s="340" t="s">
        <v>2473</v>
      </c>
      <c r="P218" s="338"/>
      <c r="Q218" s="338" t="s">
        <v>70</v>
      </c>
      <c r="R218" s="139">
        <f>L218</f>
        <v>1061473</v>
      </c>
      <c r="S218" s="349">
        <f>R218-L218</f>
        <v>0</v>
      </c>
      <c r="T218" s="338">
        <v>28</v>
      </c>
      <c r="U218" s="341" t="s">
        <v>70</v>
      </c>
      <c r="V218" s="340" t="s">
        <v>1952</v>
      </c>
      <c r="W218" s="338" t="s">
        <v>1953</v>
      </c>
      <c r="X218" s="338" t="s">
        <v>1954</v>
      </c>
      <c r="Y218" s="338"/>
      <c r="Z218" s="340"/>
      <c r="AA218" s="342"/>
      <c r="AB218" s="342"/>
      <c r="AC218" s="343">
        <f>M218</f>
        <v>1061473</v>
      </c>
      <c r="AD218" s="344">
        <f>AC218</f>
        <v>1061473</v>
      </c>
      <c r="AE218" s="349">
        <f>AC218-AD218</f>
        <v>0</v>
      </c>
      <c r="AF218" s="338"/>
      <c r="AG218" s="338"/>
      <c r="AH218" s="345"/>
      <c r="AI218" s="346" t="str">
        <f t="shared" si="99"/>
        <v/>
      </c>
      <c r="AJ218" s="369" t="s">
        <v>70</v>
      </c>
      <c r="AK218" s="345" t="s">
        <v>9516</v>
      </c>
      <c r="AL218" s="338" t="s">
        <v>9517</v>
      </c>
      <c r="AM218" s="383" t="s">
        <v>9556</v>
      </c>
    </row>
    <row r="219" spans="2:40">
      <c r="B219" s="337" t="s">
        <v>1944</v>
      </c>
      <c r="C219" s="338"/>
      <c r="D219" s="353" t="s">
        <v>2005</v>
      </c>
      <c r="E219" s="354" t="s">
        <v>65</v>
      </c>
      <c r="F219" s="339"/>
      <c r="G219" s="339" t="s">
        <v>1853</v>
      </c>
      <c r="H219" s="338"/>
      <c r="I219" s="338" t="s">
        <v>1060</v>
      </c>
      <c r="J219" s="355" t="s">
        <v>2474</v>
      </c>
      <c r="K219" s="338"/>
      <c r="L219" s="141">
        <v>79500000</v>
      </c>
      <c r="M219" s="141">
        <v>79500000</v>
      </c>
      <c r="N219" s="338"/>
      <c r="O219" s="338"/>
      <c r="P219" s="338"/>
      <c r="Q219" s="338" t="s">
        <v>70</v>
      </c>
      <c r="R219" s="139">
        <f>L219</f>
        <v>79500000</v>
      </c>
      <c r="S219" s="338"/>
      <c r="T219" s="338">
        <v>50</v>
      </c>
      <c r="U219" s="341" t="s">
        <v>70</v>
      </c>
      <c r="V219" s="340" t="s">
        <v>1952</v>
      </c>
      <c r="W219" s="338" t="s">
        <v>1953</v>
      </c>
      <c r="X219" s="338" t="s">
        <v>1954</v>
      </c>
      <c r="Y219" s="338" t="s">
        <v>70</v>
      </c>
      <c r="Z219" s="340" t="s">
        <v>2475</v>
      </c>
      <c r="AA219" s="342" t="s">
        <v>1885</v>
      </c>
      <c r="AB219" s="342" t="s">
        <v>1886</v>
      </c>
      <c r="AC219" s="349">
        <f>R219</f>
        <v>79500000</v>
      </c>
      <c r="AD219" s="139">
        <v>79506800</v>
      </c>
      <c r="AE219" s="349">
        <f>R219-AC219</f>
        <v>0</v>
      </c>
      <c r="AF219" s="338"/>
      <c r="AG219" s="338" t="s">
        <v>2066</v>
      </c>
      <c r="AH219" s="345" t="s">
        <v>2476</v>
      </c>
      <c r="AI219" s="346" t="str">
        <f t="shared" si="99"/>
        <v>45</v>
      </c>
      <c r="AJ219" s="370"/>
      <c r="AK219" s="356"/>
      <c r="AL219" s="356"/>
      <c r="AM219" s="356"/>
    </row>
    <row r="220" spans="2:40">
      <c r="B220" s="337"/>
      <c r="C220" s="338"/>
      <c r="D220" s="338" t="s">
        <v>2477</v>
      </c>
      <c r="E220" s="339" t="s">
        <v>76</v>
      </c>
      <c r="F220" s="339"/>
      <c r="G220" s="338" t="s">
        <v>2478</v>
      </c>
      <c r="H220" s="338"/>
      <c r="I220" s="338" t="s">
        <v>2018</v>
      </c>
      <c r="J220" s="338" t="s">
        <v>2479</v>
      </c>
      <c r="K220" s="338"/>
      <c r="L220" s="315">
        <v>-3068.17</v>
      </c>
      <c r="M220" s="315">
        <v>-73988920</v>
      </c>
      <c r="N220" s="338"/>
      <c r="O220" s="340"/>
      <c r="P220" s="340"/>
      <c r="Q220" s="338" t="s">
        <v>70</v>
      </c>
      <c r="R220" s="139">
        <v>-3068.17</v>
      </c>
      <c r="S220" s="316"/>
      <c r="T220" s="338"/>
      <c r="U220" s="341"/>
      <c r="V220" s="340"/>
      <c r="W220" s="338"/>
      <c r="X220" s="338"/>
      <c r="Y220" s="141" t="s">
        <v>70</v>
      </c>
      <c r="Z220" s="318">
        <v>45370</v>
      </c>
      <c r="AA220" s="342" t="s">
        <v>2220</v>
      </c>
      <c r="AB220" s="342" t="s">
        <v>1886</v>
      </c>
      <c r="AC220" s="343">
        <f>R220</f>
        <v>-3068.17</v>
      </c>
      <c r="AD220" s="349">
        <f>R220</f>
        <v>-3068.17</v>
      </c>
      <c r="AE220" s="349">
        <f>R220-AD220</f>
        <v>0</v>
      </c>
      <c r="AF220" s="340"/>
      <c r="AG220" s="338" t="s">
        <v>2037</v>
      </c>
      <c r="AH220" s="345" t="s">
        <v>2480</v>
      </c>
      <c r="AI220" s="346" t="str">
        <f t="shared" si="99"/>
        <v>41</v>
      </c>
      <c r="AJ220" s="369"/>
      <c r="AK220" s="345"/>
      <c r="AL220" s="338"/>
      <c r="AM220" s="384"/>
    </row>
    <row r="221" spans="2:40">
      <c r="G221" s="359"/>
    </row>
    <row r="222" spans="2:40">
      <c r="G222" s="336"/>
    </row>
    <row r="227" spans="21:21">
      <c r="U227" s="75"/>
    </row>
  </sheetData>
  <autoFilter ref="A4:AO220" xr:uid="{4AF45D8F-D07D-489D-BD4C-51B02ED5A2D2}"/>
  <pageMargins left="0.7" right="0.7" top="0.75" bottom="0.75" header="0.3" footer="0.3"/>
  <pageSetup paperSize="9" orientation="portrait" horizont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0823E-0137-47D5-B441-32A9E79F617E}">
  <sheetPr codeName="Sheet7">
    <tabColor theme="4" tint="0.59999389629810485"/>
  </sheetPr>
  <dimension ref="A1:AP1783"/>
  <sheetViews>
    <sheetView showGridLines="0" zoomScale="80" zoomScaleNormal="80" workbookViewId="0">
      <pane xSplit="6" ySplit="11" topLeftCell="AI1620" activePane="bottomRight" state="frozen"/>
      <selection pane="topRight" activeCell="G1" sqref="G1"/>
      <selection pane="bottomLeft" activeCell="A12" sqref="A12"/>
      <selection pane="bottomRight" activeCell="AJ4" sqref="AJ4"/>
    </sheetView>
  </sheetViews>
  <sheetFormatPr defaultRowHeight="14.5"/>
  <cols>
    <col min="1" max="1" width="13.6328125" bestFit="1" customWidth="1"/>
    <col min="2" max="2" width="11.90625" customWidth="1"/>
    <col min="3" max="3" width="7.6328125" bestFit="1" customWidth="1"/>
    <col min="4" max="4" width="24.54296875" bestFit="1" customWidth="1"/>
    <col min="5" max="5" width="4.6328125" bestFit="1" customWidth="1"/>
    <col min="6" max="6" width="19.08984375" bestFit="1" customWidth="1"/>
    <col min="7" max="7" width="12.6328125" customWidth="1"/>
    <col min="8" max="8" width="52.08984375" customWidth="1"/>
    <col min="9" max="9" width="19.08984375" customWidth="1"/>
    <col min="10" max="10" width="19.08984375" style="9" customWidth="1"/>
    <col min="11" max="11" width="22.6328125" customWidth="1"/>
    <col min="12" max="12" width="14" customWidth="1"/>
    <col min="13" max="13" width="21" style="9" customWidth="1"/>
    <col min="14" max="14" width="11.54296875" style="9" customWidth="1"/>
    <col min="15" max="15" width="23.08984375" style="9" customWidth="1"/>
    <col min="16" max="18" width="11.54296875" style="9" customWidth="1"/>
    <col min="19" max="19" width="9" style="9" customWidth="1"/>
    <col min="20" max="20" width="17.36328125" style="9" customWidth="1"/>
    <col min="21" max="21" width="7.54296875" style="1" customWidth="1"/>
    <col min="22" max="22" width="11.54296875" style="1" customWidth="1"/>
    <col min="23" max="23" width="9.08984375" customWidth="1"/>
    <col min="24" max="24" width="13.453125" customWidth="1"/>
    <col min="25" max="25" width="12.54296875" customWidth="1"/>
    <col min="26" max="26" width="12" customWidth="1"/>
    <col min="27" max="27" width="20.08984375" customWidth="1"/>
    <col min="28" max="28" width="16.08984375" customWidth="1"/>
    <col min="29" max="29" width="7.54296875" customWidth="1"/>
    <col min="30" max="30" width="10.08984375" customWidth="1"/>
    <col min="31" max="31" width="8.453125" style="8" customWidth="1"/>
    <col min="32" max="32" width="7.36328125" customWidth="1"/>
    <col min="33" max="33" width="7.54296875" customWidth="1"/>
    <col min="34" max="34" width="21.1796875" style="375" customWidth="1"/>
    <col min="35" max="35" width="57.54296875" customWidth="1"/>
    <col min="36" max="36" width="71.08984375" customWidth="1"/>
    <col min="37" max="37" width="33.36328125" customWidth="1"/>
    <col min="38" max="38" width="25.36328125" customWidth="1"/>
    <col min="40" max="40" width="0" hidden="1" customWidth="1"/>
    <col min="41" max="41" width="8.90625" style="7"/>
    <col min="42" max="42" width="14.90625" customWidth="1"/>
  </cols>
  <sheetData>
    <row r="1" spans="2:42">
      <c r="T1" s="153"/>
    </row>
    <row r="2" spans="2:42">
      <c r="K2" s="132">
        <f>K3-K1653-K1654-K1655</f>
        <v>12465509762653.4</v>
      </c>
      <c r="T2" s="153"/>
      <c r="U2" s="106"/>
      <c r="AD2" s="95"/>
      <c r="AI2" s="83"/>
      <c r="AJ2" s="83"/>
      <c r="AK2" s="83"/>
      <c r="AL2" s="83"/>
      <c r="AP2" s="58"/>
    </row>
    <row r="3" spans="2:42">
      <c r="G3" s="66" t="s">
        <v>1533</v>
      </c>
      <c r="J3" s="141">
        <v>0</v>
      </c>
      <c r="K3" s="131">
        <f>SUBTOTAL(9,K5:K1783)</f>
        <v>12466110682714.4</v>
      </c>
      <c r="L3">
        <f>4900000000+6500000000</f>
        <v>11400000000</v>
      </c>
      <c r="M3" s="9">
        <f>SUM(K3:L3)</f>
        <v>12477510682714.4</v>
      </c>
      <c r="N3" s="154" t="s">
        <v>2481</v>
      </c>
      <c r="O3" s="154"/>
      <c r="P3" s="154"/>
      <c r="Q3" s="154">
        <f>MAX(Q4:Q1783)</f>
        <v>242</v>
      </c>
      <c r="R3" s="154"/>
      <c r="S3" s="155" t="s">
        <v>70</v>
      </c>
      <c r="T3" s="156">
        <v>44927</v>
      </c>
      <c r="U3" s="155" t="s">
        <v>1886</v>
      </c>
      <c r="V3" s="12" t="s">
        <v>1954</v>
      </c>
      <c r="W3" s="12" t="s">
        <v>70</v>
      </c>
      <c r="X3" s="140">
        <v>45353</v>
      </c>
      <c r="Y3" s="12" t="s">
        <v>1888</v>
      </c>
      <c r="Z3" s="12" t="s">
        <v>1886</v>
      </c>
      <c r="AA3" s="157">
        <v>19999978000</v>
      </c>
      <c r="AB3" s="157">
        <v>0</v>
      </c>
      <c r="AC3" s="57">
        <v>0</v>
      </c>
      <c r="AD3" s="12"/>
      <c r="AE3" s="152" t="s">
        <v>2482</v>
      </c>
      <c r="AI3" s="8" t="s">
        <v>18</v>
      </c>
      <c r="AJ3" s="8"/>
      <c r="AK3" s="8"/>
      <c r="AL3" s="366"/>
      <c r="AM3" s="367"/>
    </row>
    <row r="4" spans="2:42" ht="29">
      <c r="B4" s="151" t="s">
        <v>1862</v>
      </c>
      <c r="C4" s="147" t="s">
        <v>2483</v>
      </c>
      <c r="D4" s="148" t="s">
        <v>2484</v>
      </c>
      <c r="E4" s="148" t="s">
        <v>2485</v>
      </c>
      <c r="F4" s="148" t="s">
        <v>9549</v>
      </c>
      <c r="G4" s="148" t="s">
        <v>2487</v>
      </c>
      <c r="H4" s="148" t="s">
        <v>2488</v>
      </c>
      <c r="I4" s="148" t="s">
        <v>2489</v>
      </c>
      <c r="J4" s="320" t="s">
        <v>2490</v>
      </c>
      <c r="K4" s="149" t="s">
        <v>2491</v>
      </c>
      <c r="L4" s="148" t="s">
        <v>2492</v>
      </c>
      <c r="M4" s="176" t="s">
        <v>2493</v>
      </c>
      <c r="N4" s="148" t="s">
        <v>2494</v>
      </c>
      <c r="O4" s="321" t="s">
        <v>1941</v>
      </c>
      <c r="P4" s="322" t="s">
        <v>1876</v>
      </c>
      <c r="Q4" s="322" t="s">
        <v>1868</v>
      </c>
      <c r="R4" s="323" t="s">
        <v>2495</v>
      </c>
      <c r="S4" s="133" t="s">
        <v>1865</v>
      </c>
      <c r="T4" s="133" t="s">
        <v>1866</v>
      </c>
      <c r="U4" s="133" t="s">
        <v>1867</v>
      </c>
      <c r="V4" s="133" t="s">
        <v>1869</v>
      </c>
      <c r="W4" s="134" t="s">
        <v>1870</v>
      </c>
      <c r="X4" s="134" t="s">
        <v>1871</v>
      </c>
      <c r="Y4" s="134" t="s">
        <v>1872</v>
      </c>
      <c r="Z4" s="134" t="s">
        <v>1873</v>
      </c>
      <c r="AA4" s="134" t="s">
        <v>1874</v>
      </c>
      <c r="AB4" s="135" t="s">
        <v>1876</v>
      </c>
      <c r="AC4" s="135" t="s">
        <v>1877</v>
      </c>
      <c r="AD4" s="133" t="s">
        <v>1942</v>
      </c>
      <c r="AE4" s="136" t="s">
        <v>1879</v>
      </c>
      <c r="AF4" s="137" t="s">
        <v>1880</v>
      </c>
      <c r="AG4" s="138" t="s">
        <v>1881</v>
      </c>
      <c r="AH4" s="376" t="s">
        <v>1943</v>
      </c>
      <c r="AI4" s="138" t="s">
        <v>1882</v>
      </c>
      <c r="AJ4" s="138" t="s">
        <v>9554</v>
      </c>
      <c r="AK4" s="374" t="s">
        <v>2496</v>
      </c>
      <c r="AN4" s="148" t="s">
        <v>2487</v>
      </c>
    </row>
    <row r="5" spans="2:42">
      <c r="B5" s="145" t="s">
        <v>2497</v>
      </c>
      <c r="C5" s="4" t="s">
        <v>160</v>
      </c>
      <c r="D5" s="4" t="s">
        <v>2498</v>
      </c>
      <c r="E5" s="4" t="s">
        <v>1060</v>
      </c>
      <c r="F5" s="4" t="s">
        <v>2499</v>
      </c>
      <c r="G5" s="4" t="s">
        <v>1515</v>
      </c>
      <c r="H5" s="4" t="s">
        <v>1516</v>
      </c>
      <c r="I5" s="4" t="s">
        <v>2500</v>
      </c>
      <c r="J5" s="141">
        <v>0</v>
      </c>
      <c r="K5" s="139">
        <v>3265000000</v>
      </c>
      <c r="L5" s="4" t="s">
        <v>1922</v>
      </c>
      <c r="M5" s="4" t="s">
        <v>2501</v>
      </c>
      <c r="N5" s="4" t="s">
        <v>2502</v>
      </c>
      <c r="O5" s="186">
        <f>K5</f>
        <v>3265000000</v>
      </c>
      <c r="P5" s="186">
        <f>K5-O5</f>
        <v>0</v>
      </c>
      <c r="Q5" s="4" t="s">
        <v>2503</v>
      </c>
      <c r="R5" s="4" t="s">
        <v>70</v>
      </c>
      <c r="S5" s="4" t="s">
        <v>70</v>
      </c>
      <c r="T5" s="140">
        <v>45352</v>
      </c>
      <c r="U5" s="4" t="s">
        <v>1884</v>
      </c>
      <c r="V5" s="4" t="s">
        <v>1954</v>
      </c>
      <c r="W5" s="4"/>
      <c r="X5" s="4"/>
      <c r="Y5" s="4"/>
      <c r="Z5" s="4"/>
      <c r="AA5" s="4"/>
      <c r="AB5" s="4"/>
      <c r="AC5" s="4"/>
      <c r="AD5" s="4"/>
      <c r="AE5" s="145"/>
      <c r="AF5" s="4"/>
      <c r="AG5" s="4" t="s">
        <v>70</v>
      </c>
      <c r="AH5" s="377" t="s">
        <v>2499</v>
      </c>
      <c r="AI5" s="4" t="s">
        <v>9551</v>
      </c>
      <c r="AJ5" s="4" t="s">
        <v>9556</v>
      </c>
      <c r="AK5" s="4"/>
      <c r="AN5" s="4" t="s">
        <v>1212</v>
      </c>
    </row>
    <row r="6" spans="2:42">
      <c r="B6" s="145" t="s">
        <v>2497</v>
      </c>
      <c r="C6" s="4" t="s">
        <v>160</v>
      </c>
      <c r="D6" s="4" t="s">
        <v>2498</v>
      </c>
      <c r="E6" s="4" t="s">
        <v>1060</v>
      </c>
      <c r="F6" s="4" t="s">
        <v>2504</v>
      </c>
      <c r="G6" s="4" t="s">
        <v>1515</v>
      </c>
      <c r="H6" s="4" t="s">
        <v>1516</v>
      </c>
      <c r="I6" s="4" t="s">
        <v>2505</v>
      </c>
      <c r="J6" s="141">
        <v>0</v>
      </c>
      <c r="K6" s="139">
        <v>6390000000</v>
      </c>
      <c r="L6" s="4" t="s">
        <v>1913</v>
      </c>
      <c r="M6" s="4" t="s">
        <v>2501</v>
      </c>
      <c r="N6" s="4" t="s">
        <v>2506</v>
      </c>
      <c r="O6" s="186">
        <f>K6</f>
        <v>6390000000</v>
      </c>
      <c r="P6" s="186">
        <f>K6-O6</f>
        <v>0</v>
      </c>
      <c r="Q6" s="4" t="s">
        <v>2503</v>
      </c>
      <c r="R6" s="4" t="s">
        <v>70</v>
      </c>
      <c r="S6" s="4" t="s">
        <v>70</v>
      </c>
      <c r="T6" s="140">
        <v>45352</v>
      </c>
      <c r="U6" s="4" t="s">
        <v>1884</v>
      </c>
      <c r="V6" s="4" t="s">
        <v>1954</v>
      </c>
      <c r="W6" s="4"/>
      <c r="X6" s="4"/>
      <c r="Y6" s="4"/>
      <c r="Z6" s="4"/>
      <c r="AA6" s="4"/>
      <c r="AB6" s="4"/>
      <c r="AC6" s="4"/>
      <c r="AD6" s="4"/>
      <c r="AE6" s="145"/>
      <c r="AF6" s="4"/>
      <c r="AG6" s="4" t="s">
        <v>70</v>
      </c>
      <c r="AH6" s="377" t="s">
        <v>2504</v>
      </c>
      <c r="AI6" s="4" t="s">
        <v>9551</v>
      </c>
      <c r="AJ6" s="4" t="s">
        <v>9556</v>
      </c>
      <c r="AK6" s="4"/>
      <c r="AN6" s="4" t="s">
        <v>1497</v>
      </c>
    </row>
    <row r="7" spans="2:42">
      <c r="B7" s="145" t="s">
        <v>2497</v>
      </c>
      <c r="C7" s="4" t="s">
        <v>160</v>
      </c>
      <c r="D7" s="4" t="s">
        <v>2498</v>
      </c>
      <c r="E7" s="4" t="s">
        <v>1060</v>
      </c>
      <c r="F7" s="4" t="s">
        <v>2507</v>
      </c>
      <c r="G7" s="4" t="s">
        <v>1515</v>
      </c>
      <c r="H7" s="4" t="s">
        <v>1516</v>
      </c>
      <c r="I7" s="4" t="s">
        <v>2508</v>
      </c>
      <c r="J7" s="141">
        <v>0</v>
      </c>
      <c r="K7" s="139">
        <v>4345000000</v>
      </c>
      <c r="L7" s="4" t="s">
        <v>2509</v>
      </c>
      <c r="M7" s="4" t="s">
        <v>2501</v>
      </c>
      <c r="N7" s="4" t="s">
        <v>2506</v>
      </c>
      <c r="O7" s="186">
        <f>K7</f>
        <v>4345000000</v>
      </c>
      <c r="P7" s="186">
        <f>K7-O7</f>
        <v>0</v>
      </c>
      <c r="Q7" s="4" t="s">
        <v>2503</v>
      </c>
      <c r="R7" s="4" t="s">
        <v>70</v>
      </c>
      <c r="S7" s="4" t="s">
        <v>70</v>
      </c>
      <c r="T7" s="140">
        <v>45352</v>
      </c>
      <c r="U7" s="4" t="s">
        <v>1884</v>
      </c>
      <c r="V7" s="4" t="s">
        <v>1954</v>
      </c>
      <c r="W7" s="4"/>
      <c r="X7" s="4"/>
      <c r="Y7" s="4"/>
      <c r="Z7" s="4"/>
      <c r="AA7" s="4"/>
      <c r="AB7" s="4"/>
      <c r="AC7" s="4"/>
      <c r="AD7" s="4"/>
      <c r="AE7" s="145"/>
      <c r="AF7" s="4"/>
      <c r="AG7" s="4" t="s">
        <v>70</v>
      </c>
      <c r="AH7" s="377" t="s">
        <v>2507</v>
      </c>
      <c r="AI7" s="4" t="s">
        <v>9551</v>
      </c>
      <c r="AJ7" s="4" t="s">
        <v>9556</v>
      </c>
      <c r="AK7" s="4"/>
      <c r="AN7" s="4" t="s">
        <v>1632</v>
      </c>
    </row>
    <row r="8" spans="2:42">
      <c r="B8" s="145" t="s">
        <v>2497</v>
      </c>
      <c r="C8" s="4" t="s">
        <v>160</v>
      </c>
      <c r="D8" s="4" t="s">
        <v>1976</v>
      </c>
      <c r="E8" s="4" t="s">
        <v>1060</v>
      </c>
      <c r="F8" s="4" t="s">
        <v>2510</v>
      </c>
      <c r="G8" s="4" t="s">
        <v>1588</v>
      </c>
      <c r="H8" s="4" t="s">
        <v>1589</v>
      </c>
      <c r="I8" s="4" t="s">
        <v>2511</v>
      </c>
      <c r="J8" s="139">
        <v>41658300000</v>
      </c>
      <c r="K8" s="139">
        <v>41658300000</v>
      </c>
      <c r="L8" s="4" t="s">
        <v>2512</v>
      </c>
      <c r="M8" s="4" t="s">
        <v>2513</v>
      </c>
      <c r="N8" s="4" t="s">
        <v>2172</v>
      </c>
      <c r="O8" s="91">
        <f>J8</f>
        <v>41658300000</v>
      </c>
      <c r="P8" s="91">
        <f>J8-O8</f>
        <v>0</v>
      </c>
      <c r="Q8" s="4">
        <v>72</v>
      </c>
      <c r="R8" s="4" t="s">
        <v>70</v>
      </c>
      <c r="S8" s="4" t="s">
        <v>70</v>
      </c>
      <c r="T8" s="140">
        <v>45341</v>
      </c>
      <c r="U8" s="4" t="s">
        <v>1884</v>
      </c>
      <c r="V8" s="4" t="s">
        <v>1954</v>
      </c>
      <c r="W8" s="4" t="s">
        <v>70</v>
      </c>
      <c r="X8" s="140">
        <v>45376</v>
      </c>
      <c r="Y8" s="4" t="s">
        <v>1888</v>
      </c>
      <c r="Z8" s="4" t="s">
        <v>1886</v>
      </c>
      <c r="AA8" s="186">
        <f>K8</f>
        <v>41658300000</v>
      </c>
      <c r="AB8" s="186">
        <f>AA8-O8</f>
        <v>0</v>
      </c>
      <c r="AC8" s="4"/>
      <c r="AD8" s="4" t="s">
        <v>2037</v>
      </c>
      <c r="AE8" s="145" t="s">
        <v>2514</v>
      </c>
      <c r="AF8" s="4"/>
      <c r="AG8" s="4"/>
      <c r="AH8" s="377"/>
      <c r="AI8" s="4"/>
      <c r="AJ8" s="4"/>
      <c r="AK8" s="4"/>
      <c r="AN8" s="4" t="s">
        <v>1189</v>
      </c>
    </row>
    <row r="9" spans="2:42">
      <c r="B9" s="145" t="s">
        <v>2497</v>
      </c>
      <c r="C9" s="4" t="s">
        <v>441</v>
      </c>
      <c r="D9" s="4" t="s">
        <v>1831</v>
      </c>
      <c r="E9" s="4" t="s">
        <v>1060</v>
      </c>
      <c r="F9" s="4" t="s">
        <v>2515</v>
      </c>
      <c r="G9" s="4" t="s">
        <v>1716</v>
      </c>
      <c r="H9" s="4" t="s">
        <v>1717</v>
      </c>
      <c r="I9" s="4"/>
      <c r="J9" s="141">
        <v>84960818126</v>
      </c>
      <c r="K9" s="139">
        <v>84960818126</v>
      </c>
      <c r="L9" s="4">
        <v>0.2</v>
      </c>
      <c r="M9" s="4" t="s">
        <v>2516</v>
      </c>
      <c r="N9" s="4"/>
      <c r="O9" s="186">
        <f>K9</f>
        <v>84960818126</v>
      </c>
      <c r="P9" s="91">
        <f>J9-O9</f>
        <v>0</v>
      </c>
      <c r="Q9" s="4">
        <v>32</v>
      </c>
      <c r="R9" s="4" t="s">
        <v>70</v>
      </c>
      <c r="S9" s="4" t="s">
        <v>70</v>
      </c>
      <c r="T9" s="140">
        <v>45341</v>
      </c>
      <c r="U9" s="4" t="s">
        <v>1884</v>
      </c>
      <c r="V9" s="4" t="s">
        <v>1954</v>
      </c>
      <c r="W9" s="4" t="s">
        <v>70</v>
      </c>
      <c r="X9" s="140">
        <v>45355</v>
      </c>
      <c r="Y9" s="146" t="s">
        <v>1888</v>
      </c>
      <c r="Z9" s="4" t="s">
        <v>1886</v>
      </c>
      <c r="AA9" s="186">
        <f>O9</f>
        <v>84960818126</v>
      </c>
      <c r="AB9" s="91">
        <f>AA9-O9</f>
        <v>0</v>
      </c>
      <c r="AC9" s="4"/>
      <c r="AD9" s="4" t="s">
        <v>2037</v>
      </c>
      <c r="AE9" s="145" t="s">
        <v>2517</v>
      </c>
      <c r="AF9" s="145"/>
      <c r="AG9" s="4"/>
      <c r="AH9" s="377"/>
      <c r="AI9" s="4"/>
      <c r="AJ9" s="4"/>
      <c r="AK9" s="4"/>
      <c r="AN9" s="4"/>
    </row>
    <row r="10" spans="2:42">
      <c r="B10" s="145" t="s">
        <v>2497</v>
      </c>
      <c r="C10" s="4" t="s">
        <v>160</v>
      </c>
      <c r="D10" s="4" t="s">
        <v>2518</v>
      </c>
      <c r="E10" s="4" t="s">
        <v>1060</v>
      </c>
      <c r="F10" s="4" t="s">
        <v>2519</v>
      </c>
      <c r="G10" s="4" t="s">
        <v>1541</v>
      </c>
      <c r="H10" s="4" t="s">
        <v>1542</v>
      </c>
      <c r="I10" s="4" t="s">
        <v>2520</v>
      </c>
      <c r="J10" s="141">
        <v>0</v>
      </c>
      <c r="K10" s="139">
        <v>25920000</v>
      </c>
      <c r="L10" s="4" t="s">
        <v>2521</v>
      </c>
      <c r="M10" s="4" t="s">
        <v>2522</v>
      </c>
      <c r="N10" s="4" t="s">
        <v>2523</v>
      </c>
      <c r="O10" s="186">
        <f>K10</f>
        <v>25920000</v>
      </c>
      <c r="P10" s="186">
        <f>O10-K10</f>
        <v>0</v>
      </c>
      <c r="Q10" s="4">
        <v>200</v>
      </c>
      <c r="R10" s="4" t="s">
        <v>70</v>
      </c>
      <c r="S10" s="4" t="s">
        <v>70</v>
      </c>
      <c r="T10" s="140">
        <v>45294</v>
      </c>
      <c r="U10" s="4" t="s">
        <v>1884</v>
      </c>
      <c r="V10" s="4" t="s">
        <v>1954</v>
      </c>
      <c r="W10" s="4"/>
      <c r="X10" s="4"/>
      <c r="Y10" s="4"/>
      <c r="Z10" s="4"/>
      <c r="AA10" s="4"/>
      <c r="AB10" s="4"/>
      <c r="AC10" s="4"/>
      <c r="AD10" s="4"/>
      <c r="AE10" s="145"/>
      <c r="AF10" s="4"/>
      <c r="AG10" s="4" t="s">
        <v>70</v>
      </c>
      <c r="AH10" s="377" t="s">
        <v>2519</v>
      </c>
      <c r="AI10" s="4" t="s">
        <v>9551</v>
      </c>
      <c r="AJ10" s="4" t="s">
        <v>9556</v>
      </c>
      <c r="AK10" s="4"/>
      <c r="AN10" s="4" t="s">
        <v>1237</v>
      </c>
    </row>
    <row r="11" spans="2:42">
      <c r="B11" s="145" t="s">
        <v>2497</v>
      </c>
      <c r="C11" s="4" t="s">
        <v>160</v>
      </c>
      <c r="D11" s="4" t="s">
        <v>2005</v>
      </c>
      <c r="E11" s="4" t="s">
        <v>1060</v>
      </c>
      <c r="F11" s="4" t="s">
        <v>2524</v>
      </c>
      <c r="G11" s="4" t="s">
        <v>1578</v>
      </c>
      <c r="H11" s="4" t="s">
        <v>1579</v>
      </c>
      <c r="I11" s="4" t="s">
        <v>2525</v>
      </c>
      <c r="J11" s="141">
        <v>0</v>
      </c>
      <c r="K11" s="4">
        <v>46953000000</v>
      </c>
      <c r="L11" s="4" t="s">
        <v>2512</v>
      </c>
      <c r="M11" s="4" t="s">
        <v>2526</v>
      </c>
      <c r="N11" s="4" t="s">
        <v>2502</v>
      </c>
      <c r="O11" s="4">
        <f>K11</f>
        <v>46953000000</v>
      </c>
      <c r="P11" s="4">
        <f>K11-O11</f>
        <v>0</v>
      </c>
      <c r="Q11" s="4">
        <v>169</v>
      </c>
      <c r="R11" s="4" t="s">
        <v>70</v>
      </c>
      <c r="S11" s="4" t="s">
        <v>70</v>
      </c>
      <c r="T11" s="140">
        <v>45348</v>
      </c>
      <c r="U11" s="4" t="s">
        <v>1887</v>
      </c>
      <c r="V11" s="4"/>
      <c r="W11" s="4" t="s">
        <v>70</v>
      </c>
      <c r="X11" s="140">
        <v>45380</v>
      </c>
      <c r="Y11" s="4" t="s">
        <v>1885</v>
      </c>
      <c r="Z11" s="4" t="s">
        <v>1886</v>
      </c>
      <c r="AA11" s="4">
        <f>O11</f>
        <v>46953000000</v>
      </c>
      <c r="AB11" s="146">
        <f>O11-AA11</f>
        <v>0</v>
      </c>
      <c r="AC11" s="4"/>
      <c r="AD11" s="4" t="s">
        <v>2037</v>
      </c>
      <c r="AE11" s="145" t="s">
        <v>2527</v>
      </c>
      <c r="AF11" s="4"/>
      <c r="AG11" s="4"/>
      <c r="AH11" s="377"/>
      <c r="AI11" s="4"/>
      <c r="AJ11" s="4"/>
      <c r="AK11" s="4"/>
      <c r="AN11" s="4" t="s">
        <v>1182</v>
      </c>
    </row>
    <row r="12" spans="2:42">
      <c r="B12" s="145" t="s">
        <v>2497</v>
      </c>
      <c r="C12" s="4" t="s">
        <v>160</v>
      </c>
      <c r="D12" s="4" t="s">
        <v>2528</v>
      </c>
      <c r="E12" s="4" t="s">
        <v>1060</v>
      </c>
      <c r="F12" s="4" t="s">
        <v>2529</v>
      </c>
      <c r="G12" s="4" t="s">
        <v>1541</v>
      </c>
      <c r="H12" s="4" t="s">
        <v>1542</v>
      </c>
      <c r="I12" s="4" t="s">
        <v>2530</v>
      </c>
      <c r="J12" s="141">
        <v>0</v>
      </c>
      <c r="K12" s="139">
        <v>40259700000</v>
      </c>
      <c r="L12" s="4" t="s">
        <v>2512</v>
      </c>
      <c r="M12" s="4" t="s">
        <v>2531</v>
      </c>
      <c r="N12" s="4" t="s">
        <v>2532</v>
      </c>
      <c r="O12" s="186">
        <f>K12</f>
        <v>40259700000</v>
      </c>
      <c r="P12" s="186">
        <f>O12-K12</f>
        <v>0</v>
      </c>
      <c r="Q12" s="4">
        <v>200</v>
      </c>
      <c r="R12" s="4" t="s">
        <v>70</v>
      </c>
      <c r="S12" s="4" t="s">
        <v>70</v>
      </c>
      <c r="T12" s="140">
        <v>45294</v>
      </c>
      <c r="U12" s="4" t="s">
        <v>1884</v>
      </c>
      <c r="V12" s="4" t="s">
        <v>1954</v>
      </c>
      <c r="W12" s="4"/>
      <c r="X12" s="4"/>
      <c r="Y12" s="4"/>
      <c r="Z12" s="4"/>
      <c r="AA12" s="4"/>
      <c r="AB12" s="4"/>
      <c r="AC12" s="4"/>
      <c r="AD12" s="4"/>
      <c r="AE12" s="145"/>
      <c r="AF12" s="4"/>
      <c r="AG12" s="4" t="s">
        <v>70</v>
      </c>
      <c r="AH12" s="377"/>
      <c r="AI12" s="4" t="s">
        <v>9555</v>
      </c>
      <c r="AJ12" s="4" t="s">
        <v>9556</v>
      </c>
      <c r="AK12" s="4"/>
      <c r="AN12" s="4" t="s">
        <v>1179</v>
      </c>
    </row>
    <row r="13" spans="2:42">
      <c r="B13" s="145" t="s">
        <v>2497</v>
      </c>
      <c r="C13" s="4" t="s">
        <v>441</v>
      </c>
      <c r="D13" s="4" t="s">
        <v>1976</v>
      </c>
      <c r="E13" s="4" t="s">
        <v>1060</v>
      </c>
      <c r="F13" s="4" t="s">
        <v>2533</v>
      </c>
      <c r="G13" s="4" t="s">
        <v>1714</v>
      </c>
      <c r="H13" s="4" t="s">
        <v>1715</v>
      </c>
      <c r="I13" s="4"/>
      <c r="J13" s="141">
        <v>37561651354</v>
      </c>
      <c r="K13" s="139">
        <v>37561651354</v>
      </c>
      <c r="L13" s="4">
        <v>0.2</v>
      </c>
      <c r="M13" s="4" t="s">
        <v>2534</v>
      </c>
      <c r="N13" s="4"/>
      <c r="O13" s="186">
        <f>K13</f>
        <v>37561651354</v>
      </c>
      <c r="P13" s="91">
        <f>J13-O13</f>
        <v>0</v>
      </c>
      <c r="Q13" s="4">
        <v>91</v>
      </c>
      <c r="R13" s="4" t="s">
        <v>70</v>
      </c>
      <c r="S13" s="4" t="s">
        <v>70</v>
      </c>
      <c r="T13" s="140">
        <v>45321</v>
      </c>
      <c r="U13" s="4" t="s">
        <v>1884</v>
      </c>
      <c r="V13" s="4"/>
      <c r="W13" s="4" t="s">
        <v>70</v>
      </c>
      <c r="X13" s="140">
        <v>45349</v>
      </c>
      <c r="Y13" s="146" t="s">
        <v>1888</v>
      </c>
      <c r="Z13" s="4" t="s">
        <v>1886</v>
      </c>
      <c r="AA13" s="186">
        <f>O13</f>
        <v>37561651354</v>
      </c>
      <c r="AB13" s="91">
        <f>AA13-O13</f>
        <v>0</v>
      </c>
      <c r="AC13" s="4"/>
      <c r="AD13" s="4" t="s">
        <v>2037</v>
      </c>
      <c r="AE13" s="145" t="s">
        <v>2535</v>
      </c>
      <c r="AF13" s="145"/>
      <c r="AG13" s="4"/>
      <c r="AH13" s="377"/>
      <c r="AI13" s="4"/>
      <c r="AJ13" s="4"/>
      <c r="AK13" s="4"/>
      <c r="AN13" s="4"/>
    </row>
    <row r="14" spans="2:42">
      <c r="B14" s="145" t="s">
        <v>2497</v>
      </c>
      <c r="C14" s="4" t="s">
        <v>160</v>
      </c>
      <c r="D14" s="4" t="s">
        <v>2135</v>
      </c>
      <c r="E14" s="4" t="s">
        <v>1060</v>
      </c>
      <c r="F14" s="4" t="s">
        <v>2536</v>
      </c>
      <c r="G14" s="4" t="s">
        <v>1533</v>
      </c>
      <c r="H14" s="4" t="s">
        <v>1534</v>
      </c>
      <c r="I14" s="4" t="s">
        <v>2537</v>
      </c>
      <c r="J14" s="141">
        <v>0</v>
      </c>
      <c r="K14" s="139">
        <v>2684208000</v>
      </c>
      <c r="L14" s="4" t="s">
        <v>1913</v>
      </c>
      <c r="M14" s="4" t="s">
        <v>2538</v>
      </c>
      <c r="N14" s="4" t="s">
        <v>2539</v>
      </c>
      <c r="O14" s="150">
        <v>2684208000</v>
      </c>
      <c r="P14" s="4" t="s">
        <v>2540</v>
      </c>
      <c r="Q14" s="4">
        <v>242</v>
      </c>
      <c r="R14" s="4" t="s">
        <v>70</v>
      </c>
      <c r="S14" s="4" t="s">
        <v>70</v>
      </c>
      <c r="T14" s="140">
        <v>45353</v>
      </c>
      <c r="U14" s="4" t="s">
        <v>1884</v>
      </c>
      <c r="V14" s="4" t="s">
        <v>1954</v>
      </c>
      <c r="W14" s="4"/>
      <c r="X14" s="4"/>
      <c r="Y14" s="4"/>
      <c r="Z14" s="4"/>
      <c r="AA14" s="4"/>
      <c r="AB14" s="4"/>
      <c r="AC14" s="4"/>
      <c r="AD14" s="4"/>
      <c r="AE14" s="145"/>
      <c r="AF14" s="4"/>
      <c r="AG14" s="4" t="s">
        <v>70</v>
      </c>
      <c r="AH14" s="377" t="s">
        <v>2536</v>
      </c>
      <c r="AI14" s="4" t="s">
        <v>9551</v>
      </c>
      <c r="AJ14" s="4" t="s">
        <v>9556</v>
      </c>
      <c r="AK14" s="4"/>
      <c r="AN14" s="4" t="s">
        <v>1317</v>
      </c>
    </row>
    <row r="15" spans="2:42">
      <c r="B15" s="145" t="s">
        <v>2497</v>
      </c>
      <c r="C15" s="4" t="s">
        <v>160</v>
      </c>
      <c r="D15" s="4" t="s">
        <v>2135</v>
      </c>
      <c r="E15" s="4" t="s">
        <v>1060</v>
      </c>
      <c r="F15" s="4" t="s">
        <v>2541</v>
      </c>
      <c r="G15" s="4" t="s">
        <v>1533</v>
      </c>
      <c r="H15" s="4" t="s">
        <v>1534</v>
      </c>
      <c r="I15" s="4" t="s">
        <v>2537</v>
      </c>
      <c r="J15" s="141">
        <v>0</v>
      </c>
      <c r="K15" s="139">
        <v>157896000</v>
      </c>
      <c r="L15" s="4" t="s">
        <v>1913</v>
      </c>
      <c r="M15" s="4" t="s">
        <v>2224</v>
      </c>
      <c r="N15" s="4" t="s">
        <v>2542</v>
      </c>
      <c r="O15" s="186">
        <f>K15</f>
        <v>157896000</v>
      </c>
      <c r="P15" s="186">
        <f>K15-O15</f>
        <v>0</v>
      </c>
      <c r="Q15" s="4">
        <v>242</v>
      </c>
      <c r="R15" s="4" t="s">
        <v>70</v>
      </c>
      <c r="S15" s="4" t="s">
        <v>70</v>
      </c>
      <c r="T15" s="140">
        <v>45353</v>
      </c>
      <c r="U15" s="4" t="s">
        <v>1884</v>
      </c>
      <c r="V15" s="4" t="s">
        <v>1954</v>
      </c>
      <c r="W15" s="4"/>
      <c r="X15" s="4"/>
      <c r="Y15" s="4"/>
      <c r="Z15" s="4"/>
      <c r="AA15" s="4"/>
      <c r="AB15" s="4"/>
      <c r="AC15" s="4"/>
      <c r="AD15" s="4"/>
      <c r="AE15" s="145"/>
      <c r="AF15" s="4"/>
      <c r="AG15" s="4" t="s">
        <v>70</v>
      </c>
      <c r="AH15" s="377" t="s">
        <v>2541</v>
      </c>
      <c r="AI15" s="4" t="s">
        <v>9551</v>
      </c>
      <c r="AJ15" s="4" t="s">
        <v>9556</v>
      </c>
      <c r="AK15" s="4"/>
      <c r="AN15" s="4" t="s">
        <v>1267</v>
      </c>
    </row>
    <row r="16" spans="2:42">
      <c r="B16" s="145" t="s">
        <v>2497</v>
      </c>
      <c r="C16" s="4" t="s">
        <v>160</v>
      </c>
      <c r="D16" s="4" t="s">
        <v>2135</v>
      </c>
      <c r="E16" s="4" t="s">
        <v>1060</v>
      </c>
      <c r="F16" s="4" t="s">
        <v>2543</v>
      </c>
      <c r="G16" s="4" t="s">
        <v>1533</v>
      </c>
      <c r="H16" s="4" t="s">
        <v>1534</v>
      </c>
      <c r="I16" s="4" t="s">
        <v>2544</v>
      </c>
      <c r="J16" s="141">
        <v>0</v>
      </c>
      <c r="K16" s="139">
        <v>396300000</v>
      </c>
      <c r="L16" s="4" t="s">
        <v>2545</v>
      </c>
      <c r="M16" s="4" t="s">
        <v>2546</v>
      </c>
      <c r="N16" s="4" t="s">
        <v>2547</v>
      </c>
      <c r="O16" s="186">
        <f>K16</f>
        <v>396300000</v>
      </c>
      <c r="P16" s="186">
        <f>K16-O16</f>
        <v>0</v>
      </c>
      <c r="Q16" s="4">
        <v>242</v>
      </c>
      <c r="R16" s="4" t="s">
        <v>70</v>
      </c>
      <c r="S16" s="4" t="s">
        <v>70</v>
      </c>
      <c r="T16" s="140">
        <v>45353</v>
      </c>
      <c r="U16" s="4" t="s">
        <v>1884</v>
      </c>
      <c r="V16" s="4" t="s">
        <v>1954</v>
      </c>
      <c r="W16" s="4"/>
      <c r="X16" s="4"/>
      <c r="Y16" s="4"/>
      <c r="Z16" s="4"/>
      <c r="AA16" s="4"/>
      <c r="AB16" s="4"/>
      <c r="AC16" s="4"/>
      <c r="AD16" s="4"/>
      <c r="AE16" s="145"/>
      <c r="AF16" s="4"/>
      <c r="AG16" s="4" t="s">
        <v>70</v>
      </c>
      <c r="AH16" s="377" t="s">
        <v>2543</v>
      </c>
      <c r="AI16" s="4" t="s">
        <v>9551</v>
      </c>
      <c r="AJ16" s="4" t="s">
        <v>9556</v>
      </c>
      <c r="AK16" s="4"/>
      <c r="AN16" s="4" t="s">
        <v>1327</v>
      </c>
    </row>
    <row r="17" spans="2:40">
      <c r="B17" s="145" t="s">
        <v>2497</v>
      </c>
      <c r="C17" s="4" t="s">
        <v>441</v>
      </c>
      <c r="D17" s="4" t="s">
        <v>1976</v>
      </c>
      <c r="E17" s="4" t="s">
        <v>1060</v>
      </c>
      <c r="F17" s="4" t="s">
        <v>2548</v>
      </c>
      <c r="G17" s="4" t="s">
        <v>1714</v>
      </c>
      <c r="H17" s="4" t="s">
        <v>1715</v>
      </c>
      <c r="I17" s="4"/>
      <c r="J17" s="141">
        <v>4737126905</v>
      </c>
      <c r="K17" s="139">
        <v>4737126905</v>
      </c>
      <c r="L17" s="4">
        <v>0.2</v>
      </c>
      <c r="M17" s="4" t="s">
        <v>2549</v>
      </c>
      <c r="N17" s="4"/>
      <c r="O17" s="186">
        <f>K17</f>
        <v>4737126905</v>
      </c>
      <c r="P17" s="91">
        <f>J17-O17</f>
        <v>0</v>
      </c>
      <c r="Q17" s="4">
        <v>91</v>
      </c>
      <c r="R17" s="4" t="s">
        <v>70</v>
      </c>
      <c r="S17" s="4" t="s">
        <v>70</v>
      </c>
      <c r="T17" s="140">
        <v>45321</v>
      </c>
      <c r="U17" s="4" t="s">
        <v>1884</v>
      </c>
      <c r="V17" s="4"/>
      <c r="W17" s="4" t="s">
        <v>70</v>
      </c>
      <c r="X17" s="140">
        <v>45349</v>
      </c>
      <c r="Y17" s="146" t="s">
        <v>1888</v>
      </c>
      <c r="Z17" s="4" t="s">
        <v>1886</v>
      </c>
      <c r="AA17" s="186">
        <f>O17</f>
        <v>4737126905</v>
      </c>
      <c r="AB17" s="91">
        <f>AA17-O17</f>
        <v>0</v>
      </c>
      <c r="AC17" s="4"/>
      <c r="AD17" s="4" t="s">
        <v>2037</v>
      </c>
      <c r="AE17" s="145" t="s">
        <v>2535</v>
      </c>
      <c r="AF17" s="145"/>
      <c r="AG17" s="4"/>
      <c r="AH17" s="377"/>
      <c r="AI17" s="4"/>
      <c r="AJ17" s="4"/>
      <c r="AK17" s="4"/>
      <c r="AN17" s="4"/>
    </row>
    <row r="18" spans="2:40">
      <c r="B18" s="145" t="s">
        <v>2497</v>
      </c>
      <c r="C18" s="4" t="s">
        <v>441</v>
      </c>
      <c r="D18" s="4" t="s">
        <v>2550</v>
      </c>
      <c r="E18" s="4" t="s">
        <v>1060</v>
      </c>
      <c r="F18" s="4" t="s">
        <v>2551</v>
      </c>
      <c r="G18" s="4" t="s">
        <v>1690</v>
      </c>
      <c r="H18" s="4" t="s">
        <v>1691</v>
      </c>
      <c r="I18" s="141"/>
      <c r="J18" s="141">
        <v>50000000000</v>
      </c>
      <c r="K18" s="139">
        <v>50000000000</v>
      </c>
      <c r="L18" s="4">
        <v>5.7</v>
      </c>
      <c r="M18" s="4" t="s">
        <v>2552</v>
      </c>
      <c r="N18" s="4" t="s">
        <v>2553</v>
      </c>
      <c r="O18" s="186">
        <f>K18</f>
        <v>50000000000</v>
      </c>
      <c r="P18" s="91">
        <f>J18-O18</f>
        <v>0</v>
      </c>
      <c r="Q18" s="4">
        <v>38</v>
      </c>
      <c r="R18" s="4" t="s">
        <v>70</v>
      </c>
      <c r="S18" s="4" t="s">
        <v>70</v>
      </c>
      <c r="T18" s="140">
        <v>45341</v>
      </c>
      <c r="U18" s="4" t="s">
        <v>1884</v>
      </c>
      <c r="V18" s="4" t="s">
        <v>1954</v>
      </c>
      <c r="W18" s="4" t="s">
        <v>70</v>
      </c>
      <c r="X18" s="140">
        <v>45325</v>
      </c>
      <c r="Y18" s="146" t="s">
        <v>1888</v>
      </c>
      <c r="Z18" s="4" t="s">
        <v>1886</v>
      </c>
      <c r="AA18" s="186">
        <f>O18</f>
        <v>50000000000</v>
      </c>
      <c r="AB18" s="186">
        <f>J18-AA18</f>
        <v>0</v>
      </c>
      <c r="AC18" s="4"/>
      <c r="AD18" s="4" t="s">
        <v>2037</v>
      </c>
      <c r="AE18" s="145" t="s">
        <v>2554</v>
      </c>
      <c r="AF18" s="145"/>
      <c r="AG18" s="4"/>
      <c r="AH18" s="377"/>
      <c r="AI18" s="4"/>
      <c r="AJ18" s="4"/>
      <c r="AK18" s="4"/>
      <c r="AL18" s="1"/>
      <c r="AN18" s="4"/>
    </row>
    <row r="19" spans="2:40">
      <c r="B19" s="145" t="s">
        <v>2497</v>
      </c>
      <c r="C19" s="4" t="s">
        <v>441</v>
      </c>
      <c r="D19" s="4" t="s">
        <v>2550</v>
      </c>
      <c r="E19" s="4" t="s">
        <v>1060</v>
      </c>
      <c r="F19" s="4" t="s">
        <v>2555</v>
      </c>
      <c r="G19" s="4" t="s">
        <v>1690</v>
      </c>
      <c r="H19" s="4" t="s">
        <v>1691</v>
      </c>
      <c r="I19" s="141"/>
      <c r="J19" s="141">
        <v>50000000000</v>
      </c>
      <c r="K19" s="139">
        <v>50000000000</v>
      </c>
      <c r="L19" s="4">
        <v>5.7</v>
      </c>
      <c r="M19" s="4" t="s">
        <v>2556</v>
      </c>
      <c r="N19" s="4" t="s">
        <v>2553</v>
      </c>
      <c r="O19" s="186">
        <f>K19</f>
        <v>50000000000</v>
      </c>
      <c r="P19" s="91">
        <f>J19-O19</f>
        <v>0</v>
      </c>
      <c r="Q19" s="4">
        <v>38</v>
      </c>
      <c r="R19" s="4" t="s">
        <v>70</v>
      </c>
      <c r="S19" s="4" t="s">
        <v>70</v>
      </c>
      <c r="T19" s="140">
        <v>45341</v>
      </c>
      <c r="U19" s="4" t="s">
        <v>1884</v>
      </c>
      <c r="V19" s="4" t="s">
        <v>1954</v>
      </c>
      <c r="W19" s="4" t="s">
        <v>70</v>
      </c>
      <c r="X19" s="140">
        <v>45325</v>
      </c>
      <c r="Y19" s="146" t="s">
        <v>1888</v>
      </c>
      <c r="Z19" s="4" t="s">
        <v>1886</v>
      </c>
      <c r="AA19" s="186">
        <f>O19</f>
        <v>50000000000</v>
      </c>
      <c r="AB19" s="186">
        <f>J19-AA19</f>
        <v>0</v>
      </c>
      <c r="AC19" s="4"/>
      <c r="AD19" s="4" t="s">
        <v>2037</v>
      </c>
      <c r="AE19" s="145" t="s">
        <v>2554</v>
      </c>
      <c r="AF19" s="145"/>
      <c r="AG19" s="4"/>
      <c r="AH19" s="377"/>
      <c r="AI19" s="4"/>
      <c r="AJ19" s="4"/>
      <c r="AK19" s="4"/>
      <c r="AL19" s="1"/>
      <c r="AN19" s="4"/>
    </row>
    <row r="20" spans="2:40">
      <c r="B20" s="145" t="s">
        <v>2497</v>
      </c>
      <c r="C20" s="4" t="s">
        <v>160</v>
      </c>
      <c r="D20" s="4" t="s">
        <v>2135</v>
      </c>
      <c r="E20" s="4" t="s">
        <v>1060</v>
      </c>
      <c r="F20" s="4" t="s">
        <v>2557</v>
      </c>
      <c r="G20" s="4" t="s">
        <v>1562</v>
      </c>
      <c r="H20" s="4" t="s">
        <v>1563</v>
      </c>
      <c r="I20" s="4" t="s">
        <v>2558</v>
      </c>
      <c r="J20" s="141">
        <v>0</v>
      </c>
      <c r="K20" s="4">
        <v>19500000000</v>
      </c>
      <c r="L20" s="4" t="s">
        <v>2559</v>
      </c>
      <c r="M20" s="4" t="s">
        <v>2560</v>
      </c>
      <c r="N20" s="4" t="s">
        <v>2561</v>
      </c>
      <c r="O20" s="4"/>
      <c r="P20" s="4"/>
      <c r="Q20" s="4"/>
      <c r="R20" s="4"/>
      <c r="S20" s="4"/>
      <c r="T20" s="4"/>
      <c r="U20" s="4"/>
      <c r="V20" s="4"/>
      <c r="W20" s="4"/>
      <c r="X20" s="4"/>
      <c r="Y20" s="4"/>
      <c r="Z20" s="4"/>
      <c r="AA20" s="4"/>
      <c r="AB20" s="4"/>
      <c r="AC20" s="4"/>
      <c r="AD20" s="4"/>
      <c r="AE20" s="145"/>
      <c r="AF20" s="4"/>
      <c r="AG20" s="4" t="s">
        <v>70</v>
      </c>
      <c r="AH20" s="377" t="s">
        <v>2557</v>
      </c>
      <c r="AI20" s="4" t="s">
        <v>9551</v>
      </c>
      <c r="AJ20" s="4" t="s">
        <v>9556</v>
      </c>
      <c r="AK20" s="4"/>
      <c r="AN20" s="4" t="s">
        <v>1208</v>
      </c>
    </row>
    <row r="21" spans="2:40">
      <c r="B21" s="145" t="s">
        <v>2497</v>
      </c>
      <c r="C21" s="4" t="s">
        <v>160</v>
      </c>
      <c r="D21" s="4" t="s">
        <v>2135</v>
      </c>
      <c r="E21" s="4" t="s">
        <v>1060</v>
      </c>
      <c r="F21" s="4" t="s">
        <v>2562</v>
      </c>
      <c r="G21" s="4" t="s">
        <v>1562</v>
      </c>
      <c r="H21" s="4" t="s">
        <v>1563</v>
      </c>
      <c r="I21" s="4" t="s">
        <v>2563</v>
      </c>
      <c r="J21" s="141">
        <v>0</v>
      </c>
      <c r="K21" s="4">
        <v>6000000000</v>
      </c>
      <c r="L21" s="4" t="s">
        <v>2509</v>
      </c>
      <c r="M21" s="4" t="s">
        <v>2564</v>
      </c>
      <c r="N21" s="4" t="s">
        <v>2502</v>
      </c>
      <c r="O21" s="4"/>
      <c r="P21" s="4"/>
      <c r="Q21" s="4"/>
      <c r="R21" s="4"/>
      <c r="S21" s="4"/>
      <c r="T21" s="4"/>
      <c r="U21" s="4"/>
      <c r="V21" s="4"/>
      <c r="W21" s="4"/>
      <c r="X21" s="4"/>
      <c r="Y21" s="4"/>
      <c r="Z21" s="4"/>
      <c r="AA21" s="4"/>
      <c r="AB21" s="4"/>
      <c r="AC21" s="4"/>
      <c r="AD21" s="4"/>
      <c r="AE21" s="145"/>
      <c r="AF21" s="4"/>
      <c r="AG21" s="4" t="s">
        <v>70</v>
      </c>
      <c r="AH21" s="377" t="s">
        <v>2562</v>
      </c>
      <c r="AI21" s="4" t="s">
        <v>9551</v>
      </c>
      <c r="AJ21" s="4" t="s">
        <v>9556</v>
      </c>
      <c r="AK21" s="4"/>
      <c r="AN21" s="4" t="s">
        <v>1184</v>
      </c>
    </row>
    <row r="22" spans="2:40">
      <c r="B22" s="145" t="s">
        <v>2497</v>
      </c>
      <c r="C22" s="4" t="s">
        <v>160</v>
      </c>
      <c r="D22" s="4" t="s">
        <v>2135</v>
      </c>
      <c r="E22" s="4" t="s">
        <v>1060</v>
      </c>
      <c r="F22" s="4" t="s">
        <v>2565</v>
      </c>
      <c r="G22" s="4" t="s">
        <v>1562</v>
      </c>
      <c r="H22" s="4" t="s">
        <v>1563</v>
      </c>
      <c r="I22" s="4" t="s">
        <v>2566</v>
      </c>
      <c r="J22" s="141">
        <v>0</v>
      </c>
      <c r="K22" s="4">
        <v>4000000000</v>
      </c>
      <c r="L22" s="4" t="s">
        <v>2567</v>
      </c>
      <c r="M22" s="4" t="s">
        <v>2568</v>
      </c>
      <c r="N22" s="4" t="s">
        <v>2569</v>
      </c>
      <c r="O22" s="4"/>
      <c r="P22" s="4"/>
      <c r="Q22" s="4"/>
      <c r="R22" s="4"/>
      <c r="S22" s="4"/>
      <c r="T22" s="4"/>
      <c r="U22" s="4"/>
      <c r="V22" s="4"/>
      <c r="W22" s="4"/>
      <c r="X22" s="4"/>
      <c r="Y22" s="4"/>
      <c r="Z22" s="4"/>
      <c r="AA22" s="4"/>
      <c r="AB22" s="4"/>
      <c r="AC22" s="4"/>
      <c r="AD22" s="4"/>
      <c r="AE22" s="145"/>
      <c r="AF22" s="4"/>
      <c r="AG22" s="4" t="s">
        <v>70</v>
      </c>
      <c r="AH22" s="377" t="s">
        <v>2565</v>
      </c>
      <c r="AI22" s="4" t="s">
        <v>9551</v>
      </c>
      <c r="AJ22" s="4" t="s">
        <v>9556</v>
      </c>
      <c r="AK22" s="4"/>
      <c r="AN22" s="4" t="s">
        <v>1505</v>
      </c>
    </row>
    <row r="23" spans="2:40">
      <c r="B23" s="145" t="s">
        <v>2497</v>
      </c>
      <c r="C23" s="4" t="s">
        <v>160</v>
      </c>
      <c r="D23" s="4" t="s">
        <v>2135</v>
      </c>
      <c r="E23" s="4" t="s">
        <v>1060</v>
      </c>
      <c r="F23" s="4" t="s">
        <v>2570</v>
      </c>
      <c r="G23" s="4" t="s">
        <v>1562</v>
      </c>
      <c r="H23" s="4" t="s">
        <v>1563</v>
      </c>
      <c r="I23" s="4" t="s">
        <v>2571</v>
      </c>
      <c r="J23" s="141">
        <v>0</v>
      </c>
      <c r="K23" s="4">
        <v>3200000000</v>
      </c>
      <c r="L23" s="4" t="s">
        <v>2567</v>
      </c>
      <c r="M23" s="4" t="s">
        <v>2572</v>
      </c>
      <c r="N23" s="4" t="s">
        <v>2573</v>
      </c>
      <c r="O23" s="4"/>
      <c r="P23" s="4"/>
      <c r="Q23" s="4"/>
      <c r="R23" s="4"/>
      <c r="S23" s="4"/>
      <c r="T23" s="4"/>
      <c r="U23" s="4"/>
      <c r="V23" s="4"/>
      <c r="W23" s="4"/>
      <c r="X23" s="4"/>
      <c r="Y23" s="4"/>
      <c r="Z23" s="4"/>
      <c r="AA23" s="4"/>
      <c r="AB23" s="4"/>
      <c r="AC23" s="4"/>
      <c r="AD23" s="4"/>
      <c r="AE23" s="145"/>
      <c r="AF23" s="4"/>
      <c r="AG23" s="4" t="s">
        <v>70</v>
      </c>
      <c r="AH23" s="377" t="s">
        <v>2570</v>
      </c>
      <c r="AI23" s="4" t="s">
        <v>9551</v>
      </c>
      <c r="AJ23" s="4" t="s">
        <v>9556</v>
      </c>
      <c r="AK23" s="4"/>
      <c r="AN23" s="4" t="s">
        <v>1547</v>
      </c>
    </row>
    <row r="24" spans="2:40">
      <c r="B24" s="145" t="s">
        <v>2497</v>
      </c>
      <c r="C24" s="4" t="s">
        <v>160</v>
      </c>
      <c r="D24" s="4" t="s">
        <v>2135</v>
      </c>
      <c r="E24" s="4" t="s">
        <v>1060</v>
      </c>
      <c r="F24" s="4" t="s">
        <v>2574</v>
      </c>
      <c r="G24" s="4" t="s">
        <v>1562</v>
      </c>
      <c r="H24" s="4" t="s">
        <v>1563</v>
      </c>
      <c r="I24" s="4" t="s">
        <v>2575</v>
      </c>
      <c r="J24" s="141">
        <v>0</v>
      </c>
      <c r="K24" s="4">
        <v>900000000</v>
      </c>
      <c r="L24" s="4" t="s">
        <v>1913</v>
      </c>
      <c r="M24" s="4" t="s">
        <v>2501</v>
      </c>
      <c r="N24" s="4" t="s">
        <v>2502</v>
      </c>
      <c r="O24" s="4"/>
      <c r="P24" s="4"/>
      <c r="Q24" s="4"/>
      <c r="R24" s="4"/>
      <c r="S24" s="4"/>
      <c r="T24" s="4"/>
      <c r="U24" s="4"/>
      <c r="V24" s="4"/>
      <c r="W24" s="4"/>
      <c r="X24" s="4"/>
      <c r="Y24" s="4"/>
      <c r="Z24" s="4"/>
      <c r="AA24" s="4"/>
      <c r="AB24" s="4"/>
      <c r="AC24" s="4"/>
      <c r="AD24" s="4"/>
      <c r="AE24" s="145"/>
      <c r="AF24" s="4"/>
      <c r="AG24" s="4" t="s">
        <v>70</v>
      </c>
      <c r="AH24" s="377" t="s">
        <v>2574</v>
      </c>
      <c r="AI24" s="4" t="s">
        <v>9551</v>
      </c>
      <c r="AJ24" s="4" t="s">
        <v>9556</v>
      </c>
      <c r="AK24" s="4"/>
      <c r="AN24" s="4" t="s">
        <v>1614</v>
      </c>
    </row>
    <row r="25" spans="2:40">
      <c r="B25" s="145" t="s">
        <v>2497</v>
      </c>
      <c r="C25" s="4" t="s">
        <v>160</v>
      </c>
      <c r="D25" s="4" t="s">
        <v>2135</v>
      </c>
      <c r="E25" s="4" t="s">
        <v>1060</v>
      </c>
      <c r="F25" s="4" t="s">
        <v>2576</v>
      </c>
      <c r="G25" s="4" t="s">
        <v>1562</v>
      </c>
      <c r="H25" s="4" t="s">
        <v>1563</v>
      </c>
      <c r="I25" s="4" t="s">
        <v>2577</v>
      </c>
      <c r="J25" s="141">
        <v>0</v>
      </c>
      <c r="K25" s="4">
        <v>2000000000</v>
      </c>
      <c r="L25" s="4" t="s">
        <v>2578</v>
      </c>
      <c r="M25" s="4" t="s">
        <v>2579</v>
      </c>
      <c r="N25" s="4" t="s">
        <v>2561</v>
      </c>
      <c r="O25" s="4"/>
      <c r="P25" s="4"/>
      <c r="Q25" s="4"/>
      <c r="R25" s="4"/>
      <c r="S25" s="4"/>
      <c r="T25" s="4"/>
      <c r="U25" s="4"/>
      <c r="V25" s="4"/>
      <c r="W25" s="4"/>
      <c r="X25" s="4"/>
      <c r="Y25" s="4"/>
      <c r="Z25" s="4"/>
      <c r="AA25" s="4"/>
      <c r="AB25" s="4"/>
      <c r="AC25" s="4"/>
      <c r="AD25" s="4"/>
      <c r="AE25" s="145"/>
      <c r="AF25" s="4"/>
      <c r="AG25" s="4" t="s">
        <v>70</v>
      </c>
      <c r="AH25" s="377" t="s">
        <v>2576</v>
      </c>
      <c r="AI25" s="4" t="s">
        <v>9551</v>
      </c>
      <c r="AJ25" s="4" t="s">
        <v>9556</v>
      </c>
      <c r="AK25" s="4"/>
      <c r="AN25" s="4" t="s">
        <v>1247</v>
      </c>
    </row>
    <row r="26" spans="2:40">
      <c r="B26" s="145" t="s">
        <v>2497</v>
      </c>
      <c r="C26" s="4" t="s">
        <v>160</v>
      </c>
      <c r="D26" s="4" t="s">
        <v>2135</v>
      </c>
      <c r="E26" s="4" t="s">
        <v>1060</v>
      </c>
      <c r="F26" s="4" t="s">
        <v>2580</v>
      </c>
      <c r="G26" s="4" t="s">
        <v>1562</v>
      </c>
      <c r="H26" s="4" t="s">
        <v>1563</v>
      </c>
      <c r="I26" s="4" t="s">
        <v>2581</v>
      </c>
      <c r="J26" s="141">
        <v>0</v>
      </c>
      <c r="K26" s="4">
        <v>2000000000</v>
      </c>
      <c r="L26" s="4" t="s">
        <v>2578</v>
      </c>
      <c r="M26" s="4" t="s">
        <v>1864</v>
      </c>
      <c r="N26" s="4" t="s">
        <v>2582</v>
      </c>
      <c r="O26" s="4"/>
      <c r="P26" s="4"/>
      <c r="Q26" s="4"/>
      <c r="R26" s="4"/>
      <c r="S26" s="4"/>
      <c r="T26" s="4"/>
      <c r="U26" s="4"/>
      <c r="V26" s="4"/>
      <c r="W26" s="4"/>
      <c r="X26" s="4"/>
      <c r="Y26" s="4"/>
      <c r="Z26" s="4"/>
      <c r="AA26" s="4"/>
      <c r="AB26" s="4"/>
      <c r="AC26" s="4"/>
      <c r="AD26" s="4"/>
      <c r="AE26" s="145"/>
      <c r="AF26" s="4"/>
      <c r="AG26" s="4" t="s">
        <v>70</v>
      </c>
      <c r="AH26" s="377" t="s">
        <v>2580</v>
      </c>
      <c r="AI26" s="4" t="s">
        <v>9551</v>
      </c>
      <c r="AJ26" s="4" t="s">
        <v>9556</v>
      </c>
      <c r="AK26" s="4"/>
      <c r="AN26" s="4" t="s">
        <v>1425</v>
      </c>
    </row>
    <row r="27" spans="2:40">
      <c r="B27" s="145" t="s">
        <v>2497</v>
      </c>
      <c r="C27" s="4" t="s">
        <v>160</v>
      </c>
      <c r="D27" s="4" t="s">
        <v>2583</v>
      </c>
      <c r="E27" s="4" t="s">
        <v>1060</v>
      </c>
      <c r="F27" s="4" t="s">
        <v>2584</v>
      </c>
      <c r="G27" s="4" t="s">
        <v>1533</v>
      </c>
      <c r="H27" s="4" t="s">
        <v>1534</v>
      </c>
      <c r="I27" s="4" t="s">
        <v>2585</v>
      </c>
      <c r="J27" s="141">
        <v>0</v>
      </c>
      <c r="K27" s="139">
        <v>45454500000</v>
      </c>
      <c r="L27" s="4" t="s">
        <v>2512</v>
      </c>
      <c r="M27" s="4" t="s">
        <v>2526</v>
      </c>
      <c r="N27" s="4" t="s">
        <v>2502</v>
      </c>
      <c r="O27" s="186">
        <f>K27</f>
        <v>45454500000</v>
      </c>
      <c r="P27" s="186">
        <f>K27-O27</f>
        <v>0</v>
      </c>
      <c r="Q27" s="4">
        <v>242</v>
      </c>
      <c r="R27" s="4" t="s">
        <v>70</v>
      </c>
      <c r="S27" s="4" t="s">
        <v>70</v>
      </c>
      <c r="T27" s="140">
        <v>45353</v>
      </c>
      <c r="U27" s="4" t="s">
        <v>1884</v>
      </c>
      <c r="V27" s="4" t="s">
        <v>1954</v>
      </c>
      <c r="W27" s="4"/>
      <c r="X27" s="4"/>
      <c r="Y27" s="4"/>
      <c r="Z27" s="4"/>
      <c r="AA27" s="4"/>
      <c r="AB27" s="4"/>
      <c r="AC27" s="4"/>
      <c r="AD27" s="4"/>
      <c r="AE27" s="145"/>
      <c r="AF27" s="4"/>
      <c r="AG27" s="4" t="s">
        <v>70</v>
      </c>
      <c r="AH27" s="377" t="s">
        <v>2584</v>
      </c>
      <c r="AI27" s="4" t="s">
        <v>9551</v>
      </c>
      <c r="AJ27" s="4" t="s">
        <v>9556</v>
      </c>
      <c r="AK27" s="4"/>
      <c r="AN27" s="4" t="s">
        <v>1724</v>
      </c>
    </row>
    <row r="28" spans="2:40">
      <c r="B28" s="145" t="s">
        <v>2497</v>
      </c>
      <c r="C28" s="4" t="s">
        <v>441</v>
      </c>
      <c r="D28" s="4" t="s">
        <v>2550</v>
      </c>
      <c r="E28" s="4" t="s">
        <v>1060</v>
      </c>
      <c r="F28" s="4" t="s">
        <v>2586</v>
      </c>
      <c r="G28" s="4" t="s">
        <v>1690</v>
      </c>
      <c r="H28" s="4" t="s">
        <v>1691</v>
      </c>
      <c r="I28" s="141"/>
      <c r="J28" s="141">
        <v>100000000000</v>
      </c>
      <c r="K28" s="139">
        <v>100000000000</v>
      </c>
      <c r="L28" s="4">
        <v>4.2</v>
      </c>
      <c r="M28" s="4" t="s">
        <v>2587</v>
      </c>
      <c r="N28" s="4" t="s">
        <v>2502</v>
      </c>
      <c r="O28" s="186">
        <f>K28</f>
        <v>100000000000</v>
      </c>
      <c r="P28" s="91">
        <f>J28-O28</f>
        <v>0</v>
      </c>
      <c r="Q28" s="4">
        <v>38</v>
      </c>
      <c r="R28" s="4" t="s">
        <v>70</v>
      </c>
      <c r="S28" s="4" t="s">
        <v>70</v>
      </c>
      <c r="T28" s="140">
        <v>45341</v>
      </c>
      <c r="U28" s="4" t="s">
        <v>1884</v>
      </c>
      <c r="V28" s="4" t="s">
        <v>1954</v>
      </c>
      <c r="W28" s="4" t="s">
        <v>70</v>
      </c>
      <c r="X28" s="140">
        <v>45325</v>
      </c>
      <c r="Y28" s="146" t="s">
        <v>1888</v>
      </c>
      <c r="Z28" s="4" t="s">
        <v>1886</v>
      </c>
      <c r="AA28" s="186">
        <f>O28</f>
        <v>100000000000</v>
      </c>
      <c r="AB28" s="186">
        <f>J28-AA28</f>
        <v>0</v>
      </c>
      <c r="AC28" s="4"/>
      <c r="AD28" s="4" t="s">
        <v>2037</v>
      </c>
      <c r="AE28" s="145" t="s">
        <v>2554</v>
      </c>
      <c r="AF28" s="145"/>
      <c r="AG28" s="4"/>
      <c r="AH28" s="377"/>
      <c r="AI28" s="4"/>
      <c r="AJ28" s="4"/>
      <c r="AK28" s="4"/>
      <c r="AL28" s="1"/>
      <c r="AN28" s="4"/>
    </row>
    <row r="29" spans="2:40">
      <c r="B29" s="145" t="s">
        <v>2497</v>
      </c>
      <c r="C29" s="4" t="s">
        <v>160</v>
      </c>
      <c r="D29" s="4" t="s">
        <v>2588</v>
      </c>
      <c r="E29" s="4" t="s">
        <v>1060</v>
      </c>
      <c r="F29" s="4" t="s">
        <v>2589</v>
      </c>
      <c r="G29" s="4" t="s">
        <v>1574</v>
      </c>
      <c r="H29" s="4" t="s">
        <v>1575</v>
      </c>
      <c r="I29" s="4" t="s">
        <v>2590</v>
      </c>
      <c r="J29" s="141">
        <v>0</v>
      </c>
      <c r="K29" s="4">
        <v>45554400000</v>
      </c>
      <c r="L29" s="4" t="s">
        <v>2512</v>
      </c>
      <c r="M29" s="4" t="s">
        <v>2513</v>
      </c>
      <c r="N29" s="4" t="s">
        <v>2172</v>
      </c>
      <c r="O29" s="4">
        <f>K29</f>
        <v>45554400000</v>
      </c>
      <c r="P29" s="4">
        <f>K29-O29</f>
        <v>0</v>
      </c>
      <c r="Q29" s="4">
        <v>175</v>
      </c>
      <c r="R29" s="4" t="s">
        <v>70</v>
      </c>
      <c r="S29" s="4" t="s">
        <v>70</v>
      </c>
      <c r="T29" s="140">
        <v>45348</v>
      </c>
      <c r="U29" s="4" t="s">
        <v>1887</v>
      </c>
      <c r="V29" s="4"/>
      <c r="W29" s="4"/>
      <c r="X29" s="4"/>
      <c r="Y29" s="4"/>
      <c r="Z29" s="4"/>
      <c r="AA29" s="4"/>
      <c r="AB29" s="4"/>
      <c r="AC29" s="4"/>
      <c r="AD29" s="4"/>
      <c r="AE29" s="145"/>
      <c r="AF29" s="4"/>
      <c r="AG29" s="4" t="s">
        <v>70</v>
      </c>
      <c r="AH29" s="377"/>
      <c r="AI29" s="4" t="s">
        <v>9555</v>
      </c>
      <c r="AJ29" s="4" t="s">
        <v>9556</v>
      </c>
      <c r="AK29" s="4"/>
      <c r="AN29" s="4" t="s">
        <v>1431</v>
      </c>
    </row>
    <row r="30" spans="2:40">
      <c r="B30" s="145" t="s">
        <v>2497</v>
      </c>
      <c r="C30" s="4" t="s">
        <v>441</v>
      </c>
      <c r="D30" s="4" t="s">
        <v>2550</v>
      </c>
      <c r="E30" s="4" t="s">
        <v>1060</v>
      </c>
      <c r="F30" s="4" t="s">
        <v>2591</v>
      </c>
      <c r="G30" s="4" t="s">
        <v>1690</v>
      </c>
      <c r="H30" s="4" t="s">
        <v>1691</v>
      </c>
      <c r="I30" s="141"/>
      <c r="J30" s="141">
        <v>50000000000</v>
      </c>
      <c r="K30" s="139">
        <v>50000000000</v>
      </c>
      <c r="L30" s="4">
        <v>4.0999999999999996</v>
      </c>
      <c r="M30" s="4" t="s">
        <v>2592</v>
      </c>
      <c r="N30" s="4" t="s">
        <v>2593</v>
      </c>
      <c r="O30" s="186">
        <f>K30</f>
        <v>50000000000</v>
      </c>
      <c r="P30" s="91">
        <f>J30-O30</f>
        <v>0</v>
      </c>
      <c r="Q30" s="4">
        <v>38</v>
      </c>
      <c r="R30" s="4" t="s">
        <v>70</v>
      </c>
      <c r="S30" s="4" t="s">
        <v>70</v>
      </c>
      <c r="T30" s="140">
        <v>45341</v>
      </c>
      <c r="U30" s="4" t="s">
        <v>1884</v>
      </c>
      <c r="V30" s="4" t="s">
        <v>1954</v>
      </c>
      <c r="W30" s="4" t="s">
        <v>70</v>
      </c>
      <c r="X30" s="140">
        <v>45325</v>
      </c>
      <c r="Y30" s="146" t="s">
        <v>1888</v>
      </c>
      <c r="Z30" s="4" t="s">
        <v>1886</v>
      </c>
      <c r="AA30" s="186">
        <f>O30</f>
        <v>50000000000</v>
      </c>
      <c r="AB30" s="186">
        <f>J30-AA30</f>
        <v>0</v>
      </c>
      <c r="AC30" s="4"/>
      <c r="AD30" s="4" t="s">
        <v>2037</v>
      </c>
      <c r="AE30" s="145" t="s">
        <v>2554</v>
      </c>
      <c r="AF30" s="145"/>
      <c r="AG30" s="4"/>
      <c r="AH30" s="377"/>
      <c r="AI30" s="4"/>
      <c r="AJ30" s="4"/>
      <c r="AK30" s="4"/>
      <c r="AL30" s="1"/>
      <c r="AN30" s="4"/>
    </row>
    <row r="31" spans="2:40">
      <c r="B31" s="145" t="s">
        <v>2497</v>
      </c>
      <c r="C31" s="4" t="s">
        <v>441</v>
      </c>
      <c r="D31" s="4" t="s">
        <v>2550</v>
      </c>
      <c r="E31" s="4" t="s">
        <v>1060</v>
      </c>
      <c r="F31" s="4" t="s">
        <v>2594</v>
      </c>
      <c r="G31" s="4" t="s">
        <v>1690</v>
      </c>
      <c r="H31" s="4" t="s">
        <v>1691</v>
      </c>
      <c r="I31" s="141"/>
      <c r="J31" s="141">
        <v>50000000000</v>
      </c>
      <c r="K31" s="139">
        <v>50000000000</v>
      </c>
      <c r="L31" s="4">
        <v>5.5</v>
      </c>
      <c r="M31" s="4" t="s">
        <v>2560</v>
      </c>
      <c r="N31" s="4" t="s">
        <v>2595</v>
      </c>
      <c r="O31" s="186">
        <f>K31</f>
        <v>50000000000</v>
      </c>
      <c r="P31" s="91">
        <f>J31-O31</f>
        <v>0</v>
      </c>
      <c r="Q31" s="4">
        <v>38</v>
      </c>
      <c r="R31" s="4" t="s">
        <v>70</v>
      </c>
      <c r="S31" s="4" t="s">
        <v>70</v>
      </c>
      <c r="T31" s="140">
        <v>45341</v>
      </c>
      <c r="U31" s="4" t="s">
        <v>1884</v>
      </c>
      <c r="V31" s="4" t="s">
        <v>1954</v>
      </c>
      <c r="W31" s="4" t="s">
        <v>70</v>
      </c>
      <c r="X31" s="140">
        <v>45325</v>
      </c>
      <c r="Y31" s="146" t="s">
        <v>1888</v>
      </c>
      <c r="Z31" s="4" t="s">
        <v>1886</v>
      </c>
      <c r="AA31" s="186">
        <f>O31</f>
        <v>50000000000</v>
      </c>
      <c r="AB31" s="186">
        <f>J31-AA31</f>
        <v>0</v>
      </c>
      <c r="AC31" s="4"/>
      <c r="AD31" s="4" t="s">
        <v>2037</v>
      </c>
      <c r="AE31" s="145" t="s">
        <v>2554</v>
      </c>
      <c r="AF31" s="145"/>
      <c r="AG31" s="4"/>
      <c r="AH31" s="377"/>
      <c r="AI31" s="4"/>
      <c r="AJ31" s="4"/>
      <c r="AK31" s="4"/>
      <c r="AL31" s="1"/>
      <c r="AN31" s="4"/>
    </row>
    <row r="32" spans="2:40">
      <c r="B32" s="145" t="s">
        <v>2497</v>
      </c>
      <c r="C32" s="4" t="s">
        <v>441</v>
      </c>
      <c r="D32" s="4" t="s">
        <v>1976</v>
      </c>
      <c r="E32" s="4" t="s">
        <v>1060</v>
      </c>
      <c r="F32" s="4" t="s">
        <v>2596</v>
      </c>
      <c r="G32" s="4" t="s">
        <v>1507</v>
      </c>
      <c r="H32" s="4" t="s">
        <v>1508</v>
      </c>
      <c r="I32" s="141"/>
      <c r="J32" s="141">
        <v>10000000000</v>
      </c>
      <c r="K32" s="139">
        <v>10000000000</v>
      </c>
      <c r="L32" s="4">
        <v>6.4</v>
      </c>
      <c r="M32" s="4" t="s">
        <v>2597</v>
      </c>
      <c r="N32" s="4" t="s">
        <v>2598</v>
      </c>
      <c r="O32" s="91">
        <f>J32</f>
        <v>10000000000</v>
      </c>
      <c r="P32" s="91">
        <f>J32-O32</f>
        <v>0</v>
      </c>
      <c r="Q32" s="4">
        <v>100</v>
      </c>
      <c r="R32" s="4" t="s">
        <v>70</v>
      </c>
      <c r="S32" s="4" t="s">
        <v>70</v>
      </c>
      <c r="T32" s="140">
        <v>45321</v>
      </c>
      <c r="U32" s="4" t="s">
        <v>1884</v>
      </c>
      <c r="V32" s="4"/>
      <c r="W32" s="4"/>
      <c r="X32" s="4"/>
      <c r="Y32" s="4"/>
      <c r="Z32" s="4"/>
      <c r="AA32" s="4"/>
      <c r="AB32" s="4"/>
      <c r="AC32" s="4"/>
      <c r="AD32" s="4"/>
      <c r="AE32" s="145"/>
      <c r="AF32" s="145"/>
      <c r="AG32" s="4" t="s">
        <v>70</v>
      </c>
      <c r="AH32" s="377" t="s">
        <v>2596</v>
      </c>
      <c r="AI32" s="4" t="s">
        <v>9551</v>
      </c>
      <c r="AJ32" s="4" t="s">
        <v>9556</v>
      </c>
      <c r="AK32" s="4"/>
      <c r="AN32" s="4" t="s">
        <v>1584</v>
      </c>
    </row>
    <row r="33" spans="2:40">
      <c r="B33" s="145" t="s">
        <v>2497</v>
      </c>
      <c r="C33" s="4" t="s">
        <v>441</v>
      </c>
      <c r="D33" s="4" t="s">
        <v>2583</v>
      </c>
      <c r="E33" s="4" t="s">
        <v>1060</v>
      </c>
      <c r="F33" s="4" t="s">
        <v>2599</v>
      </c>
      <c r="G33" s="4" t="s">
        <v>1509</v>
      </c>
      <c r="H33" s="4" t="s">
        <v>1510</v>
      </c>
      <c r="I33" s="141"/>
      <c r="J33" s="141">
        <v>33633724658</v>
      </c>
      <c r="K33" s="139">
        <v>33633724658</v>
      </c>
      <c r="L33" s="4">
        <v>3.75</v>
      </c>
      <c r="M33" s="4" t="s">
        <v>1911</v>
      </c>
      <c r="N33" s="4" t="s">
        <v>2172</v>
      </c>
      <c r="O33" s="4"/>
      <c r="P33" s="4"/>
      <c r="Q33" s="4">
        <v>118</v>
      </c>
      <c r="R33" s="4" t="s">
        <v>70</v>
      </c>
      <c r="S33" s="4" t="s">
        <v>70</v>
      </c>
      <c r="T33" s="140">
        <v>45348</v>
      </c>
      <c r="U33" s="4" t="s">
        <v>1887</v>
      </c>
      <c r="V33" s="4"/>
      <c r="W33" s="4"/>
      <c r="X33" s="4"/>
      <c r="Y33" s="4"/>
      <c r="Z33" s="4"/>
      <c r="AA33" s="4"/>
      <c r="AB33" s="4"/>
      <c r="AC33" s="4"/>
      <c r="AD33" s="4"/>
      <c r="AE33" s="145"/>
      <c r="AF33" s="145"/>
      <c r="AG33" s="4" t="s">
        <v>70</v>
      </c>
      <c r="AH33" s="377" t="s">
        <v>2599</v>
      </c>
      <c r="AI33" s="4" t="s">
        <v>9551</v>
      </c>
      <c r="AJ33" s="4" t="s">
        <v>9556</v>
      </c>
      <c r="AK33" s="4"/>
      <c r="AN33" s="4" t="s">
        <v>1535</v>
      </c>
    </row>
    <row r="34" spans="2:40">
      <c r="B34" s="145" t="s">
        <v>2497</v>
      </c>
      <c r="C34" s="4" t="s">
        <v>441</v>
      </c>
      <c r="D34" s="4" t="s">
        <v>1976</v>
      </c>
      <c r="E34" s="4" t="s">
        <v>1060</v>
      </c>
      <c r="F34" s="4" t="s">
        <v>2600</v>
      </c>
      <c r="G34" s="4" t="s">
        <v>1507</v>
      </c>
      <c r="H34" s="4" t="s">
        <v>1508</v>
      </c>
      <c r="I34" s="141"/>
      <c r="J34" s="141">
        <v>7874918830</v>
      </c>
      <c r="K34" s="139">
        <v>7874918830</v>
      </c>
      <c r="L34" s="4">
        <v>6.2</v>
      </c>
      <c r="M34" s="4" t="s">
        <v>2601</v>
      </c>
      <c r="N34" s="4" t="s">
        <v>2602</v>
      </c>
      <c r="O34" s="91">
        <f>J34</f>
        <v>7874918830</v>
      </c>
      <c r="P34" s="91">
        <f>J34-O34</f>
        <v>0</v>
      </c>
      <c r="Q34" s="4">
        <v>100</v>
      </c>
      <c r="R34" s="4" t="s">
        <v>70</v>
      </c>
      <c r="S34" s="4" t="s">
        <v>70</v>
      </c>
      <c r="T34" s="140">
        <v>45321</v>
      </c>
      <c r="U34" s="4" t="s">
        <v>1884</v>
      </c>
      <c r="V34" s="4"/>
      <c r="W34" s="4"/>
      <c r="X34" s="4"/>
      <c r="Y34" s="4"/>
      <c r="Z34" s="4"/>
      <c r="AA34" s="4"/>
      <c r="AB34" s="4"/>
      <c r="AC34" s="4"/>
      <c r="AD34" s="4"/>
      <c r="AE34" s="145"/>
      <c r="AF34" s="145"/>
      <c r="AG34" s="4" t="s">
        <v>70</v>
      </c>
      <c r="AH34" s="377" t="s">
        <v>2600</v>
      </c>
      <c r="AI34" s="4" t="s">
        <v>9551</v>
      </c>
      <c r="AJ34" s="4" t="s">
        <v>9556</v>
      </c>
      <c r="AK34" s="4"/>
      <c r="AN34" s="4" t="s">
        <v>1636</v>
      </c>
    </row>
    <row r="35" spans="2:40">
      <c r="B35" s="145" t="s">
        <v>2497</v>
      </c>
      <c r="C35" s="4" t="s">
        <v>441</v>
      </c>
      <c r="D35" s="4" t="s">
        <v>2257</v>
      </c>
      <c r="E35" s="4" t="s">
        <v>1060</v>
      </c>
      <c r="F35" s="4" t="s">
        <v>2603</v>
      </c>
      <c r="G35" s="4" t="s">
        <v>1511</v>
      </c>
      <c r="H35" s="4" t="s">
        <v>1512</v>
      </c>
      <c r="I35" s="141"/>
      <c r="J35" s="141">
        <v>3800000000</v>
      </c>
      <c r="K35" s="139">
        <v>3800000000</v>
      </c>
      <c r="L35" s="4">
        <v>10.5</v>
      </c>
      <c r="M35" s="4" t="s">
        <v>2604</v>
      </c>
      <c r="N35" s="4" t="s">
        <v>2605</v>
      </c>
      <c r="O35" s="91">
        <f>J35</f>
        <v>3800000000</v>
      </c>
      <c r="P35" s="91">
        <f>O35-J35</f>
        <v>0</v>
      </c>
      <c r="Q35" s="4">
        <v>188</v>
      </c>
      <c r="R35" s="4" t="s">
        <v>70</v>
      </c>
      <c r="S35" s="4" t="s">
        <v>70</v>
      </c>
      <c r="T35" s="140">
        <v>45294</v>
      </c>
      <c r="U35" s="4" t="s">
        <v>1884</v>
      </c>
      <c r="V35" s="4" t="s">
        <v>1954</v>
      </c>
      <c r="W35" s="4"/>
      <c r="X35" s="4"/>
      <c r="Y35" s="4"/>
      <c r="Z35" s="4"/>
      <c r="AA35" s="4"/>
      <c r="AB35" s="4"/>
      <c r="AC35" s="4"/>
      <c r="AD35" s="4"/>
      <c r="AE35" s="145"/>
      <c r="AF35" s="145"/>
      <c r="AG35" s="4" t="s">
        <v>70</v>
      </c>
      <c r="AH35" s="378" t="s">
        <v>2603</v>
      </c>
      <c r="AI35" s="4" t="s">
        <v>9551</v>
      </c>
      <c r="AJ35" s="4" t="s">
        <v>9556</v>
      </c>
      <c r="AK35" s="4"/>
      <c r="AN35" s="4" t="s">
        <v>1485</v>
      </c>
    </row>
    <row r="36" spans="2:40">
      <c r="B36" s="145" t="s">
        <v>2497</v>
      </c>
      <c r="C36" s="4" t="s">
        <v>441</v>
      </c>
      <c r="D36" s="4" t="s">
        <v>1976</v>
      </c>
      <c r="E36" s="4" t="s">
        <v>1060</v>
      </c>
      <c r="F36" s="4" t="s">
        <v>2606</v>
      </c>
      <c r="G36" s="4" t="s">
        <v>1507</v>
      </c>
      <c r="H36" s="4" t="s">
        <v>1508</v>
      </c>
      <c r="I36" s="141"/>
      <c r="J36" s="141">
        <v>1200000000</v>
      </c>
      <c r="K36" s="139">
        <v>1200000000</v>
      </c>
      <c r="L36" s="4">
        <v>4</v>
      </c>
      <c r="M36" s="4" t="s">
        <v>1864</v>
      </c>
      <c r="N36" s="4" t="s">
        <v>2502</v>
      </c>
      <c r="O36" s="91">
        <f>J36</f>
        <v>1200000000</v>
      </c>
      <c r="P36" s="91">
        <f>J36-O36</f>
        <v>0</v>
      </c>
      <c r="Q36" s="4">
        <v>100</v>
      </c>
      <c r="R36" s="4" t="s">
        <v>70</v>
      </c>
      <c r="S36" s="4" t="s">
        <v>70</v>
      </c>
      <c r="T36" s="140">
        <v>45321</v>
      </c>
      <c r="U36" s="4" t="s">
        <v>1884</v>
      </c>
      <c r="V36" s="4"/>
      <c r="W36" s="4"/>
      <c r="X36" s="4"/>
      <c r="Y36" s="4"/>
      <c r="Z36" s="4"/>
      <c r="AA36" s="4"/>
      <c r="AB36" s="4"/>
      <c r="AC36" s="4"/>
      <c r="AD36" s="4"/>
      <c r="AE36" s="145"/>
      <c r="AF36" s="145"/>
      <c r="AG36" s="4" t="s">
        <v>70</v>
      </c>
      <c r="AH36" s="377" t="s">
        <v>2606</v>
      </c>
      <c r="AI36" s="4" t="s">
        <v>9551</v>
      </c>
      <c r="AJ36" s="4" t="s">
        <v>9556</v>
      </c>
      <c r="AK36" s="4"/>
      <c r="AN36" s="4" t="s">
        <v>1658</v>
      </c>
    </row>
    <row r="37" spans="2:40">
      <c r="B37" s="145" t="s">
        <v>2497</v>
      </c>
      <c r="C37" s="4" t="s">
        <v>441</v>
      </c>
      <c r="D37" s="4" t="s">
        <v>1831</v>
      </c>
      <c r="E37" s="4" t="s">
        <v>1060</v>
      </c>
      <c r="F37" s="4" t="s">
        <v>2607</v>
      </c>
      <c r="G37" s="4" t="s">
        <v>1690</v>
      </c>
      <c r="H37" s="4" t="s">
        <v>1691</v>
      </c>
      <c r="I37" s="4"/>
      <c r="J37" s="141">
        <v>1369539</v>
      </c>
      <c r="K37" s="139">
        <v>1369539</v>
      </c>
      <c r="L37" s="4">
        <v>0.2</v>
      </c>
      <c r="M37" s="4" t="s">
        <v>2608</v>
      </c>
      <c r="N37" s="4"/>
      <c r="O37" s="186">
        <f>K37</f>
        <v>1369539</v>
      </c>
      <c r="P37" s="91">
        <f>J37-O37</f>
        <v>0</v>
      </c>
      <c r="Q37" s="4">
        <v>38</v>
      </c>
      <c r="R37" s="4" t="s">
        <v>70</v>
      </c>
      <c r="S37" s="4" t="s">
        <v>70</v>
      </c>
      <c r="T37" s="140">
        <v>45341</v>
      </c>
      <c r="U37" s="4" t="s">
        <v>1884</v>
      </c>
      <c r="V37" s="4" t="s">
        <v>1954</v>
      </c>
      <c r="W37" s="4" t="s">
        <v>70</v>
      </c>
      <c r="X37" s="140">
        <v>45325</v>
      </c>
      <c r="Y37" s="146" t="s">
        <v>1888</v>
      </c>
      <c r="Z37" s="4" t="s">
        <v>1886</v>
      </c>
      <c r="AA37" s="186">
        <f>O37</f>
        <v>1369539</v>
      </c>
      <c r="AB37" s="186">
        <f>J37-AA37</f>
        <v>0</v>
      </c>
      <c r="AC37" s="4"/>
      <c r="AD37" s="4" t="s">
        <v>2037</v>
      </c>
      <c r="AE37" s="145" t="s">
        <v>2554</v>
      </c>
      <c r="AF37" s="145"/>
      <c r="AG37" s="4"/>
      <c r="AH37" s="377"/>
      <c r="AI37" s="4"/>
      <c r="AJ37" s="4"/>
      <c r="AK37" s="4"/>
      <c r="AL37" s="1"/>
      <c r="AN37" s="4"/>
    </row>
    <row r="38" spans="2:40">
      <c r="B38" s="145" t="s">
        <v>2497</v>
      </c>
      <c r="C38" s="4" t="s">
        <v>441</v>
      </c>
      <c r="D38" s="4" t="s">
        <v>1976</v>
      </c>
      <c r="E38" s="4" t="s">
        <v>1060</v>
      </c>
      <c r="F38" s="4" t="s">
        <v>2609</v>
      </c>
      <c r="G38" s="4" t="s">
        <v>1507</v>
      </c>
      <c r="H38" s="4" t="s">
        <v>1508</v>
      </c>
      <c r="I38" s="141"/>
      <c r="J38" s="141">
        <v>895017769</v>
      </c>
      <c r="K38" s="139">
        <v>895017769</v>
      </c>
      <c r="L38" s="4">
        <v>4</v>
      </c>
      <c r="M38" s="4" t="s">
        <v>1864</v>
      </c>
      <c r="N38" s="4" t="s">
        <v>2502</v>
      </c>
      <c r="O38" s="91">
        <f>J38</f>
        <v>895017769</v>
      </c>
      <c r="P38" s="91">
        <f>J38-O38</f>
        <v>0</v>
      </c>
      <c r="Q38" s="4">
        <v>100</v>
      </c>
      <c r="R38" s="4" t="s">
        <v>70</v>
      </c>
      <c r="S38" s="4" t="s">
        <v>70</v>
      </c>
      <c r="T38" s="140">
        <v>45321</v>
      </c>
      <c r="U38" s="4" t="s">
        <v>1884</v>
      </c>
      <c r="V38" s="4"/>
      <c r="W38" s="4"/>
      <c r="X38" s="4"/>
      <c r="Y38" s="4"/>
      <c r="Z38" s="4"/>
      <c r="AA38" s="4"/>
      <c r="AB38" s="4"/>
      <c r="AC38" s="4"/>
      <c r="AD38" s="4"/>
      <c r="AE38" s="145"/>
      <c r="AF38" s="145"/>
      <c r="AG38" s="4" t="s">
        <v>70</v>
      </c>
      <c r="AH38" s="377" t="s">
        <v>2609</v>
      </c>
      <c r="AI38" s="4" t="s">
        <v>9551</v>
      </c>
      <c r="AJ38" s="4" t="s">
        <v>9556</v>
      </c>
      <c r="AK38" s="4"/>
      <c r="AN38" s="4" t="s">
        <v>1339</v>
      </c>
    </row>
    <row r="39" spans="2:40">
      <c r="B39" s="145" t="s">
        <v>2497</v>
      </c>
      <c r="C39" s="4" t="s">
        <v>441</v>
      </c>
      <c r="D39" s="4" t="s">
        <v>2498</v>
      </c>
      <c r="E39" s="4" t="s">
        <v>1060</v>
      </c>
      <c r="F39" s="4" t="s">
        <v>2610</v>
      </c>
      <c r="G39" s="4" t="s">
        <v>1515</v>
      </c>
      <c r="H39" s="4" t="s">
        <v>1516</v>
      </c>
      <c r="I39" s="141"/>
      <c r="J39" s="141">
        <v>143410959</v>
      </c>
      <c r="K39" s="139">
        <v>143410959</v>
      </c>
      <c r="L39" s="4">
        <v>9.5</v>
      </c>
      <c r="M39" s="4" t="s">
        <v>2611</v>
      </c>
      <c r="N39" s="4" t="s">
        <v>2612</v>
      </c>
      <c r="O39" s="186">
        <f>K39</f>
        <v>143410959</v>
      </c>
      <c r="P39" s="186">
        <f>K39-O39</f>
        <v>0</v>
      </c>
      <c r="Q39" s="4" t="s">
        <v>2503</v>
      </c>
      <c r="R39" s="4" t="s">
        <v>70</v>
      </c>
      <c r="S39" s="4" t="s">
        <v>70</v>
      </c>
      <c r="T39" s="140">
        <v>45352</v>
      </c>
      <c r="U39" s="4" t="s">
        <v>1884</v>
      </c>
      <c r="V39" s="4" t="s">
        <v>1954</v>
      </c>
      <c r="W39" s="4"/>
      <c r="X39" s="4"/>
      <c r="Y39" s="4"/>
      <c r="Z39" s="4"/>
      <c r="AA39" s="4"/>
      <c r="AB39" s="4"/>
      <c r="AC39" s="4"/>
      <c r="AD39" s="4"/>
      <c r="AE39" s="145"/>
      <c r="AF39" s="145"/>
      <c r="AG39" s="4" t="s">
        <v>70</v>
      </c>
      <c r="AH39" s="377" t="s">
        <v>2610</v>
      </c>
      <c r="AI39" s="4" t="s">
        <v>9551</v>
      </c>
      <c r="AJ39" s="4" t="s">
        <v>9556</v>
      </c>
      <c r="AK39" s="4"/>
      <c r="AN39" s="4" t="s">
        <v>1302</v>
      </c>
    </row>
    <row r="40" spans="2:40">
      <c r="B40" s="145" t="s">
        <v>2497</v>
      </c>
      <c r="C40" s="4" t="s">
        <v>441</v>
      </c>
      <c r="D40" s="4" t="s">
        <v>2613</v>
      </c>
      <c r="E40" s="4" t="s">
        <v>1060</v>
      </c>
      <c r="F40" s="4" t="s">
        <v>2614</v>
      </c>
      <c r="G40" s="4" t="s">
        <v>1674</v>
      </c>
      <c r="H40" s="4" t="s">
        <v>1675</v>
      </c>
      <c r="I40" s="141"/>
      <c r="J40" s="141">
        <v>13000000000</v>
      </c>
      <c r="K40" s="139">
        <v>13000000000</v>
      </c>
      <c r="L40" s="4">
        <v>5.2</v>
      </c>
      <c r="M40" s="4" t="s">
        <v>1906</v>
      </c>
      <c r="N40" s="4" t="s">
        <v>2615</v>
      </c>
      <c r="O40" s="186">
        <f>K40</f>
        <v>13000000000</v>
      </c>
      <c r="P40" s="91">
        <f>O40-J40</f>
        <v>0</v>
      </c>
      <c r="Q40" s="4">
        <v>189</v>
      </c>
      <c r="R40" s="4" t="s">
        <v>70</v>
      </c>
      <c r="S40" s="4" t="s">
        <v>70</v>
      </c>
      <c r="T40" s="140">
        <v>45348</v>
      </c>
      <c r="U40" s="4" t="s">
        <v>1887</v>
      </c>
      <c r="V40" s="4"/>
      <c r="W40" s="4" t="s">
        <v>70</v>
      </c>
      <c r="X40" s="140">
        <v>45369</v>
      </c>
      <c r="Y40" s="4" t="s">
        <v>1888</v>
      </c>
      <c r="Z40" s="4" t="s">
        <v>1886</v>
      </c>
      <c r="AA40" s="186">
        <f>O40</f>
        <v>13000000000</v>
      </c>
      <c r="AB40" s="91">
        <f>AA40-O40</f>
        <v>0</v>
      </c>
      <c r="AC40" s="4"/>
      <c r="AD40" s="4" t="s">
        <v>2037</v>
      </c>
      <c r="AE40" s="8" t="s">
        <v>2616</v>
      </c>
      <c r="AF40" s="145"/>
      <c r="AG40" s="4"/>
      <c r="AH40" s="377"/>
      <c r="AI40" s="4"/>
      <c r="AJ40" s="4"/>
      <c r="AK40" s="4"/>
      <c r="AL40" s="372"/>
      <c r="AN40" s="4"/>
    </row>
    <row r="41" spans="2:40">
      <c r="B41" s="145" t="s">
        <v>2497</v>
      </c>
      <c r="C41" s="4" t="s">
        <v>441</v>
      </c>
      <c r="D41" s="4" t="s">
        <v>2257</v>
      </c>
      <c r="E41" s="4" t="s">
        <v>1060</v>
      </c>
      <c r="F41" s="4" t="s">
        <v>2617</v>
      </c>
      <c r="G41" s="4" t="s">
        <v>1511</v>
      </c>
      <c r="H41" s="4" t="s">
        <v>1512</v>
      </c>
      <c r="I41" s="141"/>
      <c r="J41" s="141">
        <v>60916438</v>
      </c>
      <c r="K41" s="139">
        <v>60916438</v>
      </c>
      <c r="L41" s="4">
        <v>8.1</v>
      </c>
      <c r="M41" s="4" t="s">
        <v>2618</v>
      </c>
      <c r="N41" s="4" t="s">
        <v>2619</v>
      </c>
      <c r="O41" s="91">
        <f>J41</f>
        <v>60916438</v>
      </c>
      <c r="P41" s="91">
        <f>O41-J41</f>
        <v>0</v>
      </c>
      <c r="Q41" s="4">
        <v>188</v>
      </c>
      <c r="R41" s="4" t="s">
        <v>70</v>
      </c>
      <c r="S41" s="4" t="s">
        <v>70</v>
      </c>
      <c r="T41" s="140">
        <v>45294</v>
      </c>
      <c r="U41" s="4" t="s">
        <v>1884</v>
      </c>
      <c r="V41" s="4" t="s">
        <v>1954</v>
      </c>
      <c r="W41" s="4"/>
      <c r="X41" s="4"/>
      <c r="Y41" s="4"/>
      <c r="Z41" s="4"/>
      <c r="AA41" s="4"/>
      <c r="AB41" s="4"/>
      <c r="AC41" s="4"/>
      <c r="AD41" s="4"/>
      <c r="AE41" s="145"/>
      <c r="AF41" s="145"/>
      <c r="AG41" s="4" t="s">
        <v>70</v>
      </c>
      <c r="AH41" s="378" t="s">
        <v>2617</v>
      </c>
      <c r="AI41" s="4" t="s">
        <v>9551</v>
      </c>
      <c r="AJ41" s="4" t="s">
        <v>9556</v>
      </c>
      <c r="AK41" s="4"/>
      <c r="AN41" s="4" t="s">
        <v>1313</v>
      </c>
    </row>
    <row r="42" spans="2:40">
      <c r="B42" s="145" t="s">
        <v>2497</v>
      </c>
      <c r="C42" s="4" t="s">
        <v>441</v>
      </c>
      <c r="D42" s="4" t="s">
        <v>2034</v>
      </c>
      <c r="E42" s="4" t="s">
        <v>1060</v>
      </c>
      <c r="F42" s="4" t="s">
        <v>2620</v>
      </c>
      <c r="G42" s="4" t="s">
        <v>1519</v>
      </c>
      <c r="H42" s="4" t="s">
        <v>1520</v>
      </c>
      <c r="I42" s="141"/>
      <c r="J42" s="141">
        <v>1405438234</v>
      </c>
      <c r="K42" s="139">
        <v>1405438234</v>
      </c>
      <c r="L42" s="4">
        <v>6.4</v>
      </c>
      <c r="M42" s="4" t="s">
        <v>2621</v>
      </c>
      <c r="N42" s="4" t="s">
        <v>2622</v>
      </c>
      <c r="O42" s="91">
        <f>J42</f>
        <v>1405438234</v>
      </c>
      <c r="P42" s="186">
        <f>K42-O42</f>
        <v>0</v>
      </c>
      <c r="Q42" s="4">
        <v>11</v>
      </c>
      <c r="R42" s="4" t="s">
        <v>70</v>
      </c>
      <c r="S42" s="4" t="s">
        <v>70</v>
      </c>
      <c r="T42" s="140">
        <v>45341</v>
      </c>
      <c r="U42" s="4" t="s">
        <v>1884</v>
      </c>
      <c r="V42" s="4" t="s">
        <v>1954</v>
      </c>
      <c r="W42" s="4"/>
      <c r="X42" s="4"/>
      <c r="Y42" s="4"/>
      <c r="Z42" s="4"/>
      <c r="AA42" s="4"/>
      <c r="AB42" s="4"/>
      <c r="AC42" s="4"/>
      <c r="AD42" s="4"/>
      <c r="AE42" s="145"/>
      <c r="AF42" s="145"/>
      <c r="AG42" s="4" t="s">
        <v>70</v>
      </c>
      <c r="AH42" s="377" t="s">
        <v>2620</v>
      </c>
      <c r="AI42" s="4" t="s">
        <v>9551</v>
      </c>
      <c r="AJ42" s="4" t="s">
        <v>9556</v>
      </c>
      <c r="AK42" s="4"/>
      <c r="AN42" s="4" t="s">
        <v>1491</v>
      </c>
    </row>
    <row r="43" spans="2:40">
      <c r="B43" s="145" t="s">
        <v>2497</v>
      </c>
      <c r="C43" s="4" t="s">
        <v>441</v>
      </c>
      <c r="D43" s="4" t="s">
        <v>2498</v>
      </c>
      <c r="E43" s="4" t="s">
        <v>1060</v>
      </c>
      <c r="F43" s="4" t="s">
        <v>2623</v>
      </c>
      <c r="G43" s="4" t="s">
        <v>1515</v>
      </c>
      <c r="H43" s="4" t="s">
        <v>1516</v>
      </c>
      <c r="I43" s="141"/>
      <c r="J43" s="141">
        <v>4000000000</v>
      </c>
      <c r="K43" s="139">
        <v>4000000000</v>
      </c>
      <c r="L43" s="4">
        <v>8.6</v>
      </c>
      <c r="M43" s="4" t="s">
        <v>2624</v>
      </c>
      <c r="N43" s="4" t="s">
        <v>2625</v>
      </c>
      <c r="O43" s="186">
        <f>K43</f>
        <v>4000000000</v>
      </c>
      <c r="P43" s="186">
        <f>K43-O43</f>
        <v>0</v>
      </c>
      <c r="Q43" s="4" t="s">
        <v>2503</v>
      </c>
      <c r="R43" s="4" t="s">
        <v>70</v>
      </c>
      <c r="S43" s="4" t="s">
        <v>70</v>
      </c>
      <c r="T43" s="140">
        <v>45352</v>
      </c>
      <c r="U43" s="4" t="s">
        <v>1884</v>
      </c>
      <c r="V43" s="4" t="s">
        <v>1954</v>
      </c>
      <c r="W43" s="4"/>
      <c r="X43" s="4"/>
      <c r="Y43" s="4"/>
      <c r="Z43" s="4"/>
      <c r="AA43" s="4"/>
      <c r="AB43" s="4"/>
      <c r="AC43" s="4"/>
      <c r="AD43" s="4"/>
      <c r="AE43" s="145"/>
      <c r="AF43" s="145"/>
      <c r="AG43" s="4" t="s">
        <v>70</v>
      </c>
      <c r="AH43" s="377" t="s">
        <v>2623</v>
      </c>
      <c r="AI43" s="4" t="s">
        <v>9551</v>
      </c>
      <c r="AJ43" s="4" t="s">
        <v>9556</v>
      </c>
      <c r="AK43" s="4"/>
      <c r="AN43" s="4" t="s">
        <v>1602</v>
      </c>
    </row>
    <row r="44" spans="2:40">
      <c r="B44" s="145" t="s">
        <v>2497</v>
      </c>
      <c r="C44" s="4" t="s">
        <v>441</v>
      </c>
      <c r="D44" s="4" t="s">
        <v>2498</v>
      </c>
      <c r="E44" s="4" t="s">
        <v>1060</v>
      </c>
      <c r="F44" s="4" t="s">
        <v>2626</v>
      </c>
      <c r="G44" s="4" t="s">
        <v>1515</v>
      </c>
      <c r="H44" s="4" t="s">
        <v>1516</v>
      </c>
      <c r="I44" s="141"/>
      <c r="J44" s="141">
        <v>117534247</v>
      </c>
      <c r="K44" s="139">
        <v>117534247</v>
      </c>
      <c r="L44" s="4">
        <v>7.8</v>
      </c>
      <c r="M44" s="4" t="s">
        <v>2627</v>
      </c>
      <c r="N44" s="4" t="s">
        <v>2628</v>
      </c>
      <c r="O44" s="186">
        <f>K44</f>
        <v>117534247</v>
      </c>
      <c r="P44" s="186">
        <f>K44-O44</f>
        <v>0</v>
      </c>
      <c r="Q44" s="4" t="s">
        <v>2503</v>
      </c>
      <c r="R44" s="4" t="s">
        <v>70</v>
      </c>
      <c r="S44" s="4" t="s">
        <v>70</v>
      </c>
      <c r="T44" s="140">
        <v>45352</v>
      </c>
      <c r="U44" s="4" t="s">
        <v>1884</v>
      </c>
      <c r="V44" s="4" t="s">
        <v>1954</v>
      </c>
      <c r="W44" s="4"/>
      <c r="X44" s="4"/>
      <c r="Y44" s="4"/>
      <c r="Z44" s="4"/>
      <c r="AA44" s="4"/>
      <c r="AB44" s="4"/>
      <c r="AC44" s="4"/>
      <c r="AD44" s="4"/>
      <c r="AE44" s="145"/>
      <c r="AF44" s="145"/>
      <c r="AG44" s="4" t="s">
        <v>70</v>
      </c>
      <c r="AH44" s="377" t="s">
        <v>2626</v>
      </c>
      <c r="AI44" s="4" t="s">
        <v>9551</v>
      </c>
      <c r="AJ44" s="4" t="s">
        <v>9556</v>
      </c>
      <c r="AK44" s="4"/>
      <c r="AN44" s="4" t="s">
        <v>1628</v>
      </c>
    </row>
    <row r="45" spans="2:40">
      <c r="B45" s="145" t="s">
        <v>2497</v>
      </c>
      <c r="C45" s="4" t="s">
        <v>441</v>
      </c>
      <c r="D45" s="4" t="s">
        <v>2257</v>
      </c>
      <c r="E45" s="4" t="s">
        <v>1060</v>
      </c>
      <c r="F45" s="4" t="s">
        <v>2629</v>
      </c>
      <c r="G45" s="4" t="s">
        <v>1511</v>
      </c>
      <c r="H45" s="4" t="s">
        <v>1512</v>
      </c>
      <c r="I45" s="141"/>
      <c r="J45" s="141">
        <v>66180822</v>
      </c>
      <c r="K45" s="139">
        <v>66180822</v>
      </c>
      <c r="L45" s="4">
        <v>6.6</v>
      </c>
      <c r="M45" s="4" t="s">
        <v>2630</v>
      </c>
      <c r="N45" s="4" t="s">
        <v>2631</v>
      </c>
      <c r="O45" s="91">
        <f>J45</f>
        <v>66180822</v>
      </c>
      <c r="P45" s="91">
        <f>O45-J45</f>
        <v>0</v>
      </c>
      <c r="Q45" s="4">
        <v>188</v>
      </c>
      <c r="R45" s="4" t="s">
        <v>70</v>
      </c>
      <c r="S45" s="4" t="s">
        <v>70</v>
      </c>
      <c r="T45" s="140">
        <v>45294</v>
      </c>
      <c r="U45" s="4" t="s">
        <v>1884</v>
      </c>
      <c r="V45" s="4" t="s">
        <v>1954</v>
      </c>
      <c r="W45" s="4"/>
      <c r="X45" s="4"/>
      <c r="Y45" s="4"/>
      <c r="Z45" s="4"/>
      <c r="AA45" s="4"/>
      <c r="AB45" s="4"/>
      <c r="AC45" s="4"/>
      <c r="AD45" s="4"/>
      <c r="AE45" s="145"/>
      <c r="AF45" s="145"/>
      <c r="AG45" s="4" t="s">
        <v>70</v>
      </c>
      <c r="AH45" s="378" t="s">
        <v>2629</v>
      </c>
      <c r="AI45" s="4" t="s">
        <v>9551</v>
      </c>
      <c r="AJ45" s="4" t="s">
        <v>9556</v>
      </c>
      <c r="AK45" s="4"/>
      <c r="AN45" s="4" t="s">
        <v>1738</v>
      </c>
    </row>
    <row r="46" spans="2:40">
      <c r="B46" s="145" t="s">
        <v>2497</v>
      </c>
      <c r="C46" s="4" t="s">
        <v>441</v>
      </c>
      <c r="D46" s="4" t="s">
        <v>2613</v>
      </c>
      <c r="E46" s="4" t="s">
        <v>1060</v>
      </c>
      <c r="F46" s="4" t="s">
        <v>2632</v>
      </c>
      <c r="G46" s="4" t="s">
        <v>1674</v>
      </c>
      <c r="H46" s="4" t="s">
        <v>1675</v>
      </c>
      <c r="I46" s="141"/>
      <c r="J46" s="141">
        <v>8000000000</v>
      </c>
      <c r="K46" s="139">
        <v>8000000000</v>
      </c>
      <c r="L46" s="4">
        <v>8</v>
      </c>
      <c r="M46" s="4" t="s">
        <v>2633</v>
      </c>
      <c r="N46" s="4" t="s">
        <v>2634</v>
      </c>
      <c r="O46" s="186">
        <f t="shared" ref="O46:O54" si="0">K46</f>
        <v>8000000000</v>
      </c>
      <c r="P46" s="91">
        <f>O46-J46</f>
        <v>0</v>
      </c>
      <c r="Q46" s="4">
        <v>189</v>
      </c>
      <c r="R46" s="4" t="s">
        <v>70</v>
      </c>
      <c r="S46" s="4" t="s">
        <v>70</v>
      </c>
      <c r="T46" s="140">
        <v>45348</v>
      </c>
      <c r="U46" s="4" t="s">
        <v>1887</v>
      </c>
      <c r="V46" s="4"/>
      <c r="W46" s="4" t="s">
        <v>70</v>
      </c>
      <c r="X46" s="140">
        <v>45369</v>
      </c>
      <c r="Y46" s="4" t="s">
        <v>1888</v>
      </c>
      <c r="Z46" s="4" t="s">
        <v>1886</v>
      </c>
      <c r="AA46" s="186">
        <f>O46</f>
        <v>8000000000</v>
      </c>
      <c r="AB46" s="91">
        <f>AA46-O46</f>
        <v>0</v>
      </c>
      <c r="AC46" s="4"/>
      <c r="AD46" s="4" t="s">
        <v>2037</v>
      </c>
      <c r="AE46" s="145" t="s">
        <v>2616</v>
      </c>
      <c r="AF46" s="145"/>
      <c r="AG46" s="4"/>
      <c r="AH46" s="377"/>
      <c r="AI46" s="4"/>
      <c r="AJ46" s="4"/>
      <c r="AK46" s="4"/>
      <c r="AN46" s="4"/>
    </row>
    <row r="47" spans="2:40">
      <c r="B47" s="145" t="s">
        <v>2497</v>
      </c>
      <c r="C47" s="4" t="s">
        <v>441</v>
      </c>
      <c r="D47" s="4" t="s">
        <v>2498</v>
      </c>
      <c r="E47" s="4" t="s">
        <v>1060</v>
      </c>
      <c r="F47" s="4" t="s">
        <v>2635</v>
      </c>
      <c r="G47" s="4" t="s">
        <v>1521</v>
      </c>
      <c r="H47" s="4" t="s">
        <v>1522</v>
      </c>
      <c r="I47" s="141"/>
      <c r="J47" s="141">
        <v>1677177688</v>
      </c>
      <c r="K47" s="139">
        <v>1677177688</v>
      </c>
      <c r="L47" s="4">
        <v>9.1999999999999993</v>
      </c>
      <c r="M47" s="4" t="s">
        <v>2636</v>
      </c>
      <c r="N47" s="4" t="s">
        <v>2475</v>
      </c>
      <c r="O47" s="186">
        <f t="shared" si="0"/>
        <v>1677177688</v>
      </c>
      <c r="P47" s="186">
        <f t="shared" ref="P47:P52" si="1">K47-O47</f>
        <v>0</v>
      </c>
      <c r="Q47" s="4" t="s">
        <v>2503</v>
      </c>
      <c r="R47" s="4" t="s">
        <v>70</v>
      </c>
      <c r="S47" s="4" t="s">
        <v>70</v>
      </c>
      <c r="T47" s="140">
        <v>45351</v>
      </c>
      <c r="U47" s="4" t="s">
        <v>1884</v>
      </c>
      <c r="V47" s="4" t="s">
        <v>1954</v>
      </c>
      <c r="W47" s="4"/>
      <c r="X47" s="4"/>
      <c r="Y47" s="4"/>
      <c r="Z47" s="4"/>
      <c r="AA47" s="4"/>
      <c r="AB47" s="4"/>
      <c r="AC47" s="4"/>
      <c r="AD47" s="4"/>
      <c r="AE47" s="145"/>
      <c r="AF47" s="145"/>
      <c r="AG47" s="4" t="s">
        <v>70</v>
      </c>
      <c r="AH47" s="377" t="s">
        <v>2635</v>
      </c>
      <c r="AI47" s="4" t="s">
        <v>9551</v>
      </c>
      <c r="AJ47" s="4" t="s">
        <v>9556</v>
      </c>
      <c r="AK47" s="4"/>
      <c r="AN47" s="4" t="s">
        <v>1489</v>
      </c>
    </row>
    <row r="48" spans="2:40">
      <c r="B48" s="145" t="s">
        <v>2497</v>
      </c>
      <c r="C48" s="4" t="s">
        <v>441</v>
      </c>
      <c r="D48" s="4" t="s">
        <v>2498</v>
      </c>
      <c r="E48" s="4" t="s">
        <v>1060</v>
      </c>
      <c r="F48" s="4" t="s">
        <v>2637</v>
      </c>
      <c r="G48" s="4" t="s">
        <v>1521</v>
      </c>
      <c r="H48" s="4" t="s">
        <v>1522</v>
      </c>
      <c r="I48" s="141"/>
      <c r="J48" s="141">
        <v>1000000000</v>
      </c>
      <c r="K48" s="139">
        <v>1000000000</v>
      </c>
      <c r="L48" s="4">
        <v>7.9</v>
      </c>
      <c r="M48" s="4" t="s">
        <v>2638</v>
      </c>
      <c r="N48" s="4" t="s">
        <v>2639</v>
      </c>
      <c r="O48" s="186">
        <f t="shared" si="0"/>
        <v>1000000000</v>
      </c>
      <c r="P48" s="186">
        <f t="shared" si="1"/>
        <v>0</v>
      </c>
      <c r="Q48" s="4" t="s">
        <v>2503</v>
      </c>
      <c r="R48" s="4" t="s">
        <v>70</v>
      </c>
      <c r="S48" s="4" t="s">
        <v>70</v>
      </c>
      <c r="T48" s="140">
        <v>45351</v>
      </c>
      <c r="U48" s="4" t="s">
        <v>1884</v>
      </c>
      <c r="V48" s="4" t="s">
        <v>1954</v>
      </c>
      <c r="W48" s="4"/>
      <c r="X48" s="4"/>
      <c r="Y48" s="4"/>
      <c r="Z48" s="4"/>
      <c r="AA48" s="4"/>
      <c r="AB48" s="4"/>
      <c r="AC48" s="4"/>
      <c r="AD48" s="4"/>
      <c r="AE48" s="145"/>
      <c r="AF48" s="145"/>
      <c r="AG48" s="4" t="s">
        <v>70</v>
      </c>
      <c r="AH48" s="377" t="s">
        <v>2637</v>
      </c>
      <c r="AI48" s="4" t="s">
        <v>9551</v>
      </c>
      <c r="AJ48" s="4" t="s">
        <v>9556</v>
      </c>
      <c r="AK48" s="4"/>
      <c r="AN48" s="4" t="s">
        <v>1411</v>
      </c>
    </row>
    <row r="49" spans="2:40">
      <c r="B49" s="145" t="s">
        <v>2497</v>
      </c>
      <c r="C49" s="4" t="s">
        <v>441</v>
      </c>
      <c r="D49" s="4" t="s">
        <v>2498</v>
      </c>
      <c r="E49" s="4" t="s">
        <v>1060</v>
      </c>
      <c r="F49" s="4" t="s">
        <v>2640</v>
      </c>
      <c r="G49" s="4" t="s">
        <v>1515</v>
      </c>
      <c r="H49" s="4" t="s">
        <v>1516</v>
      </c>
      <c r="I49" s="141"/>
      <c r="J49" s="141">
        <v>117534247</v>
      </c>
      <c r="K49" s="139">
        <v>117534247</v>
      </c>
      <c r="L49" s="4">
        <v>7.8</v>
      </c>
      <c r="M49" s="4" t="s">
        <v>2627</v>
      </c>
      <c r="N49" s="4" t="s">
        <v>2628</v>
      </c>
      <c r="O49" s="186">
        <f t="shared" si="0"/>
        <v>117534247</v>
      </c>
      <c r="P49" s="186">
        <f t="shared" si="1"/>
        <v>0</v>
      </c>
      <c r="Q49" s="4" t="s">
        <v>2503</v>
      </c>
      <c r="R49" s="4" t="s">
        <v>70</v>
      </c>
      <c r="S49" s="4" t="s">
        <v>70</v>
      </c>
      <c r="T49" s="140">
        <v>45352</v>
      </c>
      <c r="U49" s="4" t="s">
        <v>1884</v>
      </c>
      <c r="V49" s="4" t="s">
        <v>1954</v>
      </c>
      <c r="W49" s="4"/>
      <c r="X49" s="4"/>
      <c r="Y49" s="4"/>
      <c r="Z49" s="4"/>
      <c r="AA49" s="4"/>
      <c r="AB49" s="4"/>
      <c r="AC49" s="4"/>
      <c r="AD49" s="4"/>
      <c r="AE49" s="145"/>
      <c r="AF49" s="145"/>
      <c r="AG49" s="4" t="s">
        <v>70</v>
      </c>
      <c r="AH49" s="377" t="s">
        <v>2640</v>
      </c>
      <c r="AI49" s="4" t="s">
        <v>9551</v>
      </c>
      <c r="AJ49" s="4" t="s">
        <v>9556</v>
      </c>
      <c r="AK49" s="4"/>
      <c r="AN49" s="4" t="s">
        <v>1511</v>
      </c>
    </row>
    <row r="50" spans="2:40">
      <c r="B50" s="145" t="s">
        <v>2497</v>
      </c>
      <c r="C50" s="4" t="s">
        <v>441</v>
      </c>
      <c r="D50" s="4" t="s">
        <v>2498</v>
      </c>
      <c r="E50" s="4" t="s">
        <v>1060</v>
      </c>
      <c r="F50" s="4" t="s">
        <v>2641</v>
      </c>
      <c r="G50" s="4" t="s">
        <v>1515</v>
      </c>
      <c r="H50" s="4" t="s">
        <v>1516</v>
      </c>
      <c r="I50" s="141"/>
      <c r="J50" s="141">
        <v>117534247</v>
      </c>
      <c r="K50" s="139">
        <v>117534247</v>
      </c>
      <c r="L50" s="4">
        <v>7.8</v>
      </c>
      <c r="M50" s="4" t="s">
        <v>2627</v>
      </c>
      <c r="N50" s="4" t="s">
        <v>2628</v>
      </c>
      <c r="O50" s="186">
        <f t="shared" si="0"/>
        <v>117534247</v>
      </c>
      <c r="P50" s="186">
        <f t="shared" si="1"/>
        <v>0</v>
      </c>
      <c r="Q50" s="4" t="s">
        <v>2503</v>
      </c>
      <c r="R50" s="4" t="s">
        <v>70</v>
      </c>
      <c r="S50" s="4" t="s">
        <v>70</v>
      </c>
      <c r="T50" s="140">
        <v>45352</v>
      </c>
      <c r="U50" s="4" t="s">
        <v>1884</v>
      </c>
      <c r="V50" s="4" t="s">
        <v>1954</v>
      </c>
      <c r="W50" s="4"/>
      <c r="X50" s="4"/>
      <c r="Y50" s="4"/>
      <c r="Z50" s="4"/>
      <c r="AA50" s="4"/>
      <c r="AB50" s="4"/>
      <c r="AC50" s="4"/>
      <c r="AD50" s="4"/>
      <c r="AE50" s="145"/>
      <c r="AF50" s="145"/>
      <c r="AG50" s="4" t="s">
        <v>70</v>
      </c>
      <c r="AH50" s="377" t="s">
        <v>2641</v>
      </c>
      <c r="AI50" s="4" t="s">
        <v>9551</v>
      </c>
      <c r="AJ50" s="4" t="s">
        <v>9556</v>
      </c>
      <c r="AK50" s="4"/>
      <c r="AN50" s="4" t="s">
        <v>1206</v>
      </c>
    </row>
    <row r="51" spans="2:40">
      <c r="B51" s="145" t="s">
        <v>2497</v>
      </c>
      <c r="C51" s="4" t="s">
        <v>441</v>
      </c>
      <c r="D51" s="4" t="s">
        <v>2498</v>
      </c>
      <c r="E51" s="4" t="s">
        <v>1060</v>
      </c>
      <c r="F51" s="4" t="s">
        <v>2642</v>
      </c>
      <c r="G51" s="4" t="s">
        <v>1515</v>
      </c>
      <c r="H51" s="4" t="s">
        <v>1516</v>
      </c>
      <c r="I51" s="141"/>
      <c r="J51" s="141">
        <v>1000000000</v>
      </c>
      <c r="K51" s="139">
        <v>1000000000</v>
      </c>
      <c r="L51" s="4">
        <v>7.8</v>
      </c>
      <c r="M51" s="4" t="s">
        <v>2627</v>
      </c>
      <c r="N51" s="4" t="s">
        <v>2628</v>
      </c>
      <c r="O51" s="186">
        <f t="shared" si="0"/>
        <v>1000000000</v>
      </c>
      <c r="P51" s="186">
        <f t="shared" si="1"/>
        <v>0</v>
      </c>
      <c r="Q51" s="4" t="s">
        <v>2503</v>
      </c>
      <c r="R51" s="4" t="s">
        <v>70</v>
      </c>
      <c r="S51" s="4" t="s">
        <v>70</v>
      </c>
      <c r="T51" s="140">
        <v>45352</v>
      </c>
      <c r="U51" s="4" t="s">
        <v>1884</v>
      </c>
      <c r="V51" s="4" t="s">
        <v>1954</v>
      </c>
      <c r="W51" s="4"/>
      <c r="X51" s="4"/>
      <c r="Y51" s="4"/>
      <c r="Z51" s="4"/>
      <c r="AA51" s="4"/>
      <c r="AB51" s="4"/>
      <c r="AC51" s="4"/>
      <c r="AD51" s="4"/>
      <c r="AE51" s="145"/>
      <c r="AF51" s="145"/>
      <c r="AG51" s="4" t="s">
        <v>70</v>
      </c>
      <c r="AH51" s="377" t="s">
        <v>2642</v>
      </c>
      <c r="AI51" s="4" t="s">
        <v>9551</v>
      </c>
      <c r="AJ51" s="4" t="s">
        <v>9556</v>
      </c>
      <c r="AK51" s="4"/>
      <c r="AN51" s="4" t="s">
        <v>1576</v>
      </c>
    </row>
    <row r="52" spans="2:40">
      <c r="B52" s="145" t="s">
        <v>2497</v>
      </c>
      <c r="C52" s="4" t="s">
        <v>441</v>
      </c>
      <c r="D52" s="4" t="s">
        <v>2498</v>
      </c>
      <c r="E52" s="4" t="s">
        <v>1060</v>
      </c>
      <c r="F52" s="4" t="s">
        <v>2643</v>
      </c>
      <c r="G52" s="4" t="s">
        <v>1515</v>
      </c>
      <c r="H52" s="4" t="s">
        <v>1516</v>
      </c>
      <c r="I52" s="141"/>
      <c r="J52" s="141">
        <v>1000000000</v>
      </c>
      <c r="K52" s="139">
        <v>1000000000</v>
      </c>
      <c r="L52" s="4">
        <v>9.5</v>
      </c>
      <c r="M52" s="4" t="s">
        <v>2611</v>
      </c>
      <c r="N52" s="4" t="s">
        <v>2612</v>
      </c>
      <c r="O52" s="186">
        <f t="shared" si="0"/>
        <v>1000000000</v>
      </c>
      <c r="P52" s="186">
        <f t="shared" si="1"/>
        <v>0</v>
      </c>
      <c r="Q52" s="4" t="s">
        <v>2503</v>
      </c>
      <c r="R52" s="4" t="s">
        <v>70</v>
      </c>
      <c r="S52" s="4" t="s">
        <v>70</v>
      </c>
      <c r="T52" s="140">
        <v>45352</v>
      </c>
      <c r="U52" s="4" t="s">
        <v>1884</v>
      </c>
      <c r="V52" s="4" t="s">
        <v>1954</v>
      </c>
      <c r="W52" s="4"/>
      <c r="X52" s="4"/>
      <c r="Y52" s="4"/>
      <c r="Z52" s="4"/>
      <c r="AA52" s="4"/>
      <c r="AB52" s="4"/>
      <c r="AC52" s="4"/>
      <c r="AD52" s="4"/>
      <c r="AE52" s="145"/>
      <c r="AF52" s="145"/>
      <c r="AG52" s="4" t="s">
        <v>70</v>
      </c>
      <c r="AH52" s="377" t="s">
        <v>2643</v>
      </c>
      <c r="AI52" s="4" t="s">
        <v>9551</v>
      </c>
      <c r="AJ52" s="4" t="s">
        <v>9556</v>
      </c>
      <c r="AK52" s="4"/>
      <c r="AN52" s="4" t="s">
        <v>1664</v>
      </c>
    </row>
    <row r="53" spans="2:40">
      <c r="B53" s="145" t="s">
        <v>2497</v>
      </c>
      <c r="C53" s="4" t="s">
        <v>441</v>
      </c>
      <c r="D53" s="4" t="s">
        <v>2613</v>
      </c>
      <c r="E53" s="4" t="s">
        <v>1060</v>
      </c>
      <c r="F53" s="4" t="s">
        <v>2644</v>
      </c>
      <c r="G53" s="4" t="s">
        <v>1674</v>
      </c>
      <c r="H53" s="4" t="s">
        <v>1675</v>
      </c>
      <c r="I53" s="141"/>
      <c r="J53" s="141">
        <v>12000000000</v>
      </c>
      <c r="K53" s="139">
        <v>12000000000</v>
      </c>
      <c r="L53" s="4">
        <v>5.2</v>
      </c>
      <c r="M53" s="4" t="s">
        <v>2645</v>
      </c>
      <c r="N53" s="4" t="s">
        <v>2646</v>
      </c>
      <c r="O53" s="186">
        <f t="shared" si="0"/>
        <v>12000000000</v>
      </c>
      <c r="P53" s="91">
        <f>O53-J53</f>
        <v>0</v>
      </c>
      <c r="Q53" s="4">
        <v>189</v>
      </c>
      <c r="R53" s="4" t="s">
        <v>70</v>
      </c>
      <c r="S53" s="4" t="s">
        <v>70</v>
      </c>
      <c r="T53" s="140">
        <v>45348</v>
      </c>
      <c r="U53" s="4" t="s">
        <v>1887</v>
      </c>
      <c r="V53" s="4"/>
      <c r="W53" s="4" t="s">
        <v>70</v>
      </c>
      <c r="X53" s="140">
        <v>45369</v>
      </c>
      <c r="Y53" s="4" t="s">
        <v>1888</v>
      </c>
      <c r="Z53" s="4" t="s">
        <v>1886</v>
      </c>
      <c r="AA53" s="186">
        <f>O53</f>
        <v>12000000000</v>
      </c>
      <c r="AB53" s="91">
        <f>AA53-O53</f>
        <v>0</v>
      </c>
      <c r="AC53" s="4"/>
      <c r="AD53" s="4" t="s">
        <v>2037</v>
      </c>
      <c r="AE53" s="145" t="s">
        <v>2616</v>
      </c>
      <c r="AF53" s="145"/>
      <c r="AG53" s="4"/>
      <c r="AH53" s="377"/>
      <c r="AI53" s="4"/>
      <c r="AJ53" s="4"/>
      <c r="AK53" s="4"/>
      <c r="AN53" s="4"/>
    </row>
    <row r="54" spans="2:40">
      <c r="B54" s="145" t="s">
        <v>2497</v>
      </c>
      <c r="C54" s="4" t="s">
        <v>441</v>
      </c>
      <c r="D54" s="4" t="s">
        <v>2498</v>
      </c>
      <c r="E54" s="4" t="s">
        <v>1060</v>
      </c>
      <c r="F54" s="4" t="s">
        <v>2647</v>
      </c>
      <c r="G54" s="4" t="s">
        <v>1521</v>
      </c>
      <c r="H54" s="4" t="s">
        <v>1522</v>
      </c>
      <c r="I54" s="141"/>
      <c r="J54" s="141">
        <v>1072820000</v>
      </c>
      <c r="K54" s="139">
        <v>1072820000</v>
      </c>
      <c r="L54" s="4">
        <v>6.6</v>
      </c>
      <c r="M54" s="4" t="s">
        <v>2597</v>
      </c>
      <c r="N54" s="4" t="s">
        <v>2648</v>
      </c>
      <c r="O54" s="186">
        <f t="shared" si="0"/>
        <v>1072820000</v>
      </c>
      <c r="P54" s="186">
        <f>K54-O54</f>
        <v>0</v>
      </c>
      <c r="Q54" s="4" t="s">
        <v>2503</v>
      </c>
      <c r="R54" s="4" t="s">
        <v>70</v>
      </c>
      <c r="S54" s="4" t="s">
        <v>70</v>
      </c>
      <c r="T54" s="140">
        <v>45351</v>
      </c>
      <c r="U54" s="4" t="s">
        <v>1884</v>
      </c>
      <c r="V54" s="4" t="s">
        <v>1954</v>
      </c>
      <c r="W54" s="4"/>
      <c r="X54" s="4"/>
      <c r="Y54" s="4"/>
      <c r="Z54" s="4"/>
      <c r="AA54" s="4"/>
      <c r="AB54" s="4"/>
      <c r="AC54" s="4"/>
      <c r="AD54" s="4"/>
      <c r="AE54" s="145"/>
      <c r="AF54" s="145"/>
      <c r="AG54" s="4" t="s">
        <v>70</v>
      </c>
      <c r="AH54" s="377" t="s">
        <v>2647</v>
      </c>
      <c r="AI54" s="4" t="s">
        <v>9551</v>
      </c>
      <c r="AJ54" s="4" t="s">
        <v>9556</v>
      </c>
      <c r="AK54" s="4"/>
      <c r="AN54" s="4" t="s">
        <v>1572</v>
      </c>
    </row>
    <row r="55" spans="2:40">
      <c r="B55" s="145" t="s">
        <v>2497</v>
      </c>
      <c r="C55" s="4" t="s">
        <v>441</v>
      </c>
      <c r="D55" s="4" t="s">
        <v>2649</v>
      </c>
      <c r="E55" s="4" t="s">
        <v>1060</v>
      </c>
      <c r="F55" s="4" t="s">
        <v>2650</v>
      </c>
      <c r="G55" s="4" t="s">
        <v>1523</v>
      </c>
      <c r="H55" s="4" t="s">
        <v>1524</v>
      </c>
      <c r="I55" s="141"/>
      <c r="J55" s="141">
        <v>6600000000</v>
      </c>
      <c r="K55" s="139">
        <v>6600000000</v>
      </c>
      <c r="L55" s="4">
        <v>10.199999999999999</v>
      </c>
      <c r="M55" s="4" t="s">
        <v>2651</v>
      </c>
      <c r="N55" s="4" t="s">
        <v>2652</v>
      </c>
      <c r="O55" s="91">
        <f>J55</f>
        <v>6600000000</v>
      </c>
      <c r="P55" s="91">
        <f>J55-O55</f>
        <v>0</v>
      </c>
      <c r="Q55" s="4">
        <v>156</v>
      </c>
      <c r="R55" s="4" t="s">
        <v>70</v>
      </c>
      <c r="S55" s="4" t="s">
        <v>70</v>
      </c>
      <c r="T55" s="140">
        <v>45341</v>
      </c>
      <c r="U55" s="4" t="s">
        <v>1884</v>
      </c>
      <c r="V55" s="4" t="s">
        <v>1954</v>
      </c>
      <c r="W55" s="4" t="s">
        <v>70</v>
      </c>
      <c r="X55" s="140">
        <v>45380</v>
      </c>
      <c r="Y55" s="4" t="s">
        <v>1885</v>
      </c>
      <c r="Z55" s="4" t="s">
        <v>1886</v>
      </c>
      <c r="AA55" s="91">
        <f>O55</f>
        <v>6600000000</v>
      </c>
      <c r="AB55" s="91">
        <f>O55-AA55</f>
        <v>0</v>
      </c>
      <c r="AC55" s="4"/>
      <c r="AD55" s="4" t="s">
        <v>2037</v>
      </c>
      <c r="AE55" s="145" t="s">
        <v>2653</v>
      </c>
      <c r="AF55" s="145"/>
      <c r="AG55" s="4"/>
      <c r="AH55" s="377"/>
      <c r="AI55" s="4"/>
      <c r="AJ55" s="4"/>
      <c r="AK55" s="4"/>
      <c r="AN55" s="4" t="s">
        <v>1477</v>
      </c>
    </row>
    <row r="56" spans="2:40">
      <c r="B56" s="145" t="s">
        <v>2497</v>
      </c>
      <c r="C56" s="4" t="s">
        <v>441</v>
      </c>
      <c r="D56" s="4" t="s">
        <v>2613</v>
      </c>
      <c r="E56" s="4" t="s">
        <v>1060</v>
      </c>
      <c r="F56" s="4" t="s">
        <v>2654</v>
      </c>
      <c r="G56" s="4" t="s">
        <v>1674</v>
      </c>
      <c r="H56" s="4" t="s">
        <v>1675</v>
      </c>
      <c r="I56" s="141"/>
      <c r="J56" s="141">
        <v>13000000000</v>
      </c>
      <c r="K56" s="139">
        <v>13000000000</v>
      </c>
      <c r="L56" s="4">
        <v>5.2</v>
      </c>
      <c r="M56" s="4" t="s">
        <v>1906</v>
      </c>
      <c r="N56" s="4" t="s">
        <v>2615</v>
      </c>
      <c r="O56" s="186">
        <f>K56</f>
        <v>13000000000</v>
      </c>
      <c r="P56" s="91">
        <f>O56-J56</f>
        <v>0</v>
      </c>
      <c r="Q56" s="4">
        <v>189</v>
      </c>
      <c r="R56" s="4" t="s">
        <v>70</v>
      </c>
      <c r="S56" s="4" t="s">
        <v>70</v>
      </c>
      <c r="T56" s="140">
        <v>45348</v>
      </c>
      <c r="U56" s="4" t="s">
        <v>1887</v>
      </c>
      <c r="V56" s="4"/>
      <c r="W56" s="4" t="s">
        <v>70</v>
      </c>
      <c r="X56" s="140">
        <v>45369</v>
      </c>
      <c r="Y56" s="4" t="s">
        <v>1888</v>
      </c>
      <c r="Z56" s="4" t="s">
        <v>1886</v>
      </c>
      <c r="AA56" s="186">
        <f>O56</f>
        <v>13000000000</v>
      </c>
      <c r="AB56" s="91">
        <f>AA56-O56</f>
        <v>0</v>
      </c>
      <c r="AC56" s="4"/>
      <c r="AD56" s="4" t="s">
        <v>2037</v>
      </c>
      <c r="AE56" s="8" t="s">
        <v>2616</v>
      </c>
      <c r="AF56" s="145"/>
      <c r="AG56" s="4"/>
      <c r="AH56" s="377"/>
      <c r="AI56" s="4"/>
      <c r="AJ56" s="4"/>
      <c r="AK56" s="4"/>
      <c r="AL56" s="372"/>
      <c r="AN56" s="4"/>
    </row>
    <row r="57" spans="2:40">
      <c r="B57" s="145" t="s">
        <v>2497</v>
      </c>
      <c r="C57" s="4" t="s">
        <v>441</v>
      </c>
      <c r="D57" s="4" t="s">
        <v>2135</v>
      </c>
      <c r="E57" s="4" t="s">
        <v>1060</v>
      </c>
      <c r="F57" s="4" t="s">
        <v>2655</v>
      </c>
      <c r="G57" s="4" t="s">
        <v>1525</v>
      </c>
      <c r="H57" s="4" t="s">
        <v>1526</v>
      </c>
      <c r="I57" s="141"/>
      <c r="J57" s="141">
        <v>1547000000</v>
      </c>
      <c r="K57" s="139">
        <v>1547000000</v>
      </c>
      <c r="L57" s="4">
        <v>4.2</v>
      </c>
      <c r="M57" s="4" t="s">
        <v>2656</v>
      </c>
      <c r="N57" s="4" t="s">
        <v>2657</v>
      </c>
      <c r="O57" s="91">
        <f>J57</f>
        <v>1547000000</v>
      </c>
      <c r="P57" s="91">
        <f>J57-O57</f>
        <v>0</v>
      </c>
      <c r="Q57" s="4">
        <v>161</v>
      </c>
      <c r="R57" s="4" t="s">
        <v>70</v>
      </c>
      <c r="S57" s="4" t="s">
        <v>70</v>
      </c>
      <c r="T57" s="140">
        <v>45294</v>
      </c>
      <c r="U57" s="4" t="s">
        <v>1884</v>
      </c>
      <c r="V57" s="4" t="s">
        <v>1954</v>
      </c>
      <c r="W57" s="4"/>
      <c r="X57" s="4"/>
      <c r="Y57" s="4"/>
      <c r="Z57" s="4"/>
      <c r="AA57" s="4"/>
      <c r="AB57" s="4"/>
      <c r="AC57" s="4"/>
      <c r="AD57" s="4"/>
      <c r="AE57" s="145"/>
      <c r="AF57" s="145"/>
      <c r="AG57" s="4" t="s">
        <v>70</v>
      </c>
      <c r="AH57" s="377" t="s">
        <v>2655</v>
      </c>
      <c r="AI57" s="4" t="s">
        <v>9551</v>
      </c>
      <c r="AJ57" s="4" t="s">
        <v>9556</v>
      </c>
      <c r="AK57" s="4"/>
      <c r="AN57" s="4" t="s">
        <v>1333</v>
      </c>
    </row>
    <row r="58" spans="2:40">
      <c r="B58" s="145" t="s">
        <v>2497</v>
      </c>
      <c r="C58" s="4" t="s">
        <v>441</v>
      </c>
      <c r="D58" s="4" t="s">
        <v>2498</v>
      </c>
      <c r="E58" s="4" t="s">
        <v>1060</v>
      </c>
      <c r="F58" s="4" t="s">
        <v>2658</v>
      </c>
      <c r="G58" s="4" t="s">
        <v>1515</v>
      </c>
      <c r="H58" s="4" t="s">
        <v>1516</v>
      </c>
      <c r="I58" s="141"/>
      <c r="J58" s="141">
        <v>1300000000</v>
      </c>
      <c r="K58" s="139">
        <v>1300000000</v>
      </c>
      <c r="L58" s="4">
        <v>6.1</v>
      </c>
      <c r="M58" s="4" t="s">
        <v>2659</v>
      </c>
      <c r="N58" s="4" t="s">
        <v>2660</v>
      </c>
      <c r="O58" s="186">
        <f>K58</f>
        <v>1300000000</v>
      </c>
      <c r="P58" s="186">
        <f>K58-O58</f>
        <v>0</v>
      </c>
      <c r="Q58" s="4" t="s">
        <v>2503</v>
      </c>
      <c r="R58" s="4" t="s">
        <v>70</v>
      </c>
      <c r="S58" s="4" t="s">
        <v>70</v>
      </c>
      <c r="T58" s="140">
        <v>45352</v>
      </c>
      <c r="U58" s="4" t="s">
        <v>1884</v>
      </c>
      <c r="V58" s="4" t="s">
        <v>1954</v>
      </c>
      <c r="W58" s="4"/>
      <c r="X58" s="4"/>
      <c r="Y58" s="4"/>
      <c r="Z58" s="4"/>
      <c r="AA58" s="4"/>
      <c r="AB58" s="4"/>
      <c r="AC58" s="4"/>
      <c r="AD58" s="4"/>
      <c r="AE58" s="145"/>
      <c r="AF58" s="145"/>
      <c r="AG58" s="4" t="s">
        <v>70</v>
      </c>
      <c r="AH58" s="377" t="s">
        <v>2658</v>
      </c>
      <c r="AI58" s="4" t="s">
        <v>9551</v>
      </c>
      <c r="AJ58" s="4" t="s">
        <v>9556</v>
      </c>
      <c r="AK58" s="4"/>
      <c r="AN58" s="4" t="s">
        <v>1351</v>
      </c>
    </row>
    <row r="59" spans="2:40">
      <c r="B59" s="145" t="s">
        <v>2497</v>
      </c>
      <c r="C59" s="4" t="s">
        <v>441</v>
      </c>
      <c r="D59" s="4" t="s">
        <v>2613</v>
      </c>
      <c r="E59" s="4" t="s">
        <v>1060</v>
      </c>
      <c r="F59" s="4" t="s">
        <v>2661</v>
      </c>
      <c r="G59" s="4" t="s">
        <v>1674</v>
      </c>
      <c r="H59" s="4" t="s">
        <v>1675</v>
      </c>
      <c r="I59" s="141"/>
      <c r="J59" s="141">
        <v>10000000000</v>
      </c>
      <c r="K59" s="139">
        <v>10000000000</v>
      </c>
      <c r="L59" s="4">
        <v>8.6</v>
      </c>
      <c r="M59" s="4" t="s">
        <v>2662</v>
      </c>
      <c r="N59" s="4" t="s">
        <v>2663</v>
      </c>
      <c r="O59" s="186">
        <f>K59</f>
        <v>10000000000</v>
      </c>
      <c r="P59" s="91">
        <f>O59-J59</f>
        <v>0</v>
      </c>
      <c r="Q59" s="4">
        <v>189</v>
      </c>
      <c r="R59" s="4" t="s">
        <v>70</v>
      </c>
      <c r="S59" s="4" t="s">
        <v>70</v>
      </c>
      <c r="T59" s="140">
        <v>45348</v>
      </c>
      <c r="U59" s="4" t="s">
        <v>1887</v>
      </c>
      <c r="V59" s="4"/>
      <c r="W59" s="4" t="s">
        <v>70</v>
      </c>
      <c r="X59" s="140">
        <v>45369</v>
      </c>
      <c r="Y59" s="4" t="s">
        <v>1888</v>
      </c>
      <c r="Z59" s="4" t="s">
        <v>1886</v>
      </c>
      <c r="AA59" s="186">
        <f>O59</f>
        <v>10000000000</v>
      </c>
      <c r="AB59" s="91">
        <f>AA59-O59</f>
        <v>0</v>
      </c>
      <c r="AC59" s="4"/>
      <c r="AD59" s="4" t="s">
        <v>2037</v>
      </c>
      <c r="AE59" s="145" t="s">
        <v>2616</v>
      </c>
      <c r="AF59" s="145"/>
      <c r="AG59" s="4"/>
      <c r="AH59" s="377"/>
      <c r="AI59" s="4"/>
      <c r="AJ59" s="4"/>
      <c r="AK59" s="4"/>
      <c r="AN59" s="4"/>
    </row>
    <row r="60" spans="2:40">
      <c r="B60" s="145" t="s">
        <v>2497</v>
      </c>
      <c r="C60" s="4" t="s">
        <v>441</v>
      </c>
      <c r="D60" s="4" t="s">
        <v>2257</v>
      </c>
      <c r="E60" s="4" t="s">
        <v>1060</v>
      </c>
      <c r="F60" s="4" t="s">
        <v>2664</v>
      </c>
      <c r="G60" s="4" t="s">
        <v>1511</v>
      </c>
      <c r="H60" s="4" t="s">
        <v>1512</v>
      </c>
      <c r="I60" s="141"/>
      <c r="J60" s="141">
        <v>300000000</v>
      </c>
      <c r="K60" s="139">
        <v>300000000</v>
      </c>
      <c r="L60" s="4">
        <v>11.9</v>
      </c>
      <c r="M60" s="4" t="s">
        <v>2665</v>
      </c>
      <c r="N60" s="4" t="s">
        <v>2666</v>
      </c>
      <c r="O60" s="91">
        <f>J60</f>
        <v>300000000</v>
      </c>
      <c r="P60" s="91">
        <f>O60-J60</f>
        <v>0</v>
      </c>
      <c r="Q60" s="4">
        <v>188</v>
      </c>
      <c r="R60" s="4" t="s">
        <v>70</v>
      </c>
      <c r="S60" s="4" t="s">
        <v>70</v>
      </c>
      <c r="T60" s="140">
        <v>45294</v>
      </c>
      <c r="U60" s="4" t="s">
        <v>1884</v>
      </c>
      <c r="V60" s="4" t="s">
        <v>1954</v>
      </c>
      <c r="W60" s="4"/>
      <c r="X60" s="4"/>
      <c r="Y60" s="4"/>
      <c r="Z60" s="4"/>
      <c r="AA60" s="4"/>
      <c r="AB60" s="4"/>
      <c r="AC60" s="4"/>
      <c r="AD60" s="4"/>
      <c r="AE60" s="145"/>
      <c r="AF60" s="145"/>
      <c r="AG60" s="4" t="s">
        <v>70</v>
      </c>
      <c r="AH60" s="378" t="s">
        <v>2664</v>
      </c>
      <c r="AI60" s="4" t="s">
        <v>9551</v>
      </c>
      <c r="AJ60" s="4" t="s">
        <v>9556</v>
      </c>
      <c r="AK60" s="4"/>
    </row>
    <row r="61" spans="2:40">
      <c r="B61" s="145" t="s">
        <v>2497</v>
      </c>
      <c r="C61" s="4" t="s">
        <v>441</v>
      </c>
      <c r="D61" s="4" t="s">
        <v>2034</v>
      </c>
      <c r="E61" s="4" t="s">
        <v>1060</v>
      </c>
      <c r="F61" s="4" t="s">
        <v>2667</v>
      </c>
      <c r="G61" s="4" t="s">
        <v>1519</v>
      </c>
      <c r="H61" s="4" t="s">
        <v>1520</v>
      </c>
      <c r="I61" s="141"/>
      <c r="J61" s="141">
        <v>11356795233</v>
      </c>
      <c r="K61" s="139">
        <v>11356795233</v>
      </c>
      <c r="L61" s="4">
        <v>9.1</v>
      </c>
      <c r="M61" s="4" t="s">
        <v>2668</v>
      </c>
      <c r="N61" s="4" t="s">
        <v>2622</v>
      </c>
      <c r="O61" s="91">
        <f>J61</f>
        <v>11356795233</v>
      </c>
      <c r="P61" s="186">
        <f>K61-O61</f>
        <v>0</v>
      </c>
      <c r="Q61" s="4">
        <v>11</v>
      </c>
      <c r="R61" s="4" t="s">
        <v>70</v>
      </c>
      <c r="S61" s="4" t="s">
        <v>70</v>
      </c>
      <c r="T61" s="140">
        <v>45341</v>
      </c>
      <c r="U61" s="4" t="s">
        <v>1884</v>
      </c>
      <c r="V61" s="4" t="s">
        <v>1954</v>
      </c>
      <c r="W61" s="4"/>
      <c r="X61" s="4"/>
      <c r="Y61" s="4"/>
      <c r="Z61" s="4"/>
      <c r="AA61" s="4"/>
      <c r="AB61" s="4"/>
      <c r="AC61" s="4"/>
      <c r="AD61" s="4"/>
      <c r="AE61" s="145"/>
      <c r="AF61" s="145"/>
      <c r="AG61" s="4" t="s">
        <v>70</v>
      </c>
      <c r="AH61" s="377" t="s">
        <v>2667</v>
      </c>
      <c r="AI61" s="4" t="s">
        <v>9551</v>
      </c>
      <c r="AJ61" s="4" t="s">
        <v>9556</v>
      </c>
      <c r="AK61" s="4"/>
    </row>
    <row r="62" spans="2:40">
      <c r="B62" s="145" t="s">
        <v>2497</v>
      </c>
      <c r="C62" s="4" t="s">
        <v>441</v>
      </c>
      <c r="D62" s="4" t="s">
        <v>2257</v>
      </c>
      <c r="E62" s="4" t="s">
        <v>1060</v>
      </c>
      <c r="F62" s="4" t="s">
        <v>2669</v>
      </c>
      <c r="G62" s="4" t="s">
        <v>1511</v>
      </c>
      <c r="H62" s="4" t="s">
        <v>1512</v>
      </c>
      <c r="I62" s="141"/>
      <c r="J62" s="141">
        <v>1400000000</v>
      </c>
      <c r="K62" s="139">
        <v>1400000000</v>
      </c>
      <c r="L62" s="4">
        <v>8.5</v>
      </c>
      <c r="M62" s="4" t="s">
        <v>2155</v>
      </c>
      <c r="N62" s="4" t="s">
        <v>2670</v>
      </c>
      <c r="O62" s="91">
        <f>J62</f>
        <v>1400000000</v>
      </c>
      <c r="P62" s="91">
        <f>O62-J62</f>
        <v>0</v>
      </c>
      <c r="Q62" s="4">
        <v>188</v>
      </c>
      <c r="R62" s="4" t="s">
        <v>70</v>
      </c>
      <c r="S62" s="4" t="s">
        <v>70</v>
      </c>
      <c r="T62" s="140">
        <v>45294</v>
      </c>
      <c r="U62" s="4" t="s">
        <v>1884</v>
      </c>
      <c r="V62" s="4" t="s">
        <v>1954</v>
      </c>
      <c r="W62" s="4"/>
      <c r="X62" s="4"/>
      <c r="Y62" s="4"/>
      <c r="Z62" s="4"/>
      <c r="AA62" s="4"/>
      <c r="AB62" s="4"/>
      <c r="AC62" s="4"/>
      <c r="AD62" s="4"/>
      <c r="AE62" s="145"/>
      <c r="AF62" s="145"/>
      <c r="AG62" s="4" t="s">
        <v>70</v>
      </c>
      <c r="AH62" s="378" t="s">
        <v>2669</v>
      </c>
      <c r="AI62" s="4" t="s">
        <v>9551</v>
      </c>
      <c r="AJ62" s="4" t="s">
        <v>9556</v>
      </c>
      <c r="AK62" s="4"/>
    </row>
    <row r="63" spans="2:40">
      <c r="B63" s="145" t="s">
        <v>2497</v>
      </c>
      <c r="C63" s="4" t="s">
        <v>441</v>
      </c>
      <c r="D63" s="4" t="s">
        <v>2257</v>
      </c>
      <c r="E63" s="4" t="s">
        <v>1060</v>
      </c>
      <c r="F63" s="4" t="s">
        <v>2671</v>
      </c>
      <c r="G63" s="4" t="s">
        <v>1511</v>
      </c>
      <c r="H63" s="4" t="s">
        <v>1512</v>
      </c>
      <c r="I63" s="141"/>
      <c r="J63" s="141">
        <v>500000000</v>
      </c>
      <c r="K63" s="139">
        <v>500000000</v>
      </c>
      <c r="L63" s="4">
        <v>8.1</v>
      </c>
      <c r="M63" s="4" t="s">
        <v>2618</v>
      </c>
      <c r="N63" s="4" t="s">
        <v>2619</v>
      </c>
      <c r="O63" s="91">
        <f>J63</f>
        <v>500000000</v>
      </c>
      <c r="P63" s="91">
        <f>O63-J63</f>
        <v>0</v>
      </c>
      <c r="Q63" s="4">
        <v>188</v>
      </c>
      <c r="R63" s="4" t="s">
        <v>70</v>
      </c>
      <c r="S63" s="4" t="s">
        <v>70</v>
      </c>
      <c r="T63" s="140">
        <v>45294</v>
      </c>
      <c r="U63" s="4" t="s">
        <v>1884</v>
      </c>
      <c r="V63" s="4" t="s">
        <v>1954</v>
      </c>
      <c r="W63" s="4"/>
      <c r="X63" s="4"/>
      <c r="Y63" s="4"/>
      <c r="Z63" s="4"/>
      <c r="AA63" s="4"/>
      <c r="AB63" s="4"/>
      <c r="AC63" s="4"/>
      <c r="AD63" s="4"/>
      <c r="AE63" s="145"/>
      <c r="AF63" s="145"/>
      <c r="AG63" s="4" t="s">
        <v>70</v>
      </c>
      <c r="AH63" s="378" t="s">
        <v>2671</v>
      </c>
      <c r="AI63" s="4" t="s">
        <v>9551</v>
      </c>
      <c r="AJ63" s="4" t="s">
        <v>9556</v>
      </c>
      <c r="AK63" s="4"/>
    </row>
    <row r="64" spans="2:40">
      <c r="B64" s="145" t="s">
        <v>2497</v>
      </c>
      <c r="C64" s="4" t="s">
        <v>441</v>
      </c>
      <c r="D64" s="4" t="s">
        <v>2498</v>
      </c>
      <c r="E64" s="4" t="s">
        <v>2018</v>
      </c>
      <c r="F64" s="4" t="s">
        <v>2672</v>
      </c>
      <c r="G64" s="4" t="s">
        <v>1515</v>
      </c>
      <c r="H64" s="4" t="s">
        <v>1516</v>
      </c>
      <c r="I64" s="141"/>
      <c r="J64" s="141">
        <v>50000</v>
      </c>
      <c r="K64" s="139">
        <v>1205750000</v>
      </c>
      <c r="L64" s="4">
        <v>0</v>
      </c>
      <c r="M64" s="4" t="s">
        <v>2673</v>
      </c>
      <c r="N64" s="4" t="s">
        <v>2502</v>
      </c>
      <c r="O64" s="186">
        <f>K64</f>
        <v>1205750000</v>
      </c>
      <c r="P64" s="186">
        <f>K64-O64</f>
        <v>0</v>
      </c>
      <c r="Q64" s="4" t="s">
        <v>2503</v>
      </c>
      <c r="R64" s="4" t="s">
        <v>70</v>
      </c>
      <c r="S64" s="4" t="s">
        <v>70</v>
      </c>
      <c r="T64" s="140">
        <v>45352</v>
      </c>
      <c r="U64" s="4" t="s">
        <v>1884</v>
      </c>
      <c r="V64" s="4" t="s">
        <v>1954</v>
      </c>
      <c r="W64" s="4"/>
      <c r="X64" s="4"/>
      <c r="Y64" s="4"/>
      <c r="Z64" s="4"/>
      <c r="AA64" s="4"/>
      <c r="AB64" s="4"/>
      <c r="AC64" s="4"/>
      <c r="AD64" s="4"/>
      <c r="AE64" s="145"/>
      <c r="AF64" s="145"/>
      <c r="AG64" s="4" t="s">
        <v>70</v>
      </c>
      <c r="AH64" s="377" t="s">
        <v>2672</v>
      </c>
      <c r="AI64" s="4" t="s">
        <v>9551</v>
      </c>
      <c r="AJ64" s="4" t="s">
        <v>9556</v>
      </c>
      <c r="AK64" s="4"/>
    </row>
    <row r="65" spans="2:38">
      <c r="B65" s="145" t="s">
        <v>2497</v>
      </c>
      <c r="C65" s="4" t="s">
        <v>441</v>
      </c>
      <c r="D65" s="4" t="s">
        <v>2498</v>
      </c>
      <c r="E65" s="4" t="s">
        <v>1060</v>
      </c>
      <c r="F65" s="4" t="s">
        <v>2674</v>
      </c>
      <c r="G65" s="4" t="s">
        <v>1515</v>
      </c>
      <c r="H65" s="4" t="s">
        <v>1516</v>
      </c>
      <c r="I65" s="141"/>
      <c r="J65" s="141">
        <v>1000000000</v>
      </c>
      <c r="K65" s="139">
        <v>1000000000</v>
      </c>
      <c r="L65" s="4">
        <v>8</v>
      </c>
      <c r="M65" s="4" t="s">
        <v>2638</v>
      </c>
      <c r="N65" s="4" t="s">
        <v>2639</v>
      </c>
      <c r="O65" s="186">
        <f>K65</f>
        <v>1000000000</v>
      </c>
      <c r="P65" s="186">
        <f>K65-O65</f>
        <v>0</v>
      </c>
      <c r="Q65" s="4" t="s">
        <v>2503</v>
      </c>
      <c r="R65" s="4" t="s">
        <v>70</v>
      </c>
      <c r="S65" s="4" t="s">
        <v>70</v>
      </c>
      <c r="T65" s="140">
        <v>45352</v>
      </c>
      <c r="U65" s="4" t="s">
        <v>1884</v>
      </c>
      <c r="V65" s="4" t="s">
        <v>1954</v>
      </c>
      <c r="W65" s="4"/>
      <c r="X65" s="4"/>
      <c r="Y65" s="4"/>
      <c r="Z65" s="4"/>
      <c r="AA65" s="4"/>
      <c r="AB65" s="4"/>
      <c r="AC65" s="4"/>
      <c r="AD65" s="4"/>
      <c r="AE65" s="145"/>
      <c r="AF65" s="145"/>
      <c r="AG65" s="4" t="s">
        <v>70</v>
      </c>
      <c r="AH65" s="377" t="s">
        <v>2674</v>
      </c>
      <c r="AI65" s="4" t="s">
        <v>9551</v>
      </c>
      <c r="AJ65" s="4" t="s">
        <v>9556</v>
      </c>
      <c r="AK65" s="4"/>
    </row>
    <row r="66" spans="2:38">
      <c r="B66" s="145" t="s">
        <v>2497</v>
      </c>
      <c r="C66" s="4" t="s">
        <v>441</v>
      </c>
      <c r="D66" s="4" t="s">
        <v>2613</v>
      </c>
      <c r="E66" s="4" t="s">
        <v>1060</v>
      </c>
      <c r="F66" s="4" t="s">
        <v>2675</v>
      </c>
      <c r="G66" s="4" t="s">
        <v>1674</v>
      </c>
      <c r="H66" s="4" t="s">
        <v>1675</v>
      </c>
      <c r="I66" s="4"/>
      <c r="J66" s="141">
        <v>21965067</v>
      </c>
      <c r="K66" s="139">
        <v>21965067</v>
      </c>
      <c r="L66" s="4">
        <v>0.2</v>
      </c>
      <c r="M66" s="4" t="s">
        <v>2676</v>
      </c>
      <c r="N66" s="4"/>
      <c r="O66" s="186">
        <f>K66</f>
        <v>21965067</v>
      </c>
      <c r="P66" s="91">
        <f>O66-J66</f>
        <v>0</v>
      </c>
      <c r="Q66" s="4">
        <v>189</v>
      </c>
      <c r="R66" s="4" t="s">
        <v>70</v>
      </c>
      <c r="S66" s="4" t="s">
        <v>70</v>
      </c>
      <c r="T66" s="140">
        <v>45348</v>
      </c>
      <c r="U66" s="4" t="s">
        <v>1887</v>
      </c>
      <c r="V66" s="4"/>
      <c r="W66" s="4" t="s">
        <v>70</v>
      </c>
      <c r="X66" s="140">
        <v>45369</v>
      </c>
      <c r="Y66" s="4" t="s">
        <v>1888</v>
      </c>
      <c r="Z66" s="4" t="s">
        <v>1886</v>
      </c>
      <c r="AA66" s="186">
        <f>O66</f>
        <v>21965067</v>
      </c>
      <c r="AB66" s="91">
        <f>AA66-O66</f>
        <v>0</v>
      </c>
      <c r="AC66" s="4"/>
      <c r="AD66" s="4" t="s">
        <v>2037</v>
      </c>
      <c r="AE66" s="145" t="s">
        <v>2616</v>
      </c>
      <c r="AF66" s="145"/>
      <c r="AG66" s="4"/>
      <c r="AH66" s="377"/>
      <c r="AI66" s="4"/>
      <c r="AJ66" s="4"/>
      <c r="AK66" s="4"/>
    </row>
    <row r="67" spans="2:38">
      <c r="B67" s="145" t="s">
        <v>2497</v>
      </c>
      <c r="C67" s="4" t="s">
        <v>441</v>
      </c>
      <c r="D67" s="4" t="s">
        <v>2677</v>
      </c>
      <c r="E67" s="4" t="s">
        <v>1060</v>
      </c>
      <c r="F67" s="4" t="s">
        <v>2678</v>
      </c>
      <c r="G67" s="4" t="s">
        <v>1700</v>
      </c>
      <c r="H67" s="4" t="s">
        <v>1701</v>
      </c>
      <c r="I67" s="141"/>
      <c r="J67" s="141">
        <v>11000000000</v>
      </c>
      <c r="K67" s="139">
        <v>11000000000</v>
      </c>
      <c r="L67" s="4">
        <v>3.75</v>
      </c>
      <c r="M67" s="4" t="s">
        <v>2579</v>
      </c>
      <c r="N67" s="4" t="s">
        <v>2679</v>
      </c>
      <c r="O67" s="186">
        <f>K67</f>
        <v>11000000000</v>
      </c>
      <c r="P67" s="91">
        <f>J67-O67</f>
        <v>0</v>
      </c>
      <c r="Q67" s="4">
        <v>180</v>
      </c>
      <c r="R67" s="4" t="s">
        <v>70</v>
      </c>
      <c r="S67" s="4" t="s">
        <v>70</v>
      </c>
      <c r="T67" s="140">
        <v>45341</v>
      </c>
      <c r="U67" s="4" t="s">
        <v>1884</v>
      </c>
      <c r="V67" s="4" t="s">
        <v>1954</v>
      </c>
      <c r="W67" s="4" t="s">
        <v>70</v>
      </c>
      <c r="X67" s="140">
        <v>45353</v>
      </c>
      <c r="Y67" s="146" t="s">
        <v>1888</v>
      </c>
      <c r="Z67" s="4" t="s">
        <v>1886</v>
      </c>
      <c r="AA67" s="186">
        <f>O67</f>
        <v>11000000000</v>
      </c>
      <c r="AB67" s="186">
        <f>J67-AA67</f>
        <v>0</v>
      </c>
      <c r="AC67" s="4"/>
      <c r="AD67" s="4" t="s">
        <v>2037</v>
      </c>
      <c r="AE67" s="145" t="s">
        <v>2680</v>
      </c>
      <c r="AF67" s="145"/>
      <c r="AG67" s="4"/>
      <c r="AH67" s="377"/>
      <c r="AI67" s="4"/>
      <c r="AJ67" s="4"/>
      <c r="AK67" s="4"/>
      <c r="AL67" s="1"/>
    </row>
    <row r="68" spans="2:38">
      <c r="B68" s="145" t="s">
        <v>2497</v>
      </c>
      <c r="C68" s="4" t="s">
        <v>441</v>
      </c>
      <c r="D68" s="4" t="s">
        <v>2257</v>
      </c>
      <c r="E68" s="4" t="s">
        <v>1060</v>
      </c>
      <c r="F68" s="4" t="s">
        <v>2681</v>
      </c>
      <c r="G68" s="4" t="s">
        <v>1511</v>
      </c>
      <c r="H68" s="4" t="s">
        <v>1512</v>
      </c>
      <c r="I68" s="141"/>
      <c r="J68" s="141">
        <v>1000000000</v>
      </c>
      <c r="K68" s="139">
        <v>1000000000</v>
      </c>
      <c r="L68" s="4">
        <v>11.9</v>
      </c>
      <c r="M68" s="4" t="s">
        <v>2682</v>
      </c>
      <c r="N68" s="4" t="s">
        <v>2683</v>
      </c>
      <c r="O68" s="91">
        <f>J68</f>
        <v>1000000000</v>
      </c>
      <c r="P68" s="91">
        <f>O68-J68</f>
        <v>0</v>
      </c>
      <c r="Q68" s="4">
        <v>188</v>
      </c>
      <c r="R68" s="4" t="s">
        <v>70</v>
      </c>
      <c r="S68" s="4" t="s">
        <v>70</v>
      </c>
      <c r="T68" s="140">
        <v>45294</v>
      </c>
      <c r="U68" s="4" t="s">
        <v>1884</v>
      </c>
      <c r="V68" s="4" t="s">
        <v>1954</v>
      </c>
      <c r="W68" s="4"/>
      <c r="X68" s="4"/>
      <c r="Y68" s="4"/>
      <c r="Z68" s="4"/>
      <c r="AA68" s="4"/>
      <c r="AB68" s="4"/>
      <c r="AC68" s="4"/>
      <c r="AD68" s="4"/>
      <c r="AE68" s="145"/>
      <c r="AF68" s="145"/>
      <c r="AG68" s="4" t="s">
        <v>70</v>
      </c>
      <c r="AH68" s="378" t="s">
        <v>2681</v>
      </c>
      <c r="AI68" s="4" t="s">
        <v>9551</v>
      </c>
      <c r="AJ68" s="4" t="s">
        <v>9556</v>
      </c>
      <c r="AK68" s="4"/>
    </row>
    <row r="69" spans="2:38">
      <c r="B69" s="145" t="s">
        <v>2497</v>
      </c>
      <c r="C69" s="4" t="s">
        <v>441</v>
      </c>
      <c r="D69" s="4" t="s">
        <v>2257</v>
      </c>
      <c r="E69" s="4" t="s">
        <v>1060</v>
      </c>
      <c r="F69" s="4" t="s">
        <v>2684</v>
      </c>
      <c r="G69" s="4" t="s">
        <v>1511</v>
      </c>
      <c r="H69" s="4" t="s">
        <v>1512</v>
      </c>
      <c r="I69" s="141"/>
      <c r="J69" s="141">
        <v>1000000000</v>
      </c>
      <c r="K69" s="139">
        <v>1000000000</v>
      </c>
      <c r="L69" s="4">
        <v>7.6</v>
      </c>
      <c r="M69" s="4" t="s">
        <v>2685</v>
      </c>
      <c r="N69" s="4" t="s">
        <v>2686</v>
      </c>
      <c r="O69" s="91">
        <f>J69</f>
        <v>1000000000</v>
      </c>
      <c r="P69" s="91">
        <f>O69-J69</f>
        <v>0</v>
      </c>
      <c r="Q69" s="4">
        <v>188</v>
      </c>
      <c r="R69" s="4" t="s">
        <v>70</v>
      </c>
      <c r="S69" s="4" t="s">
        <v>70</v>
      </c>
      <c r="T69" s="140">
        <v>45294</v>
      </c>
      <c r="U69" s="4" t="s">
        <v>1884</v>
      </c>
      <c r="V69" s="4" t="s">
        <v>1954</v>
      </c>
      <c r="W69" s="4"/>
      <c r="X69" s="4"/>
      <c r="Y69" s="4"/>
      <c r="Z69" s="4"/>
      <c r="AA69" s="4"/>
      <c r="AB69" s="4"/>
      <c r="AC69" s="4"/>
      <c r="AD69" s="4"/>
      <c r="AE69" s="145"/>
      <c r="AF69" s="145"/>
      <c r="AG69" s="4" t="s">
        <v>70</v>
      </c>
      <c r="AH69" s="378" t="s">
        <v>2684</v>
      </c>
      <c r="AI69" s="4" t="s">
        <v>9551</v>
      </c>
      <c r="AJ69" s="4" t="s">
        <v>9556</v>
      </c>
      <c r="AK69" s="4"/>
    </row>
    <row r="70" spans="2:38">
      <c r="B70" s="145" t="s">
        <v>2497</v>
      </c>
      <c r="C70" s="4" t="s">
        <v>441</v>
      </c>
      <c r="D70" s="4" t="s">
        <v>2498</v>
      </c>
      <c r="E70" s="4" t="s">
        <v>1060</v>
      </c>
      <c r="F70" s="4" t="s">
        <v>2687</v>
      </c>
      <c r="G70" s="4" t="s">
        <v>1515</v>
      </c>
      <c r="H70" s="4" t="s">
        <v>1516</v>
      </c>
      <c r="I70" s="141"/>
      <c r="J70" s="141">
        <v>117534247</v>
      </c>
      <c r="K70" s="139">
        <v>117534247</v>
      </c>
      <c r="L70" s="4">
        <v>7.8</v>
      </c>
      <c r="M70" s="4" t="s">
        <v>2627</v>
      </c>
      <c r="N70" s="4" t="s">
        <v>2628</v>
      </c>
      <c r="O70" s="186">
        <f>K70</f>
        <v>117534247</v>
      </c>
      <c r="P70" s="186">
        <f>K70-O70</f>
        <v>0</v>
      </c>
      <c r="Q70" s="4" t="s">
        <v>2503</v>
      </c>
      <c r="R70" s="4" t="s">
        <v>70</v>
      </c>
      <c r="S70" s="4" t="s">
        <v>70</v>
      </c>
      <c r="T70" s="140">
        <v>45352</v>
      </c>
      <c r="U70" s="4" t="s">
        <v>1884</v>
      </c>
      <c r="V70" s="4" t="s">
        <v>1954</v>
      </c>
      <c r="W70" s="4"/>
      <c r="X70" s="4"/>
      <c r="Y70" s="4"/>
      <c r="Z70" s="4"/>
      <c r="AA70" s="4"/>
      <c r="AB70" s="4"/>
      <c r="AC70" s="4"/>
      <c r="AD70" s="4"/>
      <c r="AE70" s="145"/>
      <c r="AF70" s="145"/>
      <c r="AG70" s="4" t="s">
        <v>70</v>
      </c>
      <c r="AH70" s="377" t="s">
        <v>2687</v>
      </c>
      <c r="AI70" s="4" t="s">
        <v>9551</v>
      </c>
      <c r="AJ70" s="4" t="s">
        <v>9556</v>
      </c>
      <c r="AK70" s="4"/>
    </row>
    <row r="71" spans="2:38">
      <c r="B71" s="145" t="s">
        <v>2497</v>
      </c>
      <c r="C71" s="4" t="s">
        <v>441</v>
      </c>
      <c r="D71" s="4" t="s">
        <v>2257</v>
      </c>
      <c r="E71" s="4" t="s">
        <v>1060</v>
      </c>
      <c r="F71" s="4" t="s">
        <v>2688</v>
      </c>
      <c r="G71" s="4" t="s">
        <v>1511</v>
      </c>
      <c r="H71" s="4" t="s">
        <v>1512</v>
      </c>
      <c r="I71" s="141"/>
      <c r="J71" s="141">
        <v>1000000000</v>
      </c>
      <c r="K71" s="139">
        <v>1000000000</v>
      </c>
      <c r="L71" s="4">
        <v>6.6</v>
      </c>
      <c r="M71" s="4" t="s">
        <v>2630</v>
      </c>
      <c r="N71" s="4" t="s">
        <v>2631</v>
      </c>
      <c r="O71" s="91">
        <f>J71</f>
        <v>1000000000</v>
      </c>
      <c r="P71" s="91">
        <f>O71-J71</f>
        <v>0</v>
      </c>
      <c r="Q71" s="4">
        <v>188</v>
      </c>
      <c r="R71" s="4" t="s">
        <v>70</v>
      </c>
      <c r="S71" s="4" t="s">
        <v>70</v>
      </c>
      <c r="T71" s="140">
        <v>45294</v>
      </c>
      <c r="U71" s="4" t="s">
        <v>1884</v>
      </c>
      <c r="V71" s="4" t="s">
        <v>1954</v>
      </c>
      <c r="W71" s="4"/>
      <c r="X71" s="4"/>
      <c r="Y71" s="4"/>
      <c r="Z71" s="4"/>
      <c r="AA71" s="4"/>
      <c r="AB71" s="4"/>
      <c r="AC71" s="4"/>
      <c r="AD71" s="4"/>
      <c r="AE71" s="145"/>
      <c r="AF71" s="145"/>
      <c r="AG71" s="4" t="s">
        <v>70</v>
      </c>
      <c r="AH71" s="378" t="s">
        <v>2688</v>
      </c>
      <c r="AI71" s="4" t="s">
        <v>9551</v>
      </c>
      <c r="AJ71" s="4" t="s">
        <v>9556</v>
      </c>
      <c r="AK71" s="4"/>
    </row>
    <row r="72" spans="2:38">
      <c r="B72" s="145" t="s">
        <v>2497</v>
      </c>
      <c r="C72" s="4" t="s">
        <v>441</v>
      </c>
      <c r="D72" s="4" t="s">
        <v>2677</v>
      </c>
      <c r="E72" s="4" t="s">
        <v>1060</v>
      </c>
      <c r="F72" s="4" t="s">
        <v>2689</v>
      </c>
      <c r="G72" s="4" t="s">
        <v>1700</v>
      </c>
      <c r="H72" s="4" t="s">
        <v>1701</v>
      </c>
      <c r="I72" s="141"/>
      <c r="J72" s="141">
        <v>27000000000</v>
      </c>
      <c r="K72" s="139">
        <v>27000000000</v>
      </c>
      <c r="L72" s="4">
        <v>3.75</v>
      </c>
      <c r="M72" s="4" t="s">
        <v>1864</v>
      </c>
      <c r="N72" s="4" t="s">
        <v>2502</v>
      </c>
      <c r="O72" s="186">
        <f>K72</f>
        <v>27000000000</v>
      </c>
      <c r="P72" s="91">
        <f>J72-O72</f>
        <v>0</v>
      </c>
      <c r="Q72" s="4">
        <v>180</v>
      </c>
      <c r="R72" s="4" t="s">
        <v>70</v>
      </c>
      <c r="S72" s="4" t="s">
        <v>70</v>
      </c>
      <c r="T72" s="140">
        <v>45341</v>
      </c>
      <c r="U72" s="4" t="s">
        <v>1884</v>
      </c>
      <c r="V72" s="4" t="s">
        <v>1954</v>
      </c>
      <c r="W72" s="4" t="s">
        <v>70</v>
      </c>
      <c r="X72" s="140">
        <v>45353</v>
      </c>
      <c r="Y72" s="146" t="s">
        <v>1888</v>
      </c>
      <c r="Z72" s="4" t="s">
        <v>1886</v>
      </c>
      <c r="AA72" s="186">
        <f>O72</f>
        <v>27000000000</v>
      </c>
      <c r="AB72" s="186">
        <f>J72-AA72</f>
        <v>0</v>
      </c>
      <c r="AC72" s="4"/>
      <c r="AD72" s="4" t="s">
        <v>2037</v>
      </c>
      <c r="AE72" s="145" t="s">
        <v>2680</v>
      </c>
      <c r="AF72" s="145"/>
      <c r="AG72" s="4"/>
      <c r="AH72" s="377"/>
      <c r="AI72" s="4"/>
      <c r="AJ72" s="4"/>
      <c r="AK72" s="4"/>
      <c r="AL72" s="1"/>
    </row>
    <row r="73" spans="2:38">
      <c r="B73" s="145" t="s">
        <v>2497</v>
      </c>
      <c r="C73" s="4" t="s">
        <v>441</v>
      </c>
      <c r="D73" s="4" t="s">
        <v>2583</v>
      </c>
      <c r="E73" s="4" t="s">
        <v>1060</v>
      </c>
      <c r="F73" s="4" t="s">
        <v>2690</v>
      </c>
      <c r="G73" s="4" t="s">
        <v>1509</v>
      </c>
      <c r="H73" s="4" t="s">
        <v>1510</v>
      </c>
      <c r="I73" s="141"/>
      <c r="J73" s="141">
        <v>7000000000</v>
      </c>
      <c r="K73" s="139">
        <v>7000000000</v>
      </c>
      <c r="L73" s="4">
        <v>4.3</v>
      </c>
      <c r="M73" s="4" t="s">
        <v>2579</v>
      </c>
      <c r="N73" s="4" t="s">
        <v>2679</v>
      </c>
      <c r="O73" s="4"/>
      <c r="P73" s="4"/>
      <c r="Q73" s="4">
        <v>118</v>
      </c>
      <c r="R73" s="4" t="s">
        <v>70</v>
      </c>
      <c r="S73" s="4" t="s">
        <v>70</v>
      </c>
      <c r="T73" s="140">
        <v>45348</v>
      </c>
      <c r="U73" s="4" t="s">
        <v>1887</v>
      </c>
      <c r="V73" s="4"/>
      <c r="W73" s="4"/>
      <c r="X73" s="4"/>
      <c r="Y73" s="4"/>
      <c r="Z73" s="4"/>
      <c r="AA73" s="4"/>
      <c r="AB73" s="4"/>
      <c r="AC73" s="4"/>
      <c r="AD73" s="4"/>
      <c r="AE73" s="145"/>
      <c r="AF73" s="145"/>
      <c r="AG73" s="4" t="s">
        <v>70</v>
      </c>
      <c r="AH73" s="377" t="s">
        <v>2690</v>
      </c>
      <c r="AI73" s="4" t="s">
        <v>9551</v>
      </c>
      <c r="AJ73" s="4" t="s">
        <v>9556</v>
      </c>
      <c r="AK73" s="4"/>
    </row>
    <row r="74" spans="2:38">
      <c r="B74" s="145" t="s">
        <v>2497</v>
      </c>
      <c r="C74" s="4" t="s">
        <v>441</v>
      </c>
      <c r="D74" s="4" t="s">
        <v>2257</v>
      </c>
      <c r="E74" s="4" t="s">
        <v>1060</v>
      </c>
      <c r="F74" s="4" t="s">
        <v>2691</v>
      </c>
      <c r="G74" s="4" t="s">
        <v>1511</v>
      </c>
      <c r="H74" s="4" t="s">
        <v>1512</v>
      </c>
      <c r="I74" s="141"/>
      <c r="J74" s="141">
        <v>1000000000</v>
      </c>
      <c r="K74" s="139">
        <v>1000000000</v>
      </c>
      <c r="L74" s="4">
        <v>9.6999999999999993</v>
      </c>
      <c r="M74" s="4" t="s">
        <v>2692</v>
      </c>
      <c r="N74" s="4" t="s">
        <v>2634</v>
      </c>
      <c r="O74" s="91">
        <f>J74</f>
        <v>1000000000</v>
      </c>
      <c r="P74" s="91">
        <f>O74-J74</f>
        <v>0</v>
      </c>
      <c r="Q74" s="4">
        <v>188</v>
      </c>
      <c r="R74" s="4" t="s">
        <v>70</v>
      </c>
      <c r="S74" s="4" t="s">
        <v>70</v>
      </c>
      <c r="T74" s="140">
        <v>45294</v>
      </c>
      <c r="U74" s="4" t="s">
        <v>1884</v>
      </c>
      <c r="V74" s="4" t="s">
        <v>1954</v>
      </c>
      <c r="W74" s="4"/>
      <c r="X74" s="4"/>
      <c r="Y74" s="4"/>
      <c r="Z74" s="4"/>
      <c r="AA74" s="4"/>
      <c r="AB74" s="4"/>
      <c r="AC74" s="4"/>
      <c r="AD74" s="4"/>
      <c r="AE74" s="145"/>
      <c r="AF74" s="145"/>
      <c r="AG74" s="4" t="s">
        <v>70</v>
      </c>
      <c r="AH74" s="377" t="s">
        <v>2691</v>
      </c>
      <c r="AI74" s="4" t="s">
        <v>9551</v>
      </c>
      <c r="AJ74" s="4" t="s">
        <v>9556</v>
      </c>
      <c r="AK74" s="4"/>
    </row>
    <row r="75" spans="2:38">
      <c r="B75" s="145" t="s">
        <v>2497</v>
      </c>
      <c r="C75" s="4" t="s">
        <v>441</v>
      </c>
      <c r="D75" s="4" t="s">
        <v>2135</v>
      </c>
      <c r="E75" s="4" t="s">
        <v>1060</v>
      </c>
      <c r="F75" s="4" t="s">
        <v>2693</v>
      </c>
      <c r="G75" s="4" t="s">
        <v>1525</v>
      </c>
      <c r="H75" s="4" t="s">
        <v>1526</v>
      </c>
      <c r="I75" s="141"/>
      <c r="J75" s="141">
        <v>8000000000</v>
      </c>
      <c r="K75" s="139">
        <v>8000000000</v>
      </c>
      <c r="L75" s="4">
        <v>11.7</v>
      </c>
      <c r="M75" s="4" t="s">
        <v>2694</v>
      </c>
      <c r="N75" s="4" t="s">
        <v>2695</v>
      </c>
      <c r="O75" s="91">
        <f>J75</f>
        <v>8000000000</v>
      </c>
      <c r="P75" s="91">
        <f>J75-O75</f>
        <v>0</v>
      </c>
      <c r="Q75" s="4">
        <v>161</v>
      </c>
      <c r="R75" s="4" t="s">
        <v>70</v>
      </c>
      <c r="S75" s="4" t="s">
        <v>70</v>
      </c>
      <c r="T75" s="140">
        <v>45294</v>
      </c>
      <c r="U75" s="4" t="s">
        <v>1884</v>
      </c>
      <c r="V75" s="4" t="s">
        <v>1954</v>
      </c>
      <c r="W75" s="4"/>
      <c r="X75" s="4"/>
      <c r="Y75" s="4"/>
      <c r="Z75" s="4"/>
      <c r="AA75" s="4"/>
      <c r="AB75" s="4"/>
      <c r="AC75" s="4"/>
      <c r="AD75" s="4"/>
      <c r="AE75" s="145"/>
      <c r="AF75" s="145"/>
      <c r="AG75" s="4" t="s">
        <v>70</v>
      </c>
      <c r="AH75" s="377" t="s">
        <v>2693</v>
      </c>
      <c r="AI75" s="4" t="s">
        <v>9551</v>
      </c>
      <c r="AJ75" s="4" t="s">
        <v>9556</v>
      </c>
      <c r="AK75" s="4"/>
    </row>
    <row r="76" spans="2:38">
      <c r="B76" s="145" t="s">
        <v>2497</v>
      </c>
      <c r="C76" s="4" t="s">
        <v>441</v>
      </c>
      <c r="D76" s="4" t="s">
        <v>2498</v>
      </c>
      <c r="E76" s="4" t="s">
        <v>1060</v>
      </c>
      <c r="F76" s="4" t="s">
        <v>2696</v>
      </c>
      <c r="G76" s="4" t="s">
        <v>1515</v>
      </c>
      <c r="H76" s="4" t="s">
        <v>1516</v>
      </c>
      <c r="I76" s="141"/>
      <c r="J76" s="141">
        <v>1000000000</v>
      </c>
      <c r="K76" s="139">
        <v>1000000000</v>
      </c>
      <c r="L76" s="4">
        <v>8.8000000000000007</v>
      </c>
      <c r="M76" s="4" t="s">
        <v>2183</v>
      </c>
      <c r="N76" s="4" t="s">
        <v>2697</v>
      </c>
      <c r="O76" s="186">
        <f>K76</f>
        <v>1000000000</v>
      </c>
      <c r="P76" s="186">
        <f>K76-O76</f>
        <v>0</v>
      </c>
      <c r="Q76" s="4" t="s">
        <v>2503</v>
      </c>
      <c r="R76" s="4" t="s">
        <v>70</v>
      </c>
      <c r="S76" s="4" t="s">
        <v>70</v>
      </c>
      <c r="T76" s="140">
        <v>45352</v>
      </c>
      <c r="U76" s="4" t="s">
        <v>1884</v>
      </c>
      <c r="V76" s="4" t="s">
        <v>1954</v>
      </c>
      <c r="W76" s="4"/>
      <c r="X76" s="4"/>
      <c r="Y76" s="4"/>
      <c r="Z76" s="4"/>
      <c r="AA76" s="4"/>
      <c r="AB76" s="4"/>
      <c r="AC76" s="4"/>
      <c r="AD76" s="4"/>
      <c r="AE76" s="145"/>
      <c r="AF76" s="145"/>
      <c r="AG76" s="4" t="s">
        <v>70</v>
      </c>
      <c r="AH76" s="377" t="s">
        <v>2696</v>
      </c>
      <c r="AI76" s="4" t="s">
        <v>9551</v>
      </c>
      <c r="AJ76" s="4" t="s">
        <v>9556</v>
      </c>
      <c r="AK76" s="4"/>
    </row>
    <row r="77" spans="2:38">
      <c r="B77" s="145" t="s">
        <v>2497</v>
      </c>
      <c r="C77" s="4" t="s">
        <v>441</v>
      </c>
      <c r="D77" s="4" t="s">
        <v>2034</v>
      </c>
      <c r="E77" s="4" t="s">
        <v>1060</v>
      </c>
      <c r="F77" s="4" t="s">
        <v>2698</v>
      </c>
      <c r="G77" s="4" t="s">
        <v>1519</v>
      </c>
      <c r="H77" s="4" t="s">
        <v>1520</v>
      </c>
      <c r="I77" s="141"/>
      <c r="J77" s="141">
        <v>2717523103</v>
      </c>
      <c r="K77" s="139">
        <v>2717523103</v>
      </c>
      <c r="L77" s="4">
        <v>8.3000000000000007</v>
      </c>
      <c r="M77" s="4" t="s">
        <v>2699</v>
      </c>
      <c r="N77" s="4" t="s">
        <v>2700</v>
      </c>
      <c r="O77" s="91">
        <f>J77</f>
        <v>2717523103</v>
      </c>
      <c r="P77" s="186">
        <f>K77-O77</f>
        <v>0</v>
      </c>
      <c r="Q77" s="4">
        <v>11</v>
      </c>
      <c r="R77" s="4" t="s">
        <v>70</v>
      </c>
      <c r="S77" s="4" t="s">
        <v>70</v>
      </c>
      <c r="T77" s="140">
        <v>45341</v>
      </c>
      <c r="U77" s="4" t="s">
        <v>1884</v>
      </c>
      <c r="V77" s="4" t="s">
        <v>1954</v>
      </c>
      <c r="W77" s="4"/>
      <c r="X77" s="4"/>
      <c r="Y77" s="4"/>
      <c r="Z77" s="4"/>
      <c r="AA77" s="4"/>
      <c r="AB77" s="4"/>
      <c r="AC77" s="4"/>
      <c r="AD77" s="4"/>
      <c r="AE77" s="145"/>
      <c r="AF77" s="145"/>
      <c r="AG77" s="4" t="s">
        <v>70</v>
      </c>
      <c r="AH77" s="377" t="s">
        <v>2698</v>
      </c>
      <c r="AI77" s="4" t="s">
        <v>9551</v>
      </c>
      <c r="AJ77" s="4" t="s">
        <v>9556</v>
      </c>
      <c r="AK77" s="4"/>
    </row>
    <row r="78" spans="2:38">
      <c r="B78" s="145" t="s">
        <v>2497</v>
      </c>
      <c r="C78" s="4" t="s">
        <v>441</v>
      </c>
      <c r="D78" s="4" t="s">
        <v>2649</v>
      </c>
      <c r="E78" s="4" t="s">
        <v>1060</v>
      </c>
      <c r="F78" s="4" t="s">
        <v>2701</v>
      </c>
      <c r="G78" s="4" t="s">
        <v>1523</v>
      </c>
      <c r="H78" s="4" t="s">
        <v>1524</v>
      </c>
      <c r="I78" s="141"/>
      <c r="J78" s="141">
        <v>1500000000</v>
      </c>
      <c r="K78" s="139">
        <v>1500000000</v>
      </c>
      <c r="L78" s="4">
        <v>10.199999999999999</v>
      </c>
      <c r="M78" s="4" t="s">
        <v>2702</v>
      </c>
      <c r="N78" s="4" t="s">
        <v>2703</v>
      </c>
      <c r="O78" s="91">
        <f>J78</f>
        <v>1500000000</v>
      </c>
      <c r="P78" s="91">
        <f>J78-O78</f>
        <v>0</v>
      </c>
      <c r="Q78" s="4">
        <v>156</v>
      </c>
      <c r="R78" s="4" t="s">
        <v>70</v>
      </c>
      <c r="S78" s="4" t="s">
        <v>70</v>
      </c>
      <c r="T78" s="140">
        <v>45341</v>
      </c>
      <c r="U78" s="4" t="s">
        <v>1884</v>
      </c>
      <c r="V78" s="4" t="s">
        <v>1954</v>
      </c>
      <c r="W78" s="4" t="s">
        <v>70</v>
      </c>
      <c r="X78" s="140">
        <v>45380</v>
      </c>
      <c r="Y78" s="4" t="s">
        <v>1885</v>
      </c>
      <c r="Z78" s="4" t="s">
        <v>1886</v>
      </c>
      <c r="AA78" s="91">
        <f>O78</f>
        <v>1500000000</v>
      </c>
      <c r="AB78" s="91">
        <f>O78-AA78</f>
        <v>0</v>
      </c>
      <c r="AC78" s="4"/>
      <c r="AD78" s="4" t="s">
        <v>2037</v>
      </c>
      <c r="AE78" s="145" t="s">
        <v>2653</v>
      </c>
      <c r="AF78" s="145"/>
      <c r="AG78" s="4"/>
      <c r="AH78" s="377"/>
      <c r="AI78" s="4"/>
      <c r="AJ78" s="4"/>
      <c r="AK78" s="4"/>
    </row>
    <row r="79" spans="2:38">
      <c r="B79" s="145" t="s">
        <v>2497</v>
      </c>
      <c r="C79" s="4" t="s">
        <v>441</v>
      </c>
      <c r="D79" s="4" t="s">
        <v>2677</v>
      </c>
      <c r="E79" s="4" t="s">
        <v>1060</v>
      </c>
      <c r="F79" s="4" t="s">
        <v>2704</v>
      </c>
      <c r="G79" s="4" t="s">
        <v>1700</v>
      </c>
      <c r="H79" s="4" t="s">
        <v>1701</v>
      </c>
      <c r="I79" s="141"/>
      <c r="J79" s="141">
        <v>35000000000</v>
      </c>
      <c r="K79" s="139">
        <v>35000000000</v>
      </c>
      <c r="L79" s="4">
        <v>3.75</v>
      </c>
      <c r="M79" s="4" t="s">
        <v>2705</v>
      </c>
      <c r="N79" s="4" t="s">
        <v>2502</v>
      </c>
      <c r="O79" s="186">
        <f>K79</f>
        <v>35000000000</v>
      </c>
      <c r="P79" s="91">
        <f>J79-O79</f>
        <v>0</v>
      </c>
      <c r="Q79" s="4">
        <v>180</v>
      </c>
      <c r="R79" s="4" t="s">
        <v>70</v>
      </c>
      <c r="S79" s="4" t="s">
        <v>70</v>
      </c>
      <c r="T79" s="140">
        <v>45341</v>
      </c>
      <c r="U79" s="4" t="s">
        <v>1884</v>
      </c>
      <c r="V79" s="4" t="s">
        <v>1954</v>
      </c>
      <c r="W79" s="4" t="s">
        <v>70</v>
      </c>
      <c r="X79" s="140">
        <v>45353</v>
      </c>
      <c r="Y79" s="146" t="s">
        <v>1888</v>
      </c>
      <c r="Z79" s="4" t="s">
        <v>1886</v>
      </c>
      <c r="AA79" s="186">
        <f>O79</f>
        <v>35000000000</v>
      </c>
      <c r="AB79" s="186">
        <f>J79-AA79</f>
        <v>0</v>
      </c>
      <c r="AC79" s="4"/>
      <c r="AD79" s="4" t="s">
        <v>2037</v>
      </c>
      <c r="AE79" s="8" t="s">
        <v>2680</v>
      </c>
      <c r="AF79" s="145"/>
      <c r="AG79" s="4"/>
      <c r="AH79" s="377"/>
      <c r="AI79" s="4"/>
      <c r="AJ79" s="4"/>
      <c r="AK79" s="4"/>
      <c r="AL79" s="373"/>
    </row>
    <row r="80" spans="2:38">
      <c r="B80" s="145" t="s">
        <v>2497</v>
      </c>
      <c r="C80" s="4" t="s">
        <v>441</v>
      </c>
      <c r="D80" s="4" t="s">
        <v>2649</v>
      </c>
      <c r="E80" s="4" t="s">
        <v>1060</v>
      </c>
      <c r="F80" s="4" t="s">
        <v>2706</v>
      </c>
      <c r="G80" s="4" t="s">
        <v>1523</v>
      </c>
      <c r="H80" s="4" t="s">
        <v>1524</v>
      </c>
      <c r="I80" s="141"/>
      <c r="J80" s="141">
        <v>1100000000</v>
      </c>
      <c r="K80" s="139">
        <v>1100000000</v>
      </c>
      <c r="L80" s="4">
        <v>10.199999999999999</v>
      </c>
      <c r="M80" s="4" t="s">
        <v>2707</v>
      </c>
      <c r="N80" s="4" t="s">
        <v>2708</v>
      </c>
      <c r="O80" s="91">
        <f>J80</f>
        <v>1100000000</v>
      </c>
      <c r="P80" s="91">
        <f>J80-O80</f>
        <v>0</v>
      </c>
      <c r="Q80" s="4">
        <v>156</v>
      </c>
      <c r="R80" s="4" t="s">
        <v>70</v>
      </c>
      <c r="S80" s="4" t="s">
        <v>70</v>
      </c>
      <c r="T80" s="140">
        <v>45341</v>
      </c>
      <c r="U80" s="4" t="s">
        <v>1884</v>
      </c>
      <c r="V80" s="4" t="s">
        <v>1954</v>
      </c>
      <c r="W80" s="4" t="s">
        <v>70</v>
      </c>
      <c r="X80" s="140">
        <v>45380</v>
      </c>
      <c r="Y80" s="4" t="s">
        <v>1885</v>
      </c>
      <c r="Z80" s="4" t="s">
        <v>1886</v>
      </c>
      <c r="AA80" s="91">
        <f t="shared" ref="AA80:AA81" si="2">O80</f>
        <v>1100000000</v>
      </c>
      <c r="AB80" s="91">
        <f t="shared" ref="AB80:AB81" si="3">O80-AA80</f>
        <v>0</v>
      </c>
      <c r="AC80" s="4"/>
      <c r="AD80" s="4" t="s">
        <v>2037</v>
      </c>
      <c r="AE80" s="145" t="s">
        <v>2653</v>
      </c>
      <c r="AF80" s="145"/>
      <c r="AG80" s="4"/>
      <c r="AH80" s="377"/>
      <c r="AI80" s="4"/>
      <c r="AJ80" s="4"/>
      <c r="AK80" s="4"/>
    </row>
    <row r="81" spans="2:38">
      <c r="B81" s="145" t="s">
        <v>2497</v>
      </c>
      <c r="C81" s="4" t="s">
        <v>441</v>
      </c>
      <c r="D81" s="4" t="s">
        <v>2649</v>
      </c>
      <c r="E81" s="4" t="s">
        <v>1060</v>
      </c>
      <c r="F81" s="4" t="s">
        <v>2709</v>
      </c>
      <c r="G81" s="4" t="s">
        <v>1523</v>
      </c>
      <c r="H81" s="4" t="s">
        <v>1524</v>
      </c>
      <c r="I81" s="141"/>
      <c r="J81" s="141">
        <v>2600000000</v>
      </c>
      <c r="K81" s="139">
        <v>2600000000</v>
      </c>
      <c r="L81" s="4">
        <v>10.199999999999999</v>
      </c>
      <c r="M81" s="4" t="s">
        <v>2707</v>
      </c>
      <c r="N81" s="4" t="s">
        <v>2708</v>
      </c>
      <c r="O81" s="91">
        <f>J81</f>
        <v>2600000000</v>
      </c>
      <c r="P81" s="91">
        <f>J81-O81</f>
        <v>0</v>
      </c>
      <c r="Q81" s="4">
        <v>156</v>
      </c>
      <c r="R81" s="4" t="s">
        <v>70</v>
      </c>
      <c r="S81" s="4" t="s">
        <v>70</v>
      </c>
      <c r="T81" s="140">
        <v>45341</v>
      </c>
      <c r="U81" s="4" t="s">
        <v>1884</v>
      </c>
      <c r="V81" s="4" t="s">
        <v>1954</v>
      </c>
      <c r="W81" s="4" t="s">
        <v>70</v>
      </c>
      <c r="X81" s="140">
        <v>45380</v>
      </c>
      <c r="Y81" s="4" t="s">
        <v>1885</v>
      </c>
      <c r="Z81" s="4" t="s">
        <v>1886</v>
      </c>
      <c r="AA81" s="91">
        <f t="shared" si="2"/>
        <v>2600000000</v>
      </c>
      <c r="AB81" s="91">
        <f t="shared" si="3"/>
        <v>0</v>
      </c>
      <c r="AC81" s="4"/>
      <c r="AD81" s="4" t="s">
        <v>2037</v>
      </c>
      <c r="AE81" s="145" t="s">
        <v>2653</v>
      </c>
      <c r="AF81" s="145"/>
      <c r="AG81" s="4"/>
      <c r="AH81" s="377"/>
      <c r="AI81" s="4"/>
      <c r="AJ81" s="4"/>
      <c r="AK81" s="4"/>
    </row>
    <row r="82" spans="2:38">
      <c r="B82" s="145" t="s">
        <v>2497</v>
      </c>
      <c r="C82" s="4" t="s">
        <v>441</v>
      </c>
      <c r="D82" s="4" t="s">
        <v>2498</v>
      </c>
      <c r="E82" s="4" t="s">
        <v>1060</v>
      </c>
      <c r="F82" s="4" t="s">
        <v>2710</v>
      </c>
      <c r="G82" s="4" t="s">
        <v>1515</v>
      </c>
      <c r="H82" s="4" t="s">
        <v>1516</v>
      </c>
      <c r="I82" s="141"/>
      <c r="J82" s="141">
        <v>1000000000</v>
      </c>
      <c r="K82" s="139">
        <v>1000000000</v>
      </c>
      <c r="L82" s="4">
        <v>5.5</v>
      </c>
      <c r="M82" s="4" t="s">
        <v>2711</v>
      </c>
      <c r="N82" s="4" t="s">
        <v>2712</v>
      </c>
      <c r="O82" s="186">
        <f>K82</f>
        <v>1000000000</v>
      </c>
      <c r="P82" s="186">
        <f>K82-O82</f>
        <v>0</v>
      </c>
      <c r="Q82" s="4" t="s">
        <v>2503</v>
      </c>
      <c r="R82" s="4" t="s">
        <v>70</v>
      </c>
      <c r="S82" s="4" t="s">
        <v>70</v>
      </c>
      <c r="T82" s="140">
        <v>45352</v>
      </c>
      <c r="U82" s="4" t="s">
        <v>1884</v>
      </c>
      <c r="V82" s="4" t="s">
        <v>1954</v>
      </c>
      <c r="W82" s="4"/>
      <c r="X82" s="4"/>
      <c r="Y82" s="4"/>
      <c r="Z82" s="4"/>
      <c r="AA82" s="4"/>
      <c r="AB82" s="4"/>
      <c r="AC82" s="4"/>
      <c r="AD82" s="4"/>
      <c r="AE82" s="145"/>
      <c r="AF82" s="145"/>
      <c r="AG82" s="4" t="s">
        <v>70</v>
      </c>
      <c r="AH82" s="377" t="s">
        <v>2710</v>
      </c>
      <c r="AI82" s="4" t="s">
        <v>9551</v>
      </c>
      <c r="AJ82" s="4" t="s">
        <v>9556</v>
      </c>
      <c r="AK82" s="4"/>
    </row>
    <row r="83" spans="2:38">
      <c r="B83" s="145" t="s">
        <v>2497</v>
      </c>
      <c r="C83" s="4" t="s">
        <v>441</v>
      </c>
      <c r="D83" s="4" t="s">
        <v>2677</v>
      </c>
      <c r="E83" s="4" t="s">
        <v>1060</v>
      </c>
      <c r="F83" s="4" t="s">
        <v>2713</v>
      </c>
      <c r="G83" s="4" t="s">
        <v>1700</v>
      </c>
      <c r="H83" s="4" t="s">
        <v>1701</v>
      </c>
      <c r="I83" s="141"/>
      <c r="J83" s="141">
        <v>35000000000</v>
      </c>
      <c r="K83" s="139">
        <v>35000000000</v>
      </c>
      <c r="L83" s="4">
        <v>3.75</v>
      </c>
      <c r="M83" s="4" t="s">
        <v>2705</v>
      </c>
      <c r="N83" s="4" t="s">
        <v>2502</v>
      </c>
      <c r="O83" s="186">
        <f>K83</f>
        <v>35000000000</v>
      </c>
      <c r="P83" s="91">
        <f>J83-O83</f>
        <v>0</v>
      </c>
      <c r="Q83" s="4">
        <v>180</v>
      </c>
      <c r="R83" s="4" t="s">
        <v>70</v>
      </c>
      <c r="S83" s="4" t="s">
        <v>70</v>
      </c>
      <c r="T83" s="140">
        <v>45341</v>
      </c>
      <c r="U83" s="4" t="s">
        <v>1884</v>
      </c>
      <c r="V83" s="4" t="s">
        <v>1954</v>
      </c>
      <c r="W83" s="4" t="s">
        <v>70</v>
      </c>
      <c r="X83" s="140">
        <v>45353</v>
      </c>
      <c r="Y83" s="146" t="s">
        <v>1888</v>
      </c>
      <c r="Z83" s="4" t="s">
        <v>1886</v>
      </c>
      <c r="AA83" s="186">
        <f>O83</f>
        <v>35000000000</v>
      </c>
      <c r="AB83" s="186">
        <f>J83-AA83</f>
        <v>0</v>
      </c>
      <c r="AC83" s="4"/>
      <c r="AD83" s="4" t="s">
        <v>2037</v>
      </c>
      <c r="AE83" s="145" t="s">
        <v>2680</v>
      </c>
      <c r="AF83" s="145"/>
      <c r="AG83" s="4"/>
      <c r="AH83" s="377"/>
      <c r="AI83" s="4"/>
      <c r="AJ83" s="4"/>
      <c r="AK83" s="4"/>
      <c r="AL83" s="1"/>
    </row>
    <row r="84" spans="2:38">
      <c r="B84" s="145" t="s">
        <v>2497</v>
      </c>
      <c r="C84" s="4" t="s">
        <v>441</v>
      </c>
      <c r="D84" s="4" t="s">
        <v>2583</v>
      </c>
      <c r="E84" s="4" t="s">
        <v>1060</v>
      </c>
      <c r="F84" s="4" t="s">
        <v>2714</v>
      </c>
      <c r="G84" s="4" t="s">
        <v>1509</v>
      </c>
      <c r="H84" s="4" t="s">
        <v>1510</v>
      </c>
      <c r="I84" s="141"/>
      <c r="J84" s="141">
        <v>3011589041</v>
      </c>
      <c r="K84" s="139">
        <v>3011589041</v>
      </c>
      <c r="L84" s="4">
        <v>3.75</v>
      </c>
      <c r="M84" s="4" t="s">
        <v>2715</v>
      </c>
      <c r="N84" s="4" t="s">
        <v>2502</v>
      </c>
      <c r="O84" s="4"/>
      <c r="P84" s="4"/>
      <c r="Q84" s="4">
        <v>118</v>
      </c>
      <c r="R84" s="4" t="s">
        <v>70</v>
      </c>
      <c r="S84" s="4" t="s">
        <v>70</v>
      </c>
      <c r="T84" s="140">
        <v>45348</v>
      </c>
      <c r="U84" s="4" t="s">
        <v>1887</v>
      </c>
      <c r="V84" s="4"/>
      <c r="W84" s="4"/>
      <c r="X84" s="4"/>
      <c r="Y84" s="4"/>
      <c r="Z84" s="4"/>
      <c r="AA84" s="4"/>
      <c r="AB84" s="4"/>
      <c r="AC84" s="4"/>
      <c r="AD84" s="4"/>
      <c r="AE84" s="145"/>
      <c r="AF84" s="145"/>
      <c r="AG84" s="4" t="s">
        <v>70</v>
      </c>
      <c r="AH84" s="377" t="s">
        <v>2714</v>
      </c>
      <c r="AI84" s="4" t="s">
        <v>9551</v>
      </c>
      <c r="AJ84" s="4" t="s">
        <v>9556</v>
      </c>
      <c r="AK84" s="4"/>
    </row>
    <row r="85" spans="2:38">
      <c r="B85" s="145" t="s">
        <v>2497</v>
      </c>
      <c r="C85" s="4" t="s">
        <v>441</v>
      </c>
      <c r="D85" s="4" t="s">
        <v>2649</v>
      </c>
      <c r="E85" s="4" t="s">
        <v>1060</v>
      </c>
      <c r="F85" s="4" t="s">
        <v>2716</v>
      </c>
      <c r="G85" s="4" t="s">
        <v>1523</v>
      </c>
      <c r="H85" s="4" t="s">
        <v>1524</v>
      </c>
      <c r="I85" s="141"/>
      <c r="J85" s="141">
        <v>4200000000</v>
      </c>
      <c r="K85" s="139">
        <v>4200000000</v>
      </c>
      <c r="L85" s="4">
        <v>10.199999999999999</v>
      </c>
      <c r="M85" s="4" t="s">
        <v>2717</v>
      </c>
      <c r="N85" s="4" t="s">
        <v>2718</v>
      </c>
      <c r="O85" s="91">
        <f>J85</f>
        <v>4200000000</v>
      </c>
      <c r="P85" s="91">
        <f>J85-O85</f>
        <v>0</v>
      </c>
      <c r="Q85" s="4">
        <v>156</v>
      </c>
      <c r="R85" s="4" t="s">
        <v>70</v>
      </c>
      <c r="S85" s="4" t="s">
        <v>70</v>
      </c>
      <c r="T85" s="140">
        <v>45341</v>
      </c>
      <c r="U85" s="4" t="s">
        <v>1884</v>
      </c>
      <c r="V85" s="4" t="s">
        <v>1954</v>
      </c>
      <c r="W85" s="4" t="s">
        <v>70</v>
      </c>
      <c r="X85" s="140">
        <v>45380</v>
      </c>
      <c r="Y85" s="4" t="s">
        <v>1885</v>
      </c>
      <c r="Z85" s="4" t="s">
        <v>1886</v>
      </c>
      <c r="AA85" s="91">
        <f>O85</f>
        <v>4200000000</v>
      </c>
      <c r="AB85" s="91">
        <f>O85-AA85</f>
        <v>0</v>
      </c>
      <c r="AC85" s="4"/>
      <c r="AD85" s="4" t="s">
        <v>2037</v>
      </c>
      <c r="AE85" s="145" t="s">
        <v>2653</v>
      </c>
      <c r="AF85" s="145"/>
      <c r="AG85" s="4"/>
      <c r="AH85" s="377"/>
      <c r="AI85" s="4"/>
      <c r="AJ85" s="4"/>
      <c r="AK85" s="4"/>
    </row>
    <row r="86" spans="2:38">
      <c r="B86" s="145" t="s">
        <v>2497</v>
      </c>
      <c r="C86" s="4" t="s">
        <v>441</v>
      </c>
      <c r="D86" s="4" t="s">
        <v>2498</v>
      </c>
      <c r="E86" s="4" t="s">
        <v>1060</v>
      </c>
      <c r="F86" s="4" t="s">
        <v>2719</v>
      </c>
      <c r="G86" s="4" t="s">
        <v>1521</v>
      </c>
      <c r="H86" s="4" t="s">
        <v>1522</v>
      </c>
      <c r="I86" s="141"/>
      <c r="J86" s="141">
        <v>3110191781</v>
      </c>
      <c r="K86" s="139">
        <v>3110191781</v>
      </c>
      <c r="L86" s="4">
        <v>9.1999999999999993</v>
      </c>
      <c r="M86" s="4" t="s">
        <v>2720</v>
      </c>
      <c r="N86" s="4" t="s">
        <v>2721</v>
      </c>
      <c r="O86" s="186">
        <f>K86</f>
        <v>3110191781</v>
      </c>
      <c r="P86" s="186">
        <f>K86-O86</f>
        <v>0</v>
      </c>
      <c r="Q86" s="4" t="s">
        <v>2503</v>
      </c>
      <c r="R86" s="4" t="s">
        <v>70</v>
      </c>
      <c r="S86" s="4" t="s">
        <v>70</v>
      </c>
      <c r="T86" s="140">
        <v>45351</v>
      </c>
      <c r="U86" s="4" t="s">
        <v>1884</v>
      </c>
      <c r="V86" s="4" t="s">
        <v>1954</v>
      </c>
      <c r="W86" s="4"/>
      <c r="X86" s="4"/>
      <c r="Y86" s="4"/>
      <c r="Z86" s="4"/>
      <c r="AA86" s="4"/>
      <c r="AB86" s="4"/>
      <c r="AC86" s="4"/>
      <c r="AD86" s="4"/>
      <c r="AE86" s="145"/>
      <c r="AF86" s="145"/>
      <c r="AG86" s="4" t="s">
        <v>70</v>
      </c>
      <c r="AH86" s="377" t="s">
        <v>2719</v>
      </c>
      <c r="AI86" s="4" t="s">
        <v>9551</v>
      </c>
      <c r="AJ86" s="4" t="s">
        <v>9556</v>
      </c>
      <c r="AK86" s="4"/>
    </row>
    <row r="87" spans="2:38">
      <c r="B87" s="145" t="s">
        <v>2497</v>
      </c>
      <c r="C87" s="4" t="s">
        <v>441</v>
      </c>
      <c r="D87" s="4" t="s">
        <v>2498</v>
      </c>
      <c r="E87" s="4" t="s">
        <v>1060</v>
      </c>
      <c r="F87" s="4" t="s">
        <v>2722</v>
      </c>
      <c r="G87" s="4" t="s">
        <v>1515</v>
      </c>
      <c r="H87" s="4" t="s">
        <v>1516</v>
      </c>
      <c r="I87" s="141"/>
      <c r="J87" s="141">
        <v>132361644</v>
      </c>
      <c r="K87" s="139">
        <v>132361644</v>
      </c>
      <c r="L87" s="4">
        <v>8.8000000000000007</v>
      </c>
      <c r="M87" s="4" t="s">
        <v>2183</v>
      </c>
      <c r="N87" s="4" t="s">
        <v>2697</v>
      </c>
      <c r="O87" s="186">
        <f>K87</f>
        <v>132361644</v>
      </c>
      <c r="P87" s="186">
        <f>K87-O87</f>
        <v>0</v>
      </c>
      <c r="Q87" s="4" t="s">
        <v>2503</v>
      </c>
      <c r="R87" s="4" t="s">
        <v>70</v>
      </c>
      <c r="S87" s="4" t="s">
        <v>70</v>
      </c>
      <c r="T87" s="140">
        <v>45352</v>
      </c>
      <c r="U87" s="4" t="s">
        <v>1884</v>
      </c>
      <c r="V87" s="4" t="s">
        <v>1954</v>
      </c>
      <c r="W87" s="4"/>
      <c r="X87" s="4"/>
      <c r="Y87" s="4"/>
      <c r="Z87" s="4"/>
      <c r="AA87" s="4"/>
      <c r="AB87" s="4"/>
      <c r="AC87" s="4"/>
      <c r="AD87" s="4"/>
      <c r="AE87" s="145"/>
      <c r="AF87" s="145"/>
      <c r="AG87" s="4" t="s">
        <v>70</v>
      </c>
      <c r="AH87" s="377" t="s">
        <v>2722</v>
      </c>
      <c r="AI87" s="4" t="s">
        <v>9551</v>
      </c>
      <c r="AJ87" s="4" t="s">
        <v>9556</v>
      </c>
      <c r="AK87" s="4"/>
    </row>
    <row r="88" spans="2:38">
      <c r="B88" s="145" t="s">
        <v>2497</v>
      </c>
      <c r="C88" s="4" t="s">
        <v>441</v>
      </c>
      <c r="D88" s="4" t="s">
        <v>2257</v>
      </c>
      <c r="E88" s="4" t="s">
        <v>1060</v>
      </c>
      <c r="F88" s="4" t="s">
        <v>2723</v>
      </c>
      <c r="G88" s="4" t="s">
        <v>1511</v>
      </c>
      <c r="H88" s="4" t="s">
        <v>1512</v>
      </c>
      <c r="I88" s="141"/>
      <c r="J88" s="141">
        <v>10000000000</v>
      </c>
      <c r="K88" s="139">
        <v>10000000000</v>
      </c>
      <c r="L88" s="4">
        <v>8.3000000000000007</v>
      </c>
      <c r="M88" s="4" t="s">
        <v>2724</v>
      </c>
      <c r="N88" s="4" t="s">
        <v>2725</v>
      </c>
      <c r="O88" s="91">
        <f>J88</f>
        <v>10000000000</v>
      </c>
      <c r="P88" s="91">
        <f>O88-J88</f>
        <v>0</v>
      </c>
      <c r="Q88" s="4">
        <v>188</v>
      </c>
      <c r="R88" s="4" t="s">
        <v>70</v>
      </c>
      <c r="S88" s="4" t="s">
        <v>70</v>
      </c>
      <c r="T88" s="140">
        <v>45294</v>
      </c>
      <c r="U88" s="4" t="s">
        <v>1884</v>
      </c>
      <c r="V88" s="4" t="s">
        <v>1954</v>
      </c>
      <c r="W88" s="4"/>
      <c r="X88" s="4"/>
      <c r="Y88" s="4"/>
      <c r="Z88" s="4"/>
      <c r="AA88" s="4"/>
      <c r="AB88" s="4"/>
      <c r="AC88" s="4"/>
      <c r="AD88" s="4"/>
      <c r="AE88" s="145"/>
      <c r="AF88" s="145"/>
      <c r="AG88" s="4" t="s">
        <v>70</v>
      </c>
      <c r="AH88" s="377" t="s">
        <v>2723</v>
      </c>
      <c r="AI88" s="4" t="s">
        <v>9551</v>
      </c>
      <c r="AJ88" s="4" t="s">
        <v>9556</v>
      </c>
      <c r="AK88" s="4"/>
    </row>
    <row r="89" spans="2:38">
      <c r="B89" s="145" t="s">
        <v>2497</v>
      </c>
      <c r="C89" s="4" t="s">
        <v>441</v>
      </c>
      <c r="D89" s="4" t="s">
        <v>2498</v>
      </c>
      <c r="E89" s="4" t="s">
        <v>1060</v>
      </c>
      <c r="F89" s="4" t="s">
        <v>2726</v>
      </c>
      <c r="G89" s="4" t="s">
        <v>1521</v>
      </c>
      <c r="H89" s="4" t="s">
        <v>1522</v>
      </c>
      <c r="I89" s="141"/>
      <c r="J89" s="141">
        <v>500000000</v>
      </c>
      <c r="K89" s="139">
        <v>500000000</v>
      </c>
      <c r="L89" s="4">
        <v>8.9</v>
      </c>
      <c r="M89" s="4" t="s">
        <v>2727</v>
      </c>
      <c r="N89" s="4" t="s">
        <v>2728</v>
      </c>
      <c r="O89" s="186">
        <f>K89</f>
        <v>500000000</v>
      </c>
      <c r="P89" s="186">
        <f>K89-O89</f>
        <v>0</v>
      </c>
      <c r="Q89" s="4" t="s">
        <v>2503</v>
      </c>
      <c r="R89" s="4" t="s">
        <v>70</v>
      </c>
      <c r="S89" s="4" t="s">
        <v>70</v>
      </c>
      <c r="T89" s="140">
        <v>45351</v>
      </c>
      <c r="U89" s="4" t="s">
        <v>1884</v>
      </c>
      <c r="V89" s="4" t="s">
        <v>1954</v>
      </c>
      <c r="W89" s="4"/>
      <c r="X89" s="4"/>
      <c r="Y89" s="4"/>
      <c r="Z89" s="4"/>
      <c r="AA89" s="4"/>
      <c r="AB89" s="4"/>
      <c r="AC89" s="4"/>
      <c r="AD89" s="4"/>
      <c r="AE89" s="145"/>
      <c r="AF89" s="145"/>
      <c r="AG89" s="4" t="s">
        <v>70</v>
      </c>
      <c r="AH89" s="377" t="s">
        <v>2726</v>
      </c>
      <c r="AI89" s="4" t="s">
        <v>9551</v>
      </c>
      <c r="AJ89" s="4" t="s">
        <v>9556</v>
      </c>
      <c r="AK89" s="4"/>
    </row>
    <row r="90" spans="2:38">
      <c r="B90" s="145" t="s">
        <v>2497</v>
      </c>
      <c r="C90" s="4" t="s">
        <v>441</v>
      </c>
      <c r="D90" s="4" t="s">
        <v>2257</v>
      </c>
      <c r="E90" s="4" t="s">
        <v>1060</v>
      </c>
      <c r="F90" s="4" t="s">
        <v>2729</v>
      </c>
      <c r="G90" s="4" t="s">
        <v>1511</v>
      </c>
      <c r="H90" s="4" t="s">
        <v>1512</v>
      </c>
      <c r="I90" s="141"/>
      <c r="J90" s="141">
        <v>4040000000</v>
      </c>
      <c r="K90" s="139">
        <v>4040000000</v>
      </c>
      <c r="L90" s="4">
        <v>9.6</v>
      </c>
      <c r="M90" s="4" t="s">
        <v>2636</v>
      </c>
      <c r="N90" s="4" t="s">
        <v>2612</v>
      </c>
      <c r="O90" s="91">
        <f>J90</f>
        <v>4040000000</v>
      </c>
      <c r="P90" s="91">
        <f>O90-J90</f>
        <v>0</v>
      </c>
      <c r="Q90" s="4">
        <v>188</v>
      </c>
      <c r="R90" s="4" t="s">
        <v>70</v>
      </c>
      <c r="S90" s="4" t="s">
        <v>70</v>
      </c>
      <c r="T90" s="140">
        <v>45294</v>
      </c>
      <c r="U90" s="4" t="s">
        <v>1884</v>
      </c>
      <c r="V90" s="4" t="s">
        <v>1954</v>
      </c>
      <c r="W90" s="4"/>
      <c r="X90" s="4"/>
      <c r="Y90" s="4"/>
      <c r="Z90" s="4"/>
      <c r="AA90" s="4"/>
      <c r="AB90" s="4"/>
      <c r="AC90" s="4"/>
      <c r="AD90" s="4"/>
      <c r="AE90" s="145"/>
      <c r="AF90" s="145"/>
      <c r="AG90" s="4" t="s">
        <v>70</v>
      </c>
      <c r="AH90" s="377" t="s">
        <v>2729</v>
      </c>
      <c r="AI90" s="4" t="s">
        <v>9551</v>
      </c>
      <c r="AJ90" s="4" t="s">
        <v>9556</v>
      </c>
      <c r="AK90" s="4"/>
    </row>
    <row r="91" spans="2:38">
      <c r="B91" s="145" t="s">
        <v>2497</v>
      </c>
      <c r="C91" s="4" t="s">
        <v>441</v>
      </c>
      <c r="D91" s="4" t="s">
        <v>2034</v>
      </c>
      <c r="E91" s="4" t="s">
        <v>1060</v>
      </c>
      <c r="F91" s="4" t="s">
        <v>2730</v>
      </c>
      <c r="G91" s="4" t="s">
        <v>1519</v>
      </c>
      <c r="H91" s="4" t="s">
        <v>1520</v>
      </c>
      <c r="I91" s="141"/>
      <c r="J91" s="141">
        <v>10107547757</v>
      </c>
      <c r="K91" s="139">
        <v>10107547757</v>
      </c>
      <c r="L91" s="4">
        <v>9.1</v>
      </c>
      <c r="M91" s="4" t="s">
        <v>2668</v>
      </c>
      <c r="N91" s="4" t="s">
        <v>2622</v>
      </c>
      <c r="O91" s="91">
        <f>J91</f>
        <v>10107547757</v>
      </c>
      <c r="P91" s="186">
        <f>K91-O91</f>
        <v>0</v>
      </c>
      <c r="Q91" s="4">
        <v>11</v>
      </c>
      <c r="R91" s="4" t="s">
        <v>70</v>
      </c>
      <c r="S91" s="4" t="s">
        <v>70</v>
      </c>
      <c r="T91" s="140">
        <v>45341</v>
      </c>
      <c r="U91" s="4" t="s">
        <v>1884</v>
      </c>
      <c r="V91" s="4" t="s">
        <v>1954</v>
      </c>
      <c r="W91" s="4"/>
      <c r="X91" s="4"/>
      <c r="Y91" s="4"/>
      <c r="Z91" s="4"/>
      <c r="AA91" s="4"/>
      <c r="AB91" s="4"/>
      <c r="AC91" s="4"/>
      <c r="AD91" s="4"/>
      <c r="AE91" s="145"/>
      <c r="AF91" s="145"/>
      <c r="AG91" s="4" t="s">
        <v>70</v>
      </c>
      <c r="AH91" s="377" t="s">
        <v>2730</v>
      </c>
      <c r="AI91" s="4" t="s">
        <v>9551</v>
      </c>
      <c r="AJ91" s="4" t="s">
        <v>9556</v>
      </c>
      <c r="AK91" s="4"/>
    </row>
    <row r="92" spans="2:38">
      <c r="B92" s="145" t="s">
        <v>2497</v>
      </c>
      <c r="C92" s="4" t="s">
        <v>441</v>
      </c>
      <c r="D92" s="4" t="s">
        <v>2498</v>
      </c>
      <c r="E92" s="4" t="s">
        <v>1060</v>
      </c>
      <c r="F92" s="4" t="s">
        <v>2731</v>
      </c>
      <c r="G92" s="4" t="s">
        <v>1521</v>
      </c>
      <c r="H92" s="4" t="s">
        <v>1522</v>
      </c>
      <c r="I92" s="141"/>
      <c r="J92" s="141">
        <v>4158000000</v>
      </c>
      <c r="K92" s="139">
        <v>4158000000</v>
      </c>
      <c r="L92" s="4">
        <v>8.5</v>
      </c>
      <c r="M92" s="4" t="s">
        <v>2732</v>
      </c>
      <c r="N92" s="4" t="s">
        <v>2733</v>
      </c>
      <c r="O92" s="186">
        <f>K92</f>
        <v>4158000000</v>
      </c>
      <c r="P92" s="186">
        <f>K92-O92</f>
        <v>0</v>
      </c>
      <c r="Q92" s="4" t="s">
        <v>2503</v>
      </c>
      <c r="R92" s="4" t="s">
        <v>70</v>
      </c>
      <c r="S92" s="4" t="s">
        <v>70</v>
      </c>
      <c r="T92" s="140">
        <v>45351</v>
      </c>
      <c r="U92" s="4" t="s">
        <v>1884</v>
      </c>
      <c r="V92" s="4" t="s">
        <v>1954</v>
      </c>
      <c r="W92" s="4"/>
      <c r="X92" s="4"/>
      <c r="Y92" s="4"/>
      <c r="Z92" s="4"/>
      <c r="AA92" s="4"/>
      <c r="AB92" s="4"/>
      <c r="AC92" s="4"/>
      <c r="AD92" s="4"/>
      <c r="AE92" s="145"/>
      <c r="AF92" s="145"/>
      <c r="AG92" s="4" t="s">
        <v>70</v>
      </c>
      <c r="AH92" s="377" t="s">
        <v>2731</v>
      </c>
      <c r="AI92" s="4" t="s">
        <v>9551</v>
      </c>
      <c r="AJ92" s="4" t="s">
        <v>9556</v>
      </c>
      <c r="AK92" s="4"/>
    </row>
    <row r="93" spans="2:38">
      <c r="B93" s="145" t="s">
        <v>2497</v>
      </c>
      <c r="C93" s="4" t="s">
        <v>441</v>
      </c>
      <c r="D93" s="4" t="s">
        <v>2649</v>
      </c>
      <c r="E93" s="4" t="s">
        <v>1060</v>
      </c>
      <c r="F93" s="4" t="s">
        <v>2734</v>
      </c>
      <c r="G93" s="4" t="s">
        <v>1523</v>
      </c>
      <c r="H93" s="4" t="s">
        <v>1524</v>
      </c>
      <c r="I93" s="141"/>
      <c r="J93" s="141">
        <v>12230000000</v>
      </c>
      <c r="K93" s="139">
        <v>12230000000</v>
      </c>
      <c r="L93" s="4">
        <v>10.199999999999999</v>
      </c>
      <c r="M93" s="4" t="s">
        <v>2651</v>
      </c>
      <c r="N93" s="4" t="s">
        <v>2652</v>
      </c>
      <c r="O93" s="91">
        <f>J93</f>
        <v>12230000000</v>
      </c>
      <c r="P93" s="91">
        <f>J93-O93</f>
        <v>0</v>
      </c>
      <c r="Q93" s="4">
        <v>156</v>
      </c>
      <c r="R93" s="4" t="s">
        <v>70</v>
      </c>
      <c r="S93" s="4" t="s">
        <v>70</v>
      </c>
      <c r="T93" s="140">
        <v>45341</v>
      </c>
      <c r="U93" s="4" t="s">
        <v>1884</v>
      </c>
      <c r="V93" s="4" t="s">
        <v>1954</v>
      </c>
      <c r="W93" s="4" t="s">
        <v>70</v>
      </c>
      <c r="X93" s="140">
        <v>45380</v>
      </c>
      <c r="Y93" s="4" t="s">
        <v>1885</v>
      </c>
      <c r="Z93" s="4" t="s">
        <v>1886</v>
      </c>
      <c r="AA93" s="91">
        <f>O93</f>
        <v>12230000000</v>
      </c>
      <c r="AB93" s="91">
        <f>O93-AA93</f>
        <v>0</v>
      </c>
      <c r="AC93" s="4"/>
      <c r="AD93" s="4" t="s">
        <v>2037</v>
      </c>
      <c r="AE93" s="145" t="s">
        <v>2653</v>
      </c>
      <c r="AF93" s="145"/>
      <c r="AG93" s="4"/>
      <c r="AH93" s="377"/>
      <c r="AI93" s="4"/>
      <c r="AJ93" s="4"/>
      <c r="AK93" s="4"/>
    </row>
    <row r="94" spans="2:38">
      <c r="B94" s="145" t="s">
        <v>2497</v>
      </c>
      <c r="C94" s="4" t="s">
        <v>441</v>
      </c>
      <c r="D94" s="4" t="s">
        <v>2135</v>
      </c>
      <c r="E94" s="4" t="s">
        <v>1060</v>
      </c>
      <c r="F94" s="4" t="s">
        <v>2735</v>
      </c>
      <c r="G94" s="4" t="s">
        <v>1525</v>
      </c>
      <c r="H94" s="4" t="s">
        <v>1526</v>
      </c>
      <c r="I94" s="141"/>
      <c r="J94" s="141">
        <v>15000000000</v>
      </c>
      <c r="K94" s="139">
        <v>15000000000</v>
      </c>
      <c r="L94" s="4">
        <v>11.7</v>
      </c>
      <c r="M94" s="4" t="s">
        <v>2694</v>
      </c>
      <c r="N94" s="4" t="s">
        <v>2695</v>
      </c>
      <c r="O94" s="91">
        <f>J94</f>
        <v>15000000000</v>
      </c>
      <c r="P94" s="91">
        <f>J94-O94</f>
        <v>0</v>
      </c>
      <c r="Q94" s="4">
        <v>161</v>
      </c>
      <c r="R94" s="4" t="s">
        <v>70</v>
      </c>
      <c r="S94" s="4" t="s">
        <v>70</v>
      </c>
      <c r="T94" s="140">
        <v>45294</v>
      </c>
      <c r="U94" s="4" t="s">
        <v>1884</v>
      </c>
      <c r="V94" s="4" t="s">
        <v>1954</v>
      </c>
      <c r="W94" s="4"/>
      <c r="X94" s="4"/>
      <c r="Y94" s="4"/>
      <c r="Z94" s="4"/>
      <c r="AA94" s="4"/>
      <c r="AB94" s="4"/>
      <c r="AC94" s="4"/>
      <c r="AD94" s="4"/>
      <c r="AE94" s="145"/>
      <c r="AF94" s="145"/>
      <c r="AG94" s="4" t="s">
        <v>70</v>
      </c>
      <c r="AH94" s="377" t="s">
        <v>2735</v>
      </c>
      <c r="AI94" s="4" t="s">
        <v>9551</v>
      </c>
      <c r="AJ94" s="4" t="s">
        <v>9556</v>
      </c>
      <c r="AK94" s="4"/>
    </row>
    <row r="95" spans="2:38">
      <c r="B95" s="145" t="s">
        <v>2497</v>
      </c>
      <c r="C95" s="4" t="s">
        <v>441</v>
      </c>
      <c r="D95" s="4" t="s">
        <v>2034</v>
      </c>
      <c r="E95" s="4" t="s">
        <v>1060</v>
      </c>
      <c r="F95" s="4" t="s">
        <v>2736</v>
      </c>
      <c r="G95" s="4" t="s">
        <v>1519</v>
      </c>
      <c r="H95" s="4" t="s">
        <v>1520</v>
      </c>
      <c r="I95" s="141"/>
      <c r="J95" s="141">
        <v>557538119</v>
      </c>
      <c r="K95" s="139">
        <v>557538119</v>
      </c>
      <c r="L95" s="4">
        <v>3.75</v>
      </c>
      <c r="M95" s="4" t="s">
        <v>2737</v>
      </c>
      <c r="N95" s="4" t="s">
        <v>2532</v>
      </c>
      <c r="O95" s="91">
        <f>J95</f>
        <v>557538119</v>
      </c>
      <c r="P95" s="186">
        <f>K95-O95</f>
        <v>0</v>
      </c>
      <c r="Q95" s="4">
        <v>11</v>
      </c>
      <c r="R95" s="4" t="s">
        <v>70</v>
      </c>
      <c r="S95" s="4" t="s">
        <v>70</v>
      </c>
      <c r="T95" s="140">
        <v>45341</v>
      </c>
      <c r="U95" s="4" t="s">
        <v>1884</v>
      </c>
      <c r="V95" s="4" t="s">
        <v>1954</v>
      </c>
      <c r="W95" s="4"/>
      <c r="X95" s="4"/>
      <c r="Y95" s="4"/>
      <c r="Z95" s="4"/>
      <c r="AA95" s="4"/>
      <c r="AB95" s="4"/>
      <c r="AC95" s="4"/>
      <c r="AD95" s="4"/>
      <c r="AE95" s="145"/>
      <c r="AF95" s="145"/>
      <c r="AG95" s="4" t="s">
        <v>70</v>
      </c>
      <c r="AH95" s="377" t="s">
        <v>2736</v>
      </c>
      <c r="AI95" s="4" t="s">
        <v>9551</v>
      </c>
      <c r="AJ95" s="4" t="s">
        <v>9556</v>
      </c>
      <c r="AK95" s="4"/>
    </row>
    <row r="96" spans="2:38">
      <c r="B96" s="145" t="s">
        <v>2497</v>
      </c>
      <c r="C96" s="4" t="s">
        <v>441</v>
      </c>
      <c r="D96" s="4" t="s">
        <v>2498</v>
      </c>
      <c r="E96" s="4" t="s">
        <v>1060</v>
      </c>
      <c r="F96" s="4" t="s">
        <v>2738</v>
      </c>
      <c r="G96" s="4" t="s">
        <v>1515</v>
      </c>
      <c r="H96" s="4" t="s">
        <v>1516</v>
      </c>
      <c r="I96" s="141"/>
      <c r="J96" s="141">
        <v>200000000</v>
      </c>
      <c r="K96" s="139">
        <v>200000000</v>
      </c>
      <c r="L96" s="4">
        <v>9.9</v>
      </c>
      <c r="M96" s="4" t="s">
        <v>2739</v>
      </c>
      <c r="N96" s="4" t="s">
        <v>2708</v>
      </c>
      <c r="O96" s="186">
        <f t="shared" ref="O96:O101" si="4">K96</f>
        <v>200000000</v>
      </c>
      <c r="P96" s="186">
        <f>K96-O96</f>
        <v>0</v>
      </c>
      <c r="Q96" s="4" t="s">
        <v>2503</v>
      </c>
      <c r="R96" s="4" t="s">
        <v>70</v>
      </c>
      <c r="S96" s="4" t="s">
        <v>70</v>
      </c>
      <c r="T96" s="140">
        <v>45352</v>
      </c>
      <c r="U96" s="4" t="s">
        <v>1884</v>
      </c>
      <c r="V96" s="4" t="s">
        <v>1954</v>
      </c>
      <c r="W96" s="4"/>
      <c r="X96" s="4"/>
      <c r="Y96" s="4"/>
      <c r="Z96" s="4"/>
      <c r="AA96" s="4"/>
      <c r="AB96" s="4"/>
      <c r="AC96" s="4"/>
      <c r="AD96" s="4"/>
      <c r="AE96" s="145"/>
      <c r="AF96" s="145"/>
      <c r="AG96" s="4" t="s">
        <v>70</v>
      </c>
      <c r="AH96" s="377" t="s">
        <v>2738</v>
      </c>
      <c r="AI96" s="4" t="s">
        <v>9551</v>
      </c>
      <c r="AJ96" s="4" t="s">
        <v>9556</v>
      </c>
      <c r="AK96" s="4"/>
    </row>
    <row r="97" spans="2:38">
      <c r="B97" s="145" t="s">
        <v>2497</v>
      </c>
      <c r="C97" s="4" t="s">
        <v>441</v>
      </c>
      <c r="D97" s="4" t="s">
        <v>2677</v>
      </c>
      <c r="E97" s="4" t="s">
        <v>1060</v>
      </c>
      <c r="F97" s="4" t="s">
        <v>2740</v>
      </c>
      <c r="G97" s="4" t="s">
        <v>1700</v>
      </c>
      <c r="H97" s="4" t="s">
        <v>1701</v>
      </c>
      <c r="I97" s="141"/>
      <c r="J97" s="141">
        <v>10000000000</v>
      </c>
      <c r="K97" s="139">
        <v>10000000000</v>
      </c>
      <c r="L97" s="4">
        <v>3.75</v>
      </c>
      <c r="M97" s="4" t="s">
        <v>2579</v>
      </c>
      <c r="N97" s="4" t="s">
        <v>2679</v>
      </c>
      <c r="O97" s="186">
        <f t="shared" si="4"/>
        <v>10000000000</v>
      </c>
      <c r="P97" s="91">
        <f>J97-O97</f>
        <v>0</v>
      </c>
      <c r="Q97" s="4">
        <v>180</v>
      </c>
      <c r="R97" s="4" t="s">
        <v>70</v>
      </c>
      <c r="S97" s="4" t="s">
        <v>70</v>
      </c>
      <c r="T97" s="140">
        <v>45341</v>
      </c>
      <c r="U97" s="4" t="s">
        <v>1884</v>
      </c>
      <c r="V97" s="4" t="s">
        <v>1954</v>
      </c>
      <c r="W97" s="4" t="s">
        <v>70</v>
      </c>
      <c r="X97" s="140">
        <v>45353</v>
      </c>
      <c r="Y97" s="146" t="s">
        <v>1888</v>
      </c>
      <c r="Z97" s="4" t="s">
        <v>1886</v>
      </c>
      <c r="AA97" s="186">
        <f>O97</f>
        <v>10000000000</v>
      </c>
      <c r="AB97" s="186">
        <f>J97-AA97</f>
        <v>0</v>
      </c>
      <c r="AC97" s="4"/>
      <c r="AD97" s="4" t="s">
        <v>2037</v>
      </c>
      <c r="AE97" s="8" t="s">
        <v>2680</v>
      </c>
      <c r="AF97" s="145"/>
      <c r="AG97" s="4"/>
      <c r="AH97" s="377"/>
      <c r="AI97" s="4"/>
      <c r="AJ97" s="4"/>
      <c r="AK97" s="4"/>
      <c r="AL97" s="373"/>
    </row>
    <row r="98" spans="2:38">
      <c r="B98" s="145" t="s">
        <v>2497</v>
      </c>
      <c r="C98" s="4" t="s">
        <v>441</v>
      </c>
      <c r="D98" s="4" t="s">
        <v>2498</v>
      </c>
      <c r="E98" s="4" t="s">
        <v>1060</v>
      </c>
      <c r="F98" s="4" t="s">
        <v>2741</v>
      </c>
      <c r="G98" s="4" t="s">
        <v>1515</v>
      </c>
      <c r="H98" s="4" t="s">
        <v>1516</v>
      </c>
      <c r="I98" s="141"/>
      <c r="J98" s="141">
        <v>519298630</v>
      </c>
      <c r="K98" s="139">
        <v>519298630</v>
      </c>
      <c r="L98" s="4">
        <v>8.6</v>
      </c>
      <c r="M98" s="4" t="s">
        <v>2624</v>
      </c>
      <c r="N98" s="4" t="s">
        <v>2625</v>
      </c>
      <c r="O98" s="186">
        <f t="shared" si="4"/>
        <v>519298630</v>
      </c>
      <c r="P98" s="186">
        <f>K98-O98</f>
        <v>0</v>
      </c>
      <c r="Q98" s="4" t="s">
        <v>2503</v>
      </c>
      <c r="R98" s="4" t="s">
        <v>70</v>
      </c>
      <c r="S98" s="4" t="s">
        <v>70</v>
      </c>
      <c r="T98" s="140">
        <v>45352</v>
      </c>
      <c r="U98" s="4" t="s">
        <v>1884</v>
      </c>
      <c r="V98" s="4" t="s">
        <v>1954</v>
      </c>
      <c r="W98" s="4"/>
      <c r="X98" s="4"/>
      <c r="Y98" s="4"/>
      <c r="Z98" s="4"/>
      <c r="AA98" s="4"/>
      <c r="AB98" s="4"/>
      <c r="AC98" s="4"/>
      <c r="AD98" s="4"/>
      <c r="AE98" s="145"/>
      <c r="AF98" s="145"/>
      <c r="AG98" s="4" t="s">
        <v>70</v>
      </c>
      <c r="AH98" s="377" t="s">
        <v>2741</v>
      </c>
      <c r="AI98" s="4" t="s">
        <v>9551</v>
      </c>
      <c r="AJ98" s="4" t="s">
        <v>9556</v>
      </c>
      <c r="AK98" s="4"/>
    </row>
    <row r="99" spans="2:38">
      <c r="B99" s="145" t="s">
        <v>2497</v>
      </c>
      <c r="C99" s="4" t="s">
        <v>441</v>
      </c>
      <c r="D99" s="4" t="s">
        <v>2677</v>
      </c>
      <c r="E99" s="4" t="s">
        <v>1060</v>
      </c>
      <c r="F99" s="4" t="s">
        <v>2742</v>
      </c>
      <c r="G99" s="4" t="s">
        <v>1700</v>
      </c>
      <c r="H99" s="4" t="s">
        <v>1701</v>
      </c>
      <c r="I99" s="141"/>
      <c r="J99" s="141">
        <v>25000000000</v>
      </c>
      <c r="K99" s="139">
        <v>25000000000</v>
      </c>
      <c r="L99" s="4">
        <v>3.75</v>
      </c>
      <c r="M99" s="4" t="s">
        <v>2587</v>
      </c>
      <c r="N99" s="4" t="s">
        <v>2502</v>
      </c>
      <c r="O99" s="186">
        <f t="shared" si="4"/>
        <v>25000000000</v>
      </c>
      <c r="P99" s="91">
        <f>J99-O99</f>
        <v>0</v>
      </c>
      <c r="Q99" s="4">
        <v>180</v>
      </c>
      <c r="R99" s="4" t="s">
        <v>70</v>
      </c>
      <c r="S99" s="4" t="s">
        <v>70</v>
      </c>
      <c r="T99" s="140">
        <v>45341</v>
      </c>
      <c r="U99" s="4" t="s">
        <v>1884</v>
      </c>
      <c r="V99" s="4" t="s">
        <v>1954</v>
      </c>
      <c r="W99" s="4" t="s">
        <v>70</v>
      </c>
      <c r="X99" s="140">
        <v>45353</v>
      </c>
      <c r="Y99" s="146" t="s">
        <v>1888</v>
      </c>
      <c r="Z99" s="4" t="s">
        <v>1886</v>
      </c>
      <c r="AA99" s="186">
        <f>O99</f>
        <v>25000000000</v>
      </c>
      <c r="AB99" s="186">
        <f>J99-AA99</f>
        <v>0</v>
      </c>
      <c r="AC99" s="4"/>
      <c r="AD99" s="4" t="s">
        <v>2037</v>
      </c>
      <c r="AE99" s="145" t="s">
        <v>2680</v>
      </c>
      <c r="AF99" s="145"/>
      <c r="AG99" s="4"/>
      <c r="AH99" s="377"/>
      <c r="AI99" s="4"/>
      <c r="AJ99" s="4"/>
      <c r="AK99" s="4"/>
      <c r="AL99" s="1"/>
    </row>
    <row r="100" spans="2:38">
      <c r="B100" s="145" t="s">
        <v>2497</v>
      </c>
      <c r="C100" s="4" t="s">
        <v>441</v>
      </c>
      <c r="D100" s="4" t="s">
        <v>2677</v>
      </c>
      <c r="E100" s="4" t="s">
        <v>1060</v>
      </c>
      <c r="F100" s="4" t="s">
        <v>2743</v>
      </c>
      <c r="G100" s="4" t="s">
        <v>1700</v>
      </c>
      <c r="H100" s="4" t="s">
        <v>1701</v>
      </c>
      <c r="I100" s="141"/>
      <c r="J100" s="141">
        <v>26000000000</v>
      </c>
      <c r="K100" s="139">
        <v>26000000000</v>
      </c>
      <c r="L100" s="4">
        <v>3.75</v>
      </c>
      <c r="M100" s="4" t="s">
        <v>2587</v>
      </c>
      <c r="N100" s="4" t="s">
        <v>2502</v>
      </c>
      <c r="O100" s="186">
        <f t="shared" si="4"/>
        <v>26000000000</v>
      </c>
      <c r="P100" s="91">
        <f>J100-O100</f>
        <v>0</v>
      </c>
      <c r="Q100" s="4">
        <v>180</v>
      </c>
      <c r="R100" s="4" t="s">
        <v>70</v>
      </c>
      <c r="S100" s="4" t="s">
        <v>70</v>
      </c>
      <c r="T100" s="140">
        <v>45341</v>
      </c>
      <c r="U100" s="4" t="s">
        <v>1884</v>
      </c>
      <c r="V100" s="4" t="s">
        <v>1954</v>
      </c>
      <c r="W100" s="4" t="s">
        <v>70</v>
      </c>
      <c r="X100" s="140">
        <v>45353</v>
      </c>
      <c r="Y100" s="146" t="s">
        <v>1888</v>
      </c>
      <c r="Z100" s="4" t="s">
        <v>1886</v>
      </c>
      <c r="AA100" s="186">
        <f>O100</f>
        <v>26000000000</v>
      </c>
      <c r="AB100" s="186">
        <f>J100-AA100</f>
        <v>0</v>
      </c>
      <c r="AC100" s="4"/>
      <c r="AD100" s="4" t="s">
        <v>2037</v>
      </c>
      <c r="AE100" s="8" t="s">
        <v>2680</v>
      </c>
      <c r="AF100" s="145"/>
      <c r="AG100" s="4"/>
      <c r="AH100" s="377"/>
      <c r="AI100" s="4"/>
      <c r="AJ100" s="4"/>
      <c r="AK100" s="4"/>
      <c r="AL100" s="373"/>
    </row>
    <row r="101" spans="2:38">
      <c r="B101" s="145" t="s">
        <v>2497</v>
      </c>
      <c r="C101" s="4" t="s">
        <v>441</v>
      </c>
      <c r="D101" s="4" t="s">
        <v>2498</v>
      </c>
      <c r="E101" s="4" t="s">
        <v>1060</v>
      </c>
      <c r="F101" s="4" t="s">
        <v>2744</v>
      </c>
      <c r="G101" s="4" t="s">
        <v>1515</v>
      </c>
      <c r="H101" s="4" t="s">
        <v>1516</v>
      </c>
      <c r="I101" s="141"/>
      <c r="J101" s="141">
        <v>414684932</v>
      </c>
      <c r="K101" s="139">
        <v>414684932</v>
      </c>
      <c r="L101" s="4">
        <v>8.6</v>
      </c>
      <c r="M101" s="4" t="s">
        <v>2138</v>
      </c>
      <c r="N101" s="4" t="s">
        <v>2745</v>
      </c>
      <c r="O101" s="186">
        <f t="shared" si="4"/>
        <v>414684932</v>
      </c>
      <c r="P101" s="186">
        <f>K101-O101</f>
        <v>0</v>
      </c>
      <c r="Q101" s="4" t="s">
        <v>2503</v>
      </c>
      <c r="R101" s="4" t="s">
        <v>70</v>
      </c>
      <c r="S101" s="4" t="s">
        <v>70</v>
      </c>
      <c r="T101" s="140">
        <v>45352</v>
      </c>
      <c r="U101" s="4" t="s">
        <v>1884</v>
      </c>
      <c r="V101" s="4" t="s">
        <v>1954</v>
      </c>
      <c r="W101" s="4"/>
      <c r="X101" s="4"/>
      <c r="Y101" s="4"/>
      <c r="Z101" s="4"/>
      <c r="AA101" s="4"/>
      <c r="AB101" s="4"/>
      <c r="AC101" s="4"/>
      <c r="AD101" s="4"/>
      <c r="AE101" s="145"/>
      <c r="AF101" s="145"/>
      <c r="AG101" s="4" t="s">
        <v>70</v>
      </c>
      <c r="AH101" s="377" t="s">
        <v>2744</v>
      </c>
      <c r="AI101" s="4" t="s">
        <v>9551</v>
      </c>
      <c r="AJ101" s="4" t="s">
        <v>9556</v>
      </c>
      <c r="AK101" s="4"/>
    </row>
    <row r="102" spans="2:38">
      <c r="B102" s="145" t="s">
        <v>2497</v>
      </c>
      <c r="C102" s="4" t="s">
        <v>441</v>
      </c>
      <c r="D102" s="4" t="s">
        <v>1976</v>
      </c>
      <c r="E102" s="4" t="s">
        <v>1060</v>
      </c>
      <c r="F102" s="4" t="s">
        <v>2746</v>
      </c>
      <c r="G102" s="4" t="s">
        <v>1507</v>
      </c>
      <c r="H102" s="4" t="s">
        <v>1508</v>
      </c>
      <c r="I102" s="141"/>
      <c r="J102" s="141">
        <v>6604316493</v>
      </c>
      <c r="K102" s="139">
        <v>6604316493</v>
      </c>
      <c r="L102" s="4">
        <v>6.4</v>
      </c>
      <c r="M102" s="4" t="s">
        <v>2597</v>
      </c>
      <c r="N102" s="4" t="s">
        <v>2598</v>
      </c>
      <c r="O102" s="91">
        <f>J102</f>
        <v>6604316493</v>
      </c>
      <c r="P102" s="91">
        <f>J102-O102</f>
        <v>0</v>
      </c>
      <c r="Q102" s="4">
        <v>100</v>
      </c>
      <c r="R102" s="4" t="s">
        <v>70</v>
      </c>
      <c r="S102" s="4" t="s">
        <v>70</v>
      </c>
      <c r="T102" s="140">
        <v>45321</v>
      </c>
      <c r="U102" s="4" t="s">
        <v>1884</v>
      </c>
      <c r="V102" s="4"/>
      <c r="W102" s="4"/>
      <c r="X102" s="4"/>
      <c r="Y102" s="4"/>
      <c r="Z102" s="4"/>
      <c r="AA102" s="4"/>
      <c r="AB102" s="4"/>
      <c r="AC102" s="4"/>
      <c r="AD102" s="4"/>
      <c r="AE102" s="145"/>
      <c r="AF102" s="145"/>
      <c r="AG102" s="4" t="s">
        <v>70</v>
      </c>
      <c r="AH102" s="377" t="s">
        <v>2746</v>
      </c>
      <c r="AI102" s="4" t="s">
        <v>9551</v>
      </c>
      <c r="AJ102" s="4" t="s">
        <v>9556</v>
      </c>
      <c r="AK102" s="4"/>
    </row>
    <row r="103" spans="2:38">
      <c r="B103" s="145" t="s">
        <v>2497</v>
      </c>
      <c r="C103" s="4" t="s">
        <v>441</v>
      </c>
      <c r="D103" s="4" t="s">
        <v>2498</v>
      </c>
      <c r="E103" s="4" t="s">
        <v>1060</v>
      </c>
      <c r="F103" s="4" t="s">
        <v>2747</v>
      </c>
      <c r="G103" s="4" t="s">
        <v>1515</v>
      </c>
      <c r="H103" s="4" t="s">
        <v>1516</v>
      </c>
      <c r="I103" s="141"/>
      <c r="J103" s="141">
        <v>132361644</v>
      </c>
      <c r="K103" s="139">
        <v>132361644</v>
      </c>
      <c r="L103" s="4">
        <v>8.8000000000000007</v>
      </c>
      <c r="M103" s="4" t="s">
        <v>2183</v>
      </c>
      <c r="N103" s="4" t="s">
        <v>2697</v>
      </c>
      <c r="O103" s="186">
        <f>K103</f>
        <v>132361644</v>
      </c>
      <c r="P103" s="186">
        <f>K103-O103</f>
        <v>0</v>
      </c>
      <c r="Q103" s="4" t="s">
        <v>2503</v>
      </c>
      <c r="R103" s="4" t="s">
        <v>70</v>
      </c>
      <c r="S103" s="4" t="s">
        <v>70</v>
      </c>
      <c r="T103" s="140">
        <v>45352</v>
      </c>
      <c r="U103" s="4" t="s">
        <v>1884</v>
      </c>
      <c r="V103" s="4" t="s">
        <v>1954</v>
      </c>
      <c r="W103" s="4"/>
      <c r="X103" s="4"/>
      <c r="Y103" s="4"/>
      <c r="Z103" s="4"/>
      <c r="AA103" s="4"/>
      <c r="AB103" s="4"/>
      <c r="AC103" s="4"/>
      <c r="AD103" s="4"/>
      <c r="AE103" s="145"/>
      <c r="AF103" s="145"/>
      <c r="AG103" s="4" t="s">
        <v>70</v>
      </c>
      <c r="AH103" s="377" t="s">
        <v>2747</v>
      </c>
      <c r="AI103" s="4" t="s">
        <v>9551</v>
      </c>
      <c r="AJ103" s="4" t="s">
        <v>9556</v>
      </c>
      <c r="AK103" s="4"/>
    </row>
    <row r="104" spans="2:38">
      <c r="B104" s="145" t="s">
        <v>2497</v>
      </c>
      <c r="C104" s="4" t="s">
        <v>441</v>
      </c>
      <c r="D104" s="4" t="s">
        <v>2257</v>
      </c>
      <c r="E104" s="4" t="s">
        <v>1060</v>
      </c>
      <c r="F104" s="4" t="s">
        <v>2748</v>
      </c>
      <c r="G104" s="4" t="s">
        <v>1511</v>
      </c>
      <c r="H104" s="4" t="s">
        <v>1512</v>
      </c>
      <c r="I104" s="141"/>
      <c r="J104" s="141">
        <v>146164384</v>
      </c>
      <c r="K104" s="139">
        <v>146164384</v>
      </c>
      <c r="L104" s="4">
        <v>9.6999999999999993</v>
      </c>
      <c r="M104" s="4" t="s">
        <v>2692</v>
      </c>
      <c r="N104" s="4" t="s">
        <v>2634</v>
      </c>
      <c r="O104" s="91">
        <f>J104</f>
        <v>146164384</v>
      </c>
      <c r="P104" s="91">
        <f>O104-J104</f>
        <v>0</v>
      </c>
      <c r="Q104" s="4">
        <v>188</v>
      </c>
      <c r="R104" s="4" t="s">
        <v>70</v>
      </c>
      <c r="S104" s="4" t="s">
        <v>70</v>
      </c>
      <c r="T104" s="140">
        <v>45294</v>
      </c>
      <c r="U104" s="4" t="s">
        <v>1884</v>
      </c>
      <c r="V104" s="4" t="s">
        <v>1954</v>
      </c>
      <c r="W104" s="4"/>
      <c r="X104" s="4"/>
      <c r="Y104" s="4"/>
      <c r="Z104" s="4"/>
      <c r="AA104" s="4"/>
      <c r="AB104" s="4"/>
      <c r="AC104" s="4"/>
      <c r="AD104" s="4"/>
      <c r="AE104" s="145"/>
      <c r="AF104" s="145"/>
      <c r="AG104" s="4" t="s">
        <v>70</v>
      </c>
      <c r="AH104" s="377" t="s">
        <v>2748</v>
      </c>
      <c r="AI104" s="4" t="s">
        <v>9551</v>
      </c>
      <c r="AJ104" s="4" t="s">
        <v>9556</v>
      </c>
      <c r="AK104" s="4"/>
    </row>
    <row r="105" spans="2:38">
      <c r="B105" s="145" t="s">
        <v>2497</v>
      </c>
      <c r="C105" s="4" t="s">
        <v>441</v>
      </c>
      <c r="D105" s="4" t="s">
        <v>2677</v>
      </c>
      <c r="E105" s="4" t="s">
        <v>1060</v>
      </c>
      <c r="F105" s="4" t="s">
        <v>2749</v>
      </c>
      <c r="G105" s="4" t="s">
        <v>1700</v>
      </c>
      <c r="H105" s="4" t="s">
        <v>1701</v>
      </c>
      <c r="I105" s="141"/>
      <c r="J105" s="141">
        <v>1000000000</v>
      </c>
      <c r="K105" s="139">
        <v>1000000000</v>
      </c>
      <c r="L105" s="4">
        <v>3.75</v>
      </c>
      <c r="M105" s="4" t="s">
        <v>2750</v>
      </c>
      <c r="N105" s="4" t="s">
        <v>2751</v>
      </c>
      <c r="O105" s="186">
        <f>K105</f>
        <v>1000000000</v>
      </c>
      <c r="P105" s="91">
        <f>J105-O105</f>
        <v>0</v>
      </c>
      <c r="Q105" s="4">
        <v>180</v>
      </c>
      <c r="R105" s="4" t="s">
        <v>70</v>
      </c>
      <c r="S105" s="4" t="s">
        <v>70</v>
      </c>
      <c r="T105" s="140">
        <v>45341</v>
      </c>
      <c r="U105" s="4" t="s">
        <v>1884</v>
      </c>
      <c r="V105" s="4" t="s">
        <v>1954</v>
      </c>
      <c r="W105" s="4" t="s">
        <v>70</v>
      </c>
      <c r="X105" s="140">
        <v>45353</v>
      </c>
      <c r="Y105" s="146" t="s">
        <v>1888</v>
      </c>
      <c r="Z105" s="4" t="s">
        <v>1886</v>
      </c>
      <c r="AA105" s="186">
        <f>O105</f>
        <v>1000000000</v>
      </c>
      <c r="AB105" s="186">
        <f>J105-AA105</f>
        <v>0</v>
      </c>
      <c r="AC105" s="4"/>
      <c r="AD105" s="4" t="s">
        <v>2037</v>
      </c>
      <c r="AE105" s="145" t="s">
        <v>2680</v>
      </c>
      <c r="AF105" s="145"/>
      <c r="AG105" s="4"/>
      <c r="AH105" s="377"/>
      <c r="AI105" s="4"/>
      <c r="AJ105" s="4"/>
      <c r="AK105" s="4"/>
      <c r="AL105" s="1"/>
    </row>
    <row r="106" spans="2:38">
      <c r="B106" s="145" t="s">
        <v>2497</v>
      </c>
      <c r="C106" s="4" t="s">
        <v>441</v>
      </c>
      <c r="D106" s="4" t="s">
        <v>2498</v>
      </c>
      <c r="E106" s="4" t="s">
        <v>1060</v>
      </c>
      <c r="F106" s="4" t="s">
        <v>2752</v>
      </c>
      <c r="G106" s="4" t="s">
        <v>1515</v>
      </c>
      <c r="H106" s="4" t="s">
        <v>1516</v>
      </c>
      <c r="I106" s="141"/>
      <c r="J106" s="141">
        <v>1000000000</v>
      </c>
      <c r="K106" s="139">
        <v>1000000000</v>
      </c>
      <c r="L106" s="4">
        <v>8</v>
      </c>
      <c r="M106" s="4" t="s">
        <v>2638</v>
      </c>
      <c r="N106" s="4" t="s">
        <v>2639</v>
      </c>
      <c r="O106" s="186">
        <f>K106</f>
        <v>1000000000</v>
      </c>
      <c r="P106" s="186">
        <f>K106-O106</f>
        <v>0</v>
      </c>
      <c r="Q106" s="4" t="s">
        <v>2503</v>
      </c>
      <c r="R106" s="4" t="s">
        <v>70</v>
      </c>
      <c r="S106" s="4" t="s">
        <v>70</v>
      </c>
      <c r="T106" s="140">
        <v>45352</v>
      </c>
      <c r="U106" s="4" t="s">
        <v>1884</v>
      </c>
      <c r="V106" s="4" t="s">
        <v>1954</v>
      </c>
      <c r="W106" s="4"/>
      <c r="X106" s="4"/>
      <c r="Y106" s="4"/>
      <c r="Z106" s="4"/>
      <c r="AA106" s="4"/>
      <c r="AB106" s="4"/>
      <c r="AC106" s="4"/>
      <c r="AD106" s="4"/>
      <c r="AE106" s="145"/>
      <c r="AF106" s="145"/>
      <c r="AG106" s="4" t="s">
        <v>70</v>
      </c>
      <c r="AH106" s="377" t="s">
        <v>2752</v>
      </c>
      <c r="AI106" s="4" t="s">
        <v>9551</v>
      </c>
      <c r="AJ106" s="4" t="s">
        <v>9556</v>
      </c>
      <c r="AK106" s="4"/>
    </row>
    <row r="107" spans="2:38">
      <c r="B107" s="145" t="s">
        <v>2497</v>
      </c>
      <c r="C107" s="4" t="s">
        <v>441</v>
      </c>
      <c r="D107" s="4" t="s">
        <v>2498</v>
      </c>
      <c r="E107" s="4" t="s">
        <v>1060</v>
      </c>
      <c r="F107" s="4" t="s">
        <v>2753</v>
      </c>
      <c r="G107" s="4" t="s">
        <v>1515</v>
      </c>
      <c r="H107" s="4" t="s">
        <v>1516</v>
      </c>
      <c r="I107" s="141"/>
      <c r="J107" s="141">
        <v>194383562</v>
      </c>
      <c r="K107" s="139">
        <v>194383562</v>
      </c>
      <c r="L107" s="4">
        <v>8.6</v>
      </c>
      <c r="M107" s="4" t="s">
        <v>2754</v>
      </c>
      <c r="N107" s="4" t="s">
        <v>2755</v>
      </c>
      <c r="O107" s="186">
        <f>K107</f>
        <v>194383562</v>
      </c>
      <c r="P107" s="186">
        <f>K107-O107</f>
        <v>0</v>
      </c>
      <c r="Q107" s="4" t="s">
        <v>2503</v>
      </c>
      <c r="R107" s="4" t="s">
        <v>70</v>
      </c>
      <c r="S107" s="4" t="s">
        <v>70</v>
      </c>
      <c r="T107" s="140">
        <v>45352</v>
      </c>
      <c r="U107" s="4" t="s">
        <v>1884</v>
      </c>
      <c r="V107" s="4" t="s">
        <v>1954</v>
      </c>
      <c r="W107" s="4"/>
      <c r="X107" s="4"/>
      <c r="Y107" s="4"/>
      <c r="Z107" s="4"/>
      <c r="AA107" s="4"/>
      <c r="AB107" s="4"/>
      <c r="AC107" s="4"/>
      <c r="AD107" s="4"/>
      <c r="AE107" s="145"/>
      <c r="AF107" s="145"/>
      <c r="AG107" s="4" t="s">
        <v>70</v>
      </c>
      <c r="AH107" s="377" t="s">
        <v>2753</v>
      </c>
      <c r="AI107" s="4" t="s">
        <v>9551</v>
      </c>
      <c r="AJ107" s="4" t="s">
        <v>9556</v>
      </c>
      <c r="AK107" s="4"/>
    </row>
    <row r="108" spans="2:38">
      <c r="B108" s="145" t="s">
        <v>2497</v>
      </c>
      <c r="C108" s="4" t="s">
        <v>441</v>
      </c>
      <c r="D108" s="4" t="s">
        <v>1976</v>
      </c>
      <c r="E108" s="4" t="s">
        <v>1060</v>
      </c>
      <c r="F108" s="4" t="s">
        <v>2756</v>
      </c>
      <c r="G108" s="4" t="s">
        <v>1527</v>
      </c>
      <c r="H108" s="4" t="s">
        <v>1528</v>
      </c>
      <c r="I108" s="141"/>
      <c r="J108" s="141">
        <v>39455476670</v>
      </c>
      <c r="K108" s="139">
        <v>39455476670</v>
      </c>
      <c r="L108" s="4">
        <v>9.58</v>
      </c>
      <c r="M108" s="4" t="s">
        <v>2757</v>
      </c>
      <c r="N108" s="4" t="s">
        <v>2758</v>
      </c>
      <c r="O108" s="4"/>
      <c r="P108" s="4"/>
      <c r="Q108" s="4">
        <v>196</v>
      </c>
      <c r="R108" s="4" t="s">
        <v>70</v>
      </c>
      <c r="S108" s="4" t="s">
        <v>70</v>
      </c>
      <c r="T108" s="140">
        <v>45348</v>
      </c>
      <c r="U108" s="4" t="s">
        <v>1887</v>
      </c>
      <c r="V108" s="4"/>
      <c r="W108" s="4"/>
      <c r="X108" s="4"/>
      <c r="Y108" s="4"/>
      <c r="Z108" s="4"/>
      <c r="AA108" s="4"/>
      <c r="AB108" s="4"/>
      <c r="AC108" s="4"/>
      <c r="AD108" s="4"/>
      <c r="AE108" s="145"/>
      <c r="AF108" s="145"/>
      <c r="AG108" s="4" t="s">
        <v>70</v>
      </c>
      <c r="AH108" s="377" t="s">
        <v>2756</v>
      </c>
      <c r="AI108" s="4" t="s">
        <v>9551</v>
      </c>
      <c r="AJ108" s="4" t="s">
        <v>9556</v>
      </c>
      <c r="AK108" s="4"/>
    </row>
    <row r="109" spans="2:38">
      <c r="B109" s="145" t="s">
        <v>2497</v>
      </c>
      <c r="C109" s="4" t="s">
        <v>441</v>
      </c>
      <c r="D109" s="4" t="s">
        <v>2677</v>
      </c>
      <c r="E109" s="4" t="s">
        <v>1060</v>
      </c>
      <c r="F109" s="4" t="s">
        <v>2759</v>
      </c>
      <c r="G109" s="4" t="s">
        <v>1700</v>
      </c>
      <c r="H109" s="4" t="s">
        <v>1701</v>
      </c>
      <c r="I109" s="4"/>
      <c r="J109" s="141">
        <v>8386400</v>
      </c>
      <c r="K109" s="139">
        <v>8386400</v>
      </c>
      <c r="L109" s="4">
        <v>0.2</v>
      </c>
      <c r="M109" s="4" t="s">
        <v>2451</v>
      </c>
      <c r="N109" s="4"/>
      <c r="O109" s="186">
        <f>K109</f>
        <v>8386400</v>
      </c>
      <c r="P109" s="91">
        <f>J109-O109</f>
        <v>0</v>
      </c>
      <c r="Q109" s="4">
        <v>180</v>
      </c>
      <c r="R109" s="4" t="s">
        <v>70</v>
      </c>
      <c r="S109" s="4" t="s">
        <v>70</v>
      </c>
      <c r="T109" s="140">
        <v>45341</v>
      </c>
      <c r="U109" s="4" t="s">
        <v>1884</v>
      </c>
      <c r="V109" s="4" t="s">
        <v>1954</v>
      </c>
      <c r="W109" s="4" t="s">
        <v>70</v>
      </c>
      <c r="X109" s="140">
        <v>45353</v>
      </c>
      <c r="Y109" s="146" t="s">
        <v>1888</v>
      </c>
      <c r="Z109" s="4" t="s">
        <v>1886</v>
      </c>
      <c r="AA109" s="186">
        <f>O109</f>
        <v>8386400</v>
      </c>
      <c r="AB109" s="186">
        <f>J109-AA109</f>
        <v>0</v>
      </c>
      <c r="AC109" s="4"/>
      <c r="AD109" s="4" t="s">
        <v>2037</v>
      </c>
      <c r="AE109" s="8" t="s">
        <v>2680</v>
      </c>
      <c r="AF109" s="145"/>
      <c r="AG109" s="4"/>
      <c r="AH109" s="377"/>
      <c r="AI109" s="4"/>
      <c r="AJ109" s="4"/>
      <c r="AK109" s="4"/>
      <c r="AL109" s="373"/>
    </row>
    <row r="110" spans="2:38">
      <c r="B110" s="145" t="s">
        <v>2497</v>
      </c>
      <c r="C110" s="4" t="s">
        <v>441</v>
      </c>
      <c r="D110" s="4" t="s">
        <v>2257</v>
      </c>
      <c r="E110" s="4" t="s">
        <v>1060</v>
      </c>
      <c r="F110" s="4" t="s">
        <v>2760</v>
      </c>
      <c r="G110" s="4" t="s">
        <v>1511</v>
      </c>
      <c r="H110" s="4" t="s">
        <v>1512</v>
      </c>
      <c r="I110" s="141"/>
      <c r="J110" s="141">
        <v>6600000000</v>
      </c>
      <c r="K110" s="139">
        <v>6600000000</v>
      </c>
      <c r="L110" s="4">
        <v>11.9</v>
      </c>
      <c r="M110" s="4" t="s">
        <v>2665</v>
      </c>
      <c r="N110" s="4" t="s">
        <v>2666</v>
      </c>
      <c r="O110" s="91">
        <f>J110</f>
        <v>6600000000</v>
      </c>
      <c r="P110" s="91">
        <f>O110-J110</f>
        <v>0</v>
      </c>
      <c r="Q110" s="4">
        <v>188</v>
      </c>
      <c r="R110" s="4" t="s">
        <v>70</v>
      </c>
      <c r="S110" s="4" t="s">
        <v>70</v>
      </c>
      <c r="T110" s="140">
        <v>45294</v>
      </c>
      <c r="U110" s="4" t="s">
        <v>1884</v>
      </c>
      <c r="V110" s="4" t="s">
        <v>1954</v>
      </c>
      <c r="W110" s="4"/>
      <c r="X110" s="4"/>
      <c r="Y110" s="4"/>
      <c r="Z110" s="4"/>
      <c r="AA110" s="4"/>
      <c r="AB110" s="4"/>
      <c r="AC110" s="4"/>
      <c r="AD110" s="4"/>
      <c r="AE110" s="145"/>
      <c r="AF110" s="145"/>
      <c r="AG110" s="4" t="s">
        <v>70</v>
      </c>
      <c r="AH110" s="378" t="s">
        <v>2760</v>
      </c>
      <c r="AI110" s="4" t="s">
        <v>9551</v>
      </c>
      <c r="AJ110" s="4" t="s">
        <v>9556</v>
      </c>
      <c r="AK110" s="4"/>
    </row>
    <row r="111" spans="2:38">
      <c r="B111" s="145" t="s">
        <v>2497</v>
      </c>
      <c r="C111" s="4" t="s">
        <v>441</v>
      </c>
      <c r="D111" s="4" t="s">
        <v>2257</v>
      </c>
      <c r="E111" s="4" t="s">
        <v>1060</v>
      </c>
      <c r="F111" s="4" t="s">
        <v>2761</v>
      </c>
      <c r="G111" s="4" t="s">
        <v>1511</v>
      </c>
      <c r="H111" s="4" t="s">
        <v>1512</v>
      </c>
      <c r="I111" s="141"/>
      <c r="J111" s="141">
        <v>30000000000</v>
      </c>
      <c r="K111" s="139">
        <v>30000000000</v>
      </c>
      <c r="L111" s="4">
        <v>7.2</v>
      </c>
      <c r="M111" s="4" t="s">
        <v>2762</v>
      </c>
      <c r="N111" s="4" t="s">
        <v>2763</v>
      </c>
      <c r="O111" s="91">
        <f>J111</f>
        <v>30000000000</v>
      </c>
      <c r="P111" s="91">
        <f>O111-J111</f>
        <v>0</v>
      </c>
      <c r="Q111" s="4">
        <v>188</v>
      </c>
      <c r="R111" s="4" t="s">
        <v>70</v>
      </c>
      <c r="S111" s="4" t="s">
        <v>70</v>
      </c>
      <c r="T111" s="140">
        <v>45294</v>
      </c>
      <c r="U111" s="4" t="s">
        <v>1884</v>
      </c>
      <c r="V111" s="4" t="s">
        <v>1954</v>
      </c>
      <c r="W111" s="4"/>
      <c r="X111" s="4"/>
      <c r="Y111" s="4"/>
      <c r="Z111" s="4"/>
      <c r="AA111" s="4"/>
      <c r="AB111" s="4"/>
      <c r="AC111" s="4"/>
      <c r="AD111" s="4"/>
      <c r="AE111" s="145"/>
      <c r="AF111" s="145"/>
      <c r="AG111" s="4" t="s">
        <v>70</v>
      </c>
      <c r="AH111" s="377" t="s">
        <v>2761</v>
      </c>
      <c r="AI111" s="4" t="s">
        <v>9551</v>
      </c>
      <c r="AJ111" s="4" t="s">
        <v>9556</v>
      </c>
      <c r="AK111" s="4"/>
    </row>
    <row r="112" spans="2:38">
      <c r="B112" s="145" t="s">
        <v>2497</v>
      </c>
      <c r="C112" s="4" t="s">
        <v>441</v>
      </c>
      <c r="D112" s="4" t="s">
        <v>1976</v>
      </c>
      <c r="E112" s="4" t="s">
        <v>1060</v>
      </c>
      <c r="F112" s="4" t="s">
        <v>2764</v>
      </c>
      <c r="G112" s="4" t="s">
        <v>1507</v>
      </c>
      <c r="H112" s="4" t="s">
        <v>1508</v>
      </c>
      <c r="I112" s="141"/>
      <c r="J112" s="141">
        <v>10000000000</v>
      </c>
      <c r="K112" s="139">
        <v>10000000000</v>
      </c>
      <c r="L112" s="4">
        <v>6.4</v>
      </c>
      <c r="M112" s="4" t="s">
        <v>2597</v>
      </c>
      <c r="N112" s="4" t="s">
        <v>2598</v>
      </c>
      <c r="O112" s="91">
        <f>J112</f>
        <v>10000000000</v>
      </c>
      <c r="P112" s="91">
        <f>J112-O112</f>
        <v>0</v>
      </c>
      <c r="Q112" s="4">
        <v>100</v>
      </c>
      <c r="R112" s="4" t="s">
        <v>70</v>
      </c>
      <c r="S112" s="4" t="s">
        <v>70</v>
      </c>
      <c r="T112" s="140">
        <v>45321</v>
      </c>
      <c r="U112" s="4" t="s">
        <v>1884</v>
      </c>
      <c r="V112" s="4"/>
      <c r="W112" s="4"/>
      <c r="X112" s="4"/>
      <c r="Y112" s="4"/>
      <c r="Z112" s="4"/>
      <c r="AA112" s="4"/>
      <c r="AB112" s="4"/>
      <c r="AC112" s="4"/>
      <c r="AD112" s="4"/>
      <c r="AE112" s="145"/>
      <c r="AF112" s="145"/>
      <c r="AG112" s="4" t="s">
        <v>70</v>
      </c>
      <c r="AH112" s="377" t="s">
        <v>2764</v>
      </c>
      <c r="AI112" s="4" t="s">
        <v>9551</v>
      </c>
      <c r="AJ112" s="4" t="s">
        <v>9556</v>
      </c>
      <c r="AK112" s="4"/>
    </row>
    <row r="113" spans="2:38">
      <c r="B113" s="145" t="s">
        <v>2497</v>
      </c>
      <c r="C113" s="4" t="s">
        <v>441</v>
      </c>
      <c r="D113" s="4" t="s">
        <v>2498</v>
      </c>
      <c r="E113" s="4" t="s">
        <v>1060</v>
      </c>
      <c r="F113" s="4" t="s">
        <v>2765</v>
      </c>
      <c r="G113" s="4" t="s">
        <v>1515</v>
      </c>
      <c r="H113" s="4" t="s">
        <v>1516</v>
      </c>
      <c r="I113" s="141"/>
      <c r="J113" s="141">
        <v>1000000000</v>
      </c>
      <c r="K113" s="139">
        <v>1000000000</v>
      </c>
      <c r="L113" s="4">
        <v>7.8</v>
      </c>
      <c r="M113" s="4" t="s">
        <v>2627</v>
      </c>
      <c r="N113" s="4" t="s">
        <v>2628</v>
      </c>
      <c r="O113" s="186">
        <f t="shared" ref="O113:O118" si="5">K113</f>
        <v>1000000000</v>
      </c>
      <c r="P113" s="186">
        <f>K113-O113</f>
        <v>0</v>
      </c>
      <c r="Q113" s="4" t="s">
        <v>2503</v>
      </c>
      <c r="R113" s="4" t="s">
        <v>70</v>
      </c>
      <c r="S113" s="4" t="s">
        <v>70</v>
      </c>
      <c r="T113" s="140">
        <v>45352</v>
      </c>
      <c r="U113" s="4" t="s">
        <v>1884</v>
      </c>
      <c r="V113" s="4" t="s">
        <v>1954</v>
      </c>
      <c r="W113" s="4"/>
      <c r="X113" s="4"/>
      <c r="Y113" s="4"/>
      <c r="Z113" s="4"/>
      <c r="AA113" s="4"/>
      <c r="AB113" s="4"/>
      <c r="AC113" s="4"/>
      <c r="AD113" s="4"/>
      <c r="AE113" s="145"/>
      <c r="AF113" s="145"/>
      <c r="AG113" s="4" t="s">
        <v>70</v>
      </c>
      <c r="AH113" s="377" t="s">
        <v>2765</v>
      </c>
      <c r="AI113" s="4" t="s">
        <v>9551</v>
      </c>
      <c r="AJ113" s="4" t="s">
        <v>9556</v>
      </c>
      <c r="AK113" s="4"/>
    </row>
    <row r="114" spans="2:38">
      <c r="B114" s="145" t="s">
        <v>2497</v>
      </c>
      <c r="C114" s="4" t="s">
        <v>441</v>
      </c>
      <c r="D114" s="4" t="s">
        <v>1976</v>
      </c>
      <c r="E114" s="4" t="s">
        <v>1060</v>
      </c>
      <c r="F114" s="4" t="s">
        <v>2766</v>
      </c>
      <c r="G114" s="4" t="s">
        <v>1662</v>
      </c>
      <c r="H114" s="4" t="s">
        <v>1663</v>
      </c>
      <c r="I114" s="141"/>
      <c r="J114" s="141">
        <v>5658783036</v>
      </c>
      <c r="K114" s="139">
        <v>5658783036</v>
      </c>
      <c r="L114" s="4">
        <v>7.8</v>
      </c>
      <c r="M114" s="4" t="s">
        <v>2767</v>
      </c>
      <c r="N114" s="4" t="s">
        <v>2768</v>
      </c>
      <c r="O114" s="186">
        <f t="shared" si="5"/>
        <v>5658783036</v>
      </c>
      <c r="P114" s="91">
        <f>J114-O114</f>
        <v>0</v>
      </c>
      <c r="Q114" s="4">
        <v>93</v>
      </c>
      <c r="R114" s="4" t="s">
        <v>70</v>
      </c>
      <c r="S114" s="4" t="s">
        <v>70</v>
      </c>
      <c r="T114" s="140">
        <v>45321</v>
      </c>
      <c r="U114" s="4" t="s">
        <v>1884</v>
      </c>
      <c r="V114" s="4"/>
      <c r="W114" s="4" t="s">
        <v>70</v>
      </c>
      <c r="X114" s="140">
        <v>45355</v>
      </c>
      <c r="Y114" s="4" t="s">
        <v>1888</v>
      </c>
      <c r="Z114" s="4" t="s">
        <v>1886</v>
      </c>
      <c r="AA114" s="186">
        <f>O114</f>
        <v>5658783036</v>
      </c>
      <c r="AB114" s="91">
        <f>AA114-O114</f>
        <v>0</v>
      </c>
      <c r="AC114" s="4"/>
      <c r="AD114" s="4" t="s">
        <v>2037</v>
      </c>
      <c r="AE114" s="8" t="s">
        <v>2769</v>
      </c>
      <c r="AF114" s="145"/>
      <c r="AG114" s="4"/>
      <c r="AH114" s="377"/>
      <c r="AI114" s="4"/>
      <c r="AJ114" s="4"/>
      <c r="AK114" s="4"/>
      <c r="AL114" s="372"/>
    </row>
    <row r="115" spans="2:38">
      <c r="B115" s="145" t="s">
        <v>2497</v>
      </c>
      <c r="C115" s="4" t="s">
        <v>441</v>
      </c>
      <c r="D115" s="4" t="s">
        <v>2498</v>
      </c>
      <c r="E115" s="4" t="s">
        <v>1060</v>
      </c>
      <c r="F115" s="4" t="s">
        <v>2770</v>
      </c>
      <c r="G115" s="4" t="s">
        <v>1515</v>
      </c>
      <c r="H115" s="4" t="s">
        <v>1516</v>
      </c>
      <c r="I115" s="141"/>
      <c r="J115" s="141">
        <v>1000000000</v>
      </c>
      <c r="K115" s="139">
        <v>1000000000</v>
      </c>
      <c r="L115" s="4">
        <v>8</v>
      </c>
      <c r="M115" s="4" t="s">
        <v>2638</v>
      </c>
      <c r="N115" s="4" t="s">
        <v>2639</v>
      </c>
      <c r="O115" s="186">
        <f t="shared" si="5"/>
        <v>1000000000</v>
      </c>
      <c r="P115" s="186">
        <f>K115-O115</f>
        <v>0</v>
      </c>
      <c r="Q115" s="4" t="s">
        <v>2503</v>
      </c>
      <c r="R115" s="4" t="s">
        <v>70</v>
      </c>
      <c r="S115" s="4" t="s">
        <v>70</v>
      </c>
      <c r="T115" s="140">
        <v>45352</v>
      </c>
      <c r="U115" s="4" t="s">
        <v>1884</v>
      </c>
      <c r="V115" s="4" t="s">
        <v>1954</v>
      </c>
      <c r="W115" s="4"/>
      <c r="X115" s="4"/>
      <c r="Y115" s="4"/>
      <c r="Z115" s="4"/>
      <c r="AA115" s="4"/>
      <c r="AB115" s="4"/>
      <c r="AC115" s="4"/>
      <c r="AD115" s="4"/>
      <c r="AE115" s="145"/>
      <c r="AF115" s="145"/>
      <c r="AG115" s="4" t="s">
        <v>70</v>
      </c>
      <c r="AH115" s="377" t="s">
        <v>2770</v>
      </c>
      <c r="AI115" s="4" t="s">
        <v>9551</v>
      </c>
      <c r="AJ115" s="4" t="s">
        <v>9556</v>
      </c>
      <c r="AK115" s="4"/>
    </row>
    <row r="116" spans="2:38">
      <c r="B116" s="145" t="s">
        <v>2497</v>
      </c>
      <c r="C116" s="4" t="s">
        <v>441</v>
      </c>
      <c r="D116" s="4" t="s">
        <v>1976</v>
      </c>
      <c r="E116" s="4" t="s">
        <v>1060</v>
      </c>
      <c r="F116" s="4" t="s">
        <v>2771</v>
      </c>
      <c r="G116" s="4" t="s">
        <v>1662</v>
      </c>
      <c r="H116" s="4" t="s">
        <v>1663</v>
      </c>
      <c r="I116" s="141"/>
      <c r="J116" s="141">
        <v>5000000000</v>
      </c>
      <c r="K116" s="139">
        <v>5000000000</v>
      </c>
      <c r="L116" s="4">
        <v>7.2</v>
      </c>
      <c r="M116" s="4" t="s">
        <v>2772</v>
      </c>
      <c r="N116" s="4" t="s">
        <v>2773</v>
      </c>
      <c r="O116" s="186">
        <f t="shared" si="5"/>
        <v>5000000000</v>
      </c>
      <c r="P116" s="91">
        <f>J116-O116</f>
        <v>0</v>
      </c>
      <c r="Q116" s="4">
        <v>93</v>
      </c>
      <c r="R116" s="4" t="s">
        <v>70</v>
      </c>
      <c r="S116" s="4" t="s">
        <v>70</v>
      </c>
      <c r="T116" s="140">
        <v>45321</v>
      </c>
      <c r="U116" s="4" t="s">
        <v>1884</v>
      </c>
      <c r="V116" s="4"/>
      <c r="W116" s="4" t="s">
        <v>70</v>
      </c>
      <c r="X116" s="140">
        <v>45355</v>
      </c>
      <c r="Y116" s="4" t="s">
        <v>1888</v>
      </c>
      <c r="Z116" s="4" t="s">
        <v>1886</v>
      </c>
      <c r="AA116" s="186">
        <f>O116</f>
        <v>5000000000</v>
      </c>
      <c r="AB116" s="91">
        <f>AA116-O116</f>
        <v>0</v>
      </c>
      <c r="AC116" s="4"/>
      <c r="AD116" s="4" t="s">
        <v>2037</v>
      </c>
      <c r="AE116" s="8" t="s">
        <v>2769</v>
      </c>
      <c r="AF116" s="145"/>
      <c r="AG116" s="4"/>
      <c r="AH116" s="377"/>
      <c r="AI116" s="4"/>
      <c r="AJ116" s="4"/>
      <c r="AK116" s="4"/>
      <c r="AL116" s="372"/>
    </row>
    <row r="117" spans="2:38">
      <c r="B117" s="145" t="s">
        <v>2497</v>
      </c>
      <c r="C117" s="4" t="s">
        <v>441</v>
      </c>
      <c r="D117" s="4" t="s">
        <v>1976</v>
      </c>
      <c r="E117" s="4" t="s">
        <v>1060</v>
      </c>
      <c r="F117" s="4" t="s">
        <v>2774</v>
      </c>
      <c r="G117" s="4" t="s">
        <v>1662</v>
      </c>
      <c r="H117" s="4" t="s">
        <v>1663</v>
      </c>
      <c r="I117" s="141"/>
      <c r="J117" s="141">
        <v>5000000000</v>
      </c>
      <c r="K117" s="139">
        <v>5000000000</v>
      </c>
      <c r="L117" s="4">
        <v>7.3</v>
      </c>
      <c r="M117" s="4" t="s">
        <v>2772</v>
      </c>
      <c r="N117" s="4" t="s">
        <v>2775</v>
      </c>
      <c r="O117" s="186">
        <f t="shared" si="5"/>
        <v>5000000000</v>
      </c>
      <c r="P117" s="91">
        <f>J117-O117</f>
        <v>0</v>
      </c>
      <c r="Q117" s="4">
        <v>93</v>
      </c>
      <c r="R117" s="4" t="s">
        <v>70</v>
      </c>
      <c r="S117" s="4" t="s">
        <v>70</v>
      </c>
      <c r="T117" s="140">
        <v>45321</v>
      </c>
      <c r="U117" s="4" t="s">
        <v>1884</v>
      </c>
      <c r="V117" s="4"/>
      <c r="W117" s="4" t="s">
        <v>70</v>
      </c>
      <c r="X117" s="140">
        <v>45355</v>
      </c>
      <c r="Y117" s="4" t="s">
        <v>1888</v>
      </c>
      <c r="Z117" s="4" t="s">
        <v>1886</v>
      </c>
      <c r="AA117" s="186">
        <f>O117</f>
        <v>5000000000</v>
      </c>
      <c r="AB117" s="91">
        <f>AA117-O117</f>
        <v>0</v>
      </c>
      <c r="AC117" s="4"/>
      <c r="AD117" s="4" t="s">
        <v>2037</v>
      </c>
      <c r="AE117" s="8" t="s">
        <v>2769</v>
      </c>
      <c r="AF117" s="145"/>
      <c r="AG117" s="4"/>
      <c r="AH117" s="377"/>
      <c r="AI117" s="4"/>
      <c r="AJ117" s="4"/>
      <c r="AK117" s="4"/>
      <c r="AL117" s="372"/>
    </row>
    <row r="118" spans="2:38">
      <c r="B118" s="145" t="s">
        <v>2497</v>
      </c>
      <c r="C118" s="4" t="s">
        <v>441</v>
      </c>
      <c r="D118" s="4" t="s">
        <v>2498</v>
      </c>
      <c r="E118" s="4" t="s">
        <v>1060</v>
      </c>
      <c r="F118" s="4" t="s">
        <v>2776</v>
      </c>
      <c r="G118" s="4" t="s">
        <v>1515</v>
      </c>
      <c r="H118" s="4" t="s">
        <v>1516</v>
      </c>
      <c r="I118" s="141"/>
      <c r="J118" s="141">
        <v>1000000000</v>
      </c>
      <c r="K118" s="139">
        <v>1000000000</v>
      </c>
      <c r="L118" s="4">
        <v>9.5</v>
      </c>
      <c r="M118" s="4" t="s">
        <v>2611</v>
      </c>
      <c r="N118" s="4" t="s">
        <v>2612</v>
      </c>
      <c r="O118" s="186">
        <f t="shared" si="5"/>
        <v>1000000000</v>
      </c>
      <c r="P118" s="186">
        <f>K118-O118</f>
        <v>0</v>
      </c>
      <c r="Q118" s="4" t="s">
        <v>2503</v>
      </c>
      <c r="R118" s="4" t="s">
        <v>70</v>
      </c>
      <c r="S118" s="4" t="s">
        <v>70</v>
      </c>
      <c r="T118" s="140">
        <v>45352</v>
      </c>
      <c r="U118" s="4" t="s">
        <v>1884</v>
      </c>
      <c r="V118" s="4" t="s">
        <v>1954</v>
      </c>
      <c r="W118" s="4"/>
      <c r="X118" s="4"/>
      <c r="Y118" s="4"/>
      <c r="Z118" s="4"/>
      <c r="AA118" s="4"/>
      <c r="AB118" s="4"/>
      <c r="AC118" s="4"/>
      <c r="AD118" s="4"/>
      <c r="AE118" s="145"/>
      <c r="AF118" s="145"/>
      <c r="AG118" s="4" t="s">
        <v>70</v>
      </c>
      <c r="AH118" s="377" t="s">
        <v>2776</v>
      </c>
      <c r="AI118" s="4" t="s">
        <v>9551</v>
      </c>
      <c r="AJ118" s="4" t="s">
        <v>9556</v>
      </c>
      <c r="AK118" s="4"/>
    </row>
    <row r="119" spans="2:38">
      <c r="B119" s="145" t="s">
        <v>2497</v>
      </c>
      <c r="C119" s="4" t="s">
        <v>441</v>
      </c>
      <c r="D119" s="4" t="s">
        <v>1976</v>
      </c>
      <c r="E119" s="4" t="s">
        <v>1060</v>
      </c>
      <c r="F119" s="4" t="s">
        <v>2777</v>
      </c>
      <c r="G119" s="4" t="s">
        <v>1507</v>
      </c>
      <c r="H119" s="4" t="s">
        <v>1508</v>
      </c>
      <c r="I119" s="141"/>
      <c r="J119" s="141">
        <v>10000000000</v>
      </c>
      <c r="K119" s="139">
        <v>10000000000</v>
      </c>
      <c r="L119" s="4">
        <v>6.4</v>
      </c>
      <c r="M119" s="4" t="s">
        <v>2597</v>
      </c>
      <c r="N119" s="4" t="s">
        <v>2598</v>
      </c>
      <c r="O119" s="91">
        <f>J119</f>
        <v>10000000000</v>
      </c>
      <c r="P119" s="91">
        <f>J119-O119</f>
        <v>0</v>
      </c>
      <c r="Q119" s="4">
        <v>100</v>
      </c>
      <c r="R119" s="4" t="s">
        <v>70</v>
      </c>
      <c r="S119" s="4" t="s">
        <v>70</v>
      </c>
      <c r="T119" s="140">
        <v>45321</v>
      </c>
      <c r="U119" s="4" t="s">
        <v>1884</v>
      </c>
      <c r="V119" s="4"/>
      <c r="W119" s="4"/>
      <c r="X119" s="4"/>
      <c r="Y119" s="4"/>
      <c r="Z119" s="4"/>
      <c r="AA119" s="4"/>
      <c r="AB119" s="4"/>
      <c r="AC119" s="4"/>
      <c r="AD119" s="4"/>
      <c r="AE119" s="145"/>
      <c r="AF119" s="145"/>
      <c r="AG119" s="4" t="s">
        <v>70</v>
      </c>
      <c r="AH119" s="377" t="s">
        <v>2777</v>
      </c>
      <c r="AI119" s="4" t="s">
        <v>9551</v>
      </c>
      <c r="AJ119" s="4" t="s">
        <v>9556</v>
      </c>
      <c r="AK119" s="4"/>
    </row>
    <row r="120" spans="2:38">
      <c r="B120" s="145" t="s">
        <v>2497</v>
      </c>
      <c r="C120" s="4" t="s">
        <v>441</v>
      </c>
      <c r="D120" s="4" t="s">
        <v>1976</v>
      </c>
      <c r="E120" s="4" t="s">
        <v>1060</v>
      </c>
      <c r="F120" s="4" t="s">
        <v>2778</v>
      </c>
      <c r="G120" s="4" t="s">
        <v>1507</v>
      </c>
      <c r="H120" s="4" t="s">
        <v>1508</v>
      </c>
      <c r="I120" s="141"/>
      <c r="J120" s="141">
        <v>10000000000</v>
      </c>
      <c r="K120" s="139">
        <v>10000000000</v>
      </c>
      <c r="L120" s="4">
        <v>6.2</v>
      </c>
      <c r="M120" s="4" t="s">
        <v>2601</v>
      </c>
      <c r="N120" s="4" t="s">
        <v>2602</v>
      </c>
      <c r="O120" s="91">
        <f>J120</f>
        <v>10000000000</v>
      </c>
      <c r="P120" s="91">
        <f>J120-O120</f>
        <v>0</v>
      </c>
      <c r="Q120" s="4">
        <v>100</v>
      </c>
      <c r="R120" s="4" t="s">
        <v>70</v>
      </c>
      <c r="S120" s="4" t="s">
        <v>70</v>
      </c>
      <c r="T120" s="140">
        <v>45321</v>
      </c>
      <c r="U120" s="4" t="s">
        <v>1884</v>
      </c>
      <c r="V120" s="4"/>
      <c r="W120" s="4"/>
      <c r="X120" s="4"/>
      <c r="Y120" s="4"/>
      <c r="Z120" s="4"/>
      <c r="AA120" s="4"/>
      <c r="AB120" s="4"/>
      <c r="AC120" s="4"/>
      <c r="AD120" s="4"/>
      <c r="AE120" s="145"/>
      <c r="AF120" s="145"/>
      <c r="AG120" s="4" t="s">
        <v>70</v>
      </c>
      <c r="AH120" s="377" t="s">
        <v>2778</v>
      </c>
      <c r="AI120" s="4" t="s">
        <v>9551</v>
      </c>
      <c r="AJ120" s="4" t="s">
        <v>9556</v>
      </c>
      <c r="AK120" s="4"/>
    </row>
    <row r="121" spans="2:38">
      <c r="B121" s="145" t="s">
        <v>2497</v>
      </c>
      <c r="C121" s="4" t="s">
        <v>441</v>
      </c>
      <c r="D121" s="4" t="s">
        <v>2034</v>
      </c>
      <c r="E121" s="4" t="s">
        <v>1060</v>
      </c>
      <c r="F121" s="4" t="s">
        <v>2779</v>
      </c>
      <c r="G121" s="4" t="s">
        <v>1519</v>
      </c>
      <c r="H121" s="4" t="s">
        <v>1520</v>
      </c>
      <c r="I121" s="141"/>
      <c r="J121" s="141">
        <v>1084521763</v>
      </c>
      <c r="K121" s="139">
        <v>1084521763</v>
      </c>
      <c r="L121" s="4">
        <v>5.5</v>
      </c>
      <c r="M121" s="4" t="s">
        <v>2780</v>
      </c>
      <c r="N121" s="4" t="s">
        <v>2781</v>
      </c>
      <c r="O121" s="91">
        <f>J121</f>
        <v>1084521763</v>
      </c>
      <c r="P121" s="186">
        <f>K121-O121</f>
        <v>0</v>
      </c>
      <c r="Q121" s="4">
        <v>11</v>
      </c>
      <c r="R121" s="4" t="s">
        <v>70</v>
      </c>
      <c r="S121" s="4" t="s">
        <v>70</v>
      </c>
      <c r="T121" s="140">
        <v>45341</v>
      </c>
      <c r="U121" s="4" t="s">
        <v>1884</v>
      </c>
      <c r="V121" s="4" t="s">
        <v>1954</v>
      </c>
      <c r="W121" s="4"/>
      <c r="X121" s="4"/>
      <c r="Y121" s="4"/>
      <c r="Z121" s="4"/>
      <c r="AA121" s="4"/>
      <c r="AB121" s="4"/>
      <c r="AC121" s="4"/>
      <c r="AD121" s="4"/>
      <c r="AE121" s="145"/>
      <c r="AF121" s="145"/>
      <c r="AG121" s="4" t="s">
        <v>70</v>
      </c>
      <c r="AH121" s="377" t="s">
        <v>2779</v>
      </c>
      <c r="AI121" s="4" t="s">
        <v>9551</v>
      </c>
      <c r="AJ121" s="4" t="s">
        <v>9556</v>
      </c>
      <c r="AK121" s="4"/>
    </row>
    <row r="122" spans="2:38">
      <c r="B122" s="145" t="s">
        <v>2497</v>
      </c>
      <c r="C122" s="4" t="s">
        <v>441</v>
      </c>
      <c r="D122" s="4" t="s">
        <v>2257</v>
      </c>
      <c r="E122" s="4" t="s">
        <v>1060</v>
      </c>
      <c r="F122" s="4" t="s">
        <v>2782</v>
      </c>
      <c r="G122" s="4" t="s">
        <v>1511</v>
      </c>
      <c r="H122" s="4" t="s">
        <v>1512</v>
      </c>
      <c r="I122" s="141"/>
      <c r="J122" s="141">
        <v>130000000</v>
      </c>
      <c r="K122" s="139">
        <v>130000000</v>
      </c>
      <c r="L122" s="4">
        <v>9.1999999999999993</v>
      </c>
      <c r="M122" s="4" t="s">
        <v>2636</v>
      </c>
      <c r="N122" s="4" t="s">
        <v>2612</v>
      </c>
      <c r="O122" s="91">
        <f>J122</f>
        <v>130000000</v>
      </c>
      <c r="P122" s="91">
        <f>O122-J122</f>
        <v>0</v>
      </c>
      <c r="Q122" s="4">
        <v>188</v>
      </c>
      <c r="R122" s="4" t="s">
        <v>70</v>
      </c>
      <c r="S122" s="4" t="s">
        <v>70</v>
      </c>
      <c r="T122" s="140">
        <v>45294</v>
      </c>
      <c r="U122" s="4" t="s">
        <v>1884</v>
      </c>
      <c r="V122" s="4" t="s">
        <v>1954</v>
      </c>
      <c r="W122" s="4"/>
      <c r="X122" s="4"/>
      <c r="Y122" s="4"/>
      <c r="Z122" s="4"/>
      <c r="AA122" s="4"/>
      <c r="AB122" s="4"/>
      <c r="AC122" s="4"/>
      <c r="AD122" s="4"/>
      <c r="AE122" s="145"/>
      <c r="AF122" s="145"/>
      <c r="AG122" s="4" t="s">
        <v>70</v>
      </c>
      <c r="AH122" s="377" t="s">
        <v>2782</v>
      </c>
      <c r="AI122" s="4" t="s">
        <v>9551</v>
      </c>
      <c r="AJ122" s="4" t="s">
        <v>9556</v>
      </c>
      <c r="AK122" s="4"/>
    </row>
    <row r="123" spans="2:38">
      <c r="B123" s="145" t="s">
        <v>2497</v>
      </c>
      <c r="C123" s="4" t="s">
        <v>441</v>
      </c>
      <c r="D123" s="4" t="s">
        <v>2498</v>
      </c>
      <c r="E123" s="4" t="s">
        <v>1060</v>
      </c>
      <c r="F123" s="4" t="s">
        <v>2783</v>
      </c>
      <c r="G123" s="4" t="s">
        <v>1515</v>
      </c>
      <c r="H123" s="4" t="s">
        <v>1516</v>
      </c>
      <c r="I123" s="141"/>
      <c r="J123" s="141">
        <v>1000000000</v>
      </c>
      <c r="K123" s="139">
        <v>1000000000</v>
      </c>
      <c r="L123" s="4">
        <v>8</v>
      </c>
      <c r="M123" s="4" t="s">
        <v>2638</v>
      </c>
      <c r="N123" s="4" t="s">
        <v>2639</v>
      </c>
      <c r="O123" s="186">
        <f>K123</f>
        <v>1000000000</v>
      </c>
      <c r="P123" s="186">
        <f>K123-O123</f>
        <v>0</v>
      </c>
      <c r="Q123" s="4" t="s">
        <v>2503</v>
      </c>
      <c r="R123" s="4" t="s">
        <v>70</v>
      </c>
      <c r="S123" s="4" t="s">
        <v>70</v>
      </c>
      <c r="T123" s="140">
        <v>45352</v>
      </c>
      <c r="U123" s="4" t="s">
        <v>1884</v>
      </c>
      <c r="V123" s="4" t="s">
        <v>1954</v>
      </c>
      <c r="W123" s="4"/>
      <c r="X123" s="4"/>
      <c r="Y123" s="4"/>
      <c r="Z123" s="4"/>
      <c r="AA123" s="4"/>
      <c r="AB123" s="4"/>
      <c r="AC123" s="4"/>
      <c r="AD123" s="4"/>
      <c r="AE123" s="145"/>
      <c r="AF123" s="145"/>
      <c r="AG123" s="4" t="s">
        <v>70</v>
      </c>
      <c r="AH123" s="377" t="s">
        <v>2783</v>
      </c>
      <c r="AI123" s="4" t="s">
        <v>9551</v>
      </c>
      <c r="AJ123" s="4" t="s">
        <v>9556</v>
      </c>
      <c r="AK123" s="4"/>
    </row>
    <row r="124" spans="2:38">
      <c r="B124" s="145" t="s">
        <v>2497</v>
      </c>
      <c r="C124" s="4" t="s">
        <v>441</v>
      </c>
      <c r="D124" s="4" t="s">
        <v>1976</v>
      </c>
      <c r="E124" s="4" t="s">
        <v>1060</v>
      </c>
      <c r="F124" s="4" t="s">
        <v>2784</v>
      </c>
      <c r="G124" s="4" t="s">
        <v>1662</v>
      </c>
      <c r="H124" s="4" t="s">
        <v>1663</v>
      </c>
      <c r="I124" s="141"/>
      <c r="J124" s="141">
        <v>5000000000</v>
      </c>
      <c r="K124" s="139">
        <v>5000000000</v>
      </c>
      <c r="L124" s="4">
        <v>8</v>
      </c>
      <c r="M124" s="4" t="s">
        <v>2624</v>
      </c>
      <c r="N124" s="4" t="s">
        <v>2763</v>
      </c>
      <c r="O124" s="186">
        <f>K124</f>
        <v>5000000000</v>
      </c>
      <c r="P124" s="91">
        <f>J124-O124</f>
        <v>0</v>
      </c>
      <c r="Q124" s="4">
        <v>93</v>
      </c>
      <c r="R124" s="4" t="s">
        <v>70</v>
      </c>
      <c r="S124" s="4" t="s">
        <v>70</v>
      </c>
      <c r="T124" s="140">
        <v>45321</v>
      </c>
      <c r="U124" s="4" t="s">
        <v>1884</v>
      </c>
      <c r="V124" s="4"/>
      <c r="W124" s="4" t="s">
        <v>70</v>
      </c>
      <c r="X124" s="140">
        <v>45355</v>
      </c>
      <c r="Y124" s="4" t="s">
        <v>1888</v>
      </c>
      <c r="Z124" s="4" t="s">
        <v>1886</v>
      </c>
      <c r="AA124" s="186">
        <f>O124</f>
        <v>5000000000</v>
      </c>
      <c r="AB124" s="91">
        <f>AA124-O124</f>
        <v>0</v>
      </c>
      <c r="AC124" s="4"/>
      <c r="AD124" s="4" t="s">
        <v>2037</v>
      </c>
      <c r="AE124" s="8" t="s">
        <v>2769</v>
      </c>
      <c r="AF124" s="145"/>
      <c r="AG124" s="4"/>
      <c r="AH124" s="377"/>
      <c r="AI124" s="4"/>
      <c r="AJ124" s="4"/>
      <c r="AK124" s="4"/>
      <c r="AL124" s="372"/>
    </row>
    <row r="125" spans="2:38">
      <c r="B125" s="145" t="s">
        <v>2497</v>
      </c>
      <c r="C125" s="4" t="s">
        <v>441</v>
      </c>
      <c r="D125" s="4" t="s">
        <v>2649</v>
      </c>
      <c r="E125" s="4" t="s">
        <v>1060</v>
      </c>
      <c r="F125" s="4" t="s">
        <v>2785</v>
      </c>
      <c r="G125" s="4" t="s">
        <v>1523</v>
      </c>
      <c r="H125" s="4" t="s">
        <v>1524</v>
      </c>
      <c r="I125" s="141"/>
      <c r="J125" s="141">
        <v>8130000000</v>
      </c>
      <c r="K125" s="139">
        <v>8130000000</v>
      </c>
      <c r="L125" s="4">
        <v>10.199999999999999</v>
      </c>
      <c r="M125" s="4" t="s">
        <v>2651</v>
      </c>
      <c r="N125" s="4" t="s">
        <v>2652</v>
      </c>
      <c r="O125" s="91">
        <f>J125</f>
        <v>8130000000</v>
      </c>
      <c r="P125" s="91">
        <f>J125-O125</f>
        <v>0</v>
      </c>
      <c r="Q125" s="4">
        <v>156</v>
      </c>
      <c r="R125" s="4" t="s">
        <v>70</v>
      </c>
      <c r="S125" s="4" t="s">
        <v>70</v>
      </c>
      <c r="T125" s="140">
        <v>45341</v>
      </c>
      <c r="U125" s="4" t="s">
        <v>1884</v>
      </c>
      <c r="V125" s="4" t="s">
        <v>1954</v>
      </c>
      <c r="W125" s="4" t="s">
        <v>70</v>
      </c>
      <c r="X125" s="140">
        <v>45380</v>
      </c>
      <c r="Y125" s="4" t="s">
        <v>1885</v>
      </c>
      <c r="Z125" s="4" t="s">
        <v>1886</v>
      </c>
      <c r="AA125" s="91">
        <f>O125</f>
        <v>8130000000</v>
      </c>
      <c r="AB125" s="91">
        <f>O125-AA125</f>
        <v>0</v>
      </c>
      <c r="AC125" s="4"/>
      <c r="AD125" s="4" t="s">
        <v>2037</v>
      </c>
      <c r="AE125" s="145" t="s">
        <v>2653</v>
      </c>
      <c r="AF125" s="145"/>
      <c r="AG125" s="4"/>
      <c r="AH125" s="377"/>
      <c r="AI125" s="4"/>
      <c r="AJ125" s="4"/>
      <c r="AK125" s="4"/>
    </row>
    <row r="126" spans="2:38">
      <c r="B126" s="145" t="s">
        <v>2497</v>
      </c>
      <c r="C126" s="4" t="s">
        <v>441</v>
      </c>
      <c r="D126" s="4" t="s">
        <v>1976</v>
      </c>
      <c r="E126" s="4" t="s">
        <v>1060</v>
      </c>
      <c r="F126" s="4" t="s">
        <v>2786</v>
      </c>
      <c r="G126" s="4" t="s">
        <v>1507</v>
      </c>
      <c r="H126" s="4" t="s">
        <v>1508</v>
      </c>
      <c r="I126" s="141"/>
      <c r="J126" s="141">
        <v>1229114634</v>
      </c>
      <c r="K126" s="139">
        <v>1229114634</v>
      </c>
      <c r="L126" s="4">
        <v>3.75</v>
      </c>
      <c r="M126" s="4" t="s">
        <v>2787</v>
      </c>
      <c r="N126" s="4" t="s">
        <v>2593</v>
      </c>
      <c r="O126" s="91">
        <f>J126</f>
        <v>1229114634</v>
      </c>
      <c r="P126" s="91">
        <f>J126-O126</f>
        <v>0</v>
      </c>
      <c r="Q126" s="4">
        <v>100</v>
      </c>
      <c r="R126" s="4" t="s">
        <v>70</v>
      </c>
      <c r="S126" s="4" t="s">
        <v>70</v>
      </c>
      <c r="T126" s="140">
        <v>45321</v>
      </c>
      <c r="U126" s="4" t="s">
        <v>1884</v>
      </c>
      <c r="V126" s="4"/>
      <c r="W126" s="4"/>
      <c r="X126" s="4"/>
      <c r="Y126" s="4"/>
      <c r="Z126" s="4"/>
      <c r="AA126" s="4"/>
      <c r="AB126" s="4"/>
      <c r="AC126" s="4"/>
      <c r="AD126" s="4"/>
      <c r="AE126" s="145"/>
      <c r="AF126" s="145"/>
      <c r="AG126" s="4" t="s">
        <v>70</v>
      </c>
      <c r="AH126" s="377" t="s">
        <v>2786</v>
      </c>
      <c r="AI126" s="4" t="s">
        <v>9551</v>
      </c>
      <c r="AJ126" s="4" t="s">
        <v>9556</v>
      </c>
      <c r="AK126" s="4"/>
    </row>
    <row r="127" spans="2:38">
      <c r="B127" s="145" t="s">
        <v>2497</v>
      </c>
      <c r="C127" s="4" t="s">
        <v>441</v>
      </c>
      <c r="D127" s="4" t="s">
        <v>1976</v>
      </c>
      <c r="E127" s="4" t="s">
        <v>1060</v>
      </c>
      <c r="F127" s="4" t="s">
        <v>2788</v>
      </c>
      <c r="G127" s="4" t="s">
        <v>1662</v>
      </c>
      <c r="H127" s="4" t="s">
        <v>1663</v>
      </c>
      <c r="I127" s="141"/>
      <c r="J127" s="141">
        <v>5000000000</v>
      </c>
      <c r="K127" s="139">
        <v>5000000000</v>
      </c>
      <c r="L127" s="4">
        <v>7.1</v>
      </c>
      <c r="M127" s="4" t="s">
        <v>2772</v>
      </c>
      <c r="N127" s="4" t="s">
        <v>2789</v>
      </c>
      <c r="O127" s="186">
        <f>K127</f>
        <v>5000000000</v>
      </c>
      <c r="P127" s="91">
        <f>J127-O127</f>
        <v>0</v>
      </c>
      <c r="Q127" s="4">
        <v>93</v>
      </c>
      <c r="R127" s="4" t="s">
        <v>70</v>
      </c>
      <c r="S127" s="4" t="s">
        <v>70</v>
      </c>
      <c r="T127" s="140">
        <v>45321</v>
      </c>
      <c r="U127" s="4" t="s">
        <v>1884</v>
      </c>
      <c r="V127" s="4"/>
      <c r="W127" s="4" t="s">
        <v>70</v>
      </c>
      <c r="X127" s="140">
        <v>45355</v>
      </c>
      <c r="Y127" s="4" t="s">
        <v>1888</v>
      </c>
      <c r="Z127" s="4" t="s">
        <v>1886</v>
      </c>
      <c r="AA127" s="186">
        <f>O127</f>
        <v>5000000000</v>
      </c>
      <c r="AB127" s="91">
        <f>AA127-O127</f>
        <v>0</v>
      </c>
      <c r="AC127" s="4"/>
      <c r="AD127" s="4" t="s">
        <v>2037</v>
      </c>
      <c r="AE127" s="145" t="s">
        <v>2769</v>
      </c>
      <c r="AF127" s="145"/>
      <c r="AG127" s="4"/>
      <c r="AH127" s="377"/>
      <c r="AI127" s="4"/>
      <c r="AJ127" s="4"/>
      <c r="AK127" s="4"/>
    </row>
    <row r="128" spans="2:38">
      <c r="B128" s="145" t="s">
        <v>2497</v>
      </c>
      <c r="C128" s="4" t="s">
        <v>441</v>
      </c>
      <c r="D128" s="4" t="s">
        <v>2498</v>
      </c>
      <c r="E128" s="4" t="s">
        <v>1060</v>
      </c>
      <c r="F128" s="4" t="s">
        <v>2790</v>
      </c>
      <c r="G128" s="4" t="s">
        <v>1515</v>
      </c>
      <c r="H128" s="4" t="s">
        <v>1516</v>
      </c>
      <c r="I128" s="141"/>
      <c r="J128" s="141">
        <v>139134247</v>
      </c>
      <c r="K128" s="139">
        <v>139134247</v>
      </c>
      <c r="L128" s="4">
        <v>9.1999999999999993</v>
      </c>
      <c r="M128" s="4" t="s">
        <v>2791</v>
      </c>
      <c r="N128" s="4" t="s">
        <v>2703</v>
      </c>
      <c r="O128" s="186">
        <f>K128</f>
        <v>139134247</v>
      </c>
      <c r="P128" s="186">
        <f>K128-O128</f>
        <v>0</v>
      </c>
      <c r="Q128" s="4" t="s">
        <v>2503</v>
      </c>
      <c r="R128" s="4" t="s">
        <v>70</v>
      </c>
      <c r="S128" s="4" t="s">
        <v>70</v>
      </c>
      <c r="T128" s="140">
        <v>45352</v>
      </c>
      <c r="U128" s="4" t="s">
        <v>1884</v>
      </c>
      <c r="V128" s="4" t="s">
        <v>1954</v>
      </c>
      <c r="W128" s="4"/>
      <c r="X128" s="4"/>
      <c r="Y128" s="4"/>
      <c r="Z128" s="4"/>
      <c r="AA128" s="4"/>
      <c r="AB128" s="4"/>
      <c r="AC128" s="4"/>
      <c r="AD128" s="4"/>
      <c r="AE128" s="145"/>
      <c r="AF128" s="145"/>
      <c r="AG128" s="4" t="s">
        <v>70</v>
      </c>
      <c r="AH128" s="377" t="s">
        <v>2790</v>
      </c>
      <c r="AI128" s="4" t="s">
        <v>9551</v>
      </c>
      <c r="AJ128" s="4" t="s">
        <v>9556</v>
      </c>
      <c r="AK128" s="4"/>
    </row>
    <row r="129" spans="2:38">
      <c r="B129" s="145" t="s">
        <v>2497</v>
      </c>
      <c r="C129" s="4" t="s">
        <v>441</v>
      </c>
      <c r="D129" s="4" t="s">
        <v>1976</v>
      </c>
      <c r="E129" s="4" t="s">
        <v>1060</v>
      </c>
      <c r="F129" s="4" t="s">
        <v>2792</v>
      </c>
      <c r="G129" s="4" t="s">
        <v>1662</v>
      </c>
      <c r="H129" s="4" t="s">
        <v>1663</v>
      </c>
      <c r="I129" s="141"/>
      <c r="J129" s="141">
        <v>7956833836</v>
      </c>
      <c r="K129" s="139">
        <v>7956833836</v>
      </c>
      <c r="L129" s="4">
        <v>7.3</v>
      </c>
      <c r="M129" s="4" t="s">
        <v>2638</v>
      </c>
      <c r="N129" s="4" t="s">
        <v>2639</v>
      </c>
      <c r="O129" s="186">
        <f>K129</f>
        <v>7956833836</v>
      </c>
      <c r="P129" s="91">
        <f>J129-O129</f>
        <v>0</v>
      </c>
      <c r="Q129" s="4">
        <v>93</v>
      </c>
      <c r="R129" s="4" t="s">
        <v>70</v>
      </c>
      <c r="S129" s="4" t="s">
        <v>70</v>
      </c>
      <c r="T129" s="140">
        <v>45321</v>
      </c>
      <c r="U129" s="4" t="s">
        <v>1884</v>
      </c>
      <c r="V129" s="4"/>
      <c r="W129" s="4" t="s">
        <v>70</v>
      </c>
      <c r="X129" s="140">
        <v>45355</v>
      </c>
      <c r="Y129" s="4" t="s">
        <v>1888</v>
      </c>
      <c r="Z129" s="4" t="s">
        <v>1886</v>
      </c>
      <c r="AA129" s="186">
        <f>O129</f>
        <v>7956833836</v>
      </c>
      <c r="AB129" s="91">
        <f>AA129-O129</f>
        <v>0</v>
      </c>
      <c r="AC129" s="4"/>
      <c r="AD129" s="4" t="s">
        <v>2037</v>
      </c>
      <c r="AE129" s="145" t="s">
        <v>2769</v>
      </c>
      <c r="AF129" s="145"/>
      <c r="AG129" s="4"/>
      <c r="AH129" s="377"/>
      <c r="AI129" s="4"/>
      <c r="AJ129" s="4"/>
      <c r="AK129" s="4"/>
    </row>
    <row r="130" spans="2:38">
      <c r="B130" s="145" t="s">
        <v>2497</v>
      </c>
      <c r="C130" s="4" t="s">
        <v>441</v>
      </c>
      <c r="D130" s="4" t="s">
        <v>2257</v>
      </c>
      <c r="E130" s="4" t="s">
        <v>1060</v>
      </c>
      <c r="F130" s="4" t="s">
        <v>2793</v>
      </c>
      <c r="G130" s="4" t="s">
        <v>1511</v>
      </c>
      <c r="H130" s="4" t="s">
        <v>1512</v>
      </c>
      <c r="I130" s="141"/>
      <c r="J130" s="141">
        <v>1500000000</v>
      </c>
      <c r="K130" s="139">
        <v>1500000000</v>
      </c>
      <c r="L130" s="4">
        <v>7.2</v>
      </c>
      <c r="M130" s="4" t="s">
        <v>2676</v>
      </c>
      <c r="N130" s="4" t="s">
        <v>2781</v>
      </c>
      <c r="O130" s="91">
        <f>J130</f>
        <v>1500000000</v>
      </c>
      <c r="P130" s="91">
        <f>O130-J130</f>
        <v>0</v>
      </c>
      <c r="Q130" s="4">
        <v>188</v>
      </c>
      <c r="R130" s="4" t="s">
        <v>70</v>
      </c>
      <c r="S130" s="4" t="s">
        <v>70</v>
      </c>
      <c r="T130" s="140">
        <v>45294</v>
      </c>
      <c r="U130" s="4" t="s">
        <v>1884</v>
      </c>
      <c r="V130" s="4" t="s">
        <v>1954</v>
      </c>
      <c r="W130" s="4"/>
      <c r="X130" s="4"/>
      <c r="Y130" s="4"/>
      <c r="Z130" s="4"/>
      <c r="AA130" s="4"/>
      <c r="AB130" s="4"/>
      <c r="AC130" s="4"/>
      <c r="AD130" s="4"/>
      <c r="AE130" s="145"/>
      <c r="AF130" s="145"/>
      <c r="AG130" s="4" t="s">
        <v>70</v>
      </c>
      <c r="AH130" s="377" t="s">
        <v>2793</v>
      </c>
      <c r="AI130" s="4" t="s">
        <v>9551</v>
      </c>
      <c r="AJ130" s="4" t="s">
        <v>9556</v>
      </c>
      <c r="AK130" s="4"/>
    </row>
    <row r="131" spans="2:38">
      <c r="B131" s="145" t="s">
        <v>2497</v>
      </c>
      <c r="C131" s="4" t="s">
        <v>441</v>
      </c>
      <c r="D131" s="4" t="s">
        <v>1976</v>
      </c>
      <c r="E131" s="4" t="s">
        <v>1060</v>
      </c>
      <c r="F131" s="4" t="s">
        <v>2794</v>
      </c>
      <c r="G131" s="4" t="s">
        <v>1662</v>
      </c>
      <c r="H131" s="4" t="s">
        <v>1663</v>
      </c>
      <c r="I131" s="141"/>
      <c r="J131" s="141">
        <v>5000000000</v>
      </c>
      <c r="K131" s="139">
        <v>5000000000</v>
      </c>
      <c r="L131" s="4">
        <v>5.2</v>
      </c>
      <c r="M131" s="4" t="s">
        <v>2552</v>
      </c>
      <c r="N131" s="4" t="s">
        <v>2553</v>
      </c>
      <c r="O131" s="186">
        <f>K131</f>
        <v>5000000000</v>
      </c>
      <c r="P131" s="91">
        <f>J131-O131</f>
        <v>0</v>
      </c>
      <c r="Q131" s="4">
        <v>93</v>
      </c>
      <c r="R131" s="4" t="s">
        <v>70</v>
      </c>
      <c r="S131" s="4" t="s">
        <v>70</v>
      </c>
      <c r="T131" s="140">
        <v>45321</v>
      </c>
      <c r="U131" s="4" t="s">
        <v>1884</v>
      </c>
      <c r="V131" s="4"/>
      <c r="W131" s="4" t="s">
        <v>70</v>
      </c>
      <c r="X131" s="140">
        <v>45355</v>
      </c>
      <c r="Y131" s="4" t="s">
        <v>1888</v>
      </c>
      <c r="Z131" s="4" t="s">
        <v>1886</v>
      </c>
      <c r="AA131" s="186">
        <f>O131</f>
        <v>5000000000</v>
      </c>
      <c r="AB131" s="91">
        <f>AA131-O131</f>
        <v>0</v>
      </c>
      <c r="AC131" s="4"/>
      <c r="AD131" s="4" t="s">
        <v>2037</v>
      </c>
      <c r="AE131" s="145" t="s">
        <v>2769</v>
      </c>
      <c r="AF131" s="145"/>
      <c r="AG131" s="4"/>
      <c r="AH131" s="377"/>
      <c r="AI131" s="4"/>
      <c r="AJ131" s="4"/>
      <c r="AK131" s="4"/>
    </row>
    <row r="132" spans="2:38">
      <c r="B132" s="145" t="s">
        <v>2497</v>
      </c>
      <c r="C132" s="4" t="s">
        <v>441</v>
      </c>
      <c r="D132" s="4" t="s">
        <v>2257</v>
      </c>
      <c r="E132" s="4" t="s">
        <v>1060</v>
      </c>
      <c r="F132" s="4" t="s">
        <v>2795</v>
      </c>
      <c r="G132" s="4" t="s">
        <v>1511</v>
      </c>
      <c r="H132" s="4" t="s">
        <v>1512</v>
      </c>
      <c r="I132" s="141"/>
      <c r="J132" s="141">
        <v>179641096</v>
      </c>
      <c r="K132" s="139">
        <v>179641096</v>
      </c>
      <c r="L132" s="4">
        <v>8.5</v>
      </c>
      <c r="M132" s="4" t="s">
        <v>2155</v>
      </c>
      <c r="N132" s="4" t="s">
        <v>2670</v>
      </c>
      <c r="O132" s="91">
        <f>J132</f>
        <v>179641096</v>
      </c>
      <c r="P132" s="91">
        <f>O132-J132</f>
        <v>0</v>
      </c>
      <c r="Q132" s="4">
        <v>188</v>
      </c>
      <c r="R132" s="4" t="s">
        <v>70</v>
      </c>
      <c r="S132" s="4" t="s">
        <v>70</v>
      </c>
      <c r="T132" s="140">
        <v>45294</v>
      </c>
      <c r="U132" s="4" t="s">
        <v>1884</v>
      </c>
      <c r="V132" s="4" t="s">
        <v>1954</v>
      </c>
      <c r="W132" s="4"/>
      <c r="X132" s="4"/>
      <c r="Y132" s="4"/>
      <c r="Z132" s="4"/>
      <c r="AA132" s="4"/>
      <c r="AB132" s="4"/>
      <c r="AC132" s="4"/>
      <c r="AD132" s="4"/>
      <c r="AE132" s="145"/>
      <c r="AF132" s="145"/>
      <c r="AG132" s="4" t="s">
        <v>70</v>
      </c>
      <c r="AH132" s="378" t="s">
        <v>2795</v>
      </c>
      <c r="AI132" s="4" t="s">
        <v>9551</v>
      </c>
      <c r="AJ132" s="4" t="s">
        <v>9556</v>
      </c>
      <c r="AK132" s="4"/>
    </row>
    <row r="133" spans="2:38">
      <c r="B133" s="145" t="s">
        <v>2497</v>
      </c>
      <c r="C133" s="4" t="s">
        <v>441</v>
      </c>
      <c r="D133" s="4" t="s">
        <v>1976</v>
      </c>
      <c r="E133" s="4" t="s">
        <v>1060</v>
      </c>
      <c r="F133" s="4" t="s">
        <v>2796</v>
      </c>
      <c r="G133" s="4" t="s">
        <v>1662</v>
      </c>
      <c r="H133" s="4" t="s">
        <v>1663</v>
      </c>
      <c r="I133" s="141"/>
      <c r="J133" s="141">
        <v>5742155068</v>
      </c>
      <c r="K133" s="139">
        <v>5742155068</v>
      </c>
      <c r="L133" s="4">
        <v>7.3</v>
      </c>
      <c r="M133" s="4" t="s">
        <v>2638</v>
      </c>
      <c r="N133" s="4" t="s">
        <v>2639</v>
      </c>
      <c r="O133" s="186">
        <f>K133</f>
        <v>5742155068</v>
      </c>
      <c r="P133" s="91">
        <f>J133-O133</f>
        <v>0</v>
      </c>
      <c r="Q133" s="4">
        <v>93</v>
      </c>
      <c r="R133" s="4" t="s">
        <v>70</v>
      </c>
      <c r="S133" s="4" t="s">
        <v>70</v>
      </c>
      <c r="T133" s="140">
        <v>45321</v>
      </c>
      <c r="U133" s="4" t="s">
        <v>1884</v>
      </c>
      <c r="V133" s="4"/>
      <c r="W133" s="4" t="s">
        <v>70</v>
      </c>
      <c r="X133" s="140">
        <v>45355</v>
      </c>
      <c r="Y133" s="4" t="s">
        <v>1888</v>
      </c>
      <c r="Z133" s="4" t="s">
        <v>1886</v>
      </c>
      <c r="AA133" s="186">
        <f>O133</f>
        <v>5742155068</v>
      </c>
      <c r="AB133" s="91">
        <f>AA133-O133</f>
        <v>0</v>
      </c>
      <c r="AC133" s="4"/>
      <c r="AD133" s="4" t="s">
        <v>2037</v>
      </c>
      <c r="AE133" s="8" t="s">
        <v>2769</v>
      </c>
      <c r="AF133" s="145"/>
      <c r="AG133" s="4"/>
      <c r="AH133" s="377"/>
      <c r="AI133" s="4"/>
      <c r="AJ133" s="4"/>
      <c r="AK133" s="4"/>
      <c r="AL133" s="372"/>
    </row>
    <row r="134" spans="2:38">
      <c r="B134" s="145" t="s">
        <v>2497</v>
      </c>
      <c r="C134" s="4" t="s">
        <v>441</v>
      </c>
      <c r="D134" s="4" t="s">
        <v>1976</v>
      </c>
      <c r="E134" s="4" t="s">
        <v>1060</v>
      </c>
      <c r="F134" s="4" t="s">
        <v>2797</v>
      </c>
      <c r="G134" s="4" t="s">
        <v>1662</v>
      </c>
      <c r="H134" s="4" t="s">
        <v>1663</v>
      </c>
      <c r="I134" s="141"/>
      <c r="J134" s="141">
        <v>5000000000</v>
      </c>
      <c r="K134" s="139">
        <v>5000000000</v>
      </c>
      <c r="L134" s="4">
        <v>5.2</v>
      </c>
      <c r="M134" s="4" t="s">
        <v>2552</v>
      </c>
      <c r="N134" s="4" t="s">
        <v>2553</v>
      </c>
      <c r="O134" s="186">
        <f>K134</f>
        <v>5000000000</v>
      </c>
      <c r="P134" s="91">
        <f>J134-O134</f>
        <v>0</v>
      </c>
      <c r="Q134" s="4">
        <v>93</v>
      </c>
      <c r="R134" s="4" t="s">
        <v>70</v>
      </c>
      <c r="S134" s="4" t="s">
        <v>70</v>
      </c>
      <c r="T134" s="140">
        <v>45321</v>
      </c>
      <c r="U134" s="4" t="s">
        <v>1884</v>
      </c>
      <c r="V134" s="4"/>
      <c r="W134" s="4" t="s">
        <v>70</v>
      </c>
      <c r="X134" s="140">
        <v>45355</v>
      </c>
      <c r="Y134" s="4" t="s">
        <v>1888</v>
      </c>
      <c r="Z134" s="4" t="s">
        <v>1886</v>
      </c>
      <c r="AA134" s="186">
        <f>O134</f>
        <v>5000000000</v>
      </c>
      <c r="AB134" s="91">
        <f>AA134-O134</f>
        <v>0</v>
      </c>
      <c r="AC134" s="4"/>
      <c r="AD134" s="4" t="s">
        <v>2037</v>
      </c>
      <c r="AE134" s="8" t="s">
        <v>2769</v>
      </c>
      <c r="AF134" s="145"/>
      <c r="AG134" s="4"/>
      <c r="AH134" s="377"/>
      <c r="AI134" s="4"/>
      <c r="AJ134" s="4"/>
      <c r="AK134" s="4"/>
      <c r="AL134" s="372"/>
    </row>
    <row r="135" spans="2:38">
      <c r="B135" s="145" t="s">
        <v>2497</v>
      </c>
      <c r="C135" s="4" t="s">
        <v>441</v>
      </c>
      <c r="D135" s="4" t="s">
        <v>2498</v>
      </c>
      <c r="E135" s="4" t="s">
        <v>1060</v>
      </c>
      <c r="F135" s="4" t="s">
        <v>2798</v>
      </c>
      <c r="G135" s="4" t="s">
        <v>1521</v>
      </c>
      <c r="H135" s="4" t="s">
        <v>1522</v>
      </c>
      <c r="I135" s="141"/>
      <c r="J135" s="141">
        <v>1370000000</v>
      </c>
      <c r="K135" s="139">
        <v>1370000000</v>
      </c>
      <c r="L135" s="4">
        <v>7.6</v>
      </c>
      <c r="M135" s="4" t="s">
        <v>2638</v>
      </c>
      <c r="N135" s="4" t="s">
        <v>2639</v>
      </c>
      <c r="O135" s="186">
        <f>K135</f>
        <v>1370000000</v>
      </c>
      <c r="P135" s="186">
        <f>K135-O135</f>
        <v>0</v>
      </c>
      <c r="Q135" s="4" t="s">
        <v>2503</v>
      </c>
      <c r="R135" s="4" t="s">
        <v>70</v>
      </c>
      <c r="S135" s="4" t="s">
        <v>70</v>
      </c>
      <c r="T135" s="140">
        <v>45351</v>
      </c>
      <c r="U135" s="4" t="s">
        <v>1884</v>
      </c>
      <c r="V135" s="4" t="s">
        <v>1954</v>
      </c>
      <c r="W135" s="4"/>
      <c r="X135" s="4"/>
      <c r="Y135" s="4"/>
      <c r="Z135" s="4"/>
      <c r="AA135" s="4"/>
      <c r="AB135" s="4"/>
      <c r="AC135" s="4"/>
      <c r="AD135" s="4"/>
      <c r="AE135" s="145"/>
      <c r="AF135" s="145"/>
      <c r="AG135" s="4" t="s">
        <v>70</v>
      </c>
      <c r="AH135" s="377" t="s">
        <v>2798</v>
      </c>
      <c r="AI135" s="4" t="s">
        <v>9551</v>
      </c>
      <c r="AJ135" s="4" t="s">
        <v>9556</v>
      </c>
      <c r="AK135" s="4"/>
    </row>
    <row r="136" spans="2:38">
      <c r="B136" s="145" t="s">
        <v>2497</v>
      </c>
      <c r="C136" s="4" t="s">
        <v>441</v>
      </c>
      <c r="D136" s="4" t="s">
        <v>2649</v>
      </c>
      <c r="E136" s="4" t="s">
        <v>1060</v>
      </c>
      <c r="F136" s="4" t="s">
        <v>2799</v>
      </c>
      <c r="G136" s="4" t="s">
        <v>1523</v>
      </c>
      <c r="H136" s="4" t="s">
        <v>1524</v>
      </c>
      <c r="I136" s="141"/>
      <c r="J136" s="141">
        <v>1000000000</v>
      </c>
      <c r="K136" s="139">
        <v>1000000000</v>
      </c>
      <c r="L136" s="4">
        <v>10.199999999999999</v>
      </c>
      <c r="M136" s="4" t="s">
        <v>2800</v>
      </c>
      <c r="N136" s="4" t="s">
        <v>2801</v>
      </c>
      <c r="O136" s="91">
        <f>J136</f>
        <v>1000000000</v>
      </c>
      <c r="P136" s="91">
        <f>J136-O136</f>
        <v>0</v>
      </c>
      <c r="Q136" s="4">
        <v>156</v>
      </c>
      <c r="R136" s="4" t="s">
        <v>70</v>
      </c>
      <c r="S136" s="4" t="s">
        <v>70</v>
      </c>
      <c r="T136" s="140">
        <v>45341</v>
      </c>
      <c r="U136" s="4" t="s">
        <v>1884</v>
      </c>
      <c r="V136" s="4" t="s">
        <v>1954</v>
      </c>
      <c r="W136" s="4" t="s">
        <v>70</v>
      </c>
      <c r="X136" s="140">
        <v>45380</v>
      </c>
      <c r="Y136" s="4" t="s">
        <v>1885</v>
      </c>
      <c r="Z136" s="4" t="s">
        <v>1886</v>
      </c>
      <c r="AA136" s="91">
        <f>O136</f>
        <v>1000000000</v>
      </c>
      <c r="AB136" s="91">
        <f>O136-AA136</f>
        <v>0</v>
      </c>
      <c r="AC136" s="4"/>
      <c r="AD136" s="4" t="s">
        <v>2037</v>
      </c>
      <c r="AE136" s="145" t="s">
        <v>2653</v>
      </c>
      <c r="AF136" s="145"/>
      <c r="AG136" s="4"/>
      <c r="AH136" s="377"/>
      <c r="AI136" s="4"/>
      <c r="AJ136" s="4"/>
      <c r="AK136" s="4"/>
    </row>
    <row r="137" spans="2:38">
      <c r="B137" s="145" t="s">
        <v>2497</v>
      </c>
      <c r="C137" s="4" t="s">
        <v>441</v>
      </c>
      <c r="D137" s="4" t="s">
        <v>1976</v>
      </c>
      <c r="E137" s="4" t="s">
        <v>1060</v>
      </c>
      <c r="F137" s="4" t="s">
        <v>2802</v>
      </c>
      <c r="G137" s="4" t="s">
        <v>1662</v>
      </c>
      <c r="H137" s="4" t="s">
        <v>1663</v>
      </c>
      <c r="I137" s="141"/>
      <c r="J137" s="141">
        <v>5980099560</v>
      </c>
      <c r="K137" s="139">
        <v>5980099560</v>
      </c>
      <c r="L137" s="4">
        <v>4.95</v>
      </c>
      <c r="M137" s="4" t="s">
        <v>2564</v>
      </c>
      <c r="N137" s="4" t="s">
        <v>1907</v>
      </c>
      <c r="O137" s="186">
        <f>K137</f>
        <v>5980099560</v>
      </c>
      <c r="P137" s="91">
        <f>J137-O137</f>
        <v>0</v>
      </c>
      <c r="Q137" s="4">
        <v>93</v>
      </c>
      <c r="R137" s="4" t="s">
        <v>70</v>
      </c>
      <c r="S137" s="4" t="s">
        <v>70</v>
      </c>
      <c r="T137" s="140">
        <v>45321</v>
      </c>
      <c r="U137" s="4" t="s">
        <v>1884</v>
      </c>
      <c r="V137" s="4"/>
      <c r="W137" s="4" t="s">
        <v>70</v>
      </c>
      <c r="X137" s="140">
        <v>45355</v>
      </c>
      <c r="Y137" s="4" t="s">
        <v>1888</v>
      </c>
      <c r="Z137" s="4" t="s">
        <v>1886</v>
      </c>
      <c r="AA137" s="186">
        <f>O137</f>
        <v>5980099560</v>
      </c>
      <c r="AB137" s="91">
        <f>AA137-O137</f>
        <v>0</v>
      </c>
      <c r="AC137" s="4"/>
      <c r="AD137" s="4" t="s">
        <v>2037</v>
      </c>
      <c r="AE137" s="145" t="s">
        <v>2769</v>
      </c>
      <c r="AF137" s="145"/>
      <c r="AG137" s="4"/>
      <c r="AH137" s="377"/>
      <c r="AI137" s="4"/>
      <c r="AJ137" s="4"/>
      <c r="AK137" s="4"/>
    </row>
    <row r="138" spans="2:38">
      <c r="B138" s="145" t="s">
        <v>2497</v>
      </c>
      <c r="C138" s="4" t="s">
        <v>441</v>
      </c>
      <c r="D138" s="4" t="s">
        <v>1976</v>
      </c>
      <c r="E138" s="4" t="s">
        <v>1060</v>
      </c>
      <c r="F138" s="4" t="s">
        <v>2803</v>
      </c>
      <c r="G138" s="4" t="s">
        <v>1662</v>
      </c>
      <c r="H138" s="4" t="s">
        <v>1663</v>
      </c>
      <c r="I138" s="141"/>
      <c r="J138" s="141">
        <v>3230000000</v>
      </c>
      <c r="K138" s="139">
        <v>3230000000</v>
      </c>
      <c r="L138" s="4">
        <v>4.75</v>
      </c>
      <c r="M138" s="4" t="s">
        <v>2592</v>
      </c>
      <c r="N138" s="4" t="s">
        <v>2804</v>
      </c>
      <c r="O138" s="186">
        <f>K138</f>
        <v>3230000000</v>
      </c>
      <c r="P138" s="91">
        <f>J138-O138</f>
        <v>0</v>
      </c>
      <c r="Q138" s="4">
        <v>93</v>
      </c>
      <c r="R138" s="4" t="s">
        <v>70</v>
      </c>
      <c r="S138" s="4" t="s">
        <v>70</v>
      </c>
      <c r="T138" s="140">
        <v>45321</v>
      </c>
      <c r="U138" s="4" t="s">
        <v>1884</v>
      </c>
      <c r="V138" s="4"/>
      <c r="W138" s="4" t="s">
        <v>70</v>
      </c>
      <c r="X138" s="140">
        <v>45355</v>
      </c>
      <c r="Y138" s="4" t="s">
        <v>1888</v>
      </c>
      <c r="Z138" s="4" t="s">
        <v>1886</v>
      </c>
      <c r="AA138" s="186">
        <f>O138</f>
        <v>3230000000</v>
      </c>
      <c r="AB138" s="91">
        <f>AA138-O138</f>
        <v>0</v>
      </c>
      <c r="AC138" s="4"/>
      <c r="AD138" s="4" t="s">
        <v>2037</v>
      </c>
      <c r="AE138" s="8" t="s">
        <v>2769</v>
      </c>
      <c r="AF138" s="145"/>
      <c r="AG138" s="4"/>
      <c r="AH138" s="377"/>
      <c r="AI138" s="4"/>
      <c r="AJ138" s="4"/>
      <c r="AK138" s="4"/>
      <c r="AL138" s="372"/>
    </row>
    <row r="139" spans="2:38">
      <c r="B139" s="145" t="s">
        <v>2497</v>
      </c>
      <c r="C139" s="4" t="s">
        <v>441</v>
      </c>
      <c r="D139" s="4" t="s">
        <v>2498</v>
      </c>
      <c r="E139" s="4" t="s">
        <v>1060</v>
      </c>
      <c r="F139" s="4" t="s">
        <v>2805</v>
      </c>
      <c r="G139" s="4" t="s">
        <v>1521</v>
      </c>
      <c r="H139" s="4" t="s">
        <v>1522</v>
      </c>
      <c r="I139" s="141"/>
      <c r="J139" s="141">
        <v>5000000000</v>
      </c>
      <c r="K139" s="139">
        <v>5000000000</v>
      </c>
      <c r="L139" s="4">
        <v>7.9</v>
      </c>
      <c r="M139" s="4" t="s">
        <v>2638</v>
      </c>
      <c r="N139" s="4" t="s">
        <v>2639</v>
      </c>
      <c r="O139" s="186">
        <f>K139</f>
        <v>5000000000</v>
      </c>
      <c r="P139" s="186">
        <f>K139-O139</f>
        <v>0</v>
      </c>
      <c r="Q139" s="4" t="s">
        <v>2503</v>
      </c>
      <c r="R139" s="4" t="s">
        <v>70</v>
      </c>
      <c r="S139" s="4" t="s">
        <v>70</v>
      </c>
      <c r="T139" s="140">
        <v>45351</v>
      </c>
      <c r="U139" s="4" t="s">
        <v>1884</v>
      </c>
      <c r="V139" s="4" t="s">
        <v>1954</v>
      </c>
      <c r="W139" s="4"/>
      <c r="X139" s="4"/>
      <c r="Y139" s="4"/>
      <c r="Z139" s="4"/>
      <c r="AA139" s="4"/>
      <c r="AB139" s="4"/>
      <c r="AC139" s="4"/>
      <c r="AD139" s="4"/>
      <c r="AE139" s="145"/>
      <c r="AF139" s="145"/>
      <c r="AG139" s="4" t="s">
        <v>70</v>
      </c>
      <c r="AH139" s="377" t="s">
        <v>2805</v>
      </c>
      <c r="AI139" s="4" t="s">
        <v>9551</v>
      </c>
      <c r="AJ139" s="4" t="s">
        <v>9556</v>
      </c>
      <c r="AK139" s="4"/>
    </row>
    <row r="140" spans="2:38">
      <c r="B140" s="145" t="s">
        <v>2497</v>
      </c>
      <c r="C140" s="4" t="s">
        <v>441</v>
      </c>
      <c r="D140" s="4" t="s">
        <v>2518</v>
      </c>
      <c r="E140" s="4" t="s">
        <v>1060</v>
      </c>
      <c r="F140" s="4" t="s">
        <v>2806</v>
      </c>
      <c r="G140" s="4" t="s">
        <v>1511</v>
      </c>
      <c r="H140" s="4" t="s">
        <v>1512</v>
      </c>
      <c r="I140" s="141"/>
      <c r="J140" s="141">
        <v>800000000</v>
      </c>
      <c r="K140" s="139">
        <v>800000000</v>
      </c>
      <c r="L140" s="4">
        <v>10.5</v>
      </c>
      <c r="M140" s="4" t="s">
        <v>2807</v>
      </c>
      <c r="N140" s="4" t="s">
        <v>2808</v>
      </c>
      <c r="O140" s="91">
        <f>J140</f>
        <v>800000000</v>
      </c>
      <c r="P140" s="91">
        <f>O140-J140</f>
        <v>0</v>
      </c>
      <c r="Q140" s="4">
        <v>188</v>
      </c>
      <c r="R140" s="4" t="s">
        <v>70</v>
      </c>
      <c r="S140" s="4" t="s">
        <v>70</v>
      </c>
      <c r="T140" s="140">
        <v>45294</v>
      </c>
      <c r="U140" s="4" t="s">
        <v>1884</v>
      </c>
      <c r="V140" s="4" t="s">
        <v>1954</v>
      </c>
      <c r="W140" s="4"/>
      <c r="X140" s="4"/>
      <c r="Y140" s="4"/>
      <c r="Z140" s="4"/>
      <c r="AA140" s="4"/>
      <c r="AB140" s="4"/>
      <c r="AC140" s="4"/>
      <c r="AD140" s="4"/>
      <c r="AE140" s="145"/>
      <c r="AF140" s="145"/>
      <c r="AG140" s="4" t="s">
        <v>70</v>
      </c>
      <c r="AH140" s="377" t="s">
        <v>2806</v>
      </c>
      <c r="AI140" s="4" t="s">
        <v>9551</v>
      </c>
      <c r="AJ140" s="4" t="s">
        <v>9556</v>
      </c>
      <c r="AK140" s="4"/>
    </row>
    <row r="141" spans="2:38">
      <c r="B141" s="145" t="s">
        <v>2497</v>
      </c>
      <c r="C141" s="4" t="s">
        <v>441</v>
      </c>
      <c r="D141" s="4" t="s">
        <v>2498</v>
      </c>
      <c r="E141" s="4" t="s">
        <v>1060</v>
      </c>
      <c r="F141" s="4" t="s">
        <v>2809</v>
      </c>
      <c r="G141" s="4" t="s">
        <v>1515</v>
      </c>
      <c r="H141" s="4" t="s">
        <v>1516</v>
      </c>
      <c r="I141" s="141"/>
      <c r="J141" s="141">
        <v>1000000000</v>
      </c>
      <c r="K141" s="139">
        <v>1000000000</v>
      </c>
      <c r="L141" s="4">
        <v>8</v>
      </c>
      <c r="M141" s="4" t="s">
        <v>2638</v>
      </c>
      <c r="N141" s="4" t="s">
        <v>2639</v>
      </c>
      <c r="O141" s="186">
        <f>K141</f>
        <v>1000000000</v>
      </c>
      <c r="P141" s="186">
        <f>K141-O141</f>
        <v>0</v>
      </c>
      <c r="Q141" s="4" t="s">
        <v>2503</v>
      </c>
      <c r="R141" s="4" t="s">
        <v>70</v>
      </c>
      <c r="S141" s="4" t="s">
        <v>70</v>
      </c>
      <c r="T141" s="140">
        <v>45352</v>
      </c>
      <c r="U141" s="4" t="s">
        <v>1884</v>
      </c>
      <c r="V141" s="4" t="s">
        <v>1954</v>
      </c>
      <c r="W141" s="4"/>
      <c r="X141" s="4"/>
      <c r="Y141" s="4"/>
      <c r="Z141" s="4"/>
      <c r="AA141" s="4"/>
      <c r="AB141" s="4"/>
      <c r="AC141" s="4"/>
      <c r="AD141" s="4"/>
      <c r="AE141" s="145"/>
      <c r="AF141" s="145"/>
      <c r="AG141" s="4" t="s">
        <v>70</v>
      </c>
      <c r="AH141" s="377" t="s">
        <v>2809</v>
      </c>
      <c r="AI141" s="4" t="s">
        <v>9551</v>
      </c>
      <c r="AJ141" s="4" t="s">
        <v>9556</v>
      </c>
      <c r="AK141" s="4"/>
    </row>
    <row r="142" spans="2:38">
      <c r="B142" s="145" t="s">
        <v>2497</v>
      </c>
      <c r="C142" s="4" t="s">
        <v>441</v>
      </c>
      <c r="D142" s="4" t="s">
        <v>2498</v>
      </c>
      <c r="E142" s="4" t="s">
        <v>2018</v>
      </c>
      <c r="F142" s="4" t="s">
        <v>2810</v>
      </c>
      <c r="G142" s="4" t="s">
        <v>1515</v>
      </c>
      <c r="H142" s="4" t="s">
        <v>1516</v>
      </c>
      <c r="I142" s="141"/>
      <c r="J142" s="141">
        <v>94000</v>
      </c>
      <c r="K142" s="139">
        <v>2266810000</v>
      </c>
      <c r="L142" s="4">
        <v>0</v>
      </c>
      <c r="M142" s="4" t="s">
        <v>2811</v>
      </c>
      <c r="N142" s="4" t="s">
        <v>2593</v>
      </c>
      <c r="O142" s="186">
        <f>K142</f>
        <v>2266810000</v>
      </c>
      <c r="P142" s="186">
        <f>K142-O142</f>
        <v>0</v>
      </c>
      <c r="Q142" s="4" t="s">
        <v>2503</v>
      </c>
      <c r="R142" s="4" t="s">
        <v>70</v>
      </c>
      <c r="S142" s="4" t="s">
        <v>70</v>
      </c>
      <c r="T142" s="140">
        <v>45352</v>
      </c>
      <c r="U142" s="4" t="s">
        <v>1884</v>
      </c>
      <c r="V142" s="4" t="s">
        <v>1954</v>
      </c>
      <c r="W142" s="4"/>
      <c r="X142" s="4"/>
      <c r="Y142" s="4"/>
      <c r="Z142" s="4"/>
      <c r="AA142" s="4"/>
      <c r="AB142" s="4"/>
      <c r="AC142" s="4"/>
      <c r="AD142" s="4"/>
      <c r="AE142" s="145"/>
      <c r="AF142" s="145"/>
      <c r="AG142" s="4" t="s">
        <v>70</v>
      </c>
      <c r="AH142" s="377" t="s">
        <v>2810</v>
      </c>
      <c r="AI142" s="4" t="s">
        <v>9551</v>
      </c>
      <c r="AJ142" s="4" t="s">
        <v>9556</v>
      </c>
      <c r="AK142" s="4"/>
    </row>
    <row r="143" spans="2:38">
      <c r="B143" s="145" t="s">
        <v>2497</v>
      </c>
      <c r="C143" s="4" t="s">
        <v>441</v>
      </c>
      <c r="D143" s="4" t="s">
        <v>1976</v>
      </c>
      <c r="E143" s="4" t="s">
        <v>1060</v>
      </c>
      <c r="F143" s="4" t="s">
        <v>2812</v>
      </c>
      <c r="G143" s="4" t="s">
        <v>1662</v>
      </c>
      <c r="H143" s="4" t="s">
        <v>1663</v>
      </c>
      <c r="I143" s="141"/>
      <c r="J143" s="141">
        <v>5021109535</v>
      </c>
      <c r="K143" s="139">
        <v>5021109535</v>
      </c>
      <c r="L143" s="4">
        <v>8.1999999999999993</v>
      </c>
      <c r="M143" s="4" t="s">
        <v>2720</v>
      </c>
      <c r="N143" s="4" t="s">
        <v>2721</v>
      </c>
      <c r="O143" s="186">
        <f>K143</f>
        <v>5021109535</v>
      </c>
      <c r="P143" s="91">
        <f>J143-O143</f>
        <v>0</v>
      </c>
      <c r="Q143" s="4">
        <v>93</v>
      </c>
      <c r="R143" s="4" t="s">
        <v>70</v>
      </c>
      <c r="S143" s="4" t="s">
        <v>70</v>
      </c>
      <c r="T143" s="140">
        <v>45321</v>
      </c>
      <c r="U143" s="4" t="s">
        <v>1884</v>
      </c>
      <c r="V143" s="4"/>
      <c r="W143" s="4" t="s">
        <v>70</v>
      </c>
      <c r="X143" s="140">
        <v>45355</v>
      </c>
      <c r="Y143" s="4" t="s">
        <v>1888</v>
      </c>
      <c r="Z143" s="4" t="s">
        <v>1886</v>
      </c>
      <c r="AA143" s="186">
        <f>O143</f>
        <v>5021109535</v>
      </c>
      <c r="AB143" s="91">
        <f>AA143-O143</f>
        <v>0</v>
      </c>
      <c r="AC143" s="4"/>
      <c r="AD143" s="4" t="s">
        <v>2037</v>
      </c>
      <c r="AE143" s="8" t="s">
        <v>2769</v>
      </c>
      <c r="AF143" s="145"/>
      <c r="AG143" s="4"/>
      <c r="AH143" s="377"/>
      <c r="AI143" s="4"/>
      <c r="AJ143" s="4"/>
      <c r="AK143" s="4"/>
      <c r="AL143" s="372"/>
    </row>
    <row r="144" spans="2:38">
      <c r="B144" s="145" t="s">
        <v>2497</v>
      </c>
      <c r="C144" s="4" t="s">
        <v>441</v>
      </c>
      <c r="D144" s="4" t="s">
        <v>1976</v>
      </c>
      <c r="E144" s="4" t="s">
        <v>1060</v>
      </c>
      <c r="F144" s="4" t="s">
        <v>2813</v>
      </c>
      <c r="G144" s="4" t="s">
        <v>1662</v>
      </c>
      <c r="H144" s="4" t="s">
        <v>1663</v>
      </c>
      <c r="I144" s="141"/>
      <c r="J144" s="141">
        <v>5128989125</v>
      </c>
      <c r="K144" s="139">
        <v>5128989125</v>
      </c>
      <c r="L144" s="4">
        <v>6.6</v>
      </c>
      <c r="M144" s="4" t="s">
        <v>2814</v>
      </c>
      <c r="N144" s="4" t="s">
        <v>2815</v>
      </c>
      <c r="O144" s="186">
        <f>K144</f>
        <v>5128989125</v>
      </c>
      <c r="P144" s="91">
        <f>J144-O144</f>
        <v>0</v>
      </c>
      <c r="Q144" s="4">
        <v>93</v>
      </c>
      <c r="R144" s="4" t="s">
        <v>70</v>
      </c>
      <c r="S144" s="4" t="s">
        <v>70</v>
      </c>
      <c r="T144" s="140">
        <v>45321</v>
      </c>
      <c r="U144" s="4" t="s">
        <v>1884</v>
      </c>
      <c r="V144" s="4"/>
      <c r="W144" s="4" t="s">
        <v>70</v>
      </c>
      <c r="X144" s="140">
        <v>45355</v>
      </c>
      <c r="Y144" s="4" t="s">
        <v>1888</v>
      </c>
      <c r="Z144" s="4" t="s">
        <v>1886</v>
      </c>
      <c r="AA144" s="186">
        <f>O144</f>
        <v>5128989125</v>
      </c>
      <c r="AB144" s="91">
        <f>AA144-O144</f>
        <v>0</v>
      </c>
      <c r="AC144" s="4"/>
      <c r="AD144" s="4" t="s">
        <v>2037</v>
      </c>
      <c r="AE144" s="8" t="s">
        <v>2769</v>
      </c>
      <c r="AF144" s="145"/>
      <c r="AG144" s="4"/>
      <c r="AH144" s="377"/>
      <c r="AI144" s="4"/>
      <c r="AJ144" s="4"/>
      <c r="AK144" s="4"/>
      <c r="AL144" s="372"/>
    </row>
    <row r="145" spans="2:38">
      <c r="B145" s="145" t="s">
        <v>2497</v>
      </c>
      <c r="C145" s="4" t="s">
        <v>441</v>
      </c>
      <c r="D145" s="4" t="s">
        <v>2583</v>
      </c>
      <c r="E145" s="4" t="s">
        <v>1060</v>
      </c>
      <c r="F145" s="4" t="s">
        <v>2816</v>
      </c>
      <c r="G145" s="4" t="s">
        <v>1509</v>
      </c>
      <c r="H145" s="4" t="s">
        <v>1510</v>
      </c>
      <c r="I145" s="141"/>
      <c r="J145" s="141">
        <v>4500000000</v>
      </c>
      <c r="K145" s="139">
        <v>4500000000</v>
      </c>
      <c r="L145" s="4">
        <v>4.3</v>
      </c>
      <c r="M145" s="4" t="s">
        <v>2454</v>
      </c>
      <c r="N145" s="4" t="s">
        <v>2532</v>
      </c>
      <c r="O145" s="4"/>
      <c r="P145" s="4"/>
      <c r="Q145" s="4">
        <v>118</v>
      </c>
      <c r="R145" s="4" t="s">
        <v>70</v>
      </c>
      <c r="S145" s="4" t="s">
        <v>70</v>
      </c>
      <c r="T145" s="140">
        <v>45348</v>
      </c>
      <c r="U145" s="4" t="s">
        <v>1887</v>
      </c>
      <c r="V145" s="4"/>
      <c r="W145" s="4"/>
      <c r="X145" s="4"/>
      <c r="Y145" s="4"/>
      <c r="Z145" s="4"/>
      <c r="AA145" s="4"/>
      <c r="AB145" s="4"/>
      <c r="AC145" s="4"/>
      <c r="AD145" s="4"/>
      <c r="AE145" s="145"/>
      <c r="AF145" s="145"/>
      <c r="AG145" s="4" t="s">
        <v>70</v>
      </c>
      <c r="AH145" s="377" t="s">
        <v>2816</v>
      </c>
      <c r="AI145" s="4" t="s">
        <v>9551</v>
      </c>
      <c r="AJ145" s="4" t="s">
        <v>9556</v>
      </c>
      <c r="AK145" s="4"/>
    </row>
    <row r="146" spans="2:38">
      <c r="B146" s="145" t="s">
        <v>2497</v>
      </c>
      <c r="C146" s="4" t="s">
        <v>441</v>
      </c>
      <c r="D146" s="4" t="s">
        <v>2498</v>
      </c>
      <c r="E146" s="4" t="s">
        <v>1060</v>
      </c>
      <c r="F146" s="4" t="s">
        <v>2817</v>
      </c>
      <c r="G146" s="4" t="s">
        <v>1515</v>
      </c>
      <c r="H146" s="4" t="s">
        <v>1516</v>
      </c>
      <c r="I146" s="141"/>
      <c r="J146" s="141">
        <v>1000000000</v>
      </c>
      <c r="K146" s="139">
        <v>1000000000</v>
      </c>
      <c r="L146" s="4">
        <v>7.8</v>
      </c>
      <c r="M146" s="4" t="s">
        <v>2627</v>
      </c>
      <c r="N146" s="4" t="s">
        <v>2628</v>
      </c>
      <c r="O146" s="186">
        <f>K146</f>
        <v>1000000000</v>
      </c>
      <c r="P146" s="186">
        <f>K146-O146</f>
        <v>0</v>
      </c>
      <c r="Q146" s="4" t="s">
        <v>2503</v>
      </c>
      <c r="R146" s="4" t="s">
        <v>70</v>
      </c>
      <c r="S146" s="4" t="s">
        <v>70</v>
      </c>
      <c r="T146" s="140">
        <v>45352</v>
      </c>
      <c r="U146" s="4" t="s">
        <v>1884</v>
      </c>
      <c r="V146" s="4" t="s">
        <v>1954</v>
      </c>
      <c r="W146" s="4"/>
      <c r="X146" s="4"/>
      <c r="Y146" s="4"/>
      <c r="Z146" s="4"/>
      <c r="AA146" s="4"/>
      <c r="AB146" s="4"/>
      <c r="AC146" s="4"/>
      <c r="AD146" s="4"/>
      <c r="AE146" s="145"/>
      <c r="AF146" s="145"/>
      <c r="AG146" s="4" t="s">
        <v>70</v>
      </c>
      <c r="AH146" s="377" t="s">
        <v>2817</v>
      </c>
      <c r="AI146" s="4" t="s">
        <v>9551</v>
      </c>
      <c r="AJ146" s="4" t="s">
        <v>9556</v>
      </c>
      <c r="AK146" s="4"/>
    </row>
    <row r="147" spans="2:38">
      <c r="B147" s="145" t="s">
        <v>2497</v>
      </c>
      <c r="C147" s="4" t="s">
        <v>441</v>
      </c>
      <c r="D147" s="4" t="s">
        <v>1976</v>
      </c>
      <c r="E147" s="4" t="s">
        <v>1060</v>
      </c>
      <c r="F147" s="4" t="s">
        <v>2818</v>
      </c>
      <c r="G147" s="4" t="s">
        <v>1662</v>
      </c>
      <c r="H147" s="4" t="s">
        <v>1663</v>
      </c>
      <c r="I147" s="141"/>
      <c r="J147" s="141">
        <v>1491000000</v>
      </c>
      <c r="K147" s="139">
        <v>1491000000</v>
      </c>
      <c r="L147" s="4">
        <v>7.3</v>
      </c>
      <c r="M147" s="4" t="s">
        <v>2685</v>
      </c>
      <c r="N147" s="4" t="s">
        <v>2686</v>
      </c>
      <c r="O147" s="186">
        <f>K147</f>
        <v>1491000000</v>
      </c>
      <c r="P147" s="91">
        <f>J147-O147</f>
        <v>0</v>
      </c>
      <c r="Q147" s="4">
        <v>93</v>
      </c>
      <c r="R147" s="4" t="s">
        <v>70</v>
      </c>
      <c r="S147" s="4" t="s">
        <v>70</v>
      </c>
      <c r="T147" s="140">
        <v>45321</v>
      </c>
      <c r="U147" s="4" t="s">
        <v>1884</v>
      </c>
      <c r="V147" s="4"/>
      <c r="W147" s="4" t="s">
        <v>70</v>
      </c>
      <c r="X147" s="140">
        <v>45355</v>
      </c>
      <c r="Y147" s="4" t="s">
        <v>1888</v>
      </c>
      <c r="Z147" s="4" t="s">
        <v>1886</v>
      </c>
      <c r="AA147" s="186">
        <f>O147</f>
        <v>1491000000</v>
      </c>
      <c r="AB147" s="91">
        <f>AA147-O147</f>
        <v>0</v>
      </c>
      <c r="AC147" s="4"/>
      <c r="AD147" s="4" t="s">
        <v>2037</v>
      </c>
      <c r="AE147" s="8" t="s">
        <v>2769</v>
      </c>
      <c r="AF147" s="145"/>
      <c r="AG147" s="4"/>
      <c r="AH147" s="377"/>
      <c r="AI147" s="4"/>
      <c r="AJ147" s="4"/>
      <c r="AK147" s="4"/>
      <c r="AL147" s="372"/>
    </row>
    <row r="148" spans="2:38">
      <c r="B148" s="145" t="s">
        <v>2497</v>
      </c>
      <c r="C148" s="4" t="s">
        <v>441</v>
      </c>
      <c r="D148" s="4" t="s">
        <v>2257</v>
      </c>
      <c r="E148" s="4" t="s">
        <v>1060</v>
      </c>
      <c r="F148" s="4" t="s">
        <v>2819</v>
      </c>
      <c r="G148" s="4" t="s">
        <v>1511</v>
      </c>
      <c r="H148" s="4" t="s">
        <v>1512</v>
      </c>
      <c r="I148" s="141"/>
      <c r="J148" s="141">
        <v>1600000000</v>
      </c>
      <c r="K148" s="139">
        <v>1600000000</v>
      </c>
      <c r="L148" s="4">
        <v>11.9</v>
      </c>
      <c r="M148" s="4" t="s">
        <v>2820</v>
      </c>
      <c r="N148" s="4" t="s">
        <v>2821</v>
      </c>
      <c r="O148" s="91">
        <f>J148</f>
        <v>1600000000</v>
      </c>
      <c r="P148" s="91">
        <f>O148-J148</f>
        <v>0</v>
      </c>
      <c r="Q148" s="4">
        <v>188</v>
      </c>
      <c r="R148" s="4" t="s">
        <v>70</v>
      </c>
      <c r="S148" s="4" t="s">
        <v>70</v>
      </c>
      <c r="T148" s="140">
        <v>45294</v>
      </c>
      <c r="U148" s="4" t="s">
        <v>1884</v>
      </c>
      <c r="V148" s="4" t="s">
        <v>1954</v>
      </c>
      <c r="W148" s="4"/>
      <c r="X148" s="4"/>
      <c r="Y148" s="4"/>
      <c r="Z148" s="4"/>
      <c r="AA148" s="4"/>
      <c r="AB148" s="4"/>
      <c r="AC148" s="4"/>
      <c r="AD148" s="4"/>
      <c r="AE148" s="145"/>
      <c r="AF148" s="145"/>
      <c r="AG148" s="4" t="s">
        <v>70</v>
      </c>
      <c r="AH148" s="378" t="s">
        <v>2819</v>
      </c>
      <c r="AI148" s="4" t="s">
        <v>9551</v>
      </c>
      <c r="AJ148" s="4" t="s">
        <v>9556</v>
      </c>
      <c r="AK148" s="4"/>
    </row>
    <row r="149" spans="2:38">
      <c r="B149" s="145" t="s">
        <v>2497</v>
      </c>
      <c r="C149" s="4" t="s">
        <v>441</v>
      </c>
      <c r="D149" s="4" t="s">
        <v>2498</v>
      </c>
      <c r="E149" s="4" t="s">
        <v>1060</v>
      </c>
      <c r="F149" s="4" t="s">
        <v>2822</v>
      </c>
      <c r="G149" s="4" t="s">
        <v>1521</v>
      </c>
      <c r="H149" s="4" t="s">
        <v>1522</v>
      </c>
      <c r="I149" s="141"/>
      <c r="J149" s="141">
        <v>1850000000</v>
      </c>
      <c r="K149" s="139">
        <v>1850000000</v>
      </c>
      <c r="L149" s="4">
        <v>9.4</v>
      </c>
      <c r="M149" s="4" t="s">
        <v>2692</v>
      </c>
      <c r="N149" s="4" t="s">
        <v>2823</v>
      </c>
      <c r="O149" s="186">
        <f>K149</f>
        <v>1850000000</v>
      </c>
      <c r="P149" s="186">
        <f>K149-O149</f>
        <v>0</v>
      </c>
      <c r="Q149" s="4" t="s">
        <v>2503</v>
      </c>
      <c r="R149" s="4" t="s">
        <v>70</v>
      </c>
      <c r="S149" s="4" t="s">
        <v>70</v>
      </c>
      <c r="T149" s="140">
        <v>45351</v>
      </c>
      <c r="U149" s="4" t="s">
        <v>1884</v>
      </c>
      <c r="V149" s="4" t="s">
        <v>1954</v>
      </c>
      <c r="W149" s="4"/>
      <c r="X149" s="4"/>
      <c r="Y149" s="4"/>
      <c r="Z149" s="4"/>
      <c r="AA149" s="4"/>
      <c r="AB149" s="4"/>
      <c r="AC149" s="4"/>
      <c r="AD149" s="4"/>
      <c r="AE149" s="145"/>
      <c r="AF149" s="145"/>
      <c r="AG149" s="4" t="s">
        <v>70</v>
      </c>
      <c r="AH149" s="377" t="s">
        <v>2822</v>
      </c>
      <c r="AI149" s="4" t="s">
        <v>9551</v>
      </c>
      <c r="AJ149" s="4" t="s">
        <v>9556</v>
      </c>
      <c r="AK149" s="4"/>
    </row>
    <row r="150" spans="2:38">
      <c r="B150" s="145" t="s">
        <v>2497</v>
      </c>
      <c r="C150" s="4" t="s">
        <v>441</v>
      </c>
      <c r="D150" s="4" t="s">
        <v>1976</v>
      </c>
      <c r="E150" s="4" t="s">
        <v>1060</v>
      </c>
      <c r="F150" s="4" t="s">
        <v>2824</v>
      </c>
      <c r="G150" s="4" t="s">
        <v>1662</v>
      </c>
      <c r="H150" s="4" t="s">
        <v>1663</v>
      </c>
      <c r="I150" s="141"/>
      <c r="J150" s="141">
        <v>6742476712</v>
      </c>
      <c r="K150" s="139">
        <v>6742476712</v>
      </c>
      <c r="L150" s="4">
        <v>5.35</v>
      </c>
      <c r="M150" s="4" t="s">
        <v>2825</v>
      </c>
      <c r="N150" s="4" t="s">
        <v>2826</v>
      </c>
      <c r="O150" s="186">
        <f>K150</f>
        <v>6742476712</v>
      </c>
      <c r="P150" s="91">
        <f>J150-O150</f>
        <v>0</v>
      </c>
      <c r="Q150" s="4">
        <v>93</v>
      </c>
      <c r="R150" s="4" t="s">
        <v>70</v>
      </c>
      <c r="S150" s="4" t="s">
        <v>70</v>
      </c>
      <c r="T150" s="140">
        <v>45321</v>
      </c>
      <c r="U150" s="4" t="s">
        <v>1884</v>
      </c>
      <c r="V150" s="4"/>
      <c r="W150" s="4" t="s">
        <v>70</v>
      </c>
      <c r="X150" s="140">
        <v>45355</v>
      </c>
      <c r="Y150" s="4" t="s">
        <v>1888</v>
      </c>
      <c r="Z150" s="4" t="s">
        <v>1886</v>
      </c>
      <c r="AA150" s="186">
        <f>O150</f>
        <v>6742476712</v>
      </c>
      <c r="AB150" s="91">
        <f>AA150-O150</f>
        <v>0</v>
      </c>
      <c r="AC150" s="4"/>
      <c r="AD150" s="4" t="s">
        <v>2037</v>
      </c>
      <c r="AE150" s="145" t="s">
        <v>2769</v>
      </c>
      <c r="AF150" s="145"/>
      <c r="AG150" s="4"/>
      <c r="AH150" s="377"/>
      <c r="AI150" s="4"/>
      <c r="AJ150" s="4"/>
      <c r="AK150" s="4"/>
    </row>
    <row r="151" spans="2:38">
      <c r="B151" s="145" t="s">
        <v>2497</v>
      </c>
      <c r="C151" s="4" t="s">
        <v>441</v>
      </c>
      <c r="D151" s="4" t="s">
        <v>2498</v>
      </c>
      <c r="E151" s="4" t="s">
        <v>1060</v>
      </c>
      <c r="F151" s="4" t="s">
        <v>2827</v>
      </c>
      <c r="G151" s="4" t="s">
        <v>1515</v>
      </c>
      <c r="H151" s="4" t="s">
        <v>1516</v>
      </c>
      <c r="I151" s="141"/>
      <c r="J151" s="141">
        <v>1000000000</v>
      </c>
      <c r="K151" s="139">
        <v>1000000000</v>
      </c>
      <c r="L151" s="4">
        <v>7.8</v>
      </c>
      <c r="M151" s="4" t="s">
        <v>2627</v>
      </c>
      <c r="N151" s="4" t="s">
        <v>2628</v>
      </c>
      <c r="O151" s="186">
        <f>K151</f>
        <v>1000000000</v>
      </c>
      <c r="P151" s="186">
        <f>K151-O151</f>
        <v>0</v>
      </c>
      <c r="Q151" s="4" t="s">
        <v>2503</v>
      </c>
      <c r="R151" s="4" t="s">
        <v>70</v>
      </c>
      <c r="S151" s="4" t="s">
        <v>70</v>
      </c>
      <c r="T151" s="140">
        <v>45352</v>
      </c>
      <c r="U151" s="4" t="s">
        <v>1884</v>
      </c>
      <c r="V151" s="4" t="s">
        <v>1954</v>
      </c>
      <c r="W151" s="4"/>
      <c r="X151" s="4"/>
      <c r="Y151" s="4"/>
      <c r="Z151" s="4"/>
      <c r="AA151" s="4"/>
      <c r="AB151" s="4"/>
      <c r="AC151" s="4"/>
      <c r="AD151" s="4"/>
      <c r="AE151" s="145"/>
      <c r="AF151" s="145"/>
      <c r="AG151" s="4" t="s">
        <v>70</v>
      </c>
      <c r="AH151" s="377" t="s">
        <v>2827</v>
      </c>
      <c r="AI151" s="4" t="s">
        <v>9551</v>
      </c>
      <c r="AJ151" s="4" t="s">
        <v>9556</v>
      </c>
      <c r="AK151" s="4"/>
    </row>
    <row r="152" spans="2:38">
      <c r="B152" s="145" t="s">
        <v>2497</v>
      </c>
      <c r="C152" s="4" t="s">
        <v>441</v>
      </c>
      <c r="D152" s="4" t="s">
        <v>2498</v>
      </c>
      <c r="E152" s="4" t="s">
        <v>1060</v>
      </c>
      <c r="F152" s="4" t="s">
        <v>2828</v>
      </c>
      <c r="G152" s="4" t="s">
        <v>1521</v>
      </c>
      <c r="H152" s="4" t="s">
        <v>1522</v>
      </c>
      <c r="I152" s="141"/>
      <c r="J152" s="141">
        <v>300000000</v>
      </c>
      <c r="K152" s="139">
        <v>300000000</v>
      </c>
      <c r="L152" s="4">
        <v>6.25</v>
      </c>
      <c r="M152" s="4" t="s">
        <v>2829</v>
      </c>
      <c r="N152" s="4" t="s">
        <v>2830</v>
      </c>
      <c r="O152" s="186">
        <f>K152</f>
        <v>300000000</v>
      </c>
      <c r="P152" s="186">
        <f>K152-O152</f>
        <v>0</v>
      </c>
      <c r="Q152" s="4" t="s">
        <v>2503</v>
      </c>
      <c r="R152" s="4" t="s">
        <v>70</v>
      </c>
      <c r="S152" s="4" t="s">
        <v>70</v>
      </c>
      <c r="T152" s="140">
        <v>45351</v>
      </c>
      <c r="U152" s="4" t="s">
        <v>1884</v>
      </c>
      <c r="V152" s="4" t="s">
        <v>1954</v>
      </c>
      <c r="W152" s="4"/>
      <c r="X152" s="4"/>
      <c r="Y152" s="4"/>
      <c r="Z152" s="4"/>
      <c r="AA152" s="4"/>
      <c r="AB152" s="4"/>
      <c r="AC152" s="4"/>
      <c r="AD152" s="4"/>
      <c r="AE152" s="145"/>
      <c r="AF152" s="145"/>
      <c r="AG152" s="4" t="s">
        <v>70</v>
      </c>
      <c r="AH152" s="377" t="s">
        <v>2828</v>
      </c>
      <c r="AI152" s="4" t="s">
        <v>9551</v>
      </c>
      <c r="AJ152" s="4" t="s">
        <v>9556</v>
      </c>
      <c r="AK152" s="4"/>
    </row>
    <row r="153" spans="2:38">
      <c r="B153" s="145" t="s">
        <v>2497</v>
      </c>
      <c r="C153" s="4" t="s">
        <v>441</v>
      </c>
      <c r="D153" s="4" t="s">
        <v>1976</v>
      </c>
      <c r="E153" s="4" t="s">
        <v>1060</v>
      </c>
      <c r="F153" s="4" t="s">
        <v>2831</v>
      </c>
      <c r="G153" s="4" t="s">
        <v>1662</v>
      </c>
      <c r="H153" s="4" t="s">
        <v>1663</v>
      </c>
      <c r="I153" s="141"/>
      <c r="J153" s="141">
        <v>5483733235</v>
      </c>
      <c r="K153" s="139">
        <v>5483733235</v>
      </c>
      <c r="L153" s="4">
        <v>7.3</v>
      </c>
      <c r="M153" s="4" t="s">
        <v>2638</v>
      </c>
      <c r="N153" s="4" t="s">
        <v>2639</v>
      </c>
      <c r="O153" s="186">
        <f>K153</f>
        <v>5483733235</v>
      </c>
      <c r="P153" s="91">
        <f>J153-O153</f>
        <v>0</v>
      </c>
      <c r="Q153" s="4">
        <v>93</v>
      </c>
      <c r="R153" s="4" t="s">
        <v>70</v>
      </c>
      <c r="S153" s="4" t="s">
        <v>70</v>
      </c>
      <c r="T153" s="140">
        <v>45321</v>
      </c>
      <c r="U153" s="4" t="s">
        <v>1884</v>
      </c>
      <c r="V153" s="4"/>
      <c r="W153" s="4" t="s">
        <v>70</v>
      </c>
      <c r="X153" s="140">
        <v>45355</v>
      </c>
      <c r="Y153" s="4" t="s">
        <v>1888</v>
      </c>
      <c r="Z153" s="4" t="s">
        <v>1886</v>
      </c>
      <c r="AA153" s="186">
        <f>O153</f>
        <v>5483733235</v>
      </c>
      <c r="AB153" s="91">
        <f>AA153-O153</f>
        <v>0</v>
      </c>
      <c r="AC153" s="4"/>
      <c r="AD153" s="4" t="s">
        <v>2037</v>
      </c>
      <c r="AE153" s="8" t="s">
        <v>2769</v>
      </c>
      <c r="AF153" s="145"/>
      <c r="AG153" s="4"/>
      <c r="AH153" s="377"/>
      <c r="AI153" s="4"/>
      <c r="AJ153" s="4"/>
      <c r="AK153" s="4"/>
      <c r="AL153" s="372"/>
    </row>
    <row r="154" spans="2:38">
      <c r="B154" s="145" t="s">
        <v>2497</v>
      </c>
      <c r="C154" s="4" t="s">
        <v>441</v>
      </c>
      <c r="D154" s="4" t="s">
        <v>1976</v>
      </c>
      <c r="E154" s="4" t="s">
        <v>1060</v>
      </c>
      <c r="F154" s="4" t="s">
        <v>2832</v>
      </c>
      <c r="G154" s="4" t="s">
        <v>1529</v>
      </c>
      <c r="H154" s="4" t="s">
        <v>1530</v>
      </c>
      <c r="I154" s="141"/>
      <c r="J154" s="141">
        <v>5401984521</v>
      </c>
      <c r="K154" s="139">
        <v>5401984521</v>
      </c>
      <c r="L154" s="4">
        <v>9.15</v>
      </c>
      <c r="M154" s="4" t="s">
        <v>2183</v>
      </c>
      <c r="N154" s="4" t="s">
        <v>2833</v>
      </c>
      <c r="O154" s="4"/>
      <c r="P154" s="4"/>
      <c r="Q154" s="4">
        <v>195</v>
      </c>
      <c r="R154" s="4" t="s">
        <v>70</v>
      </c>
      <c r="S154" s="4" t="s">
        <v>70</v>
      </c>
      <c r="T154" s="140">
        <v>45348</v>
      </c>
      <c r="U154" s="4" t="s">
        <v>1887</v>
      </c>
      <c r="V154" s="4"/>
      <c r="W154" s="4"/>
      <c r="X154" s="4"/>
      <c r="Y154" s="4"/>
      <c r="Z154" s="4"/>
      <c r="AA154" s="4"/>
      <c r="AB154" s="4"/>
      <c r="AC154" s="4"/>
      <c r="AD154" s="4"/>
      <c r="AE154" s="145"/>
      <c r="AF154" s="145"/>
      <c r="AG154" s="4" t="s">
        <v>70</v>
      </c>
      <c r="AH154" s="377" t="s">
        <v>2832</v>
      </c>
      <c r="AI154" s="4" t="s">
        <v>9551</v>
      </c>
      <c r="AJ154" s="4" t="s">
        <v>9556</v>
      </c>
      <c r="AK154" s="4"/>
    </row>
    <row r="155" spans="2:38">
      <c r="B155" s="145" t="s">
        <v>2497</v>
      </c>
      <c r="C155" s="4" t="s">
        <v>441</v>
      </c>
      <c r="D155" s="4" t="s">
        <v>2498</v>
      </c>
      <c r="E155" s="4" t="s">
        <v>1060</v>
      </c>
      <c r="F155" s="4" t="s">
        <v>2834</v>
      </c>
      <c r="G155" s="4" t="s">
        <v>1515</v>
      </c>
      <c r="H155" s="4" t="s">
        <v>1516</v>
      </c>
      <c r="I155" s="141"/>
      <c r="J155" s="141">
        <v>1000000000</v>
      </c>
      <c r="K155" s="139">
        <v>1000000000</v>
      </c>
      <c r="L155" s="4">
        <v>5.5</v>
      </c>
      <c r="M155" s="4" t="s">
        <v>2711</v>
      </c>
      <c r="N155" s="4" t="s">
        <v>2712</v>
      </c>
      <c r="O155" s="186">
        <f>K155</f>
        <v>1000000000</v>
      </c>
      <c r="P155" s="186">
        <f>K155-O155</f>
        <v>0</v>
      </c>
      <c r="Q155" s="4" t="s">
        <v>2503</v>
      </c>
      <c r="R155" s="4" t="s">
        <v>70</v>
      </c>
      <c r="S155" s="4" t="s">
        <v>70</v>
      </c>
      <c r="T155" s="140">
        <v>45352</v>
      </c>
      <c r="U155" s="4" t="s">
        <v>1884</v>
      </c>
      <c r="V155" s="4" t="s">
        <v>1954</v>
      </c>
      <c r="W155" s="4"/>
      <c r="X155" s="4"/>
      <c r="Y155" s="4"/>
      <c r="Z155" s="4"/>
      <c r="AA155" s="4"/>
      <c r="AB155" s="4"/>
      <c r="AC155" s="4"/>
      <c r="AD155" s="4"/>
      <c r="AE155" s="145"/>
      <c r="AF155" s="145"/>
      <c r="AG155" s="4" t="s">
        <v>70</v>
      </c>
      <c r="AH155" s="377" t="s">
        <v>2834</v>
      </c>
      <c r="AI155" s="4" t="s">
        <v>9551</v>
      </c>
      <c r="AJ155" s="4" t="s">
        <v>9556</v>
      </c>
      <c r="AK155" s="4"/>
    </row>
    <row r="156" spans="2:38">
      <c r="B156" s="145" t="s">
        <v>2497</v>
      </c>
      <c r="C156" s="4" t="s">
        <v>441</v>
      </c>
      <c r="D156" s="4" t="s">
        <v>2518</v>
      </c>
      <c r="E156" s="4" t="s">
        <v>1060</v>
      </c>
      <c r="F156" s="4" t="s">
        <v>2835</v>
      </c>
      <c r="G156" s="4" t="s">
        <v>1511</v>
      </c>
      <c r="H156" s="4" t="s">
        <v>1512</v>
      </c>
      <c r="I156" s="141"/>
      <c r="J156" s="141">
        <v>600000000</v>
      </c>
      <c r="K156" s="139">
        <v>600000000</v>
      </c>
      <c r="L156" s="4">
        <v>7.2</v>
      </c>
      <c r="M156" s="4" t="s">
        <v>2836</v>
      </c>
      <c r="N156" s="4" t="s">
        <v>2837</v>
      </c>
      <c r="O156" s="91">
        <f>J156</f>
        <v>600000000</v>
      </c>
      <c r="P156" s="91">
        <f>O156-J156</f>
        <v>0</v>
      </c>
      <c r="Q156" s="4">
        <v>188</v>
      </c>
      <c r="R156" s="4" t="s">
        <v>70</v>
      </c>
      <c r="S156" s="4" t="s">
        <v>70</v>
      </c>
      <c r="T156" s="140">
        <v>45294</v>
      </c>
      <c r="U156" s="4" t="s">
        <v>1884</v>
      </c>
      <c r="V156" s="4" t="s">
        <v>1954</v>
      </c>
      <c r="W156" s="4"/>
      <c r="X156" s="4"/>
      <c r="Y156" s="4"/>
      <c r="Z156" s="4"/>
      <c r="AA156" s="4"/>
      <c r="AB156" s="4"/>
      <c r="AC156" s="4"/>
      <c r="AD156" s="4"/>
      <c r="AE156" s="145"/>
      <c r="AF156" s="145"/>
      <c r="AG156" s="4" t="s">
        <v>70</v>
      </c>
      <c r="AH156" s="377" t="s">
        <v>2835</v>
      </c>
      <c r="AI156" s="4" t="s">
        <v>9551</v>
      </c>
      <c r="AJ156" s="4" t="s">
        <v>9556</v>
      </c>
      <c r="AK156" s="4"/>
    </row>
    <row r="157" spans="2:38">
      <c r="B157" s="145" t="s">
        <v>2497</v>
      </c>
      <c r="C157" s="4" t="s">
        <v>441</v>
      </c>
      <c r="D157" s="4" t="s">
        <v>1976</v>
      </c>
      <c r="E157" s="4" t="s">
        <v>1060</v>
      </c>
      <c r="F157" s="4" t="s">
        <v>2838</v>
      </c>
      <c r="G157" s="4" t="s">
        <v>1662</v>
      </c>
      <c r="H157" s="4" t="s">
        <v>1663</v>
      </c>
      <c r="I157" s="4"/>
      <c r="J157" s="141">
        <v>5404076</v>
      </c>
      <c r="K157" s="139">
        <v>5404076</v>
      </c>
      <c r="L157" s="4">
        <v>0.2</v>
      </c>
      <c r="M157" s="4" t="s">
        <v>2839</v>
      </c>
      <c r="N157" s="4"/>
      <c r="O157" s="186">
        <f>K157</f>
        <v>5404076</v>
      </c>
      <c r="P157" s="91">
        <f>J157-O157</f>
        <v>0</v>
      </c>
      <c r="Q157" s="4">
        <v>93</v>
      </c>
      <c r="R157" s="4" t="s">
        <v>70</v>
      </c>
      <c r="S157" s="4" t="s">
        <v>70</v>
      </c>
      <c r="T157" s="140">
        <v>45321</v>
      </c>
      <c r="U157" s="4" t="s">
        <v>1884</v>
      </c>
      <c r="V157" s="4"/>
      <c r="W157" s="4" t="s">
        <v>70</v>
      </c>
      <c r="X157" s="140">
        <v>45355</v>
      </c>
      <c r="Y157" s="4" t="s">
        <v>1888</v>
      </c>
      <c r="Z157" s="4" t="s">
        <v>1886</v>
      </c>
      <c r="AA157" s="186">
        <f>O157</f>
        <v>5404076</v>
      </c>
      <c r="AB157" s="91">
        <f>AA157-O157</f>
        <v>0</v>
      </c>
      <c r="AC157" s="4"/>
      <c r="AD157" s="4" t="s">
        <v>2037</v>
      </c>
      <c r="AE157" s="8" t="s">
        <v>2769</v>
      </c>
      <c r="AF157" s="145"/>
      <c r="AG157" s="4"/>
      <c r="AH157" s="377"/>
      <c r="AI157" s="4"/>
      <c r="AJ157" s="4"/>
      <c r="AK157" s="4"/>
      <c r="AL157" s="372"/>
    </row>
    <row r="158" spans="2:38">
      <c r="B158" s="145" t="s">
        <v>2497</v>
      </c>
      <c r="C158" s="4" t="s">
        <v>441</v>
      </c>
      <c r="D158" s="4" t="s">
        <v>2257</v>
      </c>
      <c r="E158" s="4" t="s">
        <v>1060</v>
      </c>
      <c r="F158" s="4" t="s">
        <v>2840</v>
      </c>
      <c r="G158" s="4" t="s">
        <v>1636</v>
      </c>
      <c r="H158" s="4" t="s">
        <v>1637</v>
      </c>
      <c r="I158" s="141"/>
      <c r="J158" s="141">
        <v>10000000000</v>
      </c>
      <c r="K158" s="139">
        <v>10000000000</v>
      </c>
      <c r="L158" s="4">
        <v>7</v>
      </c>
      <c r="M158" s="4" t="s">
        <v>2841</v>
      </c>
      <c r="N158" s="4" t="s">
        <v>2842</v>
      </c>
      <c r="O158" s="186">
        <f>K158</f>
        <v>10000000000</v>
      </c>
      <c r="P158" s="91">
        <f>J158-O158</f>
        <v>0</v>
      </c>
      <c r="Q158" s="4">
        <v>152</v>
      </c>
      <c r="R158" s="4" t="s">
        <v>70</v>
      </c>
      <c r="S158" s="4" t="s">
        <v>70</v>
      </c>
      <c r="T158" s="140">
        <v>45294</v>
      </c>
      <c r="U158" s="4" t="s">
        <v>1884</v>
      </c>
      <c r="V158" s="4" t="s">
        <v>1954</v>
      </c>
      <c r="W158" s="4" t="s">
        <v>70</v>
      </c>
      <c r="X158" s="140">
        <v>45367</v>
      </c>
      <c r="Y158" s="4" t="s">
        <v>1888</v>
      </c>
      <c r="Z158" s="4" t="s">
        <v>1886</v>
      </c>
      <c r="AA158" s="186">
        <f>O158</f>
        <v>10000000000</v>
      </c>
      <c r="AB158" s="91">
        <f>AA158-J158</f>
        <v>0</v>
      </c>
      <c r="AC158" s="4"/>
      <c r="AD158" s="4" t="s">
        <v>2037</v>
      </c>
      <c r="AE158" s="145" t="s">
        <v>2843</v>
      </c>
      <c r="AF158" s="145"/>
      <c r="AG158" s="4"/>
      <c r="AH158" s="377"/>
      <c r="AI158" s="4"/>
      <c r="AJ158" s="4"/>
      <c r="AK158" s="4"/>
    </row>
    <row r="159" spans="2:38">
      <c r="B159" s="145" t="s">
        <v>2497</v>
      </c>
      <c r="C159" s="4" t="s">
        <v>441</v>
      </c>
      <c r="D159" s="4" t="s">
        <v>2034</v>
      </c>
      <c r="E159" s="4" t="s">
        <v>1060</v>
      </c>
      <c r="F159" s="4" t="s">
        <v>2844</v>
      </c>
      <c r="G159" s="4" t="s">
        <v>1519</v>
      </c>
      <c r="H159" s="4" t="s">
        <v>1520</v>
      </c>
      <c r="I159" s="141"/>
      <c r="J159" s="141">
        <v>1400111195</v>
      </c>
      <c r="K159" s="139">
        <v>1400111195</v>
      </c>
      <c r="L159" s="4">
        <v>6.8</v>
      </c>
      <c r="M159" s="4" t="s">
        <v>2845</v>
      </c>
      <c r="N159" s="4" t="s">
        <v>2846</v>
      </c>
      <c r="O159" s="91">
        <f>J159</f>
        <v>1400111195</v>
      </c>
      <c r="P159" s="186">
        <f>K159-O159</f>
        <v>0</v>
      </c>
      <c r="Q159" s="4">
        <v>11</v>
      </c>
      <c r="R159" s="4" t="s">
        <v>70</v>
      </c>
      <c r="S159" s="4" t="s">
        <v>70</v>
      </c>
      <c r="T159" s="140">
        <v>45341</v>
      </c>
      <c r="U159" s="4" t="s">
        <v>1884</v>
      </c>
      <c r="V159" s="4" t="s">
        <v>1954</v>
      </c>
      <c r="W159" s="4"/>
      <c r="X159" s="4"/>
      <c r="Y159" s="4"/>
      <c r="Z159" s="4"/>
      <c r="AA159" s="4"/>
      <c r="AB159" s="4"/>
      <c r="AC159" s="4"/>
      <c r="AD159" s="4"/>
      <c r="AE159" s="145"/>
      <c r="AF159" s="145"/>
      <c r="AG159" s="4" t="s">
        <v>70</v>
      </c>
      <c r="AH159" s="377" t="s">
        <v>2844</v>
      </c>
      <c r="AI159" s="4" t="s">
        <v>9551</v>
      </c>
      <c r="AJ159" s="4" t="s">
        <v>9556</v>
      </c>
      <c r="AK159" s="4"/>
    </row>
    <row r="160" spans="2:38">
      <c r="B160" s="145" t="s">
        <v>2497</v>
      </c>
      <c r="C160" s="4" t="s">
        <v>441</v>
      </c>
      <c r="D160" s="4" t="s">
        <v>2498</v>
      </c>
      <c r="E160" s="4" t="s">
        <v>1060</v>
      </c>
      <c r="F160" s="4" t="s">
        <v>2847</v>
      </c>
      <c r="G160" s="4" t="s">
        <v>1521</v>
      </c>
      <c r="H160" s="4" t="s">
        <v>1522</v>
      </c>
      <c r="I160" s="141"/>
      <c r="J160" s="141">
        <v>5000000000</v>
      </c>
      <c r="K160" s="139">
        <v>5000000000</v>
      </c>
      <c r="L160" s="4">
        <v>7.9</v>
      </c>
      <c r="M160" s="4" t="s">
        <v>2638</v>
      </c>
      <c r="N160" s="4" t="s">
        <v>2639</v>
      </c>
      <c r="O160" s="186">
        <f>K160</f>
        <v>5000000000</v>
      </c>
      <c r="P160" s="186">
        <f>K160-O160</f>
        <v>0</v>
      </c>
      <c r="Q160" s="4" t="s">
        <v>2503</v>
      </c>
      <c r="R160" s="4" t="s">
        <v>70</v>
      </c>
      <c r="S160" s="4" t="s">
        <v>70</v>
      </c>
      <c r="T160" s="140">
        <v>45351</v>
      </c>
      <c r="U160" s="4" t="s">
        <v>1884</v>
      </c>
      <c r="V160" s="4" t="s">
        <v>1954</v>
      </c>
      <c r="W160" s="4"/>
      <c r="X160" s="4"/>
      <c r="Y160" s="4"/>
      <c r="Z160" s="4"/>
      <c r="AA160" s="4"/>
      <c r="AB160" s="4"/>
      <c r="AC160" s="4"/>
      <c r="AD160" s="4"/>
      <c r="AE160" s="145"/>
      <c r="AF160" s="145"/>
      <c r="AG160" s="4" t="s">
        <v>70</v>
      </c>
      <c r="AH160" s="377" t="s">
        <v>2847</v>
      </c>
      <c r="AI160" s="4" t="s">
        <v>9551</v>
      </c>
      <c r="AJ160" s="4" t="s">
        <v>9556</v>
      </c>
      <c r="AK160" s="4"/>
    </row>
    <row r="161" spans="2:37">
      <c r="B161" s="145" t="s">
        <v>2497</v>
      </c>
      <c r="C161" s="4" t="s">
        <v>441</v>
      </c>
      <c r="D161" s="4" t="s">
        <v>2498</v>
      </c>
      <c r="E161" s="4" t="s">
        <v>1060</v>
      </c>
      <c r="F161" s="4" t="s">
        <v>2848</v>
      </c>
      <c r="G161" s="4" t="s">
        <v>1515</v>
      </c>
      <c r="H161" s="4" t="s">
        <v>1516</v>
      </c>
      <c r="I161" s="141"/>
      <c r="J161" s="141">
        <v>1000000000</v>
      </c>
      <c r="K161" s="139">
        <v>1000000000</v>
      </c>
      <c r="L161" s="4">
        <v>8.8000000000000007</v>
      </c>
      <c r="M161" s="4" t="s">
        <v>2183</v>
      </c>
      <c r="N161" s="4" t="s">
        <v>2697</v>
      </c>
      <c r="O161" s="186">
        <f>K161</f>
        <v>1000000000</v>
      </c>
      <c r="P161" s="186">
        <f>K161-O161</f>
        <v>0</v>
      </c>
      <c r="Q161" s="4" t="s">
        <v>2503</v>
      </c>
      <c r="R161" s="4" t="s">
        <v>70</v>
      </c>
      <c r="S161" s="4" t="s">
        <v>70</v>
      </c>
      <c r="T161" s="140">
        <v>45352</v>
      </c>
      <c r="U161" s="4" t="s">
        <v>1884</v>
      </c>
      <c r="V161" s="4" t="s">
        <v>1954</v>
      </c>
      <c r="W161" s="4"/>
      <c r="X161" s="4"/>
      <c r="Y161" s="4"/>
      <c r="Z161" s="4"/>
      <c r="AA161" s="4"/>
      <c r="AB161" s="4"/>
      <c r="AC161" s="4"/>
      <c r="AD161" s="4"/>
      <c r="AE161" s="145"/>
      <c r="AF161" s="145"/>
      <c r="AG161" s="4" t="s">
        <v>70</v>
      </c>
      <c r="AH161" s="377" t="s">
        <v>2848</v>
      </c>
      <c r="AI161" s="4" t="s">
        <v>9551</v>
      </c>
      <c r="AJ161" s="4" t="s">
        <v>9556</v>
      </c>
      <c r="AK161" s="4"/>
    </row>
    <row r="162" spans="2:37">
      <c r="B162" s="145" t="s">
        <v>2497</v>
      </c>
      <c r="C162" s="4" t="s">
        <v>441</v>
      </c>
      <c r="D162" s="4" t="s">
        <v>2257</v>
      </c>
      <c r="E162" s="4" t="s">
        <v>1060</v>
      </c>
      <c r="F162" s="4" t="s">
        <v>2849</v>
      </c>
      <c r="G162" s="4" t="s">
        <v>1511</v>
      </c>
      <c r="H162" s="4" t="s">
        <v>1512</v>
      </c>
      <c r="I162" s="141"/>
      <c r="J162" s="141">
        <v>700000000</v>
      </c>
      <c r="K162" s="139">
        <v>700000000</v>
      </c>
      <c r="L162" s="4">
        <v>7.2</v>
      </c>
      <c r="M162" s="4" t="s">
        <v>2850</v>
      </c>
      <c r="N162" s="4" t="s">
        <v>2851</v>
      </c>
      <c r="O162" s="91">
        <f>J162</f>
        <v>700000000</v>
      </c>
      <c r="P162" s="91">
        <f>O162-J162</f>
        <v>0</v>
      </c>
      <c r="Q162" s="4">
        <v>188</v>
      </c>
      <c r="R162" s="4" t="s">
        <v>70</v>
      </c>
      <c r="S162" s="4" t="s">
        <v>70</v>
      </c>
      <c r="T162" s="140">
        <v>45294</v>
      </c>
      <c r="U162" s="4" t="s">
        <v>1884</v>
      </c>
      <c r="V162" s="4" t="s">
        <v>1954</v>
      </c>
      <c r="W162" s="4"/>
      <c r="X162" s="4"/>
      <c r="Y162" s="4"/>
      <c r="Z162" s="4"/>
      <c r="AA162" s="4"/>
      <c r="AB162" s="4"/>
      <c r="AC162" s="4"/>
      <c r="AD162" s="4"/>
      <c r="AE162" s="145"/>
      <c r="AF162" s="145"/>
      <c r="AG162" s="4" t="s">
        <v>70</v>
      </c>
      <c r="AH162" s="377" t="s">
        <v>2849</v>
      </c>
      <c r="AI162" s="4" t="s">
        <v>9551</v>
      </c>
      <c r="AJ162" s="4" t="s">
        <v>9556</v>
      </c>
      <c r="AK162" s="4"/>
    </row>
    <row r="163" spans="2:37">
      <c r="B163" s="145" t="s">
        <v>2497</v>
      </c>
      <c r="C163" s="4" t="s">
        <v>441</v>
      </c>
      <c r="D163" s="4" t="s">
        <v>2498</v>
      </c>
      <c r="E163" s="4" t="s">
        <v>1060</v>
      </c>
      <c r="F163" s="4" t="s">
        <v>2852</v>
      </c>
      <c r="G163" s="4" t="s">
        <v>1515</v>
      </c>
      <c r="H163" s="4" t="s">
        <v>1516</v>
      </c>
      <c r="I163" s="141"/>
      <c r="J163" s="141">
        <v>558246027</v>
      </c>
      <c r="K163" s="139">
        <v>558246027</v>
      </c>
      <c r="L163" s="4">
        <v>8.6</v>
      </c>
      <c r="M163" s="4" t="s">
        <v>2624</v>
      </c>
      <c r="N163" s="4" t="s">
        <v>2625</v>
      </c>
      <c r="O163" s="186">
        <f>K163</f>
        <v>558246027</v>
      </c>
      <c r="P163" s="186">
        <f>K163-O163</f>
        <v>0</v>
      </c>
      <c r="Q163" s="4" t="s">
        <v>2503</v>
      </c>
      <c r="R163" s="4" t="s">
        <v>70</v>
      </c>
      <c r="S163" s="4" t="s">
        <v>70</v>
      </c>
      <c r="T163" s="140">
        <v>45352</v>
      </c>
      <c r="U163" s="4" t="s">
        <v>1884</v>
      </c>
      <c r="V163" s="4" t="s">
        <v>1954</v>
      </c>
      <c r="W163" s="4"/>
      <c r="X163" s="4"/>
      <c r="Y163" s="4"/>
      <c r="Z163" s="4"/>
      <c r="AA163" s="4"/>
      <c r="AB163" s="4"/>
      <c r="AC163" s="4"/>
      <c r="AD163" s="4"/>
      <c r="AE163" s="145"/>
      <c r="AF163" s="145"/>
      <c r="AG163" s="4" t="s">
        <v>70</v>
      </c>
      <c r="AH163" s="377" t="s">
        <v>2852</v>
      </c>
      <c r="AI163" s="4" t="s">
        <v>9551</v>
      </c>
      <c r="AJ163" s="4" t="s">
        <v>9556</v>
      </c>
      <c r="AK163" s="4"/>
    </row>
    <row r="164" spans="2:37">
      <c r="B164" s="145" t="s">
        <v>2497</v>
      </c>
      <c r="C164" s="4" t="s">
        <v>441</v>
      </c>
      <c r="D164" s="4" t="s">
        <v>2498</v>
      </c>
      <c r="E164" s="4" t="s">
        <v>1060</v>
      </c>
      <c r="F164" s="4" t="s">
        <v>2853</v>
      </c>
      <c r="G164" s="4" t="s">
        <v>1521</v>
      </c>
      <c r="H164" s="4" t="s">
        <v>1522</v>
      </c>
      <c r="I164" s="141"/>
      <c r="J164" s="141">
        <v>1000000000</v>
      </c>
      <c r="K164" s="139">
        <v>1000000000</v>
      </c>
      <c r="L164" s="4">
        <v>7.9</v>
      </c>
      <c r="M164" s="4" t="s">
        <v>2638</v>
      </c>
      <c r="N164" s="4" t="s">
        <v>2639</v>
      </c>
      <c r="O164" s="186">
        <f>K164</f>
        <v>1000000000</v>
      </c>
      <c r="P164" s="186">
        <f>K164-O164</f>
        <v>0</v>
      </c>
      <c r="Q164" s="4" t="s">
        <v>2503</v>
      </c>
      <c r="R164" s="4" t="s">
        <v>70</v>
      </c>
      <c r="S164" s="4" t="s">
        <v>70</v>
      </c>
      <c r="T164" s="140">
        <v>45351</v>
      </c>
      <c r="U164" s="4" t="s">
        <v>1884</v>
      </c>
      <c r="V164" s="4" t="s">
        <v>1954</v>
      </c>
      <c r="W164" s="4"/>
      <c r="X164" s="4"/>
      <c r="Y164" s="4"/>
      <c r="Z164" s="4"/>
      <c r="AA164" s="4"/>
      <c r="AB164" s="4"/>
      <c r="AC164" s="4"/>
      <c r="AD164" s="4"/>
      <c r="AE164" s="145"/>
      <c r="AF164" s="145"/>
      <c r="AG164" s="4" t="s">
        <v>70</v>
      </c>
      <c r="AH164" s="377" t="s">
        <v>2853</v>
      </c>
      <c r="AI164" s="4" t="s">
        <v>9551</v>
      </c>
      <c r="AJ164" s="4" t="s">
        <v>9556</v>
      </c>
      <c r="AK164" s="4"/>
    </row>
    <row r="165" spans="2:37">
      <c r="B165" s="145" t="s">
        <v>2497</v>
      </c>
      <c r="C165" s="4" t="s">
        <v>441</v>
      </c>
      <c r="D165" s="4" t="s">
        <v>2257</v>
      </c>
      <c r="E165" s="4" t="s">
        <v>1060</v>
      </c>
      <c r="F165" s="4" t="s">
        <v>2854</v>
      </c>
      <c r="G165" s="4" t="s">
        <v>1511</v>
      </c>
      <c r="H165" s="4" t="s">
        <v>1512</v>
      </c>
      <c r="I165" s="141"/>
      <c r="J165" s="141">
        <v>13600000000</v>
      </c>
      <c r="K165" s="139">
        <v>13600000000</v>
      </c>
      <c r="L165" s="4">
        <v>4.3</v>
      </c>
      <c r="M165" s="4" t="s">
        <v>2855</v>
      </c>
      <c r="N165" s="4" t="s">
        <v>2842</v>
      </c>
      <c r="O165" s="91">
        <f>J165</f>
        <v>13600000000</v>
      </c>
      <c r="P165" s="91">
        <f>O165-J165</f>
        <v>0</v>
      </c>
      <c r="Q165" s="4">
        <v>188</v>
      </c>
      <c r="R165" s="4" t="s">
        <v>70</v>
      </c>
      <c r="S165" s="4" t="s">
        <v>70</v>
      </c>
      <c r="T165" s="140">
        <v>45294</v>
      </c>
      <c r="U165" s="4" t="s">
        <v>1884</v>
      </c>
      <c r="V165" s="4" t="s">
        <v>1954</v>
      </c>
      <c r="W165" s="4"/>
      <c r="X165" s="4"/>
      <c r="Y165" s="4"/>
      <c r="Z165" s="4"/>
      <c r="AA165" s="4"/>
      <c r="AB165" s="4"/>
      <c r="AC165" s="4"/>
      <c r="AD165" s="4"/>
      <c r="AE165" s="145"/>
      <c r="AF165" s="145"/>
      <c r="AG165" s="4" t="s">
        <v>70</v>
      </c>
      <c r="AH165" s="378" t="s">
        <v>2854</v>
      </c>
      <c r="AI165" s="4" t="s">
        <v>9551</v>
      </c>
      <c r="AJ165" s="4" t="s">
        <v>9556</v>
      </c>
      <c r="AK165" s="4"/>
    </row>
    <row r="166" spans="2:37">
      <c r="B166" s="145" t="s">
        <v>2497</v>
      </c>
      <c r="C166" s="4" t="s">
        <v>441</v>
      </c>
      <c r="D166" s="4" t="s">
        <v>2257</v>
      </c>
      <c r="E166" s="4" t="s">
        <v>1060</v>
      </c>
      <c r="F166" s="4" t="s">
        <v>2856</v>
      </c>
      <c r="G166" s="4" t="s">
        <v>1511</v>
      </c>
      <c r="H166" s="4" t="s">
        <v>1512</v>
      </c>
      <c r="I166" s="141"/>
      <c r="J166" s="141">
        <v>2200000000</v>
      </c>
      <c r="K166" s="139">
        <v>2200000000</v>
      </c>
      <c r="L166" s="4">
        <v>7.2</v>
      </c>
      <c r="M166" s="4" t="s">
        <v>2857</v>
      </c>
      <c r="N166" s="4" t="s">
        <v>2858</v>
      </c>
      <c r="O166" s="91">
        <f>J166</f>
        <v>2200000000</v>
      </c>
      <c r="P166" s="91">
        <f>O166-J166</f>
        <v>0</v>
      </c>
      <c r="Q166" s="4">
        <v>188</v>
      </c>
      <c r="R166" s="4" t="s">
        <v>70</v>
      </c>
      <c r="S166" s="4" t="s">
        <v>70</v>
      </c>
      <c r="T166" s="140">
        <v>45294</v>
      </c>
      <c r="U166" s="4" t="s">
        <v>1884</v>
      </c>
      <c r="V166" s="4" t="s">
        <v>1954</v>
      </c>
      <c r="W166" s="4"/>
      <c r="X166" s="4"/>
      <c r="Y166" s="4"/>
      <c r="Z166" s="4"/>
      <c r="AA166" s="4"/>
      <c r="AB166" s="4"/>
      <c r="AC166" s="4"/>
      <c r="AD166" s="4"/>
      <c r="AE166" s="145"/>
      <c r="AF166" s="145"/>
      <c r="AG166" s="4" t="s">
        <v>70</v>
      </c>
      <c r="AH166" s="377" t="s">
        <v>2856</v>
      </c>
      <c r="AI166" s="4" t="s">
        <v>9551</v>
      </c>
      <c r="AJ166" s="4" t="s">
        <v>9556</v>
      </c>
      <c r="AK166" s="4"/>
    </row>
    <row r="167" spans="2:37">
      <c r="B167" s="145" t="s">
        <v>2497</v>
      </c>
      <c r="C167" s="4" t="s">
        <v>441</v>
      </c>
      <c r="D167" s="4" t="s">
        <v>2498</v>
      </c>
      <c r="E167" s="4" t="s">
        <v>1060</v>
      </c>
      <c r="F167" s="4" t="s">
        <v>2859</v>
      </c>
      <c r="G167" s="4" t="s">
        <v>1515</v>
      </c>
      <c r="H167" s="4" t="s">
        <v>1516</v>
      </c>
      <c r="I167" s="141"/>
      <c r="J167" s="141">
        <v>1000000000</v>
      </c>
      <c r="K167" s="139">
        <v>1000000000</v>
      </c>
      <c r="L167" s="4">
        <v>8</v>
      </c>
      <c r="M167" s="4" t="s">
        <v>2638</v>
      </c>
      <c r="N167" s="4" t="s">
        <v>2639</v>
      </c>
      <c r="O167" s="186">
        <f>K167</f>
        <v>1000000000</v>
      </c>
      <c r="P167" s="186">
        <f>K167-O167</f>
        <v>0</v>
      </c>
      <c r="Q167" s="4" t="s">
        <v>2503</v>
      </c>
      <c r="R167" s="4" t="s">
        <v>70</v>
      </c>
      <c r="S167" s="4" t="s">
        <v>70</v>
      </c>
      <c r="T167" s="140">
        <v>45352</v>
      </c>
      <c r="U167" s="4" t="s">
        <v>1884</v>
      </c>
      <c r="V167" s="4" t="s">
        <v>1954</v>
      </c>
      <c r="W167" s="4"/>
      <c r="X167" s="4"/>
      <c r="Y167" s="4"/>
      <c r="Z167" s="4"/>
      <c r="AA167" s="4"/>
      <c r="AB167" s="4"/>
      <c r="AC167" s="4"/>
      <c r="AD167" s="4"/>
      <c r="AE167" s="145"/>
      <c r="AF167" s="145"/>
      <c r="AG167" s="4" t="s">
        <v>70</v>
      </c>
      <c r="AH167" s="377" t="s">
        <v>2859</v>
      </c>
      <c r="AI167" s="4" t="s">
        <v>9551</v>
      </c>
      <c r="AJ167" s="4" t="s">
        <v>9556</v>
      </c>
      <c r="AK167" s="4"/>
    </row>
    <row r="168" spans="2:37">
      <c r="B168" s="145" t="s">
        <v>2497</v>
      </c>
      <c r="C168" s="4" t="s">
        <v>441</v>
      </c>
      <c r="D168" s="4" t="s">
        <v>2034</v>
      </c>
      <c r="E168" s="4" t="s">
        <v>1060</v>
      </c>
      <c r="F168" s="4" t="s">
        <v>2860</v>
      </c>
      <c r="G168" s="4" t="s">
        <v>1519</v>
      </c>
      <c r="H168" s="4" t="s">
        <v>1520</v>
      </c>
      <c r="I168" s="141"/>
      <c r="J168" s="141">
        <v>4074207934</v>
      </c>
      <c r="K168" s="139">
        <v>4074207934</v>
      </c>
      <c r="L168" s="4">
        <v>8.3000000000000007</v>
      </c>
      <c r="M168" s="4" t="s">
        <v>2861</v>
      </c>
      <c r="N168" s="4" t="s">
        <v>2763</v>
      </c>
      <c r="O168" s="91">
        <f>J168</f>
        <v>4074207934</v>
      </c>
      <c r="P168" s="186">
        <f>K168-O168</f>
        <v>0</v>
      </c>
      <c r="Q168" s="4">
        <v>11</v>
      </c>
      <c r="R168" s="4" t="s">
        <v>70</v>
      </c>
      <c r="S168" s="4" t="s">
        <v>70</v>
      </c>
      <c r="T168" s="140">
        <v>45341</v>
      </c>
      <c r="U168" s="4" t="s">
        <v>1884</v>
      </c>
      <c r="V168" s="4" t="s">
        <v>1954</v>
      </c>
      <c r="W168" s="4"/>
      <c r="X168" s="4"/>
      <c r="Y168" s="4"/>
      <c r="Z168" s="4"/>
      <c r="AA168" s="4"/>
      <c r="AB168" s="4"/>
      <c r="AC168" s="4"/>
      <c r="AD168" s="4"/>
      <c r="AE168" s="145"/>
      <c r="AF168" s="145"/>
      <c r="AG168" s="4" t="s">
        <v>70</v>
      </c>
      <c r="AH168" s="377" t="s">
        <v>2860</v>
      </c>
      <c r="AI168" s="4" t="s">
        <v>9551</v>
      </c>
      <c r="AJ168" s="4" t="s">
        <v>9556</v>
      </c>
      <c r="AK168" s="4"/>
    </row>
    <row r="169" spans="2:37">
      <c r="B169" s="145" t="s">
        <v>2497</v>
      </c>
      <c r="C169" s="4" t="s">
        <v>441</v>
      </c>
      <c r="D169" s="4" t="s">
        <v>2034</v>
      </c>
      <c r="E169" s="4" t="s">
        <v>1060</v>
      </c>
      <c r="F169" s="4" t="s">
        <v>2862</v>
      </c>
      <c r="G169" s="4" t="s">
        <v>1519</v>
      </c>
      <c r="H169" s="4" t="s">
        <v>1520</v>
      </c>
      <c r="I169" s="141"/>
      <c r="J169" s="141">
        <v>692399860</v>
      </c>
      <c r="K169" s="139">
        <v>692399860</v>
      </c>
      <c r="L169" s="4">
        <v>5.05</v>
      </c>
      <c r="M169" s="4" t="s">
        <v>2863</v>
      </c>
      <c r="N169" s="4" t="s">
        <v>2864</v>
      </c>
      <c r="O169" s="91">
        <f>J169</f>
        <v>692399860</v>
      </c>
      <c r="P169" s="186">
        <f>K169-O169</f>
        <v>0</v>
      </c>
      <c r="Q169" s="4">
        <v>11</v>
      </c>
      <c r="R169" s="4" t="s">
        <v>70</v>
      </c>
      <c r="S169" s="4" t="s">
        <v>70</v>
      </c>
      <c r="T169" s="140">
        <v>45341</v>
      </c>
      <c r="U169" s="4" t="s">
        <v>1884</v>
      </c>
      <c r="V169" s="4" t="s">
        <v>1954</v>
      </c>
      <c r="W169" s="4"/>
      <c r="X169" s="4"/>
      <c r="Y169" s="4"/>
      <c r="Z169" s="4"/>
      <c r="AA169" s="4"/>
      <c r="AB169" s="4"/>
      <c r="AC169" s="4"/>
      <c r="AD169" s="4"/>
      <c r="AE169" s="145"/>
      <c r="AF169" s="145"/>
      <c r="AG169" s="4" t="s">
        <v>70</v>
      </c>
      <c r="AH169" s="377" t="s">
        <v>2862</v>
      </c>
      <c r="AI169" s="4" t="s">
        <v>9551</v>
      </c>
      <c r="AJ169" s="4" t="s">
        <v>9556</v>
      </c>
      <c r="AK169" s="4"/>
    </row>
    <row r="170" spans="2:37">
      <c r="B170" s="145" t="s">
        <v>2497</v>
      </c>
      <c r="C170" s="4" t="s">
        <v>441</v>
      </c>
      <c r="D170" s="4" t="s">
        <v>1976</v>
      </c>
      <c r="E170" s="4" t="s">
        <v>1060</v>
      </c>
      <c r="F170" s="4" t="s">
        <v>2865</v>
      </c>
      <c r="G170" s="4" t="s">
        <v>1507</v>
      </c>
      <c r="H170" s="4" t="s">
        <v>1508</v>
      </c>
      <c r="I170" s="141"/>
      <c r="J170" s="141">
        <v>10000000000</v>
      </c>
      <c r="K170" s="139">
        <v>10000000000</v>
      </c>
      <c r="L170" s="4">
        <v>6.4</v>
      </c>
      <c r="M170" s="4" t="s">
        <v>2597</v>
      </c>
      <c r="N170" s="4" t="s">
        <v>2598</v>
      </c>
      <c r="O170" s="91">
        <f>J170</f>
        <v>10000000000</v>
      </c>
      <c r="P170" s="91">
        <f>J170-O170</f>
        <v>0</v>
      </c>
      <c r="Q170" s="4">
        <v>100</v>
      </c>
      <c r="R170" s="4" t="s">
        <v>70</v>
      </c>
      <c r="S170" s="4" t="s">
        <v>70</v>
      </c>
      <c r="T170" s="140">
        <v>45321</v>
      </c>
      <c r="U170" s="4" t="s">
        <v>1884</v>
      </c>
      <c r="V170" s="4"/>
      <c r="W170" s="4"/>
      <c r="X170" s="4"/>
      <c r="Y170" s="4"/>
      <c r="Z170" s="4"/>
      <c r="AA170" s="4"/>
      <c r="AB170" s="4"/>
      <c r="AC170" s="4"/>
      <c r="AD170" s="4"/>
      <c r="AE170" s="145"/>
      <c r="AF170" s="145"/>
      <c r="AG170" s="4" t="s">
        <v>70</v>
      </c>
      <c r="AH170" s="377" t="s">
        <v>2865</v>
      </c>
      <c r="AI170" s="4" t="s">
        <v>9551</v>
      </c>
      <c r="AJ170" s="4" t="s">
        <v>9556</v>
      </c>
      <c r="AK170" s="4"/>
    </row>
    <row r="171" spans="2:37">
      <c r="B171" s="145" t="s">
        <v>2497</v>
      </c>
      <c r="C171" s="4" t="s">
        <v>441</v>
      </c>
      <c r="D171" s="4" t="s">
        <v>2498</v>
      </c>
      <c r="E171" s="4" t="s">
        <v>1060</v>
      </c>
      <c r="F171" s="4" t="s">
        <v>2866</v>
      </c>
      <c r="G171" s="4" t="s">
        <v>1515</v>
      </c>
      <c r="H171" s="4" t="s">
        <v>1516</v>
      </c>
      <c r="I171" s="141"/>
      <c r="J171" s="141">
        <v>3200000000</v>
      </c>
      <c r="K171" s="139">
        <v>3200000000</v>
      </c>
      <c r="L171" s="4">
        <v>8.6</v>
      </c>
      <c r="M171" s="4" t="s">
        <v>2138</v>
      </c>
      <c r="N171" s="4" t="s">
        <v>2745</v>
      </c>
      <c r="O171" s="186">
        <f>K171</f>
        <v>3200000000</v>
      </c>
      <c r="P171" s="186">
        <f>K171-O171</f>
        <v>0</v>
      </c>
      <c r="Q171" s="4" t="s">
        <v>2503</v>
      </c>
      <c r="R171" s="4" t="s">
        <v>70</v>
      </c>
      <c r="S171" s="4" t="s">
        <v>70</v>
      </c>
      <c r="T171" s="140">
        <v>45352</v>
      </c>
      <c r="U171" s="4" t="s">
        <v>1884</v>
      </c>
      <c r="V171" s="4" t="s">
        <v>1954</v>
      </c>
      <c r="W171" s="4"/>
      <c r="X171" s="4"/>
      <c r="Y171" s="4"/>
      <c r="Z171" s="4"/>
      <c r="AA171" s="4"/>
      <c r="AB171" s="4"/>
      <c r="AC171" s="4"/>
      <c r="AD171" s="4"/>
      <c r="AE171" s="145"/>
      <c r="AF171" s="145"/>
      <c r="AG171" s="4" t="s">
        <v>70</v>
      </c>
      <c r="AH171" s="377" t="s">
        <v>2866</v>
      </c>
      <c r="AI171" s="4" t="s">
        <v>9551</v>
      </c>
      <c r="AJ171" s="4" t="s">
        <v>9556</v>
      </c>
      <c r="AK171" s="4"/>
    </row>
    <row r="172" spans="2:37">
      <c r="B172" s="145" t="s">
        <v>2497</v>
      </c>
      <c r="C172" s="4" t="s">
        <v>441</v>
      </c>
      <c r="D172" s="4" t="s">
        <v>2034</v>
      </c>
      <c r="E172" s="4" t="s">
        <v>1060</v>
      </c>
      <c r="F172" s="4" t="s">
        <v>2867</v>
      </c>
      <c r="G172" s="4" t="s">
        <v>1519</v>
      </c>
      <c r="H172" s="4" t="s">
        <v>1520</v>
      </c>
      <c r="I172" s="141"/>
      <c r="J172" s="141">
        <v>1511476155</v>
      </c>
      <c r="K172" s="139">
        <v>1511476155</v>
      </c>
      <c r="L172" s="4">
        <v>6.5</v>
      </c>
      <c r="M172" s="4" t="s">
        <v>2868</v>
      </c>
      <c r="N172" s="4" t="s">
        <v>2869</v>
      </c>
      <c r="O172" s="91">
        <f>J172</f>
        <v>1511476155</v>
      </c>
      <c r="P172" s="186">
        <f>K172-O172</f>
        <v>0</v>
      </c>
      <c r="Q172" s="4">
        <v>11</v>
      </c>
      <c r="R172" s="4" t="s">
        <v>70</v>
      </c>
      <c r="S172" s="4" t="s">
        <v>70</v>
      </c>
      <c r="T172" s="140">
        <v>45341</v>
      </c>
      <c r="U172" s="4" t="s">
        <v>1884</v>
      </c>
      <c r="V172" s="4" t="s">
        <v>1954</v>
      </c>
      <c r="W172" s="4"/>
      <c r="X172" s="4"/>
      <c r="Y172" s="4"/>
      <c r="Z172" s="4"/>
      <c r="AA172" s="4"/>
      <c r="AB172" s="4"/>
      <c r="AC172" s="4"/>
      <c r="AD172" s="4"/>
      <c r="AE172" s="145"/>
      <c r="AF172" s="145"/>
      <c r="AG172" s="4" t="s">
        <v>70</v>
      </c>
      <c r="AH172" s="377" t="s">
        <v>2867</v>
      </c>
      <c r="AI172" s="4" t="s">
        <v>9551</v>
      </c>
      <c r="AJ172" s="4" t="s">
        <v>9556</v>
      </c>
      <c r="AK172" s="4"/>
    </row>
    <row r="173" spans="2:37">
      <c r="B173" s="145" t="s">
        <v>2497</v>
      </c>
      <c r="C173" s="4" t="s">
        <v>441</v>
      </c>
      <c r="D173" s="4" t="s">
        <v>2257</v>
      </c>
      <c r="E173" s="4" t="s">
        <v>1060</v>
      </c>
      <c r="F173" s="4" t="s">
        <v>2870</v>
      </c>
      <c r="G173" s="4" t="s">
        <v>1636</v>
      </c>
      <c r="H173" s="4" t="s">
        <v>1637</v>
      </c>
      <c r="I173" s="141"/>
      <c r="J173" s="141">
        <v>11000000000</v>
      </c>
      <c r="K173" s="139">
        <v>11000000000</v>
      </c>
      <c r="L173" s="4">
        <v>3.85</v>
      </c>
      <c r="M173" s="4" t="s">
        <v>2579</v>
      </c>
      <c r="N173" s="4" t="s">
        <v>2871</v>
      </c>
      <c r="O173" s="186">
        <f>K173</f>
        <v>11000000000</v>
      </c>
      <c r="P173" s="91">
        <f>J173-O173</f>
        <v>0</v>
      </c>
      <c r="Q173" s="4">
        <v>152</v>
      </c>
      <c r="R173" s="4" t="s">
        <v>70</v>
      </c>
      <c r="S173" s="4" t="s">
        <v>70</v>
      </c>
      <c r="T173" s="140">
        <v>45294</v>
      </c>
      <c r="U173" s="4" t="s">
        <v>1884</v>
      </c>
      <c r="V173" s="4" t="s">
        <v>1954</v>
      </c>
      <c r="W173" s="4" t="s">
        <v>70</v>
      </c>
      <c r="X173" s="140">
        <v>45367</v>
      </c>
      <c r="Y173" s="4" t="s">
        <v>1888</v>
      </c>
      <c r="Z173" s="4" t="s">
        <v>1886</v>
      </c>
      <c r="AA173" s="186">
        <f>O173</f>
        <v>11000000000</v>
      </c>
      <c r="AB173" s="91">
        <f>AA173-J173</f>
        <v>0</v>
      </c>
      <c r="AC173" s="4"/>
      <c r="AD173" s="4" t="s">
        <v>2037</v>
      </c>
      <c r="AE173" s="145" t="s">
        <v>2843</v>
      </c>
      <c r="AF173" s="145"/>
      <c r="AG173" s="4"/>
      <c r="AH173" s="377"/>
      <c r="AI173" s="4"/>
      <c r="AJ173" s="4"/>
      <c r="AK173" s="4"/>
    </row>
    <row r="174" spans="2:37">
      <c r="B174" s="145" t="s">
        <v>2497</v>
      </c>
      <c r="C174" s="4" t="s">
        <v>441</v>
      </c>
      <c r="D174" s="4" t="s">
        <v>2872</v>
      </c>
      <c r="E174" s="4" t="s">
        <v>1060</v>
      </c>
      <c r="F174" s="4" t="s">
        <v>2873</v>
      </c>
      <c r="G174" s="4" t="s">
        <v>1531</v>
      </c>
      <c r="H174" s="4" t="s">
        <v>1532</v>
      </c>
      <c r="I174" s="141"/>
      <c r="J174" s="141">
        <v>1000000000</v>
      </c>
      <c r="K174" s="139">
        <v>1000000000</v>
      </c>
      <c r="L174" s="4">
        <v>8.5</v>
      </c>
      <c r="M174" s="4" t="s">
        <v>2757</v>
      </c>
      <c r="N174" s="4" t="s">
        <v>2758</v>
      </c>
      <c r="O174" s="91">
        <f>J174</f>
        <v>1000000000</v>
      </c>
      <c r="P174" s="91">
        <f>J174-O174</f>
        <v>0</v>
      </c>
      <c r="Q174" s="4">
        <v>105</v>
      </c>
      <c r="R174" s="4" t="s">
        <v>70</v>
      </c>
      <c r="S174" s="4" t="s">
        <v>70</v>
      </c>
      <c r="T174" s="140">
        <v>45321</v>
      </c>
      <c r="U174" s="4" t="s">
        <v>1884</v>
      </c>
      <c r="V174" s="4"/>
      <c r="W174" s="4"/>
      <c r="X174" s="4"/>
      <c r="Y174" s="4"/>
      <c r="Z174" s="4"/>
      <c r="AA174" s="4"/>
      <c r="AB174" s="4"/>
      <c r="AC174" s="4"/>
      <c r="AD174" s="4"/>
      <c r="AE174" s="145"/>
      <c r="AF174" s="145"/>
      <c r="AG174" s="4" t="s">
        <v>70</v>
      </c>
      <c r="AH174" s="378" t="s">
        <v>2873</v>
      </c>
      <c r="AI174" s="4" t="s">
        <v>9551</v>
      </c>
      <c r="AJ174" s="4" t="s">
        <v>9556</v>
      </c>
      <c r="AK174" s="4"/>
    </row>
    <row r="175" spans="2:37">
      <c r="B175" s="145" t="s">
        <v>2497</v>
      </c>
      <c r="C175" s="4" t="s">
        <v>441</v>
      </c>
      <c r="D175" s="4" t="s">
        <v>1976</v>
      </c>
      <c r="E175" s="4" t="s">
        <v>1060</v>
      </c>
      <c r="F175" s="4" t="s">
        <v>2874</v>
      </c>
      <c r="G175" s="4" t="s">
        <v>1507</v>
      </c>
      <c r="H175" s="4" t="s">
        <v>1508</v>
      </c>
      <c r="I175" s="141"/>
      <c r="J175" s="141">
        <v>10000000000</v>
      </c>
      <c r="K175" s="139">
        <v>10000000000</v>
      </c>
      <c r="L175" s="4">
        <v>6.4</v>
      </c>
      <c r="M175" s="4" t="s">
        <v>2597</v>
      </c>
      <c r="N175" s="4" t="s">
        <v>2598</v>
      </c>
      <c r="O175" s="91">
        <f>J175</f>
        <v>10000000000</v>
      </c>
      <c r="P175" s="91">
        <f>J175-O175</f>
        <v>0</v>
      </c>
      <c r="Q175" s="4">
        <v>100</v>
      </c>
      <c r="R175" s="4" t="s">
        <v>70</v>
      </c>
      <c r="S175" s="4" t="s">
        <v>70</v>
      </c>
      <c r="T175" s="140">
        <v>45321</v>
      </c>
      <c r="U175" s="4" t="s">
        <v>1884</v>
      </c>
      <c r="V175" s="4"/>
      <c r="W175" s="4"/>
      <c r="X175" s="4"/>
      <c r="Y175" s="4"/>
      <c r="Z175" s="4"/>
      <c r="AA175" s="4"/>
      <c r="AB175" s="4"/>
      <c r="AC175" s="4"/>
      <c r="AD175" s="4"/>
      <c r="AE175" s="145"/>
      <c r="AF175" s="145"/>
      <c r="AG175" s="4" t="s">
        <v>70</v>
      </c>
      <c r="AH175" s="377" t="s">
        <v>2874</v>
      </c>
      <c r="AI175" s="4" t="s">
        <v>9551</v>
      </c>
      <c r="AJ175" s="4" t="s">
        <v>9556</v>
      </c>
      <c r="AK175" s="4"/>
    </row>
    <row r="176" spans="2:37">
      <c r="B176" s="145" t="s">
        <v>2497</v>
      </c>
      <c r="C176" s="4" t="s">
        <v>441</v>
      </c>
      <c r="D176" s="4" t="s">
        <v>2257</v>
      </c>
      <c r="E176" s="4" t="s">
        <v>1060</v>
      </c>
      <c r="F176" s="4" t="s">
        <v>2875</v>
      </c>
      <c r="G176" s="4" t="s">
        <v>1636</v>
      </c>
      <c r="H176" s="4" t="s">
        <v>1637</v>
      </c>
      <c r="I176" s="141"/>
      <c r="J176" s="141">
        <v>10000000000</v>
      </c>
      <c r="K176" s="139">
        <v>10000000000</v>
      </c>
      <c r="L176" s="4">
        <v>6.3</v>
      </c>
      <c r="M176" s="4" t="s">
        <v>2876</v>
      </c>
      <c r="N176" s="4" t="s">
        <v>2877</v>
      </c>
      <c r="O176" s="186">
        <f>K176</f>
        <v>10000000000</v>
      </c>
      <c r="P176" s="91">
        <f>J176-O176</f>
        <v>0</v>
      </c>
      <c r="Q176" s="4">
        <v>152</v>
      </c>
      <c r="R176" s="4" t="s">
        <v>70</v>
      </c>
      <c r="S176" s="4" t="s">
        <v>70</v>
      </c>
      <c r="T176" s="140">
        <v>45294</v>
      </c>
      <c r="U176" s="4" t="s">
        <v>1884</v>
      </c>
      <c r="V176" s="4" t="s">
        <v>1954</v>
      </c>
      <c r="W176" s="4" t="s">
        <v>70</v>
      </c>
      <c r="X176" s="140">
        <v>45367</v>
      </c>
      <c r="Y176" s="4" t="s">
        <v>1888</v>
      </c>
      <c r="Z176" s="4" t="s">
        <v>1886</v>
      </c>
      <c r="AA176" s="186">
        <f>O176</f>
        <v>10000000000</v>
      </c>
      <c r="AB176" s="91">
        <f>AA176-J176</f>
        <v>0</v>
      </c>
      <c r="AC176" s="4"/>
      <c r="AD176" s="4" t="s">
        <v>2037</v>
      </c>
      <c r="AE176" s="145" t="s">
        <v>2843</v>
      </c>
      <c r="AF176" s="145"/>
      <c r="AG176" s="4"/>
      <c r="AH176" s="377"/>
      <c r="AI176" s="4"/>
      <c r="AJ176" s="4"/>
      <c r="AK176" s="4"/>
    </row>
    <row r="177" spans="2:38">
      <c r="B177" s="145" t="s">
        <v>2497</v>
      </c>
      <c r="C177" s="4" t="s">
        <v>441</v>
      </c>
      <c r="D177" s="4" t="s">
        <v>2498</v>
      </c>
      <c r="E177" s="4" t="s">
        <v>1060</v>
      </c>
      <c r="F177" s="4" t="s">
        <v>2878</v>
      </c>
      <c r="G177" s="4" t="s">
        <v>1515</v>
      </c>
      <c r="H177" s="4" t="s">
        <v>1516</v>
      </c>
      <c r="I177" s="141"/>
      <c r="J177" s="141">
        <v>1000000000</v>
      </c>
      <c r="K177" s="139">
        <v>1000000000</v>
      </c>
      <c r="L177" s="4">
        <v>7.8</v>
      </c>
      <c r="M177" s="4" t="s">
        <v>2627</v>
      </c>
      <c r="N177" s="4" t="s">
        <v>2628</v>
      </c>
      <c r="O177" s="186">
        <f>K177</f>
        <v>1000000000</v>
      </c>
      <c r="P177" s="186">
        <f>K177-O177</f>
        <v>0</v>
      </c>
      <c r="Q177" s="4" t="s">
        <v>2503</v>
      </c>
      <c r="R177" s="4" t="s">
        <v>70</v>
      </c>
      <c r="S177" s="4" t="s">
        <v>70</v>
      </c>
      <c r="T177" s="140">
        <v>45352</v>
      </c>
      <c r="U177" s="4" t="s">
        <v>1884</v>
      </c>
      <c r="V177" s="4" t="s">
        <v>1954</v>
      </c>
      <c r="W177" s="4"/>
      <c r="X177" s="4"/>
      <c r="Y177" s="4"/>
      <c r="Z177" s="4"/>
      <c r="AA177" s="4"/>
      <c r="AB177" s="4"/>
      <c r="AC177" s="4"/>
      <c r="AD177" s="4"/>
      <c r="AE177" s="145"/>
      <c r="AF177" s="145"/>
      <c r="AG177" s="4" t="s">
        <v>70</v>
      </c>
      <c r="AH177" s="377" t="s">
        <v>2878</v>
      </c>
      <c r="AI177" s="4" t="s">
        <v>9551</v>
      </c>
      <c r="AJ177" s="4" t="s">
        <v>9556</v>
      </c>
      <c r="AK177" s="4"/>
    </row>
    <row r="178" spans="2:38">
      <c r="B178" s="145" t="s">
        <v>2497</v>
      </c>
      <c r="C178" s="4" t="s">
        <v>441</v>
      </c>
      <c r="D178" s="4" t="s">
        <v>2257</v>
      </c>
      <c r="E178" s="4" t="s">
        <v>1060</v>
      </c>
      <c r="F178" s="4" t="s">
        <v>2879</v>
      </c>
      <c r="G178" s="4" t="s">
        <v>1636</v>
      </c>
      <c r="H178" s="4" t="s">
        <v>1637</v>
      </c>
      <c r="I178" s="141"/>
      <c r="J178" s="141">
        <v>321041096</v>
      </c>
      <c r="K178" s="139">
        <v>321041096</v>
      </c>
      <c r="L178" s="4">
        <v>6.3</v>
      </c>
      <c r="M178" s="4" t="s">
        <v>2876</v>
      </c>
      <c r="N178" s="4" t="s">
        <v>2877</v>
      </c>
      <c r="O178" s="186">
        <f>K178</f>
        <v>321041096</v>
      </c>
      <c r="P178" s="91">
        <f>J178-O178</f>
        <v>0</v>
      </c>
      <c r="Q178" s="4">
        <v>152</v>
      </c>
      <c r="R178" s="4" t="s">
        <v>70</v>
      </c>
      <c r="S178" s="4" t="s">
        <v>70</v>
      </c>
      <c r="T178" s="140">
        <v>45294</v>
      </c>
      <c r="U178" s="4" t="s">
        <v>1884</v>
      </c>
      <c r="V178" s="4" t="s">
        <v>1954</v>
      </c>
      <c r="W178" s="4" t="s">
        <v>70</v>
      </c>
      <c r="X178" s="140">
        <v>45367</v>
      </c>
      <c r="Y178" s="4" t="s">
        <v>1888</v>
      </c>
      <c r="Z178" s="4" t="s">
        <v>1886</v>
      </c>
      <c r="AA178" s="186">
        <f>O178</f>
        <v>321041096</v>
      </c>
      <c r="AB178" s="91">
        <f>AA178-J178</f>
        <v>0</v>
      </c>
      <c r="AC178" s="4"/>
      <c r="AD178" s="4" t="s">
        <v>2037</v>
      </c>
      <c r="AE178" s="145" t="s">
        <v>2843</v>
      </c>
      <c r="AF178" s="145"/>
      <c r="AG178" s="4"/>
      <c r="AH178" s="377"/>
      <c r="AI178" s="4"/>
      <c r="AJ178" s="4"/>
      <c r="AK178" s="4"/>
    </row>
    <row r="179" spans="2:38">
      <c r="B179" s="145" t="s">
        <v>2497</v>
      </c>
      <c r="C179" s="4" t="s">
        <v>441</v>
      </c>
      <c r="D179" s="4" t="s">
        <v>2257</v>
      </c>
      <c r="E179" s="4" t="s">
        <v>1060</v>
      </c>
      <c r="F179" s="4" t="s">
        <v>2880</v>
      </c>
      <c r="G179" s="4" t="s">
        <v>1511</v>
      </c>
      <c r="H179" s="4" t="s">
        <v>1512</v>
      </c>
      <c r="I179" s="141"/>
      <c r="J179" s="141">
        <v>3400000000</v>
      </c>
      <c r="K179" s="139">
        <v>3400000000</v>
      </c>
      <c r="L179" s="4">
        <v>7.2</v>
      </c>
      <c r="M179" s="4" t="s">
        <v>2881</v>
      </c>
      <c r="N179" s="4" t="s">
        <v>2773</v>
      </c>
      <c r="O179" s="91">
        <f>J179</f>
        <v>3400000000</v>
      </c>
      <c r="P179" s="91">
        <f>O179-J179</f>
        <v>0</v>
      </c>
      <c r="Q179" s="4">
        <v>188</v>
      </c>
      <c r="R179" s="4" t="s">
        <v>70</v>
      </c>
      <c r="S179" s="4" t="s">
        <v>70</v>
      </c>
      <c r="T179" s="140">
        <v>45294</v>
      </c>
      <c r="U179" s="4" t="s">
        <v>1884</v>
      </c>
      <c r="V179" s="4" t="s">
        <v>1954</v>
      </c>
      <c r="W179" s="4"/>
      <c r="X179" s="4"/>
      <c r="Y179" s="4"/>
      <c r="Z179" s="4"/>
      <c r="AA179" s="4"/>
      <c r="AB179" s="4"/>
      <c r="AC179" s="4"/>
      <c r="AD179" s="4"/>
      <c r="AE179" s="145"/>
      <c r="AF179" s="145"/>
      <c r="AG179" s="4" t="s">
        <v>70</v>
      </c>
      <c r="AH179" s="377" t="s">
        <v>2880</v>
      </c>
      <c r="AI179" s="4" t="s">
        <v>9551</v>
      </c>
      <c r="AJ179" s="4" t="s">
        <v>9556</v>
      </c>
      <c r="AK179" s="4"/>
    </row>
    <row r="180" spans="2:38">
      <c r="B180" s="145" t="s">
        <v>2497</v>
      </c>
      <c r="C180" s="4" t="s">
        <v>441</v>
      </c>
      <c r="D180" s="4" t="s">
        <v>2257</v>
      </c>
      <c r="E180" s="4" t="s">
        <v>1060</v>
      </c>
      <c r="F180" s="4" t="s">
        <v>2882</v>
      </c>
      <c r="G180" s="4" t="s">
        <v>1636</v>
      </c>
      <c r="H180" s="4" t="s">
        <v>1637</v>
      </c>
      <c r="I180" s="141"/>
      <c r="J180" s="141">
        <v>10000000000</v>
      </c>
      <c r="K180" s="139">
        <v>10000000000</v>
      </c>
      <c r="L180" s="4">
        <v>7</v>
      </c>
      <c r="M180" s="4" t="s">
        <v>2883</v>
      </c>
      <c r="N180" s="4" t="s">
        <v>2884</v>
      </c>
      <c r="O180" s="186">
        <f>K180</f>
        <v>10000000000</v>
      </c>
      <c r="P180" s="91">
        <f>J180-O180</f>
        <v>0</v>
      </c>
      <c r="Q180" s="4">
        <v>152</v>
      </c>
      <c r="R180" s="4" t="s">
        <v>70</v>
      </c>
      <c r="S180" s="4" t="s">
        <v>70</v>
      </c>
      <c r="T180" s="140">
        <v>45294</v>
      </c>
      <c r="U180" s="4" t="s">
        <v>1884</v>
      </c>
      <c r="V180" s="4" t="s">
        <v>1954</v>
      </c>
      <c r="W180" s="4" t="s">
        <v>70</v>
      </c>
      <c r="X180" s="140">
        <v>45367</v>
      </c>
      <c r="Y180" s="4" t="s">
        <v>1888</v>
      </c>
      <c r="Z180" s="4" t="s">
        <v>1886</v>
      </c>
      <c r="AA180" s="186">
        <f>O180</f>
        <v>10000000000</v>
      </c>
      <c r="AB180" s="91">
        <f>AA180-J180</f>
        <v>0</v>
      </c>
      <c r="AC180" s="4"/>
      <c r="AD180" s="4" t="s">
        <v>2037</v>
      </c>
      <c r="AE180" s="8" t="s">
        <v>2843</v>
      </c>
      <c r="AF180" s="145"/>
      <c r="AG180" s="4"/>
      <c r="AH180" s="377"/>
      <c r="AI180" s="4"/>
      <c r="AJ180" s="4"/>
      <c r="AK180" s="4"/>
      <c r="AL180" s="372"/>
    </row>
    <row r="181" spans="2:38">
      <c r="B181" s="145" t="s">
        <v>2497</v>
      </c>
      <c r="C181" s="4" t="s">
        <v>441</v>
      </c>
      <c r="D181" s="4" t="s">
        <v>2498</v>
      </c>
      <c r="E181" s="4" t="s">
        <v>1060</v>
      </c>
      <c r="F181" s="4" t="s">
        <v>2885</v>
      </c>
      <c r="G181" s="4" t="s">
        <v>1515</v>
      </c>
      <c r="H181" s="4" t="s">
        <v>1516</v>
      </c>
      <c r="I181" s="141"/>
      <c r="J181" s="141">
        <v>1000000000</v>
      </c>
      <c r="K181" s="139">
        <v>1000000000</v>
      </c>
      <c r="L181" s="4">
        <v>8</v>
      </c>
      <c r="M181" s="4" t="s">
        <v>2638</v>
      </c>
      <c r="N181" s="4" t="s">
        <v>2639</v>
      </c>
      <c r="O181" s="186">
        <f>K181</f>
        <v>1000000000</v>
      </c>
      <c r="P181" s="186">
        <f>K181-O181</f>
        <v>0</v>
      </c>
      <c r="Q181" s="4" t="s">
        <v>2503</v>
      </c>
      <c r="R181" s="4" t="s">
        <v>70</v>
      </c>
      <c r="S181" s="4" t="s">
        <v>70</v>
      </c>
      <c r="T181" s="140">
        <v>45352</v>
      </c>
      <c r="U181" s="4" t="s">
        <v>1884</v>
      </c>
      <c r="V181" s="4" t="s">
        <v>1954</v>
      </c>
      <c r="W181" s="4"/>
      <c r="X181" s="4"/>
      <c r="Y181" s="4"/>
      <c r="Z181" s="4"/>
      <c r="AA181" s="4"/>
      <c r="AB181" s="4"/>
      <c r="AC181" s="4"/>
      <c r="AD181" s="4"/>
      <c r="AE181" s="145"/>
      <c r="AF181" s="145"/>
      <c r="AG181" s="4" t="s">
        <v>70</v>
      </c>
      <c r="AH181" s="377" t="s">
        <v>2885</v>
      </c>
      <c r="AI181" s="4" t="s">
        <v>9551</v>
      </c>
      <c r="AJ181" s="4" t="s">
        <v>9556</v>
      </c>
      <c r="AK181" s="4"/>
    </row>
    <row r="182" spans="2:38">
      <c r="B182" s="145" t="s">
        <v>2497</v>
      </c>
      <c r="C182" s="4" t="s">
        <v>441</v>
      </c>
      <c r="D182" s="4" t="s">
        <v>2257</v>
      </c>
      <c r="E182" s="4" t="s">
        <v>1060</v>
      </c>
      <c r="F182" s="4" t="s">
        <v>2886</v>
      </c>
      <c r="G182" s="4" t="s">
        <v>1636</v>
      </c>
      <c r="H182" s="4" t="s">
        <v>1637</v>
      </c>
      <c r="I182" s="141"/>
      <c r="J182" s="141">
        <v>10000000000</v>
      </c>
      <c r="K182" s="139">
        <v>10000000000</v>
      </c>
      <c r="L182" s="4">
        <v>7</v>
      </c>
      <c r="M182" s="4" t="s">
        <v>2887</v>
      </c>
      <c r="N182" s="4" t="s">
        <v>2888</v>
      </c>
      <c r="O182" s="186">
        <f>K182</f>
        <v>10000000000</v>
      </c>
      <c r="P182" s="91">
        <f>J182-O182</f>
        <v>0</v>
      </c>
      <c r="Q182" s="4">
        <v>152</v>
      </c>
      <c r="R182" s="4" t="s">
        <v>70</v>
      </c>
      <c r="S182" s="4" t="s">
        <v>70</v>
      </c>
      <c r="T182" s="140">
        <v>45294</v>
      </c>
      <c r="U182" s="4" t="s">
        <v>1884</v>
      </c>
      <c r="V182" s="4" t="s">
        <v>1954</v>
      </c>
      <c r="W182" s="4" t="s">
        <v>70</v>
      </c>
      <c r="X182" s="140">
        <v>45367</v>
      </c>
      <c r="Y182" s="4" t="s">
        <v>1888</v>
      </c>
      <c r="Z182" s="4" t="s">
        <v>1886</v>
      </c>
      <c r="AA182" s="186">
        <f>O182</f>
        <v>10000000000</v>
      </c>
      <c r="AB182" s="91">
        <f>AA182-J182</f>
        <v>0</v>
      </c>
      <c r="AC182" s="4"/>
      <c r="AD182" s="4" t="s">
        <v>2037</v>
      </c>
      <c r="AE182" s="145" t="s">
        <v>2843</v>
      </c>
      <c r="AF182" s="145"/>
      <c r="AG182" s="4"/>
      <c r="AH182" s="377"/>
      <c r="AI182" s="4"/>
      <c r="AJ182" s="4"/>
      <c r="AK182" s="4"/>
    </row>
    <row r="183" spans="2:38">
      <c r="B183" s="145" t="s">
        <v>2497</v>
      </c>
      <c r="C183" s="4" t="s">
        <v>441</v>
      </c>
      <c r="D183" s="4" t="s">
        <v>2257</v>
      </c>
      <c r="E183" s="4" t="s">
        <v>1060</v>
      </c>
      <c r="F183" s="4" t="s">
        <v>2889</v>
      </c>
      <c r="G183" s="4" t="s">
        <v>1511</v>
      </c>
      <c r="H183" s="4" t="s">
        <v>1512</v>
      </c>
      <c r="I183" s="141"/>
      <c r="J183" s="141">
        <v>584416438</v>
      </c>
      <c r="K183" s="139">
        <v>584416438</v>
      </c>
      <c r="L183" s="4">
        <v>9.6</v>
      </c>
      <c r="M183" s="4" t="s">
        <v>2636</v>
      </c>
      <c r="N183" s="4" t="s">
        <v>2612</v>
      </c>
      <c r="O183" s="91">
        <f>J183</f>
        <v>584416438</v>
      </c>
      <c r="P183" s="91">
        <f>O183-J183</f>
        <v>0</v>
      </c>
      <c r="Q183" s="4">
        <v>188</v>
      </c>
      <c r="R183" s="4" t="s">
        <v>70</v>
      </c>
      <c r="S183" s="4" t="s">
        <v>70</v>
      </c>
      <c r="T183" s="140">
        <v>45294</v>
      </c>
      <c r="U183" s="4" t="s">
        <v>1884</v>
      </c>
      <c r="V183" s="4" t="s">
        <v>1954</v>
      </c>
      <c r="W183" s="4"/>
      <c r="X183" s="4"/>
      <c r="Y183" s="4"/>
      <c r="Z183" s="4"/>
      <c r="AA183" s="4"/>
      <c r="AB183" s="4"/>
      <c r="AC183" s="4"/>
      <c r="AD183" s="4"/>
      <c r="AE183" s="145"/>
      <c r="AF183" s="145"/>
      <c r="AG183" s="4" t="s">
        <v>70</v>
      </c>
      <c r="AH183" s="377" t="s">
        <v>2889</v>
      </c>
      <c r="AI183" s="4" t="s">
        <v>9551</v>
      </c>
      <c r="AJ183" s="4" t="s">
        <v>9556</v>
      </c>
      <c r="AK183" s="4"/>
    </row>
    <row r="184" spans="2:38">
      <c r="B184" s="145" t="s">
        <v>2497</v>
      </c>
      <c r="C184" s="4" t="s">
        <v>441</v>
      </c>
      <c r="D184" s="4" t="s">
        <v>2498</v>
      </c>
      <c r="E184" s="4" t="s">
        <v>1060</v>
      </c>
      <c r="F184" s="4" t="s">
        <v>2890</v>
      </c>
      <c r="G184" s="4" t="s">
        <v>1521</v>
      </c>
      <c r="H184" s="4" t="s">
        <v>1522</v>
      </c>
      <c r="I184" s="141"/>
      <c r="J184" s="141">
        <v>3000000000</v>
      </c>
      <c r="K184" s="139">
        <v>3000000000</v>
      </c>
      <c r="L184" s="4">
        <v>5.95</v>
      </c>
      <c r="M184" s="4" t="s">
        <v>2891</v>
      </c>
      <c r="N184" s="4" t="s">
        <v>2758</v>
      </c>
      <c r="O184" s="186">
        <f>K184</f>
        <v>3000000000</v>
      </c>
      <c r="P184" s="186">
        <f>K184-O184</f>
        <v>0</v>
      </c>
      <c r="Q184" s="4" t="s">
        <v>2503</v>
      </c>
      <c r="R184" s="4" t="s">
        <v>70</v>
      </c>
      <c r="S184" s="4" t="s">
        <v>70</v>
      </c>
      <c r="T184" s="140">
        <v>45351</v>
      </c>
      <c r="U184" s="4" t="s">
        <v>1884</v>
      </c>
      <c r="V184" s="4" t="s">
        <v>1954</v>
      </c>
      <c r="W184" s="4"/>
      <c r="X184" s="4"/>
      <c r="Y184" s="4"/>
      <c r="Z184" s="4"/>
      <c r="AA184" s="4"/>
      <c r="AB184" s="4"/>
      <c r="AC184" s="4"/>
      <c r="AD184" s="4"/>
      <c r="AE184" s="145"/>
      <c r="AF184" s="145"/>
      <c r="AG184" s="4" t="s">
        <v>70</v>
      </c>
      <c r="AH184" s="377" t="s">
        <v>2890</v>
      </c>
      <c r="AI184" s="4" t="s">
        <v>9551</v>
      </c>
      <c r="AJ184" s="4" t="s">
        <v>9556</v>
      </c>
      <c r="AK184" s="4"/>
    </row>
    <row r="185" spans="2:38">
      <c r="B185" s="145" t="s">
        <v>2497</v>
      </c>
      <c r="C185" s="4" t="s">
        <v>441</v>
      </c>
      <c r="D185" s="4" t="s">
        <v>1976</v>
      </c>
      <c r="E185" s="4" t="s">
        <v>1060</v>
      </c>
      <c r="F185" s="4" t="s">
        <v>2892</v>
      </c>
      <c r="G185" s="4" t="s">
        <v>1507</v>
      </c>
      <c r="H185" s="4" t="s">
        <v>1508</v>
      </c>
      <c r="I185" s="141"/>
      <c r="J185" s="141">
        <v>4000000000</v>
      </c>
      <c r="K185" s="139">
        <v>4000000000</v>
      </c>
      <c r="L185" s="4">
        <v>4</v>
      </c>
      <c r="M185" s="4" t="s">
        <v>2705</v>
      </c>
      <c r="N185" s="4" t="s">
        <v>2502</v>
      </c>
      <c r="O185" s="91">
        <f>J185</f>
        <v>4000000000</v>
      </c>
      <c r="P185" s="91">
        <f>J185-O185</f>
        <v>0</v>
      </c>
      <c r="Q185" s="4">
        <v>100</v>
      </c>
      <c r="R185" s="4" t="s">
        <v>70</v>
      </c>
      <c r="S185" s="4" t="s">
        <v>70</v>
      </c>
      <c r="T185" s="140">
        <v>45321</v>
      </c>
      <c r="U185" s="4" t="s">
        <v>1884</v>
      </c>
      <c r="V185" s="4"/>
      <c r="W185" s="4"/>
      <c r="X185" s="4"/>
      <c r="Y185" s="4"/>
      <c r="Z185" s="4"/>
      <c r="AA185" s="4"/>
      <c r="AB185" s="4"/>
      <c r="AC185" s="4"/>
      <c r="AD185" s="4"/>
      <c r="AE185" s="145"/>
      <c r="AF185" s="145"/>
      <c r="AG185" s="4" t="s">
        <v>70</v>
      </c>
      <c r="AH185" s="377" t="s">
        <v>2892</v>
      </c>
      <c r="AI185" s="4" t="s">
        <v>9551</v>
      </c>
      <c r="AJ185" s="4" t="s">
        <v>9556</v>
      </c>
      <c r="AK185" s="4"/>
    </row>
    <row r="186" spans="2:38">
      <c r="B186" s="145" t="s">
        <v>2497</v>
      </c>
      <c r="C186" s="4" t="s">
        <v>441</v>
      </c>
      <c r="D186" s="4" t="s">
        <v>2257</v>
      </c>
      <c r="E186" s="4" t="s">
        <v>1060</v>
      </c>
      <c r="F186" s="4" t="s">
        <v>2893</v>
      </c>
      <c r="G186" s="4" t="s">
        <v>1636</v>
      </c>
      <c r="H186" s="4" t="s">
        <v>1637</v>
      </c>
      <c r="I186" s="141"/>
      <c r="J186" s="141">
        <v>10075205479</v>
      </c>
      <c r="K186" s="139">
        <v>10075205479</v>
      </c>
      <c r="L186" s="4">
        <v>3.75</v>
      </c>
      <c r="M186" s="4" t="s">
        <v>2659</v>
      </c>
      <c r="N186" s="4" t="s">
        <v>2894</v>
      </c>
      <c r="O186" s="186">
        <f>K186</f>
        <v>10075205479</v>
      </c>
      <c r="P186" s="91">
        <f>J186-O186</f>
        <v>0</v>
      </c>
      <c r="Q186" s="4">
        <v>152</v>
      </c>
      <c r="R186" s="4" t="s">
        <v>70</v>
      </c>
      <c r="S186" s="4" t="s">
        <v>70</v>
      </c>
      <c r="T186" s="140">
        <v>45294</v>
      </c>
      <c r="U186" s="4" t="s">
        <v>1884</v>
      </c>
      <c r="V186" s="4" t="s">
        <v>1954</v>
      </c>
      <c r="W186" s="4" t="s">
        <v>70</v>
      </c>
      <c r="X186" s="140">
        <v>45367</v>
      </c>
      <c r="Y186" s="4" t="s">
        <v>1888</v>
      </c>
      <c r="Z186" s="4" t="s">
        <v>1886</v>
      </c>
      <c r="AA186" s="186">
        <f>O186</f>
        <v>10075205479</v>
      </c>
      <c r="AB186" s="91">
        <f>AA186-J186</f>
        <v>0</v>
      </c>
      <c r="AC186" s="4"/>
      <c r="AD186" s="4" t="s">
        <v>2037</v>
      </c>
      <c r="AE186" s="8" t="s">
        <v>2843</v>
      </c>
      <c r="AF186" s="145"/>
      <c r="AG186" s="4"/>
      <c r="AH186" s="377"/>
      <c r="AI186" s="4"/>
      <c r="AJ186" s="4"/>
      <c r="AK186" s="4"/>
      <c r="AL186" s="372"/>
    </row>
    <row r="187" spans="2:38">
      <c r="B187" s="145" t="s">
        <v>2497</v>
      </c>
      <c r="C187" s="4" t="s">
        <v>441</v>
      </c>
      <c r="D187" s="4" t="s">
        <v>2257</v>
      </c>
      <c r="E187" s="4" t="s">
        <v>1060</v>
      </c>
      <c r="F187" s="4" t="s">
        <v>2895</v>
      </c>
      <c r="G187" s="4" t="s">
        <v>1636</v>
      </c>
      <c r="H187" s="4" t="s">
        <v>1637</v>
      </c>
      <c r="I187" s="141"/>
      <c r="J187" s="141">
        <v>15000000000</v>
      </c>
      <c r="K187" s="139">
        <v>15000000000</v>
      </c>
      <c r="L187" s="4">
        <v>7</v>
      </c>
      <c r="M187" s="4" t="s">
        <v>2896</v>
      </c>
      <c r="N187" s="4" t="s">
        <v>2897</v>
      </c>
      <c r="O187" s="186">
        <f>K187</f>
        <v>15000000000</v>
      </c>
      <c r="P187" s="91">
        <f>J187-O187</f>
        <v>0</v>
      </c>
      <c r="Q187" s="4">
        <v>152</v>
      </c>
      <c r="R187" s="4" t="s">
        <v>70</v>
      </c>
      <c r="S187" s="4" t="s">
        <v>70</v>
      </c>
      <c r="T187" s="140">
        <v>45294</v>
      </c>
      <c r="U187" s="4" t="s">
        <v>1884</v>
      </c>
      <c r="V187" s="4" t="s">
        <v>1954</v>
      </c>
      <c r="W187" s="4" t="s">
        <v>70</v>
      </c>
      <c r="X187" s="140">
        <v>45367</v>
      </c>
      <c r="Y187" s="4" t="s">
        <v>1888</v>
      </c>
      <c r="Z187" s="4" t="s">
        <v>1886</v>
      </c>
      <c r="AA187" s="186">
        <f>O187</f>
        <v>15000000000</v>
      </c>
      <c r="AB187" s="91">
        <f>AA187-J187</f>
        <v>0</v>
      </c>
      <c r="AC187" s="4"/>
      <c r="AD187" s="4" t="s">
        <v>2037</v>
      </c>
      <c r="AE187" s="8" t="s">
        <v>2843</v>
      </c>
      <c r="AF187" s="145"/>
      <c r="AG187" s="4"/>
      <c r="AH187" s="377"/>
      <c r="AI187" s="4"/>
      <c r="AJ187" s="4"/>
      <c r="AK187" s="4"/>
      <c r="AL187" s="372"/>
    </row>
    <row r="188" spans="2:38">
      <c r="B188" s="145" t="s">
        <v>2497</v>
      </c>
      <c r="C188" s="4" t="s">
        <v>441</v>
      </c>
      <c r="D188" s="4" t="s">
        <v>2898</v>
      </c>
      <c r="E188" s="4" t="s">
        <v>1060</v>
      </c>
      <c r="F188" s="4" t="s">
        <v>2899</v>
      </c>
      <c r="G188" s="4" t="s">
        <v>1636</v>
      </c>
      <c r="H188" s="4" t="s">
        <v>1637</v>
      </c>
      <c r="I188" s="4"/>
      <c r="J188" s="141">
        <v>64643320</v>
      </c>
      <c r="K188" s="139">
        <v>64643320</v>
      </c>
      <c r="L188" s="4">
        <v>0.2</v>
      </c>
      <c r="M188" s="4" t="s">
        <v>2900</v>
      </c>
      <c r="N188" s="4"/>
      <c r="O188" s="186">
        <f>K188</f>
        <v>64643320</v>
      </c>
      <c r="P188" s="91">
        <f>J188-O188</f>
        <v>0</v>
      </c>
      <c r="Q188" s="4">
        <v>152</v>
      </c>
      <c r="R188" s="4" t="s">
        <v>70</v>
      </c>
      <c r="S188" s="4" t="s">
        <v>70</v>
      </c>
      <c r="T188" s="140">
        <v>45294</v>
      </c>
      <c r="U188" s="4" t="s">
        <v>1884</v>
      </c>
      <c r="V188" s="4" t="s">
        <v>1954</v>
      </c>
      <c r="W188" s="4" t="s">
        <v>70</v>
      </c>
      <c r="X188" s="140">
        <v>45367</v>
      </c>
      <c r="Y188" s="4" t="s">
        <v>1888</v>
      </c>
      <c r="Z188" s="4" t="s">
        <v>1886</v>
      </c>
      <c r="AA188" s="186">
        <f>O188</f>
        <v>64643320</v>
      </c>
      <c r="AB188" s="91">
        <f>AA188-J188</f>
        <v>0</v>
      </c>
      <c r="AC188" s="4"/>
      <c r="AD188" s="4" t="s">
        <v>2037</v>
      </c>
      <c r="AE188" s="8" t="s">
        <v>2843</v>
      </c>
      <c r="AF188" s="145"/>
      <c r="AG188" s="4"/>
      <c r="AH188" s="377"/>
      <c r="AI188" s="4"/>
      <c r="AJ188" s="4"/>
      <c r="AK188" s="4"/>
      <c r="AL188" s="372"/>
    </row>
    <row r="189" spans="2:38">
      <c r="B189" s="145" t="s">
        <v>2497</v>
      </c>
      <c r="C189" s="4" t="s">
        <v>441</v>
      </c>
      <c r="D189" s="4" t="s">
        <v>2257</v>
      </c>
      <c r="E189" s="4" t="s">
        <v>1060</v>
      </c>
      <c r="F189" s="4" t="s">
        <v>2901</v>
      </c>
      <c r="G189" s="4" t="s">
        <v>1511</v>
      </c>
      <c r="H189" s="4" t="s">
        <v>1512</v>
      </c>
      <c r="I189" s="141"/>
      <c r="J189" s="141">
        <v>1500000000</v>
      </c>
      <c r="K189" s="139">
        <v>1500000000</v>
      </c>
      <c r="L189" s="4">
        <v>7.2</v>
      </c>
      <c r="M189" s="4" t="s">
        <v>2902</v>
      </c>
      <c r="N189" s="4" t="s">
        <v>2903</v>
      </c>
      <c r="O189" s="91">
        <f>J189</f>
        <v>1500000000</v>
      </c>
      <c r="P189" s="91">
        <f>O189-J189</f>
        <v>0</v>
      </c>
      <c r="Q189" s="4">
        <v>188</v>
      </c>
      <c r="R189" s="4" t="s">
        <v>70</v>
      </c>
      <c r="S189" s="4" t="s">
        <v>70</v>
      </c>
      <c r="T189" s="140">
        <v>45294</v>
      </c>
      <c r="U189" s="4" t="s">
        <v>1884</v>
      </c>
      <c r="V189" s="4" t="s">
        <v>1954</v>
      </c>
      <c r="W189" s="4"/>
      <c r="X189" s="4"/>
      <c r="Y189" s="4"/>
      <c r="Z189" s="4"/>
      <c r="AA189" s="4"/>
      <c r="AB189" s="4"/>
      <c r="AC189" s="4"/>
      <c r="AD189" s="4"/>
      <c r="AE189" s="145"/>
      <c r="AF189" s="145"/>
      <c r="AG189" s="4" t="s">
        <v>70</v>
      </c>
      <c r="AH189" s="377" t="s">
        <v>2901</v>
      </c>
      <c r="AI189" s="4" t="s">
        <v>9551</v>
      </c>
      <c r="AJ189" s="4" t="s">
        <v>9556</v>
      </c>
      <c r="AK189" s="4"/>
    </row>
    <row r="190" spans="2:38">
      <c r="B190" s="145" t="s">
        <v>2497</v>
      </c>
      <c r="C190" s="4" t="s">
        <v>441</v>
      </c>
      <c r="D190" s="4" t="s">
        <v>2034</v>
      </c>
      <c r="E190" s="4" t="s">
        <v>1060</v>
      </c>
      <c r="F190" s="4" t="s">
        <v>2904</v>
      </c>
      <c r="G190" s="4" t="s">
        <v>1519</v>
      </c>
      <c r="H190" s="4" t="s">
        <v>1520</v>
      </c>
      <c r="I190" s="141"/>
      <c r="J190" s="141">
        <v>3439601170</v>
      </c>
      <c r="K190" s="139">
        <v>3439601170</v>
      </c>
      <c r="L190" s="4">
        <v>5.7</v>
      </c>
      <c r="M190" s="4" t="s">
        <v>2905</v>
      </c>
      <c r="N190" s="4" t="s">
        <v>2455</v>
      </c>
      <c r="O190" s="91">
        <f>J190</f>
        <v>3439601170</v>
      </c>
      <c r="P190" s="186">
        <f>K190-O190</f>
        <v>0</v>
      </c>
      <c r="Q190" s="4">
        <v>11</v>
      </c>
      <c r="R190" s="4" t="s">
        <v>70</v>
      </c>
      <c r="S190" s="4" t="s">
        <v>70</v>
      </c>
      <c r="T190" s="140">
        <v>45341</v>
      </c>
      <c r="U190" s="4" t="s">
        <v>1884</v>
      </c>
      <c r="V190" s="4" t="s">
        <v>1954</v>
      </c>
      <c r="W190" s="4"/>
      <c r="X190" s="4"/>
      <c r="Y190" s="4"/>
      <c r="Z190" s="4"/>
      <c r="AA190" s="4"/>
      <c r="AB190" s="4"/>
      <c r="AC190" s="4"/>
      <c r="AD190" s="4"/>
      <c r="AE190" s="145"/>
      <c r="AF190" s="145"/>
      <c r="AG190" s="4" t="s">
        <v>70</v>
      </c>
      <c r="AH190" s="377" t="s">
        <v>2904</v>
      </c>
      <c r="AI190" s="4" t="s">
        <v>9551</v>
      </c>
      <c r="AJ190" s="4" t="s">
        <v>9556</v>
      </c>
      <c r="AK190" s="4"/>
    </row>
    <row r="191" spans="2:38">
      <c r="B191" s="145" t="s">
        <v>2497</v>
      </c>
      <c r="C191" s="4" t="s">
        <v>441</v>
      </c>
      <c r="D191" s="4" t="s">
        <v>2649</v>
      </c>
      <c r="E191" s="4" t="s">
        <v>1060</v>
      </c>
      <c r="F191" s="4" t="s">
        <v>2906</v>
      </c>
      <c r="G191" s="4" t="s">
        <v>1523</v>
      </c>
      <c r="H191" s="4" t="s">
        <v>1524</v>
      </c>
      <c r="I191" s="141"/>
      <c r="J191" s="141">
        <v>1000000000</v>
      </c>
      <c r="K191" s="139">
        <v>1000000000</v>
      </c>
      <c r="L191" s="4">
        <v>10.199999999999999</v>
      </c>
      <c r="M191" s="4" t="s">
        <v>2907</v>
      </c>
      <c r="N191" s="4" t="s">
        <v>2646</v>
      </c>
      <c r="O191" s="91">
        <f>J191</f>
        <v>1000000000</v>
      </c>
      <c r="P191" s="91">
        <f>J191-O191</f>
        <v>0</v>
      </c>
      <c r="Q191" s="4">
        <v>156</v>
      </c>
      <c r="R191" s="4" t="s">
        <v>70</v>
      </c>
      <c r="S191" s="4" t="s">
        <v>70</v>
      </c>
      <c r="T191" s="140">
        <v>45341</v>
      </c>
      <c r="U191" s="4" t="s">
        <v>1884</v>
      </c>
      <c r="V191" s="4" t="s">
        <v>1954</v>
      </c>
      <c r="W191" s="4" t="s">
        <v>70</v>
      </c>
      <c r="X191" s="140">
        <v>45380</v>
      </c>
      <c r="Y191" s="4" t="s">
        <v>1885</v>
      </c>
      <c r="Z191" s="4" t="s">
        <v>1886</v>
      </c>
      <c r="AA191" s="91">
        <f>O191</f>
        <v>1000000000</v>
      </c>
      <c r="AB191" s="91">
        <f>O191-AA191</f>
        <v>0</v>
      </c>
      <c r="AC191" s="4"/>
      <c r="AD191" s="4" t="s">
        <v>2037</v>
      </c>
      <c r="AE191" s="145" t="s">
        <v>2653</v>
      </c>
      <c r="AF191" s="145"/>
      <c r="AG191" s="4"/>
      <c r="AH191" s="377"/>
      <c r="AI191" s="4"/>
      <c r="AJ191" s="4"/>
      <c r="AK191" s="4"/>
    </row>
    <row r="192" spans="2:38">
      <c r="B192" s="145" t="s">
        <v>2497</v>
      </c>
      <c r="C192" s="4" t="s">
        <v>441</v>
      </c>
      <c r="D192" s="4" t="s">
        <v>2550</v>
      </c>
      <c r="E192" s="4" t="s">
        <v>1060</v>
      </c>
      <c r="F192" s="4" t="s">
        <v>2908</v>
      </c>
      <c r="G192" s="4" t="s">
        <v>1696</v>
      </c>
      <c r="H192" s="4" t="s">
        <v>1697</v>
      </c>
      <c r="I192" s="141"/>
      <c r="J192" s="141">
        <v>10000000000</v>
      </c>
      <c r="K192" s="139">
        <v>10000000000</v>
      </c>
      <c r="L192" s="4">
        <v>3.75</v>
      </c>
      <c r="M192" s="4" t="s">
        <v>2659</v>
      </c>
      <c r="N192" s="4" t="s">
        <v>2888</v>
      </c>
      <c r="O192" s="186">
        <f>K192</f>
        <v>10000000000</v>
      </c>
      <c r="P192" s="186">
        <f>J192-O192</f>
        <v>0</v>
      </c>
      <c r="Q192" s="4">
        <v>25</v>
      </c>
      <c r="R192" s="4" t="s">
        <v>70</v>
      </c>
      <c r="S192" s="4" t="s">
        <v>70</v>
      </c>
      <c r="T192" s="140">
        <v>45348</v>
      </c>
      <c r="U192" s="4" t="s">
        <v>1887</v>
      </c>
      <c r="V192" s="4"/>
      <c r="W192" s="4" t="s">
        <v>70</v>
      </c>
      <c r="X192" s="140">
        <v>45360</v>
      </c>
      <c r="Y192" s="4" t="s">
        <v>1888</v>
      </c>
      <c r="Z192" s="4" t="s">
        <v>1886</v>
      </c>
      <c r="AA192" s="186">
        <f>O192</f>
        <v>10000000000</v>
      </c>
      <c r="AB192" s="186">
        <f>AA192-O192</f>
        <v>0</v>
      </c>
      <c r="AC192" s="4"/>
      <c r="AD192" s="4" t="s">
        <v>2037</v>
      </c>
      <c r="AE192" s="145" t="s">
        <v>2909</v>
      </c>
      <c r="AF192" s="145"/>
      <c r="AG192" s="4"/>
      <c r="AH192" s="377"/>
      <c r="AI192" s="4"/>
      <c r="AJ192" s="4"/>
      <c r="AK192" s="4"/>
    </row>
    <row r="193" spans="2:38">
      <c r="B193" s="145" t="s">
        <v>2497</v>
      </c>
      <c r="C193" s="4" t="s">
        <v>441</v>
      </c>
      <c r="D193" s="4" t="s">
        <v>1976</v>
      </c>
      <c r="E193" s="4" t="s">
        <v>1060</v>
      </c>
      <c r="F193" s="4" t="s">
        <v>2910</v>
      </c>
      <c r="G193" s="4" t="s">
        <v>1507</v>
      </c>
      <c r="H193" s="4" t="s">
        <v>1508</v>
      </c>
      <c r="I193" s="141"/>
      <c r="J193" s="141">
        <v>741000000</v>
      </c>
      <c r="K193" s="139">
        <v>741000000</v>
      </c>
      <c r="L193" s="4">
        <v>4</v>
      </c>
      <c r="M193" s="4" t="s">
        <v>1864</v>
      </c>
      <c r="N193" s="4" t="s">
        <v>2502</v>
      </c>
      <c r="O193" s="91">
        <f>J193</f>
        <v>741000000</v>
      </c>
      <c r="P193" s="91">
        <f>J193-O193</f>
        <v>0</v>
      </c>
      <c r="Q193" s="4">
        <v>100</v>
      </c>
      <c r="R193" s="4" t="s">
        <v>70</v>
      </c>
      <c r="S193" s="4" t="s">
        <v>70</v>
      </c>
      <c r="T193" s="140">
        <v>45321</v>
      </c>
      <c r="U193" s="4" t="s">
        <v>1884</v>
      </c>
      <c r="V193" s="4"/>
      <c r="W193" s="4"/>
      <c r="X193" s="4"/>
      <c r="Y193" s="4"/>
      <c r="Z193" s="4"/>
      <c r="AA193" s="4"/>
      <c r="AB193" s="4"/>
      <c r="AC193" s="4"/>
      <c r="AD193" s="4"/>
      <c r="AE193" s="145"/>
      <c r="AF193" s="145"/>
      <c r="AG193" s="4" t="s">
        <v>70</v>
      </c>
      <c r="AH193" s="377" t="s">
        <v>2910</v>
      </c>
      <c r="AI193" s="4" t="s">
        <v>9551</v>
      </c>
      <c r="AJ193" s="4" t="s">
        <v>9556</v>
      </c>
      <c r="AK193" s="4"/>
    </row>
    <row r="194" spans="2:38">
      <c r="B194" s="145" t="s">
        <v>2497</v>
      </c>
      <c r="C194" s="4" t="s">
        <v>441</v>
      </c>
      <c r="D194" s="4" t="s">
        <v>1831</v>
      </c>
      <c r="E194" s="4" t="s">
        <v>1060</v>
      </c>
      <c r="F194" s="4" t="s">
        <v>2911</v>
      </c>
      <c r="G194" s="4" t="s">
        <v>1696</v>
      </c>
      <c r="H194" s="4" t="s">
        <v>1697</v>
      </c>
      <c r="I194" s="141"/>
      <c r="J194" s="141">
        <v>5000000000</v>
      </c>
      <c r="K194" s="139">
        <v>5000000000</v>
      </c>
      <c r="L194" s="4">
        <v>5.5</v>
      </c>
      <c r="M194" s="4" t="s">
        <v>2912</v>
      </c>
      <c r="N194" s="4" t="s">
        <v>2161</v>
      </c>
      <c r="O194" s="186">
        <f>K194</f>
        <v>5000000000</v>
      </c>
      <c r="P194" s="186">
        <f>J194-O194</f>
        <v>0</v>
      </c>
      <c r="Q194" s="4">
        <v>25</v>
      </c>
      <c r="R194" s="4" t="s">
        <v>70</v>
      </c>
      <c r="S194" s="4" t="s">
        <v>70</v>
      </c>
      <c r="T194" s="140">
        <v>45348</v>
      </c>
      <c r="U194" s="4" t="s">
        <v>1887</v>
      </c>
      <c r="V194" s="4"/>
      <c r="W194" s="4" t="s">
        <v>70</v>
      </c>
      <c r="X194" s="140">
        <v>45360</v>
      </c>
      <c r="Y194" s="4" t="s">
        <v>1888</v>
      </c>
      <c r="Z194" s="4" t="s">
        <v>1886</v>
      </c>
      <c r="AA194" s="186">
        <f>O194</f>
        <v>5000000000</v>
      </c>
      <c r="AB194" s="186">
        <f>AA194-O194</f>
        <v>0</v>
      </c>
      <c r="AC194" s="4"/>
      <c r="AD194" s="4" t="s">
        <v>2037</v>
      </c>
      <c r="AE194" s="145" t="s">
        <v>2909</v>
      </c>
      <c r="AF194" s="145"/>
      <c r="AG194" s="4"/>
      <c r="AH194" s="377"/>
      <c r="AI194" s="4"/>
      <c r="AJ194" s="4"/>
      <c r="AK194" s="4"/>
    </row>
    <row r="195" spans="2:38">
      <c r="B195" s="145" t="s">
        <v>2497</v>
      </c>
      <c r="C195" s="4" t="s">
        <v>441</v>
      </c>
      <c r="D195" s="4" t="s">
        <v>2498</v>
      </c>
      <c r="E195" s="4" t="s">
        <v>1060</v>
      </c>
      <c r="F195" s="4" t="s">
        <v>2913</v>
      </c>
      <c r="G195" s="4" t="s">
        <v>1515</v>
      </c>
      <c r="H195" s="4" t="s">
        <v>1516</v>
      </c>
      <c r="I195" s="141"/>
      <c r="J195" s="141">
        <v>1000000000</v>
      </c>
      <c r="K195" s="139">
        <v>1000000000</v>
      </c>
      <c r="L195" s="4">
        <v>9.1999999999999993</v>
      </c>
      <c r="M195" s="4" t="s">
        <v>2791</v>
      </c>
      <c r="N195" s="4" t="s">
        <v>2703</v>
      </c>
      <c r="O195" s="186">
        <f>K195</f>
        <v>1000000000</v>
      </c>
      <c r="P195" s="186">
        <f>K195-O195</f>
        <v>0</v>
      </c>
      <c r="Q195" s="4" t="s">
        <v>2503</v>
      </c>
      <c r="R195" s="4" t="s">
        <v>70</v>
      </c>
      <c r="S195" s="4" t="s">
        <v>70</v>
      </c>
      <c r="T195" s="140">
        <v>45352</v>
      </c>
      <c r="U195" s="4" t="s">
        <v>1884</v>
      </c>
      <c r="V195" s="4" t="s">
        <v>1954</v>
      </c>
      <c r="W195" s="4"/>
      <c r="X195" s="4"/>
      <c r="Y195" s="4"/>
      <c r="Z195" s="4"/>
      <c r="AA195" s="4"/>
      <c r="AB195" s="4"/>
      <c r="AC195" s="4"/>
      <c r="AD195" s="4"/>
      <c r="AE195" s="145"/>
      <c r="AF195" s="145"/>
      <c r="AG195" s="4" t="s">
        <v>70</v>
      </c>
      <c r="AH195" s="377" t="s">
        <v>2913</v>
      </c>
      <c r="AI195" s="4" t="s">
        <v>9551</v>
      </c>
      <c r="AJ195" s="4" t="s">
        <v>9556</v>
      </c>
      <c r="AK195" s="4"/>
    </row>
    <row r="196" spans="2:38">
      <c r="B196" s="145" t="s">
        <v>2497</v>
      </c>
      <c r="C196" s="4" t="s">
        <v>441</v>
      </c>
      <c r="D196" s="4" t="s">
        <v>2550</v>
      </c>
      <c r="E196" s="4" t="s">
        <v>1060</v>
      </c>
      <c r="F196" s="4" t="s">
        <v>2914</v>
      </c>
      <c r="G196" s="4" t="s">
        <v>1696</v>
      </c>
      <c r="H196" s="4" t="s">
        <v>1697</v>
      </c>
      <c r="I196" s="141"/>
      <c r="J196" s="141">
        <v>3500000000</v>
      </c>
      <c r="K196" s="139">
        <v>3500000000</v>
      </c>
      <c r="L196" s="4">
        <v>3.75</v>
      </c>
      <c r="M196" s="4" t="s">
        <v>2915</v>
      </c>
      <c r="N196" s="4" t="s">
        <v>2842</v>
      </c>
      <c r="O196" s="186">
        <f>K196</f>
        <v>3500000000</v>
      </c>
      <c r="P196" s="186">
        <f>J196-O196</f>
        <v>0</v>
      </c>
      <c r="Q196" s="4">
        <v>25</v>
      </c>
      <c r="R196" s="4" t="s">
        <v>70</v>
      </c>
      <c r="S196" s="4" t="s">
        <v>70</v>
      </c>
      <c r="T196" s="140">
        <v>45348</v>
      </c>
      <c r="U196" s="4" t="s">
        <v>1887</v>
      </c>
      <c r="V196" s="4"/>
      <c r="W196" s="4" t="s">
        <v>70</v>
      </c>
      <c r="X196" s="140">
        <v>45360</v>
      </c>
      <c r="Y196" s="4" t="s">
        <v>1888</v>
      </c>
      <c r="Z196" s="4" t="s">
        <v>1886</v>
      </c>
      <c r="AA196" s="186">
        <f>O196</f>
        <v>3500000000</v>
      </c>
      <c r="AB196" s="186">
        <f>AA196-O196</f>
        <v>0</v>
      </c>
      <c r="AC196" s="4"/>
      <c r="AD196" s="4" t="s">
        <v>2037</v>
      </c>
      <c r="AE196" s="145" t="s">
        <v>2909</v>
      </c>
      <c r="AF196" s="145"/>
      <c r="AG196" s="4"/>
      <c r="AH196" s="377"/>
      <c r="AI196" s="4"/>
      <c r="AJ196" s="4"/>
      <c r="AK196" s="4"/>
    </row>
    <row r="197" spans="2:38">
      <c r="B197" s="145" t="s">
        <v>2497</v>
      </c>
      <c r="C197" s="4" t="s">
        <v>441</v>
      </c>
      <c r="D197" s="4" t="s">
        <v>2518</v>
      </c>
      <c r="E197" s="4" t="s">
        <v>1060</v>
      </c>
      <c r="F197" s="4" t="s">
        <v>2916</v>
      </c>
      <c r="G197" s="4" t="s">
        <v>1511</v>
      </c>
      <c r="H197" s="4" t="s">
        <v>1512</v>
      </c>
      <c r="I197" s="141"/>
      <c r="J197" s="141">
        <v>1200000000</v>
      </c>
      <c r="K197" s="139">
        <v>1200000000</v>
      </c>
      <c r="L197" s="4">
        <v>11.9</v>
      </c>
      <c r="M197" s="4" t="s">
        <v>2171</v>
      </c>
      <c r="N197" s="4" t="s">
        <v>2917</v>
      </c>
      <c r="O197" s="91">
        <f>J197</f>
        <v>1200000000</v>
      </c>
      <c r="P197" s="91">
        <f>O197-J197</f>
        <v>0</v>
      </c>
      <c r="Q197" s="4">
        <v>188</v>
      </c>
      <c r="R197" s="4" t="s">
        <v>70</v>
      </c>
      <c r="S197" s="4" t="s">
        <v>70</v>
      </c>
      <c r="T197" s="140">
        <v>45294</v>
      </c>
      <c r="U197" s="4" t="s">
        <v>1884</v>
      </c>
      <c r="V197" s="4" t="s">
        <v>1954</v>
      </c>
      <c r="W197" s="4"/>
      <c r="X197" s="4"/>
      <c r="Y197" s="4"/>
      <c r="Z197" s="4"/>
      <c r="AA197" s="4"/>
      <c r="AB197" s="4"/>
      <c r="AC197" s="4"/>
      <c r="AD197" s="4"/>
      <c r="AE197" s="145"/>
      <c r="AF197" s="145"/>
      <c r="AG197" s="4" t="s">
        <v>70</v>
      </c>
      <c r="AH197" s="377" t="s">
        <v>2916</v>
      </c>
      <c r="AI197" s="4" t="s">
        <v>9551</v>
      </c>
      <c r="AJ197" s="4" t="s">
        <v>9556</v>
      </c>
      <c r="AK197" s="4"/>
    </row>
    <row r="198" spans="2:38">
      <c r="B198" s="145" t="s">
        <v>2497</v>
      </c>
      <c r="C198" s="4" t="s">
        <v>441</v>
      </c>
      <c r="D198" s="4" t="s">
        <v>2498</v>
      </c>
      <c r="E198" s="4" t="s">
        <v>1060</v>
      </c>
      <c r="F198" s="4" t="s">
        <v>2918</v>
      </c>
      <c r="G198" s="4" t="s">
        <v>1521</v>
      </c>
      <c r="H198" s="4" t="s">
        <v>1522</v>
      </c>
      <c r="I198" s="141"/>
      <c r="J198" s="141">
        <v>175329315</v>
      </c>
      <c r="K198" s="139">
        <v>175329315</v>
      </c>
      <c r="L198" s="4">
        <v>9.4</v>
      </c>
      <c r="M198" s="4" t="s">
        <v>2692</v>
      </c>
      <c r="N198" s="4" t="s">
        <v>2823</v>
      </c>
      <c r="O198" s="186">
        <f t="shared" ref="O198:O204" si="6">K198</f>
        <v>175329315</v>
      </c>
      <c r="P198" s="186">
        <f>K198-O198</f>
        <v>0</v>
      </c>
      <c r="Q198" s="4" t="s">
        <v>2503</v>
      </c>
      <c r="R198" s="4" t="s">
        <v>70</v>
      </c>
      <c r="S198" s="4" t="s">
        <v>70</v>
      </c>
      <c r="T198" s="140">
        <v>45351</v>
      </c>
      <c r="U198" s="4" t="s">
        <v>1884</v>
      </c>
      <c r="V198" s="4" t="s">
        <v>1954</v>
      </c>
      <c r="W198" s="4"/>
      <c r="X198" s="4"/>
      <c r="Y198" s="4"/>
      <c r="Z198" s="4"/>
      <c r="AA198" s="4"/>
      <c r="AB198" s="4"/>
      <c r="AC198" s="4"/>
      <c r="AD198" s="4"/>
      <c r="AE198" s="145"/>
      <c r="AF198" s="145"/>
      <c r="AG198" s="4" t="s">
        <v>70</v>
      </c>
      <c r="AH198" s="377" t="s">
        <v>2918</v>
      </c>
      <c r="AI198" s="4" t="s">
        <v>9551</v>
      </c>
      <c r="AJ198" s="4" t="s">
        <v>9556</v>
      </c>
      <c r="AK198" s="4"/>
    </row>
    <row r="199" spans="2:38">
      <c r="B199" s="145" t="s">
        <v>2497</v>
      </c>
      <c r="C199" s="4" t="s">
        <v>441</v>
      </c>
      <c r="D199" s="4" t="s">
        <v>2550</v>
      </c>
      <c r="E199" s="4" t="s">
        <v>1060</v>
      </c>
      <c r="F199" s="4" t="s">
        <v>2919</v>
      </c>
      <c r="G199" s="4" t="s">
        <v>1696</v>
      </c>
      <c r="H199" s="4" t="s">
        <v>1697</v>
      </c>
      <c r="I199" s="141"/>
      <c r="J199" s="141">
        <v>3000000000</v>
      </c>
      <c r="K199" s="139">
        <v>3000000000</v>
      </c>
      <c r="L199" s="4">
        <v>3.75</v>
      </c>
      <c r="M199" s="4" t="s">
        <v>2144</v>
      </c>
      <c r="N199" s="4" t="s">
        <v>2920</v>
      </c>
      <c r="O199" s="186">
        <f t="shared" si="6"/>
        <v>3000000000</v>
      </c>
      <c r="P199" s="186">
        <f>J199-O199</f>
        <v>0</v>
      </c>
      <c r="Q199" s="4">
        <v>25</v>
      </c>
      <c r="R199" s="4" t="s">
        <v>70</v>
      </c>
      <c r="S199" s="4" t="s">
        <v>70</v>
      </c>
      <c r="T199" s="140">
        <v>45348</v>
      </c>
      <c r="U199" s="4" t="s">
        <v>1887</v>
      </c>
      <c r="V199" s="4"/>
      <c r="W199" s="4" t="s">
        <v>70</v>
      </c>
      <c r="X199" s="140">
        <v>45360</v>
      </c>
      <c r="Y199" s="4" t="s">
        <v>1888</v>
      </c>
      <c r="Z199" s="4" t="s">
        <v>1886</v>
      </c>
      <c r="AA199" s="186">
        <f>O199</f>
        <v>3000000000</v>
      </c>
      <c r="AB199" s="186">
        <f>AA199-O199</f>
        <v>0</v>
      </c>
      <c r="AC199" s="4"/>
      <c r="AD199" s="4" t="s">
        <v>2037</v>
      </c>
      <c r="AE199" s="8" t="s">
        <v>2909</v>
      </c>
      <c r="AF199" s="145"/>
      <c r="AG199" s="4"/>
      <c r="AH199" s="377"/>
      <c r="AI199" s="4"/>
      <c r="AJ199" s="4"/>
      <c r="AK199" s="4"/>
      <c r="AL199" s="372"/>
    </row>
    <row r="200" spans="2:38">
      <c r="B200" s="145" t="s">
        <v>2497</v>
      </c>
      <c r="C200" s="4" t="s">
        <v>441</v>
      </c>
      <c r="D200" s="4" t="s">
        <v>2550</v>
      </c>
      <c r="E200" s="4" t="s">
        <v>1060</v>
      </c>
      <c r="F200" s="4" t="s">
        <v>2921</v>
      </c>
      <c r="G200" s="4" t="s">
        <v>1696</v>
      </c>
      <c r="H200" s="4" t="s">
        <v>1697</v>
      </c>
      <c r="I200" s="141"/>
      <c r="J200" s="141">
        <v>3000000000</v>
      </c>
      <c r="K200" s="139">
        <v>3000000000</v>
      </c>
      <c r="L200" s="4">
        <v>3.75</v>
      </c>
      <c r="M200" s="4" t="s">
        <v>2922</v>
      </c>
      <c r="N200" s="4" t="s">
        <v>2593</v>
      </c>
      <c r="O200" s="186">
        <f t="shared" si="6"/>
        <v>3000000000</v>
      </c>
      <c r="P200" s="186">
        <f>J200-O200</f>
        <v>0</v>
      </c>
      <c r="Q200" s="4">
        <v>25</v>
      </c>
      <c r="R200" s="4" t="s">
        <v>70</v>
      </c>
      <c r="S200" s="4" t="s">
        <v>70</v>
      </c>
      <c r="T200" s="140">
        <v>45348</v>
      </c>
      <c r="U200" s="4" t="s">
        <v>1887</v>
      </c>
      <c r="V200" s="4"/>
      <c r="W200" s="4" t="s">
        <v>70</v>
      </c>
      <c r="X200" s="140">
        <v>45360</v>
      </c>
      <c r="Y200" s="4" t="s">
        <v>1888</v>
      </c>
      <c r="Z200" s="4" t="s">
        <v>1886</v>
      </c>
      <c r="AA200" s="186">
        <f>O200</f>
        <v>3000000000</v>
      </c>
      <c r="AB200" s="186">
        <f>AA200-O200</f>
        <v>0</v>
      </c>
      <c r="AC200" s="4"/>
      <c r="AD200" s="4" t="s">
        <v>2037</v>
      </c>
      <c r="AE200" s="145" t="s">
        <v>2909</v>
      </c>
      <c r="AF200" s="145"/>
      <c r="AG200" s="4"/>
      <c r="AH200" s="377"/>
      <c r="AI200" s="4"/>
      <c r="AJ200" s="4"/>
      <c r="AK200" s="4"/>
    </row>
    <row r="201" spans="2:38">
      <c r="B201" s="145" t="s">
        <v>2497</v>
      </c>
      <c r="C201" s="4" t="s">
        <v>441</v>
      </c>
      <c r="D201" s="4" t="s">
        <v>2550</v>
      </c>
      <c r="E201" s="4" t="s">
        <v>1060</v>
      </c>
      <c r="F201" s="4" t="s">
        <v>2923</v>
      </c>
      <c r="G201" s="4" t="s">
        <v>1696</v>
      </c>
      <c r="H201" s="4" t="s">
        <v>1697</v>
      </c>
      <c r="I201" s="141"/>
      <c r="J201" s="141">
        <v>5000000000</v>
      </c>
      <c r="K201" s="139">
        <v>5000000000</v>
      </c>
      <c r="L201" s="4">
        <v>3.75</v>
      </c>
      <c r="M201" s="4" t="s">
        <v>2144</v>
      </c>
      <c r="N201" s="4" t="s">
        <v>2920</v>
      </c>
      <c r="O201" s="186">
        <f t="shared" si="6"/>
        <v>5000000000</v>
      </c>
      <c r="P201" s="186">
        <f>J201-O201</f>
        <v>0</v>
      </c>
      <c r="Q201" s="4">
        <v>25</v>
      </c>
      <c r="R201" s="4" t="s">
        <v>70</v>
      </c>
      <c r="S201" s="4" t="s">
        <v>70</v>
      </c>
      <c r="T201" s="140">
        <v>45348</v>
      </c>
      <c r="U201" s="4" t="s">
        <v>1887</v>
      </c>
      <c r="V201" s="4"/>
      <c r="W201" s="4" t="s">
        <v>70</v>
      </c>
      <c r="X201" s="140">
        <v>45360</v>
      </c>
      <c r="Y201" s="4" t="s">
        <v>1888</v>
      </c>
      <c r="Z201" s="4" t="s">
        <v>1886</v>
      </c>
      <c r="AA201" s="186">
        <f>O201</f>
        <v>5000000000</v>
      </c>
      <c r="AB201" s="186">
        <f>AA201-O201</f>
        <v>0</v>
      </c>
      <c r="AC201" s="4"/>
      <c r="AD201" s="4" t="s">
        <v>2037</v>
      </c>
      <c r="AE201" s="8" t="s">
        <v>2909</v>
      </c>
      <c r="AF201" s="145"/>
      <c r="AG201" s="4"/>
      <c r="AH201" s="377"/>
      <c r="AI201" s="4"/>
      <c r="AJ201" s="4"/>
      <c r="AK201" s="4"/>
      <c r="AL201" s="372"/>
    </row>
    <row r="202" spans="2:38">
      <c r="B202" s="145" t="s">
        <v>2497</v>
      </c>
      <c r="C202" s="4" t="s">
        <v>441</v>
      </c>
      <c r="D202" s="4" t="s">
        <v>2498</v>
      </c>
      <c r="E202" s="4" t="s">
        <v>1060</v>
      </c>
      <c r="F202" s="4" t="s">
        <v>2924</v>
      </c>
      <c r="G202" s="4" t="s">
        <v>1515</v>
      </c>
      <c r="H202" s="4" t="s">
        <v>1516</v>
      </c>
      <c r="I202" s="141"/>
      <c r="J202" s="141">
        <v>1000000000</v>
      </c>
      <c r="K202" s="139">
        <v>1000000000</v>
      </c>
      <c r="L202" s="4">
        <v>8</v>
      </c>
      <c r="M202" s="4" t="s">
        <v>2638</v>
      </c>
      <c r="N202" s="4" t="s">
        <v>2639</v>
      </c>
      <c r="O202" s="186">
        <f t="shared" si="6"/>
        <v>1000000000</v>
      </c>
      <c r="P202" s="186">
        <f>K202-O202</f>
        <v>0</v>
      </c>
      <c r="Q202" s="4" t="s">
        <v>2503</v>
      </c>
      <c r="R202" s="4" t="s">
        <v>70</v>
      </c>
      <c r="S202" s="4" t="s">
        <v>70</v>
      </c>
      <c r="T202" s="140">
        <v>45352</v>
      </c>
      <c r="U202" s="4" t="s">
        <v>1884</v>
      </c>
      <c r="V202" s="4" t="s">
        <v>1954</v>
      </c>
      <c r="W202" s="4"/>
      <c r="X202" s="4"/>
      <c r="Y202" s="4"/>
      <c r="Z202" s="4"/>
      <c r="AA202" s="4"/>
      <c r="AB202" s="4"/>
      <c r="AC202" s="4"/>
      <c r="AD202" s="4"/>
      <c r="AE202" s="145"/>
      <c r="AF202" s="145"/>
      <c r="AG202" s="4" t="s">
        <v>70</v>
      </c>
      <c r="AH202" s="377" t="s">
        <v>2924</v>
      </c>
      <c r="AI202" s="4" t="s">
        <v>9551</v>
      </c>
      <c r="AJ202" s="4" t="s">
        <v>9556</v>
      </c>
      <c r="AK202" s="4"/>
    </row>
    <row r="203" spans="2:38">
      <c r="B203" s="145" t="s">
        <v>2497</v>
      </c>
      <c r="C203" s="4" t="s">
        <v>441</v>
      </c>
      <c r="D203" s="4" t="s">
        <v>2498</v>
      </c>
      <c r="E203" s="4" t="s">
        <v>1060</v>
      </c>
      <c r="F203" s="4" t="s">
        <v>2925</v>
      </c>
      <c r="G203" s="4" t="s">
        <v>1515</v>
      </c>
      <c r="H203" s="4" t="s">
        <v>1516</v>
      </c>
      <c r="I203" s="141"/>
      <c r="J203" s="141">
        <v>117534247</v>
      </c>
      <c r="K203" s="139">
        <v>117534247</v>
      </c>
      <c r="L203" s="4">
        <v>7.8</v>
      </c>
      <c r="M203" s="4" t="s">
        <v>2627</v>
      </c>
      <c r="N203" s="4" t="s">
        <v>2628</v>
      </c>
      <c r="O203" s="186">
        <f t="shared" si="6"/>
        <v>117534247</v>
      </c>
      <c r="P203" s="186">
        <f>K203-O203</f>
        <v>0</v>
      </c>
      <c r="Q203" s="4" t="s">
        <v>2503</v>
      </c>
      <c r="R203" s="4" t="s">
        <v>70</v>
      </c>
      <c r="S203" s="4" t="s">
        <v>70</v>
      </c>
      <c r="T203" s="140">
        <v>45352</v>
      </c>
      <c r="U203" s="4" t="s">
        <v>1884</v>
      </c>
      <c r="V203" s="4" t="s">
        <v>1954</v>
      </c>
      <c r="W203" s="4"/>
      <c r="X203" s="4"/>
      <c r="Y203" s="4"/>
      <c r="Z203" s="4"/>
      <c r="AA203" s="4"/>
      <c r="AB203" s="4"/>
      <c r="AC203" s="4"/>
      <c r="AD203" s="4"/>
      <c r="AE203" s="145"/>
      <c r="AF203" s="145"/>
      <c r="AG203" s="4" t="s">
        <v>70</v>
      </c>
      <c r="AH203" s="377" t="s">
        <v>2925</v>
      </c>
      <c r="AI203" s="4" t="s">
        <v>9551</v>
      </c>
      <c r="AJ203" s="4" t="s">
        <v>9556</v>
      </c>
      <c r="AK203" s="4"/>
    </row>
    <row r="204" spans="2:38">
      <c r="B204" s="145" t="s">
        <v>2497</v>
      </c>
      <c r="C204" s="4" t="s">
        <v>441</v>
      </c>
      <c r="D204" s="4" t="s">
        <v>2498</v>
      </c>
      <c r="E204" s="4" t="s">
        <v>1060</v>
      </c>
      <c r="F204" s="4" t="s">
        <v>2926</v>
      </c>
      <c r="G204" s="4" t="s">
        <v>1515</v>
      </c>
      <c r="H204" s="4" t="s">
        <v>1516</v>
      </c>
      <c r="I204" s="141"/>
      <c r="J204" s="141">
        <v>4300000000</v>
      </c>
      <c r="K204" s="139">
        <v>4300000000</v>
      </c>
      <c r="L204" s="4">
        <v>8.6</v>
      </c>
      <c r="M204" s="4" t="s">
        <v>2624</v>
      </c>
      <c r="N204" s="4" t="s">
        <v>2625</v>
      </c>
      <c r="O204" s="186">
        <f t="shared" si="6"/>
        <v>4300000000</v>
      </c>
      <c r="P204" s="186">
        <f>K204-O204</f>
        <v>0</v>
      </c>
      <c r="Q204" s="4" t="s">
        <v>2503</v>
      </c>
      <c r="R204" s="4" t="s">
        <v>70</v>
      </c>
      <c r="S204" s="4" t="s">
        <v>70</v>
      </c>
      <c r="T204" s="140">
        <v>45352</v>
      </c>
      <c r="U204" s="4" t="s">
        <v>1884</v>
      </c>
      <c r="V204" s="4" t="s">
        <v>1954</v>
      </c>
      <c r="W204" s="4"/>
      <c r="X204" s="4"/>
      <c r="Y204" s="4"/>
      <c r="Z204" s="4"/>
      <c r="AA204" s="4"/>
      <c r="AB204" s="4"/>
      <c r="AC204" s="4"/>
      <c r="AD204" s="4"/>
      <c r="AE204" s="145"/>
      <c r="AF204" s="145"/>
      <c r="AG204" s="4" t="s">
        <v>70</v>
      </c>
      <c r="AH204" s="377" t="s">
        <v>2926</v>
      </c>
      <c r="AI204" s="4" t="s">
        <v>9551</v>
      </c>
      <c r="AJ204" s="4" t="s">
        <v>9556</v>
      </c>
      <c r="AK204" s="4"/>
    </row>
    <row r="205" spans="2:38">
      <c r="B205" s="145" t="s">
        <v>2497</v>
      </c>
      <c r="C205" s="4" t="s">
        <v>441</v>
      </c>
      <c r="D205" s="4" t="s">
        <v>1976</v>
      </c>
      <c r="E205" s="4" t="s">
        <v>1060</v>
      </c>
      <c r="F205" s="4" t="s">
        <v>2927</v>
      </c>
      <c r="G205" s="4" t="s">
        <v>1507</v>
      </c>
      <c r="H205" s="4" t="s">
        <v>1508</v>
      </c>
      <c r="I205" s="141"/>
      <c r="J205" s="141">
        <v>10000000000</v>
      </c>
      <c r="K205" s="139">
        <v>10000000000</v>
      </c>
      <c r="L205" s="4">
        <v>6.2</v>
      </c>
      <c r="M205" s="4" t="s">
        <v>2601</v>
      </c>
      <c r="N205" s="4" t="s">
        <v>2602</v>
      </c>
      <c r="O205" s="91">
        <f>J205</f>
        <v>10000000000</v>
      </c>
      <c r="P205" s="91">
        <f>J205-O205</f>
        <v>0</v>
      </c>
      <c r="Q205" s="4">
        <v>100</v>
      </c>
      <c r="R205" s="4" t="s">
        <v>70</v>
      </c>
      <c r="S205" s="4" t="s">
        <v>70</v>
      </c>
      <c r="T205" s="140">
        <v>45321</v>
      </c>
      <c r="U205" s="4" t="s">
        <v>1884</v>
      </c>
      <c r="V205" s="4"/>
      <c r="W205" s="4"/>
      <c r="X205" s="4"/>
      <c r="Y205" s="4"/>
      <c r="Z205" s="4"/>
      <c r="AA205" s="4"/>
      <c r="AB205" s="4"/>
      <c r="AC205" s="4"/>
      <c r="AD205" s="4"/>
      <c r="AE205" s="145"/>
      <c r="AF205" s="145"/>
      <c r="AG205" s="4" t="s">
        <v>70</v>
      </c>
      <c r="AH205" s="377" t="s">
        <v>2927</v>
      </c>
      <c r="AI205" s="4" t="s">
        <v>9551</v>
      </c>
      <c r="AJ205" s="4" t="s">
        <v>9556</v>
      </c>
      <c r="AK205" s="4"/>
    </row>
    <row r="206" spans="2:38">
      <c r="B206" s="145" t="s">
        <v>2497</v>
      </c>
      <c r="C206" s="4" t="s">
        <v>441</v>
      </c>
      <c r="D206" s="4" t="s">
        <v>2550</v>
      </c>
      <c r="E206" s="4" t="s">
        <v>1060</v>
      </c>
      <c r="F206" s="4" t="s">
        <v>2928</v>
      </c>
      <c r="G206" s="4" t="s">
        <v>1696</v>
      </c>
      <c r="H206" s="4" t="s">
        <v>1697</v>
      </c>
      <c r="I206" s="141"/>
      <c r="J206" s="141">
        <v>10000000000</v>
      </c>
      <c r="K206" s="139">
        <v>10000000000</v>
      </c>
      <c r="L206" s="4">
        <v>3.75</v>
      </c>
      <c r="M206" s="4" t="s">
        <v>2659</v>
      </c>
      <c r="N206" s="4" t="s">
        <v>2888</v>
      </c>
      <c r="O206" s="186">
        <f>K206</f>
        <v>10000000000</v>
      </c>
      <c r="P206" s="186">
        <f>J206-O206</f>
        <v>0</v>
      </c>
      <c r="Q206" s="4">
        <v>25</v>
      </c>
      <c r="R206" s="4" t="s">
        <v>70</v>
      </c>
      <c r="S206" s="4" t="s">
        <v>70</v>
      </c>
      <c r="T206" s="140">
        <v>45348</v>
      </c>
      <c r="U206" s="4" t="s">
        <v>1887</v>
      </c>
      <c r="V206" s="4"/>
      <c r="W206" s="4" t="s">
        <v>70</v>
      </c>
      <c r="X206" s="140">
        <v>45360</v>
      </c>
      <c r="Y206" s="4" t="s">
        <v>1888</v>
      </c>
      <c r="Z206" s="4" t="s">
        <v>1886</v>
      </c>
      <c r="AA206" s="186">
        <f>O206</f>
        <v>10000000000</v>
      </c>
      <c r="AB206" s="186">
        <f>AA206-O206</f>
        <v>0</v>
      </c>
      <c r="AC206" s="4"/>
      <c r="AD206" s="4" t="s">
        <v>2037</v>
      </c>
      <c r="AE206" s="145" t="s">
        <v>2909</v>
      </c>
      <c r="AF206" s="145"/>
      <c r="AG206" s="4"/>
      <c r="AH206" s="377"/>
      <c r="AI206" s="4"/>
      <c r="AJ206" s="4"/>
      <c r="AK206" s="4"/>
    </row>
    <row r="207" spans="2:38">
      <c r="B207" s="145" t="s">
        <v>2497</v>
      </c>
      <c r="C207" s="4" t="s">
        <v>441</v>
      </c>
      <c r="D207" s="4" t="s">
        <v>1976</v>
      </c>
      <c r="E207" s="4" t="s">
        <v>1060</v>
      </c>
      <c r="F207" s="4" t="s">
        <v>2929</v>
      </c>
      <c r="G207" s="4" t="s">
        <v>1507</v>
      </c>
      <c r="H207" s="4" t="s">
        <v>1508</v>
      </c>
      <c r="I207" s="141"/>
      <c r="J207" s="141">
        <v>10000000000</v>
      </c>
      <c r="K207" s="139">
        <v>10000000000</v>
      </c>
      <c r="L207" s="4">
        <v>6.2</v>
      </c>
      <c r="M207" s="4" t="s">
        <v>2601</v>
      </c>
      <c r="N207" s="4" t="s">
        <v>2602</v>
      </c>
      <c r="O207" s="91">
        <f>J207</f>
        <v>10000000000</v>
      </c>
      <c r="P207" s="91">
        <f>J207-O207</f>
        <v>0</v>
      </c>
      <c r="Q207" s="4">
        <v>100</v>
      </c>
      <c r="R207" s="4" t="s">
        <v>70</v>
      </c>
      <c r="S207" s="4" t="s">
        <v>70</v>
      </c>
      <c r="T207" s="140">
        <v>45321</v>
      </c>
      <c r="U207" s="4" t="s">
        <v>1884</v>
      </c>
      <c r="V207" s="4"/>
      <c r="W207" s="4"/>
      <c r="X207" s="4"/>
      <c r="Y207" s="4"/>
      <c r="Z207" s="4"/>
      <c r="AA207" s="4"/>
      <c r="AB207" s="4"/>
      <c r="AC207" s="4"/>
      <c r="AD207" s="4"/>
      <c r="AE207" s="145"/>
      <c r="AF207" s="145"/>
      <c r="AG207" s="4" t="s">
        <v>70</v>
      </c>
      <c r="AH207" s="377" t="s">
        <v>2929</v>
      </c>
      <c r="AI207" s="4" t="s">
        <v>9551</v>
      </c>
      <c r="AJ207" s="4" t="s">
        <v>9556</v>
      </c>
      <c r="AK207" s="4"/>
    </row>
    <row r="208" spans="2:38">
      <c r="B208" s="145" t="s">
        <v>2497</v>
      </c>
      <c r="C208" s="4" t="s">
        <v>441</v>
      </c>
      <c r="D208" s="4" t="s">
        <v>1976</v>
      </c>
      <c r="E208" s="4" t="s">
        <v>1060</v>
      </c>
      <c r="F208" s="4" t="s">
        <v>2930</v>
      </c>
      <c r="G208" s="4" t="s">
        <v>1527</v>
      </c>
      <c r="H208" s="4" t="s">
        <v>1528</v>
      </c>
      <c r="I208" s="141"/>
      <c r="J208" s="141">
        <v>3790190376</v>
      </c>
      <c r="K208" s="139">
        <v>3790190376</v>
      </c>
      <c r="L208" s="4">
        <v>9.58</v>
      </c>
      <c r="M208" s="4" t="s">
        <v>2757</v>
      </c>
      <c r="N208" s="4" t="s">
        <v>2758</v>
      </c>
      <c r="O208" s="4"/>
      <c r="P208" s="4"/>
      <c r="Q208" s="4">
        <v>196</v>
      </c>
      <c r="R208" s="4" t="s">
        <v>70</v>
      </c>
      <c r="S208" s="4" t="s">
        <v>70</v>
      </c>
      <c r="T208" s="140">
        <v>45348</v>
      </c>
      <c r="U208" s="4" t="s">
        <v>1887</v>
      </c>
      <c r="V208" s="4"/>
      <c r="W208" s="4"/>
      <c r="X208" s="4"/>
      <c r="Y208" s="4"/>
      <c r="Z208" s="4"/>
      <c r="AA208" s="4"/>
      <c r="AB208" s="4"/>
      <c r="AC208" s="4"/>
      <c r="AD208" s="4"/>
      <c r="AE208" s="145"/>
      <c r="AF208" s="145"/>
      <c r="AG208" s="4" t="s">
        <v>70</v>
      </c>
      <c r="AH208" s="377" t="s">
        <v>2930</v>
      </c>
      <c r="AI208" s="4" t="s">
        <v>9551</v>
      </c>
      <c r="AJ208" s="4" t="s">
        <v>9556</v>
      </c>
      <c r="AK208" s="4"/>
    </row>
    <row r="209" spans="2:38">
      <c r="B209" s="145" t="s">
        <v>2497</v>
      </c>
      <c r="C209" s="4" t="s">
        <v>441</v>
      </c>
      <c r="D209" s="4" t="s">
        <v>2649</v>
      </c>
      <c r="E209" s="4" t="s">
        <v>1060</v>
      </c>
      <c r="F209" s="4" t="s">
        <v>2931</v>
      </c>
      <c r="G209" s="4" t="s">
        <v>1523</v>
      </c>
      <c r="H209" s="4" t="s">
        <v>1524</v>
      </c>
      <c r="I209" s="141"/>
      <c r="J209" s="141">
        <v>8450000000</v>
      </c>
      <c r="K209" s="139">
        <v>8450000000</v>
      </c>
      <c r="L209" s="4">
        <v>10.199999999999999</v>
      </c>
      <c r="M209" s="4" t="s">
        <v>2932</v>
      </c>
      <c r="N209" s="4" t="s">
        <v>2745</v>
      </c>
      <c r="O209" s="91">
        <f>J209</f>
        <v>8450000000</v>
      </c>
      <c r="P209" s="91">
        <f>J209-O209</f>
        <v>0</v>
      </c>
      <c r="Q209" s="4">
        <v>156</v>
      </c>
      <c r="R209" s="4" t="s">
        <v>70</v>
      </c>
      <c r="S209" s="4" t="s">
        <v>70</v>
      </c>
      <c r="T209" s="140">
        <v>45341</v>
      </c>
      <c r="U209" s="4" t="s">
        <v>1884</v>
      </c>
      <c r="V209" s="4" t="s">
        <v>1954</v>
      </c>
      <c r="W209" s="4" t="s">
        <v>70</v>
      </c>
      <c r="X209" s="140">
        <v>45380</v>
      </c>
      <c r="Y209" s="4" t="s">
        <v>1885</v>
      </c>
      <c r="Z209" s="4" t="s">
        <v>1886</v>
      </c>
      <c r="AA209" s="91">
        <f>O209</f>
        <v>8450000000</v>
      </c>
      <c r="AB209" s="91">
        <f>O209-AA209</f>
        <v>0</v>
      </c>
      <c r="AC209" s="4"/>
      <c r="AD209" s="4" t="s">
        <v>2037</v>
      </c>
      <c r="AE209" s="145" t="s">
        <v>2653</v>
      </c>
      <c r="AF209" s="145"/>
      <c r="AG209" s="4"/>
      <c r="AH209" s="377"/>
      <c r="AI209" s="4"/>
      <c r="AJ209" s="4"/>
      <c r="AK209" s="4"/>
    </row>
    <row r="210" spans="2:38">
      <c r="B210" s="145" t="s">
        <v>2497</v>
      </c>
      <c r="C210" s="4" t="s">
        <v>441</v>
      </c>
      <c r="D210" s="4" t="s">
        <v>1957</v>
      </c>
      <c r="E210" s="4" t="s">
        <v>1060</v>
      </c>
      <c r="F210" s="4" t="s">
        <v>2933</v>
      </c>
      <c r="G210" s="4" t="s">
        <v>1533</v>
      </c>
      <c r="H210" s="4" t="s">
        <v>1534</v>
      </c>
      <c r="I210" s="141"/>
      <c r="J210" s="141">
        <v>45500000000</v>
      </c>
      <c r="K210" s="139">
        <v>45500000000</v>
      </c>
      <c r="L210" s="4">
        <v>4.5</v>
      </c>
      <c r="M210" s="4" t="s">
        <v>2526</v>
      </c>
      <c r="N210" s="4" t="s">
        <v>2502</v>
      </c>
      <c r="O210" s="186">
        <f>K210</f>
        <v>45500000000</v>
      </c>
      <c r="P210" s="186">
        <f>K210-O210</f>
        <v>0</v>
      </c>
      <c r="Q210" s="4">
        <v>242</v>
      </c>
      <c r="R210" s="4" t="s">
        <v>70</v>
      </c>
      <c r="S210" s="4" t="s">
        <v>70</v>
      </c>
      <c r="T210" s="140">
        <v>45353</v>
      </c>
      <c r="U210" s="4" t="s">
        <v>1884</v>
      </c>
      <c r="V210" s="4" t="s">
        <v>1954</v>
      </c>
      <c r="W210" s="4"/>
      <c r="X210" s="4"/>
      <c r="Y210" s="4"/>
      <c r="Z210" s="4"/>
      <c r="AA210" s="4"/>
      <c r="AB210" s="4"/>
      <c r="AC210" s="4"/>
      <c r="AD210" s="4"/>
      <c r="AE210" s="145"/>
      <c r="AF210" s="145"/>
      <c r="AG210" s="4" t="s">
        <v>70</v>
      </c>
      <c r="AH210" s="377" t="s">
        <v>2933</v>
      </c>
      <c r="AI210" s="4" t="s">
        <v>9551</v>
      </c>
      <c r="AJ210" s="4" t="s">
        <v>9556</v>
      </c>
      <c r="AK210" s="4"/>
    </row>
    <row r="211" spans="2:38">
      <c r="B211" s="145" t="s">
        <v>2497</v>
      </c>
      <c r="C211" s="4" t="s">
        <v>441</v>
      </c>
      <c r="D211" s="4" t="s">
        <v>1976</v>
      </c>
      <c r="E211" s="4" t="s">
        <v>1060</v>
      </c>
      <c r="F211" s="4" t="s">
        <v>2934</v>
      </c>
      <c r="G211" s="4" t="s">
        <v>1507</v>
      </c>
      <c r="H211" s="4" t="s">
        <v>1508</v>
      </c>
      <c r="I211" s="141"/>
      <c r="J211" s="141">
        <v>10000000000</v>
      </c>
      <c r="K211" s="139">
        <v>10000000000</v>
      </c>
      <c r="L211" s="4">
        <v>6.2</v>
      </c>
      <c r="M211" s="4" t="s">
        <v>2601</v>
      </c>
      <c r="N211" s="4" t="s">
        <v>2602</v>
      </c>
      <c r="O211" s="91">
        <f>J211</f>
        <v>10000000000</v>
      </c>
      <c r="P211" s="91">
        <f>J211-O211</f>
        <v>0</v>
      </c>
      <c r="Q211" s="4">
        <v>100</v>
      </c>
      <c r="R211" s="4" t="s">
        <v>70</v>
      </c>
      <c r="S211" s="4" t="s">
        <v>70</v>
      </c>
      <c r="T211" s="140">
        <v>45321</v>
      </c>
      <c r="U211" s="4" t="s">
        <v>1884</v>
      </c>
      <c r="V211" s="4"/>
      <c r="W211" s="4"/>
      <c r="X211" s="4"/>
      <c r="Y211" s="4"/>
      <c r="Z211" s="4"/>
      <c r="AA211" s="4"/>
      <c r="AB211" s="4"/>
      <c r="AC211" s="4"/>
      <c r="AD211" s="4"/>
      <c r="AE211" s="145"/>
      <c r="AF211" s="145"/>
      <c r="AG211" s="4" t="s">
        <v>70</v>
      </c>
      <c r="AH211" s="377" t="s">
        <v>2934</v>
      </c>
      <c r="AI211" s="4" t="s">
        <v>9551</v>
      </c>
      <c r="AJ211" s="4" t="s">
        <v>9556</v>
      </c>
      <c r="AK211" s="4"/>
    </row>
    <row r="212" spans="2:38">
      <c r="B212" s="145" t="s">
        <v>2497</v>
      </c>
      <c r="C212" s="4" t="s">
        <v>441</v>
      </c>
      <c r="D212" s="4" t="s">
        <v>1976</v>
      </c>
      <c r="E212" s="4" t="s">
        <v>1060</v>
      </c>
      <c r="F212" s="4" t="s">
        <v>2935</v>
      </c>
      <c r="G212" s="4" t="s">
        <v>1507</v>
      </c>
      <c r="H212" s="4" t="s">
        <v>1508</v>
      </c>
      <c r="I212" s="141"/>
      <c r="J212" s="141">
        <v>10000000000</v>
      </c>
      <c r="K212" s="139">
        <v>10000000000</v>
      </c>
      <c r="L212" s="4">
        <v>6.2</v>
      </c>
      <c r="M212" s="4" t="s">
        <v>2601</v>
      </c>
      <c r="N212" s="4" t="s">
        <v>2602</v>
      </c>
      <c r="O212" s="91">
        <f>J212</f>
        <v>10000000000</v>
      </c>
      <c r="P212" s="91">
        <f>J212-O212</f>
        <v>0</v>
      </c>
      <c r="Q212" s="4">
        <v>100</v>
      </c>
      <c r="R212" s="4" t="s">
        <v>70</v>
      </c>
      <c r="S212" s="4" t="s">
        <v>70</v>
      </c>
      <c r="T212" s="140">
        <v>45321</v>
      </c>
      <c r="U212" s="4" t="s">
        <v>1884</v>
      </c>
      <c r="V212" s="4"/>
      <c r="W212" s="4"/>
      <c r="X212" s="4"/>
      <c r="Y212" s="4"/>
      <c r="Z212" s="4"/>
      <c r="AA212" s="4"/>
      <c r="AB212" s="4"/>
      <c r="AC212" s="4"/>
      <c r="AD212" s="4"/>
      <c r="AE212" s="145"/>
      <c r="AF212" s="145"/>
      <c r="AG212" s="4" t="s">
        <v>70</v>
      </c>
      <c r="AH212" s="377" t="s">
        <v>2935</v>
      </c>
      <c r="AI212" s="4" t="s">
        <v>9551</v>
      </c>
      <c r="AJ212" s="4" t="s">
        <v>9556</v>
      </c>
      <c r="AK212" s="4"/>
    </row>
    <row r="213" spans="2:38">
      <c r="B213" s="145" t="s">
        <v>2497</v>
      </c>
      <c r="C213" s="4" t="s">
        <v>441</v>
      </c>
      <c r="D213" s="4" t="s">
        <v>2498</v>
      </c>
      <c r="E213" s="4" t="s">
        <v>1060</v>
      </c>
      <c r="F213" s="4" t="s">
        <v>2936</v>
      </c>
      <c r="G213" s="4" t="s">
        <v>1535</v>
      </c>
      <c r="H213" s="4" t="s">
        <v>1536</v>
      </c>
      <c r="I213" s="141"/>
      <c r="J213" s="141">
        <v>48170000000</v>
      </c>
      <c r="K213" s="139">
        <v>48170000000</v>
      </c>
      <c r="L213" s="4">
        <v>6.41</v>
      </c>
      <c r="M213" s="4" t="s">
        <v>2937</v>
      </c>
      <c r="N213" s="4" t="s">
        <v>2569</v>
      </c>
      <c r="O213" s="91">
        <f>J213</f>
        <v>48170000000</v>
      </c>
      <c r="P213" s="91">
        <f>J213-O213</f>
        <v>0</v>
      </c>
      <c r="Q213" s="4">
        <v>149</v>
      </c>
      <c r="R213" s="4" t="s">
        <v>70</v>
      </c>
      <c r="S213" s="4" t="s">
        <v>70</v>
      </c>
      <c r="T213" s="140">
        <v>45294</v>
      </c>
      <c r="U213" s="4" t="s">
        <v>1884</v>
      </c>
      <c r="V213" s="4" t="s">
        <v>1954</v>
      </c>
      <c r="W213" s="4"/>
      <c r="X213" s="4"/>
      <c r="Y213" s="4"/>
      <c r="Z213" s="4"/>
      <c r="AA213" s="4"/>
      <c r="AB213" s="4"/>
      <c r="AC213" s="4"/>
      <c r="AD213" s="4"/>
      <c r="AE213" s="145"/>
      <c r="AF213" s="145"/>
      <c r="AG213" s="4" t="s">
        <v>70</v>
      </c>
      <c r="AH213" s="377" t="s">
        <v>2936</v>
      </c>
      <c r="AI213" s="4" t="s">
        <v>9551</v>
      </c>
      <c r="AJ213" s="4" t="s">
        <v>9556</v>
      </c>
      <c r="AK213" s="4"/>
    </row>
    <row r="214" spans="2:38">
      <c r="B214" s="145" t="s">
        <v>2497</v>
      </c>
      <c r="C214" s="4" t="s">
        <v>441</v>
      </c>
      <c r="D214" s="4" t="s">
        <v>2498</v>
      </c>
      <c r="E214" s="4" t="s">
        <v>1060</v>
      </c>
      <c r="F214" s="4" t="s">
        <v>2938</v>
      </c>
      <c r="G214" s="4" t="s">
        <v>1521</v>
      </c>
      <c r="H214" s="4" t="s">
        <v>1522</v>
      </c>
      <c r="I214" s="141"/>
      <c r="J214" s="141">
        <v>996638493</v>
      </c>
      <c r="K214" s="139">
        <v>996638493</v>
      </c>
      <c r="L214" s="4">
        <v>7.5</v>
      </c>
      <c r="M214" s="4" t="s">
        <v>2807</v>
      </c>
      <c r="N214" s="4" t="s">
        <v>2894</v>
      </c>
      <c r="O214" s="186">
        <f t="shared" ref="O214:O219" si="7">K214</f>
        <v>996638493</v>
      </c>
      <c r="P214" s="186">
        <f>K214-O214</f>
        <v>0</v>
      </c>
      <c r="Q214" s="4" t="s">
        <v>2503</v>
      </c>
      <c r="R214" s="4" t="s">
        <v>70</v>
      </c>
      <c r="S214" s="4" t="s">
        <v>70</v>
      </c>
      <c r="T214" s="140">
        <v>45351</v>
      </c>
      <c r="U214" s="4" t="s">
        <v>1884</v>
      </c>
      <c r="V214" s="4" t="s">
        <v>1954</v>
      </c>
      <c r="W214" s="4"/>
      <c r="X214" s="4"/>
      <c r="Y214" s="4"/>
      <c r="Z214" s="4"/>
      <c r="AA214" s="4"/>
      <c r="AB214" s="4"/>
      <c r="AC214" s="4"/>
      <c r="AD214" s="4"/>
      <c r="AE214" s="145"/>
      <c r="AF214" s="145"/>
      <c r="AG214" s="4" t="s">
        <v>70</v>
      </c>
      <c r="AH214" s="377" t="s">
        <v>2938</v>
      </c>
      <c r="AI214" s="4" t="s">
        <v>9551</v>
      </c>
      <c r="AJ214" s="4" t="s">
        <v>9556</v>
      </c>
      <c r="AK214" s="4"/>
    </row>
    <row r="215" spans="2:38">
      <c r="B215" s="145" t="s">
        <v>2497</v>
      </c>
      <c r="C215" s="4" t="s">
        <v>441</v>
      </c>
      <c r="D215" s="4" t="s">
        <v>2498</v>
      </c>
      <c r="E215" s="4" t="s">
        <v>1060</v>
      </c>
      <c r="F215" s="4" t="s">
        <v>2939</v>
      </c>
      <c r="G215" s="4" t="s">
        <v>1521</v>
      </c>
      <c r="H215" s="4" t="s">
        <v>1522</v>
      </c>
      <c r="I215" s="141"/>
      <c r="J215" s="141">
        <v>286921583</v>
      </c>
      <c r="K215" s="139">
        <v>286921583</v>
      </c>
      <c r="L215" s="4">
        <v>9.1999999999999993</v>
      </c>
      <c r="M215" s="4" t="s">
        <v>2720</v>
      </c>
      <c r="N215" s="4" t="s">
        <v>2721</v>
      </c>
      <c r="O215" s="186">
        <f t="shared" si="7"/>
        <v>286921583</v>
      </c>
      <c r="P215" s="186">
        <f>K215-O215</f>
        <v>0</v>
      </c>
      <c r="Q215" s="4" t="s">
        <v>2503</v>
      </c>
      <c r="R215" s="4" t="s">
        <v>70</v>
      </c>
      <c r="S215" s="4" t="s">
        <v>70</v>
      </c>
      <c r="T215" s="140">
        <v>45351</v>
      </c>
      <c r="U215" s="4" t="s">
        <v>1884</v>
      </c>
      <c r="V215" s="4" t="s">
        <v>1954</v>
      </c>
      <c r="W215" s="4"/>
      <c r="X215" s="4"/>
      <c r="Y215" s="4"/>
      <c r="Z215" s="4"/>
      <c r="AA215" s="4"/>
      <c r="AB215" s="4"/>
      <c r="AC215" s="4"/>
      <c r="AD215" s="4"/>
      <c r="AE215" s="145"/>
      <c r="AF215" s="145"/>
      <c r="AG215" s="4" t="s">
        <v>70</v>
      </c>
      <c r="AH215" s="377" t="s">
        <v>2939</v>
      </c>
      <c r="AI215" s="4" t="s">
        <v>9551</v>
      </c>
      <c r="AJ215" s="4" t="s">
        <v>9556</v>
      </c>
      <c r="AK215" s="4"/>
    </row>
    <row r="216" spans="2:38">
      <c r="B216" s="145" t="s">
        <v>2497</v>
      </c>
      <c r="C216" s="4" t="s">
        <v>441</v>
      </c>
      <c r="D216" s="4" t="s">
        <v>1831</v>
      </c>
      <c r="E216" s="4" t="s">
        <v>1060</v>
      </c>
      <c r="F216" s="4" t="s">
        <v>2940</v>
      </c>
      <c r="G216" s="4" t="s">
        <v>1696</v>
      </c>
      <c r="H216" s="4" t="s">
        <v>1697</v>
      </c>
      <c r="I216" s="141"/>
      <c r="J216" s="141">
        <v>5000000000</v>
      </c>
      <c r="K216" s="139">
        <v>5000000000</v>
      </c>
      <c r="L216" s="4">
        <v>5.7</v>
      </c>
      <c r="M216" s="4" t="s">
        <v>2941</v>
      </c>
      <c r="N216" s="4" t="s">
        <v>2942</v>
      </c>
      <c r="O216" s="186">
        <f t="shared" si="7"/>
        <v>5000000000</v>
      </c>
      <c r="P216" s="186">
        <f>J216-O216</f>
        <v>0</v>
      </c>
      <c r="Q216" s="4">
        <v>25</v>
      </c>
      <c r="R216" s="4" t="s">
        <v>70</v>
      </c>
      <c r="S216" s="4" t="s">
        <v>70</v>
      </c>
      <c r="T216" s="140">
        <v>45348</v>
      </c>
      <c r="U216" s="4" t="s">
        <v>1887</v>
      </c>
      <c r="V216" s="4"/>
      <c r="W216" s="4" t="s">
        <v>70</v>
      </c>
      <c r="X216" s="140">
        <v>45360</v>
      </c>
      <c r="Y216" s="4" t="s">
        <v>1888</v>
      </c>
      <c r="Z216" s="4" t="s">
        <v>1886</v>
      </c>
      <c r="AA216" s="186">
        <f>O216</f>
        <v>5000000000</v>
      </c>
      <c r="AB216" s="186">
        <f>AA216-O216</f>
        <v>0</v>
      </c>
      <c r="AC216" s="4"/>
      <c r="AD216" s="4" t="s">
        <v>2037</v>
      </c>
      <c r="AE216" s="8" t="s">
        <v>2909</v>
      </c>
      <c r="AF216" s="145"/>
      <c r="AG216" s="4"/>
      <c r="AH216" s="377"/>
      <c r="AI216" s="4"/>
      <c r="AJ216" s="4"/>
      <c r="AK216" s="4"/>
      <c r="AL216" s="372"/>
    </row>
    <row r="217" spans="2:38">
      <c r="B217" s="145" t="s">
        <v>2497</v>
      </c>
      <c r="C217" s="4" t="s">
        <v>441</v>
      </c>
      <c r="D217" s="4" t="s">
        <v>2550</v>
      </c>
      <c r="E217" s="4" t="s">
        <v>1060</v>
      </c>
      <c r="F217" s="4" t="s">
        <v>2943</v>
      </c>
      <c r="G217" s="4" t="s">
        <v>1696</v>
      </c>
      <c r="H217" s="4" t="s">
        <v>1697</v>
      </c>
      <c r="I217" s="141"/>
      <c r="J217" s="141">
        <v>10000000000</v>
      </c>
      <c r="K217" s="139">
        <v>10000000000</v>
      </c>
      <c r="L217" s="4">
        <v>3.75</v>
      </c>
      <c r="M217" s="4" t="s">
        <v>2659</v>
      </c>
      <c r="N217" s="4" t="s">
        <v>2888</v>
      </c>
      <c r="O217" s="186">
        <f t="shared" si="7"/>
        <v>10000000000</v>
      </c>
      <c r="P217" s="186">
        <f>J217-O217</f>
        <v>0</v>
      </c>
      <c r="Q217" s="4">
        <v>25</v>
      </c>
      <c r="R217" s="4" t="s">
        <v>70</v>
      </c>
      <c r="S217" s="4" t="s">
        <v>70</v>
      </c>
      <c r="T217" s="140">
        <v>45348</v>
      </c>
      <c r="U217" s="4" t="s">
        <v>1887</v>
      </c>
      <c r="V217" s="4"/>
      <c r="W217" s="4" t="s">
        <v>70</v>
      </c>
      <c r="X217" s="140">
        <v>45360</v>
      </c>
      <c r="Y217" s="4" t="s">
        <v>1888</v>
      </c>
      <c r="Z217" s="4" t="s">
        <v>1886</v>
      </c>
      <c r="AA217" s="186">
        <f>O217</f>
        <v>10000000000</v>
      </c>
      <c r="AB217" s="186">
        <f>AA217-O217</f>
        <v>0</v>
      </c>
      <c r="AC217" s="4"/>
      <c r="AD217" s="4" t="s">
        <v>2037</v>
      </c>
      <c r="AE217" s="145" t="s">
        <v>2909</v>
      </c>
      <c r="AF217" s="145"/>
      <c r="AG217" s="4"/>
      <c r="AH217" s="377"/>
      <c r="AI217" s="4"/>
      <c r="AJ217" s="4"/>
      <c r="AK217" s="4"/>
    </row>
    <row r="218" spans="2:38">
      <c r="B218" s="145" t="s">
        <v>2497</v>
      </c>
      <c r="C218" s="4" t="s">
        <v>441</v>
      </c>
      <c r="D218" s="4" t="s">
        <v>2498</v>
      </c>
      <c r="E218" s="4" t="s">
        <v>1060</v>
      </c>
      <c r="F218" s="4" t="s">
        <v>2944</v>
      </c>
      <c r="G218" s="4" t="s">
        <v>1515</v>
      </c>
      <c r="H218" s="4" t="s">
        <v>1516</v>
      </c>
      <c r="I218" s="141"/>
      <c r="J218" s="141">
        <v>1000000000</v>
      </c>
      <c r="K218" s="139">
        <v>1000000000</v>
      </c>
      <c r="L218" s="4">
        <v>8</v>
      </c>
      <c r="M218" s="4" t="s">
        <v>2638</v>
      </c>
      <c r="N218" s="4" t="s">
        <v>2639</v>
      </c>
      <c r="O218" s="186">
        <f t="shared" si="7"/>
        <v>1000000000</v>
      </c>
      <c r="P218" s="186">
        <f>K218-O218</f>
        <v>0</v>
      </c>
      <c r="Q218" s="4" t="s">
        <v>2503</v>
      </c>
      <c r="R218" s="4" t="s">
        <v>70</v>
      </c>
      <c r="S218" s="4" t="s">
        <v>70</v>
      </c>
      <c r="T218" s="140">
        <v>45352</v>
      </c>
      <c r="U218" s="4" t="s">
        <v>1884</v>
      </c>
      <c r="V218" s="4" t="s">
        <v>1954</v>
      </c>
      <c r="W218" s="4"/>
      <c r="X218" s="4"/>
      <c r="Y218" s="4"/>
      <c r="Z218" s="4"/>
      <c r="AA218" s="4"/>
      <c r="AB218" s="4"/>
      <c r="AC218" s="4"/>
      <c r="AD218" s="4"/>
      <c r="AE218" s="145"/>
      <c r="AF218" s="145"/>
      <c r="AG218" s="4" t="s">
        <v>70</v>
      </c>
      <c r="AH218" s="377" t="s">
        <v>2944</v>
      </c>
      <c r="AI218" s="4" t="s">
        <v>9551</v>
      </c>
      <c r="AJ218" s="4" t="s">
        <v>9556</v>
      </c>
      <c r="AK218" s="4"/>
    </row>
    <row r="219" spans="2:38">
      <c r="B219" s="145" t="s">
        <v>2497</v>
      </c>
      <c r="C219" s="4" t="s">
        <v>441</v>
      </c>
      <c r="D219" s="4" t="s">
        <v>1994</v>
      </c>
      <c r="E219" s="4" t="s">
        <v>1060</v>
      </c>
      <c r="F219" s="4" t="s">
        <v>2945</v>
      </c>
      <c r="G219" s="4" t="s">
        <v>1537</v>
      </c>
      <c r="H219" s="4" t="s">
        <v>1538</v>
      </c>
      <c r="I219" s="141"/>
      <c r="J219" s="141">
        <v>10000000000</v>
      </c>
      <c r="K219" s="139">
        <v>10000000000</v>
      </c>
      <c r="L219" s="4">
        <v>9.5</v>
      </c>
      <c r="M219" s="4" t="s">
        <v>2692</v>
      </c>
      <c r="N219" s="4" t="s">
        <v>2823</v>
      </c>
      <c r="O219" s="186">
        <f t="shared" si="7"/>
        <v>10000000000</v>
      </c>
      <c r="P219" s="186">
        <f>O219-J219</f>
        <v>0</v>
      </c>
      <c r="Q219" s="4">
        <v>185</v>
      </c>
      <c r="R219" s="4" t="s">
        <v>70</v>
      </c>
      <c r="S219" s="4" t="s">
        <v>70</v>
      </c>
      <c r="T219" s="140">
        <v>45348</v>
      </c>
      <c r="U219" s="4" t="s">
        <v>1887</v>
      </c>
      <c r="V219" s="4"/>
      <c r="W219" s="4"/>
      <c r="X219" s="4"/>
      <c r="Y219" s="4"/>
      <c r="Z219" s="4"/>
      <c r="AA219" s="4"/>
      <c r="AB219" s="4"/>
      <c r="AC219" s="4"/>
      <c r="AD219" s="4"/>
      <c r="AE219" s="145"/>
      <c r="AF219" s="145"/>
      <c r="AG219" s="4" t="s">
        <v>70</v>
      </c>
      <c r="AH219" s="377" t="s">
        <v>2945</v>
      </c>
      <c r="AI219" s="4" t="s">
        <v>9551</v>
      </c>
      <c r="AJ219" s="4" t="s">
        <v>9556</v>
      </c>
      <c r="AK219" s="4"/>
    </row>
    <row r="220" spans="2:38">
      <c r="B220" s="145" t="s">
        <v>2497</v>
      </c>
      <c r="C220" s="4" t="s">
        <v>441</v>
      </c>
      <c r="D220" s="4" t="s">
        <v>2135</v>
      </c>
      <c r="E220" s="4" t="s">
        <v>1060</v>
      </c>
      <c r="F220" s="4" t="s">
        <v>2946</v>
      </c>
      <c r="G220" s="4" t="s">
        <v>1539</v>
      </c>
      <c r="H220" s="4" t="s">
        <v>1540</v>
      </c>
      <c r="I220" s="141"/>
      <c r="J220" s="141">
        <v>35900000000</v>
      </c>
      <c r="K220" s="139">
        <v>35900000000</v>
      </c>
      <c r="L220" s="4">
        <v>5.9</v>
      </c>
      <c r="M220" s="4" t="s">
        <v>2552</v>
      </c>
      <c r="N220" s="4" t="s">
        <v>2553</v>
      </c>
      <c r="O220" s="91">
        <f>J220</f>
        <v>35900000000</v>
      </c>
      <c r="P220" s="91">
        <f>J220-O220</f>
        <v>0</v>
      </c>
      <c r="Q220" s="4">
        <v>166</v>
      </c>
      <c r="R220" s="4" t="s">
        <v>70</v>
      </c>
      <c r="S220" s="4" t="s">
        <v>70</v>
      </c>
      <c r="T220" s="140">
        <v>45348</v>
      </c>
      <c r="U220" s="4" t="s">
        <v>1887</v>
      </c>
      <c r="V220" s="4"/>
      <c r="W220" s="4"/>
      <c r="X220" s="4"/>
      <c r="Y220" s="4"/>
      <c r="Z220" s="4"/>
      <c r="AA220" s="4"/>
      <c r="AB220" s="4"/>
      <c r="AC220" s="4"/>
      <c r="AD220" s="4"/>
      <c r="AE220" s="145"/>
      <c r="AF220" s="145"/>
      <c r="AG220" s="4" t="s">
        <v>70</v>
      </c>
      <c r="AH220" s="377" t="s">
        <v>2946</v>
      </c>
      <c r="AI220" s="4" t="s">
        <v>9551</v>
      </c>
      <c r="AJ220" s="4" t="s">
        <v>9556</v>
      </c>
      <c r="AK220" s="4"/>
    </row>
    <row r="221" spans="2:38">
      <c r="B221" s="145" t="s">
        <v>2497</v>
      </c>
      <c r="C221" s="4" t="s">
        <v>441</v>
      </c>
      <c r="D221" s="4" t="s">
        <v>2550</v>
      </c>
      <c r="E221" s="4" t="s">
        <v>1060</v>
      </c>
      <c r="F221" s="4" t="s">
        <v>2947</v>
      </c>
      <c r="G221" s="4" t="s">
        <v>1696</v>
      </c>
      <c r="H221" s="4" t="s">
        <v>1697</v>
      </c>
      <c r="I221" s="141"/>
      <c r="J221" s="141">
        <v>5500000000</v>
      </c>
      <c r="K221" s="139">
        <v>5500000000</v>
      </c>
      <c r="L221" s="4">
        <v>3.75</v>
      </c>
      <c r="M221" s="4" t="s">
        <v>2659</v>
      </c>
      <c r="N221" s="4" t="s">
        <v>2888</v>
      </c>
      <c r="O221" s="186">
        <f>K221</f>
        <v>5500000000</v>
      </c>
      <c r="P221" s="186">
        <f>J221-O221</f>
        <v>0</v>
      </c>
      <c r="Q221" s="4">
        <v>25</v>
      </c>
      <c r="R221" s="4" t="s">
        <v>70</v>
      </c>
      <c r="S221" s="4" t="s">
        <v>70</v>
      </c>
      <c r="T221" s="140">
        <v>45348</v>
      </c>
      <c r="U221" s="4" t="s">
        <v>1887</v>
      </c>
      <c r="V221" s="4"/>
      <c r="W221" s="4" t="s">
        <v>70</v>
      </c>
      <c r="X221" s="140">
        <v>45360</v>
      </c>
      <c r="Y221" s="4" t="s">
        <v>1888</v>
      </c>
      <c r="Z221" s="4" t="s">
        <v>1886</v>
      </c>
      <c r="AA221" s="186">
        <f>O221</f>
        <v>5500000000</v>
      </c>
      <c r="AB221" s="186">
        <f>AA221-O221</f>
        <v>0</v>
      </c>
      <c r="AC221" s="4"/>
      <c r="AD221" s="4" t="s">
        <v>2037</v>
      </c>
      <c r="AE221" s="145" t="s">
        <v>2909</v>
      </c>
      <c r="AF221" s="145"/>
      <c r="AG221" s="4"/>
      <c r="AH221" s="377"/>
      <c r="AI221" s="4"/>
      <c r="AJ221" s="4"/>
      <c r="AK221" s="4"/>
    </row>
    <row r="222" spans="2:38">
      <c r="B222" s="145" t="s">
        <v>2497</v>
      </c>
      <c r="C222" s="4" t="s">
        <v>441</v>
      </c>
      <c r="D222" s="4" t="s">
        <v>2550</v>
      </c>
      <c r="E222" s="4" t="s">
        <v>1060</v>
      </c>
      <c r="F222" s="4" t="s">
        <v>2948</v>
      </c>
      <c r="G222" s="4" t="s">
        <v>1696</v>
      </c>
      <c r="H222" s="4" t="s">
        <v>1697</v>
      </c>
      <c r="I222" s="141"/>
      <c r="J222" s="141">
        <v>10000000000</v>
      </c>
      <c r="K222" s="139">
        <v>10000000000</v>
      </c>
      <c r="L222" s="4">
        <v>3.75</v>
      </c>
      <c r="M222" s="4" t="s">
        <v>2659</v>
      </c>
      <c r="N222" s="4" t="s">
        <v>2888</v>
      </c>
      <c r="O222" s="186">
        <f>K222</f>
        <v>10000000000</v>
      </c>
      <c r="P222" s="186">
        <f>J222-O222</f>
        <v>0</v>
      </c>
      <c r="Q222" s="4">
        <v>25</v>
      </c>
      <c r="R222" s="4" t="s">
        <v>70</v>
      </c>
      <c r="S222" s="4" t="s">
        <v>70</v>
      </c>
      <c r="T222" s="140">
        <v>45348</v>
      </c>
      <c r="U222" s="4" t="s">
        <v>1887</v>
      </c>
      <c r="V222" s="4"/>
      <c r="W222" s="4" t="s">
        <v>70</v>
      </c>
      <c r="X222" s="140">
        <v>45360</v>
      </c>
      <c r="Y222" s="4" t="s">
        <v>1888</v>
      </c>
      <c r="Z222" s="4" t="s">
        <v>1886</v>
      </c>
      <c r="AA222" s="186">
        <f>O222</f>
        <v>10000000000</v>
      </c>
      <c r="AB222" s="186">
        <f>AA222-O222</f>
        <v>0</v>
      </c>
      <c r="AC222" s="4"/>
      <c r="AD222" s="4" t="s">
        <v>2037</v>
      </c>
      <c r="AE222" s="145" t="s">
        <v>2909</v>
      </c>
      <c r="AF222" s="145"/>
      <c r="AG222" s="4"/>
      <c r="AH222" s="377"/>
      <c r="AI222" s="4"/>
      <c r="AJ222" s="4"/>
      <c r="AK222" s="4"/>
    </row>
    <row r="223" spans="2:38">
      <c r="B223" s="145" t="s">
        <v>2497</v>
      </c>
      <c r="C223" s="4" t="s">
        <v>441</v>
      </c>
      <c r="D223" s="4" t="s">
        <v>1957</v>
      </c>
      <c r="E223" s="4" t="s">
        <v>1060</v>
      </c>
      <c r="F223" s="4" t="s">
        <v>2949</v>
      </c>
      <c r="G223" s="4" t="s">
        <v>1541</v>
      </c>
      <c r="H223" s="4" t="s">
        <v>1542</v>
      </c>
      <c r="I223" s="141"/>
      <c r="J223" s="141">
        <v>40300000000</v>
      </c>
      <c r="K223" s="139">
        <v>40300000000</v>
      </c>
      <c r="L223" s="4">
        <v>4.5</v>
      </c>
      <c r="M223" s="4" t="s">
        <v>2531</v>
      </c>
      <c r="N223" s="4" t="s">
        <v>2532</v>
      </c>
      <c r="O223" s="186">
        <f>K223</f>
        <v>40300000000</v>
      </c>
      <c r="P223" s="186">
        <f>O223-K223</f>
        <v>0</v>
      </c>
      <c r="Q223" s="4">
        <v>200</v>
      </c>
      <c r="R223" s="4" t="s">
        <v>70</v>
      </c>
      <c r="S223" s="4" t="s">
        <v>70</v>
      </c>
      <c r="T223" s="140">
        <v>45294</v>
      </c>
      <c r="U223" s="4" t="s">
        <v>1884</v>
      </c>
      <c r="V223" s="4" t="s">
        <v>1954</v>
      </c>
      <c r="W223" s="4"/>
      <c r="X223" s="4"/>
      <c r="Y223" s="4"/>
      <c r="Z223" s="4"/>
      <c r="AA223" s="4"/>
      <c r="AB223" s="4"/>
      <c r="AC223" s="4"/>
      <c r="AD223" s="4"/>
      <c r="AE223" s="145"/>
      <c r="AF223" s="145"/>
      <c r="AG223" s="4" t="s">
        <v>70</v>
      </c>
      <c r="AH223" s="377" t="s">
        <v>2949</v>
      </c>
      <c r="AI223" s="4" t="s">
        <v>9551</v>
      </c>
      <c r="AJ223" s="4" t="s">
        <v>9556</v>
      </c>
      <c r="AK223" s="4"/>
    </row>
    <row r="224" spans="2:38">
      <c r="B224" s="145" t="s">
        <v>2497</v>
      </c>
      <c r="C224" s="4" t="s">
        <v>441</v>
      </c>
      <c r="D224" s="4" t="s">
        <v>2498</v>
      </c>
      <c r="E224" s="4" t="s">
        <v>1060</v>
      </c>
      <c r="F224" s="4" t="s">
        <v>2950</v>
      </c>
      <c r="G224" s="4" t="s">
        <v>1521</v>
      </c>
      <c r="H224" s="4" t="s">
        <v>1522</v>
      </c>
      <c r="I224" s="141"/>
      <c r="J224" s="141">
        <v>141360000</v>
      </c>
      <c r="K224" s="139">
        <v>141360000</v>
      </c>
      <c r="L224" s="4">
        <v>9.3000000000000007</v>
      </c>
      <c r="M224" s="4" t="s">
        <v>2951</v>
      </c>
      <c r="N224" s="4" t="s">
        <v>2952</v>
      </c>
      <c r="O224" s="186">
        <f>K224</f>
        <v>141360000</v>
      </c>
      <c r="P224" s="186">
        <f>K224-O224</f>
        <v>0</v>
      </c>
      <c r="Q224" s="4" t="s">
        <v>2503</v>
      </c>
      <c r="R224" s="4" t="s">
        <v>70</v>
      </c>
      <c r="S224" s="4" t="s">
        <v>70</v>
      </c>
      <c r="T224" s="140">
        <v>45351</v>
      </c>
      <c r="U224" s="4" t="s">
        <v>1884</v>
      </c>
      <c r="V224" s="4" t="s">
        <v>1954</v>
      </c>
      <c r="W224" s="4"/>
      <c r="X224" s="4"/>
      <c r="Y224" s="4"/>
      <c r="Z224" s="4"/>
      <c r="AA224" s="4"/>
      <c r="AB224" s="4"/>
      <c r="AC224" s="4"/>
      <c r="AD224" s="4"/>
      <c r="AE224" s="145"/>
      <c r="AF224" s="145"/>
      <c r="AG224" s="4" t="s">
        <v>70</v>
      </c>
      <c r="AH224" s="377" t="s">
        <v>2950</v>
      </c>
      <c r="AI224" s="4" t="s">
        <v>9551</v>
      </c>
      <c r="AJ224" s="4" t="s">
        <v>9556</v>
      </c>
      <c r="AK224" s="4"/>
    </row>
    <row r="225" spans="2:38">
      <c r="B225" s="145" t="s">
        <v>2497</v>
      </c>
      <c r="C225" s="4" t="s">
        <v>441</v>
      </c>
      <c r="D225" s="4" t="s">
        <v>2498</v>
      </c>
      <c r="E225" s="4" t="s">
        <v>1060</v>
      </c>
      <c r="F225" s="4" t="s">
        <v>2953</v>
      </c>
      <c r="G225" s="4" t="s">
        <v>1515</v>
      </c>
      <c r="H225" s="4" t="s">
        <v>1516</v>
      </c>
      <c r="I225" s="141"/>
      <c r="J225" s="141">
        <v>1000000000</v>
      </c>
      <c r="K225" s="139">
        <v>1000000000</v>
      </c>
      <c r="L225" s="4">
        <v>8</v>
      </c>
      <c r="M225" s="4" t="s">
        <v>2638</v>
      </c>
      <c r="N225" s="4" t="s">
        <v>2639</v>
      </c>
      <c r="O225" s="186">
        <f>K225</f>
        <v>1000000000</v>
      </c>
      <c r="P225" s="186">
        <f>K225-O225</f>
        <v>0</v>
      </c>
      <c r="Q225" s="4" t="s">
        <v>2503</v>
      </c>
      <c r="R225" s="4" t="s">
        <v>70</v>
      </c>
      <c r="S225" s="4" t="s">
        <v>70</v>
      </c>
      <c r="T225" s="140">
        <v>45352</v>
      </c>
      <c r="U225" s="4" t="s">
        <v>1884</v>
      </c>
      <c r="V225" s="4" t="s">
        <v>1954</v>
      </c>
      <c r="W225" s="4"/>
      <c r="X225" s="4"/>
      <c r="Y225" s="4"/>
      <c r="Z225" s="4"/>
      <c r="AA225" s="4"/>
      <c r="AB225" s="4"/>
      <c r="AC225" s="4"/>
      <c r="AD225" s="4"/>
      <c r="AE225" s="145"/>
      <c r="AF225" s="145"/>
      <c r="AG225" s="4" t="s">
        <v>70</v>
      </c>
      <c r="AH225" s="377" t="s">
        <v>2953</v>
      </c>
      <c r="AI225" s="4" t="s">
        <v>9551</v>
      </c>
      <c r="AJ225" s="4" t="s">
        <v>9556</v>
      </c>
      <c r="AK225" s="4"/>
    </row>
    <row r="226" spans="2:38">
      <c r="B226" s="145" t="s">
        <v>2497</v>
      </c>
      <c r="C226" s="4" t="s">
        <v>441</v>
      </c>
      <c r="D226" s="4" t="s">
        <v>1976</v>
      </c>
      <c r="E226" s="4" t="s">
        <v>1060</v>
      </c>
      <c r="F226" s="4" t="s">
        <v>2954</v>
      </c>
      <c r="G226" s="4" t="s">
        <v>1507</v>
      </c>
      <c r="H226" s="4" t="s">
        <v>1508</v>
      </c>
      <c r="I226" s="141"/>
      <c r="J226" s="141">
        <v>11745000000</v>
      </c>
      <c r="K226" s="139">
        <v>11745000000</v>
      </c>
      <c r="L226" s="4">
        <v>4</v>
      </c>
      <c r="M226" s="4" t="s">
        <v>1864</v>
      </c>
      <c r="N226" s="4" t="s">
        <v>2502</v>
      </c>
      <c r="O226" s="91">
        <f>J226</f>
        <v>11745000000</v>
      </c>
      <c r="P226" s="91">
        <f>J226-O226</f>
        <v>0</v>
      </c>
      <c r="Q226" s="4">
        <v>100</v>
      </c>
      <c r="R226" s="4" t="s">
        <v>70</v>
      </c>
      <c r="S226" s="4" t="s">
        <v>70</v>
      </c>
      <c r="T226" s="140">
        <v>45321</v>
      </c>
      <c r="U226" s="4" t="s">
        <v>1884</v>
      </c>
      <c r="V226" s="4"/>
      <c r="W226" s="4"/>
      <c r="X226" s="4"/>
      <c r="Y226" s="4"/>
      <c r="Z226" s="4"/>
      <c r="AA226" s="4"/>
      <c r="AB226" s="4"/>
      <c r="AC226" s="4"/>
      <c r="AD226" s="4"/>
      <c r="AE226" s="145"/>
      <c r="AF226" s="145"/>
      <c r="AG226" s="4" t="s">
        <v>70</v>
      </c>
      <c r="AH226" s="377" t="s">
        <v>2954</v>
      </c>
      <c r="AI226" s="4" t="s">
        <v>9551</v>
      </c>
      <c r="AJ226" s="4" t="s">
        <v>9556</v>
      </c>
      <c r="AK226" s="4"/>
    </row>
    <row r="227" spans="2:38">
      <c r="B227" s="145" t="s">
        <v>2497</v>
      </c>
      <c r="C227" s="4" t="s">
        <v>441</v>
      </c>
      <c r="D227" s="4" t="s">
        <v>2550</v>
      </c>
      <c r="E227" s="4" t="s">
        <v>1060</v>
      </c>
      <c r="F227" s="4" t="s">
        <v>2955</v>
      </c>
      <c r="G227" s="4" t="s">
        <v>1696</v>
      </c>
      <c r="H227" s="4" t="s">
        <v>1697</v>
      </c>
      <c r="I227" s="141"/>
      <c r="J227" s="141">
        <v>10000000000</v>
      </c>
      <c r="K227" s="139">
        <v>10000000000</v>
      </c>
      <c r="L227" s="4">
        <v>3.75</v>
      </c>
      <c r="M227" s="4" t="s">
        <v>2659</v>
      </c>
      <c r="N227" s="4" t="s">
        <v>2888</v>
      </c>
      <c r="O227" s="186">
        <f>K227</f>
        <v>10000000000</v>
      </c>
      <c r="P227" s="186">
        <f>J227-O227</f>
        <v>0</v>
      </c>
      <c r="Q227" s="4">
        <v>25</v>
      </c>
      <c r="R227" s="4" t="s">
        <v>70</v>
      </c>
      <c r="S227" s="4" t="s">
        <v>70</v>
      </c>
      <c r="T227" s="140">
        <v>45348</v>
      </c>
      <c r="U227" s="4" t="s">
        <v>1887</v>
      </c>
      <c r="V227" s="4"/>
      <c r="W227" s="4" t="s">
        <v>70</v>
      </c>
      <c r="X227" s="140">
        <v>45360</v>
      </c>
      <c r="Y227" s="4" t="s">
        <v>1888</v>
      </c>
      <c r="Z227" s="4" t="s">
        <v>1886</v>
      </c>
      <c r="AA227" s="186">
        <f>O227</f>
        <v>10000000000</v>
      </c>
      <c r="AB227" s="186">
        <f>AA227-O227</f>
        <v>0</v>
      </c>
      <c r="AC227" s="4"/>
      <c r="AD227" s="4" t="s">
        <v>2037</v>
      </c>
      <c r="AE227" s="8" t="s">
        <v>2909</v>
      </c>
      <c r="AF227" s="145"/>
      <c r="AG227" s="4"/>
      <c r="AH227" s="377"/>
      <c r="AI227" s="4"/>
      <c r="AJ227" s="4"/>
      <c r="AK227" s="4"/>
      <c r="AL227" s="372"/>
    </row>
    <row r="228" spans="2:38">
      <c r="B228" s="145" t="s">
        <v>2497</v>
      </c>
      <c r="C228" s="4" t="s">
        <v>441</v>
      </c>
      <c r="D228" s="4" t="s">
        <v>2034</v>
      </c>
      <c r="E228" s="4" t="s">
        <v>1060</v>
      </c>
      <c r="F228" s="4" t="s">
        <v>2956</v>
      </c>
      <c r="G228" s="4" t="s">
        <v>1519</v>
      </c>
      <c r="H228" s="4" t="s">
        <v>1520</v>
      </c>
      <c r="I228" s="141"/>
      <c r="J228" s="141">
        <v>3213058334</v>
      </c>
      <c r="K228" s="139">
        <v>3213058334</v>
      </c>
      <c r="L228" s="4">
        <v>7.3</v>
      </c>
      <c r="M228" s="4" t="s">
        <v>2957</v>
      </c>
      <c r="N228" s="4" t="s">
        <v>2573</v>
      </c>
      <c r="O228" s="91">
        <f>J228</f>
        <v>3213058334</v>
      </c>
      <c r="P228" s="186">
        <f>K228-O228</f>
        <v>0</v>
      </c>
      <c r="Q228" s="4">
        <v>11</v>
      </c>
      <c r="R228" s="4" t="s">
        <v>70</v>
      </c>
      <c r="S228" s="4" t="s">
        <v>70</v>
      </c>
      <c r="T228" s="140">
        <v>45341</v>
      </c>
      <c r="U228" s="4" t="s">
        <v>1884</v>
      </c>
      <c r="V228" s="4" t="s">
        <v>1954</v>
      </c>
      <c r="W228" s="4"/>
      <c r="X228" s="4"/>
      <c r="Y228" s="4"/>
      <c r="Z228" s="4"/>
      <c r="AA228" s="4"/>
      <c r="AB228" s="4"/>
      <c r="AC228" s="4"/>
      <c r="AD228" s="4"/>
      <c r="AE228" s="145"/>
      <c r="AF228" s="145"/>
      <c r="AG228" s="4" t="s">
        <v>70</v>
      </c>
      <c r="AH228" s="377" t="s">
        <v>2956</v>
      </c>
      <c r="AI228" s="4" t="s">
        <v>9551</v>
      </c>
      <c r="AJ228" s="4" t="s">
        <v>9556</v>
      </c>
      <c r="AK228" s="4"/>
    </row>
    <row r="229" spans="2:38">
      <c r="B229" s="145" t="s">
        <v>2497</v>
      </c>
      <c r="C229" s="4" t="s">
        <v>441</v>
      </c>
      <c r="D229" s="4" t="s">
        <v>2550</v>
      </c>
      <c r="E229" s="4" t="s">
        <v>1060</v>
      </c>
      <c r="F229" s="4" t="s">
        <v>2958</v>
      </c>
      <c r="G229" s="4" t="s">
        <v>1696</v>
      </c>
      <c r="H229" s="4" t="s">
        <v>1697</v>
      </c>
      <c r="I229" s="141"/>
      <c r="J229" s="141">
        <v>5000000000</v>
      </c>
      <c r="K229" s="139">
        <v>5000000000</v>
      </c>
      <c r="L229" s="4">
        <v>3.75</v>
      </c>
      <c r="M229" s="4" t="s">
        <v>2144</v>
      </c>
      <c r="N229" s="4" t="s">
        <v>2920</v>
      </c>
      <c r="O229" s="186">
        <f>K229</f>
        <v>5000000000</v>
      </c>
      <c r="P229" s="186">
        <f>J229-O229</f>
        <v>0</v>
      </c>
      <c r="Q229" s="4">
        <v>25</v>
      </c>
      <c r="R229" s="4" t="s">
        <v>70</v>
      </c>
      <c r="S229" s="4" t="s">
        <v>70</v>
      </c>
      <c r="T229" s="140">
        <v>45348</v>
      </c>
      <c r="U229" s="4" t="s">
        <v>1887</v>
      </c>
      <c r="V229" s="4"/>
      <c r="W229" s="4" t="s">
        <v>70</v>
      </c>
      <c r="X229" s="140">
        <v>45360</v>
      </c>
      <c r="Y229" s="4" t="s">
        <v>1888</v>
      </c>
      <c r="Z229" s="4" t="s">
        <v>1886</v>
      </c>
      <c r="AA229" s="186">
        <f>O229</f>
        <v>5000000000</v>
      </c>
      <c r="AB229" s="186">
        <f>AA229-O229</f>
        <v>0</v>
      </c>
      <c r="AC229" s="4"/>
      <c r="AD229" s="4" t="s">
        <v>2037</v>
      </c>
      <c r="AE229" s="8" t="s">
        <v>2909</v>
      </c>
      <c r="AF229" s="145"/>
      <c r="AG229" s="4"/>
      <c r="AH229" s="377"/>
      <c r="AI229" s="4"/>
      <c r="AJ229" s="4"/>
      <c r="AK229" s="4"/>
      <c r="AL229" s="372"/>
    </row>
    <row r="230" spans="2:38">
      <c r="B230" s="145" t="s">
        <v>2497</v>
      </c>
      <c r="C230" s="4" t="s">
        <v>441</v>
      </c>
      <c r="D230" s="4" t="s">
        <v>2550</v>
      </c>
      <c r="E230" s="4" t="s">
        <v>1060</v>
      </c>
      <c r="F230" s="4" t="s">
        <v>2959</v>
      </c>
      <c r="G230" s="4" t="s">
        <v>1696</v>
      </c>
      <c r="H230" s="4" t="s">
        <v>1697</v>
      </c>
      <c r="I230" s="141"/>
      <c r="J230" s="141">
        <v>6000000000</v>
      </c>
      <c r="K230" s="139">
        <v>6000000000</v>
      </c>
      <c r="L230" s="4">
        <v>3.75</v>
      </c>
      <c r="M230" s="4" t="s">
        <v>2829</v>
      </c>
      <c r="N230" s="4" t="s">
        <v>2897</v>
      </c>
      <c r="O230" s="186">
        <f>K230</f>
        <v>6000000000</v>
      </c>
      <c r="P230" s="186">
        <f>J230-O230</f>
        <v>0</v>
      </c>
      <c r="Q230" s="4">
        <v>25</v>
      </c>
      <c r="R230" s="4" t="s">
        <v>70</v>
      </c>
      <c r="S230" s="4" t="s">
        <v>70</v>
      </c>
      <c r="T230" s="140">
        <v>45348</v>
      </c>
      <c r="U230" s="4" t="s">
        <v>1887</v>
      </c>
      <c r="V230" s="4"/>
      <c r="W230" s="4" t="s">
        <v>70</v>
      </c>
      <c r="X230" s="140">
        <v>45360</v>
      </c>
      <c r="Y230" s="4" t="s">
        <v>1888</v>
      </c>
      <c r="Z230" s="4" t="s">
        <v>1886</v>
      </c>
      <c r="AA230" s="186">
        <f>O230</f>
        <v>6000000000</v>
      </c>
      <c r="AB230" s="186">
        <f>AA230-O230</f>
        <v>0</v>
      </c>
      <c r="AC230" s="4"/>
      <c r="AD230" s="4" t="s">
        <v>2037</v>
      </c>
      <c r="AE230" s="145" t="s">
        <v>2909</v>
      </c>
      <c r="AF230" s="145"/>
      <c r="AG230" s="4"/>
      <c r="AH230" s="377"/>
      <c r="AI230" s="4"/>
      <c r="AJ230" s="4"/>
      <c r="AK230" s="4"/>
    </row>
    <row r="231" spans="2:38">
      <c r="B231" s="145" t="s">
        <v>2497</v>
      </c>
      <c r="C231" s="4" t="s">
        <v>441</v>
      </c>
      <c r="D231" s="4" t="s">
        <v>2135</v>
      </c>
      <c r="E231" s="4" t="s">
        <v>1060</v>
      </c>
      <c r="F231" s="4" t="s">
        <v>2960</v>
      </c>
      <c r="G231" s="4" t="s">
        <v>1525</v>
      </c>
      <c r="H231" s="4" t="s">
        <v>1526</v>
      </c>
      <c r="I231" s="141"/>
      <c r="J231" s="141">
        <v>15000000000</v>
      </c>
      <c r="K231" s="139">
        <v>15000000000</v>
      </c>
      <c r="L231" s="4">
        <v>11.7</v>
      </c>
      <c r="M231" s="4" t="s">
        <v>2694</v>
      </c>
      <c r="N231" s="4" t="s">
        <v>2695</v>
      </c>
      <c r="O231" s="91">
        <f t="shared" ref="O231:O236" si="8">J231</f>
        <v>15000000000</v>
      </c>
      <c r="P231" s="91">
        <f>J231-O231</f>
        <v>0</v>
      </c>
      <c r="Q231" s="4">
        <v>161</v>
      </c>
      <c r="R231" s="4" t="s">
        <v>70</v>
      </c>
      <c r="S231" s="4" t="s">
        <v>70</v>
      </c>
      <c r="T231" s="140">
        <v>45294</v>
      </c>
      <c r="U231" s="4" t="s">
        <v>1884</v>
      </c>
      <c r="V231" s="4" t="s">
        <v>1954</v>
      </c>
      <c r="W231" s="4"/>
      <c r="X231" s="4"/>
      <c r="Y231" s="4"/>
      <c r="Z231" s="4"/>
      <c r="AA231" s="4"/>
      <c r="AB231" s="4"/>
      <c r="AC231" s="4"/>
      <c r="AD231" s="4"/>
      <c r="AE231" s="145"/>
      <c r="AF231" s="145"/>
      <c r="AG231" s="4" t="s">
        <v>70</v>
      </c>
      <c r="AH231" s="377" t="s">
        <v>2960</v>
      </c>
      <c r="AI231" s="4" t="s">
        <v>9551</v>
      </c>
      <c r="AJ231" s="4" t="s">
        <v>9556</v>
      </c>
      <c r="AK231" s="4"/>
    </row>
    <row r="232" spans="2:38">
      <c r="B232" s="145" t="s">
        <v>2497</v>
      </c>
      <c r="C232" s="4" t="s">
        <v>441</v>
      </c>
      <c r="D232" s="4" t="s">
        <v>2034</v>
      </c>
      <c r="E232" s="4" t="s">
        <v>1060</v>
      </c>
      <c r="F232" s="4" t="s">
        <v>2961</v>
      </c>
      <c r="G232" s="4" t="s">
        <v>1519</v>
      </c>
      <c r="H232" s="4" t="s">
        <v>1520</v>
      </c>
      <c r="I232" s="141"/>
      <c r="J232" s="141">
        <v>2807677911</v>
      </c>
      <c r="K232" s="139">
        <v>2807677911</v>
      </c>
      <c r="L232" s="4">
        <v>6.8</v>
      </c>
      <c r="M232" s="4" t="s">
        <v>2962</v>
      </c>
      <c r="N232" s="4" t="s">
        <v>2894</v>
      </c>
      <c r="O232" s="91">
        <f t="shared" si="8"/>
        <v>2807677911</v>
      </c>
      <c r="P232" s="186">
        <f>K232-O232</f>
        <v>0</v>
      </c>
      <c r="Q232" s="4">
        <v>11</v>
      </c>
      <c r="R232" s="4" t="s">
        <v>70</v>
      </c>
      <c r="S232" s="4" t="s">
        <v>70</v>
      </c>
      <c r="T232" s="140">
        <v>45341</v>
      </c>
      <c r="U232" s="4" t="s">
        <v>1884</v>
      </c>
      <c r="V232" s="4" t="s">
        <v>1954</v>
      </c>
      <c r="W232" s="4"/>
      <c r="X232" s="4"/>
      <c r="Y232" s="4"/>
      <c r="Z232" s="4"/>
      <c r="AA232" s="4"/>
      <c r="AB232" s="4"/>
      <c r="AC232" s="4"/>
      <c r="AD232" s="4"/>
      <c r="AE232" s="145"/>
      <c r="AF232" s="145"/>
      <c r="AG232" s="4" t="s">
        <v>70</v>
      </c>
      <c r="AH232" s="377" t="s">
        <v>2961</v>
      </c>
      <c r="AI232" s="4" t="s">
        <v>9551</v>
      </c>
      <c r="AJ232" s="4" t="s">
        <v>9556</v>
      </c>
      <c r="AK232" s="4"/>
    </row>
    <row r="233" spans="2:38">
      <c r="B233" s="145" t="s">
        <v>2497</v>
      </c>
      <c r="C233" s="4" t="s">
        <v>441</v>
      </c>
      <c r="D233" s="4" t="s">
        <v>1946</v>
      </c>
      <c r="E233" s="4" t="s">
        <v>1060</v>
      </c>
      <c r="F233" s="4" t="s">
        <v>2963</v>
      </c>
      <c r="G233" s="4" t="s">
        <v>1543</v>
      </c>
      <c r="H233" s="4" t="s">
        <v>1544</v>
      </c>
      <c r="I233" s="141"/>
      <c r="J233" s="141">
        <v>66500000</v>
      </c>
      <c r="K233" s="139">
        <v>66500000</v>
      </c>
      <c r="L233" s="4">
        <v>5.5</v>
      </c>
      <c r="M233" s="4" t="s">
        <v>2964</v>
      </c>
      <c r="N233" s="4" t="s">
        <v>2965</v>
      </c>
      <c r="O233" s="91">
        <f t="shared" si="8"/>
        <v>66500000</v>
      </c>
      <c r="P233" s="91">
        <f>J233-O233</f>
        <v>0</v>
      </c>
      <c r="Q233" s="4">
        <v>113</v>
      </c>
      <c r="R233" s="4" t="s">
        <v>70</v>
      </c>
      <c r="S233" s="4" t="s">
        <v>70</v>
      </c>
      <c r="T233" s="140">
        <v>45321</v>
      </c>
      <c r="U233" s="4" t="s">
        <v>1884</v>
      </c>
      <c r="V233" s="4"/>
      <c r="W233" s="4"/>
      <c r="X233" s="4"/>
      <c r="Y233" s="4"/>
      <c r="Z233" s="4"/>
      <c r="AA233" s="4"/>
      <c r="AB233" s="4"/>
      <c r="AC233" s="4"/>
      <c r="AD233" s="4"/>
      <c r="AE233" s="145"/>
      <c r="AF233" s="145"/>
      <c r="AG233" s="4" t="s">
        <v>70</v>
      </c>
      <c r="AH233" s="377" t="s">
        <v>2963</v>
      </c>
      <c r="AI233" s="4" t="s">
        <v>9551</v>
      </c>
      <c r="AJ233" s="4" t="s">
        <v>9556</v>
      </c>
      <c r="AK233" s="4"/>
    </row>
    <row r="234" spans="2:38">
      <c r="B234" s="145" t="s">
        <v>2497</v>
      </c>
      <c r="C234" s="4" t="s">
        <v>441</v>
      </c>
      <c r="D234" s="4" t="s">
        <v>2518</v>
      </c>
      <c r="E234" s="4" t="s">
        <v>1060</v>
      </c>
      <c r="F234" s="329" t="s">
        <v>2966</v>
      </c>
      <c r="G234" s="4" t="s">
        <v>1545</v>
      </c>
      <c r="H234" s="4" t="s">
        <v>1546</v>
      </c>
      <c r="I234" s="141"/>
      <c r="J234" s="141">
        <v>1700000000</v>
      </c>
      <c r="K234" s="139">
        <v>1700000000</v>
      </c>
      <c r="L234" s="4">
        <v>7.3</v>
      </c>
      <c r="M234" s="4" t="s">
        <v>2762</v>
      </c>
      <c r="N234" s="4" t="s">
        <v>2763</v>
      </c>
      <c r="O234" s="91">
        <f t="shared" si="8"/>
        <v>1700000000</v>
      </c>
      <c r="P234" s="91">
        <f>O234-J234</f>
        <v>0</v>
      </c>
      <c r="Q234" s="4">
        <v>192</v>
      </c>
      <c r="R234" s="4" t="s">
        <v>70</v>
      </c>
      <c r="S234" s="4" t="s">
        <v>70</v>
      </c>
      <c r="T234" s="140">
        <v>45348</v>
      </c>
      <c r="U234" s="4" t="s">
        <v>1887</v>
      </c>
      <c r="V234" s="4"/>
      <c r="W234" s="4"/>
      <c r="X234" s="4"/>
      <c r="Y234" s="4"/>
      <c r="Z234" s="4"/>
      <c r="AA234" s="4"/>
      <c r="AB234" s="4"/>
      <c r="AC234" s="4"/>
      <c r="AD234" s="4"/>
      <c r="AE234" s="145"/>
      <c r="AF234" s="145"/>
      <c r="AG234" s="4" t="s">
        <v>70</v>
      </c>
      <c r="AH234" s="377" t="s">
        <v>2966</v>
      </c>
      <c r="AI234" s="4" t="s">
        <v>9551</v>
      </c>
      <c r="AJ234" s="4" t="s">
        <v>9556</v>
      </c>
      <c r="AK234" s="4"/>
    </row>
    <row r="235" spans="2:38">
      <c r="B235" s="145" t="s">
        <v>2497</v>
      </c>
      <c r="C235" s="4" t="s">
        <v>441</v>
      </c>
      <c r="D235" s="4" t="s">
        <v>2872</v>
      </c>
      <c r="E235" s="4" t="s">
        <v>1060</v>
      </c>
      <c r="F235" s="4" t="s">
        <v>2967</v>
      </c>
      <c r="G235" s="4" t="s">
        <v>1531</v>
      </c>
      <c r="H235" s="4" t="s">
        <v>1532</v>
      </c>
      <c r="I235" s="141"/>
      <c r="J235" s="141">
        <v>10000000000</v>
      </c>
      <c r="K235" s="139">
        <v>10000000000</v>
      </c>
      <c r="L235" s="4">
        <v>7.9</v>
      </c>
      <c r="M235" s="4" t="s">
        <v>2968</v>
      </c>
      <c r="N235" s="4" t="s">
        <v>2697</v>
      </c>
      <c r="O235" s="91">
        <f t="shared" si="8"/>
        <v>10000000000</v>
      </c>
      <c r="P235" s="91">
        <f>J235-O235</f>
        <v>0</v>
      </c>
      <c r="Q235" s="4">
        <v>105</v>
      </c>
      <c r="R235" s="4" t="s">
        <v>70</v>
      </c>
      <c r="S235" s="4" t="s">
        <v>70</v>
      </c>
      <c r="T235" s="140">
        <v>45321</v>
      </c>
      <c r="U235" s="4" t="s">
        <v>1884</v>
      </c>
      <c r="V235" s="4"/>
      <c r="W235" s="4"/>
      <c r="X235" s="4"/>
      <c r="Y235" s="4"/>
      <c r="Z235" s="4"/>
      <c r="AA235" s="4"/>
      <c r="AB235" s="4"/>
      <c r="AC235" s="4"/>
      <c r="AD235" s="4"/>
      <c r="AE235" s="145"/>
      <c r="AF235" s="145"/>
      <c r="AG235" s="4" t="s">
        <v>70</v>
      </c>
      <c r="AH235" s="378" t="s">
        <v>2967</v>
      </c>
      <c r="AI235" s="4" t="s">
        <v>9551</v>
      </c>
      <c r="AJ235" s="4" t="s">
        <v>9556</v>
      </c>
      <c r="AK235" s="4"/>
    </row>
    <row r="236" spans="2:38">
      <c r="B236" s="145" t="s">
        <v>2497</v>
      </c>
      <c r="C236" s="4" t="s">
        <v>441</v>
      </c>
      <c r="D236" s="4" t="s">
        <v>2518</v>
      </c>
      <c r="E236" s="4" t="s">
        <v>1060</v>
      </c>
      <c r="F236" s="4" t="s">
        <v>2969</v>
      </c>
      <c r="G236" s="4" t="s">
        <v>1545</v>
      </c>
      <c r="H236" s="4" t="s">
        <v>1546</v>
      </c>
      <c r="I236" s="141"/>
      <c r="J236" s="141">
        <v>800000000</v>
      </c>
      <c r="K236" s="139">
        <v>800000000</v>
      </c>
      <c r="L236" s="4">
        <v>7.3</v>
      </c>
      <c r="M236" s="4" t="s">
        <v>2970</v>
      </c>
      <c r="N236" s="4" t="s">
        <v>2971</v>
      </c>
      <c r="O236" s="91">
        <f t="shared" si="8"/>
        <v>800000000</v>
      </c>
      <c r="P236" s="91">
        <f>O236-J236</f>
        <v>0</v>
      </c>
      <c r="Q236" s="4">
        <v>192</v>
      </c>
      <c r="R236" s="4" t="s">
        <v>70</v>
      </c>
      <c r="S236" s="4" t="s">
        <v>70</v>
      </c>
      <c r="T236" s="140">
        <v>45348</v>
      </c>
      <c r="U236" s="4" t="s">
        <v>1887</v>
      </c>
      <c r="V236" s="4"/>
      <c r="W236" s="4"/>
      <c r="X236" s="4"/>
      <c r="Y236" s="4"/>
      <c r="Z236" s="4"/>
      <c r="AA236" s="4"/>
      <c r="AB236" s="4"/>
      <c r="AC236" s="4"/>
      <c r="AD236" s="4"/>
      <c r="AE236" s="145"/>
      <c r="AF236" s="145"/>
      <c r="AG236" s="4" t="s">
        <v>70</v>
      </c>
      <c r="AH236" s="377" t="s">
        <v>2969</v>
      </c>
      <c r="AI236" s="4" t="s">
        <v>9551</v>
      </c>
      <c r="AJ236" s="4" t="s">
        <v>9556</v>
      </c>
      <c r="AK236" s="4"/>
    </row>
    <row r="237" spans="2:38">
      <c r="B237" s="145" t="s">
        <v>2497</v>
      </c>
      <c r="C237" s="4" t="s">
        <v>441</v>
      </c>
      <c r="D237" s="4" t="s">
        <v>2550</v>
      </c>
      <c r="E237" s="4" t="s">
        <v>1060</v>
      </c>
      <c r="F237" s="4" t="s">
        <v>2972</v>
      </c>
      <c r="G237" s="4" t="s">
        <v>1696</v>
      </c>
      <c r="H237" s="4" t="s">
        <v>1697</v>
      </c>
      <c r="I237" s="141"/>
      <c r="J237" s="141">
        <v>5000000000</v>
      </c>
      <c r="K237" s="139">
        <v>5000000000</v>
      </c>
      <c r="L237" s="4">
        <v>3.75</v>
      </c>
      <c r="M237" s="4" t="s">
        <v>2144</v>
      </c>
      <c r="N237" s="4" t="s">
        <v>2920</v>
      </c>
      <c r="O237" s="186">
        <f>K237</f>
        <v>5000000000</v>
      </c>
      <c r="P237" s="186">
        <f>J237-O237</f>
        <v>0</v>
      </c>
      <c r="Q237" s="4">
        <v>25</v>
      </c>
      <c r="R237" s="4" t="s">
        <v>70</v>
      </c>
      <c r="S237" s="4" t="s">
        <v>70</v>
      </c>
      <c r="T237" s="140">
        <v>45348</v>
      </c>
      <c r="U237" s="4" t="s">
        <v>1887</v>
      </c>
      <c r="V237" s="4"/>
      <c r="W237" s="4" t="s">
        <v>70</v>
      </c>
      <c r="X237" s="140">
        <v>45360</v>
      </c>
      <c r="Y237" s="4" t="s">
        <v>1888</v>
      </c>
      <c r="Z237" s="4" t="s">
        <v>1886</v>
      </c>
      <c r="AA237" s="186">
        <f>O237</f>
        <v>5000000000</v>
      </c>
      <c r="AB237" s="186">
        <f>AA237-O237</f>
        <v>0</v>
      </c>
      <c r="AC237" s="4"/>
      <c r="AD237" s="4" t="s">
        <v>2037</v>
      </c>
      <c r="AE237" s="145" t="s">
        <v>2909</v>
      </c>
      <c r="AF237" s="145"/>
      <c r="AG237" s="4"/>
      <c r="AH237" s="377"/>
      <c r="AI237" s="4"/>
      <c r="AJ237" s="4"/>
      <c r="AK237" s="4"/>
    </row>
    <row r="238" spans="2:38">
      <c r="B238" s="145" t="s">
        <v>2497</v>
      </c>
      <c r="C238" s="4" t="s">
        <v>441</v>
      </c>
      <c r="D238" s="4" t="s">
        <v>1994</v>
      </c>
      <c r="E238" s="4" t="s">
        <v>1060</v>
      </c>
      <c r="F238" s="4" t="s">
        <v>2973</v>
      </c>
      <c r="G238" s="4" t="s">
        <v>1537</v>
      </c>
      <c r="H238" s="4" t="s">
        <v>1538</v>
      </c>
      <c r="I238" s="141"/>
      <c r="J238" s="141">
        <v>15000000000</v>
      </c>
      <c r="K238" s="139">
        <v>15000000000</v>
      </c>
      <c r="L238" s="4">
        <v>6.1</v>
      </c>
      <c r="M238" s="4" t="s">
        <v>2974</v>
      </c>
      <c r="N238" s="4" t="s">
        <v>2975</v>
      </c>
      <c r="O238" s="186">
        <f>K238</f>
        <v>15000000000</v>
      </c>
      <c r="P238" s="186">
        <f>O238-J238</f>
        <v>0</v>
      </c>
      <c r="Q238" s="4">
        <v>185</v>
      </c>
      <c r="R238" s="4" t="s">
        <v>70</v>
      </c>
      <c r="S238" s="4" t="s">
        <v>70</v>
      </c>
      <c r="T238" s="140">
        <v>45348</v>
      </c>
      <c r="U238" s="4" t="s">
        <v>1887</v>
      </c>
      <c r="V238" s="4"/>
      <c r="W238" s="4"/>
      <c r="X238" s="4"/>
      <c r="Y238" s="4"/>
      <c r="Z238" s="4"/>
      <c r="AA238" s="4"/>
      <c r="AB238" s="4"/>
      <c r="AC238" s="4"/>
      <c r="AD238" s="4"/>
      <c r="AE238" s="145"/>
      <c r="AF238" s="145"/>
      <c r="AG238" s="4" t="s">
        <v>70</v>
      </c>
      <c r="AH238" s="377" t="s">
        <v>2973</v>
      </c>
      <c r="AI238" s="4" t="s">
        <v>9551</v>
      </c>
      <c r="AJ238" s="4" t="s">
        <v>9556</v>
      </c>
      <c r="AK238" s="4"/>
    </row>
    <row r="239" spans="2:38">
      <c r="B239" s="145" t="s">
        <v>2497</v>
      </c>
      <c r="C239" s="4" t="s">
        <v>441</v>
      </c>
      <c r="D239" s="4" t="s">
        <v>2135</v>
      </c>
      <c r="E239" s="4" t="s">
        <v>1060</v>
      </c>
      <c r="F239" s="4" t="s">
        <v>2976</v>
      </c>
      <c r="G239" s="4" t="s">
        <v>1539</v>
      </c>
      <c r="H239" s="4" t="s">
        <v>1540</v>
      </c>
      <c r="I239" s="141"/>
      <c r="J239" s="141">
        <v>27600000000</v>
      </c>
      <c r="K239" s="139">
        <v>27600000000</v>
      </c>
      <c r="L239" s="4">
        <v>5.8</v>
      </c>
      <c r="M239" s="4" t="s">
        <v>2451</v>
      </c>
      <c r="N239" s="4" t="s">
        <v>2977</v>
      </c>
      <c r="O239" s="91">
        <f>J239</f>
        <v>27600000000</v>
      </c>
      <c r="P239" s="91">
        <f>J239-O239</f>
        <v>0</v>
      </c>
      <c r="Q239" s="4">
        <v>166</v>
      </c>
      <c r="R239" s="4" t="s">
        <v>70</v>
      </c>
      <c r="S239" s="4" t="s">
        <v>70</v>
      </c>
      <c r="T239" s="140">
        <v>45348</v>
      </c>
      <c r="U239" s="4" t="s">
        <v>1887</v>
      </c>
      <c r="V239" s="4"/>
      <c r="W239" s="4"/>
      <c r="X239" s="4"/>
      <c r="Y239" s="4"/>
      <c r="Z239" s="4"/>
      <c r="AA239" s="4"/>
      <c r="AB239" s="4"/>
      <c r="AC239" s="4"/>
      <c r="AD239" s="4"/>
      <c r="AE239" s="145"/>
      <c r="AF239" s="145"/>
      <c r="AG239" s="4" t="s">
        <v>70</v>
      </c>
      <c r="AH239" s="377" t="s">
        <v>2976</v>
      </c>
      <c r="AI239" s="4" t="s">
        <v>9551</v>
      </c>
      <c r="AJ239" s="4" t="s">
        <v>9556</v>
      </c>
      <c r="AK239" s="4"/>
    </row>
    <row r="240" spans="2:38">
      <c r="B240" s="145" t="s">
        <v>2497</v>
      </c>
      <c r="C240" s="4" t="s">
        <v>441</v>
      </c>
      <c r="D240" s="4" t="s">
        <v>1976</v>
      </c>
      <c r="E240" s="4" t="s">
        <v>1060</v>
      </c>
      <c r="F240" s="4" t="s">
        <v>2978</v>
      </c>
      <c r="G240" s="4" t="s">
        <v>1529</v>
      </c>
      <c r="H240" s="4" t="s">
        <v>1530</v>
      </c>
      <c r="I240" s="141"/>
      <c r="J240" s="141">
        <v>2456946340</v>
      </c>
      <c r="K240" s="139">
        <v>2456946340</v>
      </c>
      <c r="L240" s="4">
        <v>9.15</v>
      </c>
      <c r="M240" s="4" t="s">
        <v>2754</v>
      </c>
      <c r="N240" s="4" t="s">
        <v>2979</v>
      </c>
      <c r="O240" s="4"/>
      <c r="P240" s="4"/>
      <c r="Q240" s="4">
        <v>195</v>
      </c>
      <c r="R240" s="4" t="s">
        <v>70</v>
      </c>
      <c r="S240" s="4" t="s">
        <v>70</v>
      </c>
      <c r="T240" s="140">
        <v>45348</v>
      </c>
      <c r="U240" s="4" t="s">
        <v>1887</v>
      </c>
      <c r="V240" s="4"/>
      <c r="W240" s="4"/>
      <c r="X240" s="4"/>
      <c r="Y240" s="4"/>
      <c r="Z240" s="4"/>
      <c r="AA240" s="4"/>
      <c r="AB240" s="4"/>
      <c r="AC240" s="4"/>
      <c r="AD240" s="4"/>
      <c r="AE240" s="145"/>
      <c r="AF240" s="145"/>
      <c r="AG240" s="4" t="s">
        <v>70</v>
      </c>
      <c r="AH240" s="377" t="s">
        <v>2978</v>
      </c>
      <c r="AI240" s="4" t="s">
        <v>9551</v>
      </c>
      <c r="AJ240" s="4" t="s">
        <v>9556</v>
      </c>
      <c r="AK240" s="4"/>
    </row>
    <row r="241" spans="2:38">
      <c r="B241" s="145" t="s">
        <v>2497</v>
      </c>
      <c r="C241" s="4" t="s">
        <v>441</v>
      </c>
      <c r="D241" s="4" t="s">
        <v>2498</v>
      </c>
      <c r="E241" s="4" t="s">
        <v>1060</v>
      </c>
      <c r="F241" s="4" t="s">
        <v>2980</v>
      </c>
      <c r="G241" s="4" t="s">
        <v>1521</v>
      </c>
      <c r="H241" s="4" t="s">
        <v>1522</v>
      </c>
      <c r="I241" s="141"/>
      <c r="J241" s="141">
        <v>5000000000</v>
      </c>
      <c r="K241" s="139">
        <v>5000000000</v>
      </c>
      <c r="L241" s="4">
        <v>7.9</v>
      </c>
      <c r="M241" s="4" t="s">
        <v>2638</v>
      </c>
      <c r="N241" s="4" t="s">
        <v>2639</v>
      </c>
      <c r="O241" s="186">
        <f>K241</f>
        <v>5000000000</v>
      </c>
      <c r="P241" s="186">
        <f>K241-O241</f>
        <v>0</v>
      </c>
      <c r="Q241" s="4" t="s">
        <v>2503</v>
      </c>
      <c r="R241" s="4" t="s">
        <v>70</v>
      </c>
      <c r="S241" s="4" t="s">
        <v>70</v>
      </c>
      <c r="T241" s="140">
        <v>45351</v>
      </c>
      <c r="U241" s="4" t="s">
        <v>1884</v>
      </c>
      <c r="V241" s="4" t="s">
        <v>1954</v>
      </c>
      <c r="W241" s="4"/>
      <c r="X241" s="4"/>
      <c r="Y241" s="4"/>
      <c r="Z241" s="4"/>
      <c r="AA241" s="4"/>
      <c r="AB241" s="4"/>
      <c r="AC241" s="4"/>
      <c r="AD241" s="4"/>
      <c r="AE241" s="145"/>
      <c r="AF241" s="145"/>
      <c r="AG241" s="4" t="s">
        <v>70</v>
      </c>
      <c r="AH241" s="377" t="s">
        <v>2980</v>
      </c>
      <c r="AI241" s="4" t="s">
        <v>9551</v>
      </c>
      <c r="AJ241" s="4" t="s">
        <v>9556</v>
      </c>
      <c r="AK241" s="4"/>
    </row>
    <row r="242" spans="2:38">
      <c r="B242" s="145" t="s">
        <v>2497</v>
      </c>
      <c r="C242" s="4" t="s">
        <v>441</v>
      </c>
      <c r="D242" s="4" t="s">
        <v>1831</v>
      </c>
      <c r="E242" s="4" t="s">
        <v>1060</v>
      </c>
      <c r="F242" s="4" t="s">
        <v>2981</v>
      </c>
      <c r="G242" s="4" t="s">
        <v>1696</v>
      </c>
      <c r="H242" s="4" t="s">
        <v>1697</v>
      </c>
      <c r="I242" s="141"/>
      <c r="J242" s="141">
        <v>2000000000</v>
      </c>
      <c r="K242" s="139">
        <v>2000000000</v>
      </c>
      <c r="L242" s="4">
        <v>5.5</v>
      </c>
      <c r="M242" s="4" t="s">
        <v>2982</v>
      </c>
      <c r="N242" s="4" t="s">
        <v>2595</v>
      </c>
      <c r="O242" s="186">
        <f>K242</f>
        <v>2000000000</v>
      </c>
      <c r="P242" s="186">
        <f>J242-O242</f>
        <v>0</v>
      </c>
      <c r="Q242" s="4">
        <v>25</v>
      </c>
      <c r="R242" s="4" t="s">
        <v>70</v>
      </c>
      <c r="S242" s="4" t="s">
        <v>70</v>
      </c>
      <c r="T242" s="140">
        <v>45348</v>
      </c>
      <c r="U242" s="4" t="s">
        <v>1887</v>
      </c>
      <c r="V242" s="4"/>
      <c r="W242" s="4" t="s">
        <v>70</v>
      </c>
      <c r="X242" s="140">
        <v>45360</v>
      </c>
      <c r="Y242" s="4" t="s">
        <v>1888</v>
      </c>
      <c r="Z242" s="4" t="s">
        <v>1886</v>
      </c>
      <c r="AA242" s="186">
        <f>O242</f>
        <v>2000000000</v>
      </c>
      <c r="AB242" s="186">
        <f>AA242-O242</f>
        <v>0</v>
      </c>
      <c r="AC242" s="4"/>
      <c r="AD242" s="4" t="s">
        <v>2037</v>
      </c>
      <c r="AE242" s="8" t="s">
        <v>2909</v>
      </c>
      <c r="AF242" s="145"/>
      <c r="AG242" s="4"/>
      <c r="AH242" s="377"/>
      <c r="AI242" s="4"/>
      <c r="AJ242" s="4"/>
      <c r="AK242" s="4"/>
      <c r="AL242" s="372"/>
    </row>
    <row r="243" spans="2:38">
      <c r="B243" s="145" t="s">
        <v>2497</v>
      </c>
      <c r="C243" s="4" t="s">
        <v>441</v>
      </c>
      <c r="D243" s="4" t="s">
        <v>1976</v>
      </c>
      <c r="E243" s="4" t="s">
        <v>1060</v>
      </c>
      <c r="F243" s="4" t="s">
        <v>2983</v>
      </c>
      <c r="G243" s="4" t="s">
        <v>1529</v>
      </c>
      <c r="H243" s="4" t="s">
        <v>1530</v>
      </c>
      <c r="I243" s="141"/>
      <c r="J243" s="141">
        <v>904931507</v>
      </c>
      <c r="K243" s="139">
        <v>904931507</v>
      </c>
      <c r="L243" s="4">
        <v>10</v>
      </c>
      <c r="M243" s="4" t="s">
        <v>2739</v>
      </c>
      <c r="N243" s="4" t="s">
        <v>2622</v>
      </c>
      <c r="O243" s="4"/>
      <c r="P243" s="4"/>
      <c r="Q243" s="4">
        <v>195</v>
      </c>
      <c r="R243" s="4" t="s">
        <v>70</v>
      </c>
      <c r="S243" s="4" t="s">
        <v>70</v>
      </c>
      <c r="T243" s="140">
        <v>45348</v>
      </c>
      <c r="U243" s="4" t="s">
        <v>1887</v>
      </c>
      <c r="V243" s="4"/>
      <c r="W243" s="4"/>
      <c r="X243" s="4"/>
      <c r="Y243" s="4"/>
      <c r="Z243" s="4"/>
      <c r="AA243" s="4"/>
      <c r="AB243" s="4"/>
      <c r="AC243" s="4"/>
      <c r="AD243" s="4"/>
      <c r="AE243" s="145"/>
      <c r="AF243" s="145"/>
      <c r="AG243" s="4" t="s">
        <v>70</v>
      </c>
      <c r="AH243" s="377" t="s">
        <v>2983</v>
      </c>
      <c r="AI243" s="4" t="s">
        <v>9551</v>
      </c>
      <c r="AJ243" s="4" t="s">
        <v>9556</v>
      </c>
      <c r="AK243" s="4"/>
    </row>
    <row r="244" spans="2:38">
      <c r="B244" s="145" t="s">
        <v>2497</v>
      </c>
      <c r="C244" s="4" t="s">
        <v>441</v>
      </c>
      <c r="D244" s="4" t="s">
        <v>1976</v>
      </c>
      <c r="E244" s="4" t="s">
        <v>1060</v>
      </c>
      <c r="F244" s="4" t="s">
        <v>2984</v>
      </c>
      <c r="G244" s="4" t="s">
        <v>1529</v>
      </c>
      <c r="H244" s="4" t="s">
        <v>1530</v>
      </c>
      <c r="I244" s="141"/>
      <c r="J244" s="141">
        <v>7111943014</v>
      </c>
      <c r="K244" s="139">
        <v>7111943014</v>
      </c>
      <c r="L244" s="4">
        <v>9.15</v>
      </c>
      <c r="M244" s="4" t="s">
        <v>2985</v>
      </c>
      <c r="N244" s="4" t="s">
        <v>2833</v>
      </c>
      <c r="O244" s="4"/>
      <c r="P244" s="4"/>
      <c r="Q244" s="4">
        <v>195</v>
      </c>
      <c r="R244" s="4" t="s">
        <v>70</v>
      </c>
      <c r="S244" s="4" t="s">
        <v>70</v>
      </c>
      <c r="T244" s="140">
        <v>45348</v>
      </c>
      <c r="U244" s="4" t="s">
        <v>1887</v>
      </c>
      <c r="V244" s="4"/>
      <c r="W244" s="4"/>
      <c r="X244" s="4"/>
      <c r="Y244" s="4"/>
      <c r="Z244" s="4"/>
      <c r="AA244" s="4"/>
      <c r="AB244" s="4"/>
      <c r="AC244" s="4"/>
      <c r="AD244" s="4"/>
      <c r="AE244" s="145"/>
      <c r="AF244" s="145"/>
      <c r="AG244" s="4" t="s">
        <v>70</v>
      </c>
      <c r="AH244" s="377" t="s">
        <v>2984</v>
      </c>
      <c r="AI244" s="4" t="s">
        <v>9551</v>
      </c>
      <c r="AJ244" s="4" t="s">
        <v>9556</v>
      </c>
      <c r="AK244" s="4"/>
    </row>
    <row r="245" spans="2:38">
      <c r="B245" s="145" t="s">
        <v>2497</v>
      </c>
      <c r="C245" s="4" t="s">
        <v>441</v>
      </c>
      <c r="D245" s="4" t="s">
        <v>2498</v>
      </c>
      <c r="E245" s="4" t="s">
        <v>1060</v>
      </c>
      <c r="F245" s="4" t="s">
        <v>2986</v>
      </c>
      <c r="G245" s="4" t="s">
        <v>1521</v>
      </c>
      <c r="H245" s="4" t="s">
        <v>1522</v>
      </c>
      <c r="I245" s="141"/>
      <c r="J245" s="141">
        <v>5000000000</v>
      </c>
      <c r="K245" s="139">
        <v>5000000000</v>
      </c>
      <c r="L245" s="4">
        <v>8.5</v>
      </c>
      <c r="M245" s="4" t="s">
        <v>2732</v>
      </c>
      <c r="N245" s="4" t="s">
        <v>2733</v>
      </c>
      <c r="O245" s="186">
        <f>K245</f>
        <v>5000000000</v>
      </c>
      <c r="P245" s="186">
        <f>K245-O245</f>
        <v>0</v>
      </c>
      <c r="Q245" s="4" t="s">
        <v>2503</v>
      </c>
      <c r="R245" s="4" t="s">
        <v>70</v>
      </c>
      <c r="S245" s="4" t="s">
        <v>70</v>
      </c>
      <c r="T245" s="140">
        <v>45351</v>
      </c>
      <c r="U245" s="4" t="s">
        <v>1884</v>
      </c>
      <c r="V245" s="4" t="s">
        <v>1954</v>
      </c>
      <c r="W245" s="4"/>
      <c r="X245" s="4"/>
      <c r="Y245" s="4"/>
      <c r="Z245" s="4"/>
      <c r="AA245" s="4"/>
      <c r="AB245" s="4"/>
      <c r="AC245" s="4"/>
      <c r="AD245" s="4"/>
      <c r="AE245" s="145"/>
      <c r="AF245" s="145"/>
      <c r="AG245" s="4" t="s">
        <v>70</v>
      </c>
      <c r="AH245" s="377" t="s">
        <v>2986</v>
      </c>
      <c r="AI245" s="4" t="s">
        <v>9551</v>
      </c>
      <c r="AJ245" s="4" t="s">
        <v>9556</v>
      </c>
      <c r="AK245" s="4"/>
    </row>
    <row r="246" spans="2:38">
      <c r="B246" s="145" t="s">
        <v>2497</v>
      </c>
      <c r="C246" s="4" t="s">
        <v>441</v>
      </c>
      <c r="D246" s="4" t="s">
        <v>2550</v>
      </c>
      <c r="E246" s="4" t="s">
        <v>1060</v>
      </c>
      <c r="F246" s="4" t="s">
        <v>2987</v>
      </c>
      <c r="G246" s="4" t="s">
        <v>1696</v>
      </c>
      <c r="H246" s="4" t="s">
        <v>1697</v>
      </c>
      <c r="I246" s="141"/>
      <c r="J246" s="141">
        <v>6500000000</v>
      </c>
      <c r="K246" s="139">
        <v>6500000000</v>
      </c>
      <c r="L246" s="4">
        <v>3.75</v>
      </c>
      <c r="M246" s="4" t="s">
        <v>2988</v>
      </c>
      <c r="N246" s="4" t="s">
        <v>2989</v>
      </c>
      <c r="O246" s="186">
        <f>K246</f>
        <v>6500000000</v>
      </c>
      <c r="P246" s="186">
        <f>J246-O246</f>
        <v>0</v>
      </c>
      <c r="Q246" s="4">
        <v>25</v>
      </c>
      <c r="R246" s="4" t="s">
        <v>70</v>
      </c>
      <c r="S246" s="4" t="s">
        <v>70</v>
      </c>
      <c r="T246" s="140">
        <v>45348</v>
      </c>
      <c r="U246" s="4" t="s">
        <v>1887</v>
      </c>
      <c r="V246" s="4"/>
      <c r="W246" s="4" t="s">
        <v>70</v>
      </c>
      <c r="X246" s="140">
        <v>45360</v>
      </c>
      <c r="Y246" s="4" t="s">
        <v>1888</v>
      </c>
      <c r="Z246" s="4" t="s">
        <v>1886</v>
      </c>
      <c r="AA246" s="186">
        <f>O246</f>
        <v>6500000000</v>
      </c>
      <c r="AB246" s="186">
        <f>AA246-O246</f>
        <v>0</v>
      </c>
      <c r="AC246" s="4"/>
      <c r="AD246" s="4" t="s">
        <v>2037</v>
      </c>
      <c r="AE246" s="145" t="s">
        <v>2909</v>
      </c>
      <c r="AF246" s="145"/>
      <c r="AG246" s="4"/>
      <c r="AH246" s="377"/>
      <c r="AI246" s="4"/>
      <c r="AJ246" s="4"/>
      <c r="AK246" s="4"/>
    </row>
    <row r="247" spans="2:38">
      <c r="B247" s="145" t="s">
        <v>2497</v>
      </c>
      <c r="C247" s="4" t="s">
        <v>441</v>
      </c>
      <c r="D247" s="4" t="s">
        <v>2550</v>
      </c>
      <c r="E247" s="4" t="s">
        <v>1060</v>
      </c>
      <c r="F247" s="4" t="s">
        <v>2990</v>
      </c>
      <c r="G247" s="4" t="s">
        <v>1696</v>
      </c>
      <c r="H247" s="4" t="s">
        <v>1697</v>
      </c>
      <c r="I247" s="141"/>
      <c r="J247" s="141">
        <v>3000000000</v>
      </c>
      <c r="K247" s="139">
        <v>3000000000</v>
      </c>
      <c r="L247" s="4">
        <v>3.75</v>
      </c>
      <c r="M247" s="4" t="s">
        <v>2144</v>
      </c>
      <c r="N247" s="4" t="s">
        <v>2920</v>
      </c>
      <c r="O247" s="186">
        <f>K247</f>
        <v>3000000000</v>
      </c>
      <c r="P247" s="186">
        <f>J247-O247</f>
        <v>0</v>
      </c>
      <c r="Q247" s="4">
        <v>25</v>
      </c>
      <c r="R247" s="4" t="s">
        <v>70</v>
      </c>
      <c r="S247" s="4" t="s">
        <v>70</v>
      </c>
      <c r="T247" s="140">
        <v>45348</v>
      </c>
      <c r="U247" s="4" t="s">
        <v>1887</v>
      </c>
      <c r="V247" s="4"/>
      <c r="W247" s="4" t="s">
        <v>70</v>
      </c>
      <c r="X247" s="140">
        <v>45360</v>
      </c>
      <c r="Y247" s="4" t="s">
        <v>1888</v>
      </c>
      <c r="Z247" s="4" t="s">
        <v>1886</v>
      </c>
      <c r="AA247" s="186">
        <f>O247</f>
        <v>3000000000</v>
      </c>
      <c r="AB247" s="186">
        <f>AA247-O247</f>
        <v>0</v>
      </c>
      <c r="AC247" s="4"/>
      <c r="AD247" s="4" t="s">
        <v>2037</v>
      </c>
      <c r="AE247" s="145" t="s">
        <v>2909</v>
      </c>
      <c r="AF247" s="145"/>
      <c r="AG247" s="4"/>
      <c r="AH247" s="377"/>
      <c r="AI247" s="4"/>
      <c r="AJ247" s="4"/>
      <c r="AK247" s="4"/>
    </row>
    <row r="248" spans="2:38">
      <c r="B248" s="145" t="s">
        <v>2497</v>
      </c>
      <c r="C248" s="4" t="s">
        <v>441</v>
      </c>
      <c r="D248" s="4" t="s">
        <v>2135</v>
      </c>
      <c r="E248" s="4" t="s">
        <v>1060</v>
      </c>
      <c r="F248" s="4" t="s">
        <v>2991</v>
      </c>
      <c r="G248" s="4" t="s">
        <v>1549</v>
      </c>
      <c r="H248" s="4" t="s">
        <v>1550</v>
      </c>
      <c r="I248" s="141"/>
      <c r="J248" s="141">
        <v>307774368</v>
      </c>
      <c r="K248" s="139">
        <v>307774368</v>
      </c>
      <c r="L248" s="4">
        <v>8.6</v>
      </c>
      <c r="M248" s="4" t="s">
        <v>2992</v>
      </c>
      <c r="N248" s="4" t="s">
        <v>2156</v>
      </c>
      <c r="O248" s="91">
        <f>J248</f>
        <v>307774368</v>
      </c>
      <c r="P248" s="91">
        <f>J248-O248</f>
        <v>0</v>
      </c>
      <c r="Q248" s="4">
        <v>171</v>
      </c>
      <c r="R248" s="4" t="s">
        <v>70</v>
      </c>
      <c r="S248" s="4" t="s">
        <v>70</v>
      </c>
      <c r="T248" s="140">
        <v>45294</v>
      </c>
      <c r="U248" s="4" t="s">
        <v>1884</v>
      </c>
      <c r="V248" s="4" t="s">
        <v>1954</v>
      </c>
      <c r="W248" s="4"/>
      <c r="X248" s="4"/>
      <c r="Y248" s="4"/>
      <c r="Z248" s="4"/>
      <c r="AA248" s="4"/>
      <c r="AB248" s="4"/>
      <c r="AC248" s="4"/>
      <c r="AD248" s="4"/>
      <c r="AE248" s="145"/>
      <c r="AF248" s="145"/>
      <c r="AG248" s="4" t="s">
        <v>70</v>
      </c>
      <c r="AH248" s="377" t="s">
        <v>2991</v>
      </c>
      <c r="AI248" s="4" t="s">
        <v>9551</v>
      </c>
      <c r="AJ248" s="4" t="s">
        <v>9556</v>
      </c>
      <c r="AK248" s="4"/>
    </row>
    <row r="249" spans="2:38">
      <c r="B249" s="145" t="s">
        <v>2497</v>
      </c>
      <c r="C249" s="4" t="s">
        <v>441</v>
      </c>
      <c r="D249" s="4" t="s">
        <v>1976</v>
      </c>
      <c r="E249" s="4" t="s">
        <v>1060</v>
      </c>
      <c r="F249" s="4" t="s">
        <v>2993</v>
      </c>
      <c r="G249" s="4" t="s">
        <v>1529</v>
      </c>
      <c r="H249" s="4" t="s">
        <v>1530</v>
      </c>
      <c r="I249" s="141"/>
      <c r="J249" s="141">
        <v>1892181900</v>
      </c>
      <c r="K249" s="139">
        <v>1892181900</v>
      </c>
      <c r="L249" s="4">
        <v>9.58</v>
      </c>
      <c r="M249" s="4" t="s">
        <v>2757</v>
      </c>
      <c r="N249" s="4" t="s">
        <v>2758</v>
      </c>
      <c r="O249" s="4"/>
      <c r="P249" s="4"/>
      <c r="Q249" s="4">
        <v>195</v>
      </c>
      <c r="R249" s="4" t="s">
        <v>70</v>
      </c>
      <c r="S249" s="4" t="s">
        <v>70</v>
      </c>
      <c r="T249" s="140">
        <v>45348</v>
      </c>
      <c r="U249" s="4" t="s">
        <v>1887</v>
      </c>
      <c r="V249" s="4"/>
      <c r="W249" s="4"/>
      <c r="X249" s="4"/>
      <c r="Y249" s="4"/>
      <c r="Z249" s="4"/>
      <c r="AA249" s="4"/>
      <c r="AB249" s="4"/>
      <c r="AC249" s="4"/>
      <c r="AD249" s="4"/>
      <c r="AE249" s="145"/>
      <c r="AF249" s="145"/>
      <c r="AG249" s="4" t="s">
        <v>70</v>
      </c>
      <c r="AH249" s="377" t="s">
        <v>2993</v>
      </c>
      <c r="AI249" s="4" t="s">
        <v>9551</v>
      </c>
      <c r="AJ249" s="4" t="s">
        <v>9556</v>
      </c>
      <c r="AK249" s="4"/>
    </row>
    <row r="250" spans="2:38">
      <c r="B250" s="145" t="s">
        <v>2497</v>
      </c>
      <c r="C250" s="4" t="s">
        <v>441</v>
      </c>
      <c r="D250" s="4" t="s">
        <v>2135</v>
      </c>
      <c r="E250" s="4" t="s">
        <v>1060</v>
      </c>
      <c r="F250" s="4" t="s">
        <v>2994</v>
      </c>
      <c r="G250" s="4" t="s">
        <v>1549</v>
      </c>
      <c r="H250" s="4" t="s">
        <v>1550</v>
      </c>
      <c r="I250" s="141"/>
      <c r="J250" s="141">
        <v>2118021918</v>
      </c>
      <c r="K250" s="139">
        <v>2118021918</v>
      </c>
      <c r="L250" s="4">
        <v>7.5</v>
      </c>
      <c r="M250" s="4" t="s">
        <v>2995</v>
      </c>
      <c r="N250" s="4" t="s">
        <v>2884</v>
      </c>
      <c r="O250" s="91">
        <f>J250</f>
        <v>2118021918</v>
      </c>
      <c r="P250" s="91">
        <f>J250-O250</f>
        <v>0</v>
      </c>
      <c r="Q250" s="4">
        <v>171</v>
      </c>
      <c r="R250" s="4" t="s">
        <v>70</v>
      </c>
      <c r="S250" s="4" t="s">
        <v>70</v>
      </c>
      <c r="T250" s="140">
        <v>45294</v>
      </c>
      <c r="U250" s="4" t="s">
        <v>1884</v>
      </c>
      <c r="V250" s="4" t="s">
        <v>1954</v>
      </c>
      <c r="W250" s="4"/>
      <c r="X250" s="4"/>
      <c r="Y250" s="4"/>
      <c r="Z250" s="4"/>
      <c r="AA250" s="4"/>
      <c r="AB250" s="4"/>
      <c r="AC250" s="4"/>
      <c r="AD250" s="4"/>
      <c r="AE250" s="145"/>
      <c r="AF250" s="145"/>
      <c r="AG250" s="4" t="s">
        <v>70</v>
      </c>
      <c r="AH250" s="377" t="s">
        <v>2994</v>
      </c>
      <c r="AI250" s="4" t="s">
        <v>9551</v>
      </c>
      <c r="AJ250" s="4" t="s">
        <v>9556</v>
      </c>
      <c r="AK250" s="4"/>
    </row>
    <row r="251" spans="2:38">
      <c r="B251" s="145" t="s">
        <v>2497</v>
      </c>
      <c r="C251" s="4" t="s">
        <v>441</v>
      </c>
      <c r="D251" s="4" t="s">
        <v>1946</v>
      </c>
      <c r="E251" s="4" t="s">
        <v>1060</v>
      </c>
      <c r="F251" s="4" t="s">
        <v>2996</v>
      </c>
      <c r="G251" s="4" t="s">
        <v>1543</v>
      </c>
      <c r="H251" s="4" t="s">
        <v>1544</v>
      </c>
      <c r="I251" s="141"/>
      <c r="J251" s="141">
        <v>848531370</v>
      </c>
      <c r="K251" s="139">
        <v>848531370</v>
      </c>
      <c r="L251" s="4">
        <v>6.25</v>
      </c>
      <c r="M251" s="4" t="s">
        <v>2997</v>
      </c>
      <c r="N251" s="4" t="s">
        <v>2998</v>
      </c>
      <c r="O251" s="91">
        <f>J251</f>
        <v>848531370</v>
      </c>
      <c r="P251" s="91">
        <f>J251-O251</f>
        <v>0</v>
      </c>
      <c r="Q251" s="4">
        <v>113</v>
      </c>
      <c r="R251" s="4" t="s">
        <v>70</v>
      </c>
      <c r="S251" s="4" t="s">
        <v>70</v>
      </c>
      <c r="T251" s="140">
        <v>45321</v>
      </c>
      <c r="U251" s="4" t="s">
        <v>1884</v>
      </c>
      <c r="V251" s="4"/>
      <c r="W251" s="4"/>
      <c r="X251" s="4"/>
      <c r="Y251" s="4"/>
      <c r="Z251" s="4"/>
      <c r="AA251" s="4"/>
      <c r="AB251" s="4"/>
      <c r="AC251" s="4"/>
      <c r="AD251" s="4"/>
      <c r="AE251" s="145"/>
      <c r="AF251" s="145"/>
      <c r="AG251" s="4" t="s">
        <v>70</v>
      </c>
      <c r="AH251" s="377" t="s">
        <v>2996</v>
      </c>
      <c r="AI251" s="4" t="s">
        <v>9551</v>
      </c>
      <c r="AJ251" s="4" t="s">
        <v>9556</v>
      </c>
      <c r="AK251" s="4"/>
    </row>
    <row r="252" spans="2:38">
      <c r="B252" s="145" t="s">
        <v>2497</v>
      </c>
      <c r="C252" s="4" t="s">
        <v>441</v>
      </c>
      <c r="D252" s="4" t="s">
        <v>2498</v>
      </c>
      <c r="E252" s="4" t="s">
        <v>1060</v>
      </c>
      <c r="F252" s="4" t="s">
        <v>2999</v>
      </c>
      <c r="G252" s="4" t="s">
        <v>1521</v>
      </c>
      <c r="H252" s="4" t="s">
        <v>1522</v>
      </c>
      <c r="I252" s="141"/>
      <c r="J252" s="141">
        <v>2215000000</v>
      </c>
      <c r="K252" s="139">
        <v>2215000000</v>
      </c>
      <c r="L252" s="4">
        <v>9.6999999999999993</v>
      </c>
      <c r="M252" s="4" t="s">
        <v>3000</v>
      </c>
      <c r="N252" s="4" t="s">
        <v>2877</v>
      </c>
      <c r="O252" s="186">
        <f>K252</f>
        <v>2215000000</v>
      </c>
      <c r="P252" s="186">
        <f>K252-O252</f>
        <v>0</v>
      </c>
      <c r="Q252" s="4" t="s">
        <v>2503</v>
      </c>
      <c r="R252" s="4" t="s">
        <v>70</v>
      </c>
      <c r="S252" s="4" t="s">
        <v>70</v>
      </c>
      <c r="T252" s="140">
        <v>45351</v>
      </c>
      <c r="U252" s="4" t="s">
        <v>1884</v>
      </c>
      <c r="V252" s="4" t="s">
        <v>1954</v>
      </c>
      <c r="W252" s="4"/>
      <c r="X252" s="4"/>
      <c r="Y252" s="4"/>
      <c r="Z252" s="4"/>
      <c r="AA252" s="4"/>
      <c r="AB252" s="4"/>
      <c r="AC252" s="4"/>
      <c r="AD252" s="4"/>
      <c r="AE252" s="145"/>
      <c r="AF252" s="145"/>
      <c r="AG252" s="4" t="s">
        <v>70</v>
      </c>
      <c r="AH252" s="377" t="s">
        <v>2999</v>
      </c>
      <c r="AI252" s="4" t="s">
        <v>9551</v>
      </c>
      <c r="AJ252" s="4" t="s">
        <v>9556</v>
      </c>
      <c r="AK252" s="4"/>
    </row>
    <row r="253" spans="2:38">
      <c r="B253" s="145" t="s">
        <v>2497</v>
      </c>
      <c r="C253" s="4" t="s">
        <v>441</v>
      </c>
      <c r="D253" s="4" t="s">
        <v>1976</v>
      </c>
      <c r="E253" s="4" t="s">
        <v>1060</v>
      </c>
      <c r="F253" s="4" t="s">
        <v>3001</v>
      </c>
      <c r="G253" s="4" t="s">
        <v>1529</v>
      </c>
      <c r="H253" s="4" t="s">
        <v>1530</v>
      </c>
      <c r="I253" s="141"/>
      <c r="J253" s="141">
        <v>35945332437</v>
      </c>
      <c r="K253" s="139">
        <v>35945332437</v>
      </c>
      <c r="L253" s="4">
        <v>9.15</v>
      </c>
      <c r="M253" s="4" t="s">
        <v>2754</v>
      </c>
      <c r="N253" s="4" t="s">
        <v>2979</v>
      </c>
      <c r="O253" s="4"/>
      <c r="P253" s="4"/>
      <c r="Q253" s="4">
        <v>195</v>
      </c>
      <c r="R253" s="4" t="s">
        <v>70</v>
      </c>
      <c r="S253" s="4" t="s">
        <v>70</v>
      </c>
      <c r="T253" s="140">
        <v>45348</v>
      </c>
      <c r="U253" s="4" t="s">
        <v>1887</v>
      </c>
      <c r="V253" s="4"/>
      <c r="W253" s="4"/>
      <c r="X253" s="4"/>
      <c r="Y253" s="4"/>
      <c r="Z253" s="4"/>
      <c r="AA253" s="4"/>
      <c r="AB253" s="4"/>
      <c r="AC253" s="4"/>
      <c r="AD253" s="4"/>
      <c r="AE253" s="145"/>
      <c r="AF253" s="145"/>
      <c r="AG253" s="4" t="s">
        <v>70</v>
      </c>
      <c r="AH253" s="377" t="s">
        <v>3001</v>
      </c>
      <c r="AI253" s="4" t="s">
        <v>9551</v>
      </c>
      <c r="AJ253" s="4" t="s">
        <v>9556</v>
      </c>
      <c r="AK253" s="4"/>
    </row>
    <row r="254" spans="2:38">
      <c r="B254" s="145" t="s">
        <v>2497</v>
      </c>
      <c r="C254" s="4" t="s">
        <v>441</v>
      </c>
      <c r="D254" s="4" t="s">
        <v>2135</v>
      </c>
      <c r="E254" s="4" t="s">
        <v>1060</v>
      </c>
      <c r="F254" s="4" t="s">
        <v>3002</v>
      </c>
      <c r="G254" s="4" t="s">
        <v>1525</v>
      </c>
      <c r="H254" s="4" t="s">
        <v>1526</v>
      </c>
      <c r="I254" s="141"/>
      <c r="J254" s="141">
        <v>15000000000</v>
      </c>
      <c r="K254" s="139">
        <v>15000000000</v>
      </c>
      <c r="L254" s="4">
        <v>11.7</v>
      </c>
      <c r="M254" s="4" t="s">
        <v>2694</v>
      </c>
      <c r="N254" s="4" t="s">
        <v>2695</v>
      </c>
      <c r="O254" s="91">
        <f>J254</f>
        <v>15000000000</v>
      </c>
      <c r="P254" s="91">
        <f>J254-O254</f>
        <v>0</v>
      </c>
      <c r="Q254" s="4">
        <v>161</v>
      </c>
      <c r="R254" s="4" t="s">
        <v>70</v>
      </c>
      <c r="S254" s="4" t="s">
        <v>70</v>
      </c>
      <c r="T254" s="140">
        <v>45294</v>
      </c>
      <c r="U254" s="4" t="s">
        <v>1884</v>
      </c>
      <c r="V254" s="4" t="s">
        <v>1954</v>
      </c>
      <c r="W254" s="4"/>
      <c r="X254" s="4"/>
      <c r="Y254" s="4"/>
      <c r="Z254" s="4"/>
      <c r="AA254" s="4"/>
      <c r="AB254" s="4"/>
      <c r="AC254" s="4"/>
      <c r="AD254" s="4"/>
      <c r="AE254" s="145"/>
      <c r="AF254" s="145"/>
      <c r="AG254" s="4" t="s">
        <v>70</v>
      </c>
      <c r="AH254" s="377" t="s">
        <v>3002</v>
      </c>
      <c r="AI254" s="4" t="s">
        <v>9551</v>
      </c>
      <c r="AJ254" s="4" t="s">
        <v>9556</v>
      </c>
      <c r="AK254" s="4"/>
    </row>
    <row r="255" spans="2:38">
      <c r="B255" s="145" t="s">
        <v>2497</v>
      </c>
      <c r="C255" s="4" t="s">
        <v>441</v>
      </c>
      <c r="D255" s="4" t="s">
        <v>2550</v>
      </c>
      <c r="E255" s="4" t="s">
        <v>1060</v>
      </c>
      <c r="F255" s="4" t="s">
        <v>3003</v>
      </c>
      <c r="G255" s="4" t="s">
        <v>1696</v>
      </c>
      <c r="H255" s="4" t="s">
        <v>1697</v>
      </c>
      <c r="I255" s="141"/>
      <c r="J255" s="141">
        <v>3000000000</v>
      </c>
      <c r="K255" s="139">
        <v>3000000000</v>
      </c>
      <c r="L255" s="4">
        <v>3.75</v>
      </c>
      <c r="M255" s="4" t="s">
        <v>2922</v>
      </c>
      <c r="N255" s="4" t="s">
        <v>2593</v>
      </c>
      <c r="O255" s="186">
        <f>K255</f>
        <v>3000000000</v>
      </c>
      <c r="P255" s="186">
        <f>J255-O255</f>
        <v>0</v>
      </c>
      <c r="Q255" s="4">
        <v>25</v>
      </c>
      <c r="R255" s="4" t="s">
        <v>70</v>
      </c>
      <c r="S255" s="4" t="s">
        <v>70</v>
      </c>
      <c r="T255" s="140">
        <v>45348</v>
      </c>
      <c r="U255" s="4" t="s">
        <v>1887</v>
      </c>
      <c r="V255" s="4"/>
      <c r="W255" s="4" t="s">
        <v>70</v>
      </c>
      <c r="X255" s="140">
        <v>45360</v>
      </c>
      <c r="Y255" s="4" t="s">
        <v>1888</v>
      </c>
      <c r="Z255" s="4" t="s">
        <v>1886</v>
      </c>
      <c r="AA255" s="186">
        <f>O255</f>
        <v>3000000000</v>
      </c>
      <c r="AB255" s="186">
        <f>AA255-O255</f>
        <v>0</v>
      </c>
      <c r="AC255" s="4"/>
      <c r="AD255" s="4" t="s">
        <v>2037</v>
      </c>
      <c r="AE255" s="145" t="s">
        <v>2909</v>
      </c>
      <c r="AF255" s="145"/>
      <c r="AG255" s="4"/>
      <c r="AH255" s="377"/>
      <c r="AI255" s="4"/>
      <c r="AJ255" s="4"/>
      <c r="AK255" s="4"/>
    </row>
    <row r="256" spans="2:38">
      <c r="B256" s="145" t="s">
        <v>2497</v>
      </c>
      <c r="C256" s="4" t="s">
        <v>441</v>
      </c>
      <c r="D256" s="4" t="s">
        <v>3004</v>
      </c>
      <c r="E256" s="4" t="s">
        <v>1060</v>
      </c>
      <c r="F256" s="4" t="s">
        <v>3005</v>
      </c>
      <c r="G256" s="4" t="s">
        <v>1552</v>
      </c>
      <c r="H256" s="4" t="s">
        <v>1553</v>
      </c>
      <c r="I256" s="141"/>
      <c r="J256" s="141">
        <v>4000000000</v>
      </c>
      <c r="K256" s="139">
        <v>4000000000</v>
      </c>
      <c r="L256" s="4">
        <v>9.6</v>
      </c>
      <c r="M256" s="4" t="s">
        <v>3006</v>
      </c>
      <c r="N256" s="4" t="s">
        <v>3007</v>
      </c>
      <c r="O256" s="4"/>
      <c r="P256" s="4"/>
      <c r="Q256" s="4"/>
      <c r="R256" s="4"/>
      <c r="S256" s="4"/>
      <c r="T256" s="4"/>
      <c r="U256" s="4"/>
      <c r="V256" s="4"/>
      <c r="W256" s="4"/>
      <c r="X256" s="4"/>
      <c r="Y256" s="4"/>
      <c r="Z256" s="4"/>
      <c r="AA256" s="4"/>
      <c r="AB256" s="4"/>
      <c r="AC256" s="4"/>
      <c r="AD256" s="4"/>
      <c r="AE256" s="145"/>
      <c r="AF256" s="145"/>
      <c r="AG256" s="4" t="s">
        <v>70</v>
      </c>
      <c r="AH256" s="377" t="s">
        <v>9542</v>
      </c>
      <c r="AI256" s="4" t="s">
        <v>9551</v>
      </c>
      <c r="AJ256" s="4" t="s">
        <v>9556</v>
      </c>
      <c r="AK256" s="4"/>
    </row>
    <row r="257" spans="2:38">
      <c r="B257" s="145" t="s">
        <v>2497</v>
      </c>
      <c r="C257" s="4" t="s">
        <v>441</v>
      </c>
      <c r="D257" s="4" t="s">
        <v>2518</v>
      </c>
      <c r="E257" s="4" t="s">
        <v>1060</v>
      </c>
      <c r="F257" s="329" t="s">
        <v>3008</v>
      </c>
      <c r="G257" s="4" t="s">
        <v>1511</v>
      </c>
      <c r="H257" s="4" t="s">
        <v>1512</v>
      </c>
      <c r="I257" s="141"/>
      <c r="J257" s="141">
        <v>4000000000</v>
      </c>
      <c r="K257" s="139">
        <v>4000000000</v>
      </c>
      <c r="L257" s="4">
        <v>7.2</v>
      </c>
      <c r="M257" s="4" t="s">
        <v>3009</v>
      </c>
      <c r="N257" s="4" t="s">
        <v>2595</v>
      </c>
      <c r="O257" s="91">
        <f>J257</f>
        <v>4000000000</v>
      </c>
      <c r="P257" s="91">
        <f>O257-J257</f>
        <v>0</v>
      </c>
      <c r="Q257" s="4">
        <v>188</v>
      </c>
      <c r="R257" s="4" t="s">
        <v>70</v>
      </c>
      <c r="S257" s="4" t="s">
        <v>70</v>
      </c>
      <c r="T257" s="140">
        <v>45294</v>
      </c>
      <c r="U257" s="4" t="s">
        <v>1884</v>
      </c>
      <c r="V257" s="4" t="s">
        <v>1954</v>
      </c>
      <c r="W257" s="4"/>
      <c r="X257" s="4"/>
      <c r="Y257" s="4"/>
      <c r="Z257" s="4"/>
      <c r="AA257" s="4"/>
      <c r="AB257" s="4"/>
      <c r="AC257" s="4"/>
      <c r="AD257" s="4"/>
      <c r="AE257" s="145"/>
      <c r="AF257" s="145"/>
      <c r="AG257" s="4" t="s">
        <v>70</v>
      </c>
      <c r="AH257" s="377" t="s">
        <v>3008</v>
      </c>
      <c r="AI257" s="4" t="s">
        <v>9551</v>
      </c>
      <c r="AJ257" s="4" t="s">
        <v>9556</v>
      </c>
      <c r="AK257" s="4"/>
    </row>
    <row r="258" spans="2:38">
      <c r="B258" s="145" t="s">
        <v>2497</v>
      </c>
      <c r="C258" s="4" t="s">
        <v>441</v>
      </c>
      <c r="D258" s="4" t="s">
        <v>2550</v>
      </c>
      <c r="E258" s="4" t="s">
        <v>1060</v>
      </c>
      <c r="F258" s="4" t="s">
        <v>3010</v>
      </c>
      <c r="G258" s="4" t="s">
        <v>1696</v>
      </c>
      <c r="H258" s="4" t="s">
        <v>1697</v>
      </c>
      <c r="I258" s="141"/>
      <c r="J258" s="141">
        <v>6000000000</v>
      </c>
      <c r="K258" s="139">
        <v>6000000000</v>
      </c>
      <c r="L258" s="4">
        <v>3.75</v>
      </c>
      <c r="M258" s="4" t="s">
        <v>3011</v>
      </c>
      <c r="N258" s="4" t="s">
        <v>2751</v>
      </c>
      <c r="O258" s="186">
        <f>K258</f>
        <v>6000000000</v>
      </c>
      <c r="P258" s="186">
        <f>J258-O258</f>
        <v>0</v>
      </c>
      <c r="Q258" s="4">
        <v>25</v>
      </c>
      <c r="R258" s="4" t="s">
        <v>70</v>
      </c>
      <c r="S258" s="4" t="s">
        <v>70</v>
      </c>
      <c r="T258" s="140">
        <v>45348</v>
      </c>
      <c r="U258" s="4" t="s">
        <v>1887</v>
      </c>
      <c r="V258" s="4"/>
      <c r="W258" s="4" t="s">
        <v>70</v>
      </c>
      <c r="X258" s="140">
        <v>45360</v>
      </c>
      <c r="Y258" s="4" t="s">
        <v>1888</v>
      </c>
      <c r="Z258" s="4" t="s">
        <v>1886</v>
      </c>
      <c r="AA258" s="186">
        <f>O258</f>
        <v>6000000000</v>
      </c>
      <c r="AB258" s="186">
        <f>AA258-O258</f>
        <v>0</v>
      </c>
      <c r="AC258" s="4"/>
      <c r="AD258" s="4" t="s">
        <v>2037</v>
      </c>
      <c r="AE258" s="8" t="s">
        <v>2909</v>
      </c>
      <c r="AF258" s="145"/>
      <c r="AG258" s="4"/>
      <c r="AH258" s="377"/>
      <c r="AI258" s="4"/>
      <c r="AJ258" s="4"/>
      <c r="AK258" s="4"/>
      <c r="AL258" s="372"/>
    </row>
    <row r="259" spans="2:38">
      <c r="B259" s="145" t="s">
        <v>2497</v>
      </c>
      <c r="C259" s="4" t="s">
        <v>441</v>
      </c>
      <c r="D259" s="4" t="s">
        <v>2518</v>
      </c>
      <c r="E259" s="4" t="s">
        <v>1060</v>
      </c>
      <c r="F259" s="329" t="s">
        <v>3012</v>
      </c>
      <c r="G259" s="4" t="s">
        <v>1545</v>
      </c>
      <c r="H259" s="4" t="s">
        <v>1546</v>
      </c>
      <c r="I259" s="141"/>
      <c r="J259" s="141">
        <v>1400000000</v>
      </c>
      <c r="K259" s="139">
        <v>1400000000</v>
      </c>
      <c r="L259" s="4">
        <v>7.3</v>
      </c>
      <c r="M259" s="4" t="s">
        <v>3013</v>
      </c>
      <c r="N259" s="4" t="s">
        <v>1907</v>
      </c>
      <c r="O259" s="91">
        <f>J259</f>
        <v>1400000000</v>
      </c>
      <c r="P259" s="91">
        <f>O259-J259</f>
        <v>0</v>
      </c>
      <c r="Q259" s="4">
        <v>192</v>
      </c>
      <c r="R259" s="4" t="s">
        <v>70</v>
      </c>
      <c r="S259" s="4" t="s">
        <v>70</v>
      </c>
      <c r="T259" s="140">
        <v>45348</v>
      </c>
      <c r="U259" s="4" t="s">
        <v>1887</v>
      </c>
      <c r="V259" s="4"/>
      <c r="W259" s="4"/>
      <c r="X259" s="4"/>
      <c r="Y259" s="4"/>
      <c r="Z259" s="4"/>
      <c r="AA259" s="4"/>
      <c r="AB259" s="4"/>
      <c r="AC259" s="4"/>
      <c r="AD259" s="4"/>
      <c r="AE259" s="145"/>
      <c r="AF259" s="145"/>
      <c r="AG259" s="4" t="s">
        <v>70</v>
      </c>
      <c r="AH259" s="377" t="s">
        <v>3012</v>
      </c>
      <c r="AI259" s="4" t="s">
        <v>9551</v>
      </c>
      <c r="AJ259" s="4" t="s">
        <v>9556</v>
      </c>
      <c r="AK259" s="4"/>
    </row>
    <row r="260" spans="2:38">
      <c r="B260" s="145" t="s">
        <v>2497</v>
      </c>
      <c r="C260" s="4" t="s">
        <v>441</v>
      </c>
      <c r="D260" s="4" t="s">
        <v>2550</v>
      </c>
      <c r="E260" s="4" t="s">
        <v>1060</v>
      </c>
      <c r="F260" s="4" t="s">
        <v>3014</v>
      </c>
      <c r="G260" s="4" t="s">
        <v>1696</v>
      </c>
      <c r="H260" s="4" t="s">
        <v>1697</v>
      </c>
      <c r="I260" s="141"/>
      <c r="J260" s="141">
        <v>5000000000</v>
      </c>
      <c r="K260" s="139">
        <v>5000000000</v>
      </c>
      <c r="L260" s="4">
        <v>3.75</v>
      </c>
      <c r="M260" s="4" t="s">
        <v>2988</v>
      </c>
      <c r="N260" s="4" t="s">
        <v>2989</v>
      </c>
      <c r="O260" s="186">
        <f>K260</f>
        <v>5000000000</v>
      </c>
      <c r="P260" s="186">
        <f>J260-O260</f>
        <v>0</v>
      </c>
      <c r="Q260" s="4">
        <v>25</v>
      </c>
      <c r="R260" s="4" t="s">
        <v>70</v>
      </c>
      <c r="S260" s="4" t="s">
        <v>70</v>
      </c>
      <c r="T260" s="140">
        <v>45348</v>
      </c>
      <c r="U260" s="4" t="s">
        <v>1887</v>
      </c>
      <c r="V260" s="4"/>
      <c r="W260" s="4" t="s">
        <v>70</v>
      </c>
      <c r="X260" s="140">
        <v>45360</v>
      </c>
      <c r="Y260" s="4" t="s">
        <v>1888</v>
      </c>
      <c r="Z260" s="4" t="s">
        <v>1886</v>
      </c>
      <c r="AA260" s="186">
        <f>O260</f>
        <v>5000000000</v>
      </c>
      <c r="AB260" s="186">
        <f>AA260-O260</f>
        <v>0</v>
      </c>
      <c r="AC260" s="4"/>
      <c r="AD260" s="4" t="s">
        <v>2037</v>
      </c>
      <c r="AE260" s="145" t="s">
        <v>2909</v>
      </c>
      <c r="AF260" s="145"/>
      <c r="AG260" s="4"/>
      <c r="AH260" s="377"/>
      <c r="AI260" s="4"/>
      <c r="AJ260" s="4"/>
      <c r="AK260" s="4"/>
    </row>
    <row r="261" spans="2:38">
      <c r="B261" s="145" t="s">
        <v>2497</v>
      </c>
      <c r="C261" s="4" t="s">
        <v>441</v>
      </c>
      <c r="D261" s="4" t="s">
        <v>2550</v>
      </c>
      <c r="E261" s="4" t="s">
        <v>1060</v>
      </c>
      <c r="F261" s="4" t="s">
        <v>3015</v>
      </c>
      <c r="G261" s="4" t="s">
        <v>1696</v>
      </c>
      <c r="H261" s="4" t="s">
        <v>1697</v>
      </c>
      <c r="I261" s="141"/>
      <c r="J261" s="141">
        <v>5000000000</v>
      </c>
      <c r="K261" s="139">
        <v>5000000000</v>
      </c>
      <c r="L261" s="4">
        <v>3.75</v>
      </c>
      <c r="M261" s="4" t="s">
        <v>2144</v>
      </c>
      <c r="N261" s="4" t="s">
        <v>2920</v>
      </c>
      <c r="O261" s="186">
        <f>K261</f>
        <v>5000000000</v>
      </c>
      <c r="P261" s="186">
        <f>J261-O261</f>
        <v>0</v>
      </c>
      <c r="Q261" s="4">
        <v>25</v>
      </c>
      <c r="R261" s="4" t="s">
        <v>70</v>
      </c>
      <c r="S261" s="4" t="s">
        <v>70</v>
      </c>
      <c r="T261" s="140">
        <v>45348</v>
      </c>
      <c r="U261" s="4" t="s">
        <v>1887</v>
      </c>
      <c r="V261" s="4"/>
      <c r="W261" s="4" t="s">
        <v>70</v>
      </c>
      <c r="X261" s="140">
        <v>45360</v>
      </c>
      <c r="Y261" s="4" t="s">
        <v>1888</v>
      </c>
      <c r="Z261" s="4" t="s">
        <v>1886</v>
      </c>
      <c r="AA261" s="186">
        <f>O261</f>
        <v>5000000000</v>
      </c>
      <c r="AB261" s="186">
        <f>AA261-O261</f>
        <v>0</v>
      </c>
      <c r="AC261" s="4"/>
      <c r="AD261" s="4" t="s">
        <v>2037</v>
      </c>
      <c r="AE261" s="145" t="s">
        <v>2909</v>
      </c>
      <c r="AF261" s="145"/>
      <c r="AG261" s="4"/>
      <c r="AH261" s="377"/>
      <c r="AI261" s="4"/>
      <c r="AJ261" s="4"/>
      <c r="AK261" s="4"/>
    </row>
    <row r="262" spans="2:38">
      <c r="B262" s="145" t="s">
        <v>2497</v>
      </c>
      <c r="C262" s="4" t="s">
        <v>441</v>
      </c>
      <c r="D262" s="4" t="s">
        <v>2550</v>
      </c>
      <c r="E262" s="4" t="s">
        <v>1060</v>
      </c>
      <c r="F262" s="4" t="s">
        <v>3016</v>
      </c>
      <c r="G262" s="4" t="s">
        <v>1696</v>
      </c>
      <c r="H262" s="4" t="s">
        <v>1697</v>
      </c>
      <c r="I262" s="141"/>
      <c r="J262" s="141">
        <v>500000000</v>
      </c>
      <c r="K262" s="139">
        <v>500000000</v>
      </c>
      <c r="L262" s="4">
        <v>5.7</v>
      </c>
      <c r="M262" s="4" t="s">
        <v>3017</v>
      </c>
      <c r="N262" s="4" t="s">
        <v>3018</v>
      </c>
      <c r="O262" s="186">
        <f>K262</f>
        <v>500000000</v>
      </c>
      <c r="P262" s="186">
        <f>J262-O262</f>
        <v>0</v>
      </c>
      <c r="Q262" s="4">
        <v>25</v>
      </c>
      <c r="R262" s="4" t="s">
        <v>70</v>
      </c>
      <c r="S262" s="4" t="s">
        <v>70</v>
      </c>
      <c r="T262" s="140">
        <v>45348</v>
      </c>
      <c r="U262" s="4" t="s">
        <v>1887</v>
      </c>
      <c r="V262" s="4"/>
      <c r="W262" s="4" t="s">
        <v>70</v>
      </c>
      <c r="X262" s="140">
        <v>45360</v>
      </c>
      <c r="Y262" s="4" t="s">
        <v>1888</v>
      </c>
      <c r="Z262" s="4" t="s">
        <v>1886</v>
      </c>
      <c r="AA262" s="186">
        <f>O262</f>
        <v>500000000</v>
      </c>
      <c r="AB262" s="186">
        <f>AA262-O262</f>
        <v>0</v>
      </c>
      <c r="AC262" s="4"/>
      <c r="AD262" s="4" t="s">
        <v>2037</v>
      </c>
      <c r="AE262" s="145" t="s">
        <v>2909</v>
      </c>
      <c r="AF262" s="145"/>
      <c r="AG262" s="4"/>
      <c r="AH262" s="377"/>
      <c r="AI262" s="4"/>
      <c r="AJ262" s="4"/>
      <c r="AK262" s="4"/>
    </row>
    <row r="263" spans="2:38">
      <c r="B263" s="145" t="s">
        <v>2497</v>
      </c>
      <c r="C263" s="4" t="s">
        <v>441</v>
      </c>
      <c r="D263" s="4" t="s">
        <v>2550</v>
      </c>
      <c r="E263" s="4" t="s">
        <v>1060</v>
      </c>
      <c r="F263" s="4" t="s">
        <v>3019</v>
      </c>
      <c r="G263" s="4" t="s">
        <v>1696</v>
      </c>
      <c r="H263" s="4" t="s">
        <v>1697</v>
      </c>
      <c r="I263" s="141"/>
      <c r="J263" s="141">
        <v>5000000000</v>
      </c>
      <c r="K263" s="139">
        <v>5000000000</v>
      </c>
      <c r="L263" s="4">
        <v>3.75</v>
      </c>
      <c r="M263" s="4" t="s">
        <v>2988</v>
      </c>
      <c r="N263" s="4" t="s">
        <v>2989</v>
      </c>
      <c r="O263" s="186">
        <f>K263</f>
        <v>5000000000</v>
      </c>
      <c r="P263" s="186">
        <f>J263-O263</f>
        <v>0</v>
      </c>
      <c r="Q263" s="4">
        <v>25</v>
      </c>
      <c r="R263" s="4" t="s">
        <v>70</v>
      </c>
      <c r="S263" s="4" t="s">
        <v>70</v>
      </c>
      <c r="T263" s="140">
        <v>45348</v>
      </c>
      <c r="U263" s="4" t="s">
        <v>1887</v>
      </c>
      <c r="V263" s="4"/>
      <c r="W263" s="4" t="s">
        <v>70</v>
      </c>
      <c r="X263" s="140">
        <v>45360</v>
      </c>
      <c r="Y263" s="4" t="s">
        <v>1888</v>
      </c>
      <c r="Z263" s="4" t="s">
        <v>1886</v>
      </c>
      <c r="AA263" s="186">
        <f>O263</f>
        <v>5000000000</v>
      </c>
      <c r="AB263" s="186">
        <f>AA263-O263</f>
        <v>0</v>
      </c>
      <c r="AC263" s="4"/>
      <c r="AD263" s="4" t="s">
        <v>2037</v>
      </c>
      <c r="AE263" s="145" t="s">
        <v>2909</v>
      </c>
      <c r="AF263" s="145"/>
      <c r="AG263" s="4"/>
      <c r="AH263" s="377"/>
      <c r="AI263" s="4"/>
      <c r="AJ263" s="4"/>
      <c r="AK263" s="4"/>
    </row>
    <row r="264" spans="2:38">
      <c r="B264" s="145" t="s">
        <v>2497</v>
      </c>
      <c r="C264" s="4" t="s">
        <v>441</v>
      </c>
      <c r="D264" s="4" t="s">
        <v>2135</v>
      </c>
      <c r="E264" s="4" t="s">
        <v>1060</v>
      </c>
      <c r="F264" s="4" t="s">
        <v>3020</v>
      </c>
      <c r="G264" s="4" t="s">
        <v>1549</v>
      </c>
      <c r="H264" s="4" t="s">
        <v>1550</v>
      </c>
      <c r="I264" s="141"/>
      <c r="J264" s="141">
        <v>4000000000</v>
      </c>
      <c r="K264" s="139">
        <v>4000000000</v>
      </c>
      <c r="L264" s="4">
        <v>7</v>
      </c>
      <c r="M264" s="4" t="s">
        <v>3021</v>
      </c>
      <c r="N264" s="4" t="s">
        <v>2869</v>
      </c>
      <c r="O264" s="91">
        <f>J264</f>
        <v>4000000000</v>
      </c>
      <c r="P264" s="91">
        <f>J264-O264</f>
        <v>0</v>
      </c>
      <c r="Q264" s="4">
        <v>171</v>
      </c>
      <c r="R264" s="4" t="s">
        <v>70</v>
      </c>
      <c r="S264" s="4" t="s">
        <v>70</v>
      </c>
      <c r="T264" s="140">
        <v>45294</v>
      </c>
      <c r="U264" s="4" t="s">
        <v>1884</v>
      </c>
      <c r="V264" s="4" t="s">
        <v>1954</v>
      </c>
      <c r="W264" s="4"/>
      <c r="X264" s="4"/>
      <c r="Y264" s="4"/>
      <c r="Z264" s="4"/>
      <c r="AA264" s="4"/>
      <c r="AB264" s="4"/>
      <c r="AC264" s="4"/>
      <c r="AD264" s="4"/>
      <c r="AE264" s="145"/>
      <c r="AF264" s="145"/>
      <c r="AG264" s="4" t="s">
        <v>70</v>
      </c>
      <c r="AH264" s="377" t="s">
        <v>3020</v>
      </c>
      <c r="AI264" s="4" t="s">
        <v>9551</v>
      </c>
      <c r="AJ264" s="4" t="s">
        <v>9556</v>
      </c>
      <c r="AK264" s="4"/>
    </row>
    <row r="265" spans="2:38">
      <c r="B265" s="145" t="s">
        <v>2497</v>
      </c>
      <c r="C265" s="4" t="s">
        <v>441</v>
      </c>
      <c r="D265" s="4" t="s">
        <v>1976</v>
      </c>
      <c r="E265" s="4" t="s">
        <v>1060</v>
      </c>
      <c r="F265" s="4" t="s">
        <v>3022</v>
      </c>
      <c r="G265" s="4" t="s">
        <v>1529</v>
      </c>
      <c r="H265" s="4" t="s">
        <v>1530</v>
      </c>
      <c r="I265" s="141"/>
      <c r="J265" s="141">
        <v>1723496258</v>
      </c>
      <c r="K265" s="139">
        <v>1723496258</v>
      </c>
      <c r="L265" s="4">
        <v>10</v>
      </c>
      <c r="M265" s="4" t="s">
        <v>3023</v>
      </c>
      <c r="N265" s="4" t="s">
        <v>2475</v>
      </c>
      <c r="O265" s="4"/>
      <c r="P265" s="4"/>
      <c r="Q265" s="4">
        <v>195</v>
      </c>
      <c r="R265" s="4" t="s">
        <v>70</v>
      </c>
      <c r="S265" s="4" t="s">
        <v>70</v>
      </c>
      <c r="T265" s="140">
        <v>45348</v>
      </c>
      <c r="U265" s="4" t="s">
        <v>1887</v>
      </c>
      <c r="V265" s="4"/>
      <c r="W265" s="4"/>
      <c r="X265" s="4"/>
      <c r="Y265" s="4"/>
      <c r="Z265" s="4"/>
      <c r="AA265" s="4"/>
      <c r="AB265" s="4"/>
      <c r="AC265" s="4"/>
      <c r="AD265" s="4"/>
      <c r="AE265" s="145"/>
      <c r="AF265" s="145"/>
      <c r="AG265" s="4" t="s">
        <v>70</v>
      </c>
      <c r="AH265" s="377" t="s">
        <v>3022</v>
      </c>
      <c r="AI265" s="4" t="s">
        <v>9551</v>
      </c>
      <c r="AJ265" s="4" t="s">
        <v>9556</v>
      </c>
      <c r="AK265" s="4"/>
    </row>
    <row r="266" spans="2:38">
      <c r="B266" s="145" t="s">
        <v>2497</v>
      </c>
      <c r="C266" s="4" t="s">
        <v>441</v>
      </c>
      <c r="D266" s="4" t="s">
        <v>2257</v>
      </c>
      <c r="E266" s="4" t="s">
        <v>1060</v>
      </c>
      <c r="F266" s="4" t="s">
        <v>3024</v>
      </c>
      <c r="G266" s="4" t="s">
        <v>1545</v>
      </c>
      <c r="H266" s="4" t="s">
        <v>1546</v>
      </c>
      <c r="I266" s="141"/>
      <c r="J266" s="141">
        <v>400000000</v>
      </c>
      <c r="K266" s="139">
        <v>400000000</v>
      </c>
      <c r="L266" s="4">
        <v>8.5</v>
      </c>
      <c r="M266" s="4" t="s">
        <v>2627</v>
      </c>
      <c r="N266" s="4" t="s">
        <v>3025</v>
      </c>
      <c r="O266" s="91">
        <f>J266</f>
        <v>400000000</v>
      </c>
      <c r="P266" s="91">
        <f>O266-J266</f>
        <v>0</v>
      </c>
      <c r="Q266" s="4">
        <v>192</v>
      </c>
      <c r="R266" s="4" t="s">
        <v>70</v>
      </c>
      <c r="S266" s="4" t="s">
        <v>70</v>
      </c>
      <c r="T266" s="140">
        <v>45348</v>
      </c>
      <c r="U266" s="4" t="s">
        <v>1887</v>
      </c>
      <c r="V266" s="4"/>
      <c r="W266" s="4"/>
      <c r="X266" s="4"/>
      <c r="Y266" s="4"/>
      <c r="Z266" s="4"/>
      <c r="AA266" s="4"/>
      <c r="AB266" s="4"/>
      <c r="AC266" s="4"/>
      <c r="AD266" s="4"/>
      <c r="AE266" s="145"/>
      <c r="AF266" s="145"/>
      <c r="AG266" s="4" t="s">
        <v>70</v>
      </c>
      <c r="AH266" s="378" t="s">
        <v>3024</v>
      </c>
      <c r="AI266" s="4" t="s">
        <v>9551</v>
      </c>
      <c r="AJ266" s="4" t="s">
        <v>9556</v>
      </c>
      <c r="AK266" s="4"/>
    </row>
    <row r="267" spans="2:38">
      <c r="B267" s="145" t="s">
        <v>2497</v>
      </c>
      <c r="C267" s="4" t="s">
        <v>441</v>
      </c>
      <c r="D267" s="4" t="s">
        <v>3004</v>
      </c>
      <c r="E267" s="4" t="s">
        <v>1060</v>
      </c>
      <c r="F267" s="4" t="s">
        <v>3026</v>
      </c>
      <c r="G267" s="4" t="s">
        <v>1552</v>
      </c>
      <c r="H267" s="4" t="s">
        <v>1553</v>
      </c>
      <c r="I267" s="141"/>
      <c r="J267" s="141">
        <v>502041096</v>
      </c>
      <c r="K267" s="139">
        <v>502041096</v>
      </c>
      <c r="L267" s="4">
        <v>6.7</v>
      </c>
      <c r="M267" s="4" t="s">
        <v>3027</v>
      </c>
      <c r="N267" s="4" t="s">
        <v>3028</v>
      </c>
      <c r="O267" s="4"/>
      <c r="P267" s="4"/>
      <c r="Q267" s="4"/>
      <c r="R267" s="4"/>
      <c r="S267" s="4"/>
      <c r="T267" s="4"/>
      <c r="U267" s="4"/>
      <c r="V267" s="4"/>
      <c r="W267" s="4"/>
      <c r="X267" s="4"/>
      <c r="Y267" s="4"/>
      <c r="Z267" s="4"/>
      <c r="AA267" s="4"/>
      <c r="AB267" s="4"/>
      <c r="AC267" s="4"/>
      <c r="AD267" s="4"/>
      <c r="AE267" s="145"/>
      <c r="AF267" s="145"/>
      <c r="AG267" s="4" t="s">
        <v>70</v>
      </c>
      <c r="AH267" s="377" t="s">
        <v>9542</v>
      </c>
      <c r="AI267" s="4" t="s">
        <v>9551</v>
      </c>
      <c r="AJ267" s="4" t="s">
        <v>9556</v>
      </c>
      <c r="AK267" s="4"/>
    </row>
    <row r="268" spans="2:38">
      <c r="B268" s="145" t="s">
        <v>2497</v>
      </c>
      <c r="C268" s="4" t="s">
        <v>441</v>
      </c>
      <c r="D268" s="4" t="s">
        <v>1976</v>
      </c>
      <c r="E268" s="4" t="s">
        <v>1060</v>
      </c>
      <c r="F268" s="4" t="s">
        <v>3029</v>
      </c>
      <c r="G268" s="4" t="s">
        <v>1529</v>
      </c>
      <c r="H268" s="4" t="s">
        <v>1530</v>
      </c>
      <c r="I268" s="141"/>
      <c r="J268" s="141">
        <v>452707192</v>
      </c>
      <c r="K268" s="139">
        <v>452707192</v>
      </c>
      <c r="L268" s="4">
        <v>9.15</v>
      </c>
      <c r="M268" s="4" t="s">
        <v>2754</v>
      </c>
      <c r="N268" s="4" t="s">
        <v>2979</v>
      </c>
      <c r="O268" s="4"/>
      <c r="P268" s="4"/>
      <c r="Q268" s="4">
        <v>195</v>
      </c>
      <c r="R268" s="4" t="s">
        <v>70</v>
      </c>
      <c r="S268" s="4" t="s">
        <v>70</v>
      </c>
      <c r="T268" s="140">
        <v>45348</v>
      </c>
      <c r="U268" s="4" t="s">
        <v>1887</v>
      </c>
      <c r="V268" s="4"/>
      <c r="W268" s="4"/>
      <c r="X268" s="4"/>
      <c r="Y268" s="4"/>
      <c r="Z268" s="4"/>
      <c r="AA268" s="4"/>
      <c r="AB268" s="4"/>
      <c r="AC268" s="4"/>
      <c r="AD268" s="4"/>
      <c r="AE268" s="145"/>
      <c r="AF268" s="145"/>
      <c r="AG268" s="4" t="s">
        <v>70</v>
      </c>
      <c r="AH268" s="377" t="s">
        <v>3029</v>
      </c>
      <c r="AI268" s="4" t="s">
        <v>9551</v>
      </c>
      <c r="AJ268" s="4" t="s">
        <v>9556</v>
      </c>
      <c r="AK268" s="4"/>
    </row>
    <row r="269" spans="2:38">
      <c r="B269" s="145" t="s">
        <v>2497</v>
      </c>
      <c r="C269" s="4" t="s">
        <v>441</v>
      </c>
      <c r="D269" s="4" t="s">
        <v>2550</v>
      </c>
      <c r="E269" s="4" t="s">
        <v>1060</v>
      </c>
      <c r="F269" s="4" t="s">
        <v>3030</v>
      </c>
      <c r="G269" s="4" t="s">
        <v>1696</v>
      </c>
      <c r="H269" s="4" t="s">
        <v>1697</v>
      </c>
      <c r="I269" s="141"/>
      <c r="J269" s="141">
        <v>3000000000</v>
      </c>
      <c r="K269" s="139">
        <v>3000000000</v>
      </c>
      <c r="L269" s="4">
        <v>3.75</v>
      </c>
      <c r="M269" s="4" t="s">
        <v>2988</v>
      </c>
      <c r="N269" s="4" t="s">
        <v>2989</v>
      </c>
      <c r="O269" s="186">
        <f>K269</f>
        <v>3000000000</v>
      </c>
      <c r="P269" s="186">
        <f>J269-O269</f>
        <v>0</v>
      </c>
      <c r="Q269" s="4">
        <v>25</v>
      </c>
      <c r="R269" s="4" t="s">
        <v>70</v>
      </c>
      <c r="S269" s="4" t="s">
        <v>70</v>
      </c>
      <c r="T269" s="140">
        <v>45348</v>
      </c>
      <c r="U269" s="4" t="s">
        <v>1887</v>
      </c>
      <c r="V269" s="4"/>
      <c r="W269" s="4" t="s">
        <v>70</v>
      </c>
      <c r="X269" s="140">
        <v>45360</v>
      </c>
      <c r="Y269" s="4" t="s">
        <v>1888</v>
      </c>
      <c r="Z269" s="4" t="s">
        <v>1886</v>
      </c>
      <c r="AA269" s="186">
        <f>O269</f>
        <v>3000000000</v>
      </c>
      <c r="AB269" s="186">
        <f>AA269-O269</f>
        <v>0</v>
      </c>
      <c r="AC269" s="4"/>
      <c r="AD269" s="4" t="s">
        <v>2037</v>
      </c>
      <c r="AE269" s="8" t="s">
        <v>2909</v>
      </c>
      <c r="AF269" s="145"/>
      <c r="AG269" s="4"/>
      <c r="AH269" s="377"/>
      <c r="AI269" s="4"/>
      <c r="AJ269" s="4"/>
      <c r="AK269" s="4"/>
      <c r="AL269" s="372"/>
    </row>
    <row r="270" spans="2:38">
      <c r="B270" s="145" t="s">
        <v>2497</v>
      </c>
      <c r="C270" s="4" t="s">
        <v>441</v>
      </c>
      <c r="D270" s="4" t="s">
        <v>2518</v>
      </c>
      <c r="E270" s="4" t="s">
        <v>1060</v>
      </c>
      <c r="F270" s="329" t="s">
        <v>3031</v>
      </c>
      <c r="G270" s="4" t="s">
        <v>1545</v>
      </c>
      <c r="H270" s="4" t="s">
        <v>1546</v>
      </c>
      <c r="I270" s="141"/>
      <c r="J270" s="141">
        <v>1500000000</v>
      </c>
      <c r="K270" s="139">
        <v>1500000000</v>
      </c>
      <c r="L270" s="4">
        <v>7.2</v>
      </c>
      <c r="M270" s="4" t="s">
        <v>3032</v>
      </c>
      <c r="N270" s="4" t="s">
        <v>3033</v>
      </c>
      <c r="O270" s="91">
        <f t="shared" ref="O270:O276" si="9">J270</f>
        <v>1500000000</v>
      </c>
      <c r="P270" s="91">
        <f>O270-J270</f>
        <v>0</v>
      </c>
      <c r="Q270" s="4">
        <v>192</v>
      </c>
      <c r="R270" s="4" t="s">
        <v>70</v>
      </c>
      <c r="S270" s="4" t="s">
        <v>70</v>
      </c>
      <c r="T270" s="140">
        <v>45348</v>
      </c>
      <c r="U270" s="4" t="s">
        <v>1887</v>
      </c>
      <c r="V270" s="4"/>
      <c r="W270" s="4"/>
      <c r="X270" s="4"/>
      <c r="Y270" s="4"/>
      <c r="Z270" s="4"/>
      <c r="AA270" s="4"/>
      <c r="AB270" s="4"/>
      <c r="AC270" s="4"/>
      <c r="AD270" s="4"/>
      <c r="AE270" s="145"/>
      <c r="AF270" s="145"/>
      <c r="AG270" s="4" t="s">
        <v>70</v>
      </c>
      <c r="AH270" s="377" t="s">
        <v>3031</v>
      </c>
      <c r="AI270" s="4" t="s">
        <v>9551</v>
      </c>
      <c r="AJ270" s="4" t="s">
        <v>9556</v>
      </c>
      <c r="AK270" s="4"/>
    </row>
    <row r="271" spans="2:38">
      <c r="B271" s="145" t="s">
        <v>2497</v>
      </c>
      <c r="C271" s="4" t="s">
        <v>441</v>
      </c>
      <c r="D271" s="4" t="s">
        <v>2518</v>
      </c>
      <c r="E271" s="4" t="s">
        <v>1060</v>
      </c>
      <c r="F271" s="4" t="s">
        <v>3034</v>
      </c>
      <c r="G271" s="4" t="s">
        <v>1545</v>
      </c>
      <c r="H271" s="4" t="s">
        <v>1546</v>
      </c>
      <c r="I271" s="141"/>
      <c r="J271" s="141">
        <v>1800000000</v>
      </c>
      <c r="K271" s="139">
        <v>1800000000</v>
      </c>
      <c r="L271" s="4">
        <v>7.3</v>
      </c>
      <c r="M271" s="4" t="s">
        <v>2881</v>
      </c>
      <c r="N271" s="4" t="s">
        <v>2773</v>
      </c>
      <c r="O271" s="91">
        <f t="shared" si="9"/>
        <v>1800000000</v>
      </c>
      <c r="P271" s="91">
        <f>O271-J271</f>
        <v>0</v>
      </c>
      <c r="Q271" s="4">
        <v>192</v>
      </c>
      <c r="R271" s="4" t="s">
        <v>70</v>
      </c>
      <c r="S271" s="4" t="s">
        <v>70</v>
      </c>
      <c r="T271" s="140">
        <v>45348</v>
      </c>
      <c r="U271" s="4" t="s">
        <v>1887</v>
      </c>
      <c r="V271" s="4"/>
      <c r="W271" s="4"/>
      <c r="X271" s="4"/>
      <c r="Y271" s="4"/>
      <c r="Z271" s="4"/>
      <c r="AA271" s="4"/>
      <c r="AB271" s="4"/>
      <c r="AC271" s="4"/>
      <c r="AD271" s="4"/>
      <c r="AE271" s="145"/>
      <c r="AF271" s="145"/>
      <c r="AG271" s="4" t="s">
        <v>70</v>
      </c>
      <c r="AH271" s="377"/>
      <c r="AI271" s="4" t="s">
        <v>9555</v>
      </c>
      <c r="AJ271" s="4" t="s">
        <v>9556</v>
      </c>
      <c r="AK271" s="4"/>
    </row>
    <row r="272" spans="2:38">
      <c r="B272" s="145" t="s">
        <v>2497</v>
      </c>
      <c r="C272" s="4" t="s">
        <v>441</v>
      </c>
      <c r="D272" s="4" t="s">
        <v>2518</v>
      </c>
      <c r="E272" s="4" t="s">
        <v>1060</v>
      </c>
      <c r="F272" s="329" t="s">
        <v>3035</v>
      </c>
      <c r="G272" s="4" t="s">
        <v>1545</v>
      </c>
      <c r="H272" s="4" t="s">
        <v>1546</v>
      </c>
      <c r="I272" s="141"/>
      <c r="J272" s="141">
        <v>1600000000</v>
      </c>
      <c r="K272" s="139">
        <v>1600000000</v>
      </c>
      <c r="L272" s="4">
        <v>7.3</v>
      </c>
      <c r="M272" s="4" t="s">
        <v>3036</v>
      </c>
      <c r="N272" s="4" t="s">
        <v>3037</v>
      </c>
      <c r="O272" s="91">
        <f t="shared" si="9"/>
        <v>1600000000</v>
      </c>
      <c r="P272" s="91">
        <f>O272-J272</f>
        <v>0</v>
      </c>
      <c r="Q272" s="4">
        <v>192</v>
      </c>
      <c r="R272" s="4" t="s">
        <v>70</v>
      </c>
      <c r="S272" s="4" t="s">
        <v>70</v>
      </c>
      <c r="T272" s="140">
        <v>45348</v>
      </c>
      <c r="U272" s="4" t="s">
        <v>1887</v>
      </c>
      <c r="V272" s="4"/>
      <c r="W272" s="4"/>
      <c r="X272" s="4"/>
      <c r="Y272" s="4"/>
      <c r="Z272" s="4"/>
      <c r="AA272" s="4"/>
      <c r="AB272" s="4"/>
      <c r="AC272" s="4"/>
      <c r="AD272" s="4"/>
      <c r="AE272" s="145"/>
      <c r="AF272" s="145"/>
      <c r="AG272" s="4" t="s">
        <v>70</v>
      </c>
      <c r="AH272" s="377" t="s">
        <v>3035</v>
      </c>
      <c r="AI272" s="4" t="s">
        <v>9551</v>
      </c>
      <c r="AJ272" s="4" t="s">
        <v>9556</v>
      </c>
      <c r="AK272" s="4"/>
    </row>
    <row r="273" spans="1:41">
      <c r="B273" s="145" t="s">
        <v>2497</v>
      </c>
      <c r="C273" s="4" t="s">
        <v>441</v>
      </c>
      <c r="D273" s="4" t="s">
        <v>2135</v>
      </c>
      <c r="E273" s="4" t="s">
        <v>1060</v>
      </c>
      <c r="F273" s="4" t="s">
        <v>3038</v>
      </c>
      <c r="G273" s="4" t="s">
        <v>1549</v>
      </c>
      <c r="H273" s="4" t="s">
        <v>1550</v>
      </c>
      <c r="I273" s="141"/>
      <c r="J273" s="141">
        <v>339179914</v>
      </c>
      <c r="K273" s="139">
        <v>339179914</v>
      </c>
      <c r="L273" s="4">
        <v>8.6</v>
      </c>
      <c r="M273" s="4" t="s">
        <v>2992</v>
      </c>
      <c r="N273" s="4" t="s">
        <v>2156</v>
      </c>
      <c r="O273" s="91">
        <f t="shared" si="9"/>
        <v>339179914</v>
      </c>
      <c r="P273" s="91">
        <f>J273-O273</f>
        <v>0</v>
      </c>
      <c r="Q273" s="4">
        <v>171</v>
      </c>
      <c r="R273" s="4" t="s">
        <v>70</v>
      </c>
      <c r="S273" s="4" t="s">
        <v>70</v>
      </c>
      <c r="T273" s="140">
        <v>45294</v>
      </c>
      <c r="U273" s="4" t="s">
        <v>1884</v>
      </c>
      <c r="V273" s="4" t="s">
        <v>1954</v>
      </c>
      <c r="W273" s="4"/>
      <c r="X273" s="4"/>
      <c r="Y273" s="4"/>
      <c r="Z273" s="4"/>
      <c r="AA273" s="4"/>
      <c r="AB273" s="4"/>
      <c r="AC273" s="4"/>
      <c r="AD273" s="4"/>
      <c r="AE273" s="145"/>
      <c r="AF273" s="145"/>
      <c r="AG273" s="4" t="s">
        <v>70</v>
      </c>
      <c r="AH273" s="377" t="s">
        <v>3038</v>
      </c>
      <c r="AI273" s="4" t="s">
        <v>9551</v>
      </c>
      <c r="AJ273" s="4" t="s">
        <v>9556</v>
      </c>
      <c r="AK273" s="4"/>
    </row>
    <row r="274" spans="1:41">
      <c r="B274" s="145" t="s">
        <v>2497</v>
      </c>
      <c r="C274" s="4" t="s">
        <v>441</v>
      </c>
      <c r="D274" s="4" t="s">
        <v>2872</v>
      </c>
      <c r="E274" s="4" t="s">
        <v>1060</v>
      </c>
      <c r="F274" s="4" t="s">
        <v>3039</v>
      </c>
      <c r="G274" s="4" t="s">
        <v>1531</v>
      </c>
      <c r="H274" s="4" t="s">
        <v>1532</v>
      </c>
      <c r="I274" s="141"/>
      <c r="J274" s="141">
        <v>1856438356</v>
      </c>
      <c r="K274" s="139">
        <v>1856438356</v>
      </c>
      <c r="L274" s="4">
        <v>8.8000000000000007</v>
      </c>
      <c r="M274" s="4" t="s">
        <v>2138</v>
      </c>
      <c r="N274" s="4" t="s">
        <v>2745</v>
      </c>
      <c r="O274" s="91">
        <f t="shared" si="9"/>
        <v>1856438356</v>
      </c>
      <c r="P274" s="91">
        <f>J274-O274</f>
        <v>0</v>
      </c>
      <c r="Q274" s="4">
        <v>105</v>
      </c>
      <c r="R274" s="4" t="s">
        <v>70</v>
      </c>
      <c r="S274" s="4" t="s">
        <v>70</v>
      </c>
      <c r="T274" s="140">
        <v>45321</v>
      </c>
      <c r="U274" s="4" t="s">
        <v>1884</v>
      </c>
      <c r="V274" s="4"/>
      <c r="W274" s="4"/>
      <c r="X274" s="4"/>
      <c r="Y274" s="4"/>
      <c r="Z274" s="4"/>
      <c r="AA274" s="4"/>
      <c r="AB274" s="4"/>
      <c r="AC274" s="4"/>
      <c r="AD274" s="4"/>
      <c r="AE274" s="145"/>
      <c r="AF274" s="145"/>
      <c r="AG274" s="4" t="s">
        <v>70</v>
      </c>
      <c r="AH274" s="378" t="s">
        <v>3039</v>
      </c>
      <c r="AI274" s="4" t="s">
        <v>9551</v>
      </c>
      <c r="AJ274" s="4" t="s">
        <v>9556</v>
      </c>
      <c r="AK274" s="4"/>
    </row>
    <row r="275" spans="1:41">
      <c r="B275" s="145" t="s">
        <v>2497</v>
      </c>
      <c r="C275" s="4" t="s">
        <v>441</v>
      </c>
      <c r="D275" s="4" t="s">
        <v>2135</v>
      </c>
      <c r="E275" s="4" t="s">
        <v>1060</v>
      </c>
      <c r="F275" s="4" t="s">
        <v>3040</v>
      </c>
      <c r="G275" s="4" t="s">
        <v>1549</v>
      </c>
      <c r="H275" s="4" t="s">
        <v>1550</v>
      </c>
      <c r="I275" s="141"/>
      <c r="J275" s="141">
        <v>2648342466</v>
      </c>
      <c r="K275" s="139">
        <v>2648342466</v>
      </c>
      <c r="L275" s="4">
        <v>7.5</v>
      </c>
      <c r="M275" s="4" t="s">
        <v>3041</v>
      </c>
      <c r="N275" s="4" t="s">
        <v>3042</v>
      </c>
      <c r="O275" s="91">
        <f t="shared" si="9"/>
        <v>2648342466</v>
      </c>
      <c r="P275" s="91">
        <f>J275-O275</f>
        <v>0</v>
      </c>
      <c r="Q275" s="4">
        <v>171</v>
      </c>
      <c r="R275" s="4" t="s">
        <v>70</v>
      </c>
      <c r="S275" s="4" t="s">
        <v>70</v>
      </c>
      <c r="T275" s="140">
        <v>45294</v>
      </c>
      <c r="U275" s="4" t="s">
        <v>1884</v>
      </c>
      <c r="V275" s="4" t="s">
        <v>1954</v>
      </c>
      <c r="W275" s="4"/>
      <c r="X275" s="4"/>
      <c r="Y275" s="4"/>
      <c r="Z275" s="4"/>
      <c r="AA275" s="4"/>
      <c r="AB275" s="4"/>
      <c r="AC275" s="4"/>
      <c r="AD275" s="4"/>
      <c r="AE275" s="145"/>
      <c r="AF275" s="145"/>
      <c r="AG275" s="4" t="s">
        <v>70</v>
      </c>
      <c r="AH275" s="377" t="s">
        <v>3040</v>
      </c>
      <c r="AI275" s="4" t="s">
        <v>9551</v>
      </c>
      <c r="AJ275" s="4" t="s">
        <v>9556</v>
      </c>
      <c r="AK275" s="4"/>
    </row>
    <row r="276" spans="1:41">
      <c r="B276" s="145" t="s">
        <v>2497</v>
      </c>
      <c r="C276" s="4" t="s">
        <v>441</v>
      </c>
      <c r="D276" s="4" t="s">
        <v>2518</v>
      </c>
      <c r="E276" s="4" t="s">
        <v>1060</v>
      </c>
      <c r="F276" s="4" t="s">
        <v>3043</v>
      </c>
      <c r="G276" s="4" t="s">
        <v>1511</v>
      </c>
      <c r="H276" s="4" t="s">
        <v>1512</v>
      </c>
      <c r="I276" s="141"/>
      <c r="J276" s="141">
        <v>2500000000</v>
      </c>
      <c r="K276" s="139">
        <v>2500000000</v>
      </c>
      <c r="L276" s="4">
        <v>11.9</v>
      </c>
      <c r="M276" s="4" t="s">
        <v>2820</v>
      </c>
      <c r="N276" s="4" t="s">
        <v>2821</v>
      </c>
      <c r="O276" s="91">
        <f t="shared" si="9"/>
        <v>2500000000</v>
      </c>
      <c r="P276" s="91">
        <f>O276-J276</f>
        <v>0</v>
      </c>
      <c r="Q276" s="4">
        <v>188</v>
      </c>
      <c r="R276" s="4" t="s">
        <v>70</v>
      </c>
      <c r="S276" s="4" t="s">
        <v>70</v>
      </c>
      <c r="T276" s="140">
        <v>45294</v>
      </c>
      <c r="U276" s="4" t="s">
        <v>1884</v>
      </c>
      <c r="V276" s="4" t="s">
        <v>1954</v>
      </c>
      <c r="W276" s="4"/>
      <c r="X276" s="4"/>
      <c r="Y276" s="4"/>
      <c r="Z276" s="4"/>
      <c r="AA276" s="4"/>
      <c r="AB276" s="4"/>
      <c r="AC276" s="4"/>
      <c r="AD276" s="4"/>
      <c r="AE276" s="145"/>
      <c r="AF276" s="145"/>
      <c r="AG276" s="4" t="s">
        <v>70</v>
      </c>
      <c r="AH276" s="377" t="s">
        <v>3043</v>
      </c>
      <c r="AI276" s="4" t="s">
        <v>9551</v>
      </c>
      <c r="AJ276" s="4" t="s">
        <v>9556</v>
      </c>
      <c r="AK276" s="4"/>
    </row>
    <row r="277" spans="1:41">
      <c r="B277" s="145" t="s">
        <v>2497</v>
      </c>
      <c r="C277" s="4" t="s">
        <v>441</v>
      </c>
      <c r="D277" s="4" t="s">
        <v>2550</v>
      </c>
      <c r="E277" s="4" t="s">
        <v>1060</v>
      </c>
      <c r="F277" s="4" t="s">
        <v>3044</v>
      </c>
      <c r="G277" s="4" t="s">
        <v>1696</v>
      </c>
      <c r="H277" s="4" t="s">
        <v>1697</v>
      </c>
      <c r="I277" s="141"/>
      <c r="J277" s="141">
        <v>5000000000</v>
      </c>
      <c r="K277" s="139">
        <v>5000000000</v>
      </c>
      <c r="L277" s="4">
        <v>3.75</v>
      </c>
      <c r="M277" s="4" t="s">
        <v>2915</v>
      </c>
      <c r="N277" s="4" t="s">
        <v>2842</v>
      </c>
      <c r="O277" s="186">
        <f>K277</f>
        <v>5000000000</v>
      </c>
      <c r="P277" s="186">
        <f>J277-O277</f>
        <v>0</v>
      </c>
      <c r="Q277" s="4">
        <v>25</v>
      </c>
      <c r="R277" s="4" t="s">
        <v>70</v>
      </c>
      <c r="S277" s="4" t="s">
        <v>70</v>
      </c>
      <c r="T277" s="140">
        <v>45348</v>
      </c>
      <c r="U277" s="4" t="s">
        <v>1887</v>
      </c>
      <c r="V277" s="4"/>
      <c r="W277" s="4" t="s">
        <v>70</v>
      </c>
      <c r="X277" s="140">
        <v>45360</v>
      </c>
      <c r="Y277" s="4" t="s">
        <v>1888</v>
      </c>
      <c r="Z277" s="4" t="s">
        <v>1886</v>
      </c>
      <c r="AA277" s="186">
        <f>O277</f>
        <v>5000000000</v>
      </c>
      <c r="AB277" s="186">
        <f>AA277-O277</f>
        <v>0</v>
      </c>
      <c r="AC277" s="4"/>
      <c r="AD277" s="4" t="s">
        <v>2037</v>
      </c>
      <c r="AE277" s="145" t="s">
        <v>2909</v>
      </c>
      <c r="AF277" s="145"/>
      <c r="AG277" s="4"/>
      <c r="AH277" s="377"/>
      <c r="AI277" s="4"/>
      <c r="AJ277" s="4"/>
      <c r="AK277" s="4"/>
    </row>
    <row r="278" spans="1:41">
      <c r="B278" s="145" t="s">
        <v>2497</v>
      </c>
      <c r="C278" s="4" t="s">
        <v>441</v>
      </c>
      <c r="D278" s="4" t="s">
        <v>2498</v>
      </c>
      <c r="E278" s="4" t="s">
        <v>1060</v>
      </c>
      <c r="F278" s="4" t="s">
        <v>3045</v>
      </c>
      <c r="G278" s="4" t="s">
        <v>1521</v>
      </c>
      <c r="H278" s="4" t="s">
        <v>1522</v>
      </c>
      <c r="I278" s="141"/>
      <c r="J278" s="141">
        <v>1520000000</v>
      </c>
      <c r="K278" s="139">
        <v>1520000000</v>
      </c>
      <c r="L278" s="4">
        <v>9.3000000000000007</v>
      </c>
      <c r="M278" s="4" t="s">
        <v>2951</v>
      </c>
      <c r="N278" s="4" t="s">
        <v>2952</v>
      </c>
      <c r="O278" s="186">
        <f>K278</f>
        <v>1520000000</v>
      </c>
      <c r="P278" s="186">
        <f>K278-O278</f>
        <v>0</v>
      </c>
      <c r="Q278" s="4" t="s">
        <v>2503</v>
      </c>
      <c r="R278" s="4" t="s">
        <v>70</v>
      </c>
      <c r="S278" s="4" t="s">
        <v>70</v>
      </c>
      <c r="T278" s="140">
        <v>45351</v>
      </c>
      <c r="U278" s="4" t="s">
        <v>1884</v>
      </c>
      <c r="V278" s="4" t="s">
        <v>1954</v>
      </c>
      <c r="W278" s="4"/>
      <c r="X278" s="4"/>
      <c r="Y278" s="4"/>
      <c r="Z278" s="4"/>
      <c r="AA278" s="4"/>
      <c r="AB278" s="4"/>
      <c r="AC278" s="4"/>
      <c r="AD278" s="4"/>
      <c r="AE278" s="145"/>
      <c r="AF278" s="145"/>
      <c r="AG278" s="4" t="s">
        <v>70</v>
      </c>
      <c r="AH278" s="377" t="s">
        <v>3045</v>
      </c>
      <c r="AI278" s="4" t="s">
        <v>9551</v>
      </c>
      <c r="AJ278" s="4" t="s">
        <v>9556</v>
      </c>
      <c r="AK278" s="4"/>
    </row>
    <row r="279" spans="1:41">
      <c r="B279" s="145" t="s">
        <v>2497</v>
      </c>
      <c r="C279" s="4" t="s">
        <v>441</v>
      </c>
      <c r="D279" s="4" t="s">
        <v>1976</v>
      </c>
      <c r="E279" s="4" t="s">
        <v>1060</v>
      </c>
      <c r="F279" s="4" t="s">
        <v>3046</v>
      </c>
      <c r="G279" s="4" t="s">
        <v>1529</v>
      </c>
      <c r="H279" s="4" t="s">
        <v>1530</v>
      </c>
      <c r="I279" s="141"/>
      <c r="J279" s="141">
        <v>21352796273</v>
      </c>
      <c r="K279" s="139">
        <v>21352796273</v>
      </c>
      <c r="L279" s="4">
        <v>9.15</v>
      </c>
      <c r="M279" s="4" t="s">
        <v>2754</v>
      </c>
      <c r="N279" s="4" t="s">
        <v>2979</v>
      </c>
      <c r="O279" s="4"/>
      <c r="P279" s="4"/>
      <c r="Q279" s="4">
        <v>195</v>
      </c>
      <c r="R279" s="4" t="s">
        <v>70</v>
      </c>
      <c r="S279" s="4" t="s">
        <v>70</v>
      </c>
      <c r="T279" s="140">
        <v>45348</v>
      </c>
      <c r="U279" s="4" t="s">
        <v>1887</v>
      </c>
      <c r="V279" s="4"/>
      <c r="W279" s="4"/>
      <c r="X279" s="4"/>
      <c r="Y279" s="4"/>
      <c r="Z279" s="4"/>
      <c r="AA279" s="4"/>
      <c r="AB279" s="4"/>
      <c r="AC279" s="4"/>
      <c r="AD279" s="4"/>
      <c r="AE279" s="145"/>
      <c r="AF279" s="145"/>
      <c r="AG279" s="4" t="s">
        <v>70</v>
      </c>
      <c r="AH279" s="377" t="s">
        <v>3046</v>
      </c>
      <c r="AI279" s="4" t="s">
        <v>9551</v>
      </c>
      <c r="AJ279" s="4" t="s">
        <v>9556</v>
      </c>
      <c r="AK279" s="4"/>
    </row>
    <row r="280" spans="1:41">
      <c r="B280" s="145" t="s">
        <v>2497</v>
      </c>
      <c r="C280" s="4" t="s">
        <v>441</v>
      </c>
      <c r="D280" s="4" t="s">
        <v>2550</v>
      </c>
      <c r="E280" s="4" t="s">
        <v>1060</v>
      </c>
      <c r="F280" s="4" t="s">
        <v>3047</v>
      </c>
      <c r="G280" s="4" t="s">
        <v>1696</v>
      </c>
      <c r="H280" s="4" t="s">
        <v>1697</v>
      </c>
      <c r="I280" s="141"/>
      <c r="J280" s="141">
        <v>5000000000</v>
      </c>
      <c r="K280" s="139">
        <v>5000000000</v>
      </c>
      <c r="L280" s="4">
        <v>3.75</v>
      </c>
      <c r="M280" s="4" t="s">
        <v>2915</v>
      </c>
      <c r="N280" s="4" t="s">
        <v>2842</v>
      </c>
      <c r="O280" s="186">
        <f>K280</f>
        <v>5000000000</v>
      </c>
      <c r="P280" s="186">
        <f>J280-O280</f>
        <v>0</v>
      </c>
      <c r="Q280" s="4">
        <v>25</v>
      </c>
      <c r="R280" s="4" t="s">
        <v>70</v>
      </c>
      <c r="S280" s="4" t="s">
        <v>70</v>
      </c>
      <c r="T280" s="140">
        <v>45348</v>
      </c>
      <c r="U280" s="4" t="s">
        <v>1887</v>
      </c>
      <c r="V280" s="4"/>
      <c r="W280" s="4" t="s">
        <v>70</v>
      </c>
      <c r="X280" s="140">
        <v>45360</v>
      </c>
      <c r="Y280" s="4" t="s">
        <v>1888</v>
      </c>
      <c r="Z280" s="4" t="s">
        <v>1886</v>
      </c>
      <c r="AA280" s="186">
        <f>O280</f>
        <v>5000000000</v>
      </c>
      <c r="AB280" s="186">
        <f>AA280-O280</f>
        <v>0</v>
      </c>
      <c r="AC280" s="4"/>
      <c r="AD280" s="4" t="s">
        <v>2037</v>
      </c>
      <c r="AE280" s="8" t="s">
        <v>2909</v>
      </c>
      <c r="AF280" s="145"/>
      <c r="AG280" s="4"/>
      <c r="AH280" s="377"/>
      <c r="AI280" s="4"/>
      <c r="AJ280" s="4"/>
      <c r="AK280" s="4"/>
      <c r="AL280" s="372"/>
    </row>
    <row r="281" spans="1:41">
      <c r="B281" s="145" t="s">
        <v>2497</v>
      </c>
      <c r="C281" s="4" t="s">
        <v>441</v>
      </c>
      <c r="D281" s="4" t="s">
        <v>1976</v>
      </c>
      <c r="E281" s="4" t="s">
        <v>1060</v>
      </c>
      <c r="F281" s="4" t="s">
        <v>3048</v>
      </c>
      <c r="G281" s="4" t="s">
        <v>1529</v>
      </c>
      <c r="H281" s="4" t="s">
        <v>1530</v>
      </c>
      <c r="I281" s="141"/>
      <c r="J281" s="141">
        <v>32350000000</v>
      </c>
      <c r="K281" s="139">
        <v>32350000000</v>
      </c>
      <c r="L281" s="4">
        <v>9.3000000000000007</v>
      </c>
      <c r="M281" s="4" t="s">
        <v>3049</v>
      </c>
      <c r="N281" s="4" t="s">
        <v>2150</v>
      </c>
      <c r="O281" s="4"/>
      <c r="P281" s="4"/>
      <c r="Q281" s="4">
        <v>195</v>
      </c>
      <c r="R281" s="4" t="s">
        <v>70</v>
      </c>
      <c r="S281" s="4" t="s">
        <v>70</v>
      </c>
      <c r="T281" s="140">
        <v>45348</v>
      </c>
      <c r="U281" s="4" t="s">
        <v>1887</v>
      </c>
      <c r="V281" s="4"/>
      <c r="W281" s="4"/>
      <c r="X281" s="4"/>
      <c r="Y281" s="4"/>
      <c r="Z281" s="4"/>
      <c r="AA281" s="4"/>
      <c r="AB281" s="4"/>
      <c r="AC281" s="4"/>
      <c r="AD281" s="4"/>
      <c r="AE281" s="145"/>
      <c r="AF281" s="145"/>
      <c r="AG281" s="4" t="s">
        <v>70</v>
      </c>
      <c r="AH281" s="377" t="s">
        <v>3048</v>
      </c>
      <c r="AI281" s="4" t="s">
        <v>9551</v>
      </c>
      <c r="AJ281" s="4" t="s">
        <v>9556</v>
      </c>
      <c r="AK281" s="4"/>
    </row>
    <row r="282" spans="1:41">
      <c r="B282" s="145" t="s">
        <v>2497</v>
      </c>
      <c r="C282" s="4" t="s">
        <v>441</v>
      </c>
      <c r="D282" s="4" t="s">
        <v>2550</v>
      </c>
      <c r="E282" s="4" t="s">
        <v>1060</v>
      </c>
      <c r="F282" s="4" t="s">
        <v>3050</v>
      </c>
      <c r="G282" s="4" t="s">
        <v>1696</v>
      </c>
      <c r="H282" s="4" t="s">
        <v>1697</v>
      </c>
      <c r="I282" s="141"/>
      <c r="J282" s="141">
        <v>2000000000</v>
      </c>
      <c r="K282" s="139">
        <v>2000000000</v>
      </c>
      <c r="L282" s="4">
        <v>3.75</v>
      </c>
      <c r="M282" s="4" t="s">
        <v>2988</v>
      </c>
      <c r="N282" s="4" t="s">
        <v>2989</v>
      </c>
      <c r="O282" s="186">
        <f>K282</f>
        <v>2000000000</v>
      </c>
      <c r="P282" s="186">
        <f>J282-O282</f>
        <v>0</v>
      </c>
      <c r="Q282" s="4">
        <v>25</v>
      </c>
      <c r="R282" s="4" t="s">
        <v>70</v>
      </c>
      <c r="S282" s="4" t="s">
        <v>70</v>
      </c>
      <c r="T282" s="140">
        <v>45348</v>
      </c>
      <c r="U282" s="4" t="s">
        <v>1887</v>
      </c>
      <c r="V282" s="4"/>
      <c r="W282" s="4" t="s">
        <v>70</v>
      </c>
      <c r="X282" s="140">
        <v>45360</v>
      </c>
      <c r="Y282" s="4" t="s">
        <v>1888</v>
      </c>
      <c r="Z282" s="4" t="s">
        <v>1886</v>
      </c>
      <c r="AA282" s="186">
        <f>O282</f>
        <v>2000000000</v>
      </c>
      <c r="AB282" s="186">
        <f>AA282-O282</f>
        <v>0</v>
      </c>
      <c r="AC282" s="4"/>
      <c r="AD282" s="4" t="s">
        <v>2037</v>
      </c>
      <c r="AE282" s="145" t="s">
        <v>2909</v>
      </c>
      <c r="AF282" s="145"/>
      <c r="AG282" s="4"/>
      <c r="AH282" s="377"/>
      <c r="AI282" s="4"/>
      <c r="AJ282" s="4"/>
      <c r="AK282" s="4"/>
    </row>
    <row r="283" spans="1:41">
      <c r="B283" s="145" t="s">
        <v>2497</v>
      </c>
      <c r="C283" s="4" t="s">
        <v>441</v>
      </c>
      <c r="D283" s="4" t="s">
        <v>2518</v>
      </c>
      <c r="E283" s="4" t="s">
        <v>1060</v>
      </c>
      <c r="F283" s="329" t="s">
        <v>3051</v>
      </c>
      <c r="G283" s="4" t="s">
        <v>1511</v>
      </c>
      <c r="H283" s="4" t="s">
        <v>1512</v>
      </c>
      <c r="I283" s="141"/>
      <c r="J283" s="141">
        <v>4500000000</v>
      </c>
      <c r="K283" s="139">
        <v>4500000000</v>
      </c>
      <c r="L283" s="4">
        <v>7.2</v>
      </c>
      <c r="M283" s="4" t="s">
        <v>3009</v>
      </c>
      <c r="N283" s="4" t="s">
        <v>2595</v>
      </c>
      <c r="O283" s="91">
        <f>J283</f>
        <v>4500000000</v>
      </c>
      <c r="P283" s="91">
        <f>O283-J283</f>
        <v>0</v>
      </c>
      <c r="Q283" s="4">
        <v>188</v>
      </c>
      <c r="R283" s="4" t="s">
        <v>70</v>
      </c>
      <c r="S283" s="4" t="s">
        <v>70</v>
      </c>
      <c r="T283" s="140">
        <v>45294</v>
      </c>
      <c r="U283" s="4" t="s">
        <v>1884</v>
      </c>
      <c r="V283" s="4" t="s">
        <v>1954</v>
      </c>
      <c r="W283" s="4"/>
      <c r="X283" s="4"/>
      <c r="Y283" s="4"/>
      <c r="Z283" s="4"/>
      <c r="AA283" s="4"/>
      <c r="AB283" s="4"/>
      <c r="AC283" s="4"/>
      <c r="AD283" s="4"/>
      <c r="AE283" s="145"/>
      <c r="AF283" s="145"/>
      <c r="AG283" s="4" t="s">
        <v>70</v>
      </c>
      <c r="AH283" s="377" t="s">
        <v>3051</v>
      </c>
      <c r="AI283" s="4" t="s">
        <v>9551</v>
      </c>
      <c r="AJ283" s="4" t="s">
        <v>9556</v>
      </c>
      <c r="AK283" s="4"/>
    </row>
    <row r="284" spans="1:41">
      <c r="B284" s="145" t="s">
        <v>2497</v>
      </c>
      <c r="C284" s="4" t="s">
        <v>441</v>
      </c>
      <c r="D284" s="4" t="s">
        <v>2135</v>
      </c>
      <c r="E284" s="4" t="s">
        <v>1060</v>
      </c>
      <c r="F284" s="4" t="s">
        <v>3052</v>
      </c>
      <c r="G284" s="4" t="s">
        <v>1549</v>
      </c>
      <c r="H284" s="4" t="s">
        <v>1550</v>
      </c>
      <c r="I284" s="141"/>
      <c r="J284" s="141">
        <v>3000000000</v>
      </c>
      <c r="K284" s="139">
        <v>3000000000</v>
      </c>
      <c r="L284" s="4">
        <v>7.6</v>
      </c>
      <c r="M284" s="4" t="s">
        <v>2164</v>
      </c>
      <c r="N284" s="4" t="s">
        <v>2751</v>
      </c>
      <c r="O284" s="91">
        <f>J284</f>
        <v>3000000000</v>
      </c>
      <c r="P284" s="91">
        <f>J284-O284</f>
        <v>0</v>
      </c>
      <c r="Q284" s="4">
        <v>171</v>
      </c>
      <c r="R284" s="4" t="s">
        <v>70</v>
      </c>
      <c r="S284" s="4" t="s">
        <v>70</v>
      </c>
      <c r="T284" s="140">
        <v>45294</v>
      </c>
      <c r="U284" s="4" t="s">
        <v>1884</v>
      </c>
      <c r="V284" s="4" t="s">
        <v>1954</v>
      </c>
      <c r="W284" s="4"/>
      <c r="X284" s="4"/>
      <c r="Y284" s="4"/>
      <c r="Z284" s="4"/>
      <c r="AA284" s="4"/>
      <c r="AB284" s="4"/>
      <c r="AC284" s="4"/>
      <c r="AD284" s="4"/>
      <c r="AE284" s="145"/>
      <c r="AF284" s="145"/>
      <c r="AG284" s="4" t="s">
        <v>70</v>
      </c>
      <c r="AH284" s="377" t="s">
        <v>3052</v>
      </c>
      <c r="AI284" s="4" t="s">
        <v>9551</v>
      </c>
      <c r="AJ284" s="4" t="s">
        <v>9556</v>
      </c>
      <c r="AK284" s="4"/>
    </row>
    <row r="285" spans="1:41">
      <c r="B285" s="145" t="s">
        <v>2497</v>
      </c>
      <c r="C285" s="4" t="s">
        <v>441</v>
      </c>
      <c r="D285" s="4" t="s">
        <v>2550</v>
      </c>
      <c r="E285" s="4" t="s">
        <v>1060</v>
      </c>
      <c r="F285" s="4" t="s">
        <v>3053</v>
      </c>
      <c r="G285" s="4" t="s">
        <v>1696</v>
      </c>
      <c r="H285" s="4" t="s">
        <v>1697</v>
      </c>
      <c r="I285" s="141"/>
      <c r="J285" s="141">
        <v>10000000000</v>
      </c>
      <c r="K285" s="139">
        <v>10000000000</v>
      </c>
      <c r="L285" s="4">
        <v>3.75</v>
      </c>
      <c r="M285" s="4" t="s">
        <v>2659</v>
      </c>
      <c r="N285" s="4" t="s">
        <v>2888</v>
      </c>
      <c r="O285" s="186">
        <f>K285</f>
        <v>10000000000</v>
      </c>
      <c r="P285" s="186">
        <f>J285-O285</f>
        <v>0</v>
      </c>
      <c r="Q285" s="4">
        <v>25</v>
      </c>
      <c r="R285" s="4" t="s">
        <v>70</v>
      </c>
      <c r="S285" s="4" t="s">
        <v>70</v>
      </c>
      <c r="T285" s="140">
        <v>45348</v>
      </c>
      <c r="U285" s="4" t="s">
        <v>1887</v>
      </c>
      <c r="V285" s="4"/>
      <c r="W285" s="4" t="s">
        <v>70</v>
      </c>
      <c r="X285" s="140">
        <v>45360</v>
      </c>
      <c r="Y285" s="4" t="s">
        <v>1888</v>
      </c>
      <c r="Z285" s="4" t="s">
        <v>1886</v>
      </c>
      <c r="AA285" s="186">
        <f>O285</f>
        <v>10000000000</v>
      </c>
      <c r="AB285" s="186">
        <f>AA285-O285</f>
        <v>0</v>
      </c>
      <c r="AC285" s="4"/>
      <c r="AD285" s="4" t="s">
        <v>2037</v>
      </c>
      <c r="AE285" s="145" t="s">
        <v>2909</v>
      </c>
      <c r="AF285" s="145"/>
      <c r="AG285" s="4"/>
      <c r="AH285" s="377"/>
      <c r="AI285" s="4"/>
      <c r="AJ285" s="4"/>
      <c r="AK285" s="4"/>
    </row>
    <row r="286" spans="1:41">
      <c r="B286" s="145" t="s">
        <v>2497</v>
      </c>
      <c r="C286" s="4" t="s">
        <v>441</v>
      </c>
      <c r="D286" s="4" t="s">
        <v>2498</v>
      </c>
      <c r="E286" s="4" t="s">
        <v>1060</v>
      </c>
      <c r="F286" s="4" t="s">
        <v>3054</v>
      </c>
      <c r="G286" s="4" t="s">
        <v>1521</v>
      </c>
      <c r="H286" s="4" t="s">
        <v>1522</v>
      </c>
      <c r="I286" s="141"/>
      <c r="J286" s="141">
        <v>5000000000</v>
      </c>
      <c r="K286" s="139">
        <v>5000000000</v>
      </c>
      <c r="L286" s="4">
        <v>7.9</v>
      </c>
      <c r="M286" s="4" t="s">
        <v>2638</v>
      </c>
      <c r="N286" s="4" t="s">
        <v>2639</v>
      </c>
      <c r="O286" s="186">
        <f>K286</f>
        <v>5000000000</v>
      </c>
      <c r="P286" s="186">
        <f>K286-O286</f>
        <v>0</v>
      </c>
      <c r="Q286" s="4" t="s">
        <v>2503</v>
      </c>
      <c r="R286" s="4" t="s">
        <v>70</v>
      </c>
      <c r="S286" s="4" t="s">
        <v>70</v>
      </c>
      <c r="T286" s="140">
        <v>45351</v>
      </c>
      <c r="U286" s="4" t="s">
        <v>1884</v>
      </c>
      <c r="V286" s="4" t="s">
        <v>1954</v>
      </c>
      <c r="W286" s="4"/>
      <c r="X286" s="4"/>
      <c r="Y286" s="4"/>
      <c r="Z286" s="4"/>
      <c r="AA286" s="4"/>
      <c r="AB286" s="4"/>
      <c r="AC286" s="4"/>
      <c r="AD286" s="4"/>
      <c r="AE286" s="145"/>
      <c r="AF286" s="145"/>
      <c r="AG286" s="4" t="s">
        <v>70</v>
      </c>
      <c r="AH286" s="377" t="s">
        <v>3054</v>
      </c>
      <c r="AI286" s="4" t="s">
        <v>9551</v>
      </c>
      <c r="AJ286" s="4" t="s">
        <v>9556</v>
      </c>
      <c r="AK286" s="4"/>
    </row>
    <row r="287" spans="1:41">
      <c r="B287" s="145" t="s">
        <v>2497</v>
      </c>
      <c r="C287" s="4" t="s">
        <v>441</v>
      </c>
      <c r="D287" s="4" t="s">
        <v>2550</v>
      </c>
      <c r="E287" s="4" t="s">
        <v>1060</v>
      </c>
      <c r="F287" s="4" t="s">
        <v>3055</v>
      </c>
      <c r="G287" s="4" t="s">
        <v>1696</v>
      </c>
      <c r="H287" s="4" t="s">
        <v>1697</v>
      </c>
      <c r="I287" s="141"/>
      <c r="J287" s="141">
        <v>6000000000</v>
      </c>
      <c r="K287" s="139">
        <v>6000000000</v>
      </c>
      <c r="L287" s="4">
        <v>3.75</v>
      </c>
      <c r="M287" s="4" t="s">
        <v>2829</v>
      </c>
      <c r="N287" s="4" t="s">
        <v>2897</v>
      </c>
      <c r="O287" s="186">
        <f>K287</f>
        <v>6000000000</v>
      </c>
      <c r="P287" s="186">
        <f>J287-O287</f>
        <v>0</v>
      </c>
      <c r="Q287" s="4">
        <v>25</v>
      </c>
      <c r="R287" s="4" t="s">
        <v>70</v>
      </c>
      <c r="S287" s="4" t="s">
        <v>70</v>
      </c>
      <c r="T287" s="140">
        <v>45348</v>
      </c>
      <c r="U287" s="4" t="s">
        <v>1887</v>
      </c>
      <c r="V287" s="4"/>
      <c r="W287" s="4" t="s">
        <v>70</v>
      </c>
      <c r="X287" s="140">
        <v>45360</v>
      </c>
      <c r="Y287" s="4" t="s">
        <v>1888</v>
      </c>
      <c r="Z287" s="4" t="s">
        <v>1886</v>
      </c>
      <c r="AA287" s="186">
        <f>O287</f>
        <v>6000000000</v>
      </c>
      <c r="AB287" s="186">
        <f>AA287-O287</f>
        <v>0</v>
      </c>
      <c r="AC287" s="4"/>
      <c r="AD287" s="4" t="s">
        <v>2037</v>
      </c>
      <c r="AE287" s="145" t="s">
        <v>2909</v>
      </c>
      <c r="AF287" s="145"/>
      <c r="AG287" s="4"/>
      <c r="AH287" s="377"/>
      <c r="AI287" s="4"/>
      <c r="AJ287" s="4"/>
      <c r="AK287" s="4"/>
    </row>
    <row r="288" spans="1:41" s="232" customFormat="1">
      <c r="A288" s="232" t="s">
        <v>3056</v>
      </c>
      <c r="B288" s="241" t="s">
        <v>2497</v>
      </c>
      <c r="C288" s="242" t="s">
        <v>441</v>
      </c>
      <c r="D288" s="242" t="s">
        <v>2135</v>
      </c>
      <c r="E288" s="242" t="s">
        <v>1060</v>
      </c>
      <c r="F288" s="242" t="s">
        <v>3057</v>
      </c>
      <c r="G288" s="242" t="s">
        <v>1558</v>
      </c>
      <c r="H288" s="242" t="s">
        <v>1559</v>
      </c>
      <c r="I288" s="244"/>
      <c r="J288" s="244">
        <v>1295000000</v>
      </c>
      <c r="K288" s="243">
        <v>1295000000</v>
      </c>
      <c r="L288" s="242">
        <v>8.91</v>
      </c>
      <c r="M288" s="242" t="s">
        <v>2757</v>
      </c>
      <c r="N288" s="242" t="s">
        <v>3058</v>
      </c>
      <c r="O288" s="324">
        <f>J288</f>
        <v>1295000000</v>
      </c>
      <c r="P288" s="324">
        <f>J288-O288</f>
        <v>0</v>
      </c>
      <c r="Q288" s="242">
        <v>165</v>
      </c>
      <c r="R288" s="242" t="s">
        <v>70</v>
      </c>
      <c r="S288" s="242" t="s">
        <v>3059</v>
      </c>
      <c r="T288" s="242"/>
      <c r="U288" s="242"/>
      <c r="V288" s="242"/>
      <c r="W288" s="242"/>
      <c r="X288" s="242"/>
      <c r="Y288" s="242"/>
      <c r="Z288" s="242"/>
      <c r="AA288" s="242"/>
      <c r="AB288" s="242"/>
      <c r="AC288" s="242"/>
      <c r="AD288" s="242"/>
      <c r="AE288" s="241"/>
      <c r="AF288" s="241"/>
      <c r="AG288" s="4" t="s">
        <v>70</v>
      </c>
      <c r="AH288" s="377" t="s">
        <v>3057</v>
      </c>
      <c r="AI288" s="4" t="s">
        <v>9551</v>
      </c>
      <c r="AJ288" s="4" t="s">
        <v>9556</v>
      </c>
      <c r="AK288" s="242"/>
      <c r="AO288" s="245"/>
    </row>
    <row r="289" spans="1:38">
      <c r="B289" s="145" t="s">
        <v>2497</v>
      </c>
      <c r="C289" s="4" t="s">
        <v>441</v>
      </c>
      <c r="D289" s="4" t="s">
        <v>2550</v>
      </c>
      <c r="E289" s="4" t="s">
        <v>1060</v>
      </c>
      <c r="F289" s="4" t="s">
        <v>3060</v>
      </c>
      <c r="G289" s="4" t="s">
        <v>1696</v>
      </c>
      <c r="H289" s="4" t="s">
        <v>1697</v>
      </c>
      <c r="I289" s="141"/>
      <c r="J289" s="141">
        <v>10000000000</v>
      </c>
      <c r="K289" s="139">
        <v>10000000000</v>
      </c>
      <c r="L289" s="4">
        <v>3.75</v>
      </c>
      <c r="M289" s="4" t="s">
        <v>2659</v>
      </c>
      <c r="N289" s="4" t="s">
        <v>2888</v>
      </c>
      <c r="O289" s="186">
        <f>K289</f>
        <v>10000000000</v>
      </c>
      <c r="P289" s="186">
        <f>J289-O289</f>
        <v>0</v>
      </c>
      <c r="Q289" s="4">
        <v>25</v>
      </c>
      <c r="R289" s="4" t="s">
        <v>70</v>
      </c>
      <c r="S289" s="4" t="s">
        <v>70</v>
      </c>
      <c r="T289" s="140">
        <v>45348</v>
      </c>
      <c r="U289" s="4" t="s">
        <v>1887</v>
      </c>
      <c r="V289" s="4"/>
      <c r="W289" s="4" t="s">
        <v>70</v>
      </c>
      <c r="X289" s="140">
        <v>45360</v>
      </c>
      <c r="Y289" s="4" t="s">
        <v>1888</v>
      </c>
      <c r="Z289" s="4" t="s">
        <v>1886</v>
      </c>
      <c r="AA289" s="186">
        <f>O289</f>
        <v>10000000000</v>
      </c>
      <c r="AB289" s="186">
        <f>AA289-O289</f>
        <v>0</v>
      </c>
      <c r="AC289" s="4"/>
      <c r="AD289" s="4" t="s">
        <v>2037</v>
      </c>
      <c r="AE289" s="8" t="s">
        <v>2909</v>
      </c>
      <c r="AF289" s="145"/>
      <c r="AG289" s="4"/>
      <c r="AH289" s="377"/>
      <c r="AI289" s="4"/>
      <c r="AJ289" s="4"/>
      <c r="AK289" s="4"/>
      <c r="AL289" s="372"/>
    </row>
    <row r="290" spans="1:38">
      <c r="B290" s="145" t="s">
        <v>2497</v>
      </c>
      <c r="C290" s="4" t="s">
        <v>441</v>
      </c>
      <c r="D290" s="4" t="s">
        <v>2550</v>
      </c>
      <c r="E290" s="4" t="s">
        <v>1060</v>
      </c>
      <c r="F290" s="4" t="s">
        <v>3061</v>
      </c>
      <c r="G290" s="4" t="s">
        <v>1696</v>
      </c>
      <c r="H290" s="4" t="s">
        <v>1697</v>
      </c>
      <c r="I290" s="141"/>
      <c r="J290" s="141">
        <v>10000000000</v>
      </c>
      <c r="K290" s="139">
        <v>10000000000</v>
      </c>
      <c r="L290" s="4">
        <v>3.75</v>
      </c>
      <c r="M290" s="4" t="s">
        <v>2659</v>
      </c>
      <c r="N290" s="4" t="s">
        <v>2888</v>
      </c>
      <c r="O290" s="186">
        <f>K290</f>
        <v>10000000000</v>
      </c>
      <c r="P290" s="186">
        <f>J290-O290</f>
        <v>0</v>
      </c>
      <c r="Q290" s="4">
        <v>25</v>
      </c>
      <c r="R290" s="4" t="s">
        <v>70</v>
      </c>
      <c r="S290" s="4" t="s">
        <v>70</v>
      </c>
      <c r="T290" s="140">
        <v>45348</v>
      </c>
      <c r="U290" s="4" t="s">
        <v>1887</v>
      </c>
      <c r="V290" s="4"/>
      <c r="W290" s="4" t="s">
        <v>70</v>
      </c>
      <c r="X290" s="140">
        <v>45360</v>
      </c>
      <c r="Y290" s="4" t="s">
        <v>1888</v>
      </c>
      <c r="Z290" s="4" t="s">
        <v>1886</v>
      </c>
      <c r="AA290" s="186">
        <f>O290</f>
        <v>10000000000</v>
      </c>
      <c r="AB290" s="186">
        <f>AA290-O290</f>
        <v>0</v>
      </c>
      <c r="AC290" s="4"/>
      <c r="AD290" s="4" t="s">
        <v>2037</v>
      </c>
      <c r="AE290" s="145" t="s">
        <v>2909</v>
      </c>
      <c r="AF290" s="145"/>
      <c r="AG290" s="4"/>
      <c r="AH290" s="377"/>
      <c r="AI290" s="4"/>
      <c r="AJ290" s="4"/>
      <c r="AK290" s="4"/>
    </row>
    <row r="291" spans="1:38">
      <c r="B291" s="145" t="s">
        <v>2497</v>
      </c>
      <c r="C291" s="4" t="s">
        <v>441</v>
      </c>
      <c r="D291" s="4" t="s">
        <v>2872</v>
      </c>
      <c r="E291" s="4" t="s">
        <v>1060</v>
      </c>
      <c r="F291" s="4" t="s">
        <v>3062</v>
      </c>
      <c r="G291" s="4" t="s">
        <v>1531</v>
      </c>
      <c r="H291" s="4" t="s">
        <v>1532</v>
      </c>
      <c r="I291" s="141"/>
      <c r="J291" s="141">
        <v>1300000000</v>
      </c>
      <c r="K291" s="139">
        <v>1300000000</v>
      </c>
      <c r="L291" s="4">
        <v>6.6</v>
      </c>
      <c r="M291" s="4" t="s">
        <v>2630</v>
      </c>
      <c r="N291" s="4" t="s">
        <v>3063</v>
      </c>
      <c r="O291" s="91">
        <f>J291</f>
        <v>1300000000</v>
      </c>
      <c r="P291" s="91">
        <f>J291-O291</f>
        <v>0</v>
      </c>
      <c r="Q291" s="4">
        <v>105</v>
      </c>
      <c r="R291" s="4" t="s">
        <v>70</v>
      </c>
      <c r="S291" s="4" t="s">
        <v>70</v>
      </c>
      <c r="T291" s="140">
        <v>45321</v>
      </c>
      <c r="U291" s="4" t="s">
        <v>1884</v>
      </c>
      <c r="V291" s="4"/>
      <c r="W291" s="4"/>
      <c r="X291" s="4"/>
      <c r="Y291" s="4"/>
      <c r="Z291" s="4"/>
      <c r="AA291" s="4"/>
      <c r="AB291" s="4"/>
      <c r="AC291" s="4"/>
      <c r="AD291" s="4"/>
      <c r="AE291" s="145"/>
      <c r="AF291" s="145"/>
      <c r="AG291" s="4" t="s">
        <v>70</v>
      </c>
      <c r="AH291" s="378" t="s">
        <v>3062</v>
      </c>
      <c r="AI291" s="4" t="s">
        <v>9551</v>
      </c>
      <c r="AJ291" s="4" t="s">
        <v>9556</v>
      </c>
      <c r="AK291" s="4"/>
    </row>
    <row r="292" spans="1:38">
      <c r="B292" s="145" t="s">
        <v>2497</v>
      </c>
      <c r="C292" s="4" t="s">
        <v>441</v>
      </c>
      <c r="D292" s="4" t="s">
        <v>2518</v>
      </c>
      <c r="E292" s="4" t="s">
        <v>1060</v>
      </c>
      <c r="F292" s="329" t="s">
        <v>3064</v>
      </c>
      <c r="G292" s="4" t="s">
        <v>1545</v>
      </c>
      <c r="H292" s="4" t="s">
        <v>1546</v>
      </c>
      <c r="I292" s="141"/>
      <c r="J292" s="141">
        <v>1850000000</v>
      </c>
      <c r="K292" s="139">
        <v>1850000000</v>
      </c>
      <c r="L292" s="4">
        <v>7.3</v>
      </c>
      <c r="M292" s="4" t="s">
        <v>2762</v>
      </c>
      <c r="N292" s="4" t="s">
        <v>2763</v>
      </c>
      <c r="O292" s="91">
        <f>J292</f>
        <v>1850000000</v>
      </c>
      <c r="P292" s="91">
        <f>O292-J292</f>
        <v>0</v>
      </c>
      <c r="Q292" s="4">
        <v>192</v>
      </c>
      <c r="R292" s="4" t="s">
        <v>70</v>
      </c>
      <c r="S292" s="4" t="s">
        <v>70</v>
      </c>
      <c r="T292" s="140">
        <v>45348</v>
      </c>
      <c r="U292" s="4" t="s">
        <v>1887</v>
      </c>
      <c r="V292" s="4"/>
      <c r="W292" s="4"/>
      <c r="X292" s="4"/>
      <c r="Y292" s="4"/>
      <c r="Z292" s="4"/>
      <c r="AA292" s="4"/>
      <c r="AB292" s="4"/>
      <c r="AC292" s="4"/>
      <c r="AD292" s="4"/>
      <c r="AE292" s="145"/>
      <c r="AF292" s="145"/>
      <c r="AG292" s="4" t="s">
        <v>70</v>
      </c>
      <c r="AH292" s="377" t="s">
        <v>3064</v>
      </c>
      <c r="AI292" s="4" t="s">
        <v>9551</v>
      </c>
      <c r="AJ292" s="4" t="s">
        <v>9556</v>
      </c>
      <c r="AK292" s="4"/>
    </row>
    <row r="293" spans="1:38">
      <c r="B293" s="145" t="s">
        <v>2497</v>
      </c>
      <c r="C293" s="4" t="s">
        <v>441</v>
      </c>
      <c r="D293" s="4" t="s">
        <v>1976</v>
      </c>
      <c r="E293" s="4" t="s">
        <v>1060</v>
      </c>
      <c r="F293" s="4" t="s">
        <v>3065</v>
      </c>
      <c r="G293" s="4" t="s">
        <v>1529</v>
      </c>
      <c r="H293" s="4" t="s">
        <v>1530</v>
      </c>
      <c r="I293" s="141"/>
      <c r="J293" s="141">
        <v>88430673</v>
      </c>
      <c r="K293" s="139">
        <v>88430673</v>
      </c>
      <c r="L293" s="4">
        <v>9.15</v>
      </c>
      <c r="M293" s="4" t="s">
        <v>2754</v>
      </c>
      <c r="N293" s="4" t="s">
        <v>2979</v>
      </c>
      <c r="O293" s="4"/>
      <c r="P293" s="4"/>
      <c r="Q293" s="4">
        <v>195</v>
      </c>
      <c r="R293" s="4" t="s">
        <v>70</v>
      </c>
      <c r="S293" s="4" t="s">
        <v>70</v>
      </c>
      <c r="T293" s="140">
        <v>45348</v>
      </c>
      <c r="U293" s="4" t="s">
        <v>1887</v>
      </c>
      <c r="V293" s="4"/>
      <c r="W293" s="4"/>
      <c r="X293" s="4"/>
      <c r="Y293" s="4"/>
      <c r="Z293" s="4"/>
      <c r="AA293" s="4"/>
      <c r="AB293" s="4"/>
      <c r="AC293" s="4"/>
      <c r="AD293" s="4"/>
      <c r="AE293" s="145"/>
      <c r="AF293" s="145"/>
      <c r="AG293" s="4" t="s">
        <v>70</v>
      </c>
      <c r="AH293" s="377" t="s">
        <v>3065</v>
      </c>
      <c r="AI293" s="4" t="s">
        <v>9551</v>
      </c>
      <c r="AJ293" s="4" t="s">
        <v>9556</v>
      </c>
      <c r="AK293" s="4"/>
    </row>
    <row r="294" spans="1:38">
      <c r="B294" s="145" t="s">
        <v>2497</v>
      </c>
      <c r="C294" s="4" t="s">
        <v>441</v>
      </c>
      <c r="D294" s="4" t="s">
        <v>1976</v>
      </c>
      <c r="E294" s="4" t="s">
        <v>1060</v>
      </c>
      <c r="F294" s="4" t="s">
        <v>3066</v>
      </c>
      <c r="G294" s="4" t="s">
        <v>1529</v>
      </c>
      <c r="H294" s="4" t="s">
        <v>1530</v>
      </c>
      <c r="I294" s="141"/>
      <c r="J294" s="141">
        <v>7543490000</v>
      </c>
      <c r="K294" s="139">
        <v>7543490000</v>
      </c>
      <c r="L294" s="4">
        <v>9.15</v>
      </c>
      <c r="M294" s="4" t="s">
        <v>3067</v>
      </c>
      <c r="N294" s="4" t="s">
        <v>3068</v>
      </c>
      <c r="O294" s="4"/>
      <c r="P294" s="4"/>
      <c r="Q294" s="4">
        <v>195</v>
      </c>
      <c r="R294" s="4" t="s">
        <v>70</v>
      </c>
      <c r="S294" s="4" t="s">
        <v>70</v>
      </c>
      <c r="T294" s="140">
        <v>45348</v>
      </c>
      <c r="U294" s="4" t="s">
        <v>1887</v>
      </c>
      <c r="V294" s="4"/>
      <c r="W294" s="4"/>
      <c r="X294" s="4"/>
      <c r="Y294" s="4"/>
      <c r="Z294" s="4"/>
      <c r="AA294" s="4"/>
      <c r="AB294" s="4"/>
      <c r="AC294" s="4"/>
      <c r="AD294" s="4"/>
      <c r="AE294" s="145"/>
      <c r="AF294" s="145"/>
      <c r="AG294" s="4" t="s">
        <v>70</v>
      </c>
      <c r="AH294" s="377" t="s">
        <v>3066</v>
      </c>
      <c r="AI294" s="4" t="s">
        <v>9551</v>
      </c>
      <c r="AJ294" s="4" t="s">
        <v>9556</v>
      </c>
      <c r="AK294" s="4"/>
    </row>
    <row r="295" spans="1:38">
      <c r="B295" s="145" t="s">
        <v>2497</v>
      </c>
      <c r="C295" s="4" t="s">
        <v>441</v>
      </c>
      <c r="D295" s="4" t="s">
        <v>2135</v>
      </c>
      <c r="E295" s="4" t="s">
        <v>1060</v>
      </c>
      <c r="F295" s="4" t="s">
        <v>3069</v>
      </c>
      <c r="G295" s="4" t="s">
        <v>1549</v>
      </c>
      <c r="H295" s="4" t="s">
        <v>1550</v>
      </c>
      <c r="I295" s="141"/>
      <c r="J295" s="141">
        <v>4314102446</v>
      </c>
      <c r="K295" s="139">
        <v>4314102446</v>
      </c>
      <c r="L295" s="4">
        <v>7.5</v>
      </c>
      <c r="M295" s="4" t="s">
        <v>2968</v>
      </c>
      <c r="N295" s="4" t="s">
        <v>2502</v>
      </c>
      <c r="O295" s="91">
        <f>J295</f>
        <v>4314102446</v>
      </c>
      <c r="P295" s="91">
        <f>J295-O295</f>
        <v>0</v>
      </c>
      <c r="Q295" s="4">
        <v>171</v>
      </c>
      <c r="R295" s="4" t="s">
        <v>70</v>
      </c>
      <c r="S295" s="4" t="s">
        <v>70</v>
      </c>
      <c r="T295" s="140">
        <v>45294</v>
      </c>
      <c r="U295" s="4" t="s">
        <v>1884</v>
      </c>
      <c r="V295" s="4" t="s">
        <v>1954</v>
      </c>
      <c r="W295" s="4"/>
      <c r="X295" s="4"/>
      <c r="Y295" s="4"/>
      <c r="Z295" s="4"/>
      <c r="AA295" s="4"/>
      <c r="AB295" s="4"/>
      <c r="AC295" s="4"/>
      <c r="AD295" s="4"/>
      <c r="AE295" s="145"/>
      <c r="AF295" s="145"/>
      <c r="AG295" s="4" t="s">
        <v>70</v>
      </c>
      <c r="AH295" s="377" t="s">
        <v>3069</v>
      </c>
      <c r="AI295" s="4" t="s">
        <v>9551</v>
      </c>
      <c r="AJ295" s="4" t="s">
        <v>9556</v>
      </c>
      <c r="AK295" s="4"/>
    </row>
    <row r="296" spans="1:38">
      <c r="B296" s="145" t="s">
        <v>2497</v>
      </c>
      <c r="C296" s="4" t="s">
        <v>441</v>
      </c>
      <c r="D296" s="4" t="s">
        <v>3070</v>
      </c>
      <c r="E296" s="4" t="s">
        <v>1060</v>
      </c>
      <c r="F296" s="4" t="s">
        <v>3071</v>
      </c>
      <c r="G296" s="4" t="s">
        <v>1560</v>
      </c>
      <c r="H296" s="4" t="s">
        <v>1561</v>
      </c>
      <c r="I296" s="141"/>
      <c r="J296" s="141">
        <v>2490000000</v>
      </c>
      <c r="K296" s="139">
        <v>2490000000</v>
      </c>
      <c r="L296" s="4">
        <v>10.199999999999999</v>
      </c>
      <c r="M296" s="4" t="s">
        <v>3072</v>
      </c>
      <c r="N296" s="4" t="s">
        <v>3073</v>
      </c>
      <c r="O296" s="91">
        <f>J296</f>
        <v>2490000000</v>
      </c>
      <c r="P296" s="91">
        <f>J296-O296</f>
        <v>0</v>
      </c>
      <c r="Q296" s="4">
        <v>162</v>
      </c>
      <c r="R296" s="4" t="s">
        <v>70</v>
      </c>
      <c r="S296" s="4" t="s">
        <v>70</v>
      </c>
      <c r="T296" s="140">
        <v>45341</v>
      </c>
      <c r="U296" s="4" t="s">
        <v>1884</v>
      </c>
      <c r="V296" s="4" t="s">
        <v>1954</v>
      </c>
      <c r="W296" s="4"/>
      <c r="X296" s="4"/>
      <c r="Y296" s="4"/>
      <c r="Z296" s="4"/>
      <c r="AA296" s="4"/>
      <c r="AB296" s="4"/>
      <c r="AC296" s="4"/>
      <c r="AD296" s="4"/>
      <c r="AE296" s="145"/>
      <c r="AF296" s="145"/>
      <c r="AG296" s="4" t="s">
        <v>70</v>
      </c>
      <c r="AH296" s="377" t="s">
        <v>3071</v>
      </c>
      <c r="AI296" s="4" t="s">
        <v>9551</v>
      </c>
      <c r="AJ296" s="4" t="s">
        <v>9556</v>
      </c>
      <c r="AK296" s="4"/>
    </row>
    <row r="297" spans="1:38">
      <c r="B297" s="145" t="s">
        <v>2497</v>
      </c>
      <c r="C297" s="4" t="s">
        <v>441</v>
      </c>
      <c r="D297" s="4" t="s">
        <v>1946</v>
      </c>
      <c r="E297" s="4" t="s">
        <v>1060</v>
      </c>
      <c r="F297" s="4" t="s">
        <v>3074</v>
      </c>
      <c r="G297" s="4" t="s">
        <v>1543</v>
      </c>
      <c r="H297" s="4" t="s">
        <v>1544</v>
      </c>
      <c r="I297" s="141"/>
      <c r="J297" s="141">
        <v>239978430</v>
      </c>
      <c r="K297" s="139">
        <v>239978430</v>
      </c>
      <c r="L297" s="4">
        <v>6</v>
      </c>
      <c r="M297" s="4" t="s">
        <v>3075</v>
      </c>
      <c r="N297" s="4" t="s">
        <v>3076</v>
      </c>
      <c r="O297" s="91">
        <f>J297</f>
        <v>239978430</v>
      </c>
      <c r="P297" s="91">
        <f>J297-O297</f>
        <v>0</v>
      </c>
      <c r="Q297" s="4">
        <v>113</v>
      </c>
      <c r="R297" s="4" t="s">
        <v>70</v>
      </c>
      <c r="S297" s="4" t="s">
        <v>70</v>
      </c>
      <c r="T297" s="140">
        <v>45321</v>
      </c>
      <c r="U297" s="4" t="s">
        <v>1884</v>
      </c>
      <c r="V297" s="4"/>
      <c r="W297" s="4"/>
      <c r="X297" s="4"/>
      <c r="Y297" s="4"/>
      <c r="Z297" s="4"/>
      <c r="AA297" s="4"/>
      <c r="AB297" s="4"/>
      <c r="AC297" s="4"/>
      <c r="AD297" s="4"/>
      <c r="AE297" s="145"/>
      <c r="AF297" s="145"/>
      <c r="AG297" s="4" t="s">
        <v>70</v>
      </c>
      <c r="AH297" s="377" t="s">
        <v>3074</v>
      </c>
      <c r="AI297" s="4" t="s">
        <v>9551</v>
      </c>
      <c r="AJ297" s="4" t="s">
        <v>9556</v>
      </c>
      <c r="AK297" s="4"/>
    </row>
    <row r="298" spans="1:38">
      <c r="B298" s="145" t="s">
        <v>2497</v>
      </c>
      <c r="C298" s="4" t="s">
        <v>441</v>
      </c>
      <c r="D298" s="4" t="s">
        <v>1976</v>
      </c>
      <c r="E298" s="4" t="s">
        <v>1060</v>
      </c>
      <c r="F298" s="4" t="s">
        <v>3077</v>
      </c>
      <c r="G298" s="4" t="s">
        <v>1529</v>
      </c>
      <c r="H298" s="4" t="s">
        <v>1530</v>
      </c>
      <c r="I298" s="141"/>
      <c r="J298" s="141">
        <v>47050000000</v>
      </c>
      <c r="K298" s="139">
        <v>47050000000</v>
      </c>
      <c r="L298" s="4">
        <v>9.15</v>
      </c>
      <c r="M298" s="4" t="s">
        <v>2183</v>
      </c>
      <c r="N298" s="4" t="s">
        <v>2833</v>
      </c>
      <c r="O298" s="4"/>
      <c r="P298" s="4"/>
      <c r="Q298" s="4">
        <v>195</v>
      </c>
      <c r="R298" s="4" t="s">
        <v>70</v>
      </c>
      <c r="S298" s="4" t="s">
        <v>70</v>
      </c>
      <c r="T298" s="140">
        <v>45348</v>
      </c>
      <c r="U298" s="4" t="s">
        <v>1887</v>
      </c>
      <c r="V298" s="4"/>
      <c r="W298" s="4"/>
      <c r="X298" s="4"/>
      <c r="Y298" s="4"/>
      <c r="Z298" s="4"/>
      <c r="AA298" s="4"/>
      <c r="AB298" s="4"/>
      <c r="AC298" s="4"/>
      <c r="AD298" s="4"/>
      <c r="AE298" s="145"/>
      <c r="AF298" s="145"/>
      <c r="AG298" s="4" t="s">
        <v>70</v>
      </c>
      <c r="AH298" s="377" t="s">
        <v>3077</v>
      </c>
      <c r="AI298" s="4" t="s">
        <v>9551</v>
      </c>
      <c r="AJ298" s="4" t="s">
        <v>9556</v>
      </c>
      <c r="AK298" s="4"/>
    </row>
    <row r="299" spans="1:38">
      <c r="B299" s="145" t="s">
        <v>2497</v>
      </c>
      <c r="C299" s="4" t="s">
        <v>441</v>
      </c>
      <c r="D299" s="4" t="s">
        <v>2872</v>
      </c>
      <c r="E299" s="4" t="s">
        <v>1060</v>
      </c>
      <c r="F299" s="4" t="s">
        <v>3078</v>
      </c>
      <c r="G299" s="4" t="s">
        <v>1531</v>
      </c>
      <c r="H299" s="4" t="s">
        <v>1532</v>
      </c>
      <c r="I299" s="141"/>
      <c r="J299" s="141">
        <v>2500000000</v>
      </c>
      <c r="K299" s="139">
        <v>2500000000</v>
      </c>
      <c r="L299" s="4">
        <v>5.5</v>
      </c>
      <c r="M299" s="4" t="s">
        <v>2825</v>
      </c>
      <c r="N299" s="4" t="s">
        <v>3033</v>
      </c>
      <c r="O299" s="91">
        <f>J299</f>
        <v>2500000000</v>
      </c>
      <c r="P299" s="91">
        <f>J299-O299</f>
        <v>0</v>
      </c>
      <c r="Q299" s="4">
        <v>105</v>
      </c>
      <c r="R299" s="4" t="s">
        <v>70</v>
      </c>
      <c r="S299" s="4" t="s">
        <v>70</v>
      </c>
      <c r="T299" s="140">
        <v>45321</v>
      </c>
      <c r="U299" s="4" t="s">
        <v>1884</v>
      </c>
      <c r="V299" s="4"/>
      <c r="W299" s="4"/>
      <c r="X299" s="4"/>
      <c r="Y299" s="4"/>
      <c r="Z299" s="4"/>
      <c r="AA299" s="4"/>
      <c r="AB299" s="4"/>
      <c r="AC299" s="4"/>
      <c r="AD299" s="4"/>
      <c r="AE299" s="145"/>
      <c r="AF299" s="145"/>
      <c r="AG299" s="4" t="s">
        <v>70</v>
      </c>
      <c r="AH299" s="378" t="s">
        <v>3078</v>
      </c>
      <c r="AI299" s="4" t="s">
        <v>9551</v>
      </c>
      <c r="AJ299" s="4" t="s">
        <v>9556</v>
      </c>
      <c r="AK299" s="4"/>
    </row>
    <row r="300" spans="1:38">
      <c r="B300" s="145" t="s">
        <v>2497</v>
      </c>
      <c r="C300" s="4" t="s">
        <v>441</v>
      </c>
      <c r="D300" s="4" t="s">
        <v>1976</v>
      </c>
      <c r="E300" s="4" t="s">
        <v>1060</v>
      </c>
      <c r="F300" s="4" t="s">
        <v>3079</v>
      </c>
      <c r="G300" s="4" t="s">
        <v>1529</v>
      </c>
      <c r="H300" s="4" t="s">
        <v>1530</v>
      </c>
      <c r="I300" s="141"/>
      <c r="J300" s="141">
        <v>864204948</v>
      </c>
      <c r="K300" s="139">
        <v>864204948</v>
      </c>
      <c r="L300" s="4">
        <v>9.15</v>
      </c>
      <c r="M300" s="4" t="s">
        <v>3067</v>
      </c>
      <c r="N300" s="4" t="s">
        <v>3068</v>
      </c>
      <c r="O300" s="4"/>
      <c r="P300" s="4"/>
      <c r="Q300" s="4">
        <v>195</v>
      </c>
      <c r="R300" s="4" t="s">
        <v>70</v>
      </c>
      <c r="S300" s="4" t="s">
        <v>70</v>
      </c>
      <c r="T300" s="140">
        <v>45348</v>
      </c>
      <c r="U300" s="4" t="s">
        <v>1887</v>
      </c>
      <c r="V300" s="4"/>
      <c r="W300" s="4"/>
      <c r="X300" s="4"/>
      <c r="Y300" s="4"/>
      <c r="Z300" s="4"/>
      <c r="AA300" s="4"/>
      <c r="AB300" s="4"/>
      <c r="AC300" s="4"/>
      <c r="AD300" s="4"/>
      <c r="AE300" s="145"/>
      <c r="AF300" s="145"/>
      <c r="AG300" s="4" t="s">
        <v>70</v>
      </c>
      <c r="AH300" s="377" t="s">
        <v>3079</v>
      </c>
      <c r="AI300" s="4" t="s">
        <v>9551</v>
      </c>
      <c r="AJ300" s="4" t="s">
        <v>9556</v>
      </c>
      <c r="AK300" s="4"/>
    </row>
    <row r="301" spans="1:38">
      <c r="B301" s="145" t="s">
        <v>2497</v>
      </c>
      <c r="C301" s="4" t="s">
        <v>441</v>
      </c>
      <c r="D301" s="4" t="s">
        <v>2135</v>
      </c>
      <c r="E301" s="4" t="s">
        <v>1060</v>
      </c>
      <c r="F301" s="4" t="s">
        <v>3080</v>
      </c>
      <c r="G301" s="4" t="s">
        <v>1562</v>
      </c>
      <c r="H301" s="4" t="s">
        <v>1563</v>
      </c>
      <c r="I301" s="141"/>
      <c r="J301" s="141">
        <v>5000000000</v>
      </c>
      <c r="K301" s="139">
        <v>5000000000</v>
      </c>
      <c r="L301" s="4">
        <v>7.9</v>
      </c>
      <c r="M301" s="4" t="s">
        <v>2896</v>
      </c>
      <c r="N301" s="4" t="s">
        <v>2666</v>
      </c>
      <c r="O301" s="4"/>
      <c r="P301" s="4"/>
      <c r="Q301" s="4"/>
      <c r="R301" s="4"/>
      <c r="S301" s="4"/>
      <c r="T301" s="4"/>
      <c r="U301" s="4"/>
      <c r="V301" s="4"/>
      <c r="W301" s="4"/>
      <c r="X301" s="4"/>
      <c r="Y301" s="4"/>
      <c r="Z301" s="4"/>
      <c r="AA301" s="4"/>
      <c r="AB301" s="4"/>
      <c r="AC301" s="4"/>
      <c r="AD301" s="4"/>
      <c r="AE301" s="145"/>
      <c r="AF301" s="145"/>
      <c r="AG301" s="4" t="s">
        <v>70</v>
      </c>
      <c r="AH301" s="377" t="s">
        <v>3080</v>
      </c>
      <c r="AI301" s="4" t="s">
        <v>9551</v>
      </c>
      <c r="AJ301" s="4" t="s">
        <v>9556</v>
      </c>
      <c r="AK301" s="4"/>
    </row>
    <row r="302" spans="1:38">
      <c r="A302" s="171" t="s">
        <v>3056</v>
      </c>
      <c r="B302" s="145" t="s">
        <v>2497</v>
      </c>
      <c r="C302" s="4" t="s">
        <v>441</v>
      </c>
      <c r="D302" s="4" t="s">
        <v>2135</v>
      </c>
      <c r="E302" s="4" t="s">
        <v>1060</v>
      </c>
      <c r="F302" s="4" t="s">
        <v>3081</v>
      </c>
      <c r="G302" s="4" t="s">
        <v>1558</v>
      </c>
      <c r="H302" s="4" t="s">
        <v>1559</v>
      </c>
      <c r="I302" s="141"/>
      <c r="J302" s="141">
        <v>1220000000</v>
      </c>
      <c r="K302" s="139">
        <v>1220000000</v>
      </c>
      <c r="L302" s="4">
        <v>9.33</v>
      </c>
      <c r="M302" s="4" t="s">
        <v>3082</v>
      </c>
      <c r="N302" s="4" t="s">
        <v>2648</v>
      </c>
      <c r="O302" s="91">
        <f>J302</f>
        <v>1220000000</v>
      </c>
      <c r="P302" s="91">
        <f t="shared" ref="P302:P309" si="10">J302-O302</f>
        <v>0</v>
      </c>
      <c r="Q302" s="4">
        <v>165</v>
      </c>
      <c r="R302" s="4" t="s">
        <v>70</v>
      </c>
      <c r="S302" s="242" t="s">
        <v>3059</v>
      </c>
      <c r="T302" s="4"/>
      <c r="U302" s="4"/>
      <c r="V302" s="4"/>
      <c r="W302" s="4"/>
      <c r="X302" s="4"/>
      <c r="Y302" s="4"/>
      <c r="Z302" s="4"/>
      <c r="AA302" s="4"/>
      <c r="AB302" s="4"/>
      <c r="AC302" s="4"/>
      <c r="AD302" s="4"/>
      <c r="AE302" s="145"/>
      <c r="AF302" s="145"/>
      <c r="AG302" s="4" t="s">
        <v>70</v>
      </c>
      <c r="AH302" s="377" t="s">
        <v>3081</v>
      </c>
      <c r="AI302" s="4" t="s">
        <v>9551</v>
      </c>
      <c r="AJ302" s="4" t="s">
        <v>9556</v>
      </c>
      <c r="AK302" s="4"/>
    </row>
    <row r="303" spans="1:38">
      <c r="B303" s="145" t="s">
        <v>2497</v>
      </c>
      <c r="C303" s="4" t="s">
        <v>441</v>
      </c>
      <c r="D303" s="4" t="s">
        <v>2872</v>
      </c>
      <c r="E303" s="4" t="s">
        <v>1060</v>
      </c>
      <c r="F303" s="4" t="s">
        <v>3083</v>
      </c>
      <c r="G303" s="4" t="s">
        <v>1531</v>
      </c>
      <c r="H303" s="4" t="s">
        <v>1532</v>
      </c>
      <c r="I303" s="141"/>
      <c r="J303" s="141">
        <v>9000000000</v>
      </c>
      <c r="K303" s="139">
        <v>9000000000</v>
      </c>
      <c r="L303" s="4">
        <v>9.1999999999999993</v>
      </c>
      <c r="M303" s="4" t="s">
        <v>3084</v>
      </c>
      <c r="N303" s="4" t="s">
        <v>3085</v>
      </c>
      <c r="O303" s="91">
        <f>J303</f>
        <v>9000000000</v>
      </c>
      <c r="P303" s="91">
        <f t="shared" si="10"/>
        <v>0</v>
      </c>
      <c r="Q303" s="4">
        <v>105</v>
      </c>
      <c r="R303" s="4" t="s">
        <v>70</v>
      </c>
      <c r="S303" s="4" t="s">
        <v>70</v>
      </c>
      <c r="T303" s="140">
        <v>45321</v>
      </c>
      <c r="U303" s="4" t="s">
        <v>1884</v>
      </c>
      <c r="V303" s="4"/>
      <c r="W303" s="4"/>
      <c r="X303" s="4"/>
      <c r="Y303" s="4"/>
      <c r="Z303" s="4"/>
      <c r="AA303" s="4"/>
      <c r="AB303" s="4"/>
      <c r="AC303" s="4"/>
      <c r="AD303" s="4"/>
      <c r="AE303" s="145"/>
      <c r="AF303" s="145"/>
      <c r="AG303" s="4" t="s">
        <v>70</v>
      </c>
      <c r="AH303" s="378" t="s">
        <v>3083</v>
      </c>
      <c r="AI303" s="4" t="s">
        <v>9551</v>
      </c>
      <c r="AJ303" s="4" t="s">
        <v>9556</v>
      </c>
      <c r="AK303" s="4"/>
    </row>
    <row r="304" spans="1:38">
      <c r="B304" s="145" t="s">
        <v>2497</v>
      </c>
      <c r="C304" s="4" t="s">
        <v>441</v>
      </c>
      <c r="D304" s="4" t="s">
        <v>2135</v>
      </c>
      <c r="E304" s="4" t="s">
        <v>1060</v>
      </c>
      <c r="F304" s="4" t="s">
        <v>3086</v>
      </c>
      <c r="G304" s="4" t="s">
        <v>1539</v>
      </c>
      <c r="H304" s="4" t="s">
        <v>1540</v>
      </c>
      <c r="I304" s="141"/>
      <c r="J304" s="141">
        <v>450000000</v>
      </c>
      <c r="K304" s="139">
        <v>450000000</v>
      </c>
      <c r="L304" s="4">
        <v>7.5</v>
      </c>
      <c r="M304" s="4" t="s">
        <v>3087</v>
      </c>
      <c r="N304" s="4" t="s">
        <v>3088</v>
      </c>
      <c r="O304" s="91">
        <f>J304</f>
        <v>450000000</v>
      </c>
      <c r="P304" s="91">
        <f t="shared" si="10"/>
        <v>0</v>
      </c>
      <c r="Q304" s="4">
        <v>166</v>
      </c>
      <c r="R304" s="4" t="s">
        <v>70</v>
      </c>
      <c r="S304" s="4" t="s">
        <v>70</v>
      </c>
      <c r="T304" s="140">
        <v>45348</v>
      </c>
      <c r="U304" s="4" t="s">
        <v>1887</v>
      </c>
      <c r="V304" s="4"/>
      <c r="W304" s="4"/>
      <c r="X304" s="4"/>
      <c r="Y304" s="4"/>
      <c r="Z304" s="4"/>
      <c r="AA304" s="4"/>
      <c r="AB304" s="4"/>
      <c r="AC304" s="4"/>
      <c r="AD304" s="4"/>
      <c r="AE304" s="145"/>
      <c r="AF304" s="145"/>
      <c r="AG304" s="4" t="s">
        <v>70</v>
      </c>
      <c r="AH304" s="378" t="s">
        <v>3086</v>
      </c>
      <c r="AI304" s="4" t="s">
        <v>9551</v>
      </c>
      <c r="AJ304" s="4" t="s">
        <v>9556</v>
      </c>
      <c r="AK304" s="4"/>
    </row>
    <row r="305" spans="1:38">
      <c r="B305" s="145" t="s">
        <v>2497</v>
      </c>
      <c r="C305" s="4" t="s">
        <v>441</v>
      </c>
      <c r="D305" s="4" t="s">
        <v>2550</v>
      </c>
      <c r="E305" s="4" t="s">
        <v>1060</v>
      </c>
      <c r="F305" s="4" t="s">
        <v>3089</v>
      </c>
      <c r="G305" s="4" t="s">
        <v>1696</v>
      </c>
      <c r="H305" s="4" t="s">
        <v>1697</v>
      </c>
      <c r="I305" s="141"/>
      <c r="J305" s="141">
        <v>10000000000</v>
      </c>
      <c r="K305" s="139">
        <v>10000000000</v>
      </c>
      <c r="L305" s="4">
        <v>3.75</v>
      </c>
      <c r="M305" s="4" t="s">
        <v>2659</v>
      </c>
      <c r="N305" s="4" t="s">
        <v>2888</v>
      </c>
      <c r="O305" s="186">
        <f>K305</f>
        <v>10000000000</v>
      </c>
      <c r="P305" s="186">
        <f t="shared" si="10"/>
        <v>0</v>
      </c>
      <c r="Q305" s="4">
        <v>25</v>
      </c>
      <c r="R305" s="4" t="s">
        <v>70</v>
      </c>
      <c r="S305" s="4" t="s">
        <v>70</v>
      </c>
      <c r="T305" s="140">
        <v>45348</v>
      </c>
      <c r="U305" s="4" t="s">
        <v>1887</v>
      </c>
      <c r="V305" s="4"/>
      <c r="W305" s="4" t="s">
        <v>70</v>
      </c>
      <c r="X305" s="140">
        <v>45360</v>
      </c>
      <c r="Y305" s="4" t="s">
        <v>1888</v>
      </c>
      <c r="Z305" s="4" t="s">
        <v>1886</v>
      </c>
      <c r="AA305" s="186">
        <f>O305</f>
        <v>10000000000</v>
      </c>
      <c r="AB305" s="186">
        <f>AA305-O305</f>
        <v>0</v>
      </c>
      <c r="AC305" s="4"/>
      <c r="AD305" s="4" t="s">
        <v>2037</v>
      </c>
      <c r="AE305" s="8" t="s">
        <v>2909</v>
      </c>
      <c r="AF305" s="145"/>
      <c r="AG305" s="4"/>
      <c r="AH305" s="377"/>
      <c r="AI305" s="4"/>
      <c r="AJ305" s="4"/>
      <c r="AK305" s="4"/>
      <c r="AL305" s="372"/>
    </row>
    <row r="306" spans="1:38">
      <c r="B306" s="145" t="s">
        <v>2497</v>
      </c>
      <c r="C306" s="4" t="s">
        <v>441</v>
      </c>
      <c r="D306" s="4" t="s">
        <v>2135</v>
      </c>
      <c r="E306" s="4" t="s">
        <v>1060</v>
      </c>
      <c r="F306" s="4" t="s">
        <v>3090</v>
      </c>
      <c r="G306" s="4" t="s">
        <v>1696</v>
      </c>
      <c r="H306" s="4" t="s">
        <v>1697</v>
      </c>
      <c r="I306" s="4"/>
      <c r="J306" s="141">
        <v>247732482</v>
      </c>
      <c r="K306" s="139">
        <v>247732482</v>
      </c>
      <c r="L306" s="4">
        <v>0.2</v>
      </c>
      <c r="M306" s="4" t="s">
        <v>3091</v>
      </c>
      <c r="N306" s="4"/>
      <c r="O306" s="186">
        <f>K306</f>
        <v>247732482</v>
      </c>
      <c r="P306" s="186">
        <f t="shared" si="10"/>
        <v>0</v>
      </c>
      <c r="Q306" s="4">
        <v>25</v>
      </c>
      <c r="R306" s="4" t="s">
        <v>70</v>
      </c>
      <c r="S306" s="4" t="s">
        <v>70</v>
      </c>
      <c r="T306" s="140">
        <v>45348</v>
      </c>
      <c r="U306" s="4" t="s">
        <v>1887</v>
      </c>
      <c r="V306" s="4"/>
      <c r="W306" s="4" t="s">
        <v>70</v>
      </c>
      <c r="X306" s="140">
        <v>45360</v>
      </c>
      <c r="Y306" s="4" t="s">
        <v>1888</v>
      </c>
      <c r="Z306" s="4" t="s">
        <v>1886</v>
      </c>
      <c r="AA306" s="186">
        <f>O306</f>
        <v>247732482</v>
      </c>
      <c r="AB306" s="186">
        <f>AA306-O306</f>
        <v>0</v>
      </c>
      <c r="AC306" s="4"/>
      <c r="AD306" s="4" t="s">
        <v>2037</v>
      </c>
      <c r="AE306" s="145" t="s">
        <v>2909</v>
      </c>
      <c r="AF306" s="145"/>
      <c r="AG306" s="4"/>
      <c r="AH306" s="377"/>
      <c r="AI306" s="4"/>
      <c r="AJ306" s="4"/>
      <c r="AK306" s="4"/>
    </row>
    <row r="307" spans="1:38">
      <c r="B307" s="145" t="s">
        <v>2497</v>
      </c>
      <c r="C307" s="4" t="s">
        <v>441</v>
      </c>
      <c r="D307" s="4" t="s">
        <v>2135</v>
      </c>
      <c r="E307" s="4" t="s">
        <v>1060</v>
      </c>
      <c r="F307" s="4" t="s">
        <v>3092</v>
      </c>
      <c r="G307" s="4" t="s">
        <v>1696</v>
      </c>
      <c r="H307" s="4" t="s">
        <v>1697</v>
      </c>
      <c r="I307" s="4"/>
      <c r="J307" s="141">
        <v>4493721</v>
      </c>
      <c r="K307" s="139">
        <v>4493721</v>
      </c>
      <c r="L307" s="4">
        <v>0.2</v>
      </c>
      <c r="M307" s="4" t="s">
        <v>3093</v>
      </c>
      <c r="N307" s="4"/>
      <c r="O307" s="186">
        <f>K307</f>
        <v>4493721</v>
      </c>
      <c r="P307" s="186">
        <f t="shared" si="10"/>
        <v>0</v>
      </c>
      <c r="Q307" s="4">
        <v>25</v>
      </c>
      <c r="R307" s="4" t="s">
        <v>70</v>
      </c>
      <c r="S307" s="4" t="s">
        <v>70</v>
      </c>
      <c r="T307" s="140">
        <v>45348</v>
      </c>
      <c r="U307" s="4" t="s">
        <v>1887</v>
      </c>
      <c r="V307" s="4"/>
      <c r="W307" s="4" t="s">
        <v>70</v>
      </c>
      <c r="X307" s="140">
        <v>45360</v>
      </c>
      <c r="Y307" s="4" t="s">
        <v>1888</v>
      </c>
      <c r="Z307" s="4" t="s">
        <v>1886</v>
      </c>
      <c r="AA307" s="186">
        <f>O307</f>
        <v>4493721</v>
      </c>
      <c r="AB307" s="186">
        <f>AA307-O307</f>
        <v>0</v>
      </c>
      <c r="AC307" s="4"/>
      <c r="AD307" s="4" t="s">
        <v>2037</v>
      </c>
      <c r="AE307" s="145" t="s">
        <v>2909</v>
      </c>
      <c r="AF307" s="145"/>
      <c r="AG307" s="4"/>
      <c r="AH307" s="377"/>
      <c r="AI307" s="4"/>
      <c r="AJ307" s="4"/>
      <c r="AK307" s="4"/>
    </row>
    <row r="308" spans="1:38">
      <c r="B308" s="145" t="s">
        <v>2497</v>
      </c>
      <c r="C308" s="4" t="s">
        <v>441</v>
      </c>
      <c r="D308" s="4" t="s">
        <v>1946</v>
      </c>
      <c r="E308" s="4" t="s">
        <v>1060</v>
      </c>
      <c r="F308" s="4" t="s">
        <v>3094</v>
      </c>
      <c r="G308" s="4" t="s">
        <v>1543</v>
      </c>
      <c r="H308" s="4" t="s">
        <v>1544</v>
      </c>
      <c r="I308" s="141"/>
      <c r="J308" s="141">
        <v>600000000</v>
      </c>
      <c r="K308" s="139">
        <v>600000000</v>
      </c>
      <c r="L308" s="4">
        <v>8.9</v>
      </c>
      <c r="M308" s="4" t="s">
        <v>3095</v>
      </c>
      <c r="N308" s="4" t="s">
        <v>2781</v>
      </c>
      <c r="O308" s="91">
        <f>J308</f>
        <v>600000000</v>
      </c>
      <c r="P308" s="91">
        <f t="shared" si="10"/>
        <v>0</v>
      </c>
      <c r="Q308" s="4">
        <v>113</v>
      </c>
      <c r="R308" s="4" t="s">
        <v>70</v>
      </c>
      <c r="S308" s="4" t="s">
        <v>70</v>
      </c>
      <c r="T308" s="140">
        <v>45321</v>
      </c>
      <c r="U308" s="4" t="s">
        <v>1884</v>
      </c>
      <c r="V308" s="4"/>
      <c r="W308" s="4"/>
      <c r="X308" s="4"/>
      <c r="Y308" s="4"/>
      <c r="Z308" s="4"/>
      <c r="AA308" s="4"/>
      <c r="AB308" s="4"/>
      <c r="AC308" s="4"/>
      <c r="AD308" s="4"/>
      <c r="AE308" s="145"/>
      <c r="AF308" s="145"/>
      <c r="AG308" s="4" t="s">
        <v>70</v>
      </c>
      <c r="AH308" s="377" t="s">
        <v>3094</v>
      </c>
      <c r="AI308" s="4" t="s">
        <v>9551</v>
      </c>
      <c r="AJ308" s="4" t="s">
        <v>9556</v>
      </c>
      <c r="AK308" s="4"/>
    </row>
    <row r="309" spans="1:38">
      <c r="B309" s="145" t="s">
        <v>2497</v>
      </c>
      <c r="C309" s="4" t="s">
        <v>441</v>
      </c>
      <c r="D309" s="4" t="s">
        <v>2135</v>
      </c>
      <c r="E309" s="4" t="s">
        <v>2018</v>
      </c>
      <c r="F309" s="4" t="s">
        <v>3096</v>
      </c>
      <c r="G309" s="4" t="s">
        <v>1696</v>
      </c>
      <c r="H309" s="4" t="s">
        <v>1697</v>
      </c>
      <c r="I309" s="4"/>
      <c r="J309" s="139">
        <v>256.29000000000002</v>
      </c>
      <c r="K309" s="139">
        <v>6180433.3499999996</v>
      </c>
      <c r="L309" s="4">
        <v>0</v>
      </c>
      <c r="M309" s="4" t="s">
        <v>3097</v>
      </c>
      <c r="N309" s="4"/>
      <c r="O309" s="186">
        <f>K309</f>
        <v>6180433.3499999996</v>
      </c>
      <c r="P309" s="186">
        <f t="shared" si="10"/>
        <v>-6180177.0599999996</v>
      </c>
      <c r="Q309" s="4">
        <v>25</v>
      </c>
      <c r="R309" s="4" t="s">
        <v>70</v>
      </c>
      <c r="S309" s="4" t="s">
        <v>70</v>
      </c>
      <c r="T309" s="140">
        <v>45348</v>
      </c>
      <c r="U309" s="4" t="s">
        <v>1887</v>
      </c>
      <c r="V309" s="4"/>
      <c r="W309" s="4" t="s">
        <v>70</v>
      </c>
      <c r="X309" s="140">
        <v>45360</v>
      </c>
      <c r="Y309" s="4" t="s">
        <v>1888</v>
      </c>
      <c r="Z309" s="4" t="s">
        <v>1886</v>
      </c>
      <c r="AA309" s="186">
        <f>O309</f>
        <v>6180433.3499999996</v>
      </c>
      <c r="AB309" s="186">
        <f>AA309-O309</f>
        <v>0</v>
      </c>
      <c r="AC309" s="4"/>
      <c r="AD309" s="4" t="s">
        <v>2037</v>
      </c>
      <c r="AE309" s="145" t="s">
        <v>2909</v>
      </c>
      <c r="AF309" s="145"/>
      <c r="AG309" s="4"/>
      <c r="AH309" s="377"/>
      <c r="AI309" s="4"/>
      <c r="AJ309" s="4"/>
      <c r="AK309" s="4"/>
    </row>
    <row r="310" spans="1:38">
      <c r="B310" s="145" t="s">
        <v>2497</v>
      </c>
      <c r="C310" s="4" t="s">
        <v>441</v>
      </c>
      <c r="D310" s="4" t="s">
        <v>1976</v>
      </c>
      <c r="E310" s="4" t="s">
        <v>1060</v>
      </c>
      <c r="F310" s="4" t="s">
        <v>3098</v>
      </c>
      <c r="G310" s="4" t="s">
        <v>1529</v>
      </c>
      <c r="H310" s="4" t="s">
        <v>1530</v>
      </c>
      <c r="I310" s="141"/>
      <c r="J310" s="141">
        <v>112383982086</v>
      </c>
      <c r="K310" s="139">
        <v>112383982086</v>
      </c>
      <c r="L310" s="4">
        <v>9.15</v>
      </c>
      <c r="M310" s="4" t="s">
        <v>2754</v>
      </c>
      <c r="N310" s="4" t="s">
        <v>2979</v>
      </c>
      <c r="O310" s="4"/>
      <c r="P310" s="4"/>
      <c r="Q310" s="4">
        <v>195</v>
      </c>
      <c r="R310" s="4" t="s">
        <v>70</v>
      </c>
      <c r="S310" s="4" t="s">
        <v>70</v>
      </c>
      <c r="T310" s="140">
        <v>45348</v>
      </c>
      <c r="U310" s="4" t="s">
        <v>1887</v>
      </c>
      <c r="V310" s="4"/>
      <c r="W310" s="4"/>
      <c r="X310" s="4"/>
      <c r="Y310" s="4"/>
      <c r="Z310" s="4"/>
      <c r="AA310" s="4"/>
      <c r="AB310" s="4"/>
      <c r="AC310" s="4"/>
      <c r="AD310" s="4"/>
      <c r="AE310" s="145"/>
      <c r="AF310" s="145"/>
      <c r="AG310" s="4" t="s">
        <v>70</v>
      </c>
      <c r="AH310" s="377" t="s">
        <v>3098</v>
      </c>
      <c r="AI310" s="4" t="s">
        <v>9551</v>
      </c>
      <c r="AJ310" s="4" t="s">
        <v>9556</v>
      </c>
      <c r="AK310" s="4"/>
    </row>
    <row r="311" spans="1:38">
      <c r="B311" s="145" t="s">
        <v>2497</v>
      </c>
      <c r="C311" s="4" t="s">
        <v>441</v>
      </c>
      <c r="D311" s="4" t="s">
        <v>2498</v>
      </c>
      <c r="E311" s="4" t="s">
        <v>1060</v>
      </c>
      <c r="F311" s="4" t="s">
        <v>3099</v>
      </c>
      <c r="G311" s="4" t="s">
        <v>1521</v>
      </c>
      <c r="H311" s="4" t="s">
        <v>1522</v>
      </c>
      <c r="I311" s="141"/>
      <c r="J311" s="141">
        <v>1073576949</v>
      </c>
      <c r="K311" s="139">
        <v>1073576949</v>
      </c>
      <c r="L311" s="4">
        <v>7.9</v>
      </c>
      <c r="M311" s="4" t="s">
        <v>2638</v>
      </c>
      <c r="N311" s="4" t="s">
        <v>2639</v>
      </c>
      <c r="O311" s="186">
        <f>K311</f>
        <v>1073576949</v>
      </c>
      <c r="P311" s="186">
        <f>K311-O311</f>
        <v>0</v>
      </c>
      <c r="Q311" s="4" t="s">
        <v>2503</v>
      </c>
      <c r="R311" s="4" t="s">
        <v>70</v>
      </c>
      <c r="S311" s="4" t="s">
        <v>70</v>
      </c>
      <c r="T311" s="140">
        <v>45351</v>
      </c>
      <c r="U311" s="4" t="s">
        <v>1884</v>
      </c>
      <c r="V311" s="4" t="s">
        <v>1954</v>
      </c>
      <c r="W311" s="4"/>
      <c r="X311" s="4"/>
      <c r="Y311" s="4"/>
      <c r="Z311" s="4"/>
      <c r="AA311" s="4"/>
      <c r="AB311" s="4"/>
      <c r="AC311" s="4"/>
      <c r="AD311" s="4"/>
      <c r="AE311" s="145"/>
      <c r="AF311" s="145"/>
      <c r="AG311" s="4" t="s">
        <v>70</v>
      </c>
      <c r="AH311" s="377" t="s">
        <v>3099</v>
      </c>
      <c r="AI311" s="4" t="s">
        <v>9551</v>
      </c>
      <c r="AJ311" s="4" t="s">
        <v>9556</v>
      </c>
      <c r="AK311" s="4"/>
    </row>
    <row r="312" spans="1:38">
      <c r="B312" s="145" t="s">
        <v>2497</v>
      </c>
      <c r="C312" s="4" t="s">
        <v>441</v>
      </c>
      <c r="D312" s="4" t="s">
        <v>2518</v>
      </c>
      <c r="E312" s="4" t="s">
        <v>1060</v>
      </c>
      <c r="F312" s="329" t="s">
        <v>3100</v>
      </c>
      <c r="G312" s="4" t="s">
        <v>1545</v>
      </c>
      <c r="H312" s="4" t="s">
        <v>1546</v>
      </c>
      <c r="I312" s="141"/>
      <c r="J312" s="141">
        <v>1350000000</v>
      </c>
      <c r="K312" s="139">
        <v>1350000000</v>
      </c>
      <c r="L312" s="4">
        <v>7.3</v>
      </c>
      <c r="M312" s="4" t="s">
        <v>3101</v>
      </c>
      <c r="N312" s="4" t="s">
        <v>3102</v>
      </c>
      <c r="O312" s="91">
        <f>J312</f>
        <v>1350000000</v>
      </c>
      <c r="P312" s="91">
        <f>O312-J312</f>
        <v>0</v>
      </c>
      <c r="Q312" s="4">
        <v>192</v>
      </c>
      <c r="R312" s="4" t="s">
        <v>70</v>
      </c>
      <c r="S312" s="4" t="s">
        <v>70</v>
      </c>
      <c r="T312" s="140">
        <v>45348</v>
      </c>
      <c r="U312" s="4" t="s">
        <v>1887</v>
      </c>
      <c r="V312" s="4"/>
      <c r="W312" s="4"/>
      <c r="X312" s="4"/>
      <c r="Y312" s="4"/>
      <c r="Z312" s="4"/>
      <c r="AA312" s="4"/>
      <c r="AB312" s="4"/>
      <c r="AC312" s="4"/>
      <c r="AD312" s="4"/>
      <c r="AE312" s="145"/>
      <c r="AF312" s="145"/>
      <c r="AG312" s="4" t="s">
        <v>70</v>
      </c>
      <c r="AH312" s="377" t="s">
        <v>3100</v>
      </c>
      <c r="AI312" s="4" t="s">
        <v>9551</v>
      </c>
      <c r="AJ312" s="4" t="s">
        <v>9556</v>
      </c>
      <c r="AK312" s="4"/>
    </row>
    <row r="313" spans="1:38">
      <c r="B313" s="145" t="s">
        <v>2497</v>
      </c>
      <c r="C313" s="4" t="s">
        <v>441</v>
      </c>
      <c r="D313" s="4" t="s">
        <v>2518</v>
      </c>
      <c r="E313" s="4" t="s">
        <v>1060</v>
      </c>
      <c r="F313" s="329" t="s">
        <v>3103</v>
      </c>
      <c r="G313" s="4" t="s">
        <v>1545</v>
      </c>
      <c r="H313" s="4" t="s">
        <v>1546</v>
      </c>
      <c r="I313" s="141"/>
      <c r="J313" s="141">
        <v>1000000000</v>
      </c>
      <c r="K313" s="139">
        <v>1000000000</v>
      </c>
      <c r="L313" s="4">
        <v>7.3</v>
      </c>
      <c r="M313" s="4" t="s">
        <v>3104</v>
      </c>
      <c r="N313" s="4" t="s">
        <v>1912</v>
      </c>
      <c r="O313" s="91">
        <f>J313</f>
        <v>1000000000</v>
      </c>
      <c r="P313" s="91">
        <f>O313-J313</f>
        <v>0</v>
      </c>
      <c r="Q313" s="4">
        <v>192</v>
      </c>
      <c r="R313" s="4" t="s">
        <v>70</v>
      </c>
      <c r="S313" s="4" t="s">
        <v>70</v>
      </c>
      <c r="T313" s="140">
        <v>45348</v>
      </c>
      <c r="U313" s="4" t="s">
        <v>1887</v>
      </c>
      <c r="V313" s="4"/>
      <c r="W313" s="4"/>
      <c r="X313" s="4"/>
      <c r="Y313" s="4"/>
      <c r="Z313" s="4"/>
      <c r="AA313" s="4"/>
      <c r="AB313" s="4"/>
      <c r="AC313" s="4"/>
      <c r="AD313" s="4"/>
      <c r="AE313" s="145"/>
      <c r="AF313" s="145"/>
      <c r="AG313" s="4" t="s">
        <v>70</v>
      </c>
      <c r="AH313" s="377" t="s">
        <v>3103</v>
      </c>
      <c r="AI313" s="4" t="s">
        <v>9551</v>
      </c>
      <c r="AJ313" s="4" t="s">
        <v>9556</v>
      </c>
      <c r="AK313" s="4"/>
    </row>
    <row r="314" spans="1:38">
      <c r="B314" s="145" t="s">
        <v>2497</v>
      </c>
      <c r="C314" s="4" t="s">
        <v>441</v>
      </c>
      <c r="D314" s="4" t="s">
        <v>2518</v>
      </c>
      <c r="E314" s="4" t="s">
        <v>1060</v>
      </c>
      <c r="F314" s="329" t="s">
        <v>3105</v>
      </c>
      <c r="G314" s="4" t="s">
        <v>1545</v>
      </c>
      <c r="H314" s="4" t="s">
        <v>1546</v>
      </c>
      <c r="I314" s="141"/>
      <c r="J314" s="141">
        <v>1560000000</v>
      </c>
      <c r="K314" s="139">
        <v>1560000000</v>
      </c>
      <c r="L314" s="4">
        <v>7.2</v>
      </c>
      <c r="M314" s="4" t="s">
        <v>3106</v>
      </c>
      <c r="N314" s="4" t="s">
        <v>2942</v>
      </c>
      <c r="O314" s="91">
        <f>J314</f>
        <v>1560000000</v>
      </c>
      <c r="P314" s="91">
        <f>O314-J314</f>
        <v>0</v>
      </c>
      <c r="Q314" s="4">
        <v>192</v>
      </c>
      <c r="R314" s="4" t="s">
        <v>70</v>
      </c>
      <c r="S314" s="4" t="s">
        <v>70</v>
      </c>
      <c r="T314" s="140">
        <v>45348</v>
      </c>
      <c r="U314" s="4" t="s">
        <v>1887</v>
      </c>
      <c r="V314" s="4"/>
      <c r="W314" s="4"/>
      <c r="X314" s="4"/>
      <c r="Y314" s="4"/>
      <c r="Z314" s="4"/>
      <c r="AA314" s="4"/>
      <c r="AB314" s="4"/>
      <c r="AC314" s="4"/>
      <c r="AD314" s="4"/>
      <c r="AE314" s="145"/>
      <c r="AF314" s="145"/>
      <c r="AG314" s="4" t="s">
        <v>70</v>
      </c>
      <c r="AH314" s="377" t="s">
        <v>3105</v>
      </c>
      <c r="AI314" s="4" t="s">
        <v>9551</v>
      </c>
      <c r="AJ314" s="4" t="s">
        <v>9556</v>
      </c>
      <c r="AK314" s="4"/>
    </row>
    <row r="315" spans="1:38">
      <c r="B315" s="145" t="s">
        <v>2497</v>
      </c>
      <c r="C315" s="4" t="s">
        <v>441</v>
      </c>
      <c r="D315" s="4" t="s">
        <v>2518</v>
      </c>
      <c r="E315" s="4" t="s">
        <v>1060</v>
      </c>
      <c r="F315" s="329" t="s">
        <v>3107</v>
      </c>
      <c r="G315" s="4" t="s">
        <v>1545</v>
      </c>
      <c r="H315" s="4" t="s">
        <v>1546</v>
      </c>
      <c r="I315" s="141"/>
      <c r="J315" s="141">
        <v>1600000000</v>
      </c>
      <c r="K315" s="139">
        <v>1600000000</v>
      </c>
      <c r="L315" s="4">
        <v>7.3</v>
      </c>
      <c r="M315" s="4" t="s">
        <v>2881</v>
      </c>
      <c r="N315" s="4" t="s">
        <v>2773</v>
      </c>
      <c r="O315" s="91">
        <f>J315</f>
        <v>1600000000</v>
      </c>
      <c r="P315" s="91">
        <f>O315-J315</f>
        <v>0</v>
      </c>
      <c r="Q315" s="4">
        <v>192</v>
      </c>
      <c r="R315" s="4" t="s">
        <v>70</v>
      </c>
      <c r="S315" s="4" t="s">
        <v>70</v>
      </c>
      <c r="T315" s="140">
        <v>45348</v>
      </c>
      <c r="U315" s="4" t="s">
        <v>1887</v>
      </c>
      <c r="V315" s="4"/>
      <c r="W315" s="4"/>
      <c r="X315" s="4"/>
      <c r="Y315" s="4"/>
      <c r="Z315" s="4"/>
      <c r="AA315" s="4"/>
      <c r="AB315" s="4"/>
      <c r="AC315" s="4"/>
      <c r="AD315" s="4"/>
      <c r="AE315" s="145"/>
      <c r="AF315" s="145"/>
      <c r="AG315" s="4" t="s">
        <v>70</v>
      </c>
      <c r="AH315" s="377" t="s">
        <v>3107</v>
      </c>
      <c r="AI315" s="4" t="s">
        <v>9551</v>
      </c>
      <c r="AJ315" s="4" t="s">
        <v>9556</v>
      </c>
      <c r="AK315" s="4"/>
    </row>
    <row r="316" spans="1:38">
      <c r="B316" s="145" t="s">
        <v>2497</v>
      </c>
      <c r="C316" s="4" t="s">
        <v>441</v>
      </c>
      <c r="D316" s="4" t="s">
        <v>2135</v>
      </c>
      <c r="E316" s="4" t="s">
        <v>1060</v>
      </c>
      <c r="F316" s="4" t="s">
        <v>3108</v>
      </c>
      <c r="G316" s="4" t="s">
        <v>1549</v>
      </c>
      <c r="H316" s="4" t="s">
        <v>1550</v>
      </c>
      <c r="I316" s="141"/>
      <c r="J316" s="141">
        <v>8535304316</v>
      </c>
      <c r="K316" s="139">
        <v>8535304316</v>
      </c>
      <c r="L316" s="4">
        <v>7.6</v>
      </c>
      <c r="M316" s="4" t="s">
        <v>3109</v>
      </c>
      <c r="N316" s="4" t="s">
        <v>3110</v>
      </c>
      <c r="O316" s="91">
        <f>J316</f>
        <v>8535304316</v>
      </c>
      <c r="P316" s="91">
        <f>J316-O316</f>
        <v>0</v>
      </c>
      <c r="Q316" s="4">
        <v>171</v>
      </c>
      <c r="R316" s="4" t="s">
        <v>70</v>
      </c>
      <c r="S316" s="4" t="s">
        <v>70</v>
      </c>
      <c r="T316" s="140">
        <v>45294</v>
      </c>
      <c r="U316" s="4" t="s">
        <v>1884</v>
      </c>
      <c r="V316" s="4" t="s">
        <v>1954</v>
      </c>
      <c r="W316" s="4"/>
      <c r="X316" s="4"/>
      <c r="Y316" s="4"/>
      <c r="Z316" s="4"/>
      <c r="AA316" s="4"/>
      <c r="AB316" s="4"/>
      <c r="AC316" s="4"/>
      <c r="AD316" s="4"/>
      <c r="AE316" s="145"/>
      <c r="AF316" s="145"/>
      <c r="AG316" s="4" t="s">
        <v>70</v>
      </c>
      <c r="AH316" s="377" t="s">
        <v>3108</v>
      </c>
      <c r="AI316" s="4" t="s">
        <v>9551</v>
      </c>
      <c r="AJ316" s="4" t="s">
        <v>9556</v>
      </c>
      <c r="AK316" s="4"/>
    </row>
    <row r="317" spans="1:38">
      <c r="B317" s="145" t="s">
        <v>2497</v>
      </c>
      <c r="C317" s="4" t="s">
        <v>441</v>
      </c>
      <c r="D317" s="4" t="s">
        <v>1831</v>
      </c>
      <c r="E317" s="4" t="s">
        <v>1060</v>
      </c>
      <c r="F317" s="4" t="s">
        <v>3111</v>
      </c>
      <c r="G317" s="4" t="s">
        <v>1696</v>
      </c>
      <c r="H317" s="4" t="s">
        <v>1697</v>
      </c>
      <c r="I317" s="4"/>
      <c r="J317" s="141">
        <v>23871233</v>
      </c>
      <c r="K317" s="139">
        <v>23871233</v>
      </c>
      <c r="L317" s="4">
        <v>0.2</v>
      </c>
      <c r="M317" s="4" t="s">
        <v>3112</v>
      </c>
      <c r="N317" s="4"/>
      <c r="O317" s="186">
        <f>K317</f>
        <v>23871233</v>
      </c>
      <c r="P317" s="186">
        <f>J317-O317</f>
        <v>0</v>
      </c>
      <c r="Q317" s="4">
        <v>25</v>
      </c>
      <c r="R317" s="4" t="s">
        <v>70</v>
      </c>
      <c r="S317" s="4" t="s">
        <v>70</v>
      </c>
      <c r="T317" s="140">
        <v>45348</v>
      </c>
      <c r="U317" s="4" t="s">
        <v>1887</v>
      </c>
      <c r="V317" s="4"/>
      <c r="W317" s="4" t="s">
        <v>70</v>
      </c>
      <c r="X317" s="140">
        <v>45360</v>
      </c>
      <c r="Y317" s="4" t="s">
        <v>1888</v>
      </c>
      <c r="Z317" s="4" t="s">
        <v>1886</v>
      </c>
      <c r="AA317" s="186">
        <f>O317</f>
        <v>23871233</v>
      </c>
      <c r="AB317" s="186">
        <f>AA317-O317</f>
        <v>0</v>
      </c>
      <c r="AC317" s="4"/>
      <c r="AD317" s="4" t="s">
        <v>2037</v>
      </c>
      <c r="AE317" s="145" t="s">
        <v>2909</v>
      </c>
      <c r="AF317" s="145"/>
      <c r="AG317" s="4"/>
      <c r="AH317" s="377"/>
      <c r="AI317" s="4"/>
      <c r="AJ317" s="4"/>
      <c r="AK317" s="4"/>
    </row>
    <row r="318" spans="1:38">
      <c r="B318" s="145" t="s">
        <v>2497</v>
      </c>
      <c r="C318" s="4" t="s">
        <v>1120</v>
      </c>
      <c r="D318" s="4" t="s">
        <v>1831</v>
      </c>
      <c r="E318" s="4" t="s">
        <v>1060</v>
      </c>
      <c r="F318" s="4" t="s">
        <v>3113</v>
      </c>
      <c r="G318" s="4" t="s">
        <v>1696</v>
      </c>
      <c r="H318" s="4" t="s">
        <v>1697</v>
      </c>
      <c r="I318" s="4"/>
      <c r="J318" s="141">
        <v>0</v>
      </c>
      <c r="K318" s="150">
        <v>1000000000</v>
      </c>
      <c r="L318" s="4" t="s">
        <v>3114</v>
      </c>
      <c r="M318" s="4" t="s">
        <v>3115</v>
      </c>
      <c r="N318" s="4" t="s">
        <v>3116</v>
      </c>
      <c r="O318" s="186">
        <f>K318</f>
        <v>1000000000</v>
      </c>
      <c r="P318" s="186">
        <f>J318-O318</f>
        <v>-1000000000</v>
      </c>
      <c r="Q318" s="4">
        <v>25</v>
      </c>
      <c r="R318" s="4" t="s">
        <v>70</v>
      </c>
      <c r="S318" s="4" t="s">
        <v>70</v>
      </c>
      <c r="T318" s="140">
        <v>45348</v>
      </c>
      <c r="U318" s="4" t="s">
        <v>1887</v>
      </c>
      <c r="V318" s="4"/>
      <c r="W318" s="4" t="s">
        <v>70</v>
      </c>
      <c r="X318" s="140">
        <v>45360</v>
      </c>
      <c r="Y318" s="4" t="s">
        <v>1888</v>
      </c>
      <c r="Z318" s="4" t="s">
        <v>1886</v>
      </c>
      <c r="AA318" s="186">
        <f>O318</f>
        <v>1000000000</v>
      </c>
      <c r="AB318" s="186">
        <f>AA318-O318</f>
        <v>0</v>
      </c>
      <c r="AC318" s="4"/>
      <c r="AD318" s="4" t="s">
        <v>2037</v>
      </c>
      <c r="AE318" s="145" t="s">
        <v>2909</v>
      </c>
      <c r="AF318" s="4"/>
      <c r="AG318" s="4"/>
      <c r="AH318" s="377"/>
      <c r="AI318" s="4"/>
      <c r="AJ318" s="4"/>
      <c r="AK318" s="4"/>
    </row>
    <row r="319" spans="1:38">
      <c r="A319" s="171" t="s">
        <v>3056</v>
      </c>
      <c r="B319" s="145" t="s">
        <v>2497</v>
      </c>
      <c r="C319" s="4" t="s">
        <v>441</v>
      </c>
      <c r="D319" s="4" t="s">
        <v>2135</v>
      </c>
      <c r="E319" s="4" t="s">
        <v>1060</v>
      </c>
      <c r="F319" s="4" t="s">
        <v>3117</v>
      </c>
      <c r="G319" s="4" t="s">
        <v>1558</v>
      </c>
      <c r="H319" s="4" t="s">
        <v>1559</v>
      </c>
      <c r="I319" s="141"/>
      <c r="J319" s="141">
        <v>500000000</v>
      </c>
      <c r="K319" s="139">
        <v>500000000</v>
      </c>
      <c r="L319" s="4">
        <v>11.15</v>
      </c>
      <c r="M319" s="4" t="s">
        <v>2820</v>
      </c>
      <c r="N319" s="4" t="s">
        <v>3118</v>
      </c>
      <c r="O319" s="91">
        <f>J319</f>
        <v>500000000</v>
      </c>
      <c r="P319" s="91">
        <f>J319-O319</f>
        <v>0</v>
      </c>
      <c r="Q319" s="4">
        <v>165</v>
      </c>
      <c r="R319" s="4" t="s">
        <v>70</v>
      </c>
      <c r="S319" s="242" t="s">
        <v>3059</v>
      </c>
      <c r="T319" s="4"/>
      <c r="U319" s="4"/>
      <c r="V319" s="4"/>
      <c r="W319" s="4"/>
      <c r="X319" s="4"/>
      <c r="Y319" s="4"/>
      <c r="Z319" s="4"/>
      <c r="AA319" s="4"/>
      <c r="AB319" s="4"/>
      <c r="AC319" s="4"/>
      <c r="AD319" s="4"/>
      <c r="AE319" s="145"/>
      <c r="AF319" s="145"/>
      <c r="AG319" s="4" t="s">
        <v>70</v>
      </c>
      <c r="AH319" s="377" t="s">
        <v>3117</v>
      </c>
      <c r="AI319" s="4" t="s">
        <v>9551</v>
      </c>
      <c r="AJ319" s="4" t="s">
        <v>9556</v>
      </c>
      <c r="AK319" s="4"/>
    </row>
    <row r="320" spans="1:38">
      <c r="B320" s="145" t="s">
        <v>2497</v>
      </c>
      <c r="C320" s="4" t="s">
        <v>441</v>
      </c>
      <c r="D320" s="4" t="s">
        <v>2135</v>
      </c>
      <c r="E320" s="4" t="s">
        <v>1060</v>
      </c>
      <c r="F320" s="4" t="s">
        <v>3119</v>
      </c>
      <c r="G320" s="4" t="s">
        <v>1562</v>
      </c>
      <c r="H320" s="4" t="s">
        <v>1563</v>
      </c>
      <c r="I320" s="141"/>
      <c r="J320" s="141">
        <v>5000000000</v>
      </c>
      <c r="K320" s="139">
        <v>5000000000</v>
      </c>
      <c r="L320" s="4">
        <v>7.9</v>
      </c>
      <c r="M320" s="4" t="s">
        <v>2772</v>
      </c>
      <c r="N320" s="4" t="s">
        <v>2775</v>
      </c>
      <c r="O320" s="4"/>
      <c r="P320" s="4"/>
      <c r="Q320" s="4"/>
      <c r="R320" s="4"/>
      <c r="S320" s="4"/>
      <c r="T320" s="4"/>
      <c r="U320" s="4"/>
      <c r="V320" s="4"/>
      <c r="W320" s="4"/>
      <c r="X320" s="4"/>
      <c r="Y320" s="4"/>
      <c r="Z320" s="4"/>
      <c r="AA320" s="4"/>
      <c r="AB320" s="4"/>
      <c r="AC320" s="4"/>
      <c r="AD320" s="4"/>
      <c r="AE320" s="145"/>
      <c r="AF320" s="145"/>
      <c r="AG320" s="4" t="s">
        <v>70</v>
      </c>
      <c r="AH320" s="377" t="s">
        <v>3119</v>
      </c>
      <c r="AI320" s="4" t="s">
        <v>9551</v>
      </c>
      <c r="AJ320" s="4" t="s">
        <v>9556</v>
      </c>
      <c r="AK320" s="4"/>
    </row>
    <row r="321" spans="2:37">
      <c r="B321" s="145" t="s">
        <v>2497</v>
      </c>
      <c r="C321" s="4" t="s">
        <v>441</v>
      </c>
      <c r="D321" s="4" t="s">
        <v>2135</v>
      </c>
      <c r="E321" s="4" t="s">
        <v>1060</v>
      </c>
      <c r="F321" s="4" t="s">
        <v>3120</v>
      </c>
      <c r="G321" s="4" t="s">
        <v>1562</v>
      </c>
      <c r="H321" s="4" t="s">
        <v>1563</v>
      </c>
      <c r="I321" s="141"/>
      <c r="J321" s="141">
        <v>1000000000</v>
      </c>
      <c r="K321" s="139">
        <v>1000000000</v>
      </c>
      <c r="L321" s="4">
        <v>7.5</v>
      </c>
      <c r="M321" s="4" t="s">
        <v>2968</v>
      </c>
      <c r="N321" s="4" t="s">
        <v>2502</v>
      </c>
      <c r="O321" s="4"/>
      <c r="P321" s="4"/>
      <c r="Q321" s="4"/>
      <c r="R321" s="4"/>
      <c r="S321" s="4"/>
      <c r="T321" s="4"/>
      <c r="U321" s="4"/>
      <c r="V321" s="4"/>
      <c r="W321" s="4"/>
      <c r="X321" s="4"/>
      <c r="Y321" s="4"/>
      <c r="Z321" s="4"/>
      <c r="AA321" s="4"/>
      <c r="AB321" s="4"/>
      <c r="AC321" s="4"/>
      <c r="AD321" s="4"/>
      <c r="AE321" s="145"/>
      <c r="AF321" s="145"/>
      <c r="AG321" s="4" t="s">
        <v>70</v>
      </c>
      <c r="AH321" s="377" t="s">
        <v>3120</v>
      </c>
      <c r="AI321" s="4" t="s">
        <v>9551</v>
      </c>
      <c r="AJ321" s="4" t="s">
        <v>9556</v>
      </c>
      <c r="AK321" s="4"/>
    </row>
    <row r="322" spans="2:37">
      <c r="B322" s="145" t="s">
        <v>2497</v>
      </c>
      <c r="C322" s="4" t="s">
        <v>441</v>
      </c>
      <c r="D322" s="4" t="s">
        <v>2518</v>
      </c>
      <c r="E322" s="4" t="s">
        <v>1060</v>
      </c>
      <c r="F322" s="329" t="s">
        <v>3121</v>
      </c>
      <c r="G322" s="4" t="s">
        <v>1545</v>
      </c>
      <c r="H322" s="4" t="s">
        <v>1546</v>
      </c>
      <c r="I322" s="141"/>
      <c r="J322" s="141">
        <v>1100000000</v>
      </c>
      <c r="K322" s="139">
        <v>1100000000</v>
      </c>
      <c r="L322" s="4">
        <v>7.3</v>
      </c>
      <c r="M322" s="4" t="s">
        <v>3101</v>
      </c>
      <c r="N322" s="4" t="s">
        <v>3102</v>
      </c>
      <c r="O322" s="91">
        <f>J322</f>
        <v>1100000000</v>
      </c>
      <c r="P322" s="91">
        <f>O322-J322</f>
        <v>0</v>
      </c>
      <c r="Q322" s="4">
        <v>192</v>
      </c>
      <c r="R322" s="4" t="s">
        <v>70</v>
      </c>
      <c r="S322" s="4" t="s">
        <v>70</v>
      </c>
      <c r="T322" s="140">
        <v>45348</v>
      </c>
      <c r="U322" s="4" t="s">
        <v>1887</v>
      </c>
      <c r="V322" s="4"/>
      <c r="W322" s="4"/>
      <c r="X322" s="4"/>
      <c r="Y322" s="4"/>
      <c r="Z322" s="4"/>
      <c r="AA322" s="4"/>
      <c r="AB322" s="4"/>
      <c r="AC322" s="4"/>
      <c r="AD322" s="4"/>
      <c r="AE322" s="145"/>
      <c r="AF322" s="145"/>
      <c r="AG322" s="4" t="s">
        <v>70</v>
      </c>
      <c r="AH322" s="377" t="s">
        <v>3121</v>
      </c>
      <c r="AI322" s="4" t="s">
        <v>9551</v>
      </c>
      <c r="AJ322" s="4" t="s">
        <v>9556</v>
      </c>
      <c r="AK322" s="4"/>
    </row>
    <row r="323" spans="2:37">
      <c r="B323" s="145" t="s">
        <v>2497</v>
      </c>
      <c r="C323" s="4" t="s">
        <v>441</v>
      </c>
      <c r="D323" s="4" t="s">
        <v>3004</v>
      </c>
      <c r="E323" s="4" t="s">
        <v>1060</v>
      </c>
      <c r="F323" s="4" t="s">
        <v>3122</v>
      </c>
      <c r="G323" s="4" t="s">
        <v>1552</v>
      </c>
      <c r="H323" s="4" t="s">
        <v>1553</v>
      </c>
      <c r="I323" s="141"/>
      <c r="J323" s="141">
        <v>5000000000</v>
      </c>
      <c r="K323" s="139">
        <v>5000000000</v>
      </c>
      <c r="L323" s="4">
        <v>8.1999999999999993</v>
      </c>
      <c r="M323" s="4" t="s">
        <v>3123</v>
      </c>
      <c r="N323" s="4" t="s">
        <v>3124</v>
      </c>
      <c r="O323" s="4"/>
      <c r="P323" s="4"/>
      <c r="Q323" s="4"/>
      <c r="R323" s="4"/>
      <c r="S323" s="4"/>
      <c r="T323" s="4"/>
      <c r="U323" s="4"/>
      <c r="V323" s="4"/>
      <c r="W323" s="4"/>
      <c r="X323" s="4"/>
      <c r="Y323" s="4"/>
      <c r="Z323" s="4"/>
      <c r="AA323" s="4"/>
      <c r="AB323" s="4"/>
      <c r="AC323" s="4"/>
      <c r="AD323" s="4"/>
      <c r="AE323" s="145"/>
      <c r="AF323" s="145"/>
      <c r="AG323" s="4" t="s">
        <v>70</v>
      </c>
      <c r="AH323" s="377" t="s">
        <v>9542</v>
      </c>
      <c r="AI323" s="4" t="s">
        <v>9551</v>
      </c>
      <c r="AJ323" s="4" t="s">
        <v>9556</v>
      </c>
      <c r="AK323" s="4"/>
    </row>
    <row r="324" spans="2:37">
      <c r="B324" s="145" t="s">
        <v>2497</v>
      </c>
      <c r="C324" s="4" t="s">
        <v>441</v>
      </c>
      <c r="D324" s="4" t="s">
        <v>2518</v>
      </c>
      <c r="E324" s="4" t="s">
        <v>1060</v>
      </c>
      <c r="F324" s="4" t="s">
        <v>3125</v>
      </c>
      <c r="G324" s="4" t="s">
        <v>1545</v>
      </c>
      <c r="H324" s="4" t="s">
        <v>1546</v>
      </c>
      <c r="I324" s="141"/>
      <c r="J324" s="141">
        <v>1900000000</v>
      </c>
      <c r="K324" s="139">
        <v>1900000000</v>
      </c>
      <c r="L324" s="4">
        <v>7.3</v>
      </c>
      <c r="M324" s="4" t="s">
        <v>3126</v>
      </c>
      <c r="N324" s="4" t="s">
        <v>2728</v>
      </c>
      <c r="O324" s="91">
        <f>J324</f>
        <v>1900000000</v>
      </c>
      <c r="P324" s="91">
        <f>O324-J324</f>
        <v>0</v>
      </c>
      <c r="Q324" s="4">
        <v>192</v>
      </c>
      <c r="R324" s="4" t="s">
        <v>70</v>
      </c>
      <c r="S324" s="4" t="s">
        <v>70</v>
      </c>
      <c r="T324" s="140">
        <v>45348</v>
      </c>
      <c r="U324" s="4" t="s">
        <v>1887</v>
      </c>
      <c r="V324" s="4"/>
      <c r="W324" s="4"/>
      <c r="X324" s="4"/>
      <c r="Y324" s="4"/>
      <c r="Z324" s="4"/>
      <c r="AA324" s="4"/>
      <c r="AB324" s="4"/>
      <c r="AC324" s="4"/>
      <c r="AD324" s="4"/>
      <c r="AE324" s="145"/>
      <c r="AF324" s="145"/>
      <c r="AG324" s="4" t="s">
        <v>70</v>
      </c>
      <c r="AH324" s="377" t="s">
        <v>3125</v>
      </c>
      <c r="AI324" s="4" t="s">
        <v>9551</v>
      </c>
      <c r="AJ324" s="4" t="s">
        <v>9556</v>
      </c>
      <c r="AK324" s="4"/>
    </row>
    <row r="325" spans="2:37">
      <c r="B325" s="145" t="s">
        <v>2497</v>
      </c>
      <c r="C325" s="4" t="s">
        <v>441</v>
      </c>
      <c r="D325" s="4" t="s">
        <v>2518</v>
      </c>
      <c r="E325" s="4" t="s">
        <v>1060</v>
      </c>
      <c r="F325" s="329" t="s">
        <v>3127</v>
      </c>
      <c r="G325" s="4" t="s">
        <v>1545</v>
      </c>
      <c r="H325" s="4" t="s">
        <v>1546</v>
      </c>
      <c r="I325" s="141"/>
      <c r="J325" s="141">
        <v>1700000000</v>
      </c>
      <c r="K325" s="139">
        <v>1700000000</v>
      </c>
      <c r="L325" s="4">
        <v>7.3</v>
      </c>
      <c r="M325" s="4" t="s">
        <v>3128</v>
      </c>
      <c r="N325" s="4" t="s">
        <v>2781</v>
      </c>
      <c r="O325" s="91">
        <f>J325</f>
        <v>1700000000</v>
      </c>
      <c r="P325" s="91">
        <f>O325-J325</f>
        <v>0</v>
      </c>
      <c r="Q325" s="4">
        <v>192</v>
      </c>
      <c r="R325" s="4" t="s">
        <v>70</v>
      </c>
      <c r="S325" s="4" t="s">
        <v>70</v>
      </c>
      <c r="T325" s="140">
        <v>45348</v>
      </c>
      <c r="U325" s="4" t="s">
        <v>1887</v>
      </c>
      <c r="V325" s="4"/>
      <c r="W325" s="4"/>
      <c r="X325" s="4"/>
      <c r="Y325" s="4"/>
      <c r="Z325" s="4"/>
      <c r="AA325" s="4"/>
      <c r="AB325" s="4"/>
      <c r="AC325" s="4"/>
      <c r="AD325" s="4"/>
      <c r="AE325" s="145"/>
      <c r="AF325" s="145"/>
      <c r="AG325" s="4" t="s">
        <v>70</v>
      </c>
      <c r="AH325" s="377" t="s">
        <v>3127</v>
      </c>
      <c r="AI325" s="4" t="s">
        <v>9551</v>
      </c>
      <c r="AJ325" s="4" t="s">
        <v>9556</v>
      </c>
      <c r="AK325" s="4"/>
    </row>
    <row r="326" spans="2:37">
      <c r="B326" s="145" t="s">
        <v>2497</v>
      </c>
      <c r="C326" s="4" t="s">
        <v>441</v>
      </c>
      <c r="D326" s="4" t="s">
        <v>2498</v>
      </c>
      <c r="E326" s="4" t="s">
        <v>1060</v>
      </c>
      <c r="F326" s="4" t="s">
        <v>3129</v>
      </c>
      <c r="G326" s="4" t="s">
        <v>1515</v>
      </c>
      <c r="H326" s="4" t="s">
        <v>1516</v>
      </c>
      <c r="I326" s="141"/>
      <c r="J326" s="141">
        <v>143410959</v>
      </c>
      <c r="K326" s="139">
        <v>143410959</v>
      </c>
      <c r="L326" s="4">
        <v>9.5</v>
      </c>
      <c r="M326" s="4" t="s">
        <v>2611</v>
      </c>
      <c r="N326" s="4" t="s">
        <v>2612</v>
      </c>
      <c r="O326" s="186">
        <f>K326</f>
        <v>143410959</v>
      </c>
      <c r="P326" s="186">
        <f>K326-O326</f>
        <v>0</v>
      </c>
      <c r="Q326" s="4" t="s">
        <v>2503</v>
      </c>
      <c r="R326" s="4" t="s">
        <v>70</v>
      </c>
      <c r="S326" s="4" t="s">
        <v>70</v>
      </c>
      <c r="T326" s="140">
        <v>45352</v>
      </c>
      <c r="U326" s="4" t="s">
        <v>1884</v>
      </c>
      <c r="V326" s="4" t="s">
        <v>1954</v>
      </c>
      <c r="W326" s="4"/>
      <c r="X326" s="4"/>
      <c r="Y326" s="4"/>
      <c r="Z326" s="4"/>
      <c r="AA326" s="4"/>
      <c r="AB326" s="4"/>
      <c r="AC326" s="4"/>
      <c r="AD326" s="4"/>
      <c r="AE326" s="145"/>
      <c r="AF326" s="145"/>
      <c r="AG326" s="4" t="s">
        <v>70</v>
      </c>
      <c r="AH326" s="377" t="s">
        <v>3129</v>
      </c>
      <c r="AI326" s="4" t="s">
        <v>9551</v>
      </c>
      <c r="AJ326" s="4" t="s">
        <v>9556</v>
      </c>
      <c r="AK326" s="4"/>
    </row>
    <row r="327" spans="2:37">
      <c r="B327" s="145" t="s">
        <v>2497</v>
      </c>
      <c r="C327" s="4" t="s">
        <v>441</v>
      </c>
      <c r="D327" s="4" t="s">
        <v>2872</v>
      </c>
      <c r="E327" s="4" t="s">
        <v>1060</v>
      </c>
      <c r="F327" s="4" t="s">
        <v>3130</v>
      </c>
      <c r="G327" s="4" t="s">
        <v>1531</v>
      </c>
      <c r="H327" s="4" t="s">
        <v>1532</v>
      </c>
      <c r="I327" s="141"/>
      <c r="J327" s="141">
        <v>1249939726</v>
      </c>
      <c r="K327" s="139">
        <v>1249939726</v>
      </c>
      <c r="L327" s="4">
        <v>9.1999999999999993</v>
      </c>
      <c r="M327" s="4" t="s">
        <v>3084</v>
      </c>
      <c r="N327" s="4" t="s">
        <v>3085</v>
      </c>
      <c r="O327" s="91">
        <f>J327</f>
        <v>1249939726</v>
      </c>
      <c r="P327" s="91">
        <f>J327-O327</f>
        <v>0</v>
      </c>
      <c r="Q327" s="4">
        <v>105</v>
      </c>
      <c r="R327" s="4" t="s">
        <v>70</v>
      </c>
      <c r="S327" s="4" t="s">
        <v>70</v>
      </c>
      <c r="T327" s="140">
        <v>45321</v>
      </c>
      <c r="U327" s="4" t="s">
        <v>1884</v>
      </c>
      <c r="V327" s="4"/>
      <c r="W327" s="4"/>
      <c r="X327" s="4"/>
      <c r="Y327" s="4"/>
      <c r="Z327" s="4"/>
      <c r="AA327" s="4"/>
      <c r="AB327" s="4"/>
      <c r="AC327" s="4"/>
      <c r="AD327" s="4"/>
      <c r="AE327" s="145"/>
      <c r="AF327" s="145"/>
      <c r="AG327" s="4" t="s">
        <v>70</v>
      </c>
      <c r="AH327" s="378" t="s">
        <v>3130</v>
      </c>
      <c r="AI327" s="4" t="s">
        <v>9551</v>
      </c>
      <c r="AJ327" s="4" t="s">
        <v>9556</v>
      </c>
      <c r="AK327" s="4"/>
    </row>
    <row r="328" spans="2:37">
      <c r="B328" s="145" t="s">
        <v>2497</v>
      </c>
      <c r="C328" s="4" t="s">
        <v>441</v>
      </c>
      <c r="D328" s="4" t="s">
        <v>2872</v>
      </c>
      <c r="E328" s="4" t="s">
        <v>1060</v>
      </c>
      <c r="F328" s="4" t="s">
        <v>3131</v>
      </c>
      <c r="G328" s="4" t="s">
        <v>1531</v>
      </c>
      <c r="H328" s="4" t="s">
        <v>1532</v>
      </c>
      <c r="I328" s="141"/>
      <c r="J328" s="141">
        <v>13000000000</v>
      </c>
      <c r="K328" s="139">
        <v>13000000000</v>
      </c>
      <c r="L328" s="4">
        <v>11.3</v>
      </c>
      <c r="M328" s="4" t="s">
        <v>3132</v>
      </c>
      <c r="N328" s="4" t="s">
        <v>3133</v>
      </c>
      <c r="O328" s="91">
        <f>J328</f>
        <v>13000000000</v>
      </c>
      <c r="P328" s="91">
        <f>J328-O328</f>
        <v>0</v>
      </c>
      <c r="Q328" s="4">
        <v>105</v>
      </c>
      <c r="R328" s="4" t="s">
        <v>70</v>
      </c>
      <c r="S328" s="4" t="s">
        <v>70</v>
      </c>
      <c r="T328" s="140">
        <v>45321</v>
      </c>
      <c r="U328" s="4" t="s">
        <v>1884</v>
      </c>
      <c r="V328" s="4"/>
      <c r="W328" s="4"/>
      <c r="X328" s="4"/>
      <c r="Y328" s="4"/>
      <c r="Z328" s="4"/>
      <c r="AA328" s="4"/>
      <c r="AB328" s="4"/>
      <c r="AC328" s="4"/>
      <c r="AD328" s="4"/>
      <c r="AE328" s="145"/>
      <c r="AF328" s="145"/>
      <c r="AG328" s="4" t="s">
        <v>70</v>
      </c>
      <c r="AH328" s="378" t="s">
        <v>3131</v>
      </c>
      <c r="AI328" s="4" t="s">
        <v>9551</v>
      </c>
      <c r="AJ328" s="4" t="s">
        <v>9556</v>
      </c>
      <c r="AK328" s="4"/>
    </row>
    <row r="329" spans="2:37">
      <c r="B329" s="145" t="s">
        <v>2497</v>
      </c>
      <c r="C329" s="4" t="s">
        <v>441</v>
      </c>
      <c r="D329" s="4" t="s">
        <v>2135</v>
      </c>
      <c r="E329" s="4" t="s">
        <v>1060</v>
      </c>
      <c r="F329" s="4" t="s">
        <v>3134</v>
      </c>
      <c r="G329" s="4" t="s">
        <v>1562</v>
      </c>
      <c r="H329" s="4" t="s">
        <v>1563</v>
      </c>
      <c r="I329" s="141"/>
      <c r="J329" s="141">
        <v>2000000000</v>
      </c>
      <c r="K329" s="139">
        <v>2000000000</v>
      </c>
      <c r="L329" s="4">
        <v>7.5</v>
      </c>
      <c r="M329" s="4" t="s">
        <v>2968</v>
      </c>
      <c r="N329" s="4" t="s">
        <v>2502</v>
      </c>
      <c r="O329" s="4"/>
      <c r="P329" s="4"/>
      <c r="Q329" s="4"/>
      <c r="R329" s="4"/>
      <c r="S329" s="4"/>
      <c r="T329" s="4"/>
      <c r="U329" s="4"/>
      <c r="V329" s="4"/>
      <c r="W329" s="4"/>
      <c r="X329" s="4"/>
      <c r="Y329" s="4"/>
      <c r="Z329" s="4"/>
      <c r="AA329" s="4"/>
      <c r="AB329" s="4"/>
      <c r="AC329" s="4"/>
      <c r="AD329" s="4"/>
      <c r="AE329" s="145"/>
      <c r="AF329" s="145"/>
      <c r="AG329" s="4" t="s">
        <v>70</v>
      </c>
      <c r="AH329" s="378" t="s">
        <v>3134</v>
      </c>
      <c r="AI329" s="4" t="s">
        <v>9551</v>
      </c>
      <c r="AJ329" s="4" t="s">
        <v>9556</v>
      </c>
      <c r="AK329" s="4"/>
    </row>
    <row r="330" spans="2:37">
      <c r="B330" s="145" t="s">
        <v>2497</v>
      </c>
      <c r="C330" s="4" t="s">
        <v>441</v>
      </c>
      <c r="D330" s="4" t="s">
        <v>2498</v>
      </c>
      <c r="E330" s="4" t="s">
        <v>1060</v>
      </c>
      <c r="F330" s="4" t="s">
        <v>3135</v>
      </c>
      <c r="G330" s="4" t="s">
        <v>1515</v>
      </c>
      <c r="H330" s="4" t="s">
        <v>1516</v>
      </c>
      <c r="I330" s="141"/>
      <c r="J330" s="141">
        <v>1500000000</v>
      </c>
      <c r="K330" s="139">
        <v>1500000000</v>
      </c>
      <c r="L330" s="4">
        <v>8.6</v>
      </c>
      <c r="M330" s="4" t="s">
        <v>2754</v>
      </c>
      <c r="N330" s="4" t="s">
        <v>2755</v>
      </c>
      <c r="O330" s="186">
        <f>K330</f>
        <v>1500000000</v>
      </c>
      <c r="P330" s="186">
        <f>K330-O330</f>
        <v>0</v>
      </c>
      <c r="Q330" s="4" t="s">
        <v>2503</v>
      </c>
      <c r="R330" s="4" t="s">
        <v>70</v>
      </c>
      <c r="S330" s="4" t="s">
        <v>70</v>
      </c>
      <c r="T330" s="140">
        <v>45352</v>
      </c>
      <c r="U330" s="4" t="s">
        <v>1884</v>
      </c>
      <c r="V330" s="4" t="s">
        <v>1954</v>
      </c>
      <c r="W330" s="4"/>
      <c r="X330" s="4"/>
      <c r="Y330" s="4"/>
      <c r="Z330" s="4"/>
      <c r="AA330" s="4"/>
      <c r="AB330" s="4"/>
      <c r="AC330" s="4"/>
      <c r="AD330" s="4"/>
      <c r="AE330" s="145"/>
      <c r="AF330" s="145"/>
      <c r="AG330" s="4" t="s">
        <v>70</v>
      </c>
      <c r="AH330" s="377" t="s">
        <v>3135</v>
      </c>
      <c r="AI330" s="4" t="s">
        <v>9551</v>
      </c>
      <c r="AJ330" s="4" t="s">
        <v>9556</v>
      </c>
      <c r="AK330" s="4"/>
    </row>
    <row r="331" spans="2:37">
      <c r="B331" s="145" t="s">
        <v>2497</v>
      </c>
      <c r="C331" s="4" t="s">
        <v>441</v>
      </c>
      <c r="D331" s="4" t="s">
        <v>3136</v>
      </c>
      <c r="E331" s="4" t="s">
        <v>1060</v>
      </c>
      <c r="F331" s="4" t="s">
        <v>3137</v>
      </c>
      <c r="G331" s="4" t="s">
        <v>1566</v>
      </c>
      <c r="H331" s="4" t="s">
        <v>1567</v>
      </c>
      <c r="I331" s="141"/>
      <c r="J331" s="141">
        <v>15000000000</v>
      </c>
      <c r="K331" s="139" t="s">
        <v>1924</v>
      </c>
      <c r="L331" s="4">
        <v>11</v>
      </c>
      <c r="M331" s="4" t="s">
        <v>3138</v>
      </c>
      <c r="N331" s="4" t="s">
        <v>2502</v>
      </c>
      <c r="O331" s="91">
        <f>J331</f>
        <v>15000000000</v>
      </c>
      <c r="P331" s="91">
        <f>J331-O331</f>
        <v>0</v>
      </c>
      <c r="Q331" s="4">
        <v>154</v>
      </c>
      <c r="R331" s="4" t="s">
        <v>70</v>
      </c>
      <c r="S331" s="4" t="s">
        <v>70</v>
      </c>
      <c r="T331" s="140">
        <v>45341</v>
      </c>
      <c r="U331" s="4" t="s">
        <v>1884</v>
      </c>
      <c r="V331" s="4" t="s">
        <v>1954</v>
      </c>
      <c r="W331" s="4" t="s">
        <v>70</v>
      </c>
      <c r="X331" s="140">
        <v>45380</v>
      </c>
      <c r="Y331" s="4" t="s">
        <v>1885</v>
      </c>
      <c r="Z331" s="4" t="s">
        <v>1886</v>
      </c>
      <c r="AA331" s="91">
        <f>O331</f>
        <v>15000000000</v>
      </c>
      <c r="AB331" s="4"/>
      <c r="AC331" s="4"/>
      <c r="AD331" s="4" t="s">
        <v>2037</v>
      </c>
      <c r="AE331" s="145" t="s">
        <v>3139</v>
      </c>
      <c r="AF331" s="145"/>
      <c r="AG331" s="4"/>
      <c r="AH331" s="377"/>
      <c r="AI331" s="4"/>
      <c r="AJ331" s="4"/>
      <c r="AK331" s="4"/>
    </row>
    <row r="332" spans="2:37">
      <c r="B332" s="145" t="s">
        <v>2497</v>
      </c>
      <c r="C332" s="4" t="s">
        <v>441</v>
      </c>
      <c r="D332" s="4" t="s">
        <v>2872</v>
      </c>
      <c r="E332" s="4" t="s">
        <v>1060</v>
      </c>
      <c r="F332" s="4" t="s">
        <v>3140</v>
      </c>
      <c r="G332" s="4" t="s">
        <v>1531</v>
      </c>
      <c r="H332" s="4" t="s">
        <v>1532</v>
      </c>
      <c r="I332" s="141"/>
      <c r="J332" s="141">
        <v>4100000000</v>
      </c>
      <c r="K332" s="139">
        <v>4100000000</v>
      </c>
      <c r="L332" s="4">
        <v>9</v>
      </c>
      <c r="M332" s="4" t="s">
        <v>3141</v>
      </c>
      <c r="N332" s="4" t="s">
        <v>3142</v>
      </c>
      <c r="O332" s="91">
        <f>J332</f>
        <v>4100000000</v>
      </c>
      <c r="P332" s="91">
        <f>J332-O332</f>
        <v>0</v>
      </c>
      <c r="Q332" s="4">
        <v>105</v>
      </c>
      <c r="R332" s="4" t="s">
        <v>70</v>
      </c>
      <c r="S332" s="4" t="s">
        <v>70</v>
      </c>
      <c r="T332" s="140">
        <v>45321</v>
      </c>
      <c r="U332" s="4" t="s">
        <v>1884</v>
      </c>
      <c r="V332" s="4"/>
      <c r="W332" s="4"/>
      <c r="X332" s="4"/>
      <c r="Y332" s="4"/>
      <c r="Z332" s="4"/>
      <c r="AA332" s="4"/>
      <c r="AB332" s="4"/>
      <c r="AC332" s="4"/>
      <c r="AD332" s="4"/>
      <c r="AE332" s="145"/>
      <c r="AF332" s="145"/>
      <c r="AG332" s="4" t="s">
        <v>70</v>
      </c>
      <c r="AH332" s="378" t="s">
        <v>3140</v>
      </c>
      <c r="AI332" s="4" t="s">
        <v>9551</v>
      </c>
      <c r="AJ332" s="4" t="s">
        <v>9556</v>
      </c>
      <c r="AK332" s="4"/>
    </row>
    <row r="333" spans="2:37">
      <c r="B333" s="145" t="s">
        <v>2497</v>
      </c>
      <c r="C333" s="4" t="s">
        <v>441</v>
      </c>
      <c r="D333" s="4" t="s">
        <v>2518</v>
      </c>
      <c r="E333" s="4" t="s">
        <v>1060</v>
      </c>
      <c r="F333" s="329" t="s">
        <v>3143</v>
      </c>
      <c r="G333" s="4" t="s">
        <v>1545</v>
      </c>
      <c r="H333" s="4" t="s">
        <v>1546</v>
      </c>
      <c r="I333" s="141"/>
      <c r="J333" s="141">
        <v>1200000000</v>
      </c>
      <c r="K333" s="139">
        <v>1200000000</v>
      </c>
      <c r="L333" s="4">
        <v>7.3</v>
      </c>
      <c r="M333" s="4" t="s">
        <v>2762</v>
      </c>
      <c r="N333" s="4" t="s">
        <v>2763</v>
      </c>
      <c r="O333" s="91">
        <f>J333</f>
        <v>1200000000</v>
      </c>
      <c r="P333" s="91">
        <f>O333-J333</f>
        <v>0</v>
      </c>
      <c r="Q333" s="4">
        <v>192</v>
      </c>
      <c r="R333" s="4" t="s">
        <v>70</v>
      </c>
      <c r="S333" s="4" t="s">
        <v>70</v>
      </c>
      <c r="T333" s="140">
        <v>45348</v>
      </c>
      <c r="U333" s="4" t="s">
        <v>1887</v>
      </c>
      <c r="V333" s="4"/>
      <c r="W333" s="4"/>
      <c r="X333" s="4"/>
      <c r="Y333" s="4"/>
      <c r="Z333" s="4"/>
      <c r="AA333" s="4"/>
      <c r="AB333" s="4"/>
      <c r="AC333" s="4"/>
      <c r="AD333" s="4"/>
      <c r="AE333" s="145"/>
      <c r="AF333" s="145"/>
      <c r="AG333" s="4" t="s">
        <v>70</v>
      </c>
      <c r="AH333" s="377" t="s">
        <v>3143</v>
      </c>
      <c r="AI333" s="4" t="s">
        <v>9551</v>
      </c>
      <c r="AJ333" s="4" t="s">
        <v>9556</v>
      </c>
      <c r="AK333" s="4"/>
    </row>
    <row r="334" spans="2:37">
      <c r="B334" s="145" t="s">
        <v>2497</v>
      </c>
      <c r="C334" s="4" t="s">
        <v>441</v>
      </c>
      <c r="D334" s="4" t="s">
        <v>3136</v>
      </c>
      <c r="E334" s="4" t="s">
        <v>1060</v>
      </c>
      <c r="F334" s="4" t="s">
        <v>3144</v>
      </c>
      <c r="G334" s="4" t="s">
        <v>1566</v>
      </c>
      <c r="H334" s="4" t="s">
        <v>1567</v>
      </c>
      <c r="I334" s="141"/>
      <c r="J334" s="141">
        <v>15000000000</v>
      </c>
      <c r="K334" s="139">
        <v>15000000000</v>
      </c>
      <c r="L334" s="4">
        <v>6.4</v>
      </c>
      <c r="M334" s="4" t="s">
        <v>3145</v>
      </c>
      <c r="N334" s="4" t="s">
        <v>3146</v>
      </c>
      <c r="O334" s="91">
        <f>J334</f>
        <v>15000000000</v>
      </c>
      <c r="P334" s="91">
        <f>J334-O334</f>
        <v>0</v>
      </c>
      <c r="Q334" s="4">
        <v>154</v>
      </c>
      <c r="R334" s="4" t="s">
        <v>70</v>
      </c>
      <c r="S334" s="4" t="s">
        <v>70</v>
      </c>
      <c r="T334" s="140">
        <v>45341</v>
      </c>
      <c r="U334" s="4" t="s">
        <v>1884</v>
      </c>
      <c r="V334" s="4" t="s">
        <v>1954</v>
      </c>
      <c r="W334" s="4" t="s">
        <v>70</v>
      </c>
      <c r="X334" s="140">
        <v>45380</v>
      </c>
      <c r="Y334" s="4" t="s">
        <v>1885</v>
      </c>
      <c r="Z334" s="4" t="s">
        <v>1886</v>
      </c>
      <c r="AA334" s="91">
        <f>O334</f>
        <v>15000000000</v>
      </c>
      <c r="AB334" s="4"/>
      <c r="AC334" s="4"/>
      <c r="AD334" s="4" t="s">
        <v>2037</v>
      </c>
      <c r="AE334" s="145" t="s">
        <v>3139</v>
      </c>
      <c r="AF334" s="145"/>
      <c r="AG334" s="4"/>
      <c r="AH334" s="377"/>
      <c r="AI334" s="4"/>
      <c r="AJ334" s="4"/>
      <c r="AK334" s="4"/>
    </row>
    <row r="335" spans="2:37">
      <c r="B335" s="145" t="s">
        <v>2497</v>
      </c>
      <c r="C335" s="4" t="s">
        <v>441</v>
      </c>
      <c r="D335" s="4" t="s">
        <v>1994</v>
      </c>
      <c r="E335" s="4" t="s">
        <v>1060</v>
      </c>
      <c r="F335" s="4" t="s">
        <v>3147</v>
      </c>
      <c r="G335" s="4" t="s">
        <v>1537</v>
      </c>
      <c r="H335" s="4" t="s">
        <v>1538</v>
      </c>
      <c r="I335" s="141"/>
      <c r="J335" s="141">
        <v>957808219</v>
      </c>
      <c r="K335" s="139">
        <v>957808219</v>
      </c>
      <c r="L335" s="4">
        <v>9.5</v>
      </c>
      <c r="M335" s="4" t="s">
        <v>2692</v>
      </c>
      <c r="N335" s="4" t="s">
        <v>2823</v>
      </c>
      <c r="O335" s="186">
        <f>K335</f>
        <v>957808219</v>
      </c>
      <c r="P335" s="186">
        <f>O335-J335</f>
        <v>0</v>
      </c>
      <c r="Q335" s="4">
        <v>185</v>
      </c>
      <c r="R335" s="4" t="s">
        <v>70</v>
      </c>
      <c r="S335" s="4" t="s">
        <v>70</v>
      </c>
      <c r="T335" s="140">
        <v>45348</v>
      </c>
      <c r="U335" s="4" t="s">
        <v>1887</v>
      </c>
      <c r="V335" s="4"/>
      <c r="W335" s="4"/>
      <c r="X335" s="4"/>
      <c r="Y335" s="4"/>
      <c r="Z335" s="4"/>
      <c r="AA335" s="4"/>
      <c r="AB335" s="4"/>
      <c r="AC335" s="4"/>
      <c r="AD335" s="4"/>
      <c r="AE335" s="145"/>
      <c r="AF335" s="145"/>
      <c r="AG335" s="4" t="s">
        <v>70</v>
      </c>
      <c r="AH335" s="377" t="s">
        <v>3147</v>
      </c>
      <c r="AI335" s="4" t="s">
        <v>9551</v>
      </c>
      <c r="AJ335" s="4" t="s">
        <v>9556</v>
      </c>
      <c r="AK335" s="4"/>
    </row>
    <row r="336" spans="2:37">
      <c r="B336" s="145" t="s">
        <v>2497</v>
      </c>
      <c r="C336" s="4" t="s">
        <v>441</v>
      </c>
      <c r="D336" s="4" t="s">
        <v>1831</v>
      </c>
      <c r="E336" s="4" t="s">
        <v>1060</v>
      </c>
      <c r="F336" s="4" t="s">
        <v>3148</v>
      </c>
      <c r="G336" s="4" t="s">
        <v>1648</v>
      </c>
      <c r="H336" s="4" t="s">
        <v>1649</v>
      </c>
      <c r="I336" s="141"/>
      <c r="J336" s="141">
        <v>500000000</v>
      </c>
      <c r="K336" s="139">
        <v>500000000</v>
      </c>
      <c r="L336" s="4">
        <v>5.05</v>
      </c>
      <c r="M336" s="4" t="s">
        <v>3149</v>
      </c>
      <c r="N336" s="4" t="s">
        <v>2903</v>
      </c>
      <c r="O336" s="186">
        <f>K336</f>
        <v>500000000</v>
      </c>
      <c r="P336" s="91">
        <f>J336-O336</f>
        <v>0</v>
      </c>
      <c r="Q336" s="4">
        <v>45</v>
      </c>
      <c r="R336" s="4" t="s">
        <v>70</v>
      </c>
      <c r="S336" s="4" t="s">
        <v>70</v>
      </c>
      <c r="T336" s="140">
        <v>45341</v>
      </c>
      <c r="U336" s="4" t="s">
        <v>1884</v>
      </c>
      <c r="V336" s="4" t="s">
        <v>1954</v>
      </c>
      <c r="W336" s="4" t="s">
        <v>70</v>
      </c>
      <c r="X336" s="140">
        <v>45371</v>
      </c>
      <c r="Y336" s="4" t="s">
        <v>1885</v>
      </c>
      <c r="Z336" s="4" t="s">
        <v>1886</v>
      </c>
      <c r="AA336" s="186">
        <f>O336</f>
        <v>500000000</v>
      </c>
      <c r="AB336" s="186">
        <f>O336-AA336</f>
        <v>0</v>
      </c>
      <c r="AC336" s="4"/>
      <c r="AD336" s="4" t="s">
        <v>2037</v>
      </c>
      <c r="AE336" s="145" t="s">
        <v>3150</v>
      </c>
      <c r="AF336" s="145"/>
      <c r="AG336" s="4"/>
      <c r="AH336" s="377"/>
      <c r="AI336" s="4"/>
      <c r="AJ336" s="4"/>
      <c r="AK336" s="4" t="s">
        <v>2116</v>
      </c>
    </row>
    <row r="337" spans="2:37">
      <c r="B337" s="145" t="s">
        <v>2497</v>
      </c>
      <c r="C337" s="4" t="s">
        <v>441</v>
      </c>
      <c r="D337" s="4" t="s">
        <v>1831</v>
      </c>
      <c r="E337" s="4" t="s">
        <v>1060</v>
      </c>
      <c r="F337" s="4" t="s">
        <v>3151</v>
      </c>
      <c r="G337" s="4" t="s">
        <v>1648</v>
      </c>
      <c r="H337" s="4" t="s">
        <v>1649</v>
      </c>
      <c r="I337" s="141"/>
      <c r="J337" s="141">
        <v>450000000</v>
      </c>
      <c r="K337" s="139">
        <v>450000000</v>
      </c>
      <c r="L337" s="4">
        <v>5.75</v>
      </c>
      <c r="M337" s="4" t="s">
        <v>3152</v>
      </c>
      <c r="N337" s="4" t="s">
        <v>2823</v>
      </c>
      <c r="O337" s="186">
        <f>K337</f>
        <v>450000000</v>
      </c>
      <c r="P337" s="91">
        <f>J337-O337</f>
        <v>0</v>
      </c>
      <c r="Q337" s="4">
        <v>45</v>
      </c>
      <c r="R337" s="4" t="s">
        <v>70</v>
      </c>
      <c r="S337" s="4" t="s">
        <v>70</v>
      </c>
      <c r="T337" s="140">
        <v>45341</v>
      </c>
      <c r="U337" s="4" t="s">
        <v>1884</v>
      </c>
      <c r="V337" s="4" t="s">
        <v>1954</v>
      </c>
      <c r="W337" s="4" t="s">
        <v>70</v>
      </c>
      <c r="X337" s="140">
        <v>45371</v>
      </c>
      <c r="Y337" s="4" t="s">
        <v>1885</v>
      </c>
      <c r="Z337" s="4" t="s">
        <v>1886</v>
      </c>
      <c r="AA337" s="186">
        <f>O337</f>
        <v>450000000</v>
      </c>
      <c r="AB337" s="186">
        <f>O337-AA337</f>
        <v>0</v>
      </c>
      <c r="AC337" s="4"/>
      <c r="AD337" s="4" t="s">
        <v>2037</v>
      </c>
      <c r="AE337" s="145" t="s">
        <v>3150</v>
      </c>
      <c r="AF337" s="145"/>
      <c r="AG337" s="4"/>
      <c r="AH337" s="377"/>
      <c r="AI337" s="4"/>
      <c r="AJ337" s="4"/>
      <c r="AK337" s="4" t="s">
        <v>2116</v>
      </c>
    </row>
    <row r="338" spans="2:37">
      <c r="B338" s="145" t="s">
        <v>2497</v>
      </c>
      <c r="C338" s="4" t="s">
        <v>441</v>
      </c>
      <c r="D338" s="4" t="s">
        <v>1946</v>
      </c>
      <c r="E338" s="4" t="s">
        <v>1060</v>
      </c>
      <c r="F338" s="4" t="s">
        <v>3153</v>
      </c>
      <c r="G338" s="4" t="s">
        <v>1543</v>
      </c>
      <c r="H338" s="4" t="s">
        <v>1544</v>
      </c>
      <c r="I338" s="141"/>
      <c r="J338" s="141">
        <v>1600000000</v>
      </c>
      <c r="K338" s="139">
        <v>1600000000</v>
      </c>
      <c r="L338" s="4">
        <v>8.4</v>
      </c>
      <c r="M338" s="4" t="s">
        <v>3154</v>
      </c>
      <c r="N338" s="4" t="s">
        <v>3155</v>
      </c>
      <c r="O338" s="91">
        <f>J338</f>
        <v>1600000000</v>
      </c>
      <c r="P338" s="91">
        <f>J338-O338</f>
        <v>0</v>
      </c>
      <c r="Q338" s="4">
        <v>113</v>
      </c>
      <c r="R338" s="4" t="s">
        <v>70</v>
      </c>
      <c r="S338" s="4" t="s">
        <v>70</v>
      </c>
      <c r="T338" s="140">
        <v>45321</v>
      </c>
      <c r="U338" s="4" t="s">
        <v>1884</v>
      </c>
      <c r="V338" s="4"/>
      <c r="W338" s="4"/>
      <c r="X338" s="4"/>
      <c r="Y338" s="4"/>
      <c r="Z338" s="4"/>
      <c r="AA338" s="4"/>
      <c r="AB338" s="4"/>
      <c r="AC338" s="4"/>
      <c r="AD338" s="4"/>
      <c r="AE338" s="145"/>
      <c r="AF338" s="145"/>
      <c r="AG338" s="4" t="s">
        <v>70</v>
      </c>
      <c r="AH338" s="377" t="s">
        <v>3153</v>
      </c>
      <c r="AI338" s="4" t="s">
        <v>9551</v>
      </c>
      <c r="AJ338" s="4" t="s">
        <v>9556</v>
      </c>
      <c r="AK338" s="4"/>
    </row>
    <row r="339" spans="2:37">
      <c r="B339" s="145" t="s">
        <v>2497</v>
      </c>
      <c r="C339" s="4" t="s">
        <v>441</v>
      </c>
      <c r="D339" s="4" t="s">
        <v>1976</v>
      </c>
      <c r="E339" s="4" t="s">
        <v>1060</v>
      </c>
      <c r="F339" s="4" t="s">
        <v>3156</v>
      </c>
      <c r="G339" s="4" t="s">
        <v>1529</v>
      </c>
      <c r="H339" s="4" t="s">
        <v>1530</v>
      </c>
      <c r="I339" s="141"/>
      <c r="J339" s="141">
        <v>9000000000</v>
      </c>
      <c r="K339" s="139">
        <v>9000000000</v>
      </c>
      <c r="L339" s="4">
        <v>10</v>
      </c>
      <c r="M339" s="4" t="s">
        <v>2739</v>
      </c>
      <c r="N339" s="4" t="s">
        <v>2622</v>
      </c>
      <c r="O339" s="4"/>
      <c r="P339" s="4"/>
      <c r="Q339" s="4">
        <v>195</v>
      </c>
      <c r="R339" s="4" t="s">
        <v>70</v>
      </c>
      <c r="S339" s="4" t="s">
        <v>70</v>
      </c>
      <c r="T339" s="140">
        <v>45348</v>
      </c>
      <c r="U339" s="4" t="s">
        <v>1887</v>
      </c>
      <c r="V339" s="4"/>
      <c r="W339" s="4"/>
      <c r="X339" s="4"/>
      <c r="Y339" s="4"/>
      <c r="Z339" s="4"/>
      <c r="AA339" s="4"/>
      <c r="AB339" s="4"/>
      <c r="AC339" s="4"/>
      <c r="AD339" s="4"/>
      <c r="AE339" s="145"/>
      <c r="AF339" s="145"/>
      <c r="AG339" s="4" t="s">
        <v>70</v>
      </c>
      <c r="AH339" s="377" t="s">
        <v>3156</v>
      </c>
      <c r="AI339" s="4" t="s">
        <v>9551</v>
      </c>
      <c r="AJ339" s="4" t="s">
        <v>9556</v>
      </c>
      <c r="AK339" s="4"/>
    </row>
    <row r="340" spans="2:37">
      <c r="B340" s="145" t="s">
        <v>2497</v>
      </c>
      <c r="C340" s="4" t="s">
        <v>441</v>
      </c>
      <c r="D340" s="4" t="s">
        <v>2135</v>
      </c>
      <c r="E340" s="4" t="s">
        <v>1060</v>
      </c>
      <c r="F340" s="4" t="s">
        <v>3157</v>
      </c>
      <c r="G340" s="4" t="s">
        <v>1549</v>
      </c>
      <c r="H340" s="4" t="s">
        <v>1550</v>
      </c>
      <c r="I340" s="141"/>
      <c r="J340" s="141">
        <v>44251622419</v>
      </c>
      <c r="K340" s="139">
        <v>44251622419</v>
      </c>
      <c r="L340" s="4">
        <v>5.3</v>
      </c>
      <c r="M340" s="4" t="s">
        <v>2572</v>
      </c>
      <c r="N340" s="4" t="s">
        <v>3158</v>
      </c>
      <c r="O340" s="91">
        <f>J340</f>
        <v>44251622419</v>
      </c>
      <c r="P340" s="91">
        <f>J340-O340</f>
        <v>0</v>
      </c>
      <c r="Q340" s="4">
        <v>171</v>
      </c>
      <c r="R340" s="4" t="s">
        <v>70</v>
      </c>
      <c r="S340" s="4" t="s">
        <v>70</v>
      </c>
      <c r="T340" s="140">
        <v>45294</v>
      </c>
      <c r="U340" s="4" t="s">
        <v>1884</v>
      </c>
      <c r="V340" s="4" t="s">
        <v>1954</v>
      </c>
      <c r="W340" s="4"/>
      <c r="X340" s="4"/>
      <c r="Y340" s="4"/>
      <c r="Z340" s="4"/>
      <c r="AA340" s="4"/>
      <c r="AB340" s="4"/>
      <c r="AC340" s="4"/>
      <c r="AD340" s="4"/>
      <c r="AE340" s="145"/>
      <c r="AF340" s="145"/>
      <c r="AG340" s="4" t="s">
        <v>70</v>
      </c>
      <c r="AH340" s="377" t="s">
        <v>3157</v>
      </c>
      <c r="AI340" s="4" t="s">
        <v>9551</v>
      </c>
      <c r="AJ340" s="4" t="s">
        <v>9556</v>
      </c>
      <c r="AK340" s="4"/>
    </row>
    <row r="341" spans="2:37">
      <c r="B341" s="145" t="s">
        <v>2497</v>
      </c>
      <c r="C341" s="4" t="s">
        <v>441</v>
      </c>
      <c r="D341" s="4" t="s">
        <v>2518</v>
      </c>
      <c r="E341" s="4" t="s">
        <v>1060</v>
      </c>
      <c r="F341" s="329" t="s">
        <v>3159</v>
      </c>
      <c r="G341" s="4" t="s">
        <v>1545</v>
      </c>
      <c r="H341" s="4" t="s">
        <v>1546</v>
      </c>
      <c r="I341" s="141"/>
      <c r="J341" s="141">
        <v>1050000000</v>
      </c>
      <c r="K341" s="139">
        <v>1050000000</v>
      </c>
      <c r="L341" s="4">
        <v>7.3</v>
      </c>
      <c r="M341" s="4" t="s">
        <v>3101</v>
      </c>
      <c r="N341" s="4" t="s">
        <v>3102</v>
      </c>
      <c r="O341" s="91">
        <f>J341</f>
        <v>1050000000</v>
      </c>
      <c r="P341" s="91">
        <f>O341-J341</f>
        <v>0</v>
      </c>
      <c r="Q341" s="4">
        <v>192</v>
      </c>
      <c r="R341" s="4" t="s">
        <v>70</v>
      </c>
      <c r="S341" s="4" t="s">
        <v>70</v>
      </c>
      <c r="T341" s="140">
        <v>45348</v>
      </c>
      <c r="U341" s="4" t="s">
        <v>1887</v>
      </c>
      <c r="V341" s="4"/>
      <c r="W341" s="4"/>
      <c r="X341" s="4"/>
      <c r="Y341" s="4"/>
      <c r="Z341" s="4"/>
      <c r="AA341" s="4"/>
      <c r="AB341" s="4"/>
      <c r="AC341" s="4"/>
      <c r="AD341" s="4"/>
      <c r="AE341" s="145"/>
      <c r="AF341" s="145"/>
      <c r="AG341" s="4" t="s">
        <v>70</v>
      </c>
      <c r="AH341" s="377" t="s">
        <v>3159</v>
      </c>
      <c r="AI341" s="4" t="s">
        <v>9551</v>
      </c>
      <c r="AJ341" s="4" t="s">
        <v>9556</v>
      </c>
      <c r="AK341" s="4"/>
    </row>
    <row r="342" spans="2:37">
      <c r="B342" s="145" t="s">
        <v>2497</v>
      </c>
      <c r="C342" s="4" t="s">
        <v>441</v>
      </c>
      <c r="D342" s="4" t="s">
        <v>2518</v>
      </c>
      <c r="E342" s="4" t="s">
        <v>1060</v>
      </c>
      <c r="F342" s="329" t="s">
        <v>3160</v>
      </c>
      <c r="G342" s="4" t="s">
        <v>1545</v>
      </c>
      <c r="H342" s="4" t="s">
        <v>1546</v>
      </c>
      <c r="I342" s="141"/>
      <c r="J342" s="141">
        <v>1400000000</v>
      </c>
      <c r="K342" s="139">
        <v>1400000000</v>
      </c>
      <c r="L342" s="4">
        <v>7.3</v>
      </c>
      <c r="M342" s="4" t="s">
        <v>3104</v>
      </c>
      <c r="N342" s="4" t="s">
        <v>1912</v>
      </c>
      <c r="O342" s="91">
        <f>J342</f>
        <v>1400000000</v>
      </c>
      <c r="P342" s="91">
        <f>O342-J342</f>
        <v>0</v>
      </c>
      <c r="Q342" s="4">
        <v>192</v>
      </c>
      <c r="R342" s="4" t="s">
        <v>70</v>
      </c>
      <c r="S342" s="4" t="s">
        <v>70</v>
      </c>
      <c r="T342" s="140">
        <v>45348</v>
      </c>
      <c r="U342" s="4" t="s">
        <v>1887</v>
      </c>
      <c r="V342" s="4"/>
      <c r="W342" s="4"/>
      <c r="X342" s="4"/>
      <c r="Y342" s="4"/>
      <c r="Z342" s="4"/>
      <c r="AA342" s="4"/>
      <c r="AB342" s="4"/>
      <c r="AC342" s="4"/>
      <c r="AD342" s="4"/>
      <c r="AE342" s="145"/>
      <c r="AF342" s="145"/>
      <c r="AG342" s="4" t="s">
        <v>70</v>
      </c>
      <c r="AH342" s="377" t="s">
        <v>3160</v>
      </c>
      <c r="AI342" s="4" t="s">
        <v>9551</v>
      </c>
      <c r="AJ342" s="4" t="s">
        <v>9556</v>
      </c>
      <c r="AK342" s="4"/>
    </row>
    <row r="343" spans="2:37">
      <c r="B343" s="145" t="s">
        <v>2497</v>
      </c>
      <c r="C343" s="4" t="s">
        <v>441</v>
      </c>
      <c r="D343" s="4" t="s">
        <v>2135</v>
      </c>
      <c r="E343" s="4" t="s">
        <v>1060</v>
      </c>
      <c r="F343" s="4" t="s">
        <v>3161</v>
      </c>
      <c r="G343" s="4" t="s">
        <v>1562</v>
      </c>
      <c r="H343" s="4" t="s">
        <v>1563</v>
      </c>
      <c r="I343" s="141"/>
      <c r="J343" s="141">
        <v>1000000000</v>
      </c>
      <c r="K343" s="139">
        <v>1000000000</v>
      </c>
      <c r="L343" s="4">
        <v>7.5</v>
      </c>
      <c r="M343" s="4" t="s">
        <v>2968</v>
      </c>
      <c r="N343" s="4" t="s">
        <v>2502</v>
      </c>
      <c r="O343" s="4"/>
      <c r="P343" s="4"/>
      <c r="Q343" s="4"/>
      <c r="R343" s="4"/>
      <c r="S343" s="4"/>
      <c r="T343" s="4"/>
      <c r="U343" s="4"/>
      <c r="V343" s="4"/>
      <c r="W343" s="4"/>
      <c r="X343" s="4"/>
      <c r="Y343" s="4"/>
      <c r="Z343" s="4"/>
      <c r="AA343" s="4"/>
      <c r="AB343" s="4"/>
      <c r="AC343" s="4"/>
      <c r="AD343" s="4"/>
      <c r="AE343" s="145"/>
      <c r="AF343" s="145"/>
      <c r="AG343" s="4" t="s">
        <v>70</v>
      </c>
      <c r="AH343" s="377" t="s">
        <v>3161</v>
      </c>
      <c r="AI343" s="4" t="s">
        <v>9551</v>
      </c>
      <c r="AJ343" s="4" t="s">
        <v>9556</v>
      </c>
      <c r="AK343" s="4"/>
    </row>
    <row r="344" spans="2:37">
      <c r="B344" s="145" t="s">
        <v>2497</v>
      </c>
      <c r="C344" s="4" t="s">
        <v>441</v>
      </c>
      <c r="D344" s="4" t="s">
        <v>2518</v>
      </c>
      <c r="E344" s="4" t="s">
        <v>1060</v>
      </c>
      <c r="F344" s="329" t="s">
        <v>3162</v>
      </c>
      <c r="G344" s="4" t="s">
        <v>1545</v>
      </c>
      <c r="H344" s="4" t="s">
        <v>1546</v>
      </c>
      <c r="I344" s="141"/>
      <c r="J344" s="141">
        <v>1500000000</v>
      </c>
      <c r="K344" s="139">
        <v>1500000000</v>
      </c>
      <c r="L344" s="4">
        <v>7.3</v>
      </c>
      <c r="M344" s="4" t="s">
        <v>2762</v>
      </c>
      <c r="N344" s="4" t="s">
        <v>2763</v>
      </c>
      <c r="O344" s="91">
        <f t="shared" ref="O344:O350" si="11">J344</f>
        <v>1500000000</v>
      </c>
      <c r="P344" s="91">
        <f>O344-J344</f>
        <v>0</v>
      </c>
      <c r="Q344" s="4">
        <v>192</v>
      </c>
      <c r="R344" s="4" t="s">
        <v>70</v>
      </c>
      <c r="S344" s="4" t="s">
        <v>70</v>
      </c>
      <c r="T344" s="140">
        <v>45348</v>
      </c>
      <c r="U344" s="4" t="s">
        <v>1887</v>
      </c>
      <c r="V344" s="4"/>
      <c r="W344" s="4"/>
      <c r="X344" s="4"/>
      <c r="Y344" s="4"/>
      <c r="Z344" s="4"/>
      <c r="AA344" s="4"/>
      <c r="AB344" s="4"/>
      <c r="AC344" s="4"/>
      <c r="AD344" s="4"/>
      <c r="AE344" s="145"/>
      <c r="AF344" s="145"/>
      <c r="AG344" s="4" t="s">
        <v>70</v>
      </c>
      <c r="AH344" s="377" t="s">
        <v>3162</v>
      </c>
      <c r="AI344" s="4" t="s">
        <v>9551</v>
      </c>
      <c r="AJ344" s="4" t="s">
        <v>9556</v>
      </c>
      <c r="AK344" s="4"/>
    </row>
    <row r="345" spans="2:37">
      <c r="B345" s="145" t="s">
        <v>2497</v>
      </c>
      <c r="C345" s="4" t="s">
        <v>441</v>
      </c>
      <c r="D345" s="4" t="s">
        <v>2135</v>
      </c>
      <c r="E345" s="4" t="s">
        <v>1060</v>
      </c>
      <c r="F345" s="4" t="s">
        <v>3163</v>
      </c>
      <c r="G345" s="4" t="s">
        <v>1549</v>
      </c>
      <c r="H345" s="4" t="s">
        <v>1550</v>
      </c>
      <c r="I345" s="141"/>
      <c r="J345" s="141">
        <v>29504120548</v>
      </c>
      <c r="K345" s="139">
        <v>29504120548</v>
      </c>
      <c r="L345" s="4">
        <v>6.1</v>
      </c>
      <c r="M345" s="4" t="s">
        <v>2915</v>
      </c>
      <c r="N345" s="4" t="s">
        <v>3164</v>
      </c>
      <c r="O345" s="91">
        <f t="shared" si="11"/>
        <v>29504120548</v>
      </c>
      <c r="P345" s="91">
        <f>J345-O345</f>
        <v>0</v>
      </c>
      <c r="Q345" s="4">
        <v>171</v>
      </c>
      <c r="R345" s="4" t="s">
        <v>70</v>
      </c>
      <c r="S345" s="4" t="s">
        <v>70</v>
      </c>
      <c r="T345" s="140">
        <v>45294</v>
      </c>
      <c r="U345" s="4" t="s">
        <v>1884</v>
      </c>
      <c r="V345" s="4" t="s">
        <v>1954</v>
      </c>
      <c r="W345" s="4"/>
      <c r="X345" s="4"/>
      <c r="Y345" s="4"/>
      <c r="Z345" s="4"/>
      <c r="AA345" s="4"/>
      <c r="AB345" s="4"/>
      <c r="AC345" s="4"/>
      <c r="AD345" s="4"/>
      <c r="AE345" s="145"/>
      <c r="AF345" s="145"/>
      <c r="AG345" s="4" t="s">
        <v>70</v>
      </c>
      <c r="AH345" s="378" t="s">
        <v>3163</v>
      </c>
      <c r="AI345" s="4" t="s">
        <v>9551</v>
      </c>
      <c r="AJ345" s="4" t="s">
        <v>9556</v>
      </c>
      <c r="AK345" s="4"/>
    </row>
    <row r="346" spans="2:37">
      <c r="B346" s="145" t="s">
        <v>2497</v>
      </c>
      <c r="C346" s="4" t="s">
        <v>441</v>
      </c>
      <c r="D346" s="4" t="s">
        <v>2872</v>
      </c>
      <c r="E346" s="4" t="s">
        <v>1060</v>
      </c>
      <c r="F346" s="4" t="s">
        <v>3165</v>
      </c>
      <c r="G346" s="4" t="s">
        <v>1531</v>
      </c>
      <c r="H346" s="4" t="s">
        <v>1532</v>
      </c>
      <c r="I346" s="141"/>
      <c r="J346" s="141">
        <v>14000000000</v>
      </c>
      <c r="K346" s="139">
        <v>14000000000</v>
      </c>
      <c r="L346" s="4">
        <v>8.8000000000000007</v>
      </c>
      <c r="M346" s="4" t="s">
        <v>2138</v>
      </c>
      <c r="N346" s="4" t="s">
        <v>2745</v>
      </c>
      <c r="O346" s="91">
        <f t="shared" si="11"/>
        <v>14000000000</v>
      </c>
      <c r="P346" s="91">
        <f>J346-O346</f>
        <v>0</v>
      </c>
      <c r="Q346" s="4">
        <v>105</v>
      </c>
      <c r="R346" s="4" t="s">
        <v>70</v>
      </c>
      <c r="S346" s="4" t="s">
        <v>70</v>
      </c>
      <c r="T346" s="140">
        <v>45321</v>
      </c>
      <c r="U346" s="4" t="s">
        <v>1884</v>
      </c>
      <c r="V346" s="4"/>
      <c r="W346" s="4"/>
      <c r="X346" s="4"/>
      <c r="Y346" s="4"/>
      <c r="Z346" s="4"/>
      <c r="AA346" s="4"/>
      <c r="AB346" s="4"/>
      <c r="AC346" s="4"/>
      <c r="AD346" s="4"/>
      <c r="AE346" s="145"/>
      <c r="AF346" s="145"/>
      <c r="AG346" s="4" t="s">
        <v>70</v>
      </c>
      <c r="AH346" s="378" t="s">
        <v>3165</v>
      </c>
      <c r="AI346" s="4" t="s">
        <v>9551</v>
      </c>
      <c r="AJ346" s="4" t="s">
        <v>9556</v>
      </c>
      <c r="AK346" s="4"/>
    </row>
    <row r="347" spans="2:37">
      <c r="B347" s="145" t="s">
        <v>2497</v>
      </c>
      <c r="C347" s="4" t="s">
        <v>441</v>
      </c>
      <c r="D347" s="4" t="s">
        <v>2518</v>
      </c>
      <c r="E347" s="4" t="s">
        <v>1060</v>
      </c>
      <c r="F347" s="329" t="s">
        <v>3166</v>
      </c>
      <c r="G347" s="4" t="s">
        <v>1545</v>
      </c>
      <c r="H347" s="4" t="s">
        <v>1546</v>
      </c>
      <c r="I347" s="141"/>
      <c r="J347" s="141">
        <v>1300000000</v>
      </c>
      <c r="K347" s="139">
        <v>1300000000</v>
      </c>
      <c r="L347" s="4">
        <v>7.2</v>
      </c>
      <c r="M347" s="4" t="s">
        <v>3106</v>
      </c>
      <c r="N347" s="4" t="s">
        <v>2942</v>
      </c>
      <c r="O347" s="91">
        <f t="shared" si="11"/>
        <v>1300000000</v>
      </c>
      <c r="P347" s="91">
        <f>O347-J347</f>
        <v>0</v>
      </c>
      <c r="Q347" s="4">
        <v>192</v>
      </c>
      <c r="R347" s="4" t="s">
        <v>70</v>
      </c>
      <c r="S347" s="4" t="s">
        <v>70</v>
      </c>
      <c r="T347" s="140">
        <v>45348</v>
      </c>
      <c r="U347" s="4" t="s">
        <v>1887</v>
      </c>
      <c r="V347" s="4"/>
      <c r="W347" s="4"/>
      <c r="X347" s="4"/>
      <c r="Y347" s="4"/>
      <c r="Z347" s="4"/>
      <c r="AA347" s="4"/>
      <c r="AB347" s="4"/>
      <c r="AC347" s="4"/>
      <c r="AD347" s="4"/>
      <c r="AE347" s="145"/>
      <c r="AF347" s="145"/>
      <c r="AG347" s="4" t="s">
        <v>70</v>
      </c>
      <c r="AH347" s="377" t="s">
        <v>3166</v>
      </c>
      <c r="AI347" s="4" t="s">
        <v>9551</v>
      </c>
      <c r="AJ347" s="4" t="s">
        <v>9556</v>
      </c>
      <c r="AK347" s="4"/>
    </row>
    <row r="348" spans="2:37">
      <c r="B348" s="145" t="s">
        <v>2497</v>
      </c>
      <c r="C348" s="4" t="s">
        <v>441</v>
      </c>
      <c r="D348" s="4" t="s">
        <v>2257</v>
      </c>
      <c r="E348" s="4" t="s">
        <v>1060</v>
      </c>
      <c r="F348" s="4" t="s">
        <v>3167</v>
      </c>
      <c r="G348" s="4" t="s">
        <v>1511</v>
      </c>
      <c r="H348" s="4" t="s">
        <v>1512</v>
      </c>
      <c r="I348" s="141"/>
      <c r="J348" s="141">
        <v>18021918</v>
      </c>
      <c r="K348" s="139">
        <v>18021918</v>
      </c>
      <c r="L348" s="4">
        <v>9.1999999999999993</v>
      </c>
      <c r="M348" s="4" t="s">
        <v>2636</v>
      </c>
      <c r="N348" s="4" t="s">
        <v>2612</v>
      </c>
      <c r="O348" s="91">
        <f t="shared" si="11"/>
        <v>18021918</v>
      </c>
      <c r="P348" s="91">
        <f>O348-J348</f>
        <v>0</v>
      </c>
      <c r="Q348" s="4">
        <v>188</v>
      </c>
      <c r="R348" s="4" t="s">
        <v>70</v>
      </c>
      <c r="S348" s="4" t="s">
        <v>70</v>
      </c>
      <c r="T348" s="140">
        <v>45294</v>
      </c>
      <c r="U348" s="4" t="s">
        <v>1884</v>
      </c>
      <c r="V348" s="4" t="s">
        <v>1954</v>
      </c>
      <c r="W348" s="4"/>
      <c r="X348" s="4"/>
      <c r="Y348" s="4"/>
      <c r="Z348" s="4"/>
      <c r="AA348" s="4"/>
      <c r="AB348" s="4"/>
      <c r="AC348" s="4"/>
      <c r="AD348" s="4"/>
      <c r="AE348" s="145"/>
      <c r="AF348" s="145"/>
      <c r="AG348" s="4" t="s">
        <v>70</v>
      </c>
      <c r="AH348" s="377" t="s">
        <v>3167</v>
      </c>
      <c r="AI348" s="4" t="s">
        <v>9551</v>
      </c>
      <c r="AJ348" s="4" t="s">
        <v>9556</v>
      </c>
      <c r="AK348" s="4"/>
    </row>
    <row r="349" spans="2:37">
      <c r="B349" s="145" t="s">
        <v>2497</v>
      </c>
      <c r="C349" s="4" t="s">
        <v>441</v>
      </c>
      <c r="D349" s="4" t="s">
        <v>1946</v>
      </c>
      <c r="E349" s="4" t="s">
        <v>1060</v>
      </c>
      <c r="F349" s="4" t="s">
        <v>3168</v>
      </c>
      <c r="G349" s="4" t="s">
        <v>1543</v>
      </c>
      <c r="H349" s="4" t="s">
        <v>1544</v>
      </c>
      <c r="I349" s="141"/>
      <c r="J349" s="141">
        <v>619682000</v>
      </c>
      <c r="K349" s="139">
        <v>619682000</v>
      </c>
      <c r="L349" s="4">
        <v>9.1999999999999993</v>
      </c>
      <c r="M349" s="4" t="s">
        <v>2951</v>
      </c>
      <c r="N349" s="4" t="s">
        <v>2952</v>
      </c>
      <c r="O349" s="91">
        <f t="shared" si="11"/>
        <v>619682000</v>
      </c>
      <c r="P349" s="91">
        <f>J349-O349</f>
        <v>0</v>
      </c>
      <c r="Q349" s="4">
        <v>113</v>
      </c>
      <c r="R349" s="4" t="s">
        <v>70</v>
      </c>
      <c r="S349" s="4" t="s">
        <v>70</v>
      </c>
      <c r="T349" s="140">
        <v>45321</v>
      </c>
      <c r="U349" s="4" t="s">
        <v>1884</v>
      </c>
      <c r="V349" s="4"/>
      <c r="W349" s="4"/>
      <c r="X349" s="4"/>
      <c r="Y349" s="4"/>
      <c r="Z349" s="4"/>
      <c r="AA349" s="4"/>
      <c r="AB349" s="4"/>
      <c r="AC349" s="4"/>
      <c r="AD349" s="4"/>
      <c r="AE349" s="145"/>
      <c r="AF349" s="145"/>
      <c r="AG349" s="4" t="s">
        <v>70</v>
      </c>
      <c r="AH349" s="377" t="s">
        <v>3168</v>
      </c>
      <c r="AI349" s="4" t="s">
        <v>9551</v>
      </c>
      <c r="AJ349" s="4" t="s">
        <v>9556</v>
      </c>
      <c r="AK349" s="4"/>
    </row>
    <row r="350" spans="2:37">
      <c r="B350" s="145" t="s">
        <v>2497</v>
      </c>
      <c r="C350" s="4" t="s">
        <v>441</v>
      </c>
      <c r="D350" s="4" t="s">
        <v>2518</v>
      </c>
      <c r="E350" s="4" t="s">
        <v>1060</v>
      </c>
      <c r="F350" s="4" t="s">
        <v>3169</v>
      </c>
      <c r="G350" s="4" t="s">
        <v>1545</v>
      </c>
      <c r="H350" s="4" t="s">
        <v>1546</v>
      </c>
      <c r="I350" s="141"/>
      <c r="J350" s="141">
        <v>146164384</v>
      </c>
      <c r="K350" s="139">
        <v>146164384</v>
      </c>
      <c r="L350" s="4">
        <v>9.6999999999999993</v>
      </c>
      <c r="M350" s="4" t="s">
        <v>2692</v>
      </c>
      <c r="N350" s="4" t="s">
        <v>2634</v>
      </c>
      <c r="O350" s="91">
        <f t="shared" si="11"/>
        <v>146164384</v>
      </c>
      <c r="P350" s="91">
        <f>O350-J350</f>
        <v>0</v>
      </c>
      <c r="Q350" s="4">
        <v>192</v>
      </c>
      <c r="R350" s="4" t="s">
        <v>70</v>
      </c>
      <c r="S350" s="4" t="s">
        <v>70</v>
      </c>
      <c r="T350" s="140">
        <v>45348</v>
      </c>
      <c r="U350" s="4" t="s">
        <v>1887</v>
      </c>
      <c r="V350" s="4"/>
      <c r="W350" s="4"/>
      <c r="X350" s="4"/>
      <c r="Y350" s="4"/>
      <c r="Z350" s="4"/>
      <c r="AA350" s="4"/>
      <c r="AB350" s="4"/>
      <c r="AC350" s="4"/>
      <c r="AD350" s="4"/>
      <c r="AE350" s="145"/>
      <c r="AF350" s="145"/>
      <c r="AG350" s="4" t="s">
        <v>70</v>
      </c>
      <c r="AH350" s="377" t="s">
        <v>3169</v>
      </c>
      <c r="AI350" s="4" t="s">
        <v>9551</v>
      </c>
      <c r="AJ350" s="4" t="s">
        <v>9556</v>
      </c>
      <c r="AK350" s="4"/>
    </row>
    <row r="351" spans="2:37">
      <c r="B351" s="145" t="s">
        <v>2497</v>
      </c>
      <c r="C351" s="4" t="s">
        <v>441</v>
      </c>
      <c r="D351" s="4" t="s">
        <v>3004</v>
      </c>
      <c r="E351" s="4" t="s">
        <v>1060</v>
      </c>
      <c r="F351" s="4" t="s">
        <v>3170</v>
      </c>
      <c r="G351" s="4" t="s">
        <v>1552</v>
      </c>
      <c r="H351" s="4" t="s">
        <v>1553</v>
      </c>
      <c r="I351" s="141"/>
      <c r="J351" s="141">
        <v>2436657534</v>
      </c>
      <c r="K351" s="139">
        <v>2436657534</v>
      </c>
      <c r="L351" s="4">
        <v>9</v>
      </c>
      <c r="M351" s="4" t="s">
        <v>3171</v>
      </c>
      <c r="N351" s="4" t="s">
        <v>3172</v>
      </c>
      <c r="O351" s="4"/>
      <c r="P351" s="4"/>
      <c r="Q351" s="4"/>
      <c r="R351" s="4"/>
      <c r="S351" s="4"/>
      <c r="T351" s="4"/>
      <c r="U351" s="4"/>
      <c r="V351" s="4"/>
      <c r="W351" s="4"/>
      <c r="X351" s="4"/>
      <c r="Y351" s="4"/>
      <c r="Z351" s="4"/>
      <c r="AA351" s="4"/>
      <c r="AB351" s="4"/>
      <c r="AC351" s="4"/>
      <c r="AD351" s="4"/>
      <c r="AE351" s="145"/>
      <c r="AF351" s="145"/>
      <c r="AG351" s="4" t="s">
        <v>70</v>
      </c>
      <c r="AH351" s="377" t="s">
        <v>9542</v>
      </c>
      <c r="AI351" s="4" t="s">
        <v>9551</v>
      </c>
      <c r="AJ351" s="4" t="s">
        <v>9556</v>
      </c>
      <c r="AK351" s="4"/>
    </row>
    <row r="352" spans="2:37">
      <c r="B352" s="145" t="s">
        <v>2497</v>
      </c>
      <c r="C352" s="4" t="s">
        <v>441</v>
      </c>
      <c r="D352" s="4" t="s">
        <v>1831</v>
      </c>
      <c r="E352" s="4" t="s">
        <v>1060</v>
      </c>
      <c r="F352" s="4" t="s">
        <v>3173</v>
      </c>
      <c r="G352" s="4" t="s">
        <v>1648</v>
      </c>
      <c r="H352" s="4" t="s">
        <v>1649</v>
      </c>
      <c r="I352" s="141"/>
      <c r="J352" s="141">
        <v>1100000000</v>
      </c>
      <c r="K352" s="139">
        <v>1100000000</v>
      </c>
      <c r="L352" s="4">
        <v>5.75</v>
      </c>
      <c r="M352" s="4" t="s">
        <v>3174</v>
      </c>
      <c r="N352" s="4" t="s">
        <v>2942</v>
      </c>
      <c r="O352" s="186">
        <f>K352</f>
        <v>1100000000</v>
      </c>
      <c r="P352" s="91">
        <f>J352-O352</f>
        <v>0</v>
      </c>
      <c r="Q352" s="4">
        <v>45</v>
      </c>
      <c r="R352" s="4" t="s">
        <v>70</v>
      </c>
      <c r="S352" s="4" t="s">
        <v>70</v>
      </c>
      <c r="T352" s="140">
        <v>45341</v>
      </c>
      <c r="U352" s="4" t="s">
        <v>1884</v>
      </c>
      <c r="V352" s="4" t="s">
        <v>1954</v>
      </c>
      <c r="W352" s="4" t="s">
        <v>70</v>
      </c>
      <c r="X352" s="140">
        <v>45371</v>
      </c>
      <c r="Y352" s="4" t="s">
        <v>1885</v>
      </c>
      <c r="Z352" s="4" t="s">
        <v>1886</v>
      </c>
      <c r="AA352" s="186">
        <f>O352</f>
        <v>1100000000</v>
      </c>
      <c r="AB352" s="186">
        <f>O352-AA352</f>
        <v>0</v>
      </c>
      <c r="AC352" s="4"/>
      <c r="AD352" s="4" t="s">
        <v>2037</v>
      </c>
      <c r="AE352" s="145" t="s">
        <v>3150</v>
      </c>
      <c r="AF352" s="145"/>
      <c r="AG352" s="4"/>
      <c r="AH352" s="377"/>
      <c r="AI352" s="4"/>
      <c r="AJ352" s="4"/>
      <c r="AK352" s="4" t="s">
        <v>2116</v>
      </c>
    </row>
    <row r="353" spans="1:37">
      <c r="B353" s="145" t="s">
        <v>2497</v>
      </c>
      <c r="C353" s="4" t="s">
        <v>441</v>
      </c>
      <c r="D353" s="4" t="s">
        <v>3070</v>
      </c>
      <c r="E353" s="4" t="s">
        <v>1060</v>
      </c>
      <c r="F353" s="4" t="s">
        <v>3175</v>
      </c>
      <c r="G353" s="4" t="s">
        <v>1560</v>
      </c>
      <c r="H353" s="4" t="s">
        <v>1561</v>
      </c>
      <c r="I353" s="141"/>
      <c r="J353" s="141">
        <v>11000000000</v>
      </c>
      <c r="K353" s="139">
        <v>11000000000</v>
      </c>
      <c r="L353" s="4">
        <v>10.199999999999999</v>
      </c>
      <c r="M353" s="4" t="s">
        <v>3176</v>
      </c>
      <c r="N353" s="4" t="s">
        <v>3177</v>
      </c>
      <c r="O353" s="91">
        <f>J353</f>
        <v>11000000000</v>
      </c>
      <c r="P353" s="91">
        <f>J353-O353</f>
        <v>0</v>
      </c>
      <c r="Q353" s="4">
        <v>162</v>
      </c>
      <c r="R353" s="4" t="s">
        <v>70</v>
      </c>
      <c r="S353" s="4" t="s">
        <v>70</v>
      </c>
      <c r="T353" s="140">
        <v>45341</v>
      </c>
      <c r="U353" s="4" t="s">
        <v>1884</v>
      </c>
      <c r="V353" s="4" t="s">
        <v>1954</v>
      </c>
      <c r="W353" s="4"/>
      <c r="X353" s="4"/>
      <c r="Y353" s="4"/>
      <c r="Z353" s="4"/>
      <c r="AA353" s="4"/>
      <c r="AB353" s="4"/>
      <c r="AC353" s="4"/>
      <c r="AD353" s="4"/>
      <c r="AE353" s="145"/>
      <c r="AF353" s="145"/>
      <c r="AG353" s="4" t="s">
        <v>70</v>
      </c>
      <c r="AH353" s="377" t="s">
        <v>3175</v>
      </c>
      <c r="AI353" s="4" t="s">
        <v>9551</v>
      </c>
      <c r="AJ353" s="4" t="s">
        <v>9556</v>
      </c>
      <c r="AK353" s="4"/>
    </row>
    <row r="354" spans="1:37">
      <c r="B354" s="145" t="s">
        <v>2497</v>
      </c>
      <c r="C354" s="4" t="s">
        <v>441</v>
      </c>
      <c r="D354" s="4" t="s">
        <v>3178</v>
      </c>
      <c r="E354" s="4" t="s">
        <v>1060</v>
      </c>
      <c r="F354" s="4" t="s">
        <v>3179</v>
      </c>
      <c r="G354" s="4" t="s">
        <v>1648</v>
      </c>
      <c r="H354" s="4" t="s">
        <v>1649</v>
      </c>
      <c r="I354" s="4"/>
      <c r="J354" s="141">
        <v>43028790</v>
      </c>
      <c r="K354" s="139">
        <v>43028790</v>
      </c>
      <c r="L354" s="4">
        <v>0.2</v>
      </c>
      <c r="M354" s="4" t="s">
        <v>3180</v>
      </c>
      <c r="N354" s="4"/>
      <c r="O354" s="186">
        <f>K354</f>
        <v>43028790</v>
      </c>
      <c r="P354" s="91">
        <f>J354-O354</f>
        <v>0</v>
      </c>
      <c r="Q354" s="4">
        <v>45</v>
      </c>
      <c r="R354" s="4" t="s">
        <v>70</v>
      </c>
      <c r="S354" s="4" t="s">
        <v>70</v>
      </c>
      <c r="T354" s="140">
        <v>45341</v>
      </c>
      <c r="U354" s="4" t="s">
        <v>1884</v>
      </c>
      <c r="V354" s="4" t="s">
        <v>1954</v>
      </c>
      <c r="W354" s="4" t="s">
        <v>70</v>
      </c>
      <c r="X354" s="140">
        <v>45371</v>
      </c>
      <c r="Y354" s="4" t="s">
        <v>1885</v>
      </c>
      <c r="Z354" s="4" t="s">
        <v>1886</v>
      </c>
      <c r="AA354" s="186">
        <f>O354</f>
        <v>43028790</v>
      </c>
      <c r="AB354" s="186">
        <f>O354-AA354</f>
        <v>0</v>
      </c>
      <c r="AC354" s="4"/>
      <c r="AD354" s="4" t="s">
        <v>2037</v>
      </c>
      <c r="AE354" s="145" t="s">
        <v>3150</v>
      </c>
      <c r="AF354" s="145"/>
      <c r="AG354" s="4"/>
      <c r="AH354" s="377"/>
      <c r="AI354" s="4"/>
      <c r="AJ354" s="4"/>
      <c r="AK354" s="4" t="s">
        <v>2116</v>
      </c>
    </row>
    <row r="355" spans="1:37">
      <c r="A355" s="171" t="s">
        <v>3056</v>
      </c>
      <c r="B355" s="145" t="s">
        <v>2497</v>
      </c>
      <c r="C355" s="4" t="s">
        <v>441</v>
      </c>
      <c r="D355" s="4" t="s">
        <v>2135</v>
      </c>
      <c r="E355" s="4" t="s">
        <v>1060</v>
      </c>
      <c r="F355" s="4" t="s">
        <v>3181</v>
      </c>
      <c r="G355" s="4" t="s">
        <v>1558</v>
      </c>
      <c r="H355" s="4" t="s">
        <v>1559</v>
      </c>
      <c r="I355" s="141"/>
      <c r="J355" s="141">
        <v>480000000</v>
      </c>
      <c r="K355" s="139">
        <v>480000000</v>
      </c>
      <c r="L355" s="4">
        <v>7.4</v>
      </c>
      <c r="M355" s="4" t="s">
        <v>1917</v>
      </c>
      <c r="N355" s="4" t="s">
        <v>2755</v>
      </c>
      <c r="O355" s="91">
        <f>J355</f>
        <v>480000000</v>
      </c>
      <c r="P355" s="91">
        <f>J355-O355</f>
        <v>0</v>
      </c>
      <c r="Q355" s="4">
        <v>165</v>
      </c>
      <c r="R355" s="4" t="s">
        <v>70</v>
      </c>
      <c r="S355" s="242" t="s">
        <v>3059</v>
      </c>
      <c r="T355" s="4"/>
      <c r="U355" s="4"/>
      <c r="V355" s="4"/>
      <c r="W355" s="4"/>
      <c r="X355" s="4"/>
      <c r="Y355" s="4"/>
      <c r="Z355" s="4"/>
      <c r="AA355" s="4"/>
      <c r="AB355" s="4"/>
      <c r="AC355" s="4"/>
      <c r="AD355" s="4"/>
      <c r="AE355" s="145"/>
      <c r="AF355" s="145"/>
      <c r="AG355" s="4" t="s">
        <v>70</v>
      </c>
      <c r="AH355" s="377" t="s">
        <v>3181</v>
      </c>
      <c r="AI355" s="4" t="s">
        <v>9551</v>
      </c>
      <c r="AJ355" s="4" t="s">
        <v>9556</v>
      </c>
      <c r="AK355" s="4"/>
    </row>
    <row r="356" spans="1:37">
      <c r="B356" s="145" t="s">
        <v>2497</v>
      </c>
      <c r="C356" s="4" t="s">
        <v>441</v>
      </c>
      <c r="D356" s="4" t="s">
        <v>2135</v>
      </c>
      <c r="E356" s="4" t="s">
        <v>1060</v>
      </c>
      <c r="F356" s="4" t="s">
        <v>3182</v>
      </c>
      <c r="G356" s="4" t="s">
        <v>1562</v>
      </c>
      <c r="H356" s="4" t="s">
        <v>1563</v>
      </c>
      <c r="I356" s="141"/>
      <c r="J356" s="141">
        <v>1000000000</v>
      </c>
      <c r="K356" s="139">
        <v>1000000000</v>
      </c>
      <c r="L356" s="4">
        <v>7.5</v>
      </c>
      <c r="M356" s="4" t="s">
        <v>2968</v>
      </c>
      <c r="N356" s="4" t="s">
        <v>2502</v>
      </c>
      <c r="O356" s="4"/>
      <c r="P356" s="4"/>
      <c r="Q356" s="4"/>
      <c r="R356" s="4"/>
      <c r="S356" s="4"/>
      <c r="T356" s="4"/>
      <c r="U356" s="4"/>
      <c r="V356" s="4"/>
      <c r="W356" s="4"/>
      <c r="X356" s="4"/>
      <c r="Y356" s="4"/>
      <c r="Z356" s="4"/>
      <c r="AA356" s="4"/>
      <c r="AB356" s="4"/>
      <c r="AC356" s="4"/>
      <c r="AD356" s="4"/>
      <c r="AE356" s="145"/>
      <c r="AF356" s="145"/>
      <c r="AG356" s="4" t="s">
        <v>70</v>
      </c>
      <c r="AH356" s="377" t="s">
        <v>3182</v>
      </c>
      <c r="AI356" s="4" t="s">
        <v>9551</v>
      </c>
      <c r="AJ356" s="4" t="s">
        <v>9556</v>
      </c>
      <c r="AK356" s="4"/>
    </row>
    <row r="357" spans="1:37">
      <c r="B357" s="145" t="s">
        <v>2497</v>
      </c>
      <c r="C357" s="4" t="s">
        <v>441</v>
      </c>
      <c r="D357" s="4" t="s">
        <v>2872</v>
      </c>
      <c r="E357" s="4" t="s">
        <v>1060</v>
      </c>
      <c r="F357" s="4" t="s">
        <v>3183</v>
      </c>
      <c r="G357" s="4" t="s">
        <v>1531</v>
      </c>
      <c r="H357" s="4" t="s">
        <v>1532</v>
      </c>
      <c r="I357" s="141"/>
      <c r="J357" s="141">
        <v>12500000000</v>
      </c>
      <c r="K357" s="139">
        <v>12500000000</v>
      </c>
      <c r="L357" s="4">
        <v>9.5</v>
      </c>
      <c r="M357" s="4" t="s">
        <v>3184</v>
      </c>
      <c r="N357" s="4" t="s">
        <v>3133</v>
      </c>
      <c r="O357" s="91">
        <f>J357</f>
        <v>12500000000</v>
      </c>
      <c r="P357" s="91">
        <f>J357-O357</f>
        <v>0</v>
      </c>
      <c r="Q357" s="4">
        <v>105</v>
      </c>
      <c r="R357" s="4" t="s">
        <v>70</v>
      </c>
      <c r="S357" s="4" t="s">
        <v>70</v>
      </c>
      <c r="T357" s="140">
        <v>45321</v>
      </c>
      <c r="U357" s="4" t="s">
        <v>1884</v>
      </c>
      <c r="V357" s="4"/>
      <c r="W357" s="4"/>
      <c r="X357" s="4"/>
      <c r="Y357" s="4"/>
      <c r="Z357" s="4"/>
      <c r="AA357" s="4"/>
      <c r="AB357" s="4"/>
      <c r="AC357" s="4"/>
      <c r="AD357" s="4"/>
      <c r="AE357" s="145"/>
      <c r="AF357" s="145"/>
      <c r="AG357" s="4" t="s">
        <v>70</v>
      </c>
      <c r="AH357" s="378" t="s">
        <v>3183</v>
      </c>
      <c r="AI357" s="4" t="s">
        <v>9551</v>
      </c>
      <c r="AJ357" s="4" t="s">
        <v>9556</v>
      </c>
      <c r="AK357" s="4"/>
    </row>
    <row r="358" spans="1:37">
      <c r="B358" s="145" t="s">
        <v>2497</v>
      </c>
      <c r="C358" s="4" t="s">
        <v>441</v>
      </c>
      <c r="D358" s="4" t="s">
        <v>2135</v>
      </c>
      <c r="E358" s="4" t="s">
        <v>1060</v>
      </c>
      <c r="F358" s="4" t="s">
        <v>3185</v>
      </c>
      <c r="G358" s="4" t="s">
        <v>1562</v>
      </c>
      <c r="H358" s="4" t="s">
        <v>1563</v>
      </c>
      <c r="I358" s="141"/>
      <c r="J358" s="141">
        <v>5000000000</v>
      </c>
      <c r="K358" s="139">
        <v>5000000000</v>
      </c>
      <c r="L358" s="4">
        <v>7.9</v>
      </c>
      <c r="M358" s="4" t="s">
        <v>2896</v>
      </c>
      <c r="N358" s="4" t="s">
        <v>2666</v>
      </c>
      <c r="O358" s="4"/>
      <c r="P358" s="4"/>
      <c r="Q358" s="4"/>
      <c r="R358" s="4"/>
      <c r="S358" s="4"/>
      <c r="T358" s="4"/>
      <c r="U358" s="4"/>
      <c r="V358" s="4"/>
      <c r="W358" s="4"/>
      <c r="X358" s="4"/>
      <c r="Y358" s="4"/>
      <c r="Z358" s="4"/>
      <c r="AA358" s="4"/>
      <c r="AB358" s="4"/>
      <c r="AC358" s="4"/>
      <c r="AD358" s="4"/>
      <c r="AE358" s="145"/>
      <c r="AF358" s="145"/>
      <c r="AG358" s="4" t="s">
        <v>70</v>
      </c>
      <c r="AH358" s="378" t="s">
        <v>3185</v>
      </c>
      <c r="AI358" s="4" t="s">
        <v>9551</v>
      </c>
      <c r="AJ358" s="4" t="s">
        <v>9556</v>
      </c>
      <c r="AK358" s="4"/>
    </row>
    <row r="359" spans="1:37">
      <c r="B359" s="145" t="s">
        <v>2497</v>
      </c>
      <c r="C359" s="4" t="s">
        <v>441</v>
      </c>
      <c r="D359" s="4" t="s">
        <v>1976</v>
      </c>
      <c r="E359" s="4" t="s">
        <v>1060</v>
      </c>
      <c r="F359" s="4" t="s">
        <v>3186</v>
      </c>
      <c r="G359" s="4" t="s">
        <v>1529</v>
      </c>
      <c r="H359" s="4" t="s">
        <v>1530</v>
      </c>
      <c r="I359" s="141"/>
      <c r="J359" s="141">
        <v>4136027519</v>
      </c>
      <c r="K359" s="139">
        <v>4136027519</v>
      </c>
      <c r="L359" s="4">
        <v>9.15</v>
      </c>
      <c r="M359" s="4" t="s">
        <v>2754</v>
      </c>
      <c r="N359" s="4" t="s">
        <v>2979</v>
      </c>
      <c r="O359" s="4"/>
      <c r="P359" s="4"/>
      <c r="Q359" s="4">
        <v>195</v>
      </c>
      <c r="R359" s="4" t="s">
        <v>70</v>
      </c>
      <c r="S359" s="4" t="s">
        <v>70</v>
      </c>
      <c r="T359" s="140">
        <v>45348</v>
      </c>
      <c r="U359" s="4" t="s">
        <v>1887</v>
      </c>
      <c r="V359" s="4"/>
      <c r="W359" s="4"/>
      <c r="X359" s="4"/>
      <c r="Y359" s="4"/>
      <c r="Z359" s="4"/>
      <c r="AA359" s="4"/>
      <c r="AB359" s="4"/>
      <c r="AC359" s="4"/>
      <c r="AD359" s="4"/>
      <c r="AE359" s="145"/>
      <c r="AF359" s="145"/>
      <c r="AG359" s="4" t="s">
        <v>70</v>
      </c>
      <c r="AH359" s="377" t="s">
        <v>3186</v>
      </c>
      <c r="AI359" s="4" t="s">
        <v>9551</v>
      </c>
      <c r="AJ359" s="4" t="s">
        <v>9556</v>
      </c>
      <c r="AK359" s="4"/>
    </row>
    <row r="360" spans="1:37">
      <c r="B360" s="145" t="s">
        <v>2497</v>
      </c>
      <c r="C360" s="4" t="s">
        <v>441</v>
      </c>
      <c r="D360" s="4" t="s">
        <v>2518</v>
      </c>
      <c r="E360" s="4" t="s">
        <v>1060</v>
      </c>
      <c r="F360" s="329" t="s">
        <v>3187</v>
      </c>
      <c r="G360" s="4" t="s">
        <v>1545</v>
      </c>
      <c r="H360" s="4" t="s">
        <v>1546</v>
      </c>
      <c r="I360" s="141"/>
      <c r="J360" s="141">
        <v>1000000000</v>
      </c>
      <c r="K360" s="139">
        <v>1000000000</v>
      </c>
      <c r="L360" s="4">
        <v>7.3</v>
      </c>
      <c r="M360" s="4" t="s">
        <v>3101</v>
      </c>
      <c r="N360" s="4" t="s">
        <v>3102</v>
      </c>
      <c r="O360" s="91">
        <f>J360</f>
        <v>1000000000</v>
      </c>
      <c r="P360" s="91">
        <f>O360-J360</f>
        <v>0</v>
      </c>
      <c r="Q360" s="4">
        <v>192</v>
      </c>
      <c r="R360" s="4" t="s">
        <v>70</v>
      </c>
      <c r="S360" s="4" t="s">
        <v>70</v>
      </c>
      <c r="T360" s="140">
        <v>45348</v>
      </c>
      <c r="U360" s="4" t="s">
        <v>1887</v>
      </c>
      <c r="V360" s="4"/>
      <c r="W360" s="4"/>
      <c r="X360" s="4"/>
      <c r="Y360" s="4"/>
      <c r="Z360" s="4"/>
      <c r="AA360" s="4"/>
      <c r="AB360" s="4"/>
      <c r="AC360" s="4"/>
      <c r="AD360" s="4"/>
      <c r="AE360" s="145"/>
      <c r="AF360" s="145"/>
      <c r="AG360" s="4" t="s">
        <v>70</v>
      </c>
      <c r="AH360" s="377" t="s">
        <v>3187</v>
      </c>
      <c r="AI360" s="4" t="s">
        <v>9551</v>
      </c>
      <c r="AJ360" s="4" t="s">
        <v>9556</v>
      </c>
      <c r="AK360" s="4"/>
    </row>
    <row r="361" spans="1:37">
      <c r="A361" s="171" t="s">
        <v>3056</v>
      </c>
      <c r="B361" s="145" t="s">
        <v>2497</v>
      </c>
      <c r="C361" s="4" t="s">
        <v>441</v>
      </c>
      <c r="D361" s="4" t="s">
        <v>2135</v>
      </c>
      <c r="E361" s="4" t="s">
        <v>1060</v>
      </c>
      <c r="F361" s="4" t="s">
        <v>3188</v>
      </c>
      <c r="G361" s="4" t="s">
        <v>1558</v>
      </c>
      <c r="H361" s="4" t="s">
        <v>1559</v>
      </c>
      <c r="I361" s="141"/>
      <c r="J361" s="141">
        <v>4340000000</v>
      </c>
      <c r="K361" s="139">
        <v>4340000000</v>
      </c>
      <c r="L361" s="4">
        <v>9.33</v>
      </c>
      <c r="M361" s="4" t="s">
        <v>3189</v>
      </c>
      <c r="N361" s="4" t="s">
        <v>3190</v>
      </c>
      <c r="O361" s="91">
        <f>J361</f>
        <v>4340000000</v>
      </c>
      <c r="P361" s="91">
        <f>J361-O361</f>
        <v>0</v>
      </c>
      <c r="Q361" s="4">
        <v>165</v>
      </c>
      <c r="R361" s="4" t="s">
        <v>70</v>
      </c>
      <c r="S361" s="242" t="s">
        <v>3059</v>
      </c>
      <c r="T361" s="4"/>
      <c r="U361" s="4"/>
      <c r="V361" s="4"/>
      <c r="W361" s="4"/>
      <c r="X361" s="4"/>
      <c r="Y361" s="4"/>
      <c r="Z361" s="4"/>
      <c r="AA361" s="4"/>
      <c r="AB361" s="4"/>
      <c r="AC361" s="4"/>
      <c r="AD361" s="4"/>
      <c r="AE361" s="145"/>
      <c r="AF361" s="145"/>
      <c r="AG361" s="4" t="s">
        <v>70</v>
      </c>
      <c r="AH361" s="377" t="s">
        <v>3188</v>
      </c>
      <c r="AI361" s="4" t="s">
        <v>9551</v>
      </c>
      <c r="AJ361" s="4" t="s">
        <v>9556</v>
      </c>
      <c r="AK361" s="4"/>
    </row>
    <row r="362" spans="1:37">
      <c r="B362" s="145" t="s">
        <v>2497</v>
      </c>
      <c r="C362" s="4" t="s">
        <v>441</v>
      </c>
      <c r="D362" s="4" t="s">
        <v>2518</v>
      </c>
      <c r="E362" s="4" t="s">
        <v>1060</v>
      </c>
      <c r="F362" s="329" t="s">
        <v>3191</v>
      </c>
      <c r="G362" s="4" t="s">
        <v>1545</v>
      </c>
      <c r="H362" s="4" t="s">
        <v>1546</v>
      </c>
      <c r="I362" s="141"/>
      <c r="J362" s="141">
        <v>1200000000</v>
      </c>
      <c r="K362" s="139">
        <v>1200000000</v>
      </c>
      <c r="L362" s="4">
        <v>7.2</v>
      </c>
      <c r="M362" s="4" t="s">
        <v>3106</v>
      </c>
      <c r="N362" s="4" t="s">
        <v>2942</v>
      </c>
      <c r="O362" s="91">
        <f>J362</f>
        <v>1200000000</v>
      </c>
      <c r="P362" s="91">
        <f>O362-J362</f>
        <v>0</v>
      </c>
      <c r="Q362" s="4">
        <v>192</v>
      </c>
      <c r="R362" s="4" t="s">
        <v>70</v>
      </c>
      <c r="S362" s="4" t="s">
        <v>70</v>
      </c>
      <c r="T362" s="140">
        <v>45348</v>
      </c>
      <c r="U362" s="4" t="s">
        <v>1887</v>
      </c>
      <c r="V362" s="4"/>
      <c r="W362" s="4"/>
      <c r="X362" s="4"/>
      <c r="Y362" s="4"/>
      <c r="Z362" s="4"/>
      <c r="AA362" s="4"/>
      <c r="AB362" s="4"/>
      <c r="AC362" s="4"/>
      <c r="AD362" s="4"/>
      <c r="AE362" s="145"/>
      <c r="AF362" s="145"/>
      <c r="AG362" s="4" t="s">
        <v>70</v>
      </c>
      <c r="AH362" s="377" t="s">
        <v>3191</v>
      </c>
      <c r="AI362" s="4" t="s">
        <v>9551</v>
      </c>
      <c r="AJ362" s="4" t="s">
        <v>9556</v>
      </c>
      <c r="AK362" s="4"/>
    </row>
    <row r="363" spans="1:37">
      <c r="B363" s="145" t="s">
        <v>2497</v>
      </c>
      <c r="C363" s="4" t="s">
        <v>441</v>
      </c>
      <c r="D363" s="4" t="s">
        <v>2518</v>
      </c>
      <c r="E363" s="4" t="s">
        <v>1060</v>
      </c>
      <c r="F363" s="329" t="s">
        <v>3192</v>
      </c>
      <c r="G363" s="4" t="s">
        <v>1545</v>
      </c>
      <c r="H363" s="4" t="s">
        <v>1546</v>
      </c>
      <c r="I363" s="141"/>
      <c r="J363" s="141">
        <v>1200000000</v>
      </c>
      <c r="K363" s="139">
        <v>1200000000</v>
      </c>
      <c r="L363" s="4">
        <v>7.3</v>
      </c>
      <c r="M363" s="4" t="s">
        <v>3104</v>
      </c>
      <c r="N363" s="4" t="s">
        <v>1912</v>
      </c>
      <c r="O363" s="91">
        <f>J363</f>
        <v>1200000000</v>
      </c>
      <c r="P363" s="91">
        <f>O363-J363</f>
        <v>0</v>
      </c>
      <c r="Q363" s="4">
        <v>192</v>
      </c>
      <c r="R363" s="4" t="s">
        <v>70</v>
      </c>
      <c r="S363" s="4" t="s">
        <v>70</v>
      </c>
      <c r="T363" s="140">
        <v>45348</v>
      </c>
      <c r="U363" s="4" t="s">
        <v>1887</v>
      </c>
      <c r="V363" s="4"/>
      <c r="W363" s="4"/>
      <c r="X363" s="4"/>
      <c r="Y363" s="4"/>
      <c r="Z363" s="4"/>
      <c r="AA363" s="4"/>
      <c r="AB363" s="4"/>
      <c r="AC363" s="4"/>
      <c r="AD363" s="4"/>
      <c r="AE363" s="145"/>
      <c r="AF363" s="145"/>
      <c r="AG363" s="4" t="s">
        <v>70</v>
      </c>
      <c r="AH363" s="377" t="s">
        <v>3192</v>
      </c>
      <c r="AI363" s="4" t="s">
        <v>9551</v>
      </c>
      <c r="AJ363" s="4" t="s">
        <v>9556</v>
      </c>
      <c r="AK363" s="4"/>
    </row>
    <row r="364" spans="1:37">
      <c r="B364" s="145" t="s">
        <v>2497</v>
      </c>
      <c r="C364" s="4" t="s">
        <v>441</v>
      </c>
      <c r="D364" s="4" t="s">
        <v>1976</v>
      </c>
      <c r="E364" s="4" t="s">
        <v>1060</v>
      </c>
      <c r="F364" s="4" t="s">
        <v>3193</v>
      </c>
      <c r="G364" s="4" t="s">
        <v>1529</v>
      </c>
      <c r="H364" s="4" t="s">
        <v>1530</v>
      </c>
      <c r="I364" s="141"/>
      <c r="J364" s="141">
        <v>19697411315</v>
      </c>
      <c r="K364" s="139">
        <v>19697411315</v>
      </c>
      <c r="L364" s="4">
        <v>9.58</v>
      </c>
      <c r="M364" s="4" t="s">
        <v>2757</v>
      </c>
      <c r="N364" s="4" t="s">
        <v>2758</v>
      </c>
      <c r="O364" s="4"/>
      <c r="P364" s="4"/>
      <c r="Q364" s="4">
        <v>195</v>
      </c>
      <c r="R364" s="4" t="s">
        <v>70</v>
      </c>
      <c r="S364" s="4" t="s">
        <v>70</v>
      </c>
      <c r="T364" s="140">
        <v>45348</v>
      </c>
      <c r="U364" s="4" t="s">
        <v>1887</v>
      </c>
      <c r="V364" s="4"/>
      <c r="W364" s="4"/>
      <c r="X364" s="4"/>
      <c r="Y364" s="4"/>
      <c r="Z364" s="4"/>
      <c r="AA364" s="4"/>
      <c r="AB364" s="4"/>
      <c r="AC364" s="4"/>
      <c r="AD364" s="4"/>
      <c r="AE364" s="145"/>
      <c r="AF364" s="145"/>
      <c r="AG364" s="4" t="s">
        <v>70</v>
      </c>
      <c r="AH364" s="377" t="s">
        <v>3193</v>
      </c>
      <c r="AI364" s="4" t="s">
        <v>9551</v>
      </c>
      <c r="AJ364" s="4" t="s">
        <v>9556</v>
      </c>
      <c r="AK364" s="4"/>
    </row>
    <row r="365" spans="1:37">
      <c r="B365" s="145" t="s">
        <v>2497</v>
      </c>
      <c r="C365" s="4" t="s">
        <v>441</v>
      </c>
      <c r="D365" s="4" t="s">
        <v>1976</v>
      </c>
      <c r="E365" s="4" t="s">
        <v>1060</v>
      </c>
      <c r="F365" s="4" t="s">
        <v>3194</v>
      </c>
      <c r="G365" s="4" t="s">
        <v>1529</v>
      </c>
      <c r="H365" s="4" t="s">
        <v>1530</v>
      </c>
      <c r="I365" s="141"/>
      <c r="J365" s="141">
        <v>3767489178</v>
      </c>
      <c r="K365" s="139">
        <v>3767489178</v>
      </c>
      <c r="L365" s="4">
        <v>9.31</v>
      </c>
      <c r="M365" s="4" t="s">
        <v>3195</v>
      </c>
      <c r="N365" s="4" t="s">
        <v>3196</v>
      </c>
      <c r="O365" s="4"/>
      <c r="P365" s="4"/>
      <c r="Q365" s="4">
        <v>195</v>
      </c>
      <c r="R365" s="4" t="s">
        <v>70</v>
      </c>
      <c r="S365" s="4" t="s">
        <v>70</v>
      </c>
      <c r="T365" s="140">
        <v>45348</v>
      </c>
      <c r="U365" s="4" t="s">
        <v>1887</v>
      </c>
      <c r="V365" s="4"/>
      <c r="W365" s="4"/>
      <c r="X365" s="4"/>
      <c r="Y365" s="4"/>
      <c r="Z365" s="4"/>
      <c r="AA365" s="4"/>
      <c r="AB365" s="4"/>
      <c r="AC365" s="4"/>
      <c r="AD365" s="4"/>
      <c r="AE365" s="145"/>
      <c r="AF365" s="145"/>
      <c r="AG365" s="4" t="s">
        <v>70</v>
      </c>
      <c r="AH365" s="377" t="s">
        <v>3194</v>
      </c>
      <c r="AI365" s="4" t="s">
        <v>9551</v>
      </c>
      <c r="AJ365" s="4" t="s">
        <v>9556</v>
      </c>
      <c r="AK365" s="4"/>
    </row>
    <row r="366" spans="1:37">
      <c r="B366" s="145" t="s">
        <v>2497</v>
      </c>
      <c r="C366" s="4" t="s">
        <v>441</v>
      </c>
      <c r="D366" s="4" t="s">
        <v>2518</v>
      </c>
      <c r="E366" s="4" t="s">
        <v>1060</v>
      </c>
      <c r="F366" s="329" t="s">
        <v>3197</v>
      </c>
      <c r="G366" s="4" t="s">
        <v>1545</v>
      </c>
      <c r="H366" s="4" t="s">
        <v>1546</v>
      </c>
      <c r="I366" s="141"/>
      <c r="J366" s="141">
        <v>1400000000</v>
      </c>
      <c r="K366" s="139">
        <v>1400000000</v>
      </c>
      <c r="L366" s="4">
        <v>7.3</v>
      </c>
      <c r="M366" s="4" t="s">
        <v>2881</v>
      </c>
      <c r="N366" s="4" t="s">
        <v>2773</v>
      </c>
      <c r="O366" s="91">
        <f>J366</f>
        <v>1400000000</v>
      </c>
      <c r="P366" s="91">
        <f>O366-J366</f>
        <v>0</v>
      </c>
      <c r="Q366" s="4">
        <v>192</v>
      </c>
      <c r="R366" s="4" t="s">
        <v>70</v>
      </c>
      <c r="S366" s="4" t="s">
        <v>70</v>
      </c>
      <c r="T366" s="140">
        <v>45348</v>
      </c>
      <c r="U366" s="4" t="s">
        <v>1887</v>
      </c>
      <c r="V366" s="4"/>
      <c r="W366" s="4"/>
      <c r="X366" s="4"/>
      <c r="Y366" s="4"/>
      <c r="Z366" s="4"/>
      <c r="AA366" s="4"/>
      <c r="AB366" s="4"/>
      <c r="AC366" s="4"/>
      <c r="AD366" s="4"/>
      <c r="AE366" s="145"/>
      <c r="AF366" s="145"/>
      <c r="AG366" s="4" t="s">
        <v>70</v>
      </c>
      <c r="AH366" s="377" t="s">
        <v>3197</v>
      </c>
      <c r="AI366" s="4" t="s">
        <v>9551</v>
      </c>
      <c r="AJ366" s="4" t="s">
        <v>9556</v>
      </c>
      <c r="AK366" s="4"/>
    </row>
    <row r="367" spans="1:37">
      <c r="B367" s="145" t="s">
        <v>2497</v>
      </c>
      <c r="C367" s="4" t="s">
        <v>441</v>
      </c>
      <c r="D367" s="4" t="s">
        <v>2257</v>
      </c>
      <c r="E367" s="4" t="s">
        <v>1060</v>
      </c>
      <c r="F367" s="4" t="s">
        <v>3198</v>
      </c>
      <c r="G367" s="4" t="s">
        <v>1568</v>
      </c>
      <c r="H367" s="4" t="s">
        <v>1569</v>
      </c>
      <c r="I367" s="141"/>
      <c r="J367" s="141">
        <v>50000000000</v>
      </c>
      <c r="K367" s="139">
        <v>50000000000</v>
      </c>
      <c r="L367" s="4">
        <v>11.6</v>
      </c>
      <c r="M367" s="4" t="s">
        <v>3199</v>
      </c>
      <c r="N367" s="4" t="s">
        <v>2858</v>
      </c>
      <c r="O367" s="4"/>
      <c r="P367" s="4"/>
      <c r="Q367" s="4">
        <v>117</v>
      </c>
      <c r="R367" s="4" t="s">
        <v>70</v>
      </c>
      <c r="S367" s="4" t="s">
        <v>70</v>
      </c>
      <c r="T367" s="140">
        <v>45348</v>
      </c>
      <c r="U367" s="4" t="s">
        <v>1887</v>
      </c>
      <c r="V367" s="4"/>
      <c r="W367" s="4"/>
      <c r="X367" s="4"/>
      <c r="Y367" s="4"/>
      <c r="Z367" s="4"/>
      <c r="AA367" s="4"/>
      <c r="AB367" s="4"/>
      <c r="AC367" s="4"/>
      <c r="AD367" s="4"/>
      <c r="AE367" s="145"/>
      <c r="AF367" s="145"/>
      <c r="AG367" s="4" t="s">
        <v>70</v>
      </c>
      <c r="AH367" s="377" t="s">
        <v>3198</v>
      </c>
      <c r="AI367" s="4" t="s">
        <v>9551</v>
      </c>
      <c r="AJ367" s="4" t="s">
        <v>9556</v>
      </c>
      <c r="AK367" s="4"/>
    </row>
    <row r="368" spans="1:37">
      <c r="B368" s="145" t="s">
        <v>2497</v>
      </c>
      <c r="C368" s="4" t="s">
        <v>441</v>
      </c>
      <c r="D368" s="4" t="s">
        <v>2498</v>
      </c>
      <c r="E368" s="4" t="s">
        <v>1060</v>
      </c>
      <c r="F368" s="4" t="s">
        <v>3200</v>
      </c>
      <c r="G368" s="4" t="s">
        <v>1570</v>
      </c>
      <c r="H368" s="4" t="s">
        <v>1571</v>
      </c>
      <c r="I368" s="141"/>
      <c r="J368" s="141">
        <v>55000000000</v>
      </c>
      <c r="K368" s="139">
        <v>55000000000</v>
      </c>
      <c r="L368" s="4">
        <v>6.02</v>
      </c>
      <c r="M368" s="4" t="s">
        <v>3145</v>
      </c>
      <c r="N368" s="4" t="s">
        <v>3201</v>
      </c>
      <c r="O368" s="91">
        <f>J368</f>
        <v>55000000000</v>
      </c>
      <c r="P368" s="91">
        <f>J368-O368</f>
        <v>0</v>
      </c>
      <c r="Q368" s="4">
        <v>147</v>
      </c>
      <c r="R368" s="4" t="s">
        <v>70</v>
      </c>
      <c r="S368" s="4" t="s">
        <v>70</v>
      </c>
      <c r="T368" s="140">
        <v>45294</v>
      </c>
      <c r="U368" s="4" t="s">
        <v>1884</v>
      </c>
      <c r="V368" s="4" t="s">
        <v>1954</v>
      </c>
      <c r="W368" s="4"/>
      <c r="X368" s="4"/>
      <c r="Y368" s="4"/>
      <c r="Z368" s="4"/>
      <c r="AA368" s="4"/>
      <c r="AB368" s="4"/>
      <c r="AC368" s="4"/>
      <c r="AD368" s="4"/>
      <c r="AE368" s="145"/>
      <c r="AF368" s="145"/>
      <c r="AG368" s="4" t="s">
        <v>70</v>
      </c>
      <c r="AH368" s="377" t="s">
        <v>3200</v>
      </c>
      <c r="AI368" s="4" t="s">
        <v>9551</v>
      </c>
      <c r="AJ368" s="4" t="s">
        <v>9556</v>
      </c>
      <c r="AK368" s="4"/>
    </row>
    <row r="369" spans="1:37">
      <c r="B369" s="145" t="s">
        <v>2497</v>
      </c>
      <c r="C369" s="4" t="s">
        <v>441</v>
      </c>
      <c r="D369" s="4" t="s">
        <v>2498</v>
      </c>
      <c r="E369" s="4" t="s">
        <v>1060</v>
      </c>
      <c r="F369" s="4" t="s">
        <v>3202</v>
      </c>
      <c r="G369" s="4" t="s">
        <v>1521</v>
      </c>
      <c r="H369" s="4" t="s">
        <v>1522</v>
      </c>
      <c r="I369" s="141"/>
      <c r="J369" s="141">
        <v>5000000000</v>
      </c>
      <c r="K369" s="139">
        <v>5000000000</v>
      </c>
      <c r="L369" s="4">
        <v>6.25</v>
      </c>
      <c r="M369" s="4" t="s">
        <v>2891</v>
      </c>
      <c r="N369" s="4" t="s">
        <v>3058</v>
      </c>
      <c r="O369" s="186">
        <f>K369</f>
        <v>5000000000</v>
      </c>
      <c r="P369" s="186">
        <f>K369-O369</f>
        <v>0</v>
      </c>
      <c r="Q369" s="4" t="s">
        <v>2503</v>
      </c>
      <c r="R369" s="4" t="s">
        <v>70</v>
      </c>
      <c r="S369" s="4" t="s">
        <v>70</v>
      </c>
      <c r="T369" s="140">
        <v>45351</v>
      </c>
      <c r="U369" s="4" t="s">
        <v>1884</v>
      </c>
      <c r="V369" s="4" t="s">
        <v>1954</v>
      </c>
      <c r="W369" s="4"/>
      <c r="X369" s="4"/>
      <c r="Y369" s="4"/>
      <c r="Z369" s="4"/>
      <c r="AA369" s="4"/>
      <c r="AB369" s="4"/>
      <c r="AC369" s="4"/>
      <c r="AD369" s="4"/>
      <c r="AE369" s="145"/>
      <c r="AF369" s="145"/>
      <c r="AG369" s="4" t="s">
        <v>70</v>
      </c>
      <c r="AH369" s="377" t="s">
        <v>3202</v>
      </c>
      <c r="AI369" s="4" t="s">
        <v>9551</v>
      </c>
      <c r="AJ369" s="4" t="s">
        <v>9556</v>
      </c>
      <c r="AK369" s="4"/>
    </row>
    <row r="370" spans="1:37">
      <c r="B370" s="145" t="s">
        <v>2497</v>
      </c>
      <c r="C370" s="4" t="s">
        <v>441</v>
      </c>
      <c r="D370" s="4" t="s">
        <v>1831</v>
      </c>
      <c r="E370" s="4" t="s">
        <v>2018</v>
      </c>
      <c r="F370" s="4" t="s">
        <v>3203</v>
      </c>
      <c r="G370" s="4" t="s">
        <v>1648</v>
      </c>
      <c r="H370" s="4" t="s">
        <v>1649</v>
      </c>
      <c r="I370" s="4"/>
      <c r="J370" s="139">
        <v>76733.2</v>
      </c>
      <c r="K370" s="139">
        <v>1850421118</v>
      </c>
      <c r="L370" s="4">
        <v>0</v>
      </c>
      <c r="M370" s="4" t="s">
        <v>3204</v>
      </c>
      <c r="N370" s="4"/>
      <c r="O370" s="186">
        <f>K370</f>
        <v>1850421118</v>
      </c>
      <c r="P370" s="91">
        <f t="shared" ref="P370:P376" si="12">J370-O370</f>
        <v>-1850344384.8</v>
      </c>
      <c r="Q370" s="4">
        <v>45</v>
      </c>
      <c r="R370" s="4" t="s">
        <v>70</v>
      </c>
      <c r="S370" s="4" t="s">
        <v>70</v>
      </c>
      <c r="T370" s="140">
        <v>45341</v>
      </c>
      <c r="U370" s="4" t="s">
        <v>1884</v>
      </c>
      <c r="V370" s="4" t="s">
        <v>1954</v>
      </c>
      <c r="W370" s="4" t="s">
        <v>70</v>
      </c>
      <c r="X370" s="140">
        <v>45371</v>
      </c>
      <c r="Y370" s="4" t="s">
        <v>1885</v>
      </c>
      <c r="Z370" s="4" t="s">
        <v>1886</v>
      </c>
      <c r="AA370" s="186">
        <f>O370</f>
        <v>1850421118</v>
      </c>
      <c r="AB370" s="186">
        <f>O370-AA370</f>
        <v>0</v>
      </c>
      <c r="AC370" s="4"/>
      <c r="AD370" s="4" t="s">
        <v>2037</v>
      </c>
      <c r="AE370" s="145" t="s">
        <v>3150</v>
      </c>
      <c r="AF370" s="145"/>
      <c r="AG370" s="4"/>
      <c r="AH370" s="377"/>
      <c r="AI370" s="4"/>
      <c r="AJ370" s="4"/>
      <c r="AK370" s="4" t="s">
        <v>2116</v>
      </c>
    </row>
    <row r="371" spans="1:37">
      <c r="B371" s="145" t="s">
        <v>2497</v>
      </c>
      <c r="C371" s="4" t="s">
        <v>441</v>
      </c>
      <c r="D371" s="4" t="s">
        <v>3178</v>
      </c>
      <c r="E371" s="4" t="s">
        <v>1060</v>
      </c>
      <c r="F371" s="4" t="s">
        <v>3205</v>
      </c>
      <c r="G371" s="4" t="s">
        <v>1648</v>
      </c>
      <c r="H371" s="4" t="s">
        <v>1649</v>
      </c>
      <c r="I371" s="4"/>
      <c r="J371" s="141">
        <v>37606169</v>
      </c>
      <c r="K371" s="139">
        <v>37606169</v>
      </c>
      <c r="L371" s="4">
        <v>0.2</v>
      </c>
      <c r="M371" s="4" t="s">
        <v>3206</v>
      </c>
      <c r="N371" s="4"/>
      <c r="O371" s="186">
        <f>K371</f>
        <v>37606169</v>
      </c>
      <c r="P371" s="91">
        <f t="shared" si="12"/>
        <v>0</v>
      </c>
      <c r="Q371" s="4">
        <v>45</v>
      </c>
      <c r="R371" s="4" t="s">
        <v>70</v>
      </c>
      <c r="S371" s="4" t="s">
        <v>70</v>
      </c>
      <c r="T371" s="140">
        <v>45341</v>
      </c>
      <c r="U371" s="4" t="s">
        <v>1884</v>
      </c>
      <c r="V371" s="4" t="s">
        <v>1954</v>
      </c>
      <c r="W371" s="4" t="s">
        <v>70</v>
      </c>
      <c r="X371" s="140">
        <v>45371</v>
      </c>
      <c r="Y371" s="4" t="s">
        <v>1885</v>
      </c>
      <c r="Z371" s="4" t="s">
        <v>1886</v>
      </c>
      <c r="AA371" s="186">
        <f>O371</f>
        <v>37606169</v>
      </c>
      <c r="AB371" s="186">
        <f>O371-AA371</f>
        <v>0</v>
      </c>
      <c r="AC371" s="4"/>
      <c r="AD371" s="4" t="s">
        <v>2037</v>
      </c>
      <c r="AE371" s="145" t="s">
        <v>3150</v>
      </c>
      <c r="AF371" s="145"/>
      <c r="AG371" s="4"/>
      <c r="AH371" s="377"/>
      <c r="AI371" s="4"/>
      <c r="AJ371" s="4"/>
      <c r="AK371" s="4" t="s">
        <v>2116</v>
      </c>
    </row>
    <row r="372" spans="1:37">
      <c r="B372" s="145" t="s">
        <v>2497</v>
      </c>
      <c r="C372" s="4" t="s">
        <v>441</v>
      </c>
      <c r="D372" s="4" t="s">
        <v>2135</v>
      </c>
      <c r="E372" s="4" t="s">
        <v>1060</v>
      </c>
      <c r="F372" s="4" t="s">
        <v>3207</v>
      </c>
      <c r="G372" s="4" t="s">
        <v>1549</v>
      </c>
      <c r="H372" s="4" t="s">
        <v>1550</v>
      </c>
      <c r="I372" s="141"/>
      <c r="J372" s="141">
        <v>6500000000</v>
      </c>
      <c r="K372" s="139">
        <v>6500000000</v>
      </c>
      <c r="L372" s="4">
        <v>5.9</v>
      </c>
      <c r="M372" s="4" t="s">
        <v>3208</v>
      </c>
      <c r="N372" s="4" t="s">
        <v>2975</v>
      </c>
      <c r="O372" s="91">
        <f>J372</f>
        <v>6500000000</v>
      </c>
      <c r="P372" s="91">
        <f t="shared" si="12"/>
        <v>0</v>
      </c>
      <c r="Q372" s="4">
        <v>171</v>
      </c>
      <c r="R372" s="4" t="s">
        <v>70</v>
      </c>
      <c r="S372" s="4" t="s">
        <v>70</v>
      </c>
      <c r="T372" s="140">
        <v>45294</v>
      </c>
      <c r="U372" s="4" t="s">
        <v>1884</v>
      </c>
      <c r="V372" s="4" t="s">
        <v>1954</v>
      </c>
      <c r="W372" s="4"/>
      <c r="X372" s="4"/>
      <c r="Y372" s="4"/>
      <c r="Z372" s="4"/>
      <c r="AA372" s="4"/>
      <c r="AB372" s="4"/>
      <c r="AC372" s="4"/>
      <c r="AD372" s="4"/>
      <c r="AE372" s="145"/>
      <c r="AF372" s="145"/>
      <c r="AG372" s="4" t="s">
        <v>70</v>
      </c>
      <c r="AH372" s="377" t="s">
        <v>3207</v>
      </c>
      <c r="AI372" s="4" t="s">
        <v>9551</v>
      </c>
      <c r="AJ372" s="4" t="s">
        <v>9556</v>
      </c>
      <c r="AK372" s="4"/>
    </row>
    <row r="373" spans="1:37">
      <c r="B373" s="145" t="s">
        <v>2497</v>
      </c>
      <c r="C373" s="4" t="s">
        <v>441</v>
      </c>
      <c r="D373" s="4" t="s">
        <v>1946</v>
      </c>
      <c r="E373" s="4" t="s">
        <v>1060</v>
      </c>
      <c r="F373" s="4" t="s">
        <v>3209</v>
      </c>
      <c r="G373" s="4" t="s">
        <v>1543</v>
      </c>
      <c r="H373" s="4" t="s">
        <v>1544</v>
      </c>
      <c r="I373" s="141"/>
      <c r="J373" s="141">
        <v>11440958700</v>
      </c>
      <c r="K373" s="139">
        <v>11440958700</v>
      </c>
      <c r="L373" s="4">
        <v>5.75</v>
      </c>
      <c r="M373" s="4" t="s">
        <v>3210</v>
      </c>
      <c r="N373" s="4" t="s">
        <v>3211</v>
      </c>
      <c r="O373" s="91">
        <f>J373</f>
        <v>11440958700</v>
      </c>
      <c r="P373" s="91">
        <f t="shared" si="12"/>
        <v>0</v>
      </c>
      <c r="Q373" s="4">
        <v>113</v>
      </c>
      <c r="R373" s="4" t="s">
        <v>70</v>
      </c>
      <c r="S373" s="4" t="s">
        <v>70</v>
      </c>
      <c r="T373" s="140">
        <v>45321</v>
      </c>
      <c r="U373" s="4" t="s">
        <v>1884</v>
      </c>
      <c r="V373" s="4"/>
      <c r="W373" s="4"/>
      <c r="X373" s="4"/>
      <c r="Y373" s="4"/>
      <c r="Z373" s="4"/>
      <c r="AA373" s="4"/>
      <c r="AB373" s="4"/>
      <c r="AC373" s="4"/>
      <c r="AD373" s="4"/>
      <c r="AE373" s="145"/>
      <c r="AF373" s="145"/>
      <c r="AG373" s="4" t="s">
        <v>70</v>
      </c>
      <c r="AH373" s="377" t="s">
        <v>3209</v>
      </c>
      <c r="AI373" s="4" t="s">
        <v>9551</v>
      </c>
      <c r="AJ373" s="4" t="s">
        <v>9556</v>
      </c>
      <c r="AK373" s="4"/>
    </row>
    <row r="374" spans="1:37">
      <c r="B374" s="145" t="s">
        <v>2497</v>
      </c>
      <c r="C374" s="4" t="s">
        <v>441</v>
      </c>
      <c r="D374" s="4" t="s">
        <v>1831</v>
      </c>
      <c r="E374" s="4" t="s">
        <v>2018</v>
      </c>
      <c r="F374" s="4" t="s">
        <v>3212</v>
      </c>
      <c r="G374" s="4" t="s">
        <v>1648</v>
      </c>
      <c r="H374" s="4" t="s">
        <v>1649</v>
      </c>
      <c r="I374" s="4"/>
      <c r="J374" s="139">
        <v>3186670.93</v>
      </c>
      <c r="K374" s="139">
        <v>76846569476.949997</v>
      </c>
      <c r="L374" s="4">
        <v>0</v>
      </c>
      <c r="M374" s="4" t="s">
        <v>3213</v>
      </c>
      <c r="N374" s="4"/>
      <c r="O374" s="186">
        <f>K374</f>
        <v>76846569476.949997</v>
      </c>
      <c r="P374" s="91">
        <f t="shared" si="12"/>
        <v>-76843382806.020004</v>
      </c>
      <c r="Q374" s="4">
        <v>45</v>
      </c>
      <c r="R374" s="4" t="s">
        <v>70</v>
      </c>
      <c r="S374" s="4" t="s">
        <v>70</v>
      </c>
      <c r="T374" s="140">
        <v>45341</v>
      </c>
      <c r="U374" s="4" t="s">
        <v>1884</v>
      </c>
      <c r="V374" s="4" t="s">
        <v>1954</v>
      </c>
      <c r="W374" s="4" t="s">
        <v>70</v>
      </c>
      <c r="X374" s="140">
        <v>45371</v>
      </c>
      <c r="Y374" s="4" t="s">
        <v>1885</v>
      </c>
      <c r="Z374" s="4" t="s">
        <v>1886</v>
      </c>
      <c r="AA374" s="186">
        <f>O374</f>
        <v>76846569476.949997</v>
      </c>
      <c r="AB374" s="186">
        <f>O374-AA374</f>
        <v>0</v>
      </c>
      <c r="AC374" s="4"/>
      <c r="AD374" s="4" t="s">
        <v>2037</v>
      </c>
      <c r="AE374" s="145" t="s">
        <v>3150</v>
      </c>
      <c r="AF374" s="145"/>
      <c r="AG374" s="4"/>
      <c r="AH374" s="377"/>
      <c r="AI374" s="4"/>
      <c r="AJ374" s="4"/>
      <c r="AK374" s="4" t="s">
        <v>2116</v>
      </c>
    </row>
    <row r="375" spans="1:37">
      <c r="B375" s="145" t="s">
        <v>2497</v>
      </c>
      <c r="C375" s="4" t="s">
        <v>441</v>
      </c>
      <c r="D375" s="4" t="s">
        <v>3070</v>
      </c>
      <c r="E375" s="4" t="s">
        <v>1060</v>
      </c>
      <c r="F375" s="4" t="s">
        <v>3214</v>
      </c>
      <c r="G375" s="4" t="s">
        <v>1560</v>
      </c>
      <c r="H375" s="4" t="s">
        <v>1561</v>
      </c>
      <c r="I375" s="141"/>
      <c r="J375" s="141">
        <v>21000000000</v>
      </c>
      <c r="K375" s="139">
        <v>21000000000</v>
      </c>
      <c r="L375" s="4">
        <v>10.199999999999999</v>
      </c>
      <c r="M375" s="4" t="s">
        <v>3215</v>
      </c>
      <c r="N375" s="4" t="s">
        <v>3216</v>
      </c>
      <c r="O375" s="91">
        <f>J375</f>
        <v>21000000000</v>
      </c>
      <c r="P375" s="91">
        <f t="shared" si="12"/>
        <v>0</v>
      </c>
      <c r="Q375" s="4">
        <v>162</v>
      </c>
      <c r="R375" s="4" t="s">
        <v>70</v>
      </c>
      <c r="S375" s="4" t="s">
        <v>70</v>
      </c>
      <c r="T375" s="140">
        <v>45341</v>
      </c>
      <c r="U375" s="4" t="s">
        <v>1884</v>
      </c>
      <c r="V375" s="4" t="s">
        <v>1954</v>
      </c>
      <c r="W375" s="4"/>
      <c r="X375" s="4"/>
      <c r="Y375" s="4"/>
      <c r="Z375" s="4"/>
      <c r="AA375" s="4"/>
      <c r="AB375" s="4"/>
      <c r="AC375" s="4"/>
      <c r="AD375" s="4"/>
      <c r="AE375" s="145"/>
      <c r="AF375" s="145"/>
      <c r="AG375" s="4" t="s">
        <v>70</v>
      </c>
      <c r="AH375" s="377" t="s">
        <v>3214</v>
      </c>
      <c r="AI375" s="4" t="s">
        <v>9551</v>
      </c>
      <c r="AJ375" s="4" t="s">
        <v>9556</v>
      </c>
      <c r="AK375" s="4"/>
    </row>
    <row r="376" spans="1:37">
      <c r="B376" s="145" t="s">
        <v>2497</v>
      </c>
      <c r="C376" s="4" t="s">
        <v>441</v>
      </c>
      <c r="D376" s="4" t="s">
        <v>1831</v>
      </c>
      <c r="E376" s="4" t="s">
        <v>1060</v>
      </c>
      <c r="F376" s="4" t="s">
        <v>3217</v>
      </c>
      <c r="G376" s="4" t="s">
        <v>1648</v>
      </c>
      <c r="H376" s="4" t="s">
        <v>1649</v>
      </c>
      <c r="I376" s="4"/>
      <c r="J376" s="141">
        <v>179115069</v>
      </c>
      <c r="K376" s="139">
        <v>179115069</v>
      </c>
      <c r="L376" s="4">
        <v>0.2</v>
      </c>
      <c r="M376" s="4" t="s">
        <v>3213</v>
      </c>
      <c r="N376" s="4"/>
      <c r="O376" s="186">
        <f>K376</f>
        <v>179115069</v>
      </c>
      <c r="P376" s="91">
        <f t="shared" si="12"/>
        <v>0</v>
      </c>
      <c r="Q376" s="4">
        <v>45</v>
      </c>
      <c r="R376" s="4" t="s">
        <v>70</v>
      </c>
      <c r="S376" s="4" t="s">
        <v>70</v>
      </c>
      <c r="T376" s="140">
        <v>45341</v>
      </c>
      <c r="U376" s="4" t="s">
        <v>1884</v>
      </c>
      <c r="V376" s="4" t="s">
        <v>1954</v>
      </c>
      <c r="W376" s="4" t="s">
        <v>70</v>
      </c>
      <c r="X376" s="140">
        <v>45371</v>
      </c>
      <c r="Y376" s="4" t="s">
        <v>1885</v>
      </c>
      <c r="Z376" s="4" t="s">
        <v>1886</v>
      </c>
      <c r="AA376" s="186">
        <f>O376</f>
        <v>179115069</v>
      </c>
      <c r="AB376" s="186">
        <f>O376-AA376</f>
        <v>0</v>
      </c>
      <c r="AC376" s="4"/>
      <c r="AD376" s="4" t="s">
        <v>2037</v>
      </c>
      <c r="AE376" s="145" t="s">
        <v>3150</v>
      </c>
      <c r="AF376" s="145"/>
      <c r="AG376" s="4"/>
      <c r="AH376" s="377"/>
      <c r="AI376" s="4"/>
      <c r="AJ376" s="4"/>
      <c r="AK376" s="4" t="s">
        <v>2116</v>
      </c>
    </row>
    <row r="377" spans="1:37">
      <c r="B377" s="145" t="s">
        <v>2497</v>
      </c>
      <c r="C377" s="4" t="s">
        <v>441</v>
      </c>
      <c r="D377" s="4" t="s">
        <v>2518</v>
      </c>
      <c r="E377" s="4" t="s">
        <v>1060</v>
      </c>
      <c r="F377" s="4" t="s">
        <v>3218</v>
      </c>
      <c r="G377" s="4" t="s">
        <v>1545</v>
      </c>
      <c r="H377" s="4" t="s">
        <v>1546</v>
      </c>
      <c r="I377" s="141"/>
      <c r="J377" s="141">
        <v>1000000000</v>
      </c>
      <c r="K377" s="139">
        <v>1000000000</v>
      </c>
      <c r="L377" s="4">
        <v>9.6999999999999993</v>
      </c>
      <c r="M377" s="4" t="s">
        <v>2692</v>
      </c>
      <c r="N377" s="4" t="s">
        <v>2634</v>
      </c>
      <c r="O377" s="91">
        <f>J377</f>
        <v>1000000000</v>
      </c>
      <c r="P377" s="91">
        <f>O377-J377</f>
        <v>0</v>
      </c>
      <c r="Q377" s="4">
        <v>192</v>
      </c>
      <c r="R377" s="4" t="s">
        <v>70</v>
      </c>
      <c r="S377" s="4" t="s">
        <v>70</v>
      </c>
      <c r="T377" s="140">
        <v>45348</v>
      </c>
      <c r="U377" s="4" t="s">
        <v>1887</v>
      </c>
      <c r="V377" s="4"/>
      <c r="W377" s="4"/>
      <c r="X377" s="4"/>
      <c r="Y377" s="4"/>
      <c r="Z377" s="4"/>
      <c r="AA377" s="4"/>
      <c r="AB377" s="4"/>
      <c r="AC377" s="4"/>
      <c r="AD377" s="4"/>
      <c r="AE377" s="145"/>
      <c r="AF377" s="145"/>
      <c r="AG377" s="4" t="s">
        <v>70</v>
      </c>
      <c r="AH377" s="377" t="s">
        <v>3218</v>
      </c>
      <c r="AI377" s="4" t="s">
        <v>9551</v>
      </c>
      <c r="AJ377" s="4" t="s">
        <v>9556</v>
      </c>
      <c r="AK377" s="4"/>
    </row>
    <row r="378" spans="1:37">
      <c r="B378" s="145" t="s">
        <v>2497</v>
      </c>
      <c r="C378" s="4" t="s">
        <v>441</v>
      </c>
      <c r="D378" s="4" t="s">
        <v>1976</v>
      </c>
      <c r="E378" s="4" t="s">
        <v>1060</v>
      </c>
      <c r="F378" s="4" t="s">
        <v>3219</v>
      </c>
      <c r="G378" s="4" t="s">
        <v>1529</v>
      </c>
      <c r="H378" s="4" t="s">
        <v>1530</v>
      </c>
      <c r="I378" s="141"/>
      <c r="J378" s="141">
        <v>576374795</v>
      </c>
      <c r="K378" s="139">
        <v>576374795</v>
      </c>
      <c r="L378" s="4">
        <v>9.58</v>
      </c>
      <c r="M378" s="4" t="s">
        <v>2757</v>
      </c>
      <c r="N378" s="4" t="s">
        <v>2758</v>
      </c>
      <c r="O378" s="4"/>
      <c r="P378" s="4"/>
      <c r="Q378" s="4">
        <v>195</v>
      </c>
      <c r="R378" s="4" t="s">
        <v>70</v>
      </c>
      <c r="S378" s="4" t="s">
        <v>70</v>
      </c>
      <c r="T378" s="140">
        <v>45348</v>
      </c>
      <c r="U378" s="4" t="s">
        <v>1887</v>
      </c>
      <c r="V378" s="4"/>
      <c r="W378" s="4"/>
      <c r="X378" s="4"/>
      <c r="Y378" s="4"/>
      <c r="Z378" s="4"/>
      <c r="AA378" s="4"/>
      <c r="AB378" s="4"/>
      <c r="AC378" s="4"/>
      <c r="AD378" s="4"/>
      <c r="AE378" s="145"/>
      <c r="AF378" s="145"/>
      <c r="AG378" s="4" t="s">
        <v>70</v>
      </c>
      <c r="AH378" s="377" t="s">
        <v>3219</v>
      </c>
      <c r="AI378" s="4" t="s">
        <v>9551</v>
      </c>
      <c r="AJ378" s="4" t="s">
        <v>9556</v>
      </c>
      <c r="AK378" s="4"/>
    </row>
    <row r="379" spans="1:37">
      <c r="B379" s="145" t="s">
        <v>2497</v>
      </c>
      <c r="C379" s="4" t="s">
        <v>441</v>
      </c>
      <c r="D379" s="4" t="s">
        <v>1946</v>
      </c>
      <c r="E379" s="4" t="s">
        <v>1060</v>
      </c>
      <c r="F379" s="4" t="s">
        <v>3220</v>
      </c>
      <c r="G379" s="4" t="s">
        <v>1543</v>
      </c>
      <c r="H379" s="4" t="s">
        <v>1544</v>
      </c>
      <c r="I379" s="141"/>
      <c r="J379" s="141">
        <v>23373635468</v>
      </c>
      <c r="K379" s="139">
        <v>23373635468</v>
      </c>
      <c r="L379" s="4">
        <v>11.8</v>
      </c>
      <c r="M379" s="4" t="s">
        <v>3221</v>
      </c>
      <c r="N379" s="4" t="s">
        <v>3222</v>
      </c>
      <c r="O379" s="91">
        <f>J379</f>
        <v>23373635468</v>
      </c>
      <c r="P379" s="91">
        <f t="shared" ref="P379:P386" si="13">J379-O379</f>
        <v>0</v>
      </c>
      <c r="Q379" s="4">
        <v>113</v>
      </c>
      <c r="R379" s="4" t="s">
        <v>70</v>
      </c>
      <c r="S379" s="4" t="s">
        <v>70</v>
      </c>
      <c r="T379" s="140">
        <v>45321</v>
      </c>
      <c r="U379" s="4" t="s">
        <v>1884</v>
      </c>
      <c r="V379" s="4"/>
      <c r="W379" s="4"/>
      <c r="X379" s="4"/>
      <c r="Y379" s="4"/>
      <c r="Z379" s="4"/>
      <c r="AA379" s="4"/>
      <c r="AB379" s="4"/>
      <c r="AC379" s="4"/>
      <c r="AD379" s="4"/>
      <c r="AE379" s="145"/>
      <c r="AF379" s="145"/>
      <c r="AG379" s="4" t="s">
        <v>70</v>
      </c>
      <c r="AH379" s="377" t="s">
        <v>3220</v>
      </c>
      <c r="AI379" s="4" t="s">
        <v>9551</v>
      </c>
      <c r="AJ379" s="4" t="s">
        <v>9556</v>
      </c>
      <c r="AK379" s="4"/>
    </row>
    <row r="380" spans="1:37">
      <c r="A380" s="171" t="s">
        <v>3056</v>
      </c>
      <c r="B380" s="145" t="s">
        <v>2497</v>
      </c>
      <c r="C380" s="4" t="s">
        <v>441</v>
      </c>
      <c r="D380" s="4" t="s">
        <v>2135</v>
      </c>
      <c r="E380" s="4" t="s">
        <v>1060</v>
      </c>
      <c r="F380" s="4" t="s">
        <v>3223</v>
      </c>
      <c r="G380" s="4" t="s">
        <v>1558</v>
      </c>
      <c r="H380" s="4" t="s">
        <v>1559</v>
      </c>
      <c r="I380" s="141"/>
      <c r="J380" s="141">
        <v>500000000</v>
      </c>
      <c r="K380" s="139">
        <v>500000000</v>
      </c>
      <c r="L380" s="4">
        <v>6.3</v>
      </c>
      <c r="M380" s="4" t="s">
        <v>3224</v>
      </c>
      <c r="N380" s="4" t="s">
        <v>3225</v>
      </c>
      <c r="O380" s="91">
        <f>J380</f>
        <v>500000000</v>
      </c>
      <c r="P380" s="91">
        <f t="shared" si="13"/>
        <v>0</v>
      </c>
      <c r="Q380" s="4">
        <v>165</v>
      </c>
      <c r="R380" s="4" t="s">
        <v>70</v>
      </c>
      <c r="S380" s="242" t="s">
        <v>3059</v>
      </c>
      <c r="T380" s="4"/>
      <c r="U380" s="4"/>
      <c r="V380" s="4"/>
      <c r="W380" s="4"/>
      <c r="X380" s="4"/>
      <c r="Y380" s="4"/>
      <c r="Z380" s="4"/>
      <c r="AA380" s="4"/>
      <c r="AB380" s="4"/>
      <c r="AC380" s="4"/>
      <c r="AD380" s="4"/>
      <c r="AE380" s="145"/>
      <c r="AF380" s="145"/>
      <c r="AG380" s="4" t="s">
        <v>70</v>
      </c>
      <c r="AH380" s="377" t="s">
        <v>3223</v>
      </c>
      <c r="AI380" s="4" t="s">
        <v>9551</v>
      </c>
      <c r="AJ380" s="4" t="s">
        <v>9556</v>
      </c>
      <c r="AK380" s="4"/>
    </row>
    <row r="381" spans="1:37">
      <c r="B381" s="145" t="s">
        <v>2497</v>
      </c>
      <c r="C381" s="4" t="s">
        <v>441</v>
      </c>
      <c r="D381" s="4" t="s">
        <v>3226</v>
      </c>
      <c r="E381" s="4" t="s">
        <v>1060</v>
      </c>
      <c r="F381" s="4" t="s">
        <v>3227</v>
      </c>
      <c r="G381" s="4" t="s">
        <v>1648</v>
      </c>
      <c r="H381" s="4" t="s">
        <v>1649</v>
      </c>
      <c r="I381" s="4"/>
      <c r="J381" s="141">
        <v>10791143</v>
      </c>
      <c r="K381" s="139">
        <v>10791143</v>
      </c>
      <c r="L381" s="4">
        <v>0.2</v>
      </c>
      <c r="M381" s="4" t="s">
        <v>2757</v>
      </c>
      <c r="N381" s="4"/>
      <c r="O381" s="186">
        <f>K381</f>
        <v>10791143</v>
      </c>
      <c r="P381" s="91">
        <f t="shared" si="13"/>
        <v>0</v>
      </c>
      <c r="Q381" s="4">
        <v>45</v>
      </c>
      <c r="R381" s="4" t="s">
        <v>70</v>
      </c>
      <c r="S381" s="4" t="s">
        <v>70</v>
      </c>
      <c r="T381" s="140">
        <v>45341</v>
      </c>
      <c r="U381" s="4" t="s">
        <v>1884</v>
      </c>
      <c r="V381" s="4" t="s">
        <v>1954</v>
      </c>
      <c r="W381" s="4" t="s">
        <v>70</v>
      </c>
      <c r="X381" s="140">
        <v>45371</v>
      </c>
      <c r="Y381" s="4" t="s">
        <v>1885</v>
      </c>
      <c r="Z381" s="4" t="s">
        <v>1886</v>
      </c>
      <c r="AA381" s="186">
        <f>O381</f>
        <v>10791143</v>
      </c>
      <c r="AB381" s="186">
        <f>O381-AA381</f>
        <v>0</v>
      </c>
      <c r="AC381" s="4"/>
      <c r="AD381" s="4" t="s">
        <v>2037</v>
      </c>
      <c r="AE381" s="145" t="s">
        <v>3150</v>
      </c>
      <c r="AF381" s="145"/>
      <c r="AG381" s="4"/>
      <c r="AH381" s="377"/>
      <c r="AI381" s="4"/>
      <c r="AJ381" s="4"/>
      <c r="AK381" s="4" t="s">
        <v>2116</v>
      </c>
    </row>
    <row r="382" spans="1:37">
      <c r="B382" s="145" t="s">
        <v>2497</v>
      </c>
      <c r="C382" s="4" t="s">
        <v>441</v>
      </c>
      <c r="D382" s="4" t="s">
        <v>1946</v>
      </c>
      <c r="E382" s="4" t="s">
        <v>1060</v>
      </c>
      <c r="F382" s="4" t="s">
        <v>3228</v>
      </c>
      <c r="G382" s="4" t="s">
        <v>1543</v>
      </c>
      <c r="H382" s="4" t="s">
        <v>1544</v>
      </c>
      <c r="I382" s="141"/>
      <c r="J382" s="141">
        <v>240000000</v>
      </c>
      <c r="K382" s="139">
        <v>240000000</v>
      </c>
      <c r="L382" s="4">
        <v>10.5</v>
      </c>
      <c r="M382" s="4" t="s">
        <v>3229</v>
      </c>
      <c r="N382" s="4" t="s">
        <v>2837</v>
      </c>
      <c r="O382" s="91">
        <f>J382</f>
        <v>240000000</v>
      </c>
      <c r="P382" s="91">
        <f t="shared" si="13"/>
        <v>0</v>
      </c>
      <c r="Q382" s="4">
        <v>113</v>
      </c>
      <c r="R382" s="4" t="s">
        <v>70</v>
      </c>
      <c r="S382" s="4" t="s">
        <v>70</v>
      </c>
      <c r="T382" s="140">
        <v>45321</v>
      </c>
      <c r="U382" s="4" t="s">
        <v>1884</v>
      </c>
      <c r="V382" s="4"/>
      <c r="W382" s="4"/>
      <c r="X382" s="4"/>
      <c r="Y382" s="4"/>
      <c r="Z382" s="4"/>
      <c r="AA382" s="4"/>
      <c r="AB382" s="4"/>
      <c r="AC382" s="4"/>
      <c r="AD382" s="4"/>
      <c r="AE382" s="145"/>
      <c r="AF382" s="145"/>
      <c r="AG382" s="4" t="s">
        <v>70</v>
      </c>
      <c r="AH382" s="377" t="s">
        <v>3228</v>
      </c>
      <c r="AI382" s="4" t="s">
        <v>9551</v>
      </c>
      <c r="AJ382" s="4" t="s">
        <v>9556</v>
      </c>
      <c r="AK382" s="4"/>
    </row>
    <row r="383" spans="1:37">
      <c r="B383" s="145" t="s">
        <v>2497</v>
      </c>
      <c r="C383" s="4" t="s">
        <v>441</v>
      </c>
      <c r="D383" s="4" t="s">
        <v>2872</v>
      </c>
      <c r="E383" s="4" t="s">
        <v>1060</v>
      </c>
      <c r="F383" s="4" t="s">
        <v>3230</v>
      </c>
      <c r="G383" s="4" t="s">
        <v>1531</v>
      </c>
      <c r="H383" s="4" t="s">
        <v>1532</v>
      </c>
      <c r="I383" s="141"/>
      <c r="J383" s="141">
        <v>556027397</v>
      </c>
      <c r="K383" s="139">
        <v>556027397</v>
      </c>
      <c r="L383" s="4">
        <v>9</v>
      </c>
      <c r="M383" s="4" t="s">
        <v>3141</v>
      </c>
      <c r="N383" s="4" t="s">
        <v>3142</v>
      </c>
      <c r="O383" s="91">
        <f>J383</f>
        <v>556027397</v>
      </c>
      <c r="P383" s="91">
        <f t="shared" si="13"/>
        <v>0</v>
      </c>
      <c r="Q383" s="4">
        <v>105</v>
      </c>
      <c r="R383" s="4" t="s">
        <v>70</v>
      </c>
      <c r="S383" s="4" t="s">
        <v>70</v>
      </c>
      <c r="T383" s="140">
        <v>45321</v>
      </c>
      <c r="U383" s="4" t="s">
        <v>1884</v>
      </c>
      <c r="V383" s="4"/>
      <c r="W383" s="4"/>
      <c r="X383" s="4"/>
      <c r="Y383" s="4"/>
      <c r="Z383" s="4"/>
      <c r="AA383" s="4"/>
      <c r="AB383" s="4"/>
      <c r="AC383" s="4"/>
      <c r="AD383" s="4"/>
      <c r="AE383" s="145"/>
      <c r="AF383" s="145"/>
      <c r="AG383" s="4" t="s">
        <v>70</v>
      </c>
      <c r="AH383" s="378" t="s">
        <v>3230</v>
      </c>
      <c r="AI383" s="4" t="s">
        <v>9551</v>
      </c>
      <c r="AJ383" s="4" t="s">
        <v>9556</v>
      </c>
      <c r="AK383" s="4"/>
    </row>
    <row r="384" spans="1:37">
      <c r="B384" s="145" t="s">
        <v>2497</v>
      </c>
      <c r="C384" s="4" t="s">
        <v>441</v>
      </c>
      <c r="D384" s="4" t="s">
        <v>2135</v>
      </c>
      <c r="E384" s="4" t="s">
        <v>1060</v>
      </c>
      <c r="F384" s="4" t="s">
        <v>3231</v>
      </c>
      <c r="G384" s="4" t="s">
        <v>1549</v>
      </c>
      <c r="H384" s="4" t="s">
        <v>1550</v>
      </c>
      <c r="I384" s="141"/>
      <c r="J384" s="141">
        <v>4000000000</v>
      </c>
      <c r="K384" s="139">
        <v>4000000000</v>
      </c>
      <c r="L384" s="4">
        <v>5.3</v>
      </c>
      <c r="M384" s="4" t="s">
        <v>3232</v>
      </c>
      <c r="N384" s="4" t="s">
        <v>3233</v>
      </c>
      <c r="O384" s="91">
        <f>J384</f>
        <v>4000000000</v>
      </c>
      <c r="P384" s="91">
        <f t="shared" si="13"/>
        <v>0</v>
      </c>
      <c r="Q384" s="4">
        <v>171</v>
      </c>
      <c r="R384" s="4" t="s">
        <v>70</v>
      </c>
      <c r="S384" s="4" t="s">
        <v>70</v>
      </c>
      <c r="T384" s="140">
        <v>45294</v>
      </c>
      <c r="U384" s="4" t="s">
        <v>1884</v>
      </c>
      <c r="V384" s="4" t="s">
        <v>1954</v>
      </c>
      <c r="W384" s="4"/>
      <c r="X384" s="4"/>
      <c r="Y384" s="4"/>
      <c r="Z384" s="4"/>
      <c r="AA384" s="4"/>
      <c r="AB384" s="4"/>
      <c r="AC384" s="4"/>
      <c r="AD384" s="4"/>
      <c r="AE384" s="145"/>
      <c r="AF384" s="145"/>
      <c r="AG384" s="4" t="s">
        <v>70</v>
      </c>
      <c r="AH384" s="378" t="s">
        <v>3231</v>
      </c>
      <c r="AI384" s="4" t="s">
        <v>9551</v>
      </c>
      <c r="AJ384" s="4" t="s">
        <v>9556</v>
      </c>
      <c r="AK384" s="4"/>
    </row>
    <row r="385" spans="1:39">
      <c r="B385" s="145" t="s">
        <v>2497</v>
      </c>
      <c r="C385" s="4" t="s">
        <v>441</v>
      </c>
      <c r="D385" s="4" t="s">
        <v>3226</v>
      </c>
      <c r="E385" s="4" t="s">
        <v>1060</v>
      </c>
      <c r="F385" s="4" t="s">
        <v>3234</v>
      </c>
      <c r="G385" s="4" t="s">
        <v>1648</v>
      </c>
      <c r="H385" s="4" t="s">
        <v>1649</v>
      </c>
      <c r="I385" s="4"/>
      <c r="J385" s="141">
        <v>242912974</v>
      </c>
      <c r="K385" s="139">
        <v>242912974</v>
      </c>
      <c r="L385" s="4">
        <v>0.2</v>
      </c>
      <c r="M385" s="4" t="s">
        <v>3235</v>
      </c>
      <c r="N385" s="4"/>
      <c r="O385" s="186">
        <f>K385</f>
        <v>242912974</v>
      </c>
      <c r="P385" s="91">
        <f t="shared" si="13"/>
        <v>0</v>
      </c>
      <c r="Q385" s="4">
        <v>45</v>
      </c>
      <c r="R385" s="4" t="s">
        <v>70</v>
      </c>
      <c r="S385" s="4" t="s">
        <v>70</v>
      </c>
      <c r="T385" s="140">
        <v>45341</v>
      </c>
      <c r="U385" s="4" t="s">
        <v>1884</v>
      </c>
      <c r="V385" s="4" t="s">
        <v>1954</v>
      </c>
      <c r="W385" s="4" t="s">
        <v>70</v>
      </c>
      <c r="X385" s="140">
        <v>45371</v>
      </c>
      <c r="Y385" s="4" t="s">
        <v>1885</v>
      </c>
      <c r="Z385" s="4" t="s">
        <v>1886</v>
      </c>
      <c r="AA385" s="186">
        <f>O385</f>
        <v>242912974</v>
      </c>
      <c r="AB385" s="186">
        <f>O385-AA385</f>
        <v>0</v>
      </c>
      <c r="AC385" s="4"/>
      <c r="AD385" s="4" t="s">
        <v>2037</v>
      </c>
      <c r="AE385" s="145" t="s">
        <v>3150</v>
      </c>
      <c r="AF385" s="145"/>
      <c r="AG385" s="4"/>
      <c r="AH385" s="377"/>
      <c r="AI385" s="4"/>
      <c r="AJ385" s="4"/>
      <c r="AK385" s="4" t="s">
        <v>2116</v>
      </c>
    </row>
    <row r="386" spans="1:39">
      <c r="A386" s="171" t="s">
        <v>3056</v>
      </c>
      <c r="B386" s="145" t="s">
        <v>2497</v>
      </c>
      <c r="C386" s="4" t="s">
        <v>441</v>
      </c>
      <c r="D386" s="4" t="s">
        <v>2135</v>
      </c>
      <c r="E386" s="4" t="s">
        <v>1060</v>
      </c>
      <c r="F386" s="4" t="s">
        <v>3236</v>
      </c>
      <c r="G386" s="4" t="s">
        <v>1558</v>
      </c>
      <c r="H386" s="4" t="s">
        <v>1559</v>
      </c>
      <c r="I386" s="141"/>
      <c r="J386" s="141">
        <v>1520000000</v>
      </c>
      <c r="K386" s="139">
        <v>1520000000</v>
      </c>
      <c r="L386" s="4">
        <v>8.9</v>
      </c>
      <c r="M386" s="4" t="s">
        <v>2218</v>
      </c>
      <c r="N386" s="4" t="s">
        <v>3237</v>
      </c>
      <c r="O386" s="91">
        <f>J386</f>
        <v>1520000000</v>
      </c>
      <c r="P386" s="91">
        <f t="shared" si="13"/>
        <v>0</v>
      </c>
      <c r="Q386" s="4">
        <v>165</v>
      </c>
      <c r="R386" s="4" t="s">
        <v>70</v>
      </c>
      <c r="S386" s="242" t="s">
        <v>3059</v>
      </c>
      <c r="T386" s="4"/>
      <c r="U386" s="4"/>
      <c r="V386" s="4"/>
      <c r="W386" s="4"/>
      <c r="X386" s="4"/>
      <c r="Y386" s="4"/>
      <c r="Z386" s="4"/>
      <c r="AA386" s="4"/>
      <c r="AB386" s="4"/>
      <c r="AC386" s="4"/>
      <c r="AD386" s="4"/>
      <c r="AE386" s="145"/>
      <c r="AF386" s="145"/>
      <c r="AG386" s="4" t="s">
        <v>70</v>
      </c>
      <c r="AH386" s="378" t="s">
        <v>3236</v>
      </c>
      <c r="AI386" s="4" t="s">
        <v>9551</v>
      </c>
      <c r="AJ386" s="4" t="s">
        <v>9556</v>
      </c>
      <c r="AK386" s="4"/>
    </row>
    <row r="387" spans="1:39">
      <c r="B387" s="145" t="s">
        <v>2497</v>
      </c>
      <c r="C387" s="4" t="s">
        <v>441</v>
      </c>
      <c r="D387" s="4" t="s">
        <v>2498</v>
      </c>
      <c r="E387" s="4" t="s">
        <v>1060</v>
      </c>
      <c r="F387" s="4" t="s">
        <v>3238</v>
      </c>
      <c r="G387" s="4" t="s">
        <v>1521</v>
      </c>
      <c r="H387" s="4" t="s">
        <v>1522</v>
      </c>
      <c r="I387" s="141"/>
      <c r="J387" s="141">
        <v>155568569</v>
      </c>
      <c r="K387" s="139">
        <v>155568569</v>
      </c>
      <c r="L387" s="4">
        <v>9.1999999999999993</v>
      </c>
      <c r="M387" s="4" t="s">
        <v>2636</v>
      </c>
      <c r="N387" s="4" t="s">
        <v>2475</v>
      </c>
      <c r="O387" s="186">
        <f>K387</f>
        <v>155568569</v>
      </c>
      <c r="P387" s="186">
        <f>K387-O387</f>
        <v>0</v>
      </c>
      <c r="Q387" s="4" t="s">
        <v>2503</v>
      </c>
      <c r="R387" s="4" t="s">
        <v>70</v>
      </c>
      <c r="S387" s="4" t="s">
        <v>70</v>
      </c>
      <c r="T387" s="140">
        <v>45351</v>
      </c>
      <c r="U387" s="4" t="s">
        <v>1884</v>
      </c>
      <c r="V387" s="4" t="s">
        <v>1954</v>
      </c>
      <c r="W387" s="4"/>
      <c r="X387" s="4"/>
      <c r="Y387" s="4"/>
      <c r="Z387" s="4"/>
      <c r="AA387" s="4"/>
      <c r="AB387" s="4"/>
      <c r="AC387" s="4"/>
      <c r="AD387" s="4"/>
      <c r="AE387" s="145"/>
      <c r="AF387" s="145"/>
      <c r="AG387" s="4" t="s">
        <v>70</v>
      </c>
      <c r="AH387" s="377" t="s">
        <v>3238</v>
      </c>
      <c r="AI387" s="4" t="s">
        <v>9551</v>
      </c>
      <c r="AJ387" s="4" t="s">
        <v>9556</v>
      </c>
      <c r="AK387" s="4"/>
    </row>
    <row r="388" spans="1:39">
      <c r="A388" s="171" t="s">
        <v>3056</v>
      </c>
      <c r="B388" s="145" t="s">
        <v>2497</v>
      </c>
      <c r="C388" s="4" t="s">
        <v>441</v>
      </c>
      <c r="D388" s="4" t="s">
        <v>2135</v>
      </c>
      <c r="E388" s="4" t="s">
        <v>1060</v>
      </c>
      <c r="F388" s="4" t="s">
        <v>3239</v>
      </c>
      <c r="G388" s="4" t="s">
        <v>1558</v>
      </c>
      <c r="H388" s="4" t="s">
        <v>1559</v>
      </c>
      <c r="I388" s="141"/>
      <c r="J388" s="141">
        <v>657000000</v>
      </c>
      <c r="K388" s="139">
        <v>657000000</v>
      </c>
      <c r="L388" s="4">
        <v>9.6999999999999993</v>
      </c>
      <c r="M388" s="4" t="s">
        <v>3229</v>
      </c>
      <c r="N388" s="4" t="s">
        <v>3240</v>
      </c>
      <c r="O388" s="91">
        <f>J388</f>
        <v>657000000</v>
      </c>
      <c r="P388" s="91">
        <f>J388-O388</f>
        <v>0</v>
      </c>
      <c r="Q388" s="4">
        <v>165</v>
      </c>
      <c r="R388" s="4" t="s">
        <v>70</v>
      </c>
      <c r="S388" s="242" t="s">
        <v>3059</v>
      </c>
      <c r="T388" s="4"/>
      <c r="U388" s="4"/>
      <c r="V388" s="4"/>
      <c r="W388" s="4"/>
      <c r="X388" s="4"/>
      <c r="Y388" s="4"/>
      <c r="Z388" s="4"/>
      <c r="AA388" s="4"/>
      <c r="AB388" s="4"/>
      <c r="AC388" s="4"/>
      <c r="AD388" s="4"/>
      <c r="AE388" s="145"/>
      <c r="AF388" s="145"/>
      <c r="AG388" s="4" t="s">
        <v>70</v>
      </c>
      <c r="AH388" s="377" t="s">
        <v>3239</v>
      </c>
      <c r="AI388" s="4" t="s">
        <v>9551</v>
      </c>
      <c r="AJ388" s="4" t="s">
        <v>9556</v>
      </c>
      <c r="AK388" s="4"/>
    </row>
    <row r="389" spans="1:39">
      <c r="B389" s="145" t="s">
        <v>2497</v>
      </c>
      <c r="C389" s="4" t="s">
        <v>441</v>
      </c>
      <c r="D389" s="4" t="s">
        <v>1831</v>
      </c>
      <c r="E389" s="4" t="s">
        <v>1060</v>
      </c>
      <c r="F389" s="4" t="s">
        <v>3241</v>
      </c>
      <c r="G389" s="4" t="s">
        <v>1648</v>
      </c>
      <c r="H389" s="4" t="s">
        <v>1649</v>
      </c>
      <c r="I389" s="4"/>
      <c r="J389" s="141">
        <v>119197383</v>
      </c>
      <c r="K389" s="139">
        <v>119197383</v>
      </c>
      <c r="L389" s="4">
        <v>0.2</v>
      </c>
      <c r="M389" s="4" t="s">
        <v>2868</v>
      </c>
      <c r="N389" s="4"/>
      <c r="O389" s="186">
        <f>K389</f>
        <v>119197383</v>
      </c>
      <c r="P389" s="91">
        <f>J389-O389</f>
        <v>0</v>
      </c>
      <c r="Q389" s="4">
        <v>45</v>
      </c>
      <c r="R389" s="4" t="s">
        <v>70</v>
      </c>
      <c r="S389" s="4" t="s">
        <v>70</v>
      </c>
      <c r="T389" s="140">
        <v>45341</v>
      </c>
      <c r="U389" s="4" t="s">
        <v>1884</v>
      </c>
      <c r="V389" s="4" t="s">
        <v>1954</v>
      </c>
      <c r="W389" s="4" t="s">
        <v>70</v>
      </c>
      <c r="X389" s="140">
        <v>45371</v>
      </c>
      <c r="Y389" s="4" t="s">
        <v>1885</v>
      </c>
      <c r="Z389" s="4" t="s">
        <v>1886</v>
      </c>
      <c r="AA389" s="186">
        <f>O389</f>
        <v>119197383</v>
      </c>
      <c r="AB389" s="186">
        <f>O389-AA389</f>
        <v>0</v>
      </c>
      <c r="AC389" s="4"/>
      <c r="AD389" s="4" t="s">
        <v>2037</v>
      </c>
      <c r="AE389" s="145" t="s">
        <v>3150</v>
      </c>
      <c r="AF389" s="145"/>
      <c r="AG389" s="4"/>
      <c r="AH389" s="377"/>
      <c r="AI389" s="4"/>
      <c r="AJ389" s="4"/>
      <c r="AK389" s="4" t="s">
        <v>2116</v>
      </c>
    </row>
    <row r="390" spans="1:39">
      <c r="B390" s="145" t="s">
        <v>2497</v>
      </c>
      <c r="C390" s="4" t="s">
        <v>441</v>
      </c>
      <c r="D390" s="4" t="s">
        <v>1831</v>
      </c>
      <c r="E390" s="4" t="s">
        <v>1060</v>
      </c>
      <c r="F390" s="4" t="s">
        <v>3242</v>
      </c>
      <c r="G390" s="4" t="s">
        <v>1710</v>
      </c>
      <c r="H390" s="4" t="s">
        <v>1711</v>
      </c>
      <c r="I390" s="4"/>
      <c r="J390" s="141">
        <v>1925719847</v>
      </c>
      <c r="K390" s="139">
        <v>1925719847</v>
      </c>
      <c r="L390" s="4">
        <v>0.2</v>
      </c>
      <c r="M390" s="4" t="s">
        <v>3243</v>
      </c>
      <c r="N390" s="4"/>
      <c r="O390" s="186">
        <f>K390</f>
        <v>1925719847</v>
      </c>
      <c r="P390" s="91">
        <f>J390-O390</f>
        <v>0</v>
      </c>
      <c r="Q390" s="4">
        <v>46</v>
      </c>
      <c r="R390" s="4" t="s">
        <v>70</v>
      </c>
      <c r="S390" s="4" t="s">
        <v>70</v>
      </c>
      <c r="T390" s="140">
        <v>45341</v>
      </c>
      <c r="U390" s="4" t="s">
        <v>1884</v>
      </c>
      <c r="V390" s="4" t="s">
        <v>1954</v>
      </c>
      <c r="W390" s="4" t="s">
        <v>70</v>
      </c>
      <c r="X390" s="140">
        <v>45349</v>
      </c>
      <c r="Y390" s="4" t="s">
        <v>1888</v>
      </c>
      <c r="Z390" s="4" t="s">
        <v>1886</v>
      </c>
      <c r="AA390" s="186">
        <f>O390</f>
        <v>1925719847</v>
      </c>
      <c r="AB390" s="186">
        <f>J390-AA390</f>
        <v>0</v>
      </c>
      <c r="AC390" s="4"/>
      <c r="AD390" s="4" t="s">
        <v>2037</v>
      </c>
      <c r="AE390" s="145" t="s">
        <v>2482</v>
      </c>
      <c r="AF390" s="145"/>
      <c r="AG390" s="4"/>
      <c r="AH390" s="377"/>
      <c r="AI390" s="4"/>
      <c r="AJ390" s="4"/>
      <c r="AK390" s="4"/>
      <c r="AL390" s="1"/>
      <c r="AM390" t="s">
        <v>3244</v>
      </c>
    </row>
    <row r="391" spans="1:39">
      <c r="B391" s="145" t="s">
        <v>2497</v>
      </c>
      <c r="C391" s="4" t="s">
        <v>441</v>
      </c>
      <c r="D391" s="4" t="s">
        <v>1831</v>
      </c>
      <c r="E391" s="4" t="s">
        <v>1060</v>
      </c>
      <c r="F391" s="4" t="s">
        <v>3245</v>
      </c>
      <c r="G391" s="4" t="s">
        <v>1710</v>
      </c>
      <c r="H391" s="4" t="s">
        <v>1711</v>
      </c>
      <c r="I391" s="4"/>
      <c r="J391" s="141">
        <v>19622286612</v>
      </c>
      <c r="K391" s="139">
        <v>19622286612</v>
      </c>
      <c r="L391" s="4">
        <v>0.2</v>
      </c>
      <c r="M391" s="4" t="s">
        <v>3243</v>
      </c>
      <c r="N391" s="4"/>
      <c r="O391" s="186">
        <f>K391</f>
        <v>19622286612</v>
      </c>
      <c r="P391" s="91">
        <f>J391-O391</f>
        <v>0</v>
      </c>
      <c r="Q391" s="4">
        <v>46</v>
      </c>
      <c r="R391" s="4" t="s">
        <v>70</v>
      </c>
      <c r="S391" s="4" t="s">
        <v>70</v>
      </c>
      <c r="T391" s="140">
        <v>45341</v>
      </c>
      <c r="U391" s="4" t="s">
        <v>1884</v>
      </c>
      <c r="V391" s="4" t="s">
        <v>1954</v>
      </c>
      <c r="W391" s="4" t="s">
        <v>70</v>
      </c>
      <c r="X391" s="140">
        <v>45349</v>
      </c>
      <c r="Y391" s="146" t="s">
        <v>1888</v>
      </c>
      <c r="Z391" s="4" t="s">
        <v>1886</v>
      </c>
      <c r="AA391" s="186">
        <f>O391</f>
        <v>19622286612</v>
      </c>
      <c r="AB391" s="186">
        <f>J391-AA391</f>
        <v>0</v>
      </c>
      <c r="AC391" s="4"/>
      <c r="AD391" s="4" t="s">
        <v>2037</v>
      </c>
      <c r="AE391" s="145" t="s">
        <v>2482</v>
      </c>
      <c r="AF391" s="145"/>
      <c r="AG391" s="4"/>
      <c r="AH391" s="377"/>
      <c r="AI391" s="4"/>
      <c r="AJ391" s="4"/>
      <c r="AK391" s="4"/>
      <c r="AL391" s="1"/>
      <c r="AM391" t="s">
        <v>3244</v>
      </c>
    </row>
    <row r="392" spans="1:39">
      <c r="B392" s="145" t="s">
        <v>2497</v>
      </c>
      <c r="C392" s="4" t="s">
        <v>441</v>
      </c>
      <c r="D392" s="4" t="s">
        <v>1831</v>
      </c>
      <c r="E392" s="4" t="s">
        <v>1060</v>
      </c>
      <c r="F392" s="4" t="s">
        <v>3246</v>
      </c>
      <c r="G392" s="4" t="s">
        <v>1710</v>
      </c>
      <c r="H392" s="4" t="s">
        <v>1711</v>
      </c>
      <c r="I392" s="4"/>
      <c r="J392" s="141">
        <v>24835424215</v>
      </c>
      <c r="K392" s="139">
        <v>24835424215</v>
      </c>
      <c r="L392" s="4">
        <v>0.2</v>
      </c>
      <c r="M392" s="4" t="s">
        <v>3247</v>
      </c>
      <c r="N392" s="4"/>
      <c r="O392" s="186">
        <f>K392</f>
        <v>24835424215</v>
      </c>
      <c r="P392" s="91">
        <f>J392-O392</f>
        <v>0</v>
      </c>
      <c r="Q392" s="4">
        <v>46</v>
      </c>
      <c r="R392" s="4" t="s">
        <v>70</v>
      </c>
      <c r="S392" s="4" t="s">
        <v>70</v>
      </c>
      <c r="T392" s="140">
        <v>45341</v>
      </c>
      <c r="U392" s="4" t="s">
        <v>1884</v>
      </c>
      <c r="V392" s="4" t="s">
        <v>1954</v>
      </c>
      <c r="W392" s="4" t="s">
        <v>70</v>
      </c>
      <c r="X392" s="140">
        <v>45349</v>
      </c>
      <c r="Y392" s="146" t="s">
        <v>1888</v>
      </c>
      <c r="Z392" s="4" t="s">
        <v>1886</v>
      </c>
      <c r="AA392" s="186">
        <f>O392</f>
        <v>24835424215</v>
      </c>
      <c r="AB392" s="186">
        <f>J392-AA392</f>
        <v>0</v>
      </c>
      <c r="AC392" s="4"/>
      <c r="AD392" s="4" t="s">
        <v>2037</v>
      </c>
      <c r="AE392" s="145" t="s">
        <v>2482</v>
      </c>
      <c r="AF392" s="145"/>
      <c r="AG392" s="4"/>
      <c r="AH392" s="377"/>
      <c r="AI392" s="4"/>
      <c r="AJ392" s="4"/>
      <c r="AK392" s="4"/>
      <c r="AL392" s="1"/>
      <c r="AM392" t="s">
        <v>3244</v>
      </c>
    </row>
    <row r="393" spans="1:39">
      <c r="B393" s="145" t="s">
        <v>2497</v>
      </c>
      <c r="C393" s="4" t="s">
        <v>441</v>
      </c>
      <c r="D393" s="4" t="s">
        <v>2257</v>
      </c>
      <c r="E393" s="4" t="s">
        <v>1060</v>
      </c>
      <c r="F393" s="4" t="s">
        <v>3248</v>
      </c>
      <c r="G393" s="4" t="s">
        <v>1568</v>
      </c>
      <c r="H393" s="4" t="s">
        <v>1569</v>
      </c>
      <c r="I393" s="141"/>
      <c r="J393" s="141">
        <v>9255551890</v>
      </c>
      <c r="K393" s="139">
        <v>9255551890</v>
      </c>
      <c r="L393" s="4">
        <v>6.05</v>
      </c>
      <c r="M393" s="4" t="s">
        <v>3249</v>
      </c>
      <c r="N393" s="4" t="s">
        <v>3250</v>
      </c>
      <c r="O393" s="4"/>
      <c r="P393" s="4"/>
      <c r="Q393" s="4">
        <v>117</v>
      </c>
      <c r="R393" s="4" t="s">
        <v>70</v>
      </c>
      <c r="S393" s="4" t="s">
        <v>70</v>
      </c>
      <c r="T393" s="140">
        <v>45348</v>
      </c>
      <c r="U393" s="4" t="s">
        <v>1887</v>
      </c>
      <c r="V393" s="4"/>
      <c r="W393" s="4"/>
      <c r="X393" s="4"/>
      <c r="Y393" s="4"/>
      <c r="Z393" s="4"/>
      <c r="AA393" s="4"/>
      <c r="AB393" s="4"/>
      <c r="AC393" s="4"/>
      <c r="AD393" s="4"/>
      <c r="AE393" s="145"/>
      <c r="AF393" s="145"/>
      <c r="AG393" s="4" t="s">
        <v>70</v>
      </c>
      <c r="AH393" s="377" t="s">
        <v>3248</v>
      </c>
      <c r="AI393" s="4" t="s">
        <v>9551</v>
      </c>
      <c r="AJ393" s="4" t="s">
        <v>9556</v>
      </c>
      <c r="AK393" s="4"/>
    </row>
    <row r="394" spans="1:39">
      <c r="A394" s="171" t="s">
        <v>3056</v>
      </c>
      <c r="B394" s="145" t="s">
        <v>2497</v>
      </c>
      <c r="C394" s="4" t="s">
        <v>441</v>
      </c>
      <c r="D394" s="4" t="s">
        <v>2135</v>
      </c>
      <c r="E394" s="4" t="s">
        <v>1060</v>
      </c>
      <c r="F394" s="4" t="s">
        <v>3251</v>
      </c>
      <c r="G394" s="4" t="s">
        <v>1558</v>
      </c>
      <c r="H394" s="4" t="s">
        <v>1559</v>
      </c>
      <c r="I394" s="141"/>
      <c r="J394" s="141">
        <v>2411000000</v>
      </c>
      <c r="K394" s="139">
        <v>2411000000</v>
      </c>
      <c r="L394" s="4">
        <v>8.61</v>
      </c>
      <c r="M394" s="4" t="s">
        <v>3049</v>
      </c>
      <c r="N394" s="4" t="s">
        <v>3252</v>
      </c>
      <c r="O394" s="91">
        <f>J394</f>
        <v>2411000000</v>
      </c>
      <c r="P394" s="91">
        <f>J394-O394</f>
        <v>0</v>
      </c>
      <c r="Q394" s="4">
        <v>165</v>
      </c>
      <c r="R394" s="4" t="s">
        <v>70</v>
      </c>
      <c r="S394" s="242" t="s">
        <v>3059</v>
      </c>
      <c r="T394" s="4"/>
      <c r="U394" s="4"/>
      <c r="V394" s="4"/>
      <c r="W394" s="4"/>
      <c r="X394" s="4"/>
      <c r="Y394" s="4"/>
      <c r="Z394" s="4"/>
      <c r="AA394" s="4"/>
      <c r="AB394" s="4"/>
      <c r="AC394" s="4"/>
      <c r="AD394" s="4"/>
      <c r="AE394" s="145"/>
      <c r="AF394" s="145"/>
      <c r="AG394" s="4" t="s">
        <v>70</v>
      </c>
      <c r="AH394" s="377" t="s">
        <v>3251</v>
      </c>
      <c r="AI394" s="4" t="s">
        <v>9551</v>
      </c>
      <c r="AJ394" s="4" t="s">
        <v>9556</v>
      </c>
      <c r="AK394" s="4"/>
    </row>
    <row r="395" spans="1:39">
      <c r="B395" s="145" t="s">
        <v>2497</v>
      </c>
      <c r="C395" s="4" t="s">
        <v>441</v>
      </c>
      <c r="D395" s="4" t="s">
        <v>1831</v>
      </c>
      <c r="E395" s="4" t="s">
        <v>1060</v>
      </c>
      <c r="F395" s="4" t="s">
        <v>3253</v>
      </c>
      <c r="G395" s="4" t="s">
        <v>1710</v>
      </c>
      <c r="H395" s="4" t="s">
        <v>1711</v>
      </c>
      <c r="I395" s="4"/>
      <c r="J395" s="141">
        <v>16197032</v>
      </c>
      <c r="K395" s="139">
        <v>16197032</v>
      </c>
      <c r="L395" s="4">
        <v>0.2</v>
      </c>
      <c r="M395" s="4" t="s">
        <v>2031</v>
      </c>
      <c r="N395" s="4"/>
      <c r="O395" s="186">
        <f>K395</f>
        <v>16197032</v>
      </c>
      <c r="P395" s="91">
        <f>J395-O395</f>
        <v>0</v>
      </c>
      <c r="Q395" s="4">
        <v>46</v>
      </c>
      <c r="R395" s="4" t="s">
        <v>70</v>
      </c>
      <c r="S395" s="4" t="s">
        <v>70</v>
      </c>
      <c r="T395" s="140">
        <v>45341</v>
      </c>
      <c r="U395" s="4" t="s">
        <v>1884</v>
      </c>
      <c r="V395" s="4" t="s">
        <v>1954</v>
      </c>
      <c r="W395" s="4" t="s">
        <v>70</v>
      </c>
      <c r="X395" s="140">
        <v>45349</v>
      </c>
      <c r="Y395" s="146" t="s">
        <v>1888</v>
      </c>
      <c r="Z395" s="4" t="s">
        <v>1886</v>
      </c>
      <c r="AA395" s="186">
        <f>O395</f>
        <v>16197032</v>
      </c>
      <c r="AB395" s="186">
        <f>J395-AA395</f>
        <v>0</v>
      </c>
      <c r="AC395" s="4"/>
      <c r="AD395" s="4" t="s">
        <v>2037</v>
      </c>
      <c r="AE395" s="145" t="s">
        <v>2482</v>
      </c>
      <c r="AF395" s="145"/>
      <c r="AG395" s="4"/>
      <c r="AH395" s="377"/>
      <c r="AI395" s="4"/>
      <c r="AJ395" s="4"/>
      <c r="AK395" s="4"/>
      <c r="AL395" s="1"/>
      <c r="AM395" t="s">
        <v>3244</v>
      </c>
    </row>
    <row r="396" spans="1:39">
      <c r="B396" s="145" t="s">
        <v>2497</v>
      </c>
      <c r="C396" s="4" t="s">
        <v>441</v>
      </c>
      <c r="D396" s="4" t="s">
        <v>2518</v>
      </c>
      <c r="E396" s="4" t="s">
        <v>1060</v>
      </c>
      <c r="F396" s="4" t="s">
        <v>3254</v>
      </c>
      <c r="G396" s="4" t="s">
        <v>1545</v>
      </c>
      <c r="H396" s="4" t="s">
        <v>1546</v>
      </c>
      <c r="I396" s="141"/>
      <c r="J396" s="141">
        <v>2200000000</v>
      </c>
      <c r="K396" s="139">
        <v>2200000000</v>
      </c>
      <c r="L396" s="4">
        <v>7.3</v>
      </c>
      <c r="M396" s="4" t="s">
        <v>2881</v>
      </c>
      <c r="N396" s="4" t="s">
        <v>2773</v>
      </c>
      <c r="O396" s="91">
        <f>J396</f>
        <v>2200000000</v>
      </c>
      <c r="P396" s="91">
        <f>O396-J396</f>
        <v>0</v>
      </c>
      <c r="Q396" s="4">
        <v>192</v>
      </c>
      <c r="R396" s="4" t="s">
        <v>70</v>
      </c>
      <c r="S396" s="4" t="s">
        <v>70</v>
      </c>
      <c r="T396" s="140">
        <v>45348</v>
      </c>
      <c r="U396" s="4" t="s">
        <v>1887</v>
      </c>
      <c r="V396" s="4"/>
      <c r="W396" s="4"/>
      <c r="X396" s="4"/>
      <c r="Y396" s="4"/>
      <c r="Z396" s="4"/>
      <c r="AA396" s="4"/>
      <c r="AB396" s="4"/>
      <c r="AC396" s="4"/>
      <c r="AD396" s="4"/>
      <c r="AE396" s="145"/>
      <c r="AF396" s="145"/>
      <c r="AG396" s="4" t="s">
        <v>70</v>
      </c>
      <c r="AH396" s="377" t="s">
        <v>3254</v>
      </c>
      <c r="AI396" s="4" t="s">
        <v>9551</v>
      </c>
      <c r="AJ396" s="4" t="s">
        <v>9556</v>
      </c>
      <c r="AK396" s="4"/>
    </row>
    <row r="397" spans="1:39">
      <c r="B397" s="145" t="s">
        <v>2497</v>
      </c>
      <c r="C397" s="4" t="s">
        <v>441</v>
      </c>
      <c r="D397" s="4" t="s">
        <v>2135</v>
      </c>
      <c r="E397" s="4" t="s">
        <v>1060</v>
      </c>
      <c r="F397" s="4" t="s">
        <v>3255</v>
      </c>
      <c r="G397" s="4" t="s">
        <v>1549</v>
      </c>
      <c r="H397" s="4" t="s">
        <v>1550</v>
      </c>
      <c r="I397" s="141"/>
      <c r="J397" s="141">
        <v>46365164385</v>
      </c>
      <c r="K397" s="139">
        <v>46365164385</v>
      </c>
      <c r="L397" s="4">
        <v>5.3</v>
      </c>
      <c r="M397" s="4" t="s">
        <v>2855</v>
      </c>
      <c r="N397" s="4" t="s">
        <v>2165</v>
      </c>
      <c r="O397" s="91">
        <f>J397</f>
        <v>46365164385</v>
      </c>
      <c r="P397" s="91">
        <f>J397-O397</f>
        <v>0</v>
      </c>
      <c r="Q397" s="4">
        <v>171</v>
      </c>
      <c r="R397" s="4" t="s">
        <v>70</v>
      </c>
      <c r="S397" s="4" t="s">
        <v>70</v>
      </c>
      <c r="T397" s="140">
        <v>45294</v>
      </c>
      <c r="U397" s="4" t="s">
        <v>1884</v>
      </c>
      <c r="V397" s="4" t="s">
        <v>1954</v>
      </c>
      <c r="W397" s="4"/>
      <c r="X397" s="4"/>
      <c r="Y397" s="4"/>
      <c r="Z397" s="4"/>
      <c r="AA397" s="4"/>
      <c r="AB397" s="4"/>
      <c r="AC397" s="4"/>
      <c r="AD397" s="4"/>
      <c r="AE397" s="145"/>
      <c r="AF397" s="145"/>
      <c r="AG397" s="4" t="s">
        <v>70</v>
      </c>
      <c r="AH397" s="377" t="s">
        <v>3255</v>
      </c>
      <c r="AI397" s="4" t="s">
        <v>9551</v>
      </c>
      <c r="AJ397" s="4" t="s">
        <v>9556</v>
      </c>
      <c r="AK397" s="4"/>
    </row>
    <row r="398" spans="1:39">
      <c r="B398" s="145" t="s">
        <v>2497</v>
      </c>
      <c r="C398" s="4" t="s">
        <v>441</v>
      </c>
      <c r="D398" s="4" t="s">
        <v>1976</v>
      </c>
      <c r="E398" s="4" t="s">
        <v>1060</v>
      </c>
      <c r="F398" s="4" t="s">
        <v>3256</v>
      </c>
      <c r="G398" s="4" t="s">
        <v>1529</v>
      </c>
      <c r="H398" s="4" t="s">
        <v>1530</v>
      </c>
      <c r="I398" s="141"/>
      <c r="J398" s="141">
        <v>3016792603</v>
      </c>
      <c r="K398" s="139">
        <v>3016792603</v>
      </c>
      <c r="L398" s="4">
        <v>9.3000000000000007</v>
      </c>
      <c r="M398" s="4" t="s">
        <v>3049</v>
      </c>
      <c r="N398" s="4" t="s">
        <v>2150</v>
      </c>
      <c r="O398" s="4"/>
      <c r="P398" s="4"/>
      <c r="Q398" s="4">
        <v>195</v>
      </c>
      <c r="R398" s="4" t="s">
        <v>70</v>
      </c>
      <c r="S398" s="4" t="s">
        <v>70</v>
      </c>
      <c r="T398" s="140">
        <v>45348</v>
      </c>
      <c r="U398" s="4" t="s">
        <v>1887</v>
      </c>
      <c r="V398" s="4"/>
      <c r="W398" s="4"/>
      <c r="X398" s="4"/>
      <c r="Y398" s="4"/>
      <c r="Z398" s="4"/>
      <c r="AA398" s="4"/>
      <c r="AB398" s="4"/>
      <c r="AC398" s="4"/>
      <c r="AD398" s="4"/>
      <c r="AE398" s="145"/>
      <c r="AF398" s="145"/>
      <c r="AG398" s="4" t="s">
        <v>70</v>
      </c>
      <c r="AH398" s="377" t="s">
        <v>3256</v>
      </c>
      <c r="AI398" s="4" t="s">
        <v>9551</v>
      </c>
      <c r="AJ398" s="4" t="s">
        <v>9556</v>
      </c>
      <c r="AK398" s="4"/>
    </row>
    <row r="399" spans="1:39">
      <c r="B399" s="145" t="s">
        <v>2497</v>
      </c>
      <c r="C399" s="4" t="s">
        <v>441</v>
      </c>
      <c r="D399" s="4" t="s">
        <v>1946</v>
      </c>
      <c r="E399" s="4" t="s">
        <v>1060</v>
      </c>
      <c r="F399" s="4" t="s">
        <v>3257</v>
      </c>
      <c r="G399" s="4" t="s">
        <v>1543</v>
      </c>
      <c r="H399" s="4" t="s">
        <v>1544</v>
      </c>
      <c r="I399" s="141"/>
      <c r="J399" s="141">
        <v>5304852618</v>
      </c>
      <c r="K399" s="139">
        <v>5304852618</v>
      </c>
      <c r="L399" s="4">
        <v>6.4</v>
      </c>
      <c r="M399" s="4" t="s">
        <v>3258</v>
      </c>
      <c r="N399" s="4" t="s">
        <v>3252</v>
      </c>
      <c r="O399" s="91">
        <f>J399</f>
        <v>5304852618</v>
      </c>
      <c r="P399" s="91">
        <f>J399-O399</f>
        <v>0</v>
      </c>
      <c r="Q399" s="4">
        <v>113</v>
      </c>
      <c r="R399" s="4" t="s">
        <v>70</v>
      </c>
      <c r="S399" s="4" t="s">
        <v>70</v>
      </c>
      <c r="T399" s="140">
        <v>45321</v>
      </c>
      <c r="U399" s="4" t="s">
        <v>1884</v>
      </c>
      <c r="V399" s="4"/>
      <c r="W399" s="4"/>
      <c r="X399" s="4"/>
      <c r="Y399" s="4"/>
      <c r="Z399" s="4"/>
      <c r="AA399" s="4"/>
      <c r="AB399" s="4"/>
      <c r="AC399" s="4"/>
      <c r="AD399" s="4"/>
      <c r="AE399" s="145"/>
      <c r="AF399" s="145"/>
      <c r="AG399" s="4" t="s">
        <v>70</v>
      </c>
      <c r="AH399" s="377" t="s">
        <v>3257</v>
      </c>
      <c r="AI399" s="4" t="s">
        <v>9551</v>
      </c>
      <c r="AJ399" s="4" t="s">
        <v>9556</v>
      </c>
      <c r="AK399" s="4"/>
    </row>
    <row r="400" spans="1:39">
      <c r="B400" s="145" t="s">
        <v>2497</v>
      </c>
      <c r="C400" s="4" t="s">
        <v>441</v>
      </c>
      <c r="D400" s="4" t="s">
        <v>1831</v>
      </c>
      <c r="E400" s="4" t="s">
        <v>1060</v>
      </c>
      <c r="F400" s="4" t="s">
        <v>3259</v>
      </c>
      <c r="G400" s="4" t="s">
        <v>1710</v>
      </c>
      <c r="H400" s="4" t="s">
        <v>1711</v>
      </c>
      <c r="I400" s="4"/>
      <c r="J400" s="141">
        <v>3304908140</v>
      </c>
      <c r="K400" s="139">
        <v>3304908140</v>
      </c>
      <c r="L400" s="4">
        <v>0.2</v>
      </c>
      <c r="M400" s="4" t="s">
        <v>3260</v>
      </c>
      <c r="N400" s="4"/>
      <c r="O400" s="186">
        <f>K400</f>
        <v>3304908140</v>
      </c>
      <c r="P400" s="91">
        <f>J400-O400</f>
        <v>0</v>
      </c>
      <c r="Q400" s="4">
        <v>46</v>
      </c>
      <c r="R400" s="4" t="s">
        <v>70</v>
      </c>
      <c r="S400" s="4" t="s">
        <v>70</v>
      </c>
      <c r="T400" s="140">
        <v>45341</v>
      </c>
      <c r="U400" s="4" t="s">
        <v>1884</v>
      </c>
      <c r="V400" s="4" t="s">
        <v>1954</v>
      </c>
      <c r="W400" s="4" t="s">
        <v>70</v>
      </c>
      <c r="X400" s="140">
        <v>45349</v>
      </c>
      <c r="Y400" s="146" t="s">
        <v>1888</v>
      </c>
      <c r="Z400" s="4" t="s">
        <v>1886</v>
      </c>
      <c r="AA400" s="186">
        <f>O400</f>
        <v>3304908140</v>
      </c>
      <c r="AB400" s="186">
        <f>J400-AA400</f>
        <v>0</v>
      </c>
      <c r="AC400" s="4"/>
      <c r="AD400" s="4" t="s">
        <v>2037</v>
      </c>
      <c r="AE400" s="145" t="s">
        <v>2482</v>
      </c>
      <c r="AF400" s="145"/>
      <c r="AG400" s="4"/>
      <c r="AH400" s="377"/>
      <c r="AI400" s="4"/>
      <c r="AJ400" s="4"/>
      <c r="AK400" s="4"/>
      <c r="AL400" s="1"/>
      <c r="AM400" t="s">
        <v>3244</v>
      </c>
    </row>
    <row r="401" spans="1:39">
      <c r="B401" s="145" t="s">
        <v>2497</v>
      </c>
      <c r="C401" s="4" t="s">
        <v>441</v>
      </c>
      <c r="D401" s="4" t="s">
        <v>1831</v>
      </c>
      <c r="E401" s="4" t="s">
        <v>1060</v>
      </c>
      <c r="F401" s="4" t="s">
        <v>3261</v>
      </c>
      <c r="G401" s="4" t="s">
        <v>1710</v>
      </c>
      <c r="H401" s="4" t="s">
        <v>1711</v>
      </c>
      <c r="I401" s="4"/>
      <c r="J401" s="141">
        <v>74172643387</v>
      </c>
      <c r="K401" s="139">
        <v>74172643387</v>
      </c>
      <c r="L401" s="4">
        <v>0.2</v>
      </c>
      <c r="M401" s="4" t="s">
        <v>3262</v>
      </c>
      <c r="N401" s="4"/>
      <c r="O401" s="186">
        <f>K401</f>
        <v>74172643387</v>
      </c>
      <c r="P401" s="91">
        <f>J401-O401</f>
        <v>0</v>
      </c>
      <c r="Q401" s="4">
        <v>46</v>
      </c>
      <c r="R401" s="4" t="s">
        <v>70</v>
      </c>
      <c r="S401" s="4" t="s">
        <v>70</v>
      </c>
      <c r="T401" s="140">
        <v>45341</v>
      </c>
      <c r="U401" s="4" t="s">
        <v>1884</v>
      </c>
      <c r="V401" s="4" t="s">
        <v>1954</v>
      </c>
      <c r="W401" s="4" t="s">
        <v>70</v>
      </c>
      <c r="X401" s="140">
        <v>45349</v>
      </c>
      <c r="Y401" s="146" t="s">
        <v>1888</v>
      </c>
      <c r="Z401" s="4" t="s">
        <v>1886</v>
      </c>
      <c r="AA401" s="186">
        <f>O401</f>
        <v>74172643387</v>
      </c>
      <c r="AB401" s="186">
        <f>J401-AA401</f>
        <v>0</v>
      </c>
      <c r="AC401" s="4"/>
      <c r="AD401" s="4" t="s">
        <v>2037</v>
      </c>
      <c r="AE401" s="145" t="s">
        <v>2482</v>
      </c>
      <c r="AF401" s="145"/>
      <c r="AG401" s="4"/>
      <c r="AH401" s="377"/>
      <c r="AI401" s="4"/>
      <c r="AJ401" s="4"/>
      <c r="AK401" s="4"/>
      <c r="AL401" s="1"/>
      <c r="AM401" t="s">
        <v>3244</v>
      </c>
    </row>
    <row r="402" spans="1:39">
      <c r="B402" s="145" t="s">
        <v>2497</v>
      </c>
      <c r="C402" s="4" t="s">
        <v>441</v>
      </c>
      <c r="D402" s="4" t="s">
        <v>1831</v>
      </c>
      <c r="E402" s="4" t="s">
        <v>1060</v>
      </c>
      <c r="F402" s="4" t="s">
        <v>3263</v>
      </c>
      <c r="G402" s="4" t="s">
        <v>1710</v>
      </c>
      <c r="H402" s="4" t="s">
        <v>1711</v>
      </c>
      <c r="I402" s="4"/>
      <c r="J402" s="141">
        <v>4840919571</v>
      </c>
      <c r="K402" s="139">
        <v>4840919571</v>
      </c>
      <c r="L402" s="4">
        <v>0.2</v>
      </c>
      <c r="M402" s="4" t="s">
        <v>2031</v>
      </c>
      <c r="N402" s="4"/>
      <c r="O402" s="186">
        <f>K402</f>
        <v>4840919571</v>
      </c>
      <c r="P402" s="91">
        <f>J402-O402</f>
        <v>0</v>
      </c>
      <c r="Q402" s="4">
        <v>46</v>
      </c>
      <c r="R402" s="4" t="s">
        <v>70</v>
      </c>
      <c r="S402" s="4" t="s">
        <v>70</v>
      </c>
      <c r="T402" s="140">
        <v>45341</v>
      </c>
      <c r="U402" s="4" t="s">
        <v>1884</v>
      </c>
      <c r="V402" s="4" t="s">
        <v>1954</v>
      </c>
      <c r="W402" s="4" t="s">
        <v>70</v>
      </c>
      <c r="X402" s="140">
        <v>45349</v>
      </c>
      <c r="Y402" s="146" t="s">
        <v>1888</v>
      </c>
      <c r="Z402" s="4" t="s">
        <v>1886</v>
      </c>
      <c r="AA402" s="186">
        <f>O402</f>
        <v>4840919571</v>
      </c>
      <c r="AB402" s="186">
        <f>J402-AA402</f>
        <v>0</v>
      </c>
      <c r="AC402" s="4"/>
      <c r="AD402" s="4" t="s">
        <v>2037</v>
      </c>
      <c r="AE402" s="145" t="s">
        <v>2482</v>
      </c>
      <c r="AF402" s="145"/>
      <c r="AG402" s="4"/>
      <c r="AH402" s="377"/>
      <c r="AI402" s="4"/>
      <c r="AJ402" s="4"/>
      <c r="AK402" s="4"/>
      <c r="AL402" s="1"/>
      <c r="AM402" t="s">
        <v>3244</v>
      </c>
    </row>
    <row r="403" spans="1:39">
      <c r="B403" s="145" t="s">
        <v>2497</v>
      </c>
      <c r="C403" s="4" t="s">
        <v>441</v>
      </c>
      <c r="D403" s="4" t="s">
        <v>2257</v>
      </c>
      <c r="E403" s="4" t="s">
        <v>1060</v>
      </c>
      <c r="F403" s="4" t="s">
        <v>3264</v>
      </c>
      <c r="G403" s="4" t="s">
        <v>1568</v>
      </c>
      <c r="H403" s="4" t="s">
        <v>1569</v>
      </c>
      <c r="I403" s="141"/>
      <c r="J403" s="141">
        <v>4742000000</v>
      </c>
      <c r="K403" s="139">
        <v>4742000000</v>
      </c>
      <c r="L403" s="4">
        <v>4.3</v>
      </c>
      <c r="M403" s="4" t="s">
        <v>2501</v>
      </c>
      <c r="N403" s="4" t="s">
        <v>2475</v>
      </c>
      <c r="O403" s="4"/>
      <c r="P403" s="4"/>
      <c r="Q403" s="4">
        <v>117</v>
      </c>
      <c r="R403" s="4" t="s">
        <v>70</v>
      </c>
      <c r="S403" s="4" t="s">
        <v>70</v>
      </c>
      <c r="T403" s="140">
        <v>45348</v>
      </c>
      <c r="U403" s="4" t="s">
        <v>1887</v>
      </c>
      <c r="V403" s="4"/>
      <c r="W403" s="4"/>
      <c r="X403" s="4"/>
      <c r="Y403" s="4"/>
      <c r="Z403" s="4"/>
      <c r="AA403" s="4"/>
      <c r="AB403" s="4"/>
      <c r="AC403" s="4"/>
      <c r="AD403" s="4"/>
      <c r="AE403" s="145"/>
      <c r="AF403" s="145"/>
      <c r="AG403" s="4" t="s">
        <v>70</v>
      </c>
      <c r="AH403" s="378" t="s">
        <v>3264</v>
      </c>
      <c r="AI403" s="4" t="s">
        <v>9551</v>
      </c>
      <c r="AJ403" s="4" t="s">
        <v>9556</v>
      </c>
      <c r="AK403" s="4"/>
    </row>
    <row r="404" spans="1:39">
      <c r="A404" s="171" t="s">
        <v>3056</v>
      </c>
      <c r="B404" s="145" t="s">
        <v>2497</v>
      </c>
      <c r="C404" s="4" t="s">
        <v>441</v>
      </c>
      <c r="D404" s="4" t="s">
        <v>2135</v>
      </c>
      <c r="E404" s="4" t="s">
        <v>1060</v>
      </c>
      <c r="F404" s="4" t="s">
        <v>3265</v>
      </c>
      <c r="G404" s="4" t="s">
        <v>1558</v>
      </c>
      <c r="H404" s="4" t="s">
        <v>1559</v>
      </c>
      <c r="I404" s="141"/>
      <c r="J404" s="141">
        <v>2800000000</v>
      </c>
      <c r="K404" s="139">
        <v>2800000000</v>
      </c>
      <c r="L404" s="4">
        <v>8.65</v>
      </c>
      <c r="M404" s="4" t="s">
        <v>3266</v>
      </c>
      <c r="N404" s="4" t="s">
        <v>2595</v>
      </c>
      <c r="O404" s="91">
        <f>J404</f>
        <v>2800000000</v>
      </c>
      <c r="P404" s="91">
        <f>J404-O404</f>
        <v>0</v>
      </c>
      <c r="Q404" s="4">
        <v>165</v>
      </c>
      <c r="R404" s="4" t="s">
        <v>70</v>
      </c>
      <c r="S404" s="242" t="s">
        <v>3059</v>
      </c>
      <c r="T404" s="4"/>
      <c r="U404" s="4"/>
      <c r="V404" s="4"/>
      <c r="W404" s="4"/>
      <c r="X404" s="4"/>
      <c r="Y404" s="4"/>
      <c r="Z404" s="4"/>
      <c r="AA404" s="4"/>
      <c r="AB404" s="4"/>
      <c r="AC404" s="4"/>
      <c r="AD404" s="4"/>
      <c r="AE404" s="145"/>
      <c r="AF404" s="145"/>
      <c r="AG404" s="4" t="s">
        <v>70</v>
      </c>
      <c r="AH404" s="377" t="s">
        <v>3265</v>
      </c>
      <c r="AI404" s="4" t="s">
        <v>9551</v>
      </c>
      <c r="AJ404" s="4" t="s">
        <v>9556</v>
      </c>
      <c r="AK404" s="4"/>
    </row>
    <row r="405" spans="1:39">
      <c r="A405" s="171" t="s">
        <v>3056</v>
      </c>
      <c r="B405" s="145" t="s">
        <v>2497</v>
      </c>
      <c r="C405" s="4" t="s">
        <v>441</v>
      </c>
      <c r="D405" s="4" t="s">
        <v>2135</v>
      </c>
      <c r="E405" s="4" t="s">
        <v>1060</v>
      </c>
      <c r="F405" s="4" t="s">
        <v>3267</v>
      </c>
      <c r="G405" s="4" t="s">
        <v>1558</v>
      </c>
      <c r="H405" s="4" t="s">
        <v>1559</v>
      </c>
      <c r="I405" s="141"/>
      <c r="J405" s="141">
        <v>450000000</v>
      </c>
      <c r="K405" s="139">
        <v>450000000</v>
      </c>
      <c r="L405" s="4">
        <v>8.65</v>
      </c>
      <c r="M405" s="4" t="s">
        <v>3268</v>
      </c>
      <c r="N405" s="4" t="s">
        <v>1907</v>
      </c>
      <c r="O405" s="91">
        <f>J405</f>
        <v>450000000</v>
      </c>
      <c r="P405" s="91">
        <f>J405-O405</f>
        <v>0</v>
      </c>
      <c r="Q405" s="4">
        <v>165</v>
      </c>
      <c r="R405" s="4" t="s">
        <v>70</v>
      </c>
      <c r="S405" s="242" t="s">
        <v>3059</v>
      </c>
      <c r="T405" s="4"/>
      <c r="U405" s="4"/>
      <c r="V405" s="4"/>
      <c r="W405" s="4"/>
      <c r="X405" s="4"/>
      <c r="Y405" s="4"/>
      <c r="Z405" s="4"/>
      <c r="AA405" s="4"/>
      <c r="AB405" s="4"/>
      <c r="AC405" s="4"/>
      <c r="AD405" s="4"/>
      <c r="AE405" s="145"/>
      <c r="AF405" s="145"/>
      <c r="AG405" s="4" t="s">
        <v>70</v>
      </c>
      <c r="AH405" s="377" t="s">
        <v>3267</v>
      </c>
      <c r="AI405" s="4" t="s">
        <v>9551</v>
      </c>
      <c r="AJ405" s="4" t="s">
        <v>9556</v>
      </c>
      <c r="AK405" s="4"/>
    </row>
    <row r="406" spans="1:39">
      <c r="B406" s="145" t="s">
        <v>2497</v>
      </c>
      <c r="C406" s="4" t="s">
        <v>441</v>
      </c>
      <c r="D406" s="4" t="s">
        <v>2135</v>
      </c>
      <c r="E406" s="4" t="s">
        <v>1060</v>
      </c>
      <c r="F406" s="4" t="s">
        <v>3269</v>
      </c>
      <c r="G406" s="4" t="s">
        <v>1562</v>
      </c>
      <c r="H406" s="4" t="s">
        <v>1563</v>
      </c>
      <c r="I406" s="141"/>
      <c r="J406" s="141">
        <v>5000000000</v>
      </c>
      <c r="K406" s="139">
        <v>5000000000</v>
      </c>
      <c r="L406" s="4">
        <v>7.9</v>
      </c>
      <c r="M406" s="4" t="s">
        <v>2772</v>
      </c>
      <c r="N406" s="4" t="s">
        <v>2775</v>
      </c>
      <c r="O406" s="4"/>
      <c r="P406" s="4"/>
      <c r="Q406" s="4"/>
      <c r="R406" s="4"/>
      <c r="S406" s="4"/>
      <c r="T406" s="4"/>
      <c r="U406" s="4"/>
      <c r="V406" s="4"/>
      <c r="W406" s="4"/>
      <c r="X406" s="4"/>
      <c r="Y406" s="4"/>
      <c r="Z406" s="4"/>
      <c r="AA406" s="4"/>
      <c r="AB406" s="4"/>
      <c r="AC406" s="4"/>
      <c r="AD406" s="4"/>
      <c r="AE406" s="145"/>
      <c r="AF406" s="145"/>
      <c r="AG406" s="4" t="s">
        <v>70</v>
      </c>
      <c r="AH406" s="377" t="s">
        <v>3269</v>
      </c>
      <c r="AI406" s="4" t="s">
        <v>9551</v>
      </c>
      <c r="AJ406" s="4" t="s">
        <v>9556</v>
      </c>
      <c r="AK406" s="4"/>
    </row>
    <row r="407" spans="1:39">
      <c r="B407" s="145" t="s">
        <v>2497</v>
      </c>
      <c r="C407" s="4" t="s">
        <v>441</v>
      </c>
      <c r="D407" s="4" t="s">
        <v>2550</v>
      </c>
      <c r="E407" s="4" t="s">
        <v>1060</v>
      </c>
      <c r="F407" s="4" t="s">
        <v>3270</v>
      </c>
      <c r="G407" s="4" t="s">
        <v>1712</v>
      </c>
      <c r="H407" s="4" t="s">
        <v>1713</v>
      </c>
      <c r="I407" s="4"/>
      <c r="J407" s="141">
        <v>100001643836</v>
      </c>
      <c r="K407" s="139">
        <v>100001643836</v>
      </c>
      <c r="L407" s="4">
        <v>0.2</v>
      </c>
      <c r="M407" s="4" t="s">
        <v>1864</v>
      </c>
      <c r="N407" s="4"/>
      <c r="O407" s="186">
        <f>K407</f>
        <v>100001643836</v>
      </c>
      <c r="P407" s="91">
        <f>J407-O407</f>
        <v>0</v>
      </c>
      <c r="Q407" s="4">
        <v>26</v>
      </c>
      <c r="R407" s="4" t="s">
        <v>70</v>
      </c>
      <c r="S407" s="4" t="s">
        <v>70</v>
      </c>
      <c r="T407" s="140">
        <v>45348</v>
      </c>
      <c r="U407" s="4" t="s">
        <v>1887</v>
      </c>
      <c r="V407" s="4"/>
      <c r="W407" s="4" t="s">
        <v>70</v>
      </c>
      <c r="X407" s="140">
        <v>45369</v>
      </c>
      <c r="Y407" s="146" t="s">
        <v>1885</v>
      </c>
      <c r="Z407" s="4" t="s">
        <v>1886</v>
      </c>
      <c r="AA407" s="186">
        <f>O407</f>
        <v>100001643836</v>
      </c>
      <c r="AB407" s="91">
        <f>O407-AA407</f>
        <v>0</v>
      </c>
      <c r="AC407" s="4"/>
      <c r="AD407" s="4" t="s">
        <v>2037</v>
      </c>
      <c r="AE407" s="145" t="s">
        <v>3272</v>
      </c>
      <c r="AF407" s="145"/>
      <c r="AG407" s="4"/>
      <c r="AH407" s="377"/>
      <c r="AI407" s="4"/>
      <c r="AJ407" s="4"/>
      <c r="AK407" s="4"/>
    </row>
    <row r="408" spans="1:39">
      <c r="B408" s="145" t="s">
        <v>2497</v>
      </c>
      <c r="C408" s="4" t="s">
        <v>441</v>
      </c>
      <c r="D408" s="4" t="s">
        <v>2135</v>
      </c>
      <c r="E408" s="4" t="s">
        <v>1060</v>
      </c>
      <c r="F408" s="4" t="s">
        <v>3273</v>
      </c>
      <c r="G408" s="4" t="s">
        <v>1562</v>
      </c>
      <c r="H408" s="4" t="s">
        <v>1563</v>
      </c>
      <c r="I408" s="141"/>
      <c r="J408" s="141">
        <v>1000000000</v>
      </c>
      <c r="K408" s="139">
        <v>1000000000</v>
      </c>
      <c r="L408" s="4">
        <v>7.5</v>
      </c>
      <c r="M408" s="4" t="s">
        <v>2968</v>
      </c>
      <c r="N408" s="4" t="s">
        <v>2502</v>
      </c>
      <c r="O408" s="4"/>
      <c r="P408" s="4"/>
      <c r="Q408" s="4"/>
      <c r="R408" s="4"/>
      <c r="S408" s="4"/>
      <c r="T408" s="4"/>
      <c r="U408" s="4"/>
      <c r="V408" s="4"/>
      <c r="W408" s="4"/>
      <c r="X408" s="4"/>
      <c r="Y408" s="4"/>
      <c r="Z408" s="4"/>
      <c r="AA408" s="4"/>
      <c r="AB408" s="4"/>
      <c r="AC408" s="4"/>
      <c r="AD408" s="4"/>
      <c r="AE408" s="145"/>
      <c r="AF408" s="145"/>
      <c r="AG408" s="4" t="s">
        <v>70</v>
      </c>
      <c r="AH408" s="377" t="s">
        <v>3273</v>
      </c>
      <c r="AI408" s="4" t="s">
        <v>9551</v>
      </c>
      <c r="AJ408" s="4" t="s">
        <v>9556</v>
      </c>
      <c r="AK408" s="4"/>
    </row>
    <row r="409" spans="1:39">
      <c r="B409" s="145" t="s">
        <v>2497</v>
      </c>
      <c r="C409" s="4" t="s">
        <v>441</v>
      </c>
      <c r="D409" s="4" t="s">
        <v>1976</v>
      </c>
      <c r="E409" s="4" t="s">
        <v>1060</v>
      </c>
      <c r="F409" s="4" t="s">
        <v>3274</v>
      </c>
      <c r="G409" s="4" t="s">
        <v>1666</v>
      </c>
      <c r="H409" s="4" t="s">
        <v>1667</v>
      </c>
      <c r="I409" s="141"/>
      <c r="J409" s="141">
        <v>5000000000</v>
      </c>
      <c r="K409" s="139">
        <v>5000000000</v>
      </c>
      <c r="L409" s="4">
        <v>6.3</v>
      </c>
      <c r="M409" s="4" t="s">
        <v>2876</v>
      </c>
      <c r="N409" s="4" t="s">
        <v>2877</v>
      </c>
      <c r="O409" s="186">
        <f>K409</f>
        <v>5000000000</v>
      </c>
      <c r="P409" s="91">
        <f>J409-O409</f>
        <v>0</v>
      </c>
      <c r="Q409" s="4">
        <v>96</v>
      </c>
      <c r="R409" s="4" t="s">
        <v>70</v>
      </c>
      <c r="S409" s="4" t="s">
        <v>70</v>
      </c>
      <c r="T409" s="140">
        <v>45321</v>
      </c>
      <c r="U409" s="4" t="s">
        <v>1884</v>
      </c>
      <c r="V409" s="4"/>
      <c r="W409" s="4" t="s">
        <v>70</v>
      </c>
      <c r="X409" s="140">
        <v>45353</v>
      </c>
      <c r="Y409" s="4" t="s">
        <v>1888</v>
      </c>
      <c r="Z409" s="4" t="s">
        <v>1886</v>
      </c>
      <c r="AA409" s="186">
        <f>O409</f>
        <v>5000000000</v>
      </c>
      <c r="AB409" s="186">
        <f>J409-AA409</f>
        <v>0</v>
      </c>
      <c r="AC409" s="4"/>
      <c r="AD409" s="4" t="s">
        <v>2037</v>
      </c>
      <c r="AE409" s="145" t="s">
        <v>3275</v>
      </c>
      <c r="AF409" s="4"/>
      <c r="AG409" s="4"/>
      <c r="AH409" s="377"/>
      <c r="AI409" s="4"/>
      <c r="AJ409" s="4"/>
      <c r="AK409" s="4"/>
      <c r="AL409" s="1"/>
    </row>
    <row r="410" spans="1:39">
      <c r="B410" s="145" t="s">
        <v>2497</v>
      </c>
      <c r="C410" s="4" t="s">
        <v>441</v>
      </c>
      <c r="D410" s="4" t="s">
        <v>2135</v>
      </c>
      <c r="E410" s="4" t="s">
        <v>1060</v>
      </c>
      <c r="F410" s="4" t="s">
        <v>3276</v>
      </c>
      <c r="G410" s="4" t="s">
        <v>1574</v>
      </c>
      <c r="H410" s="4" t="s">
        <v>1575</v>
      </c>
      <c r="I410" s="141"/>
      <c r="J410" s="141">
        <v>22000000</v>
      </c>
      <c r="K410" s="139">
        <v>22000000</v>
      </c>
      <c r="L410" s="4">
        <v>3.8</v>
      </c>
      <c r="M410" s="4" t="s">
        <v>2454</v>
      </c>
      <c r="N410" s="4" t="s">
        <v>2532</v>
      </c>
      <c r="O410" s="4">
        <f>K410</f>
        <v>22000000</v>
      </c>
      <c r="P410" s="4">
        <f>K410-O410</f>
        <v>0</v>
      </c>
      <c r="Q410" s="4">
        <v>175</v>
      </c>
      <c r="R410" s="4" t="s">
        <v>70</v>
      </c>
      <c r="S410" s="4" t="s">
        <v>70</v>
      </c>
      <c r="T410" s="140">
        <v>45348</v>
      </c>
      <c r="U410" s="4" t="s">
        <v>1887</v>
      </c>
      <c r="V410" s="4"/>
      <c r="W410" s="4"/>
      <c r="X410" s="4"/>
      <c r="Y410" s="4"/>
      <c r="Z410" s="4"/>
      <c r="AA410" s="4"/>
      <c r="AB410" s="4"/>
      <c r="AC410" s="4"/>
      <c r="AD410" s="4"/>
      <c r="AE410" s="145"/>
      <c r="AF410" s="145"/>
      <c r="AG410" s="4" t="s">
        <v>70</v>
      </c>
      <c r="AH410" s="377" t="s">
        <v>3276</v>
      </c>
      <c r="AI410" s="4" t="s">
        <v>9551</v>
      </c>
      <c r="AJ410" s="4" t="s">
        <v>9556</v>
      </c>
      <c r="AK410" s="4"/>
    </row>
    <row r="411" spans="1:39">
      <c r="B411" s="145" t="s">
        <v>2497</v>
      </c>
      <c r="C411" s="4" t="s">
        <v>441</v>
      </c>
      <c r="D411" s="4" t="s">
        <v>1976</v>
      </c>
      <c r="E411" s="4" t="s">
        <v>1060</v>
      </c>
      <c r="F411" s="4" t="s">
        <v>3277</v>
      </c>
      <c r="G411" s="4" t="s">
        <v>1666</v>
      </c>
      <c r="H411" s="4" t="s">
        <v>1667</v>
      </c>
      <c r="I411" s="141"/>
      <c r="J411" s="141">
        <v>5000000000</v>
      </c>
      <c r="K411" s="139">
        <v>5000000000</v>
      </c>
      <c r="L411" s="4">
        <v>6.3</v>
      </c>
      <c r="M411" s="4" t="s">
        <v>2814</v>
      </c>
      <c r="N411" s="4" t="s">
        <v>3133</v>
      </c>
      <c r="O411" s="186">
        <f>K411</f>
        <v>5000000000</v>
      </c>
      <c r="P411" s="91">
        <f>J411-O411</f>
        <v>0</v>
      </c>
      <c r="Q411" s="4">
        <v>96</v>
      </c>
      <c r="R411" s="4" t="s">
        <v>70</v>
      </c>
      <c r="S411" s="4" t="s">
        <v>70</v>
      </c>
      <c r="T411" s="140">
        <v>45321</v>
      </c>
      <c r="U411" s="4" t="s">
        <v>1884</v>
      </c>
      <c r="V411" s="4"/>
      <c r="W411" s="4" t="s">
        <v>70</v>
      </c>
      <c r="X411" s="140">
        <v>45353</v>
      </c>
      <c r="Y411" s="4" t="s">
        <v>1888</v>
      </c>
      <c r="Z411" s="4" t="s">
        <v>1886</v>
      </c>
      <c r="AA411" s="186">
        <f>O411</f>
        <v>5000000000</v>
      </c>
      <c r="AB411" s="186">
        <f>J411-AA411</f>
        <v>0</v>
      </c>
      <c r="AC411" s="4"/>
      <c r="AD411" s="4" t="s">
        <v>2037</v>
      </c>
      <c r="AE411" s="145" t="s">
        <v>3275</v>
      </c>
      <c r="AF411" s="145"/>
      <c r="AG411" s="4"/>
      <c r="AH411" s="377"/>
      <c r="AI411" s="4"/>
      <c r="AJ411" s="4"/>
      <c r="AK411" s="4"/>
      <c r="AL411" s="1"/>
    </row>
    <row r="412" spans="1:39">
      <c r="B412" s="145" t="s">
        <v>2497</v>
      </c>
      <c r="C412" s="4" t="s">
        <v>441</v>
      </c>
      <c r="D412" s="4" t="s">
        <v>3004</v>
      </c>
      <c r="E412" s="4" t="s">
        <v>1060</v>
      </c>
      <c r="F412" s="4" t="s">
        <v>3278</v>
      </c>
      <c r="G412" s="4" t="s">
        <v>1552</v>
      </c>
      <c r="H412" s="4" t="s">
        <v>1553</v>
      </c>
      <c r="I412" s="141"/>
      <c r="J412" s="141">
        <v>5000000000</v>
      </c>
      <c r="K412" s="139">
        <v>5000000000</v>
      </c>
      <c r="L412" s="4">
        <v>6.7</v>
      </c>
      <c r="M412" s="4" t="s">
        <v>3027</v>
      </c>
      <c r="N412" s="4" t="s">
        <v>3028</v>
      </c>
      <c r="O412" s="4"/>
      <c r="P412" s="4"/>
      <c r="Q412" s="4"/>
      <c r="R412" s="4"/>
      <c r="S412" s="4"/>
      <c r="T412" s="4"/>
      <c r="U412" s="4"/>
      <c r="V412" s="4"/>
      <c r="W412" s="4"/>
      <c r="X412" s="4"/>
      <c r="Y412" s="4"/>
      <c r="Z412" s="4"/>
      <c r="AA412" s="4"/>
      <c r="AB412" s="4"/>
      <c r="AC412" s="4"/>
      <c r="AD412" s="4"/>
      <c r="AE412" s="145"/>
      <c r="AF412" s="145"/>
      <c r="AG412" s="4" t="s">
        <v>70</v>
      </c>
      <c r="AH412" s="377" t="s">
        <v>9542</v>
      </c>
      <c r="AI412" s="4" t="s">
        <v>9551</v>
      </c>
      <c r="AJ412" s="4" t="s">
        <v>9556</v>
      </c>
      <c r="AK412" s="4"/>
    </row>
    <row r="413" spans="1:39">
      <c r="B413" s="145" t="s">
        <v>2497</v>
      </c>
      <c r="C413" s="4" t="s">
        <v>441</v>
      </c>
      <c r="D413" s="4" t="s">
        <v>1976</v>
      </c>
      <c r="E413" s="4" t="s">
        <v>1060</v>
      </c>
      <c r="F413" s="4" t="s">
        <v>3279</v>
      </c>
      <c r="G413" s="4" t="s">
        <v>1666</v>
      </c>
      <c r="H413" s="4" t="s">
        <v>1667</v>
      </c>
      <c r="I413" s="141"/>
      <c r="J413" s="141">
        <v>5000000000</v>
      </c>
      <c r="K413" s="139">
        <v>5000000000</v>
      </c>
      <c r="L413" s="4">
        <v>6.3</v>
      </c>
      <c r="M413" s="4" t="s">
        <v>2876</v>
      </c>
      <c r="N413" s="4" t="s">
        <v>2877</v>
      </c>
      <c r="O413" s="186">
        <f>K413</f>
        <v>5000000000</v>
      </c>
      <c r="P413" s="91">
        <f>J413-O413</f>
        <v>0</v>
      </c>
      <c r="Q413" s="4">
        <v>96</v>
      </c>
      <c r="R413" s="4" t="s">
        <v>70</v>
      </c>
      <c r="S413" s="4" t="s">
        <v>70</v>
      </c>
      <c r="T413" s="140">
        <v>45321</v>
      </c>
      <c r="U413" s="4" t="s">
        <v>1884</v>
      </c>
      <c r="V413" s="4"/>
      <c r="W413" s="4" t="s">
        <v>70</v>
      </c>
      <c r="X413" s="140">
        <v>45353</v>
      </c>
      <c r="Y413" s="4" t="s">
        <v>1888</v>
      </c>
      <c r="Z413" s="4" t="s">
        <v>1886</v>
      </c>
      <c r="AA413" s="186">
        <f>O413</f>
        <v>5000000000</v>
      </c>
      <c r="AB413" s="186">
        <f>J413-AA413</f>
        <v>0</v>
      </c>
      <c r="AC413" s="4"/>
      <c r="AD413" s="4" t="s">
        <v>2037</v>
      </c>
      <c r="AE413" s="145" t="s">
        <v>3275</v>
      </c>
      <c r="AF413" s="145"/>
      <c r="AG413" s="4"/>
      <c r="AH413" s="377"/>
      <c r="AI413" s="4"/>
      <c r="AJ413" s="4"/>
      <c r="AK413" s="4"/>
      <c r="AL413" s="1"/>
    </row>
    <row r="414" spans="1:39">
      <c r="B414" s="145" t="s">
        <v>2497</v>
      </c>
      <c r="C414" s="4" t="s">
        <v>441</v>
      </c>
      <c r="D414" s="4" t="s">
        <v>2135</v>
      </c>
      <c r="E414" s="4" t="s">
        <v>1060</v>
      </c>
      <c r="F414" s="4" t="s">
        <v>3280</v>
      </c>
      <c r="G414" s="4" t="s">
        <v>1562</v>
      </c>
      <c r="H414" s="4" t="s">
        <v>1563</v>
      </c>
      <c r="I414" s="141"/>
      <c r="J414" s="141">
        <v>2000000000</v>
      </c>
      <c r="K414" s="139">
        <v>2000000000</v>
      </c>
      <c r="L414" s="4">
        <v>7.5</v>
      </c>
      <c r="M414" s="4" t="s">
        <v>2968</v>
      </c>
      <c r="N414" s="4" t="s">
        <v>2502</v>
      </c>
      <c r="O414" s="4"/>
      <c r="P414" s="4"/>
      <c r="Q414" s="4"/>
      <c r="R414" s="4"/>
      <c r="S414" s="4"/>
      <c r="T414" s="4"/>
      <c r="U414" s="4"/>
      <c r="V414" s="4"/>
      <c r="W414" s="4"/>
      <c r="X414" s="4"/>
      <c r="Y414" s="4"/>
      <c r="Z414" s="4"/>
      <c r="AA414" s="4"/>
      <c r="AB414" s="4"/>
      <c r="AC414" s="4"/>
      <c r="AD414" s="4"/>
      <c r="AE414" s="145"/>
      <c r="AF414" s="145"/>
      <c r="AG414" s="4" t="s">
        <v>70</v>
      </c>
      <c r="AH414" s="377" t="s">
        <v>3280</v>
      </c>
      <c r="AI414" s="4" t="s">
        <v>9551</v>
      </c>
      <c r="AJ414" s="4" t="s">
        <v>9556</v>
      </c>
      <c r="AK414" s="4"/>
    </row>
    <row r="415" spans="1:39">
      <c r="A415" s="171" t="s">
        <v>3056</v>
      </c>
      <c r="B415" s="145" t="s">
        <v>2497</v>
      </c>
      <c r="C415" s="4" t="s">
        <v>441</v>
      </c>
      <c r="D415" s="4" t="s">
        <v>2135</v>
      </c>
      <c r="E415" s="4" t="s">
        <v>1060</v>
      </c>
      <c r="F415" s="4" t="s">
        <v>3281</v>
      </c>
      <c r="G415" s="4" t="s">
        <v>1558</v>
      </c>
      <c r="H415" s="4" t="s">
        <v>1559</v>
      </c>
      <c r="I415" s="141"/>
      <c r="J415" s="141">
        <v>5100000000</v>
      </c>
      <c r="K415" s="139">
        <v>5100000000</v>
      </c>
      <c r="L415" s="4">
        <v>8.65</v>
      </c>
      <c r="M415" s="4" t="s">
        <v>3095</v>
      </c>
      <c r="N415" s="4" t="s">
        <v>2781</v>
      </c>
      <c r="O415" s="91">
        <f>J415</f>
        <v>5100000000</v>
      </c>
      <c r="P415" s="91">
        <f>J415-O415</f>
        <v>0</v>
      </c>
      <c r="Q415" s="4">
        <v>165</v>
      </c>
      <c r="R415" s="4" t="s">
        <v>70</v>
      </c>
      <c r="S415" s="242" t="s">
        <v>3059</v>
      </c>
      <c r="T415" s="4"/>
      <c r="U415" s="4"/>
      <c r="V415" s="4"/>
      <c r="W415" s="4"/>
      <c r="X415" s="4"/>
      <c r="Y415" s="4"/>
      <c r="Z415" s="4"/>
      <c r="AA415" s="4"/>
      <c r="AB415" s="4"/>
      <c r="AC415" s="4"/>
      <c r="AD415" s="4"/>
      <c r="AE415" s="145"/>
      <c r="AF415" s="145"/>
      <c r="AG415" s="4" t="s">
        <v>70</v>
      </c>
      <c r="AH415" s="377" t="s">
        <v>3281</v>
      </c>
      <c r="AI415" s="4" t="s">
        <v>9551</v>
      </c>
      <c r="AJ415" s="4" t="s">
        <v>9556</v>
      </c>
      <c r="AK415" s="4"/>
    </row>
    <row r="416" spans="1:39">
      <c r="B416" s="145" t="s">
        <v>2497</v>
      </c>
      <c r="C416" s="4" t="s">
        <v>441</v>
      </c>
      <c r="D416" s="4" t="s">
        <v>1976</v>
      </c>
      <c r="E416" s="4" t="s">
        <v>1060</v>
      </c>
      <c r="F416" s="4" t="s">
        <v>3282</v>
      </c>
      <c r="G416" s="4" t="s">
        <v>1529</v>
      </c>
      <c r="H416" s="4" t="s">
        <v>1530</v>
      </c>
      <c r="I416" s="141"/>
      <c r="J416" s="141">
        <v>32250000000</v>
      </c>
      <c r="K416" s="139">
        <v>32250000000</v>
      </c>
      <c r="L416" s="4">
        <v>9.31</v>
      </c>
      <c r="M416" s="4" t="s">
        <v>3195</v>
      </c>
      <c r="N416" s="4" t="s">
        <v>3196</v>
      </c>
      <c r="O416" s="4"/>
      <c r="P416" s="4"/>
      <c r="Q416" s="4">
        <v>195</v>
      </c>
      <c r="R416" s="4" t="s">
        <v>70</v>
      </c>
      <c r="S416" s="4" t="s">
        <v>70</v>
      </c>
      <c r="T416" s="140">
        <v>45348</v>
      </c>
      <c r="U416" s="4" t="s">
        <v>1887</v>
      </c>
      <c r="V416" s="4"/>
      <c r="W416" s="4"/>
      <c r="X416" s="4"/>
      <c r="Y416" s="4"/>
      <c r="Z416" s="4"/>
      <c r="AA416" s="4"/>
      <c r="AB416" s="4"/>
      <c r="AC416" s="4"/>
      <c r="AD416" s="4"/>
      <c r="AE416" s="145"/>
      <c r="AF416" s="145"/>
      <c r="AG416" s="4" t="s">
        <v>70</v>
      </c>
      <c r="AH416" s="377" t="s">
        <v>3282</v>
      </c>
      <c r="AI416" s="4" t="s">
        <v>9551</v>
      </c>
      <c r="AJ416" s="4" t="s">
        <v>9556</v>
      </c>
      <c r="AK416" s="4"/>
    </row>
    <row r="417" spans="2:38">
      <c r="B417" s="145" t="s">
        <v>2497</v>
      </c>
      <c r="C417" s="4" t="s">
        <v>441</v>
      </c>
      <c r="D417" s="4" t="s">
        <v>1946</v>
      </c>
      <c r="E417" s="4" t="s">
        <v>1060</v>
      </c>
      <c r="F417" s="4" t="s">
        <v>3283</v>
      </c>
      <c r="G417" s="4" t="s">
        <v>1543</v>
      </c>
      <c r="H417" s="4" t="s">
        <v>1544</v>
      </c>
      <c r="I417" s="141"/>
      <c r="J417" s="141">
        <v>1984875379</v>
      </c>
      <c r="K417" s="139">
        <v>1984875379</v>
      </c>
      <c r="L417" s="4">
        <v>5.9</v>
      </c>
      <c r="M417" s="4" t="s">
        <v>2160</v>
      </c>
      <c r="N417" s="4" t="s">
        <v>3284</v>
      </c>
      <c r="O417" s="91">
        <f>J417</f>
        <v>1984875379</v>
      </c>
      <c r="P417" s="91">
        <f>J417-O417</f>
        <v>0</v>
      </c>
      <c r="Q417" s="4">
        <v>113</v>
      </c>
      <c r="R417" s="4" t="s">
        <v>70</v>
      </c>
      <c r="S417" s="4" t="s">
        <v>70</v>
      </c>
      <c r="T417" s="140">
        <v>45321</v>
      </c>
      <c r="U417" s="4" t="s">
        <v>1884</v>
      </c>
      <c r="V417" s="4"/>
      <c r="W417" s="4"/>
      <c r="X417" s="4"/>
      <c r="Y417" s="4"/>
      <c r="Z417" s="4"/>
      <c r="AA417" s="4"/>
      <c r="AB417" s="4"/>
      <c r="AC417" s="4"/>
      <c r="AD417" s="4"/>
      <c r="AE417" s="145"/>
      <c r="AF417" s="145"/>
      <c r="AG417" s="4" t="s">
        <v>70</v>
      </c>
      <c r="AH417" s="377" t="s">
        <v>3283</v>
      </c>
      <c r="AI417" s="4" t="s">
        <v>9551</v>
      </c>
      <c r="AJ417" s="4" t="s">
        <v>9556</v>
      </c>
      <c r="AK417" s="4"/>
    </row>
    <row r="418" spans="2:38">
      <c r="B418" s="145" t="s">
        <v>2497</v>
      </c>
      <c r="C418" s="4" t="s">
        <v>441</v>
      </c>
      <c r="D418" s="4" t="s">
        <v>1976</v>
      </c>
      <c r="E418" s="4" t="s">
        <v>1060</v>
      </c>
      <c r="F418" s="4" t="s">
        <v>3285</v>
      </c>
      <c r="G418" s="4" t="s">
        <v>1529</v>
      </c>
      <c r="H418" s="4" t="s">
        <v>1530</v>
      </c>
      <c r="I418" s="141"/>
      <c r="J418" s="141">
        <v>6000000000</v>
      </c>
      <c r="K418" s="139">
        <v>6000000000</v>
      </c>
      <c r="L418" s="4">
        <v>9.58</v>
      </c>
      <c r="M418" s="4" t="s">
        <v>2757</v>
      </c>
      <c r="N418" s="4" t="s">
        <v>2758</v>
      </c>
      <c r="O418" s="4"/>
      <c r="P418" s="4"/>
      <c r="Q418" s="4">
        <v>195</v>
      </c>
      <c r="R418" s="4" t="s">
        <v>70</v>
      </c>
      <c r="S418" s="4" t="s">
        <v>70</v>
      </c>
      <c r="T418" s="140">
        <v>45348</v>
      </c>
      <c r="U418" s="4" t="s">
        <v>1887</v>
      </c>
      <c r="V418" s="4"/>
      <c r="W418" s="4"/>
      <c r="X418" s="4"/>
      <c r="Y418" s="4"/>
      <c r="Z418" s="4"/>
      <c r="AA418" s="4"/>
      <c r="AB418" s="4"/>
      <c r="AC418" s="4"/>
      <c r="AD418" s="4"/>
      <c r="AE418" s="145"/>
      <c r="AF418" s="145"/>
      <c r="AG418" s="4" t="s">
        <v>70</v>
      </c>
      <c r="AH418" s="377" t="s">
        <v>3285</v>
      </c>
      <c r="AI418" s="4" t="s">
        <v>9551</v>
      </c>
      <c r="AJ418" s="4" t="s">
        <v>9556</v>
      </c>
      <c r="AK418" s="4"/>
    </row>
    <row r="419" spans="2:38">
      <c r="B419" s="145" t="s">
        <v>2497</v>
      </c>
      <c r="C419" s="4" t="s">
        <v>441</v>
      </c>
      <c r="D419" s="4" t="s">
        <v>1976</v>
      </c>
      <c r="E419" s="4" t="s">
        <v>1060</v>
      </c>
      <c r="F419" s="4" t="s">
        <v>3286</v>
      </c>
      <c r="G419" s="4" t="s">
        <v>1666</v>
      </c>
      <c r="H419" s="4" t="s">
        <v>1667</v>
      </c>
      <c r="I419" s="141"/>
      <c r="J419" s="141">
        <v>5000000000</v>
      </c>
      <c r="K419" s="139">
        <v>5000000000</v>
      </c>
      <c r="L419" s="4">
        <v>6.3</v>
      </c>
      <c r="M419" s="4" t="s">
        <v>2814</v>
      </c>
      <c r="N419" s="4" t="s">
        <v>3133</v>
      </c>
      <c r="O419" s="186">
        <f>K419</f>
        <v>5000000000</v>
      </c>
      <c r="P419" s="91">
        <f>J419-O419</f>
        <v>0</v>
      </c>
      <c r="Q419" s="4">
        <v>96</v>
      </c>
      <c r="R419" s="4" t="s">
        <v>70</v>
      </c>
      <c r="S419" s="4" t="s">
        <v>70</v>
      </c>
      <c r="T419" s="140">
        <v>45321</v>
      </c>
      <c r="U419" s="4" t="s">
        <v>1884</v>
      </c>
      <c r="V419" s="4"/>
      <c r="W419" s="4" t="s">
        <v>70</v>
      </c>
      <c r="X419" s="140">
        <v>45353</v>
      </c>
      <c r="Y419" s="4" t="s">
        <v>1888</v>
      </c>
      <c r="Z419" s="4" t="s">
        <v>1886</v>
      </c>
      <c r="AA419" s="186">
        <f>O419</f>
        <v>5000000000</v>
      </c>
      <c r="AB419" s="186">
        <f>J419-AA419</f>
        <v>0</v>
      </c>
      <c r="AC419" s="4"/>
      <c r="AD419" s="4" t="s">
        <v>2037</v>
      </c>
      <c r="AE419" s="145" t="s">
        <v>3275</v>
      </c>
      <c r="AF419" s="145"/>
      <c r="AG419" s="4"/>
      <c r="AH419" s="377"/>
      <c r="AI419" s="4"/>
      <c r="AJ419" s="4"/>
      <c r="AK419" s="4"/>
      <c r="AL419" s="1"/>
    </row>
    <row r="420" spans="2:38">
      <c r="B420" s="145" t="s">
        <v>2497</v>
      </c>
      <c r="C420" s="4" t="s">
        <v>441</v>
      </c>
      <c r="D420" s="4" t="s">
        <v>2135</v>
      </c>
      <c r="E420" s="4" t="s">
        <v>1060</v>
      </c>
      <c r="F420" s="4" t="s">
        <v>3287</v>
      </c>
      <c r="G420" s="4" t="s">
        <v>1562</v>
      </c>
      <c r="H420" s="4" t="s">
        <v>1563</v>
      </c>
      <c r="I420" s="141"/>
      <c r="J420" s="141">
        <v>5000000000</v>
      </c>
      <c r="K420" s="139">
        <v>5000000000</v>
      </c>
      <c r="L420" s="4">
        <v>7.9</v>
      </c>
      <c r="M420" s="4" t="s">
        <v>2772</v>
      </c>
      <c r="N420" s="4" t="s">
        <v>2775</v>
      </c>
      <c r="O420" s="4"/>
      <c r="P420" s="4"/>
      <c r="Q420" s="4"/>
      <c r="R420" s="4"/>
      <c r="S420" s="4"/>
      <c r="T420" s="4"/>
      <c r="U420" s="4"/>
      <c r="V420" s="4"/>
      <c r="W420" s="4"/>
      <c r="X420" s="4"/>
      <c r="Y420" s="4"/>
      <c r="Z420" s="4"/>
      <c r="AA420" s="4"/>
      <c r="AB420" s="4"/>
      <c r="AC420" s="4"/>
      <c r="AD420" s="4"/>
      <c r="AE420" s="145"/>
      <c r="AF420" s="145"/>
      <c r="AG420" s="4" t="s">
        <v>70</v>
      </c>
      <c r="AH420" s="377" t="s">
        <v>3287</v>
      </c>
      <c r="AI420" s="4" t="s">
        <v>9551</v>
      </c>
      <c r="AJ420" s="4" t="s">
        <v>9556</v>
      </c>
      <c r="AK420" s="4"/>
    </row>
    <row r="421" spans="2:38">
      <c r="B421" s="145" t="s">
        <v>2497</v>
      </c>
      <c r="C421" s="4" t="s">
        <v>441</v>
      </c>
      <c r="D421" s="4" t="s">
        <v>1976</v>
      </c>
      <c r="E421" s="4" t="s">
        <v>1060</v>
      </c>
      <c r="F421" s="4" t="s">
        <v>3288</v>
      </c>
      <c r="G421" s="4" t="s">
        <v>1666</v>
      </c>
      <c r="H421" s="4" t="s">
        <v>1667</v>
      </c>
      <c r="I421" s="141"/>
      <c r="J421" s="141">
        <v>5000000000</v>
      </c>
      <c r="K421" s="139">
        <v>5000000000</v>
      </c>
      <c r="L421" s="4">
        <v>6.3</v>
      </c>
      <c r="M421" s="4" t="s">
        <v>2876</v>
      </c>
      <c r="N421" s="4" t="s">
        <v>2877</v>
      </c>
      <c r="O421" s="186">
        <f>K421</f>
        <v>5000000000</v>
      </c>
      <c r="P421" s="91">
        <f>J421-O421</f>
        <v>0</v>
      </c>
      <c r="Q421" s="4">
        <v>96</v>
      </c>
      <c r="R421" s="4" t="s">
        <v>70</v>
      </c>
      <c r="S421" s="4" t="s">
        <v>70</v>
      </c>
      <c r="T421" s="140">
        <v>45321</v>
      </c>
      <c r="U421" s="4" t="s">
        <v>1884</v>
      </c>
      <c r="V421" s="4"/>
      <c r="W421" s="4" t="s">
        <v>70</v>
      </c>
      <c r="X421" s="140">
        <v>45353</v>
      </c>
      <c r="Y421" s="4" t="s">
        <v>1888</v>
      </c>
      <c r="Z421" s="4" t="s">
        <v>1886</v>
      </c>
      <c r="AA421" s="186">
        <f>O421</f>
        <v>5000000000</v>
      </c>
      <c r="AB421" s="186">
        <f>J421-AA421</f>
        <v>0</v>
      </c>
      <c r="AC421" s="4"/>
      <c r="AD421" s="4" t="s">
        <v>2037</v>
      </c>
      <c r="AE421" s="145" t="s">
        <v>3275</v>
      </c>
      <c r="AF421" s="145"/>
      <c r="AG421" s="4"/>
      <c r="AH421" s="377"/>
      <c r="AI421" s="4"/>
      <c r="AJ421" s="4"/>
      <c r="AK421" s="4"/>
      <c r="AL421" s="1"/>
    </row>
    <row r="422" spans="2:38">
      <c r="B422" s="145" t="s">
        <v>2497</v>
      </c>
      <c r="C422" s="4" t="s">
        <v>441</v>
      </c>
      <c r="D422" s="4" t="s">
        <v>2135</v>
      </c>
      <c r="E422" s="4" t="s">
        <v>1060</v>
      </c>
      <c r="F422" s="4" t="s">
        <v>3289</v>
      </c>
      <c r="G422" s="4" t="s">
        <v>1574</v>
      </c>
      <c r="H422" s="4" t="s">
        <v>1575</v>
      </c>
      <c r="I422" s="141"/>
      <c r="J422" s="141">
        <v>45600000000</v>
      </c>
      <c r="K422" s="139">
        <v>45600000000</v>
      </c>
      <c r="L422" s="4">
        <v>4.5</v>
      </c>
      <c r="M422" s="4" t="s">
        <v>2513</v>
      </c>
      <c r="N422" s="4" t="s">
        <v>2172</v>
      </c>
      <c r="O422" s="4">
        <f>K422</f>
        <v>45600000000</v>
      </c>
      <c r="P422" s="4">
        <f>K422-O422</f>
        <v>0</v>
      </c>
      <c r="Q422" s="4">
        <v>175</v>
      </c>
      <c r="R422" s="4" t="s">
        <v>70</v>
      </c>
      <c r="S422" s="4" t="s">
        <v>70</v>
      </c>
      <c r="T422" s="140">
        <v>45348</v>
      </c>
      <c r="U422" s="4" t="s">
        <v>1887</v>
      </c>
      <c r="V422" s="4"/>
      <c r="W422" s="4"/>
      <c r="X422" s="4"/>
      <c r="Y422" s="4"/>
      <c r="Z422" s="4"/>
      <c r="AA422" s="4"/>
      <c r="AB422" s="4"/>
      <c r="AC422" s="4"/>
      <c r="AD422" s="4"/>
      <c r="AE422" s="145"/>
      <c r="AF422" s="145"/>
      <c r="AG422" s="4" t="s">
        <v>70</v>
      </c>
      <c r="AH422" s="377" t="s">
        <v>3289</v>
      </c>
      <c r="AI422" s="4" t="s">
        <v>9551</v>
      </c>
      <c r="AJ422" s="4" t="s">
        <v>9556</v>
      </c>
      <c r="AK422" s="4"/>
    </row>
    <row r="423" spans="2:38">
      <c r="B423" s="145" t="s">
        <v>2497</v>
      </c>
      <c r="C423" s="4" t="s">
        <v>441</v>
      </c>
      <c r="D423" s="4" t="s">
        <v>2518</v>
      </c>
      <c r="E423" s="4" t="s">
        <v>1060</v>
      </c>
      <c r="F423" s="329" t="s">
        <v>3290</v>
      </c>
      <c r="G423" s="4" t="s">
        <v>1545</v>
      </c>
      <c r="H423" s="4" t="s">
        <v>1546</v>
      </c>
      <c r="I423" s="141"/>
      <c r="J423" s="141">
        <v>1000000000</v>
      </c>
      <c r="K423" s="139">
        <v>1000000000</v>
      </c>
      <c r="L423" s="4">
        <v>7.3</v>
      </c>
      <c r="M423" s="4" t="s">
        <v>2762</v>
      </c>
      <c r="N423" s="4" t="s">
        <v>2763</v>
      </c>
      <c r="O423" s="91">
        <f>J423</f>
        <v>1000000000</v>
      </c>
      <c r="P423" s="91">
        <f>O423-J423</f>
        <v>0</v>
      </c>
      <c r="Q423" s="4">
        <v>192</v>
      </c>
      <c r="R423" s="4" t="s">
        <v>70</v>
      </c>
      <c r="S423" s="4" t="s">
        <v>70</v>
      </c>
      <c r="T423" s="140">
        <v>45348</v>
      </c>
      <c r="U423" s="4" t="s">
        <v>1887</v>
      </c>
      <c r="V423" s="4"/>
      <c r="W423" s="4"/>
      <c r="X423" s="4"/>
      <c r="Y423" s="4"/>
      <c r="Z423" s="4"/>
      <c r="AA423" s="4"/>
      <c r="AB423" s="4"/>
      <c r="AC423" s="4"/>
      <c r="AD423" s="4"/>
      <c r="AE423" s="145"/>
      <c r="AF423" s="145"/>
      <c r="AG423" s="4" t="s">
        <v>70</v>
      </c>
      <c r="AH423" s="377" t="s">
        <v>3290</v>
      </c>
      <c r="AI423" s="4" t="s">
        <v>9551</v>
      </c>
      <c r="AJ423" s="4" t="s">
        <v>9556</v>
      </c>
      <c r="AK423" s="4"/>
    </row>
    <row r="424" spans="2:38">
      <c r="B424" s="145" t="s">
        <v>2497</v>
      </c>
      <c r="C424" s="4" t="s">
        <v>441</v>
      </c>
      <c r="D424" s="4" t="s">
        <v>2135</v>
      </c>
      <c r="E424" s="4" t="s">
        <v>1060</v>
      </c>
      <c r="F424" s="4" t="s">
        <v>3291</v>
      </c>
      <c r="G424" s="4" t="s">
        <v>1549</v>
      </c>
      <c r="H424" s="4" t="s">
        <v>1550</v>
      </c>
      <c r="I424" s="141"/>
      <c r="J424" s="141">
        <v>2000000000</v>
      </c>
      <c r="K424" s="139">
        <v>2000000000</v>
      </c>
      <c r="L424" s="4">
        <v>6.1</v>
      </c>
      <c r="M424" s="4" t="s">
        <v>2531</v>
      </c>
      <c r="N424" s="4" t="s">
        <v>2789</v>
      </c>
      <c r="O424" s="91">
        <f>J424</f>
        <v>2000000000</v>
      </c>
      <c r="P424" s="91">
        <f>J424-O424</f>
        <v>0</v>
      </c>
      <c r="Q424" s="4">
        <v>171</v>
      </c>
      <c r="R424" s="4" t="s">
        <v>70</v>
      </c>
      <c r="S424" s="4" t="s">
        <v>70</v>
      </c>
      <c r="T424" s="140">
        <v>45294</v>
      </c>
      <c r="U424" s="4" t="s">
        <v>1884</v>
      </c>
      <c r="V424" s="4" t="s">
        <v>1954</v>
      </c>
      <c r="W424" s="4"/>
      <c r="X424" s="4"/>
      <c r="Y424" s="4"/>
      <c r="Z424" s="4"/>
      <c r="AA424" s="4"/>
      <c r="AB424" s="4"/>
      <c r="AC424" s="4"/>
      <c r="AD424" s="4"/>
      <c r="AE424" s="145"/>
      <c r="AF424" s="145"/>
      <c r="AG424" s="4" t="s">
        <v>70</v>
      </c>
      <c r="AH424" s="377" t="s">
        <v>3291</v>
      </c>
      <c r="AI424" s="4" t="s">
        <v>9551</v>
      </c>
      <c r="AJ424" s="4" t="s">
        <v>9556</v>
      </c>
      <c r="AK424" s="4"/>
    </row>
    <row r="425" spans="2:38">
      <c r="B425" s="145" t="s">
        <v>2497</v>
      </c>
      <c r="C425" s="4" t="s">
        <v>441</v>
      </c>
      <c r="D425" s="4" t="s">
        <v>3292</v>
      </c>
      <c r="E425" s="4" t="s">
        <v>1060</v>
      </c>
      <c r="F425" s="4" t="s">
        <v>3293</v>
      </c>
      <c r="G425" s="4" t="s">
        <v>1576</v>
      </c>
      <c r="H425" s="4" t="s">
        <v>1577</v>
      </c>
      <c r="I425" s="141"/>
      <c r="J425" s="141">
        <v>6200000000</v>
      </c>
      <c r="K425" s="139">
        <v>6200000000</v>
      </c>
      <c r="L425" s="4">
        <v>8.9</v>
      </c>
      <c r="M425" s="4" t="s">
        <v>2190</v>
      </c>
      <c r="N425" s="4" t="s">
        <v>3294</v>
      </c>
      <c r="O425" s="4"/>
      <c r="P425" s="4"/>
      <c r="Q425" s="4">
        <v>193</v>
      </c>
      <c r="R425" s="4" t="s">
        <v>70</v>
      </c>
      <c r="S425" s="4" t="s">
        <v>70</v>
      </c>
      <c r="T425" s="140">
        <v>45294</v>
      </c>
      <c r="U425" s="4" t="s">
        <v>1884</v>
      </c>
      <c r="V425" s="4" t="s">
        <v>1954</v>
      </c>
      <c r="W425" s="4"/>
      <c r="X425" s="4"/>
      <c r="Y425" s="4"/>
      <c r="Z425" s="4"/>
      <c r="AA425" s="4"/>
      <c r="AB425" s="4"/>
      <c r="AC425" s="4"/>
      <c r="AD425" s="4"/>
      <c r="AE425" s="145"/>
      <c r="AF425" s="145"/>
      <c r="AG425" s="4" t="s">
        <v>70</v>
      </c>
      <c r="AH425" s="377" t="s">
        <v>3293</v>
      </c>
      <c r="AI425" s="4" t="s">
        <v>9551</v>
      </c>
      <c r="AJ425" s="4" t="s">
        <v>9556</v>
      </c>
      <c r="AK425" s="4"/>
    </row>
    <row r="426" spans="2:38">
      <c r="B426" s="145" t="s">
        <v>2497</v>
      </c>
      <c r="C426" s="4" t="s">
        <v>441</v>
      </c>
      <c r="D426" s="4" t="s">
        <v>1976</v>
      </c>
      <c r="E426" s="4" t="s">
        <v>1060</v>
      </c>
      <c r="F426" s="4" t="s">
        <v>3295</v>
      </c>
      <c r="G426" s="4" t="s">
        <v>1666</v>
      </c>
      <c r="H426" s="4" t="s">
        <v>1667</v>
      </c>
      <c r="I426" s="141"/>
      <c r="J426" s="141">
        <v>5000000000</v>
      </c>
      <c r="K426" s="139">
        <v>5000000000</v>
      </c>
      <c r="L426" s="4">
        <v>6.3</v>
      </c>
      <c r="M426" s="4" t="s">
        <v>2876</v>
      </c>
      <c r="N426" s="4" t="s">
        <v>2877</v>
      </c>
      <c r="O426" s="186">
        <f>K426</f>
        <v>5000000000</v>
      </c>
      <c r="P426" s="91">
        <f>J426-O426</f>
        <v>0</v>
      </c>
      <c r="Q426" s="4">
        <v>96</v>
      </c>
      <c r="R426" s="4" t="s">
        <v>70</v>
      </c>
      <c r="S426" s="4" t="s">
        <v>70</v>
      </c>
      <c r="T426" s="140">
        <v>45321</v>
      </c>
      <c r="U426" s="4" t="s">
        <v>1884</v>
      </c>
      <c r="V426" s="4"/>
      <c r="W426" s="4" t="s">
        <v>70</v>
      </c>
      <c r="X426" s="140">
        <v>45353</v>
      </c>
      <c r="Y426" s="4" t="s">
        <v>1888</v>
      </c>
      <c r="Z426" s="4" t="s">
        <v>1886</v>
      </c>
      <c r="AA426" s="186">
        <f>O426</f>
        <v>5000000000</v>
      </c>
      <c r="AB426" s="186">
        <f>J426-AA426</f>
        <v>0</v>
      </c>
      <c r="AC426" s="4"/>
      <c r="AD426" s="4" t="s">
        <v>2037</v>
      </c>
      <c r="AE426" s="145" t="s">
        <v>3275</v>
      </c>
      <c r="AF426" s="145"/>
      <c r="AG426" s="4"/>
      <c r="AH426" s="377"/>
      <c r="AI426" s="4"/>
      <c r="AJ426" s="4"/>
      <c r="AK426" s="4"/>
      <c r="AL426" s="1"/>
    </row>
    <row r="427" spans="2:38">
      <c r="B427" s="145" t="s">
        <v>2497</v>
      </c>
      <c r="C427" s="4" t="s">
        <v>441</v>
      </c>
      <c r="D427" s="4" t="s">
        <v>2135</v>
      </c>
      <c r="E427" s="4" t="s">
        <v>1060</v>
      </c>
      <c r="F427" s="4" t="s">
        <v>3296</v>
      </c>
      <c r="G427" s="4" t="s">
        <v>1578</v>
      </c>
      <c r="H427" s="4" t="s">
        <v>1579</v>
      </c>
      <c r="I427" s="141"/>
      <c r="J427" s="141">
        <v>47000000000</v>
      </c>
      <c r="K427" s="139">
        <v>47000000000</v>
      </c>
      <c r="L427" s="4">
        <v>4.5</v>
      </c>
      <c r="M427" s="4" t="s">
        <v>2526</v>
      </c>
      <c r="N427" s="4" t="s">
        <v>2502</v>
      </c>
      <c r="O427" s="4">
        <f>K427</f>
        <v>47000000000</v>
      </c>
      <c r="P427" s="4">
        <f>K427-O427</f>
        <v>0</v>
      </c>
      <c r="Q427" s="4">
        <v>169</v>
      </c>
      <c r="R427" s="4" t="s">
        <v>70</v>
      </c>
      <c r="S427" s="4" t="s">
        <v>70</v>
      </c>
      <c r="T427" s="140">
        <v>45348</v>
      </c>
      <c r="U427" s="4" t="s">
        <v>1887</v>
      </c>
      <c r="V427" s="4"/>
      <c r="W427" s="4" t="s">
        <v>70</v>
      </c>
      <c r="X427" s="140">
        <v>45380</v>
      </c>
      <c r="Y427" s="4" t="s">
        <v>1885</v>
      </c>
      <c r="Z427" s="4" t="s">
        <v>1886</v>
      </c>
      <c r="AA427" s="4">
        <f>O427</f>
        <v>47000000000</v>
      </c>
      <c r="AB427" s="4">
        <f>O427-AA427</f>
        <v>0</v>
      </c>
      <c r="AC427" s="4"/>
      <c r="AD427" s="4" t="s">
        <v>2037</v>
      </c>
      <c r="AE427" s="145" t="s">
        <v>2527</v>
      </c>
      <c r="AF427" s="145"/>
      <c r="AG427" s="4"/>
      <c r="AH427" s="377"/>
      <c r="AI427" s="4"/>
      <c r="AJ427" s="4"/>
      <c r="AK427" s="4"/>
    </row>
    <row r="428" spans="2:38">
      <c r="B428" s="145" t="s">
        <v>2497</v>
      </c>
      <c r="C428" s="4" t="s">
        <v>441</v>
      </c>
      <c r="D428" s="4" t="s">
        <v>1976</v>
      </c>
      <c r="E428" s="4" t="s">
        <v>1060</v>
      </c>
      <c r="F428" s="4" t="s">
        <v>3297</v>
      </c>
      <c r="G428" s="4" t="s">
        <v>1666</v>
      </c>
      <c r="H428" s="4" t="s">
        <v>1667</v>
      </c>
      <c r="I428" s="141"/>
      <c r="J428" s="141">
        <v>15000000000</v>
      </c>
      <c r="K428" s="139">
        <v>15000000000</v>
      </c>
      <c r="L428" s="4">
        <v>4.5999999999999996</v>
      </c>
      <c r="M428" s="4" t="s">
        <v>2579</v>
      </c>
      <c r="N428" s="4" t="s">
        <v>3298</v>
      </c>
      <c r="O428" s="186">
        <f>K428</f>
        <v>15000000000</v>
      </c>
      <c r="P428" s="91">
        <f>J428-O428</f>
        <v>0</v>
      </c>
      <c r="Q428" s="4">
        <v>96</v>
      </c>
      <c r="R428" s="4" t="s">
        <v>70</v>
      </c>
      <c r="S428" s="4" t="s">
        <v>70</v>
      </c>
      <c r="T428" s="140">
        <v>45321</v>
      </c>
      <c r="U428" s="4" t="s">
        <v>1884</v>
      </c>
      <c r="V428" s="4"/>
      <c r="W428" s="4" t="s">
        <v>70</v>
      </c>
      <c r="X428" s="140">
        <v>45353</v>
      </c>
      <c r="Y428" s="4" t="s">
        <v>1888</v>
      </c>
      <c r="Z428" s="4" t="s">
        <v>1886</v>
      </c>
      <c r="AA428" s="186">
        <f>O428</f>
        <v>15000000000</v>
      </c>
      <c r="AB428" s="186">
        <f>J428-AA428</f>
        <v>0</v>
      </c>
      <c r="AC428" s="4"/>
      <c r="AD428" s="4" t="s">
        <v>2037</v>
      </c>
      <c r="AE428" s="145" t="s">
        <v>3275</v>
      </c>
      <c r="AF428" s="145"/>
      <c r="AG428" s="4"/>
      <c r="AH428" s="377"/>
      <c r="AI428" s="4"/>
      <c r="AJ428" s="4"/>
      <c r="AK428" s="4"/>
      <c r="AL428" s="1"/>
    </row>
    <row r="429" spans="2:38">
      <c r="B429" s="145" t="s">
        <v>2497</v>
      </c>
      <c r="C429" s="4" t="s">
        <v>441</v>
      </c>
      <c r="D429" s="4" t="s">
        <v>1946</v>
      </c>
      <c r="E429" s="4" t="s">
        <v>1060</v>
      </c>
      <c r="F429" s="4" t="s">
        <v>3299</v>
      </c>
      <c r="G429" s="4" t="s">
        <v>1543</v>
      </c>
      <c r="H429" s="4" t="s">
        <v>1544</v>
      </c>
      <c r="I429" s="141"/>
      <c r="J429" s="141">
        <v>236031502</v>
      </c>
      <c r="K429" s="139">
        <v>236031502</v>
      </c>
      <c r="L429" s="4">
        <v>9.8000000000000007</v>
      </c>
      <c r="M429" s="4" t="s">
        <v>3300</v>
      </c>
      <c r="N429" s="4" t="s">
        <v>3190</v>
      </c>
      <c r="O429" s="91">
        <f>J429</f>
        <v>236031502</v>
      </c>
      <c r="P429" s="91">
        <f>J429-O429</f>
        <v>0</v>
      </c>
      <c r="Q429" s="4">
        <v>113</v>
      </c>
      <c r="R429" s="4" t="s">
        <v>70</v>
      </c>
      <c r="S429" s="4" t="s">
        <v>70</v>
      </c>
      <c r="T429" s="140">
        <v>45321</v>
      </c>
      <c r="U429" s="4" t="s">
        <v>1884</v>
      </c>
      <c r="V429" s="4"/>
      <c r="W429" s="4"/>
      <c r="X429" s="4"/>
      <c r="Y429" s="4"/>
      <c r="Z429" s="4"/>
      <c r="AA429" s="4"/>
      <c r="AB429" s="4"/>
      <c r="AC429" s="4"/>
      <c r="AD429" s="4"/>
      <c r="AE429" s="145"/>
      <c r="AF429" s="145"/>
      <c r="AG429" s="4" t="s">
        <v>70</v>
      </c>
      <c r="AH429" s="377"/>
      <c r="AI429" s="4" t="s">
        <v>9555</v>
      </c>
      <c r="AJ429" s="4" t="s">
        <v>9556</v>
      </c>
      <c r="AK429" s="4"/>
    </row>
    <row r="430" spans="2:38">
      <c r="B430" s="145" t="s">
        <v>2497</v>
      </c>
      <c r="C430" s="4" t="s">
        <v>441</v>
      </c>
      <c r="D430" s="4" t="s">
        <v>3301</v>
      </c>
      <c r="E430" s="4" t="s">
        <v>1060</v>
      </c>
      <c r="F430" s="4" t="s">
        <v>3302</v>
      </c>
      <c r="G430" s="4" t="s">
        <v>1580</v>
      </c>
      <c r="H430" s="4" t="s">
        <v>1581</v>
      </c>
      <c r="I430" s="141"/>
      <c r="J430" s="141">
        <v>1000000000</v>
      </c>
      <c r="K430" s="139">
        <v>1000000000</v>
      </c>
      <c r="L430" s="4">
        <v>11</v>
      </c>
      <c r="M430" s="4" t="s">
        <v>3303</v>
      </c>
      <c r="N430" s="4" t="s">
        <v>2569</v>
      </c>
      <c r="O430" s="91">
        <f>J430</f>
        <v>1000000000</v>
      </c>
      <c r="P430" s="91">
        <f>J430-O430</f>
        <v>0</v>
      </c>
      <c r="Q430" s="4">
        <v>178</v>
      </c>
      <c r="R430" s="4" t="s">
        <v>70</v>
      </c>
      <c r="S430" s="4" t="s">
        <v>70</v>
      </c>
      <c r="T430" s="140">
        <v>45341</v>
      </c>
      <c r="U430" s="4" t="s">
        <v>1884</v>
      </c>
      <c r="V430" s="4" t="s">
        <v>1954</v>
      </c>
      <c r="W430" s="4"/>
      <c r="X430" s="4"/>
      <c r="Y430" s="4"/>
      <c r="Z430" s="4"/>
      <c r="AA430" s="4"/>
      <c r="AB430" s="4"/>
      <c r="AC430" s="4"/>
      <c r="AD430" s="4"/>
      <c r="AE430" s="145"/>
      <c r="AF430" s="145"/>
      <c r="AG430" s="4" t="s">
        <v>70</v>
      </c>
      <c r="AH430" s="377"/>
      <c r="AI430" s="4" t="s">
        <v>9555</v>
      </c>
      <c r="AJ430" s="4" t="s">
        <v>9556</v>
      </c>
      <c r="AK430" s="4"/>
    </row>
    <row r="431" spans="2:38">
      <c r="B431" s="145" t="s">
        <v>2497</v>
      </c>
      <c r="C431" s="4" t="s">
        <v>441</v>
      </c>
      <c r="D431" s="4" t="s">
        <v>2135</v>
      </c>
      <c r="E431" s="4" t="s">
        <v>1060</v>
      </c>
      <c r="F431" s="4" t="s">
        <v>3304</v>
      </c>
      <c r="G431" s="4" t="s">
        <v>1562</v>
      </c>
      <c r="H431" s="4" t="s">
        <v>1563</v>
      </c>
      <c r="I431" s="141"/>
      <c r="J431" s="141">
        <v>5000000000</v>
      </c>
      <c r="K431" s="139">
        <v>5000000000</v>
      </c>
      <c r="L431" s="4">
        <v>7.9</v>
      </c>
      <c r="M431" s="4" t="s">
        <v>2772</v>
      </c>
      <c r="N431" s="4" t="s">
        <v>2775</v>
      </c>
      <c r="O431" s="4"/>
      <c r="P431" s="4"/>
      <c r="Q431" s="4"/>
      <c r="R431" s="4"/>
      <c r="S431" s="4"/>
      <c r="T431" s="4"/>
      <c r="U431" s="4"/>
      <c r="V431" s="4"/>
      <c r="W431" s="4"/>
      <c r="X431" s="4"/>
      <c r="Y431" s="4"/>
      <c r="Z431" s="4"/>
      <c r="AA431" s="4"/>
      <c r="AB431" s="4"/>
      <c r="AC431" s="4"/>
      <c r="AD431" s="4"/>
      <c r="AE431" s="145"/>
      <c r="AF431" s="145"/>
      <c r="AG431" s="4" t="s">
        <v>70</v>
      </c>
      <c r="AH431" s="377" t="s">
        <v>3304</v>
      </c>
      <c r="AI431" s="4" t="s">
        <v>9551</v>
      </c>
      <c r="AJ431" s="4" t="s">
        <v>9556</v>
      </c>
      <c r="AK431" s="4"/>
    </row>
    <row r="432" spans="2:38">
      <c r="B432" s="145" t="s">
        <v>2497</v>
      </c>
      <c r="C432" s="4" t="s">
        <v>441</v>
      </c>
      <c r="D432" s="4" t="s">
        <v>1976</v>
      </c>
      <c r="E432" s="4" t="s">
        <v>1060</v>
      </c>
      <c r="F432" s="4" t="s">
        <v>3305</v>
      </c>
      <c r="G432" s="4" t="s">
        <v>1529</v>
      </c>
      <c r="H432" s="4" t="s">
        <v>1530</v>
      </c>
      <c r="I432" s="141"/>
      <c r="J432" s="141">
        <v>17141039077</v>
      </c>
      <c r="K432" s="139">
        <v>17141039077</v>
      </c>
      <c r="L432" s="4">
        <v>10</v>
      </c>
      <c r="M432" s="4" t="s">
        <v>3023</v>
      </c>
      <c r="N432" s="4" t="s">
        <v>2475</v>
      </c>
      <c r="O432" s="4"/>
      <c r="P432" s="4"/>
      <c r="Q432" s="4">
        <v>195</v>
      </c>
      <c r="R432" s="4" t="s">
        <v>70</v>
      </c>
      <c r="S432" s="4" t="s">
        <v>70</v>
      </c>
      <c r="T432" s="140">
        <v>45348</v>
      </c>
      <c r="U432" s="4" t="s">
        <v>1887</v>
      </c>
      <c r="V432" s="4"/>
      <c r="W432" s="4"/>
      <c r="X432" s="4"/>
      <c r="Y432" s="4"/>
      <c r="Z432" s="4"/>
      <c r="AA432" s="4"/>
      <c r="AB432" s="4"/>
      <c r="AC432" s="4"/>
      <c r="AD432" s="4"/>
      <c r="AE432" s="145"/>
      <c r="AF432" s="145"/>
      <c r="AG432" s="4" t="s">
        <v>70</v>
      </c>
      <c r="AH432" s="377" t="s">
        <v>3305</v>
      </c>
      <c r="AI432" s="4" t="s">
        <v>9551</v>
      </c>
      <c r="AJ432" s="4" t="s">
        <v>9556</v>
      </c>
      <c r="AK432" s="4"/>
    </row>
    <row r="433" spans="1:38">
      <c r="B433" s="145" t="s">
        <v>2497</v>
      </c>
      <c r="C433" s="4" t="s">
        <v>441</v>
      </c>
      <c r="D433" s="4" t="s">
        <v>1976</v>
      </c>
      <c r="E433" s="4" t="s">
        <v>1060</v>
      </c>
      <c r="F433" s="4" t="s">
        <v>3306</v>
      </c>
      <c r="G433" s="4" t="s">
        <v>1666</v>
      </c>
      <c r="H433" s="4" t="s">
        <v>1667</v>
      </c>
      <c r="I433" s="4"/>
      <c r="J433" s="141">
        <v>3034714</v>
      </c>
      <c r="K433" s="139">
        <v>3034714</v>
      </c>
      <c r="L433" s="4">
        <v>0.2</v>
      </c>
      <c r="M433" s="4" t="s">
        <v>3307</v>
      </c>
      <c r="N433" s="4"/>
      <c r="O433" s="186">
        <f>K433</f>
        <v>3034714</v>
      </c>
      <c r="P433" s="91">
        <f>J433-O433</f>
        <v>0</v>
      </c>
      <c r="Q433" s="4">
        <v>96</v>
      </c>
      <c r="R433" s="4" t="s">
        <v>70</v>
      </c>
      <c r="S433" s="4" t="s">
        <v>70</v>
      </c>
      <c r="T433" s="140">
        <v>45321</v>
      </c>
      <c r="U433" s="4" t="s">
        <v>1884</v>
      </c>
      <c r="V433" s="4"/>
      <c r="W433" s="4" t="s">
        <v>70</v>
      </c>
      <c r="X433" s="140">
        <v>45353</v>
      </c>
      <c r="Y433" s="4" t="s">
        <v>1888</v>
      </c>
      <c r="Z433" s="4" t="s">
        <v>1886</v>
      </c>
      <c r="AA433" s="186">
        <f>O433</f>
        <v>3034714</v>
      </c>
      <c r="AB433" s="186">
        <f>J433-AA433</f>
        <v>0</v>
      </c>
      <c r="AC433" s="4"/>
      <c r="AD433" s="4" t="s">
        <v>2037</v>
      </c>
      <c r="AE433" s="145" t="s">
        <v>3275</v>
      </c>
      <c r="AF433" s="145"/>
      <c r="AG433" s="4"/>
      <c r="AH433" s="377"/>
      <c r="AI433" s="4"/>
      <c r="AJ433" s="4"/>
      <c r="AK433" s="4"/>
      <c r="AL433" s="1"/>
    </row>
    <row r="434" spans="1:38">
      <c r="B434" s="145" t="s">
        <v>2497</v>
      </c>
      <c r="C434" s="4" t="s">
        <v>441</v>
      </c>
      <c r="D434" s="4" t="s">
        <v>2135</v>
      </c>
      <c r="E434" s="4" t="s">
        <v>1060</v>
      </c>
      <c r="F434" s="4" t="s">
        <v>3308</v>
      </c>
      <c r="G434" s="4" t="s">
        <v>1562</v>
      </c>
      <c r="H434" s="4" t="s">
        <v>1563</v>
      </c>
      <c r="I434" s="141"/>
      <c r="J434" s="141">
        <v>5000000000</v>
      </c>
      <c r="K434" s="139">
        <v>5000000000</v>
      </c>
      <c r="L434" s="4">
        <v>7.5</v>
      </c>
      <c r="M434" s="4" t="s">
        <v>2968</v>
      </c>
      <c r="N434" s="4" t="s">
        <v>2502</v>
      </c>
      <c r="O434" s="4"/>
      <c r="P434" s="4"/>
      <c r="Q434" s="4"/>
      <c r="R434" s="4"/>
      <c r="S434" s="4"/>
      <c r="T434" s="4"/>
      <c r="U434" s="4"/>
      <c r="V434" s="4"/>
      <c r="W434" s="4"/>
      <c r="X434" s="4"/>
      <c r="Y434" s="4"/>
      <c r="Z434" s="4"/>
      <c r="AA434" s="4"/>
      <c r="AB434" s="4"/>
      <c r="AC434" s="4"/>
      <c r="AD434" s="4"/>
      <c r="AE434" s="145"/>
      <c r="AF434" s="145"/>
      <c r="AG434" s="4" t="s">
        <v>70</v>
      </c>
      <c r="AH434" s="377" t="s">
        <v>3308</v>
      </c>
      <c r="AI434" s="4" t="s">
        <v>9551</v>
      </c>
      <c r="AJ434" s="4" t="s">
        <v>9556</v>
      </c>
      <c r="AK434" s="4"/>
    </row>
    <row r="435" spans="1:38">
      <c r="B435" s="145" t="s">
        <v>2497</v>
      </c>
      <c r="C435" s="4" t="s">
        <v>441</v>
      </c>
      <c r="D435" s="4" t="s">
        <v>3309</v>
      </c>
      <c r="E435" s="4" t="s">
        <v>1060</v>
      </c>
      <c r="F435" s="4" t="s">
        <v>3310</v>
      </c>
      <c r="G435" s="4" t="s">
        <v>1652</v>
      </c>
      <c r="H435" s="4" t="s">
        <v>1653</v>
      </c>
      <c r="I435" s="141"/>
      <c r="J435" s="141">
        <v>4000000000</v>
      </c>
      <c r="K435" s="139">
        <v>4000000000</v>
      </c>
      <c r="L435" s="4">
        <v>9.6</v>
      </c>
      <c r="M435" s="4" t="s">
        <v>3311</v>
      </c>
      <c r="N435" s="4" t="s">
        <v>3312</v>
      </c>
      <c r="O435" s="186">
        <f>K435</f>
        <v>4000000000</v>
      </c>
      <c r="P435" s="91">
        <f>J435-O435</f>
        <v>0</v>
      </c>
      <c r="Q435" s="4">
        <v>174</v>
      </c>
      <c r="R435" s="4" t="s">
        <v>70</v>
      </c>
      <c r="S435" s="4" t="s">
        <v>70</v>
      </c>
      <c r="T435" s="140">
        <v>45341</v>
      </c>
      <c r="U435" s="4" t="s">
        <v>1884</v>
      </c>
      <c r="V435" s="4" t="s">
        <v>1954</v>
      </c>
      <c r="W435" s="4" t="s">
        <v>70</v>
      </c>
      <c r="X435" s="140">
        <v>45349</v>
      </c>
      <c r="Y435" s="4" t="s">
        <v>1888</v>
      </c>
      <c r="Z435" s="4" t="s">
        <v>1886</v>
      </c>
      <c r="AA435" s="186">
        <f>O435</f>
        <v>4000000000</v>
      </c>
      <c r="AB435" s="91">
        <f>AA435-J435</f>
        <v>0</v>
      </c>
      <c r="AC435" s="4"/>
      <c r="AD435" s="4" t="s">
        <v>2037</v>
      </c>
      <c r="AE435" s="145" t="s">
        <v>3313</v>
      </c>
      <c r="AF435" s="145"/>
      <c r="AG435" s="4"/>
      <c r="AH435" s="377"/>
      <c r="AI435" s="4"/>
      <c r="AJ435" s="4"/>
      <c r="AK435" s="4"/>
    </row>
    <row r="436" spans="1:38">
      <c r="B436" s="145" t="s">
        <v>2497</v>
      </c>
      <c r="C436" s="4" t="s">
        <v>441</v>
      </c>
      <c r="D436" s="4" t="s">
        <v>2518</v>
      </c>
      <c r="E436" s="4" t="s">
        <v>1060</v>
      </c>
      <c r="F436" s="329" t="s">
        <v>3314</v>
      </c>
      <c r="G436" s="4" t="s">
        <v>1545</v>
      </c>
      <c r="H436" s="4" t="s">
        <v>1546</v>
      </c>
      <c r="I436" s="141"/>
      <c r="J436" s="141">
        <v>1600000000</v>
      </c>
      <c r="K436" s="139">
        <v>1600000000</v>
      </c>
      <c r="L436" s="4">
        <v>7.3</v>
      </c>
      <c r="M436" s="4" t="s">
        <v>3013</v>
      </c>
      <c r="N436" s="4" t="s">
        <v>1907</v>
      </c>
      <c r="O436" s="91">
        <f>J436</f>
        <v>1600000000</v>
      </c>
      <c r="P436" s="91">
        <f>O436-J436</f>
        <v>0</v>
      </c>
      <c r="Q436" s="4">
        <v>192</v>
      </c>
      <c r="R436" s="4" t="s">
        <v>70</v>
      </c>
      <c r="S436" s="4" t="s">
        <v>70</v>
      </c>
      <c r="T436" s="140">
        <v>45348</v>
      </c>
      <c r="U436" s="4" t="s">
        <v>1887</v>
      </c>
      <c r="V436" s="4"/>
      <c r="W436" s="4"/>
      <c r="X436" s="4"/>
      <c r="Y436" s="4"/>
      <c r="Z436" s="4"/>
      <c r="AA436" s="4"/>
      <c r="AB436" s="4"/>
      <c r="AC436" s="4"/>
      <c r="AD436" s="4"/>
      <c r="AE436" s="145"/>
      <c r="AF436" s="145"/>
      <c r="AG436" s="4" t="s">
        <v>70</v>
      </c>
      <c r="AH436" s="377" t="s">
        <v>3314</v>
      </c>
      <c r="AI436" s="4" t="s">
        <v>9551</v>
      </c>
      <c r="AJ436" s="4" t="s">
        <v>9556</v>
      </c>
      <c r="AK436" s="4"/>
    </row>
    <row r="437" spans="1:38">
      <c r="B437" s="145" t="s">
        <v>2497</v>
      </c>
      <c r="C437" s="4" t="s">
        <v>441</v>
      </c>
      <c r="D437" s="4" t="s">
        <v>3309</v>
      </c>
      <c r="E437" s="4" t="s">
        <v>1060</v>
      </c>
      <c r="F437" s="4" t="s">
        <v>3315</v>
      </c>
      <c r="G437" s="4" t="s">
        <v>1652</v>
      </c>
      <c r="H437" s="4" t="s">
        <v>1653</v>
      </c>
      <c r="I437" s="141"/>
      <c r="J437" s="141">
        <v>8500000000</v>
      </c>
      <c r="K437" s="139">
        <v>8500000000</v>
      </c>
      <c r="L437" s="4">
        <v>6.6</v>
      </c>
      <c r="M437" s="4" t="s">
        <v>2937</v>
      </c>
      <c r="N437" s="4" t="s">
        <v>3316</v>
      </c>
      <c r="O437" s="186">
        <f>K437</f>
        <v>8500000000</v>
      </c>
      <c r="P437" s="91">
        <f>J437-O437</f>
        <v>0</v>
      </c>
      <c r="Q437" s="4">
        <v>174</v>
      </c>
      <c r="R437" s="4" t="s">
        <v>70</v>
      </c>
      <c r="S437" s="4" t="s">
        <v>70</v>
      </c>
      <c r="T437" s="140">
        <v>45341</v>
      </c>
      <c r="U437" s="4" t="s">
        <v>1884</v>
      </c>
      <c r="V437" s="4" t="s">
        <v>1954</v>
      </c>
      <c r="W437" s="4" t="s">
        <v>70</v>
      </c>
      <c r="X437" s="140">
        <v>45349</v>
      </c>
      <c r="Y437" s="4" t="s">
        <v>1888</v>
      </c>
      <c r="Z437" s="4" t="s">
        <v>1886</v>
      </c>
      <c r="AA437" s="186">
        <f>O437</f>
        <v>8500000000</v>
      </c>
      <c r="AB437" s="91">
        <f>AA437-J437</f>
        <v>0</v>
      </c>
      <c r="AC437" s="4"/>
      <c r="AD437" s="4" t="s">
        <v>2037</v>
      </c>
      <c r="AE437" s="145" t="s">
        <v>3313</v>
      </c>
      <c r="AF437" s="145"/>
      <c r="AG437" s="4"/>
      <c r="AH437" s="377"/>
      <c r="AI437" s="4"/>
      <c r="AJ437" s="4"/>
      <c r="AK437" s="4"/>
    </row>
    <row r="438" spans="1:38">
      <c r="B438" s="145" t="s">
        <v>2497</v>
      </c>
      <c r="C438" s="4" t="s">
        <v>441</v>
      </c>
      <c r="D438" s="4" t="s">
        <v>1976</v>
      </c>
      <c r="E438" s="4" t="s">
        <v>1060</v>
      </c>
      <c r="F438" s="4" t="s">
        <v>3317</v>
      </c>
      <c r="G438" s="4" t="s">
        <v>1529</v>
      </c>
      <c r="H438" s="4" t="s">
        <v>1530</v>
      </c>
      <c r="I438" s="141"/>
      <c r="J438" s="141">
        <v>818331339</v>
      </c>
      <c r="K438" s="139">
        <v>818331339</v>
      </c>
      <c r="L438" s="4">
        <v>9.15</v>
      </c>
      <c r="M438" s="4" t="s">
        <v>2985</v>
      </c>
      <c r="N438" s="4" t="s">
        <v>2833</v>
      </c>
      <c r="O438" s="4"/>
      <c r="P438" s="4"/>
      <c r="Q438" s="4">
        <v>195</v>
      </c>
      <c r="R438" s="4" t="s">
        <v>70</v>
      </c>
      <c r="S438" s="4" t="s">
        <v>70</v>
      </c>
      <c r="T438" s="140">
        <v>45348</v>
      </c>
      <c r="U438" s="4" t="s">
        <v>1887</v>
      </c>
      <c r="V438" s="4"/>
      <c r="W438" s="4"/>
      <c r="X438" s="4"/>
      <c r="Y438" s="4"/>
      <c r="Z438" s="4"/>
      <c r="AA438" s="4"/>
      <c r="AB438" s="4"/>
      <c r="AC438" s="4"/>
      <c r="AD438" s="4"/>
      <c r="AE438" s="145"/>
      <c r="AF438" s="145"/>
      <c r="AG438" s="4" t="s">
        <v>70</v>
      </c>
      <c r="AH438" s="377" t="s">
        <v>3317</v>
      </c>
      <c r="AI438" s="4" t="s">
        <v>9551</v>
      </c>
      <c r="AJ438" s="4" t="s">
        <v>9556</v>
      </c>
      <c r="AK438" s="4"/>
    </row>
    <row r="439" spans="1:38">
      <c r="B439" s="145" t="s">
        <v>2497</v>
      </c>
      <c r="C439" s="4" t="s">
        <v>441</v>
      </c>
      <c r="D439" s="4" t="s">
        <v>2257</v>
      </c>
      <c r="E439" s="4" t="s">
        <v>1060</v>
      </c>
      <c r="F439" s="4" t="s">
        <v>3318</v>
      </c>
      <c r="G439" s="4" t="s">
        <v>1568</v>
      </c>
      <c r="H439" s="4" t="s">
        <v>1569</v>
      </c>
      <c r="I439" s="141"/>
      <c r="J439" s="141">
        <v>4843630147</v>
      </c>
      <c r="K439" s="139">
        <v>4843630147</v>
      </c>
      <c r="L439" s="4">
        <v>6.05</v>
      </c>
      <c r="M439" s="4" t="s">
        <v>3319</v>
      </c>
      <c r="N439" s="4" t="s">
        <v>3320</v>
      </c>
      <c r="O439" s="4"/>
      <c r="P439" s="4"/>
      <c r="Q439" s="4">
        <v>117</v>
      </c>
      <c r="R439" s="4" t="s">
        <v>70</v>
      </c>
      <c r="S439" s="4" t="s">
        <v>70</v>
      </c>
      <c r="T439" s="140">
        <v>45348</v>
      </c>
      <c r="U439" s="4" t="s">
        <v>1887</v>
      </c>
      <c r="V439" s="4"/>
      <c r="W439" s="4"/>
      <c r="X439" s="4"/>
      <c r="Y439" s="4"/>
      <c r="Z439" s="4"/>
      <c r="AA439" s="4"/>
      <c r="AB439" s="4"/>
      <c r="AC439" s="4"/>
      <c r="AD439" s="4"/>
      <c r="AE439" s="145"/>
      <c r="AF439" s="145"/>
      <c r="AG439" s="4" t="s">
        <v>70</v>
      </c>
      <c r="AH439" s="377" t="s">
        <v>3318</v>
      </c>
      <c r="AI439" s="4" t="s">
        <v>9551</v>
      </c>
      <c r="AJ439" s="4" t="s">
        <v>9556</v>
      </c>
      <c r="AK439" s="4"/>
    </row>
    <row r="440" spans="1:38">
      <c r="B440" s="145" t="s">
        <v>2497</v>
      </c>
      <c r="C440" s="4" t="s">
        <v>441</v>
      </c>
      <c r="D440" s="4" t="s">
        <v>3309</v>
      </c>
      <c r="E440" s="4" t="s">
        <v>1060</v>
      </c>
      <c r="F440" s="4" t="s">
        <v>3321</v>
      </c>
      <c r="G440" s="4" t="s">
        <v>1652</v>
      </c>
      <c r="H440" s="4" t="s">
        <v>1653</v>
      </c>
      <c r="I440" s="141"/>
      <c r="J440" s="141">
        <v>14000000000</v>
      </c>
      <c r="K440" s="139">
        <v>14000000000</v>
      </c>
      <c r="L440" s="4">
        <v>9.4</v>
      </c>
      <c r="M440" s="4" t="s">
        <v>3311</v>
      </c>
      <c r="N440" s="4" t="s">
        <v>3312</v>
      </c>
      <c r="O440" s="186">
        <f>K440</f>
        <v>14000000000</v>
      </c>
      <c r="P440" s="91">
        <f>J440-O440</f>
        <v>0</v>
      </c>
      <c r="Q440" s="4">
        <v>174</v>
      </c>
      <c r="R440" s="4" t="s">
        <v>70</v>
      </c>
      <c r="S440" s="4" t="s">
        <v>70</v>
      </c>
      <c r="T440" s="140">
        <v>45341</v>
      </c>
      <c r="U440" s="4" t="s">
        <v>1884</v>
      </c>
      <c r="V440" s="4" t="s">
        <v>1954</v>
      </c>
      <c r="W440" s="4" t="s">
        <v>70</v>
      </c>
      <c r="X440" s="140">
        <v>45349</v>
      </c>
      <c r="Y440" s="4" t="s">
        <v>1888</v>
      </c>
      <c r="Z440" s="4" t="s">
        <v>1886</v>
      </c>
      <c r="AA440" s="186">
        <f>O440</f>
        <v>14000000000</v>
      </c>
      <c r="AB440" s="91">
        <f>AA440-J440</f>
        <v>0</v>
      </c>
      <c r="AC440" s="4"/>
      <c r="AD440" s="4" t="s">
        <v>2037</v>
      </c>
      <c r="AE440" s="145" t="s">
        <v>3313</v>
      </c>
      <c r="AF440" s="145"/>
      <c r="AG440" s="4"/>
      <c r="AH440" s="377"/>
      <c r="AI440" s="4"/>
      <c r="AJ440" s="4"/>
      <c r="AK440" s="4"/>
    </row>
    <row r="441" spans="1:38">
      <c r="B441" s="145" t="s">
        <v>2497</v>
      </c>
      <c r="C441" s="4" t="s">
        <v>441</v>
      </c>
      <c r="D441" s="4" t="s">
        <v>2257</v>
      </c>
      <c r="E441" s="4" t="s">
        <v>1060</v>
      </c>
      <c r="F441" s="4" t="s">
        <v>3322</v>
      </c>
      <c r="G441" s="4" t="s">
        <v>1568</v>
      </c>
      <c r="H441" s="4" t="s">
        <v>1569</v>
      </c>
      <c r="I441" s="141"/>
      <c r="J441" s="141">
        <v>11243984799</v>
      </c>
      <c r="K441" s="139">
        <v>11243984799</v>
      </c>
      <c r="L441" s="4">
        <v>4.2</v>
      </c>
      <c r="M441" s="4" t="s">
        <v>2645</v>
      </c>
      <c r="N441" s="4" t="s">
        <v>2622</v>
      </c>
      <c r="O441" s="4"/>
      <c r="P441" s="4"/>
      <c r="Q441" s="4">
        <v>117</v>
      </c>
      <c r="R441" s="4" t="s">
        <v>70</v>
      </c>
      <c r="S441" s="4" t="s">
        <v>70</v>
      </c>
      <c r="T441" s="140">
        <v>45348</v>
      </c>
      <c r="U441" s="4" t="s">
        <v>1887</v>
      </c>
      <c r="V441" s="4"/>
      <c r="W441" s="4"/>
      <c r="X441" s="4"/>
      <c r="Y441" s="4"/>
      <c r="Z441" s="4"/>
      <c r="AA441" s="4"/>
      <c r="AB441" s="4"/>
      <c r="AC441" s="4"/>
      <c r="AD441" s="4"/>
      <c r="AE441" s="145"/>
      <c r="AF441" s="145"/>
      <c r="AG441" s="4" t="s">
        <v>70</v>
      </c>
      <c r="AH441" s="378" t="s">
        <v>3322</v>
      </c>
      <c r="AI441" s="4" t="s">
        <v>9551</v>
      </c>
      <c r="AJ441" s="4" t="s">
        <v>9556</v>
      </c>
      <c r="AK441" s="4"/>
    </row>
    <row r="442" spans="1:38">
      <c r="B442" s="145" t="s">
        <v>2497</v>
      </c>
      <c r="C442" s="4" t="s">
        <v>441</v>
      </c>
      <c r="D442" s="4" t="s">
        <v>1946</v>
      </c>
      <c r="E442" s="4" t="s">
        <v>1060</v>
      </c>
      <c r="F442" s="4" t="s">
        <v>3323</v>
      </c>
      <c r="G442" s="4" t="s">
        <v>1543</v>
      </c>
      <c r="H442" s="4" t="s">
        <v>1544</v>
      </c>
      <c r="I442" s="141"/>
      <c r="J442" s="141">
        <v>1761187050</v>
      </c>
      <c r="K442" s="139">
        <v>1761187050</v>
      </c>
      <c r="L442" s="4">
        <v>5.75</v>
      </c>
      <c r="M442" s="4" t="s">
        <v>3324</v>
      </c>
      <c r="N442" s="4" t="s">
        <v>3325</v>
      </c>
      <c r="O442" s="91">
        <f>J442</f>
        <v>1761187050</v>
      </c>
      <c r="P442" s="91">
        <f>J442-O442</f>
        <v>0</v>
      </c>
      <c r="Q442" s="4">
        <v>113</v>
      </c>
      <c r="R442" s="4" t="s">
        <v>70</v>
      </c>
      <c r="S442" s="4" t="s">
        <v>70</v>
      </c>
      <c r="T442" s="140">
        <v>45321</v>
      </c>
      <c r="U442" s="4" t="s">
        <v>1884</v>
      </c>
      <c r="V442" s="4"/>
      <c r="W442" s="4"/>
      <c r="X442" s="4"/>
      <c r="Y442" s="4"/>
      <c r="Z442" s="4"/>
      <c r="AA442" s="4"/>
      <c r="AB442" s="4"/>
      <c r="AC442" s="4"/>
      <c r="AD442" s="4"/>
      <c r="AE442" s="145"/>
      <c r="AF442" s="145"/>
      <c r="AG442" s="4" t="s">
        <v>70</v>
      </c>
      <c r="AH442" s="377" t="s">
        <v>3323</v>
      </c>
      <c r="AI442" s="4" t="s">
        <v>9551</v>
      </c>
      <c r="AJ442" s="4" t="s">
        <v>9556</v>
      </c>
      <c r="AK442" s="4"/>
    </row>
    <row r="443" spans="1:38">
      <c r="B443" s="145" t="s">
        <v>2497</v>
      </c>
      <c r="C443" s="4" t="s">
        <v>441</v>
      </c>
      <c r="D443" s="4" t="s">
        <v>1976</v>
      </c>
      <c r="E443" s="4" t="s">
        <v>1060</v>
      </c>
      <c r="F443" s="4" t="s">
        <v>3326</v>
      </c>
      <c r="G443" s="4" t="s">
        <v>1529</v>
      </c>
      <c r="H443" s="4" t="s">
        <v>1530</v>
      </c>
      <c r="I443" s="141"/>
      <c r="J443" s="141">
        <v>3934381589</v>
      </c>
      <c r="K443" s="139">
        <v>3934381589</v>
      </c>
      <c r="L443" s="4">
        <v>9.15</v>
      </c>
      <c r="M443" s="4" t="s">
        <v>2754</v>
      </c>
      <c r="N443" s="4" t="s">
        <v>2979</v>
      </c>
      <c r="O443" s="4"/>
      <c r="P443" s="4"/>
      <c r="Q443" s="4">
        <v>195</v>
      </c>
      <c r="R443" s="4" t="s">
        <v>70</v>
      </c>
      <c r="S443" s="4" t="s">
        <v>70</v>
      </c>
      <c r="T443" s="140">
        <v>45348</v>
      </c>
      <c r="U443" s="4" t="s">
        <v>1887</v>
      </c>
      <c r="V443" s="4"/>
      <c r="W443" s="4"/>
      <c r="X443" s="4"/>
      <c r="Y443" s="4"/>
      <c r="Z443" s="4"/>
      <c r="AA443" s="4"/>
      <c r="AB443" s="4"/>
      <c r="AC443" s="4"/>
      <c r="AD443" s="4"/>
      <c r="AE443" s="145"/>
      <c r="AF443" s="145"/>
      <c r="AG443" s="4" t="s">
        <v>70</v>
      </c>
      <c r="AH443" s="377" t="s">
        <v>3326</v>
      </c>
      <c r="AI443" s="4" t="s">
        <v>9551</v>
      </c>
      <c r="AJ443" s="4" t="s">
        <v>9556</v>
      </c>
      <c r="AK443" s="4"/>
    </row>
    <row r="444" spans="1:38">
      <c r="A444" s="171" t="s">
        <v>3056</v>
      </c>
      <c r="B444" s="145" t="s">
        <v>2497</v>
      </c>
      <c r="C444" s="4" t="s">
        <v>441</v>
      </c>
      <c r="D444" s="4" t="s">
        <v>2135</v>
      </c>
      <c r="E444" s="4" t="s">
        <v>1060</v>
      </c>
      <c r="F444" s="4" t="s">
        <v>3327</v>
      </c>
      <c r="G444" s="4" t="s">
        <v>1558</v>
      </c>
      <c r="H444" s="4" t="s">
        <v>1559</v>
      </c>
      <c r="I444" s="141"/>
      <c r="J444" s="141">
        <v>3950000000</v>
      </c>
      <c r="K444" s="139">
        <v>3950000000</v>
      </c>
      <c r="L444" s="4">
        <v>5.82</v>
      </c>
      <c r="M444" s="4" t="s">
        <v>1971</v>
      </c>
      <c r="N444" s="4" t="s">
        <v>3312</v>
      </c>
      <c r="O444" s="91">
        <f>J444</f>
        <v>3950000000</v>
      </c>
      <c r="P444" s="91">
        <f>J444-O444</f>
        <v>0</v>
      </c>
      <c r="Q444" s="4">
        <v>165</v>
      </c>
      <c r="R444" s="4" t="s">
        <v>70</v>
      </c>
      <c r="S444" s="242" t="s">
        <v>3059</v>
      </c>
      <c r="T444" s="4"/>
      <c r="U444" s="4"/>
      <c r="V444" s="4"/>
      <c r="W444" s="4"/>
      <c r="X444" s="4"/>
      <c r="Y444" s="4"/>
      <c r="Z444" s="4"/>
      <c r="AA444" s="4"/>
      <c r="AB444" s="4"/>
      <c r="AC444" s="4"/>
      <c r="AD444" s="4"/>
      <c r="AE444" s="145"/>
      <c r="AF444" s="145"/>
      <c r="AG444" s="4" t="s">
        <v>70</v>
      </c>
      <c r="AH444" s="377" t="s">
        <v>3327</v>
      </c>
      <c r="AI444" s="4" t="s">
        <v>9551</v>
      </c>
      <c r="AJ444" s="4" t="s">
        <v>9556</v>
      </c>
      <c r="AK444" s="4"/>
    </row>
    <row r="445" spans="1:38">
      <c r="B445" s="145" t="s">
        <v>2497</v>
      </c>
      <c r="C445" s="4" t="s">
        <v>441</v>
      </c>
      <c r="D445" s="4" t="s">
        <v>3004</v>
      </c>
      <c r="E445" s="4" t="s">
        <v>1060</v>
      </c>
      <c r="F445" s="4" t="s">
        <v>3328</v>
      </c>
      <c r="G445" s="4" t="s">
        <v>1552</v>
      </c>
      <c r="H445" s="4" t="s">
        <v>1553</v>
      </c>
      <c r="I445" s="141"/>
      <c r="J445" s="141">
        <v>2500000000</v>
      </c>
      <c r="K445" s="139">
        <v>2500000000</v>
      </c>
      <c r="L445" s="4">
        <v>9</v>
      </c>
      <c r="M445" s="4" t="s">
        <v>3049</v>
      </c>
      <c r="N445" s="4" t="s">
        <v>3252</v>
      </c>
      <c r="O445" s="4"/>
      <c r="P445" s="4"/>
      <c r="Q445" s="4"/>
      <c r="R445" s="4"/>
      <c r="S445" s="4"/>
      <c r="T445" s="4"/>
      <c r="U445" s="4"/>
      <c r="V445" s="4"/>
      <c r="W445" s="4"/>
      <c r="X445" s="4"/>
      <c r="Y445" s="4"/>
      <c r="Z445" s="4"/>
      <c r="AA445" s="4"/>
      <c r="AB445" s="4"/>
      <c r="AC445" s="4"/>
      <c r="AD445" s="4"/>
      <c r="AE445" s="145"/>
      <c r="AF445" s="145"/>
      <c r="AG445" s="4" t="s">
        <v>70</v>
      </c>
      <c r="AH445" s="377" t="s">
        <v>9542</v>
      </c>
      <c r="AI445" s="4" t="s">
        <v>9551</v>
      </c>
      <c r="AJ445" s="4" t="s">
        <v>9556</v>
      </c>
      <c r="AK445" s="4"/>
    </row>
    <row r="446" spans="1:38">
      <c r="B446" s="145" t="s">
        <v>2497</v>
      </c>
      <c r="C446" s="4" t="s">
        <v>441</v>
      </c>
      <c r="D446" s="4" t="s">
        <v>2135</v>
      </c>
      <c r="E446" s="4" t="s">
        <v>1060</v>
      </c>
      <c r="F446" s="4" t="s">
        <v>3329</v>
      </c>
      <c r="G446" s="4" t="s">
        <v>1549</v>
      </c>
      <c r="H446" s="4" t="s">
        <v>1550</v>
      </c>
      <c r="I446" s="141"/>
      <c r="J446" s="141">
        <v>223795890</v>
      </c>
      <c r="K446" s="139">
        <v>223795890</v>
      </c>
      <c r="L446" s="4">
        <v>5.9</v>
      </c>
      <c r="M446" s="4" t="s">
        <v>3208</v>
      </c>
      <c r="N446" s="4" t="s">
        <v>2975</v>
      </c>
      <c r="O446" s="91">
        <f>J446</f>
        <v>223795890</v>
      </c>
      <c r="P446" s="91">
        <f>J446-O446</f>
        <v>0</v>
      </c>
      <c r="Q446" s="4">
        <v>171</v>
      </c>
      <c r="R446" s="4" t="s">
        <v>70</v>
      </c>
      <c r="S446" s="4" t="s">
        <v>70</v>
      </c>
      <c r="T446" s="140">
        <v>45294</v>
      </c>
      <c r="U446" s="4" t="s">
        <v>1884</v>
      </c>
      <c r="V446" s="4" t="s">
        <v>1954</v>
      </c>
      <c r="W446" s="4"/>
      <c r="X446" s="4"/>
      <c r="Y446" s="4"/>
      <c r="Z446" s="4"/>
      <c r="AA446" s="4"/>
      <c r="AB446" s="4"/>
      <c r="AC446" s="4"/>
      <c r="AD446" s="4"/>
      <c r="AE446" s="145"/>
      <c r="AF446" s="145"/>
      <c r="AG446" s="4" t="s">
        <v>70</v>
      </c>
      <c r="AH446" s="377" t="s">
        <v>3329</v>
      </c>
      <c r="AI446" s="4" t="s">
        <v>9551</v>
      </c>
      <c r="AJ446" s="4" t="s">
        <v>9556</v>
      </c>
      <c r="AK446" s="4"/>
    </row>
    <row r="447" spans="1:38">
      <c r="B447" s="145" t="s">
        <v>2497</v>
      </c>
      <c r="C447" s="4" t="s">
        <v>441</v>
      </c>
      <c r="D447" s="4" t="s">
        <v>2518</v>
      </c>
      <c r="E447" s="4" t="s">
        <v>1060</v>
      </c>
      <c r="F447" s="4" t="s">
        <v>3330</v>
      </c>
      <c r="G447" s="4" t="s">
        <v>1545</v>
      </c>
      <c r="H447" s="4" t="s">
        <v>1546</v>
      </c>
      <c r="I447" s="141"/>
      <c r="J447" s="141">
        <v>650000000</v>
      </c>
      <c r="K447" s="139">
        <v>650000000</v>
      </c>
      <c r="L447" s="4">
        <v>11.12</v>
      </c>
      <c r="M447" s="4" t="s">
        <v>3331</v>
      </c>
      <c r="N447" s="4" t="s">
        <v>2842</v>
      </c>
      <c r="O447" s="91">
        <f>J447</f>
        <v>650000000</v>
      </c>
      <c r="P447" s="91">
        <f>O447-J447</f>
        <v>0</v>
      </c>
      <c r="Q447" s="4">
        <v>192</v>
      </c>
      <c r="R447" s="4" t="s">
        <v>70</v>
      </c>
      <c r="S447" s="4" t="s">
        <v>70</v>
      </c>
      <c r="T447" s="140">
        <v>45348</v>
      </c>
      <c r="U447" s="4" t="s">
        <v>1887</v>
      </c>
      <c r="V447" s="4"/>
      <c r="W447" s="4"/>
      <c r="X447" s="4"/>
      <c r="Y447" s="4"/>
      <c r="Z447" s="4"/>
      <c r="AA447" s="4"/>
      <c r="AB447" s="4"/>
      <c r="AC447" s="4"/>
      <c r="AD447" s="4"/>
      <c r="AE447" s="145"/>
      <c r="AF447" s="145"/>
      <c r="AG447" s="4" t="s">
        <v>70</v>
      </c>
      <c r="AH447" s="377" t="s">
        <v>3330</v>
      </c>
      <c r="AI447" s="4" t="s">
        <v>9551</v>
      </c>
      <c r="AJ447" s="4" t="s">
        <v>9556</v>
      </c>
      <c r="AK447" s="4"/>
    </row>
    <row r="448" spans="1:38">
      <c r="A448" s="171" t="s">
        <v>3056</v>
      </c>
      <c r="B448" s="145" t="s">
        <v>2497</v>
      </c>
      <c r="C448" s="4" t="s">
        <v>441</v>
      </c>
      <c r="D448" s="4" t="s">
        <v>2135</v>
      </c>
      <c r="E448" s="4" t="s">
        <v>1060</v>
      </c>
      <c r="F448" s="4" t="s">
        <v>3332</v>
      </c>
      <c r="G448" s="4" t="s">
        <v>1558</v>
      </c>
      <c r="H448" s="4" t="s">
        <v>1559</v>
      </c>
      <c r="I448" s="141"/>
      <c r="J448" s="141">
        <v>1650000000</v>
      </c>
      <c r="K448" s="139">
        <v>1650000000</v>
      </c>
      <c r="L448" s="4">
        <v>8.65</v>
      </c>
      <c r="M448" s="4" t="s">
        <v>3333</v>
      </c>
      <c r="N448" s="4" t="s">
        <v>3334</v>
      </c>
      <c r="O448" s="91">
        <f>J448</f>
        <v>1650000000</v>
      </c>
      <c r="P448" s="91">
        <f>J448-O448</f>
        <v>0</v>
      </c>
      <c r="Q448" s="4">
        <v>165</v>
      </c>
      <c r="R448" s="4" t="s">
        <v>70</v>
      </c>
      <c r="S448" s="242" t="s">
        <v>3059</v>
      </c>
      <c r="T448" s="4"/>
      <c r="U448" s="4"/>
      <c r="V448" s="4"/>
      <c r="W448" s="4"/>
      <c r="X448" s="4"/>
      <c r="Y448" s="4"/>
      <c r="Z448" s="4"/>
      <c r="AA448" s="4"/>
      <c r="AB448" s="4"/>
      <c r="AC448" s="4"/>
      <c r="AD448" s="4"/>
      <c r="AE448" s="145"/>
      <c r="AF448" s="145"/>
      <c r="AG448" s="4" t="s">
        <v>70</v>
      </c>
      <c r="AH448" s="377" t="s">
        <v>3332</v>
      </c>
      <c r="AI448" s="4" t="s">
        <v>9551</v>
      </c>
      <c r="AJ448" s="4" t="s">
        <v>9556</v>
      </c>
      <c r="AK448" s="4"/>
    </row>
    <row r="449" spans="1:37">
      <c r="B449" s="145" t="s">
        <v>2497</v>
      </c>
      <c r="C449" s="4" t="s">
        <v>441</v>
      </c>
      <c r="D449" s="4" t="s">
        <v>3309</v>
      </c>
      <c r="E449" s="4" t="s">
        <v>1060</v>
      </c>
      <c r="F449" s="4" t="s">
        <v>3335</v>
      </c>
      <c r="G449" s="4" t="s">
        <v>1652</v>
      </c>
      <c r="H449" s="4" t="s">
        <v>1653</v>
      </c>
      <c r="I449" s="141"/>
      <c r="J449" s="141">
        <v>6000000000</v>
      </c>
      <c r="K449" s="139">
        <v>6000000000</v>
      </c>
      <c r="L449" s="4">
        <v>7.2</v>
      </c>
      <c r="M449" s="4" t="s">
        <v>3336</v>
      </c>
      <c r="N449" s="4" t="s">
        <v>1907</v>
      </c>
      <c r="O449" s="186">
        <f>K449</f>
        <v>6000000000</v>
      </c>
      <c r="P449" s="91">
        <f>J449-O449</f>
        <v>0</v>
      </c>
      <c r="Q449" s="4">
        <v>174</v>
      </c>
      <c r="R449" s="4" t="s">
        <v>70</v>
      </c>
      <c r="S449" s="4" t="s">
        <v>70</v>
      </c>
      <c r="T449" s="140">
        <v>45341</v>
      </c>
      <c r="U449" s="4" t="s">
        <v>1884</v>
      </c>
      <c r="V449" s="4" t="s">
        <v>1954</v>
      </c>
      <c r="W449" s="4" t="s">
        <v>70</v>
      </c>
      <c r="X449" s="140">
        <v>45349</v>
      </c>
      <c r="Y449" s="4" t="s">
        <v>1888</v>
      </c>
      <c r="Z449" s="4" t="s">
        <v>1886</v>
      </c>
      <c r="AA449" s="186">
        <f>O449</f>
        <v>6000000000</v>
      </c>
      <c r="AB449" s="91">
        <f>AA449-J449</f>
        <v>0</v>
      </c>
      <c r="AC449" s="4"/>
      <c r="AD449" s="4" t="s">
        <v>2037</v>
      </c>
      <c r="AE449" s="145" t="s">
        <v>3313</v>
      </c>
      <c r="AF449" s="145"/>
      <c r="AG449" s="4"/>
      <c r="AH449" s="377"/>
      <c r="AI449" s="4"/>
      <c r="AJ449" s="4"/>
      <c r="AK449" s="4"/>
    </row>
    <row r="450" spans="1:37">
      <c r="B450" s="145" t="s">
        <v>2497</v>
      </c>
      <c r="C450" s="4" t="s">
        <v>441</v>
      </c>
      <c r="D450" s="4" t="s">
        <v>2498</v>
      </c>
      <c r="E450" s="4" t="s">
        <v>1060</v>
      </c>
      <c r="F450" s="4" t="s">
        <v>3337</v>
      </c>
      <c r="G450" s="4" t="s">
        <v>1584</v>
      </c>
      <c r="H450" s="4" t="s">
        <v>1585</v>
      </c>
      <c r="I450" s="141"/>
      <c r="J450" s="141">
        <v>10000000000</v>
      </c>
      <c r="K450" s="139">
        <v>10000000000</v>
      </c>
      <c r="L450" s="4">
        <v>7.6</v>
      </c>
      <c r="M450" s="4" t="s">
        <v>2968</v>
      </c>
      <c r="N450" s="4" t="s">
        <v>2502</v>
      </c>
      <c r="O450" s="91">
        <f>J450</f>
        <v>10000000000</v>
      </c>
      <c r="P450" s="91">
        <f>J450-O450</f>
        <v>0</v>
      </c>
      <c r="Q450" s="4">
        <v>148</v>
      </c>
      <c r="R450" s="4" t="s">
        <v>70</v>
      </c>
      <c r="S450" s="4" t="s">
        <v>70</v>
      </c>
      <c r="T450" s="140">
        <v>45294</v>
      </c>
      <c r="U450" s="4" t="s">
        <v>1884</v>
      </c>
      <c r="V450" s="4" t="s">
        <v>1954</v>
      </c>
      <c r="W450" s="4"/>
      <c r="X450" s="4"/>
      <c r="Y450" s="4"/>
      <c r="Z450" s="4"/>
      <c r="AA450" s="4"/>
      <c r="AB450" s="4"/>
      <c r="AC450" s="4"/>
      <c r="AD450" s="4"/>
      <c r="AE450" s="145"/>
      <c r="AF450" s="145"/>
      <c r="AG450" s="4" t="s">
        <v>70</v>
      </c>
      <c r="AH450" s="377" t="s">
        <v>3337</v>
      </c>
      <c r="AI450" s="4" t="s">
        <v>9551</v>
      </c>
      <c r="AJ450" s="4" t="s">
        <v>9556</v>
      </c>
      <c r="AK450" s="4"/>
    </row>
    <row r="451" spans="1:37">
      <c r="B451" s="145" t="s">
        <v>2497</v>
      </c>
      <c r="C451" s="4" t="s">
        <v>441</v>
      </c>
      <c r="D451" s="4" t="s">
        <v>2135</v>
      </c>
      <c r="E451" s="4" t="s">
        <v>1060</v>
      </c>
      <c r="F451" s="4" t="s">
        <v>3338</v>
      </c>
      <c r="G451" s="4" t="s">
        <v>1562</v>
      </c>
      <c r="H451" s="4" t="s">
        <v>1563</v>
      </c>
      <c r="I451" s="141"/>
      <c r="J451" s="141">
        <v>2000000000</v>
      </c>
      <c r="K451" s="139">
        <v>2000000000</v>
      </c>
      <c r="L451" s="4">
        <v>7.5</v>
      </c>
      <c r="M451" s="4" t="s">
        <v>2968</v>
      </c>
      <c r="N451" s="4" t="s">
        <v>2502</v>
      </c>
      <c r="O451" s="4"/>
      <c r="P451" s="4"/>
      <c r="Q451" s="4"/>
      <c r="R451" s="4"/>
      <c r="S451" s="4"/>
      <c r="T451" s="4"/>
      <c r="U451" s="4"/>
      <c r="V451" s="4"/>
      <c r="W451" s="4"/>
      <c r="X451" s="4"/>
      <c r="Y451" s="4"/>
      <c r="Z451" s="4"/>
      <c r="AA451" s="4"/>
      <c r="AB451" s="4"/>
      <c r="AC451" s="4"/>
      <c r="AD451" s="4"/>
      <c r="AE451" s="145"/>
      <c r="AF451" s="145"/>
      <c r="AG451" s="4" t="s">
        <v>70</v>
      </c>
      <c r="AH451" s="377" t="s">
        <v>3338</v>
      </c>
      <c r="AI451" s="4" t="s">
        <v>9551</v>
      </c>
      <c r="AJ451" s="4" t="s">
        <v>9556</v>
      </c>
      <c r="AK451" s="4"/>
    </row>
    <row r="452" spans="1:37">
      <c r="B452" s="145" t="s">
        <v>2497</v>
      </c>
      <c r="C452" s="4" t="s">
        <v>441</v>
      </c>
      <c r="D452" s="4" t="s">
        <v>2135</v>
      </c>
      <c r="E452" s="4" t="s">
        <v>1060</v>
      </c>
      <c r="F452" s="4" t="s">
        <v>3339</v>
      </c>
      <c r="G452" s="4" t="s">
        <v>1562</v>
      </c>
      <c r="H452" s="4" t="s">
        <v>1563</v>
      </c>
      <c r="I452" s="141"/>
      <c r="J452" s="141">
        <v>5000000000</v>
      </c>
      <c r="K452" s="139">
        <v>5000000000</v>
      </c>
      <c r="L452" s="4">
        <v>7.5</v>
      </c>
      <c r="M452" s="4" t="s">
        <v>2968</v>
      </c>
      <c r="N452" s="4" t="s">
        <v>2502</v>
      </c>
      <c r="O452" s="4"/>
      <c r="P452" s="4"/>
      <c r="Q452" s="4"/>
      <c r="R452" s="4"/>
      <c r="S452" s="4"/>
      <c r="T452" s="4"/>
      <c r="U452" s="4"/>
      <c r="V452" s="4"/>
      <c r="W452" s="4"/>
      <c r="X452" s="4"/>
      <c r="Y452" s="4"/>
      <c r="Z452" s="4"/>
      <c r="AA452" s="4"/>
      <c r="AB452" s="4"/>
      <c r="AC452" s="4"/>
      <c r="AD452" s="4"/>
      <c r="AE452" s="145"/>
      <c r="AF452" s="145"/>
      <c r="AG452" s="4" t="s">
        <v>70</v>
      </c>
      <c r="AH452" s="377" t="s">
        <v>3339</v>
      </c>
      <c r="AI452" s="4" t="s">
        <v>9551</v>
      </c>
      <c r="AJ452" s="4" t="s">
        <v>9556</v>
      </c>
      <c r="AK452" s="4"/>
    </row>
    <row r="453" spans="1:37">
      <c r="B453" s="145" t="s">
        <v>2497</v>
      </c>
      <c r="C453" s="4" t="s">
        <v>441</v>
      </c>
      <c r="D453" s="4" t="s">
        <v>1976</v>
      </c>
      <c r="E453" s="4" t="s">
        <v>1060</v>
      </c>
      <c r="F453" s="4" t="s">
        <v>3340</v>
      </c>
      <c r="G453" s="4" t="s">
        <v>1529</v>
      </c>
      <c r="H453" s="4" t="s">
        <v>1530</v>
      </c>
      <c r="I453" s="141"/>
      <c r="J453" s="141">
        <v>12931393621</v>
      </c>
      <c r="K453" s="139">
        <v>12931393621</v>
      </c>
      <c r="L453" s="4">
        <v>9.15</v>
      </c>
      <c r="M453" s="4" t="s">
        <v>2754</v>
      </c>
      <c r="N453" s="4" t="s">
        <v>2979</v>
      </c>
      <c r="O453" s="4"/>
      <c r="P453" s="4"/>
      <c r="Q453" s="4">
        <v>195</v>
      </c>
      <c r="R453" s="4" t="s">
        <v>70</v>
      </c>
      <c r="S453" s="4" t="s">
        <v>70</v>
      </c>
      <c r="T453" s="140">
        <v>45348</v>
      </c>
      <c r="U453" s="4" t="s">
        <v>1887</v>
      </c>
      <c r="V453" s="4"/>
      <c r="W453" s="4"/>
      <c r="X453" s="4"/>
      <c r="Y453" s="4"/>
      <c r="Z453" s="4"/>
      <c r="AA453" s="4"/>
      <c r="AB453" s="4"/>
      <c r="AC453" s="4"/>
      <c r="AD453" s="4"/>
      <c r="AE453" s="145"/>
      <c r="AF453" s="145"/>
      <c r="AG453" s="4" t="s">
        <v>70</v>
      </c>
      <c r="AH453" s="377" t="s">
        <v>3340</v>
      </c>
      <c r="AI453" s="4" t="s">
        <v>9551</v>
      </c>
      <c r="AJ453" s="4" t="s">
        <v>9556</v>
      </c>
      <c r="AK453" s="4"/>
    </row>
    <row r="454" spans="1:37">
      <c r="A454" s="171" t="s">
        <v>3056</v>
      </c>
      <c r="B454" s="145" t="s">
        <v>2497</v>
      </c>
      <c r="C454" s="4" t="s">
        <v>441</v>
      </c>
      <c r="D454" s="4" t="s">
        <v>2135</v>
      </c>
      <c r="E454" s="4" t="s">
        <v>1060</v>
      </c>
      <c r="F454" s="4" t="s">
        <v>3341</v>
      </c>
      <c r="G454" s="4" t="s">
        <v>1558</v>
      </c>
      <c r="H454" s="4" t="s">
        <v>1559</v>
      </c>
      <c r="I454" s="141"/>
      <c r="J454" s="141">
        <v>1070000000</v>
      </c>
      <c r="K454" s="139">
        <v>1070000000</v>
      </c>
      <c r="L454" s="4">
        <v>7.8</v>
      </c>
      <c r="M454" s="4" t="s">
        <v>3342</v>
      </c>
      <c r="N454" s="4" t="s">
        <v>3343</v>
      </c>
      <c r="O454" s="91">
        <f>J454</f>
        <v>1070000000</v>
      </c>
      <c r="P454" s="91">
        <f>J454-O454</f>
        <v>0</v>
      </c>
      <c r="Q454" s="4">
        <v>165</v>
      </c>
      <c r="R454" s="4" t="s">
        <v>70</v>
      </c>
      <c r="S454" s="242" t="s">
        <v>3059</v>
      </c>
      <c r="T454" s="4"/>
      <c r="U454" s="4"/>
      <c r="V454" s="4"/>
      <c r="W454" s="4"/>
      <c r="X454" s="4"/>
      <c r="Y454" s="4"/>
      <c r="Z454" s="4"/>
      <c r="AA454" s="4"/>
      <c r="AB454" s="4"/>
      <c r="AC454" s="4"/>
      <c r="AD454" s="4"/>
      <c r="AE454" s="145"/>
      <c r="AF454" s="145"/>
      <c r="AG454" s="4" t="s">
        <v>70</v>
      </c>
      <c r="AH454" s="377" t="s">
        <v>3341</v>
      </c>
      <c r="AI454" s="4" t="s">
        <v>9551</v>
      </c>
      <c r="AJ454" s="4" t="s">
        <v>9556</v>
      </c>
      <c r="AK454" s="4"/>
    </row>
    <row r="455" spans="1:37">
      <c r="B455" s="145" t="s">
        <v>2497</v>
      </c>
      <c r="C455" s="4" t="s">
        <v>441</v>
      </c>
      <c r="D455" s="4" t="s">
        <v>2257</v>
      </c>
      <c r="E455" s="4" t="s">
        <v>1060</v>
      </c>
      <c r="F455" s="4" t="s">
        <v>3344</v>
      </c>
      <c r="G455" s="4" t="s">
        <v>1568</v>
      </c>
      <c r="H455" s="4" t="s">
        <v>1569</v>
      </c>
      <c r="I455" s="141"/>
      <c r="J455" s="141">
        <v>3256795551</v>
      </c>
      <c r="K455" s="139">
        <v>3256795551</v>
      </c>
      <c r="L455" s="4">
        <v>11.6</v>
      </c>
      <c r="M455" s="4" t="s">
        <v>3199</v>
      </c>
      <c r="N455" s="4" t="s">
        <v>2858</v>
      </c>
      <c r="O455" s="4"/>
      <c r="P455" s="4"/>
      <c r="Q455" s="4">
        <v>117</v>
      </c>
      <c r="R455" s="4" t="s">
        <v>70</v>
      </c>
      <c r="S455" s="4" t="s">
        <v>70</v>
      </c>
      <c r="T455" s="140">
        <v>45348</v>
      </c>
      <c r="U455" s="4" t="s">
        <v>1887</v>
      </c>
      <c r="V455" s="4"/>
      <c r="W455" s="4"/>
      <c r="X455" s="4"/>
      <c r="Y455" s="4"/>
      <c r="Z455" s="4"/>
      <c r="AA455" s="4"/>
      <c r="AB455" s="4"/>
      <c r="AC455" s="4"/>
      <c r="AD455" s="4"/>
      <c r="AE455" s="145"/>
      <c r="AF455" s="145"/>
      <c r="AG455" s="4" t="s">
        <v>70</v>
      </c>
      <c r="AH455" s="377" t="s">
        <v>3344</v>
      </c>
      <c r="AI455" s="4" t="s">
        <v>9551</v>
      </c>
      <c r="AJ455" s="4" t="s">
        <v>9556</v>
      </c>
      <c r="AK455" s="4"/>
    </row>
    <row r="456" spans="1:37">
      <c r="B456" s="145" t="s">
        <v>2497</v>
      </c>
      <c r="C456" s="4" t="s">
        <v>441</v>
      </c>
      <c r="D456" s="4" t="s">
        <v>3309</v>
      </c>
      <c r="E456" s="4" t="s">
        <v>1060</v>
      </c>
      <c r="F456" s="4" t="s">
        <v>3345</v>
      </c>
      <c r="G456" s="4" t="s">
        <v>1652</v>
      </c>
      <c r="H456" s="4" t="s">
        <v>1653</v>
      </c>
      <c r="I456" s="141"/>
      <c r="J456" s="141">
        <v>15500000000</v>
      </c>
      <c r="K456" s="139">
        <v>15500000000</v>
      </c>
      <c r="L456" s="4">
        <v>6.6</v>
      </c>
      <c r="M456" s="4" t="s">
        <v>3224</v>
      </c>
      <c r="N456" s="4" t="s">
        <v>3346</v>
      </c>
      <c r="O456" s="186">
        <f>K456</f>
        <v>15500000000</v>
      </c>
      <c r="P456" s="91">
        <f>J456-O456</f>
        <v>0</v>
      </c>
      <c r="Q456" s="4">
        <v>174</v>
      </c>
      <c r="R456" s="4" t="s">
        <v>70</v>
      </c>
      <c r="S456" s="4" t="s">
        <v>70</v>
      </c>
      <c r="T456" s="140">
        <v>45341</v>
      </c>
      <c r="U456" s="4" t="s">
        <v>1884</v>
      </c>
      <c r="V456" s="4" t="s">
        <v>1954</v>
      </c>
      <c r="W456" s="4" t="s">
        <v>70</v>
      </c>
      <c r="X456" s="140">
        <v>45349</v>
      </c>
      <c r="Y456" s="4" t="s">
        <v>1888</v>
      </c>
      <c r="Z456" s="4" t="s">
        <v>1886</v>
      </c>
      <c r="AA456" s="186">
        <f>O456</f>
        <v>15500000000</v>
      </c>
      <c r="AB456" s="91">
        <f>AA456-J456</f>
        <v>0</v>
      </c>
      <c r="AC456" s="4"/>
      <c r="AD456" s="4" t="s">
        <v>2037</v>
      </c>
      <c r="AE456" s="145" t="s">
        <v>3313</v>
      </c>
      <c r="AF456" s="145"/>
      <c r="AG456" s="4"/>
      <c r="AH456" s="377"/>
      <c r="AI456" s="4"/>
      <c r="AJ456" s="4"/>
      <c r="AK456" s="4"/>
    </row>
    <row r="457" spans="1:37">
      <c r="B457" s="145" t="s">
        <v>2497</v>
      </c>
      <c r="C457" s="4" t="s">
        <v>441</v>
      </c>
      <c r="D457" s="4" t="s">
        <v>3309</v>
      </c>
      <c r="E457" s="4" t="s">
        <v>1060</v>
      </c>
      <c r="F457" s="4" t="s">
        <v>3347</v>
      </c>
      <c r="G457" s="4" t="s">
        <v>1652</v>
      </c>
      <c r="H457" s="4" t="s">
        <v>1653</v>
      </c>
      <c r="I457" s="141"/>
      <c r="J457" s="141">
        <v>6000000000</v>
      </c>
      <c r="K457" s="139">
        <v>6000000000</v>
      </c>
      <c r="L457" s="4">
        <v>6.6</v>
      </c>
      <c r="M457" s="4" t="s">
        <v>3348</v>
      </c>
      <c r="N457" s="4" t="s">
        <v>3190</v>
      </c>
      <c r="O457" s="186">
        <f>K457</f>
        <v>6000000000</v>
      </c>
      <c r="P457" s="91">
        <f>J457-O457</f>
        <v>0</v>
      </c>
      <c r="Q457" s="4">
        <v>174</v>
      </c>
      <c r="R457" s="4" t="s">
        <v>70</v>
      </c>
      <c r="S457" s="4" t="s">
        <v>70</v>
      </c>
      <c r="T457" s="140">
        <v>45341</v>
      </c>
      <c r="U457" s="4" t="s">
        <v>1884</v>
      </c>
      <c r="V457" s="4" t="s">
        <v>1954</v>
      </c>
      <c r="W457" s="4" t="s">
        <v>70</v>
      </c>
      <c r="X457" s="140">
        <v>45349</v>
      </c>
      <c r="Y457" s="4" t="s">
        <v>1888</v>
      </c>
      <c r="Z457" s="4" t="s">
        <v>1886</v>
      </c>
      <c r="AA457" s="186">
        <f>O457</f>
        <v>6000000000</v>
      </c>
      <c r="AB457" s="91">
        <f>AA457-J457</f>
        <v>0</v>
      </c>
      <c r="AC457" s="4"/>
      <c r="AD457" s="4" t="s">
        <v>2037</v>
      </c>
      <c r="AE457" s="145" t="s">
        <v>3313</v>
      </c>
      <c r="AF457" s="145"/>
      <c r="AG457" s="4"/>
      <c r="AH457" s="377"/>
      <c r="AI457" s="4"/>
      <c r="AJ457" s="4"/>
      <c r="AK457" s="4"/>
    </row>
    <row r="458" spans="1:37">
      <c r="B458" s="145" t="s">
        <v>2497</v>
      </c>
      <c r="C458" s="4" t="s">
        <v>441</v>
      </c>
      <c r="D458" s="4" t="s">
        <v>3070</v>
      </c>
      <c r="E458" s="4" t="s">
        <v>1060</v>
      </c>
      <c r="F458" s="4" t="s">
        <v>3349</v>
      </c>
      <c r="G458" s="4" t="s">
        <v>1560</v>
      </c>
      <c r="H458" s="4" t="s">
        <v>1561</v>
      </c>
      <c r="I458" s="141"/>
      <c r="J458" s="141">
        <v>26900000000</v>
      </c>
      <c r="K458" s="139">
        <v>26900000000</v>
      </c>
      <c r="L458" s="4">
        <v>10.199999999999999</v>
      </c>
      <c r="M458" s="4" t="s">
        <v>3350</v>
      </c>
      <c r="N458" s="4" t="s">
        <v>3351</v>
      </c>
      <c r="O458" s="91">
        <f>J458</f>
        <v>26900000000</v>
      </c>
      <c r="P458" s="91">
        <f>J458-O458</f>
        <v>0</v>
      </c>
      <c r="Q458" s="4">
        <v>162</v>
      </c>
      <c r="R458" s="4" t="s">
        <v>70</v>
      </c>
      <c r="S458" s="4" t="s">
        <v>70</v>
      </c>
      <c r="T458" s="140">
        <v>45341</v>
      </c>
      <c r="U458" s="4" t="s">
        <v>1884</v>
      </c>
      <c r="V458" s="4" t="s">
        <v>1954</v>
      </c>
      <c r="W458" s="4"/>
      <c r="X458" s="4"/>
      <c r="Y458" s="4"/>
      <c r="Z458" s="4"/>
      <c r="AA458" s="4"/>
      <c r="AB458" s="4"/>
      <c r="AC458" s="4"/>
      <c r="AD458" s="4"/>
      <c r="AE458" s="145"/>
      <c r="AF458" s="145"/>
      <c r="AG458" s="4" t="s">
        <v>70</v>
      </c>
      <c r="AH458" s="377" t="s">
        <v>3349</v>
      </c>
      <c r="AI458" s="4" t="s">
        <v>9551</v>
      </c>
      <c r="AJ458" s="4" t="s">
        <v>9556</v>
      </c>
      <c r="AK458" s="4"/>
    </row>
    <row r="459" spans="1:37">
      <c r="B459" s="145" t="s">
        <v>2497</v>
      </c>
      <c r="C459" s="4" t="s">
        <v>441</v>
      </c>
      <c r="D459" s="4" t="s">
        <v>1946</v>
      </c>
      <c r="E459" s="4" t="s">
        <v>1060</v>
      </c>
      <c r="F459" s="4" t="s">
        <v>3352</v>
      </c>
      <c r="G459" s="4" t="s">
        <v>1543</v>
      </c>
      <c r="H459" s="4" t="s">
        <v>1544</v>
      </c>
      <c r="I459" s="141"/>
      <c r="J459" s="141">
        <v>3988712518</v>
      </c>
      <c r="K459" s="139">
        <v>3988712518</v>
      </c>
      <c r="L459" s="4">
        <v>6</v>
      </c>
      <c r="M459" s="4" t="s">
        <v>3075</v>
      </c>
      <c r="N459" s="4" t="s">
        <v>3076</v>
      </c>
      <c r="O459" s="91">
        <f>J459</f>
        <v>3988712518</v>
      </c>
      <c r="P459" s="91">
        <f>J459-O459</f>
        <v>0</v>
      </c>
      <c r="Q459" s="4">
        <v>113</v>
      </c>
      <c r="R459" s="4" t="s">
        <v>70</v>
      </c>
      <c r="S459" s="4" t="s">
        <v>70</v>
      </c>
      <c r="T459" s="140">
        <v>45321</v>
      </c>
      <c r="U459" s="4" t="s">
        <v>1884</v>
      </c>
      <c r="V459" s="4"/>
      <c r="W459" s="4"/>
      <c r="X459" s="4"/>
      <c r="Y459" s="4"/>
      <c r="Z459" s="4"/>
      <c r="AA459" s="4"/>
      <c r="AB459" s="4"/>
      <c r="AC459" s="4"/>
      <c r="AD459" s="4"/>
      <c r="AE459" s="145"/>
      <c r="AF459" s="145"/>
      <c r="AG459" s="4" t="s">
        <v>70</v>
      </c>
      <c r="AH459" s="377" t="s">
        <v>3352</v>
      </c>
      <c r="AI459" s="4" t="s">
        <v>9551</v>
      </c>
      <c r="AJ459" s="4" t="s">
        <v>9556</v>
      </c>
      <c r="AK459" s="4"/>
    </row>
    <row r="460" spans="1:37">
      <c r="B460" s="145" t="s">
        <v>2497</v>
      </c>
      <c r="C460" s="4" t="s">
        <v>441</v>
      </c>
      <c r="D460" s="4" t="s">
        <v>2135</v>
      </c>
      <c r="E460" s="4" t="s">
        <v>1060</v>
      </c>
      <c r="F460" s="4" t="s">
        <v>3353</v>
      </c>
      <c r="G460" s="4" t="s">
        <v>1562</v>
      </c>
      <c r="H460" s="4" t="s">
        <v>1563</v>
      </c>
      <c r="I460" s="141"/>
      <c r="J460" s="141">
        <v>2000000000</v>
      </c>
      <c r="K460" s="139">
        <v>2000000000</v>
      </c>
      <c r="L460" s="4">
        <v>7.5</v>
      </c>
      <c r="M460" s="4" t="s">
        <v>2968</v>
      </c>
      <c r="N460" s="4" t="s">
        <v>2502</v>
      </c>
      <c r="O460" s="4"/>
      <c r="P460" s="4"/>
      <c r="Q460" s="4"/>
      <c r="R460" s="4"/>
      <c r="S460" s="4"/>
      <c r="T460" s="4"/>
      <c r="U460" s="4"/>
      <c r="V460" s="4"/>
      <c r="W460" s="4"/>
      <c r="X460" s="4"/>
      <c r="Y460" s="4"/>
      <c r="Z460" s="4"/>
      <c r="AA460" s="4"/>
      <c r="AB460" s="4"/>
      <c r="AC460" s="4"/>
      <c r="AD460" s="4"/>
      <c r="AE460" s="145"/>
      <c r="AF460" s="145"/>
      <c r="AG460" s="4" t="s">
        <v>70</v>
      </c>
      <c r="AH460" s="377" t="s">
        <v>3353</v>
      </c>
      <c r="AI460" s="4" t="s">
        <v>9551</v>
      </c>
      <c r="AJ460" s="4" t="s">
        <v>9556</v>
      </c>
      <c r="AK460" s="4"/>
    </row>
    <row r="461" spans="1:37">
      <c r="A461" s="171" t="s">
        <v>3056</v>
      </c>
      <c r="B461" s="145" t="s">
        <v>2497</v>
      </c>
      <c r="C461" s="4" t="s">
        <v>441</v>
      </c>
      <c r="D461" s="4" t="s">
        <v>2135</v>
      </c>
      <c r="E461" s="4" t="s">
        <v>1060</v>
      </c>
      <c r="F461" s="4" t="s">
        <v>3354</v>
      </c>
      <c r="G461" s="4" t="s">
        <v>1558</v>
      </c>
      <c r="H461" s="4" t="s">
        <v>1559</v>
      </c>
      <c r="I461" s="141"/>
      <c r="J461" s="141">
        <v>1010000000</v>
      </c>
      <c r="K461" s="139">
        <v>1010000000</v>
      </c>
      <c r="L461" s="4">
        <v>9.33</v>
      </c>
      <c r="M461" s="4" t="s">
        <v>2739</v>
      </c>
      <c r="N461" s="4" t="s">
        <v>2708</v>
      </c>
      <c r="O461" s="91">
        <f>J461</f>
        <v>1010000000</v>
      </c>
      <c r="P461" s="91">
        <f>J461-O461</f>
        <v>0</v>
      </c>
      <c r="Q461" s="4">
        <v>165</v>
      </c>
      <c r="R461" s="4" t="s">
        <v>70</v>
      </c>
      <c r="S461" s="242" t="s">
        <v>3059</v>
      </c>
      <c r="T461" s="4"/>
      <c r="U461" s="4"/>
      <c r="V461" s="4"/>
      <c r="W461" s="4"/>
      <c r="X461" s="4"/>
      <c r="Y461" s="4"/>
      <c r="Z461" s="4"/>
      <c r="AA461" s="4"/>
      <c r="AB461" s="4"/>
      <c r="AC461" s="4"/>
      <c r="AD461" s="4"/>
      <c r="AE461" s="145"/>
      <c r="AF461" s="145"/>
      <c r="AG461" s="4" t="s">
        <v>70</v>
      </c>
      <c r="AH461" s="377" t="s">
        <v>3354</v>
      </c>
      <c r="AI461" s="4" t="s">
        <v>9551</v>
      </c>
      <c r="AJ461" s="4" t="s">
        <v>9556</v>
      </c>
      <c r="AK461" s="4"/>
    </row>
    <row r="462" spans="1:37">
      <c r="B462" s="145" t="s">
        <v>2497</v>
      </c>
      <c r="C462" s="4" t="s">
        <v>441</v>
      </c>
      <c r="D462" s="4" t="s">
        <v>2135</v>
      </c>
      <c r="E462" s="4" t="s">
        <v>1060</v>
      </c>
      <c r="F462" s="4" t="s">
        <v>3355</v>
      </c>
      <c r="G462" s="4" t="s">
        <v>1562</v>
      </c>
      <c r="H462" s="4" t="s">
        <v>1563</v>
      </c>
      <c r="I462" s="141"/>
      <c r="J462" s="141">
        <v>5000000000</v>
      </c>
      <c r="K462" s="139">
        <v>5000000000</v>
      </c>
      <c r="L462" s="4">
        <v>7.5</v>
      </c>
      <c r="M462" s="4" t="s">
        <v>2968</v>
      </c>
      <c r="N462" s="4" t="s">
        <v>2502</v>
      </c>
      <c r="O462" s="4"/>
      <c r="P462" s="4"/>
      <c r="Q462" s="4"/>
      <c r="R462" s="4"/>
      <c r="S462" s="4"/>
      <c r="T462" s="4"/>
      <c r="U462" s="4"/>
      <c r="V462" s="4"/>
      <c r="W462" s="4"/>
      <c r="X462" s="4"/>
      <c r="Y462" s="4"/>
      <c r="Z462" s="4"/>
      <c r="AA462" s="4"/>
      <c r="AB462" s="4"/>
      <c r="AC462" s="4"/>
      <c r="AD462" s="4"/>
      <c r="AE462" s="145"/>
      <c r="AF462" s="145"/>
      <c r="AG462" s="4" t="s">
        <v>70</v>
      </c>
      <c r="AH462" s="377" t="s">
        <v>3355</v>
      </c>
      <c r="AI462" s="4" t="s">
        <v>9551</v>
      </c>
      <c r="AJ462" s="4" t="s">
        <v>9556</v>
      </c>
      <c r="AK462" s="4"/>
    </row>
    <row r="463" spans="1:37">
      <c r="B463" s="145" t="s">
        <v>2497</v>
      </c>
      <c r="C463" s="4" t="s">
        <v>441</v>
      </c>
      <c r="D463" s="4" t="s">
        <v>1946</v>
      </c>
      <c r="E463" s="4" t="s">
        <v>1060</v>
      </c>
      <c r="F463" s="4" t="s">
        <v>3356</v>
      </c>
      <c r="G463" s="4" t="s">
        <v>1543</v>
      </c>
      <c r="H463" s="4" t="s">
        <v>1544</v>
      </c>
      <c r="I463" s="141"/>
      <c r="J463" s="141">
        <v>57010744</v>
      </c>
      <c r="K463" s="139">
        <v>57010744</v>
      </c>
      <c r="L463" s="4">
        <v>9.1999999999999993</v>
      </c>
      <c r="M463" s="4" t="s">
        <v>2951</v>
      </c>
      <c r="N463" s="4" t="s">
        <v>2952</v>
      </c>
      <c r="O463" s="91">
        <f>J463</f>
        <v>57010744</v>
      </c>
      <c r="P463" s="91">
        <f t="shared" ref="P463:P470" si="14">J463-O463</f>
        <v>0</v>
      </c>
      <c r="Q463" s="4">
        <v>113</v>
      </c>
      <c r="R463" s="4" t="s">
        <v>70</v>
      </c>
      <c r="S463" s="4" t="s">
        <v>70</v>
      </c>
      <c r="T463" s="140">
        <v>45321</v>
      </c>
      <c r="U463" s="4" t="s">
        <v>1884</v>
      </c>
      <c r="V463" s="4"/>
      <c r="W463" s="4"/>
      <c r="X463" s="4"/>
      <c r="Y463" s="4"/>
      <c r="Z463" s="4"/>
      <c r="AA463" s="4"/>
      <c r="AB463" s="4"/>
      <c r="AC463" s="4"/>
      <c r="AD463" s="4"/>
      <c r="AE463" s="145"/>
      <c r="AF463" s="145"/>
      <c r="AG463" s="4" t="s">
        <v>70</v>
      </c>
      <c r="AH463" s="377" t="s">
        <v>3356</v>
      </c>
      <c r="AI463" s="4" t="s">
        <v>9551</v>
      </c>
      <c r="AJ463" s="4" t="s">
        <v>9556</v>
      </c>
      <c r="AK463" s="4"/>
    </row>
    <row r="464" spans="1:37">
      <c r="B464" s="145" t="s">
        <v>2497</v>
      </c>
      <c r="C464" s="4" t="s">
        <v>441</v>
      </c>
      <c r="D464" s="4" t="s">
        <v>3309</v>
      </c>
      <c r="E464" s="4" t="s">
        <v>1060</v>
      </c>
      <c r="F464" s="4" t="s">
        <v>3357</v>
      </c>
      <c r="G464" s="4" t="s">
        <v>1652</v>
      </c>
      <c r="H464" s="4" t="s">
        <v>1653</v>
      </c>
      <c r="I464" s="141"/>
      <c r="J464" s="141">
        <v>8000000000</v>
      </c>
      <c r="K464" s="139">
        <v>8000000000</v>
      </c>
      <c r="L464" s="4">
        <v>6.6</v>
      </c>
      <c r="M464" s="4" t="s">
        <v>2597</v>
      </c>
      <c r="N464" s="4" t="s">
        <v>2648</v>
      </c>
      <c r="O464" s="186">
        <f>K464</f>
        <v>8000000000</v>
      </c>
      <c r="P464" s="91">
        <f t="shared" si="14"/>
        <v>0</v>
      </c>
      <c r="Q464" s="4">
        <v>174</v>
      </c>
      <c r="R464" s="4" t="s">
        <v>70</v>
      </c>
      <c r="S464" s="4" t="s">
        <v>70</v>
      </c>
      <c r="T464" s="140">
        <v>45341</v>
      </c>
      <c r="U464" s="4" t="s">
        <v>1884</v>
      </c>
      <c r="V464" s="4" t="s">
        <v>1954</v>
      </c>
      <c r="W464" s="4" t="s">
        <v>70</v>
      </c>
      <c r="X464" s="140">
        <v>45349</v>
      </c>
      <c r="Y464" s="4" t="s">
        <v>1888</v>
      </c>
      <c r="Z464" s="4" t="s">
        <v>1886</v>
      </c>
      <c r="AA464" s="186">
        <f>O464</f>
        <v>8000000000</v>
      </c>
      <c r="AB464" s="91">
        <f>AA464-J464</f>
        <v>0</v>
      </c>
      <c r="AC464" s="4"/>
      <c r="AD464" s="4" t="s">
        <v>2037</v>
      </c>
      <c r="AE464" s="145" t="s">
        <v>3313</v>
      </c>
      <c r="AF464" s="145"/>
      <c r="AG464" s="4"/>
      <c r="AH464" s="377"/>
      <c r="AI464" s="4"/>
      <c r="AJ464" s="4"/>
      <c r="AK464" s="4"/>
    </row>
    <row r="465" spans="1:37">
      <c r="B465" s="145" t="s">
        <v>2497</v>
      </c>
      <c r="C465" s="4" t="s">
        <v>441</v>
      </c>
      <c r="D465" s="4" t="s">
        <v>3136</v>
      </c>
      <c r="E465" s="4" t="s">
        <v>1060</v>
      </c>
      <c r="F465" s="4" t="s">
        <v>3358</v>
      </c>
      <c r="G465" s="4" t="s">
        <v>1566</v>
      </c>
      <c r="H465" s="4" t="s">
        <v>1567</v>
      </c>
      <c r="I465" s="141"/>
      <c r="J465" s="141">
        <v>3000000000</v>
      </c>
      <c r="K465" s="139">
        <v>3000000000</v>
      </c>
      <c r="L465" s="4">
        <v>6.4</v>
      </c>
      <c r="M465" s="4" t="s">
        <v>3258</v>
      </c>
      <c r="N465" s="4" t="s">
        <v>3252</v>
      </c>
      <c r="O465" s="91">
        <f>J465</f>
        <v>3000000000</v>
      </c>
      <c r="P465" s="91">
        <f t="shared" si="14"/>
        <v>0</v>
      </c>
      <c r="Q465" s="4">
        <v>154</v>
      </c>
      <c r="R465" s="4" t="s">
        <v>70</v>
      </c>
      <c r="S465" s="4" t="s">
        <v>70</v>
      </c>
      <c r="T465" s="140">
        <v>45341</v>
      </c>
      <c r="U465" s="4" t="s">
        <v>1884</v>
      </c>
      <c r="V465" s="4" t="s">
        <v>1954</v>
      </c>
      <c r="W465" s="4" t="s">
        <v>70</v>
      </c>
      <c r="X465" s="140">
        <v>45380</v>
      </c>
      <c r="Y465" s="4" t="s">
        <v>1885</v>
      </c>
      <c r="Z465" s="4" t="s">
        <v>1886</v>
      </c>
      <c r="AA465" s="91">
        <f>O465</f>
        <v>3000000000</v>
      </c>
      <c r="AB465" s="4"/>
      <c r="AC465" s="4"/>
      <c r="AD465" s="4" t="s">
        <v>2037</v>
      </c>
      <c r="AE465" s="145" t="s">
        <v>3139</v>
      </c>
      <c r="AF465" s="145"/>
      <c r="AG465" s="4"/>
      <c r="AH465" s="377"/>
      <c r="AI465" s="4"/>
      <c r="AJ465" s="4"/>
      <c r="AK465" s="4"/>
    </row>
    <row r="466" spans="1:37">
      <c r="B466" s="145" t="s">
        <v>2497</v>
      </c>
      <c r="C466" s="4" t="s">
        <v>441</v>
      </c>
      <c r="D466" s="4" t="s">
        <v>2135</v>
      </c>
      <c r="E466" s="4" t="s">
        <v>1060</v>
      </c>
      <c r="F466" s="4" t="s">
        <v>3359</v>
      </c>
      <c r="G466" s="4" t="s">
        <v>1588</v>
      </c>
      <c r="H466" s="4" t="s">
        <v>1589</v>
      </c>
      <c r="I466" s="141"/>
      <c r="J466" s="141">
        <v>41700000000</v>
      </c>
      <c r="K466" s="139">
        <v>41700000000</v>
      </c>
      <c r="L466" s="4">
        <v>4.5</v>
      </c>
      <c r="M466" s="4" t="s">
        <v>2513</v>
      </c>
      <c r="N466" s="4" t="s">
        <v>2172</v>
      </c>
      <c r="O466" s="91">
        <f>J466</f>
        <v>41700000000</v>
      </c>
      <c r="P466" s="91">
        <f t="shared" si="14"/>
        <v>0</v>
      </c>
      <c r="Q466" s="4">
        <v>72</v>
      </c>
      <c r="R466" s="4" t="s">
        <v>70</v>
      </c>
      <c r="S466" s="4" t="s">
        <v>70</v>
      </c>
      <c r="T466" s="140">
        <v>45341</v>
      </c>
      <c r="U466" s="4" t="s">
        <v>1884</v>
      </c>
      <c r="V466" s="4" t="s">
        <v>1954</v>
      </c>
      <c r="W466" s="4" t="s">
        <v>70</v>
      </c>
      <c r="X466" s="140">
        <v>45376</v>
      </c>
      <c r="Y466" s="4" t="s">
        <v>1888</v>
      </c>
      <c r="Z466" s="4" t="s">
        <v>1886</v>
      </c>
      <c r="AA466" s="186">
        <f>K466</f>
        <v>41700000000</v>
      </c>
      <c r="AB466" s="186">
        <f>AA466-O466</f>
        <v>0</v>
      </c>
      <c r="AC466" s="4"/>
      <c r="AD466" s="4" t="s">
        <v>2037</v>
      </c>
      <c r="AE466" s="145" t="s">
        <v>2514</v>
      </c>
      <c r="AF466" s="145"/>
      <c r="AG466" s="4"/>
      <c r="AH466" s="377"/>
      <c r="AI466" s="4"/>
      <c r="AJ466" s="4"/>
      <c r="AK466" s="4"/>
    </row>
    <row r="467" spans="1:37">
      <c r="B467" s="145" t="s">
        <v>2497</v>
      </c>
      <c r="C467" s="4" t="s">
        <v>441</v>
      </c>
      <c r="D467" s="4" t="s">
        <v>3309</v>
      </c>
      <c r="E467" s="4" t="s">
        <v>1060</v>
      </c>
      <c r="F467" s="4" t="s">
        <v>3360</v>
      </c>
      <c r="G467" s="4" t="s">
        <v>1652</v>
      </c>
      <c r="H467" s="4" t="s">
        <v>1653</v>
      </c>
      <c r="I467" s="141"/>
      <c r="J467" s="141">
        <v>9500000000</v>
      </c>
      <c r="K467" s="139">
        <v>9500000000</v>
      </c>
      <c r="L467" s="4">
        <v>6.6</v>
      </c>
      <c r="M467" s="4" t="s">
        <v>3361</v>
      </c>
      <c r="N467" s="4" t="s">
        <v>3362</v>
      </c>
      <c r="O467" s="186">
        <f>K467</f>
        <v>9500000000</v>
      </c>
      <c r="P467" s="91">
        <f t="shared" si="14"/>
        <v>0</v>
      </c>
      <c r="Q467" s="4">
        <v>174</v>
      </c>
      <c r="R467" s="4" t="s">
        <v>70</v>
      </c>
      <c r="S467" s="4" t="s">
        <v>70</v>
      </c>
      <c r="T467" s="140">
        <v>45341</v>
      </c>
      <c r="U467" s="4" t="s">
        <v>1884</v>
      </c>
      <c r="V467" s="4" t="s">
        <v>1954</v>
      </c>
      <c r="W467" s="4" t="s">
        <v>70</v>
      </c>
      <c r="X467" s="140">
        <v>45349</v>
      </c>
      <c r="Y467" s="4" t="s">
        <v>1888</v>
      </c>
      <c r="Z467" s="4" t="s">
        <v>1886</v>
      </c>
      <c r="AA467" s="186">
        <f>O467</f>
        <v>9500000000</v>
      </c>
      <c r="AB467" s="91">
        <f>AA467-J467</f>
        <v>0</v>
      </c>
      <c r="AC467" s="4"/>
      <c r="AD467" s="4" t="s">
        <v>2037</v>
      </c>
      <c r="AE467" s="145" t="s">
        <v>3313</v>
      </c>
      <c r="AF467" s="145"/>
      <c r="AG467" s="4"/>
      <c r="AH467" s="377"/>
      <c r="AI467" s="4"/>
      <c r="AJ467" s="4"/>
      <c r="AK467" s="4"/>
    </row>
    <row r="468" spans="1:37">
      <c r="B468" s="145" t="s">
        <v>2497</v>
      </c>
      <c r="C468" s="4" t="s">
        <v>441</v>
      </c>
      <c r="D468" s="4" t="s">
        <v>2135</v>
      </c>
      <c r="E468" s="4" t="s">
        <v>1060</v>
      </c>
      <c r="F468" s="4" t="s">
        <v>3363</v>
      </c>
      <c r="G468" s="4" t="s">
        <v>1549</v>
      </c>
      <c r="H468" s="4" t="s">
        <v>1550</v>
      </c>
      <c r="I468" s="141"/>
      <c r="J468" s="141">
        <v>380323807</v>
      </c>
      <c r="K468" s="139">
        <v>380323807</v>
      </c>
      <c r="L468" s="4">
        <v>7.6</v>
      </c>
      <c r="M468" s="4" t="s">
        <v>3109</v>
      </c>
      <c r="N468" s="4" t="s">
        <v>3110</v>
      </c>
      <c r="O468" s="91">
        <f>J468</f>
        <v>380323807</v>
      </c>
      <c r="P468" s="91">
        <f t="shared" si="14"/>
        <v>0</v>
      </c>
      <c r="Q468" s="4">
        <v>171</v>
      </c>
      <c r="R468" s="4" t="s">
        <v>70</v>
      </c>
      <c r="S468" s="4" t="s">
        <v>70</v>
      </c>
      <c r="T468" s="140">
        <v>45294</v>
      </c>
      <c r="U468" s="4" t="s">
        <v>1884</v>
      </c>
      <c r="V468" s="4" t="s">
        <v>1954</v>
      </c>
      <c r="W468" s="4"/>
      <c r="X468" s="4"/>
      <c r="Y468" s="4"/>
      <c r="Z468" s="4"/>
      <c r="AA468" s="4"/>
      <c r="AB468" s="4"/>
      <c r="AC468" s="4"/>
      <c r="AD468" s="4"/>
      <c r="AE468" s="145"/>
      <c r="AF468" s="145"/>
      <c r="AG468" s="4" t="s">
        <v>70</v>
      </c>
      <c r="AH468" s="377" t="s">
        <v>3363</v>
      </c>
      <c r="AI468" s="4" t="s">
        <v>9551</v>
      </c>
      <c r="AJ468" s="4" t="s">
        <v>9556</v>
      </c>
      <c r="AK468" s="4"/>
    </row>
    <row r="469" spans="1:37">
      <c r="A469" s="171" t="s">
        <v>3056</v>
      </c>
      <c r="B469" s="145" t="s">
        <v>2497</v>
      </c>
      <c r="C469" s="4" t="s">
        <v>441</v>
      </c>
      <c r="D469" s="4" t="s">
        <v>2135</v>
      </c>
      <c r="E469" s="4" t="s">
        <v>1060</v>
      </c>
      <c r="F469" s="4" t="s">
        <v>3364</v>
      </c>
      <c r="G469" s="4" t="s">
        <v>1558</v>
      </c>
      <c r="H469" s="4" t="s">
        <v>1559</v>
      </c>
      <c r="I469" s="141"/>
      <c r="J469" s="141">
        <v>1100000000</v>
      </c>
      <c r="K469" s="139">
        <v>1100000000</v>
      </c>
      <c r="L469" s="4">
        <v>8.34</v>
      </c>
      <c r="M469" s="4" t="s">
        <v>3365</v>
      </c>
      <c r="N469" s="4" t="s">
        <v>3366</v>
      </c>
      <c r="O469" s="91">
        <f>J469</f>
        <v>1100000000</v>
      </c>
      <c r="P469" s="91">
        <f t="shared" si="14"/>
        <v>0</v>
      </c>
      <c r="Q469" s="4">
        <v>165</v>
      </c>
      <c r="R469" s="4" t="s">
        <v>70</v>
      </c>
      <c r="S469" s="242" t="s">
        <v>3059</v>
      </c>
      <c r="T469" s="4"/>
      <c r="U469" s="4"/>
      <c r="V469" s="4"/>
      <c r="W469" s="4"/>
      <c r="X469" s="4"/>
      <c r="Y469" s="4"/>
      <c r="Z469" s="4"/>
      <c r="AA469" s="4"/>
      <c r="AB469" s="4"/>
      <c r="AC469" s="4"/>
      <c r="AD469" s="4"/>
      <c r="AE469" s="145"/>
      <c r="AF469" s="145"/>
      <c r="AG469" s="4" t="s">
        <v>70</v>
      </c>
      <c r="AH469" s="377" t="s">
        <v>3364</v>
      </c>
      <c r="AI469" s="4" t="s">
        <v>9551</v>
      </c>
      <c r="AJ469" s="4" t="s">
        <v>9556</v>
      </c>
      <c r="AK469" s="4"/>
    </row>
    <row r="470" spans="1:37">
      <c r="B470" s="145" t="s">
        <v>2497</v>
      </c>
      <c r="C470" s="4" t="s">
        <v>441</v>
      </c>
      <c r="D470" s="4" t="s">
        <v>3309</v>
      </c>
      <c r="E470" s="4" t="s">
        <v>1060</v>
      </c>
      <c r="F470" s="4" t="s">
        <v>3367</v>
      </c>
      <c r="G470" s="4" t="s">
        <v>1652</v>
      </c>
      <c r="H470" s="4" t="s">
        <v>1653</v>
      </c>
      <c r="I470" s="141"/>
      <c r="J470" s="141">
        <v>14000000000</v>
      </c>
      <c r="K470" s="139">
        <v>14000000000</v>
      </c>
      <c r="L470" s="4">
        <v>3.915</v>
      </c>
      <c r="M470" s="4" t="s">
        <v>3368</v>
      </c>
      <c r="N470" s="4" t="s">
        <v>2657</v>
      </c>
      <c r="O470" s="186">
        <f>K470</f>
        <v>14000000000</v>
      </c>
      <c r="P470" s="91">
        <f t="shared" si="14"/>
        <v>0</v>
      </c>
      <c r="Q470" s="4">
        <v>174</v>
      </c>
      <c r="R470" s="4" t="s">
        <v>70</v>
      </c>
      <c r="S470" s="4" t="s">
        <v>70</v>
      </c>
      <c r="T470" s="140">
        <v>45341</v>
      </c>
      <c r="U470" s="4" t="s">
        <v>1884</v>
      </c>
      <c r="V470" s="4" t="s">
        <v>1954</v>
      </c>
      <c r="W470" s="4" t="s">
        <v>70</v>
      </c>
      <c r="X470" s="140">
        <v>45349</v>
      </c>
      <c r="Y470" s="4" t="s">
        <v>1888</v>
      </c>
      <c r="Z470" s="4" t="s">
        <v>1886</v>
      </c>
      <c r="AA470" s="186">
        <f>O470</f>
        <v>14000000000</v>
      </c>
      <c r="AB470" s="91">
        <f>AA470-J470</f>
        <v>0</v>
      </c>
      <c r="AC470" s="4"/>
      <c r="AD470" s="4" t="s">
        <v>2037</v>
      </c>
      <c r="AE470" s="145" t="s">
        <v>3313</v>
      </c>
      <c r="AF470" s="145"/>
      <c r="AG470" s="4"/>
      <c r="AH470" s="377"/>
      <c r="AI470" s="4"/>
      <c r="AJ470" s="4"/>
      <c r="AK470" s="4"/>
    </row>
    <row r="471" spans="1:37">
      <c r="B471" s="145" t="s">
        <v>2497</v>
      </c>
      <c r="C471" s="4" t="s">
        <v>441</v>
      </c>
      <c r="D471" s="4" t="s">
        <v>2257</v>
      </c>
      <c r="E471" s="4" t="s">
        <v>1060</v>
      </c>
      <c r="F471" s="4" t="s">
        <v>3369</v>
      </c>
      <c r="G471" s="4" t="s">
        <v>1545</v>
      </c>
      <c r="H471" s="4" t="s">
        <v>1546</v>
      </c>
      <c r="I471" s="141"/>
      <c r="J471" s="141">
        <v>1100000000</v>
      </c>
      <c r="K471" s="139">
        <v>1100000000</v>
      </c>
      <c r="L471" s="4">
        <v>9.6999999999999993</v>
      </c>
      <c r="M471" s="4" t="s">
        <v>2692</v>
      </c>
      <c r="N471" s="4" t="s">
        <v>2634</v>
      </c>
      <c r="O471" s="91">
        <f>J471</f>
        <v>1100000000</v>
      </c>
      <c r="P471" s="91">
        <f>O471-J471</f>
        <v>0</v>
      </c>
      <c r="Q471" s="4">
        <v>192</v>
      </c>
      <c r="R471" s="4" t="s">
        <v>70</v>
      </c>
      <c r="S471" s="4" t="s">
        <v>70</v>
      </c>
      <c r="T471" s="140">
        <v>45348</v>
      </c>
      <c r="U471" s="4" t="s">
        <v>1887</v>
      </c>
      <c r="V471" s="4"/>
      <c r="W471" s="4"/>
      <c r="X471" s="4"/>
      <c r="Y471" s="4"/>
      <c r="Z471" s="4"/>
      <c r="AA471" s="4"/>
      <c r="AB471" s="4"/>
      <c r="AC471" s="4"/>
      <c r="AD471" s="4"/>
      <c r="AE471" s="145"/>
      <c r="AF471" s="145"/>
      <c r="AG471" s="4" t="s">
        <v>70</v>
      </c>
      <c r="AH471" s="377" t="s">
        <v>3369</v>
      </c>
      <c r="AI471" s="4" t="s">
        <v>9551</v>
      </c>
      <c r="AJ471" s="4" t="s">
        <v>9556</v>
      </c>
      <c r="AK471" s="4"/>
    </row>
    <row r="472" spans="1:37">
      <c r="B472" s="145" t="s">
        <v>2497</v>
      </c>
      <c r="C472" s="4" t="s">
        <v>441</v>
      </c>
      <c r="D472" s="4" t="s">
        <v>2135</v>
      </c>
      <c r="E472" s="4" t="s">
        <v>1060</v>
      </c>
      <c r="F472" s="4" t="s">
        <v>3370</v>
      </c>
      <c r="G472" s="4" t="s">
        <v>1562</v>
      </c>
      <c r="H472" s="4" t="s">
        <v>1563</v>
      </c>
      <c r="I472" s="141"/>
      <c r="J472" s="141">
        <v>2000000000</v>
      </c>
      <c r="K472" s="139">
        <v>2000000000</v>
      </c>
      <c r="L472" s="4">
        <v>7.5</v>
      </c>
      <c r="M472" s="4" t="s">
        <v>2968</v>
      </c>
      <c r="N472" s="4" t="s">
        <v>2502</v>
      </c>
      <c r="O472" s="4"/>
      <c r="P472" s="4"/>
      <c r="Q472" s="4"/>
      <c r="R472" s="4"/>
      <c r="S472" s="4"/>
      <c r="T472" s="4"/>
      <c r="U472" s="4"/>
      <c r="V472" s="4"/>
      <c r="W472" s="4"/>
      <c r="X472" s="4"/>
      <c r="Y472" s="4"/>
      <c r="Z472" s="4"/>
      <c r="AA472" s="4"/>
      <c r="AB472" s="4"/>
      <c r="AC472" s="4"/>
      <c r="AD472" s="4"/>
      <c r="AE472" s="145"/>
      <c r="AF472" s="145"/>
      <c r="AG472" s="4" t="s">
        <v>70</v>
      </c>
      <c r="AH472" s="377" t="s">
        <v>3370</v>
      </c>
      <c r="AI472" s="4" t="s">
        <v>9551</v>
      </c>
      <c r="AJ472" s="4" t="s">
        <v>9556</v>
      </c>
      <c r="AK472" s="4"/>
    </row>
    <row r="473" spans="1:37">
      <c r="B473" s="145" t="s">
        <v>2497</v>
      </c>
      <c r="C473" s="4" t="s">
        <v>441</v>
      </c>
      <c r="D473" s="4" t="s">
        <v>1946</v>
      </c>
      <c r="E473" s="4" t="s">
        <v>1060</v>
      </c>
      <c r="F473" s="4" t="s">
        <v>3371</v>
      </c>
      <c r="G473" s="4" t="s">
        <v>1543</v>
      </c>
      <c r="H473" s="4" t="s">
        <v>1544</v>
      </c>
      <c r="I473" s="141"/>
      <c r="J473" s="141">
        <v>1479188000</v>
      </c>
      <c r="K473" s="139">
        <v>1479188000</v>
      </c>
      <c r="L473" s="4">
        <v>5.7</v>
      </c>
      <c r="M473" s="4" t="s">
        <v>2711</v>
      </c>
      <c r="N473" s="4" t="s">
        <v>2670</v>
      </c>
      <c r="O473" s="91">
        <f>J473</f>
        <v>1479188000</v>
      </c>
      <c r="P473" s="91">
        <f>J473-O473</f>
        <v>0</v>
      </c>
      <c r="Q473" s="4">
        <v>113</v>
      </c>
      <c r="R473" s="4" t="s">
        <v>70</v>
      </c>
      <c r="S473" s="4" t="s">
        <v>70</v>
      </c>
      <c r="T473" s="140">
        <v>45321</v>
      </c>
      <c r="U473" s="4" t="s">
        <v>1884</v>
      </c>
      <c r="V473" s="4"/>
      <c r="W473" s="4"/>
      <c r="X473" s="4"/>
      <c r="Y473" s="4"/>
      <c r="Z473" s="4"/>
      <c r="AA473" s="4"/>
      <c r="AB473" s="4"/>
      <c r="AC473" s="4"/>
      <c r="AD473" s="4"/>
      <c r="AE473" s="145"/>
      <c r="AF473" s="145"/>
      <c r="AG473" s="4" t="s">
        <v>70</v>
      </c>
      <c r="AH473" s="377" t="s">
        <v>3371</v>
      </c>
      <c r="AI473" s="4" t="s">
        <v>9551</v>
      </c>
      <c r="AJ473" s="4" t="s">
        <v>9556</v>
      </c>
      <c r="AK473" s="4"/>
    </row>
    <row r="474" spans="1:37">
      <c r="B474" s="145" t="s">
        <v>2497</v>
      </c>
      <c r="C474" s="4" t="s">
        <v>441</v>
      </c>
      <c r="D474" s="4" t="s">
        <v>3309</v>
      </c>
      <c r="E474" s="4" t="s">
        <v>1060</v>
      </c>
      <c r="F474" s="4" t="s">
        <v>3372</v>
      </c>
      <c r="G474" s="4" t="s">
        <v>1652</v>
      </c>
      <c r="H474" s="4" t="s">
        <v>1653</v>
      </c>
      <c r="I474" s="141"/>
      <c r="J474" s="141">
        <v>19000000000</v>
      </c>
      <c r="K474" s="139">
        <v>19000000000</v>
      </c>
      <c r="L474" s="4">
        <v>7.1</v>
      </c>
      <c r="M474" s="4" t="s">
        <v>1917</v>
      </c>
      <c r="N474" s="4" t="s">
        <v>2846</v>
      </c>
      <c r="O474" s="186">
        <f>K474</f>
        <v>19000000000</v>
      </c>
      <c r="P474" s="91">
        <f>J474-O474</f>
        <v>0</v>
      </c>
      <c r="Q474" s="4">
        <v>174</v>
      </c>
      <c r="R474" s="4" t="s">
        <v>70</v>
      </c>
      <c r="S474" s="4" t="s">
        <v>70</v>
      </c>
      <c r="T474" s="140">
        <v>45341</v>
      </c>
      <c r="U474" s="4" t="s">
        <v>1884</v>
      </c>
      <c r="V474" s="4" t="s">
        <v>1954</v>
      </c>
      <c r="W474" s="4" t="s">
        <v>70</v>
      </c>
      <c r="X474" s="140">
        <v>45349</v>
      </c>
      <c r="Y474" s="4" t="s">
        <v>1888</v>
      </c>
      <c r="Z474" s="4" t="s">
        <v>1886</v>
      </c>
      <c r="AA474" s="186">
        <f>O474</f>
        <v>19000000000</v>
      </c>
      <c r="AB474" s="91">
        <f>AA474-J474</f>
        <v>0</v>
      </c>
      <c r="AC474" s="4"/>
      <c r="AD474" s="4" t="s">
        <v>2037</v>
      </c>
      <c r="AE474" s="145" t="s">
        <v>3313</v>
      </c>
      <c r="AF474" s="145"/>
      <c r="AG474" s="4"/>
      <c r="AH474" s="377"/>
      <c r="AI474" s="4"/>
      <c r="AJ474" s="4"/>
      <c r="AK474" s="4"/>
    </row>
    <row r="475" spans="1:37">
      <c r="B475" s="145" t="s">
        <v>2497</v>
      </c>
      <c r="C475" s="4" t="s">
        <v>441</v>
      </c>
      <c r="D475" s="4" t="s">
        <v>2135</v>
      </c>
      <c r="E475" s="4" t="s">
        <v>1060</v>
      </c>
      <c r="F475" s="4" t="s">
        <v>3373</v>
      </c>
      <c r="G475" s="4" t="s">
        <v>1562</v>
      </c>
      <c r="H475" s="4" t="s">
        <v>1563</v>
      </c>
      <c r="I475" s="141"/>
      <c r="J475" s="141">
        <v>5000000000</v>
      </c>
      <c r="K475" s="139">
        <v>5000000000</v>
      </c>
      <c r="L475" s="4">
        <v>7.9</v>
      </c>
      <c r="M475" s="4" t="s">
        <v>2772</v>
      </c>
      <c r="N475" s="4" t="s">
        <v>2775</v>
      </c>
      <c r="O475" s="4"/>
      <c r="P475" s="4"/>
      <c r="Q475" s="4"/>
      <c r="R475" s="4"/>
      <c r="S475" s="4"/>
      <c r="T475" s="4"/>
      <c r="U475" s="4"/>
      <c r="V475" s="4"/>
      <c r="W475" s="4"/>
      <c r="X475" s="4"/>
      <c r="Y475" s="4"/>
      <c r="Z475" s="4"/>
      <c r="AA475" s="4"/>
      <c r="AB475" s="4"/>
      <c r="AC475" s="4"/>
      <c r="AD475" s="4"/>
      <c r="AE475" s="145"/>
      <c r="AF475" s="145"/>
      <c r="AG475" s="4" t="s">
        <v>70</v>
      </c>
      <c r="AH475" s="377" t="s">
        <v>3373</v>
      </c>
      <c r="AI475" s="4" t="s">
        <v>9551</v>
      </c>
      <c r="AJ475" s="4" t="s">
        <v>9556</v>
      </c>
      <c r="AK475" s="4"/>
    </row>
    <row r="476" spans="1:37">
      <c r="B476" s="145" t="s">
        <v>2497</v>
      </c>
      <c r="C476" s="4" t="s">
        <v>441</v>
      </c>
      <c r="D476" s="4" t="s">
        <v>3309</v>
      </c>
      <c r="E476" s="4" t="s">
        <v>1060</v>
      </c>
      <c r="F476" s="4" t="s">
        <v>3374</v>
      </c>
      <c r="G476" s="4" t="s">
        <v>1652</v>
      </c>
      <c r="H476" s="4" t="s">
        <v>1653</v>
      </c>
      <c r="I476" s="141"/>
      <c r="J476" s="141">
        <v>11000000000</v>
      </c>
      <c r="K476" s="139">
        <v>11000000000</v>
      </c>
      <c r="L476" s="4">
        <v>6.2</v>
      </c>
      <c r="M476" s="4" t="s">
        <v>3375</v>
      </c>
      <c r="N476" s="4" t="s">
        <v>3376</v>
      </c>
      <c r="O476" s="186">
        <f>K476</f>
        <v>11000000000</v>
      </c>
      <c r="P476" s="91">
        <f>J476-O476</f>
        <v>0</v>
      </c>
      <c r="Q476" s="4">
        <v>174</v>
      </c>
      <c r="R476" s="4" t="s">
        <v>70</v>
      </c>
      <c r="S476" s="4" t="s">
        <v>70</v>
      </c>
      <c r="T476" s="140">
        <v>45341</v>
      </c>
      <c r="U476" s="4" t="s">
        <v>1884</v>
      </c>
      <c r="V476" s="4" t="s">
        <v>1954</v>
      </c>
      <c r="W476" s="4" t="s">
        <v>70</v>
      </c>
      <c r="X476" s="140">
        <v>45349</v>
      </c>
      <c r="Y476" s="4" t="s">
        <v>1888</v>
      </c>
      <c r="Z476" s="4" t="s">
        <v>1886</v>
      </c>
      <c r="AA476" s="186">
        <f>O476</f>
        <v>11000000000</v>
      </c>
      <c r="AB476" s="91">
        <f>AA476-J476</f>
        <v>0</v>
      </c>
      <c r="AC476" s="4"/>
      <c r="AD476" s="4" t="s">
        <v>2037</v>
      </c>
      <c r="AE476" s="145" t="s">
        <v>3313</v>
      </c>
      <c r="AF476" s="145"/>
      <c r="AG476" s="4"/>
      <c r="AH476" s="377"/>
      <c r="AI476" s="4"/>
      <c r="AJ476" s="4"/>
      <c r="AK476" s="4"/>
    </row>
    <row r="477" spans="1:37">
      <c r="B477" s="145" t="s">
        <v>2497</v>
      </c>
      <c r="C477" s="4" t="s">
        <v>441</v>
      </c>
      <c r="D477" s="4" t="s">
        <v>3309</v>
      </c>
      <c r="E477" s="4" t="s">
        <v>1060</v>
      </c>
      <c r="F477" s="4" t="s">
        <v>3377</v>
      </c>
      <c r="G477" s="4" t="s">
        <v>1652</v>
      </c>
      <c r="H477" s="4" t="s">
        <v>1653</v>
      </c>
      <c r="I477" s="141"/>
      <c r="J477" s="141">
        <v>8400000000</v>
      </c>
      <c r="K477" s="139">
        <v>8400000000</v>
      </c>
      <c r="L477" s="4">
        <v>3.915</v>
      </c>
      <c r="M477" s="4" t="s">
        <v>3378</v>
      </c>
      <c r="N477" s="4" t="s">
        <v>2657</v>
      </c>
      <c r="O477" s="186">
        <f>K477</f>
        <v>8400000000</v>
      </c>
      <c r="P477" s="91">
        <f>J477-O477</f>
        <v>0</v>
      </c>
      <c r="Q477" s="4">
        <v>174</v>
      </c>
      <c r="R477" s="4" t="s">
        <v>70</v>
      </c>
      <c r="S477" s="4" t="s">
        <v>70</v>
      </c>
      <c r="T477" s="140">
        <v>45341</v>
      </c>
      <c r="U477" s="4" t="s">
        <v>1884</v>
      </c>
      <c r="V477" s="4" t="s">
        <v>1954</v>
      </c>
      <c r="W477" s="4" t="s">
        <v>70</v>
      </c>
      <c r="X477" s="140">
        <v>45349</v>
      </c>
      <c r="Y477" s="4" t="s">
        <v>1888</v>
      </c>
      <c r="Z477" s="4" t="s">
        <v>1886</v>
      </c>
      <c r="AA477" s="186">
        <f>O477</f>
        <v>8400000000</v>
      </c>
      <c r="AB477" s="91">
        <f>AA477-J477</f>
        <v>0</v>
      </c>
      <c r="AC477" s="4"/>
      <c r="AD477" s="4" t="s">
        <v>2037</v>
      </c>
      <c r="AE477" s="145" t="s">
        <v>3313</v>
      </c>
      <c r="AF477" s="145"/>
      <c r="AG477" s="4"/>
      <c r="AH477" s="377"/>
      <c r="AI477" s="4"/>
      <c r="AJ477" s="4"/>
      <c r="AK477" s="4"/>
    </row>
    <row r="478" spans="1:37">
      <c r="B478" s="145" t="s">
        <v>2497</v>
      </c>
      <c r="C478" s="4" t="s">
        <v>441</v>
      </c>
      <c r="D478" s="4" t="s">
        <v>1946</v>
      </c>
      <c r="E478" s="4" t="s">
        <v>1060</v>
      </c>
      <c r="F478" s="4" t="s">
        <v>3379</v>
      </c>
      <c r="G478" s="4" t="s">
        <v>1543</v>
      </c>
      <c r="H478" s="4" t="s">
        <v>1544</v>
      </c>
      <c r="I478" s="141"/>
      <c r="J478" s="141">
        <v>7446489322</v>
      </c>
      <c r="K478" s="139">
        <v>7446489322</v>
      </c>
      <c r="L478" s="4">
        <v>5.9</v>
      </c>
      <c r="M478" s="4" t="s">
        <v>3380</v>
      </c>
      <c r="N478" s="4" t="s">
        <v>3142</v>
      </c>
      <c r="O478" s="91">
        <f>J478</f>
        <v>7446489322</v>
      </c>
      <c r="P478" s="91">
        <f>J478-O478</f>
        <v>0</v>
      </c>
      <c r="Q478" s="4">
        <v>113</v>
      </c>
      <c r="R478" s="4" t="s">
        <v>70</v>
      </c>
      <c r="S478" s="4" t="s">
        <v>70</v>
      </c>
      <c r="T478" s="140">
        <v>45321</v>
      </c>
      <c r="U478" s="4" t="s">
        <v>1884</v>
      </c>
      <c r="V478" s="4"/>
      <c r="W478" s="4"/>
      <c r="X478" s="4"/>
      <c r="Y478" s="4"/>
      <c r="Z478" s="4"/>
      <c r="AA478" s="4"/>
      <c r="AB478" s="4"/>
      <c r="AC478" s="4"/>
      <c r="AD478" s="4"/>
      <c r="AE478" s="145"/>
      <c r="AF478" s="145"/>
      <c r="AG478" s="4" t="s">
        <v>70</v>
      </c>
      <c r="AH478" s="377" t="s">
        <v>3379</v>
      </c>
      <c r="AI478" s="4" t="s">
        <v>9551</v>
      </c>
      <c r="AJ478" s="4" t="s">
        <v>9556</v>
      </c>
      <c r="AK478" s="4"/>
    </row>
    <row r="479" spans="1:37">
      <c r="B479" s="145" t="s">
        <v>2497</v>
      </c>
      <c r="C479" s="4" t="s">
        <v>441</v>
      </c>
      <c r="D479" s="4" t="s">
        <v>2135</v>
      </c>
      <c r="E479" s="4" t="s">
        <v>1060</v>
      </c>
      <c r="F479" s="4" t="s">
        <v>3381</v>
      </c>
      <c r="G479" s="4" t="s">
        <v>1562</v>
      </c>
      <c r="H479" s="4" t="s">
        <v>1563</v>
      </c>
      <c r="I479" s="141"/>
      <c r="J479" s="141">
        <v>5000000000</v>
      </c>
      <c r="K479" s="139">
        <v>5000000000</v>
      </c>
      <c r="L479" s="4">
        <v>7.9</v>
      </c>
      <c r="M479" s="4" t="s">
        <v>2896</v>
      </c>
      <c r="N479" s="4" t="s">
        <v>2666</v>
      </c>
      <c r="O479" s="4"/>
      <c r="P479" s="4"/>
      <c r="Q479" s="4"/>
      <c r="R479" s="4"/>
      <c r="S479" s="4"/>
      <c r="T479" s="4"/>
      <c r="U479" s="4"/>
      <c r="V479" s="4"/>
      <c r="W479" s="4"/>
      <c r="X479" s="4"/>
      <c r="Y479" s="4"/>
      <c r="Z479" s="4"/>
      <c r="AA479" s="4"/>
      <c r="AB479" s="4"/>
      <c r="AC479" s="4"/>
      <c r="AD479" s="4"/>
      <c r="AE479" s="145"/>
      <c r="AF479" s="145"/>
      <c r="AG479" s="4" t="s">
        <v>70</v>
      </c>
      <c r="AH479" s="377" t="s">
        <v>3381</v>
      </c>
      <c r="AI479" s="4" t="s">
        <v>9551</v>
      </c>
      <c r="AJ479" s="4" t="s">
        <v>9556</v>
      </c>
      <c r="AK479" s="4"/>
    </row>
    <row r="480" spans="1:37">
      <c r="A480" s="171" t="s">
        <v>3056</v>
      </c>
      <c r="B480" s="145" t="s">
        <v>2497</v>
      </c>
      <c r="C480" s="4" t="s">
        <v>441</v>
      </c>
      <c r="D480" s="4" t="s">
        <v>2135</v>
      </c>
      <c r="E480" s="4" t="s">
        <v>1060</v>
      </c>
      <c r="F480" s="4" t="s">
        <v>3382</v>
      </c>
      <c r="G480" s="4" t="s">
        <v>1558</v>
      </c>
      <c r="H480" s="4" t="s">
        <v>1559</v>
      </c>
      <c r="I480" s="141"/>
      <c r="J480" s="141">
        <v>3800000000</v>
      </c>
      <c r="K480" s="139">
        <v>3800000000</v>
      </c>
      <c r="L480" s="4">
        <v>8.65</v>
      </c>
      <c r="M480" s="4" t="s">
        <v>2754</v>
      </c>
      <c r="N480" s="4" t="s">
        <v>2595</v>
      </c>
      <c r="O480" s="91">
        <f>J480</f>
        <v>3800000000</v>
      </c>
      <c r="P480" s="91">
        <f>J480-O480</f>
        <v>0</v>
      </c>
      <c r="Q480" s="4">
        <v>165</v>
      </c>
      <c r="R480" s="4" t="s">
        <v>70</v>
      </c>
      <c r="S480" s="242" t="s">
        <v>3059</v>
      </c>
      <c r="T480" s="4"/>
      <c r="U480" s="4"/>
      <c r="V480" s="4"/>
      <c r="W480" s="4"/>
      <c r="X480" s="4"/>
      <c r="Y480" s="4"/>
      <c r="Z480" s="4"/>
      <c r="AA480" s="4"/>
      <c r="AB480" s="4"/>
      <c r="AC480" s="4"/>
      <c r="AD480" s="4"/>
      <c r="AE480" s="145"/>
      <c r="AF480" s="145"/>
      <c r="AG480" s="4" t="s">
        <v>70</v>
      </c>
      <c r="AH480" s="377" t="s">
        <v>3382</v>
      </c>
      <c r="AI480" s="4" t="s">
        <v>9551</v>
      </c>
      <c r="AJ480" s="4" t="s">
        <v>9556</v>
      </c>
      <c r="AK480" s="4"/>
    </row>
    <row r="481" spans="1:37">
      <c r="B481" s="145" t="s">
        <v>2497</v>
      </c>
      <c r="C481" s="4" t="s">
        <v>441</v>
      </c>
      <c r="D481" s="4" t="s">
        <v>2257</v>
      </c>
      <c r="E481" s="4" t="s">
        <v>1060</v>
      </c>
      <c r="F481" s="4" t="s">
        <v>3383</v>
      </c>
      <c r="G481" s="4" t="s">
        <v>1568</v>
      </c>
      <c r="H481" s="4" t="s">
        <v>1569</v>
      </c>
      <c r="I481" s="141"/>
      <c r="J481" s="141">
        <v>30000000000</v>
      </c>
      <c r="K481" s="139">
        <v>30000000000</v>
      </c>
      <c r="L481" s="4">
        <v>11.6</v>
      </c>
      <c r="M481" s="4" t="s">
        <v>3199</v>
      </c>
      <c r="N481" s="4" t="s">
        <v>2858</v>
      </c>
      <c r="O481" s="4"/>
      <c r="P481" s="4"/>
      <c r="Q481" s="4">
        <v>117</v>
      </c>
      <c r="R481" s="4" t="s">
        <v>70</v>
      </c>
      <c r="S481" s="4" t="s">
        <v>70</v>
      </c>
      <c r="T481" s="140">
        <v>45348</v>
      </c>
      <c r="U481" s="4" t="s">
        <v>1887</v>
      </c>
      <c r="V481" s="4"/>
      <c r="W481" s="4"/>
      <c r="X481" s="4"/>
      <c r="Y481" s="4"/>
      <c r="Z481" s="4"/>
      <c r="AA481" s="4"/>
      <c r="AB481" s="4"/>
      <c r="AC481" s="4"/>
      <c r="AD481" s="4"/>
      <c r="AE481" s="145"/>
      <c r="AF481" s="145"/>
      <c r="AG481" s="4" t="s">
        <v>70</v>
      </c>
      <c r="AH481" s="377" t="s">
        <v>3383</v>
      </c>
      <c r="AI481" s="4" t="s">
        <v>9551</v>
      </c>
      <c r="AJ481" s="4" t="s">
        <v>9556</v>
      </c>
      <c r="AK481" s="4"/>
    </row>
    <row r="482" spans="1:37">
      <c r="B482" s="145" t="s">
        <v>2497</v>
      </c>
      <c r="C482" s="4" t="s">
        <v>441</v>
      </c>
      <c r="D482" s="4" t="s">
        <v>3309</v>
      </c>
      <c r="E482" s="4" t="s">
        <v>1060</v>
      </c>
      <c r="F482" s="4" t="s">
        <v>3384</v>
      </c>
      <c r="G482" s="4" t="s">
        <v>1652</v>
      </c>
      <c r="H482" s="4" t="s">
        <v>1653</v>
      </c>
      <c r="I482" s="141"/>
      <c r="J482" s="141">
        <v>10000000000</v>
      </c>
      <c r="K482" s="139">
        <v>10000000000</v>
      </c>
      <c r="L482" s="4">
        <v>7.1</v>
      </c>
      <c r="M482" s="4" t="s">
        <v>3385</v>
      </c>
      <c r="N482" s="4" t="s">
        <v>2751</v>
      </c>
      <c r="O482" s="186">
        <f>K482</f>
        <v>10000000000</v>
      </c>
      <c r="P482" s="91">
        <f>J482-O482</f>
        <v>0</v>
      </c>
      <c r="Q482" s="4">
        <v>174</v>
      </c>
      <c r="R482" s="4" t="s">
        <v>70</v>
      </c>
      <c r="S482" s="4" t="s">
        <v>70</v>
      </c>
      <c r="T482" s="140">
        <v>45341</v>
      </c>
      <c r="U482" s="4" t="s">
        <v>1884</v>
      </c>
      <c r="V482" s="4" t="s">
        <v>1954</v>
      </c>
      <c r="W482" s="4" t="s">
        <v>70</v>
      </c>
      <c r="X482" s="140">
        <v>45349</v>
      </c>
      <c r="Y482" s="4" t="s">
        <v>1888</v>
      </c>
      <c r="Z482" s="4" t="s">
        <v>1886</v>
      </c>
      <c r="AA482" s="186">
        <f>O482</f>
        <v>10000000000</v>
      </c>
      <c r="AB482" s="91">
        <f>AA482-J482</f>
        <v>0</v>
      </c>
      <c r="AC482" s="4"/>
      <c r="AD482" s="4" t="s">
        <v>2037</v>
      </c>
      <c r="AE482" s="145" t="s">
        <v>3313</v>
      </c>
      <c r="AF482" s="145"/>
      <c r="AG482" s="4"/>
      <c r="AH482" s="377"/>
      <c r="AI482" s="4"/>
      <c r="AJ482" s="4"/>
      <c r="AK482" s="4"/>
    </row>
    <row r="483" spans="1:37">
      <c r="B483" s="145" t="s">
        <v>2497</v>
      </c>
      <c r="C483" s="4" t="s">
        <v>441</v>
      </c>
      <c r="D483" s="4" t="s">
        <v>3309</v>
      </c>
      <c r="E483" s="4" t="s">
        <v>1060</v>
      </c>
      <c r="F483" s="4" t="s">
        <v>3386</v>
      </c>
      <c r="G483" s="4" t="s">
        <v>1652</v>
      </c>
      <c r="H483" s="4" t="s">
        <v>1653</v>
      </c>
      <c r="I483" s="141"/>
      <c r="J483" s="141">
        <v>16000000000</v>
      </c>
      <c r="K483" s="139">
        <v>16000000000</v>
      </c>
      <c r="L483" s="4">
        <v>10.8</v>
      </c>
      <c r="M483" s="4" t="s">
        <v>3387</v>
      </c>
      <c r="N483" s="4" t="s">
        <v>2561</v>
      </c>
      <c r="O483" s="186">
        <f>K483</f>
        <v>16000000000</v>
      </c>
      <c r="P483" s="91">
        <f>J483-O483</f>
        <v>0</v>
      </c>
      <c r="Q483" s="4">
        <v>174</v>
      </c>
      <c r="R483" s="4" t="s">
        <v>70</v>
      </c>
      <c r="S483" s="4" t="s">
        <v>70</v>
      </c>
      <c r="T483" s="140">
        <v>45341</v>
      </c>
      <c r="U483" s="4" t="s">
        <v>1884</v>
      </c>
      <c r="V483" s="4" t="s">
        <v>1954</v>
      </c>
      <c r="W483" s="4" t="s">
        <v>70</v>
      </c>
      <c r="X483" s="140">
        <v>45349</v>
      </c>
      <c r="Y483" s="4" t="s">
        <v>1888</v>
      </c>
      <c r="Z483" s="4" t="s">
        <v>1886</v>
      </c>
      <c r="AA483" s="186">
        <f>O483</f>
        <v>16000000000</v>
      </c>
      <c r="AB483" s="91">
        <f>AA483-J483</f>
        <v>0</v>
      </c>
      <c r="AC483" s="4"/>
      <c r="AD483" s="4" t="s">
        <v>2037</v>
      </c>
      <c r="AE483" s="145" t="s">
        <v>3313</v>
      </c>
      <c r="AF483" s="145"/>
      <c r="AG483" s="4"/>
      <c r="AH483" s="377"/>
      <c r="AI483" s="4"/>
      <c r="AJ483" s="4"/>
      <c r="AK483" s="4"/>
    </row>
    <row r="484" spans="1:37">
      <c r="B484" s="145" t="s">
        <v>2497</v>
      </c>
      <c r="C484" s="4" t="s">
        <v>441</v>
      </c>
      <c r="D484" s="4" t="s">
        <v>2583</v>
      </c>
      <c r="E484" s="4" t="s">
        <v>1060</v>
      </c>
      <c r="F484" s="4" t="s">
        <v>3388</v>
      </c>
      <c r="G484" s="4" t="s">
        <v>1590</v>
      </c>
      <c r="H484" s="4" t="s">
        <v>1591</v>
      </c>
      <c r="I484" s="141"/>
      <c r="J484" s="141">
        <v>731967123</v>
      </c>
      <c r="K484" s="139">
        <v>731967123</v>
      </c>
      <c r="L484" s="4">
        <v>6.05</v>
      </c>
      <c r="M484" s="4" t="s">
        <v>2829</v>
      </c>
      <c r="N484" s="4" t="s">
        <v>2975</v>
      </c>
      <c r="O484" s="4"/>
      <c r="P484" s="4"/>
      <c r="Q484" s="4">
        <v>121</v>
      </c>
      <c r="R484" s="4" t="s">
        <v>70</v>
      </c>
      <c r="S484" s="4" t="s">
        <v>70</v>
      </c>
      <c r="T484" s="140">
        <v>45348</v>
      </c>
      <c r="U484" s="4" t="s">
        <v>1887</v>
      </c>
      <c r="V484" s="4"/>
      <c r="W484" s="4"/>
      <c r="X484" s="4"/>
      <c r="Y484" s="4"/>
      <c r="Z484" s="4"/>
      <c r="AA484" s="4"/>
      <c r="AB484" s="4"/>
      <c r="AC484" s="4"/>
      <c r="AD484" s="4"/>
      <c r="AE484" s="145"/>
      <c r="AF484" s="145"/>
      <c r="AG484" s="4" t="s">
        <v>70</v>
      </c>
      <c r="AH484" s="377" t="s">
        <v>3388</v>
      </c>
      <c r="AI484" s="4" t="s">
        <v>9551</v>
      </c>
      <c r="AJ484" s="4" t="s">
        <v>9556</v>
      </c>
      <c r="AK484" s="4"/>
    </row>
    <row r="485" spans="1:37">
      <c r="B485" s="145" t="s">
        <v>2497</v>
      </c>
      <c r="C485" s="4" t="s">
        <v>441</v>
      </c>
      <c r="D485" s="4" t="s">
        <v>2135</v>
      </c>
      <c r="E485" s="4" t="s">
        <v>1060</v>
      </c>
      <c r="F485" s="4" t="s">
        <v>3389</v>
      </c>
      <c r="G485" s="4" t="s">
        <v>1549</v>
      </c>
      <c r="H485" s="4" t="s">
        <v>1550</v>
      </c>
      <c r="I485" s="141"/>
      <c r="J485" s="141">
        <v>134926027</v>
      </c>
      <c r="K485" s="139">
        <v>134926027</v>
      </c>
      <c r="L485" s="4">
        <v>7.6</v>
      </c>
      <c r="M485" s="4" t="s">
        <v>2164</v>
      </c>
      <c r="N485" s="4" t="s">
        <v>2751</v>
      </c>
      <c r="O485" s="91">
        <f>J485</f>
        <v>134926027</v>
      </c>
      <c r="P485" s="91">
        <f>J485-O485</f>
        <v>0</v>
      </c>
      <c r="Q485" s="4">
        <v>171</v>
      </c>
      <c r="R485" s="4" t="s">
        <v>70</v>
      </c>
      <c r="S485" s="4" t="s">
        <v>70</v>
      </c>
      <c r="T485" s="140">
        <v>45294</v>
      </c>
      <c r="U485" s="4" t="s">
        <v>1884</v>
      </c>
      <c r="V485" s="4" t="s">
        <v>1954</v>
      </c>
      <c r="W485" s="4"/>
      <c r="X485" s="4"/>
      <c r="Y485" s="4"/>
      <c r="Z485" s="4"/>
      <c r="AA485" s="4"/>
      <c r="AB485" s="4"/>
      <c r="AC485" s="4"/>
      <c r="AD485" s="4"/>
      <c r="AE485" s="145"/>
      <c r="AF485" s="145"/>
      <c r="AG485" s="4" t="s">
        <v>70</v>
      </c>
      <c r="AH485" s="377" t="s">
        <v>3389</v>
      </c>
      <c r="AI485" s="4" t="s">
        <v>9551</v>
      </c>
      <c r="AJ485" s="4" t="s">
        <v>9556</v>
      </c>
      <c r="AK485" s="4"/>
    </row>
    <row r="486" spans="1:37">
      <c r="B486" s="145" t="s">
        <v>2497</v>
      </c>
      <c r="C486" s="4" t="s">
        <v>441</v>
      </c>
      <c r="D486" s="4" t="s">
        <v>2135</v>
      </c>
      <c r="E486" s="4" t="s">
        <v>1060</v>
      </c>
      <c r="F486" s="4" t="s">
        <v>3390</v>
      </c>
      <c r="G486" s="4" t="s">
        <v>1562</v>
      </c>
      <c r="H486" s="4" t="s">
        <v>1563</v>
      </c>
      <c r="I486" s="141"/>
      <c r="J486" s="141">
        <v>1000000000</v>
      </c>
      <c r="K486" s="139">
        <v>1000000000</v>
      </c>
      <c r="L486" s="4">
        <v>7.5</v>
      </c>
      <c r="M486" s="4" t="s">
        <v>2968</v>
      </c>
      <c r="N486" s="4" t="s">
        <v>2502</v>
      </c>
      <c r="O486" s="4"/>
      <c r="P486" s="4"/>
      <c r="Q486" s="4"/>
      <c r="R486" s="4"/>
      <c r="S486" s="4"/>
      <c r="T486" s="4"/>
      <c r="U486" s="4"/>
      <c r="V486" s="4"/>
      <c r="W486" s="4"/>
      <c r="X486" s="4"/>
      <c r="Y486" s="4"/>
      <c r="Z486" s="4"/>
      <c r="AA486" s="4"/>
      <c r="AB486" s="4"/>
      <c r="AC486" s="4"/>
      <c r="AD486" s="4"/>
      <c r="AE486" s="145"/>
      <c r="AF486" s="145"/>
      <c r="AG486" s="4" t="s">
        <v>70</v>
      </c>
      <c r="AH486" s="377" t="s">
        <v>3390</v>
      </c>
      <c r="AI486" s="4" t="s">
        <v>9551</v>
      </c>
      <c r="AJ486" s="4" t="s">
        <v>9556</v>
      </c>
      <c r="AK486" s="4"/>
    </row>
    <row r="487" spans="1:37">
      <c r="B487" s="145" t="s">
        <v>2497</v>
      </c>
      <c r="C487" s="4" t="s">
        <v>441</v>
      </c>
      <c r="D487" s="4" t="s">
        <v>3309</v>
      </c>
      <c r="E487" s="4" t="s">
        <v>1060</v>
      </c>
      <c r="F487" s="4" t="s">
        <v>3391</v>
      </c>
      <c r="G487" s="4" t="s">
        <v>1652</v>
      </c>
      <c r="H487" s="4" t="s">
        <v>1653</v>
      </c>
      <c r="I487" s="141"/>
      <c r="J487" s="141">
        <v>10000000000</v>
      </c>
      <c r="K487" s="139">
        <v>10000000000</v>
      </c>
      <c r="L487" s="4">
        <v>6.2050000000000001</v>
      </c>
      <c r="M487" s="4" t="s">
        <v>3375</v>
      </c>
      <c r="N487" s="4" t="s">
        <v>3164</v>
      </c>
      <c r="O487" s="186">
        <f>K487</f>
        <v>10000000000</v>
      </c>
      <c r="P487" s="91">
        <f>J487-O487</f>
        <v>0</v>
      </c>
      <c r="Q487" s="4">
        <v>174</v>
      </c>
      <c r="R487" s="4" t="s">
        <v>70</v>
      </c>
      <c r="S487" s="4" t="s">
        <v>70</v>
      </c>
      <c r="T487" s="140">
        <v>45341</v>
      </c>
      <c r="U487" s="4" t="s">
        <v>1884</v>
      </c>
      <c r="V487" s="4" t="s">
        <v>1954</v>
      </c>
      <c r="W487" s="4" t="s">
        <v>70</v>
      </c>
      <c r="X487" s="140">
        <v>45349</v>
      </c>
      <c r="Y487" s="4" t="s">
        <v>1888</v>
      </c>
      <c r="Z487" s="4" t="s">
        <v>1886</v>
      </c>
      <c r="AA487" s="186">
        <f>O487</f>
        <v>10000000000</v>
      </c>
      <c r="AB487" s="91">
        <f>AA487-J487</f>
        <v>0</v>
      </c>
      <c r="AC487" s="4"/>
      <c r="AD487" s="4" t="s">
        <v>2037</v>
      </c>
      <c r="AE487" s="145" t="s">
        <v>3313</v>
      </c>
      <c r="AF487" s="145"/>
      <c r="AG487" s="4"/>
      <c r="AH487" s="377"/>
      <c r="AI487" s="4"/>
      <c r="AJ487" s="4"/>
      <c r="AK487" s="4"/>
    </row>
    <row r="488" spans="1:37">
      <c r="B488" s="145" t="s">
        <v>2497</v>
      </c>
      <c r="C488" s="4" t="s">
        <v>441</v>
      </c>
      <c r="D488" s="4" t="s">
        <v>1976</v>
      </c>
      <c r="E488" s="4" t="s">
        <v>1060</v>
      </c>
      <c r="F488" s="4" t="s">
        <v>3392</v>
      </c>
      <c r="G488" s="4" t="s">
        <v>1529</v>
      </c>
      <c r="H488" s="4" t="s">
        <v>1530</v>
      </c>
      <c r="I488" s="141"/>
      <c r="J488" s="141">
        <v>768532110</v>
      </c>
      <c r="K488" s="139">
        <v>768532110</v>
      </c>
      <c r="L488" s="4">
        <v>9.15</v>
      </c>
      <c r="M488" s="4" t="s">
        <v>2754</v>
      </c>
      <c r="N488" s="4" t="s">
        <v>2979</v>
      </c>
      <c r="O488" s="4"/>
      <c r="P488" s="4"/>
      <c r="Q488" s="4">
        <v>195</v>
      </c>
      <c r="R488" s="4" t="s">
        <v>70</v>
      </c>
      <c r="S488" s="4" t="s">
        <v>70</v>
      </c>
      <c r="T488" s="140">
        <v>45348</v>
      </c>
      <c r="U488" s="4" t="s">
        <v>1887</v>
      </c>
      <c r="V488" s="4"/>
      <c r="W488" s="4"/>
      <c r="X488" s="4"/>
      <c r="Y488" s="4"/>
      <c r="Z488" s="4"/>
      <c r="AA488" s="4"/>
      <c r="AB488" s="4"/>
      <c r="AC488" s="4"/>
      <c r="AD488" s="4"/>
      <c r="AE488" s="145"/>
      <c r="AF488" s="145"/>
      <c r="AG488" s="4" t="s">
        <v>70</v>
      </c>
      <c r="AH488" s="377" t="s">
        <v>3392</v>
      </c>
      <c r="AI488" s="4" t="s">
        <v>9551</v>
      </c>
      <c r="AJ488" s="4" t="s">
        <v>9556</v>
      </c>
      <c r="AK488" s="4"/>
    </row>
    <row r="489" spans="1:37">
      <c r="B489" s="145" t="s">
        <v>2497</v>
      </c>
      <c r="C489" s="4" t="s">
        <v>441</v>
      </c>
      <c r="D489" s="4" t="s">
        <v>3309</v>
      </c>
      <c r="E489" s="4" t="s">
        <v>1060</v>
      </c>
      <c r="F489" s="4" t="s">
        <v>3393</v>
      </c>
      <c r="G489" s="4" t="s">
        <v>1652</v>
      </c>
      <c r="H489" s="4" t="s">
        <v>1653</v>
      </c>
      <c r="I489" s="141"/>
      <c r="J489" s="141">
        <v>19000000000</v>
      </c>
      <c r="K489" s="139">
        <v>19000000000</v>
      </c>
      <c r="L489" s="4">
        <v>6.6</v>
      </c>
      <c r="M489" s="4" t="s">
        <v>3394</v>
      </c>
      <c r="N489" s="4" t="s">
        <v>3190</v>
      </c>
      <c r="O489" s="186">
        <f>K489</f>
        <v>19000000000</v>
      </c>
      <c r="P489" s="91">
        <f>J489-O489</f>
        <v>0</v>
      </c>
      <c r="Q489" s="4">
        <v>174</v>
      </c>
      <c r="R489" s="4" t="s">
        <v>70</v>
      </c>
      <c r="S489" s="4" t="s">
        <v>70</v>
      </c>
      <c r="T489" s="140">
        <v>45341</v>
      </c>
      <c r="U489" s="4" t="s">
        <v>1884</v>
      </c>
      <c r="V489" s="4" t="s">
        <v>1954</v>
      </c>
      <c r="W489" s="4" t="s">
        <v>70</v>
      </c>
      <c r="X489" s="140">
        <v>45349</v>
      </c>
      <c r="Y489" s="4" t="s">
        <v>1888</v>
      </c>
      <c r="Z489" s="4" t="s">
        <v>1886</v>
      </c>
      <c r="AA489" s="186">
        <f>O489</f>
        <v>19000000000</v>
      </c>
      <c r="AB489" s="91">
        <f>AA489-J489</f>
        <v>0</v>
      </c>
      <c r="AC489" s="4"/>
      <c r="AD489" s="4" t="s">
        <v>2037</v>
      </c>
      <c r="AE489" s="145" t="s">
        <v>3313</v>
      </c>
      <c r="AF489" s="145"/>
      <c r="AG489" s="4"/>
      <c r="AH489" s="377"/>
      <c r="AI489" s="4"/>
      <c r="AJ489" s="4"/>
      <c r="AK489" s="4"/>
    </row>
    <row r="490" spans="1:37">
      <c r="B490" s="145" t="s">
        <v>2497</v>
      </c>
      <c r="C490" s="4" t="s">
        <v>441</v>
      </c>
      <c r="D490" s="4" t="s">
        <v>3309</v>
      </c>
      <c r="E490" s="4" t="s">
        <v>1060</v>
      </c>
      <c r="F490" s="4" t="s">
        <v>3395</v>
      </c>
      <c r="G490" s="4" t="s">
        <v>1652</v>
      </c>
      <c r="H490" s="4" t="s">
        <v>1653</v>
      </c>
      <c r="I490" s="141"/>
      <c r="J490" s="141">
        <v>16000000000</v>
      </c>
      <c r="K490" s="139">
        <v>16000000000</v>
      </c>
      <c r="L490" s="4">
        <v>7.1</v>
      </c>
      <c r="M490" s="4" t="s">
        <v>2811</v>
      </c>
      <c r="N490" s="4" t="s">
        <v>2846</v>
      </c>
      <c r="O490" s="186">
        <f>K490</f>
        <v>16000000000</v>
      </c>
      <c r="P490" s="91">
        <f>J490-O490</f>
        <v>0</v>
      </c>
      <c r="Q490" s="4">
        <v>174</v>
      </c>
      <c r="R490" s="4" t="s">
        <v>70</v>
      </c>
      <c r="S490" s="4" t="s">
        <v>70</v>
      </c>
      <c r="T490" s="140">
        <v>45341</v>
      </c>
      <c r="U490" s="4" t="s">
        <v>1884</v>
      </c>
      <c r="V490" s="4" t="s">
        <v>1954</v>
      </c>
      <c r="W490" s="4" t="s">
        <v>70</v>
      </c>
      <c r="X490" s="140">
        <v>45349</v>
      </c>
      <c r="Y490" s="4" t="s">
        <v>1888</v>
      </c>
      <c r="Z490" s="4" t="s">
        <v>1886</v>
      </c>
      <c r="AA490" s="186">
        <f>O490</f>
        <v>16000000000</v>
      </c>
      <c r="AB490" s="91">
        <f>AA490-J490</f>
        <v>0</v>
      </c>
      <c r="AC490" s="4"/>
      <c r="AD490" s="4" t="s">
        <v>2037</v>
      </c>
      <c r="AE490" s="145" t="s">
        <v>3313</v>
      </c>
      <c r="AF490" s="145"/>
      <c r="AG490" s="4"/>
      <c r="AH490" s="377"/>
      <c r="AI490" s="4"/>
      <c r="AJ490" s="4"/>
      <c r="AK490" s="4"/>
    </row>
    <row r="491" spans="1:37">
      <c r="B491" s="145" t="s">
        <v>2497</v>
      </c>
      <c r="C491" s="4" t="s">
        <v>441</v>
      </c>
      <c r="D491" s="4" t="s">
        <v>2135</v>
      </c>
      <c r="E491" s="4" t="s">
        <v>1060</v>
      </c>
      <c r="F491" s="4" t="s">
        <v>3396</v>
      </c>
      <c r="G491" s="4" t="s">
        <v>1562</v>
      </c>
      <c r="H491" s="4" t="s">
        <v>1563</v>
      </c>
      <c r="I491" s="141"/>
      <c r="J491" s="141">
        <v>1000000000</v>
      </c>
      <c r="K491" s="139">
        <v>1000000000</v>
      </c>
      <c r="L491" s="4">
        <v>7.5</v>
      </c>
      <c r="M491" s="4" t="s">
        <v>2968</v>
      </c>
      <c r="N491" s="4" t="s">
        <v>2502</v>
      </c>
      <c r="O491" s="4"/>
      <c r="P491" s="4"/>
      <c r="Q491" s="4"/>
      <c r="R491" s="4"/>
      <c r="S491" s="4"/>
      <c r="T491" s="4"/>
      <c r="U491" s="4"/>
      <c r="V491" s="4"/>
      <c r="W491" s="4"/>
      <c r="X491" s="4"/>
      <c r="Y491" s="4"/>
      <c r="Z491" s="4"/>
      <c r="AA491" s="4"/>
      <c r="AB491" s="4"/>
      <c r="AC491" s="4"/>
      <c r="AD491" s="4"/>
      <c r="AE491" s="145"/>
      <c r="AF491" s="145"/>
      <c r="AG491" s="4" t="s">
        <v>70</v>
      </c>
      <c r="AH491" s="377" t="s">
        <v>3396</v>
      </c>
      <c r="AI491" s="4" t="s">
        <v>9551</v>
      </c>
      <c r="AJ491" s="4" t="s">
        <v>9556</v>
      </c>
      <c r="AK491" s="4"/>
    </row>
    <row r="492" spans="1:37">
      <c r="A492" s="171" t="s">
        <v>3056</v>
      </c>
      <c r="B492" s="145" t="s">
        <v>2497</v>
      </c>
      <c r="C492" s="4" t="s">
        <v>441</v>
      </c>
      <c r="D492" s="4" t="s">
        <v>2135</v>
      </c>
      <c r="E492" s="4" t="s">
        <v>1060</v>
      </c>
      <c r="F492" s="4" t="s">
        <v>3397</v>
      </c>
      <c r="G492" s="4" t="s">
        <v>1558</v>
      </c>
      <c r="H492" s="4" t="s">
        <v>1559</v>
      </c>
      <c r="I492" s="141"/>
      <c r="J492" s="141">
        <v>1670000000</v>
      </c>
      <c r="K492" s="139">
        <v>1670000000</v>
      </c>
      <c r="L492" s="4">
        <v>11.15</v>
      </c>
      <c r="M492" s="4" t="s">
        <v>3398</v>
      </c>
      <c r="N492" s="4" t="s">
        <v>2721</v>
      </c>
      <c r="O492" s="91">
        <f>J492</f>
        <v>1670000000</v>
      </c>
      <c r="P492" s="91">
        <f>J492-O492</f>
        <v>0</v>
      </c>
      <c r="Q492" s="4">
        <v>165</v>
      </c>
      <c r="R492" s="4" t="s">
        <v>70</v>
      </c>
      <c r="S492" s="242" t="s">
        <v>3059</v>
      </c>
      <c r="T492" s="4"/>
      <c r="U492" s="4"/>
      <c r="V492" s="4"/>
      <c r="W492" s="4"/>
      <c r="X492" s="4"/>
      <c r="Y492" s="4"/>
      <c r="Z492" s="4"/>
      <c r="AA492" s="4"/>
      <c r="AB492" s="4"/>
      <c r="AC492" s="4"/>
      <c r="AD492" s="4"/>
      <c r="AE492" s="145"/>
      <c r="AF492" s="145"/>
      <c r="AG492" s="4" t="s">
        <v>70</v>
      </c>
      <c r="AH492" s="377" t="s">
        <v>3397</v>
      </c>
      <c r="AI492" s="4" t="s">
        <v>9551</v>
      </c>
      <c r="AJ492" s="4" t="s">
        <v>9556</v>
      </c>
      <c r="AK492" s="4"/>
    </row>
    <row r="493" spans="1:37">
      <c r="B493" s="145" t="s">
        <v>2497</v>
      </c>
      <c r="C493" s="4" t="s">
        <v>441</v>
      </c>
      <c r="D493" s="4" t="s">
        <v>2518</v>
      </c>
      <c r="E493" s="4" t="s">
        <v>1060</v>
      </c>
      <c r="F493" s="329" t="s">
        <v>3399</v>
      </c>
      <c r="G493" s="4" t="s">
        <v>1545</v>
      </c>
      <c r="H493" s="4" t="s">
        <v>1546</v>
      </c>
      <c r="I493" s="141"/>
      <c r="J493" s="141">
        <v>1170000000</v>
      </c>
      <c r="K493" s="139">
        <v>1170000000</v>
      </c>
      <c r="L493" s="4">
        <v>7.3</v>
      </c>
      <c r="M493" s="4" t="s">
        <v>3013</v>
      </c>
      <c r="N493" s="4" t="s">
        <v>1907</v>
      </c>
      <c r="O493" s="91">
        <f>J493</f>
        <v>1170000000</v>
      </c>
      <c r="P493" s="91">
        <f>O493-J493</f>
        <v>0</v>
      </c>
      <c r="Q493" s="4">
        <v>192</v>
      </c>
      <c r="R493" s="4" t="s">
        <v>70</v>
      </c>
      <c r="S493" s="4" t="s">
        <v>70</v>
      </c>
      <c r="T493" s="140">
        <v>45348</v>
      </c>
      <c r="U493" s="4" t="s">
        <v>1887</v>
      </c>
      <c r="V493" s="4"/>
      <c r="W493" s="4"/>
      <c r="X493" s="4"/>
      <c r="Y493" s="4"/>
      <c r="Z493" s="4"/>
      <c r="AA493" s="4"/>
      <c r="AB493" s="4"/>
      <c r="AC493" s="4"/>
      <c r="AD493" s="4"/>
      <c r="AE493" s="145"/>
      <c r="AF493" s="145"/>
      <c r="AG493" s="4" t="s">
        <v>70</v>
      </c>
      <c r="AH493" s="377" t="s">
        <v>3399</v>
      </c>
      <c r="AI493" s="4" t="s">
        <v>9551</v>
      </c>
      <c r="AJ493" s="4" t="s">
        <v>9556</v>
      </c>
      <c r="AK493" s="4"/>
    </row>
    <row r="494" spans="1:37">
      <c r="B494" s="145" t="s">
        <v>2497</v>
      </c>
      <c r="C494" s="4" t="s">
        <v>441</v>
      </c>
      <c r="D494" s="4" t="s">
        <v>2135</v>
      </c>
      <c r="E494" s="4" t="s">
        <v>1060</v>
      </c>
      <c r="F494" s="4" t="s">
        <v>3400</v>
      </c>
      <c r="G494" s="4" t="s">
        <v>1562</v>
      </c>
      <c r="H494" s="4" t="s">
        <v>1563</v>
      </c>
      <c r="I494" s="141"/>
      <c r="J494" s="141">
        <v>5000000000</v>
      </c>
      <c r="K494" s="139">
        <v>5000000000</v>
      </c>
      <c r="L494" s="4">
        <v>7.5</v>
      </c>
      <c r="M494" s="4" t="s">
        <v>2968</v>
      </c>
      <c r="N494" s="4" t="s">
        <v>2502</v>
      </c>
      <c r="O494" s="4"/>
      <c r="P494" s="4"/>
      <c r="Q494" s="4"/>
      <c r="R494" s="4"/>
      <c r="S494" s="4"/>
      <c r="T494" s="4"/>
      <c r="U494" s="4"/>
      <c r="V494" s="4"/>
      <c r="W494" s="4"/>
      <c r="X494" s="4"/>
      <c r="Y494" s="4"/>
      <c r="Z494" s="4"/>
      <c r="AA494" s="4"/>
      <c r="AB494" s="4"/>
      <c r="AC494" s="4"/>
      <c r="AD494" s="4"/>
      <c r="AE494" s="145"/>
      <c r="AF494" s="145"/>
      <c r="AG494" s="4" t="s">
        <v>70</v>
      </c>
      <c r="AH494" s="377" t="s">
        <v>3400</v>
      </c>
      <c r="AI494" s="4" t="s">
        <v>9551</v>
      </c>
      <c r="AJ494" s="4" t="s">
        <v>9556</v>
      </c>
      <c r="AK494" s="4"/>
    </row>
    <row r="495" spans="1:37">
      <c r="B495" s="145" t="s">
        <v>2497</v>
      </c>
      <c r="C495" s="4" t="s">
        <v>441</v>
      </c>
      <c r="D495" s="4" t="s">
        <v>3309</v>
      </c>
      <c r="E495" s="4" t="s">
        <v>1060</v>
      </c>
      <c r="F495" s="4" t="s">
        <v>3401</v>
      </c>
      <c r="G495" s="4" t="s">
        <v>1652</v>
      </c>
      <c r="H495" s="4" t="s">
        <v>1653</v>
      </c>
      <c r="I495" s="141"/>
      <c r="J495" s="141">
        <v>35700000000</v>
      </c>
      <c r="K495" s="139">
        <v>35700000000</v>
      </c>
      <c r="L495" s="4">
        <v>9.6</v>
      </c>
      <c r="M495" s="4" t="s">
        <v>3023</v>
      </c>
      <c r="N495" s="4" t="s">
        <v>2475</v>
      </c>
      <c r="O495" s="186">
        <f>K495</f>
        <v>35700000000</v>
      </c>
      <c r="P495" s="91">
        <f>J495-O495</f>
        <v>0</v>
      </c>
      <c r="Q495" s="4">
        <v>174</v>
      </c>
      <c r="R495" s="4" t="s">
        <v>70</v>
      </c>
      <c r="S495" s="4" t="s">
        <v>70</v>
      </c>
      <c r="T495" s="140">
        <v>45341</v>
      </c>
      <c r="U495" s="4" t="s">
        <v>1884</v>
      </c>
      <c r="V495" s="4" t="s">
        <v>1954</v>
      </c>
      <c r="W495" s="4" t="s">
        <v>70</v>
      </c>
      <c r="X495" s="140">
        <v>45349</v>
      </c>
      <c r="Y495" s="4" t="s">
        <v>1888</v>
      </c>
      <c r="Z495" s="4" t="s">
        <v>1886</v>
      </c>
      <c r="AA495" s="186">
        <f>O495</f>
        <v>35700000000</v>
      </c>
      <c r="AB495" s="91">
        <f>AA495-J495</f>
        <v>0</v>
      </c>
      <c r="AC495" s="4"/>
      <c r="AD495" s="4" t="s">
        <v>2037</v>
      </c>
      <c r="AE495" s="145" t="s">
        <v>3313</v>
      </c>
      <c r="AF495" s="145"/>
      <c r="AG495" s="4"/>
      <c r="AH495" s="377"/>
      <c r="AI495" s="4"/>
      <c r="AJ495" s="4"/>
      <c r="AK495" s="4"/>
    </row>
    <row r="496" spans="1:37">
      <c r="B496" s="145" t="s">
        <v>2497</v>
      </c>
      <c r="C496" s="4" t="s">
        <v>441</v>
      </c>
      <c r="D496" s="4" t="s">
        <v>3309</v>
      </c>
      <c r="E496" s="4" t="s">
        <v>1060</v>
      </c>
      <c r="F496" s="4" t="s">
        <v>3402</v>
      </c>
      <c r="G496" s="4" t="s">
        <v>1652</v>
      </c>
      <c r="H496" s="4" t="s">
        <v>1653</v>
      </c>
      <c r="I496" s="141"/>
      <c r="J496" s="141">
        <v>9000000000</v>
      </c>
      <c r="K496" s="139">
        <v>9000000000</v>
      </c>
      <c r="L496" s="4">
        <v>6.6</v>
      </c>
      <c r="M496" s="4" t="s">
        <v>3027</v>
      </c>
      <c r="N496" s="4" t="s">
        <v>3403</v>
      </c>
      <c r="O496" s="186">
        <f>K496</f>
        <v>9000000000</v>
      </c>
      <c r="P496" s="91">
        <f>J496-O496</f>
        <v>0</v>
      </c>
      <c r="Q496" s="4">
        <v>174</v>
      </c>
      <c r="R496" s="4" t="s">
        <v>70</v>
      </c>
      <c r="S496" s="4" t="s">
        <v>70</v>
      </c>
      <c r="T496" s="140">
        <v>45341</v>
      </c>
      <c r="U496" s="4" t="s">
        <v>1884</v>
      </c>
      <c r="V496" s="4" t="s">
        <v>1954</v>
      </c>
      <c r="W496" s="4" t="s">
        <v>70</v>
      </c>
      <c r="X496" s="140">
        <v>45349</v>
      </c>
      <c r="Y496" s="4" t="s">
        <v>1888</v>
      </c>
      <c r="Z496" s="4" t="s">
        <v>1886</v>
      </c>
      <c r="AA496" s="186">
        <f>O496</f>
        <v>9000000000</v>
      </c>
      <c r="AB496" s="91">
        <f>AA496-J496</f>
        <v>0</v>
      </c>
      <c r="AC496" s="4"/>
      <c r="AD496" s="4" t="s">
        <v>2037</v>
      </c>
      <c r="AE496" s="145" t="s">
        <v>3313</v>
      </c>
      <c r="AF496" s="145"/>
      <c r="AG496" s="4"/>
      <c r="AH496" s="377"/>
      <c r="AI496" s="4"/>
      <c r="AJ496" s="4"/>
      <c r="AK496" s="4"/>
    </row>
    <row r="497" spans="1:37">
      <c r="B497" s="145" t="s">
        <v>2497</v>
      </c>
      <c r="C497" s="4" t="s">
        <v>441</v>
      </c>
      <c r="D497" s="4" t="s">
        <v>2518</v>
      </c>
      <c r="E497" s="4" t="s">
        <v>1060</v>
      </c>
      <c r="F497" s="329" t="s">
        <v>3404</v>
      </c>
      <c r="G497" s="4" t="s">
        <v>1545</v>
      </c>
      <c r="H497" s="4" t="s">
        <v>1546</v>
      </c>
      <c r="I497" s="141"/>
      <c r="J497" s="141">
        <v>1400000000</v>
      </c>
      <c r="K497" s="139">
        <v>1400000000</v>
      </c>
      <c r="L497" s="4">
        <v>7.2</v>
      </c>
      <c r="M497" s="4" t="s">
        <v>3032</v>
      </c>
      <c r="N497" s="4" t="s">
        <v>3033</v>
      </c>
      <c r="O497" s="91">
        <f>J497</f>
        <v>1400000000</v>
      </c>
      <c r="P497" s="91">
        <f>O497-J497</f>
        <v>0</v>
      </c>
      <c r="Q497" s="4">
        <v>192</v>
      </c>
      <c r="R497" s="4" t="s">
        <v>70</v>
      </c>
      <c r="S497" s="4" t="s">
        <v>70</v>
      </c>
      <c r="T497" s="140">
        <v>45348</v>
      </c>
      <c r="U497" s="4" t="s">
        <v>1887</v>
      </c>
      <c r="V497" s="4"/>
      <c r="W497" s="4"/>
      <c r="X497" s="4"/>
      <c r="Y497" s="4"/>
      <c r="Z497" s="4"/>
      <c r="AA497" s="4"/>
      <c r="AB497" s="4"/>
      <c r="AC497" s="4"/>
      <c r="AD497" s="4"/>
      <c r="AE497" s="145"/>
      <c r="AF497" s="145"/>
      <c r="AG497" s="4" t="s">
        <v>70</v>
      </c>
      <c r="AH497" s="377" t="s">
        <v>3404</v>
      </c>
      <c r="AI497" s="4" t="s">
        <v>9551</v>
      </c>
      <c r="AJ497" s="4" t="s">
        <v>9556</v>
      </c>
      <c r="AK497" s="4"/>
    </row>
    <row r="498" spans="1:37">
      <c r="B498" s="145" t="s">
        <v>2497</v>
      </c>
      <c r="C498" s="4" t="s">
        <v>441</v>
      </c>
      <c r="D498" s="4" t="s">
        <v>2257</v>
      </c>
      <c r="E498" s="4" t="s">
        <v>1060</v>
      </c>
      <c r="F498" s="4" t="s">
        <v>3405</v>
      </c>
      <c r="G498" s="4" t="s">
        <v>1545</v>
      </c>
      <c r="H498" s="4" t="s">
        <v>1546</v>
      </c>
      <c r="I498" s="141"/>
      <c r="J498" s="141">
        <v>1200000000</v>
      </c>
      <c r="K498" s="139">
        <v>1200000000</v>
      </c>
      <c r="L498" s="4">
        <v>7.6</v>
      </c>
      <c r="M498" s="4" t="s">
        <v>3123</v>
      </c>
      <c r="N498" s="4" t="s">
        <v>2808</v>
      </c>
      <c r="O498" s="91">
        <f>J498</f>
        <v>1200000000</v>
      </c>
      <c r="P498" s="91">
        <f>O498-J498</f>
        <v>0</v>
      </c>
      <c r="Q498" s="4">
        <v>192</v>
      </c>
      <c r="R498" s="4" t="s">
        <v>70</v>
      </c>
      <c r="S498" s="4" t="s">
        <v>70</v>
      </c>
      <c r="T498" s="140">
        <v>45348</v>
      </c>
      <c r="U498" s="4" t="s">
        <v>1887</v>
      </c>
      <c r="V498" s="4"/>
      <c r="W498" s="4"/>
      <c r="X498" s="4"/>
      <c r="Y498" s="4"/>
      <c r="Z498" s="4"/>
      <c r="AA498" s="4"/>
      <c r="AB498" s="4"/>
      <c r="AC498" s="4"/>
      <c r="AD498" s="4"/>
      <c r="AE498" s="145"/>
      <c r="AF498" s="145"/>
      <c r="AG498" s="4" t="s">
        <v>70</v>
      </c>
      <c r="AH498" s="378" t="s">
        <v>3405</v>
      </c>
      <c r="AI498" s="4" t="s">
        <v>9551</v>
      </c>
      <c r="AJ498" s="4" t="s">
        <v>9556</v>
      </c>
      <c r="AK498" s="4"/>
    </row>
    <row r="499" spans="1:37">
      <c r="B499" s="145" t="s">
        <v>2497</v>
      </c>
      <c r="C499" s="4" t="s">
        <v>441</v>
      </c>
      <c r="D499" s="4" t="s">
        <v>2518</v>
      </c>
      <c r="E499" s="4" t="s">
        <v>1060</v>
      </c>
      <c r="F499" s="4" t="s">
        <v>3406</v>
      </c>
      <c r="G499" s="4" t="s">
        <v>1545</v>
      </c>
      <c r="H499" s="4" t="s">
        <v>1546</v>
      </c>
      <c r="I499" s="141"/>
      <c r="J499" s="141">
        <v>2000000000</v>
      </c>
      <c r="K499" s="139">
        <v>2000000000</v>
      </c>
      <c r="L499" s="4">
        <v>7.3</v>
      </c>
      <c r="M499" s="4" t="s">
        <v>2881</v>
      </c>
      <c r="N499" s="4" t="s">
        <v>2773</v>
      </c>
      <c r="O499" s="91">
        <f>J499</f>
        <v>2000000000</v>
      </c>
      <c r="P499" s="91">
        <f>O499-J499</f>
        <v>0</v>
      </c>
      <c r="Q499" s="4">
        <v>192</v>
      </c>
      <c r="R499" s="4" t="s">
        <v>70</v>
      </c>
      <c r="S499" s="4" t="s">
        <v>70</v>
      </c>
      <c r="T499" s="140">
        <v>45348</v>
      </c>
      <c r="U499" s="4" t="s">
        <v>1887</v>
      </c>
      <c r="V499" s="4"/>
      <c r="W499" s="4"/>
      <c r="X499" s="4"/>
      <c r="Y499" s="4"/>
      <c r="Z499" s="4"/>
      <c r="AA499" s="4"/>
      <c r="AB499" s="4"/>
      <c r="AC499" s="4"/>
      <c r="AD499" s="4"/>
      <c r="AE499" s="145"/>
      <c r="AF499" s="145"/>
      <c r="AG499" s="4" t="s">
        <v>70</v>
      </c>
      <c r="AH499" s="377" t="s">
        <v>3406</v>
      </c>
      <c r="AI499" s="4" t="s">
        <v>9551</v>
      </c>
      <c r="AJ499" s="4" t="s">
        <v>9556</v>
      </c>
      <c r="AK499" s="4"/>
    </row>
    <row r="500" spans="1:37">
      <c r="B500" s="145" t="s">
        <v>2497</v>
      </c>
      <c r="C500" s="4" t="s">
        <v>441</v>
      </c>
      <c r="D500" s="4" t="s">
        <v>2135</v>
      </c>
      <c r="E500" s="4" t="s">
        <v>1060</v>
      </c>
      <c r="F500" s="4" t="s">
        <v>3407</v>
      </c>
      <c r="G500" s="4" t="s">
        <v>1562</v>
      </c>
      <c r="H500" s="4" t="s">
        <v>1563</v>
      </c>
      <c r="I500" s="141"/>
      <c r="J500" s="141">
        <v>1000000000</v>
      </c>
      <c r="K500" s="139">
        <v>1000000000</v>
      </c>
      <c r="L500" s="4">
        <v>7.5</v>
      </c>
      <c r="M500" s="4" t="s">
        <v>2968</v>
      </c>
      <c r="N500" s="4" t="s">
        <v>2502</v>
      </c>
      <c r="O500" s="4"/>
      <c r="P500" s="4"/>
      <c r="Q500" s="4"/>
      <c r="R500" s="4"/>
      <c r="S500" s="4"/>
      <c r="T500" s="4"/>
      <c r="U500" s="4"/>
      <c r="V500" s="4"/>
      <c r="W500" s="4"/>
      <c r="X500" s="4"/>
      <c r="Y500" s="4"/>
      <c r="Z500" s="4"/>
      <c r="AA500" s="4"/>
      <c r="AB500" s="4"/>
      <c r="AC500" s="4"/>
      <c r="AD500" s="4"/>
      <c r="AE500" s="145"/>
      <c r="AF500" s="145"/>
      <c r="AG500" s="4" t="s">
        <v>70</v>
      </c>
      <c r="AH500" s="377" t="s">
        <v>3407</v>
      </c>
      <c r="AI500" s="4" t="s">
        <v>9551</v>
      </c>
      <c r="AJ500" s="4" t="s">
        <v>9556</v>
      </c>
      <c r="AK500" s="4"/>
    </row>
    <row r="501" spans="1:37">
      <c r="B501" s="145" t="s">
        <v>2497</v>
      </c>
      <c r="C501" s="4" t="s">
        <v>441</v>
      </c>
      <c r="D501" s="4" t="s">
        <v>3309</v>
      </c>
      <c r="E501" s="4" t="s">
        <v>1060</v>
      </c>
      <c r="F501" s="4" t="s">
        <v>3408</v>
      </c>
      <c r="G501" s="4" t="s">
        <v>1652</v>
      </c>
      <c r="H501" s="4" t="s">
        <v>1653</v>
      </c>
      <c r="I501" s="141"/>
      <c r="J501" s="141">
        <v>10000000000</v>
      </c>
      <c r="K501" s="139">
        <v>10000000000</v>
      </c>
      <c r="L501" s="4">
        <v>6.5</v>
      </c>
      <c r="M501" s="4" t="s">
        <v>2601</v>
      </c>
      <c r="N501" s="4" t="s">
        <v>2612</v>
      </c>
      <c r="O501" s="186">
        <f>K501</f>
        <v>10000000000</v>
      </c>
      <c r="P501" s="91">
        <f t="shared" ref="P501:P509" si="15">J501-O501</f>
        <v>0</v>
      </c>
      <c r="Q501" s="4">
        <v>174</v>
      </c>
      <c r="R501" s="4" t="s">
        <v>70</v>
      </c>
      <c r="S501" s="4" t="s">
        <v>70</v>
      </c>
      <c r="T501" s="140">
        <v>45341</v>
      </c>
      <c r="U501" s="4" t="s">
        <v>1884</v>
      </c>
      <c r="V501" s="4" t="s">
        <v>1954</v>
      </c>
      <c r="W501" s="4" t="s">
        <v>70</v>
      </c>
      <c r="X501" s="140">
        <v>45349</v>
      </c>
      <c r="Y501" s="4" t="s">
        <v>1888</v>
      </c>
      <c r="Z501" s="4" t="s">
        <v>1886</v>
      </c>
      <c r="AA501" s="186">
        <f>O501</f>
        <v>10000000000</v>
      </c>
      <c r="AB501" s="91">
        <f>AA501-J501</f>
        <v>0</v>
      </c>
      <c r="AC501" s="4"/>
      <c r="AD501" s="4" t="s">
        <v>2037</v>
      </c>
      <c r="AE501" s="145" t="s">
        <v>3313</v>
      </c>
      <c r="AF501" s="145"/>
      <c r="AG501" s="4"/>
      <c r="AH501" s="377"/>
      <c r="AI501" s="4"/>
      <c r="AJ501" s="4"/>
      <c r="AK501" s="4"/>
    </row>
    <row r="502" spans="1:37">
      <c r="B502" s="145" t="s">
        <v>2497</v>
      </c>
      <c r="C502" s="4" t="s">
        <v>441</v>
      </c>
      <c r="D502" s="4" t="s">
        <v>3309</v>
      </c>
      <c r="E502" s="4" t="s">
        <v>1060</v>
      </c>
      <c r="F502" s="4" t="s">
        <v>3409</v>
      </c>
      <c r="G502" s="4" t="s">
        <v>1652</v>
      </c>
      <c r="H502" s="4" t="s">
        <v>1653</v>
      </c>
      <c r="I502" s="141"/>
      <c r="J502" s="141">
        <v>7000000000</v>
      </c>
      <c r="K502" s="139">
        <v>7000000000</v>
      </c>
      <c r="L502" s="4">
        <v>7.2</v>
      </c>
      <c r="M502" s="4" t="s">
        <v>3123</v>
      </c>
      <c r="N502" s="4" t="s">
        <v>1907</v>
      </c>
      <c r="O502" s="186">
        <f>K502</f>
        <v>7000000000</v>
      </c>
      <c r="P502" s="91">
        <f t="shared" si="15"/>
        <v>0</v>
      </c>
      <c r="Q502" s="4">
        <v>174</v>
      </c>
      <c r="R502" s="4" t="s">
        <v>70</v>
      </c>
      <c r="S502" s="4" t="s">
        <v>70</v>
      </c>
      <c r="T502" s="140">
        <v>45341</v>
      </c>
      <c r="U502" s="4" t="s">
        <v>1884</v>
      </c>
      <c r="V502" s="4" t="s">
        <v>1954</v>
      </c>
      <c r="W502" s="4" t="s">
        <v>70</v>
      </c>
      <c r="X502" s="140">
        <v>45349</v>
      </c>
      <c r="Y502" s="4" t="s">
        <v>1888</v>
      </c>
      <c r="Z502" s="4" t="s">
        <v>1886</v>
      </c>
      <c r="AA502" s="186">
        <f>O502</f>
        <v>7000000000</v>
      </c>
      <c r="AB502" s="91">
        <f>AA502-J502</f>
        <v>0</v>
      </c>
      <c r="AC502" s="4"/>
      <c r="AD502" s="4" t="s">
        <v>2037</v>
      </c>
      <c r="AE502" s="145" t="s">
        <v>3313</v>
      </c>
      <c r="AF502" s="145"/>
      <c r="AG502" s="4"/>
      <c r="AH502" s="377"/>
      <c r="AI502" s="4"/>
      <c r="AJ502" s="4"/>
      <c r="AK502" s="4"/>
    </row>
    <row r="503" spans="1:37">
      <c r="A503" s="171" t="s">
        <v>3056</v>
      </c>
      <c r="B503" s="145" t="s">
        <v>2497</v>
      </c>
      <c r="C503" s="4" t="s">
        <v>441</v>
      </c>
      <c r="D503" s="4" t="s">
        <v>2135</v>
      </c>
      <c r="E503" s="4" t="s">
        <v>1060</v>
      </c>
      <c r="F503" s="4" t="s">
        <v>3410</v>
      </c>
      <c r="G503" s="4" t="s">
        <v>1558</v>
      </c>
      <c r="H503" s="4" t="s">
        <v>1559</v>
      </c>
      <c r="I503" s="141"/>
      <c r="J503" s="141">
        <v>6064000000</v>
      </c>
      <c r="K503" s="139">
        <v>6064000000</v>
      </c>
      <c r="L503" s="4">
        <v>8.65</v>
      </c>
      <c r="M503" s="4" t="s">
        <v>2662</v>
      </c>
      <c r="N503" s="4" t="s">
        <v>2139</v>
      </c>
      <c r="O503" s="91">
        <f>J503</f>
        <v>6064000000</v>
      </c>
      <c r="P503" s="91">
        <f t="shared" si="15"/>
        <v>0</v>
      </c>
      <c r="Q503" s="4">
        <v>165</v>
      </c>
      <c r="R503" s="4" t="s">
        <v>70</v>
      </c>
      <c r="S503" s="242" t="s">
        <v>3059</v>
      </c>
      <c r="T503" s="4"/>
      <c r="U503" s="4"/>
      <c r="V503" s="4"/>
      <c r="W503" s="4"/>
      <c r="X503" s="4"/>
      <c r="Y503" s="4"/>
      <c r="Z503" s="4"/>
      <c r="AA503" s="4"/>
      <c r="AB503" s="4"/>
      <c r="AC503" s="4"/>
      <c r="AD503" s="4"/>
      <c r="AE503" s="145"/>
      <c r="AF503" s="145"/>
      <c r="AG503" s="4" t="s">
        <v>70</v>
      </c>
      <c r="AH503" s="377" t="s">
        <v>3410</v>
      </c>
      <c r="AI503" s="4" t="s">
        <v>9551</v>
      </c>
      <c r="AJ503" s="4" t="s">
        <v>9556</v>
      </c>
      <c r="AK503" s="4"/>
    </row>
    <row r="504" spans="1:37">
      <c r="A504" s="171" t="s">
        <v>3056</v>
      </c>
      <c r="B504" s="145" t="s">
        <v>2497</v>
      </c>
      <c r="C504" s="4" t="s">
        <v>441</v>
      </c>
      <c r="D504" s="4" t="s">
        <v>2135</v>
      </c>
      <c r="E504" s="4" t="s">
        <v>1060</v>
      </c>
      <c r="F504" s="4" t="s">
        <v>3411</v>
      </c>
      <c r="G504" s="4" t="s">
        <v>1558</v>
      </c>
      <c r="H504" s="4" t="s">
        <v>1559</v>
      </c>
      <c r="I504" s="141"/>
      <c r="J504" s="141">
        <v>900000000</v>
      </c>
      <c r="K504" s="139">
        <v>900000000</v>
      </c>
      <c r="L504" s="4">
        <v>5.82</v>
      </c>
      <c r="M504" s="4" t="s">
        <v>3412</v>
      </c>
      <c r="N504" s="4" t="s">
        <v>3413</v>
      </c>
      <c r="O504" s="91">
        <f>J504</f>
        <v>900000000</v>
      </c>
      <c r="P504" s="91">
        <f t="shared" si="15"/>
        <v>0</v>
      </c>
      <c r="Q504" s="4">
        <v>165</v>
      </c>
      <c r="R504" s="4" t="s">
        <v>70</v>
      </c>
      <c r="S504" s="242" t="s">
        <v>3059</v>
      </c>
      <c r="T504" s="4"/>
      <c r="U504" s="4"/>
      <c r="V504" s="4"/>
      <c r="W504" s="4"/>
      <c r="X504" s="4"/>
      <c r="Y504" s="4"/>
      <c r="Z504" s="4"/>
      <c r="AA504" s="4"/>
      <c r="AB504" s="4"/>
      <c r="AC504" s="4"/>
      <c r="AD504" s="4"/>
      <c r="AE504" s="145"/>
      <c r="AF504" s="145"/>
      <c r="AG504" s="4" t="s">
        <v>70</v>
      </c>
      <c r="AH504" s="377" t="s">
        <v>3411</v>
      </c>
      <c r="AI504" s="4" t="s">
        <v>9551</v>
      </c>
      <c r="AJ504" s="4" t="s">
        <v>9556</v>
      </c>
      <c r="AK504" s="4"/>
    </row>
    <row r="505" spans="1:37">
      <c r="B505" s="145" t="s">
        <v>2497</v>
      </c>
      <c r="C505" s="4" t="s">
        <v>441</v>
      </c>
      <c r="D505" s="4" t="s">
        <v>2135</v>
      </c>
      <c r="E505" s="4" t="s">
        <v>1060</v>
      </c>
      <c r="F505" s="4" t="s">
        <v>3414</v>
      </c>
      <c r="G505" s="4" t="s">
        <v>1549</v>
      </c>
      <c r="H505" s="4" t="s">
        <v>1550</v>
      </c>
      <c r="I505" s="141"/>
      <c r="J505" s="141">
        <v>11000000000</v>
      </c>
      <c r="K505" s="139">
        <v>11000000000</v>
      </c>
      <c r="L505" s="4">
        <v>5.8</v>
      </c>
      <c r="M505" s="4" t="s">
        <v>2560</v>
      </c>
      <c r="N505" s="4" t="s">
        <v>2595</v>
      </c>
      <c r="O505" s="91">
        <f>J505</f>
        <v>11000000000</v>
      </c>
      <c r="P505" s="91">
        <f t="shared" si="15"/>
        <v>0</v>
      </c>
      <c r="Q505" s="4">
        <v>171</v>
      </c>
      <c r="R505" s="4" t="s">
        <v>70</v>
      </c>
      <c r="S505" s="4" t="s">
        <v>70</v>
      </c>
      <c r="T505" s="140">
        <v>45294</v>
      </c>
      <c r="U505" s="4" t="s">
        <v>1884</v>
      </c>
      <c r="V505" s="4" t="s">
        <v>1954</v>
      </c>
      <c r="W505" s="4"/>
      <c r="X505" s="4"/>
      <c r="Y505" s="4"/>
      <c r="Z505" s="4"/>
      <c r="AA505" s="4"/>
      <c r="AB505" s="4"/>
      <c r="AC505" s="4"/>
      <c r="AD505" s="4"/>
      <c r="AE505" s="145"/>
      <c r="AF505" s="145"/>
      <c r="AG505" s="4" t="s">
        <v>70</v>
      </c>
      <c r="AH505" s="377" t="s">
        <v>3414</v>
      </c>
      <c r="AI505" s="4" t="s">
        <v>9551</v>
      </c>
      <c r="AJ505" s="4" t="s">
        <v>9556</v>
      </c>
      <c r="AK505" s="4"/>
    </row>
    <row r="506" spans="1:37">
      <c r="B506" s="145" t="s">
        <v>2497</v>
      </c>
      <c r="C506" s="4" t="s">
        <v>441</v>
      </c>
      <c r="D506" s="4" t="s">
        <v>3309</v>
      </c>
      <c r="E506" s="4" t="s">
        <v>1060</v>
      </c>
      <c r="F506" s="4" t="s">
        <v>3415</v>
      </c>
      <c r="G506" s="4" t="s">
        <v>1652</v>
      </c>
      <c r="H506" s="4" t="s">
        <v>1653</v>
      </c>
      <c r="I506" s="4"/>
      <c r="J506" s="141">
        <v>26288450</v>
      </c>
      <c r="K506" s="139">
        <v>26288450</v>
      </c>
      <c r="L506" s="4">
        <v>0.2</v>
      </c>
      <c r="M506" s="4" t="s">
        <v>2857</v>
      </c>
      <c r="N506" s="4"/>
      <c r="O506" s="186">
        <f>K506</f>
        <v>26288450</v>
      </c>
      <c r="P506" s="91">
        <f t="shared" si="15"/>
        <v>0</v>
      </c>
      <c r="Q506" s="4">
        <v>174</v>
      </c>
      <c r="R506" s="4" t="s">
        <v>70</v>
      </c>
      <c r="S506" s="4" t="s">
        <v>70</v>
      </c>
      <c r="T506" s="140">
        <v>45341</v>
      </c>
      <c r="U506" s="4" t="s">
        <v>1884</v>
      </c>
      <c r="V506" s="4" t="s">
        <v>1954</v>
      </c>
      <c r="W506" s="4" t="s">
        <v>70</v>
      </c>
      <c r="X506" s="140">
        <v>45349</v>
      </c>
      <c r="Y506" s="4" t="s">
        <v>1888</v>
      </c>
      <c r="Z506" s="4" t="s">
        <v>1886</v>
      </c>
      <c r="AA506" s="186">
        <f>O506</f>
        <v>26288450</v>
      </c>
      <c r="AB506" s="91">
        <f>AA506-J506</f>
        <v>0</v>
      </c>
      <c r="AC506" s="4"/>
      <c r="AD506" s="4" t="s">
        <v>2037</v>
      </c>
      <c r="AE506" s="145" t="s">
        <v>3313</v>
      </c>
      <c r="AF506" s="145"/>
      <c r="AG506" s="4"/>
      <c r="AH506" s="377"/>
      <c r="AI506" s="4"/>
      <c r="AJ506" s="4"/>
      <c r="AK506" s="4"/>
    </row>
    <row r="507" spans="1:37">
      <c r="B507" s="145" t="s">
        <v>2497</v>
      </c>
      <c r="C507" s="4" t="s">
        <v>441</v>
      </c>
      <c r="D507" s="4" t="s">
        <v>1976</v>
      </c>
      <c r="E507" s="4" t="s">
        <v>1060</v>
      </c>
      <c r="F507" s="4" t="s">
        <v>3416</v>
      </c>
      <c r="G507" s="4" t="s">
        <v>1678</v>
      </c>
      <c r="H507" s="4" t="s">
        <v>1679</v>
      </c>
      <c r="I507" s="141"/>
      <c r="J507" s="141">
        <v>8000000000</v>
      </c>
      <c r="K507" s="139">
        <v>8000000000</v>
      </c>
      <c r="L507" s="4">
        <v>6.4</v>
      </c>
      <c r="M507" s="4" t="s">
        <v>3417</v>
      </c>
      <c r="N507" s="4" t="s">
        <v>2871</v>
      </c>
      <c r="O507" s="186">
        <f>K507</f>
        <v>8000000000</v>
      </c>
      <c r="P507" s="91">
        <f t="shared" si="15"/>
        <v>0</v>
      </c>
      <c r="Q507" s="4">
        <v>97</v>
      </c>
      <c r="R507" s="4" t="s">
        <v>70</v>
      </c>
      <c r="S507" s="4" t="s">
        <v>70</v>
      </c>
      <c r="T507" s="140">
        <v>45321</v>
      </c>
      <c r="U507" s="4" t="s">
        <v>1884</v>
      </c>
      <c r="V507" s="4"/>
      <c r="W507" s="4" t="s">
        <v>70</v>
      </c>
      <c r="X507" s="140">
        <v>45349</v>
      </c>
      <c r="Y507" s="4" t="s">
        <v>1888</v>
      </c>
      <c r="Z507" s="4" t="s">
        <v>1886</v>
      </c>
      <c r="AA507" s="186">
        <f>O507</f>
        <v>8000000000</v>
      </c>
      <c r="AB507" s="91">
        <f>AA507-O507</f>
        <v>0</v>
      </c>
      <c r="AC507" s="4"/>
      <c r="AD507" s="4" t="s">
        <v>2037</v>
      </c>
      <c r="AE507" s="145" t="s">
        <v>3418</v>
      </c>
      <c r="AF507" s="145"/>
      <c r="AG507" s="4"/>
      <c r="AH507" s="377"/>
      <c r="AI507" s="4"/>
      <c r="AJ507" s="4"/>
      <c r="AK507" s="4"/>
    </row>
    <row r="508" spans="1:37">
      <c r="B508" s="145" t="s">
        <v>2497</v>
      </c>
      <c r="C508" s="4" t="s">
        <v>441</v>
      </c>
      <c r="D508" s="4" t="s">
        <v>3136</v>
      </c>
      <c r="E508" s="4" t="s">
        <v>1060</v>
      </c>
      <c r="F508" s="4" t="s">
        <v>3419</v>
      </c>
      <c r="G508" s="4" t="s">
        <v>1566</v>
      </c>
      <c r="H508" s="4" t="s">
        <v>1567</v>
      </c>
      <c r="I508" s="141"/>
      <c r="J508" s="141">
        <v>2000000000</v>
      </c>
      <c r="K508" s="139">
        <v>2000000000</v>
      </c>
      <c r="L508" s="4">
        <v>7.9</v>
      </c>
      <c r="M508" s="4" t="s">
        <v>2811</v>
      </c>
      <c r="N508" s="4" t="s">
        <v>3420</v>
      </c>
      <c r="O508" s="91">
        <f>J508</f>
        <v>2000000000</v>
      </c>
      <c r="P508" s="91">
        <f t="shared" si="15"/>
        <v>0</v>
      </c>
      <c r="Q508" s="4">
        <v>154</v>
      </c>
      <c r="R508" s="4" t="s">
        <v>70</v>
      </c>
      <c r="S508" s="4" t="s">
        <v>70</v>
      </c>
      <c r="T508" s="140">
        <v>45341</v>
      </c>
      <c r="U508" s="4" t="s">
        <v>1884</v>
      </c>
      <c r="V508" s="4" t="s">
        <v>1954</v>
      </c>
      <c r="W508" s="4" t="s">
        <v>70</v>
      </c>
      <c r="X508" s="140">
        <v>45380</v>
      </c>
      <c r="Y508" s="4" t="s">
        <v>1885</v>
      </c>
      <c r="Z508" s="4" t="s">
        <v>1886</v>
      </c>
      <c r="AA508" s="91">
        <f>O508</f>
        <v>2000000000</v>
      </c>
      <c r="AB508" s="4"/>
      <c r="AC508" s="4"/>
      <c r="AD508" s="4" t="s">
        <v>2037</v>
      </c>
      <c r="AE508" s="145" t="s">
        <v>3139</v>
      </c>
      <c r="AF508" s="145"/>
      <c r="AG508" s="4"/>
      <c r="AH508" s="377"/>
      <c r="AI508" s="4"/>
      <c r="AJ508" s="4"/>
      <c r="AK508" s="4"/>
    </row>
    <row r="509" spans="1:37">
      <c r="B509" s="145" t="s">
        <v>2497</v>
      </c>
      <c r="C509" s="4" t="s">
        <v>441</v>
      </c>
      <c r="D509" s="4" t="s">
        <v>1976</v>
      </c>
      <c r="E509" s="4" t="s">
        <v>1060</v>
      </c>
      <c r="F509" s="4" t="s">
        <v>3421</v>
      </c>
      <c r="G509" s="4" t="s">
        <v>1678</v>
      </c>
      <c r="H509" s="4" t="s">
        <v>1679</v>
      </c>
      <c r="I509" s="141"/>
      <c r="J509" s="141">
        <v>1500000000</v>
      </c>
      <c r="K509" s="139">
        <v>1500000000</v>
      </c>
      <c r="L509" s="4">
        <v>6.9</v>
      </c>
      <c r="M509" s="4" t="s">
        <v>1920</v>
      </c>
      <c r="N509" s="4" t="s">
        <v>1921</v>
      </c>
      <c r="O509" s="186">
        <f>K509</f>
        <v>1500000000</v>
      </c>
      <c r="P509" s="91">
        <f t="shared" si="15"/>
        <v>0</v>
      </c>
      <c r="Q509" s="4">
        <v>97</v>
      </c>
      <c r="R509" s="4" t="s">
        <v>70</v>
      </c>
      <c r="S509" s="4" t="s">
        <v>70</v>
      </c>
      <c r="T509" s="140">
        <v>45321</v>
      </c>
      <c r="U509" s="4" t="s">
        <v>1884</v>
      </c>
      <c r="V509" s="4"/>
      <c r="W509" s="4" t="s">
        <v>70</v>
      </c>
      <c r="X509" s="140">
        <v>45349</v>
      </c>
      <c r="Y509" s="4" t="s">
        <v>1888</v>
      </c>
      <c r="Z509" s="4" t="s">
        <v>1886</v>
      </c>
      <c r="AA509" s="186">
        <f>O509</f>
        <v>1500000000</v>
      </c>
      <c r="AB509" s="91">
        <f>AA509-O509</f>
        <v>0</v>
      </c>
      <c r="AC509" s="4"/>
      <c r="AD509" s="4" t="s">
        <v>2037</v>
      </c>
      <c r="AE509" s="145" t="s">
        <v>3418</v>
      </c>
      <c r="AF509" s="145"/>
      <c r="AG509" s="4"/>
      <c r="AH509" s="377"/>
      <c r="AI509" s="4"/>
      <c r="AJ509" s="4"/>
      <c r="AK509" s="4"/>
    </row>
    <row r="510" spans="1:37">
      <c r="B510" s="145" t="s">
        <v>2497</v>
      </c>
      <c r="C510" s="4" t="s">
        <v>441</v>
      </c>
      <c r="D510" s="4" t="s">
        <v>2583</v>
      </c>
      <c r="E510" s="4" t="s">
        <v>1060</v>
      </c>
      <c r="F510" s="4" t="s">
        <v>3422</v>
      </c>
      <c r="G510" s="4" t="s">
        <v>1590</v>
      </c>
      <c r="H510" s="4" t="s">
        <v>1591</v>
      </c>
      <c r="I510" s="141"/>
      <c r="J510" s="141">
        <v>24000000000</v>
      </c>
      <c r="K510" s="139">
        <v>24000000000</v>
      </c>
      <c r="L510" s="4">
        <v>6.05</v>
      </c>
      <c r="M510" s="4" t="s">
        <v>2829</v>
      </c>
      <c r="N510" s="4" t="s">
        <v>2975</v>
      </c>
      <c r="O510" s="4"/>
      <c r="P510" s="4"/>
      <c r="Q510" s="4">
        <v>121</v>
      </c>
      <c r="R510" s="4" t="s">
        <v>70</v>
      </c>
      <c r="S510" s="4" t="s">
        <v>70</v>
      </c>
      <c r="T510" s="140">
        <v>45348</v>
      </c>
      <c r="U510" s="4" t="s">
        <v>1887</v>
      </c>
      <c r="V510" s="4"/>
      <c r="W510" s="4"/>
      <c r="X510" s="4"/>
      <c r="Y510" s="4"/>
      <c r="Z510" s="4"/>
      <c r="AA510" s="4"/>
      <c r="AB510" s="4"/>
      <c r="AC510" s="4"/>
      <c r="AD510" s="4"/>
      <c r="AE510" s="145"/>
      <c r="AF510" s="145"/>
      <c r="AG510" s="4" t="s">
        <v>70</v>
      </c>
      <c r="AH510" s="377" t="s">
        <v>3422</v>
      </c>
      <c r="AI510" s="4" t="s">
        <v>9551</v>
      </c>
      <c r="AJ510" s="4" t="s">
        <v>9556</v>
      </c>
      <c r="AK510" s="4"/>
    </row>
    <row r="511" spans="1:37">
      <c r="B511" s="145" t="s">
        <v>2497</v>
      </c>
      <c r="C511" s="4" t="s">
        <v>441</v>
      </c>
      <c r="D511" s="4" t="s">
        <v>1976</v>
      </c>
      <c r="E511" s="4" t="s">
        <v>1060</v>
      </c>
      <c r="F511" s="4" t="s">
        <v>3423</v>
      </c>
      <c r="G511" s="4" t="s">
        <v>1592</v>
      </c>
      <c r="H511" s="4" t="s">
        <v>1593</v>
      </c>
      <c r="I511" s="141"/>
      <c r="J511" s="141">
        <v>5000000000</v>
      </c>
      <c r="K511" s="139">
        <v>5000000000</v>
      </c>
      <c r="L511" s="4">
        <v>5.95</v>
      </c>
      <c r="M511" s="4" t="s">
        <v>2974</v>
      </c>
      <c r="N511" s="4" t="s">
        <v>2975</v>
      </c>
      <c r="O511" s="91">
        <f>J511</f>
        <v>5000000000</v>
      </c>
      <c r="P511" s="91">
        <f>J511-O511</f>
        <v>0</v>
      </c>
      <c r="Q511" s="4">
        <v>101</v>
      </c>
      <c r="R511" s="4" t="s">
        <v>70</v>
      </c>
      <c r="S511" s="4" t="s">
        <v>70</v>
      </c>
      <c r="T511" s="140">
        <v>45321</v>
      </c>
      <c r="U511" s="4" t="s">
        <v>1884</v>
      </c>
      <c r="V511" s="4"/>
      <c r="W511" s="4"/>
      <c r="X511" s="4"/>
      <c r="Y511" s="4"/>
      <c r="Z511" s="4"/>
      <c r="AA511" s="4"/>
      <c r="AB511" s="4"/>
      <c r="AC511" s="4"/>
      <c r="AD511" s="4"/>
      <c r="AE511" s="145"/>
      <c r="AF511" s="145"/>
      <c r="AG511" s="4" t="s">
        <v>70</v>
      </c>
      <c r="AH511" s="377" t="s">
        <v>3423</v>
      </c>
      <c r="AI511" s="4" t="s">
        <v>9551</v>
      </c>
      <c r="AJ511" s="4" t="s">
        <v>9556</v>
      </c>
      <c r="AK511" s="4"/>
    </row>
    <row r="512" spans="1:37">
      <c r="B512" s="145" t="s">
        <v>2497</v>
      </c>
      <c r="C512" s="4" t="s">
        <v>441</v>
      </c>
      <c r="D512" s="4" t="s">
        <v>2518</v>
      </c>
      <c r="E512" s="4" t="s">
        <v>1060</v>
      </c>
      <c r="F512" s="4" t="s">
        <v>3424</v>
      </c>
      <c r="G512" s="4" t="s">
        <v>1545</v>
      </c>
      <c r="H512" s="4" t="s">
        <v>1546</v>
      </c>
      <c r="I512" s="141"/>
      <c r="J512" s="141">
        <v>1200000000</v>
      </c>
      <c r="K512" s="139">
        <v>1200000000</v>
      </c>
      <c r="L512" s="4">
        <v>7.3</v>
      </c>
      <c r="M512" s="4" t="s">
        <v>3101</v>
      </c>
      <c r="N512" s="4" t="s">
        <v>3102</v>
      </c>
      <c r="O512" s="91">
        <f>J512</f>
        <v>1200000000</v>
      </c>
      <c r="P512" s="91">
        <f>O512-J512</f>
        <v>0</v>
      </c>
      <c r="Q512" s="4">
        <v>192</v>
      </c>
      <c r="R512" s="4" t="s">
        <v>70</v>
      </c>
      <c r="S512" s="4" t="s">
        <v>70</v>
      </c>
      <c r="T512" s="140">
        <v>45348</v>
      </c>
      <c r="U512" s="4" t="s">
        <v>1887</v>
      </c>
      <c r="V512" s="4"/>
      <c r="W512" s="4"/>
      <c r="X512" s="4"/>
      <c r="Y512" s="4"/>
      <c r="Z512" s="4"/>
      <c r="AA512" s="4"/>
      <c r="AB512" s="4"/>
      <c r="AC512" s="4"/>
      <c r="AD512" s="4"/>
      <c r="AE512" s="145"/>
      <c r="AF512" s="145"/>
      <c r="AG512" s="4" t="s">
        <v>70</v>
      </c>
      <c r="AH512" s="377" t="s">
        <v>3424</v>
      </c>
      <c r="AI512" s="4" t="s">
        <v>9551</v>
      </c>
      <c r="AJ512" s="4" t="s">
        <v>9556</v>
      </c>
      <c r="AK512" s="4"/>
    </row>
    <row r="513" spans="1:37">
      <c r="B513" s="145" t="s">
        <v>2497</v>
      </c>
      <c r="C513" s="4" t="s">
        <v>441</v>
      </c>
      <c r="D513" s="4" t="s">
        <v>3004</v>
      </c>
      <c r="E513" s="4" t="s">
        <v>1060</v>
      </c>
      <c r="F513" s="4" t="s">
        <v>3425</v>
      </c>
      <c r="G513" s="4" t="s">
        <v>1552</v>
      </c>
      <c r="H513" s="4" t="s">
        <v>1553</v>
      </c>
      <c r="I513" s="141"/>
      <c r="J513" s="141">
        <v>10000000000</v>
      </c>
      <c r="K513" s="139">
        <v>10000000000</v>
      </c>
      <c r="L513" s="4">
        <v>8.1999999999999993</v>
      </c>
      <c r="M513" s="4" t="s">
        <v>2841</v>
      </c>
      <c r="N513" s="4" t="s">
        <v>3426</v>
      </c>
      <c r="O513" s="4"/>
      <c r="P513" s="4"/>
      <c r="Q513" s="4"/>
      <c r="R513" s="4"/>
      <c r="S513" s="4"/>
      <c r="T513" s="4"/>
      <c r="U513" s="4"/>
      <c r="V513" s="4"/>
      <c r="W513" s="4"/>
      <c r="X513" s="4"/>
      <c r="Y513" s="4"/>
      <c r="Z513" s="4"/>
      <c r="AA513" s="4"/>
      <c r="AB513" s="4"/>
      <c r="AC513" s="4"/>
      <c r="AD513" s="4"/>
      <c r="AE513" s="145"/>
      <c r="AF513" s="145"/>
      <c r="AG513" s="4" t="s">
        <v>70</v>
      </c>
      <c r="AH513" s="377" t="s">
        <v>9542</v>
      </c>
      <c r="AI513" s="4" t="s">
        <v>9551</v>
      </c>
      <c r="AJ513" s="4" t="s">
        <v>9556</v>
      </c>
      <c r="AK513" s="4"/>
    </row>
    <row r="514" spans="1:37">
      <c r="B514" s="145" t="s">
        <v>2497</v>
      </c>
      <c r="C514" s="4" t="s">
        <v>441</v>
      </c>
      <c r="D514" s="4" t="s">
        <v>1976</v>
      </c>
      <c r="E514" s="4" t="s">
        <v>1060</v>
      </c>
      <c r="F514" s="4" t="s">
        <v>3427</v>
      </c>
      <c r="G514" s="4" t="s">
        <v>1678</v>
      </c>
      <c r="H514" s="4" t="s">
        <v>1679</v>
      </c>
      <c r="I514" s="141"/>
      <c r="J514" s="141">
        <v>1000000000</v>
      </c>
      <c r="K514" s="139">
        <v>1000000000</v>
      </c>
      <c r="L514" s="4">
        <v>5.75</v>
      </c>
      <c r="M514" s="4" t="s">
        <v>2160</v>
      </c>
      <c r="N514" s="4" t="s">
        <v>3284</v>
      </c>
      <c r="O514" s="186">
        <f>K514</f>
        <v>1000000000</v>
      </c>
      <c r="P514" s="91">
        <f>J514-O514</f>
        <v>0</v>
      </c>
      <c r="Q514" s="4">
        <v>97</v>
      </c>
      <c r="R514" s="4" t="s">
        <v>70</v>
      </c>
      <c r="S514" s="4" t="s">
        <v>70</v>
      </c>
      <c r="T514" s="140">
        <v>45321</v>
      </c>
      <c r="U514" s="4" t="s">
        <v>1884</v>
      </c>
      <c r="V514" s="4"/>
      <c r="W514" s="4" t="s">
        <v>70</v>
      </c>
      <c r="X514" s="140">
        <v>45349</v>
      </c>
      <c r="Y514" s="4" t="s">
        <v>1888</v>
      </c>
      <c r="Z514" s="4" t="s">
        <v>1886</v>
      </c>
      <c r="AA514" s="186">
        <f>O514</f>
        <v>1000000000</v>
      </c>
      <c r="AB514" s="91">
        <f>AA514-O514</f>
        <v>0</v>
      </c>
      <c r="AC514" s="4"/>
      <c r="AD514" s="4" t="s">
        <v>2037</v>
      </c>
      <c r="AE514" s="145" t="s">
        <v>3418</v>
      </c>
      <c r="AF514" s="145"/>
      <c r="AG514" s="4"/>
      <c r="AH514" s="377"/>
      <c r="AI514" s="4"/>
      <c r="AJ514" s="4"/>
      <c r="AK514" s="4"/>
    </row>
    <row r="515" spans="1:37">
      <c r="A515" s="171" t="s">
        <v>3056</v>
      </c>
      <c r="B515" s="145" t="s">
        <v>2497</v>
      </c>
      <c r="C515" s="4" t="s">
        <v>441</v>
      </c>
      <c r="D515" s="4" t="s">
        <v>2135</v>
      </c>
      <c r="E515" s="4" t="s">
        <v>1060</v>
      </c>
      <c r="F515" s="4" t="s">
        <v>3428</v>
      </c>
      <c r="G515" s="4" t="s">
        <v>1558</v>
      </c>
      <c r="H515" s="4" t="s">
        <v>1559</v>
      </c>
      <c r="I515" s="141"/>
      <c r="J515" s="141">
        <v>1800000000</v>
      </c>
      <c r="K515" s="139">
        <v>1800000000</v>
      </c>
      <c r="L515" s="4">
        <v>5.48</v>
      </c>
      <c r="M515" s="4" t="s">
        <v>2160</v>
      </c>
      <c r="N515" s="4" t="s">
        <v>2161</v>
      </c>
      <c r="O515" s="91">
        <f>J515</f>
        <v>1800000000</v>
      </c>
      <c r="P515" s="91">
        <f>J515-O515</f>
        <v>0</v>
      </c>
      <c r="Q515" s="4">
        <v>165</v>
      </c>
      <c r="R515" s="4" t="s">
        <v>70</v>
      </c>
      <c r="S515" s="242" t="s">
        <v>3059</v>
      </c>
      <c r="T515" s="4"/>
      <c r="U515" s="4"/>
      <c r="V515" s="4"/>
      <c r="W515" s="4"/>
      <c r="X515" s="4"/>
      <c r="Y515" s="4"/>
      <c r="Z515" s="4"/>
      <c r="AA515" s="4"/>
      <c r="AB515" s="4"/>
      <c r="AC515" s="4"/>
      <c r="AD515" s="4"/>
      <c r="AE515" s="145"/>
      <c r="AF515" s="145"/>
      <c r="AG515" s="4" t="s">
        <v>70</v>
      </c>
      <c r="AH515" s="377"/>
      <c r="AI515" s="4" t="s">
        <v>9555</v>
      </c>
      <c r="AJ515" s="4" t="s">
        <v>9556</v>
      </c>
      <c r="AK515" s="4"/>
    </row>
    <row r="516" spans="1:37">
      <c r="B516" s="145" t="s">
        <v>2497</v>
      </c>
      <c r="C516" s="4" t="s">
        <v>441</v>
      </c>
      <c r="D516" s="4" t="s">
        <v>2498</v>
      </c>
      <c r="E516" s="4" t="s">
        <v>1060</v>
      </c>
      <c r="F516" s="4" t="s">
        <v>3429</v>
      </c>
      <c r="G516" s="4" t="s">
        <v>1521</v>
      </c>
      <c r="H516" s="4" t="s">
        <v>1522</v>
      </c>
      <c r="I516" s="141"/>
      <c r="J516" s="141">
        <v>1000000000</v>
      </c>
      <c r="K516" s="139">
        <v>1000000000</v>
      </c>
      <c r="L516" s="4">
        <v>7.9</v>
      </c>
      <c r="M516" s="4" t="s">
        <v>2638</v>
      </c>
      <c r="N516" s="4" t="s">
        <v>2639</v>
      </c>
      <c r="O516" s="186">
        <f>K516</f>
        <v>1000000000</v>
      </c>
      <c r="P516" s="186">
        <f>K516-O516</f>
        <v>0</v>
      </c>
      <c r="Q516" s="4" t="s">
        <v>2503</v>
      </c>
      <c r="R516" s="4" t="s">
        <v>70</v>
      </c>
      <c r="S516" s="4" t="s">
        <v>70</v>
      </c>
      <c r="T516" s="140">
        <v>45351</v>
      </c>
      <c r="U516" s="4" t="s">
        <v>1884</v>
      </c>
      <c r="V516" s="4" t="s">
        <v>1954</v>
      </c>
      <c r="W516" s="4"/>
      <c r="X516" s="4"/>
      <c r="Y516" s="4"/>
      <c r="Z516" s="4"/>
      <c r="AA516" s="4"/>
      <c r="AB516" s="4"/>
      <c r="AC516" s="4"/>
      <c r="AD516" s="4"/>
      <c r="AE516" s="145"/>
      <c r="AF516" s="145"/>
      <c r="AG516" s="4" t="s">
        <v>70</v>
      </c>
      <c r="AH516" s="377" t="s">
        <v>3429</v>
      </c>
      <c r="AI516" s="4" t="s">
        <v>9551</v>
      </c>
      <c r="AJ516" s="4" t="s">
        <v>9556</v>
      </c>
      <c r="AK516" s="4"/>
    </row>
    <row r="517" spans="1:37">
      <c r="B517" s="145" t="s">
        <v>2497</v>
      </c>
      <c r="C517" s="4" t="s">
        <v>441</v>
      </c>
      <c r="D517" s="4" t="s">
        <v>1976</v>
      </c>
      <c r="E517" s="4" t="s">
        <v>1060</v>
      </c>
      <c r="F517" s="4" t="s">
        <v>3430</v>
      </c>
      <c r="G517" s="4" t="s">
        <v>1678</v>
      </c>
      <c r="H517" s="4" t="s">
        <v>1679</v>
      </c>
      <c r="I517" s="141"/>
      <c r="J517" s="141">
        <v>10000000000</v>
      </c>
      <c r="K517" s="139">
        <v>10000000000</v>
      </c>
      <c r="L517" s="4">
        <v>6.7</v>
      </c>
      <c r="M517" s="4" t="s">
        <v>3027</v>
      </c>
      <c r="N517" s="4" t="s">
        <v>3403</v>
      </c>
      <c r="O517" s="186">
        <f>K517</f>
        <v>10000000000</v>
      </c>
      <c r="P517" s="91">
        <f>J517-O517</f>
        <v>0</v>
      </c>
      <c r="Q517" s="4">
        <v>97</v>
      </c>
      <c r="R517" s="4" t="s">
        <v>70</v>
      </c>
      <c r="S517" s="4" t="s">
        <v>70</v>
      </c>
      <c r="T517" s="140">
        <v>45321</v>
      </c>
      <c r="U517" s="4" t="s">
        <v>1884</v>
      </c>
      <c r="V517" s="4"/>
      <c r="W517" s="4" t="s">
        <v>70</v>
      </c>
      <c r="X517" s="140">
        <v>45349</v>
      </c>
      <c r="Y517" s="4" t="s">
        <v>1888</v>
      </c>
      <c r="Z517" s="4" t="s">
        <v>1886</v>
      </c>
      <c r="AA517" s="186">
        <f>O517</f>
        <v>10000000000</v>
      </c>
      <c r="AB517" s="91">
        <f>AA517-O517</f>
        <v>0</v>
      </c>
      <c r="AC517" s="4"/>
      <c r="AD517" s="4" t="s">
        <v>2037</v>
      </c>
      <c r="AE517" s="145" t="s">
        <v>3418</v>
      </c>
      <c r="AF517" s="145"/>
      <c r="AG517" s="4"/>
      <c r="AH517" s="377"/>
      <c r="AI517" s="4"/>
      <c r="AJ517" s="4"/>
      <c r="AK517" s="4"/>
    </row>
    <row r="518" spans="1:37">
      <c r="B518" s="145" t="s">
        <v>2497</v>
      </c>
      <c r="C518" s="4" t="s">
        <v>441</v>
      </c>
      <c r="D518" s="4" t="s">
        <v>3004</v>
      </c>
      <c r="E518" s="4" t="s">
        <v>1060</v>
      </c>
      <c r="F518" s="4" t="s">
        <v>3431</v>
      </c>
      <c r="G518" s="4" t="s">
        <v>1552</v>
      </c>
      <c r="H518" s="4" t="s">
        <v>1553</v>
      </c>
      <c r="I518" s="141"/>
      <c r="J518" s="141">
        <v>18000000000</v>
      </c>
      <c r="K518" s="139">
        <v>18000000000</v>
      </c>
      <c r="L518" s="4">
        <v>9</v>
      </c>
      <c r="M518" s="4" t="s">
        <v>3171</v>
      </c>
      <c r="N518" s="4" t="s">
        <v>3172</v>
      </c>
      <c r="O518" s="4"/>
      <c r="P518" s="4"/>
      <c r="Q518" s="4"/>
      <c r="R518" s="4"/>
      <c r="S518" s="4"/>
      <c r="T518" s="4"/>
      <c r="U518" s="4"/>
      <c r="V518" s="4"/>
      <c r="W518" s="4"/>
      <c r="X518" s="4"/>
      <c r="Y518" s="4"/>
      <c r="Z518" s="4"/>
      <c r="AA518" s="4"/>
      <c r="AB518" s="4"/>
      <c r="AC518" s="4"/>
      <c r="AD518" s="4"/>
      <c r="AE518" s="145"/>
      <c r="AF518" s="145"/>
      <c r="AG518" s="4" t="s">
        <v>70</v>
      </c>
      <c r="AH518" s="377" t="s">
        <v>9542</v>
      </c>
      <c r="AI518" s="4" t="s">
        <v>9551</v>
      </c>
      <c r="AJ518" s="4" t="s">
        <v>9556</v>
      </c>
      <c r="AK518" s="4"/>
    </row>
    <row r="519" spans="1:37">
      <c r="B519" s="145" t="s">
        <v>2497</v>
      </c>
      <c r="C519" s="4" t="s">
        <v>441</v>
      </c>
      <c r="D519" s="4" t="s">
        <v>3136</v>
      </c>
      <c r="E519" s="4" t="s">
        <v>1060</v>
      </c>
      <c r="F519" s="4" t="s">
        <v>3432</v>
      </c>
      <c r="G519" s="4" t="s">
        <v>1566</v>
      </c>
      <c r="H519" s="4" t="s">
        <v>1567</v>
      </c>
      <c r="I519" s="141"/>
      <c r="J519" s="141">
        <v>2000000000</v>
      </c>
      <c r="K519" s="139">
        <v>2000000000</v>
      </c>
      <c r="L519" s="4">
        <v>6.4</v>
      </c>
      <c r="M519" s="4" t="s">
        <v>2659</v>
      </c>
      <c r="N519" s="4" t="s">
        <v>3172</v>
      </c>
      <c r="O519" s="91">
        <f>J519</f>
        <v>2000000000</v>
      </c>
      <c r="P519" s="91">
        <f>J519-O519</f>
        <v>0</v>
      </c>
      <c r="Q519" s="4">
        <v>154</v>
      </c>
      <c r="R519" s="4" t="s">
        <v>70</v>
      </c>
      <c r="S519" s="4" t="s">
        <v>70</v>
      </c>
      <c r="T519" s="140">
        <v>45341</v>
      </c>
      <c r="U519" s="4" t="s">
        <v>1884</v>
      </c>
      <c r="V519" s="4" t="s">
        <v>1954</v>
      </c>
      <c r="W519" s="4" t="s">
        <v>70</v>
      </c>
      <c r="X519" s="140">
        <v>45380</v>
      </c>
      <c r="Y519" s="4" t="s">
        <v>1885</v>
      </c>
      <c r="Z519" s="4" t="s">
        <v>1886</v>
      </c>
      <c r="AA519" s="91">
        <f>O519</f>
        <v>2000000000</v>
      </c>
      <c r="AB519" s="4"/>
      <c r="AC519" s="4"/>
      <c r="AD519" s="4" t="s">
        <v>2037</v>
      </c>
      <c r="AE519" s="145" t="s">
        <v>3139</v>
      </c>
      <c r="AF519" s="145"/>
      <c r="AG519" s="4"/>
      <c r="AH519" s="377"/>
      <c r="AI519" s="4"/>
      <c r="AJ519" s="4"/>
      <c r="AK519" s="4"/>
    </row>
    <row r="520" spans="1:37">
      <c r="B520" s="145" t="s">
        <v>2497</v>
      </c>
      <c r="C520" s="4" t="s">
        <v>441</v>
      </c>
      <c r="D520" s="4" t="s">
        <v>1976</v>
      </c>
      <c r="E520" s="4" t="s">
        <v>1060</v>
      </c>
      <c r="F520" s="4" t="s">
        <v>3433</v>
      </c>
      <c r="G520" s="4" t="s">
        <v>1678</v>
      </c>
      <c r="H520" s="4" t="s">
        <v>1679</v>
      </c>
      <c r="I520" s="141"/>
      <c r="J520" s="141">
        <v>2000000000</v>
      </c>
      <c r="K520" s="139">
        <v>2000000000</v>
      </c>
      <c r="L520" s="4">
        <v>5.5</v>
      </c>
      <c r="M520" s="4" t="s">
        <v>3324</v>
      </c>
      <c r="N520" s="4" t="s">
        <v>3325</v>
      </c>
      <c r="O520" s="186">
        <f>K520</f>
        <v>2000000000</v>
      </c>
      <c r="P520" s="91">
        <f>J520-O520</f>
        <v>0</v>
      </c>
      <c r="Q520" s="4">
        <v>97</v>
      </c>
      <c r="R520" s="4" t="s">
        <v>70</v>
      </c>
      <c r="S520" s="4" t="s">
        <v>70</v>
      </c>
      <c r="T520" s="140">
        <v>45321</v>
      </c>
      <c r="U520" s="4" t="s">
        <v>1884</v>
      </c>
      <c r="V520" s="4"/>
      <c r="W520" s="4" t="s">
        <v>70</v>
      </c>
      <c r="X520" s="140">
        <v>45349</v>
      </c>
      <c r="Y520" s="4" t="s">
        <v>1888</v>
      </c>
      <c r="Z520" s="4" t="s">
        <v>1886</v>
      </c>
      <c r="AA520" s="186">
        <f>O520</f>
        <v>2000000000</v>
      </c>
      <c r="AB520" s="91">
        <f>AA520-O520</f>
        <v>0</v>
      </c>
      <c r="AC520" s="4"/>
      <c r="AD520" s="4" t="s">
        <v>2037</v>
      </c>
      <c r="AE520" s="145" t="s">
        <v>3418</v>
      </c>
      <c r="AF520" s="145"/>
      <c r="AG520" s="4"/>
      <c r="AH520" s="377"/>
      <c r="AI520" s="4"/>
      <c r="AJ520" s="4"/>
      <c r="AK520" s="4"/>
    </row>
    <row r="521" spans="1:37">
      <c r="B521" s="145" t="s">
        <v>2497</v>
      </c>
      <c r="C521" s="4" t="s">
        <v>441</v>
      </c>
      <c r="D521" s="4" t="s">
        <v>2135</v>
      </c>
      <c r="E521" s="4" t="s">
        <v>1060</v>
      </c>
      <c r="F521" s="4" t="s">
        <v>3434</v>
      </c>
      <c r="G521" s="4" t="s">
        <v>1562</v>
      </c>
      <c r="H521" s="4" t="s">
        <v>1563</v>
      </c>
      <c r="I521" s="141"/>
      <c r="J521" s="141">
        <v>5000000000</v>
      </c>
      <c r="K521" s="139">
        <v>5000000000</v>
      </c>
      <c r="L521" s="4">
        <v>7.5</v>
      </c>
      <c r="M521" s="4" t="s">
        <v>2968</v>
      </c>
      <c r="N521" s="4" t="s">
        <v>2502</v>
      </c>
      <c r="O521" s="4"/>
      <c r="P521" s="4"/>
      <c r="Q521" s="4"/>
      <c r="R521" s="4"/>
      <c r="S521" s="4"/>
      <c r="T521" s="4"/>
      <c r="U521" s="4"/>
      <c r="V521" s="4"/>
      <c r="W521" s="4"/>
      <c r="X521" s="4"/>
      <c r="Y521" s="4"/>
      <c r="Z521" s="4"/>
      <c r="AA521" s="4"/>
      <c r="AB521" s="4"/>
      <c r="AC521" s="4"/>
      <c r="AD521" s="4"/>
      <c r="AE521" s="145"/>
      <c r="AF521" s="145"/>
      <c r="AG521" s="4" t="s">
        <v>70</v>
      </c>
      <c r="AH521" s="377" t="s">
        <v>3434</v>
      </c>
      <c r="AI521" s="4" t="s">
        <v>9551</v>
      </c>
      <c r="AJ521" s="4" t="s">
        <v>9556</v>
      </c>
      <c r="AK521" s="4"/>
    </row>
    <row r="522" spans="1:37">
      <c r="B522" s="145" t="s">
        <v>2497</v>
      </c>
      <c r="C522" s="4" t="s">
        <v>441</v>
      </c>
      <c r="D522" s="4" t="s">
        <v>3136</v>
      </c>
      <c r="E522" s="4" t="s">
        <v>1060</v>
      </c>
      <c r="F522" s="4" t="s">
        <v>3435</v>
      </c>
      <c r="G522" s="4" t="s">
        <v>1566</v>
      </c>
      <c r="H522" s="4" t="s">
        <v>1567</v>
      </c>
      <c r="I522" s="141"/>
      <c r="J522" s="141">
        <v>2000000000</v>
      </c>
      <c r="K522" s="139">
        <v>2000000000</v>
      </c>
      <c r="L522" s="4">
        <v>7.9</v>
      </c>
      <c r="M522" s="4" t="s">
        <v>3123</v>
      </c>
      <c r="N522" s="4" t="s">
        <v>2808</v>
      </c>
      <c r="O522" s="91">
        <f>J522</f>
        <v>2000000000</v>
      </c>
      <c r="P522" s="91">
        <f>J522-O522</f>
        <v>0</v>
      </c>
      <c r="Q522" s="4">
        <v>154</v>
      </c>
      <c r="R522" s="4" t="s">
        <v>70</v>
      </c>
      <c r="S522" s="4" t="s">
        <v>70</v>
      </c>
      <c r="T522" s="140">
        <v>45341</v>
      </c>
      <c r="U522" s="4" t="s">
        <v>1884</v>
      </c>
      <c r="V522" s="4" t="s">
        <v>1954</v>
      </c>
      <c r="W522" s="4" t="s">
        <v>70</v>
      </c>
      <c r="X522" s="140">
        <v>45380</v>
      </c>
      <c r="Y522" s="4" t="s">
        <v>1885</v>
      </c>
      <c r="Z522" s="4" t="s">
        <v>1886</v>
      </c>
      <c r="AA522" s="91">
        <f>O522</f>
        <v>2000000000</v>
      </c>
      <c r="AB522" s="4"/>
      <c r="AC522" s="4"/>
      <c r="AD522" s="4" t="s">
        <v>2037</v>
      </c>
      <c r="AE522" s="145" t="s">
        <v>3139</v>
      </c>
      <c r="AF522" s="145"/>
      <c r="AG522" s="4"/>
      <c r="AH522" s="377"/>
      <c r="AI522" s="4"/>
      <c r="AJ522" s="4"/>
      <c r="AK522" s="4"/>
    </row>
    <row r="523" spans="1:37">
      <c r="B523" s="145" t="s">
        <v>2497</v>
      </c>
      <c r="C523" s="4" t="s">
        <v>441</v>
      </c>
      <c r="D523" s="4" t="s">
        <v>1946</v>
      </c>
      <c r="E523" s="4" t="s">
        <v>1060</v>
      </c>
      <c r="F523" s="4" t="s">
        <v>3436</v>
      </c>
      <c r="G523" s="4" t="s">
        <v>1543</v>
      </c>
      <c r="H523" s="4" t="s">
        <v>1544</v>
      </c>
      <c r="I523" s="141"/>
      <c r="J523" s="141">
        <v>30000000</v>
      </c>
      <c r="K523" s="139">
        <v>30000000</v>
      </c>
      <c r="L523" s="4">
        <v>9</v>
      </c>
      <c r="M523" s="4" t="s">
        <v>3006</v>
      </c>
      <c r="N523" s="4" t="s">
        <v>3007</v>
      </c>
      <c r="O523" s="91">
        <f>J523</f>
        <v>30000000</v>
      </c>
      <c r="P523" s="91">
        <f>J523-O523</f>
        <v>0</v>
      </c>
      <c r="Q523" s="4">
        <v>113</v>
      </c>
      <c r="R523" s="4" t="s">
        <v>70</v>
      </c>
      <c r="S523" s="4" t="s">
        <v>70</v>
      </c>
      <c r="T523" s="140">
        <v>45321</v>
      </c>
      <c r="U523" s="4" t="s">
        <v>1884</v>
      </c>
      <c r="V523" s="4"/>
      <c r="W523" s="4"/>
      <c r="X523" s="4"/>
      <c r="Y523" s="4"/>
      <c r="Z523" s="4"/>
      <c r="AA523" s="4"/>
      <c r="AB523" s="4"/>
      <c r="AC523" s="4"/>
      <c r="AD523" s="4"/>
      <c r="AE523" s="145"/>
      <c r="AF523" s="145"/>
      <c r="AG523" s="4" t="s">
        <v>70</v>
      </c>
      <c r="AH523" s="377" t="s">
        <v>3436</v>
      </c>
      <c r="AI523" s="4" t="s">
        <v>9551</v>
      </c>
      <c r="AJ523" s="4" t="s">
        <v>9556</v>
      </c>
      <c r="AK523" s="4"/>
    </row>
    <row r="524" spans="1:37">
      <c r="B524" s="145" t="s">
        <v>2497</v>
      </c>
      <c r="C524" s="4" t="s">
        <v>441</v>
      </c>
      <c r="D524" s="4" t="s">
        <v>1946</v>
      </c>
      <c r="E524" s="4" t="s">
        <v>1060</v>
      </c>
      <c r="F524" s="4" t="s">
        <v>3437</v>
      </c>
      <c r="G524" s="4" t="s">
        <v>1543</v>
      </c>
      <c r="H524" s="4" t="s">
        <v>1544</v>
      </c>
      <c r="I524" s="141"/>
      <c r="J524" s="141">
        <v>47400000</v>
      </c>
      <c r="K524" s="139">
        <v>47400000</v>
      </c>
      <c r="L524" s="4">
        <v>9</v>
      </c>
      <c r="M524" s="4" t="s">
        <v>3006</v>
      </c>
      <c r="N524" s="4" t="s">
        <v>3007</v>
      </c>
      <c r="O524" s="91">
        <f>J524</f>
        <v>47400000</v>
      </c>
      <c r="P524" s="91">
        <f>J524-O524</f>
        <v>0</v>
      </c>
      <c r="Q524" s="4">
        <v>113</v>
      </c>
      <c r="R524" s="4" t="s">
        <v>70</v>
      </c>
      <c r="S524" s="4" t="s">
        <v>70</v>
      </c>
      <c r="T524" s="140">
        <v>45321</v>
      </c>
      <c r="U524" s="4" t="s">
        <v>1884</v>
      </c>
      <c r="V524" s="4"/>
      <c r="W524" s="4"/>
      <c r="X524" s="4"/>
      <c r="Y524" s="4"/>
      <c r="Z524" s="4"/>
      <c r="AA524" s="4"/>
      <c r="AB524" s="4"/>
      <c r="AC524" s="4"/>
      <c r="AD524" s="4"/>
      <c r="AE524" s="145"/>
      <c r="AF524" s="145"/>
      <c r="AG524" s="4" t="s">
        <v>70</v>
      </c>
      <c r="AH524" s="377" t="s">
        <v>3437</v>
      </c>
      <c r="AI524" s="4" t="s">
        <v>9551</v>
      </c>
      <c r="AJ524" s="4" t="s">
        <v>9556</v>
      </c>
      <c r="AK524" s="4"/>
    </row>
    <row r="525" spans="1:37">
      <c r="B525" s="145" t="s">
        <v>2497</v>
      </c>
      <c r="C525" s="4" t="s">
        <v>441</v>
      </c>
      <c r="D525" s="4" t="s">
        <v>3136</v>
      </c>
      <c r="E525" s="4" t="s">
        <v>1060</v>
      </c>
      <c r="F525" s="4" t="s">
        <v>3438</v>
      </c>
      <c r="G525" s="4" t="s">
        <v>1566</v>
      </c>
      <c r="H525" s="4" t="s">
        <v>1567</v>
      </c>
      <c r="I525" s="141"/>
      <c r="J525" s="141">
        <v>2000000000</v>
      </c>
      <c r="K525" s="139">
        <v>2000000000</v>
      </c>
      <c r="L525" s="4">
        <v>6.4</v>
      </c>
      <c r="M525" s="4" t="s">
        <v>2974</v>
      </c>
      <c r="N525" s="4" t="s">
        <v>3085</v>
      </c>
      <c r="O525" s="91">
        <f>J525</f>
        <v>2000000000</v>
      </c>
      <c r="P525" s="91">
        <f>J525-O525</f>
        <v>0</v>
      </c>
      <c r="Q525" s="4">
        <v>154</v>
      </c>
      <c r="R525" s="4" t="s">
        <v>70</v>
      </c>
      <c r="S525" s="4" t="s">
        <v>70</v>
      </c>
      <c r="T525" s="140">
        <v>45341</v>
      </c>
      <c r="U525" s="4" t="s">
        <v>1884</v>
      </c>
      <c r="V525" s="4" t="s">
        <v>1954</v>
      </c>
      <c r="W525" s="4" t="s">
        <v>70</v>
      </c>
      <c r="X525" s="140">
        <v>45380</v>
      </c>
      <c r="Y525" s="4" t="s">
        <v>1885</v>
      </c>
      <c r="Z525" s="4" t="s">
        <v>1886</v>
      </c>
      <c r="AA525" s="91">
        <f>O525</f>
        <v>2000000000</v>
      </c>
      <c r="AB525" s="4"/>
      <c r="AC525" s="4"/>
      <c r="AD525" s="4" t="s">
        <v>2037</v>
      </c>
      <c r="AE525" s="145" t="s">
        <v>3139</v>
      </c>
      <c r="AF525" s="145"/>
      <c r="AG525" s="4"/>
      <c r="AH525" s="377"/>
      <c r="AI525" s="4"/>
      <c r="AJ525" s="4"/>
      <c r="AK525" s="4"/>
    </row>
    <row r="526" spans="1:37">
      <c r="B526" s="145" t="s">
        <v>2497</v>
      </c>
      <c r="C526" s="4" t="s">
        <v>441</v>
      </c>
      <c r="D526" s="4" t="s">
        <v>1976</v>
      </c>
      <c r="E526" s="4" t="s">
        <v>1060</v>
      </c>
      <c r="F526" s="4" t="s">
        <v>3439</v>
      </c>
      <c r="G526" s="4" t="s">
        <v>1678</v>
      </c>
      <c r="H526" s="4" t="s">
        <v>1679</v>
      </c>
      <c r="I526" s="141"/>
      <c r="J526" s="141">
        <v>25000000000</v>
      </c>
      <c r="K526" s="139">
        <v>25000000000</v>
      </c>
      <c r="L526" s="4">
        <v>6.9</v>
      </c>
      <c r="M526" s="4" t="s">
        <v>2212</v>
      </c>
      <c r="N526" s="4" t="s">
        <v>3440</v>
      </c>
      <c r="O526" s="186">
        <f>K526</f>
        <v>25000000000</v>
      </c>
      <c r="P526" s="91">
        <f>J526-O526</f>
        <v>0</v>
      </c>
      <c r="Q526" s="4">
        <v>97</v>
      </c>
      <c r="R526" s="4" t="s">
        <v>70</v>
      </c>
      <c r="S526" s="4" t="s">
        <v>70</v>
      </c>
      <c r="T526" s="140">
        <v>45321</v>
      </c>
      <c r="U526" s="4" t="s">
        <v>1884</v>
      </c>
      <c r="V526" s="4"/>
      <c r="W526" s="4" t="s">
        <v>70</v>
      </c>
      <c r="X526" s="140">
        <v>45349</v>
      </c>
      <c r="Y526" s="4" t="s">
        <v>1888</v>
      </c>
      <c r="Z526" s="4" t="s">
        <v>1886</v>
      </c>
      <c r="AA526" s="186">
        <f>O526</f>
        <v>25000000000</v>
      </c>
      <c r="AB526" s="91">
        <f>AA526-O526</f>
        <v>0</v>
      </c>
      <c r="AC526" s="4"/>
      <c r="AD526" s="4" t="s">
        <v>2037</v>
      </c>
      <c r="AE526" s="145" t="s">
        <v>3418</v>
      </c>
      <c r="AF526" s="145"/>
      <c r="AG526" s="4"/>
      <c r="AH526" s="377"/>
      <c r="AI526" s="4"/>
      <c r="AJ526" s="4"/>
      <c r="AK526" s="4"/>
    </row>
    <row r="527" spans="1:37">
      <c r="B527" s="145" t="s">
        <v>2497</v>
      </c>
      <c r="C527" s="4" t="s">
        <v>441</v>
      </c>
      <c r="D527" s="4" t="s">
        <v>2135</v>
      </c>
      <c r="E527" s="4" t="s">
        <v>1060</v>
      </c>
      <c r="F527" s="4" t="s">
        <v>3441</v>
      </c>
      <c r="G527" s="4" t="s">
        <v>1562</v>
      </c>
      <c r="H527" s="4" t="s">
        <v>1563</v>
      </c>
      <c r="I527" s="141"/>
      <c r="J527" s="141">
        <v>1000000000</v>
      </c>
      <c r="K527" s="139">
        <v>1000000000</v>
      </c>
      <c r="L527" s="4">
        <v>7.5</v>
      </c>
      <c r="M527" s="4" t="s">
        <v>2968</v>
      </c>
      <c r="N527" s="4" t="s">
        <v>2502</v>
      </c>
      <c r="O527" s="4"/>
      <c r="P527" s="4"/>
      <c r="Q527" s="4"/>
      <c r="R527" s="4"/>
      <c r="S527" s="4"/>
      <c r="T527" s="4"/>
      <c r="U527" s="4"/>
      <c r="V527" s="4"/>
      <c r="W527" s="4"/>
      <c r="X527" s="4"/>
      <c r="Y527" s="4"/>
      <c r="Z527" s="4"/>
      <c r="AA527" s="4"/>
      <c r="AB527" s="4"/>
      <c r="AC527" s="4"/>
      <c r="AD527" s="4"/>
      <c r="AE527" s="145"/>
      <c r="AF527" s="145"/>
      <c r="AG527" s="4" t="s">
        <v>70</v>
      </c>
      <c r="AH527" s="377" t="s">
        <v>3441</v>
      </c>
      <c r="AI527" s="4" t="s">
        <v>9551</v>
      </c>
      <c r="AJ527" s="4" t="s">
        <v>9556</v>
      </c>
      <c r="AK527" s="4"/>
    </row>
    <row r="528" spans="1:37">
      <c r="B528" s="145" t="s">
        <v>2497</v>
      </c>
      <c r="C528" s="4" t="s">
        <v>441</v>
      </c>
      <c r="D528" s="4" t="s">
        <v>2135</v>
      </c>
      <c r="E528" s="4" t="s">
        <v>1060</v>
      </c>
      <c r="F528" s="4" t="s">
        <v>3442</v>
      </c>
      <c r="G528" s="4" t="s">
        <v>1562</v>
      </c>
      <c r="H528" s="4" t="s">
        <v>1563</v>
      </c>
      <c r="I528" s="141"/>
      <c r="J528" s="141">
        <v>1000000000</v>
      </c>
      <c r="K528" s="139">
        <v>1000000000</v>
      </c>
      <c r="L528" s="4">
        <v>7.5</v>
      </c>
      <c r="M528" s="4" t="s">
        <v>2968</v>
      </c>
      <c r="N528" s="4" t="s">
        <v>2502</v>
      </c>
      <c r="O528" s="4"/>
      <c r="P528" s="4"/>
      <c r="Q528" s="4"/>
      <c r="R528" s="4"/>
      <c r="S528" s="4"/>
      <c r="T528" s="4"/>
      <c r="U528" s="4"/>
      <c r="V528" s="4"/>
      <c r="W528" s="4"/>
      <c r="X528" s="4"/>
      <c r="Y528" s="4"/>
      <c r="Z528" s="4"/>
      <c r="AA528" s="4"/>
      <c r="AB528" s="4"/>
      <c r="AC528" s="4"/>
      <c r="AD528" s="4"/>
      <c r="AE528" s="145"/>
      <c r="AF528" s="145"/>
      <c r="AG528" s="4" t="s">
        <v>70</v>
      </c>
      <c r="AH528" s="377" t="s">
        <v>3442</v>
      </c>
      <c r="AI528" s="4" t="s">
        <v>9551</v>
      </c>
      <c r="AJ528" s="4" t="s">
        <v>9556</v>
      </c>
      <c r="AK528" s="4"/>
    </row>
    <row r="529" spans="2:37">
      <c r="B529" s="145" t="s">
        <v>2497</v>
      </c>
      <c r="C529" s="4" t="s">
        <v>441</v>
      </c>
      <c r="D529" s="4" t="s">
        <v>2135</v>
      </c>
      <c r="E529" s="4" t="s">
        <v>1060</v>
      </c>
      <c r="F529" s="4" t="s">
        <v>3443</v>
      </c>
      <c r="G529" s="4" t="s">
        <v>1594</v>
      </c>
      <c r="H529" s="4" t="s">
        <v>1595</v>
      </c>
      <c r="I529" s="141"/>
      <c r="J529" s="141">
        <v>666960000</v>
      </c>
      <c r="K529" s="333">
        <v>666960000</v>
      </c>
      <c r="L529" s="4">
        <v>8.4</v>
      </c>
      <c r="M529" s="4" t="s">
        <v>3444</v>
      </c>
      <c r="N529" s="4" t="s">
        <v>3445</v>
      </c>
      <c r="O529" s="4"/>
      <c r="P529" s="4"/>
      <c r="Q529" s="4"/>
      <c r="R529" s="4"/>
      <c r="S529" s="4"/>
      <c r="T529" s="4"/>
      <c r="U529" s="4"/>
      <c r="V529" s="4"/>
      <c r="W529" s="4"/>
      <c r="X529" s="4"/>
      <c r="Y529" s="4"/>
      <c r="Z529" s="4"/>
      <c r="AA529" s="4"/>
      <c r="AB529" s="4"/>
      <c r="AC529" s="4"/>
      <c r="AD529" s="4"/>
      <c r="AE529" s="145"/>
      <c r="AF529" s="145"/>
      <c r="AG529" s="4" t="s">
        <v>70</v>
      </c>
      <c r="AH529" s="377" t="s">
        <v>9543</v>
      </c>
      <c r="AI529" s="4" t="s">
        <v>9551</v>
      </c>
      <c r="AJ529" s="4" t="s">
        <v>9556</v>
      </c>
      <c r="AK529" s="4"/>
    </row>
    <row r="530" spans="2:37">
      <c r="B530" s="145" t="s">
        <v>2497</v>
      </c>
      <c r="C530" s="4" t="s">
        <v>441</v>
      </c>
      <c r="D530" s="4" t="s">
        <v>2135</v>
      </c>
      <c r="E530" s="4" t="s">
        <v>1060</v>
      </c>
      <c r="F530" s="4" t="s">
        <v>3446</v>
      </c>
      <c r="G530" s="4" t="s">
        <v>1562</v>
      </c>
      <c r="H530" s="4" t="s">
        <v>1563</v>
      </c>
      <c r="I530" s="141"/>
      <c r="J530" s="141">
        <v>5000000000</v>
      </c>
      <c r="K530" s="139">
        <v>5000000000</v>
      </c>
      <c r="L530" s="4">
        <v>7.9</v>
      </c>
      <c r="M530" s="4" t="s">
        <v>2896</v>
      </c>
      <c r="N530" s="4" t="s">
        <v>2666</v>
      </c>
      <c r="O530" s="4"/>
      <c r="P530" s="4"/>
      <c r="Q530" s="4"/>
      <c r="R530" s="4"/>
      <c r="S530" s="4"/>
      <c r="T530" s="4"/>
      <c r="U530" s="4"/>
      <c r="V530" s="4"/>
      <c r="W530" s="4"/>
      <c r="X530" s="4"/>
      <c r="Y530" s="4"/>
      <c r="Z530" s="4"/>
      <c r="AA530" s="4"/>
      <c r="AB530" s="4"/>
      <c r="AC530" s="4"/>
      <c r="AD530" s="4"/>
      <c r="AE530" s="145"/>
      <c r="AF530" s="145"/>
      <c r="AG530" s="4" t="s">
        <v>70</v>
      </c>
      <c r="AH530" s="377" t="s">
        <v>3446</v>
      </c>
      <c r="AI530" s="4" t="s">
        <v>9551</v>
      </c>
      <c r="AJ530" s="4" t="s">
        <v>9556</v>
      </c>
      <c r="AK530" s="4"/>
    </row>
    <row r="531" spans="2:37">
      <c r="B531" s="145" t="s">
        <v>2497</v>
      </c>
      <c r="C531" s="4" t="s">
        <v>441</v>
      </c>
      <c r="D531" s="4" t="s">
        <v>3004</v>
      </c>
      <c r="E531" s="4" t="s">
        <v>1060</v>
      </c>
      <c r="F531" s="4" t="s">
        <v>3447</v>
      </c>
      <c r="G531" s="4" t="s">
        <v>1552</v>
      </c>
      <c r="H531" s="4" t="s">
        <v>1553</v>
      </c>
      <c r="I531" s="141"/>
      <c r="J531" s="141">
        <v>338424658</v>
      </c>
      <c r="K531" s="139">
        <v>338424658</v>
      </c>
      <c r="L531" s="4">
        <v>9</v>
      </c>
      <c r="M531" s="4" t="s">
        <v>3049</v>
      </c>
      <c r="N531" s="4" t="s">
        <v>3252</v>
      </c>
      <c r="O531" s="4"/>
      <c r="P531" s="4"/>
      <c r="Q531" s="4"/>
      <c r="R531" s="4"/>
      <c r="S531" s="4"/>
      <c r="T531" s="4"/>
      <c r="U531" s="4"/>
      <c r="V531" s="4"/>
      <c r="W531" s="4"/>
      <c r="X531" s="4"/>
      <c r="Y531" s="4"/>
      <c r="Z531" s="4"/>
      <c r="AA531" s="4"/>
      <c r="AB531" s="4"/>
      <c r="AC531" s="4"/>
      <c r="AD531" s="4"/>
      <c r="AE531" s="145"/>
      <c r="AF531" s="145"/>
      <c r="AG531" s="4" t="s">
        <v>70</v>
      </c>
      <c r="AH531" s="377" t="s">
        <v>9542</v>
      </c>
      <c r="AI531" s="4" t="s">
        <v>9551</v>
      </c>
      <c r="AJ531" s="4" t="s">
        <v>9556</v>
      </c>
      <c r="AK531" s="4"/>
    </row>
    <row r="532" spans="2:37">
      <c r="B532" s="145" t="s">
        <v>2497</v>
      </c>
      <c r="C532" s="4" t="s">
        <v>441</v>
      </c>
      <c r="D532" s="4" t="s">
        <v>1976</v>
      </c>
      <c r="E532" s="4" t="s">
        <v>1060</v>
      </c>
      <c r="F532" s="4" t="s">
        <v>3448</v>
      </c>
      <c r="G532" s="4" t="s">
        <v>1678</v>
      </c>
      <c r="H532" s="4" t="s">
        <v>1679</v>
      </c>
      <c r="I532" s="141"/>
      <c r="J532" s="141">
        <v>5000000000</v>
      </c>
      <c r="K532" s="139">
        <v>5000000000</v>
      </c>
      <c r="L532" s="4">
        <v>7.45</v>
      </c>
      <c r="M532" s="4" t="s">
        <v>3449</v>
      </c>
      <c r="N532" s="4" t="s">
        <v>3450</v>
      </c>
      <c r="O532" s="186">
        <f>K532</f>
        <v>5000000000</v>
      </c>
      <c r="P532" s="91">
        <f>J532-O532</f>
        <v>0</v>
      </c>
      <c r="Q532" s="4">
        <v>97</v>
      </c>
      <c r="R532" s="4" t="s">
        <v>70</v>
      </c>
      <c r="S532" s="4" t="s">
        <v>70</v>
      </c>
      <c r="T532" s="140">
        <v>45321</v>
      </c>
      <c r="U532" s="4" t="s">
        <v>1884</v>
      </c>
      <c r="V532" s="4"/>
      <c r="W532" s="4" t="s">
        <v>70</v>
      </c>
      <c r="X532" s="140">
        <v>45349</v>
      </c>
      <c r="Y532" s="4" t="s">
        <v>1888</v>
      </c>
      <c r="Z532" s="4" t="s">
        <v>1886</v>
      </c>
      <c r="AA532" s="186">
        <f>O532</f>
        <v>5000000000</v>
      </c>
      <c r="AB532" s="91">
        <f>AA532-O532</f>
        <v>0</v>
      </c>
      <c r="AC532" s="4"/>
      <c r="AD532" s="4" t="s">
        <v>2037</v>
      </c>
      <c r="AE532" s="145" t="s">
        <v>3418</v>
      </c>
      <c r="AF532" s="145"/>
      <c r="AG532" s="4"/>
      <c r="AH532" s="377"/>
      <c r="AI532" s="4"/>
      <c r="AJ532" s="4"/>
      <c r="AK532" s="4"/>
    </row>
    <row r="533" spans="2:37">
      <c r="B533" s="145" t="s">
        <v>2497</v>
      </c>
      <c r="C533" s="4" t="s">
        <v>441</v>
      </c>
      <c r="D533" s="4" t="s">
        <v>1946</v>
      </c>
      <c r="E533" s="4" t="s">
        <v>1060</v>
      </c>
      <c r="F533" s="4" t="s">
        <v>3451</v>
      </c>
      <c r="G533" s="4" t="s">
        <v>1596</v>
      </c>
      <c r="H533" s="4" t="s">
        <v>1597</v>
      </c>
      <c r="I533" s="141"/>
      <c r="J533" s="141">
        <v>2600000000</v>
      </c>
      <c r="K533" s="139">
        <v>2600000000</v>
      </c>
      <c r="L533" s="4">
        <v>8.1999999999999993</v>
      </c>
      <c r="M533" s="4" t="s">
        <v>3452</v>
      </c>
      <c r="N533" s="4" t="s">
        <v>2903</v>
      </c>
      <c r="O533" s="4"/>
      <c r="P533" s="4"/>
      <c r="Q533" s="4"/>
      <c r="R533" s="4"/>
      <c r="S533" s="4"/>
      <c r="T533" s="4"/>
      <c r="U533" s="4"/>
      <c r="V533" s="4"/>
      <c r="W533" s="4"/>
      <c r="X533" s="4"/>
      <c r="Y533" s="4"/>
      <c r="Z533" s="4"/>
      <c r="AA533" s="4"/>
      <c r="AB533" s="4"/>
      <c r="AC533" s="4"/>
      <c r="AD533" s="4"/>
      <c r="AE533" s="145"/>
      <c r="AF533" s="145"/>
      <c r="AG533" s="4" t="s">
        <v>70</v>
      </c>
      <c r="AH533" s="377" t="s">
        <v>9545</v>
      </c>
      <c r="AI533" s="4" t="s">
        <v>9551</v>
      </c>
      <c r="AJ533" s="4" t="s">
        <v>9556</v>
      </c>
      <c r="AK533" s="4"/>
    </row>
    <row r="534" spans="2:37">
      <c r="B534" s="145" t="s">
        <v>2497</v>
      </c>
      <c r="C534" s="4" t="s">
        <v>441</v>
      </c>
      <c r="D534" s="4" t="s">
        <v>1946</v>
      </c>
      <c r="E534" s="4" t="s">
        <v>1060</v>
      </c>
      <c r="F534" s="4" t="s">
        <v>3453</v>
      </c>
      <c r="G534" s="4" t="s">
        <v>1543</v>
      </c>
      <c r="H534" s="4" t="s">
        <v>1544</v>
      </c>
      <c r="I534" s="141"/>
      <c r="J534" s="141">
        <v>945000000</v>
      </c>
      <c r="K534" s="139">
        <v>945000000</v>
      </c>
      <c r="L534" s="4">
        <v>8.9</v>
      </c>
      <c r="M534" s="4" t="s">
        <v>2190</v>
      </c>
      <c r="N534" s="4" t="s">
        <v>3294</v>
      </c>
      <c r="O534" s="91">
        <f>J534</f>
        <v>945000000</v>
      </c>
      <c r="P534" s="91">
        <f>J534-O534</f>
        <v>0</v>
      </c>
      <c r="Q534" s="4">
        <v>113</v>
      </c>
      <c r="R534" s="4" t="s">
        <v>70</v>
      </c>
      <c r="S534" s="4" t="s">
        <v>70</v>
      </c>
      <c r="T534" s="140">
        <v>45321</v>
      </c>
      <c r="U534" s="4" t="s">
        <v>1884</v>
      </c>
      <c r="V534" s="4"/>
      <c r="W534" s="4"/>
      <c r="X534" s="4"/>
      <c r="Y534" s="4"/>
      <c r="Z534" s="4"/>
      <c r="AA534" s="4"/>
      <c r="AB534" s="4"/>
      <c r="AC534" s="4"/>
      <c r="AD534" s="4"/>
      <c r="AE534" s="145"/>
      <c r="AF534" s="145"/>
      <c r="AG534" s="4" t="s">
        <v>70</v>
      </c>
      <c r="AH534" s="377" t="s">
        <v>3453</v>
      </c>
      <c r="AI534" s="4" t="s">
        <v>9551</v>
      </c>
      <c r="AJ534" s="4" t="s">
        <v>9556</v>
      </c>
      <c r="AK534" s="4"/>
    </row>
    <row r="535" spans="2:37">
      <c r="B535" s="145" t="s">
        <v>2497</v>
      </c>
      <c r="C535" s="4" t="s">
        <v>441</v>
      </c>
      <c r="D535" s="4" t="s">
        <v>1976</v>
      </c>
      <c r="E535" s="4" t="s">
        <v>1060</v>
      </c>
      <c r="F535" s="4" t="s">
        <v>3454</v>
      </c>
      <c r="G535" s="4" t="s">
        <v>1592</v>
      </c>
      <c r="H535" s="4" t="s">
        <v>1593</v>
      </c>
      <c r="I535" s="141"/>
      <c r="J535" s="141">
        <v>2031942755</v>
      </c>
      <c r="K535" s="139">
        <v>2031942755</v>
      </c>
      <c r="L535" s="4">
        <v>3.8</v>
      </c>
      <c r="M535" s="4" t="s">
        <v>1917</v>
      </c>
      <c r="N535" s="4" t="s">
        <v>3455</v>
      </c>
      <c r="O535" s="91">
        <f>J535</f>
        <v>2031942755</v>
      </c>
      <c r="P535" s="91">
        <f>J535-O535</f>
        <v>0</v>
      </c>
      <c r="Q535" s="4">
        <v>101</v>
      </c>
      <c r="R535" s="4" t="s">
        <v>70</v>
      </c>
      <c r="S535" s="4" t="s">
        <v>70</v>
      </c>
      <c r="T535" s="140">
        <v>45321</v>
      </c>
      <c r="U535" s="4" t="s">
        <v>1884</v>
      </c>
      <c r="V535" s="4"/>
      <c r="W535" s="4"/>
      <c r="X535" s="4"/>
      <c r="Y535" s="4"/>
      <c r="Z535" s="4"/>
      <c r="AA535" s="4"/>
      <c r="AB535" s="4"/>
      <c r="AC535" s="4"/>
      <c r="AD535" s="4"/>
      <c r="AE535" s="145"/>
      <c r="AF535" s="145"/>
      <c r="AG535" s="4" t="s">
        <v>70</v>
      </c>
      <c r="AH535" s="377" t="s">
        <v>3454</v>
      </c>
      <c r="AI535" s="4" t="s">
        <v>9551</v>
      </c>
      <c r="AJ535" s="4" t="s">
        <v>9556</v>
      </c>
      <c r="AK535" s="4"/>
    </row>
    <row r="536" spans="2:37">
      <c r="B536" s="145" t="s">
        <v>2497</v>
      </c>
      <c r="C536" s="4" t="s">
        <v>441</v>
      </c>
      <c r="D536" s="4" t="s">
        <v>1976</v>
      </c>
      <c r="E536" s="4" t="s">
        <v>1060</v>
      </c>
      <c r="F536" s="4" t="s">
        <v>3456</v>
      </c>
      <c r="G536" s="4" t="s">
        <v>1678</v>
      </c>
      <c r="H536" s="4" t="s">
        <v>1679</v>
      </c>
      <c r="I536" s="141"/>
      <c r="J536" s="141">
        <v>15000000000</v>
      </c>
      <c r="K536" s="139">
        <v>15000000000</v>
      </c>
      <c r="L536" s="4">
        <v>6.7</v>
      </c>
      <c r="M536" s="4" t="s">
        <v>3224</v>
      </c>
      <c r="N536" s="4" t="s">
        <v>3346</v>
      </c>
      <c r="O536" s="186">
        <f>K536</f>
        <v>15000000000</v>
      </c>
      <c r="P536" s="91">
        <f>J536-O536</f>
        <v>0</v>
      </c>
      <c r="Q536" s="4">
        <v>97</v>
      </c>
      <c r="R536" s="4" t="s">
        <v>70</v>
      </c>
      <c r="S536" s="4" t="s">
        <v>70</v>
      </c>
      <c r="T536" s="140">
        <v>45321</v>
      </c>
      <c r="U536" s="4" t="s">
        <v>1884</v>
      </c>
      <c r="V536" s="4"/>
      <c r="W536" s="4" t="s">
        <v>70</v>
      </c>
      <c r="X536" s="140">
        <v>45349</v>
      </c>
      <c r="Y536" s="4" t="s">
        <v>1888</v>
      </c>
      <c r="Z536" s="4" t="s">
        <v>1886</v>
      </c>
      <c r="AA536" s="186">
        <f>O536</f>
        <v>15000000000</v>
      </c>
      <c r="AB536" s="91">
        <f>AA536-O536</f>
        <v>0</v>
      </c>
      <c r="AC536" s="4"/>
      <c r="AD536" s="4" t="s">
        <v>2037</v>
      </c>
      <c r="AE536" s="145" t="s">
        <v>3418</v>
      </c>
      <c r="AF536" s="145"/>
      <c r="AG536" s="4"/>
      <c r="AH536" s="377"/>
      <c r="AI536" s="4"/>
      <c r="AJ536" s="4"/>
      <c r="AK536" s="4"/>
    </row>
    <row r="537" spans="2:37">
      <c r="B537" s="145" t="s">
        <v>2497</v>
      </c>
      <c r="C537" s="4" t="s">
        <v>441</v>
      </c>
      <c r="D537" s="4" t="s">
        <v>1976</v>
      </c>
      <c r="E537" s="4" t="s">
        <v>1060</v>
      </c>
      <c r="F537" s="4" t="s">
        <v>3457</v>
      </c>
      <c r="G537" s="4" t="s">
        <v>1678</v>
      </c>
      <c r="H537" s="4" t="s">
        <v>1679</v>
      </c>
      <c r="I537" s="141"/>
      <c r="J537" s="141">
        <v>1000000000</v>
      </c>
      <c r="K537" s="139">
        <v>1000000000</v>
      </c>
      <c r="L537" s="4">
        <v>6.9</v>
      </c>
      <c r="M537" s="4" t="s">
        <v>2212</v>
      </c>
      <c r="N537" s="4" t="s">
        <v>3458</v>
      </c>
      <c r="O537" s="186">
        <f>K537</f>
        <v>1000000000</v>
      </c>
      <c r="P537" s="91">
        <f>J537-O537</f>
        <v>0</v>
      </c>
      <c r="Q537" s="4">
        <v>97</v>
      </c>
      <c r="R537" s="4" t="s">
        <v>70</v>
      </c>
      <c r="S537" s="4" t="s">
        <v>70</v>
      </c>
      <c r="T537" s="140">
        <v>45321</v>
      </c>
      <c r="U537" s="4" t="s">
        <v>1884</v>
      </c>
      <c r="V537" s="4"/>
      <c r="W537" s="4" t="s">
        <v>70</v>
      </c>
      <c r="X537" s="140">
        <v>45349</v>
      </c>
      <c r="Y537" s="4" t="s">
        <v>1888</v>
      </c>
      <c r="Z537" s="4" t="s">
        <v>1886</v>
      </c>
      <c r="AA537" s="186">
        <f>O537</f>
        <v>1000000000</v>
      </c>
      <c r="AB537" s="91">
        <f>AA537-O537</f>
        <v>0</v>
      </c>
      <c r="AC537" s="4"/>
      <c r="AD537" s="4" t="s">
        <v>2037</v>
      </c>
      <c r="AE537" s="145" t="s">
        <v>3418</v>
      </c>
      <c r="AF537" s="145"/>
      <c r="AG537" s="4"/>
      <c r="AH537" s="377"/>
      <c r="AI537" s="4"/>
      <c r="AJ537" s="4"/>
      <c r="AK537" s="4"/>
    </row>
    <row r="538" spans="2:37">
      <c r="B538" s="145" t="s">
        <v>2497</v>
      </c>
      <c r="C538" s="4" t="s">
        <v>441</v>
      </c>
      <c r="D538" s="4" t="s">
        <v>3292</v>
      </c>
      <c r="E538" s="4" t="s">
        <v>1060</v>
      </c>
      <c r="F538" s="4" t="s">
        <v>3459</v>
      </c>
      <c r="G538" s="4" t="s">
        <v>1576</v>
      </c>
      <c r="H538" s="4" t="s">
        <v>1577</v>
      </c>
      <c r="I538" s="141"/>
      <c r="J538" s="141">
        <v>516712329</v>
      </c>
      <c r="K538" s="139">
        <v>516712329</v>
      </c>
      <c r="L538" s="4">
        <v>8.1999999999999993</v>
      </c>
      <c r="M538" s="4" t="s">
        <v>2787</v>
      </c>
      <c r="N538" s="4" t="s">
        <v>3190</v>
      </c>
      <c r="O538" s="4"/>
      <c r="P538" s="4"/>
      <c r="Q538" s="4">
        <v>193</v>
      </c>
      <c r="R538" s="4" t="s">
        <v>70</v>
      </c>
      <c r="S538" s="4" t="s">
        <v>70</v>
      </c>
      <c r="T538" s="140">
        <v>45294</v>
      </c>
      <c r="U538" s="4" t="s">
        <v>1884</v>
      </c>
      <c r="V538" s="4" t="s">
        <v>1954</v>
      </c>
      <c r="W538" s="4"/>
      <c r="X538" s="4"/>
      <c r="Y538" s="4"/>
      <c r="Z538" s="4"/>
      <c r="AA538" s="4"/>
      <c r="AB538" s="4"/>
      <c r="AC538" s="4"/>
      <c r="AD538" s="4"/>
      <c r="AE538" s="145"/>
      <c r="AF538" s="145"/>
      <c r="AG538" s="4" t="s">
        <v>70</v>
      </c>
      <c r="AH538" s="377" t="s">
        <v>3459</v>
      </c>
      <c r="AI538" s="4" t="s">
        <v>9551</v>
      </c>
      <c r="AJ538" s="4" t="s">
        <v>9556</v>
      </c>
      <c r="AK538" s="4"/>
    </row>
    <row r="539" spans="2:37">
      <c r="B539" s="145" t="s">
        <v>2497</v>
      </c>
      <c r="C539" s="4" t="s">
        <v>441</v>
      </c>
      <c r="D539" s="4" t="s">
        <v>1976</v>
      </c>
      <c r="E539" s="4" t="s">
        <v>1060</v>
      </c>
      <c r="F539" s="4" t="s">
        <v>3460</v>
      </c>
      <c r="G539" s="4" t="s">
        <v>1678</v>
      </c>
      <c r="H539" s="4" t="s">
        <v>1679</v>
      </c>
      <c r="I539" s="141"/>
      <c r="J539" s="141">
        <v>4000000000</v>
      </c>
      <c r="K539" s="139">
        <v>4000000000</v>
      </c>
      <c r="L539" s="4">
        <v>8.3000000000000007</v>
      </c>
      <c r="M539" s="4" t="s">
        <v>3461</v>
      </c>
      <c r="N539" s="4" t="s">
        <v>3033</v>
      </c>
      <c r="O539" s="186">
        <f>K539</f>
        <v>4000000000</v>
      </c>
      <c r="P539" s="91">
        <f>J539-O539</f>
        <v>0</v>
      </c>
      <c r="Q539" s="4">
        <v>97</v>
      </c>
      <c r="R539" s="4" t="s">
        <v>70</v>
      </c>
      <c r="S539" s="4" t="s">
        <v>70</v>
      </c>
      <c r="T539" s="140">
        <v>45321</v>
      </c>
      <c r="U539" s="4" t="s">
        <v>1884</v>
      </c>
      <c r="V539" s="4"/>
      <c r="W539" s="4" t="s">
        <v>70</v>
      </c>
      <c r="X539" s="140">
        <v>45349</v>
      </c>
      <c r="Y539" s="4" t="s">
        <v>1888</v>
      </c>
      <c r="Z539" s="4" t="s">
        <v>1886</v>
      </c>
      <c r="AA539" s="186">
        <f>O539</f>
        <v>4000000000</v>
      </c>
      <c r="AB539" s="91">
        <f>AA539-O539</f>
        <v>0</v>
      </c>
      <c r="AC539" s="4"/>
      <c r="AD539" s="4" t="s">
        <v>2037</v>
      </c>
      <c r="AE539" s="145" t="s">
        <v>3418</v>
      </c>
      <c r="AF539" s="145"/>
      <c r="AG539" s="4"/>
      <c r="AH539" s="377"/>
      <c r="AI539" s="4"/>
      <c r="AJ539" s="4"/>
      <c r="AK539" s="4"/>
    </row>
    <row r="540" spans="2:37">
      <c r="B540" s="145" t="s">
        <v>2497</v>
      </c>
      <c r="C540" s="4" t="s">
        <v>441</v>
      </c>
      <c r="D540" s="4" t="s">
        <v>2135</v>
      </c>
      <c r="E540" s="4" t="s">
        <v>1060</v>
      </c>
      <c r="F540" s="4" t="s">
        <v>3462</v>
      </c>
      <c r="G540" s="4" t="s">
        <v>1578</v>
      </c>
      <c r="H540" s="4" t="s">
        <v>1579</v>
      </c>
      <c r="I540" s="141"/>
      <c r="J540" s="141">
        <v>20000000</v>
      </c>
      <c r="K540" s="139">
        <v>20000000</v>
      </c>
      <c r="L540" s="4">
        <v>7.05</v>
      </c>
      <c r="M540" s="4" t="s">
        <v>3336</v>
      </c>
      <c r="N540" s="4" t="s">
        <v>1918</v>
      </c>
      <c r="O540" s="4">
        <f>K540</f>
        <v>20000000</v>
      </c>
      <c r="P540" s="4">
        <f>K540-O540</f>
        <v>0</v>
      </c>
      <c r="Q540" s="4">
        <v>169</v>
      </c>
      <c r="R540" s="4" t="s">
        <v>70</v>
      </c>
      <c r="S540" s="4" t="s">
        <v>70</v>
      </c>
      <c r="T540" s="140">
        <v>45348</v>
      </c>
      <c r="U540" s="4" t="s">
        <v>1887</v>
      </c>
      <c r="V540" s="4"/>
      <c r="W540" s="4" t="s">
        <v>70</v>
      </c>
      <c r="X540" s="140">
        <v>45380</v>
      </c>
      <c r="Y540" s="4" t="s">
        <v>1885</v>
      </c>
      <c r="Z540" s="4" t="s">
        <v>1886</v>
      </c>
      <c r="AA540" s="4">
        <f>O540</f>
        <v>20000000</v>
      </c>
      <c r="AB540" s="4">
        <f>O540-AA540</f>
        <v>0</v>
      </c>
      <c r="AC540" s="4"/>
      <c r="AD540" s="4" t="s">
        <v>2037</v>
      </c>
      <c r="AE540" s="145" t="s">
        <v>2527</v>
      </c>
      <c r="AF540" s="145"/>
      <c r="AG540" s="4"/>
      <c r="AH540" s="377"/>
      <c r="AI540" s="4"/>
      <c r="AJ540" s="4"/>
      <c r="AK540" s="4"/>
    </row>
    <row r="541" spans="2:37">
      <c r="B541" s="145" t="s">
        <v>2497</v>
      </c>
      <c r="C541" s="4" t="s">
        <v>441</v>
      </c>
      <c r="D541" s="4" t="s">
        <v>1976</v>
      </c>
      <c r="E541" s="4" t="s">
        <v>1060</v>
      </c>
      <c r="F541" s="4" t="s">
        <v>3463</v>
      </c>
      <c r="G541" s="4" t="s">
        <v>1678</v>
      </c>
      <c r="H541" s="4" t="s">
        <v>1679</v>
      </c>
      <c r="I541" s="141"/>
      <c r="J541" s="141">
        <v>1000000000</v>
      </c>
      <c r="K541" s="139">
        <v>1000000000</v>
      </c>
      <c r="L541" s="4">
        <v>9.6</v>
      </c>
      <c r="M541" s="4" t="s">
        <v>3464</v>
      </c>
      <c r="N541" s="4" t="s">
        <v>2573</v>
      </c>
      <c r="O541" s="186">
        <f>K541</f>
        <v>1000000000</v>
      </c>
      <c r="P541" s="91">
        <f t="shared" ref="P541:P549" si="16">J541-O541</f>
        <v>0</v>
      </c>
      <c r="Q541" s="4">
        <v>97</v>
      </c>
      <c r="R541" s="4" t="s">
        <v>70</v>
      </c>
      <c r="S541" s="4" t="s">
        <v>70</v>
      </c>
      <c r="T541" s="140">
        <v>45321</v>
      </c>
      <c r="U541" s="4" t="s">
        <v>1884</v>
      </c>
      <c r="V541" s="4"/>
      <c r="W541" s="4" t="s">
        <v>70</v>
      </c>
      <c r="X541" s="140">
        <v>45349</v>
      </c>
      <c r="Y541" s="4" t="s">
        <v>1888</v>
      </c>
      <c r="Z541" s="4" t="s">
        <v>1886</v>
      </c>
      <c r="AA541" s="186">
        <f>O541</f>
        <v>1000000000</v>
      </c>
      <c r="AB541" s="91">
        <f>AA541-O541</f>
        <v>0</v>
      </c>
      <c r="AC541" s="4"/>
      <c r="AD541" s="4" t="s">
        <v>2037</v>
      </c>
      <c r="AE541" s="145" t="s">
        <v>3418</v>
      </c>
      <c r="AF541" s="145"/>
      <c r="AG541" s="4"/>
      <c r="AH541" s="377"/>
      <c r="AI541" s="4"/>
      <c r="AJ541" s="4"/>
      <c r="AK541" s="4"/>
    </row>
    <row r="542" spans="2:37">
      <c r="B542" s="145" t="s">
        <v>2497</v>
      </c>
      <c r="C542" s="4" t="s">
        <v>441</v>
      </c>
      <c r="D542" s="4" t="s">
        <v>3136</v>
      </c>
      <c r="E542" s="4" t="s">
        <v>1060</v>
      </c>
      <c r="F542" s="4" t="s">
        <v>3465</v>
      </c>
      <c r="G542" s="4" t="s">
        <v>1566</v>
      </c>
      <c r="H542" s="4" t="s">
        <v>1567</v>
      </c>
      <c r="I542" s="141"/>
      <c r="J542" s="141">
        <v>5000000000</v>
      </c>
      <c r="K542" s="139">
        <v>5000000000</v>
      </c>
      <c r="L542" s="4">
        <v>7.9</v>
      </c>
      <c r="M542" s="4" t="s">
        <v>2638</v>
      </c>
      <c r="N542" s="4" t="s">
        <v>2639</v>
      </c>
      <c r="O542" s="91">
        <f>J542</f>
        <v>5000000000</v>
      </c>
      <c r="P542" s="91">
        <f t="shared" si="16"/>
        <v>0</v>
      </c>
      <c r="Q542" s="4">
        <v>154</v>
      </c>
      <c r="R542" s="4" t="s">
        <v>70</v>
      </c>
      <c r="S542" s="4" t="s">
        <v>70</v>
      </c>
      <c r="T542" s="140">
        <v>45341</v>
      </c>
      <c r="U542" s="4" t="s">
        <v>1884</v>
      </c>
      <c r="V542" s="4" t="s">
        <v>1954</v>
      </c>
      <c r="W542" s="4" t="s">
        <v>70</v>
      </c>
      <c r="X542" s="140">
        <v>45380</v>
      </c>
      <c r="Y542" s="4" t="s">
        <v>1885</v>
      </c>
      <c r="Z542" s="4" t="s">
        <v>1886</v>
      </c>
      <c r="AA542" s="91">
        <f>O542</f>
        <v>5000000000</v>
      </c>
      <c r="AB542" s="4"/>
      <c r="AC542" s="4"/>
      <c r="AD542" s="4" t="s">
        <v>2037</v>
      </c>
      <c r="AE542" s="145" t="s">
        <v>3139</v>
      </c>
      <c r="AF542" s="145"/>
      <c r="AG542" s="4"/>
      <c r="AH542" s="377"/>
      <c r="AI542" s="4"/>
      <c r="AJ542" s="4"/>
      <c r="AK542" s="4"/>
    </row>
    <row r="543" spans="2:37">
      <c r="B543" s="145" t="s">
        <v>2497</v>
      </c>
      <c r="C543" s="4" t="s">
        <v>441</v>
      </c>
      <c r="D543" s="4" t="s">
        <v>1976</v>
      </c>
      <c r="E543" s="4" t="s">
        <v>1060</v>
      </c>
      <c r="F543" s="4" t="s">
        <v>3466</v>
      </c>
      <c r="G543" s="4" t="s">
        <v>1678</v>
      </c>
      <c r="H543" s="4" t="s">
        <v>1679</v>
      </c>
      <c r="I543" s="141"/>
      <c r="J543" s="141">
        <v>12000000000</v>
      </c>
      <c r="K543" s="139">
        <v>12000000000</v>
      </c>
      <c r="L543" s="4">
        <v>6.4</v>
      </c>
      <c r="M543" s="4" t="s">
        <v>3224</v>
      </c>
      <c r="N543" s="4" t="s">
        <v>2582</v>
      </c>
      <c r="O543" s="186">
        <f>K543</f>
        <v>12000000000</v>
      </c>
      <c r="P543" s="91">
        <f t="shared" si="16"/>
        <v>0</v>
      </c>
      <c r="Q543" s="4">
        <v>97</v>
      </c>
      <c r="R543" s="4" t="s">
        <v>70</v>
      </c>
      <c r="S543" s="4" t="s">
        <v>70</v>
      </c>
      <c r="T543" s="140">
        <v>45321</v>
      </c>
      <c r="U543" s="4" t="s">
        <v>1884</v>
      </c>
      <c r="V543" s="4"/>
      <c r="W543" s="4" t="s">
        <v>70</v>
      </c>
      <c r="X543" s="140">
        <v>45349</v>
      </c>
      <c r="Y543" s="4" t="s">
        <v>1888</v>
      </c>
      <c r="Z543" s="4" t="s">
        <v>1886</v>
      </c>
      <c r="AA543" s="186">
        <f>O543</f>
        <v>12000000000</v>
      </c>
      <c r="AB543" s="91">
        <f>AA543-O543</f>
        <v>0</v>
      </c>
      <c r="AC543" s="4"/>
      <c r="AD543" s="4" t="s">
        <v>2037</v>
      </c>
      <c r="AE543" s="145" t="s">
        <v>3418</v>
      </c>
      <c r="AF543" s="145"/>
      <c r="AG543" s="4"/>
      <c r="AH543" s="377"/>
      <c r="AI543" s="4"/>
      <c r="AJ543" s="4"/>
      <c r="AK543" s="4"/>
    </row>
    <row r="544" spans="2:37">
      <c r="B544" s="145" t="s">
        <v>2497</v>
      </c>
      <c r="C544" s="4" t="s">
        <v>441</v>
      </c>
      <c r="D544" s="4" t="s">
        <v>2135</v>
      </c>
      <c r="E544" s="4" t="s">
        <v>1060</v>
      </c>
      <c r="F544" s="4" t="s">
        <v>3467</v>
      </c>
      <c r="G544" s="4" t="s">
        <v>1549</v>
      </c>
      <c r="H544" s="4" t="s">
        <v>1550</v>
      </c>
      <c r="I544" s="141"/>
      <c r="J544" s="141">
        <v>308212177</v>
      </c>
      <c r="K544" s="139">
        <v>308212177</v>
      </c>
      <c r="L544" s="4">
        <v>7.5</v>
      </c>
      <c r="M544" s="4" t="s">
        <v>2968</v>
      </c>
      <c r="N544" s="4" t="s">
        <v>2502</v>
      </c>
      <c r="O544" s="91">
        <f>J544</f>
        <v>308212177</v>
      </c>
      <c r="P544" s="91">
        <f t="shared" si="16"/>
        <v>0</v>
      </c>
      <c r="Q544" s="4">
        <v>171</v>
      </c>
      <c r="R544" s="4" t="s">
        <v>70</v>
      </c>
      <c r="S544" s="4" t="s">
        <v>70</v>
      </c>
      <c r="T544" s="140">
        <v>45294</v>
      </c>
      <c r="U544" s="4" t="s">
        <v>1884</v>
      </c>
      <c r="V544" s="4" t="s">
        <v>1954</v>
      </c>
      <c r="W544" s="4"/>
      <c r="X544" s="4"/>
      <c r="Y544" s="4"/>
      <c r="Z544" s="4"/>
      <c r="AA544" s="4"/>
      <c r="AB544" s="4"/>
      <c r="AC544" s="4"/>
      <c r="AD544" s="4"/>
      <c r="AE544" s="145"/>
      <c r="AF544" s="145"/>
      <c r="AG544" s="4" t="s">
        <v>70</v>
      </c>
      <c r="AH544" s="377" t="s">
        <v>3467</v>
      </c>
      <c r="AI544" s="4" t="s">
        <v>9551</v>
      </c>
      <c r="AJ544" s="4" t="s">
        <v>9556</v>
      </c>
      <c r="AK544" s="4"/>
    </row>
    <row r="545" spans="2:37">
      <c r="B545" s="145" t="s">
        <v>2497</v>
      </c>
      <c r="C545" s="4" t="s">
        <v>441</v>
      </c>
      <c r="D545" s="4" t="s">
        <v>1976</v>
      </c>
      <c r="E545" s="4" t="s">
        <v>1060</v>
      </c>
      <c r="F545" s="4" t="s">
        <v>3468</v>
      </c>
      <c r="G545" s="4" t="s">
        <v>1678</v>
      </c>
      <c r="H545" s="4" t="s">
        <v>1679</v>
      </c>
      <c r="I545" s="141"/>
      <c r="J545" s="141">
        <v>2000000000</v>
      </c>
      <c r="K545" s="139">
        <v>2000000000</v>
      </c>
      <c r="L545" s="4">
        <v>8.4</v>
      </c>
      <c r="M545" s="4" t="s">
        <v>3469</v>
      </c>
      <c r="N545" s="4" t="s">
        <v>3470</v>
      </c>
      <c r="O545" s="186">
        <f>K545</f>
        <v>2000000000</v>
      </c>
      <c r="P545" s="91">
        <f t="shared" si="16"/>
        <v>0</v>
      </c>
      <c r="Q545" s="4">
        <v>97</v>
      </c>
      <c r="R545" s="4" t="s">
        <v>70</v>
      </c>
      <c r="S545" s="4" t="s">
        <v>70</v>
      </c>
      <c r="T545" s="140">
        <v>45321</v>
      </c>
      <c r="U545" s="4" t="s">
        <v>1884</v>
      </c>
      <c r="V545" s="4"/>
      <c r="W545" s="4" t="s">
        <v>70</v>
      </c>
      <c r="X545" s="140">
        <v>45349</v>
      </c>
      <c r="Y545" s="4" t="s">
        <v>1888</v>
      </c>
      <c r="Z545" s="4" t="s">
        <v>1886</v>
      </c>
      <c r="AA545" s="186">
        <f>O545</f>
        <v>2000000000</v>
      </c>
      <c r="AB545" s="91">
        <f>AA545-O545</f>
        <v>0</v>
      </c>
      <c r="AC545" s="4"/>
      <c r="AD545" s="4" t="s">
        <v>2037</v>
      </c>
      <c r="AE545" s="145" t="s">
        <v>3418</v>
      </c>
      <c r="AF545" s="145"/>
      <c r="AG545" s="4"/>
      <c r="AH545" s="377"/>
      <c r="AI545" s="4"/>
      <c r="AJ545" s="4"/>
      <c r="AK545" s="4"/>
    </row>
    <row r="546" spans="2:37">
      <c r="B546" s="145" t="s">
        <v>2497</v>
      </c>
      <c r="C546" s="4" t="s">
        <v>441</v>
      </c>
      <c r="D546" s="4" t="s">
        <v>3136</v>
      </c>
      <c r="E546" s="4" t="s">
        <v>1060</v>
      </c>
      <c r="F546" s="4" t="s">
        <v>3471</v>
      </c>
      <c r="G546" s="4" t="s">
        <v>1566</v>
      </c>
      <c r="H546" s="4" t="s">
        <v>1567</v>
      </c>
      <c r="I546" s="141"/>
      <c r="J546" s="141">
        <v>5000000000</v>
      </c>
      <c r="K546" s="139">
        <v>5000000000</v>
      </c>
      <c r="L546" s="4">
        <v>7.4</v>
      </c>
      <c r="M546" s="4" t="s">
        <v>2212</v>
      </c>
      <c r="N546" s="4" t="s">
        <v>3472</v>
      </c>
      <c r="O546" s="91">
        <f>J546</f>
        <v>5000000000</v>
      </c>
      <c r="P546" s="91">
        <f t="shared" si="16"/>
        <v>0</v>
      </c>
      <c r="Q546" s="4">
        <v>154</v>
      </c>
      <c r="R546" s="4" t="s">
        <v>70</v>
      </c>
      <c r="S546" s="4" t="s">
        <v>70</v>
      </c>
      <c r="T546" s="140">
        <v>45341</v>
      </c>
      <c r="U546" s="4" t="s">
        <v>1884</v>
      </c>
      <c r="V546" s="4" t="s">
        <v>1954</v>
      </c>
      <c r="W546" s="4" t="s">
        <v>70</v>
      </c>
      <c r="X546" s="140">
        <v>45380</v>
      </c>
      <c r="Y546" s="4" t="s">
        <v>1885</v>
      </c>
      <c r="Z546" s="4" t="s">
        <v>1886</v>
      </c>
      <c r="AA546" s="91">
        <f t="shared" ref="AA546:AA547" si="17">O546</f>
        <v>5000000000</v>
      </c>
      <c r="AB546" s="4"/>
      <c r="AC546" s="4"/>
      <c r="AD546" s="4" t="s">
        <v>2037</v>
      </c>
      <c r="AE546" s="145" t="s">
        <v>3139</v>
      </c>
      <c r="AF546" s="145"/>
      <c r="AG546" s="4"/>
      <c r="AH546" s="377"/>
      <c r="AI546" s="4"/>
      <c r="AJ546" s="4"/>
      <c r="AK546" s="4"/>
    </row>
    <row r="547" spans="2:37">
      <c r="B547" s="145" t="s">
        <v>2497</v>
      </c>
      <c r="C547" s="4" t="s">
        <v>441</v>
      </c>
      <c r="D547" s="4" t="s">
        <v>3136</v>
      </c>
      <c r="E547" s="4" t="s">
        <v>1060</v>
      </c>
      <c r="F547" s="4" t="s">
        <v>3473</v>
      </c>
      <c r="G547" s="4" t="s">
        <v>1566</v>
      </c>
      <c r="H547" s="4" t="s">
        <v>1567</v>
      </c>
      <c r="I547" s="141"/>
      <c r="J547" s="141">
        <v>5000000000</v>
      </c>
      <c r="K547" s="139">
        <v>5000000000</v>
      </c>
      <c r="L547" s="4">
        <v>7.4</v>
      </c>
      <c r="M547" s="4" t="s">
        <v>1920</v>
      </c>
      <c r="N547" s="4" t="s">
        <v>3474</v>
      </c>
      <c r="O547" s="91">
        <f>J547</f>
        <v>5000000000</v>
      </c>
      <c r="P547" s="91">
        <f t="shared" si="16"/>
        <v>0</v>
      </c>
      <c r="Q547" s="4">
        <v>154</v>
      </c>
      <c r="R547" s="4" t="s">
        <v>70</v>
      </c>
      <c r="S547" s="4" t="s">
        <v>70</v>
      </c>
      <c r="T547" s="140">
        <v>45341</v>
      </c>
      <c r="U547" s="4" t="s">
        <v>1884</v>
      </c>
      <c r="V547" s="4" t="s">
        <v>1954</v>
      </c>
      <c r="W547" s="4" t="s">
        <v>70</v>
      </c>
      <c r="X547" s="140">
        <v>45380</v>
      </c>
      <c r="Y547" s="4" t="s">
        <v>1885</v>
      </c>
      <c r="Z547" s="4" t="s">
        <v>1886</v>
      </c>
      <c r="AA547" s="91">
        <f t="shared" si="17"/>
        <v>5000000000</v>
      </c>
      <c r="AB547" s="4"/>
      <c r="AC547" s="4"/>
      <c r="AD547" s="4" t="s">
        <v>2037</v>
      </c>
      <c r="AE547" s="145" t="s">
        <v>3139</v>
      </c>
      <c r="AF547" s="145"/>
      <c r="AG547" s="4"/>
      <c r="AH547" s="377"/>
      <c r="AI547" s="4"/>
      <c r="AJ547" s="4"/>
      <c r="AK547" s="4"/>
    </row>
    <row r="548" spans="2:37">
      <c r="B548" s="145" t="s">
        <v>2497</v>
      </c>
      <c r="C548" s="4" t="s">
        <v>441</v>
      </c>
      <c r="D548" s="4" t="s">
        <v>1976</v>
      </c>
      <c r="E548" s="4" t="s">
        <v>1060</v>
      </c>
      <c r="F548" s="4" t="s">
        <v>3475</v>
      </c>
      <c r="G548" s="4" t="s">
        <v>1678</v>
      </c>
      <c r="H548" s="4" t="s">
        <v>1679</v>
      </c>
      <c r="I548" s="141"/>
      <c r="J548" s="141">
        <v>3900000000</v>
      </c>
      <c r="K548" s="139">
        <v>3900000000</v>
      </c>
      <c r="L548" s="4">
        <v>5.5</v>
      </c>
      <c r="M548" s="4" t="s">
        <v>2656</v>
      </c>
      <c r="N548" s="4" t="s">
        <v>2619</v>
      </c>
      <c r="O548" s="186">
        <f>K548</f>
        <v>3900000000</v>
      </c>
      <c r="P548" s="91">
        <f t="shared" si="16"/>
        <v>0</v>
      </c>
      <c r="Q548" s="4">
        <v>97</v>
      </c>
      <c r="R548" s="4" t="s">
        <v>70</v>
      </c>
      <c r="S548" s="4" t="s">
        <v>70</v>
      </c>
      <c r="T548" s="140">
        <v>45321</v>
      </c>
      <c r="U548" s="4" t="s">
        <v>1884</v>
      </c>
      <c r="V548" s="4"/>
      <c r="W548" s="4" t="s">
        <v>70</v>
      </c>
      <c r="X548" s="140">
        <v>45349</v>
      </c>
      <c r="Y548" s="4" t="s">
        <v>1888</v>
      </c>
      <c r="Z548" s="4" t="s">
        <v>1886</v>
      </c>
      <c r="AA548" s="186">
        <f>O548</f>
        <v>3900000000</v>
      </c>
      <c r="AB548" s="91">
        <f>AA548-O548</f>
        <v>0</v>
      </c>
      <c r="AC548" s="4"/>
      <c r="AD548" s="4" t="s">
        <v>2037</v>
      </c>
      <c r="AE548" s="145" t="s">
        <v>3418</v>
      </c>
      <c r="AF548" s="145"/>
      <c r="AG548" s="4"/>
      <c r="AH548" s="377"/>
      <c r="AI548" s="4"/>
      <c r="AJ548" s="4"/>
      <c r="AK548" s="4"/>
    </row>
    <row r="549" spans="2:37">
      <c r="B549" s="145" t="s">
        <v>2497</v>
      </c>
      <c r="C549" s="4" t="s">
        <v>441</v>
      </c>
      <c r="D549" s="4" t="s">
        <v>3476</v>
      </c>
      <c r="E549" s="4" t="s">
        <v>1060</v>
      </c>
      <c r="F549" s="4" t="s">
        <v>3477</v>
      </c>
      <c r="G549" s="4" t="s">
        <v>1598</v>
      </c>
      <c r="H549" s="4" t="s">
        <v>1599</v>
      </c>
      <c r="I549" s="141"/>
      <c r="J549" s="141">
        <v>8000000000</v>
      </c>
      <c r="K549" s="139">
        <v>8000000000</v>
      </c>
      <c r="L549" s="4">
        <v>6.1</v>
      </c>
      <c r="M549" s="4" t="s">
        <v>3011</v>
      </c>
      <c r="N549" s="4" t="s">
        <v>2942</v>
      </c>
      <c r="O549" s="91">
        <f>J549</f>
        <v>8000000000</v>
      </c>
      <c r="P549" s="91">
        <f t="shared" si="16"/>
        <v>0</v>
      </c>
      <c r="Q549" s="4">
        <v>160</v>
      </c>
      <c r="R549" s="4" t="s">
        <v>70</v>
      </c>
      <c r="S549" s="4" t="s">
        <v>70</v>
      </c>
      <c r="T549" s="140">
        <v>45348</v>
      </c>
      <c r="U549" s="4" t="s">
        <v>1887</v>
      </c>
      <c r="V549" s="4"/>
      <c r="W549" s="4"/>
      <c r="X549" s="4"/>
      <c r="Y549" s="4"/>
      <c r="Z549" s="4"/>
      <c r="AA549" s="4"/>
      <c r="AB549" s="4"/>
      <c r="AC549" s="4"/>
      <c r="AD549" s="4"/>
      <c r="AE549" s="145"/>
      <c r="AF549" s="145"/>
      <c r="AG549" s="4" t="s">
        <v>70</v>
      </c>
      <c r="AH549" s="377" t="s">
        <v>3477</v>
      </c>
      <c r="AI549" s="4" t="s">
        <v>9551</v>
      </c>
      <c r="AJ549" s="4" t="s">
        <v>9556</v>
      </c>
      <c r="AK549" s="4"/>
    </row>
    <row r="550" spans="2:37">
      <c r="B550" s="145" t="s">
        <v>2497</v>
      </c>
      <c r="C550" s="4" t="s">
        <v>441</v>
      </c>
      <c r="D550" s="4" t="s">
        <v>2257</v>
      </c>
      <c r="E550" s="4" t="s">
        <v>1060</v>
      </c>
      <c r="F550" s="4" t="s">
        <v>3478</v>
      </c>
      <c r="G550" s="4" t="s">
        <v>1545</v>
      </c>
      <c r="H550" s="4" t="s">
        <v>1546</v>
      </c>
      <c r="I550" s="141"/>
      <c r="J550" s="141">
        <v>160780822</v>
      </c>
      <c r="K550" s="139">
        <v>160780822</v>
      </c>
      <c r="L550" s="4">
        <v>9.6999999999999993</v>
      </c>
      <c r="M550" s="4" t="s">
        <v>2692</v>
      </c>
      <c r="N550" s="4" t="s">
        <v>2634</v>
      </c>
      <c r="O550" s="91">
        <f>J550</f>
        <v>160780822</v>
      </c>
      <c r="P550" s="91">
        <f>O550-J550</f>
        <v>0</v>
      </c>
      <c r="Q550" s="4">
        <v>192</v>
      </c>
      <c r="R550" s="4" t="s">
        <v>70</v>
      </c>
      <c r="S550" s="4" t="s">
        <v>70</v>
      </c>
      <c r="T550" s="140">
        <v>45348</v>
      </c>
      <c r="U550" s="4" t="s">
        <v>1887</v>
      </c>
      <c r="V550" s="4"/>
      <c r="W550" s="4"/>
      <c r="X550" s="4"/>
      <c r="Y550" s="4"/>
      <c r="Z550" s="4"/>
      <c r="AA550" s="4"/>
      <c r="AB550" s="4"/>
      <c r="AC550" s="4"/>
      <c r="AD550" s="4"/>
      <c r="AE550" s="145"/>
      <c r="AF550" s="145"/>
      <c r="AG550" s="4" t="s">
        <v>70</v>
      </c>
      <c r="AH550" s="377" t="s">
        <v>3478</v>
      </c>
      <c r="AI550" s="4" t="s">
        <v>9551</v>
      </c>
      <c r="AJ550" s="4" t="s">
        <v>9556</v>
      </c>
      <c r="AK550" s="4"/>
    </row>
    <row r="551" spans="2:37">
      <c r="B551" s="145" t="s">
        <v>2497</v>
      </c>
      <c r="C551" s="4" t="s">
        <v>441</v>
      </c>
      <c r="D551" s="4" t="s">
        <v>1976</v>
      </c>
      <c r="E551" s="4" t="s">
        <v>1060</v>
      </c>
      <c r="F551" s="4" t="s">
        <v>3479</v>
      </c>
      <c r="G551" s="4" t="s">
        <v>1678</v>
      </c>
      <c r="H551" s="4" t="s">
        <v>1679</v>
      </c>
      <c r="I551" s="141"/>
      <c r="J551" s="141">
        <v>3000000000</v>
      </c>
      <c r="K551" s="139">
        <v>3000000000</v>
      </c>
      <c r="L551" s="4">
        <v>5.5</v>
      </c>
      <c r="M551" s="4" t="s">
        <v>3480</v>
      </c>
      <c r="N551" s="4" t="s">
        <v>3233</v>
      </c>
      <c r="O551" s="186">
        <f>K551</f>
        <v>3000000000</v>
      </c>
      <c r="P551" s="91">
        <f>J551-O551</f>
        <v>0</v>
      </c>
      <c r="Q551" s="4">
        <v>97</v>
      </c>
      <c r="R551" s="4" t="s">
        <v>70</v>
      </c>
      <c r="S551" s="4" t="s">
        <v>70</v>
      </c>
      <c r="T551" s="140">
        <v>45321</v>
      </c>
      <c r="U551" s="4" t="s">
        <v>1884</v>
      </c>
      <c r="V551" s="4"/>
      <c r="W551" s="4" t="s">
        <v>70</v>
      </c>
      <c r="X551" s="140">
        <v>45349</v>
      </c>
      <c r="Y551" s="4" t="s">
        <v>1888</v>
      </c>
      <c r="Z551" s="4" t="s">
        <v>1886</v>
      </c>
      <c r="AA551" s="186">
        <f>O551</f>
        <v>3000000000</v>
      </c>
      <c r="AB551" s="91">
        <f>AA551-O551</f>
        <v>0</v>
      </c>
      <c r="AC551" s="4"/>
      <c r="AD551" s="4" t="s">
        <v>2037</v>
      </c>
      <c r="AE551" s="145" t="s">
        <v>3418</v>
      </c>
      <c r="AF551" s="145"/>
      <c r="AG551" s="4"/>
      <c r="AH551" s="377"/>
      <c r="AI551" s="4"/>
      <c r="AJ551" s="4"/>
      <c r="AK551" s="4"/>
    </row>
    <row r="552" spans="2:37">
      <c r="B552" s="145" t="s">
        <v>2497</v>
      </c>
      <c r="C552" s="4" t="s">
        <v>441</v>
      </c>
      <c r="D552" s="4" t="s">
        <v>1976</v>
      </c>
      <c r="E552" s="4" t="s">
        <v>1060</v>
      </c>
      <c r="F552" s="4" t="s">
        <v>3481</v>
      </c>
      <c r="G552" s="4" t="s">
        <v>1678</v>
      </c>
      <c r="H552" s="4" t="s">
        <v>1679</v>
      </c>
      <c r="I552" s="141"/>
      <c r="J552" s="141">
        <v>3000000000</v>
      </c>
      <c r="K552" s="139">
        <v>3000000000</v>
      </c>
      <c r="L552" s="4">
        <v>5.5</v>
      </c>
      <c r="M552" s="4" t="s">
        <v>3324</v>
      </c>
      <c r="N552" s="4" t="s">
        <v>3325</v>
      </c>
      <c r="O552" s="186">
        <f>K552</f>
        <v>3000000000</v>
      </c>
      <c r="P552" s="91">
        <f>J552-O552</f>
        <v>0</v>
      </c>
      <c r="Q552" s="4">
        <v>97</v>
      </c>
      <c r="R552" s="4" t="s">
        <v>70</v>
      </c>
      <c r="S552" s="4" t="s">
        <v>70</v>
      </c>
      <c r="T552" s="140">
        <v>45321</v>
      </c>
      <c r="U552" s="4" t="s">
        <v>1884</v>
      </c>
      <c r="V552" s="4"/>
      <c r="W552" s="4" t="s">
        <v>70</v>
      </c>
      <c r="X552" s="140">
        <v>45349</v>
      </c>
      <c r="Y552" s="4" t="s">
        <v>1888</v>
      </c>
      <c r="Z552" s="4" t="s">
        <v>1886</v>
      </c>
      <c r="AA552" s="186">
        <f>O552</f>
        <v>3000000000</v>
      </c>
      <c r="AB552" s="91">
        <f>AA552-O552</f>
        <v>0</v>
      </c>
      <c r="AC552" s="4"/>
      <c r="AD552" s="4" t="s">
        <v>2037</v>
      </c>
      <c r="AE552" s="145" t="s">
        <v>3418</v>
      </c>
      <c r="AF552" s="145"/>
      <c r="AG552" s="4"/>
      <c r="AH552" s="377"/>
      <c r="AI552" s="4"/>
      <c r="AJ552" s="4"/>
      <c r="AK552" s="4"/>
    </row>
    <row r="553" spans="2:37">
      <c r="B553" s="145" t="s">
        <v>2497</v>
      </c>
      <c r="C553" s="4" t="s">
        <v>441</v>
      </c>
      <c r="D553" s="4" t="s">
        <v>3292</v>
      </c>
      <c r="E553" s="4" t="s">
        <v>1060</v>
      </c>
      <c r="F553" s="4" t="s">
        <v>3482</v>
      </c>
      <c r="G553" s="4" t="s">
        <v>1576</v>
      </c>
      <c r="H553" s="4" t="s">
        <v>1577</v>
      </c>
      <c r="I553" s="141"/>
      <c r="J553" s="141">
        <v>283545205</v>
      </c>
      <c r="K553" s="139">
        <v>283545205</v>
      </c>
      <c r="L553" s="4">
        <v>9.4</v>
      </c>
      <c r="M553" s="4" t="s">
        <v>3464</v>
      </c>
      <c r="N553" s="4" t="s">
        <v>2573</v>
      </c>
      <c r="O553" s="4"/>
      <c r="P553" s="4"/>
      <c r="Q553" s="4">
        <v>193</v>
      </c>
      <c r="R553" s="4" t="s">
        <v>70</v>
      </c>
      <c r="S553" s="4" t="s">
        <v>70</v>
      </c>
      <c r="T553" s="140">
        <v>45294</v>
      </c>
      <c r="U553" s="4" t="s">
        <v>1884</v>
      </c>
      <c r="V553" s="4" t="s">
        <v>1954</v>
      </c>
      <c r="W553" s="4"/>
      <c r="X553" s="4"/>
      <c r="Y553" s="4"/>
      <c r="Z553" s="4"/>
      <c r="AA553" s="4"/>
      <c r="AB553" s="4"/>
      <c r="AC553" s="4"/>
      <c r="AD553" s="4"/>
      <c r="AE553" s="145"/>
      <c r="AF553" s="145"/>
      <c r="AG553" s="4" t="s">
        <v>70</v>
      </c>
      <c r="AH553" s="377" t="s">
        <v>3482</v>
      </c>
      <c r="AI553" s="4" t="s">
        <v>9551</v>
      </c>
      <c r="AJ553" s="4" t="s">
        <v>9556</v>
      </c>
      <c r="AK553" s="4"/>
    </row>
    <row r="554" spans="2:37">
      <c r="B554" s="145" t="s">
        <v>2497</v>
      </c>
      <c r="C554" s="4" t="s">
        <v>441</v>
      </c>
      <c r="D554" s="4" t="s">
        <v>2528</v>
      </c>
      <c r="E554" s="4" t="s">
        <v>1060</v>
      </c>
      <c r="F554" s="4" t="s">
        <v>3483</v>
      </c>
      <c r="G554" s="4" t="s">
        <v>1600</v>
      </c>
      <c r="H554" s="4" t="s">
        <v>1601</v>
      </c>
      <c r="I554" s="141"/>
      <c r="J554" s="141">
        <v>5000000000</v>
      </c>
      <c r="K554" s="139">
        <v>5000000000</v>
      </c>
      <c r="L554" s="4">
        <v>8.93</v>
      </c>
      <c r="M554" s="4" t="s">
        <v>3484</v>
      </c>
      <c r="N554" s="4" t="s">
        <v>3164</v>
      </c>
      <c r="O554" s="186">
        <f>K554</f>
        <v>5000000000</v>
      </c>
      <c r="P554" s="186">
        <f>K554-O554</f>
        <v>0</v>
      </c>
      <c r="Q554" s="4">
        <v>21</v>
      </c>
      <c r="R554" s="4" t="s">
        <v>70</v>
      </c>
      <c r="S554" s="4" t="s">
        <v>70</v>
      </c>
      <c r="T554" s="140">
        <v>45341</v>
      </c>
      <c r="U554" s="4" t="s">
        <v>1884</v>
      </c>
      <c r="V554" s="4" t="s">
        <v>1954</v>
      </c>
      <c r="W554" s="4"/>
      <c r="X554" s="4"/>
      <c r="Y554" s="4"/>
      <c r="Z554" s="4"/>
      <c r="AA554" s="4"/>
      <c r="AB554" s="4"/>
      <c r="AC554" s="4"/>
      <c r="AD554" s="4"/>
      <c r="AE554" s="145"/>
      <c r="AF554" s="145"/>
      <c r="AG554" s="4" t="s">
        <v>70</v>
      </c>
      <c r="AH554" s="377" t="s">
        <v>3483</v>
      </c>
      <c r="AI554" s="4" t="s">
        <v>9551</v>
      </c>
      <c r="AJ554" s="4" t="s">
        <v>9556</v>
      </c>
      <c r="AK554" s="4"/>
    </row>
    <row r="555" spans="2:37">
      <c r="B555" s="145" t="s">
        <v>2497</v>
      </c>
      <c r="C555" s="4" t="s">
        <v>441</v>
      </c>
      <c r="D555" s="4" t="s">
        <v>1976</v>
      </c>
      <c r="E555" s="4" t="s">
        <v>1060</v>
      </c>
      <c r="F555" s="4" t="s">
        <v>3485</v>
      </c>
      <c r="G555" s="4" t="s">
        <v>1678</v>
      </c>
      <c r="H555" s="4" t="s">
        <v>1679</v>
      </c>
      <c r="I555" s="141"/>
      <c r="J555" s="141">
        <v>500000000</v>
      </c>
      <c r="K555" s="139">
        <v>500000000</v>
      </c>
      <c r="L555" s="4">
        <v>8.3000000000000007</v>
      </c>
      <c r="M555" s="4" t="s">
        <v>3195</v>
      </c>
      <c r="N555" s="4" t="s">
        <v>2942</v>
      </c>
      <c r="O555" s="186">
        <f>K555</f>
        <v>500000000</v>
      </c>
      <c r="P555" s="91">
        <f>J555-O555</f>
        <v>0</v>
      </c>
      <c r="Q555" s="4">
        <v>97</v>
      </c>
      <c r="R555" s="4" t="s">
        <v>70</v>
      </c>
      <c r="S555" s="4" t="s">
        <v>70</v>
      </c>
      <c r="T555" s="140">
        <v>45321</v>
      </c>
      <c r="U555" s="4" t="s">
        <v>1884</v>
      </c>
      <c r="V555" s="4"/>
      <c r="W555" s="4" t="s">
        <v>70</v>
      </c>
      <c r="X555" s="140">
        <v>45349</v>
      </c>
      <c r="Y555" s="4" t="s">
        <v>1888</v>
      </c>
      <c r="Z555" s="4" t="s">
        <v>1886</v>
      </c>
      <c r="AA555" s="186">
        <f>O555</f>
        <v>500000000</v>
      </c>
      <c r="AB555" s="91">
        <f>AA555-O555</f>
        <v>0</v>
      </c>
      <c r="AC555" s="4"/>
      <c r="AD555" s="4" t="s">
        <v>2037</v>
      </c>
      <c r="AE555" s="145" t="s">
        <v>3418</v>
      </c>
      <c r="AF555" s="145"/>
      <c r="AG555" s="4"/>
      <c r="AH555" s="377"/>
      <c r="AI555" s="4"/>
      <c r="AJ555" s="4"/>
      <c r="AK555" s="4"/>
    </row>
    <row r="556" spans="2:37">
      <c r="B556" s="145" t="s">
        <v>2497</v>
      </c>
      <c r="C556" s="4" t="s">
        <v>441</v>
      </c>
      <c r="D556" s="4" t="s">
        <v>2135</v>
      </c>
      <c r="E556" s="4" t="s">
        <v>1060</v>
      </c>
      <c r="F556" s="4" t="s">
        <v>3486</v>
      </c>
      <c r="G556" s="4" t="s">
        <v>1562</v>
      </c>
      <c r="H556" s="4" t="s">
        <v>1563</v>
      </c>
      <c r="I556" s="141"/>
      <c r="J556" s="141">
        <v>5000000000</v>
      </c>
      <c r="K556" s="139">
        <v>5000000000</v>
      </c>
      <c r="L556" s="4">
        <v>7.9</v>
      </c>
      <c r="M556" s="4" t="s">
        <v>2896</v>
      </c>
      <c r="N556" s="4" t="s">
        <v>2666</v>
      </c>
      <c r="O556" s="4"/>
      <c r="P556" s="4"/>
      <c r="Q556" s="4"/>
      <c r="R556" s="4"/>
      <c r="S556" s="4"/>
      <c r="T556" s="4"/>
      <c r="U556" s="4"/>
      <c r="V556" s="4"/>
      <c r="W556" s="4"/>
      <c r="X556" s="4"/>
      <c r="Y556" s="4"/>
      <c r="Z556" s="4"/>
      <c r="AA556" s="4"/>
      <c r="AB556" s="4"/>
      <c r="AC556" s="4"/>
      <c r="AD556" s="4"/>
      <c r="AE556" s="145"/>
      <c r="AF556" s="145"/>
      <c r="AG556" s="4" t="s">
        <v>70</v>
      </c>
      <c r="AH556" s="377" t="s">
        <v>3486</v>
      </c>
      <c r="AI556" s="4" t="s">
        <v>9551</v>
      </c>
      <c r="AJ556" s="4" t="s">
        <v>9556</v>
      </c>
      <c r="AK556" s="4"/>
    </row>
    <row r="557" spans="2:37">
      <c r="B557" s="145" t="s">
        <v>2497</v>
      </c>
      <c r="C557" s="4" t="s">
        <v>441</v>
      </c>
      <c r="D557" s="4" t="s">
        <v>1976</v>
      </c>
      <c r="E557" s="4" t="s">
        <v>1060</v>
      </c>
      <c r="F557" s="4" t="s">
        <v>3487</v>
      </c>
      <c r="G557" s="4" t="s">
        <v>1678</v>
      </c>
      <c r="H557" s="4" t="s">
        <v>1679</v>
      </c>
      <c r="I557" s="141"/>
      <c r="J557" s="141">
        <v>6000000000</v>
      </c>
      <c r="K557" s="139">
        <v>6000000000</v>
      </c>
      <c r="L557" s="4">
        <v>6.9</v>
      </c>
      <c r="M557" s="4" t="s">
        <v>3488</v>
      </c>
      <c r="N557" s="4" t="s">
        <v>3133</v>
      </c>
      <c r="O557" s="186">
        <f>K557</f>
        <v>6000000000</v>
      </c>
      <c r="P557" s="91">
        <f>J557-O557</f>
        <v>0</v>
      </c>
      <c r="Q557" s="4">
        <v>97</v>
      </c>
      <c r="R557" s="4" t="s">
        <v>70</v>
      </c>
      <c r="S557" s="4" t="s">
        <v>70</v>
      </c>
      <c r="T557" s="140">
        <v>45321</v>
      </c>
      <c r="U557" s="4" t="s">
        <v>1884</v>
      </c>
      <c r="V557" s="4"/>
      <c r="W557" s="4" t="s">
        <v>70</v>
      </c>
      <c r="X557" s="140">
        <v>45349</v>
      </c>
      <c r="Y557" s="4" t="s">
        <v>1888</v>
      </c>
      <c r="Z557" s="4" t="s">
        <v>1886</v>
      </c>
      <c r="AA557" s="186">
        <f>O557</f>
        <v>6000000000</v>
      </c>
      <c r="AB557" s="91">
        <f>AA557-O557</f>
        <v>0</v>
      </c>
      <c r="AC557" s="4"/>
      <c r="AD557" s="4" t="s">
        <v>2037</v>
      </c>
      <c r="AE557" s="145" t="s">
        <v>3418</v>
      </c>
      <c r="AF557" s="145"/>
      <c r="AG557" s="4"/>
      <c r="AH557" s="377"/>
      <c r="AI557" s="4"/>
      <c r="AJ557" s="4"/>
      <c r="AK557" s="4"/>
    </row>
    <row r="558" spans="2:37">
      <c r="B558" s="145" t="s">
        <v>2497</v>
      </c>
      <c r="C558" s="4" t="s">
        <v>441</v>
      </c>
      <c r="D558" s="4" t="s">
        <v>1976</v>
      </c>
      <c r="E558" s="4" t="s">
        <v>1060</v>
      </c>
      <c r="F558" s="4" t="s">
        <v>3489</v>
      </c>
      <c r="G558" s="4" t="s">
        <v>1592</v>
      </c>
      <c r="H558" s="4" t="s">
        <v>1593</v>
      </c>
      <c r="I558" s="141"/>
      <c r="J558" s="141">
        <v>3000000000</v>
      </c>
      <c r="K558" s="139">
        <v>3000000000</v>
      </c>
      <c r="L558" s="4">
        <v>7</v>
      </c>
      <c r="M558" s="4" t="s">
        <v>3490</v>
      </c>
      <c r="N558" s="4" t="s">
        <v>2869</v>
      </c>
      <c r="O558" s="91">
        <f>J558</f>
        <v>3000000000</v>
      </c>
      <c r="P558" s="91">
        <f>J558-O558</f>
        <v>0</v>
      </c>
      <c r="Q558" s="4">
        <v>101</v>
      </c>
      <c r="R558" s="4" t="s">
        <v>70</v>
      </c>
      <c r="S558" s="4" t="s">
        <v>70</v>
      </c>
      <c r="T558" s="140">
        <v>45321</v>
      </c>
      <c r="U558" s="4" t="s">
        <v>1884</v>
      </c>
      <c r="V558" s="4"/>
      <c r="W558" s="4"/>
      <c r="X558" s="4"/>
      <c r="Y558" s="4"/>
      <c r="Z558" s="4"/>
      <c r="AA558" s="4"/>
      <c r="AB558" s="4"/>
      <c r="AC558" s="4"/>
      <c r="AD558" s="4"/>
      <c r="AE558" s="145"/>
      <c r="AF558" s="145"/>
      <c r="AG558" s="4" t="s">
        <v>70</v>
      </c>
      <c r="AH558" s="377" t="s">
        <v>3489</v>
      </c>
      <c r="AI558" s="4" t="s">
        <v>9551</v>
      </c>
      <c r="AJ558" s="4" t="s">
        <v>9556</v>
      </c>
      <c r="AK558" s="4"/>
    </row>
    <row r="559" spans="2:37">
      <c r="B559" s="145" t="s">
        <v>2497</v>
      </c>
      <c r="C559" s="4" t="s">
        <v>441</v>
      </c>
      <c r="D559" s="4" t="s">
        <v>1976</v>
      </c>
      <c r="E559" s="4" t="s">
        <v>1060</v>
      </c>
      <c r="F559" s="4" t="s">
        <v>3491</v>
      </c>
      <c r="G559" s="4" t="s">
        <v>1592</v>
      </c>
      <c r="H559" s="4" t="s">
        <v>1593</v>
      </c>
      <c r="I559" s="141"/>
      <c r="J559" s="141">
        <v>5000000000</v>
      </c>
      <c r="K559" s="139">
        <v>5000000000</v>
      </c>
      <c r="L559" s="4">
        <v>4.05</v>
      </c>
      <c r="M559" s="4" t="s">
        <v>3324</v>
      </c>
      <c r="N559" s="4" t="s">
        <v>3492</v>
      </c>
      <c r="O559" s="91">
        <f>J559</f>
        <v>5000000000</v>
      </c>
      <c r="P559" s="91">
        <f>J559-O559</f>
        <v>0</v>
      </c>
      <c r="Q559" s="4">
        <v>101</v>
      </c>
      <c r="R559" s="4" t="s">
        <v>70</v>
      </c>
      <c r="S559" s="4" t="s">
        <v>70</v>
      </c>
      <c r="T559" s="140">
        <v>45321</v>
      </c>
      <c r="U559" s="4" t="s">
        <v>1884</v>
      </c>
      <c r="V559" s="4"/>
      <c r="W559" s="4"/>
      <c r="X559" s="4"/>
      <c r="Y559" s="4"/>
      <c r="Z559" s="4"/>
      <c r="AA559" s="4"/>
      <c r="AB559" s="4"/>
      <c r="AC559" s="4"/>
      <c r="AD559" s="4"/>
      <c r="AE559" s="145"/>
      <c r="AF559" s="145"/>
      <c r="AG559" s="4" t="s">
        <v>70</v>
      </c>
      <c r="AH559" s="377" t="s">
        <v>3491</v>
      </c>
      <c r="AI559" s="4" t="s">
        <v>9551</v>
      </c>
      <c r="AJ559" s="4" t="s">
        <v>9556</v>
      </c>
      <c r="AK559" s="4"/>
    </row>
    <row r="560" spans="2:37">
      <c r="B560" s="145" t="s">
        <v>2497</v>
      </c>
      <c r="C560" s="4" t="s">
        <v>441</v>
      </c>
      <c r="D560" s="4" t="s">
        <v>1976</v>
      </c>
      <c r="E560" s="4" t="s">
        <v>1060</v>
      </c>
      <c r="F560" s="4" t="s">
        <v>3493</v>
      </c>
      <c r="G560" s="4" t="s">
        <v>1678</v>
      </c>
      <c r="H560" s="4" t="s">
        <v>1679</v>
      </c>
      <c r="I560" s="141"/>
      <c r="J560" s="141">
        <v>12000000000</v>
      </c>
      <c r="K560" s="139">
        <v>12000000000</v>
      </c>
      <c r="L560" s="4">
        <v>6.7</v>
      </c>
      <c r="M560" s="4" t="s">
        <v>3417</v>
      </c>
      <c r="N560" s="4" t="s">
        <v>3494</v>
      </c>
      <c r="O560" s="186">
        <f>K560</f>
        <v>12000000000</v>
      </c>
      <c r="P560" s="91">
        <f>J560-O560</f>
        <v>0</v>
      </c>
      <c r="Q560" s="4">
        <v>97</v>
      </c>
      <c r="R560" s="4" t="s">
        <v>70</v>
      </c>
      <c r="S560" s="4" t="s">
        <v>70</v>
      </c>
      <c r="T560" s="140">
        <v>45321</v>
      </c>
      <c r="U560" s="4" t="s">
        <v>1884</v>
      </c>
      <c r="V560" s="4"/>
      <c r="W560" s="4" t="s">
        <v>70</v>
      </c>
      <c r="X560" s="140">
        <v>45349</v>
      </c>
      <c r="Y560" s="4" t="s">
        <v>1888</v>
      </c>
      <c r="Z560" s="4" t="s">
        <v>1886</v>
      </c>
      <c r="AA560" s="186">
        <f>O560</f>
        <v>12000000000</v>
      </c>
      <c r="AB560" s="91">
        <f>AA560-O560</f>
        <v>0</v>
      </c>
      <c r="AC560" s="4"/>
      <c r="AD560" s="4" t="s">
        <v>2037</v>
      </c>
      <c r="AE560" s="145" t="s">
        <v>3418</v>
      </c>
      <c r="AF560" s="145"/>
      <c r="AG560" s="4"/>
      <c r="AH560" s="377"/>
      <c r="AI560" s="4"/>
      <c r="AJ560" s="4"/>
      <c r="AK560" s="4"/>
    </row>
    <row r="561" spans="1:37">
      <c r="A561" s="171" t="s">
        <v>3056</v>
      </c>
      <c r="B561" s="145" t="s">
        <v>2497</v>
      </c>
      <c r="C561" s="4" t="s">
        <v>441</v>
      </c>
      <c r="D561" s="4" t="s">
        <v>2135</v>
      </c>
      <c r="E561" s="4" t="s">
        <v>1060</v>
      </c>
      <c r="F561" s="4" t="s">
        <v>3495</v>
      </c>
      <c r="G561" s="4" t="s">
        <v>1558</v>
      </c>
      <c r="H561" s="4" t="s">
        <v>1559</v>
      </c>
      <c r="I561" s="141"/>
      <c r="J561" s="141">
        <v>3225000000</v>
      </c>
      <c r="K561" s="139">
        <v>3225000000</v>
      </c>
      <c r="L561" s="4">
        <v>8.61</v>
      </c>
      <c r="M561" s="4" t="s">
        <v>3469</v>
      </c>
      <c r="N561" s="4" t="s">
        <v>3496</v>
      </c>
      <c r="O561" s="91">
        <f>J561</f>
        <v>3225000000</v>
      </c>
      <c r="P561" s="91">
        <f>J561-O561</f>
        <v>0</v>
      </c>
      <c r="Q561" s="4">
        <v>165</v>
      </c>
      <c r="R561" s="4" t="s">
        <v>70</v>
      </c>
      <c r="S561" s="242" t="s">
        <v>3059</v>
      </c>
      <c r="T561" s="4"/>
      <c r="U561" s="4"/>
      <c r="V561" s="4"/>
      <c r="W561" s="4"/>
      <c r="X561" s="4"/>
      <c r="Y561" s="4"/>
      <c r="Z561" s="4"/>
      <c r="AA561" s="4"/>
      <c r="AB561" s="4"/>
      <c r="AC561" s="4"/>
      <c r="AD561" s="4"/>
      <c r="AE561" s="145"/>
      <c r="AF561" s="145"/>
      <c r="AG561" s="4" t="s">
        <v>70</v>
      </c>
      <c r="AH561" s="377" t="s">
        <v>3495</v>
      </c>
      <c r="AI561" s="4" t="s">
        <v>9551</v>
      </c>
      <c r="AJ561" s="4" t="s">
        <v>9556</v>
      </c>
      <c r="AK561" s="4"/>
    </row>
    <row r="562" spans="1:37">
      <c r="B562" s="145" t="s">
        <v>2497</v>
      </c>
      <c r="C562" s="4" t="s">
        <v>441</v>
      </c>
      <c r="D562" s="4" t="s">
        <v>3292</v>
      </c>
      <c r="E562" s="4" t="s">
        <v>1060</v>
      </c>
      <c r="F562" s="4" t="s">
        <v>3497</v>
      </c>
      <c r="G562" s="4" t="s">
        <v>1576</v>
      </c>
      <c r="H562" s="4" t="s">
        <v>1577</v>
      </c>
      <c r="I562" s="141"/>
      <c r="J562" s="141">
        <v>2000000000</v>
      </c>
      <c r="K562" s="139">
        <v>2000000000</v>
      </c>
      <c r="L562" s="4">
        <v>8.9</v>
      </c>
      <c r="M562" s="4" t="s">
        <v>2787</v>
      </c>
      <c r="N562" s="4" t="s">
        <v>2804</v>
      </c>
      <c r="O562" s="4"/>
      <c r="P562" s="4"/>
      <c r="Q562" s="4">
        <v>193</v>
      </c>
      <c r="R562" s="4" t="s">
        <v>70</v>
      </c>
      <c r="S562" s="4" t="s">
        <v>70</v>
      </c>
      <c r="T562" s="140">
        <v>45294</v>
      </c>
      <c r="U562" s="4" t="s">
        <v>1884</v>
      </c>
      <c r="V562" s="4" t="s">
        <v>1954</v>
      </c>
      <c r="W562" s="4"/>
      <c r="X562" s="4"/>
      <c r="Y562" s="4"/>
      <c r="Z562" s="4"/>
      <c r="AA562" s="4"/>
      <c r="AB562" s="4"/>
      <c r="AC562" s="4"/>
      <c r="AD562" s="4"/>
      <c r="AE562" s="145"/>
      <c r="AF562" s="145"/>
      <c r="AG562" s="4" t="s">
        <v>70</v>
      </c>
      <c r="AH562" s="377" t="s">
        <v>3497</v>
      </c>
      <c r="AI562" s="4" t="s">
        <v>9551</v>
      </c>
      <c r="AJ562" s="4" t="s">
        <v>9556</v>
      </c>
      <c r="AK562" s="4"/>
    </row>
    <row r="563" spans="1:37">
      <c r="B563" s="145" t="s">
        <v>2497</v>
      </c>
      <c r="C563" s="4" t="s">
        <v>441</v>
      </c>
      <c r="D563" s="4" t="s">
        <v>2135</v>
      </c>
      <c r="E563" s="4" t="s">
        <v>1060</v>
      </c>
      <c r="F563" s="4" t="s">
        <v>3498</v>
      </c>
      <c r="G563" s="4" t="s">
        <v>1562</v>
      </c>
      <c r="H563" s="4" t="s">
        <v>1563</v>
      </c>
      <c r="I563" s="141"/>
      <c r="J563" s="141">
        <v>1000000000</v>
      </c>
      <c r="K563" s="139">
        <v>1000000000</v>
      </c>
      <c r="L563" s="4">
        <v>7.5</v>
      </c>
      <c r="M563" s="4" t="s">
        <v>2968</v>
      </c>
      <c r="N563" s="4" t="s">
        <v>2502</v>
      </c>
      <c r="O563" s="4"/>
      <c r="P563" s="4"/>
      <c r="Q563" s="4"/>
      <c r="R563" s="4"/>
      <c r="S563" s="4"/>
      <c r="T563" s="4"/>
      <c r="U563" s="4"/>
      <c r="V563" s="4"/>
      <c r="W563" s="4"/>
      <c r="X563" s="4"/>
      <c r="Y563" s="4"/>
      <c r="Z563" s="4"/>
      <c r="AA563" s="4"/>
      <c r="AB563" s="4"/>
      <c r="AC563" s="4"/>
      <c r="AD563" s="4"/>
      <c r="AE563" s="145"/>
      <c r="AF563" s="145"/>
      <c r="AG563" s="4" t="s">
        <v>70</v>
      </c>
      <c r="AH563" s="377" t="s">
        <v>3498</v>
      </c>
      <c r="AI563" s="4" t="s">
        <v>9551</v>
      </c>
      <c r="AJ563" s="4" t="s">
        <v>9556</v>
      </c>
      <c r="AK563" s="4"/>
    </row>
    <row r="564" spans="1:37">
      <c r="B564" s="145" t="s">
        <v>2497</v>
      </c>
      <c r="C564" s="4" t="s">
        <v>441</v>
      </c>
      <c r="D564" s="4" t="s">
        <v>1976</v>
      </c>
      <c r="E564" s="4" t="s">
        <v>1060</v>
      </c>
      <c r="F564" s="4" t="s">
        <v>3499</v>
      </c>
      <c r="G564" s="4" t="s">
        <v>1678</v>
      </c>
      <c r="H564" s="4" t="s">
        <v>1679</v>
      </c>
      <c r="I564" s="141"/>
      <c r="J564" s="141">
        <v>1000000000</v>
      </c>
      <c r="K564" s="139">
        <v>1000000000</v>
      </c>
      <c r="L564" s="4">
        <v>6.7</v>
      </c>
      <c r="M564" s="4" t="s">
        <v>3394</v>
      </c>
      <c r="N564" s="4" t="s">
        <v>3190</v>
      </c>
      <c r="O564" s="186">
        <f>K564</f>
        <v>1000000000</v>
      </c>
      <c r="P564" s="91">
        <f>J564-O564</f>
        <v>0</v>
      </c>
      <c r="Q564" s="4">
        <v>97</v>
      </c>
      <c r="R564" s="4" t="s">
        <v>70</v>
      </c>
      <c r="S564" s="4" t="s">
        <v>70</v>
      </c>
      <c r="T564" s="140">
        <v>45321</v>
      </c>
      <c r="U564" s="4" t="s">
        <v>1884</v>
      </c>
      <c r="V564" s="4"/>
      <c r="W564" s="4" t="s">
        <v>70</v>
      </c>
      <c r="X564" s="140">
        <v>45349</v>
      </c>
      <c r="Y564" s="4" t="s">
        <v>1888</v>
      </c>
      <c r="Z564" s="4" t="s">
        <v>1886</v>
      </c>
      <c r="AA564" s="186">
        <f>O564</f>
        <v>1000000000</v>
      </c>
      <c r="AB564" s="91">
        <f>AA564-O564</f>
        <v>0</v>
      </c>
      <c r="AC564" s="4"/>
      <c r="AD564" s="4" t="s">
        <v>2037</v>
      </c>
      <c r="AE564" s="145" t="s">
        <v>3418</v>
      </c>
      <c r="AF564" s="145"/>
      <c r="AG564" s="4"/>
      <c r="AH564" s="377"/>
      <c r="AI564" s="4"/>
      <c r="AJ564" s="4"/>
      <c r="AK564" s="4"/>
    </row>
    <row r="565" spans="1:37">
      <c r="B565" s="145" t="s">
        <v>2497</v>
      </c>
      <c r="C565" s="4" t="s">
        <v>441</v>
      </c>
      <c r="D565" s="4" t="s">
        <v>1976</v>
      </c>
      <c r="E565" s="4" t="s">
        <v>1060</v>
      </c>
      <c r="F565" s="4" t="s">
        <v>3500</v>
      </c>
      <c r="G565" s="4" t="s">
        <v>1678</v>
      </c>
      <c r="H565" s="4" t="s">
        <v>1679</v>
      </c>
      <c r="I565" s="141"/>
      <c r="J565" s="141">
        <v>1000000000</v>
      </c>
      <c r="K565" s="139">
        <v>1000000000</v>
      </c>
      <c r="L565" s="4">
        <v>10.8</v>
      </c>
      <c r="M565" s="4" t="s">
        <v>3229</v>
      </c>
      <c r="N565" s="4" t="s">
        <v>3240</v>
      </c>
      <c r="O565" s="186">
        <f>K565</f>
        <v>1000000000</v>
      </c>
      <c r="P565" s="91">
        <f>J565-O565</f>
        <v>0</v>
      </c>
      <c r="Q565" s="4">
        <v>97</v>
      </c>
      <c r="R565" s="4" t="s">
        <v>70</v>
      </c>
      <c r="S565" s="4" t="s">
        <v>70</v>
      </c>
      <c r="T565" s="140">
        <v>45321</v>
      </c>
      <c r="U565" s="4" t="s">
        <v>1884</v>
      </c>
      <c r="V565" s="4"/>
      <c r="W565" s="4" t="s">
        <v>70</v>
      </c>
      <c r="X565" s="140">
        <v>45349</v>
      </c>
      <c r="Y565" s="4" t="s">
        <v>1888</v>
      </c>
      <c r="Z565" s="4" t="s">
        <v>1886</v>
      </c>
      <c r="AA565" s="186">
        <f>O565</f>
        <v>1000000000</v>
      </c>
      <c r="AB565" s="91">
        <f>AA565-O565</f>
        <v>0</v>
      </c>
      <c r="AC565" s="4"/>
      <c r="AD565" s="4" t="s">
        <v>2037</v>
      </c>
      <c r="AE565" s="145" t="s">
        <v>3418</v>
      </c>
      <c r="AF565" s="145"/>
      <c r="AG565" s="4"/>
      <c r="AH565" s="377"/>
      <c r="AI565" s="4"/>
      <c r="AJ565" s="4"/>
      <c r="AK565" s="4"/>
    </row>
    <row r="566" spans="1:37">
      <c r="B566" s="145" t="s">
        <v>2497</v>
      </c>
      <c r="C566" s="4" t="s">
        <v>441</v>
      </c>
      <c r="D566" s="4" t="s">
        <v>1976</v>
      </c>
      <c r="E566" s="4" t="s">
        <v>1060</v>
      </c>
      <c r="F566" s="4" t="s">
        <v>3501</v>
      </c>
      <c r="G566" s="4" t="s">
        <v>1678</v>
      </c>
      <c r="H566" s="4" t="s">
        <v>1679</v>
      </c>
      <c r="I566" s="141"/>
      <c r="J566" s="141">
        <v>10000000000</v>
      </c>
      <c r="K566" s="139">
        <v>10000000000</v>
      </c>
      <c r="L566" s="4">
        <v>6.9</v>
      </c>
      <c r="M566" s="4" t="s">
        <v>3502</v>
      </c>
      <c r="N566" s="4" t="s">
        <v>3440</v>
      </c>
      <c r="O566" s="186">
        <f>K566</f>
        <v>10000000000</v>
      </c>
      <c r="P566" s="91">
        <f>J566-O566</f>
        <v>0</v>
      </c>
      <c r="Q566" s="4">
        <v>97</v>
      </c>
      <c r="R566" s="4" t="s">
        <v>70</v>
      </c>
      <c r="S566" s="4" t="s">
        <v>70</v>
      </c>
      <c r="T566" s="140">
        <v>45321</v>
      </c>
      <c r="U566" s="4" t="s">
        <v>1884</v>
      </c>
      <c r="V566" s="4"/>
      <c r="W566" s="4" t="s">
        <v>70</v>
      </c>
      <c r="X566" s="140">
        <v>45349</v>
      </c>
      <c r="Y566" s="4" t="s">
        <v>1888</v>
      </c>
      <c r="Z566" s="4" t="s">
        <v>1886</v>
      </c>
      <c r="AA566" s="186">
        <f>O566</f>
        <v>10000000000</v>
      </c>
      <c r="AB566" s="91">
        <f>AA566-O566</f>
        <v>0</v>
      </c>
      <c r="AC566" s="4"/>
      <c r="AD566" s="4" t="s">
        <v>2037</v>
      </c>
      <c r="AE566" s="145" t="s">
        <v>3418</v>
      </c>
      <c r="AF566" s="145"/>
      <c r="AG566" s="4"/>
      <c r="AH566" s="377"/>
      <c r="AI566" s="4"/>
      <c r="AJ566" s="4"/>
      <c r="AK566" s="4"/>
    </row>
    <row r="567" spans="1:37">
      <c r="B567" s="145" t="s">
        <v>2497</v>
      </c>
      <c r="C567" s="4" t="s">
        <v>441</v>
      </c>
      <c r="D567" s="4" t="s">
        <v>1976</v>
      </c>
      <c r="E567" s="4" t="s">
        <v>1060</v>
      </c>
      <c r="F567" s="4" t="s">
        <v>3503</v>
      </c>
      <c r="G567" s="4" t="s">
        <v>1678</v>
      </c>
      <c r="H567" s="4" t="s">
        <v>1679</v>
      </c>
      <c r="I567" s="141"/>
      <c r="J567" s="141">
        <v>7000000000</v>
      </c>
      <c r="K567" s="139">
        <v>7000000000</v>
      </c>
      <c r="L567" s="4">
        <v>7</v>
      </c>
      <c r="M567" s="4" t="s">
        <v>2212</v>
      </c>
      <c r="N567" s="4" t="s">
        <v>3472</v>
      </c>
      <c r="O567" s="186">
        <f>K567</f>
        <v>7000000000</v>
      </c>
      <c r="P567" s="91">
        <f>J567-O567</f>
        <v>0</v>
      </c>
      <c r="Q567" s="4">
        <v>97</v>
      </c>
      <c r="R567" s="4" t="s">
        <v>70</v>
      </c>
      <c r="S567" s="4" t="s">
        <v>70</v>
      </c>
      <c r="T567" s="140">
        <v>45321</v>
      </c>
      <c r="U567" s="4" t="s">
        <v>1884</v>
      </c>
      <c r="V567" s="4"/>
      <c r="W567" s="4" t="s">
        <v>70</v>
      </c>
      <c r="X567" s="140">
        <v>45349</v>
      </c>
      <c r="Y567" s="4" t="s">
        <v>1888</v>
      </c>
      <c r="Z567" s="4" t="s">
        <v>1886</v>
      </c>
      <c r="AA567" s="186">
        <f>O567</f>
        <v>7000000000</v>
      </c>
      <c r="AB567" s="91">
        <f>AA567-O567</f>
        <v>0</v>
      </c>
      <c r="AC567" s="4"/>
      <c r="AD567" s="4" t="s">
        <v>2037</v>
      </c>
      <c r="AE567" s="145" t="s">
        <v>3418</v>
      </c>
      <c r="AF567" s="145"/>
      <c r="AG567" s="4"/>
      <c r="AH567" s="377"/>
      <c r="AI567" s="4"/>
      <c r="AJ567" s="4"/>
      <c r="AK567" s="4"/>
    </row>
    <row r="568" spans="1:37">
      <c r="B568" s="145" t="s">
        <v>2497</v>
      </c>
      <c r="C568" s="4" t="s">
        <v>441</v>
      </c>
      <c r="D568" s="4" t="s">
        <v>1976</v>
      </c>
      <c r="E568" s="4" t="s">
        <v>1060</v>
      </c>
      <c r="F568" s="4" t="s">
        <v>3504</v>
      </c>
      <c r="G568" s="4" t="s">
        <v>1678</v>
      </c>
      <c r="H568" s="4" t="s">
        <v>1679</v>
      </c>
      <c r="I568" s="141"/>
      <c r="J568" s="141">
        <v>7000000000</v>
      </c>
      <c r="K568" s="139">
        <v>7000000000</v>
      </c>
      <c r="L568" s="4">
        <v>7.7</v>
      </c>
      <c r="M568" s="4" t="s">
        <v>3505</v>
      </c>
      <c r="N568" s="4" t="s">
        <v>2837</v>
      </c>
      <c r="O568" s="186">
        <f>K568</f>
        <v>7000000000</v>
      </c>
      <c r="P568" s="91">
        <f>J568-O568</f>
        <v>0</v>
      </c>
      <c r="Q568" s="4">
        <v>97</v>
      </c>
      <c r="R568" s="4" t="s">
        <v>70</v>
      </c>
      <c r="S568" s="4" t="s">
        <v>70</v>
      </c>
      <c r="T568" s="140">
        <v>45321</v>
      </c>
      <c r="U568" s="4" t="s">
        <v>1884</v>
      </c>
      <c r="V568" s="4"/>
      <c r="W568" s="4" t="s">
        <v>70</v>
      </c>
      <c r="X568" s="140">
        <v>45349</v>
      </c>
      <c r="Y568" s="4" t="s">
        <v>1888</v>
      </c>
      <c r="Z568" s="4" t="s">
        <v>1886</v>
      </c>
      <c r="AA568" s="186">
        <f>O568</f>
        <v>7000000000</v>
      </c>
      <c r="AB568" s="91">
        <f>AA568-O568</f>
        <v>0</v>
      </c>
      <c r="AC568" s="4"/>
      <c r="AD568" s="4" t="s">
        <v>2037</v>
      </c>
      <c r="AE568" s="145" t="s">
        <v>3418</v>
      </c>
      <c r="AF568" s="145"/>
      <c r="AG568" s="4"/>
      <c r="AH568" s="377"/>
      <c r="AI568" s="4"/>
      <c r="AJ568" s="4"/>
      <c r="AK568" s="4"/>
    </row>
    <row r="569" spans="1:37">
      <c r="B569" s="145" t="s">
        <v>2497</v>
      </c>
      <c r="C569" s="4" t="s">
        <v>441</v>
      </c>
      <c r="D569" s="4" t="s">
        <v>2135</v>
      </c>
      <c r="E569" s="4" t="s">
        <v>1060</v>
      </c>
      <c r="F569" s="4" t="s">
        <v>3506</v>
      </c>
      <c r="G569" s="4" t="s">
        <v>1594</v>
      </c>
      <c r="H569" s="4" t="s">
        <v>1595</v>
      </c>
      <c r="I569" s="141"/>
      <c r="J569" s="141">
        <v>309422466</v>
      </c>
      <c r="K569" s="333">
        <v>309422466</v>
      </c>
      <c r="L569" s="4">
        <v>9.3000000000000007</v>
      </c>
      <c r="M569" s="4" t="s">
        <v>2692</v>
      </c>
      <c r="N569" s="4" t="s">
        <v>2823</v>
      </c>
      <c r="O569" s="4"/>
      <c r="P569" s="4"/>
      <c r="Q569" s="4"/>
      <c r="R569" s="4"/>
      <c r="S569" s="4"/>
      <c r="T569" s="4"/>
      <c r="U569" s="4"/>
      <c r="V569" s="4"/>
      <c r="W569" s="4"/>
      <c r="X569" s="4"/>
      <c r="Y569" s="4"/>
      <c r="Z569" s="4"/>
      <c r="AA569" s="4"/>
      <c r="AB569" s="4"/>
      <c r="AC569" s="4"/>
      <c r="AD569" s="4"/>
      <c r="AE569" s="145"/>
      <c r="AF569" s="145"/>
      <c r="AG569" s="4" t="s">
        <v>70</v>
      </c>
      <c r="AH569" s="377" t="s">
        <v>9543</v>
      </c>
      <c r="AI569" s="4" t="s">
        <v>9551</v>
      </c>
      <c r="AJ569" s="4" t="s">
        <v>9556</v>
      </c>
      <c r="AK569" s="4"/>
    </row>
    <row r="570" spans="1:37">
      <c r="B570" s="145" t="s">
        <v>2497</v>
      </c>
      <c r="C570" s="4" t="s">
        <v>441</v>
      </c>
      <c r="D570" s="4" t="s">
        <v>1976</v>
      </c>
      <c r="E570" s="4" t="s">
        <v>1060</v>
      </c>
      <c r="F570" s="4" t="s">
        <v>3507</v>
      </c>
      <c r="G570" s="4" t="s">
        <v>1678</v>
      </c>
      <c r="H570" s="4" t="s">
        <v>1679</v>
      </c>
      <c r="I570" s="141"/>
      <c r="J570" s="141">
        <v>30000000000</v>
      </c>
      <c r="K570" s="139">
        <v>30000000000</v>
      </c>
      <c r="L570" s="4">
        <v>7.45</v>
      </c>
      <c r="M570" s="4" t="s">
        <v>2638</v>
      </c>
      <c r="N570" s="4" t="s">
        <v>3508</v>
      </c>
      <c r="O570" s="186">
        <f>K570</f>
        <v>30000000000</v>
      </c>
      <c r="P570" s="91">
        <f>J570-O570</f>
        <v>0</v>
      </c>
      <c r="Q570" s="4">
        <v>97</v>
      </c>
      <c r="R570" s="4" t="s">
        <v>70</v>
      </c>
      <c r="S570" s="4" t="s">
        <v>70</v>
      </c>
      <c r="T570" s="140">
        <v>45321</v>
      </c>
      <c r="U570" s="4" t="s">
        <v>1884</v>
      </c>
      <c r="V570" s="4"/>
      <c r="W570" s="4" t="s">
        <v>70</v>
      </c>
      <c r="X570" s="140">
        <v>45349</v>
      </c>
      <c r="Y570" s="4" t="s">
        <v>1888</v>
      </c>
      <c r="Z570" s="4" t="s">
        <v>1886</v>
      </c>
      <c r="AA570" s="186">
        <f>O570</f>
        <v>30000000000</v>
      </c>
      <c r="AB570" s="91">
        <f>AA570-O570</f>
        <v>0</v>
      </c>
      <c r="AC570" s="4"/>
      <c r="AD570" s="4" t="s">
        <v>2037</v>
      </c>
      <c r="AE570" s="145" t="s">
        <v>3418</v>
      </c>
      <c r="AF570" s="145"/>
      <c r="AG570" s="4"/>
      <c r="AH570" s="377"/>
      <c r="AI570" s="4"/>
      <c r="AJ570" s="4"/>
      <c r="AK570" s="4"/>
    </row>
    <row r="571" spans="1:37">
      <c r="B571" s="145" t="s">
        <v>2497</v>
      </c>
      <c r="C571" s="4" t="s">
        <v>441</v>
      </c>
      <c r="D571" s="4" t="s">
        <v>2135</v>
      </c>
      <c r="E571" s="4" t="s">
        <v>1060</v>
      </c>
      <c r="F571" s="4" t="s">
        <v>3509</v>
      </c>
      <c r="G571" s="4" t="s">
        <v>1594</v>
      </c>
      <c r="H571" s="4" t="s">
        <v>1595</v>
      </c>
      <c r="I571" s="141"/>
      <c r="J571" s="141">
        <v>2293246027</v>
      </c>
      <c r="K571" s="333">
        <v>2293246027</v>
      </c>
      <c r="L571" s="4">
        <v>8.4</v>
      </c>
      <c r="M571" s="4" t="s">
        <v>2992</v>
      </c>
      <c r="N571" s="4" t="s">
        <v>2971</v>
      </c>
      <c r="O571" s="4"/>
      <c r="P571" s="4"/>
      <c r="Q571" s="4"/>
      <c r="R571" s="4"/>
      <c r="S571" s="4"/>
      <c r="T571" s="4"/>
      <c r="U571" s="4"/>
      <c r="V571" s="4"/>
      <c r="W571" s="4"/>
      <c r="X571" s="4"/>
      <c r="Y571" s="4"/>
      <c r="Z571" s="4"/>
      <c r="AA571" s="4"/>
      <c r="AB571" s="4"/>
      <c r="AC571" s="4"/>
      <c r="AD571" s="4"/>
      <c r="AE571" s="145"/>
      <c r="AF571" s="145"/>
      <c r="AG571" s="4" t="s">
        <v>70</v>
      </c>
      <c r="AH571" s="377" t="s">
        <v>9543</v>
      </c>
      <c r="AI571" s="4" t="s">
        <v>9551</v>
      </c>
      <c r="AJ571" s="4" t="s">
        <v>9556</v>
      </c>
      <c r="AK571" s="4"/>
    </row>
    <row r="572" spans="1:37">
      <c r="B572" s="145" t="s">
        <v>2497</v>
      </c>
      <c r="C572" s="4" t="s">
        <v>441</v>
      </c>
      <c r="D572" s="4" t="s">
        <v>2498</v>
      </c>
      <c r="E572" s="4" t="s">
        <v>1060</v>
      </c>
      <c r="F572" s="4" t="s">
        <v>3510</v>
      </c>
      <c r="G572" s="4" t="s">
        <v>1602</v>
      </c>
      <c r="H572" s="4" t="s">
        <v>1603</v>
      </c>
      <c r="I572" s="141"/>
      <c r="J572" s="141">
        <v>4500000000</v>
      </c>
      <c r="K572" s="139">
        <v>4500000000</v>
      </c>
      <c r="L572" s="4">
        <v>8.3000000000000007</v>
      </c>
      <c r="M572" s="4" t="s">
        <v>3511</v>
      </c>
      <c r="N572" s="4" t="s">
        <v>2942</v>
      </c>
      <c r="O572" s="91">
        <f>J572</f>
        <v>4500000000</v>
      </c>
      <c r="P572" s="91">
        <f>J572-O572</f>
        <v>0</v>
      </c>
      <c r="Q572" s="4">
        <v>183</v>
      </c>
      <c r="R572" s="4" t="s">
        <v>70</v>
      </c>
      <c r="S572" s="4" t="s">
        <v>70</v>
      </c>
      <c r="T572" s="140">
        <v>45294</v>
      </c>
      <c r="U572" s="4" t="s">
        <v>1884</v>
      </c>
      <c r="V572" s="4" t="s">
        <v>1954</v>
      </c>
      <c r="W572" s="4"/>
      <c r="X572" s="4"/>
      <c r="Y572" s="4"/>
      <c r="Z572" s="4"/>
      <c r="AA572" s="4"/>
      <c r="AB572" s="4"/>
      <c r="AC572" s="4"/>
      <c r="AD572" s="4"/>
      <c r="AE572" s="145"/>
      <c r="AF572" s="145"/>
      <c r="AG572" s="4" t="s">
        <v>70</v>
      </c>
      <c r="AH572" s="377" t="s">
        <v>3510</v>
      </c>
      <c r="AI572" s="4" t="s">
        <v>9551</v>
      </c>
      <c r="AJ572" s="4" t="s">
        <v>9556</v>
      </c>
      <c r="AK572" s="4"/>
    </row>
    <row r="573" spans="1:37">
      <c r="B573" s="145" t="s">
        <v>2497</v>
      </c>
      <c r="C573" s="4" t="s">
        <v>441</v>
      </c>
      <c r="D573" s="4" t="s">
        <v>2135</v>
      </c>
      <c r="E573" s="4" t="s">
        <v>1060</v>
      </c>
      <c r="F573" s="4" t="s">
        <v>3512</v>
      </c>
      <c r="G573" s="4" t="s">
        <v>1594</v>
      </c>
      <c r="H573" s="4" t="s">
        <v>1595</v>
      </c>
      <c r="I573" s="141"/>
      <c r="J573" s="141">
        <v>5000000000</v>
      </c>
      <c r="K573" s="139">
        <v>5000000000</v>
      </c>
      <c r="L573" s="4">
        <v>8.9</v>
      </c>
      <c r="M573" s="4" t="s">
        <v>3444</v>
      </c>
      <c r="N573" s="4" t="s">
        <v>1907</v>
      </c>
      <c r="O573" s="4"/>
      <c r="P573" s="4"/>
      <c r="Q573" s="4"/>
      <c r="R573" s="4"/>
      <c r="S573" s="4"/>
      <c r="T573" s="4"/>
      <c r="U573" s="4"/>
      <c r="V573" s="4"/>
      <c r="W573" s="4"/>
      <c r="X573" s="4"/>
      <c r="Y573" s="4"/>
      <c r="Z573" s="4"/>
      <c r="AA573" s="4"/>
      <c r="AB573" s="4"/>
      <c r="AC573" s="4"/>
      <c r="AD573" s="4"/>
      <c r="AE573" s="145"/>
      <c r="AF573" s="145"/>
      <c r="AG573" s="4" t="s">
        <v>70</v>
      </c>
      <c r="AH573" s="377" t="s">
        <v>3512</v>
      </c>
      <c r="AI573" s="4" t="s">
        <v>9551</v>
      </c>
      <c r="AJ573" s="4" t="s">
        <v>9556</v>
      </c>
      <c r="AK573" s="4"/>
    </row>
    <row r="574" spans="1:37">
      <c r="B574" s="145" t="s">
        <v>2497</v>
      </c>
      <c r="C574" s="4" t="s">
        <v>441</v>
      </c>
      <c r="D574" s="4" t="s">
        <v>3513</v>
      </c>
      <c r="E574" s="4" t="s">
        <v>1060</v>
      </c>
      <c r="F574" s="4" t="s">
        <v>3514</v>
      </c>
      <c r="G574" s="4" t="s">
        <v>1604</v>
      </c>
      <c r="H574" s="4" t="s">
        <v>1605</v>
      </c>
      <c r="I574" s="141"/>
      <c r="J574" s="141">
        <v>427289178</v>
      </c>
      <c r="K574" s="139">
        <v>427289178</v>
      </c>
      <c r="L574" s="4">
        <v>8.5</v>
      </c>
      <c r="M574" s="4" t="s">
        <v>2787</v>
      </c>
      <c r="N574" s="4" t="s">
        <v>3515</v>
      </c>
      <c r="O574" s="186">
        <f>K574</f>
        <v>427289178</v>
      </c>
      <c r="P574" s="186">
        <f>K574-O574</f>
        <v>0</v>
      </c>
      <c r="Q574" s="4" t="s">
        <v>2503</v>
      </c>
      <c r="R574" s="4" t="s">
        <v>70</v>
      </c>
      <c r="S574" s="4" t="s">
        <v>70</v>
      </c>
      <c r="T574" s="140">
        <v>45351</v>
      </c>
      <c r="U574" s="4" t="s">
        <v>1884</v>
      </c>
      <c r="V574" s="4" t="s">
        <v>1954</v>
      </c>
      <c r="W574" s="4"/>
      <c r="X574" s="4"/>
      <c r="Y574" s="4"/>
      <c r="Z574" s="4"/>
      <c r="AA574" s="4"/>
      <c r="AB574" s="4"/>
      <c r="AC574" s="4"/>
      <c r="AD574" s="4"/>
      <c r="AE574" s="145"/>
      <c r="AF574" s="145"/>
      <c r="AG574" s="4" t="s">
        <v>70</v>
      </c>
      <c r="AH574" s="377" t="s">
        <v>3514</v>
      </c>
      <c r="AI574" s="4" t="s">
        <v>9551</v>
      </c>
      <c r="AJ574" s="4" t="s">
        <v>9556</v>
      </c>
      <c r="AK574" s="4"/>
    </row>
    <row r="575" spans="1:37">
      <c r="B575" s="145" t="s">
        <v>2497</v>
      </c>
      <c r="C575" s="4" t="s">
        <v>441</v>
      </c>
      <c r="D575" s="4" t="s">
        <v>3516</v>
      </c>
      <c r="E575" s="4" t="s">
        <v>1060</v>
      </c>
      <c r="F575" s="4" t="s">
        <v>3517</v>
      </c>
      <c r="G575" s="4" t="s">
        <v>1606</v>
      </c>
      <c r="H575" s="4" t="s">
        <v>1607</v>
      </c>
      <c r="I575" s="141"/>
      <c r="J575" s="141">
        <v>4000000000</v>
      </c>
      <c r="K575" s="139">
        <v>4000000000</v>
      </c>
      <c r="L575" s="4">
        <v>11.7</v>
      </c>
      <c r="M575" s="4" t="s">
        <v>3138</v>
      </c>
      <c r="N575" s="4" t="s">
        <v>2502</v>
      </c>
      <c r="O575" s="4"/>
      <c r="P575" s="4"/>
      <c r="Q575" s="4"/>
      <c r="R575" s="4"/>
      <c r="S575" s="4"/>
      <c r="T575" s="4"/>
      <c r="U575" s="4"/>
      <c r="V575" s="4"/>
      <c r="W575" s="4"/>
      <c r="X575" s="4"/>
      <c r="Y575" s="4"/>
      <c r="Z575" s="4"/>
      <c r="AA575" s="4"/>
      <c r="AB575" s="4"/>
      <c r="AC575" s="4"/>
      <c r="AD575" s="4"/>
      <c r="AE575" s="145"/>
      <c r="AF575" s="145"/>
      <c r="AG575" s="4" t="s">
        <v>70</v>
      </c>
      <c r="AH575" s="377" t="s">
        <v>9541</v>
      </c>
      <c r="AI575" s="4" t="s">
        <v>9551</v>
      </c>
      <c r="AJ575" s="4" t="s">
        <v>9556</v>
      </c>
      <c r="AK575" s="4"/>
    </row>
    <row r="576" spans="1:37">
      <c r="B576" s="145" t="s">
        <v>2497</v>
      </c>
      <c r="C576" s="4" t="s">
        <v>441</v>
      </c>
      <c r="D576" s="4" t="s">
        <v>2135</v>
      </c>
      <c r="E576" s="4" t="s">
        <v>1060</v>
      </c>
      <c r="F576" s="4" t="s">
        <v>3518</v>
      </c>
      <c r="G576" s="4" t="s">
        <v>1608</v>
      </c>
      <c r="H576" s="4" t="s">
        <v>1609</v>
      </c>
      <c r="I576" s="141"/>
      <c r="J576" s="141">
        <v>164515036</v>
      </c>
      <c r="K576" s="139">
        <v>164515036</v>
      </c>
      <c r="L576" s="4">
        <v>6.6</v>
      </c>
      <c r="M576" s="4" t="s">
        <v>3375</v>
      </c>
      <c r="N576" s="4" t="s">
        <v>3519</v>
      </c>
      <c r="O576" s="91">
        <f>J576</f>
        <v>164515036</v>
      </c>
      <c r="P576" s="91">
        <f>J576-O576</f>
        <v>0</v>
      </c>
      <c r="Q576" s="4">
        <v>170</v>
      </c>
      <c r="R576" s="4" t="s">
        <v>70</v>
      </c>
      <c r="S576" s="4" t="s">
        <v>70</v>
      </c>
      <c r="T576" s="140">
        <v>45348</v>
      </c>
      <c r="U576" s="4" t="s">
        <v>1887</v>
      </c>
      <c r="V576" s="4"/>
      <c r="W576" s="4"/>
      <c r="X576" s="4"/>
      <c r="Y576" s="4"/>
      <c r="Z576" s="4"/>
      <c r="AA576" s="4"/>
      <c r="AB576" s="4"/>
      <c r="AC576" s="4"/>
      <c r="AD576" s="4"/>
      <c r="AE576" s="145"/>
      <c r="AF576" s="145"/>
      <c r="AG576" s="4" t="s">
        <v>70</v>
      </c>
      <c r="AH576" s="377" t="s">
        <v>3518</v>
      </c>
      <c r="AI576" s="4" t="s">
        <v>9551</v>
      </c>
      <c r="AJ576" s="4" t="s">
        <v>9556</v>
      </c>
      <c r="AK576" s="4"/>
    </row>
    <row r="577" spans="2:37">
      <c r="B577" s="145" t="s">
        <v>2497</v>
      </c>
      <c r="C577" s="4" t="s">
        <v>441</v>
      </c>
      <c r="D577" s="4" t="s">
        <v>1976</v>
      </c>
      <c r="E577" s="4" t="s">
        <v>1060</v>
      </c>
      <c r="F577" s="4" t="s">
        <v>3520</v>
      </c>
      <c r="G577" s="4" t="s">
        <v>1678</v>
      </c>
      <c r="H577" s="4" t="s">
        <v>1679</v>
      </c>
      <c r="I577" s="141"/>
      <c r="J577" s="141">
        <v>3000000000</v>
      </c>
      <c r="K577" s="139">
        <v>3000000000</v>
      </c>
      <c r="L577" s="4">
        <v>6.9</v>
      </c>
      <c r="M577" s="4" t="s">
        <v>3490</v>
      </c>
      <c r="N577" s="4" t="s">
        <v>3521</v>
      </c>
      <c r="O577" s="186">
        <f>K577</f>
        <v>3000000000</v>
      </c>
      <c r="P577" s="91">
        <f>J577-O577</f>
        <v>0</v>
      </c>
      <c r="Q577" s="4">
        <v>97</v>
      </c>
      <c r="R577" s="4" t="s">
        <v>70</v>
      </c>
      <c r="S577" s="4" t="s">
        <v>70</v>
      </c>
      <c r="T577" s="140">
        <v>45321</v>
      </c>
      <c r="U577" s="4" t="s">
        <v>1884</v>
      </c>
      <c r="V577" s="4"/>
      <c r="W577" s="4" t="s">
        <v>70</v>
      </c>
      <c r="X577" s="140">
        <v>45349</v>
      </c>
      <c r="Y577" s="4" t="s">
        <v>1888</v>
      </c>
      <c r="Z577" s="4" t="s">
        <v>1886</v>
      </c>
      <c r="AA577" s="186">
        <f>O577</f>
        <v>3000000000</v>
      </c>
      <c r="AB577" s="91">
        <f>AA577-O577</f>
        <v>0</v>
      </c>
      <c r="AC577" s="4"/>
      <c r="AD577" s="4" t="s">
        <v>2037</v>
      </c>
      <c r="AE577" s="145" t="s">
        <v>3418</v>
      </c>
      <c r="AF577" s="145"/>
      <c r="AG577" s="4"/>
      <c r="AH577" s="377"/>
      <c r="AI577" s="4"/>
      <c r="AJ577" s="4"/>
      <c r="AK577" s="4"/>
    </row>
    <row r="578" spans="2:37">
      <c r="B578" s="145" t="s">
        <v>2497</v>
      </c>
      <c r="C578" s="4" t="s">
        <v>441</v>
      </c>
      <c r="D578" s="4" t="s">
        <v>1976</v>
      </c>
      <c r="E578" s="4" t="s">
        <v>1060</v>
      </c>
      <c r="F578" s="4" t="s">
        <v>3522</v>
      </c>
      <c r="G578" s="4" t="s">
        <v>1592</v>
      </c>
      <c r="H578" s="4" t="s">
        <v>1593</v>
      </c>
      <c r="I578" s="141"/>
      <c r="J578" s="141">
        <v>14000000000</v>
      </c>
      <c r="K578" s="139">
        <v>14000000000</v>
      </c>
      <c r="L578" s="4">
        <v>3.95</v>
      </c>
      <c r="M578" s="4" t="s">
        <v>2572</v>
      </c>
      <c r="N578" s="4" t="s">
        <v>3455</v>
      </c>
      <c r="O578" s="91">
        <f>J578</f>
        <v>14000000000</v>
      </c>
      <c r="P578" s="91">
        <f>J578-O578</f>
        <v>0</v>
      </c>
      <c r="Q578" s="4">
        <v>101</v>
      </c>
      <c r="R578" s="4" t="s">
        <v>70</v>
      </c>
      <c r="S578" s="4" t="s">
        <v>70</v>
      </c>
      <c r="T578" s="140">
        <v>45321</v>
      </c>
      <c r="U578" s="4" t="s">
        <v>1884</v>
      </c>
      <c r="V578" s="4"/>
      <c r="W578" s="4"/>
      <c r="X578" s="4"/>
      <c r="Y578" s="4"/>
      <c r="Z578" s="4"/>
      <c r="AA578" s="4"/>
      <c r="AB578" s="4"/>
      <c r="AC578" s="4"/>
      <c r="AD578" s="4"/>
      <c r="AE578" s="145"/>
      <c r="AF578" s="145"/>
      <c r="AG578" s="4" t="s">
        <v>70</v>
      </c>
      <c r="AH578" s="377" t="s">
        <v>3522</v>
      </c>
      <c r="AI578" s="4" t="s">
        <v>9551</v>
      </c>
      <c r="AJ578" s="4" t="s">
        <v>9556</v>
      </c>
      <c r="AK578" s="4"/>
    </row>
    <row r="579" spans="2:37">
      <c r="B579" s="145" t="s">
        <v>2497</v>
      </c>
      <c r="C579" s="4" t="s">
        <v>441</v>
      </c>
      <c r="D579" s="4" t="s">
        <v>3136</v>
      </c>
      <c r="E579" s="4" t="s">
        <v>1060</v>
      </c>
      <c r="F579" s="4" t="s">
        <v>3523</v>
      </c>
      <c r="G579" s="4" t="s">
        <v>1566</v>
      </c>
      <c r="H579" s="4" t="s">
        <v>1567</v>
      </c>
      <c r="I579" s="141"/>
      <c r="J579" s="141">
        <v>5000000000</v>
      </c>
      <c r="K579" s="139">
        <v>5000000000</v>
      </c>
      <c r="L579" s="4">
        <v>6.4</v>
      </c>
      <c r="M579" s="4" t="s">
        <v>1914</v>
      </c>
      <c r="N579" s="4" t="s">
        <v>3524</v>
      </c>
      <c r="O579" s="91">
        <f>J579</f>
        <v>5000000000</v>
      </c>
      <c r="P579" s="91">
        <f>J579-O579</f>
        <v>0</v>
      </c>
      <c r="Q579" s="4">
        <v>154</v>
      </c>
      <c r="R579" s="4" t="s">
        <v>70</v>
      </c>
      <c r="S579" s="4" t="s">
        <v>70</v>
      </c>
      <c r="T579" s="140">
        <v>45341</v>
      </c>
      <c r="U579" s="4" t="s">
        <v>1884</v>
      </c>
      <c r="V579" s="4" t="s">
        <v>1954</v>
      </c>
      <c r="W579" s="4" t="s">
        <v>70</v>
      </c>
      <c r="X579" s="140">
        <v>45380</v>
      </c>
      <c r="Y579" s="4" t="s">
        <v>1885</v>
      </c>
      <c r="Z579" s="4" t="s">
        <v>1886</v>
      </c>
      <c r="AA579" s="91">
        <f>O579</f>
        <v>5000000000</v>
      </c>
      <c r="AB579" s="4"/>
      <c r="AC579" s="4"/>
      <c r="AD579" s="4" t="s">
        <v>2037</v>
      </c>
      <c r="AE579" s="145" t="s">
        <v>3139</v>
      </c>
      <c r="AF579" s="145"/>
      <c r="AG579" s="4"/>
      <c r="AH579" s="377"/>
      <c r="AI579" s="4"/>
      <c r="AJ579" s="4"/>
      <c r="AK579" s="4"/>
    </row>
    <row r="580" spans="2:37">
      <c r="B580" s="145" t="s">
        <v>2497</v>
      </c>
      <c r="C580" s="4" t="s">
        <v>441</v>
      </c>
      <c r="D580" s="4" t="s">
        <v>2257</v>
      </c>
      <c r="E580" s="4" t="s">
        <v>1060</v>
      </c>
      <c r="F580" s="4" t="s">
        <v>3525</v>
      </c>
      <c r="G580" s="4" t="s">
        <v>1568</v>
      </c>
      <c r="H580" s="4" t="s">
        <v>1569</v>
      </c>
      <c r="I580" s="141"/>
      <c r="J580" s="141">
        <v>50000000000</v>
      </c>
      <c r="K580" s="139">
        <v>50000000000</v>
      </c>
      <c r="L580" s="4">
        <v>11.6</v>
      </c>
      <c r="M580" s="4" t="s">
        <v>3199</v>
      </c>
      <c r="N580" s="4" t="s">
        <v>2858</v>
      </c>
      <c r="O580" s="4"/>
      <c r="P580" s="4"/>
      <c r="Q580" s="4">
        <v>117</v>
      </c>
      <c r="R580" s="4" t="s">
        <v>70</v>
      </c>
      <c r="S580" s="4" t="s">
        <v>70</v>
      </c>
      <c r="T580" s="140">
        <v>45348</v>
      </c>
      <c r="U580" s="4" t="s">
        <v>1887</v>
      </c>
      <c r="V580" s="4"/>
      <c r="W580" s="4"/>
      <c r="X580" s="4"/>
      <c r="Y580" s="4"/>
      <c r="Z580" s="4"/>
      <c r="AA580" s="4"/>
      <c r="AB580" s="4"/>
      <c r="AC580" s="4"/>
      <c r="AD580" s="4"/>
      <c r="AE580" s="145"/>
      <c r="AF580" s="145"/>
      <c r="AG580" s="4" t="s">
        <v>70</v>
      </c>
      <c r="AH580" s="377" t="s">
        <v>3525</v>
      </c>
      <c r="AI580" s="4" t="s">
        <v>9551</v>
      </c>
      <c r="AJ580" s="4" t="s">
        <v>9556</v>
      </c>
      <c r="AK580" s="4"/>
    </row>
    <row r="581" spans="2:37">
      <c r="B581" s="145" t="s">
        <v>2497</v>
      </c>
      <c r="C581" s="4" t="s">
        <v>441</v>
      </c>
      <c r="D581" s="4" t="s">
        <v>1946</v>
      </c>
      <c r="E581" s="4" t="s">
        <v>1060</v>
      </c>
      <c r="F581" s="4" t="s">
        <v>3526</v>
      </c>
      <c r="G581" s="4" t="s">
        <v>1596</v>
      </c>
      <c r="H581" s="4" t="s">
        <v>1597</v>
      </c>
      <c r="I581" s="141"/>
      <c r="J581" s="141">
        <v>4964000000</v>
      </c>
      <c r="K581" s="139">
        <v>4964000000</v>
      </c>
      <c r="L581" s="4">
        <v>5.4</v>
      </c>
      <c r="M581" s="4" t="s">
        <v>1906</v>
      </c>
      <c r="N581" s="4" t="s">
        <v>2156</v>
      </c>
      <c r="O581" s="4"/>
      <c r="P581" s="4"/>
      <c r="Q581" s="4"/>
      <c r="R581" s="4"/>
      <c r="S581" s="4"/>
      <c r="T581" s="4"/>
      <c r="U581" s="4"/>
      <c r="V581" s="4"/>
      <c r="W581" s="4"/>
      <c r="X581" s="4"/>
      <c r="Y581" s="4"/>
      <c r="Z581" s="4"/>
      <c r="AA581" s="4"/>
      <c r="AB581" s="4"/>
      <c r="AC581" s="4"/>
      <c r="AD581" s="4"/>
      <c r="AE581" s="145"/>
      <c r="AF581" s="145"/>
      <c r="AG581" s="4" t="s">
        <v>70</v>
      </c>
      <c r="AH581" s="377" t="s">
        <v>9545</v>
      </c>
      <c r="AI581" s="4" t="s">
        <v>9551</v>
      </c>
      <c r="AJ581" s="4" t="s">
        <v>9556</v>
      </c>
      <c r="AK581" s="4"/>
    </row>
    <row r="582" spans="2:37">
      <c r="B582" s="145" t="s">
        <v>2497</v>
      </c>
      <c r="C582" s="4" t="s">
        <v>441</v>
      </c>
      <c r="D582" s="4" t="s">
        <v>1976</v>
      </c>
      <c r="E582" s="4" t="s">
        <v>1060</v>
      </c>
      <c r="F582" s="4" t="s">
        <v>3527</v>
      </c>
      <c r="G582" s="4" t="s">
        <v>1678</v>
      </c>
      <c r="H582" s="4" t="s">
        <v>1679</v>
      </c>
      <c r="I582" s="141"/>
      <c r="J582" s="141">
        <v>5000000000</v>
      </c>
      <c r="K582" s="139">
        <v>5000000000</v>
      </c>
      <c r="L582" s="4">
        <v>7.45</v>
      </c>
      <c r="M582" s="4" t="s">
        <v>3528</v>
      </c>
      <c r="N582" s="4" t="s">
        <v>2894</v>
      </c>
      <c r="O582" s="186">
        <f>K582</f>
        <v>5000000000</v>
      </c>
      <c r="P582" s="91">
        <f>J582-O582</f>
        <v>0</v>
      </c>
      <c r="Q582" s="4">
        <v>97</v>
      </c>
      <c r="R582" s="4" t="s">
        <v>70</v>
      </c>
      <c r="S582" s="4" t="s">
        <v>70</v>
      </c>
      <c r="T582" s="140">
        <v>45321</v>
      </c>
      <c r="U582" s="4" t="s">
        <v>1884</v>
      </c>
      <c r="V582" s="4"/>
      <c r="W582" s="4" t="s">
        <v>70</v>
      </c>
      <c r="X582" s="140">
        <v>45349</v>
      </c>
      <c r="Y582" s="4" t="s">
        <v>1888</v>
      </c>
      <c r="Z582" s="4" t="s">
        <v>1886</v>
      </c>
      <c r="AA582" s="186">
        <f>O582</f>
        <v>5000000000</v>
      </c>
      <c r="AB582" s="91">
        <f>AA582-O582</f>
        <v>0</v>
      </c>
      <c r="AC582" s="4"/>
      <c r="AD582" s="4" t="s">
        <v>2037</v>
      </c>
      <c r="AE582" s="145" t="s">
        <v>3418</v>
      </c>
      <c r="AF582" s="145"/>
      <c r="AG582" s="4"/>
      <c r="AH582" s="377"/>
      <c r="AI582" s="4"/>
      <c r="AJ582" s="4"/>
      <c r="AK582" s="4"/>
    </row>
    <row r="583" spans="2:37">
      <c r="B583" s="145" t="s">
        <v>2497</v>
      </c>
      <c r="C583" s="4" t="s">
        <v>441</v>
      </c>
      <c r="D583" s="4" t="s">
        <v>1976</v>
      </c>
      <c r="E583" s="4" t="s">
        <v>1060</v>
      </c>
      <c r="F583" s="4" t="s">
        <v>3529</v>
      </c>
      <c r="G583" s="4" t="s">
        <v>1678</v>
      </c>
      <c r="H583" s="4" t="s">
        <v>1679</v>
      </c>
      <c r="I583" s="141"/>
      <c r="J583" s="141">
        <v>15000000000</v>
      </c>
      <c r="K583" s="139">
        <v>15000000000</v>
      </c>
      <c r="L583" s="4">
        <v>6.4</v>
      </c>
      <c r="M583" s="4" t="s">
        <v>3224</v>
      </c>
      <c r="N583" s="4" t="s">
        <v>2758</v>
      </c>
      <c r="O583" s="186">
        <f>K583</f>
        <v>15000000000</v>
      </c>
      <c r="P583" s="91">
        <f>J583-O583</f>
        <v>0</v>
      </c>
      <c r="Q583" s="4">
        <v>97</v>
      </c>
      <c r="R583" s="4" t="s">
        <v>70</v>
      </c>
      <c r="S583" s="4" t="s">
        <v>70</v>
      </c>
      <c r="T583" s="140">
        <v>45321</v>
      </c>
      <c r="U583" s="4" t="s">
        <v>1884</v>
      </c>
      <c r="V583" s="4"/>
      <c r="W583" s="4" t="s">
        <v>70</v>
      </c>
      <c r="X583" s="140">
        <v>45349</v>
      </c>
      <c r="Y583" s="4" t="s">
        <v>1888</v>
      </c>
      <c r="Z583" s="4" t="s">
        <v>1886</v>
      </c>
      <c r="AA583" s="186">
        <f>O583</f>
        <v>15000000000</v>
      </c>
      <c r="AB583" s="91">
        <f>AA583-O583</f>
        <v>0</v>
      </c>
      <c r="AC583" s="4"/>
      <c r="AD583" s="4" t="s">
        <v>2037</v>
      </c>
      <c r="AE583" s="145" t="s">
        <v>3418</v>
      </c>
      <c r="AF583" s="145"/>
      <c r="AG583" s="4"/>
      <c r="AH583" s="377"/>
      <c r="AI583" s="4"/>
      <c r="AJ583" s="4"/>
      <c r="AK583" s="4"/>
    </row>
    <row r="584" spans="2:37">
      <c r="B584" s="145" t="s">
        <v>2497</v>
      </c>
      <c r="C584" s="4" t="s">
        <v>441</v>
      </c>
      <c r="D584" s="4" t="s">
        <v>1976</v>
      </c>
      <c r="E584" s="4" t="s">
        <v>1060</v>
      </c>
      <c r="F584" s="4" t="s">
        <v>3530</v>
      </c>
      <c r="G584" s="4" t="s">
        <v>1678</v>
      </c>
      <c r="H584" s="4" t="s">
        <v>1679</v>
      </c>
      <c r="I584" s="141"/>
      <c r="J584" s="141">
        <v>5000000000</v>
      </c>
      <c r="K584" s="139">
        <v>5000000000</v>
      </c>
      <c r="L584" s="4">
        <v>7.7</v>
      </c>
      <c r="M584" s="4" t="s">
        <v>2685</v>
      </c>
      <c r="N584" s="4" t="s">
        <v>2686</v>
      </c>
      <c r="O584" s="186">
        <f>K584</f>
        <v>5000000000</v>
      </c>
      <c r="P584" s="91">
        <f>J584-O584</f>
        <v>0</v>
      </c>
      <c r="Q584" s="4">
        <v>97</v>
      </c>
      <c r="R584" s="4" t="s">
        <v>70</v>
      </c>
      <c r="S584" s="4" t="s">
        <v>70</v>
      </c>
      <c r="T584" s="140">
        <v>45321</v>
      </c>
      <c r="U584" s="4" t="s">
        <v>1884</v>
      </c>
      <c r="V584" s="4"/>
      <c r="W584" s="4" t="s">
        <v>70</v>
      </c>
      <c r="X584" s="140">
        <v>45349</v>
      </c>
      <c r="Y584" s="4" t="s">
        <v>1888</v>
      </c>
      <c r="Z584" s="4" t="s">
        <v>1886</v>
      </c>
      <c r="AA584" s="186">
        <f>O584</f>
        <v>5000000000</v>
      </c>
      <c r="AB584" s="91">
        <f>AA584-O584</f>
        <v>0</v>
      </c>
      <c r="AC584" s="4"/>
      <c r="AD584" s="4" t="s">
        <v>2037</v>
      </c>
      <c r="AE584" s="145" t="s">
        <v>3418</v>
      </c>
      <c r="AF584" s="145"/>
      <c r="AG584" s="4"/>
      <c r="AH584" s="377"/>
      <c r="AI584" s="4"/>
      <c r="AJ584" s="4"/>
      <c r="AK584" s="4"/>
    </row>
    <row r="585" spans="2:37">
      <c r="B585" s="145" t="s">
        <v>2497</v>
      </c>
      <c r="C585" s="4" t="s">
        <v>441</v>
      </c>
      <c r="D585" s="4" t="s">
        <v>1976</v>
      </c>
      <c r="E585" s="4" t="s">
        <v>1060</v>
      </c>
      <c r="F585" s="4" t="s">
        <v>3531</v>
      </c>
      <c r="G585" s="4" t="s">
        <v>1678</v>
      </c>
      <c r="H585" s="4" t="s">
        <v>1679</v>
      </c>
      <c r="I585" s="141"/>
      <c r="J585" s="141">
        <v>7000000000</v>
      </c>
      <c r="K585" s="139">
        <v>7000000000</v>
      </c>
      <c r="L585" s="4">
        <v>8.3000000000000007</v>
      </c>
      <c r="M585" s="4" t="s">
        <v>2624</v>
      </c>
      <c r="N585" s="4" t="s">
        <v>2763</v>
      </c>
      <c r="O585" s="186">
        <f>K585</f>
        <v>7000000000</v>
      </c>
      <c r="P585" s="91">
        <f>J585-O585</f>
        <v>0</v>
      </c>
      <c r="Q585" s="4">
        <v>97</v>
      </c>
      <c r="R585" s="4" t="s">
        <v>70</v>
      </c>
      <c r="S585" s="4" t="s">
        <v>70</v>
      </c>
      <c r="T585" s="140">
        <v>45321</v>
      </c>
      <c r="U585" s="4" t="s">
        <v>1884</v>
      </c>
      <c r="V585" s="4"/>
      <c r="W585" s="4" t="s">
        <v>70</v>
      </c>
      <c r="X585" s="140">
        <v>45349</v>
      </c>
      <c r="Y585" s="4" t="s">
        <v>1888</v>
      </c>
      <c r="Z585" s="4" t="s">
        <v>1886</v>
      </c>
      <c r="AA585" s="186">
        <f>O585</f>
        <v>7000000000</v>
      </c>
      <c r="AB585" s="91">
        <f>AA585-O585</f>
        <v>0</v>
      </c>
      <c r="AC585" s="4"/>
      <c r="AD585" s="4" t="s">
        <v>2037</v>
      </c>
      <c r="AE585" s="145" t="s">
        <v>3418</v>
      </c>
      <c r="AF585" s="145"/>
      <c r="AG585" s="4"/>
      <c r="AH585" s="377"/>
      <c r="AI585" s="4"/>
      <c r="AJ585" s="4"/>
      <c r="AK585" s="4"/>
    </row>
    <row r="586" spans="2:37">
      <c r="B586" s="145" t="s">
        <v>2497</v>
      </c>
      <c r="C586" s="4" t="s">
        <v>441</v>
      </c>
      <c r="D586" s="4" t="s">
        <v>2135</v>
      </c>
      <c r="E586" s="4" t="s">
        <v>1060</v>
      </c>
      <c r="F586" s="4" t="s">
        <v>3532</v>
      </c>
      <c r="G586" s="4" t="s">
        <v>1562</v>
      </c>
      <c r="H586" s="4" t="s">
        <v>1563</v>
      </c>
      <c r="I586" s="141"/>
      <c r="J586" s="141">
        <v>5000000000</v>
      </c>
      <c r="K586" s="139">
        <v>5000000000</v>
      </c>
      <c r="L586" s="4">
        <v>7.5</v>
      </c>
      <c r="M586" s="4" t="s">
        <v>2968</v>
      </c>
      <c r="N586" s="4" t="s">
        <v>2502</v>
      </c>
      <c r="O586" s="4"/>
      <c r="P586" s="4"/>
      <c r="Q586" s="4"/>
      <c r="R586" s="4"/>
      <c r="S586" s="4"/>
      <c r="T586" s="4"/>
      <c r="U586" s="4"/>
      <c r="V586" s="4"/>
      <c r="W586" s="4"/>
      <c r="X586" s="4"/>
      <c r="Y586" s="4"/>
      <c r="Z586" s="4"/>
      <c r="AA586" s="4"/>
      <c r="AB586" s="4"/>
      <c r="AC586" s="4"/>
      <c r="AD586" s="4"/>
      <c r="AE586" s="145"/>
      <c r="AF586" s="145"/>
      <c r="AG586" s="4" t="s">
        <v>70</v>
      </c>
      <c r="AH586" s="377" t="s">
        <v>3532</v>
      </c>
      <c r="AI586" s="4" t="s">
        <v>9551</v>
      </c>
      <c r="AJ586" s="4" t="s">
        <v>9556</v>
      </c>
      <c r="AK586" s="4"/>
    </row>
    <row r="587" spans="2:37">
      <c r="B587" s="145" t="s">
        <v>2497</v>
      </c>
      <c r="C587" s="4" t="s">
        <v>441</v>
      </c>
      <c r="D587" s="4" t="s">
        <v>2498</v>
      </c>
      <c r="E587" s="4" t="s">
        <v>1060</v>
      </c>
      <c r="F587" s="4" t="s">
        <v>3533</v>
      </c>
      <c r="G587" s="4" t="s">
        <v>1584</v>
      </c>
      <c r="H587" s="4" t="s">
        <v>1585</v>
      </c>
      <c r="I587" s="141"/>
      <c r="J587" s="141">
        <v>20000000000</v>
      </c>
      <c r="K587" s="139">
        <v>20000000000</v>
      </c>
      <c r="L587" s="4">
        <v>6.02</v>
      </c>
      <c r="M587" s="4" t="s">
        <v>2988</v>
      </c>
      <c r="N587" s="4" t="s">
        <v>3470</v>
      </c>
      <c r="O587" s="91">
        <f>J587</f>
        <v>20000000000</v>
      </c>
      <c r="P587" s="91">
        <f>J587-O587</f>
        <v>0</v>
      </c>
      <c r="Q587" s="4">
        <v>148</v>
      </c>
      <c r="R587" s="4" t="s">
        <v>70</v>
      </c>
      <c r="S587" s="4" t="s">
        <v>70</v>
      </c>
      <c r="T587" s="140">
        <v>45294</v>
      </c>
      <c r="U587" s="4" t="s">
        <v>1884</v>
      </c>
      <c r="V587" s="4" t="s">
        <v>1954</v>
      </c>
      <c r="W587" s="4"/>
      <c r="X587" s="4"/>
      <c r="Y587" s="4"/>
      <c r="Z587" s="4"/>
      <c r="AA587" s="4"/>
      <c r="AB587" s="4"/>
      <c r="AC587" s="4"/>
      <c r="AD587" s="4"/>
      <c r="AE587" s="145"/>
      <c r="AF587" s="145"/>
      <c r="AG587" s="4" t="s">
        <v>70</v>
      </c>
      <c r="AH587" s="377" t="s">
        <v>3533</v>
      </c>
      <c r="AI587" s="4" t="s">
        <v>9551</v>
      </c>
      <c r="AJ587" s="4" t="s">
        <v>9556</v>
      </c>
      <c r="AK587" s="4"/>
    </row>
    <row r="588" spans="2:37">
      <c r="B588" s="145" t="s">
        <v>2497</v>
      </c>
      <c r="C588" s="4" t="s">
        <v>441</v>
      </c>
      <c r="D588" s="4" t="s">
        <v>1976</v>
      </c>
      <c r="E588" s="4" t="s">
        <v>1060</v>
      </c>
      <c r="F588" s="4" t="s">
        <v>3534</v>
      </c>
      <c r="G588" s="4" t="s">
        <v>1678</v>
      </c>
      <c r="H588" s="4" t="s">
        <v>1679</v>
      </c>
      <c r="I588" s="141"/>
      <c r="J588" s="141">
        <v>1000000000</v>
      </c>
      <c r="K588" s="139">
        <v>1000000000</v>
      </c>
      <c r="L588" s="4">
        <v>9.6</v>
      </c>
      <c r="M588" s="4" t="s">
        <v>3300</v>
      </c>
      <c r="N588" s="4" t="s">
        <v>2622</v>
      </c>
      <c r="O588" s="186">
        <f>K588</f>
        <v>1000000000</v>
      </c>
      <c r="P588" s="91">
        <f>J588-O588</f>
        <v>0</v>
      </c>
      <c r="Q588" s="4">
        <v>97</v>
      </c>
      <c r="R588" s="4" t="s">
        <v>70</v>
      </c>
      <c r="S588" s="4" t="s">
        <v>70</v>
      </c>
      <c r="T588" s="140">
        <v>45321</v>
      </c>
      <c r="U588" s="4" t="s">
        <v>1884</v>
      </c>
      <c r="V588" s="4"/>
      <c r="W588" s="4" t="s">
        <v>70</v>
      </c>
      <c r="X588" s="140">
        <v>45349</v>
      </c>
      <c r="Y588" s="4" t="s">
        <v>1888</v>
      </c>
      <c r="Z588" s="4" t="s">
        <v>1886</v>
      </c>
      <c r="AA588" s="186">
        <f>O588</f>
        <v>1000000000</v>
      </c>
      <c r="AB588" s="91">
        <f>AA588-O588</f>
        <v>0</v>
      </c>
      <c r="AC588" s="4"/>
      <c r="AD588" s="4" t="s">
        <v>2037</v>
      </c>
      <c r="AE588" s="145" t="s">
        <v>3418</v>
      </c>
      <c r="AF588" s="145"/>
      <c r="AG588" s="4"/>
      <c r="AH588" s="377"/>
      <c r="AI588" s="4"/>
      <c r="AJ588" s="4"/>
      <c r="AK588" s="4"/>
    </row>
    <row r="589" spans="2:37">
      <c r="B589" s="145" t="s">
        <v>2497</v>
      </c>
      <c r="C589" s="4" t="s">
        <v>441</v>
      </c>
      <c r="D589" s="4" t="s">
        <v>1976</v>
      </c>
      <c r="E589" s="4" t="s">
        <v>1060</v>
      </c>
      <c r="F589" s="4" t="s">
        <v>3535</v>
      </c>
      <c r="G589" s="4" t="s">
        <v>1678</v>
      </c>
      <c r="H589" s="4" t="s">
        <v>1679</v>
      </c>
      <c r="I589" s="141"/>
      <c r="J589" s="141">
        <v>12000000000</v>
      </c>
      <c r="K589" s="139">
        <v>12000000000</v>
      </c>
      <c r="L589" s="4">
        <v>5.75</v>
      </c>
      <c r="M589" s="4" t="s">
        <v>3480</v>
      </c>
      <c r="N589" s="4" t="s">
        <v>3536</v>
      </c>
      <c r="O589" s="186">
        <f>K589</f>
        <v>12000000000</v>
      </c>
      <c r="P589" s="91">
        <f>J589-O589</f>
        <v>0</v>
      </c>
      <c r="Q589" s="4">
        <v>97</v>
      </c>
      <c r="R589" s="4" t="s">
        <v>70</v>
      </c>
      <c r="S589" s="4" t="s">
        <v>70</v>
      </c>
      <c r="T589" s="140">
        <v>45321</v>
      </c>
      <c r="U589" s="4" t="s">
        <v>1884</v>
      </c>
      <c r="V589" s="4"/>
      <c r="W589" s="4" t="s">
        <v>70</v>
      </c>
      <c r="X589" s="140">
        <v>45349</v>
      </c>
      <c r="Y589" s="4" t="s">
        <v>1888</v>
      </c>
      <c r="Z589" s="4" t="s">
        <v>1886</v>
      </c>
      <c r="AA589" s="186">
        <f>O589</f>
        <v>12000000000</v>
      </c>
      <c r="AB589" s="91">
        <f>AA589-O589</f>
        <v>0</v>
      </c>
      <c r="AC589" s="4"/>
      <c r="AD589" s="4" t="s">
        <v>2037</v>
      </c>
      <c r="AE589" s="145" t="s">
        <v>3418</v>
      </c>
      <c r="AF589" s="145"/>
      <c r="AG589" s="4"/>
      <c r="AH589" s="377"/>
      <c r="AI589" s="4"/>
      <c r="AJ589" s="4"/>
      <c r="AK589" s="4"/>
    </row>
    <row r="590" spans="2:37">
      <c r="B590" s="145" t="s">
        <v>2497</v>
      </c>
      <c r="C590" s="4" t="s">
        <v>441</v>
      </c>
      <c r="D590" s="4" t="s">
        <v>1976</v>
      </c>
      <c r="E590" s="4" t="s">
        <v>1060</v>
      </c>
      <c r="F590" s="4" t="s">
        <v>3537</v>
      </c>
      <c r="G590" s="4" t="s">
        <v>1678</v>
      </c>
      <c r="H590" s="4" t="s">
        <v>1679</v>
      </c>
      <c r="I590" s="141"/>
      <c r="J590" s="141">
        <v>25000000000</v>
      </c>
      <c r="K590" s="139">
        <v>25000000000</v>
      </c>
      <c r="L590" s="4">
        <v>7.7</v>
      </c>
      <c r="M590" s="4" t="s">
        <v>3528</v>
      </c>
      <c r="N590" s="4" t="s">
        <v>2808</v>
      </c>
      <c r="O590" s="186">
        <f>K590</f>
        <v>25000000000</v>
      </c>
      <c r="P590" s="91">
        <f>J590-O590</f>
        <v>0</v>
      </c>
      <c r="Q590" s="4">
        <v>97</v>
      </c>
      <c r="R590" s="4" t="s">
        <v>70</v>
      </c>
      <c r="S590" s="4" t="s">
        <v>70</v>
      </c>
      <c r="T590" s="140">
        <v>45321</v>
      </c>
      <c r="U590" s="4" t="s">
        <v>1884</v>
      </c>
      <c r="V590" s="4"/>
      <c r="W590" s="4" t="s">
        <v>70</v>
      </c>
      <c r="X590" s="140">
        <v>45349</v>
      </c>
      <c r="Y590" s="4" t="s">
        <v>1888</v>
      </c>
      <c r="Z590" s="4" t="s">
        <v>1886</v>
      </c>
      <c r="AA590" s="186">
        <f>O590</f>
        <v>25000000000</v>
      </c>
      <c r="AB590" s="91">
        <f>AA590-O590</f>
        <v>0</v>
      </c>
      <c r="AC590" s="4"/>
      <c r="AD590" s="4" t="s">
        <v>2037</v>
      </c>
      <c r="AE590" s="145" t="s">
        <v>3418</v>
      </c>
      <c r="AF590" s="145"/>
      <c r="AG590" s="4"/>
      <c r="AH590" s="377"/>
      <c r="AI590" s="4"/>
      <c r="AJ590" s="4"/>
      <c r="AK590" s="4"/>
    </row>
    <row r="591" spans="2:37">
      <c r="B591" s="145" t="s">
        <v>2497</v>
      </c>
      <c r="C591" s="4" t="s">
        <v>441</v>
      </c>
      <c r="D591" s="4" t="s">
        <v>2528</v>
      </c>
      <c r="E591" s="4" t="s">
        <v>1060</v>
      </c>
      <c r="F591" s="4" t="s">
        <v>3538</v>
      </c>
      <c r="G591" s="4" t="s">
        <v>1600</v>
      </c>
      <c r="H591" s="4" t="s">
        <v>1601</v>
      </c>
      <c r="I591" s="141"/>
      <c r="J591" s="141">
        <v>5000000000</v>
      </c>
      <c r="K591" s="139">
        <v>5000000000</v>
      </c>
      <c r="L591" s="4">
        <v>8.93</v>
      </c>
      <c r="M591" s="4" t="s">
        <v>3484</v>
      </c>
      <c r="N591" s="4" t="s">
        <v>3164</v>
      </c>
      <c r="O591" s="186">
        <f>K591</f>
        <v>5000000000</v>
      </c>
      <c r="P591" s="186">
        <f>K591-O591</f>
        <v>0</v>
      </c>
      <c r="Q591" s="4">
        <v>21</v>
      </c>
      <c r="R591" s="4" t="s">
        <v>70</v>
      </c>
      <c r="S591" s="4" t="s">
        <v>70</v>
      </c>
      <c r="T591" s="140">
        <v>45341</v>
      </c>
      <c r="U591" s="4" t="s">
        <v>1884</v>
      </c>
      <c r="V591" s="4" t="s">
        <v>1954</v>
      </c>
      <c r="W591" s="4"/>
      <c r="X591" s="4"/>
      <c r="Y591" s="4"/>
      <c r="Z591" s="4"/>
      <c r="AA591" s="4"/>
      <c r="AB591" s="4"/>
      <c r="AC591" s="4"/>
      <c r="AD591" s="4"/>
      <c r="AE591" s="145"/>
      <c r="AF591" s="145"/>
      <c r="AG591" s="4" t="s">
        <v>70</v>
      </c>
      <c r="AH591" s="377" t="s">
        <v>3538</v>
      </c>
      <c r="AI591" s="4" t="s">
        <v>9551</v>
      </c>
      <c r="AJ591" s="4" t="s">
        <v>9556</v>
      </c>
      <c r="AK591" s="4"/>
    </row>
    <row r="592" spans="2:37">
      <c r="B592" s="145" t="s">
        <v>2497</v>
      </c>
      <c r="C592" s="4" t="s">
        <v>441</v>
      </c>
      <c r="D592" s="4" t="s">
        <v>2135</v>
      </c>
      <c r="E592" s="4" t="s">
        <v>1060</v>
      </c>
      <c r="F592" s="4" t="s">
        <v>3539</v>
      </c>
      <c r="G592" s="4" t="s">
        <v>1594</v>
      </c>
      <c r="H592" s="4" t="s">
        <v>1595</v>
      </c>
      <c r="I592" s="141"/>
      <c r="J592" s="141">
        <v>3300000000</v>
      </c>
      <c r="K592" s="333">
        <v>3300000000</v>
      </c>
      <c r="L592" s="4">
        <v>9.3000000000000007</v>
      </c>
      <c r="M592" s="4" t="s">
        <v>2692</v>
      </c>
      <c r="N592" s="4" t="s">
        <v>2823</v>
      </c>
      <c r="O592" s="4"/>
      <c r="P592" s="4"/>
      <c r="Q592" s="4"/>
      <c r="R592" s="4"/>
      <c r="S592" s="4"/>
      <c r="T592" s="4"/>
      <c r="U592" s="4"/>
      <c r="V592" s="4"/>
      <c r="W592" s="4"/>
      <c r="X592" s="4"/>
      <c r="Y592" s="4"/>
      <c r="Z592" s="4"/>
      <c r="AA592" s="4"/>
      <c r="AB592" s="4"/>
      <c r="AC592" s="4"/>
      <c r="AD592" s="4"/>
      <c r="AE592" s="145"/>
      <c r="AF592" s="145"/>
      <c r="AG592" s="4" t="s">
        <v>70</v>
      </c>
      <c r="AH592" s="377" t="s">
        <v>9543</v>
      </c>
      <c r="AI592" s="4" t="s">
        <v>9551</v>
      </c>
      <c r="AJ592" s="4" t="s">
        <v>9556</v>
      </c>
      <c r="AK592" s="4"/>
    </row>
    <row r="593" spans="2:37">
      <c r="B593" s="145" t="s">
        <v>2497</v>
      </c>
      <c r="C593" s="4" t="s">
        <v>441</v>
      </c>
      <c r="D593" s="4" t="s">
        <v>1976</v>
      </c>
      <c r="E593" s="4" t="s">
        <v>1060</v>
      </c>
      <c r="F593" s="4" t="s">
        <v>3540</v>
      </c>
      <c r="G593" s="4" t="s">
        <v>1592</v>
      </c>
      <c r="H593" s="4" t="s">
        <v>1593</v>
      </c>
      <c r="I593" s="141"/>
      <c r="J593" s="141">
        <v>3000000000</v>
      </c>
      <c r="K593" s="139">
        <v>3000000000</v>
      </c>
      <c r="L593" s="4">
        <v>7</v>
      </c>
      <c r="M593" s="4" t="s">
        <v>1920</v>
      </c>
      <c r="N593" s="4" t="s">
        <v>1921</v>
      </c>
      <c r="O593" s="91">
        <f>J593</f>
        <v>3000000000</v>
      </c>
      <c r="P593" s="91">
        <f>J593-O593</f>
        <v>0</v>
      </c>
      <c r="Q593" s="4">
        <v>101</v>
      </c>
      <c r="R593" s="4" t="s">
        <v>70</v>
      </c>
      <c r="S593" s="4" t="s">
        <v>70</v>
      </c>
      <c r="T593" s="140">
        <v>45321</v>
      </c>
      <c r="U593" s="4" t="s">
        <v>1884</v>
      </c>
      <c r="V593" s="4"/>
      <c r="W593" s="4"/>
      <c r="X593" s="4"/>
      <c r="Y593" s="4"/>
      <c r="Z593" s="4"/>
      <c r="AA593" s="4"/>
      <c r="AB593" s="4"/>
      <c r="AC593" s="4"/>
      <c r="AD593" s="4"/>
      <c r="AE593" s="145"/>
      <c r="AF593" s="145"/>
      <c r="AG593" s="4" t="s">
        <v>70</v>
      </c>
      <c r="AH593" s="377" t="s">
        <v>3540</v>
      </c>
      <c r="AI593" s="4" t="s">
        <v>9551</v>
      </c>
      <c r="AJ593" s="4" t="s">
        <v>9556</v>
      </c>
      <c r="AK593" s="4"/>
    </row>
    <row r="594" spans="2:37">
      <c r="B594" s="145" t="s">
        <v>2497</v>
      </c>
      <c r="C594" s="4" t="s">
        <v>441</v>
      </c>
      <c r="D594" s="4" t="s">
        <v>2528</v>
      </c>
      <c r="E594" s="4" t="s">
        <v>1060</v>
      </c>
      <c r="F594" s="4" t="s">
        <v>3541</v>
      </c>
      <c r="G594" s="4" t="s">
        <v>1600</v>
      </c>
      <c r="H594" s="4" t="s">
        <v>1601</v>
      </c>
      <c r="I594" s="141"/>
      <c r="J594" s="141">
        <v>1000000000</v>
      </c>
      <c r="K594" s="139">
        <v>1000000000</v>
      </c>
      <c r="L594" s="4">
        <v>7.41</v>
      </c>
      <c r="M594" s="4" t="s">
        <v>3385</v>
      </c>
      <c r="N594" s="4" t="s">
        <v>3250</v>
      </c>
      <c r="O594" s="186">
        <f>K594</f>
        <v>1000000000</v>
      </c>
      <c r="P594" s="186">
        <f>K594-O594</f>
        <v>0</v>
      </c>
      <c r="Q594" s="4">
        <v>21</v>
      </c>
      <c r="R594" s="4" t="s">
        <v>70</v>
      </c>
      <c r="S594" s="4" t="s">
        <v>70</v>
      </c>
      <c r="T594" s="140">
        <v>45341</v>
      </c>
      <c r="U594" s="4" t="s">
        <v>1884</v>
      </c>
      <c r="V594" s="4" t="s">
        <v>1954</v>
      </c>
      <c r="W594" s="4"/>
      <c r="X594" s="4"/>
      <c r="Y594" s="4"/>
      <c r="Z594" s="4"/>
      <c r="AA594" s="4"/>
      <c r="AB594" s="4"/>
      <c r="AC594" s="4"/>
      <c r="AD594" s="4"/>
      <c r="AE594" s="145"/>
      <c r="AF594" s="145"/>
      <c r="AG594" s="4" t="s">
        <v>70</v>
      </c>
      <c r="AH594" s="377" t="s">
        <v>3541</v>
      </c>
      <c r="AI594" s="4" t="s">
        <v>9551</v>
      </c>
      <c r="AJ594" s="4" t="s">
        <v>9556</v>
      </c>
      <c r="AK594" s="4"/>
    </row>
    <row r="595" spans="2:37">
      <c r="B595" s="145" t="s">
        <v>2497</v>
      </c>
      <c r="C595" s="4" t="s">
        <v>441</v>
      </c>
      <c r="D595" s="4" t="s">
        <v>1976</v>
      </c>
      <c r="E595" s="4" t="s">
        <v>1060</v>
      </c>
      <c r="F595" s="4" t="s">
        <v>3542</v>
      </c>
      <c r="G595" s="4" t="s">
        <v>1592</v>
      </c>
      <c r="H595" s="4" t="s">
        <v>1593</v>
      </c>
      <c r="I595" s="141"/>
      <c r="J595" s="141">
        <v>2000000000</v>
      </c>
      <c r="K595" s="139">
        <v>2000000000</v>
      </c>
      <c r="L595" s="4">
        <v>6.45</v>
      </c>
      <c r="M595" s="4" t="s">
        <v>3348</v>
      </c>
      <c r="N595" s="4" t="s">
        <v>3492</v>
      </c>
      <c r="O595" s="91">
        <f>J595</f>
        <v>2000000000</v>
      </c>
      <c r="P595" s="91">
        <f>J595-O595</f>
        <v>0</v>
      </c>
      <c r="Q595" s="4">
        <v>101</v>
      </c>
      <c r="R595" s="4" t="s">
        <v>70</v>
      </c>
      <c r="S595" s="4" t="s">
        <v>70</v>
      </c>
      <c r="T595" s="140">
        <v>45321</v>
      </c>
      <c r="U595" s="4" t="s">
        <v>1884</v>
      </c>
      <c r="V595" s="4"/>
      <c r="W595" s="4"/>
      <c r="X595" s="4"/>
      <c r="Y595" s="4"/>
      <c r="Z595" s="4"/>
      <c r="AA595" s="4"/>
      <c r="AB595" s="4"/>
      <c r="AC595" s="4"/>
      <c r="AD595" s="4"/>
      <c r="AE595" s="145"/>
      <c r="AF595" s="145"/>
      <c r="AG595" s="4" t="s">
        <v>70</v>
      </c>
      <c r="AH595" s="377" t="s">
        <v>3542</v>
      </c>
      <c r="AI595" s="4" t="s">
        <v>9551</v>
      </c>
      <c r="AJ595" s="4" t="s">
        <v>9556</v>
      </c>
      <c r="AK595" s="4"/>
    </row>
    <row r="596" spans="2:37">
      <c r="B596" s="145" t="s">
        <v>2497</v>
      </c>
      <c r="C596" s="4" t="s">
        <v>441</v>
      </c>
      <c r="D596" s="4" t="s">
        <v>2528</v>
      </c>
      <c r="E596" s="4" t="s">
        <v>1060</v>
      </c>
      <c r="F596" s="4" t="s">
        <v>3543</v>
      </c>
      <c r="G596" s="4" t="s">
        <v>1600</v>
      </c>
      <c r="H596" s="4" t="s">
        <v>1601</v>
      </c>
      <c r="I596" s="141"/>
      <c r="J596" s="141">
        <v>2000000000</v>
      </c>
      <c r="K596" s="139">
        <v>2000000000</v>
      </c>
      <c r="L596" s="4">
        <v>7.41</v>
      </c>
      <c r="M596" s="4" t="s">
        <v>3385</v>
      </c>
      <c r="N596" s="4" t="s">
        <v>3250</v>
      </c>
      <c r="O596" s="186">
        <f>K596</f>
        <v>2000000000</v>
      </c>
      <c r="P596" s="186">
        <f>K596-O596</f>
        <v>0</v>
      </c>
      <c r="Q596" s="4">
        <v>21</v>
      </c>
      <c r="R596" s="4" t="s">
        <v>70</v>
      </c>
      <c r="S596" s="4" t="s">
        <v>70</v>
      </c>
      <c r="T596" s="140">
        <v>45341</v>
      </c>
      <c r="U596" s="4" t="s">
        <v>1884</v>
      </c>
      <c r="V596" s="4" t="s">
        <v>1954</v>
      </c>
      <c r="W596" s="4"/>
      <c r="X596" s="4"/>
      <c r="Y596" s="4"/>
      <c r="Z596" s="4"/>
      <c r="AA596" s="4"/>
      <c r="AB596" s="4"/>
      <c r="AC596" s="4"/>
      <c r="AD596" s="4"/>
      <c r="AE596" s="145"/>
      <c r="AF596" s="145"/>
      <c r="AG596" s="4" t="s">
        <v>70</v>
      </c>
      <c r="AH596" s="377" t="s">
        <v>3543</v>
      </c>
      <c r="AI596" s="4" t="s">
        <v>9551</v>
      </c>
      <c r="AJ596" s="4" t="s">
        <v>9556</v>
      </c>
      <c r="AK596" s="4"/>
    </row>
    <row r="597" spans="2:37">
      <c r="B597" s="145" t="s">
        <v>2497</v>
      </c>
      <c r="C597" s="4" t="s">
        <v>441</v>
      </c>
      <c r="D597" s="4" t="s">
        <v>3476</v>
      </c>
      <c r="E597" s="4" t="s">
        <v>1060</v>
      </c>
      <c r="F597" s="4" t="s">
        <v>3544</v>
      </c>
      <c r="G597" s="4" t="s">
        <v>1598</v>
      </c>
      <c r="H597" s="4" t="s">
        <v>1599</v>
      </c>
      <c r="I597" s="141"/>
      <c r="J597" s="141">
        <v>15000000000</v>
      </c>
      <c r="K597" s="139">
        <v>15000000000</v>
      </c>
      <c r="L597" s="4">
        <v>6.1</v>
      </c>
      <c r="M597" s="4" t="s">
        <v>3011</v>
      </c>
      <c r="N597" s="4" t="s">
        <v>2942</v>
      </c>
      <c r="O597" s="91">
        <f>J597</f>
        <v>15000000000</v>
      </c>
      <c r="P597" s="91">
        <f t="shared" ref="P597:P606" si="18">J597-O597</f>
        <v>0</v>
      </c>
      <c r="Q597" s="4">
        <v>160</v>
      </c>
      <c r="R597" s="4" t="s">
        <v>70</v>
      </c>
      <c r="S597" s="4" t="s">
        <v>70</v>
      </c>
      <c r="T597" s="140">
        <v>45348</v>
      </c>
      <c r="U597" s="4" t="s">
        <v>1887</v>
      </c>
      <c r="V597" s="4"/>
      <c r="W597" s="4"/>
      <c r="X597" s="4"/>
      <c r="Y597" s="4"/>
      <c r="Z597" s="4"/>
      <c r="AA597" s="4"/>
      <c r="AB597" s="4"/>
      <c r="AC597" s="4"/>
      <c r="AD597" s="4"/>
      <c r="AE597" s="145"/>
      <c r="AF597" s="145"/>
      <c r="AG597" s="4" t="s">
        <v>70</v>
      </c>
      <c r="AH597" s="377" t="s">
        <v>3544</v>
      </c>
      <c r="AI597" s="4" t="s">
        <v>9551</v>
      </c>
      <c r="AJ597" s="4" t="s">
        <v>9556</v>
      </c>
      <c r="AK597" s="4"/>
    </row>
    <row r="598" spans="2:37">
      <c r="B598" s="145" t="s">
        <v>2497</v>
      </c>
      <c r="C598" s="4" t="s">
        <v>441</v>
      </c>
      <c r="D598" s="4" t="s">
        <v>1976</v>
      </c>
      <c r="E598" s="4" t="s">
        <v>1060</v>
      </c>
      <c r="F598" s="4" t="s">
        <v>3545</v>
      </c>
      <c r="G598" s="4" t="s">
        <v>1678</v>
      </c>
      <c r="H598" s="4" t="s">
        <v>1679</v>
      </c>
      <c r="I598" s="141"/>
      <c r="J598" s="141">
        <v>10000000000</v>
      </c>
      <c r="K598" s="139">
        <v>10000000000</v>
      </c>
      <c r="L598" s="4">
        <v>7.7</v>
      </c>
      <c r="M598" s="4" t="s">
        <v>2811</v>
      </c>
      <c r="N598" s="4" t="s">
        <v>3420</v>
      </c>
      <c r="O598" s="186">
        <f>K598</f>
        <v>10000000000</v>
      </c>
      <c r="P598" s="91">
        <f t="shared" si="18"/>
        <v>0</v>
      </c>
      <c r="Q598" s="4">
        <v>97</v>
      </c>
      <c r="R598" s="4" t="s">
        <v>70</v>
      </c>
      <c r="S598" s="4" t="s">
        <v>70</v>
      </c>
      <c r="T598" s="140">
        <v>45321</v>
      </c>
      <c r="U598" s="4" t="s">
        <v>1884</v>
      </c>
      <c r="V598" s="4"/>
      <c r="W598" s="4" t="s">
        <v>70</v>
      </c>
      <c r="X598" s="140">
        <v>45349</v>
      </c>
      <c r="Y598" s="4" t="s">
        <v>1888</v>
      </c>
      <c r="Z598" s="4" t="s">
        <v>1886</v>
      </c>
      <c r="AA598" s="186">
        <f>O598</f>
        <v>10000000000</v>
      </c>
      <c r="AB598" s="91">
        <f>AA598-O598</f>
        <v>0</v>
      </c>
      <c r="AC598" s="4"/>
      <c r="AD598" s="4" t="s">
        <v>2037</v>
      </c>
      <c r="AE598" s="145" t="s">
        <v>3418</v>
      </c>
      <c r="AF598" s="145"/>
      <c r="AG598" s="4"/>
      <c r="AH598" s="377"/>
      <c r="AI598" s="4"/>
      <c r="AJ598" s="4"/>
      <c r="AK598" s="4"/>
    </row>
    <row r="599" spans="2:37">
      <c r="B599" s="145" t="s">
        <v>2497</v>
      </c>
      <c r="C599" s="4" t="s">
        <v>441</v>
      </c>
      <c r="D599" s="4" t="s">
        <v>1976</v>
      </c>
      <c r="E599" s="4" t="s">
        <v>1060</v>
      </c>
      <c r="F599" s="4" t="s">
        <v>3546</v>
      </c>
      <c r="G599" s="4" t="s">
        <v>1678</v>
      </c>
      <c r="H599" s="4" t="s">
        <v>1679</v>
      </c>
      <c r="I599" s="141"/>
      <c r="J599" s="141">
        <v>4700000000</v>
      </c>
      <c r="K599" s="139">
        <v>4700000000</v>
      </c>
      <c r="L599" s="4">
        <v>6.4</v>
      </c>
      <c r="M599" s="4" t="s">
        <v>3547</v>
      </c>
      <c r="N599" s="4" t="s">
        <v>3521</v>
      </c>
      <c r="O599" s="186">
        <f>K599</f>
        <v>4700000000</v>
      </c>
      <c r="P599" s="91">
        <f t="shared" si="18"/>
        <v>0</v>
      </c>
      <c r="Q599" s="4">
        <v>97</v>
      </c>
      <c r="R599" s="4" t="s">
        <v>70</v>
      </c>
      <c r="S599" s="4" t="s">
        <v>70</v>
      </c>
      <c r="T599" s="140">
        <v>45321</v>
      </c>
      <c r="U599" s="4" t="s">
        <v>1884</v>
      </c>
      <c r="V599" s="4"/>
      <c r="W599" s="4" t="s">
        <v>70</v>
      </c>
      <c r="X599" s="140">
        <v>45349</v>
      </c>
      <c r="Y599" s="4" t="s">
        <v>1888</v>
      </c>
      <c r="Z599" s="4" t="s">
        <v>1886</v>
      </c>
      <c r="AA599" s="186">
        <f>O599</f>
        <v>4700000000</v>
      </c>
      <c r="AB599" s="91">
        <f>AA599-O599</f>
        <v>0</v>
      </c>
      <c r="AC599" s="4"/>
      <c r="AD599" s="4" t="s">
        <v>2037</v>
      </c>
      <c r="AE599" s="145" t="s">
        <v>3418</v>
      </c>
      <c r="AF599" s="145"/>
      <c r="AG599" s="4"/>
      <c r="AH599" s="377"/>
      <c r="AI599" s="4"/>
      <c r="AJ599" s="4"/>
      <c r="AK599" s="4"/>
    </row>
    <row r="600" spans="2:37">
      <c r="B600" s="145" t="s">
        <v>2497</v>
      </c>
      <c r="C600" s="4" t="s">
        <v>441</v>
      </c>
      <c r="D600" s="4" t="s">
        <v>3136</v>
      </c>
      <c r="E600" s="4" t="s">
        <v>1060</v>
      </c>
      <c r="F600" s="4" t="s">
        <v>3548</v>
      </c>
      <c r="G600" s="4" t="s">
        <v>1566</v>
      </c>
      <c r="H600" s="4" t="s">
        <v>1567</v>
      </c>
      <c r="I600" s="141"/>
      <c r="J600" s="141">
        <v>7000000000</v>
      </c>
      <c r="K600" s="139">
        <v>7000000000</v>
      </c>
      <c r="L600" s="4">
        <v>7.9</v>
      </c>
      <c r="M600" s="4" t="s">
        <v>3505</v>
      </c>
      <c r="N600" s="4" t="s">
        <v>2837</v>
      </c>
      <c r="O600" s="91">
        <f>J600</f>
        <v>7000000000</v>
      </c>
      <c r="P600" s="91">
        <f t="shared" si="18"/>
        <v>0</v>
      </c>
      <c r="Q600" s="4">
        <v>154</v>
      </c>
      <c r="R600" s="4" t="s">
        <v>70</v>
      </c>
      <c r="S600" s="4" t="s">
        <v>70</v>
      </c>
      <c r="T600" s="140">
        <v>45341</v>
      </c>
      <c r="U600" s="4" t="s">
        <v>1884</v>
      </c>
      <c r="V600" s="4" t="s">
        <v>1954</v>
      </c>
      <c r="W600" s="4" t="s">
        <v>70</v>
      </c>
      <c r="X600" s="140">
        <v>45380</v>
      </c>
      <c r="Y600" s="4" t="s">
        <v>1885</v>
      </c>
      <c r="Z600" s="4" t="s">
        <v>1886</v>
      </c>
      <c r="AA600" s="91">
        <f>O600</f>
        <v>7000000000</v>
      </c>
      <c r="AB600" s="4"/>
      <c r="AC600" s="4"/>
      <c r="AD600" s="4" t="s">
        <v>2037</v>
      </c>
      <c r="AE600" s="145" t="s">
        <v>3139</v>
      </c>
      <c r="AF600" s="145"/>
      <c r="AG600" s="4"/>
      <c r="AH600" s="377"/>
      <c r="AI600" s="4"/>
      <c r="AJ600" s="4"/>
      <c r="AK600" s="4"/>
    </row>
    <row r="601" spans="2:37">
      <c r="B601" s="145" t="s">
        <v>2497</v>
      </c>
      <c r="C601" s="4" t="s">
        <v>441</v>
      </c>
      <c r="D601" s="4" t="s">
        <v>1976</v>
      </c>
      <c r="E601" s="4" t="s">
        <v>1060</v>
      </c>
      <c r="F601" s="4" t="s">
        <v>3549</v>
      </c>
      <c r="G601" s="4" t="s">
        <v>1678</v>
      </c>
      <c r="H601" s="4" t="s">
        <v>1679</v>
      </c>
      <c r="I601" s="141"/>
      <c r="J601" s="141">
        <v>2000000000</v>
      </c>
      <c r="K601" s="139">
        <v>2000000000</v>
      </c>
      <c r="L601" s="4">
        <v>8.8000000000000007</v>
      </c>
      <c r="M601" s="4" t="s">
        <v>2218</v>
      </c>
      <c r="N601" s="4" t="s">
        <v>2145</v>
      </c>
      <c r="O601" s="186">
        <f>K601</f>
        <v>2000000000</v>
      </c>
      <c r="P601" s="91">
        <f t="shared" si="18"/>
        <v>0</v>
      </c>
      <c r="Q601" s="4">
        <v>97</v>
      </c>
      <c r="R601" s="4" t="s">
        <v>70</v>
      </c>
      <c r="S601" s="4" t="s">
        <v>70</v>
      </c>
      <c r="T601" s="140">
        <v>45321</v>
      </c>
      <c r="U601" s="4" t="s">
        <v>1884</v>
      </c>
      <c r="V601" s="4"/>
      <c r="W601" s="4" t="s">
        <v>70</v>
      </c>
      <c r="X601" s="140">
        <v>45349</v>
      </c>
      <c r="Y601" s="4" t="s">
        <v>1888</v>
      </c>
      <c r="Z601" s="4" t="s">
        <v>1886</v>
      </c>
      <c r="AA601" s="186">
        <f>O601</f>
        <v>2000000000</v>
      </c>
      <c r="AB601" s="91">
        <f>AA601-O601</f>
        <v>0</v>
      </c>
      <c r="AC601" s="4"/>
      <c r="AD601" s="4" t="s">
        <v>2037</v>
      </c>
      <c r="AE601" s="145" t="s">
        <v>3418</v>
      </c>
      <c r="AF601" s="145"/>
      <c r="AG601" s="4"/>
      <c r="AH601" s="377"/>
      <c r="AI601" s="4"/>
      <c r="AJ601" s="4"/>
      <c r="AK601" s="4"/>
    </row>
    <row r="602" spans="2:37">
      <c r="B602" s="145" t="s">
        <v>2497</v>
      </c>
      <c r="C602" s="4" t="s">
        <v>441</v>
      </c>
      <c r="D602" s="4" t="s">
        <v>1976</v>
      </c>
      <c r="E602" s="4" t="s">
        <v>1060</v>
      </c>
      <c r="F602" s="4" t="s">
        <v>3550</v>
      </c>
      <c r="G602" s="4" t="s">
        <v>1678</v>
      </c>
      <c r="H602" s="4" t="s">
        <v>1679</v>
      </c>
      <c r="I602" s="141"/>
      <c r="J602" s="141">
        <v>7000000000</v>
      </c>
      <c r="K602" s="139">
        <v>7000000000</v>
      </c>
      <c r="L602" s="4">
        <v>5.5</v>
      </c>
      <c r="M602" s="4" t="s">
        <v>3480</v>
      </c>
      <c r="N602" s="4" t="s">
        <v>2728</v>
      </c>
      <c r="O602" s="186">
        <f>K602</f>
        <v>7000000000</v>
      </c>
      <c r="P602" s="91">
        <f t="shared" si="18"/>
        <v>0</v>
      </c>
      <c r="Q602" s="4">
        <v>97</v>
      </c>
      <c r="R602" s="4" t="s">
        <v>70</v>
      </c>
      <c r="S602" s="4" t="s">
        <v>70</v>
      </c>
      <c r="T602" s="140">
        <v>45321</v>
      </c>
      <c r="U602" s="4" t="s">
        <v>1884</v>
      </c>
      <c r="V602" s="4"/>
      <c r="W602" s="4" t="s">
        <v>70</v>
      </c>
      <c r="X602" s="140">
        <v>45349</v>
      </c>
      <c r="Y602" s="4" t="s">
        <v>1888</v>
      </c>
      <c r="Z602" s="4" t="s">
        <v>1886</v>
      </c>
      <c r="AA602" s="186">
        <f>O602</f>
        <v>7000000000</v>
      </c>
      <c r="AB602" s="91">
        <f>AA602-O602</f>
        <v>0</v>
      </c>
      <c r="AC602" s="4"/>
      <c r="AD602" s="4" t="s">
        <v>2037</v>
      </c>
      <c r="AE602" s="145" t="s">
        <v>3418</v>
      </c>
      <c r="AF602" s="145"/>
      <c r="AG602" s="4"/>
      <c r="AH602" s="377"/>
      <c r="AI602" s="4"/>
      <c r="AJ602" s="4"/>
      <c r="AK602" s="4"/>
    </row>
    <row r="603" spans="2:37">
      <c r="B603" s="145" t="s">
        <v>2497</v>
      </c>
      <c r="C603" s="4" t="s">
        <v>441</v>
      </c>
      <c r="D603" s="4" t="s">
        <v>2588</v>
      </c>
      <c r="E603" s="4" t="s">
        <v>1060</v>
      </c>
      <c r="F603" s="4" t="s">
        <v>3551</v>
      </c>
      <c r="G603" s="4" t="s">
        <v>1612</v>
      </c>
      <c r="H603" s="4" t="s">
        <v>1613</v>
      </c>
      <c r="I603" s="141"/>
      <c r="J603" s="141">
        <v>10000000000</v>
      </c>
      <c r="K603" s="139">
        <v>10000000000</v>
      </c>
      <c r="L603" s="4">
        <v>8.5</v>
      </c>
      <c r="M603" s="4" t="s">
        <v>3552</v>
      </c>
      <c r="N603" s="4" t="s">
        <v>2864</v>
      </c>
      <c r="O603" s="91">
        <f>J603</f>
        <v>10000000000</v>
      </c>
      <c r="P603" s="91">
        <f t="shared" si="18"/>
        <v>0</v>
      </c>
      <c r="Q603" s="4">
        <v>153</v>
      </c>
      <c r="R603" s="4" t="s">
        <v>70</v>
      </c>
      <c r="S603" s="4" t="s">
        <v>70</v>
      </c>
      <c r="T603" s="140">
        <v>45341</v>
      </c>
      <c r="U603" s="4" t="s">
        <v>1884</v>
      </c>
      <c r="V603" s="4" t="s">
        <v>1954</v>
      </c>
      <c r="W603" s="4"/>
      <c r="X603" s="4"/>
      <c r="Y603" s="4"/>
      <c r="Z603" s="4"/>
      <c r="AA603" s="4"/>
      <c r="AB603" s="4"/>
      <c r="AC603" s="4"/>
      <c r="AD603" s="4"/>
      <c r="AE603" s="145"/>
      <c r="AF603" s="145"/>
      <c r="AG603" s="4" t="s">
        <v>70</v>
      </c>
      <c r="AH603" s="377"/>
      <c r="AI603" s="4" t="s">
        <v>9555</v>
      </c>
      <c r="AJ603" s="4" t="s">
        <v>9556</v>
      </c>
      <c r="AK603" s="4"/>
    </row>
    <row r="604" spans="2:37">
      <c r="B604" s="145" t="s">
        <v>2497</v>
      </c>
      <c r="C604" s="4" t="s">
        <v>441</v>
      </c>
      <c r="D604" s="4" t="s">
        <v>1976</v>
      </c>
      <c r="E604" s="4" t="s">
        <v>1060</v>
      </c>
      <c r="F604" s="4" t="s">
        <v>3553</v>
      </c>
      <c r="G604" s="4" t="s">
        <v>1678</v>
      </c>
      <c r="H604" s="4" t="s">
        <v>1679</v>
      </c>
      <c r="I604" s="141"/>
      <c r="J604" s="141">
        <v>2500000000</v>
      </c>
      <c r="K604" s="139">
        <v>2500000000</v>
      </c>
      <c r="L604" s="4">
        <v>8.3000000000000007</v>
      </c>
      <c r="M604" s="4" t="s">
        <v>2992</v>
      </c>
      <c r="N604" s="4" t="s">
        <v>2156</v>
      </c>
      <c r="O604" s="186">
        <f>K604</f>
        <v>2500000000</v>
      </c>
      <c r="P604" s="91">
        <f t="shared" si="18"/>
        <v>0</v>
      </c>
      <c r="Q604" s="4">
        <v>97</v>
      </c>
      <c r="R604" s="4" t="s">
        <v>70</v>
      </c>
      <c r="S604" s="4" t="s">
        <v>70</v>
      </c>
      <c r="T604" s="140">
        <v>45321</v>
      </c>
      <c r="U604" s="4" t="s">
        <v>1884</v>
      </c>
      <c r="V604" s="4"/>
      <c r="W604" s="4" t="s">
        <v>70</v>
      </c>
      <c r="X604" s="140">
        <v>45349</v>
      </c>
      <c r="Y604" s="4" t="s">
        <v>1888</v>
      </c>
      <c r="Z604" s="4" t="s">
        <v>1886</v>
      </c>
      <c r="AA604" s="186">
        <f>O604</f>
        <v>2500000000</v>
      </c>
      <c r="AB604" s="91">
        <f>AA604-O604</f>
        <v>0</v>
      </c>
      <c r="AC604" s="4"/>
      <c r="AD604" s="4" t="s">
        <v>2037</v>
      </c>
      <c r="AE604" s="145" t="s">
        <v>3418</v>
      </c>
      <c r="AF604" s="145"/>
      <c r="AG604" s="4"/>
      <c r="AH604" s="377"/>
      <c r="AI604" s="4"/>
      <c r="AJ604" s="4"/>
      <c r="AK604" s="4"/>
    </row>
    <row r="605" spans="2:37">
      <c r="B605" s="145" t="s">
        <v>2497</v>
      </c>
      <c r="C605" s="4" t="s">
        <v>441</v>
      </c>
      <c r="D605" s="4" t="s">
        <v>2498</v>
      </c>
      <c r="E605" s="4" t="s">
        <v>1060</v>
      </c>
      <c r="F605" s="4" t="s">
        <v>3554</v>
      </c>
      <c r="G605" s="4" t="s">
        <v>1602</v>
      </c>
      <c r="H605" s="4" t="s">
        <v>1603</v>
      </c>
      <c r="I605" s="141"/>
      <c r="J605" s="141">
        <v>5000000000</v>
      </c>
      <c r="K605" s="139">
        <v>5000000000</v>
      </c>
      <c r="L605" s="4">
        <v>6.9</v>
      </c>
      <c r="M605" s="4" t="s">
        <v>3394</v>
      </c>
      <c r="N605" s="4" t="s">
        <v>3190</v>
      </c>
      <c r="O605" s="91">
        <f>J605</f>
        <v>5000000000</v>
      </c>
      <c r="P605" s="91">
        <f t="shared" si="18"/>
        <v>0</v>
      </c>
      <c r="Q605" s="4">
        <v>183</v>
      </c>
      <c r="R605" s="4" t="s">
        <v>70</v>
      </c>
      <c r="S605" s="4" t="s">
        <v>70</v>
      </c>
      <c r="T605" s="140">
        <v>45294</v>
      </c>
      <c r="U605" s="4" t="s">
        <v>1884</v>
      </c>
      <c r="V605" s="4" t="s">
        <v>1954</v>
      </c>
      <c r="W605" s="4"/>
      <c r="X605" s="4"/>
      <c r="Y605" s="4"/>
      <c r="Z605" s="4"/>
      <c r="AA605" s="4"/>
      <c r="AB605" s="4"/>
      <c r="AC605" s="4"/>
      <c r="AD605" s="4"/>
      <c r="AE605" s="145"/>
      <c r="AF605" s="145"/>
      <c r="AG605" s="4" t="s">
        <v>70</v>
      </c>
      <c r="AH605" s="377" t="s">
        <v>3554</v>
      </c>
      <c r="AI605" s="4" t="s">
        <v>9551</v>
      </c>
      <c r="AJ605" s="4" t="s">
        <v>9556</v>
      </c>
      <c r="AK605" s="4"/>
    </row>
    <row r="606" spans="2:37">
      <c r="B606" s="145" t="s">
        <v>2497</v>
      </c>
      <c r="C606" s="4" t="s">
        <v>441</v>
      </c>
      <c r="D606" s="4" t="s">
        <v>1976</v>
      </c>
      <c r="E606" s="4" t="s">
        <v>1060</v>
      </c>
      <c r="F606" s="4" t="s">
        <v>3555</v>
      </c>
      <c r="G606" s="4" t="s">
        <v>1678</v>
      </c>
      <c r="H606" s="4" t="s">
        <v>1679</v>
      </c>
      <c r="I606" s="141"/>
      <c r="J606" s="141">
        <v>5000000000</v>
      </c>
      <c r="K606" s="139">
        <v>5000000000</v>
      </c>
      <c r="L606" s="4">
        <v>6.9</v>
      </c>
      <c r="M606" s="4" t="s">
        <v>3556</v>
      </c>
      <c r="N606" s="4" t="s">
        <v>2894</v>
      </c>
      <c r="O606" s="186">
        <f>K606</f>
        <v>5000000000</v>
      </c>
      <c r="P606" s="91">
        <f t="shared" si="18"/>
        <v>0</v>
      </c>
      <c r="Q606" s="4">
        <v>97</v>
      </c>
      <c r="R606" s="4" t="s">
        <v>70</v>
      </c>
      <c r="S606" s="4" t="s">
        <v>70</v>
      </c>
      <c r="T606" s="140">
        <v>45321</v>
      </c>
      <c r="U606" s="4" t="s">
        <v>1884</v>
      </c>
      <c r="V606" s="4"/>
      <c r="W606" s="4" t="s">
        <v>70</v>
      </c>
      <c r="X606" s="140">
        <v>45349</v>
      </c>
      <c r="Y606" s="4" t="s">
        <v>1888</v>
      </c>
      <c r="Z606" s="4" t="s">
        <v>1886</v>
      </c>
      <c r="AA606" s="186">
        <f>O606</f>
        <v>5000000000</v>
      </c>
      <c r="AB606" s="91">
        <f>AA606-O606</f>
        <v>0</v>
      </c>
      <c r="AC606" s="4"/>
      <c r="AD606" s="4" t="s">
        <v>2037</v>
      </c>
      <c r="AE606" s="145" t="s">
        <v>3418</v>
      </c>
      <c r="AF606" s="145"/>
      <c r="AG606" s="4"/>
      <c r="AH606" s="377"/>
      <c r="AI606" s="4"/>
      <c r="AJ606" s="4"/>
      <c r="AK606" s="4"/>
    </row>
    <row r="607" spans="2:37">
      <c r="B607" s="145" t="s">
        <v>2497</v>
      </c>
      <c r="C607" s="4" t="s">
        <v>441</v>
      </c>
      <c r="D607" s="4" t="s">
        <v>2583</v>
      </c>
      <c r="E607" s="4" t="s">
        <v>1060</v>
      </c>
      <c r="F607" s="4" t="s">
        <v>3557</v>
      </c>
      <c r="G607" s="4" t="s">
        <v>1590</v>
      </c>
      <c r="H607" s="4" t="s">
        <v>1591</v>
      </c>
      <c r="I607" s="141"/>
      <c r="J607" s="141">
        <v>716717808</v>
      </c>
      <c r="K607" s="139">
        <v>716717808</v>
      </c>
      <c r="L607" s="4">
        <v>6.05</v>
      </c>
      <c r="M607" s="4" t="s">
        <v>2829</v>
      </c>
      <c r="N607" s="4" t="s">
        <v>2975</v>
      </c>
      <c r="O607" s="4"/>
      <c r="P607" s="4"/>
      <c r="Q607" s="4">
        <v>121</v>
      </c>
      <c r="R607" s="4" t="s">
        <v>70</v>
      </c>
      <c r="S607" s="4" t="s">
        <v>70</v>
      </c>
      <c r="T607" s="140">
        <v>45348</v>
      </c>
      <c r="U607" s="4" t="s">
        <v>1887</v>
      </c>
      <c r="V607" s="4"/>
      <c r="W607" s="4"/>
      <c r="X607" s="4"/>
      <c r="Y607" s="4"/>
      <c r="Z607" s="4"/>
      <c r="AA607" s="4"/>
      <c r="AB607" s="4"/>
      <c r="AC607" s="4"/>
      <c r="AD607" s="4"/>
      <c r="AE607" s="145"/>
      <c r="AF607" s="145"/>
      <c r="AG607" s="4" t="s">
        <v>70</v>
      </c>
      <c r="AH607" s="377" t="s">
        <v>3557</v>
      </c>
      <c r="AI607" s="4" t="s">
        <v>9551</v>
      </c>
      <c r="AJ607" s="4" t="s">
        <v>9556</v>
      </c>
      <c r="AK607" s="4"/>
    </row>
    <row r="608" spans="2:37">
      <c r="B608" s="145" t="s">
        <v>2497</v>
      </c>
      <c r="C608" s="4" t="s">
        <v>441</v>
      </c>
      <c r="D608" s="4" t="s">
        <v>1976</v>
      </c>
      <c r="E608" s="4" t="s">
        <v>1060</v>
      </c>
      <c r="F608" s="4" t="s">
        <v>3558</v>
      </c>
      <c r="G608" s="4" t="s">
        <v>1678</v>
      </c>
      <c r="H608" s="4" t="s">
        <v>1679</v>
      </c>
      <c r="I608" s="141"/>
      <c r="J608" s="141">
        <v>4000000000</v>
      </c>
      <c r="K608" s="139">
        <v>4000000000</v>
      </c>
      <c r="L608" s="4">
        <v>8.3000000000000007</v>
      </c>
      <c r="M608" s="4" t="s">
        <v>2985</v>
      </c>
      <c r="N608" s="4" t="s">
        <v>3102</v>
      </c>
      <c r="O608" s="186">
        <f>K608</f>
        <v>4000000000</v>
      </c>
      <c r="P608" s="91">
        <f>J608-O608</f>
        <v>0</v>
      </c>
      <c r="Q608" s="4">
        <v>97</v>
      </c>
      <c r="R608" s="4" t="s">
        <v>70</v>
      </c>
      <c r="S608" s="4" t="s">
        <v>70</v>
      </c>
      <c r="T608" s="140">
        <v>45321</v>
      </c>
      <c r="U608" s="4" t="s">
        <v>1884</v>
      </c>
      <c r="V608" s="4"/>
      <c r="W608" s="4" t="s">
        <v>70</v>
      </c>
      <c r="X608" s="140">
        <v>45349</v>
      </c>
      <c r="Y608" s="4" t="s">
        <v>1888</v>
      </c>
      <c r="Z608" s="4" t="s">
        <v>1886</v>
      </c>
      <c r="AA608" s="186">
        <f>O608</f>
        <v>4000000000</v>
      </c>
      <c r="AB608" s="91">
        <f>AA608-O608</f>
        <v>0</v>
      </c>
      <c r="AC608" s="4"/>
      <c r="AD608" s="4" t="s">
        <v>2037</v>
      </c>
      <c r="AE608" s="145" t="s">
        <v>3418</v>
      </c>
      <c r="AF608" s="145"/>
      <c r="AG608" s="4"/>
      <c r="AH608" s="377"/>
      <c r="AI608" s="4"/>
      <c r="AJ608" s="4"/>
      <c r="AK608" s="4"/>
    </row>
    <row r="609" spans="2:37">
      <c r="B609" s="145" t="s">
        <v>2497</v>
      </c>
      <c r="C609" s="4" t="s">
        <v>441</v>
      </c>
      <c r="D609" s="4" t="s">
        <v>1976</v>
      </c>
      <c r="E609" s="4" t="s">
        <v>1060</v>
      </c>
      <c r="F609" s="4" t="s">
        <v>3559</v>
      </c>
      <c r="G609" s="4" t="s">
        <v>1678</v>
      </c>
      <c r="H609" s="4" t="s">
        <v>1679</v>
      </c>
      <c r="I609" s="141"/>
      <c r="J609" s="141">
        <v>1000000000</v>
      </c>
      <c r="K609" s="139">
        <v>1000000000</v>
      </c>
      <c r="L609" s="4">
        <v>8.3000000000000007</v>
      </c>
      <c r="M609" s="4" t="s">
        <v>2754</v>
      </c>
      <c r="N609" s="4" t="s">
        <v>2595</v>
      </c>
      <c r="O609" s="186">
        <f>K609</f>
        <v>1000000000</v>
      </c>
      <c r="P609" s="91">
        <f>J609-O609</f>
        <v>0</v>
      </c>
      <c r="Q609" s="4">
        <v>97</v>
      </c>
      <c r="R609" s="4" t="s">
        <v>70</v>
      </c>
      <c r="S609" s="4" t="s">
        <v>70</v>
      </c>
      <c r="T609" s="140">
        <v>45321</v>
      </c>
      <c r="U609" s="4" t="s">
        <v>1884</v>
      </c>
      <c r="V609" s="4"/>
      <c r="W609" s="4" t="s">
        <v>70</v>
      </c>
      <c r="X609" s="140">
        <v>45349</v>
      </c>
      <c r="Y609" s="4" t="s">
        <v>1888</v>
      </c>
      <c r="Z609" s="4" t="s">
        <v>1886</v>
      </c>
      <c r="AA609" s="186">
        <f>O609</f>
        <v>1000000000</v>
      </c>
      <c r="AB609" s="91">
        <f>AA609-O609</f>
        <v>0</v>
      </c>
      <c r="AC609" s="4"/>
      <c r="AD609" s="4" t="s">
        <v>2037</v>
      </c>
      <c r="AE609" s="145" t="s">
        <v>3418</v>
      </c>
      <c r="AF609" s="145"/>
      <c r="AG609" s="4"/>
      <c r="AH609" s="377"/>
      <c r="AI609" s="4"/>
      <c r="AJ609" s="4"/>
      <c r="AK609" s="4"/>
    </row>
    <row r="610" spans="2:37">
      <c r="B610" s="145" t="s">
        <v>2497</v>
      </c>
      <c r="C610" s="4" t="s">
        <v>441</v>
      </c>
      <c r="D610" s="4" t="s">
        <v>1976</v>
      </c>
      <c r="E610" s="4" t="s">
        <v>1060</v>
      </c>
      <c r="F610" s="4" t="s">
        <v>3560</v>
      </c>
      <c r="G610" s="4" t="s">
        <v>1678</v>
      </c>
      <c r="H610" s="4" t="s">
        <v>1679</v>
      </c>
      <c r="I610" s="141"/>
      <c r="J610" s="141">
        <v>1500000000</v>
      </c>
      <c r="K610" s="139">
        <v>1500000000</v>
      </c>
      <c r="L610" s="4">
        <v>5.5</v>
      </c>
      <c r="M610" s="4" t="s">
        <v>3480</v>
      </c>
      <c r="N610" s="4" t="s">
        <v>2781</v>
      </c>
      <c r="O610" s="186">
        <f>K610</f>
        <v>1500000000</v>
      </c>
      <c r="P610" s="91">
        <f>J610-O610</f>
        <v>0</v>
      </c>
      <c r="Q610" s="4">
        <v>97</v>
      </c>
      <c r="R610" s="4" t="s">
        <v>70</v>
      </c>
      <c r="S610" s="4" t="s">
        <v>70</v>
      </c>
      <c r="T610" s="140">
        <v>45321</v>
      </c>
      <c r="U610" s="4" t="s">
        <v>1884</v>
      </c>
      <c r="V610" s="4"/>
      <c r="W610" s="4" t="s">
        <v>70</v>
      </c>
      <c r="X610" s="140">
        <v>45349</v>
      </c>
      <c r="Y610" s="4" t="s">
        <v>1888</v>
      </c>
      <c r="Z610" s="4" t="s">
        <v>1886</v>
      </c>
      <c r="AA610" s="186">
        <f>O610</f>
        <v>1500000000</v>
      </c>
      <c r="AB610" s="91">
        <f>AA610-O610</f>
        <v>0</v>
      </c>
      <c r="AC610" s="4"/>
      <c r="AD610" s="4" t="s">
        <v>2037</v>
      </c>
      <c r="AE610" s="145" t="s">
        <v>3418</v>
      </c>
      <c r="AF610" s="145"/>
      <c r="AG610" s="4"/>
      <c r="AH610" s="377"/>
      <c r="AI610" s="4"/>
      <c r="AJ610" s="4"/>
      <c r="AK610" s="4"/>
    </row>
    <row r="611" spans="2:37">
      <c r="B611" s="145" t="s">
        <v>2497</v>
      </c>
      <c r="C611" s="4" t="s">
        <v>441</v>
      </c>
      <c r="D611" s="4" t="s">
        <v>2528</v>
      </c>
      <c r="E611" s="4" t="s">
        <v>1060</v>
      </c>
      <c r="F611" s="4" t="s">
        <v>3561</v>
      </c>
      <c r="G611" s="4" t="s">
        <v>1600</v>
      </c>
      <c r="H611" s="4" t="s">
        <v>1601</v>
      </c>
      <c r="I611" s="141"/>
      <c r="J611" s="141">
        <v>2500000000</v>
      </c>
      <c r="K611" s="139">
        <v>2500000000</v>
      </c>
      <c r="L611" s="4">
        <v>5.6</v>
      </c>
      <c r="M611" s="4" t="s">
        <v>3562</v>
      </c>
      <c r="N611" s="4" t="s">
        <v>3343</v>
      </c>
      <c r="O611" s="186">
        <f>K611</f>
        <v>2500000000</v>
      </c>
      <c r="P611" s="186">
        <f>K611-O611</f>
        <v>0</v>
      </c>
      <c r="Q611" s="4">
        <v>21</v>
      </c>
      <c r="R611" s="4" t="s">
        <v>70</v>
      </c>
      <c r="S611" s="4" t="s">
        <v>70</v>
      </c>
      <c r="T611" s="140">
        <v>45341</v>
      </c>
      <c r="U611" s="4" t="s">
        <v>1884</v>
      </c>
      <c r="V611" s="4" t="s">
        <v>1954</v>
      </c>
      <c r="W611" s="4"/>
      <c r="X611" s="4"/>
      <c r="Y611" s="4"/>
      <c r="Z611" s="4"/>
      <c r="AA611" s="4"/>
      <c r="AB611" s="4"/>
      <c r="AC611" s="4"/>
      <c r="AD611" s="4"/>
      <c r="AE611" s="145"/>
      <c r="AF611" s="145"/>
      <c r="AG611" s="4" t="s">
        <v>70</v>
      </c>
      <c r="AH611" s="377" t="s">
        <v>3561</v>
      </c>
      <c r="AI611" s="4" t="s">
        <v>9551</v>
      </c>
      <c r="AJ611" s="4" t="s">
        <v>9556</v>
      </c>
      <c r="AK611" s="4"/>
    </row>
    <row r="612" spans="2:37">
      <c r="B612" s="145" t="s">
        <v>2497</v>
      </c>
      <c r="C612" s="4" t="s">
        <v>441</v>
      </c>
      <c r="D612" s="4" t="s">
        <v>1976</v>
      </c>
      <c r="E612" s="4" t="s">
        <v>1060</v>
      </c>
      <c r="F612" s="4" t="s">
        <v>3563</v>
      </c>
      <c r="G612" s="4" t="s">
        <v>1678</v>
      </c>
      <c r="H612" s="4" t="s">
        <v>1679</v>
      </c>
      <c r="I612" s="141"/>
      <c r="J612" s="141">
        <v>1000000000</v>
      </c>
      <c r="K612" s="139">
        <v>1000000000</v>
      </c>
      <c r="L612" s="4">
        <v>8.4</v>
      </c>
      <c r="M612" s="4" t="s">
        <v>3049</v>
      </c>
      <c r="N612" s="4" t="s">
        <v>2150</v>
      </c>
      <c r="O612" s="186">
        <f>K612</f>
        <v>1000000000</v>
      </c>
      <c r="P612" s="91">
        <f>J612-O612</f>
        <v>0</v>
      </c>
      <c r="Q612" s="4">
        <v>97</v>
      </c>
      <c r="R612" s="4" t="s">
        <v>70</v>
      </c>
      <c r="S612" s="4" t="s">
        <v>70</v>
      </c>
      <c r="T612" s="140">
        <v>45321</v>
      </c>
      <c r="U612" s="4" t="s">
        <v>1884</v>
      </c>
      <c r="V612" s="4"/>
      <c r="W612" s="4" t="s">
        <v>70</v>
      </c>
      <c r="X612" s="140">
        <v>45349</v>
      </c>
      <c r="Y612" s="4" t="s">
        <v>1888</v>
      </c>
      <c r="Z612" s="4" t="s">
        <v>1886</v>
      </c>
      <c r="AA612" s="186">
        <f>O612</f>
        <v>1000000000</v>
      </c>
      <c r="AB612" s="91">
        <f>AA612-O612</f>
        <v>0</v>
      </c>
      <c r="AC612" s="4"/>
      <c r="AD612" s="4" t="s">
        <v>2037</v>
      </c>
      <c r="AE612" s="145" t="s">
        <v>3418</v>
      </c>
      <c r="AF612" s="145"/>
      <c r="AG612" s="4"/>
      <c r="AH612" s="377"/>
      <c r="AI612" s="4"/>
      <c r="AJ612" s="4"/>
      <c r="AK612" s="4"/>
    </row>
    <row r="613" spans="2:37">
      <c r="B613" s="145" t="s">
        <v>2497</v>
      </c>
      <c r="C613" s="4" t="s">
        <v>441</v>
      </c>
      <c r="D613" s="4" t="s">
        <v>2498</v>
      </c>
      <c r="E613" s="4" t="s">
        <v>1060</v>
      </c>
      <c r="F613" s="4" t="s">
        <v>3564</v>
      </c>
      <c r="G613" s="4" t="s">
        <v>1602</v>
      </c>
      <c r="H613" s="4" t="s">
        <v>1603</v>
      </c>
      <c r="I613" s="141"/>
      <c r="J613" s="141">
        <v>5000000000</v>
      </c>
      <c r="K613" s="139">
        <v>5000000000</v>
      </c>
      <c r="L613" s="4">
        <v>5.8</v>
      </c>
      <c r="M613" s="4" t="s">
        <v>3565</v>
      </c>
      <c r="N613" s="4" t="s">
        <v>3566</v>
      </c>
      <c r="O613" s="91">
        <f>J613</f>
        <v>5000000000</v>
      </c>
      <c r="P613" s="91">
        <f>J613-O613</f>
        <v>0</v>
      </c>
      <c r="Q613" s="4">
        <v>183</v>
      </c>
      <c r="R613" s="4" t="s">
        <v>70</v>
      </c>
      <c r="S613" s="4" t="s">
        <v>70</v>
      </c>
      <c r="T613" s="140">
        <v>45294</v>
      </c>
      <c r="U613" s="4" t="s">
        <v>1884</v>
      </c>
      <c r="V613" s="4" t="s">
        <v>1954</v>
      </c>
      <c r="W613" s="4"/>
      <c r="X613" s="4"/>
      <c r="Y613" s="4"/>
      <c r="Z613" s="4"/>
      <c r="AA613" s="4"/>
      <c r="AB613" s="4"/>
      <c r="AC613" s="4"/>
      <c r="AD613" s="4"/>
      <c r="AE613" s="145"/>
      <c r="AF613" s="145"/>
      <c r="AG613" s="4" t="s">
        <v>70</v>
      </c>
      <c r="AH613" s="377" t="s">
        <v>3564</v>
      </c>
      <c r="AI613" s="4" t="s">
        <v>9551</v>
      </c>
      <c r="AJ613" s="4" t="s">
        <v>9556</v>
      </c>
      <c r="AK613" s="4"/>
    </row>
    <row r="614" spans="2:37">
      <c r="B614" s="145" t="s">
        <v>2497</v>
      </c>
      <c r="C614" s="4" t="s">
        <v>441</v>
      </c>
      <c r="D614" s="4" t="s">
        <v>2498</v>
      </c>
      <c r="E614" s="4" t="s">
        <v>1060</v>
      </c>
      <c r="F614" s="4" t="s">
        <v>3567</v>
      </c>
      <c r="G614" s="4" t="s">
        <v>1584</v>
      </c>
      <c r="H614" s="4" t="s">
        <v>1585</v>
      </c>
      <c r="I614" s="141"/>
      <c r="J614" s="141">
        <v>10000000000</v>
      </c>
      <c r="K614" s="139">
        <v>10000000000</v>
      </c>
      <c r="L614" s="4">
        <v>7.49</v>
      </c>
      <c r="M614" s="4" t="s">
        <v>3221</v>
      </c>
      <c r="N614" s="4" t="s">
        <v>3568</v>
      </c>
      <c r="O614" s="91">
        <f>J614</f>
        <v>10000000000</v>
      </c>
      <c r="P614" s="91">
        <f>J614-O614</f>
        <v>0</v>
      </c>
      <c r="Q614" s="4">
        <v>148</v>
      </c>
      <c r="R614" s="4" t="s">
        <v>70</v>
      </c>
      <c r="S614" s="4" t="s">
        <v>70</v>
      </c>
      <c r="T614" s="140">
        <v>45294</v>
      </c>
      <c r="U614" s="4" t="s">
        <v>1884</v>
      </c>
      <c r="V614" s="4" t="s">
        <v>1954</v>
      </c>
      <c r="W614" s="4"/>
      <c r="X614" s="4"/>
      <c r="Y614" s="4"/>
      <c r="Z614" s="4"/>
      <c r="AA614" s="4"/>
      <c r="AB614" s="4"/>
      <c r="AC614" s="4"/>
      <c r="AD614" s="4"/>
      <c r="AE614" s="145"/>
      <c r="AF614" s="145"/>
      <c r="AG614" s="4" t="s">
        <v>70</v>
      </c>
      <c r="AH614" s="377" t="s">
        <v>3567</v>
      </c>
      <c r="AI614" s="4" t="s">
        <v>9551</v>
      </c>
      <c r="AJ614" s="4" t="s">
        <v>9556</v>
      </c>
      <c r="AK614" s="4"/>
    </row>
    <row r="615" spans="2:37">
      <c r="B615" s="145" t="s">
        <v>2497</v>
      </c>
      <c r="C615" s="4" t="s">
        <v>441</v>
      </c>
      <c r="D615" s="4" t="s">
        <v>1976</v>
      </c>
      <c r="E615" s="4" t="s">
        <v>1060</v>
      </c>
      <c r="F615" s="4" t="s">
        <v>3569</v>
      </c>
      <c r="G615" s="4" t="s">
        <v>1678</v>
      </c>
      <c r="H615" s="4" t="s">
        <v>1679</v>
      </c>
      <c r="I615" s="141"/>
      <c r="J615" s="141">
        <v>2000000000</v>
      </c>
      <c r="K615" s="139">
        <v>2000000000</v>
      </c>
      <c r="L615" s="4">
        <v>8.3000000000000007</v>
      </c>
      <c r="M615" s="4" t="s">
        <v>3266</v>
      </c>
      <c r="N615" s="4" t="s">
        <v>2595</v>
      </c>
      <c r="O615" s="186">
        <f>K615</f>
        <v>2000000000</v>
      </c>
      <c r="P615" s="91">
        <f>J615-O615</f>
        <v>0</v>
      </c>
      <c r="Q615" s="4">
        <v>97</v>
      </c>
      <c r="R615" s="4" t="s">
        <v>70</v>
      </c>
      <c r="S615" s="4" t="s">
        <v>70</v>
      </c>
      <c r="T615" s="140">
        <v>45321</v>
      </c>
      <c r="U615" s="4" t="s">
        <v>1884</v>
      </c>
      <c r="V615" s="4"/>
      <c r="W615" s="4" t="s">
        <v>70</v>
      </c>
      <c r="X615" s="140">
        <v>45349</v>
      </c>
      <c r="Y615" s="4" t="s">
        <v>1888</v>
      </c>
      <c r="Z615" s="4" t="s">
        <v>1886</v>
      </c>
      <c r="AA615" s="186">
        <f>O615</f>
        <v>2000000000</v>
      </c>
      <c r="AB615" s="91">
        <f>AA615-O615</f>
        <v>0</v>
      </c>
      <c r="AC615" s="4"/>
      <c r="AD615" s="4" t="s">
        <v>2037</v>
      </c>
      <c r="AE615" s="145" t="s">
        <v>3418</v>
      </c>
      <c r="AF615" s="145"/>
      <c r="AG615" s="4"/>
      <c r="AH615" s="377"/>
      <c r="AI615" s="4"/>
      <c r="AJ615" s="4"/>
      <c r="AK615" s="4"/>
    </row>
    <row r="616" spans="2:37">
      <c r="B616" s="145" t="s">
        <v>2497</v>
      </c>
      <c r="C616" s="4" t="s">
        <v>441</v>
      </c>
      <c r="D616" s="4" t="s">
        <v>3136</v>
      </c>
      <c r="E616" s="4" t="s">
        <v>1060</v>
      </c>
      <c r="F616" s="4" t="s">
        <v>3570</v>
      </c>
      <c r="G616" s="4" t="s">
        <v>1612</v>
      </c>
      <c r="H616" s="4" t="s">
        <v>1613</v>
      </c>
      <c r="I616" s="141"/>
      <c r="J616" s="141">
        <v>2700000000</v>
      </c>
      <c r="K616" s="139">
        <v>2700000000</v>
      </c>
      <c r="L616" s="4">
        <v>8.5</v>
      </c>
      <c r="M616" s="4" t="s">
        <v>3571</v>
      </c>
      <c r="N616" s="4" t="s">
        <v>3237</v>
      </c>
      <c r="O616" s="91">
        <f>J616</f>
        <v>2700000000</v>
      </c>
      <c r="P616" s="91">
        <f>J616-O616</f>
        <v>0</v>
      </c>
      <c r="Q616" s="4">
        <v>153</v>
      </c>
      <c r="R616" s="4" t="s">
        <v>70</v>
      </c>
      <c r="S616" s="4" t="s">
        <v>70</v>
      </c>
      <c r="T616" s="140">
        <v>45341</v>
      </c>
      <c r="U616" s="4" t="s">
        <v>1884</v>
      </c>
      <c r="V616" s="4" t="s">
        <v>1954</v>
      </c>
      <c r="W616" s="4"/>
      <c r="X616" s="4"/>
      <c r="Y616" s="4"/>
      <c r="Z616" s="4"/>
      <c r="AA616" s="4"/>
      <c r="AB616" s="4"/>
      <c r="AC616" s="4"/>
      <c r="AD616" s="4"/>
      <c r="AE616" s="145"/>
      <c r="AF616" s="145"/>
      <c r="AG616" s="4" t="s">
        <v>70</v>
      </c>
      <c r="AH616" s="377" t="s">
        <v>3570</v>
      </c>
      <c r="AI616" s="4" t="s">
        <v>9551</v>
      </c>
      <c r="AJ616" s="4" t="s">
        <v>9556</v>
      </c>
      <c r="AK616" s="4"/>
    </row>
    <row r="617" spans="2:37">
      <c r="B617" s="145" t="s">
        <v>2497</v>
      </c>
      <c r="C617" s="4" t="s">
        <v>441</v>
      </c>
      <c r="D617" s="4" t="s">
        <v>3292</v>
      </c>
      <c r="E617" s="4" t="s">
        <v>1060</v>
      </c>
      <c r="F617" s="4" t="s">
        <v>3572</v>
      </c>
      <c r="G617" s="4" t="s">
        <v>1576</v>
      </c>
      <c r="H617" s="4" t="s">
        <v>1577</v>
      </c>
      <c r="I617" s="141"/>
      <c r="J617" s="141">
        <v>166356164</v>
      </c>
      <c r="K617" s="139">
        <v>166356164</v>
      </c>
      <c r="L617" s="4">
        <v>6.6</v>
      </c>
      <c r="M617" s="4" t="s">
        <v>3348</v>
      </c>
      <c r="N617" s="4" t="s">
        <v>3190</v>
      </c>
      <c r="O617" s="4"/>
      <c r="P617" s="4"/>
      <c r="Q617" s="4">
        <v>193</v>
      </c>
      <c r="R617" s="4" t="s">
        <v>70</v>
      </c>
      <c r="S617" s="4" t="s">
        <v>70</v>
      </c>
      <c r="T617" s="140">
        <v>45294</v>
      </c>
      <c r="U617" s="4" t="s">
        <v>1884</v>
      </c>
      <c r="V617" s="4" t="s">
        <v>1954</v>
      </c>
      <c r="W617" s="4"/>
      <c r="X617" s="4"/>
      <c r="Y617" s="4"/>
      <c r="Z617" s="4"/>
      <c r="AA617" s="4"/>
      <c r="AB617" s="4"/>
      <c r="AC617" s="4"/>
      <c r="AD617" s="4"/>
      <c r="AE617" s="145"/>
      <c r="AF617" s="145"/>
      <c r="AG617" s="4" t="s">
        <v>70</v>
      </c>
      <c r="AH617" s="377" t="s">
        <v>3572</v>
      </c>
      <c r="AI617" s="4" t="s">
        <v>9551</v>
      </c>
      <c r="AJ617" s="4" t="s">
        <v>9556</v>
      </c>
      <c r="AK617" s="4"/>
    </row>
    <row r="618" spans="2:37">
      <c r="B618" s="145" t="s">
        <v>2497</v>
      </c>
      <c r="C618" s="4" t="s">
        <v>441</v>
      </c>
      <c r="D618" s="4" t="s">
        <v>3573</v>
      </c>
      <c r="E618" s="4" t="s">
        <v>1060</v>
      </c>
      <c r="F618" s="4" t="s">
        <v>3574</v>
      </c>
      <c r="G618" s="4" t="s">
        <v>1614</v>
      </c>
      <c r="H618" s="4" t="s">
        <v>1615</v>
      </c>
      <c r="I618" s="141"/>
      <c r="J618" s="141">
        <v>40000000000</v>
      </c>
      <c r="K618" s="139">
        <v>40000000000</v>
      </c>
      <c r="L618" s="4">
        <v>7</v>
      </c>
      <c r="M618" s="4" t="s">
        <v>3490</v>
      </c>
      <c r="N618" s="4" t="s">
        <v>2869</v>
      </c>
      <c r="O618" s="4"/>
      <c r="P618" s="4"/>
      <c r="Q618" s="4">
        <v>122</v>
      </c>
      <c r="R618" s="4" t="s">
        <v>70</v>
      </c>
      <c r="S618" s="4" t="s">
        <v>70</v>
      </c>
      <c r="T618" s="140">
        <v>45294</v>
      </c>
      <c r="U618" s="4" t="s">
        <v>1884</v>
      </c>
      <c r="V618" s="4" t="s">
        <v>1954</v>
      </c>
      <c r="W618" s="4"/>
      <c r="X618" s="4"/>
      <c r="Y618" s="4"/>
      <c r="Z618" s="4"/>
      <c r="AA618" s="4"/>
      <c r="AB618" s="4"/>
      <c r="AC618" s="4"/>
      <c r="AD618" s="4"/>
      <c r="AE618" s="145"/>
      <c r="AF618" s="145"/>
      <c r="AG618" s="4" t="s">
        <v>70</v>
      </c>
      <c r="AH618" s="377" t="s">
        <v>3574</v>
      </c>
      <c r="AI618" s="4" t="s">
        <v>9551</v>
      </c>
      <c r="AJ618" s="4" t="s">
        <v>9556</v>
      </c>
      <c r="AK618" s="4"/>
    </row>
    <row r="619" spans="2:37">
      <c r="B619" s="145" t="s">
        <v>2497</v>
      </c>
      <c r="C619" s="4" t="s">
        <v>441</v>
      </c>
      <c r="D619" s="4" t="s">
        <v>2528</v>
      </c>
      <c r="E619" s="4" t="s">
        <v>1060</v>
      </c>
      <c r="F619" s="4" t="s">
        <v>3575</v>
      </c>
      <c r="G619" s="4" t="s">
        <v>1600</v>
      </c>
      <c r="H619" s="4" t="s">
        <v>1601</v>
      </c>
      <c r="I619" s="141"/>
      <c r="J619" s="141">
        <v>5000000000</v>
      </c>
      <c r="K619" s="139">
        <v>5000000000</v>
      </c>
      <c r="L619" s="4">
        <v>5.6</v>
      </c>
      <c r="M619" s="4" t="s">
        <v>3562</v>
      </c>
      <c r="N619" s="4" t="s">
        <v>3343</v>
      </c>
      <c r="O619" s="186">
        <f>K619</f>
        <v>5000000000</v>
      </c>
      <c r="P619" s="186">
        <f>K619-O619</f>
        <v>0</v>
      </c>
      <c r="Q619" s="4">
        <v>21</v>
      </c>
      <c r="R619" s="4" t="s">
        <v>70</v>
      </c>
      <c r="S619" s="4" t="s">
        <v>70</v>
      </c>
      <c r="T619" s="140">
        <v>45341</v>
      </c>
      <c r="U619" s="4" t="s">
        <v>1884</v>
      </c>
      <c r="V619" s="4" t="s">
        <v>1954</v>
      </c>
      <c r="W619" s="4"/>
      <c r="X619" s="4"/>
      <c r="Y619" s="4"/>
      <c r="Z619" s="4"/>
      <c r="AA619" s="4"/>
      <c r="AB619" s="4"/>
      <c r="AC619" s="4"/>
      <c r="AD619" s="4"/>
      <c r="AE619" s="145"/>
      <c r="AF619" s="145"/>
      <c r="AG619" s="4" t="s">
        <v>70</v>
      </c>
      <c r="AH619" s="377" t="s">
        <v>3575</v>
      </c>
      <c r="AI619" s="4" t="s">
        <v>9551</v>
      </c>
      <c r="AJ619" s="4" t="s">
        <v>9556</v>
      </c>
      <c r="AK619" s="4"/>
    </row>
    <row r="620" spans="2:37">
      <c r="B620" s="145" t="s">
        <v>2497</v>
      </c>
      <c r="C620" s="4" t="s">
        <v>441</v>
      </c>
      <c r="D620" s="4" t="s">
        <v>3292</v>
      </c>
      <c r="E620" s="4" t="s">
        <v>1060</v>
      </c>
      <c r="F620" s="4" t="s">
        <v>3576</v>
      </c>
      <c r="G620" s="4" t="s">
        <v>1576</v>
      </c>
      <c r="H620" s="4" t="s">
        <v>1577</v>
      </c>
      <c r="I620" s="141"/>
      <c r="J620" s="141">
        <v>2500000000</v>
      </c>
      <c r="K620" s="139">
        <v>2500000000</v>
      </c>
      <c r="L620" s="4">
        <v>6.6</v>
      </c>
      <c r="M620" s="4" t="s">
        <v>3348</v>
      </c>
      <c r="N620" s="4" t="s">
        <v>3190</v>
      </c>
      <c r="O620" s="4"/>
      <c r="P620" s="4"/>
      <c r="Q620" s="4">
        <v>193</v>
      </c>
      <c r="R620" s="4" t="s">
        <v>70</v>
      </c>
      <c r="S620" s="4" t="s">
        <v>70</v>
      </c>
      <c r="T620" s="140">
        <v>45294</v>
      </c>
      <c r="U620" s="4" t="s">
        <v>1884</v>
      </c>
      <c r="V620" s="4" t="s">
        <v>1954</v>
      </c>
      <c r="W620" s="4"/>
      <c r="X620" s="4"/>
      <c r="Y620" s="4"/>
      <c r="Z620" s="4"/>
      <c r="AA620" s="4"/>
      <c r="AB620" s="4"/>
      <c r="AC620" s="4"/>
      <c r="AD620" s="4"/>
      <c r="AE620" s="145"/>
      <c r="AF620" s="145"/>
      <c r="AG620" s="4" t="s">
        <v>70</v>
      </c>
      <c r="AH620" s="377" t="s">
        <v>3576</v>
      </c>
      <c r="AI620" s="4" t="s">
        <v>9551</v>
      </c>
      <c r="AJ620" s="4" t="s">
        <v>9556</v>
      </c>
      <c r="AK620" s="4"/>
    </row>
    <row r="621" spans="2:37">
      <c r="B621" s="145" t="s">
        <v>2497</v>
      </c>
      <c r="C621" s="4" t="s">
        <v>441</v>
      </c>
      <c r="D621" s="4" t="s">
        <v>1946</v>
      </c>
      <c r="E621" s="4" t="s">
        <v>1060</v>
      </c>
      <c r="F621" s="4" t="s">
        <v>3577</v>
      </c>
      <c r="G621" s="4" t="s">
        <v>1596</v>
      </c>
      <c r="H621" s="4" t="s">
        <v>1597</v>
      </c>
      <c r="I621" s="141"/>
      <c r="J621" s="141">
        <v>1724000000</v>
      </c>
      <c r="K621" s="139">
        <v>1724000000</v>
      </c>
      <c r="L621" s="4">
        <v>8.1999999999999993</v>
      </c>
      <c r="M621" s="4" t="s">
        <v>2164</v>
      </c>
      <c r="N621" s="4" t="s">
        <v>3578</v>
      </c>
      <c r="O621" s="4"/>
      <c r="P621" s="4"/>
      <c r="Q621" s="4"/>
      <c r="R621" s="4"/>
      <c r="S621" s="4"/>
      <c r="T621" s="4"/>
      <c r="U621" s="4"/>
      <c r="V621" s="4"/>
      <c r="W621" s="4"/>
      <c r="X621" s="4"/>
      <c r="Y621" s="4"/>
      <c r="Z621" s="4"/>
      <c r="AA621" s="4"/>
      <c r="AB621" s="4"/>
      <c r="AC621" s="4"/>
      <c r="AD621" s="4"/>
      <c r="AE621" s="145"/>
      <c r="AF621" s="145"/>
      <c r="AG621" s="4" t="s">
        <v>70</v>
      </c>
      <c r="AH621" s="377" t="s">
        <v>9545</v>
      </c>
      <c r="AI621" s="4" t="s">
        <v>9551</v>
      </c>
      <c r="AJ621" s="4" t="s">
        <v>9556</v>
      </c>
      <c r="AK621" s="4"/>
    </row>
    <row r="622" spans="2:37">
      <c r="B622" s="145" t="s">
        <v>2497</v>
      </c>
      <c r="C622" s="4" t="s">
        <v>441</v>
      </c>
      <c r="D622" s="4" t="s">
        <v>1976</v>
      </c>
      <c r="E622" s="4" t="s">
        <v>1060</v>
      </c>
      <c r="F622" s="4" t="s">
        <v>3579</v>
      </c>
      <c r="G622" s="4" t="s">
        <v>1678</v>
      </c>
      <c r="H622" s="4" t="s">
        <v>1679</v>
      </c>
      <c r="I622" s="141"/>
      <c r="J622" s="141">
        <v>3000000000</v>
      </c>
      <c r="K622" s="139">
        <v>3000000000</v>
      </c>
      <c r="L622" s="4">
        <v>8.4</v>
      </c>
      <c r="M622" s="4" t="s">
        <v>3580</v>
      </c>
      <c r="N622" s="4" t="s">
        <v>2725</v>
      </c>
      <c r="O622" s="186">
        <f>K622</f>
        <v>3000000000</v>
      </c>
      <c r="P622" s="91">
        <f>J622-O622</f>
        <v>0</v>
      </c>
      <c r="Q622" s="4">
        <v>97</v>
      </c>
      <c r="R622" s="4" t="s">
        <v>70</v>
      </c>
      <c r="S622" s="4" t="s">
        <v>70</v>
      </c>
      <c r="T622" s="140">
        <v>45321</v>
      </c>
      <c r="U622" s="4" t="s">
        <v>1884</v>
      </c>
      <c r="V622" s="4"/>
      <c r="W622" s="4" t="s">
        <v>70</v>
      </c>
      <c r="X622" s="140">
        <v>45349</v>
      </c>
      <c r="Y622" s="4" t="s">
        <v>1888</v>
      </c>
      <c r="Z622" s="4" t="s">
        <v>1886</v>
      </c>
      <c r="AA622" s="186">
        <f>O622</f>
        <v>3000000000</v>
      </c>
      <c r="AB622" s="91">
        <f>AA622-O622</f>
        <v>0</v>
      </c>
      <c r="AC622" s="4"/>
      <c r="AD622" s="4" t="s">
        <v>2037</v>
      </c>
      <c r="AE622" s="145" t="s">
        <v>3418</v>
      </c>
      <c r="AF622" s="145"/>
      <c r="AG622" s="4"/>
      <c r="AH622" s="377"/>
      <c r="AI622" s="4"/>
      <c r="AJ622" s="4"/>
      <c r="AK622" s="4"/>
    </row>
    <row r="623" spans="2:37">
      <c r="B623" s="145" t="s">
        <v>2497</v>
      </c>
      <c r="C623" s="4" t="s">
        <v>441</v>
      </c>
      <c r="D623" s="4" t="s">
        <v>3292</v>
      </c>
      <c r="E623" s="4" t="s">
        <v>1060</v>
      </c>
      <c r="F623" s="4" t="s">
        <v>3581</v>
      </c>
      <c r="G623" s="4" t="s">
        <v>1576</v>
      </c>
      <c r="H623" s="4" t="s">
        <v>1577</v>
      </c>
      <c r="I623" s="141"/>
      <c r="J623" s="141">
        <v>5500000000</v>
      </c>
      <c r="K623" s="139">
        <v>5500000000</v>
      </c>
      <c r="L623" s="4">
        <v>7.9</v>
      </c>
      <c r="M623" s="4" t="s">
        <v>3336</v>
      </c>
      <c r="N623" s="4" t="s">
        <v>2683</v>
      </c>
      <c r="O623" s="4"/>
      <c r="P623" s="4"/>
      <c r="Q623" s="4">
        <v>193</v>
      </c>
      <c r="R623" s="4" t="s">
        <v>70</v>
      </c>
      <c r="S623" s="4" t="s">
        <v>70</v>
      </c>
      <c r="T623" s="140">
        <v>45294</v>
      </c>
      <c r="U623" s="4" t="s">
        <v>1884</v>
      </c>
      <c r="V623" s="4" t="s">
        <v>1954</v>
      </c>
      <c r="W623" s="4"/>
      <c r="X623" s="4"/>
      <c r="Y623" s="4"/>
      <c r="Z623" s="4"/>
      <c r="AA623" s="4"/>
      <c r="AB623" s="4"/>
      <c r="AC623" s="4"/>
      <c r="AD623" s="4"/>
      <c r="AE623" s="145"/>
      <c r="AF623" s="145"/>
      <c r="AG623" s="4" t="s">
        <v>70</v>
      </c>
      <c r="AH623" s="377" t="s">
        <v>3581</v>
      </c>
      <c r="AI623" s="4" t="s">
        <v>9551</v>
      </c>
      <c r="AJ623" s="4" t="s">
        <v>9556</v>
      </c>
      <c r="AK623" s="4"/>
    </row>
    <row r="624" spans="2:37">
      <c r="B624" s="145" t="s">
        <v>2497</v>
      </c>
      <c r="C624" s="4" t="s">
        <v>441</v>
      </c>
      <c r="D624" s="4" t="s">
        <v>2135</v>
      </c>
      <c r="E624" s="4" t="s">
        <v>1060</v>
      </c>
      <c r="F624" s="4" t="s">
        <v>3582</v>
      </c>
      <c r="G624" s="4" t="s">
        <v>1616</v>
      </c>
      <c r="H624" s="4" t="s">
        <v>1617</v>
      </c>
      <c r="I624" s="141"/>
      <c r="J624" s="141">
        <v>4738000000</v>
      </c>
      <c r="K624" s="139">
        <v>4738000000</v>
      </c>
      <c r="L624" s="4">
        <v>7.39</v>
      </c>
      <c r="M624" s="4" t="s">
        <v>1917</v>
      </c>
      <c r="N624" s="4" t="s">
        <v>3450</v>
      </c>
      <c r="O624" s="91">
        <f>J624</f>
        <v>4738000000</v>
      </c>
      <c r="P624" s="91">
        <f>J624-O624</f>
        <v>0</v>
      </c>
      <c r="Q624" s="4">
        <v>168</v>
      </c>
      <c r="R624" s="4" t="s">
        <v>70</v>
      </c>
      <c r="S624" s="4" t="s">
        <v>70</v>
      </c>
      <c r="T624" s="140">
        <v>45348</v>
      </c>
      <c r="U624" s="4" t="s">
        <v>1887</v>
      </c>
      <c r="V624" s="4"/>
      <c r="W624" s="4"/>
      <c r="X624" s="4"/>
      <c r="Y624" s="4"/>
      <c r="Z624" s="4"/>
      <c r="AA624" s="4"/>
      <c r="AB624" s="4"/>
      <c r="AC624" s="4"/>
      <c r="AD624" s="4"/>
      <c r="AE624" s="145"/>
      <c r="AF624" s="145"/>
      <c r="AG624" s="4" t="s">
        <v>70</v>
      </c>
      <c r="AH624" s="377" t="s">
        <v>3582</v>
      </c>
      <c r="AI624" s="4" t="s">
        <v>9551</v>
      </c>
      <c r="AJ624" s="4" t="s">
        <v>9556</v>
      </c>
      <c r="AK624" s="4"/>
    </row>
    <row r="625" spans="2:37">
      <c r="B625" s="145" t="s">
        <v>2497</v>
      </c>
      <c r="C625" s="4" t="s">
        <v>441</v>
      </c>
      <c r="D625" s="4" t="s">
        <v>1976</v>
      </c>
      <c r="E625" s="4" t="s">
        <v>1060</v>
      </c>
      <c r="F625" s="4" t="s">
        <v>3583</v>
      </c>
      <c r="G625" s="4" t="s">
        <v>1678</v>
      </c>
      <c r="H625" s="4" t="s">
        <v>1679</v>
      </c>
      <c r="I625" s="141"/>
      <c r="J625" s="141">
        <v>1000000000</v>
      </c>
      <c r="K625" s="139">
        <v>1000000000</v>
      </c>
      <c r="L625" s="4">
        <v>9.6</v>
      </c>
      <c r="M625" s="4" t="s">
        <v>2739</v>
      </c>
      <c r="N625" s="4" t="s">
        <v>2622</v>
      </c>
      <c r="O625" s="186">
        <f>K625</f>
        <v>1000000000</v>
      </c>
      <c r="P625" s="91">
        <f>J625-O625</f>
        <v>0</v>
      </c>
      <c r="Q625" s="4">
        <v>97</v>
      </c>
      <c r="R625" s="4" t="s">
        <v>70</v>
      </c>
      <c r="S625" s="4" t="s">
        <v>70</v>
      </c>
      <c r="T625" s="140">
        <v>45321</v>
      </c>
      <c r="U625" s="4" t="s">
        <v>1884</v>
      </c>
      <c r="V625" s="4"/>
      <c r="W625" s="4" t="s">
        <v>70</v>
      </c>
      <c r="X625" s="140">
        <v>45349</v>
      </c>
      <c r="Y625" s="4" t="s">
        <v>1888</v>
      </c>
      <c r="Z625" s="4" t="s">
        <v>1886</v>
      </c>
      <c r="AA625" s="186">
        <f>O625</f>
        <v>1000000000</v>
      </c>
      <c r="AB625" s="91">
        <f>AA625-O625</f>
        <v>0</v>
      </c>
      <c r="AC625" s="4"/>
      <c r="AD625" s="4" t="s">
        <v>2037</v>
      </c>
      <c r="AE625" s="145" t="s">
        <v>3418</v>
      </c>
      <c r="AF625" s="145"/>
      <c r="AG625" s="4"/>
      <c r="AH625" s="377"/>
      <c r="AI625" s="4"/>
      <c r="AJ625" s="4"/>
      <c r="AK625" s="4"/>
    </row>
    <row r="626" spans="2:37">
      <c r="B626" s="145" t="s">
        <v>2497</v>
      </c>
      <c r="C626" s="4" t="s">
        <v>441</v>
      </c>
      <c r="D626" s="4" t="s">
        <v>1976</v>
      </c>
      <c r="E626" s="4" t="s">
        <v>1060</v>
      </c>
      <c r="F626" s="4" t="s">
        <v>3584</v>
      </c>
      <c r="G626" s="4" t="s">
        <v>1678</v>
      </c>
      <c r="H626" s="4" t="s">
        <v>1679</v>
      </c>
      <c r="I626" s="141"/>
      <c r="J626" s="141">
        <v>4000000000</v>
      </c>
      <c r="K626" s="139">
        <v>4000000000</v>
      </c>
      <c r="L626" s="4">
        <v>9.6</v>
      </c>
      <c r="M626" s="4" t="s">
        <v>3082</v>
      </c>
      <c r="N626" s="4" t="s">
        <v>2598</v>
      </c>
      <c r="O626" s="186">
        <f>K626</f>
        <v>4000000000</v>
      </c>
      <c r="P626" s="91">
        <f>J626-O626</f>
        <v>0</v>
      </c>
      <c r="Q626" s="4">
        <v>97</v>
      </c>
      <c r="R626" s="4" t="s">
        <v>70</v>
      </c>
      <c r="S626" s="4" t="s">
        <v>70</v>
      </c>
      <c r="T626" s="140">
        <v>45321</v>
      </c>
      <c r="U626" s="4" t="s">
        <v>1884</v>
      </c>
      <c r="V626" s="4"/>
      <c r="W626" s="4" t="s">
        <v>70</v>
      </c>
      <c r="X626" s="140">
        <v>45349</v>
      </c>
      <c r="Y626" s="4" t="s">
        <v>1888</v>
      </c>
      <c r="Z626" s="4" t="s">
        <v>1886</v>
      </c>
      <c r="AA626" s="186">
        <f>O626</f>
        <v>4000000000</v>
      </c>
      <c r="AB626" s="91">
        <f>AA626-O626</f>
        <v>0</v>
      </c>
      <c r="AC626" s="4"/>
      <c r="AD626" s="4" t="s">
        <v>2037</v>
      </c>
      <c r="AE626" s="145" t="s">
        <v>3418</v>
      </c>
      <c r="AF626" s="145"/>
      <c r="AG626" s="4"/>
      <c r="AH626" s="377"/>
      <c r="AI626" s="4"/>
      <c r="AJ626" s="4"/>
      <c r="AK626" s="4"/>
    </row>
    <row r="627" spans="2:37">
      <c r="B627" s="145" t="s">
        <v>2497</v>
      </c>
      <c r="C627" s="4" t="s">
        <v>441</v>
      </c>
      <c r="D627" s="4" t="s">
        <v>2135</v>
      </c>
      <c r="E627" s="4" t="s">
        <v>1060</v>
      </c>
      <c r="F627" s="4" t="s">
        <v>3585</v>
      </c>
      <c r="G627" s="4" t="s">
        <v>1618</v>
      </c>
      <c r="H627" s="4" t="s">
        <v>1619</v>
      </c>
      <c r="I627" s="141"/>
      <c r="J627" s="141">
        <v>22748233121</v>
      </c>
      <c r="K627" s="139">
        <v>22748233121</v>
      </c>
      <c r="L627" s="4">
        <v>7</v>
      </c>
      <c r="M627" s="4" t="s">
        <v>3586</v>
      </c>
      <c r="N627" s="4" t="s">
        <v>2593</v>
      </c>
      <c r="O627" s="186">
        <f>K627</f>
        <v>22748233121</v>
      </c>
      <c r="P627" s="4"/>
      <c r="Q627" s="4"/>
      <c r="R627" s="4"/>
      <c r="S627" s="4" t="s">
        <v>70</v>
      </c>
      <c r="T627" s="4"/>
      <c r="U627" s="4"/>
      <c r="V627" s="4"/>
      <c r="W627" s="4" t="s">
        <v>70</v>
      </c>
      <c r="X627" s="140" t="s">
        <v>3587</v>
      </c>
      <c r="Y627" s="4" t="s">
        <v>1885</v>
      </c>
      <c r="Z627" s="4" t="s">
        <v>1886</v>
      </c>
      <c r="AA627" s="186">
        <f>K627</f>
        <v>22748233121</v>
      </c>
      <c r="AB627" s="186"/>
      <c r="AC627" s="4"/>
      <c r="AD627" s="4" t="s">
        <v>2037</v>
      </c>
      <c r="AE627" s="145" t="s">
        <v>3588</v>
      </c>
      <c r="AG627" s="4"/>
      <c r="AH627" s="377"/>
      <c r="AI627" s="4"/>
      <c r="AJ627" s="4"/>
      <c r="AK627" s="4"/>
    </row>
    <row r="628" spans="2:37">
      <c r="B628" s="145" t="s">
        <v>2497</v>
      </c>
      <c r="C628" s="4" t="s">
        <v>441</v>
      </c>
      <c r="D628" s="4" t="s">
        <v>1946</v>
      </c>
      <c r="E628" s="4" t="s">
        <v>1060</v>
      </c>
      <c r="F628" s="4" t="s">
        <v>3589</v>
      </c>
      <c r="G628" s="4" t="s">
        <v>1596</v>
      </c>
      <c r="H628" s="4" t="s">
        <v>1597</v>
      </c>
      <c r="I628" s="141"/>
      <c r="J628" s="141">
        <v>14800000000</v>
      </c>
      <c r="K628" s="139">
        <v>14800000000</v>
      </c>
      <c r="L628" s="4">
        <v>6.1</v>
      </c>
      <c r="M628" s="4" t="s">
        <v>2513</v>
      </c>
      <c r="N628" s="4" t="s">
        <v>3590</v>
      </c>
      <c r="O628" s="4"/>
      <c r="P628" s="4"/>
      <c r="Q628" s="4"/>
      <c r="R628" s="4"/>
      <c r="S628" s="4"/>
      <c r="T628" s="4"/>
      <c r="U628" s="4"/>
      <c r="V628" s="4"/>
      <c r="W628" s="4"/>
      <c r="X628" s="4"/>
      <c r="Y628" s="4"/>
      <c r="Z628" s="4"/>
      <c r="AA628" s="4"/>
      <c r="AB628" s="4"/>
      <c r="AC628" s="4"/>
      <c r="AD628" s="4"/>
      <c r="AE628" s="145"/>
      <c r="AF628" s="145"/>
      <c r="AG628" s="4" t="s">
        <v>70</v>
      </c>
      <c r="AH628" s="377" t="s">
        <v>9545</v>
      </c>
      <c r="AI628" s="4" t="s">
        <v>9551</v>
      </c>
      <c r="AJ628" s="4" t="s">
        <v>9556</v>
      </c>
      <c r="AK628" s="4"/>
    </row>
    <row r="629" spans="2:37">
      <c r="B629" s="145" t="s">
        <v>2497</v>
      </c>
      <c r="C629" s="4" t="s">
        <v>441</v>
      </c>
      <c r="D629" s="4" t="s">
        <v>3513</v>
      </c>
      <c r="E629" s="4" t="s">
        <v>1060</v>
      </c>
      <c r="F629" s="4" t="s">
        <v>3591</v>
      </c>
      <c r="G629" s="4" t="s">
        <v>1604</v>
      </c>
      <c r="H629" s="4" t="s">
        <v>1605</v>
      </c>
      <c r="I629" s="141"/>
      <c r="J629" s="141">
        <v>171468493</v>
      </c>
      <c r="K629" s="139">
        <v>171468493</v>
      </c>
      <c r="L629" s="4">
        <v>9.5</v>
      </c>
      <c r="M629" s="4" t="s">
        <v>2218</v>
      </c>
      <c r="N629" s="4" t="s">
        <v>3592</v>
      </c>
      <c r="O629" s="186">
        <f>K629</f>
        <v>171468493</v>
      </c>
      <c r="P629" s="186">
        <f>K629-O629</f>
        <v>0</v>
      </c>
      <c r="Q629" s="4" t="s">
        <v>2503</v>
      </c>
      <c r="R629" s="4" t="s">
        <v>70</v>
      </c>
      <c r="S629" s="4" t="s">
        <v>70</v>
      </c>
      <c r="T629" s="140">
        <v>45351</v>
      </c>
      <c r="U629" s="4" t="s">
        <v>1884</v>
      </c>
      <c r="V629" s="4" t="s">
        <v>1954</v>
      </c>
      <c r="W629" s="4"/>
      <c r="X629" s="4"/>
      <c r="Y629" s="4"/>
      <c r="Z629" s="4"/>
      <c r="AA629" s="4"/>
      <c r="AB629" s="4"/>
      <c r="AC629" s="4"/>
      <c r="AD629" s="4"/>
      <c r="AE629" s="145"/>
      <c r="AF629" s="145"/>
      <c r="AG629" s="4" t="s">
        <v>70</v>
      </c>
      <c r="AH629" s="377" t="s">
        <v>3591</v>
      </c>
      <c r="AI629" s="4" t="s">
        <v>9551</v>
      </c>
      <c r="AJ629" s="4" t="s">
        <v>9556</v>
      </c>
      <c r="AK629" s="4"/>
    </row>
    <row r="630" spans="2:37">
      <c r="B630" s="145" t="s">
        <v>2497</v>
      </c>
      <c r="C630" s="4" t="s">
        <v>441</v>
      </c>
      <c r="D630" s="4" t="s">
        <v>3516</v>
      </c>
      <c r="E630" s="4" t="s">
        <v>1060</v>
      </c>
      <c r="F630" s="4" t="s">
        <v>3593</v>
      </c>
      <c r="G630" s="4" t="s">
        <v>1606</v>
      </c>
      <c r="H630" s="4" t="s">
        <v>1607</v>
      </c>
      <c r="I630" s="141"/>
      <c r="J630" s="141">
        <v>1146265000</v>
      </c>
      <c r="K630" s="139">
        <v>1146265000</v>
      </c>
      <c r="L630" s="4">
        <v>6.25</v>
      </c>
      <c r="M630" s="4" t="s">
        <v>3017</v>
      </c>
      <c r="N630" s="4" t="s">
        <v>3594</v>
      </c>
      <c r="O630" s="4"/>
      <c r="P630" s="4"/>
      <c r="Q630" s="4"/>
      <c r="R630" s="4"/>
      <c r="S630" s="4"/>
      <c r="T630" s="4"/>
      <c r="U630" s="4"/>
      <c r="V630" s="4"/>
      <c r="W630" s="4"/>
      <c r="X630" s="4"/>
      <c r="Y630" s="4"/>
      <c r="Z630" s="4"/>
      <c r="AA630" s="4"/>
      <c r="AB630" s="4"/>
      <c r="AC630" s="4"/>
      <c r="AD630" s="4"/>
      <c r="AE630" s="145"/>
      <c r="AF630" s="145"/>
      <c r="AG630" s="4" t="s">
        <v>70</v>
      </c>
      <c r="AH630" s="377" t="s">
        <v>9541</v>
      </c>
      <c r="AI630" s="4" t="s">
        <v>9551</v>
      </c>
      <c r="AJ630" s="4" t="s">
        <v>9556</v>
      </c>
      <c r="AK630" s="4"/>
    </row>
    <row r="631" spans="2:37">
      <c r="B631" s="145" t="s">
        <v>2497</v>
      </c>
      <c r="C631" s="4" t="s">
        <v>441</v>
      </c>
      <c r="D631" s="4" t="s">
        <v>1976</v>
      </c>
      <c r="E631" s="4" t="s">
        <v>1060</v>
      </c>
      <c r="F631" s="4" t="s">
        <v>3595</v>
      </c>
      <c r="G631" s="4" t="s">
        <v>1678</v>
      </c>
      <c r="H631" s="4" t="s">
        <v>1679</v>
      </c>
      <c r="I631" s="141"/>
      <c r="J631" s="141">
        <v>8500000000</v>
      </c>
      <c r="K631" s="139">
        <v>8500000000</v>
      </c>
      <c r="L631" s="4">
        <v>7.45</v>
      </c>
      <c r="M631" s="4" t="s">
        <v>1917</v>
      </c>
      <c r="N631" s="4" t="s">
        <v>3450</v>
      </c>
      <c r="O631" s="186">
        <f>K631</f>
        <v>8500000000</v>
      </c>
      <c r="P631" s="91">
        <f>J631-O631</f>
        <v>0</v>
      </c>
      <c r="Q631" s="4">
        <v>97</v>
      </c>
      <c r="R631" s="4" t="s">
        <v>70</v>
      </c>
      <c r="S631" s="4" t="s">
        <v>70</v>
      </c>
      <c r="T631" s="140">
        <v>45321</v>
      </c>
      <c r="U631" s="4" t="s">
        <v>1884</v>
      </c>
      <c r="V631" s="4"/>
      <c r="W631" s="4" t="s">
        <v>70</v>
      </c>
      <c r="X631" s="140">
        <v>45349</v>
      </c>
      <c r="Y631" s="4" t="s">
        <v>1888</v>
      </c>
      <c r="Z631" s="4" t="s">
        <v>1886</v>
      </c>
      <c r="AA631" s="186">
        <f>O631</f>
        <v>8500000000</v>
      </c>
      <c r="AB631" s="91">
        <f>AA631-O631</f>
        <v>0</v>
      </c>
      <c r="AC631" s="4"/>
      <c r="AD631" s="4" t="s">
        <v>2037</v>
      </c>
      <c r="AE631" s="145" t="s">
        <v>3418</v>
      </c>
      <c r="AF631" s="145"/>
      <c r="AG631" s="4"/>
      <c r="AH631" s="377"/>
      <c r="AI631" s="4"/>
      <c r="AJ631" s="4"/>
      <c r="AK631" s="4"/>
    </row>
    <row r="632" spans="2:37">
      <c r="B632" s="145" t="s">
        <v>2497</v>
      </c>
      <c r="C632" s="4" t="s">
        <v>441</v>
      </c>
      <c r="D632" s="4" t="s">
        <v>3596</v>
      </c>
      <c r="E632" s="4" t="s">
        <v>1060</v>
      </c>
      <c r="F632" s="4" t="s">
        <v>3597</v>
      </c>
      <c r="G632" s="4" t="s">
        <v>1620</v>
      </c>
      <c r="H632" s="4" t="s">
        <v>1621</v>
      </c>
      <c r="I632" s="141"/>
      <c r="J632" s="141">
        <v>1000000000</v>
      </c>
      <c r="K632" s="139">
        <v>1000000000</v>
      </c>
      <c r="L632" s="4">
        <v>7.25</v>
      </c>
      <c r="M632" s="4" t="s">
        <v>3598</v>
      </c>
      <c r="N632" s="4" t="s">
        <v>2894</v>
      </c>
      <c r="O632" s="186">
        <f>K632</f>
        <v>1000000000</v>
      </c>
      <c r="P632" s="186">
        <f>K632-O632</f>
        <v>0</v>
      </c>
      <c r="Q632" s="4">
        <v>7</v>
      </c>
      <c r="R632" s="4" t="s">
        <v>70</v>
      </c>
      <c r="S632" s="4" t="s">
        <v>70</v>
      </c>
      <c r="T632" s="140">
        <v>45321</v>
      </c>
      <c r="U632" s="4" t="s">
        <v>1884</v>
      </c>
      <c r="V632" s="4" t="s">
        <v>1954</v>
      </c>
      <c r="W632" s="4"/>
      <c r="X632" s="4"/>
      <c r="Y632" s="4"/>
      <c r="Z632" s="4"/>
      <c r="AA632" s="4"/>
      <c r="AB632" s="4"/>
      <c r="AC632" s="4"/>
      <c r="AD632" s="4"/>
      <c r="AE632" s="145"/>
      <c r="AF632" s="145"/>
      <c r="AG632" s="4" t="s">
        <v>70</v>
      </c>
      <c r="AH632" s="377" t="s">
        <v>3597</v>
      </c>
      <c r="AI632" s="4" t="s">
        <v>9551</v>
      </c>
      <c r="AJ632" s="4" t="s">
        <v>9556</v>
      </c>
      <c r="AK632" s="4"/>
    </row>
    <row r="633" spans="2:37">
      <c r="B633" s="145" t="s">
        <v>2497</v>
      </c>
      <c r="C633" s="4" t="s">
        <v>441</v>
      </c>
      <c r="D633" s="4" t="s">
        <v>3513</v>
      </c>
      <c r="E633" s="4" t="s">
        <v>1060</v>
      </c>
      <c r="F633" s="4" t="s">
        <v>3599</v>
      </c>
      <c r="G633" s="4" t="s">
        <v>1604</v>
      </c>
      <c r="H633" s="4" t="s">
        <v>1605</v>
      </c>
      <c r="I633" s="141"/>
      <c r="J633" s="141">
        <v>76849315</v>
      </c>
      <c r="K633" s="139">
        <v>76849315</v>
      </c>
      <c r="L633" s="4">
        <v>8.5</v>
      </c>
      <c r="M633" s="4" t="s">
        <v>2190</v>
      </c>
      <c r="N633" s="4" t="s">
        <v>3600</v>
      </c>
      <c r="O633" s="186">
        <f>K633</f>
        <v>76849315</v>
      </c>
      <c r="P633" s="186">
        <f>K633-O633</f>
        <v>0</v>
      </c>
      <c r="Q633" s="4" t="s">
        <v>2503</v>
      </c>
      <c r="R633" s="4" t="s">
        <v>70</v>
      </c>
      <c r="S633" s="4" t="s">
        <v>70</v>
      </c>
      <c r="T633" s="140">
        <v>45351</v>
      </c>
      <c r="U633" s="4" t="s">
        <v>1884</v>
      </c>
      <c r="V633" s="4" t="s">
        <v>1954</v>
      </c>
      <c r="W633" s="4"/>
      <c r="X633" s="4"/>
      <c r="Y633" s="4"/>
      <c r="Z633" s="4"/>
      <c r="AA633" s="4"/>
      <c r="AB633" s="4"/>
      <c r="AC633" s="4"/>
      <c r="AD633" s="4"/>
      <c r="AE633" s="145"/>
      <c r="AF633" s="145"/>
      <c r="AG633" s="4" t="s">
        <v>70</v>
      </c>
      <c r="AH633" s="377" t="s">
        <v>3599</v>
      </c>
      <c r="AI633" s="4" t="s">
        <v>9551</v>
      </c>
      <c r="AJ633" s="4" t="s">
        <v>9556</v>
      </c>
      <c r="AK633" s="4"/>
    </row>
    <row r="634" spans="2:37">
      <c r="B634" s="145" t="s">
        <v>2497</v>
      </c>
      <c r="C634" s="4" t="s">
        <v>441</v>
      </c>
      <c r="D634" s="4" t="s">
        <v>1976</v>
      </c>
      <c r="E634" s="4" t="s">
        <v>1060</v>
      </c>
      <c r="F634" s="4" t="s">
        <v>3601</v>
      </c>
      <c r="G634" s="4" t="s">
        <v>1678</v>
      </c>
      <c r="H634" s="4" t="s">
        <v>1679</v>
      </c>
      <c r="I634" s="141"/>
      <c r="J634" s="141">
        <v>6000000000</v>
      </c>
      <c r="K634" s="139">
        <v>6000000000</v>
      </c>
      <c r="L634" s="4">
        <v>6.9</v>
      </c>
      <c r="M634" s="4" t="s">
        <v>3488</v>
      </c>
      <c r="N634" s="4" t="s">
        <v>2869</v>
      </c>
      <c r="O634" s="186">
        <f>K634</f>
        <v>6000000000</v>
      </c>
      <c r="P634" s="91">
        <f>J634-O634</f>
        <v>0</v>
      </c>
      <c r="Q634" s="4">
        <v>97</v>
      </c>
      <c r="R634" s="4" t="s">
        <v>70</v>
      </c>
      <c r="S634" s="4" t="s">
        <v>70</v>
      </c>
      <c r="T634" s="140">
        <v>45321</v>
      </c>
      <c r="U634" s="4" t="s">
        <v>1884</v>
      </c>
      <c r="V634" s="4"/>
      <c r="W634" s="4" t="s">
        <v>70</v>
      </c>
      <c r="X634" s="140">
        <v>45349</v>
      </c>
      <c r="Y634" s="4" t="s">
        <v>1888</v>
      </c>
      <c r="Z634" s="4" t="s">
        <v>1886</v>
      </c>
      <c r="AA634" s="186">
        <f>O634</f>
        <v>6000000000</v>
      </c>
      <c r="AB634" s="91">
        <f>AA634-O634</f>
        <v>0</v>
      </c>
      <c r="AC634" s="4"/>
      <c r="AD634" s="4" t="s">
        <v>2037</v>
      </c>
      <c r="AE634" s="145" t="s">
        <v>3418</v>
      </c>
      <c r="AF634" s="145"/>
      <c r="AG634" s="4"/>
      <c r="AH634" s="377"/>
      <c r="AI634" s="4"/>
      <c r="AJ634" s="4"/>
      <c r="AK634" s="4"/>
    </row>
    <row r="635" spans="2:37">
      <c r="B635" s="145" t="s">
        <v>2497</v>
      </c>
      <c r="C635" s="4" t="s">
        <v>441</v>
      </c>
      <c r="D635" s="4" t="s">
        <v>2498</v>
      </c>
      <c r="E635" s="4" t="s">
        <v>1060</v>
      </c>
      <c r="F635" s="4" t="s">
        <v>3602</v>
      </c>
      <c r="G635" s="4" t="s">
        <v>1602</v>
      </c>
      <c r="H635" s="4" t="s">
        <v>1603</v>
      </c>
      <c r="I635" s="141"/>
      <c r="J635" s="141">
        <v>5445000000</v>
      </c>
      <c r="K635" s="139">
        <v>5445000000</v>
      </c>
      <c r="L635" s="4">
        <v>6.4</v>
      </c>
      <c r="M635" s="4" t="s">
        <v>3603</v>
      </c>
      <c r="N635" s="4" t="s">
        <v>3252</v>
      </c>
      <c r="O635" s="91">
        <f>J635</f>
        <v>5445000000</v>
      </c>
      <c r="P635" s="91">
        <f>J635-O635</f>
        <v>0</v>
      </c>
      <c r="Q635" s="4">
        <v>183</v>
      </c>
      <c r="R635" s="4" t="s">
        <v>70</v>
      </c>
      <c r="S635" s="4" t="s">
        <v>70</v>
      </c>
      <c r="T635" s="140">
        <v>45294</v>
      </c>
      <c r="U635" s="4" t="s">
        <v>1884</v>
      </c>
      <c r="V635" s="4" t="s">
        <v>1954</v>
      </c>
      <c r="W635" s="4"/>
      <c r="X635" s="4"/>
      <c r="Y635" s="4"/>
      <c r="Z635" s="4"/>
      <c r="AA635" s="4"/>
      <c r="AB635" s="4"/>
      <c r="AC635" s="4"/>
      <c r="AD635" s="4"/>
      <c r="AE635" s="145"/>
      <c r="AF635" s="145"/>
      <c r="AG635" s="4" t="s">
        <v>70</v>
      </c>
      <c r="AH635" s="377" t="s">
        <v>3602</v>
      </c>
      <c r="AI635" s="4" t="s">
        <v>9551</v>
      </c>
      <c r="AJ635" s="4" t="s">
        <v>9556</v>
      </c>
      <c r="AK635" s="4"/>
    </row>
    <row r="636" spans="2:37">
      <c r="B636" s="145" t="s">
        <v>2497</v>
      </c>
      <c r="C636" s="4" t="s">
        <v>441</v>
      </c>
      <c r="D636" s="4" t="s">
        <v>1946</v>
      </c>
      <c r="E636" s="4" t="s">
        <v>1060</v>
      </c>
      <c r="F636" s="4" t="s">
        <v>3604</v>
      </c>
      <c r="G636" s="4" t="s">
        <v>1596</v>
      </c>
      <c r="H636" s="4" t="s">
        <v>1597</v>
      </c>
      <c r="I636" s="141"/>
      <c r="J636" s="141">
        <v>3300000000</v>
      </c>
      <c r="K636" s="139">
        <v>3300000000</v>
      </c>
      <c r="L636" s="4">
        <v>5.7</v>
      </c>
      <c r="M636" s="4" t="s">
        <v>3480</v>
      </c>
      <c r="N636" s="4" t="s">
        <v>2781</v>
      </c>
      <c r="O636" s="4"/>
      <c r="P636" s="4"/>
      <c r="Q636" s="4"/>
      <c r="R636" s="4"/>
      <c r="S636" s="4"/>
      <c r="T636" s="4"/>
      <c r="U636" s="4"/>
      <c r="V636" s="4"/>
      <c r="W636" s="4"/>
      <c r="X636" s="4"/>
      <c r="Y636" s="4"/>
      <c r="Z636" s="4"/>
      <c r="AA636" s="4"/>
      <c r="AB636" s="4"/>
      <c r="AC636" s="4"/>
      <c r="AD636" s="4"/>
      <c r="AE636" s="145"/>
      <c r="AF636" s="145"/>
      <c r="AG636" s="4" t="s">
        <v>70</v>
      </c>
      <c r="AH636" s="377" t="s">
        <v>9545</v>
      </c>
      <c r="AI636" s="4" t="s">
        <v>9551</v>
      </c>
      <c r="AJ636" s="4" t="s">
        <v>9556</v>
      </c>
      <c r="AK636" s="4"/>
    </row>
    <row r="637" spans="2:37">
      <c r="B637" s="145" t="s">
        <v>2497</v>
      </c>
      <c r="C637" s="4" t="s">
        <v>441</v>
      </c>
      <c r="D637" s="4" t="s">
        <v>2135</v>
      </c>
      <c r="E637" s="4" t="s">
        <v>1060</v>
      </c>
      <c r="F637" s="4" t="s">
        <v>3605</v>
      </c>
      <c r="G637" s="4" t="s">
        <v>1616</v>
      </c>
      <c r="H637" s="4" t="s">
        <v>1617</v>
      </c>
      <c r="I637" s="141"/>
      <c r="J637" s="141">
        <v>10000000000</v>
      </c>
      <c r="K637" s="139">
        <v>10000000000</v>
      </c>
      <c r="L637" s="4">
        <v>6.6</v>
      </c>
      <c r="M637" s="4" t="s">
        <v>3348</v>
      </c>
      <c r="N637" s="4" t="s">
        <v>3492</v>
      </c>
      <c r="O637" s="91">
        <f>J637</f>
        <v>10000000000</v>
      </c>
      <c r="P637" s="91">
        <f>J637-O637</f>
        <v>0</v>
      </c>
      <c r="Q637" s="4">
        <v>168</v>
      </c>
      <c r="R637" s="4" t="s">
        <v>70</v>
      </c>
      <c r="S637" s="4" t="s">
        <v>70</v>
      </c>
      <c r="T637" s="140">
        <v>45348</v>
      </c>
      <c r="U637" s="4" t="s">
        <v>1887</v>
      </c>
      <c r="V637" s="4"/>
      <c r="W637" s="4"/>
      <c r="X637" s="4"/>
      <c r="Y637" s="4"/>
      <c r="Z637" s="4"/>
      <c r="AA637" s="4"/>
      <c r="AB637" s="4"/>
      <c r="AC637" s="4"/>
      <c r="AD637" s="4"/>
      <c r="AE637" s="145"/>
      <c r="AF637" s="145"/>
      <c r="AG637" s="4" t="s">
        <v>70</v>
      </c>
      <c r="AH637" s="377" t="s">
        <v>3605</v>
      </c>
      <c r="AI637" s="4" t="s">
        <v>9551</v>
      </c>
      <c r="AJ637" s="4" t="s">
        <v>9556</v>
      </c>
      <c r="AK637" s="4"/>
    </row>
    <row r="638" spans="2:37">
      <c r="B638" s="145" t="s">
        <v>2497</v>
      </c>
      <c r="C638" s="4" t="s">
        <v>441</v>
      </c>
      <c r="D638" s="4" t="s">
        <v>2583</v>
      </c>
      <c r="E638" s="4" t="s">
        <v>1060</v>
      </c>
      <c r="F638" s="4" t="s">
        <v>3606</v>
      </c>
      <c r="G638" s="4" t="s">
        <v>1590</v>
      </c>
      <c r="H638" s="4" t="s">
        <v>1591</v>
      </c>
      <c r="I638" s="141"/>
      <c r="J638" s="141">
        <v>23500000000</v>
      </c>
      <c r="K638" s="139">
        <v>23500000000</v>
      </c>
      <c r="L638" s="4">
        <v>6.05</v>
      </c>
      <c r="M638" s="4" t="s">
        <v>2829</v>
      </c>
      <c r="N638" s="4" t="s">
        <v>2975</v>
      </c>
      <c r="O638" s="4"/>
      <c r="P638" s="4"/>
      <c r="Q638" s="4">
        <v>121</v>
      </c>
      <c r="R638" s="4" t="s">
        <v>70</v>
      </c>
      <c r="S638" s="4" t="s">
        <v>70</v>
      </c>
      <c r="T638" s="140">
        <v>45348</v>
      </c>
      <c r="U638" s="4" t="s">
        <v>1887</v>
      </c>
      <c r="V638" s="4"/>
      <c r="W638" s="4"/>
      <c r="X638" s="4"/>
      <c r="Y638" s="4"/>
      <c r="Z638" s="4"/>
      <c r="AA638" s="4"/>
      <c r="AB638" s="4"/>
      <c r="AC638" s="4"/>
      <c r="AD638" s="4"/>
      <c r="AE638" s="145"/>
      <c r="AF638" s="145"/>
      <c r="AG638" s="4" t="s">
        <v>70</v>
      </c>
      <c r="AH638" s="377" t="s">
        <v>3606</v>
      </c>
      <c r="AI638" s="4" t="s">
        <v>9551</v>
      </c>
      <c r="AJ638" s="4" t="s">
        <v>9556</v>
      </c>
      <c r="AK638" s="4"/>
    </row>
    <row r="639" spans="2:37">
      <c r="B639" s="145" t="s">
        <v>2497</v>
      </c>
      <c r="C639" s="4" t="s">
        <v>441</v>
      </c>
      <c r="D639" s="4" t="s">
        <v>1976</v>
      </c>
      <c r="E639" s="4" t="s">
        <v>1060</v>
      </c>
      <c r="F639" s="4" t="s">
        <v>3607</v>
      </c>
      <c r="G639" s="4" t="s">
        <v>1592</v>
      </c>
      <c r="H639" s="4" t="s">
        <v>1593</v>
      </c>
      <c r="I639" s="141"/>
      <c r="J639" s="141">
        <v>3000000000</v>
      </c>
      <c r="K639" s="139">
        <v>3000000000</v>
      </c>
      <c r="L639" s="4">
        <v>7</v>
      </c>
      <c r="M639" s="4" t="s">
        <v>3488</v>
      </c>
      <c r="N639" s="4" t="s">
        <v>3608</v>
      </c>
      <c r="O639" s="91">
        <f>J639</f>
        <v>3000000000</v>
      </c>
      <c r="P639" s="91">
        <f>J639-O639</f>
        <v>0</v>
      </c>
      <c r="Q639" s="4">
        <v>101</v>
      </c>
      <c r="R639" s="4" t="s">
        <v>70</v>
      </c>
      <c r="S639" s="4" t="s">
        <v>70</v>
      </c>
      <c r="T639" s="140">
        <v>45321</v>
      </c>
      <c r="U639" s="4" t="s">
        <v>1884</v>
      </c>
      <c r="V639" s="4"/>
      <c r="W639" s="4"/>
      <c r="X639" s="4"/>
      <c r="Y639" s="4"/>
      <c r="Z639" s="4"/>
      <c r="AA639" s="4"/>
      <c r="AB639" s="4"/>
      <c r="AC639" s="4"/>
      <c r="AD639" s="4"/>
      <c r="AE639" s="145"/>
      <c r="AF639" s="145"/>
      <c r="AG639" s="4" t="s">
        <v>70</v>
      </c>
      <c r="AH639" s="377" t="s">
        <v>3607</v>
      </c>
      <c r="AI639" s="4" t="s">
        <v>9551</v>
      </c>
      <c r="AJ639" s="4" t="s">
        <v>9556</v>
      </c>
      <c r="AK639" s="4"/>
    </row>
    <row r="640" spans="2:37">
      <c r="B640" s="145" t="s">
        <v>2497</v>
      </c>
      <c r="C640" s="4" t="s">
        <v>441</v>
      </c>
      <c r="D640" s="4" t="s">
        <v>2498</v>
      </c>
      <c r="E640" s="4" t="s">
        <v>1060</v>
      </c>
      <c r="F640" s="4" t="s">
        <v>3609</v>
      </c>
      <c r="G640" s="4" t="s">
        <v>1602</v>
      </c>
      <c r="H640" s="4" t="s">
        <v>1603</v>
      </c>
      <c r="I640" s="141"/>
      <c r="J640" s="141">
        <v>5000000000</v>
      </c>
      <c r="K640" s="139">
        <v>5000000000</v>
      </c>
      <c r="L640" s="4">
        <v>6.4</v>
      </c>
      <c r="M640" s="4" t="s">
        <v>1914</v>
      </c>
      <c r="N640" s="4" t="s">
        <v>3524</v>
      </c>
      <c r="O640" s="91">
        <f>J640</f>
        <v>5000000000</v>
      </c>
      <c r="P640" s="91">
        <f>J640-O640</f>
        <v>0</v>
      </c>
      <c r="Q640" s="4">
        <v>183</v>
      </c>
      <c r="R640" s="4" t="s">
        <v>70</v>
      </c>
      <c r="S640" s="4" t="s">
        <v>70</v>
      </c>
      <c r="T640" s="140">
        <v>45294</v>
      </c>
      <c r="U640" s="4" t="s">
        <v>1884</v>
      </c>
      <c r="V640" s="4" t="s">
        <v>1954</v>
      </c>
      <c r="W640" s="4"/>
      <c r="X640" s="4"/>
      <c r="Y640" s="4"/>
      <c r="Z640" s="4"/>
      <c r="AA640" s="4"/>
      <c r="AB640" s="4"/>
      <c r="AC640" s="4"/>
      <c r="AD640" s="4"/>
      <c r="AE640" s="145"/>
      <c r="AF640" s="145"/>
      <c r="AG640" s="4" t="s">
        <v>70</v>
      </c>
      <c r="AH640" s="377" t="s">
        <v>3609</v>
      </c>
      <c r="AI640" s="4" t="s">
        <v>9551</v>
      </c>
      <c r="AJ640" s="4" t="s">
        <v>9556</v>
      </c>
      <c r="AK640" s="4"/>
    </row>
    <row r="641" spans="2:37">
      <c r="B641" s="145" t="s">
        <v>2497</v>
      </c>
      <c r="C641" s="4" t="s">
        <v>441</v>
      </c>
      <c r="D641" s="4" t="s">
        <v>1976</v>
      </c>
      <c r="E641" s="4" t="s">
        <v>1060</v>
      </c>
      <c r="F641" s="4" t="s">
        <v>3610</v>
      </c>
      <c r="G641" s="4" t="s">
        <v>1678</v>
      </c>
      <c r="H641" s="4" t="s">
        <v>1679</v>
      </c>
      <c r="I641" s="141"/>
      <c r="J641" s="141">
        <v>9500000000</v>
      </c>
      <c r="K641" s="139">
        <v>9500000000</v>
      </c>
      <c r="L641" s="4">
        <v>8.4</v>
      </c>
      <c r="M641" s="4" t="s">
        <v>3611</v>
      </c>
      <c r="N641" s="4" t="s">
        <v>2725</v>
      </c>
      <c r="O641" s="186">
        <f>K641</f>
        <v>9500000000</v>
      </c>
      <c r="P641" s="91">
        <f>J641-O641</f>
        <v>0</v>
      </c>
      <c r="Q641" s="4">
        <v>97</v>
      </c>
      <c r="R641" s="4" t="s">
        <v>70</v>
      </c>
      <c r="S641" s="4" t="s">
        <v>70</v>
      </c>
      <c r="T641" s="140">
        <v>45321</v>
      </c>
      <c r="U641" s="4" t="s">
        <v>1884</v>
      </c>
      <c r="V641" s="4"/>
      <c r="W641" s="4" t="s">
        <v>70</v>
      </c>
      <c r="X641" s="140">
        <v>45349</v>
      </c>
      <c r="Y641" s="4" t="s">
        <v>1888</v>
      </c>
      <c r="Z641" s="4" t="s">
        <v>1886</v>
      </c>
      <c r="AA641" s="186">
        <f>O641</f>
        <v>9500000000</v>
      </c>
      <c r="AB641" s="91">
        <f>AA641-O641</f>
        <v>0</v>
      </c>
      <c r="AC641" s="4"/>
      <c r="AD641" s="4" t="s">
        <v>2037</v>
      </c>
      <c r="AE641" s="145" t="s">
        <v>3418</v>
      </c>
      <c r="AF641" s="145"/>
      <c r="AG641" s="4"/>
      <c r="AH641" s="377"/>
      <c r="AI641" s="4"/>
      <c r="AJ641" s="4"/>
      <c r="AK641" s="4"/>
    </row>
    <row r="642" spans="2:37">
      <c r="B642" s="145" t="s">
        <v>2497</v>
      </c>
      <c r="C642" s="4" t="s">
        <v>441</v>
      </c>
      <c r="D642" s="4" t="s">
        <v>1976</v>
      </c>
      <c r="E642" s="4" t="s">
        <v>1060</v>
      </c>
      <c r="F642" s="4" t="s">
        <v>3612</v>
      </c>
      <c r="G642" s="4" t="s">
        <v>1592</v>
      </c>
      <c r="H642" s="4" t="s">
        <v>1593</v>
      </c>
      <c r="I642" s="141"/>
      <c r="J642" s="141">
        <v>2000000000</v>
      </c>
      <c r="K642" s="139">
        <v>2000000000</v>
      </c>
      <c r="L642" s="4">
        <v>5.7</v>
      </c>
      <c r="M642" s="4" t="s">
        <v>2556</v>
      </c>
      <c r="N642" s="4" t="s">
        <v>2553</v>
      </c>
      <c r="O642" s="91">
        <f>J642</f>
        <v>2000000000</v>
      </c>
      <c r="P642" s="91">
        <f>J642-O642</f>
        <v>0</v>
      </c>
      <c r="Q642" s="4">
        <v>101</v>
      </c>
      <c r="R642" s="4" t="s">
        <v>70</v>
      </c>
      <c r="S642" s="4" t="s">
        <v>70</v>
      </c>
      <c r="T642" s="140">
        <v>45321</v>
      </c>
      <c r="U642" s="4" t="s">
        <v>1884</v>
      </c>
      <c r="V642" s="4"/>
      <c r="W642" s="4"/>
      <c r="X642" s="4"/>
      <c r="Y642" s="4"/>
      <c r="Z642" s="4"/>
      <c r="AA642" s="4"/>
      <c r="AB642" s="4"/>
      <c r="AC642" s="4"/>
      <c r="AD642" s="4"/>
      <c r="AE642" s="145"/>
      <c r="AF642" s="145"/>
      <c r="AG642" s="4" t="s">
        <v>70</v>
      </c>
      <c r="AH642" s="377" t="s">
        <v>3612</v>
      </c>
      <c r="AI642" s="4" t="s">
        <v>9551</v>
      </c>
      <c r="AJ642" s="4" t="s">
        <v>9556</v>
      </c>
      <c r="AK642" s="4"/>
    </row>
    <row r="643" spans="2:37">
      <c r="B643" s="145" t="s">
        <v>2497</v>
      </c>
      <c r="C643" s="4" t="s">
        <v>441</v>
      </c>
      <c r="D643" s="4" t="s">
        <v>3292</v>
      </c>
      <c r="E643" s="4" t="s">
        <v>1060</v>
      </c>
      <c r="F643" s="4" t="s">
        <v>3613</v>
      </c>
      <c r="G643" s="4" t="s">
        <v>1576</v>
      </c>
      <c r="H643" s="4" t="s">
        <v>1577</v>
      </c>
      <c r="I643" s="141"/>
      <c r="J643" s="141">
        <v>5500000000</v>
      </c>
      <c r="K643" s="139">
        <v>5500000000</v>
      </c>
      <c r="L643" s="4">
        <v>7.9</v>
      </c>
      <c r="M643" s="4" t="s">
        <v>2968</v>
      </c>
      <c r="N643" s="4" t="s">
        <v>2833</v>
      </c>
      <c r="O643" s="4"/>
      <c r="P643" s="4"/>
      <c r="Q643" s="4">
        <v>193</v>
      </c>
      <c r="R643" s="4" t="s">
        <v>70</v>
      </c>
      <c r="S643" s="4" t="s">
        <v>70</v>
      </c>
      <c r="T643" s="140">
        <v>45294</v>
      </c>
      <c r="U643" s="4" t="s">
        <v>1884</v>
      </c>
      <c r="V643" s="4" t="s">
        <v>1954</v>
      </c>
      <c r="W643" s="4"/>
      <c r="X643" s="4"/>
      <c r="Y643" s="4"/>
      <c r="Z643" s="4"/>
      <c r="AA643" s="4"/>
      <c r="AB643" s="4"/>
      <c r="AC643" s="4"/>
      <c r="AD643" s="4"/>
      <c r="AE643" s="145"/>
      <c r="AF643" s="145"/>
      <c r="AG643" s="4" t="s">
        <v>70</v>
      </c>
      <c r="AH643" s="377" t="s">
        <v>3613</v>
      </c>
      <c r="AI643" s="4" t="s">
        <v>9551</v>
      </c>
      <c r="AJ643" s="4" t="s">
        <v>9556</v>
      </c>
      <c r="AK643" s="4"/>
    </row>
    <row r="644" spans="2:37">
      <c r="B644" s="145" t="s">
        <v>2497</v>
      </c>
      <c r="C644" s="4" t="s">
        <v>441</v>
      </c>
      <c r="D644" s="4" t="s">
        <v>1976</v>
      </c>
      <c r="E644" s="4" t="s">
        <v>1060</v>
      </c>
      <c r="F644" s="4" t="s">
        <v>3614</v>
      </c>
      <c r="G644" s="4" t="s">
        <v>1678</v>
      </c>
      <c r="H644" s="4" t="s">
        <v>1679</v>
      </c>
      <c r="I644" s="141"/>
      <c r="J644" s="141">
        <v>4500000000</v>
      </c>
      <c r="K644" s="139">
        <v>4500000000</v>
      </c>
      <c r="L644" s="4">
        <v>8.4</v>
      </c>
      <c r="M644" s="4" t="s">
        <v>3171</v>
      </c>
      <c r="N644" s="4" t="s">
        <v>2660</v>
      </c>
      <c r="O644" s="186">
        <f>K644</f>
        <v>4500000000</v>
      </c>
      <c r="P644" s="91">
        <f>J644-O644</f>
        <v>0</v>
      </c>
      <c r="Q644" s="4">
        <v>97</v>
      </c>
      <c r="R644" s="4" t="s">
        <v>70</v>
      </c>
      <c r="S644" s="4" t="s">
        <v>70</v>
      </c>
      <c r="T644" s="140">
        <v>45321</v>
      </c>
      <c r="U644" s="4" t="s">
        <v>1884</v>
      </c>
      <c r="V644" s="4"/>
      <c r="W644" s="4" t="s">
        <v>70</v>
      </c>
      <c r="X644" s="140">
        <v>45349</v>
      </c>
      <c r="Y644" s="4" t="s">
        <v>1888</v>
      </c>
      <c r="Z644" s="4" t="s">
        <v>1886</v>
      </c>
      <c r="AA644" s="186">
        <f>O644</f>
        <v>4500000000</v>
      </c>
      <c r="AB644" s="91">
        <f>AA644-O644</f>
        <v>0</v>
      </c>
      <c r="AC644" s="4"/>
      <c r="AD644" s="4" t="s">
        <v>2037</v>
      </c>
      <c r="AE644" s="145" t="s">
        <v>3418</v>
      </c>
      <c r="AF644" s="145"/>
      <c r="AG644" s="4"/>
      <c r="AH644" s="377"/>
      <c r="AI644" s="4"/>
      <c r="AJ644" s="4"/>
      <c r="AK644" s="4"/>
    </row>
    <row r="645" spans="2:37">
      <c r="B645" s="145" t="s">
        <v>2497</v>
      </c>
      <c r="C645" s="4" t="s">
        <v>441</v>
      </c>
      <c r="D645" s="4" t="s">
        <v>1946</v>
      </c>
      <c r="E645" s="4" t="s">
        <v>1060</v>
      </c>
      <c r="F645" s="4" t="s">
        <v>3615</v>
      </c>
      <c r="G645" s="4" t="s">
        <v>1596</v>
      </c>
      <c r="H645" s="4" t="s">
        <v>1597</v>
      </c>
      <c r="I645" s="141"/>
      <c r="J645" s="141">
        <v>2264000000</v>
      </c>
      <c r="K645" s="139">
        <v>2264000000</v>
      </c>
      <c r="L645" s="4">
        <v>8.1999999999999993</v>
      </c>
      <c r="M645" s="4" t="s">
        <v>3571</v>
      </c>
      <c r="N645" s="4" t="s">
        <v>3237</v>
      </c>
      <c r="O645" s="4"/>
      <c r="P645" s="4"/>
      <c r="Q645" s="4"/>
      <c r="R645" s="4"/>
      <c r="S645" s="4"/>
      <c r="T645" s="4"/>
      <c r="U645" s="4"/>
      <c r="V645" s="4"/>
      <c r="W645" s="4"/>
      <c r="X645" s="4"/>
      <c r="Y645" s="4"/>
      <c r="Z645" s="4"/>
      <c r="AA645" s="4"/>
      <c r="AB645" s="4"/>
      <c r="AC645" s="4"/>
      <c r="AD645" s="4"/>
      <c r="AE645" s="145"/>
      <c r="AF645" s="145"/>
      <c r="AG645" s="4" t="s">
        <v>70</v>
      </c>
      <c r="AH645" s="377" t="s">
        <v>9545</v>
      </c>
      <c r="AI645" s="4" t="s">
        <v>9551</v>
      </c>
      <c r="AJ645" s="4" t="s">
        <v>9556</v>
      </c>
      <c r="AK645" s="4"/>
    </row>
    <row r="646" spans="2:37">
      <c r="B646" s="145" t="s">
        <v>2497</v>
      </c>
      <c r="C646" s="4" t="s">
        <v>441</v>
      </c>
      <c r="D646" s="4" t="s">
        <v>3513</v>
      </c>
      <c r="E646" s="4" t="s">
        <v>1060</v>
      </c>
      <c r="F646" s="4" t="s">
        <v>3616</v>
      </c>
      <c r="G646" s="4" t="s">
        <v>1604</v>
      </c>
      <c r="H646" s="4" t="s">
        <v>1605</v>
      </c>
      <c r="I646" s="141"/>
      <c r="J646" s="141">
        <v>2860000000</v>
      </c>
      <c r="K646" s="139">
        <v>2860000000</v>
      </c>
      <c r="L646" s="4">
        <v>8.5</v>
      </c>
      <c r="M646" s="4" t="s">
        <v>2787</v>
      </c>
      <c r="N646" s="4" t="s">
        <v>3515</v>
      </c>
      <c r="O646" s="186">
        <f>K646</f>
        <v>2860000000</v>
      </c>
      <c r="P646" s="186">
        <f>K646-O646</f>
        <v>0</v>
      </c>
      <c r="Q646" s="4" t="s">
        <v>2503</v>
      </c>
      <c r="R646" s="4" t="s">
        <v>70</v>
      </c>
      <c r="S646" s="4" t="s">
        <v>70</v>
      </c>
      <c r="T646" s="140">
        <v>45351</v>
      </c>
      <c r="U646" s="4" t="s">
        <v>1884</v>
      </c>
      <c r="V646" s="4" t="s">
        <v>1954</v>
      </c>
      <c r="W646" s="4"/>
      <c r="X646" s="4"/>
      <c r="Y646" s="4"/>
      <c r="Z646" s="4"/>
      <c r="AA646" s="4"/>
      <c r="AB646" s="4"/>
      <c r="AC646" s="4"/>
      <c r="AD646" s="4"/>
      <c r="AE646" s="145"/>
      <c r="AF646" s="145"/>
      <c r="AG646" s="4" t="s">
        <v>70</v>
      </c>
      <c r="AH646" s="377" t="s">
        <v>3616</v>
      </c>
      <c r="AI646" s="4" t="s">
        <v>9551</v>
      </c>
      <c r="AJ646" s="4" t="s">
        <v>9556</v>
      </c>
      <c r="AK646" s="4"/>
    </row>
    <row r="647" spans="2:37">
      <c r="B647" s="145" t="s">
        <v>2497</v>
      </c>
      <c r="C647" s="4" t="s">
        <v>441</v>
      </c>
      <c r="D647" s="4" t="s">
        <v>1976</v>
      </c>
      <c r="E647" s="4" t="s">
        <v>1060</v>
      </c>
      <c r="F647" s="4" t="s">
        <v>3617</v>
      </c>
      <c r="G647" s="4" t="s">
        <v>1678</v>
      </c>
      <c r="H647" s="4" t="s">
        <v>1679</v>
      </c>
      <c r="I647" s="141"/>
      <c r="J647" s="141">
        <v>11000000000</v>
      </c>
      <c r="K647" s="139">
        <v>11000000000</v>
      </c>
      <c r="L647" s="4">
        <v>6.9</v>
      </c>
      <c r="M647" s="4" t="s">
        <v>2876</v>
      </c>
      <c r="N647" s="4" t="s">
        <v>2877</v>
      </c>
      <c r="O647" s="186">
        <f>K647</f>
        <v>11000000000</v>
      </c>
      <c r="P647" s="91">
        <f>J647-O647</f>
        <v>0</v>
      </c>
      <c r="Q647" s="4">
        <v>97</v>
      </c>
      <c r="R647" s="4" t="s">
        <v>70</v>
      </c>
      <c r="S647" s="4" t="s">
        <v>70</v>
      </c>
      <c r="T647" s="140">
        <v>45321</v>
      </c>
      <c r="U647" s="4" t="s">
        <v>1884</v>
      </c>
      <c r="V647" s="4"/>
      <c r="W647" s="4" t="s">
        <v>70</v>
      </c>
      <c r="X647" s="140">
        <v>45349</v>
      </c>
      <c r="Y647" s="4" t="s">
        <v>1888</v>
      </c>
      <c r="Z647" s="4" t="s">
        <v>1886</v>
      </c>
      <c r="AA647" s="186">
        <f>O647</f>
        <v>11000000000</v>
      </c>
      <c r="AB647" s="91">
        <f>AA647-O647</f>
        <v>0</v>
      </c>
      <c r="AC647" s="4"/>
      <c r="AD647" s="4" t="s">
        <v>2037</v>
      </c>
      <c r="AE647" s="145" t="s">
        <v>3418</v>
      </c>
      <c r="AF647" s="145"/>
      <c r="AG647" s="4"/>
      <c r="AH647" s="377"/>
      <c r="AI647" s="4"/>
      <c r="AJ647" s="4"/>
      <c r="AK647" s="4"/>
    </row>
    <row r="648" spans="2:37">
      <c r="B648" s="145" t="s">
        <v>2497</v>
      </c>
      <c r="C648" s="4" t="s">
        <v>441</v>
      </c>
      <c r="D648" s="4" t="s">
        <v>1946</v>
      </c>
      <c r="E648" s="4" t="s">
        <v>1060</v>
      </c>
      <c r="F648" s="4" t="s">
        <v>3618</v>
      </c>
      <c r="G648" s="4" t="s">
        <v>1596</v>
      </c>
      <c r="H648" s="4" t="s">
        <v>1597</v>
      </c>
      <c r="I648" s="141"/>
      <c r="J648" s="141">
        <v>1864000000</v>
      </c>
      <c r="K648" s="139">
        <v>1864000000</v>
      </c>
      <c r="L648" s="4">
        <v>5.7</v>
      </c>
      <c r="M648" s="4" t="s">
        <v>3380</v>
      </c>
      <c r="N648" s="4" t="s">
        <v>3619</v>
      </c>
      <c r="O648" s="4"/>
      <c r="P648" s="4"/>
      <c r="Q648" s="4"/>
      <c r="R648" s="4"/>
      <c r="S648" s="4"/>
      <c r="T648" s="4"/>
      <c r="U648" s="4"/>
      <c r="V648" s="4"/>
      <c r="W648" s="4"/>
      <c r="X648" s="4"/>
      <c r="Y648" s="4"/>
      <c r="Z648" s="4"/>
      <c r="AA648" s="4"/>
      <c r="AB648" s="4"/>
      <c r="AC648" s="4"/>
      <c r="AD648" s="4"/>
      <c r="AE648" s="145"/>
      <c r="AF648" s="145"/>
      <c r="AG648" s="4" t="s">
        <v>70</v>
      </c>
      <c r="AH648" s="377" t="s">
        <v>9545</v>
      </c>
      <c r="AI648" s="4" t="s">
        <v>9551</v>
      </c>
      <c r="AJ648" s="4" t="s">
        <v>9556</v>
      </c>
      <c r="AK648" s="4"/>
    </row>
    <row r="649" spans="2:37">
      <c r="B649" s="145" t="s">
        <v>2497</v>
      </c>
      <c r="C649" s="4" t="s">
        <v>441</v>
      </c>
      <c r="D649" s="4" t="s">
        <v>3513</v>
      </c>
      <c r="E649" s="4" t="s">
        <v>1060</v>
      </c>
      <c r="F649" s="4" t="s">
        <v>3620</v>
      </c>
      <c r="G649" s="4" t="s">
        <v>1604</v>
      </c>
      <c r="H649" s="4" t="s">
        <v>1605</v>
      </c>
      <c r="I649" s="141"/>
      <c r="J649" s="141">
        <v>5726000000</v>
      </c>
      <c r="K649" s="139">
        <v>5726000000</v>
      </c>
      <c r="L649" s="4">
        <v>8.8000000000000007</v>
      </c>
      <c r="M649" s="4" t="s">
        <v>3141</v>
      </c>
      <c r="N649" s="4" t="s">
        <v>3142</v>
      </c>
      <c r="O649" s="186">
        <f>K649</f>
        <v>5726000000</v>
      </c>
      <c r="P649" s="186">
        <f>K649-O649</f>
        <v>0</v>
      </c>
      <c r="Q649" s="4" t="s">
        <v>2503</v>
      </c>
      <c r="R649" s="4" t="s">
        <v>70</v>
      </c>
      <c r="S649" s="4" t="s">
        <v>70</v>
      </c>
      <c r="T649" s="140">
        <v>45351</v>
      </c>
      <c r="U649" s="4" t="s">
        <v>1884</v>
      </c>
      <c r="V649" s="4" t="s">
        <v>1954</v>
      </c>
      <c r="W649" s="4"/>
      <c r="X649" s="4"/>
      <c r="Y649" s="4"/>
      <c r="Z649" s="4"/>
      <c r="AA649" s="4"/>
      <c r="AB649" s="4"/>
      <c r="AC649" s="4"/>
      <c r="AD649" s="4"/>
      <c r="AE649" s="145"/>
      <c r="AF649" s="145"/>
      <c r="AG649" s="4" t="s">
        <v>70</v>
      </c>
      <c r="AH649" s="377" t="s">
        <v>3620</v>
      </c>
      <c r="AI649" s="4" t="s">
        <v>9551</v>
      </c>
      <c r="AJ649" s="4" t="s">
        <v>9556</v>
      </c>
      <c r="AK649" s="4"/>
    </row>
    <row r="650" spans="2:37">
      <c r="B650" s="145" t="s">
        <v>2497</v>
      </c>
      <c r="C650" s="4" t="s">
        <v>441</v>
      </c>
      <c r="D650" s="4" t="s">
        <v>3292</v>
      </c>
      <c r="E650" s="4" t="s">
        <v>1060</v>
      </c>
      <c r="F650" s="4" t="s">
        <v>3621</v>
      </c>
      <c r="G650" s="4" t="s">
        <v>1576</v>
      </c>
      <c r="H650" s="4" t="s">
        <v>1577</v>
      </c>
      <c r="I650" s="141"/>
      <c r="J650" s="141">
        <v>5200000000</v>
      </c>
      <c r="K650" s="139">
        <v>5200000000</v>
      </c>
      <c r="L650" s="4">
        <v>8.1999999999999993</v>
      </c>
      <c r="M650" s="4" t="s">
        <v>2787</v>
      </c>
      <c r="N650" s="4" t="s">
        <v>3190</v>
      </c>
      <c r="O650" s="4"/>
      <c r="P650" s="4"/>
      <c r="Q650" s="4">
        <v>193</v>
      </c>
      <c r="R650" s="4" t="s">
        <v>70</v>
      </c>
      <c r="S650" s="4" t="s">
        <v>70</v>
      </c>
      <c r="T650" s="140">
        <v>45294</v>
      </c>
      <c r="U650" s="4" t="s">
        <v>1884</v>
      </c>
      <c r="V650" s="4" t="s">
        <v>1954</v>
      </c>
      <c r="W650" s="4"/>
      <c r="X650" s="4"/>
      <c r="Y650" s="4"/>
      <c r="Z650" s="4"/>
      <c r="AA650" s="4"/>
      <c r="AB650" s="4"/>
      <c r="AC650" s="4"/>
      <c r="AD650" s="4"/>
      <c r="AE650" s="145"/>
      <c r="AF650" s="145"/>
      <c r="AG650" s="4" t="s">
        <v>70</v>
      </c>
      <c r="AH650" s="377" t="s">
        <v>3621</v>
      </c>
      <c r="AI650" s="4" t="s">
        <v>9551</v>
      </c>
      <c r="AJ650" s="4" t="s">
        <v>9556</v>
      </c>
      <c r="AK650" s="4"/>
    </row>
    <row r="651" spans="2:37">
      <c r="B651" s="145" t="s">
        <v>2497</v>
      </c>
      <c r="C651" s="4" t="s">
        <v>441</v>
      </c>
      <c r="D651" s="4" t="s">
        <v>1946</v>
      </c>
      <c r="E651" s="4" t="s">
        <v>1060</v>
      </c>
      <c r="F651" s="4" t="s">
        <v>3622</v>
      </c>
      <c r="G651" s="4" t="s">
        <v>1596</v>
      </c>
      <c r="H651" s="4" t="s">
        <v>1597</v>
      </c>
      <c r="I651" s="141"/>
      <c r="J651" s="141">
        <v>1400000000</v>
      </c>
      <c r="K651" s="139">
        <v>1400000000</v>
      </c>
      <c r="L651" s="4">
        <v>8.1999999999999993</v>
      </c>
      <c r="M651" s="4" t="s">
        <v>3623</v>
      </c>
      <c r="N651" s="4" t="s">
        <v>3298</v>
      </c>
      <c r="O651" s="4"/>
      <c r="P651" s="4"/>
      <c r="Q651" s="4"/>
      <c r="R651" s="4"/>
      <c r="S651" s="4"/>
      <c r="T651" s="4"/>
      <c r="U651" s="4"/>
      <c r="V651" s="4"/>
      <c r="W651" s="4"/>
      <c r="X651" s="4"/>
      <c r="Y651" s="4"/>
      <c r="Z651" s="4"/>
      <c r="AA651" s="4"/>
      <c r="AB651" s="4"/>
      <c r="AC651" s="4"/>
      <c r="AD651" s="4"/>
      <c r="AE651" s="145"/>
      <c r="AF651" s="145"/>
      <c r="AG651" s="4" t="s">
        <v>70</v>
      </c>
      <c r="AH651" s="377" t="s">
        <v>9545</v>
      </c>
      <c r="AI651" s="4" t="s">
        <v>9551</v>
      </c>
      <c r="AJ651" s="4" t="s">
        <v>9556</v>
      </c>
      <c r="AK651" s="4"/>
    </row>
    <row r="652" spans="2:37">
      <c r="B652" s="145" t="s">
        <v>2497</v>
      </c>
      <c r="C652" s="4" t="s">
        <v>441</v>
      </c>
      <c r="D652" s="4" t="s">
        <v>3596</v>
      </c>
      <c r="E652" s="4" t="s">
        <v>1060</v>
      </c>
      <c r="F652" s="4" t="s">
        <v>3624</v>
      </c>
      <c r="G652" s="4" t="s">
        <v>1620</v>
      </c>
      <c r="H652" s="4" t="s">
        <v>1621</v>
      </c>
      <c r="I652" s="141"/>
      <c r="J652" s="141">
        <v>971000000</v>
      </c>
      <c r="K652" s="139">
        <v>971000000</v>
      </c>
      <c r="L652" s="4">
        <v>3.75</v>
      </c>
      <c r="M652" s="4" t="s">
        <v>3598</v>
      </c>
      <c r="N652" s="4" t="s">
        <v>2989</v>
      </c>
      <c r="O652" s="186">
        <f>K652</f>
        <v>971000000</v>
      </c>
      <c r="P652" s="186">
        <f>K652-O652</f>
        <v>0</v>
      </c>
      <c r="Q652" s="4">
        <v>7</v>
      </c>
      <c r="R652" s="4" t="s">
        <v>70</v>
      </c>
      <c r="S652" s="4" t="s">
        <v>70</v>
      </c>
      <c r="T652" s="140">
        <v>45321</v>
      </c>
      <c r="U652" s="4" t="s">
        <v>1884</v>
      </c>
      <c r="V652" s="4" t="s">
        <v>1954</v>
      </c>
      <c r="W652" s="4"/>
      <c r="X652" s="4"/>
      <c r="Y652" s="4"/>
      <c r="Z652" s="4"/>
      <c r="AA652" s="4"/>
      <c r="AB652" s="4"/>
      <c r="AC652" s="4"/>
      <c r="AD652" s="4"/>
      <c r="AE652" s="145"/>
      <c r="AF652" s="145"/>
      <c r="AG652" s="4" t="s">
        <v>70</v>
      </c>
      <c r="AH652" s="377" t="s">
        <v>3624</v>
      </c>
      <c r="AI652" s="4" t="s">
        <v>9551</v>
      </c>
      <c r="AJ652" s="4" t="s">
        <v>9556</v>
      </c>
      <c r="AK652" s="4"/>
    </row>
    <row r="653" spans="2:37">
      <c r="B653" s="145" t="s">
        <v>2497</v>
      </c>
      <c r="C653" s="4" t="s">
        <v>441</v>
      </c>
      <c r="D653" s="4" t="s">
        <v>2528</v>
      </c>
      <c r="E653" s="4" t="s">
        <v>1060</v>
      </c>
      <c r="F653" s="4" t="s">
        <v>3625</v>
      </c>
      <c r="G653" s="4" t="s">
        <v>1600</v>
      </c>
      <c r="H653" s="4" t="s">
        <v>1601</v>
      </c>
      <c r="I653" s="141"/>
      <c r="J653" s="141">
        <v>2000000000</v>
      </c>
      <c r="K653" s="139">
        <v>2000000000</v>
      </c>
      <c r="L653" s="4">
        <v>5.51</v>
      </c>
      <c r="M653" s="4" t="s">
        <v>3210</v>
      </c>
      <c r="N653" s="4" t="s">
        <v>3211</v>
      </c>
      <c r="O653" s="186">
        <f>K653</f>
        <v>2000000000</v>
      </c>
      <c r="P653" s="186">
        <f>K653-O653</f>
        <v>0</v>
      </c>
      <c r="Q653" s="4">
        <v>21</v>
      </c>
      <c r="R653" s="4" t="s">
        <v>70</v>
      </c>
      <c r="S653" s="4" t="s">
        <v>70</v>
      </c>
      <c r="T653" s="140">
        <v>45341</v>
      </c>
      <c r="U653" s="4" t="s">
        <v>1884</v>
      </c>
      <c r="V653" s="4" t="s">
        <v>1954</v>
      </c>
      <c r="W653" s="4"/>
      <c r="X653" s="4"/>
      <c r="Y653" s="4"/>
      <c r="Z653" s="4"/>
      <c r="AA653" s="4"/>
      <c r="AB653" s="4"/>
      <c r="AC653" s="4"/>
      <c r="AD653" s="4"/>
      <c r="AE653" s="145"/>
      <c r="AF653" s="145"/>
      <c r="AG653" s="4" t="s">
        <v>70</v>
      </c>
      <c r="AH653" s="377" t="s">
        <v>3625</v>
      </c>
      <c r="AI653" s="4" t="s">
        <v>9551</v>
      </c>
      <c r="AJ653" s="4" t="s">
        <v>9556</v>
      </c>
      <c r="AK653" s="4"/>
    </row>
    <row r="654" spans="2:37">
      <c r="B654" s="145" t="s">
        <v>2497</v>
      </c>
      <c r="C654" s="4" t="s">
        <v>441</v>
      </c>
      <c r="D654" s="4" t="s">
        <v>1976</v>
      </c>
      <c r="E654" s="4" t="s">
        <v>1060</v>
      </c>
      <c r="F654" s="4" t="s">
        <v>3626</v>
      </c>
      <c r="G654" s="4" t="s">
        <v>1592</v>
      </c>
      <c r="H654" s="4" t="s">
        <v>1593</v>
      </c>
      <c r="I654" s="141"/>
      <c r="J654" s="141">
        <v>4000000000</v>
      </c>
      <c r="K654" s="139">
        <v>4000000000</v>
      </c>
      <c r="L654" s="4">
        <v>4.05</v>
      </c>
      <c r="M654" s="4" t="s">
        <v>2587</v>
      </c>
      <c r="N654" s="4" t="s">
        <v>3118</v>
      </c>
      <c r="O654" s="91">
        <f>J654</f>
        <v>4000000000</v>
      </c>
      <c r="P654" s="91">
        <f>J654-O654</f>
        <v>0</v>
      </c>
      <c r="Q654" s="4">
        <v>101</v>
      </c>
      <c r="R654" s="4" t="s">
        <v>70</v>
      </c>
      <c r="S654" s="4" t="s">
        <v>70</v>
      </c>
      <c r="T654" s="140">
        <v>45321</v>
      </c>
      <c r="U654" s="4" t="s">
        <v>1884</v>
      </c>
      <c r="V654" s="4"/>
      <c r="W654" s="4"/>
      <c r="X654" s="4"/>
      <c r="Y654" s="4"/>
      <c r="Z654" s="4"/>
      <c r="AA654" s="4"/>
      <c r="AB654" s="4"/>
      <c r="AC654" s="4"/>
      <c r="AD654" s="4"/>
      <c r="AE654" s="145"/>
      <c r="AF654" s="145"/>
      <c r="AG654" s="4" t="s">
        <v>70</v>
      </c>
      <c r="AH654" s="377" t="s">
        <v>3626</v>
      </c>
      <c r="AI654" s="4" t="s">
        <v>9551</v>
      </c>
      <c r="AJ654" s="4" t="s">
        <v>9556</v>
      </c>
      <c r="AK654" s="4"/>
    </row>
    <row r="655" spans="2:37">
      <c r="B655" s="145" t="s">
        <v>2497</v>
      </c>
      <c r="C655" s="4" t="s">
        <v>441</v>
      </c>
      <c r="D655" s="4" t="s">
        <v>3301</v>
      </c>
      <c r="E655" s="4" t="s">
        <v>1060</v>
      </c>
      <c r="F655" s="4" t="s">
        <v>3627</v>
      </c>
      <c r="G655" s="4" t="s">
        <v>1580</v>
      </c>
      <c r="H655" s="4" t="s">
        <v>1581</v>
      </c>
      <c r="I655" s="141"/>
      <c r="J655" s="141">
        <v>5000000000</v>
      </c>
      <c r="K655" s="139">
        <v>5000000000</v>
      </c>
      <c r="L655" s="4">
        <v>9</v>
      </c>
      <c r="M655" s="4" t="s">
        <v>3603</v>
      </c>
      <c r="N655" s="4" t="s">
        <v>3088</v>
      </c>
      <c r="O655" s="91">
        <f>J655</f>
        <v>5000000000</v>
      </c>
      <c r="P655" s="91">
        <f>J655-O655</f>
        <v>0</v>
      </c>
      <c r="Q655" s="4">
        <v>178</v>
      </c>
      <c r="R655" s="4" t="s">
        <v>70</v>
      </c>
      <c r="S655" s="4" t="s">
        <v>70</v>
      </c>
      <c r="T655" s="140">
        <v>45341</v>
      </c>
      <c r="U655" s="4" t="s">
        <v>1884</v>
      </c>
      <c r="V655" s="4" t="s">
        <v>1954</v>
      </c>
      <c r="W655" s="4"/>
      <c r="X655" s="4"/>
      <c r="Y655" s="4"/>
      <c r="Z655" s="4"/>
      <c r="AA655" s="4"/>
      <c r="AB655" s="4"/>
      <c r="AC655" s="4"/>
      <c r="AD655" s="4"/>
      <c r="AE655" s="145"/>
      <c r="AF655" s="145"/>
      <c r="AG655" s="4" t="s">
        <v>70</v>
      </c>
      <c r="AH655" s="377"/>
      <c r="AI655" s="4" t="s">
        <v>9555</v>
      </c>
      <c r="AJ655" s="4" t="s">
        <v>9556</v>
      </c>
      <c r="AK655" s="4"/>
    </row>
    <row r="656" spans="2:37">
      <c r="B656" s="145" t="s">
        <v>2497</v>
      </c>
      <c r="C656" s="4" t="s">
        <v>441</v>
      </c>
      <c r="D656" s="4" t="s">
        <v>1946</v>
      </c>
      <c r="E656" s="4" t="s">
        <v>1060</v>
      </c>
      <c r="F656" s="4" t="s">
        <v>3628</v>
      </c>
      <c r="G656" s="4" t="s">
        <v>1596</v>
      </c>
      <c r="H656" s="4" t="s">
        <v>1597</v>
      </c>
      <c r="I656" s="141"/>
      <c r="J656" s="141">
        <v>7460000000</v>
      </c>
      <c r="K656" s="139">
        <v>7460000000</v>
      </c>
      <c r="L656" s="4">
        <v>7.9</v>
      </c>
      <c r="M656" s="4" t="s">
        <v>2968</v>
      </c>
      <c r="N656" s="4" t="s">
        <v>2833</v>
      </c>
      <c r="O656" s="4"/>
      <c r="P656" s="4"/>
      <c r="Q656" s="4"/>
      <c r="R656" s="4"/>
      <c r="S656" s="4"/>
      <c r="T656" s="4"/>
      <c r="U656" s="4"/>
      <c r="V656" s="4"/>
      <c r="W656" s="4"/>
      <c r="X656" s="4"/>
      <c r="Y656" s="4"/>
      <c r="Z656" s="4"/>
      <c r="AA656" s="4"/>
      <c r="AB656" s="4"/>
      <c r="AC656" s="4"/>
      <c r="AD656" s="4"/>
      <c r="AE656" s="145"/>
      <c r="AF656" s="145"/>
      <c r="AG656" s="4" t="s">
        <v>70</v>
      </c>
      <c r="AH656" s="377" t="s">
        <v>9545</v>
      </c>
      <c r="AI656" s="4" t="s">
        <v>9551</v>
      </c>
      <c r="AJ656" s="4" t="s">
        <v>9556</v>
      </c>
      <c r="AK656" s="4"/>
    </row>
    <row r="657" spans="2:37">
      <c r="B657" s="145" t="s">
        <v>2497</v>
      </c>
      <c r="C657" s="4" t="s">
        <v>441</v>
      </c>
      <c r="D657" s="4" t="s">
        <v>1976</v>
      </c>
      <c r="E657" s="4" t="s">
        <v>1060</v>
      </c>
      <c r="F657" s="4" t="s">
        <v>3629</v>
      </c>
      <c r="G657" s="4" t="s">
        <v>1678</v>
      </c>
      <c r="H657" s="4" t="s">
        <v>1679</v>
      </c>
      <c r="I657" s="141"/>
      <c r="J657" s="141">
        <v>1000000000</v>
      </c>
      <c r="K657" s="139">
        <v>1000000000</v>
      </c>
      <c r="L657" s="4">
        <v>9.6</v>
      </c>
      <c r="M657" s="4" t="s">
        <v>3630</v>
      </c>
      <c r="N657" s="4" t="s">
        <v>3631</v>
      </c>
      <c r="O657" s="186">
        <f>K657</f>
        <v>1000000000</v>
      </c>
      <c r="P657" s="91">
        <f>J657-O657</f>
        <v>0</v>
      </c>
      <c r="Q657" s="4">
        <v>97</v>
      </c>
      <c r="R657" s="4" t="s">
        <v>70</v>
      </c>
      <c r="S657" s="4" t="s">
        <v>70</v>
      </c>
      <c r="T657" s="140">
        <v>45321</v>
      </c>
      <c r="U657" s="4" t="s">
        <v>1884</v>
      </c>
      <c r="V657" s="4"/>
      <c r="W657" s="4" t="s">
        <v>70</v>
      </c>
      <c r="X657" s="140">
        <v>45349</v>
      </c>
      <c r="Y657" s="4" t="s">
        <v>1888</v>
      </c>
      <c r="Z657" s="4" t="s">
        <v>1886</v>
      </c>
      <c r="AA657" s="186">
        <f>O657</f>
        <v>1000000000</v>
      </c>
      <c r="AB657" s="91">
        <f>AA657-O657</f>
        <v>0</v>
      </c>
      <c r="AC657" s="4"/>
      <c r="AD657" s="4" t="s">
        <v>2037</v>
      </c>
      <c r="AE657" s="145" t="s">
        <v>3418</v>
      </c>
      <c r="AF657" s="145"/>
      <c r="AG657" s="4"/>
      <c r="AH657" s="377"/>
      <c r="AI657" s="4"/>
      <c r="AJ657" s="4"/>
      <c r="AK657" s="4"/>
    </row>
    <row r="658" spans="2:37">
      <c r="B658" s="145" t="s">
        <v>2497</v>
      </c>
      <c r="C658" s="4" t="s">
        <v>441</v>
      </c>
      <c r="D658" s="4" t="s">
        <v>2135</v>
      </c>
      <c r="E658" s="4" t="s">
        <v>1060</v>
      </c>
      <c r="F658" s="4" t="s">
        <v>3632</v>
      </c>
      <c r="G658" s="4" t="s">
        <v>1608</v>
      </c>
      <c r="H658" s="4" t="s">
        <v>1609</v>
      </c>
      <c r="I658" s="141"/>
      <c r="J658" s="141">
        <v>5000000000</v>
      </c>
      <c r="K658" s="139">
        <v>5000000000</v>
      </c>
      <c r="L658" s="4">
        <v>6.1</v>
      </c>
      <c r="M658" s="4" t="s">
        <v>3633</v>
      </c>
      <c r="N658" s="4" t="s">
        <v>3037</v>
      </c>
      <c r="O658" s="91">
        <f>J658</f>
        <v>5000000000</v>
      </c>
      <c r="P658" s="91">
        <f>J658-O658</f>
        <v>0</v>
      </c>
      <c r="Q658" s="4">
        <v>170</v>
      </c>
      <c r="R658" s="4" t="s">
        <v>70</v>
      </c>
      <c r="S658" s="4" t="s">
        <v>70</v>
      </c>
      <c r="T658" s="140">
        <v>45348</v>
      </c>
      <c r="U658" s="4" t="s">
        <v>1887</v>
      </c>
      <c r="V658" s="4"/>
      <c r="W658" s="4"/>
      <c r="X658" s="4"/>
      <c r="Y658" s="4"/>
      <c r="Z658" s="4"/>
      <c r="AA658" s="4"/>
      <c r="AB658" s="4"/>
      <c r="AC658" s="4"/>
      <c r="AD658" s="4"/>
      <c r="AE658" s="145"/>
      <c r="AF658" s="145"/>
      <c r="AG658" s="4" t="s">
        <v>70</v>
      </c>
      <c r="AH658" s="377" t="s">
        <v>3632</v>
      </c>
      <c r="AI658" s="4" t="s">
        <v>9551</v>
      </c>
      <c r="AJ658" s="4" t="s">
        <v>9556</v>
      </c>
      <c r="AK658" s="4"/>
    </row>
    <row r="659" spans="2:37">
      <c r="B659" s="145" t="s">
        <v>2497</v>
      </c>
      <c r="C659" s="4" t="s">
        <v>441</v>
      </c>
      <c r="D659" s="4" t="s">
        <v>3596</v>
      </c>
      <c r="E659" s="4" t="s">
        <v>1060</v>
      </c>
      <c r="F659" s="4" t="s">
        <v>3634</v>
      </c>
      <c r="G659" s="4" t="s">
        <v>1620</v>
      </c>
      <c r="H659" s="4" t="s">
        <v>1621</v>
      </c>
      <c r="I659" s="141"/>
      <c r="J659" s="141">
        <v>4000000000</v>
      </c>
      <c r="K659" s="139">
        <v>4000000000</v>
      </c>
      <c r="L659" s="4">
        <v>10.75</v>
      </c>
      <c r="M659" s="4" t="s">
        <v>3635</v>
      </c>
      <c r="N659" s="4" t="s">
        <v>3636</v>
      </c>
      <c r="O659" s="186">
        <f>K659</f>
        <v>4000000000</v>
      </c>
      <c r="P659" s="186">
        <f>K659-O659</f>
        <v>0</v>
      </c>
      <c r="Q659" s="4">
        <v>7</v>
      </c>
      <c r="R659" s="4" t="s">
        <v>70</v>
      </c>
      <c r="S659" s="4" t="s">
        <v>70</v>
      </c>
      <c r="T659" s="140">
        <v>45321</v>
      </c>
      <c r="U659" s="4" t="s">
        <v>1884</v>
      </c>
      <c r="V659" s="4" t="s">
        <v>1954</v>
      </c>
      <c r="W659" s="4"/>
      <c r="X659" s="4"/>
      <c r="Y659" s="4"/>
      <c r="Z659" s="4"/>
      <c r="AA659" s="4"/>
      <c r="AB659" s="4"/>
      <c r="AC659" s="4"/>
      <c r="AD659" s="4"/>
      <c r="AE659" s="145"/>
      <c r="AF659" s="145"/>
      <c r="AG659" s="4" t="s">
        <v>70</v>
      </c>
      <c r="AH659" s="377" t="s">
        <v>3634</v>
      </c>
      <c r="AI659" s="4" t="s">
        <v>9551</v>
      </c>
      <c r="AJ659" s="4" t="s">
        <v>9556</v>
      </c>
      <c r="AK659" s="4"/>
    </row>
    <row r="660" spans="2:37">
      <c r="B660" s="145" t="s">
        <v>2497</v>
      </c>
      <c r="C660" s="4" t="s">
        <v>441</v>
      </c>
      <c r="D660" s="4" t="s">
        <v>3476</v>
      </c>
      <c r="E660" s="4" t="s">
        <v>1060</v>
      </c>
      <c r="F660" s="4" t="s">
        <v>3637</v>
      </c>
      <c r="G660" s="4" t="s">
        <v>1598</v>
      </c>
      <c r="H660" s="4" t="s">
        <v>1599</v>
      </c>
      <c r="I660" s="141"/>
      <c r="J660" s="141">
        <v>906527392</v>
      </c>
      <c r="K660" s="139">
        <v>906527392</v>
      </c>
      <c r="L660" s="4">
        <v>3.75</v>
      </c>
      <c r="M660" s="4" t="s">
        <v>3011</v>
      </c>
      <c r="N660" s="4" t="s">
        <v>2751</v>
      </c>
      <c r="O660" s="91">
        <f>J660</f>
        <v>906527392</v>
      </c>
      <c r="P660" s="91">
        <f>J660-O660</f>
        <v>0</v>
      </c>
      <c r="Q660" s="4">
        <v>160</v>
      </c>
      <c r="R660" s="4" t="s">
        <v>70</v>
      </c>
      <c r="S660" s="4" t="s">
        <v>70</v>
      </c>
      <c r="T660" s="140">
        <v>45348</v>
      </c>
      <c r="U660" s="4" t="s">
        <v>1887</v>
      </c>
      <c r="V660" s="4"/>
      <c r="W660" s="4"/>
      <c r="X660" s="4"/>
      <c r="Y660" s="4"/>
      <c r="Z660" s="4"/>
      <c r="AA660" s="4"/>
      <c r="AB660" s="4"/>
      <c r="AC660" s="4"/>
      <c r="AD660" s="4"/>
      <c r="AE660" s="145"/>
      <c r="AF660" s="145"/>
      <c r="AG660" s="4" t="s">
        <v>70</v>
      </c>
      <c r="AH660" s="377" t="s">
        <v>3637</v>
      </c>
      <c r="AI660" s="4" t="s">
        <v>9551</v>
      </c>
      <c r="AJ660" s="4" t="s">
        <v>9556</v>
      </c>
      <c r="AK660" s="4"/>
    </row>
    <row r="661" spans="2:37">
      <c r="B661" s="145" t="s">
        <v>2497</v>
      </c>
      <c r="C661" s="4" t="s">
        <v>441</v>
      </c>
      <c r="D661" s="4" t="s">
        <v>3292</v>
      </c>
      <c r="E661" s="4" t="s">
        <v>1060</v>
      </c>
      <c r="F661" s="4" t="s">
        <v>3638</v>
      </c>
      <c r="G661" s="4" t="s">
        <v>1576</v>
      </c>
      <c r="H661" s="4" t="s">
        <v>1577</v>
      </c>
      <c r="I661" s="141"/>
      <c r="J661" s="141">
        <v>3000000000</v>
      </c>
      <c r="K661" s="139">
        <v>3000000000</v>
      </c>
      <c r="L661" s="4">
        <v>9.4</v>
      </c>
      <c r="M661" s="4" t="s">
        <v>3464</v>
      </c>
      <c r="N661" s="4" t="s">
        <v>2573</v>
      </c>
      <c r="O661" s="4"/>
      <c r="P661" s="4"/>
      <c r="Q661" s="4">
        <v>193</v>
      </c>
      <c r="R661" s="4" t="s">
        <v>70</v>
      </c>
      <c r="S661" s="4" t="s">
        <v>70</v>
      </c>
      <c r="T661" s="140">
        <v>45294</v>
      </c>
      <c r="U661" s="4" t="s">
        <v>1884</v>
      </c>
      <c r="V661" s="4" t="s">
        <v>1954</v>
      </c>
      <c r="W661" s="4"/>
      <c r="X661" s="4"/>
      <c r="Y661" s="4"/>
      <c r="Z661" s="4"/>
      <c r="AA661" s="4"/>
      <c r="AB661" s="4"/>
      <c r="AC661" s="4"/>
      <c r="AD661" s="4"/>
      <c r="AE661" s="145"/>
      <c r="AF661" s="145"/>
      <c r="AG661" s="4" t="s">
        <v>70</v>
      </c>
      <c r="AH661" s="377" t="s">
        <v>3638</v>
      </c>
      <c r="AI661" s="4" t="s">
        <v>9551</v>
      </c>
      <c r="AJ661" s="4" t="s">
        <v>9556</v>
      </c>
      <c r="AK661" s="4"/>
    </row>
    <row r="662" spans="2:37">
      <c r="B662" s="145" t="s">
        <v>2497</v>
      </c>
      <c r="C662" s="4" t="s">
        <v>441</v>
      </c>
      <c r="D662" s="4" t="s">
        <v>2528</v>
      </c>
      <c r="E662" s="4" t="s">
        <v>1060</v>
      </c>
      <c r="F662" s="4" t="s">
        <v>3639</v>
      </c>
      <c r="G662" s="4" t="s">
        <v>1600</v>
      </c>
      <c r="H662" s="4" t="s">
        <v>1601</v>
      </c>
      <c r="I662" s="141"/>
      <c r="J662" s="141">
        <v>5000000000</v>
      </c>
      <c r="K662" s="139">
        <v>5000000000</v>
      </c>
      <c r="L662" s="4">
        <v>8.93</v>
      </c>
      <c r="M662" s="4" t="s">
        <v>3484</v>
      </c>
      <c r="N662" s="4" t="s">
        <v>3164</v>
      </c>
      <c r="O662" s="186">
        <f t="shared" ref="O662:O667" si="19">K662</f>
        <v>5000000000</v>
      </c>
      <c r="P662" s="186">
        <f>K662-O662</f>
        <v>0</v>
      </c>
      <c r="Q662" s="4">
        <v>21</v>
      </c>
      <c r="R662" s="4" t="s">
        <v>70</v>
      </c>
      <c r="S662" s="4" t="s">
        <v>70</v>
      </c>
      <c r="T662" s="140">
        <v>45341</v>
      </c>
      <c r="U662" s="4" t="s">
        <v>1884</v>
      </c>
      <c r="V662" s="4" t="s">
        <v>1954</v>
      </c>
      <c r="W662" s="4"/>
      <c r="X662" s="4"/>
      <c r="Y662" s="4"/>
      <c r="Z662" s="4"/>
      <c r="AA662" s="4"/>
      <c r="AB662" s="4"/>
      <c r="AC662" s="4"/>
      <c r="AD662" s="4"/>
      <c r="AE662" s="145"/>
      <c r="AF662" s="145"/>
      <c r="AG662" s="4" t="s">
        <v>70</v>
      </c>
      <c r="AH662" s="377" t="s">
        <v>3639</v>
      </c>
      <c r="AI662" s="4" t="s">
        <v>9551</v>
      </c>
      <c r="AJ662" s="4" t="s">
        <v>9556</v>
      </c>
      <c r="AK662" s="4"/>
    </row>
    <row r="663" spans="2:37">
      <c r="B663" s="145" t="s">
        <v>2497</v>
      </c>
      <c r="C663" s="4" t="s">
        <v>441</v>
      </c>
      <c r="D663" s="4" t="s">
        <v>1976</v>
      </c>
      <c r="E663" s="4" t="s">
        <v>1060</v>
      </c>
      <c r="F663" s="4" t="s">
        <v>3640</v>
      </c>
      <c r="G663" s="4" t="s">
        <v>1678</v>
      </c>
      <c r="H663" s="4" t="s">
        <v>1679</v>
      </c>
      <c r="I663" s="141"/>
      <c r="J663" s="141">
        <v>2000000000</v>
      </c>
      <c r="K663" s="139">
        <v>2000000000</v>
      </c>
      <c r="L663" s="4">
        <v>9.6</v>
      </c>
      <c r="M663" s="4" t="s">
        <v>3189</v>
      </c>
      <c r="N663" s="4" t="s">
        <v>3641</v>
      </c>
      <c r="O663" s="186">
        <f t="shared" si="19"/>
        <v>2000000000</v>
      </c>
      <c r="P663" s="91">
        <f>J663-O663</f>
        <v>0</v>
      </c>
      <c r="Q663" s="4">
        <v>97</v>
      </c>
      <c r="R663" s="4" t="s">
        <v>70</v>
      </c>
      <c r="S663" s="4" t="s">
        <v>70</v>
      </c>
      <c r="T663" s="140">
        <v>45321</v>
      </c>
      <c r="U663" s="4" t="s">
        <v>1884</v>
      </c>
      <c r="V663" s="4"/>
      <c r="W663" s="4" t="s">
        <v>70</v>
      </c>
      <c r="X663" s="140">
        <v>45349</v>
      </c>
      <c r="Y663" s="4" t="s">
        <v>1888</v>
      </c>
      <c r="Z663" s="4" t="s">
        <v>1886</v>
      </c>
      <c r="AA663" s="186">
        <f>O663</f>
        <v>2000000000</v>
      </c>
      <c r="AB663" s="91">
        <f>AA663-O663</f>
        <v>0</v>
      </c>
      <c r="AC663" s="4"/>
      <c r="AD663" s="4" t="s">
        <v>2037</v>
      </c>
      <c r="AE663" s="145" t="s">
        <v>3418</v>
      </c>
      <c r="AF663" s="145"/>
      <c r="AG663" s="4"/>
      <c r="AH663" s="377"/>
      <c r="AI663" s="4"/>
      <c r="AJ663" s="4"/>
      <c r="AK663" s="4"/>
    </row>
    <row r="664" spans="2:37">
      <c r="B664" s="145" t="s">
        <v>2497</v>
      </c>
      <c r="C664" s="4" t="s">
        <v>441</v>
      </c>
      <c r="D664" s="4" t="s">
        <v>2528</v>
      </c>
      <c r="E664" s="4" t="s">
        <v>1060</v>
      </c>
      <c r="F664" s="4" t="s">
        <v>3642</v>
      </c>
      <c r="G664" s="4" t="s">
        <v>1600</v>
      </c>
      <c r="H664" s="4" t="s">
        <v>1601</v>
      </c>
      <c r="I664" s="141"/>
      <c r="J664" s="141">
        <v>3000000000</v>
      </c>
      <c r="K664" s="139">
        <v>3000000000</v>
      </c>
      <c r="L664" s="4">
        <v>6.07</v>
      </c>
      <c r="M664" s="4" t="s">
        <v>3011</v>
      </c>
      <c r="N664" s="4" t="s">
        <v>3085</v>
      </c>
      <c r="O664" s="186">
        <f t="shared" si="19"/>
        <v>3000000000</v>
      </c>
      <c r="P664" s="186">
        <f>K664-O664</f>
        <v>0</v>
      </c>
      <c r="Q664" s="4">
        <v>21</v>
      </c>
      <c r="R664" s="4" t="s">
        <v>70</v>
      </c>
      <c r="S664" s="4" t="s">
        <v>70</v>
      </c>
      <c r="T664" s="140">
        <v>45341</v>
      </c>
      <c r="U664" s="4" t="s">
        <v>1884</v>
      </c>
      <c r="V664" s="4" t="s">
        <v>1954</v>
      </c>
      <c r="W664" s="4"/>
      <c r="X664" s="4"/>
      <c r="Y664" s="4"/>
      <c r="Z664" s="4"/>
      <c r="AA664" s="4"/>
      <c r="AB664" s="4"/>
      <c r="AC664" s="4"/>
      <c r="AD664" s="4"/>
      <c r="AE664" s="145"/>
      <c r="AF664" s="145"/>
      <c r="AG664" s="4" t="s">
        <v>70</v>
      </c>
      <c r="AH664" s="377" t="s">
        <v>3642</v>
      </c>
      <c r="AI664" s="4" t="s">
        <v>9551</v>
      </c>
      <c r="AJ664" s="4" t="s">
        <v>9556</v>
      </c>
      <c r="AK664" s="4"/>
    </row>
    <row r="665" spans="2:37">
      <c r="B665" s="145" t="s">
        <v>2497</v>
      </c>
      <c r="C665" s="4" t="s">
        <v>441</v>
      </c>
      <c r="D665" s="4" t="s">
        <v>1976</v>
      </c>
      <c r="E665" s="4" t="s">
        <v>1060</v>
      </c>
      <c r="F665" s="4" t="s">
        <v>3643</v>
      </c>
      <c r="G665" s="4" t="s">
        <v>1678</v>
      </c>
      <c r="H665" s="4" t="s">
        <v>1679</v>
      </c>
      <c r="I665" s="141"/>
      <c r="J665" s="141">
        <v>2000000000</v>
      </c>
      <c r="K665" s="139">
        <v>2000000000</v>
      </c>
      <c r="L665" s="4">
        <v>8.4</v>
      </c>
      <c r="M665" s="4" t="s">
        <v>3049</v>
      </c>
      <c r="N665" s="4" t="s">
        <v>2150</v>
      </c>
      <c r="O665" s="186">
        <f t="shared" si="19"/>
        <v>2000000000</v>
      </c>
      <c r="P665" s="91">
        <f>J665-O665</f>
        <v>0</v>
      </c>
      <c r="Q665" s="4">
        <v>97</v>
      </c>
      <c r="R665" s="4" t="s">
        <v>70</v>
      </c>
      <c r="S665" s="4" t="s">
        <v>70</v>
      </c>
      <c r="T665" s="140">
        <v>45321</v>
      </c>
      <c r="U665" s="4" t="s">
        <v>1884</v>
      </c>
      <c r="V665" s="4"/>
      <c r="W665" s="4" t="s">
        <v>70</v>
      </c>
      <c r="X665" s="140">
        <v>45349</v>
      </c>
      <c r="Y665" s="4" t="s">
        <v>1888</v>
      </c>
      <c r="Z665" s="4" t="s">
        <v>1886</v>
      </c>
      <c r="AA665" s="186">
        <f>O665</f>
        <v>2000000000</v>
      </c>
      <c r="AB665" s="91">
        <f>AA665-O665</f>
        <v>0</v>
      </c>
      <c r="AC665" s="4"/>
      <c r="AD665" s="4" t="s">
        <v>2037</v>
      </c>
      <c r="AE665" s="145" t="s">
        <v>3418</v>
      </c>
      <c r="AF665" s="145"/>
      <c r="AG665" s="4"/>
      <c r="AH665" s="377"/>
      <c r="AI665" s="4"/>
      <c r="AJ665" s="4"/>
      <c r="AK665" s="4"/>
    </row>
    <row r="666" spans="2:37">
      <c r="B666" s="145" t="s">
        <v>2497</v>
      </c>
      <c r="C666" s="4" t="s">
        <v>441</v>
      </c>
      <c r="D666" s="4" t="s">
        <v>2528</v>
      </c>
      <c r="E666" s="4" t="s">
        <v>1060</v>
      </c>
      <c r="F666" s="4" t="s">
        <v>3644</v>
      </c>
      <c r="G666" s="4" t="s">
        <v>1600</v>
      </c>
      <c r="H666" s="4" t="s">
        <v>1601</v>
      </c>
      <c r="I666" s="141"/>
      <c r="J666" s="141">
        <v>2000000000</v>
      </c>
      <c r="K666" s="139">
        <v>2000000000</v>
      </c>
      <c r="L666" s="4">
        <v>5.51</v>
      </c>
      <c r="M666" s="4" t="s">
        <v>2715</v>
      </c>
      <c r="N666" s="4" t="s">
        <v>3645</v>
      </c>
      <c r="O666" s="186">
        <f t="shared" si="19"/>
        <v>2000000000</v>
      </c>
      <c r="P666" s="186">
        <f>K666-O666</f>
        <v>0</v>
      </c>
      <c r="Q666" s="4">
        <v>21</v>
      </c>
      <c r="R666" s="4" t="s">
        <v>70</v>
      </c>
      <c r="S666" s="4" t="s">
        <v>70</v>
      </c>
      <c r="T666" s="140">
        <v>45341</v>
      </c>
      <c r="U666" s="4" t="s">
        <v>1884</v>
      </c>
      <c r="V666" s="4" t="s">
        <v>1954</v>
      </c>
      <c r="W666" s="4"/>
      <c r="X666" s="4"/>
      <c r="Y666" s="4"/>
      <c r="Z666" s="4"/>
      <c r="AA666" s="4"/>
      <c r="AB666" s="4"/>
      <c r="AC666" s="4"/>
      <c r="AD666" s="4"/>
      <c r="AE666" s="145"/>
      <c r="AF666" s="145"/>
      <c r="AG666" s="4" t="s">
        <v>70</v>
      </c>
      <c r="AH666" s="377" t="s">
        <v>3644</v>
      </c>
      <c r="AI666" s="4" t="s">
        <v>9551</v>
      </c>
      <c r="AJ666" s="4" t="s">
        <v>9556</v>
      </c>
      <c r="AK666" s="4"/>
    </row>
    <row r="667" spans="2:37">
      <c r="B667" s="145" t="s">
        <v>2497</v>
      </c>
      <c r="C667" s="4" t="s">
        <v>441</v>
      </c>
      <c r="D667" s="4" t="s">
        <v>3513</v>
      </c>
      <c r="E667" s="4" t="s">
        <v>1060</v>
      </c>
      <c r="F667" s="4" t="s">
        <v>3646</v>
      </c>
      <c r="G667" s="4" t="s">
        <v>1604</v>
      </c>
      <c r="H667" s="4" t="s">
        <v>1605</v>
      </c>
      <c r="I667" s="141"/>
      <c r="J667" s="141">
        <v>70573288</v>
      </c>
      <c r="K667" s="139">
        <v>70573288</v>
      </c>
      <c r="L667" s="4">
        <v>8.5</v>
      </c>
      <c r="M667" s="4" t="s">
        <v>2727</v>
      </c>
      <c r="N667" s="4" t="s">
        <v>2619</v>
      </c>
      <c r="O667" s="186">
        <f t="shared" si="19"/>
        <v>70573288</v>
      </c>
      <c r="P667" s="186">
        <f>K667-O667</f>
        <v>0</v>
      </c>
      <c r="Q667" s="4" t="s">
        <v>2503</v>
      </c>
      <c r="R667" s="4" t="s">
        <v>70</v>
      </c>
      <c r="S667" s="4" t="s">
        <v>70</v>
      </c>
      <c r="T667" s="140">
        <v>45351</v>
      </c>
      <c r="U667" s="4" t="s">
        <v>1884</v>
      </c>
      <c r="V667" s="4" t="s">
        <v>1954</v>
      </c>
      <c r="W667" s="4"/>
      <c r="X667" s="4"/>
      <c r="Y667" s="4"/>
      <c r="Z667" s="4"/>
      <c r="AA667" s="4"/>
      <c r="AB667" s="4"/>
      <c r="AC667" s="4"/>
      <c r="AD667" s="4"/>
      <c r="AE667" s="145"/>
      <c r="AF667" s="145"/>
      <c r="AG667" s="4" t="s">
        <v>70</v>
      </c>
      <c r="AH667" s="377" t="s">
        <v>3646</v>
      </c>
      <c r="AI667" s="4" t="s">
        <v>9551</v>
      </c>
      <c r="AJ667" s="4" t="s">
        <v>9556</v>
      </c>
      <c r="AK667" s="4"/>
    </row>
    <row r="668" spans="2:37">
      <c r="B668" s="145" t="s">
        <v>2497</v>
      </c>
      <c r="C668" s="4" t="s">
        <v>441</v>
      </c>
      <c r="D668" s="4" t="s">
        <v>3292</v>
      </c>
      <c r="E668" s="4" t="s">
        <v>1060</v>
      </c>
      <c r="F668" s="4" t="s">
        <v>3647</v>
      </c>
      <c r="G668" s="4" t="s">
        <v>1576</v>
      </c>
      <c r="H668" s="4" t="s">
        <v>1577</v>
      </c>
      <c r="I668" s="141"/>
      <c r="J668" s="141">
        <v>537380822</v>
      </c>
      <c r="K668" s="139">
        <v>537380822</v>
      </c>
      <c r="L668" s="4">
        <v>8.1999999999999993</v>
      </c>
      <c r="M668" s="4" t="s">
        <v>2787</v>
      </c>
      <c r="N668" s="4" t="s">
        <v>3190</v>
      </c>
      <c r="O668" s="4"/>
      <c r="P668" s="4"/>
      <c r="Q668" s="4">
        <v>193</v>
      </c>
      <c r="R668" s="4" t="s">
        <v>70</v>
      </c>
      <c r="S668" s="4" t="s">
        <v>70</v>
      </c>
      <c r="T668" s="140">
        <v>45294</v>
      </c>
      <c r="U668" s="4" t="s">
        <v>1884</v>
      </c>
      <c r="V668" s="4" t="s">
        <v>1954</v>
      </c>
      <c r="W668" s="4"/>
      <c r="X668" s="4"/>
      <c r="Y668" s="4"/>
      <c r="Z668" s="4"/>
      <c r="AA668" s="4"/>
      <c r="AB668" s="4"/>
      <c r="AC668" s="4"/>
      <c r="AD668" s="4"/>
      <c r="AE668" s="145"/>
      <c r="AF668" s="145"/>
      <c r="AG668" s="4" t="s">
        <v>70</v>
      </c>
      <c r="AH668" s="377" t="s">
        <v>3647</v>
      </c>
      <c r="AI668" s="4" t="s">
        <v>9551</v>
      </c>
      <c r="AJ668" s="4" t="s">
        <v>9556</v>
      </c>
      <c r="AK668" s="4"/>
    </row>
    <row r="669" spans="2:37">
      <c r="B669" s="145" t="s">
        <v>2497</v>
      </c>
      <c r="C669" s="4" t="s">
        <v>441</v>
      </c>
      <c r="D669" s="4" t="s">
        <v>3596</v>
      </c>
      <c r="E669" s="4" t="s">
        <v>1060</v>
      </c>
      <c r="F669" s="4" t="s">
        <v>3648</v>
      </c>
      <c r="G669" s="4" t="s">
        <v>1620</v>
      </c>
      <c r="H669" s="4" t="s">
        <v>1621</v>
      </c>
      <c r="I669" s="141"/>
      <c r="J669" s="141">
        <v>3000000000</v>
      </c>
      <c r="K669" s="139">
        <v>3000000000</v>
      </c>
      <c r="L669" s="4">
        <v>10.75</v>
      </c>
      <c r="M669" s="4" t="s">
        <v>3649</v>
      </c>
      <c r="N669" s="4" t="s">
        <v>3650</v>
      </c>
      <c r="O669" s="186">
        <f t="shared" ref="O669:O674" si="20">K669</f>
        <v>3000000000</v>
      </c>
      <c r="P669" s="186">
        <f>K669-O669</f>
        <v>0</v>
      </c>
      <c r="Q669" s="4">
        <v>7</v>
      </c>
      <c r="R669" s="4" t="s">
        <v>70</v>
      </c>
      <c r="S669" s="4" t="s">
        <v>70</v>
      </c>
      <c r="T669" s="140">
        <v>45321</v>
      </c>
      <c r="U669" s="4" t="s">
        <v>1884</v>
      </c>
      <c r="V669" s="4" t="s">
        <v>1954</v>
      </c>
      <c r="W669" s="4"/>
      <c r="X669" s="4"/>
      <c r="Y669" s="4"/>
      <c r="Z669" s="4"/>
      <c r="AA669" s="4"/>
      <c r="AB669" s="4"/>
      <c r="AC669" s="4"/>
      <c r="AD669" s="4"/>
      <c r="AE669" s="145"/>
      <c r="AF669" s="145"/>
      <c r="AG669" s="4" t="s">
        <v>70</v>
      </c>
      <c r="AH669" s="377" t="s">
        <v>3648</v>
      </c>
      <c r="AI669" s="4" t="s">
        <v>9551</v>
      </c>
      <c r="AJ669" s="4" t="s">
        <v>9556</v>
      </c>
      <c r="AK669" s="4"/>
    </row>
    <row r="670" spans="2:37">
      <c r="B670" s="145" t="s">
        <v>2497</v>
      </c>
      <c r="C670" s="4" t="s">
        <v>441</v>
      </c>
      <c r="D670" s="4" t="s">
        <v>1976</v>
      </c>
      <c r="E670" s="4" t="s">
        <v>1060</v>
      </c>
      <c r="F670" s="4" t="s">
        <v>3651</v>
      </c>
      <c r="G670" s="4" t="s">
        <v>1678</v>
      </c>
      <c r="H670" s="4" t="s">
        <v>1679</v>
      </c>
      <c r="I670" s="141"/>
      <c r="J670" s="141">
        <v>9000000000</v>
      </c>
      <c r="K670" s="139">
        <v>9000000000</v>
      </c>
      <c r="L670" s="4">
        <v>6.9</v>
      </c>
      <c r="M670" s="4" t="s">
        <v>3021</v>
      </c>
      <c r="N670" s="4" t="s">
        <v>3413</v>
      </c>
      <c r="O670" s="186">
        <f t="shared" si="20"/>
        <v>9000000000</v>
      </c>
      <c r="P670" s="91">
        <f>J670-O670</f>
        <v>0</v>
      </c>
      <c r="Q670" s="4">
        <v>97</v>
      </c>
      <c r="R670" s="4" t="s">
        <v>70</v>
      </c>
      <c r="S670" s="4" t="s">
        <v>70</v>
      </c>
      <c r="T670" s="140">
        <v>45321</v>
      </c>
      <c r="U670" s="4" t="s">
        <v>1884</v>
      </c>
      <c r="V670" s="4"/>
      <c r="W670" s="4" t="s">
        <v>70</v>
      </c>
      <c r="X670" s="140">
        <v>45349</v>
      </c>
      <c r="Y670" s="4" t="s">
        <v>1888</v>
      </c>
      <c r="Z670" s="4" t="s">
        <v>1886</v>
      </c>
      <c r="AA670" s="186">
        <f>O670</f>
        <v>9000000000</v>
      </c>
      <c r="AB670" s="91">
        <f>AA670-O670</f>
        <v>0</v>
      </c>
      <c r="AC670" s="4"/>
      <c r="AD670" s="4" t="s">
        <v>2037</v>
      </c>
      <c r="AE670" s="145" t="s">
        <v>3418</v>
      </c>
      <c r="AF670" s="145"/>
      <c r="AG670" s="4"/>
      <c r="AH670" s="377"/>
      <c r="AI670" s="4"/>
      <c r="AJ670" s="4"/>
      <c r="AK670" s="4"/>
    </row>
    <row r="671" spans="2:37">
      <c r="B671" s="145" t="s">
        <v>2497</v>
      </c>
      <c r="C671" s="4" t="s">
        <v>441</v>
      </c>
      <c r="D671" s="4" t="s">
        <v>2528</v>
      </c>
      <c r="E671" s="4" t="s">
        <v>1060</v>
      </c>
      <c r="F671" s="4" t="s">
        <v>3652</v>
      </c>
      <c r="G671" s="4" t="s">
        <v>1600</v>
      </c>
      <c r="H671" s="4" t="s">
        <v>1601</v>
      </c>
      <c r="I671" s="141"/>
      <c r="J671" s="141">
        <v>2000000000</v>
      </c>
      <c r="K671" s="139">
        <v>2000000000</v>
      </c>
      <c r="L671" s="4">
        <v>6.07</v>
      </c>
      <c r="M671" s="4" t="s">
        <v>3011</v>
      </c>
      <c r="N671" s="4" t="s">
        <v>3085</v>
      </c>
      <c r="O671" s="186">
        <f t="shared" si="20"/>
        <v>2000000000</v>
      </c>
      <c r="P671" s="186">
        <f>K671-O671</f>
        <v>0</v>
      </c>
      <c r="Q671" s="4">
        <v>21</v>
      </c>
      <c r="R671" s="4" t="s">
        <v>70</v>
      </c>
      <c r="S671" s="4" t="s">
        <v>70</v>
      </c>
      <c r="T671" s="140">
        <v>45341</v>
      </c>
      <c r="U671" s="4" t="s">
        <v>1884</v>
      </c>
      <c r="V671" s="4" t="s">
        <v>1954</v>
      </c>
      <c r="W671" s="4"/>
      <c r="X671" s="4"/>
      <c r="Y671" s="4"/>
      <c r="Z671" s="4"/>
      <c r="AA671" s="4"/>
      <c r="AB671" s="4"/>
      <c r="AC671" s="4"/>
      <c r="AD671" s="4"/>
      <c r="AE671" s="145"/>
      <c r="AF671" s="145"/>
      <c r="AG671" s="4" t="s">
        <v>70</v>
      </c>
      <c r="AH671" s="377" t="s">
        <v>3652</v>
      </c>
      <c r="AI671" s="4" t="s">
        <v>9551</v>
      </c>
      <c r="AJ671" s="4" t="s">
        <v>9556</v>
      </c>
      <c r="AK671" s="4"/>
    </row>
    <row r="672" spans="2:37">
      <c r="B672" s="145" t="s">
        <v>2497</v>
      </c>
      <c r="C672" s="4" t="s">
        <v>441</v>
      </c>
      <c r="D672" s="4" t="s">
        <v>1976</v>
      </c>
      <c r="E672" s="4" t="s">
        <v>1060</v>
      </c>
      <c r="F672" s="4" t="s">
        <v>3653</v>
      </c>
      <c r="G672" s="4" t="s">
        <v>1678</v>
      </c>
      <c r="H672" s="4" t="s">
        <v>1679</v>
      </c>
      <c r="I672" s="141"/>
      <c r="J672" s="141">
        <v>5000000000</v>
      </c>
      <c r="K672" s="139">
        <v>5000000000</v>
      </c>
      <c r="L672" s="4">
        <v>9.6</v>
      </c>
      <c r="M672" s="4" t="s">
        <v>3654</v>
      </c>
      <c r="N672" s="4" t="s">
        <v>3655</v>
      </c>
      <c r="O672" s="186">
        <f t="shared" si="20"/>
        <v>5000000000</v>
      </c>
      <c r="P672" s="91">
        <f>J672-O672</f>
        <v>0</v>
      </c>
      <c r="Q672" s="4">
        <v>97</v>
      </c>
      <c r="R672" s="4" t="s">
        <v>70</v>
      </c>
      <c r="S672" s="4" t="s">
        <v>70</v>
      </c>
      <c r="T672" s="140">
        <v>45321</v>
      </c>
      <c r="U672" s="4" t="s">
        <v>1884</v>
      </c>
      <c r="V672" s="4"/>
      <c r="W672" s="4" t="s">
        <v>70</v>
      </c>
      <c r="X672" s="140">
        <v>45349</v>
      </c>
      <c r="Y672" s="4" t="s">
        <v>1888</v>
      </c>
      <c r="Z672" s="4" t="s">
        <v>1886</v>
      </c>
      <c r="AA672" s="186">
        <f>O672</f>
        <v>5000000000</v>
      </c>
      <c r="AB672" s="91">
        <f>AA672-O672</f>
        <v>0</v>
      </c>
      <c r="AC672" s="4"/>
      <c r="AD672" s="4" t="s">
        <v>2037</v>
      </c>
      <c r="AE672" s="145" t="s">
        <v>3418</v>
      </c>
      <c r="AF672" s="145"/>
      <c r="AG672" s="4"/>
      <c r="AH672" s="377"/>
      <c r="AI672" s="4"/>
      <c r="AJ672" s="4"/>
      <c r="AK672" s="4"/>
    </row>
    <row r="673" spans="2:37">
      <c r="B673" s="145" t="s">
        <v>2497</v>
      </c>
      <c r="C673" s="4" t="s">
        <v>441</v>
      </c>
      <c r="D673" s="4" t="s">
        <v>3513</v>
      </c>
      <c r="E673" s="4" t="s">
        <v>1060</v>
      </c>
      <c r="F673" s="4" t="s">
        <v>3656</v>
      </c>
      <c r="G673" s="4" t="s">
        <v>1604</v>
      </c>
      <c r="H673" s="4" t="s">
        <v>1605</v>
      </c>
      <c r="I673" s="141"/>
      <c r="J673" s="141">
        <v>1650000000</v>
      </c>
      <c r="K673" s="139">
        <v>1650000000</v>
      </c>
      <c r="L673" s="4">
        <v>9.6</v>
      </c>
      <c r="M673" s="4" t="s">
        <v>3657</v>
      </c>
      <c r="N673" s="4" t="s">
        <v>3658</v>
      </c>
      <c r="O673" s="186">
        <f t="shared" si="20"/>
        <v>1650000000</v>
      </c>
      <c r="P673" s="186">
        <f>K673-O673</f>
        <v>0</v>
      </c>
      <c r="Q673" s="4" t="s">
        <v>2503</v>
      </c>
      <c r="R673" s="4" t="s">
        <v>70</v>
      </c>
      <c r="S673" s="4" t="s">
        <v>70</v>
      </c>
      <c r="T673" s="140">
        <v>45351</v>
      </c>
      <c r="U673" s="4" t="s">
        <v>1884</v>
      </c>
      <c r="V673" s="4" t="s">
        <v>1954</v>
      </c>
      <c r="W673" s="4"/>
      <c r="X673" s="4"/>
      <c r="Y673" s="4"/>
      <c r="Z673" s="4"/>
      <c r="AA673" s="4"/>
      <c r="AB673" s="4"/>
      <c r="AC673" s="4"/>
      <c r="AD673" s="4"/>
      <c r="AE673" s="145"/>
      <c r="AF673" s="145"/>
      <c r="AG673" s="4" t="s">
        <v>70</v>
      </c>
      <c r="AH673" s="377" t="s">
        <v>3656</v>
      </c>
      <c r="AI673" s="4" t="s">
        <v>9551</v>
      </c>
      <c r="AJ673" s="4" t="s">
        <v>9556</v>
      </c>
      <c r="AK673" s="4"/>
    </row>
    <row r="674" spans="2:37">
      <c r="B674" s="145" t="s">
        <v>2497</v>
      </c>
      <c r="C674" s="4" t="s">
        <v>441</v>
      </c>
      <c r="D674" s="4" t="s">
        <v>2528</v>
      </c>
      <c r="E674" s="4" t="s">
        <v>1060</v>
      </c>
      <c r="F674" s="4" t="s">
        <v>3659</v>
      </c>
      <c r="G674" s="4" t="s">
        <v>1600</v>
      </c>
      <c r="H674" s="4" t="s">
        <v>1601</v>
      </c>
      <c r="I674" s="141"/>
      <c r="J674" s="141">
        <v>1000000000</v>
      </c>
      <c r="K674" s="139">
        <v>1000000000</v>
      </c>
      <c r="L674" s="4">
        <v>6.07</v>
      </c>
      <c r="M674" s="4" t="s">
        <v>2144</v>
      </c>
      <c r="N674" s="4" t="s">
        <v>3592</v>
      </c>
      <c r="O674" s="186">
        <f t="shared" si="20"/>
        <v>1000000000</v>
      </c>
      <c r="P674" s="186">
        <f>K674-O674</f>
        <v>0</v>
      </c>
      <c r="Q674" s="4">
        <v>21</v>
      </c>
      <c r="R674" s="4" t="s">
        <v>70</v>
      </c>
      <c r="S674" s="4" t="s">
        <v>70</v>
      </c>
      <c r="T674" s="140">
        <v>45341</v>
      </c>
      <c r="U674" s="4" t="s">
        <v>1884</v>
      </c>
      <c r="V674" s="4" t="s">
        <v>1954</v>
      </c>
      <c r="W674" s="4"/>
      <c r="X674" s="4"/>
      <c r="Y674" s="4"/>
      <c r="Z674" s="4"/>
      <c r="AA674" s="4"/>
      <c r="AB674" s="4"/>
      <c r="AC674" s="4"/>
      <c r="AD674" s="4"/>
      <c r="AE674" s="145"/>
      <c r="AF674" s="145"/>
      <c r="AG674" s="4" t="s">
        <v>70</v>
      </c>
      <c r="AH674" s="377" t="s">
        <v>3659</v>
      </c>
      <c r="AI674" s="4" t="s">
        <v>9551</v>
      </c>
      <c r="AJ674" s="4" t="s">
        <v>9556</v>
      </c>
      <c r="AK674" s="4"/>
    </row>
    <row r="675" spans="2:37">
      <c r="B675" s="145" t="s">
        <v>2497</v>
      </c>
      <c r="C675" s="4" t="s">
        <v>441</v>
      </c>
      <c r="D675" s="4" t="s">
        <v>3516</v>
      </c>
      <c r="E675" s="4" t="s">
        <v>1060</v>
      </c>
      <c r="F675" s="4" t="s">
        <v>3660</v>
      </c>
      <c r="G675" s="4" t="s">
        <v>1606</v>
      </c>
      <c r="H675" s="4" t="s">
        <v>1607</v>
      </c>
      <c r="I675" s="141"/>
      <c r="J675" s="141">
        <v>1050000000</v>
      </c>
      <c r="K675" s="139">
        <v>1050000000</v>
      </c>
      <c r="L675" s="4">
        <v>7.85</v>
      </c>
      <c r="M675" s="4" t="s">
        <v>3528</v>
      </c>
      <c r="N675" s="4" t="s">
        <v>2808</v>
      </c>
      <c r="O675" s="4"/>
      <c r="P675" s="4"/>
      <c r="Q675" s="4"/>
      <c r="R675" s="4"/>
      <c r="S675" s="4"/>
      <c r="T675" s="4"/>
      <c r="U675" s="4"/>
      <c r="V675" s="4"/>
      <c r="W675" s="4"/>
      <c r="X675" s="4"/>
      <c r="Y675" s="4"/>
      <c r="Z675" s="4"/>
      <c r="AA675" s="4"/>
      <c r="AB675" s="4"/>
      <c r="AC675" s="4"/>
      <c r="AD675" s="4"/>
      <c r="AE675" s="145"/>
      <c r="AF675" s="145"/>
      <c r="AG675" s="4" t="s">
        <v>70</v>
      </c>
      <c r="AH675" s="377" t="s">
        <v>9541</v>
      </c>
      <c r="AI675" s="4" t="s">
        <v>9551</v>
      </c>
      <c r="AJ675" s="4" t="s">
        <v>9556</v>
      </c>
      <c r="AK675" s="4"/>
    </row>
    <row r="676" spans="2:37">
      <c r="B676" s="145" t="s">
        <v>2497</v>
      </c>
      <c r="C676" s="4" t="s">
        <v>441</v>
      </c>
      <c r="D676" s="4" t="s">
        <v>3513</v>
      </c>
      <c r="E676" s="4" t="s">
        <v>1060</v>
      </c>
      <c r="F676" s="4" t="s">
        <v>3661</v>
      </c>
      <c r="G676" s="4" t="s">
        <v>1604</v>
      </c>
      <c r="H676" s="4" t="s">
        <v>1605</v>
      </c>
      <c r="I676" s="141"/>
      <c r="J676" s="141">
        <v>3300000000</v>
      </c>
      <c r="K676" s="139">
        <v>3300000000</v>
      </c>
      <c r="L676" s="4">
        <v>9.8000000000000007</v>
      </c>
      <c r="M676" s="4" t="s">
        <v>3662</v>
      </c>
      <c r="N676" s="4" t="s">
        <v>2225</v>
      </c>
      <c r="O676" s="186">
        <f>K676</f>
        <v>3300000000</v>
      </c>
      <c r="P676" s="186">
        <f>K676-O676</f>
        <v>0</v>
      </c>
      <c r="Q676" s="4" t="s">
        <v>2503</v>
      </c>
      <c r="R676" s="4" t="s">
        <v>70</v>
      </c>
      <c r="S676" s="4" t="s">
        <v>70</v>
      </c>
      <c r="T676" s="140">
        <v>45351</v>
      </c>
      <c r="U676" s="4" t="s">
        <v>1884</v>
      </c>
      <c r="V676" s="4" t="s">
        <v>1954</v>
      </c>
      <c r="W676" s="4"/>
      <c r="X676" s="4"/>
      <c r="Y676" s="4"/>
      <c r="Z676" s="4"/>
      <c r="AA676" s="4"/>
      <c r="AB676" s="4"/>
      <c r="AC676" s="4"/>
      <c r="AD676" s="4"/>
      <c r="AE676" s="145"/>
      <c r="AF676" s="145"/>
      <c r="AG676" s="4" t="s">
        <v>70</v>
      </c>
      <c r="AH676" s="377" t="s">
        <v>3661</v>
      </c>
      <c r="AI676" s="4" t="s">
        <v>9551</v>
      </c>
      <c r="AJ676" s="4" t="s">
        <v>9556</v>
      </c>
      <c r="AK676" s="4"/>
    </row>
    <row r="677" spans="2:37">
      <c r="B677" s="145" t="s">
        <v>2497</v>
      </c>
      <c r="C677" s="4" t="s">
        <v>441</v>
      </c>
      <c r="D677" s="4" t="s">
        <v>3513</v>
      </c>
      <c r="E677" s="4" t="s">
        <v>1060</v>
      </c>
      <c r="F677" s="4" t="s">
        <v>3663</v>
      </c>
      <c r="G677" s="4" t="s">
        <v>1604</v>
      </c>
      <c r="H677" s="4" t="s">
        <v>1605</v>
      </c>
      <c r="I677" s="141"/>
      <c r="J677" s="141">
        <v>1324594110</v>
      </c>
      <c r="K677" s="139">
        <v>1324594110</v>
      </c>
      <c r="L677" s="4">
        <v>9.5</v>
      </c>
      <c r="M677" s="4" t="s">
        <v>3484</v>
      </c>
      <c r="N677" s="4" t="s">
        <v>3496</v>
      </c>
      <c r="O677" s="186">
        <f>K677</f>
        <v>1324594110</v>
      </c>
      <c r="P677" s="186">
        <f>K677-O677</f>
        <v>0</v>
      </c>
      <c r="Q677" s="4" t="s">
        <v>2503</v>
      </c>
      <c r="R677" s="4" t="s">
        <v>70</v>
      </c>
      <c r="S677" s="4" t="s">
        <v>70</v>
      </c>
      <c r="T677" s="140">
        <v>45351</v>
      </c>
      <c r="U677" s="4" t="s">
        <v>1884</v>
      </c>
      <c r="V677" s="4" t="s">
        <v>1954</v>
      </c>
      <c r="W677" s="4"/>
      <c r="X677" s="4"/>
      <c r="Y677" s="4"/>
      <c r="Z677" s="4"/>
      <c r="AA677" s="4"/>
      <c r="AB677" s="4"/>
      <c r="AC677" s="4"/>
      <c r="AD677" s="4"/>
      <c r="AE677" s="145"/>
      <c r="AF677" s="145"/>
      <c r="AG677" s="4" t="s">
        <v>70</v>
      </c>
      <c r="AH677" s="377" t="s">
        <v>3663</v>
      </c>
      <c r="AI677" s="4" t="s">
        <v>9551</v>
      </c>
      <c r="AJ677" s="4" t="s">
        <v>9556</v>
      </c>
      <c r="AK677" s="4"/>
    </row>
    <row r="678" spans="2:37">
      <c r="B678" s="145" t="s">
        <v>2497</v>
      </c>
      <c r="C678" s="4" t="s">
        <v>441</v>
      </c>
      <c r="D678" s="4" t="s">
        <v>2498</v>
      </c>
      <c r="E678" s="4" t="s">
        <v>1060</v>
      </c>
      <c r="F678" s="4" t="s">
        <v>3664</v>
      </c>
      <c r="G678" s="4" t="s">
        <v>1602</v>
      </c>
      <c r="H678" s="4" t="s">
        <v>1603</v>
      </c>
      <c r="I678" s="141"/>
      <c r="J678" s="141">
        <v>376569863</v>
      </c>
      <c r="K678" s="139">
        <v>376569863</v>
      </c>
      <c r="L678" s="4">
        <v>8.3000000000000007</v>
      </c>
      <c r="M678" s="4" t="s">
        <v>3511</v>
      </c>
      <c r="N678" s="4" t="s">
        <v>2942</v>
      </c>
      <c r="O678" s="91">
        <f>J678</f>
        <v>376569863</v>
      </c>
      <c r="P678" s="91">
        <f>J678-O678</f>
        <v>0</v>
      </c>
      <c r="Q678" s="4">
        <v>183</v>
      </c>
      <c r="R678" s="4" t="s">
        <v>70</v>
      </c>
      <c r="S678" s="4" t="s">
        <v>70</v>
      </c>
      <c r="T678" s="140">
        <v>45294</v>
      </c>
      <c r="U678" s="4" t="s">
        <v>1884</v>
      </c>
      <c r="V678" s="4" t="s">
        <v>1954</v>
      </c>
      <c r="W678" s="4"/>
      <c r="X678" s="4"/>
      <c r="Y678" s="4"/>
      <c r="Z678" s="4"/>
      <c r="AA678" s="4"/>
      <c r="AB678" s="4"/>
      <c r="AC678" s="4"/>
      <c r="AD678" s="4"/>
      <c r="AE678" s="145"/>
      <c r="AF678" s="145"/>
      <c r="AG678" s="4" t="s">
        <v>70</v>
      </c>
      <c r="AH678" s="377" t="s">
        <v>3664</v>
      </c>
      <c r="AI678" s="4" t="s">
        <v>9551</v>
      </c>
      <c r="AJ678" s="4" t="s">
        <v>9556</v>
      </c>
      <c r="AK678" s="4"/>
    </row>
    <row r="679" spans="2:37">
      <c r="B679" s="145" t="s">
        <v>2497</v>
      </c>
      <c r="C679" s="4" t="s">
        <v>441</v>
      </c>
      <c r="D679" s="4" t="s">
        <v>3301</v>
      </c>
      <c r="E679" s="4" t="s">
        <v>1060</v>
      </c>
      <c r="F679" s="4" t="s">
        <v>3665</v>
      </c>
      <c r="G679" s="4" t="s">
        <v>1580</v>
      </c>
      <c r="H679" s="4" t="s">
        <v>1581</v>
      </c>
      <c r="I679" s="141"/>
      <c r="J679" s="141">
        <v>5000000000</v>
      </c>
      <c r="K679" s="139">
        <v>5000000000</v>
      </c>
      <c r="L679" s="4">
        <v>9</v>
      </c>
      <c r="M679" s="4" t="s">
        <v>3666</v>
      </c>
      <c r="N679" s="4" t="s">
        <v>2989</v>
      </c>
      <c r="O679" s="91">
        <f>J679</f>
        <v>5000000000</v>
      </c>
      <c r="P679" s="91">
        <f>J679-O679</f>
        <v>0</v>
      </c>
      <c r="Q679" s="4">
        <v>178</v>
      </c>
      <c r="R679" s="4" t="s">
        <v>70</v>
      </c>
      <c r="S679" s="4" t="s">
        <v>70</v>
      </c>
      <c r="T679" s="140">
        <v>45341</v>
      </c>
      <c r="U679" s="4" t="s">
        <v>1884</v>
      </c>
      <c r="V679" s="4" t="s">
        <v>1954</v>
      </c>
      <c r="W679" s="4"/>
      <c r="X679" s="4"/>
      <c r="Y679" s="4"/>
      <c r="Z679" s="4"/>
      <c r="AA679" s="4"/>
      <c r="AB679" s="4"/>
      <c r="AC679" s="4"/>
      <c r="AD679" s="4"/>
      <c r="AE679" s="145"/>
      <c r="AF679" s="145"/>
      <c r="AG679" s="4" t="s">
        <v>70</v>
      </c>
      <c r="AH679" s="377" t="s">
        <v>3665</v>
      </c>
      <c r="AI679" s="4" t="s">
        <v>9551</v>
      </c>
      <c r="AJ679" s="4" t="s">
        <v>9556</v>
      </c>
      <c r="AK679" s="4"/>
    </row>
    <row r="680" spans="2:37">
      <c r="B680" s="145" t="s">
        <v>2497</v>
      </c>
      <c r="C680" s="4" t="s">
        <v>441</v>
      </c>
      <c r="D680" s="4" t="s">
        <v>2528</v>
      </c>
      <c r="E680" s="4" t="s">
        <v>1060</v>
      </c>
      <c r="F680" s="4" t="s">
        <v>3667</v>
      </c>
      <c r="G680" s="4" t="s">
        <v>1600</v>
      </c>
      <c r="H680" s="4" t="s">
        <v>1601</v>
      </c>
      <c r="I680" s="141"/>
      <c r="J680" s="141">
        <v>5000000000</v>
      </c>
      <c r="K680" s="139">
        <v>5000000000</v>
      </c>
      <c r="L680" s="4">
        <v>5.6</v>
      </c>
      <c r="M680" s="4" t="s">
        <v>3562</v>
      </c>
      <c r="N680" s="4" t="s">
        <v>3343</v>
      </c>
      <c r="O680" s="186">
        <f>K680</f>
        <v>5000000000</v>
      </c>
      <c r="P680" s="186">
        <f>K680-O680</f>
        <v>0</v>
      </c>
      <c r="Q680" s="4">
        <v>21</v>
      </c>
      <c r="R680" s="4" t="s">
        <v>70</v>
      </c>
      <c r="S680" s="4" t="s">
        <v>70</v>
      </c>
      <c r="T680" s="140">
        <v>45341</v>
      </c>
      <c r="U680" s="4" t="s">
        <v>1884</v>
      </c>
      <c r="V680" s="4" t="s">
        <v>1954</v>
      </c>
      <c r="W680" s="4"/>
      <c r="X680" s="4"/>
      <c r="Y680" s="4"/>
      <c r="Z680" s="4"/>
      <c r="AA680" s="4"/>
      <c r="AB680" s="4"/>
      <c r="AC680" s="4"/>
      <c r="AD680" s="4"/>
      <c r="AE680" s="145"/>
      <c r="AF680" s="145"/>
      <c r="AG680" s="4" t="s">
        <v>70</v>
      </c>
      <c r="AH680" s="377" t="s">
        <v>3667</v>
      </c>
      <c r="AI680" s="4" t="s">
        <v>9551</v>
      </c>
      <c r="AJ680" s="4" t="s">
        <v>9556</v>
      </c>
      <c r="AK680" s="4"/>
    </row>
    <row r="681" spans="2:37">
      <c r="B681" s="145" t="s">
        <v>2497</v>
      </c>
      <c r="C681" s="4" t="s">
        <v>441</v>
      </c>
      <c r="D681" s="4" t="s">
        <v>1976</v>
      </c>
      <c r="E681" s="4" t="s">
        <v>1060</v>
      </c>
      <c r="F681" s="4" t="s">
        <v>3668</v>
      </c>
      <c r="G681" s="4" t="s">
        <v>1678</v>
      </c>
      <c r="H681" s="4" t="s">
        <v>1679</v>
      </c>
      <c r="I681" s="141"/>
      <c r="J681" s="141">
        <v>4000000000</v>
      </c>
      <c r="K681" s="139">
        <v>4000000000</v>
      </c>
      <c r="L681" s="4">
        <v>5.75</v>
      </c>
      <c r="M681" s="4" t="s">
        <v>3480</v>
      </c>
      <c r="N681" s="4" t="s">
        <v>3536</v>
      </c>
      <c r="O681" s="186">
        <f>K681</f>
        <v>4000000000</v>
      </c>
      <c r="P681" s="91">
        <f>J681-O681</f>
        <v>0</v>
      </c>
      <c r="Q681" s="4">
        <v>97</v>
      </c>
      <c r="R681" s="4" t="s">
        <v>70</v>
      </c>
      <c r="S681" s="4" t="s">
        <v>70</v>
      </c>
      <c r="T681" s="140">
        <v>45321</v>
      </c>
      <c r="U681" s="4" t="s">
        <v>1884</v>
      </c>
      <c r="V681" s="4"/>
      <c r="W681" s="4" t="s">
        <v>70</v>
      </c>
      <c r="X681" s="140">
        <v>45349</v>
      </c>
      <c r="Y681" s="4" t="s">
        <v>1888</v>
      </c>
      <c r="Z681" s="4" t="s">
        <v>1886</v>
      </c>
      <c r="AA681" s="186">
        <f>O681</f>
        <v>4000000000</v>
      </c>
      <c r="AB681" s="91">
        <f>AA681-O681</f>
        <v>0</v>
      </c>
      <c r="AC681" s="4"/>
      <c r="AD681" s="4" t="s">
        <v>2037</v>
      </c>
      <c r="AE681" s="145" t="s">
        <v>3418</v>
      </c>
      <c r="AF681" s="145"/>
      <c r="AG681" s="4"/>
      <c r="AH681" s="377"/>
      <c r="AI681" s="4"/>
      <c r="AJ681" s="4"/>
      <c r="AK681" s="4"/>
    </row>
    <row r="682" spans="2:37">
      <c r="B682" s="145" t="s">
        <v>2497</v>
      </c>
      <c r="C682" s="4" t="s">
        <v>441</v>
      </c>
      <c r="D682" s="4" t="s">
        <v>1976</v>
      </c>
      <c r="E682" s="4" t="s">
        <v>1060</v>
      </c>
      <c r="F682" s="4" t="s">
        <v>3669</v>
      </c>
      <c r="G682" s="4" t="s">
        <v>1678</v>
      </c>
      <c r="H682" s="4" t="s">
        <v>1679</v>
      </c>
      <c r="I682" s="141"/>
      <c r="J682" s="141">
        <v>2000000000</v>
      </c>
      <c r="K682" s="139">
        <v>2000000000</v>
      </c>
      <c r="L682" s="4">
        <v>9.6</v>
      </c>
      <c r="M682" s="4" t="s">
        <v>3670</v>
      </c>
      <c r="N682" s="4" t="s">
        <v>2573</v>
      </c>
      <c r="O682" s="186">
        <f>K682</f>
        <v>2000000000</v>
      </c>
      <c r="P682" s="91">
        <f>J682-O682</f>
        <v>0</v>
      </c>
      <c r="Q682" s="4">
        <v>97</v>
      </c>
      <c r="R682" s="4" t="s">
        <v>70</v>
      </c>
      <c r="S682" s="4" t="s">
        <v>70</v>
      </c>
      <c r="T682" s="140">
        <v>45321</v>
      </c>
      <c r="U682" s="4" t="s">
        <v>1884</v>
      </c>
      <c r="V682" s="4"/>
      <c r="W682" s="4" t="s">
        <v>70</v>
      </c>
      <c r="X682" s="140">
        <v>45349</v>
      </c>
      <c r="Y682" s="4" t="s">
        <v>1888</v>
      </c>
      <c r="Z682" s="4" t="s">
        <v>1886</v>
      </c>
      <c r="AA682" s="186">
        <f>O682</f>
        <v>2000000000</v>
      </c>
      <c r="AB682" s="91">
        <f>AA682-O682</f>
        <v>0</v>
      </c>
      <c r="AC682" s="4"/>
      <c r="AD682" s="4" t="s">
        <v>2037</v>
      </c>
      <c r="AE682" s="145" t="s">
        <v>3418</v>
      </c>
      <c r="AF682" s="145"/>
      <c r="AG682" s="4"/>
      <c r="AH682" s="377"/>
      <c r="AI682" s="4"/>
      <c r="AJ682" s="4"/>
      <c r="AK682" s="4"/>
    </row>
    <row r="683" spans="2:37">
      <c r="B683" s="145" t="s">
        <v>2497</v>
      </c>
      <c r="C683" s="4" t="s">
        <v>441</v>
      </c>
      <c r="D683" s="4" t="s">
        <v>3301</v>
      </c>
      <c r="E683" s="4" t="s">
        <v>1060</v>
      </c>
      <c r="F683" s="4" t="s">
        <v>3671</v>
      </c>
      <c r="G683" s="4" t="s">
        <v>1580</v>
      </c>
      <c r="H683" s="4" t="s">
        <v>1581</v>
      </c>
      <c r="I683" s="141"/>
      <c r="J683" s="141">
        <v>2000000000</v>
      </c>
      <c r="K683" s="139">
        <v>2000000000</v>
      </c>
      <c r="L683" s="4">
        <v>9</v>
      </c>
      <c r="M683" s="4" t="s">
        <v>3672</v>
      </c>
      <c r="N683" s="4" t="s">
        <v>2842</v>
      </c>
      <c r="O683" s="91">
        <f>J683</f>
        <v>2000000000</v>
      </c>
      <c r="P683" s="91">
        <f>J683-O683</f>
        <v>0</v>
      </c>
      <c r="Q683" s="4">
        <v>178</v>
      </c>
      <c r="R683" s="4" t="s">
        <v>70</v>
      </c>
      <c r="S683" s="4" t="s">
        <v>70</v>
      </c>
      <c r="T683" s="140">
        <v>45341</v>
      </c>
      <c r="U683" s="4" t="s">
        <v>1884</v>
      </c>
      <c r="V683" s="4" t="s">
        <v>1954</v>
      </c>
      <c r="W683" s="4"/>
      <c r="X683" s="4"/>
      <c r="Y683" s="4"/>
      <c r="Z683" s="4"/>
      <c r="AA683" s="4"/>
      <c r="AB683" s="4"/>
      <c r="AC683" s="4"/>
      <c r="AD683" s="4"/>
      <c r="AE683" s="145"/>
      <c r="AF683" s="145"/>
      <c r="AG683" s="4" t="s">
        <v>70</v>
      </c>
      <c r="AH683" s="377" t="s">
        <v>3671</v>
      </c>
      <c r="AI683" s="4" t="s">
        <v>9551</v>
      </c>
      <c r="AJ683" s="4" t="s">
        <v>9556</v>
      </c>
      <c r="AK683" s="4"/>
    </row>
    <row r="684" spans="2:37">
      <c r="B684" s="145" t="s">
        <v>2497</v>
      </c>
      <c r="C684" s="4" t="s">
        <v>441</v>
      </c>
      <c r="D684" s="4" t="s">
        <v>3136</v>
      </c>
      <c r="E684" s="4" t="s">
        <v>1060</v>
      </c>
      <c r="F684" s="4" t="s">
        <v>3673</v>
      </c>
      <c r="G684" s="4" t="s">
        <v>1612</v>
      </c>
      <c r="H684" s="4" t="s">
        <v>1613</v>
      </c>
      <c r="I684" s="141"/>
      <c r="J684" s="141">
        <v>5000000000</v>
      </c>
      <c r="K684" s="139">
        <v>5000000000</v>
      </c>
      <c r="L684" s="4">
        <v>8.5</v>
      </c>
      <c r="M684" s="4" t="s">
        <v>3674</v>
      </c>
      <c r="N684" s="4" t="s">
        <v>3675</v>
      </c>
      <c r="O684" s="91">
        <f>J684</f>
        <v>5000000000</v>
      </c>
      <c r="P684" s="91">
        <f>J684-O684</f>
        <v>0</v>
      </c>
      <c r="Q684" s="4">
        <v>153</v>
      </c>
      <c r="R684" s="4" t="s">
        <v>70</v>
      </c>
      <c r="S684" s="4" t="s">
        <v>70</v>
      </c>
      <c r="T684" s="140">
        <v>45341</v>
      </c>
      <c r="U684" s="4" t="s">
        <v>1884</v>
      </c>
      <c r="V684" s="4" t="s">
        <v>1954</v>
      </c>
      <c r="W684" s="4"/>
      <c r="X684" s="4"/>
      <c r="Y684" s="4"/>
      <c r="Z684" s="4"/>
      <c r="AA684" s="4"/>
      <c r="AB684" s="4"/>
      <c r="AC684" s="4"/>
      <c r="AD684" s="4"/>
      <c r="AE684" s="145"/>
      <c r="AF684" s="145"/>
      <c r="AG684" s="4" t="s">
        <v>70</v>
      </c>
      <c r="AH684" s="377" t="s">
        <v>3673</v>
      </c>
      <c r="AI684" s="4" t="s">
        <v>9551</v>
      </c>
      <c r="AJ684" s="4" t="s">
        <v>9556</v>
      </c>
      <c r="AK684" s="4"/>
    </row>
    <row r="685" spans="2:37">
      <c r="B685" s="145" t="s">
        <v>2497</v>
      </c>
      <c r="C685" s="4" t="s">
        <v>441</v>
      </c>
      <c r="D685" s="4" t="s">
        <v>1946</v>
      </c>
      <c r="E685" s="4" t="s">
        <v>1060</v>
      </c>
      <c r="F685" s="4" t="s">
        <v>3676</v>
      </c>
      <c r="G685" s="4" t="s">
        <v>1596</v>
      </c>
      <c r="H685" s="4" t="s">
        <v>1597</v>
      </c>
      <c r="I685" s="141"/>
      <c r="J685" s="141">
        <v>4100000000</v>
      </c>
      <c r="K685" s="139">
        <v>4100000000</v>
      </c>
      <c r="L685" s="4">
        <v>8.6999999999999993</v>
      </c>
      <c r="M685" s="4" t="s">
        <v>2767</v>
      </c>
      <c r="N685" s="4" t="s">
        <v>2768</v>
      </c>
      <c r="O685" s="4"/>
      <c r="P685" s="4"/>
      <c r="Q685" s="4"/>
      <c r="R685" s="4"/>
      <c r="S685" s="4"/>
      <c r="T685" s="4"/>
      <c r="U685" s="4"/>
      <c r="V685" s="4"/>
      <c r="W685" s="4"/>
      <c r="X685" s="4"/>
      <c r="Y685" s="4"/>
      <c r="Z685" s="4"/>
      <c r="AA685" s="4"/>
      <c r="AB685" s="4"/>
      <c r="AC685" s="4"/>
      <c r="AD685" s="4"/>
      <c r="AE685" s="145"/>
      <c r="AF685" s="145"/>
      <c r="AG685" s="4" t="s">
        <v>70</v>
      </c>
      <c r="AH685" s="377" t="s">
        <v>9545</v>
      </c>
      <c r="AI685" s="4" t="s">
        <v>9551</v>
      </c>
      <c r="AJ685" s="4" t="s">
        <v>9556</v>
      </c>
      <c r="AK685" s="4"/>
    </row>
    <row r="686" spans="2:37">
      <c r="B686" s="145" t="s">
        <v>2497</v>
      </c>
      <c r="C686" s="4" t="s">
        <v>441</v>
      </c>
      <c r="D686" s="4" t="s">
        <v>2528</v>
      </c>
      <c r="E686" s="4" t="s">
        <v>1060</v>
      </c>
      <c r="F686" s="4" t="s">
        <v>3677</v>
      </c>
      <c r="G686" s="4" t="s">
        <v>1600</v>
      </c>
      <c r="H686" s="4" t="s">
        <v>1601</v>
      </c>
      <c r="I686" s="141"/>
      <c r="J686" s="141">
        <v>2000000000</v>
      </c>
      <c r="K686" s="139">
        <v>2000000000</v>
      </c>
      <c r="L686" s="4">
        <v>7.8</v>
      </c>
      <c r="M686" s="4" t="s">
        <v>3552</v>
      </c>
      <c r="N686" s="4" t="s">
        <v>2864</v>
      </c>
      <c r="O686" s="186">
        <f>K686</f>
        <v>2000000000</v>
      </c>
      <c r="P686" s="186">
        <f>K686-O686</f>
        <v>0</v>
      </c>
      <c r="Q686" s="4">
        <v>21</v>
      </c>
      <c r="R686" s="4" t="s">
        <v>70</v>
      </c>
      <c r="S686" s="4" t="s">
        <v>70</v>
      </c>
      <c r="T686" s="140">
        <v>45341</v>
      </c>
      <c r="U686" s="4" t="s">
        <v>1884</v>
      </c>
      <c r="V686" s="4" t="s">
        <v>1954</v>
      </c>
      <c r="W686" s="4"/>
      <c r="X686" s="4"/>
      <c r="Y686" s="4"/>
      <c r="Z686" s="4"/>
      <c r="AA686" s="4"/>
      <c r="AB686" s="4"/>
      <c r="AC686" s="4"/>
      <c r="AD686" s="4"/>
      <c r="AE686" s="145"/>
      <c r="AF686" s="145"/>
      <c r="AG686" s="4" t="s">
        <v>70</v>
      </c>
      <c r="AH686" s="377" t="s">
        <v>3677</v>
      </c>
      <c r="AI686" s="4" t="s">
        <v>9551</v>
      </c>
      <c r="AJ686" s="4" t="s">
        <v>9556</v>
      </c>
      <c r="AK686" s="4"/>
    </row>
    <row r="687" spans="2:37">
      <c r="B687" s="145" t="s">
        <v>2497</v>
      </c>
      <c r="C687" s="4" t="s">
        <v>441</v>
      </c>
      <c r="D687" s="4" t="s">
        <v>1976</v>
      </c>
      <c r="E687" s="4" t="s">
        <v>1060</v>
      </c>
      <c r="F687" s="4" t="s">
        <v>3678</v>
      </c>
      <c r="G687" s="4" t="s">
        <v>1678</v>
      </c>
      <c r="H687" s="4" t="s">
        <v>1679</v>
      </c>
      <c r="I687" s="141"/>
      <c r="J687" s="141">
        <v>10000000000</v>
      </c>
      <c r="K687" s="139">
        <v>10000000000</v>
      </c>
      <c r="L687" s="4">
        <v>8.8000000000000007</v>
      </c>
      <c r="M687" s="4" t="s">
        <v>2218</v>
      </c>
      <c r="N687" s="4" t="s">
        <v>2145</v>
      </c>
      <c r="O687" s="186">
        <f>K687</f>
        <v>10000000000</v>
      </c>
      <c r="P687" s="91">
        <f>J687-O687</f>
        <v>0</v>
      </c>
      <c r="Q687" s="4">
        <v>97</v>
      </c>
      <c r="R687" s="4" t="s">
        <v>70</v>
      </c>
      <c r="S687" s="4" t="s">
        <v>70</v>
      </c>
      <c r="T687" s="140">
        <v>45321</v>
      </c>
      <c r="U687" s="4" t="s">
        <v>1884</v>
      </c>
      <c r="V687" s="4"/>
      <c r="W687" s="4" t="s">
        <v>70</v>
      </c>
      <c r="X687" s="140">
        <v>45349</v>
      </c>
      <c r="Y687" s="4" t="s">
        <v>1888</v>
      </c>
      <c r="Z687" s="4" t="s">
        <v>1886</v>
      </c>
      <c r="AA687" s="186">
        <f>O687</f>
        <v>10000000000</v>
      </c>
      <c r="AB687" s="91">
        <f>AA687-O687</f>
        <v>0</v>
      </c>
      <c r="AC687" s="4"/>
      <c r="AD687" s="4" t="s">
        <v>2037</v>
      </c>
      <c r="AE687" s="145" t="s">
        <v>3418</v>
      </c>
      <c r="AF687" s="145"/>
      <c r="AG687" s="4"/>
      <c r="AH687" s="377"/>
      <c r="AI687" s="4"/>
      <c r="AJ687" s="4"/>
      <c r="AK687" s="4"/>
    </row>
    <row r="688" spans="2:37">
      <c r="B688" s="145" t="s">
        <v>2497</v>
      </c>
      <c r="C688" s="4" t="s">
        <v>441</v>
      </c>
      <c r="D688" s="4" t="s">
        <v>2528</v>
      </c>
      <c r="E688" s="4" t="s">
        <v>1060</v>
      </c>
      <c r="F688" s="4" t="s">
        <v>3679</v>
      </c>
      <c r="G688" s="4" t="s">
        <v>1600</v>
      </c>
      <c r="H688" s="4" t="s">
        <v>1601</v>
      </c>
      <c r="I688" s="141"/>
      <c r="J688" s="141">
        <v>5000000000</v>
      </c>
      <c r="K688" s="139">
        <v>5000000000</v>
      </c>
      <c r="L688" s="4">
        <v>8.93</v>
      </c>
      <c r="M688" s="4" t="s">
        <v>3235</v>
      </c>
      <c r="N688" s="4" t="s">
        <v>2975</v>
      </c>
      <c r="O688" s="186">
        <f>K688</f>
        <v>5000000000</v>
      </c>
      <c r="P688" s="186">
        <f>K688-O688</f>
        <v>0</v>
      </c>
      <c r="Q688" s="4">
        <v>21</v>
      </c>
      <c r="R688" s="4" t="s">
        <v>70</v>
      </c>
      <c r="S688" s="4" t="s">
        <v>70</v>
      </c>
      <c r="T688" s="140">
        <v>45341</v>
      </c>
      <c r="U688" s="4" t="s">
        <v>1884</v>
      </c>
      <c r="V688" s="4" t="s">
        <v>1954</v>
      </c>
      <c r="W688" s="4"/>
      <c r="X688" s="4"/>
      <c r="Y688" s="4"/>
      <c r="Z688" s="4"/>
      <c r="AA688" s="4"/>
      <c r="AB688" s="4"/>
      <c r="AC688" s="4"/>
      <c r="AD688" s="4"/>
      <c r="AE688" s="145"/>
      <c r="AF688" s="145"/>
      <c r="AG688" s="4" t="s">
        <v>70</v>
      </c>
      <c r="AH688" s="377" t="s">
        <v>3679</v>
      </c>
      <c r="AI688" s="4" t="s">
        <v>9551</v>
      </c>
      <c r="AJ688" s="4" t="s">
        <v>9556</v>
      </c>
      <c r="AK688" s="4"/>
    </row>
    <row r="689" spans="2:37">
      <c r="B689" s="145" t="s">
        <v>2497</v>
      </c>
      <c r="C689" s="4" t="s">
        <v>441</v>
      </c>
      <c r="D689" s="4" t="s">
        <v>3513</v>
      </c>
      <c r="E689" s="4" t="s">
        <v>1060</v>
      </c>
      <c r="F689" s="4" t="s">
        <v>3680</v>
      </c>
      <c r="G689" s="4" t="s">
        <v>1604</v>
      </c>
      <c r="H689" s="4" t="s">
        <v>1605</v>
      </c>
      <c r="I689" s="141"/>
      <c r="J689" s="141">
        <v>265687671</v>
      </c>
      <c r="K689" s="139">
        <v>265687671</v>
      </c>
      <c r="L689" s="4">
        <v>8.8000000000000007</v>
      </c>
      <c r="M689" s="4" t="s">
        <v>2155</v>
      </c>
      <c r="N689" s="4" t="s">
        <v>2670</v>
      </c>
      <c r="O689" s="186">
        <f>K689</f>
        <v>265687671</v>
      </c>
      <c r="P689" s="186">
        <f>K689-O689</f>
        <v>0</v>
      </c>
      <c r="Q689" s="4" t="s">
        <v>2503</v>
      </c>
      <c r="R689" s="4" t="s">
        <v>70</v>
      </c>
      <c r="S689" s="4" t="s">
        <v>70</v>
      </c>
      <c r="T689" s="140">
        <v>45351</v>
      </c>
      <c r="U689" s="4" t="s">
        <v>1884</v>
      </c>
      <c r="V689" s="4" t="s">
        <v>1954</v>
      </c>
      <c r="W689" s="4"/>
      <c r="X689" s="4"/>
      <c r="Y689" s="4"/>
      <c r="Z689" s="4"/>
      <c r="AA689" s="4"/>
      <c r="AB689" s="4"/>
      <c r="AC689" s="4"/>
      <c r="AD689" s="4"/>
      <c r="AE689" s="145"/>
      <c r="AF689" s="145"/>
      <c r="AG689" s="4" t="s">
        <v>70</v>
      </c>
      <c r="AH689" s="377" t="s">
        <v>3680</v>
      </c>
      <c r="AI689" s="4" t="s">
        <v>9551</v>
      </c>
      <c r="AJ689" s="4" t="s">
        <v>9556</v>
      </c>
      <c r="AK689" s="4"/>
    </row>
    <row r="690" spans="2:37">
      <c r="B690" s="145" t="s">
        <v>2497</v>
      </c>
      <c r="C690" s="4" t="s">
        <v>441</v>
      </c>
      <c r="D690" s="4" t="s">
        <v>1946</v>
      </c>
      <c r="E690" s="4" t="s">
        <v>1060</v>
      </c>
      <c r="F690" s="4" t="s">
        <v>3681</v>
      </c>
      <c r="G690" s="4" t="s">
        <v>1596</v>
      </c>
      <c r="H690" s="4" t="s">
        <v>1597</v>
      </c>
      <c r="I690" s="141"/>
      <c r="J690" s="141">
        <v>2629000000</v>
      </c>
      <c r="K690" s="139">
        <v>2629000000</v>
      </c>
      <c r="L690" s="4">
        <v>5.7</v>
      </c>
      <c r="M690" s="4" t="s">
        <v>2825</v>
      </c>
      <c r="N690" s="4" t="s">
        <v>3033</v>
      </c>
      <c r="O690" s="4"/>
      <c r="P690" s="4"/>
      <c r="Q690" s="4"/>
      <c r="R690" s="4"/>
      <c r="S690" s="4"/>
      <c r="T690" s="4"/>
      <c r="U690" s="4"/>
      <c r="V690" s="4"/>
      <c r="W690" s="4"/>
      <c r="X690" s="4"/>
      <c r="Y690" s="4"/>
      <c r="Z690" s="4"/>
      <c r="AA690" s="4"/>
      <c r="AB690" s="4"/>
      <c r="AC690" s="4"/>
      <c r="AD690" s="4"/>
      <c r="AE690" s="145"/>
      <c r="AF690" s="145"/>
      <c r="AG690" s="4" t="s">
        <v>70</v>
      </c>
      <c r="AH690" s="377" t="s">
        <v>9545</v>
      </c>
      <c r="AI690" s="4" t="s">
        <v>9551</v>
      </c>
      <c r="AJ690" s="4" t="s">
        <v>9556</v>
      </c>
      <c r="AK690" s="4"/>
    </row>
    <row r="691" spans="2:37">
      <c r="B691" s="145" t="s">
        <v>2497</v>
      </c>
      <c r="C691" s="4" t="s">
        <v>441</v>
      </c>
      <c r="D691" s="4" t="s">
        <v>3596</v>
      </c>
      <c r="E691" s="4" t="s">
        <v>2018</v>
      </c>
      <c r="F691" s="4" t="s">
        <v>3682</v>
      </c>
      <c r="G691" s="4" t="s">
        <v>1620</v>
      </c>
      <c r="H691" s="4" t="s">
        <v>1621</v>
      </c>
      <c r="I691" s="141"/>
      <c r="J691" s="141">
        <v>20000</v>
      </c>
      <c r="K691" s="139">
        <v>482300000</v>
      </c>
      <c r="L691" s="4">
        <v>0</v>
      </c>
      <c r="M691" s="4" t="s">
        <v>3683</v>
      </c>
      <c r="N691" s="4" t="s">
        <v>2751</v>
      </c>
      <c r="O691" s="4"/>
      <c r="P691" s="4"/>
      <c r="Q691" s="4">
        <v>7</v>
      </c>
      <c r="R691" s="4" t="s">
        <v>70</v>
      </c>
      <c r="S691" s="4" t="s">
        <v>70</v>
      </c>
      <c r="T691" s="140">
        <v>45321</v>
      </c>
      <c r="U691" s="4" t="s">
        <v>1884</v>
      </c>
      <c r="V691" s="4" t="s">
        <v>1954</v>
      </c>
      <c r="W691" s="4"/>
      <c r="X691" s="4"/>
      <c r="Y691" s="4"/>
      <c r="Z691" s="4"/>
      <c r="AA691" s="4"/>
      <c r="AB691" s="4"/>
      <c r="AC691" s="4"/>
      <c r="AD691" s="4"/>
      <c r="AE691" s="145"/>
      <c r="AF691" s="145"/>
      <c r="AG691" s="4" t="s">
        <v>70</v>
      </c>
      <c r="AH691" s="377" t="s">
        <v>3682</v>
      </c>
      <c r="AI691" s="4" t="s">
        <v>9551</v>
      </c>
      <c r="AJ691" s="4" t="s">
        <v>9556</v>
      </c>
      <c r="AK691" s="4"/>
    </row>
    <row r="692" spans="2:37">
      <c r="B692" s="145" t="s">
        <v>2497</v>
      </c>
      <c r="C692" s="4" t="s">
        <v>441</v>
      </c>
      <c r="D692" s="4" t="s">
        <v>1976</v>
      </c>
      <c r="E692" s="4" t="s">
        <v>1060</v>
      </c>
      <c r="F692" s="4" t="s">
        <v>3684</v>
      </c>
      <c r="G692" s="4" t="s">
        <v>1678</v>
      </c>
      <c r="H692" s="4" t="s">
        <v>1679</v>
      </c>
      <c r="I692" s="141"/>
      <c r="J692" s="141">
        <v>1500000000</v>
      </c>
      <c r="K692" s="139">
        <v>1500000000</v>
      </c>
      <c r="L692" s="4">
        <v>7.45</v>
      </c>
      <c r="M692" s="4" t="s">
        <v>3229</v>
      </c>
      <c r="N692" s="4" t="s">
        <v>3240</v>
      </c>
      <c r="O692" s="186">
        <f>K692</f>
        <v>1500000000</v>
      </c>
      <c r="P692" s="91">
        <f>J692-O692</f>
        <v>0</v>
      </c>
      <c r="Q692" s="4">
        <v>97</v>
      </c>
      <c r="R692" s="4" t="s">
        <v>70</v>
      </c>
      <c r="S692" s="4" t="s">
        <v>70</v>
      </c>
      <c r="T692" s="140">
        <v>45321</v>
      </c>
      <c r="U692" s="4" t="s">
        <v>1884</v>
      </c>
      <c r="V692" s="4"/>
      <c r="W692" s="4" t="s">
        <v>70</v>
      </c>
      <c r="X692" s="140">
        <v>45349</v>
      </c>
      <c r="Y692" s="4" t="s">
        <v>1888</v>
      </c>
      <c r="Z692" s="4" t="s">
        <v>1886</v>
      </c>
      <c r="AA692" s="186">
        <f>O692</f>
        <v>1500000000</v>
      </c>
      <c r="AB692" s="91">
        <f>AA692-O692</f>
        <v>0</v>
      </c>
      <c r="AC692" s="4"/>
      <c r="AD692" s="4" t="s">
        <v>2037</v>
      </c>
      <c r="AE692" s="145" t="s">
        <v>3418</v>
      </c>
      <c r="AF692" s="145"/>
      <c r="AG692" s="4"/>
      <c r="AH692" s="377"/>
      <c r="AI692" s="4"/>
      <c r="AJ692" s="4"/>
      <c r="AK692" s="4"/>
    </row>
    <row r="693" spans="2:37">
      <c r="B693" s="145" t="s">
        <v>2497</v>
      </c>
      <c r="C693" s="4" t="s">
        <v>441</v>
      </c>
      <c r="D693" s="4" t="s">
        <v>3516</v>
      </c>
      <c r="E693" s="4" t="s">
        <v>1060</v>
      </c>
      <c r="F693" s="4" t="s">
        <v>3685</v>
      </c>
      <c r="G693" s="4" t="s">
        <v>1606</v>
      </c>
      <c r="H693" s="4" t="s">
        <v>1607</v>
      </c>
      <c r="I693" s="141"/>
      <c r="J693" s="141">
        <v>1434710000</v>
      </c>
      <c r="K693" s="139">
        <v>1434710000</v>
      </c>
      <c r="L693" s="4">
        <v>6.4</v>
      </c>
      <c r="M693" s="4" t="s">
        <v>1914</v>
      </c>
      <c r="N693" s="4" t="s">
        <v>3524</v>
      </c>
      <c r="O693" s="4"/>
      <c r="P693" s="4"/>
      <c r="Q693" s="4"/>
      <c r="R693" s="4"/>
      <c r="S693" s="4"/>
      <c r="T693" s="4"/>
      <c r="U693" s="4"/>
      <c r="V693" s="4"/>
      <c r="W693" s="4"/>
      <c r="X693" s="4"/>
      <c r="Y693" s="4"/>
      <c r="Z693" s="4"/>
      <c r="AA693" s="4"/>
      <c r="AB693" s="4"/>
      <c r="AC693" s="4"/>
      <c r="AD693" s="4"/>
      <c r="AE693" s="145"/>
      <c r="AF693" s="145"/>
      <c r="AG693" s="4" t="s">
        <v>70</v>
      </c>
      <c r="AH693" s="377" t="s">
        <v>9541</v>
      </c>
      <c r="AI693" s="4" t="s">
        <v>9551</v>
      </c>
      <c r="AJ693" s="4" t="s">
        <v>9556</v>
      </c>
      <c r="AK693" s="4"/>
    </row>
    <row r="694" spans="2:37">
      <c r="B694" s="145" t="s">
        <v>2497</v>
      </c>
      <c r="C694" s="4" t="s">
        <v>441</v>
      </c>
      <c r="D694" s="4" t="s">
        <v>2135</v>
      </c>
      <c r="E694" s="4" t="s">
        <v>1060</v>
      </c>
      <c r="F694" s="4" t="s">
        <v>3686</v>
      </c>
      <c r="G694" s="4" t="s">
        <v>1594</v>
      </c>
      <c r="H694" s="4" t="s">
        <v>1595</v>
      </c>
      <c r="I694" s="141"/>
      <c r="J694" s="141">
        <v>25100000000</v>
      </c>
      <c r="K694" s="333">
        <v>25100000000</v>
      </c>
      <c r="L694" s="4">
        <v>8.4</v>
      </c>
      <c r="M694" s="4" t="s">
        <v>2992</v>
      </c>
      <c r="N694" s="4" t="s">
        <v>2971</v>
      </c>
      <c r="O694" s="4"/>
      <c r="P694" s="4"/>
      <c r="Q694" s="4"/>
      <c r="R694" s="4"/>
      <c r="S694" s="4"/>
      <c r="T694" s="4"/>
      <c r="U694" s="4"/>
      <c r="V694" s="4"/>
      <c r="W694" s="4"/>
      <c r="X694" s="4"/>
      <c r="Y694" s="4"/>
      <c r="Z694" s="4"/>
      <c r="AA694" s="4"/>
      <c r="AB694" s="4"/>
      <c r="AC694" s="4"/>
      <c r="AD694" s="4"/>
      <c r="AE694" s="145"/>
      <c r="AF694" s="145"/>
      <c r="AG694" s="4" t="s">
        <v>70</v>
      </c>
      <c r="AH694" s="377" t="s">
        <v>9543</v>
      </c>
      <c r="AI694" s="4" t="s">
        <v>9551</v>
      </c>
      <c r="AJ694" s="4" t="s">
        <v>9556</v>
      </c>
      <c r="AK694" s="4"/>
    </row>
    <row r="695" spans="2:37">
      <c r="B695" s="145" t="s">
        <v>2497</v>
      </c>
      <c r="C695" s="4" t="s">
        <v>441</v>
      </c>
      <c r="D695" s="4" t="s">
        <v>3596</v>
      </c>
      <c r="E695" s="4" t="s">
        <v>1060</v>
      </c>
      <c r="F695" s="4" t="s">
        <v>3687</v>
      </c>
      <c r="G695" s="4" t="s">
        <v>1620</v>
      </c>
      <c r="H695" s="4" t="s">
        <v>1621</v>
      </c>
      <c r="I695" s="141"/>
      <c r="J695" s="141">
        <v>3000000000</v>
      </c>
      <c r="K695" s="139">
        <v>3000000000</v>
      </c>
      <c r="L695" s="4">
        <v>10.75</v>
      </c>
      <c r="M695" s="4" t="s">
        <v>3688</v>
      </c>
      <c r="N695" s="4" t="s">
        <v>2532</v>
      </c>
      <c r="O695" s="186">
        <f>K695</f>
        <v>3000000000</v>
      </c>
      <c r="P695" s="186">
        <f>K695-O695</f>
        <v>0</v>
      </c>
      <c r="Q695" s="4">
        <v>7</v>
      </c>
      <c r="R695" s="4" t="s">
        <v>70</v>
      </c>
      <c r="S695" s="4" t="s">
        <v>70</v>
      </c>
      <c r="T695" s="140">
        <v>45321</v>
      </c>
      <c r="U695" s="4" t="s">
        <v>1884</v>
      </c>
      <c r="V695" s="4" t="s">
        <v>1954</v>
      </c>
      <c r="W695" s="4"/>
      <c r="X695" s="4"/>
      <c r="Y695" s="4"/>
      <c r="Z695" s="4"/>
      <c r="AA695" s="4"/>
      <c r="AB695" s="4"/>
      <c r="AC695" s="4"/>
      <c r="AD695" s="4"/>
      <c r="AE695" s="145"/>
      <c r="AF695" s="145"/>
      <c r="AG695" s="4" t="s">
        <v>70</v>
      </c>
      <c r="AH695" s="377" t="s">
        <v>3687</v>
      </c>
      <c r="AI695" s="4" t="s">
        <v>9551</v>
      </c>
      <c r="AJ695" s="4" t="s">
        <v>9556</v>
      </c>
      <c r="AK695" s="4"/>
    </row>
    <row r="696" spans="2:37">
      <c r="B696" s="145" t="s">
        <v>2497</v>
      </c>
      <c r="C696" s="4" t="s">
        <v>441</v>
      </c>
      <c r="D696" s="4" t="s">
        <v>2135</v>
      </c>
      <c r="E696" s="4" t="s">
        <v>1060</v>
      </c>
      <c r="F696" s="4" t="s">
        <v>3689</v>
      </c>
      <c r="G696" s="4" t="s">
        <v>1618</v>
      </c>
      <c r="H696" s="4" t="s">
        <v>1619</v>
      </c>
      <c r="I696" s="141"/>
      <c r="J696" s="141">
        <v>671835616</v>
      </c>
      <c r="K696" s="139">
        <v>671835616</v>
      </c>
      <c r="L696" s="4">
        <v>6.7</v>
      </c>
      <c r="M696" s="4" t="s">
        <v>3690</v>
      </c>
      <c r="N696" s="4" t="s">
        <v>3691</v>
      </c>
      <c r="O696" s="186">
        <f>K696</f>
        <v>671835616</v>
      </c>
      <c r="P696" s="4"/>
      <c r="Q696" s="4"/>
      <c r="R696" s="4"/>
      <c r="S696" s="4" t="s">
        <v>70</v>
      </c>
      <c r="T696" s="4"/>
      <c r="U696" s="4"/>
      <c r="V696" s="4"/>
      <c r="W696" s="4" t="s">
        <v>70</v>
      </c>
      <c r="X696" s="140"/>
      <c r="Y696" s="4"/>
      <c r="Z696" s="4"/>
      <c r="AA696" s="186">
        <f>K696</f>
        <v>671835616</v>
      </c>
      <c r="AB696" s="186"/>
      <c r="AC696" s="4"/>
      <c r="AD696" s="4" t="s">
        <v>2037</v>
      </c>
      <c r="AE696" s="145" t="s">
        <v>3588</v>
      </c>
      <c r="AF696" s="145"/>
      <c r="AG696" s="4"/>
      <c r="AH696" s="377"/>
      <c r="AI696" s="4"/>
      <c r="AJ696" s="4"/>
      <c r="AK696" s="4"/>
    </row>
    <row r="697" spans="2:37">
      <c r="B697" s="145" t="s">
        <v>2497</v>
      </c>
      <c r="C697" s="4" t="s">
        <v>441</v>
      </c>
      <c r="D697" s="4" t="s">
        <v>2528</v>
      </c>
      <c r="E697" s="4" t="s">
        <v>1060</v>
      </c>
      <c r="F697" s="4" t="s">
        <v>3692</v>
      </c>
      <c r="G697" s="4" t="s">
        <v>1600</v>
      </c>
      <c r="H697" s="4" t="s">
        <v>1601</v>
      </c>
      <c r="I697" s="141"/>
      <c r="J697" s="141">
        <v>3000000000</v>
      </c>
      <c r="K697" s="139">
        <v>3000000000</v>
      </c>
      <c r="L697" s="4">
        <v>6.07</v>
      </c>
      <c r="M697" s="4" t="s">
        <v>3693</v>
      </c>
      <c r="N697" s="4" t="s">
        <v>3694</v>
      </c>
      <c r="O697" s="186">
        <f>K697</f>
        <v>3000000000</v>
      </c>
      <c r="P697" s="186">
        <f>K697-O697</f>
        <v>0</v>
      </c>
      <c r="Q697" s="4">
        <v>21</v>
      </c>
      <c r="R697" s="4" t="s">
        <v>70</v>
      </c>
      <c r="S697" s="4" t="s">
        <v>70</v>
      </c>
      <c r="T697" s="140">
        <v>45341</v>
      </c>
      <c r="U697" s="4" t="s">
        <v>1884</v>
      </c>
      <c r="V697" s="4" t="s">
        <v>1954</v>
      </c>
      <c r="W697" s="4"/>
      <c r="X697" s="4"/>
      <c r="Y697" s="4"/>
      <c r="Z697" s="4"/>
      <c r="AA697" s="4"/>
      <c r="AB697" s="4"/>
      <c r="AC697" s="4"/>
      <c r="AD697" s="4"/>
      <c r="AE697" s="145"/>
      <c r="AF697" s="145"/>
      <c r="AG697" s="4" t="s">
        <v>70</v>
      </c>
      <c r="AH697" s="377" t="s">
        <v>3692</v>
      </c>
      <c r="AI697" s="4" t="s">
        <v>9551</v>
      </c>
      <c r="AJ697" s="4" t="s">
        <v>9556</v>
      </c>
      <c r="AK697" s="4"/>
    </row>
    <row r="698" spans="2:37">
      <c r="B698" s="145" t="s">
        <v>2497</v>
      </c>
      <c r="C698" s="4" t="s">
        <v>441</v>
      </c>
      <c r="D698" s="4" t="s">
        <v>2498</v>
      </c>
      <c r="E698" s="4" t="s">
        <v>1060</v>
      </c>
      <c r="F698" s="4" t="s">
        <v>3695</v>
      </c>
      <c r="G698" s="4" t="s">
        <v>1602</v>
      </c>
      <c r="H698" s="4" t="s">
        <v>1603</v>
      </c>
      <c r="I698" s="141"/>
      <c r="J698" s="141">
        <v>5000000000</v>
      </c>
      <c r="K698" s="139">
        <v>5000000000</v>
      </c>
      <c r="L698" s="4">
        <v>8</v>
      </c>
      <c r="M698" s="4" t="s">
        <v>1917</v>
      </c>
      <c r="N698" s="4" t="s">
        <v>2979</v>
      </c>
      <c r="O698" s="91">
        <f>J698</f>
        <v>5000000000</v>
      </c>
      <c r="P698" s="91">
        <f>J698-O698</f>
        <v>0</v>
      </c>
      <c r="Q698" s="4">
        <v>183</v>
      </c>
      <c r="R698" s="4" t="s">
        <v>70</v>
      </c>
      <c r="S698" s="4" t="s">
        <v>70</v>
      </c>
      <c r="T698" s="140">
        <v>45294</v>
      </c>
      <c r="U698" s="4" t="s">
        <v>1884</v>
      </c>
      <c r="V698" s="4" t="s">
        <v>1954</v>
      </c>
      <c r="W698" s="4"/>
      <c r="X698" s="4"/>
      <c r="Y698" s="4"/>
      <c r="Z698" s="4"/>
      <c r="AA698" s="4"/>
      <c r="AB698" s="4"/>
      <c r="AC698" s="4"/>
      <c r="AD698" s="4"/>
      <c r="AE698" s="145"/>
      <c r="AF698" s="145"/>
      <c r="AG698" s="4" t="s">
        <v>70</v>
      </c>
      <c r="AH698" s="377" t="s">
        <v>3695</v>
      </c>
      <c r="AI698" s="4" t="s">
        <v>9551</v>
      </c>
      <c r="AJ698" s="4" t="s">
        <v>9556</v>
      </c>
      <c r="AK698" s="4"/>
    </row>
    <row r="699" spans="2:37">
      <c r="B699" s="145" t="s">
        <v>2497</v>
      </c>
      <c r="C699" s="4" t="s">
        <v>441</v>
      </c>
      <c r="D699" s="4" t="s">
        <v>1946</v>
      </c>
      <c r="E699" s="4" t="s">
        <v>1060</v>
      </c>
      <c r="F699" s="4" t="s">
        <v>3696</v>
      </c>
      <c r="G699" s="4" t="s">
        <v>1596</v>
      </c>
      <c r="H699" s="4" t="s">
        <v>1597</v>
      </c>
      <c r="I699" s="141"/>
      <c r="J699" s="141">
        <v>4370000000</v>
      </c>
      <c r="K699" s="139">
        <v>4370000000</v>
      </c>
      <c r="L699" s="4">
        <v>7.9</v>
      </c>
      <c r="M699" s="4" t="s">
        <v>3336</v>
      </c>
      <c r="N699" s="4" t="s">
        <v>2683</v>
      </c>
      <c r="O699" s="4"/>
      <c r="P699" s="4"/>
      <c r="Q699" s="4"/>
      <c r="R699" s="4"/>
      <c r="S699" s="4"/>
      <c r="T699" s="4"/>
      <c r="U699" s="4"/>
      <c r="V699" s="4"/>
      <c r="W699" s="4"/>
      <c r="X699" s="4"/>
      <c r="Y699" s="4"/>
      <c r="Z699" s="4"/>
      <c r="AA699" s="4"/>
      <c r="AB699" s="4"/>
      <c r="AC699" s="4"/>
      <c r="AD699" s="4"/>
      <c r="AE699" s="145"/>
      <c r="AF699" s="145"/>
      <c r="AG699" s="4" t="s">
        <v>70</v>
      </c>
      <c r="AH699" s="377" t="s">
        <v>9545</v>
      </c>
      <c r="AI699" s="4" t="s">
        <v>9551</v>
      </c>
      <c r="AJ699" s="4" t="s">
        <v>9556</v>
      </c>
      <c r="AK699" s="4"/>
    </row>
    <row r="700" spans="2:37">
      <c r="B700" s="145" t="s">
        <v>2497</v>
      </c>
      <c r="C700" s="4" t="s">
        <v>441</v>
      </c>
      <c r="D700" s="4" t="s">
        <v>2528</v>
      </c>
      <c r="E700" s="4" t="s">
        <v>1060</v>
      </c>
      <c r="F700" s="4" t="s">
        <v>3697</v>
      </c>
      <c r="G700" s="4" t="s">
        <v>1600</v>
      </c>
      <c r="H700" s="4" t="s">
        <v>1601</v>
      </c>
      <c r="I700" s="141"/>
      <c r="J700" s="141">
        <v>2000000000</v>
      </c>
      <c r="K700" s="139">
        <v>2000000000</v>
      </c>
      <c r="L700" s="4">
        <v>7.8</v>
      </c>
      <c r="M700" s="4" t="s">
        <v>3109</v>
      </c>
      <c r="N700" s="4" t="s">
        <v>2903</v>
      </c>
      <c r="O700" s="186">
        <f>K700</f>
        <v>2000000000</v>
      </c>
      <c r="P700" s="186">
        <f>K700-O700</f>
        <v>0</v>
      </c>
      <c r="Q700" s="4">
        <v>21</v>
      </c>
      <c r="R700" s="4" t="s">
        <v>70</v>
      </c>
      <c r="S700" s="4" t="s">
        <v>70</v>
      </c>
      <c r="T700" s="140">
        <v>45341</v>
      </c>
      <c r="U700" s="4" t="s">
        <v>1884</v>
      </c>
      <c r="V700" s="4" t="s">
        <v>1954</v>
      </c>
      <c r="W700" s="4"/>
      <c r="X700" s="4"/>
      <c r="Y700" s="4"/>
      <c r="Z700" s="4"/>
      <c r="AA700" s="4"/>
      <c r="AB700" s="4"/>
      <c r="AC700" s="4"/>
      <c r="AD700" s="4"/>
      <c r="AE700" s="145"/>
      <c r="AF700" s="145"/>
      <c r="AG700" s="4" t="s">
        <v>70</v>
      </c>
      <c r="AH700" s="377" t="s">
        <v>3697</v>
      </c>
      <c r="AI700" s="4" t="s">
        <v>9551</v>
      </c>
      <c r="AJ700" s="4" t="s">
        <v>9556</v>
      </c>
      <c r="AK700" s="4"/>
    </row>
    <row r="701" spans="2:37">
      <c r="B701" s="145" t="s">
        <v>2497</v>
      </c>
      <c r="C701" s="4" t="s">
        <v>441</v>
      </c>
      <c r="D701" s="4" t="s">
        <v>3513</v>
      </c>
      <c r="E701" s="4" t="s">
        <v>1060</v>
      </c>
      <c r="F701" s="4" t="s">
        <v>3698</v>
      </c>
      <c r="G701" s="4" t="s">
        <v>1604</v>
      </c>
      <c r="H701" s="4" t="s">
        <v>1605</v>
      </c>
      <c r="I701" s="141"/>
      <c r="J701" s="141">
        <v>1084931507</v>
      </c>
      <c r="K701" s="139">
        <v>1084931507</v>
      </c>
      <c r="L701" s="4">
        <v>9.6</v>
      </c>
      <c r="M701" s="4" t="s">
        <v>2692</v>
      </c>
      <c r="N701" s="4" t="s">
        <v>2634</v>
      </c>
      <c r="O701" s="186">
        <f>K701</f>
        <v>1084931507</v>
      </c>
      <c r="P701" s="186">
        <f>K701-O701</f>
        <v>0</v>
      </c>
      <c r="Q701" s="4" t="s">
        <v>2503</v>
      </c>
      <c r="R701" s="4" t="s">
        <v>70</v>
      </c>
      <c r="S701" s="4" t="s">
        <v>70</v>
      </c>
      <c r="T701" s="140">
        <v>45351</v>
      </c>
      <c r="U701" s="4" t="s">
        <v>1884</v>
      </c>
      <c r="V701" s="4" t="s">
        <v>1954</v>
      </c>
      <c r="W701" s="4"/>
      <c r="X701" s="4"/>
      <c r="Y701" s="4"/>
      <c r="Z701" s="4"/>
      <c r="AA701" s="4"/>
      <c r="AB701" s="4"/>
      <c r="AC701" s="4"/>
      <c r="AD701" s="4"/>
      <c r="AE701" s="145"/>
      <c r="AF701" s="145"/>
      <c r="AG701" s="4" t="s">
        <v>70</v>
      </c>
      <c r="AH701" s="377" t="s">
        <v>3698</v>
      </c>
      <c r="AI701" s="4" t="s">
        <v>9551</v>
      </c>
      <c r="AJ701" s="4" t="s">
        <v>9556</v>
      </c>
      <c r="AK701" s="4"/>
    </row>
    <row r="702" spans="2:37">
      <c r="B702" s="145" t="s">
        <v>2497</v>
      </c>
      <c r="C702" s="4" t="s">
        <v>441</v>
      </c>
      <c r="D702" s="4" t="s">
        <v>1976</v>
      </c>
      <c r="E702" s="4" t="s">
        <v>1060</v>
      </c>
      <c r="F702" s="4" t="s">
        <v>3699</v>
      </c>
      <c r="G702" s="4" t="s">
        <v>1678</v>
      </c>
      <c r="H702" s="4" t="s">
        <v>1679</v>
      </c>
      <c r="I702" s="141"/>
      <c r="J702" s="141">
        <v>4000000000</v>
      </c>
      <c r="K702" s="139">
        <v>4000000000</v>
      </c>
      <c r="L702" s="4">
        <v>8.4</v>
      </c>
      <c r="M702" s="4" t="s">
        <v>3700</v>
      </c>
      <c r="N702" s="4" t="s">
        <v>3164</v>
      </c>
      <c r="O702" s="186">
        <f>K702</f>
        <v>4000000000</v>
      </c>
      <c r="P702" s="91">
        <f>J702-O702</f>
        <v>0</v>
      </c>
      <c r="Q702" s="4">
        <v>97</v>
      </c>
      <c r="R702" s="4" t="s">
        <v>70</v>
      </c>
      <c r="S702" s="4" t="s">
        <v>70</v>
      </c>
      <c r="T702" s="140">
        <v>45321</v>
      </c>
      <c r="U702" s="4" t="s">
        <v>1884</v>
      </c>
      <c r="V702" s="4"/>
      <c r="W702" s="4" t="s">
        <v>70</v>
      </c>
      <c r="X702" s="140">
        <v>45349</v>
      </c>
      <c r="Y702" s="4" t="s">
        <v>1888</v>
      </c>
      <c r="Z702" s="4" t="s">
        <v>1886</v>
      </c>
      <c r="AA702" s="186">
        <f>O702</f>
        <v>4000000000</v>
      </c>
      <c r="AB702" s="91">
        <f>AA702-O702</f>
        <v>0</v>
      </c>
      <c r="AC702" s="4"/>
      <c r="AD702" s="4" t="s">
        <v>2037</v>
      </c>
      <c r="AE702" s="145" t="s">
        <v>3418</v>
      </c>
      <c r="AF702" s="145"/>
      <c r="AG702" s="4"/>
      <c r="AH702" s="377"/>
      <c r="AI702" s="4"/>
      <c r="AJ702" s="4"/>
      <c r="AK702" s="4"/>
    </row>
    <row r="703" spans="2:37">
      <c r="B703" s="145" t="s">
        <v>2497</v>
      </c>
      <c r="C703" s="4" t="s">
        <v>441</v>
      </c>
      <c r="D703" s="4" t="s">
        <v>1946</v>
      </c>
      <c r="E703" s="4" t="s">
        <v>1060</v>
      </c>
      <c r="F703" s="4" t="s">
        <v>3701</v>
      </c>
      <c r="G703" s="4" t="s">
        <v>1596</v>
      </c>
      <c r="H703" s="4" t="s">
        <v>1597</v>
      </c>
      <c r="I703" s="141"/>
      <c r="J703" s="141">
        <v>6129600000</v>
      </c>
      <c r="K703" s="139">
        <v>6129600000</v>
      </c>
      <c r="L703" s="4">
        <v>8.1999999999999993</v>
      </c>
      <c r="M703" s="4" t="s">
        <v>2627</v>
      </c>
      <c r="N703" s="4" t="s">
        <v>3025</v>
      </c>
      <c r="O703" s="4"/>
      <c r="P703" s="4"/>
      <c r="Q703" s="4"/>
      <c r="R703" s="4"/>
      <c r="S703" s="4"/>
      <c r="T703" s="4"/>
      <c r="U703" s="4"/>
      <c r="V703" s="4"/>
      <c r="W703" s="4"/>
      <c r="X703" s="4"/>
      <c r="Y703" s="4"/>
      <c r="Z703" s="4"/>
      <c r="AA703" s="4"/>
      <c r="AB703" s="4"/>
      <c r="AC703" s="4"/>
      <c r="AD703" s="4"/>
      <c r="AE703" s="145"/>
      <c r="AF703" s="145"/>
      <c r="AG703" s="4" t="s">
        <v>70</v>
      </c>
      <c r="AH703" s="377" t="s">
        <v>9545</v>
      </c>
      <c r="AI703" s="4" t="s">
        <v>9551</v>
      </c>
      <c r="AJ703" s="4" t="s">
        <v>9556</v>
      </c>
      <c r="AK703" s="4"/>
    </row>
    <row r="704" spans="2:37">
      <c r="B704" s="145" t="s">
        <v>2497</v>
      </c>
      <c r="C704" s="4" t="s">
        <v>441</v>
      </c>
      <c r="D704" s="4" t="s">
        <v>2498</v>
      </c>
      <c r="E704" s="4" t="s">
        <v>1060</v>
      </c>
      <c r="F704" s="4" t="s">
        <v>3702</v>
      </c>
      <c r="G704" s="4" t="s">
        <v>1602</v>
      </c>
      <c r="H704" s="4" t="s">
        <v>1603</v>
      </c>
      <c r="I704" s="141"/>
      <c r="J704" s="141">
        <v>3500000000</v>
      </c>
      <c r="K704" s="139">
        <v>3500000000</v>
      </c>
      <c r="L704" s="4">
        <v>6.1</v>
      </c>
      <c r="M704" s="4" t="s">
        <v>2988</v>
      </c>
      <c r="N704" s="4" t="s">
        <v>3470</v>
      </c>
      <c r="O704" s="91">
        <f>J704</f>
        <v>3500000000</v>
      </c>
      <c r="P704" s="91">
        <f>J704-O704</f>
        <v>0</v>
      </c>
      <c r="Q704" s="4">
        <v>183</v>
      </c>
      <c r="R704" s="4" t="s">
        <v>70</v>
      </c>
      <c r="S704" s="4" t="s">
        <v>70</v>
      </c>
      <c r="T704" s="140">
        <v>45294</v>
      </c>
      <c r="U704" s="4" t="s">
        <v>1884</v>
      </c>
      <c r="V704" s="4" t="s">
        <v>1954</v>
      </c>
      <c r="W704" s="4"/>
      <c r="X704" s="4"/>
      <c r="Y704" s="4"/>
      <c r="Z704" s="4"/>
      <c r="AA704" s="4"/>
      <c r="AB704" s="4"/>
      <c r="AC704" s="4"/>
      <c r="AD704" s="4"/>
      <c r="AE704" s="145"/>
      <c r="AF704" s="145"/>
      <c r="AG704" s="4" t="s">
        <v>70</v>
      </c>
      <c r="AH704" s="377" t="s">
        <v>3702</v>
      </c>
      <c r="AI704" s="4" t="s">
        <v>9551</v>
      </c>
      <c r="AJ704" s="4" t="s">
        <v>9556</v>
      </c>
      <c r="AK704" s="4"/>
    </row>
    <row r="705" spans="2:37">
      <c r="B705" s="145" t="s">
        <v>2497</v>
      </c>
      <c r="C705" s="4" t="s">
        <v>441</v>
      </c>
      <c r="D705" s="4" t="s">
        <v>2528</v>
      </c>
      <c r="E705" s="4" t="s">
        <v>1060</v>
      </c>
      <c r="F705" s="4" t="s">
        <v>3703</v>
      </c>
      <c r="G705" s="4" t="s">
        <v>1600</v>
      </c>
      <c r="H705" s="4" t="s">
        <v>1601</v>
      </c>
      <c r="I705" s="141"/>
      <c r="J705" s="141">
        <v>778400000</v>
      </c>
      <c r="K705" s="139">
        <v>778400000</v>
      </c>
      <c r="L705" s="4">
        <v>5.65</v>
      </c>
      <c r="M705" s="4" t="s">
        <v>3210</v>
      </c>
      <c r="N705" s="4" t="s">
        <v>3211</v>
      </c>
      <c r="O705" s="186">
        <f>K705</f>
        <v>778400000</v>
      </c>
      <c r="P705" s="186">
        <f>K705-O705</f>
        <v>0</v>
      </c>
      <c r="Q705" s="4">
        <v>21</v>
      </c>
      <c r="R705" s="4" t="s">
        <v>70</v>
      </c>
      <c r="S705" s="4" t="s">
        <v>70</v>
      </c>
      <c r="T705" s="140">
        <v>45341</v>
      </c>
      <c r="U705" s="4" t="s">
        <v>1884</v>
      </c>
      <c r="V705" s="4" t="s">
        <v>1954</v>
      </c>
      <c r="W705" s="4"/>
      <c r="X705" s="4"/>
      <c r="Y705" s="4"/>
      <c r="Z705" s="4"/>
      <c r="AA705" s="4"/>
      <c r="AB705" s="4"/>
      <c r="AC705" s="4"/>
      <c r="AD705" s="4"/>
      <c r="AE705" s="145"/>
      <c r="AF705" s="145"/>
      <c r="AG705" s="4" t="s">
        <v>70</v>
      </c>
      <c r="AH705" s="377" t="s">
        <v>3703</v>
      </c>
      <c r="AI705" s="4" t="s">
        <v>9551</v>
      </c>
      <c r="AJ705" s="4" t="s">
        <v>9556</v>
      </c>
      <c r="AK705" s="4"/>
    </row>
    <row r="706" spans="2:37">
      <c r="B706" s="145" t="s">
        <v>2497</v>
      </c>
      <c r="C706" s="4" t="s">
        <v>441</v>
      </c>
      <c r="D706" s="4" t="s">
        <v>3596</v>
      </c>
      <c r="E706" s="4" t="s">
        <v>1060</v>
      </c>
      <c r="F706" s="4" t="s">
        <v>3704</v>
      </c>
      <c r="G706" s="4" t="s">
        <v>1620</v>
      </c>
      <c r="H706" s="4" t="s">
        <v>1621</v>
      </c>
      <c r="I706" s="141"/>
      <c r="J706" s="141">
        <v>1335000000</v>
      </c>
      <c r="K706" s="139">
        <v>1335000000</v>
      </c>
      <c r="L706" s="4">
        <v>5.24</v>
      </c>
      <c r="M706" s="4" t="s">
        <v>3705</v>
      </c>
      <c r="N706" s="4" t="s">
        <v>3233</v>
      </c>
      <c r="O706" s="186">
        <f>K706</f>
        <v>1335000000</v>
      </c>
      <c r="P706" s="186">
        <f>K706-O706</f>
        <v>0</v>
      </c>
      <c r="Q706" s="4">
        <v>7</v>
      </c>
      <c r="R706" s="4" t="s">
        <v>70</v>
      </c>
      <c r="S706" s="4" t="s">
        <v>70</v>
      </c>
      <c r="T706" s="140">
        <v>45321</v>
      </c>
      <c r="U706" s="4" t="s">
        <v>1884</v>
      </c>
      <c r="V706" s="4" t="s">
        <v>1954</v>
      </c>
      <c r="W706" s="4"/>
      <c r="X706" s="4"/>
      <c r="Y706" s="4"/>
      <c r="Z706" s="4"/>
      <c r="AA706" s="4"/>
      <c r="AB706" s="4"/>
      <c r="AC706" s="4"/>
      <c r="AD706" s="4"/>
      <c r="AE706" s="145"/>
      <c r="AF706" s="145"/>
      <c r="AG706" s="4" t="s">
        <v>70</v>
      </c>
      <c r="AH706" s="377" t="s">
        <v>3704</v>
      </c>
      <c r="AI706" s="4" t="s">
        <v>9551</v>
      </c>
      <c r="AJ706" s="4" t="s">
        <v>9556</v>
      </c>
      <c r="AK706" s="4"/>
    </row>
    <row r="707" spans="2:37">
      <c r="B707" s="145" t="s">
        <v>2497</v>
      </c>
      <c r="C707" s="4" t="s">
        <v>441</v>
      </c>
      <c r="D707" s="4" t="s">
        <v>1946</v>
      </c>
      <c r="E707" s="4" t="s">
        <v>1060</v>
      </c>
      <c r="F707" s="4" t="s">
        <v>3706</v>
      </c>
      <c r="G707" s="4" t="s">
        <v>1596</v>
      </c>
      <c r="H707" s="4" t="s">
        <v>1597</v>
      </c>
      <c r="I707" s="141"/>
      <c r="J707" s="141">
        <v>1090000000</v>
      </c>
      <c r="K707" s="139">
        <v>1090000000</v>
      </c>
      <c r="L707" s="4">
        <v>7.9</v>
      </c>
      <c r="M707" s="4" t="s">
        <v>2883</v>
      </c>
      <c r="N707" s="4" t="s">
        <v>3707</v>
      </c>
      <c r="O707" s="4"/>
      <c r="P707" s="4"/>
      <c r="Q707" s="4"/>
      <c r="R707" s="4"/>
      <c r="S707" s="4"/>
      <c r="T707" s="4"/>
      <c r="U707" s="4"/>
      <c r="V707" s="4"/>
      <c r="W707" s="4"/>
      <c r="X707" s="4"/>
      <c r="Y707" s="4"/>
      <c r="Z707" s="4"/>
      <c r="AA707" s="4"/>
      <c r="AB707" s="4"/>
      <c r="AC707" s="4"/>
      <c r="AD707" s="4"/>
      <c r="AE707" s="145"/>
      <c r="AF707" s="145"/>
      <c r="AG707" s="4" t="s">
        <v>70</v>
      </c>
      <c r="AH707" s="377" t="s">
        <v>9545</v>
      </c>
      <c r="AI707" s="4" t="s">
        <v>9551</v>
      </c>
      <c r="AJ707" s="4" t="s">
        <v>9556</v>
      </c>
      <c r="AK707" s="4"/>
    </row>
    <row r="708" spans="2:37">
      <c r="B708" s="145" t="s">
        <v>2497</v>
      </c>
      <c r="C708" s="4" t="s">
        <v>441</v>
      </c>
      <c r="D708" s="4" t="s">
        <v>2528</v>
      </c>
      <c r="E708" s="4" t="s">
        <v>1060</v>
      </c>
      <c r="F708" s="4" t="s">
        <v>3708</v>
      </c>
      <c r="G708" s="4" t="s">
        <v>1600</v>
      </c>
      <c r="H708" s="4" t="s">
        <v>1601</v>
      </c>
      <c r="I708" s="141"/>
      <c r="J708" s="141">
        <v>3000000000</v>
      </c>
      <c r="K708" s="139">
        <v>3000000000</v>
      </c>
      <c r="L708" s="4">
        <v>6.07</v>
      </c>
      <c r="M708" s="4" t="s">
        <v>2513</v>
      </c>
      <c r="N708" s="4" t="s">
        <v>3709</v>
      </c>
      <c r="O708" s="186">
        <f>K708</f>
        <v>3000000000</v>
      </c>
      <c r="P708" s="186">
        <f>K708-O708</f>
        <v>0</v>
      </c>
      <c r="Q708" s="4">
        <v>21</v>
      </c>
      <c r="R708" s="4" t="s">
        <v>70</v>
      </c>
      <c r="S708" s="4" t="s">
        <v>70</v>
      </c>
      <c r="T708" s="140">
        <v>45341</v>
      </c>
      <c r="U708" s="4" t="s">
        <v>1884</v>
      </c>
      <c r="V708" s="4" t="s">
        <v>1954</v>
      </c>
      <c r="W708" s="4"/>
      <c r="X708" s="4"/>
      <c r="Y708" s="4"/>
      <c r="Z708" s="4"/>
      <c r="AA708" s="4"/>
      <c r="AB708" s="4"/>
      <c r="AC708" s="4"/>
      <c r="AD708" s="4"/>
      <c r="AE708" s="145"/>
      <c r="AF708" s="145"/>
      <c r="AG708" s="4" t="s">
        <v>70</v>
      </c>
      <c r="AH708" s="377" t="s">
        <v>3708</v>
      </c>
      <c r="AI708" s="4" t="s">
        <v>9551</v>
      </c>
      <c r="AJ708" s="4" t="s">
        <v>9556</v>
      </c>
      <c r="AK708" s="4"/>
    </row>
    <row r="709" spans="2:37">
      <c r="B709" s="145" t="s">
        <v>2497</v>
      </c>
      <c r="C709" s="4" t="s">
        <v>441</v>
      </c>
      <c r="D709" s="4" t="s">
        <v>1976</v>
      </c>
      <c r="E709" s="4" t="s">
        <v>1060</v>
      </c>
      <c r="F709" s="4" t="s">
        <v>3710</v>
      </c>
      <c r="G709" s="4" t="s">
        <v>1678</v>
      </c>
      <c r="H709" s="4" t="s">
        <v>1679</v>
      </c>
      <c r="I709" s="141"/>
      <c r="J709" s="141">
        <v>4000000000</v>
      </c>
      <c r="K709" s="139">
        <v>4000000000</v>
      </c>
      <c r="L709" s="4">
        <v>5.75</v>
      </c>
      <c r="M709" s="4" t="s">
        <v>3711</v>
      </c>
      <c r="N709" s="4" t="s">
        <v>2625</v>
      </c>
      <c r="O709" s="186">
        <f>K709</f>
        <v>4000000000</v>
      </c>
      <c r="P709" s="91">
        <f>J709-O709</f>
        <v>0</v>
      </c>
      <c r="Q709" s="4">
        <v>97</v>
      </c>
      <c r="R709" s="4" t="s">
        <v>70</v>
      </c>
      <c r="S709" s="4" t="s">
        <v>70</v>
      </c>
      <c r="T709" s="140">
        <v>45321</v>
      </c>
      <c r="U709" s="4" t="s">
        <v>1884</v>
      </c>
      <c r="V709" s="4"/>
      <c r="W709" s="4" t="s">
        <v>70</v>
      </c>
      <c r="X709" s="140">
        <v>45349</v>
      </c>
      <c r="Y709" s="4" t="s">
        <v>1888</v>
      </c>
      <c r="Z709" s="4" t="s">
        <v>1886</v>
      </c>
      <c r="AA709" s="186">
        <f>O709</f>
        <v>4000000000</v>
      </c>
      <c r="AB709" s="91">
        <f>AA709-O709</f>
        <v>0</v>
      </c>
      <c r="AC709" s="4"/>
      <c r="AD709" s="4" t="s">
        <v>2037</v>
      </c>
      <c r="AE709" s="145" t="s">
        <v>3418</v>
      </c>
      <c r="AF709" s="145"/>
      <c r="AG709" s="4"/>
      <c r="AH709" s="377"/>
      <c r="AI709" s="4"/>
      <c r="AJ709" s="4"/>
      <c r="AK709" s="4"/>
    </row>
    <row r="710" spans="2:37">
      <c r="B710" s="145" t="s">
        <v>2497</v>
      </c>
      <c r="C710" s="4" t="s">
        <v>441</v>
      </c>
      <c r="D710" s="4" t="s">
        <v>3513</v>
      </c>
      <c r="E710" s="4" t="s">
        <v>1060</v>
      </c>
      <c r="F710" s="4" t="s">
        <v>3712</v>
      </c>
      <c r="G710" s="4" t="s">
        <v>1604</v>
      </c>
      <c r="H710" s="4" t="s">
        <v>1605</v>
      </c>
      <c r="I710" s="141"/>
      <c r="J710" s="141">
        <v>2000000000</v>
      </c>
      <c r="K710" s="139">
        <v>2000000000</v>
      </c>
      <c r="L710" s="4">
        <v>8.8000000000000007</v>
      </c>
      <c r="M710" s="4" t="s">
        <v>2155</v>
      </c>
      <c r="N710" s="4" t="s">
        <v>2670</v>
      </c>
      <c r="O710" s="186">
        <f>K710</f>
        <v>2000000000</v>
      </c>
      <c r="P710" s="186">
        <f>K710-O710</f>
        <v>0</v>
      </c>
      <c r="Q710" s="4" t="s">
        <v>2503</v>
      </c>
      <c r="R710" s="4" t="s">
        <v>70</v>
      </c>
      <c r="S710" s="4" t="s">
        <v>70</v>
      </c>
      <c r="T710" s="140">
        <v>45351</v>
      </c>
      <c r="U710" s="4" t="s">
        <v>1884</v>
      </c>
      <c r="V710" s="4" t="s">
        <v>1954</v>
      </c>
      <c r="W710" s="4"/>
      <c r="X710" s="4"/>
      <c r="Y710" s="4"/>
      <c r="Z710" s="4"/>
      <c r="AA710" s="4"/>
      <c r="AB710" s="4"/>
      <c r="AC710" s="4"/>
      <c r="AD710" s="4"/>
      <c r="AE710" s="145"/>
      <c r="AF710" s="145"/>
      <c r="AG710" s="4" t="s">
        <v>70</v>
      </c>
      <c r="AH710" s="377" t="s">
        <v>3712</v>
      </c>
      <c r="AI710" s="4" t="s">
        <v>9551</v>
      </c>
      <c r="AJ710" s="4" t="s">
        <v>9556</v>
      </c>
      <c r="AK710" s="4"/>
    </row>
    <row r="711" spans="2:37">
      <c r="B711" s="145" t="s">
        <v>2497</v>
      </c>
      <c r="C711" s="4" t="s">
        <v>441</v>
      </c>
      <c r="D711" s="4" t="s">
        <v>1976</v>
      </c>
      <c r="E711" s="4" t="s">
        <v>1060</v>
      </c>
      <c r="F711" s="4" t="s">
        <v>3713</v>
      </c>
      <c r="G711" s="4" t="s">
        <v>1678</v>
      </c>
      <c r="H711" s="4" t="s">
        <v>1679</v>
      </c>
      <c r="I711" s="141"/>
      <c r="J711" s="141">
        <v>2400000000</v>
      </c>
      <c r="K711" s="139">
        <v>2400000000</v>
      </c>
      <c r="L711" s="4">
        <v>6.25</v>
      </c>
      <c r="M711" s="4" t="s">
        <v>2915</v>
      </c>
      <c r="N711" s="4" t="s">
        <v>3496</v>
      </c>
      <c r="O711" s="186">
        <f>K711</f>
        <v>2400000000</v>
      </c>
      <c r="P711" s="91">
        <f>J711-O711</f>
        <v>0</v>
      </c>
      <c r="Q711" s="4">
        <v>97</v>
      </c>
      <c r="R711" s="4" t="s">
        <v>70</v>
      </c>
      <c r="S711" s="4" t="s">
        <v>70</v>
      </c>
      <c r="T711" s="140">
        <v>45321</v>
      </c>
      <c r="U711" s="4" t="s">
        <v>1884</v>
      </c>
      <c r="V711" s="4"/>
      <c r="W711" s="4" t="s">
        <v>70</v>
      </c>
      <c r="X711" s="140">
        <v>45349</v>
      </c>
      <c r="Y711" s="4" t="s">
        <v>1888</v>
      </c>
      <c r="Z711" s="4" t="s">
        <v>1886</v>
      </c>
      <c r="AA711" s="186">
        <f>O711</f>
        <v>2400000000</v>
      </c>
      <c r="AB711" s="91">
        <f>AA711-O711</f>
        <v>0</v>
      </c>
      <c r="AC711" s="4"/>
      <c r="AD711" s="4" t="s">
        <v>2037</v>
      </c>
      <c r="AE711" s="145" t="s">
        <v>3418</v>
      </c>
      <c r="AF711" s="145"/>
      <c r="AG711" s="4"/>
      <c r="AH711" s="377"/>
      <c r="AI711" s="4"/>
      <c r="AJ711" s="4"/>
      <c r="AK711" s="4"/>
    </row>
    <row r="712" spans="2:37">
      <c r="B712" s="145" t="s">
        <v>2497</v>
      </c>
      <c r="C712" s="4" t="s">
        <v>441</v>
      </c>
      <c r="D712" s="4" t="s">
        <v>3292</v>
      </c>
      <c r="E712" s="4" t="s">
        <v>1060</v>
      </c>
      <c r="F712" s="4" t="s">
        <v>3714</v>
      </c>
      <c r="G712" s="4" t="s">
        <v>1576</v>
      </c>
      <c r="H712" s="4" t="s">
        <v>1577</v>
      </c>
      <c r="I712" s="141"/>
      <c r="J712" s="141">
        <v>3000000000</v>
      </c>
      <c r="K712" s="139">
        <v>3000000000</v>
      </c>
      <c r="L712" s="4">
        <v>11</v>
      </c>
      <c r="M712" s="4" t="s">
        <v>3715</v>
      </c>
      <c r="N712" s="4" t="s">
        <v>3450</v>
      </c>
      <c r="O712" s="4"/>
      <c r="P712" s="4"/>
      <c r="Q712" s="4">
        <v>193</v>
      </c>
      <c r="R712" s="4" t="s">
        <v>70</v>
      </c>
      <c r="S712" s="4" t="s">
        <v>70</v>
      </c>
      <c r="T712" s="140">
        <v>45294</v>
      </c>
      <c r="U712" s="4" t="s">
        <v>1884</v>
      </c>
      <c r="V712" s="4" t="s">
        <v>1954</v>
      </c>
      <c r="W712" s="4"/>
      <c r="X712" s="4"/>
      <c r="Y712" s="4"/>
      <c r="Z712" s="4"/>
      <c r="AA712" s="4"/>
      <c r="AB712" s="4"/>
      <c r="AC712" s="4"/>
      <c r="AD712" s="4"/>
      <c r="AE712" s="145"/>
      <c r="AF712" s="145"/>
      <c r="AG712" s="4" t="s">
        <v>70</v>
      </c>
      <c r="AH712" s="377" t="s">
        <v>3714</v>
      </c>
      <c r="AI712" s="4" t="s">
        <v>9551</v>
      </c>
      <c r="AJ712" s="4" t="s">
        <v>9556</v>
      </c>
      <c r="AK712" s="4"/>
    </row>
    <row r="713" spans="2:37">
      <c r="B713" s="145" t="s">
        <v>2497</v>
      </c>
      <c r="C713" s="4" t="s">
        <v>441</v>
      </c>
      <c r="D713" s="4" t="s">
        <v>3476</v>
      </c>
      <c r="E713" s="4" t="s">
        <v>1060</v>
      </c>
      <c r="F713" s="4" t="s">
        <v>3716</v>
      </c>
      <c r="G713" s="4" t="s">
        <v>1598</v>
      </c>
      <c r="H713" s="4" t="s">
        <v>1599</v>
      </c>
      <c r="I713" s="141"/>
      <c r="J713" s="141">
        <v>25000000000</v>
      </c>
      <c r="K713" s="139">
        <v>25000000000</v>
      </c>
      <c r="L713" s="4">
        <v>6.1</v>
      </c>
      <c r="M713" s="4" t="s">
        <v>3011</v>
      </c>
      <c r="N713" s="4" t="s">
        <v>2942</v>
      </c>
      <c r="O713" s="91">
        <f>J713</f>
        <v>25000000000</v>
      </c>
      <c r="P713" s="91">
        <f>J713-O713</f>
        <v>0</v>
      </c>
      <c r="Q713" s="4">
        <v>160</v>
      </c>
      <c r="R713" s="4" t="s">
        <v>70</v>
      </c>
      <c r="S713" s="4" t="s">
        <v>70</v>
      </c>
      <c r="T713" s="140">
        <v>45348</v>
      </c>
      <c r="U713" s="4" t="s">
        <v>1887</v>
      </c>
      <c r="V713" s="4"/>
      <c r="W713" s="4"/>
      <c r="X713" s="4"/>
      <c r="Y713" s="4"/>
      <c r="Z713" s="4"/>
      <c r="AA713" s="4"/>
      <c r="AB713" s="4"/>
      <c r="AC713" s="4"/>
      <c r="AD713" s="4"/>
      <c r="AE713" s="145"/>
      <c r="AF713" s="145"/>
      <c r="AG713" s="4" t="s">
        <v>70</v>
      </c>
      <c r="AH713" s="377" t="s">
        <v>3716</v>
      </c>
      <c r="AI713" s="4" t="s">
        <v>9551</v>
      </c>
      <c r="AJ713" s="4" t="s">
        <v>9556</v>
      </c>
      <c r="AK713" s="4"/>
    </row>
    <row r="714" spans="2:37">
      <c r="B714" s="145" t="s">
        <v>2497</v>
      </c>
      <c r="C714" s="4" t="s">
        <v>441</v>
      </c>
      <c r="D714" s="4" t="s">
        <v>3513</v>
      </c>
      <c r="E714" s="4" t="s">
        <v>1060</v>
      </c>
      <c r="F714" s="4" t="s">
        <v>3717</v>
      </c>
      <c r="G714" s="4" t="s">
        <v>1604</v>
      </c>
      <c r="H714" s="4" t="s">
        <v>1605</v>
      </c>
      <c r="I714" s="141"/>
      <c r="J714" s="141">
        <v>2000000000</v>
      </c>
      <c r="K714" s="139">
        <v>2000000000</v>
      </c>
      <c r="L714" s="4">
        <v>9.5</v>
      </c>
      <c r="M714" s="4" t="s">
        <v>3049</v>
      </c>
      <c r="N714" s="4" t="s">
        <v>3252</v>
      </c>
      <c r="O714" s="186">
        <f>K714</f>
        <v>2000000000</v>
      </c>
      <c r="P714" s="186">
        <f>K714-O714</f>
        <v>0</v>
      </c>
      <c r="Q714" s="4" t="s">
        <v>2503</v>
      </c>
      <c r="R714" s="4" t="s">
        <v>70</v>
      </c>
      <c r="S714" s="4" t="s">
        <v>70</v>
      </c>
      <c r="T714" s="140">
        <v>45351</v>
      </c>
      <c r="U714" s="4" t="s">
        <v>1884</v>
      </c>
      <c r="V714" s="4" t="s">
        <v>1954</v>
      </c>
      <c r="W714" s="4"/>
      <c r="X714" s="4"/>
      <c r="Y714" s="4"/>
      <c r="Z714" s="4"/>
      <c r="AA714" s="4"/>
      <c r="AB714" s="4"/>
      <c r="AC714" s="4"/>
      <c r="AD714" s="4"/>
      <c r="AE714" s="145"/>
      <c r="AF714" s="145"/>
      <c r="AG714" s="4" t="s">
        <v>70</v>
      </c>
      <c r="AH714" s="377" t="s">
        <v>3717</v>
      </c>
      <c r="AI714" s="4" t="s">
        <v>9551</v>
      </c>
      <c r="AJ714" s="4" t="s">
        <v>9556</v>
      </c>
      <c r="AK714" s="4"/>
    </row>
    <row r="715" spans="2:37">
      <c r="B715" s="145" t="s">
        <v>2497</v>
      </c>
      <c r="C715" s="4" t="s">
        <v>441</v>
      </c>
      <c r="D715" s="4" t="s">
        <v>1976</v>
      </c>
      <c r="E715" s="4" t="s">
        <v>1060</v>
      </c>
      <c r="F715" s="4" t="s">
        <v>3718</v>
      </c>
      <c r="G715" s="4" t="s">
        <v>1678</v>
      </c>
      <c r="H715" s="4" t="s">
        <v>1679</v>
      </c>
      <c r="I715" s="141"/>
      <c r="J715" s="141">
        <v>15000000000</v>
      </c>
      <c r="K715" s="139">
        <v>15000000000</v>
      </c>
      <c r="L715" s="4">
        <v>6.9</v>
      </c>
      <c r="M715" s="4" t="s">
        <v>3556</v>
      </c>
      <c r="N715" s="4" t="s">
        <v>2894</v>
      </c>
      <c r="O715" s="186">
        <f>K715</f>
        <v>15000000000</v>
      </c>
      <c r="P715" s="91">
        <f>J715-O715</f>
        <v>0</v>
      </c>
      <c r="Q715" s="4">
        <v>97</v>
      </c>
      <c r="R715" s="4" t="s">
        <v>70</v>
      </c>
      <c r="S715" s="4" t="s">
        <v>70</v>
      </c>
      <c r="T715" s="140">
        <v>45321</v>
      </c>
      <c r="U715" s="4" t="s">
        <v>1884</v>
      </c>
      <c r="V715" s="4"/>
      <c r="W715" s="4" t="s">
        <v>70</v>
      </c>
      <c r="X715" s="140">
        <v>45349</v>
      </c>
      <c r="Y715" s="4" t="s">
        <v>1888</v>
      </c>
      <c r="Z715" s="4" t="s">
        <v>1886</v>
      </c>
      <c r="AA715" s="186">
        <f>O715</f>
        <v>15000000000</v>
      </c>
      <c r="AB715" s="91">
        <f>AA715-O715</f>
        <v>0</v>
      </c>
      <c r="AC715" s="4"/>
      <c r="AD715" s="4" t="s">
        <v>2037</v>
      </c>
      <c r="AE715" s="145" t="s">
        <v>3418</v>
      </c>
      <c r="AF715" s="145"/>
      <c r="AG715" s="4"/>
      <c r="AH715" s="377"/>
      <c r="AI715" s="4"/>
      <c r="AJ715" s="4"/>
      <c r="AK715" s="4"/>
    </row>
    <row r="716" spans="2:37">
      <c r="B716" s="145" t="s">
        <v>2497</v>
      </c>
      <c r="C716" s="4" t="s">
        <v>441</v>
      </c>
      <c r="D716" s="4" t="s">
        <v>3513</v>
      </c>
      <c r="E716" s="4" t="s">
        <v>1060</v>
      </c>
      <c r="F716" s="4" t="s">
        <v>3719</v>
      </c>
      <c r="G716" s="4" t="s">
        <v>1604</v>
      </c>
      <c r="H716" s="4" t="s">
        <v>1605</v>
      </c>
      <c r="I716" s="141"/>
      <c r="J716" s="141">
        <v>600000000</v>
      </c>
      <c r="K716" s="139">
        <v>600000000</v>
      </c>
      <c r="L716" s="4">
        <v>8.5</v>
      </c>
      <c r="M716" s="4" t="s">
        <v>2190</v>
      </c>
      <c r="N716" s="4" t="s">
        <v>3600</v>
      </c>
      <c r="O716" s="186">
        <f>K716</f>
        <v>600000000</v>
      </c>
      <c r="P716" s="186">
        <f>K716-O716</f>
        <v>0</v>
      </c>
      <c r="Q716" s="4" t="s">
        <v>2503</v>
      </c>
      <c r="R716" s="4" t="s">
        <v>70</v>
      </c>
      <c r="S716" s="4" t="s">
        <v>70</v>
      </c>
      <c r="T716" s="140">
        <v>45351</v>
      </c>
      <c r="U716" s="4" t="s">
        <v>1884</v>
      </c>
      <c r="V716" s="4" t="s">
        <v>1954</v>
      </c>
      <c r="W716" s="4"/>
      <c r="X716" s="4"/>
      <c r="Y716" s="4"/>
      <c r="Z716" s="4"/>
      <c r="AA716" s="4"/>
      <c r="AB716" s="4"/>
      <c r="AC716" s="4"/>
      <c r="AD716" s="4"/>
      <c r="AE716" s="145"/>
      <c r="AF716" s="145"/>
      <c r="AG716" s="4" t="s">
        <v>70</v>
      </c>
      <c r="AH716" s="377" t="s">
        <v>3719</v>
      </c>
      <c r="AI716" s="4" t="s">
        <v>9551</v>
      </c>
      <c r="AJ716" s="4" t="s">
        <v>9556</v>
      </c>
      <c r="AK716" s="4"/>
    </row>
    <row r="717" spans="2:37">
      <c r="B717" s="145" t="s">
        <v>2497</v>
      </c>
      <c r="C717" s="4" t="s">
        <v>441</v>
      </c>
      <c r="D717" s="4" t="s">
        <v>3292</v>
      </c>
      <c r="E717" s="4" t="s">
        <v>1060</v>
      </c>
      <c r="F717" s="4" t="s">
        <v>3720</v>
      </c>
      <c r="G717" s="4" t="s">
        <v>1576</v>
      </c>
      <c r="H717" s="4" t="s">
        <v>1577</v>
      </c>
      <c r="I717" s="141"/>
      <c r="J717" s="141">
        <v>5000000000</v>
      </c>
      <c r="K717" s="139">
        <v>5000000000</v>
      </c>
      <c r="L717" s="4">
        <v>11</v>
      </c>
      <c r="M717" s="4" t="s">
        <v>3715</v>
      </c>
      <c r="N717" s="4" t="s">
        <v>3450</v>
      </c>
      <c r="O717" s="4"/>
      <c r="P717" s="4"/>
      <c r="Q717" s="4">
        <v>193</v>
      </c>
      <c r="R717" s="4" t="s">
        <v>70</v>
      </c>
      <c r="S717" s="4" t="s">
        <v>70</v>
      </c>
      <c r="T717" s="140">
        <v>45294</v>
      </c>
      <c r="U717" s="4" t="s">
        <v>1884</v>
      </c>
      <c r="V717" s="4" t="s">
        <v>1954</v>
      </c>
      <c r="W717" s="4"/>
      <c r="X717" s="4"/>
      <c r="Y717" s="4"/>
      <c r="Z717" s="4"/>
      <c r="AA717" s="4"/>
      <c r="AB717" s="4"/>
      <c r="AC717" s="4"/>
      <c r="AD717" s="4"/>
      <c r="AE717" s="145"/>
      <c r="AF717" s="145"/>
      <c r="AG717" s="4" t="s">
        <v>70</v>
      </c>
      <c r="AH717" s="377" t="s">
        <v>3720</v>
      </c>
      <c r="AI717" s="4" t="s">
        <v>9551</v>
      </c>
      <c r="AJ717" s="4" t="s">
        <v>9556</v>
      </c>
      <c r="AK717" s="4"/>
    </row>
    <row r="718" spans="2:37">
      <c r="B718" s="145" t="s">
        <v>2497</v>
      </c>
      <c r="C718" s="4" t="s">
        <v>441</v>
      </c>
      <c r="D718" s="4" t="s">
        <v>3516</v>
      </c>
      <c r="E718" s="4" t="s">
        <v>1060</v>
      </c>
      <c r="F718" s="4" t="s">
        <v>3721</v>
      </c>
      <c r="G718" s="4" t="s">
        <v>1606</v>
      </c>
      <c r="H718" s="4" t="s">
        <v>1607</v>
      </c>
      <c r="I718" s="141"/>
      <c r="J718" s="141">
        <v>439000000</v>
      </c>
      <c r="K718" s="139">
        <v>439000000</v>
      </c>
      <c r="L718" s="4">
        <v>5.5</v>
      </c>
      <c r="M718" s="4" t="s">
        <v>3368</v>
      </c>
      <c r="N718" s="4" t="s">
        <v>3722</v>
      </c>
      <c r="O718" s="4"/>
      <c r="P718" s="4"/>
      <c r="Q718" s="4"/>
      <c r="R718" s="4"/>
      <c r="S718" s="4"/>
      <c r="T718" s="4"/>
      <c r="U718" s="4"/>
      <c r="V718" s="4"/>
      <c r="W718" s="4"/>
      <c r="X718" s="4"/>
      <c r="Y718" s="4"/>
      <c r="Z718" s="4"/>
      <c r="AA718" s="4"/>
      <c r="AB718" s="4"/>
      <c r="AC718" s="4"/>
      <c r="AD718" s="4"/>
      <c r="AE718" s="145"/>
      <c r="AF718" s="145"/>
      <c r="AG718" s="4" t="s">
        <v>70</v>
      </c>
      <c r="AH718" s="377" t="s">
        <v>9541</v>
      </c>
      <c r="AI718" s="4" t="s">
        <v>9551</v>
      </c>
      <c r="AJ718" s="4" t="s">
        <v>9556</v>
      </c>
      <c r="AK718" s="4"/>
    </row>
    <row r="719" spans="2:37">
      <c r="B719" s="145" t="s">
        <v>2497</v>
      </c>
      <c r="C719" s="4" t="s">
        <v>441</v>
      </c>
      <c r="D719" s="4" t="s">
        <v>2135</v>
      </c>
      <c r="E719" s="4" t="s">
        <v>2018</v>
      </c>
      <c r="F719" s="4" t="s">
        <v>3723</v>
      </c>
      <c r="G719" s="4" t="s">
        <v>1618</v>
      </c>
      <c r="H719" s="4" t="s">
        <v>1619</v>
      </c>
      <c r="I719" s="141"/>
      <c r="J719" s="141">
        <v>101048</v>
      </c>
      <c r="K719" s="139">
        <v>2436772520</v>
      </c>
      <c r="L719" s="4">
        <v>0</v>
      </c>
      <c r="M719" s="4" t="s">
        <v>3032</v>
      </c>
      <c r="N719" s="4" t="s">
        <v>3042</v>
      </c>
      <c r="O719" s="186">
        <f>K719</f>
        <v>2436772520</v>
      </c>
      <c r="P719" s="4"/>
      <c r="Q719" s="4"/>
      <c r="R719" s="4"/>
      <c r="S719" s="4" t="s">
        <v>70</v>
      </c>
      <c r="T719" s="4"/>
      <c r="U719" s="4"/>
      <c r="V719" s="4"/>
      <c r="W719" s="4" t="s">
        <v>70</v>
      </c>
      <c r="X719" s="140"/>
      <c r="Y719" s="4"/>
      <c r="Z719" s="4"/>
      <c r="AA719" s="186">
        <f>K719</f>
        <v>2436772520</v>
      </c>
      <c r="AB719" s="186"/>
      <c r="AC719" s="4"/>
      <c r="AD719" s="4" t="s">
        <v>2037</v>
      </c>
      <c r="AE719" s="145" t="s">
        <v>3588</v>
      </c>
      <c r="AF719" s="145"/>
      <c r="AG719" s="4"/>
      <c r="AH719" s="377"/>
      <c r="AI719" s="4"/>
      <c r="AJ719" s="4"/>
      <c r="AK719" s="4"/>
    </row>
    <row r="720" spans="2:37">
      <c r="B720" s="145" t="s">
        <v>2497</v>
      </c>
      <c r="C720" s="4" t="s">
        <v>441</v>
      </c>
      <c r="D720" s="4" t="s">
        <v>3136</v>
      </c>
      <c r="E720" s="4" t="s">
        <v>1060</v>
      </c>
      <c r="F720" s="4" t="s">
        <v>3724</v>
      </c>
      <c r="G720" s="4" t="s">
        <v>1612</v>
      </c>
      <c r="H720" s="4" t="s">
        <v>1613</v>
      </c>
      <c r="I720" s="141"/>
      <c r="J720" s="141">
        <v>3000000000</v>
      </c>
      <c r="K720" s="139">
        <v>3000000000</v>
      </c>
      <c r="L720" s="4">
        <v>8.1999999999999993</v>
      </c>
      <c r="M720" s="4" t="s">
        <v>3552</v>
      </c>
      <c r="N720" s="4" t="s">
        <v>2864</v>
      </c>
      <c r="O720" s="91">
        <f>J720</f>
        <v>3000000000</v>
      </c>
      <c r="P720" s="91">
        <f>J720-O720</f>
        <v>0</v>
      </c>
      <c r="Q720" s="4">
        <v>153</v>
      </c>
      <c r="R720" s="4" t="s">
        <v>70</v>
      </c>
      <c r="S720" s="4" t="s">
        <v>70</v>
      </c>
      <c r="T720" s="140">
        <v>45341</v>
      </c>
      <c r="U720" s="4" t="s">
        <v>1884</v>
      </c>
      <c r="V720" s="4" t="s">
        <v>1954</v>
      </c>
      <c r="W720" s="4"/>
      <c r="X720" s="4"/>
      <c r="Y720" s="4"/>
      <c r="Z720" s="4"/>
      <c r="AA720" s="4"/>
      <c r="AB720" s="4"/>
      <c r="AC720" s="4"/>
      <c r="AD720" s="4"/>
      <c r="AE720" s="145"/>
      <c r="AF720" s="145"/>
      <c r="AG720" s="4" t="s">
        <v>70</v>
      </c>
      <c r="AH720" s="377" t="s">
        <v>3724</v>
      </c>
      <c r="AI720" s="4" t="s">
        <v>9551</v>
      </c>
      <c r="AJ720" s="4" t="s">
        <v>9556</v>
      </c>
      <c r="AK720" s="4"/>
    </row>
    <row r="721" spans="2:37">
      <c r="B721" s="145" t="s">
        <v>2497</v>
      </c>
      <c r="C721" s="4" t="s">
        <v>441</v>
      </c>
      <c r="D721" s="4" t="s">
        <v>2135</v>
      </c>
      <c r="E721" s="4" t="s">
        <v>1060</v>
      </c>
      <c r="F721" s="4" t="s">
        <v>3725</v>
      </c>
      <c r="G721" s="4" t="s">
        <v>1594</v>
      </c>
      <c r="H721" s="4" t="s">
        <v>1595</v>
      </c>
      <c r="I721" s="141"/>
      <c r="J721" s="141">
        <v>7300000000</v>
      </c>
      <c r="K721" s="333">
        <v>7300000000</v>
      </c>
      <c r="L721" s="4">
        <v>8.4</v>
      </c>
      <c r="M721" s="4" t="s">
        <v>3444</v>
      </c>
      <c r="N721" s="4" t="s">
        <v>3445</v>
      </c>
      <c r="O721" s="4"/>
      <c r="P721" s="4"/>
      <c r="Q721" s="4"/>
      <c r="R721" s="4"/>
      <c r="S721" s="4"/>
      <c r="T721" s="4"/>
      <c r="U721" s="4"/>
      <c r="V721" s="4"/>
      <c r="W721" s="4"/>
      <c r="X721" s="4"/>
      <c r="Y721" s="4"/>
      <c r="Z721" s="4"/>
      <c r="AA721" s="4"/>
      <c r="AB721" s="4"/>
      <c r="AC721" s="4"/>
      <c r="AD721" s="4"/>
      <c r="AE721" s="145"/>
      <c r="AF721" s="145"/>
      <c r="AG721" s="4" t="s">
        <v>70</v>
      </c>
      <c r="AH721" s="377" t="s">
        <v>9543</v>
      </c>
      <c r="AI721" s="4" t="s">
        <v>9551</v>
      </c>
      <c r="AJ721" s="4" t="s">
        <v>9556</v>
      </c>
      <c r="AK721" s="4"/>
    </row>
    <row r="722" spans="2:37">
      <c r="B722" s="145" t="s">
        <v>2497</v>
      </c>
      <c r="C722" s="4" t="s">
        <v>441</v>
      </c>
      <c r="D722" s="4" t="s">
        <v>2498</v>
      </c>
      <c r="E722" s="4" t="s">
        <v>1060</v>
      </c>
      <c r="F722" s="4" t="s">
        <v>3726</v>
      </c>
      <c r="G722" s="4" t="s">
        <v>1602</v>
      </c>
      <c r="H722" s="4" t="s">
        <v>1603</v>
      </c>
      <c r="I722" s="141"/>
      <c r="J722" s="141">
        <v>3000000000</v>
      </c>
      <c r="K722" s="139">
        <v>3000000000</v>
      </c>
      <c r="L722" s="4">
        <v>9.3000000000000007</v>
      </c>
      <c r="M722" s="4" t="s">
        <v>3727</v>
      </c>
      <c r="N722" s="4" t="s">
        <v>3492</v>
      </c>
      <c r="O722" s="91">
        <f>J722</f>
        <v>3000000000</v>
      </c>
      <c r="P722" s="91">
        <f>J722-O722</f>
        <v>0</v>
      </c>
      <c r="Q722" s="4">
        <v>183</v>
      </c>
      <c r="R722" s="4" t="s">
        <v>70</v>
      </c>
      <c r="S722" s="4" t="s">
        <v>70</v>
      </c>
      <c r="T722" s="140">
        <v>45294</v>
      </c>
      <c r="U722" s="4" t="s">
        <v>1884</v>
      </c>
      <c r="V722" s="4" t="s">
        <v>1954</v>
      </c>
      <c r="W722" s="4"/>
      <c r="X722" s="4"/>
      <c r="Y722" s="4"/>
      <c r="Z722" s="4"/>
      <c r="AA722" s="4"/>
      <c r="AB722" s="4"/>
      <c r="AC722" s="4"/>
      <c r="AD722" s="4"/>
      <c r="AE722" s="145"/>
      <c r="AF722" s="145"/>
      <c r="AG722" s="4" t="s">
        <v>70</v>
      </c>
      <c r="AH722" s="377" t="s">
        <v>3726</v>
      </c>
      <c r="AI722" s="4" t="s">
        <v>9551</v>
      </c>
      <c r="AJ722" s="4" t="s">
        <v>9556</v>
      </c>
      <c r="AK722" s="4"/>
    </row>
    <row r="723" spans="2:37">
      <c r="B723" s="145" t="s">
        <v>2497</v>
      </c>
      <c r="C723" s="4" t="s">
        <v>441</v>
      </c>
      <c r="D723" s="4" t="s">
        <v>2528</v>
      </c>
      <c r="E723" s="4" t="s">
        <v>1060</v>
      </c>
      <c r="F723" s="4" t="s">
        <v>3728</v>
      </c>
      <c r="G723" s="4" t="s">
        <v>1600</v>
      </c>
      <c r="H723" s="4" t="s">
        <v>1601</v>
      </c>
      <c r="I723" s="141"/>
      <c r="J723" s="141">
        <v>5000000000</v>
      </c>
      <c r="K723" s="139">
        <v>5000000000</v>
      </c>
      <c r="L723" s="4">
        <v>8.93</v>
      </c>
      <c r="M723" s="4" t="s">
        <v>3484</v>
      </c>
      <c r="N723" s="4" t="s">
        <v>3164</v>
      </c>
      <c r="O723" s="186">
        <f>K723</f>
        <v>5000000000</v>
      </c>
      <c r="P723" s="186">
        <f>K723-O723</f>
        <v>0</v>
      </c>
      <c r="Q723" s="4">
        <v>21</v>
      </c>
      <c r="R723" s="4" t="s">
        <v>70</v>
      </c>
      <c r="S723" s="4" t="s">
        <v>70</v>
      </c>
      <c r="T723" s="140">
        <v>45341</v>
      </c>
      <c r="U723" s="4" t="s">
        <v>1884</v>
      </c>
      <c r="V723" s="4" t="s">
        <v>1954</v>
      </c>
      <c r="W723" s="4"/>
      <c r="X723" s="4"/>
      <c r="Y723" s="4"/>
      <c r="Z723" s="4"/>
      <c r="AA723" s="4"/>
      <c r="AB723" s="4"/>
      <c r="AC723" s="4"/>
      <c r="AD723" s="4"/>
      <c r="AE723" s="145"/>
      <c r="AF723" s="145"/>
      <c r="AG723" s="4" t="s">
        <v>70</v>
      </c>
      <c r="AH723" s="377" t="s">
        <v>3728</v>
      </c>
      <c r="AI723" s="4" t="s">
        <v>9551</v>
      </c>
      <c r="AJ723" s="4" t="s">
        <v>9556</v>
      </c>
      <c r="AK723" s="4"/>
    </row>
    <row r="724" spans="2:37">
      <c r="B724" s="145" t="s">
        <v>2497</v>
      </c>
      <c r="C724" s="4" t="s">
        <v>441</v>
      </c>
      <c r="D724" s="4" t="s">
        <v>1976</v>
      </c>
      <c r="E724" s="4" t="s">
        <v>1060</v>
      </c>
      <c r="F724" s="4" t="s">
        <v>3729</v>
      </c>
      <c r="G724" s="4" t="s">
        <v>1678</v>
      </c>
      <c r="H724" s="4" t="s">
        <v>1679</v>
      </c>
      <c r="I724" s="141"/>
      <c r="J724" s="141">
        <v>2100000000</v>
      </c>
      <c r="K724" s="139">
        <v>2100000000</v>
      </c>
      <c r="L724" s="4">
        <v>8.3000000000000007</v>
      </c>
      <c r="M724" s="4" t="s">
        <v>3266</v>
      </c>
      <c r="N724" s="4" t="s">
        <v>2595</v>
      </c>
      <c r="O724" s="186">
        <f>K724</f>
        <v>2100000000</v>
      </c>
      <c r="P724" s="91">
        <f>J724-O724</f>
        <v>0</v>
      </c>
      <c r="Q724" s="4">
        <v>97</v>
      </c>
      <c r="R724" s="4" t="s">
        <v>70</v>
      </c>
      <c r="S724" s="4" t="s">
        <v>70</v>
      </c>
      <c r="T724" s="140">
        <v>45321</v>
      </c>
      <c r="U724" s="4" t="s">
        <v>1884</v>
      </c>
      <c r="V724" s="4"/>
      <c r="W724" s="4" t="s">
        <v>70</v>
      </c>
      <c r="X724" s="140">
        <v>45349</v>
      </c>
      <c r="Y724" s="4" t="s">
        <v>1888</v>
      </c>
      <c r="Z724" s="4" t="s">
        <v>1886</v>
      </c>
      <c r="AA724" s="186">
        <f>O724</f>
        <v>2100000000</v>
      </c>
      <c r="AB724" s="91">
        <f>AA724-O724</f>
        <v>0</v>
      </c>
      <c r="AC724" s="4"/>
      <c r="AD724" s="4" t="s">
        <v>2037</v>
      </c>
      <c r="AE724" s="145" t="s">
        <v>3418</v>
      </c>
      <c r="AF724" s="145"/>
      <c r="AG724" s="4"/>
      <c r="AH724" s="377"/>
      <c r="AI724" s="4"/>
      <c r="AJ724" s="4"/>
      <c r="AK724" s="4"/>
    </row>
    <row r="725" spans="2:37">
      <c r="B725" s="145" t="s">
        <v>2497</v>
      </c>
      <c r="C725" s="4" t="s">
        <v>441</v>
      </c>
      <c r="D725" s="4" t="s">
        <v>1976</v>
      </c>
      <c r="E725" s="4" t="s">
        <v>1060</v>
      </c>
      <c r="F725" s="4" t="s">
        <v>3730</v>
      </c>
      <c r="G725" s="4" t="s">
        <v>1678</v>
      </c>
      <c r="H725" s="4" t="s">
        <v>1679</v>
      </c>
      <c r="I725" s="141"/>
      <c r="J725" s="141">
        <v>1000000000</v>
      </c>
      <c r="K725" s="139">
        <v>1000000000</v>
      </c>
      <c r="L725" s="4">
        <v>7</v>
      </c>
      <c r="M725" s="4" t="s">
        <v>3502</v>
      </c>
      <c r="N725" s="4" t="s">
        <v>3007</v>
      </c>
      <c r="O725" s="186">
        <f>K725</f>
        <v>1000000000</v>
      </c>
      <c r="P725" s="91">
        <f>J725-O725</f>
        <v>0</v>
      </c>
      <c r="Q725" s="4">
        <v>97</v>
      </c>
      <c r="R725" s="4" t="s">
        <v>70</v>
      </c>
      <c r="S725" s="4" t="s">
        <v>70</v>
      </c>
      <c r="T725" s="140">
        <v>45321</v>
      </c>
      <c r="U725" s="4" t="s">
        <v>1884</v>
      </c>
      <c r="V725" s="4"/>
      <c r="W725" s="4" t="s">
        <v>70</v>
      </c>
      <c r="X725" s="140">
        <v>45349</v>
      </c>
      <c r="Y725" s="4" t="s">
        <v>1888</v>
      </c>
      <c r="Z725" s="4" t="s">
        <v>1886</v>
      </c>
      <c r="AA725" s="186">
        <f>O725</f>
        <v>1000000000</v>
      </c>
      <c r="AB725" s="91">
        <f>AA725-O725</f>
        <v>0</v>
      </c>
      <c r="AC725" s="4"/>
      <c r="AD725" s="4" t="s">
        <v>2037</v>
      </c>
      <c r="AE725" s="145" t="s">
        <v>3418</v>
      </c>
      <c r="AF725" s="145"/>
      <c r="AG725" s="4"/>
      <c r="AH725" s="377"/>
      <c r="AI725" s="4"/>
      <c r="AJ725" s="4"/>
      <c r="AK725" s="4"/>
    </row>
    <row r="726" spans="2:37">
      <c r="B726" s="145" t="s">
        <v>2497</v>
      </c>
      <c r="C726" s="4" t="s">
        <v>441</v>
      </c>
      <c r="D726" s="4" t="s">
        <v>2528</v>
      </c>
      <c r="E726" s="4" t="s">
        <v>1060</v>
      </c>
      <c r="F726" s="4" t="s">
        <v>3731</v>
      </c>
      <c r="G726" s="4" t="s">
        <v>1600</v>
      </c>
      <c r="H726" s="4" t="s">
        <v>1601</v>
      </c>
      <c r="I726" s="141"/>
      <c r="J726" s="141">
        <v>686104000</v>
      </c>
      <c r="K726" s="139">
        <v>686104000</v>
      </c>
      <c r="L726" s="4">
        <v>5.65</v>
      </c>
      <c r="M726" s="4" t="s">
        <v>3210</v>
      </c>
      <c r="N726" s="4" t="s">
        <v>3211</v>
      </c>
      <c r="O726" s="186">
        <f>K726</f>
        <v>686104000</v>
      </c>
      <c r="P726" s="186">
        <f>K726-O726</f>
        <v>0</v>
      </c>
      <c r="Q726" s="4">
        <v>21</v>
      </c>
      <c r="R726" s="4" t="s">
        <v>70</v>
      </c>
      <c r="S726" s="4" t="s">
        <v>70</v>
      </c>
      <c r="T726" s="140">
        <v>45341</v>
      </c>
      <c r="U726" s="4" t="s">
        <v>1884</v>
      </c>
      <c r="V726" s="4" t="s">
        <v>1954</v>
      </c>
      <c r="W726" s="4"/>
      <c r="X726" s="4"/>
      <c r="Y726" s="4"/>
      <c r="Z726" s="4"/>
      <c r="AA726" s="4"/>
      <c r="AB726" s="4"/>
      <c r="AC726" s="4"/>
      <c r="AD726" s="4"/>
      <c r="AE726" s="145"/>
      <c r="AF726" s="145"/>
      <c r="AG726" s="4" t="s">
        <v>70</v>
      </c>
      <c r="AH726" s="377" t="s">
        <v>3731</v>
      </c>
      <c r="AI726" s="4" t="s">
        <v>9551</v>
      </c>
      <c r="AJ726" s="4" t="s">
        <v>9556</v>
      </c>
      <c r="AK726" s="4"/>
    </row>
    <row r="727" spans="2:37">
      <c r="B727" s="145" t="s">
        <v>2497</v>
      </c>
      <c r="C727" s="4" t="s">
        <v>441</v>
      </c>
      <c r="D727" s="4" t="s">
        <v>2135</v>
      </c>
      <c r="E727" s="4" t="s">
        <v>1060</v>
      </c>
      <c r="F727" s="4" t="s">
        <v>3732</v>
      </c>
      <c r="G727" s="4" t="s">
        <v>1608</v>
      </c>
      <c r="H727" s="4" t="s">
        <v>1609</v>
      </c>
      <c r="I727" s="141"/>
      <c r="J727" s="141">
        <v>5000000000</v>
      </c>
      <c r="K727" s="139">
        <v>5000000000</v>
      </c>
      <c r="L727" s="4">
        <v>6.6</v>
      </c>
      <c r="M727" s="4" t="s">
        <v>2630</v>
      </c>
      <c r="N727" s="4" t="s">
        <v>3631</v>
      </c>
      <c r="O727" s="91">
        <f>J727</f>
        <v>5000000000</v>
      </c>
      <c r="P727" s="91">
        <f>J727-O727</f>
        <v>0</v>
      </c>
      <c r="Q727" s="4">
        <v>170</v>
      </c>
      <c r="R727" s="4" t="s">
        <v>70</v>
      </c>
      <c r="S727" s="4" t="s">
        <v>70</v>
      </c>
      <c r="T727" s="140">
        <v>45348</v>
      </c>
      <c r="U727" s="4" t="s">
        <v>1887</v>
      </c>
      <c r="V727" s="4"/>
      <c r="W727" s="4"/>
      <c r="X727" s="4"/>
      <c r="Y727" s="4"/>
      <c r="Z727" s="4"/>
      <c r="AA727" s="4"/>
      <c r="AB727" s="4"/>
      <c r="AC727" s="4"/>
      <c r="AD727" s="4"/>
      <c r="AE727" s="145"/>
      <c r="AF727" s="145"/>
      <c r="AG727" s="4" t="s">
        <v>70</v>
      </c>
      <c r="AH727" s="377" t="s">
        <v>3732</v>
      </c>
      <c r="AI727" s="4" t="s">
        <v>9551</v>
      </c>
      <c r="AJ727" s="4" t="s">
        <v>9556</v>
      </c>
      <c r="AK727" s="4"/>
    </row>
    <row r="728" spans="2:37">
      <c r="B728" s="145" t="s">
        <v>2497</v>
      </c>
      <c r="C728" s="4" t="s">
        <v>441</v>
      </c>
      <c r="D728" s="4" t="s">
        <v>2135</v>
      </c>
      <c r="E728" s="4" t="s">
        <v>1060</v>
      </c>
      <c r="F728" s="4" t="s">
        <v>3733</v>
      </c>
      <c r="G728" s="4" t="s">
        <v>1608</v>
      </c>
      <c r="H728" s="4" t="s">
        <v>1609</v>
      </c>
      <c r="I728" s="141"/>
      <c r="J728" s="141">
        <v>164547945</v>
      </c>
      <c r="K728" s="139">
        <v>164547945</v>
      </c>
      <c r="L728" s="4">
        <v>6.6</v>
      </c>
      <c r="M728" s="4" t="s">
        <v>2630</v>
      </c>
      <c r="N728" s="4" t="s">
        <v>3631</v>
      </c>
      <c r="O728" s="91">
        <f>J728</f>
        <v>164547945</v>
      </c>
      <c r="P728" s="91">
        <f>J728-O728</f>
        <v>0</v>
      </c>
      <c r="Q728" s="4">
        <v>170</v>
      </c>
      <c r="R728" s="4" t="s">
        <v>70</v>
      </c>
      <c r="S728" s="4" t="s">
        <v>70</v>
      </c>
      <c r="T728" s="140">
        <v>45348</v>
      </c>
      <c r="U728" s="4" t="s">
        <v>1887</v>
      </c>
      <c r="V728" s="4"/>
      <c r="W728" s="4"/>
      <c r="X728" s="4"/>
      <c r="Y728" s="4"/>
      <c r="Z728" s="4"/>
      <c r="AA728" s="4"/>
      <c r="AB728" s="4"/>
      <c r="AC728" s="4"/>
      <c r="AD728" s="4"/>
      <c r="AE728" s="145"/>
      <c r="AF728" s="145"/>
      <c r="AG728" s="4" t="s">
        <v>70</v>
      </c>
      <c r="AH728" s="377" t="s">
        <v>3733</v>
      </c>
      <c r="AI728" s="4" t="s">
        <v>9551</v>
      </c>
      <c r="AJ728" s="4" t="s">
        <v>9556</v>
      </c>
      <c r="AK728" s="4"/>
    </row>
    <row r="729" spans="2:37">
      <c r="B729" s="145" t="s">
        <v>2497</v>
      </c>
      <c r="C729" s="4" t="s">
        <v>441</v>
      </c>
      <c r="D729" s="4" t="s">
        <v>1976</v>
      </c>
      <c r="E729" s="4" t="s">
        <v>1060</v>
      </c>
      <c r="F729" s="4" t="s">
        <v>3734</v>
      </c>
      <c r="G729" s="4" t="s">
        <v>1678</v>
      </c>
      <c r="H729" s="4" t="s">
        <v>1679</v>
      </c>
      <c r="I729" s="141"/>
      <c r="J729" s="141">
        <v>2000000000</v>
      </c>
      <c r="K729" s="139">
        <v>2000000000</v>
      </c>
      <c r="L729" s="4">
        <v>9.6</v>
      </c>
      <c r="M729" s="4" t="s">
        <v>3311</v>
      </c>
      <c r="N729" s="4" t="s">
        <v>3312</v>
      </c>
      <c r="O729" s="186">
        <f t="shared" ref="O729:O735" si="21">K729</f>
        <v>2000000000</v>
      </c>
      <c r="P729" s="91">
        <f>J729-O729</f>
        <v>0</v>
      </c>
      <c r="Q729" s="4">
        <v>97</v>
      </c>
      <c r="R729" s="4" t="s">
        <v>70</v>
      </c>
      <c r="S729" s="4" t="s">
        <v>70</v>
      </c>
      <c r="T729" s="140">
        <v>45321</v>
      </c>
      <c r="U729" s="4" t="s">
        <v>1884</v>
      </c>
      <c r="V729" s="4"/>
      <c r="W729" s="4" t="s">
        <v>70</v>
      </c>
      <c r="X729" s="140">
        <v>45349</v>
      </c>
      <c r="Y729" s="4" t="s">
        <v>1888</v>
      </c>
      <c r="Z729" s="4" t="s">
        <v>1886</v>
      </c>
      <c r="AA729" s="186">
        <f>O729</f>
        <v>2000000000</v>
      </c>
      <c r="AB729" s="91">
        <f>AA729-O729</f>
        <v>0</v>
      </c>
      <c r="AC729" s="4"/>
      <c r="AD729" s="4" t="s">
        <v>2037</v>
      </c>
      <c r="AE729" s="145" t="s">
        <v>3418</v>
      </c>
      <c r="AF729" s="145"/>
      <c r="AG729" s="4"/>
      <c r="AH729" s="377"/>
      <c r="AI729" s="4"/>
      <c r="AJ729" s="4"/>
      <c r="AK729" s="4"/>
    </row>
    <row r="730" spans="2:37">
      <c r="B730" s="145" t="s">
        <v>2497</v>
      </c>
      <c r="C730" s="4" t="s">
        <v>441</v>
      </c>
      <c r="D730" s="4" t="s">
        <v>3513</v>
      </c>
      <c r="E730" s="4" t="s">
        <v>1060</v>
      </c>
      <c r="F730" s="4" t="s">
        <v>3735</v>
      </c>
      <c r="G730" s="4" t="s">
        <v>1604</v>
      </c>
      <c r="H730" s="4" t="s">
        <v>1605</v>
      </c>
      <c r="I730" s="141"/>
      <c r="J730" s="141">
        <v>550000000</v>
      </c>
      <c r="K730" s="139">
        <v>550000000</v>
      </c>
      <c r="L730" s="4">
        <v>8.5</v>
      </c>
      <c r="M730" s="4" t="s">
        <v>2727</v>
      </c>
      <c r="N730" s="4" t="s">
        <v>2619</v>
      </c>
      <c r="O730" s="186">
        <f t="shared" si="21"/>
        <v>550000000</v>
      </c>
      <c r="P730" s="186">
        <f>K730-O730</f>
        <v>0</v>
      </c>
      <c r="Q730" s="4" t="s">
        <v>2503</v>
      </c>
      <c r="R730" s="4" t="s">
        <v>70</v>
      </c>
      <c r="S730" s="4" t="s">
        <v>70</v>
      </c>
      <c r="T730" s="140">
        <v>45351</v>
      </c>
      <c r="U730" s="4" t="s">
        <v>1884</v>
      </c>
      <c r="V730" s="4" t="s">
        <v>1954</v>
      </c>
      <c r="W730" s="4"/>
      <c r="X730" s="4"/>
      <c r="Y730" s="4"/>
      <c r="Z730" s="4"/>
      <c r="AA730" s="4"/>
      <c r="AB730" s="4"/>
      <c r="AC730" s="4"/>
      <c r="AD730" s="4"/>
      <c r="AE730" s="145"/>
      <c r="AF730" s="145"/>
      <c r="AG730" s="4" t="s">
        <v>70</v>
      </c>
      <c r="AH730" s="377" t="s">
        <v>3735</v>
      </c>
      <c r="AI730" s="4" t="s">
        <v>9551</v>
      </c>
      <c r="AJ730" s="4" t="s">
        <v>9556</v>
      </c>
      <c r="AK730" s="4"/>
    </row>
    <row r="731" spans="2:37">
      <c r="B731" s="145" t="s">
        <v>2497</v>
      </c>
      <c r="C731" s="4" t="s">
        <v>441</v>
      </c>
      <c r="D731" s="4" t="s">
        <v>2528</v>
      </c>
      <c r="E731" s="4" t="s">
        <v>1060</v>
      </c>
      <c r="F731" s="4" t="s">
        <v>3736</v>
      </c>
      <c r="G731" s="4" t="s">
        <v>1600</v>
      </c>
      <c r="H731" s="4" t="s">
        <v>1601</v>
      </c>
      <c r="I731" s="141"/>
      <c r="J731" s="141">
        <v>500000000</v>
      </c>
      <c r="K731" s="139">
        <v>500000000</v>
      </c>
      <c r="L731" s="4">
        <v>6.07</v>
      </c>
      <c r="M731" s="4" t="s">
        <v>2144</v>
      </c>
      <c r="N731" s="4" t="s">
        <v>3592</v>
      </c>
      <c r="O731" s="186">
        <f t="shared" si="21"/>
        <v>500000000</v>
      </c>
      <c r="P731" s="186">
        <f>K731-O731</f>
        <v>0</v>
      </c>
      <c r="Q731" s="4">
        <v>21</v>
      </c>
      <c r="R731" s="4" t="s">
        <v>70</v>
      </c>
      <c r="S731" s="4" t="s">
        <v>70</v>
      </c>
      <c r="T731" s="140">
        <v>45341</v>
      </c>
      <c r="U731" s="4" t="s">
        <v>1884</v>
      </c>
      <c r="V731" s="4" t="s">
        <v>1954</v>
      </c>
      <c r="W731" s="4"/>
      <c r="X731" s="4"/>
      <c r="Y731" s="4"/>
      <c r="Z731" s="4"/>
      <c r="AA731" s="4"/>
      <c r="AB731" s="4"/>
      <c r="AC731" s="4"/>
      <c r="AD731" s="4"/>
      <c r="AE731" s="145"/>
      <c r="AF731" s="145"/>
      <c r="AG731" s="4" t="s">
        <v>70</v>
      </c>
      <c r="AH731" s="377" t="s">
        <v>3736</v>
      </c>
      <c r="AI731" s="4" t="s">
        <v>9551</v>
      </c>
      <c r="AJ731" s="4" t="s">
        <v>9556</v>
      </c>
      <c r="AK731" s="4"/>
    </row>
    <row r="732" spans="2:37">
      <c r="B732" s="145" t="s">
        <v>2497</v>
      </c>
      <c r="C732" s="4" t="s">
        <v>441</v>
      </c>
      <c r="D732" s="4" t="s">
        <v>3596</v>
      </c>
      <c r="E732" s="4" t="s">
        <v>1060</v>
      </c>
      <c r="F732" s="4" t="s">
        <v>3737</v>
      </c>
      <c r="G732" s="4" t="s">
        <v>1620</v>
      </c>
      <c r="H732" s="4" t="s">
        <v>1621</v>
      </c>
      <c r="I732" s="141"/>
      <c r="J732" s="141">
        <v>1000000000</v>
      </c>
      <c r="K732" s="139">
        <v>1000000000</v>
      </c>
      <c r="L732" s="4">
        <v>7.25</v>
      </c>
      <c r="M732" s="4" t="s">
        <v>3598</v>
      </c>
      <c r="N732" s="4" t="s">
        <v>2894</v>
      </c>
      <c r="O732" s="186">
        <f t="shared" si="21"/>
        <v>1000000000</v>
      </c>
      <c r="P732" s="186">
        <f>K732-O732</f>
        <v>0</v>
      </c>
      <c r="Q732" s="4">
        <v>7</v>
      </c>
      <c r="R732" s="4" t="s">
        <v>70</v>
      </c>
      <c r="S732" s="4" t="s">
        <v>70</v>
      </c>
      <c r="T732" s="140">
        <v>45321</v>
      </c>
      <c r="U732" s="4" t="s">
        <v>1884</v>
      </c>
      <c r="V732" s="4" t="s">
        <v>1954</v>
      </c>
      <c r="W732" s="4"/>
      <c r="X732" s="4"/>
      <c r="Y732" s="4"/>
      <c r="Z732" s="4"/>
      <c r="AA732" s="4"/>
      <c r="AB732" s="4"/>
      <c r="AC732" s="4"/>
      <c r="AD732" s="4"/>
      <c r="AE732" s="145"/>
      <c r="AF732" s="145"/>
      <c r="AG732" s="4" t="s">
        <v>70</v>
      </c>
      <c r="AH732" s="377" t="s">
        <v>3737</v>
      </c>
      <c r="AI732" s="4" t="s">
        <v>9551</v>
      </c>
      <c r="AJ732" s="4" t="s">
        <v>9556</v>
      </c>
      <c r="AK732" s="4"/>
    </row>
    <row r="733" spans="2:37">
      <c r="B733" s="145" t="s">
        <v>2497</v>
      </c>
      <c r="C733" s="4" t="s">
        <v>441</v>
      </c>
      <c r="D733" s="4" t="s">
        <v>1976</v>
      </c>
      <c r="E733" s="4" t="s">
        <v>1060</v>
      </c>
      <c r="F733" s="4" t="s">
        <v>3738</v>
      </c>
      <c r="G733" s="4" t="s">
        <v>1678</v>
      </c>
      <c r="H733" s="4" t="s">
        <v>1679</v>
      </c>
      <c r="I733" s="141"/>
      <c r="J733" s="141">
        <v>7000000000</v>
      </c>
      <c r="K733" s="139">
        <v>7000000000</v>
      </c>
      <c r="L733" s="4">
        <v>7</v>
      </c>
      <c r="M733" s="4" t="s">
        <v>3502</v>
      </c>
      <c r="N733" s="4" t="s">
        <v>3007</v>
      </c>
      <c r="O733" s="186">
        <f t="shared" si="21"/>
        <v>7000000000</v>
      </c>
      <c r="P733" s="91">
        <f t="shared" ref="P733:P738" si="22">J733-O733</f>
        <v>0</v>
      </c>
      <c r="Q733" s="4">
        <v>97</v>
      </c>
      <c r="R733" s="4" t="s">
        <v>70</v>
      </c>
      <c r="S733" s="4" t="s">
        <v>70</v>
      </c>
      <c r="T733" s="140">
        <v>45321</v>
      </c>
      <c r="U733" s="4" t="s">
        <v>1884</v>
      </c>
      <c r="V733" s="4"/>
      <c r="W733" s="4" t="s">
        <v>70</v>
      </c>
      <c r="X733" s="140">
        <v>45349</v>
      </c>
      <c r="Y733" s="4" t="s">
        <v>1888</v>
      </c>
      <c r="Z733" s="4" t="s">
        <v>1886</v>
      </c>
      <c r="AA733" s="186">
        <f>O733</f>
        <v>7000000000</v>
      </c>
      <c r="AB733" s="91">
        <f>AA733-O733</f>
        <v>0</v>
      </c>
      <c r="AC733" s="4"/>
      <c r="AD733" s="4" t="s">
        <v>2037</v>
      </c>
      <c r="AE733" s="145" t="s">
        <v>3418</v>
      </c>
      <c r="AF733" s="145"/>
      <c r="AG733" s="4"/>
      <c r="AH733" s="377"/>
      <c r="AI733" s="4"/>
      <c r="AJ733" s="4"/>
      <c r="AK733" s="4"/>
    </row>
    <row r="734" spans="2:37">
      <c r="B734" s="145" t="s">
        <v>2497</v>
      </c>
      <c r="C734" s="4" t="s">
        <v>441</v>
      </c>
      <c r="D734" s="4" t="s">
        <v>1976</v>
      </c>
      <c r="E734" s="4" t="s">
        <v>1060</v>
      </c>
      <c r="F734" s="4" t="s">
        <v>3739</v>
      </c>
      <c r="G734" s="4" t="s">
        <v>1678</v>
      </c>
      <c r="H734" s="4" t="s">
        <v>1679</v>
      </c>
      <c r="I734" s="141"/>
      <c r="J734" s="141">
        <v>1000000000</v>
      </c>
      <c r="K734" s="139">
        <v>1000000000</v>
      </c>
      <c r="L734" s="4">
        <v>8.3000000000000007</v>
      </c>
      <c r="M734" s="4" t="s">
        <v>3095</v>
      </c>
      <c r="N734" s="4" t="s">
        <v>2781</v>
      </c>
      <c r="O734" s="186">
        <f t="shared" si="21"/>
        <v>1000000000</v>
      </c>
      <c r="P734" s="91">
        <f t="shared" si="22"/>
        <v>0</v>
      </c>
      <c r="Q734" s="4">
        <v>97</v>
      </c>
      <c r="R734" s="4" t="s">
        <v>70</v>
      </c>
      <c r="S734" s="4" t="s">
        <v>70</v>
      </c>
      <c r="T734" s="140">
        <v>45321</v>
      </c>
      <c r="U734" s="4" t="s">
        <v>1884</v>
      </c>
      <c r="V734" s="4"/>
      <c r="W734" s="4" t="s">
        <v>70</v>
      </c>
      <c r="X734" s="140">
        <v>45349</v>
      </c>
      <c r="Y734" s="4" t="s">
        <v>1888</v>
      </c>
      <c r="Z734" s="4" t="s">
        <v>1886</v>
      </c>
      <c r="AA734" s="186">
        <f>O734</f>
        <v>1000000000</v>
      </c>
      <c r="AB734" s="91">
        <f>AA734-O734</f>
        <v>0</v>
      </c>
      <c r="AC734" s="4"/>
      <c r="AD734" s="4" t="s">
        <v>2037</v>
      </c>
      <c r="AE734" s="145" t="s">
        <v>3418</v>
      </c>
      <c r="AF734" s="145"/>
      <c r="AG734" s="4"/>
      <c r="AH734" s="377"/>
      <c r="AI734" s="4"/>
      <c r="AJ734" s="4"/>
      <c r="AK734" s="4"/>
    </row>
    <row r="735" spans="2:37">
      <c r="B735" s="145" t="s">
        <v>2497</v>
      </c>
      <c r="C735" s="4" t="s">
        <v>441</v>
      </c>
      <c r="D735" s="4" t="s">
        <v>1976</v>
      </c>
      <c r="E735" s="4" t="s">
        <v>1060</v>
      </c>
      <c r="F735" s="4" t="s">
        <v>3740</v>
      </c>
      <c r="G735" s="4" t="s">
        <v>1678</v>
      </c>
      <c r="H735" s="4" t="s">
        <v>1679</v>
      </c>
      <c r="I735" s="141"/>
      <c r="J735" s="141">
        <v>5000000000</v>
      </c>
      <c r="K735" s="139">
        <v>5000000000</v>
      </c>
      <c r="L735" s="4">
        <v>8.3000000000000007</v>
      </c>
      <c r="M735" s="4" t="s">
        <v>3095</v>
      </c>
      <c r="N735" s="4" t="s">
        <v>2781</v>
      </c>
      <c r="O735" s="186">
        <f t="shared" si="21"/>
        <v>5000000000</v>
      </c>
      <c r="P735" s="91">
        <f t="shared" si="22"/>
        <v>0</v>
      </c>
      <c r="Q735" s="4">
        <v>97</v>
      </c>
      <c r="R735" s="4" t="s">
        <v>70</v>
      </c>
      <c r="S735" s="4" t="s">
        <v>70</v>
      </c>
      <c r="T735" s="140">
        <v>45321</v>
      </c>
      <c r="U735" s="4" t="s">
        <v>1884</v>
      </c>
      <c r="V735" s="4"/>
      <c r="W735" s="4" t="s">
        <v>70</v>
      </c>
      <c r="X735" s="140">
        <v>45349</v>
      </c>
      <c r="Y735" s="4" t="s">
        <v>1888</v>
      </c>
      <c r="Z735" s="4" t="s">
        <v>1886</v>
      </c>
      <c r="AA735" s="186">
        <f>O735</f>
        <v>5000000000</v>
      </c>
      <c r="AB735" s="91">
        <f>AA735-O735</f>
        <v>0</v>
      </c>
      <c r="AC735" s="4"/>
      <c r="AD735" s="4" t="s">
        <v>2037</v>
      </c>
      <c r="AE735" s="145" t="s">
        <v>3418</v>
      </c>
      <c r="AF735" s="145"/>
      <c r="AG735" s="4"/>
      <c r="AH735" s="377"/>
      <c r="AI735" s="4"/>
      <c r="AJ735" s="4"/>
      <c r="AK735" s="4"/>
    </row>
    <row r="736" spans="2:37">
      <c r="B736" s="145" t="s">
        <v>2497</v>
      </c>
      <c r="C736" s="4" t="s">
        <v>441</v>
      </c>
      <c r="D736" s="4" t="s">
        <v>2135</v>
      </c>
      <c r="E736" s="4" t="s">
        <v>1060</v>
      </c>
      <c r="F736" s="4" t="s">
        <v>3741</v>
      </c>
      <c r="G736" s="4" t="s">
        <v>1622</v>
      </c>
      <c r="H736" s="4" t="s">
        <v>1623</v>
      </c>
      <c r="I736" s="141"/>
      <c r="J736" s="141">
        <v>12041424658</v>
      </c>
      <c r="K736" s="139">
        <v>12041424658</v>
      </c>
      <c r="L736" s="4">
        <v>3.75</v>
      </c>
      <c r="M736" s="4" t="s">
        <v>3232</v>
      </c>
      <c r="N736" s="4" t="s">
        <v>2502</v>
      </c>
      <c r="O736" s="91">
        <f>J736</f>
        <v>12041424658</v>
      </c>
      <c r="P736" s="91">
        <f t="shared" si="22"/>
        <v>0</v>
      </c>
      <c r="Q736" s="4">
        <v>172</v>
      </c>
      <c r="R736" s="4" t="s">
        <v>70</v>
      </c>
      <c r="S736" s="242" t="s">
        <v>3059</v>
      </c>
      <c r="T736" s="4"/>
      <c r="U736" s="4"/>
      <c r="V736" s="4"/>
      <c r="W736" s="4"/>
      <c r="X736" s="4"/>
      <c r="Y736" s="4"/>
      <c r="Z736" s="4"/>
      <c r="AA736" s="4"/>
      <c r="AB736" s="4"/>
      <c r="AC736" s="4"/>
      <c r="AD736" s="4"/>
      <c r="AE736" s="145"/>
      <c r="AF736" s="145"/>
      <c r="AG736" s="4" t="s">
        <v>70</v>
      </c>
      <c r="AH736" s="377" t="s">
        <v>3741</v>
      </c>
      <c r="AI736" s="4" t="s">
        <v>9551</v>
      </c>
      <c r="AJ736" s="4" t="s">
        <v>9556</v>
      </c>
      <c r="AK736" s="4"/>
    </row>
    <row r="737" spans="2:37">
      <c r="B737" s="145" t="s">
        <v>2497</v>
      </c>
      <c r="C737" s="4" t="s">
        <v>441</v>
      </c>
      <c r="D737" s="4" t="s">
        <v>1976</v>
      </c>
      <c r="E737" s="4" t="s">
        <v>1060</v>
      </c>
      <c r="F737" s="4" t="s">
        <v>3742</v>
      </c>
      <c r="G737" s="4" t="s">
        <v>1678</v>
      </c>
      <c r="H737" s="4" t="s">
        <v>1679</v>
      </c>
      <c r="I737" s="141"/>
      <c r="J737" s="141">
        <v>10000000000</v>
      </c>
      <c r="K737" s="139">
        <v>10000000000</v>
      </c>
      <c r="L737" s="4">
        <v>6.9</v>
      </c>
      <c r="M737" s="4" t="s">
        <v>3556</v>
      </c>
      <c r="N737" s="4" t="s">
        <v>2894</v>
      </c>
      <c r="O737" s="186">
        <f>K737</f>
        <v>10000000000</v>
      </c>
      <c r="P737" s="91">
        <f t="shared" si="22"/>
        <v>0</v>
      </c>
      <c r="Q737" s="4">
        <v>97</v>
      </c>
      <c r="R737" s="4" t="s">
        <v>70</v>
      </c>
      <c r="S737" s="4" t="s">
        <v>70</v>
      </c>
      <c r="T737" s="140">
        <v>45321</v>
      </c>
      <c r="U737" s="4" t="s">
        <v>1884</v>
      </c>
      <c r="V737" s="4"/>
      <c r="W737" s="4" t="s">
        <v>70</v>
      </c>
      <c r="X737" s="140">
        <v>45349</v>
      </c>
      <c r="Y737" s="4" t="s">
        <v>1888</v>
      </c>
      <c r="Z737" s="4" t="s">
        <v>1886</v>
      </c>
      <c r="AA737" s="186">
        <f>O737</f>
        <v>10000000000</v>
      </c>
      <c r="AB737" s="91">
        <f>AA737-O737</f>
        <v>0</v>
      </c>
      <c r="AC737" s="4"/>
      <c r="AD737" s="4" t="s">
        <v>2037</v>
      </c>
      <c r="AE737" s="145" t="s">
        <v>3418</v>
      </c>
      <c r="AF737" s="145"/>
      <c r="AG737" s="4"/>
      <c r="AH737" s="377"/>
      <c r="AI737" s="4"/>
      <c r="AJ737" s="4"/>
      <c r="AK737" s="4"/>
    </row>
    <row r="738" spans="2:37">
      <c r="B738" s="145" t="s">
        <v>2497</v>
      </c>
      <c r="C738" s="4" t="s">
        <v>441</v>
      </c>
      <c r="D738" s="4" t="s">
        <v>1976</v>
      </c>
      <c r="E738" s="4" t="s">
        <v>1060</v>
      </c>
      <c r="F738" s="4" t="s">
        <v>3743</v>
      </c>
      <c r="G738" s="4" t="s">
        <v>1592</v>
      </c>
      <c r="H738" s="4" t="s">
        <v>1593</v>
      </c>
      <c r="I738" s="141"/>
      <c r="J738" s="141">
        <v>5000000000</v>
      </c>
      <c r="K738" s="139">
        <v>5000000000</v>
      </c>
      <c r="L738" s="4">
        <v>5.95</v>
      </c>
      <c r="M738" s="4" t="s">
        <v>2526</v>
      </c>
      <c r="N738" s="4" t="s">
        <v>3102</v>
      </c>
      <c r="O738" s="91">
        <f>J738</f>
        <v>5000000000</v>
      </c>
      <c r="P738" s="91">
        <f t="shared" si="22"/>
        <v>0</v>
      </c>
      <c r="Q738" s="4">
        <v>101</v>
      </c>
      <c r="R738" s="4" t="s">
        <v>70</v>
      </c>
      <c r="S738" s="4" t="s">
        <v>70</v>
      </c>
      <c r="T738" s="140">
        <v>45321</v>
      </c>
      <c r="U738" s="4" t="s">
        <v>1884</v>
      </c>
      <c r="V738" s="4"/>
      <c r="W738" s="4"/>
      <c r="X738" s="4"/>
      <c r="Y738" s="4"/>
      <c r="Z738" s="4"/>
      <c r="AA738" s="4"/>
      <c r="AB738" s="4"/>
      <c r="AC738" s="4"/>
      <c r="AD738" s="4"/>
      <c r="AE738" s="145"/>
      <c r="AF738" s="145"/>
      <c r="AG738" s="4" t="s">
        <v>70</v>
      </c>
      <c r="AH738" s="377" t="s">
        <v>3743</v>
      </c>
      <c r="AI738" s="4" t="s">
        <v>9551</v>
      </c>
      <c r="AJ738" s="4" t="s">
        <v>9556</v>
      </c>
      <c r="AK738" s="4"/>
    </row>
    <row r="739" spans="2:37">
      <c r="B739" s="145" t="s">
        <v>2497</v>
      </c>
      <c r="C739" s="4" t="s">
        <v>441</v>
      </c>
      <c r="D739" s="4" t="s">
        <v>2135</v>
      </c>
      <c r="E739" s="4" t="s">
        <v>1060</v>
      </c>
      <c r="F739" s="4" t="s">
        <v>3744</v>
      </c>
      <c r="G739" s="4" t="s">
        <v>1618</v>
      </c>
      <c r="H739" s="4" t="s">
        <v>1619</v>
      </c>
      <c r="I739" s="141"/>
      <c r="J739" s="141">
        <v>34185443715</v>
      </c>
      <c r="K739" s="139">
        <v>34185443715</v>
      </c>
      <c r="L739" s="4">
        <v>7.8</v>
      </c>
      <c r="M739" s="4" t="s">
        <v>2780</v>
      </c>
      <c r="N739" s="4" t="s">
        <v>2781</v>
      </c>
      <c r="O739" s="186">
        <f>K739</f>
        <v>34185443715</v>
      </c>
      <c r="P739" s="4"/>
      <c r="Q739" s="4"/>
      <c r="R739" s="4"/>
      <c r="S739" s="4" t="s">
        <v>70</v>
      </c>
      <c r="T739" s="4"/>
      <c r="U739" s="4"/>
      <c r="V739" s="4"/>
      <c r="W739" s="4" t="s">
        <v>70</v>
      </c>
      <c r="X739" s="140"/>
      <c r="Y739" s="4"/>
      <c r="Z739" s="4"/>
      <c r="AA739" s="186">
        <f>K739</f>
        <v>34185443715</v>
      </c>
      <c r="AB739" s="186"/>
      <c r="AC739" s="4"/>
      <c r="AD739" s="4" t="s">
        <v>2037</v>
      </c>
      <c r="AE739" s="145" t="s">
        <v>3588</v>
      </c>
      <c r="AF739" s="145"/>
      <c r="AG739" s="4"/>
      <c r="AH739" s="377"/>
      <c r="AI739" s="4"/>
      <c r="AJ739" s="4"/>
      <c r="AK739" s="4"/>
    </row>
    <row r="740" spans="2:37">
      <c r="B740" s="145" t="s">
        <v>2497</v>
      </c>
      <c r="C740" s="4" t="s">
        <v>441</v>
      </c>
      <c r="D740" s="4" t="s">
        <v>3292</v>
      </c>
      <c r="E740" s="4" t="s">
        <v>1060</v>
      </c>
      <c r="F740" s="4" t="s">
        <v>3745</v>
      </c>
      <c r="G740" s="4" t="s">
        <v>1576</v>
      </c>
      <c r="H740" s="4" t="s">
        <v>1577</v>
      </c>
      <c r="I740" s="141"/>
      <c r="J740" s="141">
        <v>3400000000</v>
      </c>
      <c r="K740" s="139">
        <v>3400000000</v>
      </c>
      <c r="L740" s="4">
        <v>6.1</v>
      </c>
      <c r="M740" s="4" t="s">
        <v>2974</v>
      </c>
      <c r="N740" s="4" t="s">
        <v>2975</v>
      </c>
      <c r="O740" s="4"/>
      <c r="P740" s="4"/>
      <c r="Q740" s="4">
        <v>193</v>
      </c>
      <c r="R740" s="4" t="s">
        <v>70</v>
      </c>
      <c r="S740" s="4" t="s">
        <v>70</v>
      </c>
      <c r="T740" s="140">
        <v>45294</v>
      </c>
      <c r="U740" s="4" t="s">
        <v>1884</v>
      </c>
      <c r="V740" s="4" t="s">
        <v>1954</v>
      </c>
      <c r="W740" s="4"/>
      <c r="X740" s="4"/>
      <c r="Y740" s="4"/>
      <c r="Z740" s="4"/>
      <c r="AA740" s="4"/>
      <c r="AB740" s="4"/>
      <c r="AC740" s="4"/>
      <c r="AD740" s="4"/>
      <c r="AE740" s="145"/>
      <c r="AF740" s="145"/>
      <c r="AG740" s="4" t="s">
        <v>70</v>
      </c>
      <c r="AH740" s="377" t="s">
        <v>3745</v>
      </c>
      <c r="AI740" s="4" t="s">
        <v>9551</v>
      </c>
      <c r="AJ740" s="4" t="s">
        <v>9556</v>
      </c>
      <c r="AK740" s="4"/>
    </row>
    <row r="741" spans="2:37">
      <c r="B741" s="145" t="s">
        <v>2497</v>
      </c>
      <c r="C741" s="4" t="s">
        <v>441</v>
      </c>
      <c r="D741" s="4" t="s">
        <v>1976</v>
      </c>
      <c r="E741" s="4" t="s">
        <v>1060</v>
      </c>
      <c r="F741" s="4" t="s">
        <v>3746</v>
      </c>
      <c r="G741" s="4" t="s">
        <v>1678</v>
      </c>
      <c r="H741" s="4" t="s">
        <v>1679</v>
      </c>
      <c r="I741" s="141"/>
      <c r="J741" s="141">
        <v>3000000000</v>
      </c>
      <c r="K741" s="139">
        <v>3000000000</v>
      </c>
      <c r="L741" s="4">
        <v>7</v>
      </c>
      <c r="M741" s="4" t="s">
        <v>3556</v>
      </c>
      <c r="N741" s="4" t="s">
        <v>2605</v>
      </c>
      <c r="O741" s="186">
        <f>K741</f>
        <v>3000000000</v>
      </c>
      <c r="P741" s="91">
        <f>J741-O741</f>
        <v>0</v>
      </c>
      <c r="Q741" s="4">
        <v>97</v>
      </c>
      <c r="R741" s="4" t="s">
        <v>70</v>
      </c>
      <c r="S741" s="4" t="s">
        <v>70</v>
      </c>
      <c r="T741" s="140">
        <v>45321</v>
      </c>
      <c r="U741" s="4" t="s">
        <v>1884</v>
      </c>
      <c r="V741" s="4"/>
      <c r="W741" s="4" t="s">
        <v>70</v>
      </c>
      <c r="X741" s="140">
        <v>45349</v>
      </c>
      <c r="Y741" s="4" t="s">
        <v>1888</v>
      </c>
      <c r="Z741" s="4" t="s">
        <v>1886</v>
      </c>
      <c r="AA741" s="186">
        <f>O741</f>
        <v>3000000000</v>
      </c>
      <c r="AB741" s="91">
        <f>AA741-O741</f>
        <v>0</v>
      </c>
      <c r="AC741" s="4"/>
      <c r="AD741" s="4" t="s">
        <v>2037</v>
      </c>
      <c r="AE741" s="145" t="s">
        <v>3418</v>
      </c>
      <c r="AF741" s="145"/>
      <c r="AG741" s="4"/>
      <c r="AH741" s="377"/>
      <c r="AI741" s="4"/>
      <c r="AJ741" s="4"/>
      <c r="AK741" s="4"/>
    </row>
    <row r="742" spans="2:37">
      <c r="B742" s="145" t="s">
        <v>2497</v>
      </c>
      <c r="C742" s="4" t="s">
        <v>441</v>
      </c>
      <c r="D742" s="4" t="s">
        <v>3596</v>
      </c>
      <c r="E742" s="4" t="s">
        <v>1060</v>
      </c>
      <c r="F742" s="4" t="s">
        <v>3747</v>
      </c>
      <c r="G742" s="4" t="s">
        <v>1620</v>
      </c>
      <c r="H742" s="4" t="s">
        <v>1621</v>
      </c>
      <c r="I742" s="141"/>
      <c r="J742" s="141">
        <v>1000000000</v>
      </c>
      <c r="K742" s="139">
        <v>1000000000</v>
      </c>
      <c r="L742" s="4">
        <v>8.0299999999999994</v>
      </c>
      <c r="M742" s="4" t="s">
        <v>3748</v>
      </c>
      <c r="N742" s="4" t="s">
        <v>2781</v>
      </c>
      <c r="O742" s="186">
        <f>K742</f>
        <v>1000000000</v>
      </c>
      <c r="P742" s="186">
        <f>K742-O742</f>
        <v>0</v>
      </c>
      <c r="Q742" s="4">
        <v>7</v>
      </c>
      <c r="R742" s="4" t="s">
        <v>70</v>
      </c>
      <c r="S742" s="4" t="s">
        <v>70</v>
      </c>
      <c r="T742" s="140">
        <v>45321</v>
      </c>
      <c r="U742" s="4" t="s">
        <v>1884</v>
      </c>
      <c r="V742" s="4" t="s">
        <v>1954</v>
      </c>
      <c r="W742" s="4"/>
      <c r="X742" s="4"/>
      <c r="Y742" s="4"/>
      <c r="Z742" s="4"/>
      <c r="AA742" s="4"/>
      <c r="AB742" s="4"/>
      <c r="AC742" s="4"/>
      <c r="AD742" s="4"/>
      <c r="AE742" s="145"/>
      <c r="AF742" s="145"/>
      <c r="AG742" s="4" t="s">
        <v>70</v>
      </c>
      <c r="AH742" s="377" t="s">
        <v>3747</v>
      </c>
      <c r="AI742" s="4" t="s">
        <v>9551</v>
      </c>
      <c r="AJ742" s="4" t="s">
        <v>9556</v>
      </c>
      <c r="AK742" s="4"/>
    </row>
    <row r="743" spans="2:37">
      <c r="B743" s="145" t="s">
        <v>2497</v>
      </c>
      <c r="C743" s="4" t="s">
        <v>441</v>
      </c>
      <c r="D743" s="4" t="s">
        <v>1946</v>
      </c>
      <c r="E743" s="4" t="s">
        <v>1060</v>
      </c>
      <c r="F743" s="4" t="s">
        <v>3749</v>
      </c>
      <c r="G743" s="4" t="s">
        <v>1596</v>
      </c>
      <c r="H743" s="4" t="s">
        <v>1597</v>
      </c>
      <c r="I743" s="141"/>
      <c r="J743" s="141">
        <v>1110000000</v>
      </c>
      <c r="K743" s="139">
        <v>1110000000</v>
      </c>
      <c r="L743" s="4">
        <v>8.1999999999999993</v>
      </c>
      <c r="M743" s="4" t="s">
        <v>2633</v>
      </c>
      <c r="N743" s="4" t="s">
        <v>2821</v>
      </c>
      <c r="O743" s="4"/>
      <c r="P743" s="4"/>
      <c r="Q743" s="4"/>
      <c r="R743" s="4"/>
      <c r="S743" s="4"/>
      <c r="T743" s="4"/>
      <c r="U743" s="4"/>
      <c r="V743" s="4"/>
      <c r="W743" s="4"/>
      <c r="X743" s="4"/>
      <c r="Y743" s="4"/>
      <c r="Z743" s="4"/>
      <c r="AA743" s="4"/>
      <c r="AB743" s="4"/>
      <c r="AC743" s="4"/>
      <c r="AD743" s="4"/>
      <c r="AE743" s="145"/>
      <c r="AF743" s="145"/>
      <c r="AG743" s="4" t="s">
        <v>70</v>
      </c>
      <c r="AH743" s="377" t="s">
        <v>9545</v>
      </c>
      <c r="AI743" s="4" t="s">
        <v>9551</v>
      </c>
      <c r="AJ743" s="4" t="s">
        <v>9556</v>
      </c>
      <c r="AK743" s="4"/>
    </row>
    <row r="744" spans="2:37">
      <c r="B744" s="145" t="s">
        <v>2497</v>
      </c>
      <c r="C744" s="4" t="s">
        <v>441</v>
      </c>
      <c r="D744" s="4" t="s">
        <v>2135</v>
      </c>
      <c r="E744" s="4" t="s">
        <v>1060</v>
      </c>
      <c r="F744" s="4" t="s">
        <v>3750</v>
      </c>
      <c r="G744" s="4" t="s">
        <v>1616</v>
      </c>
      <c r="H744" s="4" t="s">
        <v>1617</v>
      </c>
      <c r="I744" s="141"/>
      <c r="J744" s="141">
        <v>329095890</v>
      </c>
      <c r="K744" s="139">
        <v>329095890</v>
      </c>
      <c r="L744" s="4">
        <v>6.6</v>
      </c>
      <c r="M744" s="4" t="s">
        <v>3348</v>
      </c>
      <c r="N744" s="4" t="s">
        <v>3492</v>
      </c>
      <c r="O744" s="91">
        <f>J744</f>
        <v>329095890</v>
      </c>
      <c r="P744" s="91">
        <f>J744-O744</f>
        <v>0</v>
      </c>
      <c r="Q744" s="4">
        <v>168</v>
      </c>
      <c r="R744" s="4" t="s">
        <v>70</v>
      </c>
      <c r="S744" s="4" t="s">
        <v>70</v>
      </c>
      <c r="T744" s="140">
        <v>45348</v>
      </c>
      <c r="U744" s="4" t="s">
        <v>1887</v>
      </c>
      <c r="V744" s="4"/>
      <c r="W744" s="4"/>
      <c r="X744" s="4"/>
      <c r="Y744" s="4"/>
      <c r="Z744" s="4"/>
      <c r="AA744" s="4"/>
      <c r="AB744" s="4"/>
      <c r="AC744" s="4"/>
      <c r="AD744" s="4"/>
      <c r="AE744" s="145"/>
      <c r="AF744" s="145"/>
      <c r="AG744" s="4" t="s">
        <v>70</v>
      </c>
      <c r="AH744" s="377" t="s">
        <v>3750</v>
      </c>
      <c r="AI744" s="4" t="s">
        <v>9551</v>
      </c>
      <c r="AJ744" s="4" t="s">
        <v>9556</v>
      </c>
      <c r="AK744" s="4"/>
    </row>
    <row r="745" spans="2:37">
      <c r="B745" s="145" t="s">
        <v>2497</v>
      </c>
      <c r="C745" s="4" t="s">
        <v>441</v>
      </c>
      <c r="D745" s="4" t="s">
        <v>3292</v>
      </c>
      <c r="E745" s="4" t="s">
        <v>1060</v>
      </c>
      <c r="F745" s="4" t="s">
        <v>3751</v>
      </c>
      <c r="G745" s="4" t="s">
        <v>1576</v>
      </c>
      <c r="H745" s="4" t="s">
        <v>1577</v>
      </c>
      <c r="I745" s="141"/>
      <c r="J745" s="141">
        <v>5000000000</v>
      </c>
      <c r="K745" s="139">
        <v>5000000000</v>
      </c>
      <c r="L745" s="4">
        <v>8.1999999999999993</v>
      </c>
      <c r="M745" s="4" t="s">
        <v>2787</v>
      </c>
      <c r="N745" s="4" t="s">
        <v>3190</v>
      </c>
      <c r="O745" s="4"/>
      <c r="P745" s="4"/>
      <c r="Q745" s="4">
        <v>193</v>
      </c>
      <c r="R745" s="4" t="s">
        <v>70</v>
      </c>
      <c r="S745" s="4" t="s">
        <v>70</v>
      </c>
      <c r="T745" s="140">
        <v>45294</v>
      </c>
      <c r="U745" s="4" t="s">
        <v>1884</v>
      </c>
      <c r="V745" s="4" t="s">
        <v>1954</v>
      </c>
      <c r="W745" s="4"/>
      <c r="X745" s="4"/>
      <c r="Y745" s="4"/>
      <c r="Z745" s="4"/>
      <c r="AA745" s="4"/>
      <c r="AB745" s="4"/>
      <c r="AC745" s="4"/>
      <c r="AD745" s="4"/>
      <c r="AE745" s="145"/>
      <c r="AF745" s="145"/>
      <c r="AG745" s="4" t="s">
        <v>70</v>
      </c>
      <c r="AH745" s="377" t="s">
        <v>3751</v>
      </c>
      <c r="AI745" s="4" t="s">
        <v>9551</v>
      </c>
      <c r="AJ745" s="4" t="s">
        <v>9556</v>
      </c>
      <c r="AK745" s="4"/>
    </row>
    <row r="746" spans="2:37">
      <c r="B746" s="145" t="s">
        <v>2497</v>
      </c>
      <c r="C746" s="4" t="s">
        <v>441</v>
      </c>
      <c r="D746" s="4" t="s">
        <v>3573</v>
      </c>
      <c r="E746" s="4" t="s">
        <v>1060</v>
      </c>
      <c r="F746" s="4" t="s">
        <v>3752</v>
      </c>
      <c r="G746" s="4" t="s">
        <v>1614</v>
      </c>
      <c r="H746" s="4" t="s">
        <v>1615</v>
      </c>
      <c r="I746" s="141"/>
      <c r="J746" s="141">
        <v>37000000000</v>
      </c>
      <c r="K746" s="139">
        <v>37000000000</v>
      </c>
      <c r="L746" s="4">
        <v>7</v>
      </c>
      <c r="M746" s="4" t="s">
        <v>3490</v>
      </c>
      <c r="N746" s="4" t="s">
        <v>2869</v>
      </c>
      <c r="O746" s="4"/>
      <c r="P746" s="4"/>
      <c r="Q746" s="4">
        <v>122</v>
      </c>
      <c r="R746" s="4" t="s">
        <v>70</v>
      </c>
      <c r="S746" s="4" t="s">
        <v>70</v>
      </c>
      <c r="T746" s="140">
        <v>45294</v>
      </c>
      <c r="U746" s="4" t="s">
        <v>1884</v>
      </c>
      <c r="V746" s="4" t="s">
        <v>1954</v>
      </c>
      <c r="W746" s="4"/>
      <c r="X746" s="4"/>
      <c r="Y746" s="4"/>
      <c r="Z746" s="4"/>
      <c r="AA746" s="4"/>
      <c r="AB746" s="4"/>
      <c r="AC746" s="4"/>
      <c r="AD746" s="4"/>
      <c r="AE746" s="145"/>
      <c r="AF746" s="145"/>
      <c r="AG746" s="4" t="s">
        <v>70</v>
      </c>
      <c r="AH746" s="377" t="s">
        <v>3752</v>
      </c>
      <c r="AI746" s="4" t="s">
        <v>9551</v>
      </c>
      <c r="AJ746" s="4" t="s">
        <v>9556</v>
      </c>
      <c r="AK746" s="4"/>
    </row>
    <row r="747" spans="2:37">
      <c r="B747" s="145" t="s">
        <v>2497</v>
      </c>
      <c r="C747" s="4" t="s">
        <v>441</v>
      </c>
      <c r="D747" s="4" t="s">
        <v>3516</v>
      </c>
      <c r="E747" s="4" t="s">
        <v>1060</v>
      </c>
      <c r="F747" s="4" t="s">
        <v>3753</v>
      </c>
      <c r="G747" s="4" t="s">
        <v>1624</v>
      </c>
      <c r="H747" s="4" t="s">
        <v>1625</v>
      </c>
      <c r="I747" s="141"/>
      <c r="J747" s="141">
        <v>875000000</v>
      </c>
      <c r="K747" s="139">
        <v>875000000</v>
      </c>
      <c r="L747" s="4">
        <v>5.8</v>
      </c>
      <c r="M747" s="4" t="s">
        <v>3711</v>
      </c>
      <c r="N747" s="4" t="s">
        <v>2763</v>
      </c>
      <c r="O747" s="4"/>
      <c r="P747" s="4"/>
      <c r="Q747" s="4"/>
      <c r="R747" s="4"/>
      <c r="S747" s="4"/>
      <c r="T747" s="4"/>
      <c r="U747" s="4"/>
      <c r="V747" s="4"/>
      <c r="W747" s="4"/>
      <c r="X747" s="4"/>
      <c r="Y747" s="4"/>
      <c r="Z747" s="4"/>
      <c r="AA747" s="4"/>
      <c r="AB747" s="4"/>
      <c r="AC747" s="4"/>
      <c r="AD747" s="4"/>
      <c r="AE747" s="145"/>
      <c r="AF747" s="145"/>
      <c r="AG747" s="4" t="s">
        <v>70</v>
      </c>
      <c r="AH747" s="377" t="s">
        <v>9544</v>
      </c>
      <c r="AI747" s="4" t="s">
        <v>9551</v>
      </c>
      <c r="AJ747" s="4" t="s">
        <v>9556</v>
      </c>
      <c r="AK747" s="4"/>
    </row>
    <row r="748" spans="2:37">
      <c r="B748" s="145" t="s">
        <v>2497</v>
      </c>
      <c r="C748" s="4" t="s">
        <v>441</v>
      </c>
      <c r="D748" s="4" t="s">
        <v>3596</v>
      </c>
      <c r="E748" s="4" t="s">
        <v>1060</v>
      </c>
      <c r="F748" s="4" t="s">
        <v>3754</v>
      </c>
      <c r="G748" s="4" t="s">
        <v>1620</v>
      </c>
      <c r="H748" s="4" t="s">
        <v>1621</v>
      </c>
      <c r="I748" s="141"/>
      <c r="J748" s="141">
        <v>2000000000</v>
      </c>
      <c r="K748" s="139">
        <v>2000000000</v>
      </c>
      <c r="L748" s="4">
        <v>6.3</v>
      </c>
      <c r="M748" s="4" t="s">
        <v>2988</v>
      </c>
      <c r="N748" s="4" t="s">
        <v>3496</v>
      </c>
      <c r="O748" s="186">
        <f>K748</f>
        <v>2000000000</v>
      </c>
      <c r="P748" s="186">
        <f>K748-O748</f>
        <v>0</v>
      </c>
      <c r="Q748" s="4">
        <v>7</v>
      </c>
      <c r="R748" s="4" t="s">
        <v>70</v>
      </c>
      <c r="S748" s="4" t="s">
        <v>70</v>
      </c>
      <c r="T748" s="140">
        <v>45321</v>
      </c>
      <c r="U748" s="4" t="s">
        <v>1884</v>
      </c>
      <c r="V748" s="4" t="s">
        <v>1954</v>
      </c>
      <c r="W748" s="4"/>
      <c r="X748" s="4"/>
      <c r="Y748" s="4"/>
      <c r="Z748" s="4"/>
      <c r="AA748" s="4"/>
      <c r="AB748" s="4"/>
      <c r="AC748" s="4"/>
      <c r="AD748" s="4"/>
      <c r="AE748" s="145"/>
      <c r="AF748" s="145"/>
      <c r="AG748" s="4" t="s">
        <v>70</v>
      </c>
      <c r="AH748" s="377" t="s">
        <v>3754</v>
      </c>
      <c r="AI748" s="4" t="s">
        <v>9551</v>
      </c>
      <c r="AJ748" s="4" t="s">
        <v>9556</v>
      </c>
      <c r="AK748" s="4"/>
    </row>
    <row r="749" spans="2:37">
      <c r="B749" s="145" t="s">
        <v>2497</v>
      </c>
      <c r="C749" s="4" t="s">
        <v>441</v>
      </c>
      <c r="D749" s="4" t="s">
        <v>2135</v>
      </c>
      <c r="E749" s="4" t="s">
        <v>1060</v>
      </c>
      <c r="F749" s="4" t="s">
        <v>3755</v>
      </c>
      <c r="G749" s="4" t="s">
        <v>1626</v>
      </c>
      <c r="H749" s="4" t="s">
        <v>1627</v>
      </c>
      <c r="I749" s="141"/>
      <c r="J749" s="141">
        <v>36785251800</v>
      </c>
      <c r="K749" s="139">
        <v>36785251800</v>
      </c>
      <c r="L749" s="4">
        <v>7.8</v>
      </c>
      <c r="M749" s="4" t="s">
        <v>3756</v>
      </c>
      <c r="N749" s="4" t="s">
        <v>2979</v>
      </c>
      <c r="O749" s="91">
        <f>J749</f>
        <v>36785251800</v>
      </c>
      <c r="P749" s="91">
        <f>J749-O749</f>
        <v>0</v>
      </c>
      <c r="Q749" s="4">
        <v>173</v>
      </c>
      <c r="R749" s="4" t="s">
        <v>70</v>
      </c>
      <c r="S749" s="4" t="s">
        <v>70</v>
      </c>
      <c r="T749" s="140">
        <v>45348</v>
      </c>
      <c r="U749" s="4" t="s">
        <v>1887</v>
      </c>
      <c r="V749" s="4"/>
      <c r="W749" s="4"/>
      <c r="X749" s="4"/>
      <c r="Y749" s="4"/>
      <c r="Z749" s="4"/>
      <c r="AA749" s="4"/>
      <c r="AB749" s="4"/>
      <c r="AC749" s="4"/>
      <c r="AD749" s="4"/>
      <c r="AE749" s="145"/>
      <c r="AF749" s="145"/>
      <c r="AG749" s="4" t="s">
        <v>70</v>
      </c>
      <c r="AH749" s="377" t="s">
        <v>3755</v>
      </c>
      <c r="AI749" s="4" t="s">
        <v>9551</v>
      </c>
      <c r="AJ749" s="4" t="s">
        <v>9556</v>
      </c>
      <c r="AK749" s="4"/>
    </row>
    <row r="750" spans="2:37">
      <c r="B750" s="145" t="s">
        <v>2497</v>
      </c>
      <c r="C750" s="4" t="s">
        <v>441</v>
      </c>
      <c r="D750" s="4" t="s">
        <v>3226</v>
      </c>
      <c r="E750" s="4" t="s">
        <v>1060</v>
      </c>
      <c r="F750" s="4" t="s">
        <v>3757</v>
      </c>
      <c r="G750" s="4" t="s">
        <v>1618</v>
      </c>
      <c r="H750" s="4" t="s">
        <v>1619</v>
      </c>
      <c r="I750" s="141"/>
      <c r="J750" s="141">
        <v>1499400000</v>
      </c>
      <c r="K750" s="139">
        <v>1499400000</v>
      </c>
      <c r="L750" s="4">
        <v>6.35</v>
      </c>
      <c r="M750" s="4" t="s">
        <v>3758</v>
      </c>
      <c r="N750" s="4" t="s">
        <v>3759</v>
      </c>
      <c r="O750" s="186">
        <f>K750</f>
        <v>1499400000</v>
      </c>
      <c r="P750" s="4"/>
      <c r="Q750" s="4"/>
      <c r="R750" s="4"/>
      <c r="S750" s="4" t="s">
        <v>70</v>
      </c>
      <c r="T750" s="4"/>
      <c r="U750" s="4"/>
      <c r="V750" s="4"/>
      <c r="W750" s="4" t="s">
        <v>70</v>
      </c>
      <c r="X750" s="140"/>
      <c r="Y750" s="4"/>
      <c r="Z750" s="4"/>
      <c r="AA750" s="186">
        <f>K750</f>
        <v>1499400000</v>
      </c>
      <c r="AB750" s="186"/>
      <c r="AC750" s="4"/>
      <c r="AD750" s="4" t="s">
        <v>2037</v>
      </c>
      <c r="AE750" s="145" t="s">
        <v>3588</v>
      </c>
      <c r="AF750" s="145"/>
      <c r="AG750" s="4"/>
      <c r="AH750" s="377"/>
      <c r="AI750" s="4"/>
      <c r="AJ750" s="4"/>
      <c r="AK750" s="4"/>
    </row>
    <row r="751" spans="2:37">
      <c r="B751" s="145" t="s">
        <v>2497</v>
      </c>
      <c r="C751" s="4" t="s">
        <v>441</v>
      </c>
      <c r="D751" s="4" t="s">
        <v>3516</v>
      </c>
      <c r="E751" s="4" t="s">
        <v>1060</v>
      </c>
      <c r="F751" s="4" t="s">
        <v>3760</v>
      </c>
      <c r="G751" s="4" t="s">
        <v>1606</v>
      </c>
      <c r="H751" s="4" t="s">
        <v>1607</v>
      </c>
      <c r="I751" s="141"/>
      <c r="J751" s="141">
        <v>950000000</v>
      </c>
      <c r="K751" s="139">
        <v>950000000</v>
      </c>
      <c r="L751" s="4">
        <v>7.85</v>
      </c>
      <c r="M751" s="4" t="s">
        <v>1917</v>
      </c>
      <c r="N751" s="4" t="s">
        <v>2979</v>
      </c>
      <c r="O751" s="4"/>
      <c r="P751" s="4"/>
      <c r="Q751" s="4"/>
      <c r="R751" s="4"/>
      <c r="S751" s="4"/>
      <c r="T751" s="4"/>
      <c r="U751" s="4"/>
      <c r="V751" s="4"/>
      <c r="W751" s="4"/>
      <c r="X751" s="4"/>
      <c r="Y751" s="4"/>
      <c r="Z751" s="4"/>
      <c r="AA751" s="4"/>
      <c r="AB751" s="4"/>
      <c r="AC751" s="4"/>
      <c r="AD751" s="4"/>
      <c r="AE751" s="145"/>
      <c r="AF751" s="145"/>
      <c r="AG751" s="4" t="s">
        <v>70</v>
      </c>
      <c r="AH751" s="377" t="s">
        <v>9541</v>
      </c>
      <c r="AI751" s="4" t="s">
        <v>9551</v>
      </c>
      <c r="AJ751" s="4" t="s">
        <v>9556</v>
      </c>
      <c r="AK751" s="4"/>
    </row>
    <row r="752" spans="2:37">
      <c r="B752" s="145" t="s">
        <v>2497</v>
      </c>
      <c r="C752" s="4" t="s">
        <v>441</v>
      </c>
      <c r="D752" s="4" t="s">
        <v>2135</v>
      </c>
      <c r="E752" s="4" t="s">
        <v>1060</v>
      </c>
      <c r="F752" s="4" t="s">
        <v>3761</v>
      </c>
      <c r="G752" s="4" t="s">
        <v>1618</v>
      </c>
      <c r="H752" s="4" t="s">
        <v>1619</v>
      </c>
      <c r="I752" s="141"/>
      <c r="J752" s="141">
        <v>9455227397</v>
      </c>
      <c r="K752" s="139">
        <v>9455227397</v>
      </c>
      <c r="L752" s="4">
        <v>7</v>
      </c>
      <c r="M752" s="4" t="s">
        <v>3249</v>
      </c>
      <c r="N752" s="4" t="s">
        <v>3650</v>
      </c>
      <c r="O752" s="186">
        <f>K752</f>
        <v>9455227397</v>
      </c>
      <c r="P752" s="4"/>
      <c r="Q752" s="4"/>
      <c r="R752" s="4"/>
      <c r="S752" s="4" t="s">
        <v>70</v>
      </c>
      <c r="T752" s="4"/>
      <c r="U752" s="4"/>
      <c r="V752" s="4"/>
      <c r="W752" s="4" t="s">
        <v>70</v>
      </c>
      <c r="X752" s="140"/>
      <c r="Y752" s="4"/>
      <c r="Z752" s="4"/>
      <c r="AA752" s="186">
        <f>K752</f>
        <v>9455227397</v>
      </c>
      <c r="AB752" s="186"/>
      <c r="AC752" s="4"/>
      <c r="AD752" s="4" t="s">
        <v>2037</v>
      </c>
      <c r="AE752" s="145" t="s">
        <v>3588</v>
      </c>
      <c r="AF752" s="145"/>
      <c r="AG752" s="4"/>
      <c r="AH752" s="377"/>
      <c r="AI752" s="4"/>
      <c r="AJ752" s="4"/>
      <c r="AK752" s="4"/>
    </row>
    <row r="753" spans="2:37">
      <c r="B753" s="145" t="s">
        <v>2497</v>
      </c>
      <c r="C753" s="4" t="s">
        <v>441</v>
      </c>
      <c r="D753" s="4" t="s">
        <v>3516</v>
      </c>
      <c r="E753" s="4" t="s">
        <v>1060</v>
      </c>
      <c r="F753" s="4" t="s">
        <v>3762</v>
      </c>
      <c r="G753" s="4" t="s">
        <v>1606</v>
      </c>
      <c r="H753" s="4" t="s">
        <v>1607</v>
      </c>
      <c r="I753" s="141"/>
      <c r="J753" s="141">
        <v>3000000000</v>
      </c>
      <c r="K753" s="139">
        <v>3000000000</v>
      </c>
      <c r="L753" s="4">
        <v>6.4</v>
      </c>
      <c r="M753" s="4" t="s">
        <v>3011</v>
      </c>
      <c r="N753" s="4" t="s">
        <v>3085</v>
      </c>
      <c r="O753" s="4"/>
      <c r="P753" s="4"/>
      <c r="Q753" s="4"/>
      <c r="R753" s="4"/>
      <c r="S753" s="4"/>
      <c r="T753" s="4"/>
      <c r="U753" s="4"/>
      <c r="V753" s="4"/>
      <c r="W753" s="4"/>
      <c r="X753" s="4"/>
      <c r="Y753" s="4"/>
      <c r="Z753" s="4"/>
      <c r="AA753" s="4"/>
      <c r="AB753" s="4"/>
      <c r="AC753" s="4"/>
      <c r="AD753" s="4"/>
      <c r="AE753" s="145"/>
      <c r="AF753" s="145"/>
      <c r="AG753" s="4" t="s">
        <v>70</v>
      </c>
      <c r="AH753" s="377" t="s">
        <v>9541</v>
      </c>
      <c r="AI753" s="4" t="s">
        <v>9551</v>
      </c>
      <c r="AJ753" s="4" t="s">
        <v>9556</v>
      </c>
      <c r="AK753" s="4"/>
    </row>
    <row r="754" spans="2:37">
      <c r="B754" s="145" t="s">
        <v>2497</v>
      </c>
      <c r="C754" s="4" t="s">
        <v>441</v>
      </c>
      <c r="D754" s="4" t="s">
        <v>3136</v>
      </c>
      <c r="E754" s="4" t="s">
        <v>1060</v>
      </c>
      <c r="F754" s="4" t="s">
        <v>3763</v>
      </c>
      <c r="G754" s="4" t="s">
        <v>1612</v>
      </c>
      <c r="H754" s="4" t="s">
        <v>1613</v>
      </c>
      <c r="I754" s="141"/>
      <c r="J754" s="141">
        <v>17000000000</v>
      </c>
      <c r="K754" s="139">
        <v>17000000000</v>
      </c>
      <c r="L754" s="4">
        <v>8.5</v>
      </c>
      <c r="M754" s="4" t="s">
        <v>2627</v>
      </c>
      <c r="N754" s="4" t="s">
        <v>3025</v>
      </c>
      <c r="O754" s="91">
        <f>J754</f>
        <v>17000000000</v>
      </c>
      <c r="P754" s="91">
        <f>J754-O754</f>
        <v>0</v>
      </c>
      <c r="Q754" s="4">
        <v>153</v>
      </c>
      <c r="R754" s="4" t="s">
        <v>70</v>
      </c>
      <c r="S754" s="4" t="s">
        <v>70</v>
      </c>
      <c r="T754" s="140">
        <v>45341</v>
      </c>
      <c r="U754" s="4" t="s">
        <v>1884</v>
      </c>
      <c r="V754" s="4" t="s">
        <v>1954</v>
      </c>
      <c r="W754" s="4"/>
      <c r="X754" s="4"/>
      <c r="Y754" s="4"/>
      <c r="Z754" s="4"/>
      <c r="AA754" s="4"/>
      <c r="AB754" s="4"/>
      <c r="AC754" s="4"/>
      <c r="AD754" s="4"/>
      <c r="AE754" s="145"/>
      <c r="AF754" s="145"/>
      <c r="AG754" s="4" t="s">
        <v>70</v>
      </c>
      <c r="AH754" s="377" t="s">
        <v>3763</v>
      </c>
      <c r="AI754" s="4" t="s">
        <v>9551</v>
      </c>
      <c r="AJ754" s="4" t="s">
        <v>9556</v>
      </c>
      <c r="AK754" s="4"/>
    </row>
    <row r="755" spans="2:37">
      <c r="B755" s="145" t="s">
        <v>2497</v>
      </c>
      <c r="C755" s="4" t="s">
        <v>441</v>
      </c>
      <c r="D755" s="4" t="s">
        <v>3516</v>
      </c>
      <c r="E755" s="4" t="s">
        <v>1060</v>
      </c>
      <c r="F755" s="4" t="s">
        <v>3764</v>
      </c>
      <c r="G755" s="4" t="s">
        <v>1624</v>
      </c>
      <c r="H755" s="4" t="s">
        <v>1625</v>
      </c>
      <c r="I755" s="141"/>
      <c r="J755" s="141">
        <v>204000000</v>
      </c>
      <c r="K755" s="139">
        <v>204000000</v>
      </c>
      <c r="L755" s="4">
        <v>5.25</v>
      </c>
      <c r="M755" s="4" t="s">
        <v>2564</v>
      </c>
      <c r="N755" s="4" t="s">
        <v>1907</v>
      </c>
      <c r="O755" s="4"/>
      <c r="P755" s="4"/>
      <c r="Q755" s="4"/>
      <c r="R755" s="4"/>
      <c r="S755" s="4"/>
      <c r="T755" s="4"/>
      <c r="U755" s="4"/>
      <c r="V755" s="4"/>
      <c r="W755" s="4"/>
      <c r="X755" s="4"/>
      <c r="Y755" s="4"/>
      <c r="Z755" s="4"/>
      <c r="AA755" s="4"/>
      <c r="AB755" s="4"/>
      <c r="AC755" s="4"/>
      <c r="AD755" s="4"/>
      <c r="AE755" s="145"/>
      <c r="AF755" s="145"/>
      <c r="AG755" s="4" t="s">
        <v>70</v>
      </c>
      <c r="AH755" s="377" t="s">
        <v>9544</v>
      </c>
      <c r="AI755" s="4" t="s">
        <v>9551</v>
      </c>
      <c r="AJ755" s="4" t="s">
        <v>9556</v>
      </c>
      <c r="AK755" s="4"/>
    </row>
    <row r="756" spans="2:37">
      <c r="B756" s="145" t="s">
        <v>2497</v>
      </c>
      <c r="C756" s="4" t="s">
        <v>441</v>
      </c>
      <c r="D756" s="4" t="s">
        <v>2528</v>
      </c>
      <c r="E756" s="4" t="s">
        <v>1060</v>
      </c>
      <c r="F756" s="4" t="s">
        <v>3765</v>
      </c>
      <c r="G756" s="4" t="s">
        <v>1600</v>
      </c>
      <c r="H756" s="4" t="s">
        <v>1601</v>
      </c>
      <c r="I756" s="141"/>
      <c r="J756" s="141">
        <v>5000000000</v>
      </c>
      <c r="K756" s="139">
        <v>5000000000</v>
      </c>
      <c r="L756" s="4">
        <v>5.6</v>
      </c>
      <c r="M756" s="4" t="s">
        <v>3562</v>
      </c>
      <c r="N756" s="4" t="s">
        <v>3343</v>
      </c>
      <c r="O756" s="186">
        <f>K756</f>
        <v>5000000000</v>
      </c>
      <c r="P756" s="186">
        <f>K756-O756</f>
        <v>0</v>
      </c>
      <c r="Q756" s="4">
        <v>21</v>
      </c>
      <c r="R756" s="4" t="s">
        <v>70</v>
      </c>
      <c r="S756" s="4" t="s">
        <v>70</v>
      </c>
      <c r="T756" s="140">
        <v>45341</v>
      </c>
      <c r="U756" s="4" t="s">
        <v>1884</v>
      </c>
      <c r="V756" s="4" t="s">
        <v>1954</v>
      </c>
      <c r="W756" s="4"/>
      <c r="X756" s="4"/>
      <c r="Y756" s="4"/>
      <c r="Z756" s="4"/>
      <c r="AA756" s="4"/>
      <c r="AB756" s="4"/>
      <c r="AC756" s="4"/>
      <c r="AD756" s="4"/>
      <c r="AE756" s="145"/>
      <c r="AF756" s="145"/>
      <c r="AG756" s="4" t="s">
        <v>70</v>
      </c>
      <c r="AH756" s="377" t="s">
        <v>3765</v>
      </c>
      <c r="AI756" s="4" t="s">
        <v>9551</v>
      </c>
      <c r="AJ756" s="4" t="s">
        <v>9556</v>
      </c>
      <c r="AK756" s="4"/>
    </row>
    <row r="757" spans="2:37">
      <c r="B757" s="145" t="s">
        <v>2497</v>
      </c>
      <c r="C757" s="4" t="s">
        <v>441</v>
      </c>
      <c r="D757" s="4" t="s">
        <v>1976</v>
      </c>
      <c r="E757" s="4" t="s">
        <v>1060</v>
      </c>
      <c r="F757" s="4" t="s">
        <v>3766</v>
      </c>
      <c r="G757" s="4" t="s">
        <v>1678</v>
      </c>
      <c r="H757" s="4" t="s">
        <v>1679</v>
      </c>
      <c r="I757" s="141"/>
      <c r="J757" s="141">
        <v>10000000000</v>
      </c>
      <c r="K757" s="139">
        <v>10000000000</v>
      </c>
      <c r="L757" s="4">
        <v>6.7</v>
      </c>
      <c r="M757" s="4" t="s">
        <v>2597</v>
      </c>
      <c r="N757" s="4" t="s">
        <v>2648</v>
      </c>
      <c r="O757" s="186">
        <f>K757</f>
        <v>10000000000</v>
      </c>
      <c r="P757" s="91">
        <f>J757-O757</f>
        <v>0</v>
      </c>
      <c r="Q757" s="4">
        <v>97</v>
      </c>
      <c r="R757" s="4" t="s">
        <v>70</v>
      </c>
      <c r="S757" s="4" t="s">
        <v>70</v>
      </c>
      <c r="T757" s="140">
        <v>45321</v>
      </c>
      <c r="U757" s="4" t="s">
        <v>1884</v>
      </c>
      <c r="V757" s="4"/>
      <c r="W757" s="4" t="s">
        <v>70</v>
      </c>
      <c r="X757" s="140">
        <v>45349</v>
      </c>
      <c r="Y757" s="4" t="s">
        <v>1888</v>
      </c>
      <c r="Z757" s="4" t="s">
        <v>1886</v>
      </c>
      <c r="AA757" s="186">
        <f>O757</f>
        <v>10000000000</v>
      </c>
      <c r="AB757" s="91">
        <f>AA757-O757</f>
        <v>0</v>
      </c>
      <c r="AC757" s="4"/>
      <c r="AD757" s="4" t="s">
        <v>2037</v>
      </c>
      <c r="AE757" s="145" t="s">
        <v>3418</v>
      </c>
      <c r="AF757" s="145"/>
      <c r="AG757" s="4"/>
      <c r="AH757" s="377"/>
      <c r="AI757" s="4"/>
      <c r="AJ757" s="4"/>
      <c r="AK757" s="4"/>
    </row>
    <row r="758" spans="2:37">
      <c r="B758" s="145" t="s">
        <v>2497</v>
      </c>
      <c r="C758" s="4" t="s">
        <v>441</v>
      </c>
      <c r="D758" s="4" t="s">
        <v>2498</v>
      </c>
      <c r="E758" s="4" t="s">
        <v>1060</v>
      </c>
      <c r="F758" s="4" t="s">
        <v>3767</v>
      </c>
      <c r="G758" s="4" t="s">
        <v>1602</v>
      </c>
      <c r="H758" s="4" t="s">
        <v>1603</v>
      </c>
      <c r="I758" s="141"/>
      <c r="J758" s="141">
        <v>279764384</v>
      </c>
      <c r="K758" s="139">
        <v>279764384</v>
      </c>
      <c r="L758" s="4">
        <v>9.3000000000000007</v>
      </c>
      <c r="M758" s="4" t="s">
        <v>3727</v>
      </c>
      <c r="N758" s="4" t="s">
        <v>3492</v>
      </c>
      <c r="O758" s="91">
        <f>J758</f>
        <v>279764384</v>
      </c>
      <c r="P758" s="91">
        <f>J758-O758</f>
        <v>0</v>
      </c>
      <c r="Q758" s="4">
        <v>183</v>
      </c>
      <c r="R758" s="4" t="s">
        <v>70</v>
      </c>
      <c r="S758" s="4" t="s">
        <v>70</v>
      </c>
      <c r="T758" s="140">
        <v>45294</v>
      </c>
      <c r="U758" s="4" t="s">
        <v>1884</v>
      </c>
      <c r="V758" s="4" t="s">
        <v>1954</v>
      </c>
      <c r="W758" s="4"/>
      <c r="X758" s="4"/>
      <c r="Y758" s="4"/>
      <c r="Z758" s="4"/>
      <c r="AA758" s="4"/>
      <c r="AB758" s="4"/>
      <c r="AC758" s="4"/>
      <c r="AD758" s="4"/>
      <c r="AE758" s="145"/>
      <c r="AF758" s="145"/>
      <c r="AG758" s="4" t="s">
        <v>70</v>
      </c>
      <c r="AH758" s="377" t="s">
        <v>3767</v>
      </c>
      <c r="AI758" s="4" t="s">
        <v>9551</v>
      </c>
      <c r="AJ758" s="4" t="s">
        <v>9556</v>
      </c>
      <c r="AK758" s="4"/>
    </row>
    <row r="759" spans="2:37">
      <c r="B759" s="145" t="s">
        <v>2497</v>
      </c>
      <c r="C759" s="4" t="s">
        <v>441</v>
      </c>
      <c r="D759" s="4" t="s">
        <v>3516</v>
      </c>
      <c r="E759" s="4" t="s">
        <v>1060</v>
      </c>
      <c r="F759" s="4" t="s">
        <v>3768</v>
      </c>
      <c r="G759" s="4" t="s">
        <v>1606</v>
      </c>
      <c r="H759" s="4" t="s">
        <v>1607</v>
      </c>
      <c r="I759" s="141"/>
      <c r="J759" s="141">
        <v>569686500</v>
      </c>
      <c r="K759" s="139">
        <v>569686500</v>
      </c>
      <c r="L759" s="4">
        <v>6.4</v>
      </c>
      <c r="M759" s="4" t="s">
        <v>2915</v>
      </c>
      <c r="N759" s="4" t="s">
        <v>3496</v>
      </c>
      <c r="O759" s="4"/>
      <c r="P759" s="4"/>
      <c r="Q759" s="4"/>
      <c r="R759" s="4"/>
      <c r="S759" s="4"/>
      <c r="T759" s="4"/>
      <c r="U759" s="4"/>
      <c r="V759" s="4"/>
      <c r="W759" s="4"/>
      <c r="X759" s="4"/>
      <c r="Y759" s="4"/>
      <c r="Z759" s="4"/>
      <c r="AA759" s="4"/>
      <c r="AB759" s="4"/>
      <c r="AC759" s="4"/>
      <c r="AD759" s="4"/>
      <c r="AE759" s="145"/>
      <c r="AF759" s="145"/>
      <c r="AG759" s="4" t="s">
        <v>70</v>
      </c>
      <c r="AH759" s="377" t="s">
        <v>9541</v>
      </c>
      <c r="AI759" s="4" t="s">
        <v>9551</v>
      </c>
      <c r="AJ759" s="4" t="s">
        <v>9556</v>
      </c>
      <c r="AK759" s="4"/>
    </row>
    <row r="760" spans="2:37">
      <c r="B760" s="145" t="s">
        <v>2497</v>
      </c>
      <c r="C760" s="4" t="s">
        <v>441</v>
      </c>
      <c r="D760" s="4" t="s">
        <v>3516</v>
      </c>
      <c r="E760" s="4" t="s">
        <v>1060</v>
      </c>
      <c r="F760" s="4" t="s">
        <v>3769</v>
      </c>
      <c r="G760" s="4" t="s">
        <v>1606</v>
      </c>
      <c r="H760" s="4" t="s">
        <v>1607</v>
      </c>
      <c r="I760" s="141"/>
      <c r="J760" s="141">
        <v>100000000</v>
      </c>
      <c r="K760" s="139">
        <v>100000000</v>
      </c>
      <c r="L760" s="4">
        <v>7.4</v>
      </c>
      <c r="M760" s="4" t="s">
        <v>3488</v>
      </c>
      <c r="N760" s="4" t="s">
        <v>2663</v>
      </c>
      <c r="O760" s="4"/>
      <c r="P760" s="4"/>
      <c r="Q760" s="4"/>
      <c r="R760" s="4"/>
      <c r="S760" s="4"/>
      <c r="T760" s="4"/>
      <c r="U760" s="4"/>
      <c r="V760" s="4"/>
      <c r="W760" s="4"/>
      <c r="X760" s="4"/>
      <c r="Y760" s="4"/>
      <c r="Z760" s="4"/>
      <c r="AA760" s="4"/>
      <c r="AB760" s="4"/>
      <c r="AC760" s="4"/>
      <c r="AD760" s="4"/>
      <c r="AE760" s="145"/>
      <c r="AF760" s="145"/>
      <c r="AG760" s="4" t="s">
        <v>70</v>
      </c>
      <c r="AH760" s="377" t="s">
        <v>9541</v>
      </c>
      <c r="AI760" s="4" t="s">
        <v>9551</v>
      </c>
      <c r="AJ760" s="4" t="s">
        <v>9556</v>
      </c>
      <c r="AK760" s="4"/>
    </row>
    <row r="761" spans="2:37">
      <c r="B761" s="145" t="s">
        <v>2497</v>
      </c>
      <c r="C761" s="4" t="s">
        <v>441</v>
      </c>
      <c r="D761" s="4" t="s">
        <v>2135</v>
      </c>
      <c r="E761" s="4" t="s">
        <v>1060</v>
      </c>
      <c r="F761" s="4" t="s">
        <v>3770</v>
      </c>
      <c r="G761" s="4" t="s">
        <v>1616</v>
      </c>
      <c r="H761" s="4" t="s">
        <v>1617</v>
      </c>
      <c r="I761" s="141"/>
      <c r="J761" s="141">
        <v>329095890</v>
      </c>
      <c r="K761" s="139">
        <v>329095890</v>
      </c>
      <c r="L761" s="4">
        <v>6.6</v>
      </c>
      <c r="M761" s="4" t="s">
        <v>3348</v>
      </c>
      <c r="N761" s="4" t="s">
        <v>3492</v>
      </c>
      <c r="O761" s="91">
        <f>J761</f>
        <v>329095890</v>
      </c>
      <c r="P761" s="91">
        <f>J761-O761</f>
        <v>0</v>
      </c>
      <c r="Q761" s="4">
        <v>168</v>
      </c>
      <c r="R761" s="4" t="s">
        <v>70</v>
      </c>
      <c r="S761" s="4" t="s">
        <v>70</v>
      </c>
      <c r="T761" s="140">
        <v>45348</v>
      </c>
      <c r="U761" s="4" t="s">
        <v>1887</v>
      </c>
      <c r="V761" s="4"/>
      <c r="W761" s="4"/>
      <c r="X761" s="4"/>
      <c r="Y761" s="4"/>
      <c r="Z761" s="4"/>
      <c r="AA761" s="4"/>
      <c r="AB761" s="4"/>
      <c r="AC761" s="4"/>
      <c r="AD761" s="4"/>
      <c r="AE761" s="145"/>
      <c r="AF761" s="145"/>
      <c r="AG761" s="4" t="s">
        <v>70</v>
      </c>
      <c r="AH761" s="377" t="s">
        <v>3770</v>
      </c>
      <c r="AI761" s="4" t="s">
        <v>9551</v>
      </c>
      <c r="AJ761" s="4" t="s">
        <v>9556</v>
      </c>
      <c r="AK761" s="4"/>
    </row>
    <row r="762" spans="2:37">
      <c r="B762" s="145" t="s">
        <v>2497</v>
      </c>
      <c r="C762" s="4" t="s">
        <v>441</v>
      </c>
      <c r="D762" s="4" t="s">
        <v>3292</v>
      </c>
      <c r="E762" s="4" t="s">
        <v>1060</v>
      </c>
      <c r="F762" s="4" t="s">
        <v>3771</v>
      </c>
      <c r="G762" s="4" t="s">
        <v>1576</v>
      </c>
      <c r="H762" s="4" t="s">
        <v>1577</v>
      </c>
      <c r="I762" s="141"/>
      <c r="J762" s="141">
        <v>2300000000</v>
      </c>
      <c r="K762" s="139">
        <v>2300000000</v>
      </c>
      <c r="L762" s="4">
        <v>5.6</v>
      </c>
      <c r="M762" s="4" t="s">
        <v>2560</v>
      </c>
      <c r="N762" s="4" t="s">
        <v>2595</v>
      </c>
      <c r="O762" s="4"/>
      <c r="P762" s="4"/>
      <c r="Q762" s="4">
        <v>193</v>
      </c>
      <c r="R762" s="4" t="s">
        <v>70</v>
      </c>
      <c r="S762" s="4" t="s">
        <v>70</v>
      </c>
      <c r="T762" s="140">
        <v>45294</v>
      </c>
      <c r="U762" s="4" t="s">
        <v>1884</v>
      </c>
      <c r="V762" s="4" t="s">
        <v>1954</v>
      </c>
      <c r="W762" s="4"/>
      <c r="X762" s="4"/>
      <c r="Y762" s="4"/>
      <c r="Z762" s="4"/>
      <c r="AA762" s="4"/>
      <c r="AB762" s="4"/>
      <c r="AC762" s="4"/>
      <c r="AD762" s="4"/>
      <c r="AE762" s="145"/>
      <c r="AF762" s="145"/>
      <c r="AG762" s="4" t="s">
        <v>70</v>
      </c>
      <c r="AH762" s="377" t="s">
        <v>3771</v>
      </c>
      <c r="AI762" s="4" t="s">
        <v>9551</v>
      </c>
      <c r="AJ762" s="4" t="s">
        <v>9556</v>
      </c>
      <c r="AK762" s="4"/>
    </row>
    <row r="763" spans="2:37">
      <c r="B763" s="145" t="s">
        <v>2497</v>
      </c>
      <c r="C763" s="4" t="s">
        <v>441</v>
      </c>
      <c r="D763" s="4" t="s">
        <v>1946</v>
      </c>
      <c r="E763" s="4" t="s">
        <v>1060</v>
      </c>
      <c r="F763" s="4" t="s">
        <v>3772</v>
      </c>
      <c r="G763" s="4" t="s">
        <v>1606</v>
      </c>
      <c r="H763" s="4" t="s">
        <v>1607</v>
      </c>
      <c r="I763" s="141"/>
      <c r="J763" s="141">
        <v>215162363</v>
      </c>
      <c r="K763" s="139">
        <v>215162363</v>
      </c>
      <c r="L763" s="4">
        <v>5.7</v>
      </c>
      <c r="M763" s="4" t="s">
        <v>3773</v>
      </c>
      <c r="N763" s="4" t="s">
        <v>2823</v>
      </c>
      <c r="O763" s="4"/>
      <c r="P763" s="4"/>
      <c r="Q763" s="4"/>
      <c r="R763" s="4"/>
      <c r="S763" s="4"/>
      <c r="T763" s="4"/>
      <c r="U763" s="4"/>
      <c r="V763" s="4"/>
      <c r="W763" s="4"/>
      <c r="X763" s="4"/>
      <c r="Y763" s="4"/>
      <c r="Z763" s="4"/>
      <c r="AA763" s="4"/>
      <c r="AB763" s="4"/>
      <c r="AC763" s="4"/>
      <c r="AD763" s="4"/>
      <c r="AE763" s="145"/>
      <c r="AF763" s="145"/>
      <c r="AG763" s="4" t="s">
        <v>70</v>
      </c>
      <c r="AH763" s="377" t="s">
        <v>9541</v>
      </c>
      <c r="AI763" s="4" t="s">
        <v>9551</v>
      </c>
      <c r="AJ763" s="4" t="s">
        <v>9556</v>
      </c>
      <c r="AK763" s="4"/>
    </row>
    <row r="764" spans="2:37">
      <c r="B764" s="145" t="s">
        <v>2497</v>
      </c>
      <c r="C764" s="4" t="s">
        <v>441</v>
      </c>
      <c r="D764" s="4" t="s">
        <v>3516</v>
      </c>
      <c r="E764" s="4" t="s">
        <v>1060</v>
      </c>
      <c r="F764" s="4" t="s">
        <v>3774</v>
      </c>
      <c r="G764" s="4" t="s">
        <v>1606</v>
      </c>
      <c r="H764" s="4" t="s">
        <v>1607</v>
      </c>
      <c r="I764" s="141"/>
      <c r="J764" s="141">
        <v>673958575</v>
      </c>
      <c r="K764" s="139">
        <v>673958575</v>
      </c>
      <c r="L764" s="4">
        <v>7.5</v>
      </c>
      <c r="M764" s="4" t="s">
        <v>3249</v>
      </c>
      <c r="N764" s="4" t="s">
        <v>3650</v>
      </c>
      <c r="O764" s="4"/>
      <c r="P764" s="4"/>
      <c r="Q764" s="4"/>
      <c r="R764" s="4"/>
      <c r="S764" s="4"/>
      <c r="T764" s="4"/>
      <c r="U764" s="4"/>
      <c r="V764" s="4"/>
      <c r="W764" s="4"/>
      <c r="X764" s="4"/>
      <c r="Y764" s="4"/>
      <c r="Z764" s="4"/>
      <c r="AA764" s="4"/>
      <c r="AB764" s="4"/>
      <c r="AC764" s="4"/>
      <c r="AD764" s="4"/>
      <c r="AE764" s="145"/>
      <c r="AF764" s="145"/>
      <c r="AG764" s="4" t="s">
        <v>70</v>
      </c>
      <c r="AH764" s="377" t="s">
        <v>9541</v>
      </c>
      <c r="AI764" s="4" t="s">
        <v>9551</v>
      </c>
      <c r="AJ764" s="4" t="s">
        <v>9556</v>
      </c>
      <c r="AK764" s="4"/>
    </row>
    <row r="765" spans="2:37">
      <c r="B765" s="145" t="s">
        <v>2497</v>
      </c>
      <c r="C765" s="4" t="s">
        <v>441</v>
      </c>
      <c r="D765" s="4" t="s">
        <v>3513</v>
      </c>
      <c r="E765" s="4" t="s">
        <v>1060</v>
      </c>
      <c r="F765" s="4" t="s">
        <v>3775</v>
      </c>
      <c r="G765" s="4" t="s">
        <v>1604</v>
      </c>
      <c r="H765" s="4" t="s">
        <v>1605</v>
      </c>
      <c r="I765" s="141"/>
      <c r="J765" s="141">
        <v>500000000</v>
      </c>
      <c r="K765" s="139">
        <v>500000000</v>
      </c>
      <c r="L765" s="4">
        <v>9.8000000000000007</v>
      </c>
      <c r="M765" s="4" t="s">
        <v>3023</v>
      </c>
      <c r="N765" s="4" t="s">
        <v>2971</v>
      </c>
      <c r="O765" s="186">
        <f>K765</f>
        <v>500000000</v>
      </c>
      <c r="P765" s="186">
        <f>K765-O765</f>
        <v>0</v>
      </c>
      <c r="Q765" s="4" t="s">
        <v>2503</v>
      </c>
      <c r="R765" s="4" t="s">
        <v>70</v>
      </c>
      <c r="S765" s="4" t="s">
        <v>70</v>
      </c>
      <c r="T765" s="140">
        <v>45351</v>
      </c>
      <c r="U765" s="4" t="s">
        <v>1884</v>
      </c>
      <c r="V765" s="4" t="s">
        <v>1954</v>
      </c>
      <c r="W765" s="4"/>
      <c r="X765" s="4"/>
      <c r="Y765" s="4"/>
      <c r="Z765" s="4"/>
      <c r="AA765" s="4"/>
      <c r="AB765" s="4"/>
      <c r="AC765" s="4"/>
      <c r="AD765" s="4"/>
      <c r="AE765" s="145"/>
      <c r="AF765" s="145"/>
      <c r="AG765" s="4" t="s">
        <v>70</v>
      </c>
      <c r="AH765" s="377" t="s">
        <v>3775</v>
      </c>
      <c r="AI765" s="4" t="s">
        <v>9551</v>
      </c>
      <c r="AJ765" s="4" t="s">
        <v>9556</v>
      </c>
      <c r="AK765" s="4"/>
    </row>
    <row r="766" spans="2:37">
      <c r="B766" s="145" t="s">
        <v>2497</v>
      </c>
      <c r="C766" s="4" t="s">
        <v>441</v>
      </c>
      <c r="D766" s="4" t="s">
        <v>2498</v>
      </c>
      <c r="E766" s="4" t="s">
        <v>1060</v>
      </c>
      <c r="F766" s="4" t="s">
        <v>3776</v>
      </c>
      <c r="G766" s="4" t="s">
        <v>1602</v>
      </c>
      <c r="H766" s="4" t="s">
        <v>1603</v>
      </c>
      <c r="I766" s="141"/>
      <c r="J766" s="141">
        <v>5500000000</v>
      </c>
      <c r="K766" s="139">
        <v>5500000000</v>
      </c>
      <c r="L766" s="4">
        <v>6.4</v>
      </c>
      <c r="M766" s="4" t="s">
        <v>1914</v>
      </c>
      <c r="N766" s="4" t="s">
        <v>3524</v>
      </c>
      <c r="O766" s="91">
        <f>J766</f>
        <v>5500000000</v>
      </c>
      <c r="P766" s="91">
        <f>J766-O766</f>
        <v>0</v>
      </c>
      <c r="Q766" s="4">
        <v>183</v>
      </c>
      <c r="R766" s="4" t="s">
        <v>70</v>
      </c>
      <c r="S766" s="4" t="s">
        <v>70</v>
      </c>
      <c r="T766" s="140">
        <v>45294</v>
      </c>
      <c r="U766" s="4" t="s">
        <v>1884</v>
      </c>
      <c r="V766" s="4" t="s">
        <v>1954</v>
      </c>
      <c r="W766" s="4"/>
      <c r="X766" s="4"/>
      <c r="Y766" s="4"/>
      <c r="Z766" s="4"/>
      <c r="AA766" s="4"/>
      <c r="AB766" s="4"/>
      <c r="AC766" s="4"/>
      <c r="AD766" s="4"/>
      <c r="AE766" s="145"/>
      <c r="AF766" s="145"/>
      <c r="AG766" s="4" t="s">
        <v>70</v>
      </c>
      <c r="AH766" s="377" t="s">
        <v>3776</v>
      </c>
      <c r="AI766" s="4" t="s">
        <v>9551</v>
      </c>
      <c r="AJ766" s="4" t="s">
        <v>9556</v>
      </c>
      <c r="AK766" s="4"/>
    </row>
    <row r="767" spans="2:37">
      <c r="B767" s="145" t="s">
        <v>2497</v>
      </c>
      <c r="C767" s="4" t="s">
        <v>441</v>
      </c>
      <c r="D767" s="4" t="s">
        <v>3513</v>
      </c>
      <c r="E767" s="4" t="s">
        <v>1060</v>
      </c>
      <c r="F767" s="4" t="s">
        <v>3777</v>
      </c>
      <c r="G767" s="4" t="s">
        <v>1604</v>
      </c>
      <c r="H767" s="4" t="s">
        <v>1605</v>
      </c>
      <c r="I767" s="141"/>
      <c r="J767" s="141">
        <v>366981096</v>
      </c>
      <c r="K767" s="139">
        <v>366981096</v>
      </c>
      <c r="L767" s="4">
        <v>8.5</v>
      </c>
      <c r="M767" s="4" t="s">
        <v>2787</v>
      </c>
      <c r="N767" s="4" t="s">
        <v>3515</v>
      </c>
      <c r="O767" s="186">
        <f>K767</f>
        <v>366981096</v>
      </c>
      <c r="P767" s="186">
        <f>K767-O767</f>
        <v>0</v>
      </c>
      <c r="Q767" s="4" t="s">
        <v>2503</v>
      </c>
      <c r="R767" s="4" t="s">
        <v>70</v>
      </c>
      <c r="S767" s="4" t="s">
        <v>70</v>
      </c>
      <c r="T767" s="140">
        <v>45351</v>
      </c>
      <c r="U767" s="4" t="s">
        <v>1884</v>
      </c>
      <c r="V767" s="4" t="s">
        <v>1954</v>
      </c>
      <c r="W767" s="4"/>
      <c r="X767" s="4"/>
      <c r="Y767" s="4"/>
      <c r="Z767" s="4"/>
      <c r="AA767" s="4"/>
      <c r="AB767" s="4"/>
      <c r="AC767" s="4"/>
      <c r="AD767" s="4"/>
      <c r="AE767" s="145"/>
      <c r="AF767" s="145"/>
      <c r="AG767" s="4" t="s">
        <v>70</v>
      </c>
      <c r="AH767" s="377" t="s">
        <v>3777</v>
      </c>
      <c r="AI767" s="4" t="s">
        <v>9551</v>
      </c>
      <c r="AJ767" s="4" t="s">
        <v>9556</v>
      </c>
      <c r="AK767" s="4"/>
    </row>
    <row r="768" spans="2:37">
      <c r="B768" s="145" t="s">
        <v>2497</v>
      </c>
      <c r="C768" s="4" t="s">
        <v>441</v>
      </c>
      <c r="D768" s="4" t="s">
        <v>2135</v>
      </c>
      <c r="E768" s="4" t="s">
        <v>1060</v>
      </c>
      <c r="F768" s="4" t="s">
        <v>3778</v>
      </c>
      <c r="G768" s="4" t="s">
        <v>1616</v>
      </c>
      <c r="H768" s="4" t="s">
        <v>1617</v>
      </c>
      <c r="I768" s="141"/>
      <c r="J768" s="141">
        <v>10000000000</v>
      </c>
      <c r="K768" s="139">
        <v>10000000000</v>
      </c>
      <c r="L768" s="4">
        <v>6.6</v>
      </c>
      <c r="M768" s="4" t="s">
        <v>3348</v>
      </c>
      <c r="N768" s="4" t="s">
        <v>3492</v>
      </c>
      <c r="O768" s="91">
        <f>J768</f>
        <v>10000000000</v>
      </c>
      <c r="P768" s="91">
        <f>J768-O768</f>
        <v>0</v>
      </c>
      <c r="Q768" s="4">
        <v>168</v>
      </c>
      <c r="R768" s="4" t="s">
        <v>70</v>
      </c>
      <c r="S768" s="4" t="s">
        <v>70</v>
      </c>
      <c r="T768" s="140">
        <v>45348</v>
      </c>
      <c r="U768" s="4" t="s">
        <v>1887</v>
      </c>
      <c r="V768" s="4"/>
      <c r="W768" s="4"/>
      <c r="X768" s="4"/>
      <c r="Y768" s="4"/>
      <c r="Z768" s="4"/>
      <c r="AA768" s="4"/>
      <c r="AB768" s="4"/>
      <c r="AC768" s="4"/>
      <c r="AD768" s="4"/>
      <c r="AE768" s="145"/>
      <c r="AF768" s="145"/>
      <c r="AG768" s="4" t="s">
        <v>70</v>
      </c>
      <c r="AH768" s="377" t="s">
        <v>3778</v>
      </c>
      <c r="AI768" s="4" t="s">
        <v>9551</v>
      </c>
      <c r="AJ768" s="4" t="s">
        <v>9556</v>
      </c>
      <c r="AK768" s="4"/>
    </row>
    <row r="769" spans="2:37">
      <c r="B769" s="145" t="s">
        <v>2497</v>
      </c>
      <c r="C769" s="4" t="s">
        <v>441</v>
      </c>
      <c r="D769" s="4" t="s">
        <v>3516</v>
      </c>
      <c r="E769" s="4" t="s">
        <v>1060</v>
      </c>
      <c r="F769" s="4" t="s">
        <v>3779</v>
      </c>
      <c r="G769" s="4" t="s">
        <v>1624</v>
      </c>
      <c r="H769" s="4" t="s">
        <v>1625</v>
      </c>
      <c r="I769" s="141"/>
      <c r="J769" s="141">
        <v>1700000000</v>
      </c>
      <c r="K769" s="139">
        <v>1700000000</v>
      </c>
      <c r="L769" s="4">
        <v>6.4</v>
      </c>
      <c r="M769" s="4" t="s">
        <v>1914</v>
      </c>
      <c r="N769" s="4" t="s">
        <v>3524</v>
      </c>
      <c r="O769" s="4"/>
      <c r="P769" s="4"/>
      <c r="Q769" s="4"/>
      <c r="R769" s="4"/>
      <c r="S769" s="4"/>
      <c r="T769" s="4"/>
      <c r="U769" s="4"/>
      <c r="V769" s="4"/>
      <c r="W769" s="4"/>
      <c r="X769" s="4"/>
      <c r="Y769" s="4"/>
      <c r="Z769" s="4"/>
      <c r="AA769" s="4"/>
      <c r="AB769" s="4"/>
      <c r="AC769" s="4"/>
      <c r="AD769" s="4"/>
      <c r="AE769" s="145"/>
      <c r="AF769" s="145"/>
      <c r="AG769" s="4" t="s">
        <v>70</v>
      </c>
      <c r="AH769" s="377" t="s">
        <v>9544</v>
      </c>
      <c r="AI769" s="4" t="s">
        <v>9551</v>
      </c>
      <c r="AJ769" s="4" t="s">
        <v>9556</v>
      </c>
      <c r="AK769" s="4"/>
    </row>
    <row r="770" spans="2:37">
      <c r="B770" s="145" t="s">
        <v>2497</v>
      </c>
      <c r="C770" s="4" t="s">
        <v>441</v>
      </c>
      <c r="D770" s="4" t="s">
        <v>3516</v>
      </c>
      <c r="E770" s="4" t="s">
        <v>1060</v>
      </c>
      <c r="F770" s="4" t="s">
        <v>3780</v>
      </c>
      <c r="G770" s="4" t="s">
        <v>1606</v>
      </c>
      <c r="H770" s="4" t="s">
        <v>1607</v>
      </c>
      <c r="I770" s="141"/>
      <c r="J770" s="141">
        <v>600000000</v>
      </c>
      <c r="K770" s="139">
        <v>600000000</v>
      </c>
      <c r="L770" s="4">
        <v>7.85</v>
      </c>
      <c r="M770" s="4" t="s">
        <v>3123</v>
      </c>
      <c r="N770" s="4" t="s">
        <v>2808</v>
      </c>
      <c r="O770" s="4"/>
      <c r="P770" s="4"/>
      <c r="Q770" s="4"/>
      <c r="R770" s="4"/>
      <c r="S770" s="4"/>
      <c r="T770" s="4"/>
      <c r="U770" s="4"/>
      <c r="V770" s="4"/>
      <c r="W770" s="4"/>
      <c r="X770" s="4"/>
      <c r="Y770" s="4"/>
      <c r="Z770" s="4"/>
      <c r="AA770" s="4"/>
      <c r="AB770" s="4"/>
      <c r="AC770" s="4"/>
      <c r="AD770" s="4"/>
      <c r="AE770" s="145"/>
      <c r="AF770" s="145"/>
      <c r="AG770" s="4" t="s">
        <v>70</v>
      </c>
      <c r="AH770" s="377" t="s">
        <v>9541</v>
      </c>
      <c r="AI770" s="4" t="s">
        <v>9551</v>
      </c>
      <c r="AJ770" s="4" t="s">
        <v>9556</v>
      </c>
      <c r="AK770" s="4"/>
    </row>
    <row r="771" spans="2:37">
      <c r="B771" s="145" t="s">
        <v>2497</v>
      </c>
      <c r="C771" s="4" t="s">
        <v>441</v>
      </c>
      <c r="D771" s="4" t="s">
        <v>3513</v>
      </c>
      <c r="E771" s="4" t="s">
        <v>1060</v>
      </c>
      <c r="F771" s="4" t="s">
        <v>3781</v>
      </c>
      <c r="G771" s="4" t="s">
        <v>1604</v>
      </c>
      <c r="H771" s="4" t="s">
        <v>1605</v>
      </c>
      <c r="I771" s="141"/>
      <c r="J771" s="141">
        <v>1200000000</v>
      </c>
      <c r="K771" s="139">
        <v>1200000000</v>
      </c>
      <c r="L771" s="4">
        <v>9.5</v>
      </c>
      <c r="M771" s="4" t="s">
        <v>2218</v>
      </c>
      <c r="N771" s="4" t="s">
        <v>3592</v>
      </c>
      <c r="O771" s="186">
        <f>K771</f>
        <v>1200000000</v>
      </c>
      <c r="P771" s="186">
        <f>K771-O771</f>
        <v>0</v>
      </c>
      <c r="Q771" s="4" t="s">
        <v>2503</v>
      </c>
      <c r="R771" s="4" t="s">
        <v>70</v>
      </c>
      <c r="S771" s="4" t="s">
        <v>70</v>
      </c>
      <c r="T771" s="140">
        <v>45351</v>
      </c>
      <c r="U771" s="4" t="s">
        <v>1884</v>
      </c>
      <c r="V771" s="4" t="s">
        <v>1954</v>
      </c>
      <c r="W771" s="4"/>
      <c r="X771" s="4"/>
      <c r="Y771" s="4"/>
      <c r="Z771" s="4"/>
      <c r="AA771" s="4"/>
      <c r="AB771" s="4"/>
      <c r="AC771" s="4"/>
      <c r="AD771" s="4"/>
      <c r="AE771" s="145"/>
      <c r="AF771" s="145"/>
      <c r="AG771" s="4" t="s">
        <v>70</v>
      </c>
      <c r="AH771" s="377" t="s">
        <v>3781</v>
      </c>
      <c r="AI771" s="4" t="s">
        <v>9551</v>
      </c>
      <c r="AJ771" s="4" t="s">
        <v>9556</v>
      </c>
      <c r="AK771" s="4"/>
    </row>
    <row r="772" spans="2:37">
      <c r="B772" s="145" t="s">
        <v>2497</v>
      </c>
      <c r="C772" s="4" t="s">
        <v>441</v>
      </c>
      <c r="D772" s="4" t="s">
        <v>3513</v>
      </c>
      <c r="E772" s="4" t="s">
        <v>1060</v>
      </c>
      <c r="F772" s="4" t="s">
        <v>3782</v>
      </c>
      <c r="G772" s="4" t="s">
        <v>1604</v>
      </c>
      <c r="H772" s="4" t="s">
        <v>1605</v>
      </c>
      <c r="I772" s="141"/>
      <c r="J772" s="141">
        <v>7500000000</v>
      </c>
      <c r="K772" s="139">
        <v>7500000000</v>
      </c>
      <c r="L772" s="4">
        <v>9.6</v>
      </c>
      <c r="M772" s="4" t="s">
        <v>2692</v>
      </c>
      <c r="N772" s="4" t="s">
        <v>2634</v>
      </c>
      <c r="O772" s="186">
        <f>K772</f>
        <v>7500000000</v>
      </c>
      <c r="P772" s="186">
        <f>K772-O772</f>
        <v>0</v>
      </c>
      <c r="Q772" s="4" t="s">
        <v>2503</v>
      </c>
      <c r="R772" s="4" t="s">
        <v>70</v>
      </c>
      <c r="S772" s="4" t="s">
        <v>70</v>
      </c>
      <c r="T772" s="140">
        <v>45351</v>
      </c>
      <c r="U772" s="4" t="s">
        <v>1884</v>
      </c>
      <c r="V772" s="4" t="s">
        <v>1954</v>
      </c>
      <c r="W772" s="4"/>
      <c r="X772" s="4"/>
      <c r="Y772" s="4"/>
      <c r="Z772" s="4"/>
      <c r="AA772" s="4"/>
      <c r="AB772" s="4"/>
      <c r="AC772" s="4"/>
      <c r="AD772" s="4"/>
      <c r="AE772" s="145"/>
      <c r="AF772" s="145"/>
      <c r="AG772" s="4" t="s">
        <v>70</v>
      </c>
      <c r="AH772" s="377" t="s">
        <v>3782</v>
      </c>
      <c r="AI772" s="4" t="s">
        <v>9551</v>
      </c>
      <c r="AJ772" s="4" t="s">
        <v>9556</v>
      </c>
      <c r="AK772" s="4"/>
    </row>
    <row r="773" spans="2:37">
      <c r="B773" s="145" t="s">
        <v>2497</v>
      </c>
      <c r="C773" s="4" t="s">
        <v>441</v>
      </c>
      <c r="D773" s="4" t="s">
        <v>3516</v>
      </c>
      <c r="E773" s="4" t="s">
        <v>1060</v>
      </c>
      <c r="F773" s="4" t="s">
        <v>3783</v>
      </c>
      <c r="G773" s="4" t="s">
        <v>1624</v>
      </c>
      <c r="H773" s="4" t="s">
        <v>1625</v>
      </c>
      <c r="I773" s="141"/>
      <c r="J773" s="141">
        <v>230000000</v>
      </c>
      <c r="K773" s="139">
        <v>230000000</v>
      </c>
      <c r="L773" s="4">
        <v>5.5</v>
      </c>
      <c r="M773" s="4" t="s">
        <v>2711</v>
      </c>
      <c r="N773" s="4" t="s">
        <v>2712</v>
      </c>
      <c r="O773" s="4"/>
      <c r="P773" s="4"/>
      <c r="Q773" s="4"/>
      <c r="R773" s="4"/>
      <c r="S773" s="4"/>
      <c r="T773" s="4"/>
      <c r="U773" s="4"/>
      <c r="V773" s="4"/>
      <c r="W773" s="4"/>
      <c r="X773" s="4"/>
      <c r="Y773" s="4"/>
      <c r="Z773" s="4"/>
      <c r="AA773" s="4"/>
      <c r="AB773" s="4"/>
      <c r="AC773" s="4"/>
      <c r="AD773" s="4"/>
      <c r="AE773" s="145"/>
      <c r="AF773" s="145"/>
      <c r="AG773" s="4" t="s">
        <v>70</v>
      </c>
      <c r="AH773" s="377" t="s">
        <v>9544</v>
      </c>
      <c r="AI773" s="4" t="s">
        <v>9551</v>
      </c>
      <c r="AJ773" s="4" t="s">
        <v>9556</v>
      </c>
      <c r="AK773" s="4"/>
    </row>
    <row r="774" spans="2:37">
      <c r="B774" s="145" t="s">
        <v>2497</v>
      </c>
      <c r="C774" s="4" t="s">
        <v>441</v>
      </c>
      <c r="D774" s="4" t="s">
        <v>2135</v>
      </c>
      <c r="E774" s="4" t="s">
        <v>1060</v>
      </c>
      <c r="F774" s="4" t="s">
        <v>3784</v>
      </c>
      <c r="G774" s="4" t="s">
        <v>1594</v>
      </c>
      <c r="H774" s="4" t="s">
        <v>1595</v>
      </c>
      <c r="I774" s="141"/>
      <c r="J774" s="141">
        <v>1200000000</v>
      </c>
      <c r="K774" s="139">
        <v>1200000000</v>
      </c>
      <c r="L774" s="4">
        <v>8.9</v>
      </c>
      <c r="M774" s="4" t="s">
        <v>3785</v>
      </c>
      <c r="N774" s="4" t="s">
        <v>3786</v>
      </c>
      <c r="O774" s="4"/>
      <c r="P774" s="4"/>
      <c r="Q774" s="4"/>
      <c r="R774" s="4"/>
      <c r="S774" s="4"/>
      <c r="T774" s="4"/>
      <c r="U774" s="4"/>
      <c r="V774" s="4"/>
      <c r="W774" s="4"/>
      <c r="X774" s="4"/>
      <c r="Y774" s="4"/>
      <c r="Z774" s="4"/>
      <c r="AA774" s="4"/>
      <c r="AB774" s="4"/>
      <c r="AC774" s="4"/>
      <c r="AD774" s="4"/>
      <c r="AE774" s="145"/>
      <c r="AF774" s="145"/>
      <c r="AG774" s="4" t="s">
        <v>70</v>
      </c>
      <c r="AH774" s="377" t="s">
        <v>3784</v>
      </c>
      <c r="AI774" s="4" t="s">
        <v>9551</v>
      </c>
      <c r="AJ774" s="4" t="s">
        <v>9556</v>
      </c>
      <c r="AK774" s="4"/>
    </row>
    <row r="775" spans="2:37">
      <c r="B775" s="145" t="s">
        <v>2497</v>
      </c>
      <c r="C775" s="4" t="s">
        <v>441</v>
      </c>
      <c r="D775" s="4" t="s">
        <v>2135</v>
      </c>
      <c r="E775" s="4" t="s">
        <v>1060</v>
      </c>
      <c r="F775" s="4" t="s">
        <v>3787</v>
      </c>
      <c r="G775" s="4" t="s">
        <v>1616</v>
      </c>
      <c r="H775" s="4" t="s">
        <v>1617</v>
      </c>
      <c r="I775" s="141"/>
      <c r="J775" s="141">
        <v>329095890</v>
      </c>
      <c r="K775" s="139">
        <v>329095890</v>
      </c>
      <c r="L775" s="4">
        <v>6.6</v>
      </c>
      <c r="M775" s="4" t="s">
        <v>3348</v>
      </c>
      <c r="N775" s="4" t="s">
        <v>3492</v>
      </c>
      <c r="O775" s="91">
        <f>J775</f>
        <v>329095890</v>
      </c>
      <c r="P775" s="91">
        <f>J775-O775</f>
        <v>0</v>
      </c>
      <c r="Q775" s="4">
        <v>168</v>
      </c>
      <c r="R775" s="4" t="s">
        <v>70</v>
      </c>
      <c r="S775" s="4" t="s">
        <v>70</v>
      </c>
      <c r="T775" s="140">
        <v>45348</v>
      </c>
      <c r="U775" s="4" t="s">
        <v>1887</v>
      </c>
      <c r="V775" s="4"/>
      <c r="W775" s="4"/>
      <c r="X775" s="4"/>
      <c r="Y775" s="4"/>
      <c r="Z775" s="4"/>
      <c r="AA775" s="4"/>
      <c r="AB775" s="4"/>
      <c r="AC775" s="4"/>
      <c r="AD775" s="4"/>
      <c r="AE775" s="145"/>
      <c r="AF775" s="145"/>
      <c r="AG775" s="4" t="s">
        <v>70</v>
      </c>
      <c r="AH775" s="377" t="s">
        <v>3787</v>
      </c>
      <c r="AI775" s="4" t="s">
        <v>9551</v>
      </c>
      <c r="AJ775" s="4" t="s">
        <v>9556</v>
      </c>
      <c r="AK775" s="4"/>
    </row>
    <row r="776" spans="2:37">
      <c r="B776" s="145" t="s">
        <v>2497</v>
      </c>
      <c r="C776" s="4" t="s">
        <v>441</v>
      </c>
      <c r="D776" s="4" t="s">
        <v>3516</v>
      </c>
      <c r="E776" s="4" t="s">
        <v>1060</v>
      </c>
      <c r="F776" s="4" t="s">
        <v>3788</v>
      </c>
      <c r="G776" s="4" t="s">
        <v>1624</v>
      </c>
      <c r="H776" s="4" t="s">
        <v>1625</v>
      </c>
      <c r="I776" s="141"/>
      <c r="J776" s="141">
        <v>5221000000</v>
      </c>
      <c r="K776" s="139">
        <v>5221000000</v>
      </c>
      <c r="L776" s="4">
        <v>6.4</v>
      </c>
      <c r="M776" s="4" t="s">
        <v>2513</v>
      </c>
      <c r="N776" s="4" t="s">
        <v>3709</v>
      </c>
      <c r="O776" s="4"/>
      <c r="P776" s="4"/>
      <c r="Q776" s="4"/>
      <c r="R776" s="4"/>
      <c r="S776" s="4"/>
      <c r="T776" s="4"/>
      <c r="U776" s="4"/>
      <c r="V776" s="4"/>
      <c r="W776" s="4"/>
      <c r="X776" s="4"/>
      <c r="Y776" s="4"/>
      <c r="Z776" s="4"/>
      <c r="AA776" s="4"/>
      <c r="AB776" s="4"/>
      <c r="AC776" s="4"/>
      <c r="AD776" s="4"/>
      <c r="AE776" s="145"/>
      <c r="AF776" s="145"/>
      <c r="AG776" s="4" t="s">
        <v>70</v>
      </c>
      <c r="AH776" s="377" t="s">
        <v>9544</v>
      </c>
      <c r="AI776" s="4" t="s">
        <v>9551</v>
      </c>
      <c r="AJ776" s="4" t="s">
        <v>9556</v>
      </c>
      <c r="AK776" s="4"/>
    </row>
    <row r="777" spans="2:37">
      <c r="B777" s="145" t="s">
        <v>2497</v>
      </c>
      <c r="C777" s="4" t="s">
        <v>441</v>
      </c>
      <c r="D777" s="4" t="s">
        <v>2498</v>
      </c>
      <c r="E777" s="4" t="s">
        <v>1060</v>
      </c>
      <c r="F777" s="4" t="s">
        <v>3789</v>
      </c>
      <c r="G777" s="4" t="s">
        <v>1602</v>
      </c>
      <c r="H777" s="4" t="s">
        <v>1603</v>
      </c>
      <c r="I777" s="141"/>
      <c r="J777" s="141">
        <v>3279254795</v>
      </c>
      <c r="K777" s="139">
        <v>3279254795</v>
      </c>
      <c r="L777" s="4">
        <v>6.05</v>
      </c>
      <c r="M777" s="4" t="s">
        <v>3319</v>
      </c>
      <c r="N777" s="4" t="s">
        <v>3320</v>
      </c>
      <c r="O777" s="91">
        <f>J777</f>
        <v>3279254795</v>
      </c>
      <c r="P777" s="91">
        <f>J777-O777</f>
        <v>0</v>
      </c>
      <c r="Q777" s="4">
        <v>183</v>
      </c>
      <c r="R777" s="4" t="s">
        <v>70</v>
      </c>
      <c r="S777" s="4" t="s">
        <v>70</v>
      </c>
      <c r="T777" s="140">
        <v>45294</v>
      </c>
      <c r="U777" s="4" t="s">
        <v>1884</v>
      </c>
      <c r="V777" s="4" t="s">
        <v>1954</v>
      </c>
      <c r="W777" s="4"/>
      <c r="X777" s="4"/>
      <c r="Y777" s="4"/>
      <c r="Z777" s="4"/>
      <c r="AA777" s="4"/>
      <c r="AB777" s="4"/>
      <c r="AC777" s="4"/>
      <c r="AD777" s="4"/>
      <c r="AE777" s="145"/>
      <c r="AF777" s="145"/>
      <c r="AG777" s="4" t="s">
        <v>70</v>
      </c>
      <c r="AH777" s="377" t="s">
        <v>3789</v>
      </c>
      <c r="AI777" s="4" t="s">
        <v>9551</v>
      </c>
      <c r="AJ777" s="4" t="s">
        <v>9556</v>
      </c>
      <c r="AK777" s="4"/>
    </row>
    <row r="778" spans="2:37">
      <c r="B778" s="145" t="s">
        <v>2497</v>
      </c>
      <c r="C778" s="4" t="s">
        <v>441</v>
      </c>
      <c r="D778" s="4" t="s">
        <v>1946</v>
      </c>
      <c r="E778" s="4" t="s">
        <v>1060</v>
      </c>
      <c r="F778" s="4" t="s">
        <v>3790</v>
      </c>
      <c r="G778" s="4" t="s">
        <v>1596</v>
      </c>
      <c r="H778" s="4" t="s">
        <v>1597</v>
      </c>
      <c r="I778" s="141"/>
      <c r="J778" s="141">
        <v>9345000000</v>
      </c>
      <c r="K778" s="139">
        <v>9345000000</v>
      </c>
      <c r="L778" s="4">
        <v>5.4</v>
      </c>
      <c r="M778" s="4" t="s">
        <v>2564</v>
      </c>
      <c r="N778" s="4" t="s">
        <v>1907</v>
      </c>
      <c r="O778" s="4"/>
      <c r="P778" s="4"/>
      <c r="Q778" s="4"/>
      <c r="R778" s="4"/>
      <c r="S778" s="4"/>
      <c r="T778" s="4"/>
      <c r="U778" s="4"/>
      <c r="V778" s="4"/>
      <c r="W778" s="4"/>
      <c r="X778" s="4"/>
      <c r="Y778" s="4"/>
      <c r="Z778" s="4"/>
      <c r="AA778" s="4"/>
      <c r="AB778" s="4"/>
      <c r="AC778" s="4"/>
      <c r="AD778" s="4"/>
      <c r="AE778" s="145"/>
      <c r="AF778" s="145"/>
      <c r="AG778" s="4" t="s">
        <v>70</v>
      </c>
      <c r="AH778" s="377" t="s">
        <v>9545</v>
      </c>
      <c r="AI778" s="4" t="s">
        <v>9551</v>
      </c>
      <c r="AJ778" s="4" t="s">
        <v>9556</v>
      </c>
      <c r="AK778" s="4"/>
    </row>
    <row r="779" spans="2:37">
      <c r="B779" s="145" t="s">
        <v>2497</v>
      </c>
      <c r="C779" s="4" t="s">
        <v>441</v>
      </c>
      <c r="D779" s="4" t="s">
        <v>3516</v>
      </c>
      <c r="E779" s="4" t="s">
        <v>1060</v>
      </c>
      <c r="F779" s="4" t="s">
        <v>3791</v>
      </c>
      <c r="G779" s="4" t="s">
        <v>1624</v>
      </c>
      <c r="H779" s="4" t="s">
        <v>1625</v>
      </c>
      <c r="I779" s="141"/>
      <c r="J779" s="141">
        <v>435000000</v>
      </c>
      <c r="K779" s="139">
        <v>435000000</v>
      </c>
      <c r="L779" s="4">
        <v>6.4</v>
      </c>
      <c r="M779" s="4" t="s">
        <v>3693</v>
      </c>
      <c r="N779" s="4" t="s">
        <v>3694</v>
      </c>
      <c r="O779" s="4"/>
      <c r="P779" s="4"/>
      <c r="Q779" s="4"/>
      <c r="R779" s="4"/>
      <c r="S779" s="4"/>
      <c r="T779" s="4"/>
      <c r="U779" s="4"/>
      <c r="V779" s="4"/>
      <c r="W779" s="4"/>
      <c r="X779" s="4"/>
      <c r="Y779" s="4"/>
      <c r="Z779" s="4"/>
      <c r="AA779" s="4"/>
      <c r="AB779" s="4"/>
      <c r="AC779" s="4"/>
      <c r="AD779" s="4"/>
      <c r="AE779" s="145"/>
      <c r="AF779" s="145"/>
      <c r="AG779" s="4" t="s">
        <v>70</v>
      </c>
      <c r="AH779" s="377" t="s">
        <v>9544</v>
      </c>
      <c r="AI779" s="4" t="s">
        <v>9551</v>
      </c>
      <c r="AJ779" s="4" t="s">
        <v>9556</v>
      </c>
      <c r="AK779" s="4"/>
    </row>
    <row r="780" spans="2:37">
      <c r="B780" s="145" t="s">
        <v>2497</v>
      </c>
      <c r="C780" s="4" t="s">
        <v>441</v>
      </c>
      <c r="D780" s="4" t="s">
        <v>3516</v>
      </c>
      <c r="E780" s="4" t="s">
        <v>1060</v>
      </c>
      <c r="F780" s="4" t="s">
        <v>3792</v>
      </c>
      <c r="G780" s="4" t="s">
        <v>1624</v>
      </c>
      <c r="H780" s="4" t="s">
        <v>1625</v>
      </c>
      <c r="I780" s="141"/>
      <c r="J780" s="141">
        <v>778000000</v>
      </c>
      <c r="K780" s="139">
        <v>778000000</v>
      </c>
      <c r="L780" s="4">
        <v>5.9</v>
      </c>
      <c r="M780" s="4" t="s">
        <v>2556</v>
      </c>
      <c r="N780" s="4" t="s">
        <v>2683</v>
      </c>
      <c r="O780" s="4"/>
      <c r="P780" s="4"/>
      <c r="Q780" s="4"/>
      <c r="R780" s="4"/>
      <c r="S780" s="4"/>
      <c r="T780" s="4"/>
      <c r="U780" s="4"/>
      <c r="V780" s="4"/>
      <c r="W780" s="4"/>
      <c r="X780" s="4"/>
      <c r="Y780" s="4"/>
      <c r="Z780" s="4"/>
      <c r="AA780" s="4"/>
      <c r="AB780" s="4"/>
      <c r="AC780" s="4"/>
      <c r="AD780" s="4"/>
      <c r="AE780" s="145"/>
      <c r="AF780" s="145"/>
      <c r="AG780" s="4" t="s">
        <v>70</v>
      </c>
      <c r="AH780" s="377" t="s">
        <v>9544</v>
      </c>
      <c r="AI780" s="4" t="s">
        <v>9551</v>
      </c>
      <c r="AJ780" s="4" t="s">
        <v>9556</v>
      </c>
      <c r="AK780" s="4"/>
    </row>
    <row r="781" spans="2:37">
      <c r="B781" s="145" t="s">
        <v>2497</v>
      </c>
      <c r="C781" s="4" t="s">
        <v>441</v>
      </c>
      <c r="D781" s="4" t="s">
        <v>1976</v>
      </c>
      <c r="E781" s="4" t="s">
        <v>1060</v>
      </c>
      <c r="F781" s="4" t="s">
        <v>3793</v>
      </c>
      <c r="G781" s="4" t="s">
        <v>1678</v>
      </c>
      <c r="H781" s="4" t="s">
        <v>1679</v>
      </c>
      <c r="I781" s="141"/>
      <c r="J781" s="141">
        <v>9000000000</v>
      </c>
      <c r="K781" s="139">
        <v>9000000000</v>
      </c>
      <c r="L781" s="4">
        <v>7</v>
      </c>
      <c r="M781" s="4" t="s">
        <v>3794</v>
      </c>
      <c r="N781" s="4" t="s">
        <v>3795</v>
      </c>
      <c r="O781" s="186">
        <f>K781</f>
        <v>9000000000</v>
      </c>
      <c r="P781" s="91">
        <f>J781-O781</f>
        <v>0</v>
      </c>
      <c r="Q781" s="4">
        <v>97</v>
      </c>
      <c r="R781" s="4" t="s">
        <v>70</v>
      </c>
      <c r="S781" s="4" t="s">
        <v>70</v>
      </c>
      <c r="T781" s="140">
        <v>45321</v>
      </c>
      <c r="U781" s="4" t="s">
        <v>1884</v>
      </c>
      <c r="V781" s="4"/>
      <c r="W781" s="4" t="s">
        <v>70</v>
      </c>
      <c r="X781" s="140">
        <v>45349</v>
      </c>
      <c r="Y781" s="4" t="s">
        <v>1888</v>
      </c>
      <c r="Z781" s="4" t="s">
        <v>1886</v>
      </c>
      <c r="AA781" s="186">
        <f>O781</f>
        <v>9000000000</v>
      </c>
      <c r="AB781" s="91">
        <f>AA781-O781</f>
        <v>0</v>
      </c>
      <c r="AC781" s="4"/>
      <c r="AD781" s="4" t="s">
        <v>2037</v>
      </c>
      <c r="AE781" s="145" t="s">
        <v>3418</v>
      </c>
      <c r="AF781" s="145"/>
      <c r="AG781" s="4"/>
      <c r="AH781" s="377"/>
      <c r="AI781" s="4"/>
      <c r="AJ781" s="4"/>
      <c r="AK781" s="4"/>
    </row>
    <row r="782" spans="2:37">
      <c r="B782" s="145" t="s">
        <v>2497</v>
      </c>
      <c r="C782" s="4" t="s">
        <v>441</v>
      </c>
      <c r="D782" s="4" t="s">
        <v>3516</v>
      </c>
      <c r="E782" s="4" t="s">
        <v>1060</v>
      </c>
      <c r="F782" s="4" t="s">
        <v>3796</v>
      </c>
      <c r="G782" s="4" t="s">
        <v>1606</v>
      </c>
      <c r="H782" s="4" t="s">
        <v>1607</v>
      </c>
      <c r="I782" s="141"/>
      <c r="J782" s="141">
        <v>6000000000</v>
      </c>
      <c r="K782" s="139">
        <v>6000000000</v>
      </c>
      <c r="L782" s="4">
        <v>11.7</v>
      </c>
      <c r="M782" s="4" t="s">
        <v>3138</v>
      </c>
      <c r="N782" s="4" t="s">
        <v>2502</v>
      </c>
      <c r="O782" s="4"/>
      <c r="P782" s="4"/>
      <c r="Q782" s="4"/>
      <c r="R782" s="4"/>
      <c r="S782" s="4"/>
      <c r="T782" s="4"/>
      <c r="U782" s="4"/>
      <c r="V782" s="4"/>
      <c r="W782" s="4"/>
      <c r="X782" s="4"/>
      <c r="Y782" s="4"/>
      <c r="Z782" s="4"/>
      <c r="AA782" s="4"/>
      <c r="AB782" s="4"/>
      <c r="AC782" s="4"/>
      <c r="AD782" s="4"/>
      <c r="AE782" s="145"/>
      <c r="AF782" s="145"/>
      <c r="AG782" s="4" t="s">
        <v>70</v>
      </c>
      <c r="AH782" s="377" t="s">
        <v>9541</v>
      </c>
      <c r="AI782" s="4" t="s">
        <v>9551</v>
      </c>
      <c r="AJ782" s="4" t="s">
        <v>9556</v>
      </c>
      <c r="AK782" s="4"/>
    </row>
    <row r="783" spans="2:37">
      <c r="B783" s="145" t="s">
        <v>2497</v>
      </c>
      <c r="C783" s="4" t="s">
        <v>441</v>
      </c>
      <c r="D783" s="4" t="s">
        <v>3516</v>
      </c>
      <c r="E783" s="4" t="s">
        <v>1060</v>
      </c>
      <c r="F783" s="4" t="s">
        <v>3797</v>
      </c>
      <c r="G783" s="4" t="s">
        <v>1624</v>
      </c>
      <c r="H783" s="4" t="s">
        <v>1625</v>
      </c>
      <c r="I783" s="141"/>
      <c r="J783" s="141">
        <v>157000000</v>
      </c>
      <c r="K783" s="139">
        <v>157000000</v>
      </c>
      <c r="L783" s="4">
        <v>5.8</v>
      </c>
      <c r="M783" s="4" t="s">
        <v>3798</v>
      </c>
      <c r="N783" s="4" t="s">
        <v>3799</v>
      </c>
      <c r="O783" s="4"/>
      <c r="P783" s="4"/>
      <c r="Q783" s="4"/>
      <c r="R783" s="4"/>
      <c r="S783" s="4"/>
      <c r="T783" s="4"/>
      <c r="U783" s="4"/>
      <c r="V783" s="4"/>
      <c r="W783" s="4"/>
      <c r="X783" s="4"/>
      <c r="Y783" s="4"/>
      <c r="Z783" s="4"/>
      <c r="AA783" s="4"/>
      <c r="AB783" s="4"/>
      <c r="AC783" s="4"/>
      <c r="AD783" s="4"/>
      <c r="AE783" s="145"/>
      <c r="AF783" s="145"/>
      <c r="AG783" s="4" t="s">
        <v>70</v>
      </c>
      <c r="AH783" s="377" t="s">
        <v>9544</v>
      </c>
      <c r="AI783" s="4" t="s">
        <v>9551</v>
      </c>
      <c r="AJ783" s="4" t="s">
        <v>9556</v>
      </c>
      <c r="AK783" s="4"/>
    </row>
    <row r="784" spans="2:37">
      <c r="B784" s="145" t="s">
        <v>2497</v>
      </c>
      <c r="C784" s="4" t="s">
        <v>441</v>
      </c>
      <c r="D784" s="4" t="s">
        <v>1976</v>
      </c>
      <c r="E784" s="4" t="s">
        <v>1060</v>
      </c>
      <c r="F784" s="4" t="s">
        <v>3800</v>
      </c>
      <c r="G784" s="4" t="s">
        <v>1678</v>
      </c>
      <c r="H784" s="4" t="s">
        <v>1679</v>
      </c>
      <c r="I784" s="141"/>
      <c r="J784" s="141">
        <v>2300000000</v>
      </c>
      <c r="K784" s="139">
        <v>2300000000</v>
      </c>
      <c r="L784" s="4">
        <v>8.3000000000000007</v>
      </c>
      <c r="M784" s="4" t="s">
        <v>3141</v>
      </c>
      <c r="N784" s="4" t="s">
        <v>3619</v>
      </c>
      <c r="O784" s="186">
        <f>K784</f>
        <v>2300000000</v>
      </c>
      <c r="P784" s="91">
        <f>J784-O784</f>
        <v>0</v>
      </c>
      <c r="Q784" s="4">
        <v>97</v>
      </c>
      <c r="R784" s="4" t="s">
        <v>70</v>
      </c>
      <c r="S784" s="4" t="s">
        <v>70</v>
      </c>
      <c r="T784" s="140">
        <v>45321</v>
      </c>
      <c r="U784" s="4" t="s">
        <v>1884</v>
      </c>
      <c r="V784" s="4"/>
      <c r="W784" s="4" t="s">
        <v>70</v>
      </c>
      <c r="X784" s="140">
        <v>45349</v>
      </c>
      <c r="Y784" s="4" t="s">
        <v>1888</v>
      </c>
      <c r="Z784" s="4" t="s">
        <v>1886</v>
      </c>
      <c r="AA784" s="186">
        <f>O784</f>
        <v>2300000000</v>
      </c>
      <c r="AB784" s="91">
        <f>AA784-O784</f>
        <v>0</v>
      </c>
      <c r="AC784" s="4"/>
      <c r="AD784" s="4" t="s">
        <v>2037</v>
      </c>
      <c r="AE784" s="145" t="s">
        <v>3418</v>
      </c>
      <c r="AF784" s="145"/>
      <c r="AG784" s="4"/>
      <c r="AH784" s="377"/>
      <c r="AI784" s="4"/>
      <c r="AJ784" s="4"/>
      <c r="AK784" s="4"/>
    </row>
    <row r="785" spans="2:37">
      <c r="B785" s="145" t="s">
        <v>2497</v>
      </c>
      <c r="C785" s="4" t="s">
        <v>441</v>
      </c>
      <c r="D785" s="4" t="s">
        <v>3516</v>
      </c>
      <c r="E785" s="4" t="s">
        <v>1060</v>
      </c>
      <c r="F785" s="4" t="s">
        <v>3801</v>
      </c>
      <c r="G785" s="4" t="s">
        <v>1624</v>
      </c>
      <c r="H785" s="4" t="s">
        <v>1625</v>
      </c>
      <c r="I785" s="141"/>
      <c r="J785" s="141">
        <v>7227452000</v>
      </c>
      <c r="K785" s="139">
        <v>7227452000</v>
      </c>
      <c r="L785" s="4">
        <v>6.4</v>
      </c>
      <c r="M785" s="4" t="s">
        <v>1914</v>
      </c>
      <c r="N785" s="4" t="s">
        <v>3524</v>
      </c>
      <c r="O785" s="4"/>
      <c r="P785" s="4"/>
      <c r="Q785" s="4"/>
      <c r="R785" s="4"/>
      <c r="S785" s="4"/>
      <c r="T785" s="4"/>
      <c r="U785" s="4"/>
      <c r="V785" s="4"/>
      <c r="W785" s="4"/>
      <c r="X785" s="4"/>
      <c r="Y785" s="4"/>
      <c r="Z785" s="4"/>
      <c r="AA785" s="4"/>
      <c r="AB785" s="4"/>
      <c r="AC785" s="4"/>
      <c r="AD785" s="4"/>
      <c r="AE785" s="145"/>
      <c r="AF785" s="145"/>
      <c r="AG785" s="4" t="s">
        <v>70</v>
      </c>
      <c r="AH785" s="377" t="s">
        <v>9544</v>
      </c>
      <c r="AI785" s="4" t="s">
        <v>9551</v>
      </c>
      <c r="AJ785" s="4" t="s">
        <v>9556</v>
      </c>
      <c r="AK785" s="4"/>
    </row>
    <row r="786" spans="2:37">
      <c r="B786" s="145" t="s">
        <v>2497</v>
      </c>
      <c r="C786" s="4" t="s">
        <v>441</v>
      </c>
      <c r="D786" s="4" t="s">
        <v>1976</v>
      </c>
      <c r="E786" s="4" t="s">
        <v>1060</v>
      </c>
      <c r="F786" s="4" t="s">
        <v>3802</v>
      </c>
      <c r="G786" s="4" t="s">
        <v>1678</v>
      </c>
      <c r="H786" s="4" t="s">
        <v>1679</v>
      </c>
      <c r="I786" s="141"/>
      <c r="J786" s="141">
        <v>15000000000</v>
      </c>
      <c r="K786" s="139">
        <v>15000000000</v>
      </c>
      <c r="L786" s="4">
        <v>6.4</v>
      </c>
      <c r="M786" s="4" t="s">
        <v>3348</v>
      </c>
      <c r="N786" s="4" t="s">
        <v>2602</v>
      </c>
      <c r="O786" s="186">
        <f>K786</f>
        <v>15000000000</v>
      </c>
      <c r="P786" s="91">
        <f>J786-O786</f>
        <v>0</v>
      </c>
      <c r="Q786" s="4">
        <v>97</v>
      </c>
      <c r="R786" s="4" t="s">
        <v>70</v>
      </c>
      <c r="S786" s="4" t="s">
        <v>70</v>
      </c>
      <c r="T786" s="140">
        <v>45321</v>
      </c>
      <c r="U786" s="4" t="s">
        <v>1884</v>
      </c>
      <c r="V786" s="4"/>
      <c r="W786" s="4" t="s">
        <v>70</v>
      </c>
      <c r="X786" s="140">
        <v>45349</v>
      </c>
      <c r="Y786" s="4" t="s">
        <v>1888</v>
      </c>
      <c r="Z786" s="4" t="s">
        <v>1886</v>
      </c>
      <c r="AA786" s="186">
        <f>O786</f>
        <v>15000000000</v>
      </c>
      <c r="AB786" s="91">
        <f>AA786-O786</f>
        <v>0</v>
      </c>
      <c r="AC786" s="4"/>
      <c r="AD786" s="4" t="s">
        <v>2037</v>
      </c>
      <c r="AE786" s="145" t="s">
        <v>3418</v>
      </c>
      <c r="AF786" s="145"/>
      <c r="AG786" s="4"/>
      <c r="AH786" s="377"/>
      <c r="AI786" s="4"/>
      <c r="AJ786" s="4"/>
      <c r="AK786" s="4"/>
    </row>
    <row r="787" spans="2:37">
      <c r="B787" s="145" t="s">
        <v>2497</v>
      </c>
      <c r="C787" s="4" t="s">
        <v>441</v>
      </c>
      <c r="D787" s="4" t="s">
        <v>2588</v>
      </c>
      <c r="E787" s="4" t="s">
        <v>1060</v>
      </c>
      <c r="F787" s="4" t="s">
        <v>3803</v>
      </c>
      <c r="G787" s="4" t="s">
        <v>1612</v>
      </c>
      <c r="H787" s="4" t="s">
        <v>1613</v>
      </c>
      <c r="I787" s="141"/>
      <c r="J787" s="141">
        <v>10000000000</v>
      </c>
      <c r="K787" s="139">
        <v>10000000000</v>
      </c>
      <c r="L787" s="4">
        <v>8.5</v>
      </c>
      <c r="M787" s="4" t="s">
        <v>3552</v>
      </c>
      <c r="N787" s="4" t="s">
        <v>2864</v>
      </c>
      <c r="O787" s="91">
        <f>J787</f>
        <v>10000000000</v>
      </c>
      <c r="P787" s="91">
        <f>J787-O787</f>
        <v>0</v>
      </c>
      <c r="Q787" s="4">
        <v>153</v>
      </c>
      <c r="R787" s="4" t="s">
        <v>70</v>
      </c>
      <c r="S787" s="4" t="s">
        <v>70</v>
      </c>
      <c r="T787" s="140">
        <v>45341</v>
      </c>
      <c r="U787" s="4" t="s">
        <v>1884</v>
      </c>
      <c r="V787" s="4" t="s">
        <v>1954</v>
      </c>
      <c r="W787" s="4"/>
      <c r="X787" s="4"/>
      <c r="Y787" s="4"/>
      <c r="Z787" s="4"/>
      <c r="AA787" s="4"/>
      <c r="AB787" s="4"/>
      <c r="AC787" s="4"/>
      <c r="AD787" s="4"/>
      <c r="AE787" s="145"/>
      <c r="AF787" s="145"/>
      <c r="AG787" s="4" t="s">
        <v>70</v>
      </c>
      <c r="AH787" s="377"/>
      <c r="AI787" s="4" t="s">
        <v>9555</v>
      </c>
      <c r="AJ787" s="4" t="s">
        <v>9556</v>
      </c>
      <c r="AK787" s="4"/>
    </row>
    <row r="788" spans="2:37">
      <c r="B788" s="145" t="s">
        <v>2497</v>
      </c>
      <c r="C788" s="4" t="s">
        <v>441</v>
      </c>
      <c r="D788" s="4" t="s">
        <v>3516</v>
      </c>
      <c r="E788" s="4" t="s">
        <v>1060</v>
      </c>
      <c r="F788" s="4" t="s">
        <v>3804</v>
      </c>
      <c r="G788" s="4" t="s">
        <v>1624</v>
      </c>
      <c r="H788" s="4" t="s">
        <v>1625</v>
      </c>
      <c r="I788" s="141"/>
      <c r="J788" s="141">
        <v>8700000000</v>
      </c>
      <c r="K788" s="139">
        <v>8700000000</v>
      </c>
      <c r="L788" s="4">
        <v>6.4</v>
      </c>
      <c r="M788" s="4" t="s">
        <v>3693</v>
      </c>
      <c r="N788" s="4" t="s">
        <v>3694</v>
      </c>
      <c r="O788" s="4"/>
      <c r="P788" s="4"/>
      <c r="Q788" s="4"/>
      <c r="R788" s="4"/>
      <c r="S788" s="4"/>
      <c r="T788" s="4"/>
      <c r="U788" s="4"/>
      <c r="V788" s="4"/>
      <c r="W788" s="4"/>
      <c r="X788" s="4"/>
      <c r="Y788" s="4"/>
      <c r="Z788" s="4"/>
      <c r="AA788" s="4"/>
      <c r="AB788" s="4"/>
      <c r="AC788" s="4"/>
      <c r="AD788" s="4"/>
      <c r="AE788" s="145"/>
      <c r="AF788" s="145"/>
      <c r="AG788" s="4" t="s">
        <v>70</v>
      </c>
      <c r="AH788" s="377" t="s">
        <v>9544</v>
      </c>
      <c r="AI788" s="4" t="s">
        <v>9551</v>
      </c>
      <c r="AJ788" s="4" t="s">
        <v>9556</v>
      </c>
      <c r="AK788" s="4"/>
    </row>
    <row r="789" spans="2:37">
      <c r="B789" s="145" t="s">
        <v>2497</v>
      </c>
      <c r="C789" s="4" t="s">
        <v>441</v>
      </c>
      <c r="D789" s="4" t="s">
        <v>3301</v>
      </c>
      <c r="E789" s="4" t="s">
        <v>1060</v>
      </c>
      <c r="F789" s="4" t="s">
        <v>3805</v>
      </c>
      <c r="G789" s="4" t="s">
        <v>1580</v>
      </c>
      <c r="H789" s="4" t="s">
        <v>1581</v>
      </c>
      <c r="I789" s="141"/>
      <c r="J789" s="141">
        <v>10000000000</v>
      </c>
      <c r="K789" s="139">
        <v>10000000000</v>
      </c>
      <c r="L789" s="4">
        <v>9</v>
      </c>
      <c r="M789" s="4" t="s">
        <v>3806</v>
      </c>
      <c r="N789" s="4" t="s">
        <v>2842</v>
      </c>
      <c r="O789" s="91">
        <f>J789</f>
        <v>10000000000</v>
      </c>
      <c r="P789" s="91">
        <f>J789-O789</f>
        <v>0</v>
      </c>
      <c r="Q789" s="4">
        <v>178</v>
      </c>
      <c r="R789" s="4" t="s">
        <v>70</v>
      </c>
      <c r="S789" s="4" t="s">
        <v>70</v>
      </c>
      <c r="T789" s="140">
        <v>45341</v>
      </c>
      <c r="U789" s="4" t="s">
        <v>1884</v>
      </c>
      <c r="V789" s="4" t="s">
        <v>1954</v>
      </c>
      <c r="W789" s="4"/>
      <c r="X789" s="4"/>
      <c r="Y789" s="4"/>
      <c r="Z789" s="4"/>
      <c r="AA789" s="4"/>
      <c r="AB789" s="4"/>
      <c r="AC789" s="4"/>
      <c r="AD789" s="4"/>
      <c r="AE789" s="145"/>
      <c r="AF789" s="145"/>
      <c r="AG789" s="4" t="s">
        <v>70</v>
      </c>
      <c r="AH789" s="377"/>
      <c r="AI789" s="4" t="s">
        <v>9555</v>
      </c>
      <c r="AJ789" s="4" t="s">
        <v>9556</v>
      </c>
      <c r="AK789" s="4"/>
    </row>
    <row r="790" spans="2:37">
      <c r="B790" s="145" t="s">
        <v>2497</v>
      </c>
      <c r="C790" s="4" t="s">
        <v>441</v>
      </c>
      <c r="D790" s="4" t="s">
        <v>2135</v>
      </c>
      <c r="E790" s="4" t="s">
        <v>1060</v>
      </c>
      <c r="F790" s="4" t="s">
        <v>3807</v>
      </c>
      <c r="G790" s="4" t="s">
        <v>1608</v>
      </c>
      <c r="H790" s="4" t="s">
        <v>1609</v>
      </c>
      <c r="I790" s="141"/>
      <c r="J790" s="141">
        <v>5000000000</v>
      </c>
      <c r="K790" s="139">
        <v>5000000000</v>
      </c>
      <c r="L790" s="4">
        <v>6.1</v>
      </c>
      <c r="M790" s="4" t="s">
        <v>2526</v>
      </c>
      <c r="N790" s="4" t="s">
        <v>3102</v>
      </c>
      <c r="O790" s="91">
        <f>J790</f>
        <v>5000000000</v>
      </c>
      <c r="P790" s="91">
        <f>J790-O790</f>
        <v>0</v>
      </c>
      <c r="Q790" s="4">
        <v>170</v>
      </c>
      <c r="R790" s="4" t="s">
        <v>70</v>
      </c>
      <c r="S790" s="4" t="s">
        <v>70</v>
      </c>
      <c r="T790" s="140">
        <v>45348</v>
      </c>
      <c r="U790" s="4" t="s">
        <v>1887</v>
      </c>
      <c r="V790" s="4"/>
      <c r="W790" s="4"/>
      <c r="X790" s="4"/>
      <c r="Y790" s="4"/>
      <c r="Z790" s="4"/>
      <c r="AA790" s="4"/>
      <c r="AB790" s="4"/>
      <c r="AC790" s="4"/>
      <c r="AD790" s="4"/>
      <c r="AE790" s="145"/>
      <c r="AF790" s="145"/>
      <c r="AG790" s="4" t="s">
        <v>70</v>
      </c>
      <c r="AH790" s="377" t="s">
        <v>3807</v>
      </c>
      <c r="AI790" s="4" t="s">
        <v>9551</v>
      </c>
      <c r="AJ790" s="4" t="s">
        <v>9556</v>
      </c>
      <c r="AK790" s="4"/>
    </row>
    <row r="791" spans="2:37">
      <c r="B791" s="145" t="s">
        <v>2497</v>
      </c>
      <c r="C791" s="4" t="s">
        <v>441</v>
      </c>
      <c r="D791" s="4" t="s">
        <v>1946</v>
      </c>
      <c r="E791" s="4" t="s">
        <v>1060</v>
      </c>
      <c r="F791" s="4" t="s">
        <v>3808</v>
      </c>
      <c r="G791" s="4" t="s">
        <v>1596</v>
      </c>
      <c r="H791" s="4" t="s">
        <v>1597</v>
      </c>
      <c r="I791" s="141"/>
      <c r="J791" s="141">
        <v>2740000000</v>
      </c>
      <c r="K791" s="139">
        <v>2740000000</v>
      </c>
      <c r="L791" s="4">
        <v>7.9</v>
      </c>
      <c r="M791" s="4" t="s">
        <v>2685</v>
      </c>
      <c r="N791" s="4" t="s">
        <v>2686</v>
      </c>
      <c r="O791" s="4"/>
      <c r="P791" s="4"/>
      <c r="Q791" s="4"/>
      <c r="R791" s="4"/>
      <c r="S791" s="4"/>
      <c r="T791" s="4"/>
      <c r="U791" s="4"/>
      <c r="V791" s="4"/>
      <c r="W791" s="4"/>
      <c r="X791" s="4"/>
      <c r="Y791" s="4"/>
      <c r="Z791" s="4"/>
      <c r="AA791" s="4"/>
      <c r="AB791" s="4"/>
      <c r="AC791" s="4"/>
      <c r="AD791" s="4"/>
      <c r="AE791" s="145"/>
      <c r="AF791" s="145"/>
      <c r="AG791" s="4" t="s">
        <v>70</v>
      </c>
      <c r="AH791" s="377" t="s">
        <v>9545</v>
      </c>
      <c r="AI791" s="4" t="s">
        <v>9551</v>
      </c>
      <c r="AJ791" s="4" t="s">
        <v>9556</v>
      </c>
      <c r="AK791" s="4"/>
    </row>
    <row r="792" spans="2:37">
      <c r="B792" s="145" t="s">
        <v>2497</v>
      </c>
      <c r="C792" s="4" t="s">
        <v>441</v>
      </c>
      <c r="D792" s="4" t="s">
        <v>3516</v>
      </c>
      <c r="E792" s="4" t="s">
        <v>1060</v>
      </c>
      <c r="F792" s="4" t="s">
        <v>3809</v>
      </c>
      <c r="G792" s="4" t="s">
        <v>1606</v>
      </c>
      <c r="H792" s="4" t="s">
        <v>1607</v>
      </c>
      <c r="I792" s="141"/>
      <c r="J792" s="141">
        <v>1300000000</v>
      </c>
      <c r="K792" s="139">
        <v>1300000000</v>
      </c>
      <c r="L792" s="4">
        <v>6.2</v>
      </c>
      <c r="M792" s="4" t="s">
        <v>3145</v>
      </c>
      <c r="N792" s="4" t="s">
        <v>2826</v>
      </c>
      <c r="O792" s="4"/>
      <c r="P792" s="4"/>
      <c r="Q792" s="4"/>
      <c r="R792" s="4"/>
      <c r="S792" s="4"/>
      <c r="T792" s="4"/>
      <c r="U792" s="4"/>
      <c r="V792" s="4"/>
      <c r="W792" s="4"/>
      <c r="X792" s="4"/>
      <c r="Y792" s="4"/>
      <c r="Z792" s="4"/>
      <c r="AA792" s="4"/>
      <c r="AB792" s="4"/>
      <c r="AC792" s="4"/>
      <c r="AD792" s="4"/>
      <c r="AE792" s="145"/>
      <c r="AF792" s="145"/>
      <c r="AG792" s="4" t="s">
        <v>70</v>
      </c>
      <c r="AH792" s="377" t="s">
        <v>9541</v>
      </c>
      <c r="AI792" s="4" t="s">
        <v>9551</v>
      </c>
      <c r="AJ792" s="4" t="s">
        <v>9556</v>
      </c>
      <c r="AK792" s="4"/>
    </row>
    <row r="793" spans="2:37">
      <c r="B793" s="145" t="s">
        <v>2497</v>
      </c>
      <c r="C793" s="4" t="s">
        <v>441</v>
      </c>
      <c r="D793" s="4" t="s">
        <v>2135</v>
      </c>
      <c r="E793" s="4" t="s">
        <v>1060</v>
      </c>
      <c r="F793" s="4" t="s">
        <v>3810</v>
      </c>
      <c r="G793" s="4" t="s">
        <v>1626</v>
      </c>
      <c r="H793" s="4" t="s">
        <v>1627</v>
      </c>
      <c r="I793" s="141"/>
      <c r="J793" s="141">
        <v>20000000000</v>
      </c>
      <c r="K793" s="139">
        <v>20000000000</v>
      </c>
      <c r="L793" s="4">
        <v>5.88</v>
      </c>
      <c r="M793" s="4" t="s">
        <v>3811</v>
      </c>
      <c r="N793" s="4" t="s">
        <v>2703</v>
      </c>
      <c r="O793" s="91">
        <f>J793</f>
        <v>20000000000</v>
      </c>
      <c r="P793" s="91">
        <f>J793-O793</f>
        <v>0</v>
      </c>
      <c r="Q793" s="4">
        <v>173</v>
      </c>
      <c r="R793" s="4" t="s">
        <v>70</v>
      </c>
      <c r="S793" s="4" t="s">
        <v>70</v>
      </c>
      <c r="T793" s="140">
        <v>45348</v>
      </c>
      <c r="U793" s="4" t="s">
        <v>1887</v>
      </c>
      <c r="V793" s="4"/>
      <c r="W793" s="4"/>
      <c r="X793" s="4"/>
      <c r="Y793" s="4"/>
      <c r="Z793" s="4"/>
      <c r="AA793" s="4"/>
      <c r="AB793" s="4"/>
      <c r="AC793" s="4"/>
      <c r="AD793" s="4"/>
      <c r="AE793" s="145"/>
      <c r="AF793" s="145"/>
      <c r="AG793" s="4" t="s">
        <v>70</v>
      </c>
      <c r="AH793" s="377" t="s">
        <v>3810</v>
      </c>
      <c r="AI793" s="4" t="s">
        <v>9551</v>
      </c>
      <c r="AJ793" s="4" t="s">
        <v>9556</v>
      </c>
      <c r="AK793" s="4"/>
    </row>
    <row r="794" spans="2:37">
      <c r="B794" s="145" t="s">
        <v>2497</v>
      </c>
      <c r="C794" s="4" t="s">
        <v>441</v>
      </c>
      <c r="D794" s="4" t="s">
        <v>2135</v>
      </c>
      <c r="E794" s="4" t="s">
        <v>1060</v>
      </c>
      <c r="F794" s="4" t="s">
        <v>3812</v>
      </c>
      <c r="G794" s="4" t="s">
        <v>1594</v>
      </c>
      <c r="H794" s="4" t="s">
        <v>1595</v>
      </c>
      <c r="I794" s="141"/>
      <c r="J794" s="141">
        <v>11000000000</v>
      </c>
      <c r="K794" s="333">
        <v>11000000000</v>
      </c>
      <c r="L794" s="4">
        <v>9.3000000000000007</v>
      </c>
      <c r="M794" s="4" t="s">
        <v>2692</v>
      </c>
      <c r="N794" s="4" t="s">
        <v>2823</v>
      </c>
      <c r="O794" s="4"/>
      <c r="P794" s="4"/>
      <c r="Q794" s="4"/>
      <c r="R794" s="4"/>
      <c r="S794" s="4"/>
      <c r="T794" s="4"/>
      <c r="U794" s="4"/>
      <c r="V794" s="4"/>
      <c r="W794" s="4"/>
      <c r="X794" s="4"/>
      <c r="Y794" s="4"/>
      <c r="Z794" s="4"/>
      <c r="AA794" s="4"/>
      <c r="AB794" s="4"/>
      <c r="AC794" s="4"/>
      <c r="AD794" s="4"/>
      <c r="AE794" s="145"/>
      <c r="AF794" s="145"/>
      <c r="AG794" s="4" t="s">
        <v>70</v>
      </c>
      <c r="AH794" s="377" t="s">
        <v>9543</v>
      </c>
      <c r="AI794" s="4" t="s">
        <v>9551</v>
      </c>
      <c r="AJ794" s="4" t="s">
        <v>9556</v>
      </c>
      <c r="AK794" s="4"/>
    </row>
    <row r="795" spans="2:37">
      <c r="B795" s="145" t="s">
        <v>2497</v>
      </c>
      <c r="C795" s="4" t="s">
        <v>441</v>
      </c>
      <c r="D795" s="4" t="s">
        <v>3596</v>
      </c>
      <c r="E795" s="4" t="s">
        <v>1060</v>
      </c>
      <c r="F795" s="4" t="s">
        <v>3813</v>
      </c>
      <c r="G795" s="4" t="s">
        <v>1620</v>
      </c>
      <c r="H795" s="4" t="s">
        <v>1621</v>
      </c>
      <c r="I795" s="141"/>
      <c r="J795" s="141">
        <v>6000000000</v>
      </c>
      <c r="K795" s="139">
        <v>6000000000</v>
      </c>
      <c r="L795" s="4">
        <v>6.3</v>
      </c>
      <c r="M795" s="4" t="s">
        <v>2988</v>
      </c>
      <c r="N795" s="4" t="s">
        <v>3496</v>
      </c>
      <c r="O795" s="186">
        <f>K795</f>
        <v>6000000000</v>
      </c>
      <c r="P795" s="186">
        <f>K795-O795</f>
        <v>0</v>
      </c>
      <c r="Q795" s="4">
        <v>7</v>
      </c>
      <c r="R795" s="4" t="s">
        <v>70</v>
      </c>
      <c r="S795" s="4" t="s">
        <v>70</v>
      </c>
      <c r="T795" s="140">
        <v>45321</v>
      </c>
      <c r="U795" s="4" t="s">
        <v>1884</v>
      </c>
      <c r="V795" s="4" t="s">
        <v>1954</v>
      </c>
      <c r="W795" s="4"/>
      <c r="X795" s="4"/>
      <c r="Y795" s="4"/>
      <c r="Z795" s="4"/>
      <c r="AA795" s="4"/>
      <c r="AB795" s="4"/>
      <c r="AC795" s="4"/>
      <c r="AD795" s="4"/>
      <c r="AE795" s="145"/>
      <c r="AF795" s="145"/>
      <c r="AG795" s="4" t="s">
        <v>70</v>
      </c>
      <c r="AH795" s="377" t="s">
        <v>3813</v>
      </c>
      <c r="AI795" s="4" t="s">
        <v>9551</v>
      </c>
      <c r="AJ795" s="4" t="s">
        <v>9556</v>
      </c>
      <c r="AK795" s="4"/>
    </row>
    <row r="796" spans="2:37">
      <c r="B796" s="145" t="s">
        <v>2497</v>
      </c>
      <c r="C796" s="4" t="s">
        <v>441</v>
      </c>
      <c r="D796" s="4" t="s">
        <v>3513</v>
      </c>
      <c r="E796" s="4" t="s">
        <v>1060</v>
      </c>
      <c r="F796" s="4" t="s">
        <v>3814</v>
      </c>
      <c r="G796" s="4" t="s">
        <v>1604</v>
      </c>
      <c r="H796" s="4" t="s">
        <v>1605</v>
      </c>
      <c r="I796" s="141"/>
      <c r="J796" s="141">
        <v>1418901781</v>
      </c>
      <c r="K796" s="139">
        <v>1418901781</v>
      </c>
      <c r="L796" s="4">
        <v>9.5</v>
      </c>
      <c r="M796" s="4" t="s">
        <v>3171</v>
      </c>
      <c r="N796" s="4" t="s">
        <v>3172</v>
      </c>
      <c r="O796" s="186">
        <f>K796</f>
        <v>1418901781</v>
      </c>
      <c r="P796" s="186">
        <f>K796-O796</f>
        <v>0</v>
      </c>
      <c r="Q796" s="4" t="s">
        <v>2503</v>
      </c>
      <c r="R796" s="4" t="s">
        <v>70</v>
      </c>
      <c r="S796" s="4" t="s">
        <v>70</v>
      </c>
      <c r="T796" s="140">
        <v>45351</v>
      </c>
      <c r="U796" s="4" t="s">
        <v>1884</v>
      </c>
      <c r="V796" s="4" t="s">
        <v>1954</v>
      </c>
      <c r="W796" s="4"/>
      <c r="X796" s="4"/>
      <c r="Y796" s="4"/>
      <c r="Z796" s="4"/>
      <c r="AA796" s="4"/>
      <c r="AB796" s="4"/>
      <c r="AC796" s="4"/>
      <c r="AD796" s="4"/>
      <c r="AE796" s="145"/>
      <c r="AF796" s="145"/>
      <c r="AG796" s="4" t="s">
        <v>70</v>
      </c>
      <c r="AH796" s="377" t="s">
        <v>3814</v>
      </c>
      <c r="AI796" s="4" t="s">
        <v>9551</v>
      </c>
      <c r="AJ796" s="4" t="s">
        <v>9556</v>
      </c>
      <c r="AK796" s="4"/>
    </row>
    <row r="797" spans="2:37">
      <c r="B797" s="145" t="s">
        <v>2497</v>
      </c>
      <c r="C797" s="4" t="s">
        <v>441</v>
      </c>
      <c r="D797" s="4" t="s">
        <v>3516</v>
      </c>
      <c r="E797" s="4" t="s">
        <v>1060</v>
      </c>
      <c r="F797" s="4" t="s">
        <v>3815</v>
      </c>
      <c r="G797" s="4" t="s">
        <v>1606</v>
      </c>
      <c r="H797" s="4" t="s">
        <v>1607</v>
      </c>
      <c r="I797" s="141"/>
      <c r="J797" s="141">
        <v>5000000000</v>
      </c>
      <c r="K797" s="139">
        <v>5000000000</v>
      </c>
      <c r="L797" s="4">
        <v>6.4</v>
      </c>
      <c r="M797" s="4" t="s">
        <v>3011</v>
      </c>
      <c r="N797" s="4" t="s">
        <v>3085</v>
      </c>
      <c r="O797" s="4"/>
      <c r="P797" s="4"/>
      <c r="Q797" s="4"/>
      <c r="R797" s="4"/>
      <c r="S797" s="4"/>
      <c r="T797" s="4"/>
      <c r="U797" s="4"/>
      <c r="V797" s="4"/>
      <c r="W797" s="4"/>
      <c r="X797" s="4"/>
      <c r="Y797" s="4"/>
      <c r="Z797" s="4"/>
      <c r="AA797" s="4"/>
      <c r="AB797" s="4"/>
      <c r="AC797" s="4"/>
      <c r="AD797" s="4"/>
      <c r="AE797" s="145"/>
      <c r="AF797" s="145"/>
      <c r="AG797" s="4" t="s">
        <v>70</v>
      </c>
      <c r="AH797" s="377" t="s">
        <v>9541</v>
      </c>
      <c r="AI797" s="4" t="s">
        <v>9551</v>
      </c>
      <c r="AJ797" s="4" t="s">
        <v>9556</v>
      </c>
      <c r="AK797" s="4"/>
    </row>
    <row r="798" spans="2:37">
      <c r="B798" s="145" t="s">
        <v>2497</v>
      </c>
      <c r="C798" s="4" t="s">
        <v>441</v>
      </c>
      <c r="D798" s="4" t="s">
        <v>3596</v>
      </c>
      <c r="E798" s="4" t="s">
        <v>1060</v>
      </c>
      <c r="F798" t="s">
        <v>3816</v>
      </c>
      <c r="G798" s="4" t="s">
        <v>1620</v>
      </c>
      <c r="H798" s="4" t="s">
        <v>1621</v>
      </c>
      <c r="I798" s="141"/>
      <c r="J798" s="141">
        <v>250000000</v>
      </c>
      <c r="K798" s="170">
        <v>250000000</v>
      </c>
      <c r="L798">
        <v>9.5</v>
      </c>
      <c r="M798" t="s">
        <v>3817</v>
      </c>
      <c r="N798" t="s">
        <v>3458</v>
      </c>
      <c r="O798" s="186">
        <f>K798</f>
        <v>250000000</v>
      </c>
      <c r="P798" s="186">
        <f>K798-O798</f>
        <v>0</v>
      </c>
      <c r="Q798" s="4">
        <v>7</v>
      </c>
      <c r="R798" s="4" t="s">
        <v>70</v>
      </c>
      <c r="S798" s="4" t="s">
        <v>70</v>
      </c>
      <c r="T798" s="140">
        <v>45321</v>
      </c>
      <c r="U798" s="4" t="s">
        <v>1884</v>
      </c>
      <c r="V798" s="4" t="s">
        <v>1954</v>
      </c>
      <c r="W798" s="4"/>
      <c r="X798" s="4"/>
      <c r="Y798" s="4"/>
      <c r="Z798" s="4"/>
      <c r="AA798" s="4"/>
      <c r="AB798" s="4"/>
      <c r="AC798" s="4"/>
      <c r="AD798" s="4"/>
      <c r="AE798" s="145"/>
      <c r="AF798" s="145"/>
      <c r="AG798" s="4" t="s">
        <v>70</v>
      </c>
      <c r="AH798" s="377" t="s">
        <v>3816</v>
      </c>
      <c r="AI798" s="4" t="s">
        <v>9551</v>
      </c>
      <c r="AJ798" s="4" t="s">
        <v>9556</v>
      </c>
      <c r="AK798" s="4"/>
    </row>
    <row r="799" spans="2:37">
      <c r="B799" s="145" t="s">
        <v>2497</v>
      </c>
      <c r="C799" s="4" t="s">
        <v>441</v>
      </c>
      <c r="D799" s="4" t="s">
        <v>3596</v>
      </c>
      <c r="E799" s="4" t="s">
        <v>1060</v>
      </c>
      <c r="F799" s="4" t="s">
        <v>3818</v>
      </c>
      <c r="G799" s="4" t="s">
        <v>1620</v>
      </c>
      <c r="H799" s="4" t="s">
        <v>1621</v>
      </c>
      <c r="I799" s="141"/>
      <c r="J799" s="141">
        <v>1000000000</v>
      </c>
      <c r="K799" s="139">
        <v>1000000000</v>
      </c>
      <c r="L799" s="4">
        <v>8.0299999999999994</v>
      </c>
      <c r="M799" s="4" t="s">
        <v>3095</v>
      </c>
      <c r="N799" s="4" t="s">
        <v>2781</v>
      </c>
      <c r="O799" s="186">
        <f>K799</f>
        <v>1000000000</v>
      </c>
      <c r="P799" s="186">
        <f>K799-O799</f>
        <v>0</v>
      </c>
      <c r="Q799" s="4">
        <v>7</v>
      </c>
      <c r="R799" s="4" t="s">
        <v>70</v>
      </c>
      <c r="S799" s="4" t="s">
        <v>70</v>
      </c>
      <c r="T799" s="140">
        <v>45321</v>
      </c>
      <c r="U799" s="4" t="s">
        <v>1884</v>
      </c>
      <c r="V799" s="4" t="s">
        <v>1954</v>
      </c>
      <c r="W799" s="4"/>
      <c r="X799" s="4"/>
      <c r="Y799" s="4"/>
      <c r="Z799" s="4"/>
      <c r="AA799" s="4"/>
      <c r="AB799" s="4"/>
      <c r="AC799" s="4"/>
      <c r="AD799" s="4"/>
      <c r="AE799" s="145"/>
      <c r="AF799" s="145"/>
      <c r="AG799" s="4" t="s">
        <v>70</v>
      </c>
      <c r="AH799" s="377" t="s">
        <v>3818</v>
      </c>
      <c r="AI799" s="4" t="s">
        <v>9551</v>
      </c>
      <c r="AJ799" s="4" t="s">
        <v>9556</v>
      </c>
      <c r="AK799" s="4"/>
    </row>
    <row r="800" spans="2:37">
      <c r="B800" s="145" t="s">
        <v>2497</v>
      </c>
      <c r="C800" s="4" t="s">
        <v>441</v>
      </c>
      <c r="D800" s="4" t="s">
        <v>1976</v>
      </c>
      <c r="E800" s="4" t="s">
        <v>1060</v>
      </c>
      <c r="F800" s="4" t="s">
        <v>3819</v>
      </c>
      <c r="G800" s="4" t="s">
        <v>1678</v>
      </c>
      <c r="H800" s="4" t="s">
        <v>1679</v>
      </c>
      <c r="I800" s="141"/>
      <c r="J800" s="141">
        <v>900000000</v>
      </c>
      <c r="K800" s="139">
        <v>900000000</v>
      </c>
      <c r="L800" s="4">
        <v>11.2</v>
      </c>
      <c r="M800" s="4" t="s">
        <v>3820</v>
      </c>
      <c r="N800" s="4" t="s">
        <v>2593</v>
      </c>
      <c r="O800" s="186">
        <f>K800</f>
        <v>900000000</v>
      </c>
      <c r="P800" s="91">
        <f>J800-O800</f>
        <v>0</v>
      </c>
      <c r="Q800" s="4">
        <v>97</v>
      </c>
      <c r="R800" s="4" t="s">
        <v>70</v>
      </c>
      <c r="S800" s="4" t="s">
        <v>70</v>
      </c>
      <c r="T800" s="140">
        <v>45321</v>
      </c>
      <c r="U800" s="4" t="s">
        <v>1884</v>
      </c>
      <c r="V800" s="4"/>
      <c r="W800" s="4" t="s">
        <v>70</v>
      </c>
      <c r="X800" s="140">
        <v>45349</v>
      </c>
      <c r="Y800" s="4" t="s">
        <v>1888</v>
      </c>
      <c r="Z800" s="4" t="s">
        <v>1886</v>
      </c>
      <c r="AA800" s="186">
        <f>O800</f>
        <v>900000000</v>
      </c>
      <c r="AB800" s="91">
        <f>AA800-O800</f>
        <v>0</v>
      </c>
      <c r="AC800" s="4"/>
      <c r="AD800" s="4" t="s">
        <v>2037</v>
      </c>
      <c r="AE800" s="145" t="s">
        <v>3418</v>
      </c>
      <c r="AF800" s="145"/>
      <c r="AG800" s="4"/>
      <c r="AH800" s="377"/>
      <c r="AI800" s="4"/>
      <c r="AJ800" s="4"/>
      <c r="AK800" s="4"/>
    </row>
    <row r="801" spans="2:37">
      <c r="B801" s="145" t="s">
        <v>2497</v>
      </c>
      <c r="C801" s="4" t="s">
        <v>441</v>
      </c>
      <c r="D801" s="4" t="s">
        <v>1946</v>
      </c>
      <c r="E801" s="4" t="s">
        <v>1060</v>
      </c>
      <c r="F801" s="4" t="s">
        <v>3821</v>
      </c>
      <c r="G801" s="4" t="s">
        <v>1596</v>
      </c>
      <c r="H801" s="4" t="s">
        <v>1597</v>
      </c>
      <c r="I801" s="141"/>
      <c r="J801" s="141">
        <v>1215000000</v>
      </c>
      <c r="K801" s="139">
        <v>1215000000</v>
      </c>
      <c r="L801" s="4">
        <v>8.3000000000000007</v>
      </c>
      <c r="M801" s="4" t="s">
        <v>3822</v>
      </c>
      <c r="N801" s="4" t="s">
        <v>2721</v>
      </c>
      <c r="O801" s="4"/>
      <c r="P801" s="4"/>
      <c r="Q801" s="4"/>
      <c r="R801" s="4"/>
      <c r="S801" s="4"/>
      <c r="T801" s="4"/>
      <c r="U801" s="4"/>
      <c r="V801" s="4"/>
      <c r="W801" s="4"/>
      <c r="X801" s="4"/>
      <c r="Y801" s="4"/>
      <c r="Z801" s="4"/>
      <c r="AA801" s="4"/>
      <c r="AB801" s="4"/>
      <c r="AC801" s="4"/>
      <c r="AD801" s="4"/>
      <c r="AE801" s="145"/>
      <c r="AF801" s="145"/>
      <c r="AG801" s="4" t="s">
        <v>70</v>
      </c>
      <c r="AH801" s="377" t="s">
        <v>3821</v>
      </c>
      <c r="AI801" s="4" t="s">
        <v>9551</v>
      </c>
      <c r="AJ801" s="4" t="s">
        <v>9556</v>
      </c>
      <c r="AK801" s="4"/>
    </row>
    <row r="802" spans="2:37">
      <c r="B802" s="145" t="s">
        <v>2497</v>
      </c>
      <c r="C802" s="4" t="s">
        <v>441</v>
      </c>
      <c r="D802" s="4" t="s">
        <v>3516</v>
      </c>
      <c r="E802" s="4" t="s">
        <v>1060</v>
      </c>
      <c r="F802" s="4" t="s">
        <v>3823</v>
      </c>
      <c r="G802" s="4" t="s">
        <v>1606</v>
      </c>
      <c r="H802" s="4" t="s">
        <v>1607</v>
      </c>
      <c r="I802" s="141"/>
      <c r="J802" s="141">
        <v>1000000000</v>
      </c>
      <c r="K802" s="139">
        <v>1000000000</v>
      </c>
      <c r="L802" s="4">
        <v>11.4</v>
      </c>
      <c r="M802" s="4" t="s">
        <v>3229</v>
      </c>
      <c r="N802" s="4" t="s">
        <v>3240</v>
      </c>
      <c r="O802" s="4"/>
      <c r="P802" s="4"/>
      <c r="Q802" s="4"/>
      <c r="R802" s="4"/>
      <c r="S802" s="4"/>
      <c r="T802" s="4"/>
      <c r="U802" s="4"/>
      <c r="V802" s="4"/>
      <c r="W802" s="4"/>
      <c r="X802" s="4"/>
      <c r="Y802" s="4"/>
      <c r="Z802" s="4"/>
      <c r="AA802" s="4"/>
      <c r="AB802" s="4"/>
      <c r="AC802" s="4"/>
      <c r="AD802" s="4"/>
      <c r="AE802" s="145"/>
      <c r="AF802" s="145"/>
      <c r="AG802" s="4" t="s">
        <v>70</v>
      </c>
      <c r="AH802" s="377" t="s">
        <v>9541</v>
      </c>
      <c r="AI802" s="4" t="s">
        <v>9551</v>
      </c>
      <c r="AJ802" s="4" t="s">
        <v>9556</v>
      </c>
      <c r="AK802" s="4"/>
    </row>
    <row r="803" spans="2:37">
      <c r="B803" s="145" t="s">
        <v>2497</v>
      </c>
      <c r="C803" s="4" t="s">
        <v>441</v>
      </c>
      <c r="D803" s="4" t="s">
        <v>2135</v>
      </c>
      <c r="E803" s="4" t="s">
        <v>1060</v>
      </c>
      <c r="F803" s="4" t="s">
        <v>3824</v>
      </c>
      <c r="G803" s="4" t="s">
        <v>1618</v>
      </c>
      <c r="H803" s="4" t="s">
        <v>1619</v>
      </c>
      <c r="I803" s="141"/>
      <c r="J803" s="141">
        <v>52916240000</v>
      </c>
      <c r="K803" s="139">
        <v>52916240000</v>
      </c>
      <c r="L803" s="4">
        <v>7.9</v>
      </c>
      <c r="M803" s="4" t="s">
        <v>3825</v>
      </c>
      <c r="N803" s="4" t="s">
        <v>2975</v>
      </c>
      <c r="O803" s="186">
        <f>K803</f>
        <v>52916240000</v>
      </c>
      <c r="P803" s="4"/>
      <c r="Q803" s="4"/>
      <c r="R803" s="4"/>
      <c r="S803" s="4" t="s">
        <v>70</v>
      </c>
      <c r="T803" s="4"/>
      <c r="U803" s="4"/>
      <c r="V803" s="4"/>
      <c r="W803" s="4" t="s">
        <v>70</v>
      </c>
      <c r="X803" s="140"/>
      <c r="Y803" s="4"/>
      <c r="Z803" s="4"/>
      <c r="AA803" s="186">
        <f>K803</f>
        <v>52916240000</v>
      </c>
      <c r="AB803" s="186"/>
      <c r="AC803" s="4"/>
      <c r="AD803" s="4" t="s">
        <v>2037</v>
      </c>
      <c r="AE803" s="145" t="s">
        <v>3588</v>
      </c>
      <c r="AF803" s="145"/>
      <c r="AG803" s="4"/>
      <c r="AH803" s="377"/>
      <c r="AI803" s="4"/>
      <c r="AJ803" s="4"/>
      <c r="AK803" s="4"/>
    </row>
    <row r="804" spans="2:37">
      <c r="B804" s="145" t="s">
        <v>2497</v>
      </c>
      <c r="C804" s="4" t="s">
        <v>441</v>
      </c>
      <c r="D804" s="4" t="s">
        <v>3513</v>
      </c>
      <c r="E804" s="4" t="s">
        <v>1060</v>
      </c>
      <c r="F804" s="4" t="s">
        <v>3826</v>
      </c>
      <c r="G804" s="4" t="s">
        <v>1604</v>
      </c>
      <c r="H804" s="4" t="s">
        <v>1605</v>
      </c>
      <c r="I804" s="141"/>
      <c r="J804" s="141">
        <v>3330000000</v>
      </c>
      <c r="K804" s="139">
        <v>3330000000</v>
      </c>
      <c r="L804" s="4">
        <v>8.5</v>
      </c>
      <c r="M804" s="4" t="s">
        <v>2787</v>
      </c>
      <c r="N804" s="4" t="s">
        <v>3515</v>
      </c>
      <c r="O804" s="186">
        <f>K804</f>
        <v>3330000000</v>
      </c>
      <c r="P804" s="186">
        <f>K804-O804</f>
        <v>0</v>
      </c>
      <c r="Q804" s="4" t="s">
        <v>2503</v>
      </c>
      <c r="R804" s="4" t="s">
        <v>70</v>
      </c>
      <c r="S804" s="4" t="s">
        <v>70</v>
      </c>
      <c r="T804" s="140">
        <v>45351</v>
      </c>
      <c r="U804" s="4" t="s">
        <v>1884</v>
      </c>
      <c r="V804" s="4" t="s">
        <v>1954</v>
      </c>
      <c r="W804" s="4"/>
      <c r="X804" s="4"/>
      <c r="Y804" s="4"/>
      <c r="Z804" s="4"/>
      <c r="AA804" s="4"/>
      <c r="AB804" s="4"/>
      <c r="AC804" s="4"/>
      <c r="AD804" s="4"/>
      <c r="AE804" s="145"/>
      <c r="AF804" s="145"/>
      <c r="AG804" s="4" t="s">
        <v>70</v>
      </c>
      <c r="AH804" s="377" t="s">
        <v>3826</v>
      </c>
      <c r="AI804" s="4" t="s">
        <v>9551</v>
      </c>
      <c r="AJ804" s="4" t="s">
        <v>9556</v>
      </c>
      <c r="AK804" s="4"/>
    </row>
    <row r="805" spans="2:37">
      <c r="B805" s="145" t="s">
        <v>2497</v>
      </c>
      <c r="C805" s="4" t="s">
        <v>441</v>
      </c>
      <c r="D805" s="4" t="s">
        <v>1976</v>
      </c>
      <c r="E805" s="4" t="s">
        <v>1060</v>
      </c>
      <c r="F805" s="4" t="s">
        <v>3827</v>
      </c>
      <c r="G805" s="4" t="s">
        <v>1678</v>
      </c>
      <c r="H805" s="4" t="s">
        <v>1679</v>
      </c>
      <c r="I805" s="141"/>
      <c r="J805" s="141">
        <v>8000000000</v>
      </c>
      <c r="K805" s="139">
        <v>8000000000</v>
      </c>
      <c r="L805" s="4">
        <v>7.45</v>
      </c>
      <c r="M805" s="4" t="s">
        <v>3505</v>
      </c>
      <c r="N805" s="4" t="s">
        <v>3240</v>
      </c>
      <c r="O805" s="186">
        <f>K805</f>
        <v>8000000000</v>
      </c>
      <c r="P805" s="91">
        <f>J805-O805</f>
        <v>0</v>
      </c>
      <c r="Q805" s="4">
        <v>97</v>
      </c>
      <c r="R805" s="4" t="s">
        <v>70</v>
      </c>
      <c r="S805" s="4" t="s">
        <v>70</v>
      </c>
      <c r="T805" s="140">
        <v>45321</v>
      </c>
      <c r="U805" s="4" t="s">
        <v>1884</v>
      </c>
      <c r="V805" s="4"/>
      <c r="W805" s="4" t="s">
        <v>70</v>
      </c>
      <c r="X805" s="140">
        <v>45349</v>
      </c>
      <c r="Y805" s="4" t="s">
        <v>1888</v>
      </c>
      <c r="Z805" s="4" t="s">
        <v>1886</v>
      </c>
      <c r="AA805" s="186">
        <f>O805</f>
        <v>8000000000</v>
      </c>
      <c r="AB805" s="91">
        <f>AA805-O805</f>
        <v>0</v>
      </c>
      <c r="AC805" s="4"/>
      <c r="AD805" s="4" t="s">
        <v>2037</v>
      </c>
      <c r="AE805" s="145" t="s">
        <v>3418</v>
      </c>
      <c r="AF805" s="145"/>
      <c r="AG805" s="4"/>
      <c r="AH805" s="377"/>
      <c r="AI805" s="4"/>
      <c r="AJ805" s="4"/>
      <c r="AK805" s="4"/>
    </row>
    <row r="806" spans="2:37">
      <c r="B806" s="145" t="s">
        <v>2497</v>
      </c>
      <c r="C806" s="4" t="s">
        <v>441</v>
      </c>
      <c r="D806" s="4" t="s">
        <v>3513</v>
      </c>
      <c r="E806" s="4" t="s">
        <v>1060</v>
      </c>
      <c r="F806" s="4" t="s">
        <v>3828</v>
      </c>
      <c r="G806" s="4" t="s">
        <v>1604</v>
      </c>
      <c r="H806" s="4" t="s">
        <v>1605</v>
      </c>
      <c r="I806" s="141"/>
      <c r="J806" s="141">
        <v>285780822</v>
      </c>
      <c r="K806" s="139">
        <v>285780822</v>
      </c>
      <c r="L806" s="4">
        <v>9.5</v>
      </c>
      <c r="M806" s="4" t="s">
        <v>3049</v>
      </c>
      <c r="N806" s="4" t="s">
        <v>3252</v>
      </c>
      <c r="O806" s="186">
        <f>K806</f>
        <v>285780822</v>
      </c>
      <c r="P806" s="186">
        <f>K806-O806</f>
        <v>0</v>
      </c>
      <c r="Q806" s="4" t="s">
        <v>2503</v>
      </c>
      <c r="R806" s="4" t="s">
        <v>70</v>
      </c>
      <c r="S806" s="4" t="s">
        <v>70</v>
      </c>
      <c r="T806" s="140">
        <v>45351</v>
      </c>
      <c r="U806" s="4" t="s">
        <v>1884</v>
      </c>
      <c r="V806" s="4" t="s">
        <v>1954</v>
      </c>
      <c r="W806" s="4"/>
      <c r="X806" s="4"/>
      <c r="Y806" s="4"/>
      <c r="Z806" s="4"/>
      <c r="AA806" s="4"/>
      <c r="AB806" s="4"/>
      <c r="AC806" s="4"/>
      <c r="AD806" s="4"/>
      <c r="AE806" s="145"/>
      <c r="AF806" s="145"/>
      <c r="AG806" s="4" t="s">
        <v>70</v>
      </c>
      <c r="AH806" s="377" t="s">
        <v>3828</v>
      </c>
      <c r="AI806" s="4" t="s">
        <v>9551</v>
      </c>
      <c r="AJ806" s="4" t="s">
        <v>9556</v>
      </c>
      <c r="AK806" s="4"/>
    </row>
    <row r="807" spans="2:37">
      <c r="B807" s="145" t="s">
        <v>2497</v>
      </c>
      <c r="C807" s="4" t="s">
        <v>441</v>
      </c>
      <c r="D807" s="4" t="s">
        <v>3292</v>
      </c>
      <c r="E807" s="4" t="s">
        <v>1060</v>
      </c>
      <c r="F807" s="4" t="s">
        <v>3829</v>
      </c>
      <c r="G807" s="4" t="s">
        <v>1576</v>
      </c>
      <c r="H807" s="4" t="s">
        <v>1577</v>
      </c>
      <c r="I807" s="141"/>
      <c r="J807" s="141">
        <v>700000000</v>
      </c>
      <c r="K807" s="139">
        <v>700000000</v>
      </c>
      <c r="L807" s="4">
        <v>8.9</v>
      </c>
      <c r="M807" s="4" t="s">
        <v>3830</v>
      </c>
      <c r="N807" s="4" t="s">
        <v>2858</v>
      </c>
      <c r="O807" s="4"/>
      <c r="P807" s="4"/>
      <c r="Q807" s="4">
        <v>193</v>
      </c>
      <c r="R807" s="4" t="s">
        <v>70</v>
      </c>
      <c r="S807" s="4" t="s">
        <v>70</v>
      </c>
      <c r="T807" s="140">
        <v>45294</v>
      </c>
      <c r="U807" s="4" t="s">
        <v>1884</v>
      </c>
      <c r="V807" s="4" t="s">
        <v>1954</v>
      </c>
      <c r="W807" s="4"/>
      <c r="X807" s="4"/>
      <c r="Y807" s="4"/>
      <c r="Z807" s="4"/>
      <c r="AA807" s="4"/>
      <c r="AB807" s="4"/>
      <c r="AC807" s="4"/>
      <c r="AD807" s="4"/>
      <c r="AE807" s="145"/>
      <c r="AF807" s="145"/>
      <c r="AG807" s="4" t="s">
        <v>70</v>
      </c>
      <c r="AH807" s="377" t="s">
        <v>3829</v>
      </c>
      <c r="AI807" s="4" t="s">
        <v>9551</v>
      </c>
      <c r="AJ807" s="4" t="s">
        <v>9556</v>
      </c>
      <c r="AK807" s="4"/>
    </row>
    <row r="808" spans="2:37">
      <c r="B808" s="145" t="s">
        <v>2497</v>
      </c>
      <c r="C808" s="4" t="s">
        <v>441</v>
      </c>
      <c r="D808" s="4" t="s">
        <v>1976</v>
      </c>
      <c r="E808" s="4" t="s">
        <v>1060</v>
      </c>
      <c r="F808" s="4" t="s">
        <v>3831</v>
      </c>
      <c r="G808" s="4" t="s">
        <v>1678</v>
      </c>
      <c r="H808" s="4" t="s">
        <v>1679</v>
      </c>
      <c r="I808" s="141"/>
      <c r="J808" s="141">
        <v>3700000000</v>
      </c>
      <c r="K808" s="139">
        <v>3700000000</v>
      </c>
      <c r="L808" s="4">
        <v>7</v>
      </c>
      <c r="M808" s="4" t="s">
        <v>3832</v>
      </c>
      <c r="N808" s="4" t="s">
        <v>2808</v>
      </c>
      <c r="O808" s="186">
        <f>K808</f>
        <v>3700000000</v>
      </c>
      <c r="P808" s="91">
        <f>J808-O808</f>
        <v>0</v>
      </c>
      <c r="Q808" s="4">
        <v>97</v>
      </c>
      <c r="R808" s="4" t="s">
        <v>70</v>
      </c>
      <c r="S808" s="4" t="s">
        <v>70</v>
      </c>
      <c r="T808" s="140">
        <v>45321</v>
      </c>
      <c r="U808" s="4" t="s">
        <v>1884</v>
      </c>
      <c r="V808" s="4"/>
      <c r="W808" s="4" t="s">
        <v>70</v>
      </c>
      <c r="X808" s="140">
        <v>45349</v>
      </c>
      <c r="Y808" s="4" t="s">
        <v>1888</v>
      </c>
      <c r="Z808" s="4" t="s">
        <v>1886</v>
      </c>
      <c r="AA808" s="186">
        <f>O808</f>
        <v>3700000000</v>
      </c>
      <c r="AB808" s="91">
        <f>AA808-O808</f>
        <v>0</v>
      </c>
      <c r="AC808" s="4"/>
      <c r="AD808" s="4" t="s">
        <v>2037</v>
      </c>
      <c r="AE808" s="145" t="s">
        <v>3418</v>
      </c>
      <c r="AF808" s="145"/>
      <c r="AG808" s="4"/>
      <c r="AH808" s="377"/>
      <c r="AI808" s="4"/>
      <c r="AJ808" s="4"/>
      <c r="AK808" s="4"/>
    </row>
    <row r="809" spans="2:37">
      <c r="B809" s="145" t="s">
        <v>2497</v>
      </c>
      <c r="C809" s="4" t="s">
        <v>441</v>
      </c>
      <c r="D809" s="4" t="s">
        <v>3301</v>
      </c>
      <c r="E809" s="4" t="s">
        <v>1060</v>
      </c>
      <c r="F809" s="4" t="s">
        <v>3833</v>
      </c>
      <c r="G809" s="4" t="s">
        <v>1580</v>
      </c>
      <c r="H809" s="4" t="s">
        <v>1581</v>
      </c>
      <c r="I809" s="141"/>
      <c r="J809" s="141">
        <v>9000000000</v>
      </c>
      <c r="K809" s="139">
        <v>9000000000</v>
      </c>
      <c r="L809" s="4">
        <v>9</v>
      </c>
      <c r="M809" s="4" t="s">
        <v>3834</v>
      </c>
      <c r="N809" s="4" t="s">
        <v>2751</v>
      </c>
      <c r="O809" s="91">
        <f>J809</f>
        <v>9000000000</v>
      </c>
      <c r="P809" s="91">
        <f>J809-O809</f>
        <v>0</v>
      </c>
      <c r="Q809" s="4">
        <v>178</v>
      </c>
      <c r="R809" s="4" t="s">
        <v>70</v>
      </c>
      <c r="S809" s="4" t="s">
        <v>70</v>
      </c>
      <c r="T809" s="140">
        <v>45341</v>
      </c>
      <c r="U809" s="4" t="s">
        <v>1884</v>
      </c>
      <c r="V809" s="4" t="s">
        <v>1954</v>
      </c>
      <c r="W809" s="4"/>
      <c r="X809" s="4"/>
      <c r="Y809" s="4"/>
      <c r="Z809" s="4"/>
      <c r="AA809" s="4"/>
      <c r="AB809" s="4"/>
      <c r="AC809" s="4"/>
      <c r="AD809" s="4"/>
      <c r="AE809" s="145"/>
      <c r="AF809" s="145"/>
      <c r="AG809" s="4" t="s">
        <v>70</v>
      </c>
      <c r="AH809" s="377"/>
      <c r="AI809" s="4" t="s">
        <v>9555</v>
      </c>
      <c r="AJ809" s="4" t="s">
        <v>9556</v>
      </c>
      <c r="AK809" s="4"/>
    </row>
    <row r="810" spans="2:37">
      <c r="B810" s="145" t="s">
        <v>2497</v>
      </c>
      <c r="C810" s="4" t="s">
        <v>441</v>
      </c>
      <c r="D810" s="4" t="s">
        <v>3513</v>
      </c>
      <c r="E810" s="4" t="s">
        <v>1060</v>
      </c>
      <c r="F810" s="4" t="s">
        <v>3835</v>
      </c>
      <c r="G810" s="4" t="s">
        <v>1604</v>
      </c>
      <c r="H810" s="4" t="s">
        <v>1605</v>
      </c>
      <c r="I810" s="141"/>
      <c r="J810" s="141">
        <v>405800548</v>
      </c>
      <c r="K810" s="139">
        <v>405800548</v>
      </c>
      <c r="L810" s="4">
        <v>9.8000000000000007</v>
      </c>
      <c r="M810" s="4" t="s">
        <v>3662</v>
      </c>
      <c r="N810" s="4" t="s">
        <v>2225</v>
      </c>
      <c r="O810" s="186">
        <f>K810</f>
        <v>405800548</v>
      </c>
      <c r="P810" s="186">
        <f>K810-O810</f>
        <v>0</v>
      </c>
      <c r="Q810" s="4" t="s">
        <v>2503</v>
      </c>
      <c r="R810" s="4" t="s">
        <v>70</v>
      </c>
      <c r="S810" s="4" t="s">
        <v>70</v>
      </c>
      <c r="T810" s="140">
        <v>45351</v>
      </c>
      <c r="U810" s="4" t="s">
        <v>1884</v>
      </c>
      <c r="V810" s="4" t="s">
        <v>1954</v>
      </c>
      <c r="W810" s="4"/>
      <c r="X810" s="4"/>
      <c r="Y810" s="4"/>
      <c r="Z810" s="4"/>
      <c r="AA810" s="4"/>
      <c r="AB810" s="4"/>
      <c r="AC810" s="4"/>
      <c r="AD810" s="4"/>
      <c r="AE810" s="145"/>
      <c r="AF810" s="145"/>
      <c r="AG810" s="4" t="s">
        <v>70</v>
      </c>
      <c r="AH810" s="377" t="s">
        <v>3835</v>
      </c>
      <c r="AI810" s="4" t="s">
        <v>9551</v>
      </c>
      <c r="AJ810" s="4" t="s">
        <v>9556</v>
      </c>
      <c r="AK810" s="4"/>
    </row>
    <row r="811" spans="2:37">
      <c r="B811" s="145" t="s">
        <v>2497</v>
      </c>
      <c r="C811" s="4" t="s">
        <v>441</v>
      </c>
      <c r="D811" s="4" t="s">
        <v>3226</v>
      </c>
      <c r="E811" s="4" t="s">
        <v>1060</v>
      </c>
      <c r="F811" s="4" t="s">
        <v>3836</v>
      </c>
      <c r="G811" s="4" t="s">
        <v>1618</v>
      </c>
      <c r="H811" s="4" t="s">
        <v>1619</v>
      </c>
      <c r="I811" s="141"/>
      <c r="J811" s="141">
        <v>60000000</v>
      </c>
      <c r="K811" s="139">
        <v>60000000</v>
      </c>
      <c r="L811" s="4">
        <v>6.25</v>
      </c>
      <c r="M811" s="4" t="s">
        <v>3837</v>
      </c>
      <c r="N811" s="4" t="s">
        <v>2573</v>
      </c>
      <c r="O811" s="186">
        <f>K811</f>
        <v>60000000</v>
      </c>
      <c r="P811" s="4"/>
      <c r="Q811" s="4"/>
      <c r="R811" s="4"/>
      <c r="S811" s="4" t="s">
        <v>70</v>
      </c>
      <c r="T811" s="4"/>
      <c r="U811" s="4"/>
      <c r="V811" s="4"/>
      <c r="W811" s="4" t="s">
        <v>70</v>
      </c>
      <c r="X811" s="140"/>
      <c r="Y811" s="4"/>
      <c r="Z811" s="4"/>
      <c r="AA811" s="186">
        <f t="shared" ref="AA811:AA812" si="23">K811</f>
        <v>60000000</v>
      </c>
      <c r="AB811" s="186"/>
      <c r="AC811" s="4"/>
      <c r="AD811" s="4" t="s">
        <v>2037</v>
      </c>
      <c r="AE811" s="145" t="s">
        <v>3588</v>
      </c>
      <c r="AF811" s="145"/>
      <c r="AG811" s="4"/>
      <c r="AH811" s="377"/>
      <c r="AI811" s="4"/>
      <c r="AJ811" s="4"/>
      <c r="AK811" s="4"/>
    </row>
    <row r="812" spans="2:37">
      <c r="B812" s="145" t="s">
        <v>2497</v>
      </c>
      <c r="C812" s="4" t="s">
        <v>441</v>
      </c>
      <c r="D812" s="4" t="s">
        <v>2135</v>
      </c>
      <c r="E812" s="4" t="s">
        <v>1060</v>
      </c>
      <c r="F812" s="4" t="s">
        <v>3838</v>
      </c>
      <c r="G812" s="4" t="s">
        <v>1618</v>
      </c>
      <c r="H812" s="4" t="s">
        <v>1619</v>
      </c>
      <c r="I812" s="141"/>
      <c r="J812" s="141">
        <v>79470300000</v>
      </c>
      <c r="K812" s="139">
        <v>79470300000</v>
      </c>
      <c r="L812" s="4">
        <v>7.9</v>
      </c>
      <c r="M812" s="4" t="s">
        <v>3839</v>
      </c>
      <c r="N812" s="4" t="s">
        <v>3164</v>
      </c>
      <c r="O812" s="186">
        <f>K812</f>
        <v>79470300000</v>
      </c>
      <c r="P812" s="4"/>
      <c r="Q812" s="4"/>
      <c r="R812" s="4"/>
      <c r="S812" s="4" t="s">
        <v>70</v>
      </c>
      <c r="T812" s="4"/>
      <c r="U812" s="4"/>
      <c r="V812" s="4"/>
      <c r="W812" s="4" t="s">
        <v>70</v>
      </c>
      <c r="X812" s="140"/>
      <c r="Y812" s="4"/>
      <c r="Z812" s="4"/>
      <c r="AA812" s="186">
        <f t="shared" si="23"/>
        <v>79470300000</v>
      </c>
      <c r="AB812" s="186"/>
      <c r="AC812" s="4"/>
      <c r="AD812" s="4" t="s">
        <v>2037</v>
      </c>
      <c r="AE812" s="145" t="s">
        <v>3588</v>
      </c>
      <c r="AF812" s="145"/>
      <c r="AG812" s="4"/>
      <c r="AH812" s="377"/>
      <c r="AI812" s="4"/>
      <c r="AJ812" s="4"/>
      <c r="AK812" s="4"/>
    </row>
    <row r="813" spans="2:37">
      <c r="B813" s="145" t="s">
        <v>2497</v>
      </c>
      <c r="C813" s="4" t="s">
        <v>441</v>
      </c>
      <c r="D813" s="4" t="s">
        <v>1946</v>
      </c>
      <c r="E813" s="4" t="s">
        <v>1060</v>
      </c>
      <c r="F813" s="4" t="s">
        <v>3840</v>
      </c>
      <c r="G813" s="4" t="s">
        <v>1596</v>
      </c>
      <c r="H813" s="4" t="s">
        <v>1597</v>
      </c>
      <c r="I813" s="141"/>
      <c r="J813" s="141">
        <v>1485000000</v>
      </c>
      <c r="K813" s="139">
        <v>1485000000</v>
      </c>
      <c r="L813" s="4">
        <v>5.7</v>
      </c>
      <c r="M813" s="4" t="s">
        <v>2560</v>
      </c>
      <c r="N813" s="4" t="s">
        <v>2595</v>
      </c>
      <c r="O813" s="4"/>
      <c r="P813" s="4"/>
      <c r="Q813" s="4"/>
      <c r="R813" s="4"/>
      <c r="S813" s="4"/>
      <c r="T813" s="4"/>
      <c r="U813" s="4"/>
      <c r="V813" s="4"/>
      <c r="W813" s="4"/>
      <c r="X813" s="4"/>
      <c r="Y813" s="4"/>
      <c r="Z813" s="4"/>
      <c r="AA813" s="4"/>
      <c r="AB813" s="4"/>
      <c r="AC813" s="4"/>
      <c r="AD813" s="4"/>
      <c r="AE813" s="145"/>
      <c r="AF813" s="145"/>
      <c r="AG813" s="4" t="s">
        <v>70</v>
      </c>
      <c r="AH813" s="377" t="s">
        <v>9545</v>
      </c>
      <c r="AI813" s="4" t="s">
        <v>9551</v>
      </c>
      <c r="AJ813" s="4" t="s">
        <v>9556</v>
      </c>
      <c r="AK813" s="4"/>
    </row>
    <row r="814" spans="2:37">
      <c r="B814" s="145" t="s">
        <v>2497</v>
      </c>
      <c r="C814" s="4" t="s">
        <v>441</v>
      </c>
      <c r="D814" s="4" t="s">
        <v>3516</v>
      </c>
      <c r="E814" s="4" t="s">
        <v>1060</v>
      </c>
      <c r="F814" s="4" t="s">
        <v>3841</v>
      </c>
      <c r="G814" s="4" t="s">
        <v>1624</v>
      </c>
      <c r="H814" s="4" t="s">
        <v>1625</v>
      </c>
      <c r="I814" s="141"/>
      <c r="J814" s="141">
        <v>10000000000</v>
      </c>
      <c r="K814" s="139">
        <v>10000000000</v>
      </c>
      <c r="L814" s="4">
        <v>5.3</v>
      </c>
      <c r="M814" s="4" t="s">
        <v>3798</v>
      </c>
      <c r="N814" s="4" t="s">
        <v>3842</v>
      </c>
      <c r="O814" s="4"/>
      <c r="P814" s="4"/>
      <c r="Q814" s="4"/>
      <c r="R814" s="4"/>
      <c r="S814" s="4"/>
      <c r="T814" s="4"/>
      <c r="U814" s="4"/>
      <c r="V814" s="4"/>
      <c r="W814" s="4"/>
      <c r="X814" s="4"/>
      <c r="Y814" s="4"/>
      <c r="Z814" s="4"/>
      <c r="AA814" s="4"/>
      <c r="AB814" s="4"/>
      <c r="AC814" s="4"/>
      <c r="AD814" s="4"/>
      <c r="AE814" s="145"/>
      <c r="AF814" s="145"/>
      <c r="AG814" s="4" t="s">
        <v>70</v>
      </c>
      <c r="AH814" s="377" t="s">
        <v>9544</v>
      </c>
      <c r="AI814" s="4" t="s">
        <v>9551</v>
      </c>
      <c r="AJ814" s="4" t="s">
        <v>9556</v>
      </c>
      <c r="AK814" s="4"/>
    </row>
    <row r="815" spans="2:37">
      <c r="B815" s="145" t="s">
        <v>2497</v>
      </c>
      <c r="C815" s="4" t="s">
        <v>441</v>
      </c>
      <c r="D815" s="4" t="s">
        <v>3596</v>
      </c>
      <c r="E815" s="4" t="s">
        <v>1060</v>
      </c>
      <c r="F815" s="4" t="s">
        <v>3843</v>
      </c>
      <c r="G815" s="4" t="s">
        <v>1620</v>
      </c>
      <c r="H815" s="4" t="s">
        <v>1621</v>
      </c>
      <c r="I815" s="141"/>
      <c r="J815" s="141">
        <v>2000000000</v>
      </c>
      <c r="K815" s="139">
        <v>2000000000</v>
      </c>
      <c r="L815" s="4">
        <v>5.24</v>
      </c>
      <c r="M815" s="4" t="s">
        <v>3598</v>
      </c>
      <c r="N815" s="4" t="s">
        <v>3844</v>
      </c>
      <c r="O815" s="186">
        <f>K815</f>
        <v>2000000000</v>
      </c>
      <c r="P815" s="186">
        <f>K815-O815</f>
        <v>0</v>
      </c>
      <c r="Q815" s="4">
        <v>7</v>
      </c>
      <c r="R815" s="4" t="s">
        <v>70</v>
      </c>
      <c r="S815" s="4" t="s">
        <v>70</v>
      </c>
      <c r="T815" s="140">
        <v>45321</v>
      </c>
      <c r="U815" s="4" t="s">
        <v>1884</v>
      </c>
      <c r="V815" s="4" t="s">
        <v>1954</v>
      </c>
      <c r="W815" s="4"/>
      <c r="X815" s="4"/>
      <c r="Y815" s="4"/>
      <c r="Z815" s="4"/>
      <c r="AA815" s="4"/>
      <c r="AB815" s="4"/>
      <c r="AC815" s="4"/>
      <c r="AD815" s="4"/>
      <c r="AE815" s="145"/>
      <c r="AF815" s="145"/>
      <c r="AG815" s="4" t="s">
        <v>70</v>
      </c>
      <c r="AH815" s="377" t="s">
        <v>3843</v>
      </c>
      <c r="AI815" s="4" t="s">
        <v>9551</v>
      </c>
      <c r="AJ815" s="4" t="s">
        <v>9556</v>
      </c>
      <c r="AK815" s="4"/>
    </row>
    <row r="816" spans="2:37">
      <c r="B816" s="145" t="s">
        <v>2497</v>
      </c>
      <c r="C816" s="4" t="s">
        <v>441</v>
      </c>
      <c r="D816" s="4" t="s">
        <v>2135</v>
      </c>
      <c r="E816" s="4" t="s">
        <v>1060</v>
      </c>
      <c r="F816" s="4" t="s">
        <v>3845</v>
      </c>
      <c r="G816" s="4" t="s">
        <v>1608</v>
      </c>
      <c r="H816" s="4" t="s">
        <v>1609</v>
      </c>
      <c r="I816" s="141"/>
      <c r="J816" s="141">
        <v>835800000</v>
      </c>
      <c r="K816" s="139">
        <v>835800000</v>
      </c>
      <c r="L816" s="4">
        <v>5.9</v>
      </c>
      <c r="M816" s="4" t="s">
        <v>3846</v>
      </c>
      <c r="N816" s="4" t="s">
        <v>2553</v>
      </c>
      <c r="O816" s="91">
        <f>J816</f>
        <v>835800000</v>
      </c>
      <c r="P816" s="91">
        <f>J816-O816</f>
        <v>0</v>
      </c>
      <c r="Q816" s="4">
        <v>170</v>
      </c>
      <c r="R816" s="4" t="s">
        <v>70</v>
      </c>
      <c r="S816" s="4" t="s">
        <v>70</v>
      </c>
      <c r="T816" s="140">
        <v>45348</v>
      </c>
      <c r="U816" s="4" t="s">
        <v>1887</v>
      </c>
      <c r="V816" s="4"/>
      <c r="W816" s="4"/>
      <c r="X816" s="4"/>
      <c r="Y816" s="4"/>
      <c r="Z816" s="4"/>
      <c r="AA816" s="4"/>
      <c r="AB816" s="4"/>
      <c r="AC816" s="4"/>
      <c r="AD816" s="4"/>
      <c r="AE816" s="145"/>
      <c r="AF816" s="145"/>
      <c r="AG816" s="4" t="s">
        <v>70</v>
      </c>
      <c r="AH816" s="377" t="s">
        <v>3845</v>
      </c>
      <c r="AI816" s="4" t="s">
        <v>9551</v>
      </c>
      <c r="AJ816" s="4" t="s">
        <v>9556</v>
      </c>
      <c r="AK816" s="4"/>
    </row>
    <row r="817" spans="2:37">
      <c r="B817" s="145" t="s">
        <v>2497</v>
      </c>
      <c r="C817" s="4" t="s">
        <v>441</v>
      </c>
      <c r="D817" s="4" t="s">
        <v>3516</v>
      </c>
      <c r="E817" s="4" t="s">
        <v>1060</v>
      </c>
      <c r="F817" s="4" t="s">
        <v>3847</v>
      </c>
      <c r="G817" s="4" t="s">
        <v>1606</v>
      </c>
      <c r="H817" s="4" t="s">
        <v>1607</v>
      </c>
      <c r="I817" s="141"/>
      <c r="J817" s="141">
        <v>1200000000</v>
      </c>
      <c r="K817" s="139">
        <v>1200000000</v>
      </c>
      <c r="L817" s="4">
        <v>7.85</v>
      </c>
      <c r="M817" s="4" t="s">
        <v>2811</v>
      </c>
      <c r="N817" s="4" t="s">
        <v>3420</v>
      </c>
      <c r="O817" s="4"/>
      <c r="P817" s="4"/>
      <c r="Q817" s="4"/>
      <c r="R817" s="4"/>
      <c r="S817" s="4"/>
      <c r="T817" s="4"/>
      <c r="U817" s="4"/>
      <c r="V817" s="4"/>
      <c r="W817" s="4"/>
      <c r="X817" s="4"/>
      <c r="Y817" s="4"/>
      <c r="Z817" s="4"/>
      <c r="AA817" s="4"/>
      <c r="AB817" s="4"/>
      <c r="AC817" s="4"/>
      <c r="AD817" s="4"/>
      <c r="AE817" s="145"/>
      <c r="AF817" s="145"/>
      <c r="AG817" s="4" t="s">
        <v>70</v>
      </c>
      <c r="AH817" s="377" t="s">
        <v>9541</v>
      </c>
      <c r="AI817" s="4" t="s">
        <v>9551</v>
      </c>
      <c r="AJ817" s="4" t="s">
        <v>9556</v>
      </c>
      <c r="AK817" s="4"/>
    </row>
    <row r="818" spans="2:37">
      <c r="B818" s="145" t="s">
        <v>2497</v>
      </c>
      <c r="C818" s="4" t="s">
        <v>441</v>
      </c>
      <c r="D818" s="4" t="s">
        <v>3516</v>
      </c>
      <c r="E818" s="4" t="s">
        <v>1060</v>
      </c>
      <c r="F818" s="4" t="s">
        <v>3848</v>
      </c>
      <c r="G818" s="4" t="s">
        <v>1624</v>
      </c>
      <c r="H818" s="4" t="s">
        <v>1625</v>
      </c>
      <c r="I818" s="141"/>
      <c r="J818" s="141">
        <v>8000000000</v>
      </c>
      <c r="K818" s="139">
        <v>8000000000</v>
      </c>
      <c r="L818" s="4">
        <v>5.5</v>
      </c>
      <c r="M818" s="4" t="s">
        <v>2711</v>
      </c>
      <c r="N818" s="4" t="s">
        <v>2712</v>
      </c>
      <c r="O818" s="4"/>
      <c r="P818" s="4"/>
      <c r="Q818" s="4"/>
      <c r="R818" s="4"/>
      <c r="S818" s="4"/>
      <c r="T818" s="4"/>
      <c r="U818" s="4"/>
      <c r="V818" s="4"/>
      <c r="W818" s="4"/>
      <c r="X818" s="4"/>
      <c r="Y818" s="4"/>
      <c r="Z818" s="4"/>
      <c r="AA818" s="4"/>
      <c r="AB818" s="4"/>
      <c r="AC818" s="4"/>
      <c r="AD818" s="4"/>
      <c r="AE818" s="145"/>
      <c r="AF818" s="145"/>
      <c r="AG818" s="4" t="s">
        <v>70</v>
      </c>
      <c r="AH818" s="377" t="s">
        <v>9544</v>
      </c>
      <c r="AI818" s="4" t="s">
        <v>9551</v>
      </c>
      <c r="AJ818" s="4" t="s">
        <v>9556</v>
      </c>
      <c r="AK818" s="4"/>
    </row>
    <row r="819" spans="2:37">
      <c r="B819" s="145" t="s">
        <v>2497</v>
      </c>
      <c r="C819" s="4" t="s">
        <v>441</v>
      </c>
      <c r="D819" s="4" t="s">
        <v>3513</v>
      </c>
      <c r="E819" s="4" t="s">
        <v>1060</v>
      </c>
      <c r="F819" s="4" t="s">
        <v>3849</v>
      </c>
      <c r="G819" s="4" t="s">
        <v>1604</v>
      </c>
      <c r="H819" s="4" t="s">
        <v>1605</v>
      </c>
      <c r="I819" s="141"/>
      <c r="J819" s="141">
        <v>61484932</v>
      </c>
      <c r="K819" s="139">
        <v>61484932</v>
      </c>
      <c r="L819" s="4">
        <v>9.8000000000000007</v>
      </c>
      <c r="M819" s="4" t="s">
        <v>3023</v>
      </c>
      <c r="N819" s="4" t="s">
        <v>2971</v>
      </c>
      <c r="O819" s="186">
        <f>K819</f>
        <v>61484932</v>
      </c>
      <c r="P819" s="186">
        <f>K819-O819</f>
        <v>0</v>
      </c>
      <c r="Q819" s="4" t="s">
        <v>2503</v>
      </c>
      <c r="R819" s="4" t="s">
        <v>70</v>
      </c>
      <c r="S819" s="4" t="s">
        <v>70</v>
      </c>
      <c r="T819" s="140">
        <v>45351</v>
      </c>
      <c r="U819" s="4" t="s">
        <v>1884</v>
      </c>
      <c r="V819" s="4" t="s">
        <v>1954</v>
      </c>
      <c r="W819" s="4"/>
      <c r="X819" s="4"/>
      <c r="Y819" s="4"/>
      <c r="Z819" s="4"/>
      <c r="AA819" s="4"/>
      <c r="AB819" s="4"/>
      <c r="AC819" s="4"/>
      <c r="AD819" s="4"/>
      <c r="AE819" s="145"/>
      <c r="AF819" s="145"/>
      <c r="AG819" s="4" t="s">
        <v>70</v>
      </c>
      <c r="AH819" s="377" t="s">
        <v>3849</v>
      </c>
      <c r="AI819" s="4" t="s">
        <v>9551</v>
      </c>
      <c r="AJ819" s="4" t="s">
        <v>9556</v>
      </c>
      <c r="AK819" s="4"/>
    </row>
    <row r="820" spans="2:37">
      <c r="B820" s="145" t="s">
        <v>2497</v>
      </c>
      <c r="C820" s="4" t="s">
        <v>441</v>
      </c>
      <c r="D820" s="4" t="s">
        <v>3516</v>
      </c>
      <c r="E820" s="4" t="s">
        <v>1060</v>
      </c>
      <c r="F820" s="4" t="s">
        <v>3850</v>
      </c>
      <c r="G820" s="4" t="s">
        <v>1624</v>
      </c>
      <c r="H820" s="4" t="s">
        <v>1625</v>
      </c>
      <c r="I820" s="141"/>
      <c r="J820" s="141">
        <v>500000000</v>
      </c>
      <c r="K820" s="139">
        <v>500000000</v>
      </c>
      <c r="L820" s="4">
        <v>5.3</v>
      </c>
      <c r="M820" s="4" t="s">
        <v>2592</v>
      </c>
      <c r="N820" s="4" t="s">
        <v>2804</v>
      </c>
      <c r="O820" s="4"/>
      <c r="P820" s="4"/>
      <c r="Q820" s="4"/>
      <c r="R820" s="4"/>
      <c r="S820" s="4"/>
      <c r="T820" s="4"/>
      <c r="U820" s="4"/>
      <c r="V820" s="4"/>
      <c r="W820" s="4"/>
      <c r="X820" s="4"/>
      <c r="Y820" s="4"/>
      <c r="Z820" s="4"/>
      <c r="AA820" s="4"/>
      <c r="AB820" s="4"/>
      <c r="AC820" s="4"/>
      <c r="AD820" s="4"/>
      <c r="AE820" s="145"/>
      <c r="AF820" s="145"/>
      <c r="AG820" s="4" t="s">
        <v>70</v>
      </c>
      <c r="AH820" s="377" t="s">
        <v>9544</v>
      </c>
      <c r="AI820" s="4" t="s">
        <v>9551</v>
      </c>
      <c r="AJ820" s="4" t="s">
        <v>9556</v>
      </c>
      <c r="AK820" s="4"/>
    </row>
    <row r="821" spans="2:37">
      <c r="B821" s="145" t="s">
        <v>2497</v>
      </c>
      <c r="C821" s="4" t="s">
        <v>441</v>
      </c>
      <c r="D821" s="4" t="s">
        <v>2135</v>
      </c>
      <c r="E821" s="4" t="s">
        <v>2018</v>
      </c>
      <c r="F821" s="4" t="s">
        <v>3851</v>
      </c>
      <c r="G821" s="4" t="s">
        <v>1618</v>
      </c>
      <c r="H821" s="4" t="s">
        <v>1619</v>
      </c>
      <c r="I821" s="141"/>
      <c r="J821" s="141">
        <v>501500</v>
      </c>
      <c r="K821" s="139">
        <v>12093672500</v>
      </c>
      <c r="L821" s="4">
        <v>0</v>
      </c>
      <c r="M821" s="4" t="s">
        <v>3852</v>
      </c>
      <c r="N821" s="4" t="s">
        <v>2842</v>
      </c>
      <c r="O821" s="186">
        <f>K821</f>
        <v>12093672500</v>
      </c>
      <c r="P821" s="4"/>
      <c r="Q821" s="4"/>
      <c r="R821" s="4"/>
      <c r="S821" s="4" t="s">
        <v>70</v>
      </c>
      <c r="T821" s="4"/>
      <c r="U821" s="4"/>
      <c r="V821" s="4"/>
      <c r="W821" s="4" t="s">
        <v>70</v>
      </c>
      <c r="X821" s="140"/>
      <c r="Y821" s="4"/>
      <c r="Z821" s="4"/>
      <c r="AA821" s="186">
        <f>K821</f>
        <v>12093672500</v>
      </c>
      <c r="AB821" s="186"/>
      <c r="AC821" s="4"/>
      <c r="AD821" s="4" t="s">
        <v>2037</v>
      </c>
      <c r="AE821" s="145" t="s">
        <v>3588</v>
      </c>
      <c r="AF821" s="145"/>
      <c r="AG821" s="4"/>
      <c r="AH821" s="377"/>
      <c r="AI821" s="4"/>
      <c r="AJ821" s="4"/>
      <c r="AK821" s="4"/>
    </row>
    <row r="822" spans="2:37">
      <c r="B822" s="145" t="s">
        <v>2497</v>
      </c>
      <c r="C822" s="4" t="s">
        <v>441</v>
      </c>
      <c r="D822" s="4" t="s">
        <v>2528</v>
      </c>
      <c r="E822" s="4" t="s">
        <v>1060</v>
      </c>
      <c r="F822" s="4" t="s">
        <v>3853</v>
      </c>
      <c r="G822" s="4" t="s">
        <v>1600</v>
      </c>
      <c r="H822" s="4" t="s">
        <v>1601</v>
      </c>
      <c r="I822" s="141"/>
      <c r="J822" s="141">
        <v>1000000000</v>
      </c>
      <c r="K822" s="139">
        <v>1000000000</v>
      </c>
      <c r="L822" s="4">
        <v>7.41</v>
      </c>
      <c r="M822" s="4" t="s">
        <v>3336</v>
      </c>
      <c r="N822" s="4" t="s">
        <v>2683</v>
      </c>
      <c r="O822" s="186">
        <f>K822</f>
        <v>1000000000</v>
      </c>
      <c r="P822" s="186">
        <f>K822-O822</f>
        <v>0</v>
      </c>
      <c r="Q822" s="4">
        <v>21</v>
      </c>
      <c r="R822" s="4" t="s">
        <v>70</v>
      </c>
      <c r="S822" s="4" t="s">
        <v>70</v>
      </c>
      <c r="T822" s="140">
        <v>45341</v>
      </c>
      <c r="U822" s="4" t="s">
        <v>1884</v>
      </c>
      <c r="V822" s="4" t="s">
        <v>1954</v>
      </c>
      <c r="W822" s="4"/>
      <c r="X822" s="4"/>
      <c r="Y822" s="4"/>
      <c r="Z822" s="4"/>
      <c r="AA822" s="4"/>
      <c r="AB822" s="4"/>
      <c r="AC822" s="4"/>
      <c r="AD822" s="4"/>
      <c r="AE822" s="145"/>
      <c r="AF822" s="145"/>
      <c r="AG822" s="4" t="s">
        <v>70</v>
      </c>
      <c r="AH822" s="377" t="s">
        <v>3853</v>
      </c>
      <c r="AI822" s="4" t="s">
        <v>9551</v>
      </c>
      <c r="AJ822" s="4" t="s">
        <v>9556</v>
      </c>
      <c r="AK822" s="4"/>
    </row>
    <row r="823" spans="2:37">
      <c r="B823" s="145" t="s">
        <v>2497</v>
      </c>
      <c r="C823" s="4" t="s">
        <v>441</v>
      </c>
      <c r="D823" s="4" t="s">
        <v>3516</v>
      </c>
      <c r="E823" s="4" t="s">
        <v>1060</v>
      </c>
      <c r="F823" s="4" t="s">
        <v>3854</v>
      </c>
      <c r="G823" s="4" t="s">
        <v>1606</v>
      </c>
      <c r="H823" s="4" t="s">
        <v>1607</v>
      </c>
      <c r="I823" s="141"/>
      <c r="J823" s="141">
        <v>5872600000</v>
      </c>
      <c r="K823" s="139">
        <v>5872600000</v>
      </c>
      <c r="L823" s="4">
        <v>6.4</v>
      </c>
      <c r="M823" s="4" t="s">
        <v>2829</v>
      </c>
      <c r="N823" s="4" t="s">
        <v>2830</v>
      </c>
      <c r="O823" s="4"/>
      <c r="P823" s="4"/>
      <c r="Q823" s="4"/>
      <c r="R823" s="4"/>
      <c r="S823" s="4"/>
      <c r="T823" s="4"/>
      <c r="U823" s="4"/>
      <c r="V823" s="4"/>
      <c r="W823" s="4"/>
      <c r="X823" s="4"/>
      <c r="Y823" s="4"/>
      <c r="Z823" s="4"/>
      <c r="AA823" s="4"/>
      <c r="AB823" s="4"/>
      <c r="AC823" s="4"/>
      <c r="AD823" s="4"/>
      <c r="AE823" s="145"/>
      <c r="AF823" s="145"/>
      <c r="AG823" s="4" t="s">
        <v>70</v>
      </c>
      <c r="AH823" s="377" t="s">
        <v>9541</v>
      </c>
      <c r="AI823" s="4" t="s">
        <v>9551</v>
      </c>
      <c r="AJ823" s="4" t="s">
        <v>9556</v>
      </c>
      <c r="AK823" s="4"/>
    </row>
    <row r="824" spans="2:37">
      <c r="B824" s="145" t="s">
        <v>2497</v>
      </c>
      <c r="C824" s="4" t="s">
        <v>441</v>
      </c>
      <c r="D824" s="4" t="s">
        <v>2135</v>
      </c>
      <c r="E824" s="4" t="s">
        <v>1060</v>
      </c>
      <c r="F824" s="4" t="s">
        <v>3855</v>
      </c>
      <c r="G824" s="4" t="s">
        <v>1616</v>
      </c>
      <c r="H824" s="4" t="s">
        <v>1617</v>
      </c>
      <c r="I824" s="141"/>
      <c r="J824" s="141">
        <v>5000000000</v>
      </c>
      <c r="K824" s="139">
        <v>5000000000</v>
      </c>
      <c r="L824" s="4">
        <v>7.39</v>
      </c>
      <c r="M824" s="4" t="s">
        <v>1917</v>
      </c>
      <c r="N824" s="4" t="s">
        <v>3450</v>
      </c>
      <c r="O824" s="91">
        <f>J824</f>
        <v>5000000000</v>
      </c>
      <c r="P824" s="91">
        <f>J824-O824</f>
        <v>0</v>
      </c>
      <c r="Q824" s="4">
        <v>168</v>
      </c>
      <c r="R824" s="4" t="s">
        <v>70</v>
      </c>
      <c r="S824" s="4" t="s">
        <v>70</v>
      </c>
      <c r="T824" s="140">
        <v>45348</v>
      </c>
      <c r="U824" s="4" t="s">
        <v>1887</v>
      </c>
      <c r="V824" s="4"/>
      <c r="W824" s="4"/>
      <c r="X824" s="4"/>
      <c r="Y824" s="4"/>
      <c r="Z824" s="4"/>
      <c r="AA824" s="4"/>
      <c r="AB824" s="4"/>
      <c r="AC824" s="4"/>
      <c r="AD824" s="4"/>
      <c r="AE824" s="145"/>
      <c r="AF824" s="145"/>
      <c r="AG824" s="4" t="s">
        <v>70</v>
      </c>
      <c r="AH824" s="377" t="s">
        <v>3855</v>
      </c>
      <c r="AI824" s="4" t="s">
        <v>9551</v>
      </c>
      <c r="AJ824" s="4" t="s">
        <v>9556</v>
      </c>
      <c r="AK824" s="4"/>
    </row>
    <row r="825" spans="2:37">
      <c r="B825" s="145" t="s">
        <v>2497</v>
      </c>
      <c r="C825" s="4" t="s">
        <v>441</v>
      </c>
      <c r="D825" s="4" t="s">
        <v>2135</v>
      </c>
      <c r="E825" s="4" t="s">
        <v>1060</v>
      </c>
      <c r="F825" s="4" t="s">
        <v>3856</v>
      </c>
      <c r="G825" s="4" t="s">
        <v>1608</v>
      </c>
      <c r="H825" s="4" t="s">
        <v>1609</v>
      </c>
      <c r="I825" s="141"/>
      <c r="J825" s="141">
        <v>5000000000</v>
      </c>
      <c r="K825" s="139">
        <v>5000000000</v>
      </c>
      <c r="L825" s="4">
        <v>6.1</v>
      </c>
      <c r="M825" s="4" t="s">
        <v>2531</v>
      </c>
      <c r="N825" s="4" t="s">
        <v>2789</v>
      </c>
      <c r="O825" s="91">
        <f>J825</f>
        <v>5000000000</v>
      </c>
      <c r="P825" s="91">
        <f>J825-O825</f>
        <v>0</v>
      </c>
      <c r="Q825" s="4">
        <v>170</v>
      </c>
      <c r="R825" s="4" t="s">
        <v>70</v>
      </c>
      <c r="S825" s="4" t="s">
        <v>70</v>
      </c>
      <c r="T825" s="140">
        <v>45348</v>
      </c>
      <c r="U825" s="4" t="s">
        <v>1887</v>
      </c>
      <c r="V825" s="4"/>
      <c r="W825" s="4"/>
      <c r="X825" s="4"/>
      <c r="Y825" s="4"/>
      <c r="Z825" s="4"/>
      <c r="AA825" s="4"/>
      <c r="AB825" s="4"/>
      <c r="AC825" s="4"/>
      <c r="AD825" s="4"/>
      <c r="AE825" s="145"/>
      <c r="AF825" s="145"/>
      <c r="AG825" s="4" t="s">
        <v>70</v>
      </c>
      <c r="AH825" s="377" t="s">
        <v>3856</v>
      </c>
      <c r="AI825" s="4" t="s">
        <v>9551</v>
      </c>
      <c r="AJ825" s="4" t="s">
        <v>9556</v>
      </c>
      <c r="AK825" s="4"/>
    </row>
    <row r="826" spans="2:37">
      <c r="B826" s="145" t="s">
        <v>2497</v>
      </c>
      <c r="C826" s="4" t="s">
        <v>441</v>
      </c>
      <c r="D826" s="4" t="s">
        <v>3516</v>
      </c>
      <c r="E826" s="4" t="s">
        <v>1060</v>
      </c>
      <c r="F826" s="4" t="s">
        <v>3857</v>
      </c>
      <c r="G826" s="4" t="s">
        <v>1606</v>
      </c>
      <c r="H826" s="4" t="s">
        <v>1607</v>
      </c>
      <c r="I826" s="141"/>
      <c r="J826" s="141">
        <v>555000000</v>
      </c>
      <c r="K826" s="139">
        <v>555000000</v>
      </c>
      <c r="L826" s="4">
        <v>7.85</v>
      </c>
      <c r="M826" s="4" t="s">
        <v>1917</v>
      </c>
      <c r="N826" s="4" t="s">
        <v>2979</v>
      </c>
      <c r="O826" s="4"/>
      <c r="P826" s="4"/>
      <c r="Q826" s="4"/>
      <c r="R826" s="4"/>
      <c r="S826" s="4"/>
      <c r="T826" s="4"/>
      <c r="U826" s="4"/>
      <c r="V826" s="4"/>
      <c r="W826" s="4"/>
      <c r="X826" s="4"/>
      <c r="Y826" s="4"/>
      <c r="Z826" s="4"/>
      <c r="AA826" s="4"/>
      <c r="AB826" s="4"/>
      <c r="AC826" s="4"/>
      <c r="AD826" s="4"/>
      <c r="AE826" s="145"/>
      <c r="AF826" s="145"/>
      <c r="AG826" s="4" t="s">
        <v>70</v>
      </c>
      <c r="AH826" s="377" t="s">
        <v>9541</v>
      </c>
      <c r="AI826" s="4" t="s">
        <v>9551</v>
      </c>
      <c r="AJ826" s="4" t="s">
        <v>9556</v>
      </c>
      <c r="AK826" s="4"/>
    </row>
    <row r="827" spans="2:37">
      <c r="B827" s="145" t="s">
        <v>2497</v>
      </c>
      <c r="C827" s="4" t="s">
        <v>441</v>
      </c>
      <c r="D827" s="4" t="s">
        <v>3516</v>
      </c>
      <c r="E827" s="4" t="s">
        <v>1060</v>
      </c>
      <c r="F827" s="4" t="s">
        <v>3858</v>
      </c>
      <c r="G827" s="4" t="s">
        <v>1606</v>
      </c>
      <c r="H827" s="4" t="s">
        <v>1607</v>
      </c>
      <c r="I827" s="141"/>
      <c r="J827" s="141">
        <v>690000000</v>
      </c>
      <c r="K827" s="139">
        <v>690000000</v>
      </c>
      <c r="L827" s="4">
        <v>6.4</v>
      </c>
      <c r="M827" s="4" t="s">
        <v>2659</v>
      </c>
      <c r="N827" s="4" t="s">
        <v>3172</v>
      </c>
      <c r="O827" s="4"/>
      <c r="P827" s="4"/>
      <c r="Q827" s="4"/>
      <c r="R827" s="4"/>
      <c r="S827" s="4"/>
      <c r="T827" s="4"/>
      <c r="U827" s="4"/>
      <c r="V827" s="4"/>
      <c r="W827" s="4"/>
      <c r="X827" s="4"/>
      <c r="Y827" s="4"/>
      <c r="Z827" s="4"/>
      <c r="AA827" s="4"/>
      <c r="AB827" s="4"/>
      <c r="AC827" s="4"/>
      <c r="AD827" s="4"/>
      <c r="AE827" s="145"/>
      <c r="AF827" s="145"/>
      <c r="AG827" s="4" t="s">
        <v>70</v>
      </c>
      <c r="AH827" s="377" t="s">
        <v>9541</v>
      </c>
      <c r="AI827" s="4" t="s">
        <v>9551</v>
      </c>
      <c r="AJ827" s="4" t="s">
        <v>9556</v>
      </c>
      <c r="AK827" s="4"/>
    </row>
    <row r="828" spans="2:37">
      <c r="B828" s="145" t="s">
        <v>2497</v>
      </c>
      <c r="C828" s="4" t="s">
        <v>441</v>
      </c>
      <c r="D828" s="4" t="s">
        <v>3516</v>
      </c>
      <c r="E828" s="4" t="s">
        <v>1060</v>
      </c>
      <c r="F828" s="4" t="s">
        <v>3859</v>
      </c>
      <c r="G828" s="4" t="s">
        <v>1606</v>
      </c>
      <c r="H828" s="4" t="s">
        <v>1607</v>
      </c>
      <c r="I828" s="141"/>
      <c r="J828" s="141">
        <v>1100000000</v>
      </c>
      <c r="K828" s="139">
        <v>1100000000</v>
      </c>
      <c r="L828" s="4">
        <v>7.85</v>
      </c>
      <c r="M828" s="4" t="s">
        <v>2685</v>
      </c>
      <c r="N828" s="4" t="s">
        <v>2686</v>
      </c>
      <c r="O828" s="4"/>
      <c r="P828" s="4"/>
      <c r="Q828" s="4"/>
      <c r="R828" s="4"/>
      <c r="S828" s="4"/>
      <c r="T828" s="4"/>
      <c r="U828" s="4"/>
      <c r="V828" s="4"/>
      <c r="W828" s="4"/>
      <c r="X828" s="4"/>
      <c r="Y828" s="4"/>
      <c r="Z828" s="4"/>
      <c r="AA828" s="4"/>
      <c r="AB828" s="4"/>
      <c r="AC828" s="4"/>
      <c r="AD828" s="4"/>
      <c r="AE828" s="145"/>
      <c r="AF828" s="145"/>
      <c r="AG828" s="4" t="s">
        <v>70</v>
      </c>
      <c r="AH828" s="377" t="s">
        <v>9541</v>
      </c>
      <c r="AI828" s="4" t="s">
        <v>9551</v>
      </c>
      <c r="AJ828" s="4" t="s">
        <v>9556</v>
      </c>
      <c r="AK828" s="4"/>
    </row>
    <row r="829" spans="2:37">
      <c r="B829" s="145" t="s">
        <v>2497</v>
      </c>
      <c r="C829" s="4" t="s">
        <v>441</v>
      </c>
      <c r="D829" s="4" t="s">
        <v>3301</v>
      </c>
      <c r="E829" s="4" t="s">
        <v>1060</v>
      </c>
      <c r="F829" s="4" t="s">
        <v>3860</v>
      </c>
      <c r="G829" s="4" t="s">
        <v>1580</v>
      </c>
      <c r="H829" s="4" t="s">
        <v>1581</v>
      </c>
      <c r="I829" s="141"/>
      <c r="J829" s="141">
        <v>4000000000</v>
      </c>
      <c r="K829" s="139">
        <v>4000000000</v>
      </c>
      <c r="L829" s="4">
        <v>9</v>
      </c>
      <c r="M829" s="4" t="s">
        <v>3806</v>
      </c>
      <c r="N829" s="4" t="s">
        <v>2842</v>
      </c>
      <c r="O829" s="91">
        <f>J829</f>
        <v>4000000000</v>
      </c>
      <c r="P829" s="91">
        <f>J829-O829</f>
        <v>0</v>
      </c>
      <c r="Q829" s="4">
        <v>178</v>
      </c>
      <c r="R829" s="4" t="s">
        <v>70</v>
      </c>
      <c r="S829" s="4" t="s">
        <v>70</v>
      </c>
      <c r="T829" s="140">
        <v>45341</v>
      </c>
      <c r="U829" s="4" t="s">
        <v>1884</v>
      </c>
      <c r="V829" s="4" t="s">
        <v>1954</v>
      </c>
      <c r="W829" s="4"/>
      <c r="X829" s="4"/>
      <c r="Y829" s="4"/>
      <c r="Z829" s="4"/>
      <c r="AA829" s="4"/>
      <c r="AB829" s="4"/>
      <c r="AC829" s="4"/>
      <c r="AD829" s="4"/>
      <c r="AE829" s="145"/>
      <c r="AF829" s="145"/>
      <c r="AG829" s="4" t="s">
        <v>70</v>
      </c>
      <c r="AH829" s="377" t="s">
        <v>3860</v>
      </c>
      <c r="AI829" s="4" t="s">
        <v>9551</v>
      </c>
      <c r="AJ829" s="4" t="s">
        <v>9556</v>
      </c>
      <c r="AK829" s="4"/>
    </row>
    <row r="830" spans="2:37">
      <c r="B830" s="145" t="s">
        <v>2497</v>
      </c>
      <c r="C830" s="4" t="s">
        <v>441</v>
      </c>
      <c r="D830" s="4" t="s">
        <v>3516</v>
      </c>
      <c r="E830" s="4" t="s">
        <v>1060</v>
      </c>
      <c r="F830" s="4" t="s">
        <v>3861</v>
      </c>
      <c r="G830" s="4" t="s">
        <v>1624</v>
      </c>
      <c r="H830" s="4" t="s">
        <v>1625</v>
      </c>
      <c r="I830" s="141"/>
      <c r="J830" s="141">
        <v>690000000</v>
      </c>
      <c r="K830" s="139">
        <v>690000000</v>
      </c>
      <c r="L830" s="4">
        <v>5.5</v>
      </c>
      <c r="M830" s="4" t="s">
        <v>3862</v>
      </c>
      <c r="N830" s="4" t="s">
        <v>2139</v>
      </c>
      <c r="O830" s="4"/>
      <c r="P830" s="4"/>
      <c r="Q830" s="4"/>
      <c r="R830" s="4"/>
      <c r="S830" s="4"/>
      <c r="T830" s="4"/>
      <c r="U830" s="4"/>
      <c r="V830" s="4"/>
      <c r="W830" s="4"/>
      <c r="X830" s="4"/>
      <c r="Y830" s="4"/>
      <c r="Z830" s="4"/>
      <c r="AA830" s="4"/>
      <c r="AB830" s="4"/>
      <c r="AC830" s="4"/>
      <c r="AD830" s="4"/>
      <c r="AE830" s="145"/>
      <c r="AF830" s="145"/>
      <c r="AG830" s="4" t="s">
        <v>70</v>
      </c>
      <c r="AH830" s="377" t="s">
        <v>9544</v>
      </c>
      <c r="AI830" s="4" t="s">
        <v>9551</v>
      </c>
      <c r="AJ830" s="4" t="s">
        <v>9556</v>
      </c>
      <c r="AK830" s="4"/>
    </row>
    <row r="831" spans="2:37">
      <c r="B831" s="145" t="s">
        <v>2497</v>
      </c>
      <c r="C831" s="4" t="s">
        <v>441</v>
      </c>
      <c r="D831" s="4" t="s">
        <v>2135</v>
      </c>
      <c r="E831" s="4" t="s">
        <v>1060</v>
      </c>
      <c r="F831" s="4" t="s">
        <v>3863</v>
      </c>
      <c r="G831" s="4" t="s">
        <v>1626</v>
      </c>
      <c r="H831" s="4" t="s">
        <v>1627</v>
      </c>
      <c r="I831" s="141"/>
      <c r="J831" s="141">
        <v>20000000000</v>
      </c>
      <c r="K831" s="139">
        <v>20000000000</v>
      </c>
      <c r="L831" s="4">
        <v>5.88</v>
      </c>
      <c r="M831" s="4" t="s">
        <v>3811</v>
      </c>
      <c r="N831" s="4" t="s">
        <v>2703</v>
      </c>
      <c r="O831" s="91">
        <f>J831</f>
        <v>20000000000</v>
      </c>
      <c r="P831" s="91">
        <f>J831-O831</f>
        <v>0</v>
      </c>
      <c r="Q831" s="4">
        <v>173</v>
      </c>
      <c r="R831" s="4" t="s">
        <v>70</v>
      </c>
      <c r="S831" s="4" t="s">
        <v>70</v>
      </c>
      <c r="T831" s="140">
        <v>45348</v>
      </c>
      <c r="U831" s="4" t="s">
        <v>1887</v>
      </c>
      <c r="V831" s="4"/>
      <c r="W831" s="4"/>
      <c r="X831" s="4"/>
      <c r="Y831" s="4"/>
      <c r="Z831" s="4"/>
      <c r="AA831" s="4"/>
      <c r="AB831" s="4"/>
      <c r="AC831" s="4"/>
      <c r="AD831" s="4"/>
      <c r="AE831" s="145"/>
      <c r="AF831" s="145"/>
      <c r="AG831" s="4" t="s">
        <v>70</v>
      </c>
      <c r="AH831" s="377" t="s">
        <v>3863</v>
      </c>
      <c r="AI831" s="4" t="s">
        <v>9551</v>
      </c>
      <c r="AJ831" s="4" t="s">
        <v>9556</v>
      </c>
      <c r="AK831" s="4"/>
    </row>
    <row r="832" spans="2:37">
      <c r="B832" s="145" t="s">
        <v>2497</v>
      </c>
      <c r="C832" s="4" t="s">
        <v>441</v>
      </c>
      <c r="D832" s="4" t="s">
        <v>2135</v>
      </c>
      <c r="E832" s="4" t="s">
        <v>1060</v>
      </c>
      <c r="F832" s="4" t="s">
        <v>3864</v>
      </c>
      <c r="G832" s="4" t="s">
        <v>1608</v>
      </c>
      <c r="H832" s="4" t="s">
        <v>1609</v>
      </c>
      <c r="I832" s="141"/>
      <c r="J832" s="141">
        <v>164515036</v>
      </c>
      <c r="K832" s="139">
        <v>164515036</v>
      </c>
      <c r="L832" s="4">
        <v>6.6</v>
      </c>
      <c r="M832" s="4" t="s">
        <v>2601</v>
      </c>
      <c r="N832" s="4" t="s">
        <v>2602</v>
      </c>
      <c r="O832" s="91">
        <f>J832</f>
        <v>164515036</v>
      </c>
      <c r="P832" s="91">
        <f>J832-O832</f>
        <v>0</v>
      </c>
      <c r="Q832" s="4">
        <v>170</v>
      </c>
      <c r="R832" s="4" t="s">
        <v>70</v>
      </c>
      <c r="S832" s="4" t="s">
        <v>70</v>
      </c>
      <c r="T832" s="140">
        <v>45348</v>
      </c>
      <c r="U832" s="4" t="s">
        <v>1887</v>
      </c>
      <c r="V832" s="4"/>
      <c r="W832" s="4"/>
      <c r="X832" s="4"/>
      <c r="Y832" s="4"/>
      <c r="Z832" s="4"/>
      <c r="AA832" s="4"/>
      <c r="AB832" s="4"/>
      <c r="AC832" s="4"/>
      <c r="AD832" s="4"/>
      <c r="AE832" s="145"/>
      <c r="AF832" s="145"/>
      <c r="AG832" s="4" t="s">
        <v>70</v>
      </c>
      <c r="AH832" s="377" t="s">
        <v>3864</v>
      </c>
      <c r="AI832" s="4" t="s">
        <v>9551</v>
      </c>
      <c r="AJ832" s="4" t="s">
        <v>9556</v>
      </c>
      <c r="AK832" s="4"/>
    </row>
    <row r="833" spans="2:37">
      <c r="B833" s="145" t="s">
        <v>2497</v>
      </c>
      <c r="C833" s="4" t="s">
        <v>441</v>
      </c>
      <c r="D833" s="4" t="s">
        <v>2135</v>
      </c>
      <c r="E833" s="4" t="s">
        <v>1060</v>
      </c>
      <c r="F833" s="4" t="s">
        <v>3865</v>
      </c>
      <c r="G833" s="4" t="s">
        <v>1608</v>
      </c>
      <c r="H833" s="4" t="s">
        <v>1609</v>
      </c>
      <c r="I833" s="141"/>
      <c r="J833" s="141">
        <v>4999000000</v>
      </c>
      <c r="K833" s="139">
        <v>4999000000</v>
      </c>
      <c r="L833" s="4">
        <v>6.6</v>
      </c>
      <c r="M833" s="4" t="s">
        <v>3375</v>
      </c>
      <c r="N833" s="4" t="s">
        <v>3519</v>
      </c>
      <c r="O833" s="91">
        <f>J833</f>
        <v>4999000000</v>
      </c>
      <c r="P833" s="91">
        <f>J833-O833</f>
        <v>0</v>
      </c>
      <c r="Q833" s="4">
        <v>170</v>
      </c>
      <c r="R833" s="4" t="s">
        <v>70</v>
      </c>
      <c r="S833" s="4" t="s">
        <v>70</v>
      </c>
      <c r="T833" s="140">
        <v>45348</v>
      </c>
      <c r="U833" s="4" t="s">
        <v>1887</v>
      </c>
      <c r="V833" s="4"/>
      <c r="W833" s="4"/>
      <c r="X833" s="4"/>
      <c r="Y833" s="4"/>
      <c r="Z833" s="4"/>
      <c r="AA833" s="4"/>
      <c r="AB833" s="4"/>
      <c r="AC833" s="4"/>
      <c r="AD833" s="4"/>
      <c r="AE833" s="145"/>
      <c r="AF833" s="145"/>
      <c r="AG833" s="4" t="s">
        <v>70</v>
      </c>
      <c r="AH833" s="377" t="s">
        <v>3865</v>
      </c>
      <c r="AI833" s="4" t="s">
        <v>9551</v>
      </c>
      <c r="AJ833" s="4" t="s">
        <v>9556</v>
      </c>
      <c r="AK833" s="4"/>
    </row>
    <row r="834" spans="2:37">
      <c r="B834" s="145" t="s">
        <v>2497</v>
      </c>
      <c r="C834" s="4" t="s">
        <v>441</v>
      </c>
      <c r="D834" s="4" t="s">
        <v>3513</v>
      </c>
      <c r="E834" s="4" t="s">
        <v>1060</v>
      </c>
      <c r="F834" s="4" t="s">
        <v>3866</v>
      </c>
      <c r="G834" s="4" t="s">
        <v>1604</v>
      </c>
      <c r="H834" s="4" t="s">
        <v>1605</v>
      </c>
      <c r="I834" s="141"/>
      <c r="J834" s="141">
        <v>9270000000</v>
      </c>
      <c r="K834" s="139">
        <v>9270000000</v>
      </c>
      <c r="L834" s="4">
        <v>9.5</v>
      </c>
      <c r="M834" s="4" t="s">
        <v>3484</v>
      </c>
      <c r="N834" s="4" t="s">
        <v>3496</v>
      </c>
      <c r="O834" s="186">
        <f>K834</f>
        <v>9270000000</v>
      </c>
      <c r="P834" s="186">
        <f>K834-O834</f>
        <v>0</v>
      </c>
      <c r="Q834" s="4" t="s">
        <v>2503</v>
      </c>
      <c r="R834" s="4" t="s">
        <v>70</v>
      </c>
      <c r="S834" s="4" t="s">
        <v>70</v>
      </c>
      <c r="T834" s="140">
        <v>45351</v>
      </c>
      <c r="U834" s="4" t="s">
        <v>1884</v>
      </c>
      <c r="V834" s="4" t="s">
        <v>1954</v>
      </c>
      <c r="W834" s="4"/>
      <c r="X834" s="4"/>
      <c r="Y834" s="4"/>
      <c r="Z834" s="4"/>
      <c r="AA834" s="4"/>
      <c r="AB834" s="4"/>
      <c r="AC834" s="4"/>
      <c r="AD834" s="4"/>
      <c r="AE834" s="145"/>
      <c r="AF834" s="145"/>
      <c r="AG834" s="4" t="s">
        <v>70</v>
      </c>
      <c r="AH834" s="377" t="s">
        <v>3866</v>
      </c>
      <c r="AI834" s="4" t="s">
        <v>9551</v>
      </c>
      <c r="AJ834" s="4" t="s">
        <v>9556</v>
      </c>
      <c r="AK834" s="4"/>
    </row>
    <row r="835" spans="2:37">
      <c r="B835" s="145" t="s">
        <v>2497</v>
      </c>
      <c r="C835" s="4" t="s">
        <v>441</v>
      </c>
      <c r="D835" s="4" t="s">
        <v>3516</v>
      </c>
      <c r="E835" s="4" t="s">
        <v>1060</v>
      </c>
      <c r="F835" s="4" t="s">
        <v>3867</v>
      </c>
      <c r="G835" s="4" t="s">
        <v>1606</v>
      </c>
      <c r="H835" s="4" t="s">
        <v>1607</v>
      </c>
      <c r="I835" s="141"/>
      <c r="J835" s="141">
        <v>1000000000</v>
      </c>
      <c r="K835" s="139">
        <v>1000000000</v>
      </c>
      <c r="L835" s="4">
        <v>11.7</v>
      </c>
      <c r="M835" s="4" t="s">
        <v>2171</v>
      </c>
      <c r="N835" s="4" t="s">
        <v>3868</v>
      </c>
      <c r="O835" s="4"/>
      <c r="P835" s="4"/>
      <c r="Q835" s="4"/>
      <c r="R835" s="4"/>
      <c r="S835" s="4"/>
      <c r="T835" s="4"/>
      <c r="U835" s="4"/>
      <c r="V835" s="4"/>
      <c r="W835" s="4"/>
      <c r="X835" s="4"/>
      <c r="Y835" s="4"/>
      <c r="Z835" s="4"/>
      <c r="AA835" s="4"/>
      <c r="AB835" s="4"/>
      <c r="AC835" s="4"/>
      <c r="AD835" s="4"/>
      <c r="AE835" s="145"/>
      <c r="AF835" s="145"/>
      <c r="AG835" s="4" t="s">
        <v>70</v>
      </c>
      <c r="AH835" s="377" t="s">
        <v>9541</v>
      </c>
      <c r="AI835" s="4" t="s">
        <v>9551</v>
      </c>
      <c r="AJ835" s="4" t="s">
        <v>9556</v>
      </c>
      <c r="AK835" s="4"/>
    </row>
    <row r="836" spans="2:37">
      <c r="B836" s="145" t="s">
        <v>2497</v>
      </c>
      <c r="C836" s="4" t="s">
        <v>441</v>
      </c>
      <c r="D836" s="4" t="s">
        <v>3226</v>
      </c>
      <c r="E836" s="4" t="s">
        <v>1060</v>
      </c>
      <c r="F836" s="4" t="s">
        <v>3869</v>
      </c>
      <c r="G836" s="4" t="s">
        <v>1618</v>
      </c>
      <c r="H836" s="4" t="s">
        <v>1619</v>
      </c>
      <c r="I836" s="141"/>
      <c r="J836" s="141">
        <v>153380828</v>
      </c>
      <c r="K836" s="139">
        <v>153380828</v>
      </c>
      <c r="L836" s="4">
        <v>4.8499999999999996</v>
      </c>
      <c r="M836" s="4" t="s">
        <v>2592</v>
      </c>
      <c r="N836" s="4" t="s">
        <v>2804</v>
      </c>
      <c r="O836" s="186">
        <f>K836</f>
        <v>153380828</v>
      </c>
      <c r="P836" s="4"/>
      <c r="Q836" s="4"/>
      <c r="R836" s="4"/>
      <c r="S836" s="4" t="s">
        <v>70</v>
      </c>
      <c r="T836" s="4"/>
      <c r="U836" s="4"/>
      <c r="V836" s="4"/>
      <c r="W836" s="4" t="s">
        <v>70</v>
      </c>
      <c r="X836" s="140"/>
      <c r="Y836" s="4"/>
      <c r="Z836" s="4"/>
      <c r="AA836" s="186">
        <f t="shared" ref="AA836:AA837" si="24">K836</f>
        <v>153380828</v>
      </c>
      <c r="AB836" s="186"/>
      <c r="AC836" s="4"/>
      <c r="AD836" s="4" t="s">
        <v>2037</v>
      </c>
      <c r="AE836" s="145" t="s">
        <v>3588</v>
      </c>
      <c r="AF836" s="145"/>
      <c r="AG836" s="4"/>
      <c r="AH836" s="377"/>
      <c r="AI836" s="4"/>
      <c r="AJ836" s="4"/>
      <c r="AK836" s="4"/>
    </row>
    <row r="837" spans="2:37">
      <c r="B837" s="145" t="s">
        <v>2497</v>
      </c>
      <c r="C837" s="4" t="s">
        <v>441</v>
      </c>
      <c r="D837" s="4" t="s">
        <v>2135</v>
      </c>
      <c r="E837" s="4" t="s">
        <v>1060</v>
      </c>
      <c r="F837" s="4" t="s">
        <v>3870</v>
      </c>
      <c r="G837" s="4" t="s">
        <v>1618</v>
      </c>
      <c r="H837" s="4" t="s">
        <v>1619</v>
      </c>
      <c r="I837" s="141"/>
      <c r="J837" s="141">
        <v>33136780133</v>
      </c>
      <c r="K837" s="139">
        <v>33136780133</v>
      </c>
      <c r="L837" s="4">
        <v>7</v>
      </c>
      <c r="M837" s="4" t="s">
        <v>3871</v>
      </c>
      <c r="N837" s="4" t="s">
        <v>3455</v>
      </c>
      <c r="O837" s="186">
        <f>K837</f>
        <v>33136780133</v>
      </c>
      <c r="P837" s="4"/>
      <c r="Q837" s="4"/>
      <c r="R837" s="4"/>
      <c r="S837" s="4" t="s">
        <v>70</v>
      </c>
      <c r="T837" s="4"/>
      <c r="U837" s="4"/>
      <c r="V837" s="4"/>
      <c r="W837" s="4" t="s">
        <v>70</v>
      </c>
      <c r="X837" s="140"/>
      <c r="Y837" s="4"/>
      <c r="Z837" s="4"/>
      <c r="AA837" s="186">
        <f t="shared" si="24"/>
        <v>33136780133</v>
      </c>
      <c r="AB837" s="186"/>
      <c r="AC837" s="4"/>
      <c r="AD837" s="4" t="s">
        <v>2037</v>
      </c>
      <c r="AE837" s="145" t="s">
        <v>3588</v>
      </c>
      <c r="AF837" s="145"/>
      <c r="AG837" s="4"/>
      <c r="AH837" s="377"/>
      <c r="AI837" s="4"/>
      <c r="AJ837" s="4"/>
      <c r="AK837" s="4"/>
    </row>
    <row r="838" spans="2:37">
      <c r="B838" s="145" t="s">
        <v>2497</v>
      </c>
      <c r="C838" s="4" t="s">
        <v>441</v>
      </c>
      <c r="D838" s="4" t="s">
        <v>3516</v>
      </c>
      <c r="E838" s="4" t="s">
        <v>1060</v>
      </c>
      <c r="F838" s="4" t="s">
        <v>3872</v>
      </c>
      <c r="G838" s="4" t="s">
        <v>1606</v>
      </c>
      <c r="H838" s="4" t="s">
        <v>1607</v>
      </c>
      <c r="I838" s="141"/>
      <c r="J838" s="141">
        <v>8500000000</v>
      </c>
      <c r="K838" s="139">
        <v>8500000000</v>
      </c>
      <c r="L838" s="4">
        <v>7.85</v>
      </c>
      <c r="M838" s="4" t="s">
        <v>2811</v>
      </c>
      <c r="N838" s="4" t="s">
        <v>3420</v>
      </c>
      <c r="O838" s="4"/>
      <c r="P838" s="4"/>
      <c r="Q838" s="4"/>
      <c r="R838" s="4"/>
      <c r="S838" s="4"/>
      <c r="T838" s="4"/>
      <c r="U838" s="4"/>
      <c r="V838" s="4"/>
      <c r="W838" s="4"/>
      <c r="X838" s="4"/>
      <c r="Y838" s="4"/>
      <c r="Z838" s="4"/>
      <c r="AA838" s="4"/>
      <c r="AB838" s="4"/>
      <c r="AC838" s="4"/>
      <c r="AD838" s="4"/>
      <c r="AE838" s="145"/>
      <c r="AF838" s="145"/>
      <c r="AG838" s="4" t="s">
        <v>70</v>
      </c>
      <c r="AH838" s="377" t="s">
        <v>9541</v>
      </c>
      <c r="AI838" s="4" t="s">
        <v>9551</v>
      </c>
      <c r="AJ838" s="4" t="s">
        <v>9556</v>
      </c>
      <c r="AK838" s="4"/>
    </row>
    <row r="839" spans="2:37">
      <c r="B839" s="145" t="s">
        <v>2497</v>
      </c>
      <c r="C839" s="4" t="s">
        <v>441</v>
      </c>
      <c r="D839" s="4" t="s">
        <v>3596</v>
      </c>
      <c r="E839" s="4" t="s">
        <v>1060</v>
      </c>
      <c r="F839" s="4" t="s">
        <v>3873</v>
      </c>
      <c r="G839" s="4" t="s">
        <v>1620</v>
      </c>
      <c r="H839" s="4" t="s">
        <v>1621</v>
      </c>
      <c r="I839" s="141"/>
      <c r="J839" s="141">
        <v>500000000</v>
      </c>
      <c r="K839" s="139">
        <v>500000000</v>
      </c>
      <c r="L839" s="4">
        <v>10.75</v>
      </c>
      <c r="M839" s="4" t="s">
        <v>3874</v>
      </c>
      <c r="N839" s="4" t="s">
        <v>1918</v>
      </c>
      <c r="O839" s="186">
        <f>K839</f>
        <v>500000000</v>
      </c>
      <c r="P839" s="186">
        <f>K839-O839</f>
        <v>0</v>
      </c>
      <c r="Q839" s="4">
        <v>7</v>
      </c>
      <c r="R839" s="4" t="s">
        <v>70</v>
      </c>
      <c r="S839" s="4" t="s">
        <v>70</v>
      </c>
      <c r="T839" s="140">
        <v>45321</v>
      </c>
      <c r="U839" s="4" t="s">
        <v>1884</v>
      </c>
      <c r="V839" s="4" t="s">
        <v>1954</v>
      </c>
      <c r="W839" s="4"/>
      <c r="X839" s="4"/>
      <c r="Y839" s="4"/>
      <c r="Z839" s="4"/>
      <c r="AA839" s="4"/>
      <c r="AB839" s="4"/>
      <c r="AC839" s="4"/>
      <c r="AD839" s="4"/>
      <c r="AE839" s="145"/>
      <c r="AF839" s="145"/>
      <c r="AG839" s="4" t="s">
        <v>70</v>
      </c>
      <c r="AH839" s="377" t="s">
        <v>3873</v>
      </c>
      <c r="AI839" s="4" t="s">
        <v>9551</v>
      </c>
      <c r="AJ839" s="4" t="s">
        <v>9556</v>
      </c>
      <c r="AK839" s="4"/>
    </row>
    <row r="840" spans="2:37">
      <c r="B840" s="145" t="s">
        <v>2497</v>
      </c>
      <c r="C840" s="4" t="s">
        <v>441</v>
      </c>
      <c r="D840" s="4" t="s">
        <v>2135</v>
      </c>
      <c r="E840" s="4" t="s">
        <v>1060</v>
      </c>
      <c r="F840" s="4" t="s">
        <v>3875</v>
      </c>
      <c r="G840" s="4" t="s">
        <v>1622</v>
      </c>
      <c r="H840" s="4" t="s">
        <v>1623</v>
      </c>
      <c r="I840" s="141"/>
      <c r="J840" s="141">
        <v>946000000</v>
      </c>
      <c r="K840" s="139">
        <v>946000000</v>
      </c>
      <c r="L840" s="4">
        <v>4.2</v>
      </c>
      <c r="M840" s="4" t="s">
        <v>2656</v>
      </c>
      <c r="N840" s="4" t="s">
        <v>2657</v>
      </c>
      <c r="O840" s="91">
        <f>J840</f>
        <v>946000000</v>
      </c>
      <c r="P840" s="91">
        <f>J840-O840</f>
        <v>0</v>
      </c>
      <c r="Q840" s="4">
        <v>172</v>
      </c>
      <c r="R840" s="4" t="s">
        <v>70</v>
      </c>
      <c r="S840" s="242" t="s">
        <v>3059</v>
      </c>
      <c r="T840" s="4"/>
      <c r="U840" s="4"/>
      <c r="V840" s="4"/>
      <c r="W840" s="4"/>
      <c r="X840" s="4"/>
      <c r="Y840" s="4"/>
      <c r="Z840" s="4"/>
      <c r="AA840" s="4"/>
      <c r="AB840" s="4"/>
      <c r="AC840" s="4"/>
      <c r="AD840" s="4"/>
      <c r="AE840" s="145"/>
      <c r="AF840" s="145"/>
      <c r="AG840" s="4" t="s">
        <v>70</v>
      </c>
      <c r="AH840" s="377" t="s">
        <v>3875</v>
      </c>
      <c r="AI840" s="4" t="s">
        <v>9551</v>
      </c>
      <c r="AJ840" s="4" t="s">
        <v>9556</v>
      </c>
      <c r="AK840" s="4"/>
    </row>
    <row r="841" spans="2:37">
      <c r="B841" s="145" t="s">
        <v>2497</v>
      </c>
      <c r="C841" s="4" t="s">
        <v>441</v>
      </c>
      <c r="D841" s="4" t="s">
        <v>3301</v>
      </c>
      <c r="E841" s="4" t="s">
        <v>1060</v>
      </c>
      <c r="F841" s="4" t="s">
        <v>3876</v>
      </c>
      <c r="G841" s="4" t="s">
        <v>1580</v>
      </c>
      <c r="H841" s="4" t="s">
        <v>1581</v>
      </c>
      <c r="I841" s="141"/>
      <c r="J841" s="141">
        <v>5000000000</v>
      </c>
      <c r="K841" s="139">
        <v>5000000000</v>
      </c>
      <c r="L841" s="4">
        <v>9</v>
      </c>
      <c r="M841" s="4" t="s">
        <v>3666</v>
      </c>
      <c r="N841" s="4" t="s">
        <v>2989</v>
      </c>
      <c r="O841" s="91">
        <f>J841</f>
        <v>5000000000</v>
      </c>
      <c r="P841" s="91">
        <f>J841-O841</f>
        <v>0</v>
      </c>
      <c r="Q841" s="4">
        <v>178</v>
      </c>
      <c r="R841" s="4" t="s">
        <v>70</v>
      </c>
      <c r="S841" s="4" t="s">
        <v>70</v>
      </c>
      <c r="T841" s="140">
        <v>45341</v>
      </c>
      <c r="U841" s="4" t="s">
        <v>1884</v>
      </c>
      <c r="V841" s="4" t="s">
        <v>1954</v>
      </c>
      <c r="W841" s="4"/>
      <c r="X841" s="4"/>
      <c r="Y841" s="4"/>
      <c r="Z841" s="4"/>
      <c r="AA841" s="4"/>
      <c r="AB841" s="4"/>
      <c r="AC841" s="4"/>
      <c r="AD841" s="4"/>
      <c r="AE841" s="145"/>
      <c r="AF841" s="145"/>
      <c r="AG841" s="4" t="s">
        <v>70</v>
      </c>
      <c r="AH841" s="377" t="s">
        <v>3876</v>
      </c>
      <c r="AI841" s="4" t="s">
        <v>9551</v>
      </c>
      <c r="AJ841" s="4" t="s">
        <v>9556</v>
      </c>
      <c r="AK841" s="4"/>
    </row>
    <row r="842" spans="2:37">
      <c r="B842" s="145" t="s">
        <v>2497</v>
      </c>
      <c r="C842" s="4" t="s">
        <v>441</v>
      </c>
      <c r="D842" s="4" t="s">
        <v>3513</v>
      </c>
      <c r="E842" s="4" t="s">
        <v>1060</v>
      </c>
      <c r="F842" s="4" t="s">
        <v>3877</v>
      </c>
      <c r="G842" s="4" t="s">
        <v>1604</v>
      </c>
      <c r="H842" s="4" t="s">
        <v>1605</v>
      </c>
      <c r="I842" s="141"/>
      <c r="J842" s="141">
        <v>4300000000</v>
      </c>
      <c r="K842" s="139">
        <v>4300000000</v>
      </c>
      <c r="L842" s="4">
        <v>8.8000000000000007</v>
      </c>
      <c r="M842" s="4" t="s">
        <v>2662</v>
      </c>
      <c r="N842" s="4" t="s">
        <v>3878</v>
      </c>
      <c r="O842" s="186">
        <f>K842</f>
        <v>4300000000</v>
      </c>
      <c r="P842" s="186">
        <f>K842-O842</f>
        <v>0</v>
      </c>
      <c r="Q842" s="4" t="s">
        <v>2503</v>
      </c>
      <c r="R842" s="4" t="s">
        <v>70</v>
      </c>
      <c r="S842" s="4" t="s">
        <v>70</v>
      </c>
      <c r="T842" s="140">
        <v>45351</v>
      </c>
      <c r="U842" s="4" t="s">
        <v>1884</v>
      </c>
      <c r="V842" s="4" t="s">
        <v>1954</v>
      </c>
      <c r="W842" s="4"/>
      <c r="X842" s="4"/>
      <c r="Y842" s="4"/>
      <c r="Z842" s="4"/>
      <c r="AA842" s="4"/>
      <c r="AB842" s="4"/>
      <c r="AC842" s="4"/>
      <c r="AD842" s="4"/>
      <c r="AE842" s="145"/>
      <c r="AF842" s="145"/>
      <c r="AG842" s="4" t="s">
        <v>70</v>
      </c>
      <c r="AH842" s="377" t="s">
        <v>3877</v>
      </c>
      <c r="AI842" s="4" t="s">
        <v>9551</v>
      </c>
      <c r="AJ842" s="4" t="s">
        <v>9556</v>
      </c>
      <c r="AK842" s="4"/>
    </row>
    <row r="843" spans="2:37">
      <c r="B843" s="145" t="s">
        <v>2497</v>
      </c>
      <c r="C843" s="4" t="s">
        <v>441</v>
      </c>
      <c r="D843" s="4" t="s">
        <v>3516</v>
      </c>
      <c r="E843" s="4" t="s">
        <v>1060</v>
      </c>
      <c r="F843" s="4" t="s">
        <v>3879</v>
      </c>
      <c r="G843" s="4" t="s">
        <v>1624</v>
      </c>
      <c r="H843" s="4" t="s">
        <v>1625</v>
      </c>
      <c r="I843" s="141"/>
      <c r="J843" s="141">
        <v>861000000</v>
      </c>
      <c r="K843" s="139">
        <v>861000000</v>
      </c>
      <c r="L843" s="4">
        <v>5.5</v>
      </c>
      <c r="M843" s="4" t="s">
        <v>3880</v>
      </c>
      <c r="N843" s="4" t="s">
        <v>2700</v>
      </c>
      <c r="O843" s="4"/>
      <c r="P843" s="4"/>
      <c r="Q843" s="4"/>
      <c r="R843" s="4"/>
      <c r="S843" s="4"/>
      <c r="T843" s="4"/>
      <c r="U843" s="4"/>
      <c r="V843" s="4"/>
      <c r="W843" s="4"/>
      <c r="X843" s="4"/>
      <c r="Y843" s="4"/>
      <c r="Z843" s="4"/>
      <c r="AA843" s="4"/>
      <c r="AB843" s="4"/>
      <c r="AC843" s="4"/>
      <c r="AD843" s="4"/>
      <c r="AE843" s="145"/>
      <c r="AF843" s="145"/>
      <c r="AG843" s="4" t="s">
        <v>70</v>
      </c>
      <c r="AH843" s="377" t="s">
        <v>9544</v>
      </c>
      <c r="AI843" s="4" t="s">
        <v>9551</v>
      </c>
      <c r="AJ843" s="4" t="s">
        <v>9556</v>
      </c>
      <c r="AK843" s="4"/>
    </row>
    <row r="844" spans="2:37">
      <c r="B844" s="145" t="s">
        <v>2497</v>
      </c>
      <c r="C844" s="4" t="s">
        <v>441</v>
      </c>
      <c r="D844" s="4" t="s">
        <v>3596</v>
      </c>
      <c r="E844" s="4" t="s">
        <v>1060</v>
      </c>
      <c r="F844" s="4" t="s">
        <v>3881</v>
      </c>
      <c r="G844" s="4" t="s">
        <v>1620</v>
      </c>
      <c r="H844" s="4" t="s">
        <v>1621</v>
      </c>
      <c r="I844" s="141"/>
      <c r="J844" s="141">
        <v>3000000000</v>
      </c>
      <c r="K844" s="139">
        <v>3000000000</v>
      </c>
      <c r="L844" s="4">
        <v>10.75</v>
      </c>
      <c r="M844" s="4" t="s">
        <v>3649</v>
      </c>
      <c r="N844" s="4" t="s">
        <v>3650</v>
      </c>
      <c r="O844" s="186">
        <f>K844</f>
        <v>3000000000</v>
      </c>
      <c r="P844" s="186">
        <f>K844-O844</f>
        <v>0</v>
      </c>
      <c r="Q844" s="4">
        <v>7</v>
      </c>
      <c r="R844" s="4" t="s">
        <v>70</v>
      </c>
      <c r="S844" s="4" t="s">
        <v>70</v>
      </c>
      <c r="T844" s="140">
        <v>45321</v>
      </c>
      <c r="U844" s="4" t="s">
        <v>1884</v>
      </c>
      <c r="V844" s="4" t="s">
        <v>1954</v>
      </c>
      <c r="W844" s="4"/>
      <c r="X844" s="4"/>
      <c r="Y844" s="4"/>
      <c r="Z844" s="4"/>
      <c r="AA844" s="4"/>
      <c r="AB844" s="4"/>
      <c r="AC844" s="4"/>
      <c r="AD844" s="4"/>
      <c r="AE844" s="145"/>
      <c r="AF844" s="145"/>
      <c r="AG844" s="4" t="s">
        <v>70</v>
      </c>
      <c r="AH844" s="377" t="s">
        <v>3881</v>
      </c>
      <c r="AI844" s="4" t="s">
        <v>9551</v>
      </c>
      <c r="AJ844" s="4" t="s">
        <v>9556</v>
      </c>
      <c r="AK844" s="4"/>
    </row>
    <row r="845" spans="2:37">
      <c r="B845" s="145" t="s">
        <v>2497</v>
      </c>
      <c r="C845" s="4" t="s">
        <v>441</v>
      </c>
      <c r="D845" s="4" t="s">
        <v>2135</v>
      </c>
      <c r="E845" s="4" t="s">
        <v>1060</v>
      </c>
      <c r="F845" s="4" t="s">
        <v>3882</v>
      </c>
      <c r="G845" s="4" t="s">
        <v>1622</v>
      </c>
      <c r="H845" s="4" t="s">
        <v>1623</v>
      </c>
      <c r="I845" s="141"/>
      <c r="J845" s="141">
        <v>16255539317</v>
      </c>
      <c r="K845" s="139">
        <v>16255539317</v>
      </c>
      <c r="L845" s="4">
        <v>4.2</v>
      </c>
      <c r="M845" s="4" t="s">
        <v>2656</v>
      </c>
      <c r="N845" s="4" t="s">
        <v>2657</v>
      </c>
      <c r="O845" s="91">
        <f>J845</f>
        <v>16255539317</v>
      </c>
      <c r="P845" s="91">
        <f>J845-O845</f>
        <v>0</v>
      </c>
      <c r="Q845" s="4">
        <v>172</v>
      </c>
      <c r="R845" s="4" t="s">
        <v>70</v>
      </c>
      <c r="S845" s="242" t="s">
        <v>3059</v>
      </c>
      <c r="T845" s="4"/>
      <c r="U845" s="4"/>
      <c r="V845" s="4"/>
      <c r="W845" s="4"/>
      <c r="X845" s="4"/>
      <c r="Y845" s="4"/>
      <c r="Z845" s="4"/>
      <c r="AA845" s="4"/>
      <c r="AB845" s="4"/>
      <c r="AC845" s="4"/>
      <c r="AD845" s="4"/>
      <c r="AE845" s="145"/>
      <c r="AF845" s="145"/>
      <c r="AG845" s="4" t="s">
        <v>70</v>
      </c>
      <c r="AH845" s="377" t="s">
        <v>3882</v>
      </c>
      <c r="AI845" s="4" t="s">
        <v>9551</v>
      </c>
      <c r="AJ845" s="4" t="s">
        <v>9556</v>
      </c>
      <c r="AK845" s="4"/>
    </row>
    <row r="846" spans="2:37">
      <c r="B846" s="145" t="s">
        <v>2497</v>
      </c>
      <c r="C846" s="4" t="s">
        <v>441</v>
      </c>
      <c r="D846" s="4" t="s">
        <v>3516</v>
      </c>
      <c r="E846" s="4" t="s">
        <v>1060</v>
      </c>
      <c r="F846" s="4" t="s">
        <v>3883</v>
      </c>
      <c r="G846" s="4" t="s">
        <v>1624</v>
      </c>
      <c r="H846" s="4" t="s">
        <v>1625</v>
      </c>
      <c r="I846" s="141"/>
      <c r="J846" s="141">
        <v>2000000000</v>
      </c>
      <c r="K846" s="139">
        <v>2000000000</v>
      </c>
      <c r="L846" s="4">
        <v>6.4</v>
      </c>
      <c r="M846" s="4" t="s">
        <v>1914</v>
      </c>
      <c r="N846" s="4" t="s">
        <v>3524</v>
      </c>
      <c r="O846" s="4"/>
      <c r="P846" s="4"/>
      <c r="Q846" s="4"/>
      <c r="R846" s="4"/>
      <c r="S846" s="4"/>
      <c r="T846" s="4"/>
      <c r="U846" s="4"/>
      <c r="V846" s="4"/>
      <c r="W846" s="4"/>
      <c r="X846" s="4"/>
      <c r="Y846" s="4"/>
      <c r="Z846" s="4"/>
      <c r="AA846" s="4"/>
      <c r="AB846" s="4"/>
      <c r="AC846" s="4"/>
      <c r="AD846" s="4"/>
      <c r="AE846" s="145"/>
      <c r="AF846" s="145"/>
      <c r="AG846" s="4" t="s">
        <v>70</v>
      </c>
      <c r="AH846" s="377" t="s">
        <v>9544</v>
      </c>
      <c r="AI846" s="4" t="s">
        <v>9551</v>
      </c>
      <c r="AJ846" s="4" t="s">
        <v>9556</v>
      </c>
      <c r="AK846" s="4"/>
    </row>
    <row r="847" spans="2:37">
      <c r="B847" s="145" t="s">
        <v>2497</v>
      </c>
      <c r="C847" s="4" t="s">
        <v>441</v>
      </c>
      <c r="D847" s="4" t="s">
        <v>2135</v>
      </c>
      <c r="E847" s="4" t="s">
        <v>1060</v>
      </c>
      <c r="F847" s="4" t="s">
        <v>3884</v>
      </c>
      <c r="G847" s="4" t="s">
        <v>1616</v>
      </c>
      <c r="H847" s="4" t="s">
        <v>1617</v>
      </c>
      <c r="I847" s="141"/>
      <c r="J847" s="141">
        <v>5000000000</v>
      </c>
      <c r="K847" s="139">
        <v>5000000000</v>
      </c>
      <c r="L847" s="4">
        <v>7.39</v>
      </c>
      <c r="M847" s="4" t="s">
        <v>1917</v>
      </c>
      <c r="N847" s="4" t="s">
        <v>3450</v>
      </c>
      <c r="O847" s="91">
        <f>J847</f>
        <v>5000000000</v>
      </c>
      <c r="P847" s="91">
        <f>J847-O847</f>
        <v>0</v>
      </c>
      <c r="Q847" s="4">
        <v>168</v>
      </c>
      <c r="R847" s="4" t="s">
        <v>70</v>
      </c>
      <c r="S847" s="4" t="s">
        <v>70</v>
      </c>
      <c r="T847" s="140">
        <v>45348</v>
      </c>
      <c r="U847" s="4" t="s">
        <v>1887</v>
      </c>
      <c r="V847" s="4"/>
      <c r="W847" s="4"/>
      <c r="X847" s="4"/>
      <c r="Y847" s="4"/>
      <c r="Z847" s="4"/>
      <c r="AA847" s="4"/>
      <c r="AB847" s="4"/>
      <c r="AC847" s="4"/>
      <c r="AD847" s="4"/>
      <c r="AE847" s="145"/>
      <c r="AF847" s="145"/>
      <c r="AG847" s="4" t="s">
        <v>70</v>
      </c>
      <c r="AH847" s="377" t="s">
        <v>3884</v>
      </c>
      <c r="AI847" s="4" t="s">
        <v>9551</v>
      </c>
      <c r="AJ847" s="4" t="s">
        <v>9556</v>
      </c>
      <c r="AK847" s="4"/>
    </row>
    <row r="848" spans="2:37">
      <c r="B848" s="145" t="s">
        <v>2497</v>
      </c>
      <c r="C848" s="4" t="s">
        <v>441</v>
      </c>
      <c r="D848" s="4" t="s">
        <v>3596</v>
      </c>
      <c r="E848" s="4" t="s">
        <v>1060</v>
      </c>
      <c r="F848" s="4" t="s">
        <v>3885</v>
      </c>
      <c r="G848" s="4" t="s">
        <v>1620</v>
      </c>
      <c r="H848" s="4" t="s">
        <v>1621</v>
      </c>
      <c r="I848" s="141"/>
      <c r="J848" s="141">
        <v>2000000000</v>
      </c>
      <c r="K848" s="139">
        <v>2000000000</v>
      </c>
      <c r="L848" s="4">
        <v>5.24</v>
      </c>
      <c r="M848" s="4" t="s">
        <v>3598</v>
      </c>
      <c r="N848" s="4" t="s">
        <v>3844</v>
      </c>
      <c r="O848" s="186">
        <f>K848</f>
        <v>2000000000</v>
      </c>
      <c r="P848" s="186">
        <f>K848-O848</f>
        <v>0</v>
      </c>
      <c r="Q848" s="4">
        <v>7</v>
      </c>
      <c r="R848" s="4" t="s">
        <v>70</v>
      </c>
      <c r="S848" s="4" t="s">
        <v>70</v>
      </c>
      <c r="T848" s="140">
        <v>45321</v>
      </c>
      <c r="U848" s="4" t="s">
        <v>1884</v>
      </c>
      <c r="V848" s="4" t="s">
        <v>1954</v>
      </c>
      <c r="W848" s="4"/>
      <c r="X848" s="4"/>
      <c r="Y848" s="4"/>
      <c r="Z848" s="4"/>
      <c r="AA848" s="4"/>
      <c r="AB848" s="4"/>
      <c r="AC848" s="4"/>
      <c r="AD848" s="4"/>
      <c r="AE848" s="145"/>
      <c r="AF848" s="145"/>
      <c r="AG848" s="4" t="s">
        <v>70</v>
      </c>
      <c r="AH848" s="377" t="s">
        <v>3885</v>
      </c>
      <c r="AI848" s="4" t="s">
        <v>9551</v>
      </c>
      <c r="AJ848" s="4" t="s">
        <v>9556</v>
      </c>
      <c r="AK848" s="4"/>
    </row>
    <row r="849" spans="2:37">
      <c r="B849" s="145" t="s">
        <v>2497</v>
      </c>
      <c r="C849" s="4" t="s">
        <v>441</v>
      </c>
      <c r="D849" s="4" t="s">
        <v>3596</v>
      </c>
      <c r="E849" s="4" t="s">
        <v>1060</v>
      </c>
      <c r="F849" s="4" t="s">
        <v>3886</v>
      </c>
      <c r="G849" s="4" t="s">
        <v>1620</v>
      </c>
      <c r="H849" s="4" t="s">
        <v>1621</v>
      </c>
      <c r="I849" s="141"/>
      <c r="J849" s="141">
        <v>5000000000</v>
      </c>
      <c r="K849" s="139">
        <v>5000000000</v>
      </c>
      <c r="L849" s="4">
        <v>8.14</v>
      </c>
      <c r="M849" s="4" t="s">
        <v>3649</v>
      </c>
      <c r="N849" s="4" t="s">
        <v>3250</v>
      </c>
      <c r="O849" s="186">
        <f>K849</f>
        <v>5000000000</v>
      </c>
      <c r="P849" s="186">
        <f>K849-O849</f>
        <v>0</v>
      </c>
      <c r="Q849" s="4">
        <v>7</v>
      </c>
      <c r="R849" s="4" t="s">
        <v>70</v>
      </c>
      <c r="S849" s="4" t="s">
        <v>70</v>
      </c>
      <c r="T849" s="140">
        <v>45321</v>
      </c>
      <c r="U849" s="4" t="s">
        <v>1884</v>
      </c>
      <c r="V849" s="4" t="s">
        <v>1954</v>
      </c>
      <c r="W849" s="4"/>
      <c r="X849" s="4"/>
      <c r="Y849" s="4"/>
      <c r="Z849" s="4"/>
      <c r="AA849" s="4"/>
      <c r="AB849" s="4"/>
      <c r="AC849" s="4"/>
      <c r="AD849" s="4"/>
      <c r="AE849" s="145"/>
      <c r="AF849" s="145"/>
      <c r="AG849" s="4" t="s">
        <v>70</v>
      </c>
      <c r="AH849" s="377" t="s">
        <v>3886</v>
      </c>
      <c r="AI849" s="4" t="s">
        <v>9551</v>
      </c>
      <c r="AJ849" s="4" t="s">
        <v>9556</v>
      </c>
      <c r="AK849" s="4"/>
    </row>
    <row r="850" spans="2:37">
      <c r="B850" s="145" t="s">
        <v>2497</v>
      </c>
      <c r="C850" s="4" t="s">
        <v>441</v>
      </c>
      <c r="D850" s="4" t="s">
        <v>3516</v>
      </c>
      <c r="E850" s="4" t="s">
        <v>1060</v>
      </c>
      <c r="F850" s="4" t="s">
        <v>3887</v>
      </c>
      <c r="G850" s="4" t="s">
        <v>1624</v>
      </c>
      <c r="H850" s="4" t="s">
        <v>1625</v>
      </c>
      <c r="I850" s="141"/>
      <c r="J850" s="141">
        <v>550000000</v>
      </c>
      <c r="K850" s="139">
        <v>550000000</v>
      </c>
      <c r="L850" s="4">
        <v>5.5</v>
      </c>
      <c r="M850" s="4" t="s">
        <v>3888</v>
      </c>
      <c r="N850" s="4" t="s">
        <v>3334</v>
      </c>
      <c r="O850" s="4"/>
      <c r="P850" s="4"/>
      <c r="Q850" s="4"/>
      <c r="R850" s="4"/>
      <c r="S850" s="4"/>
      <c r="T850" s="4"/>
      <c r="U850" s="4"/>
      <c r="V850" s="4"/>
      <c r="W850" s="4"/>
      <c r="X850" s="4"/>
      <c r="Y850" s="4"/>
      <c r="Z850" s="4"/>
      <c r="AA850" s="4"/>
      <c r="AB850" s="4"/>
      <c r="AC850" s="4"/>
      <c r="AD850" s="4"/>
      <c r="AE850" s="145"/>
      <c r="AF850" s="145"/>
      <c r="AG850" s="4" t="s">
        <v>70</v>
      </c>
      <c r="AH850" s="377" t="s">
        <v>9544</v>
      </c>
      <c r="AI850" s="4" t="s">
        <v>9551</v>
      </c>
      <c r="AJ850" s="4" t="s">
        <v>9556</v>
      </c>
      <c r="AK850" s="4"/>
    </row>
    <row r="851" spans="2:37">
      <c r="B851" s="145" t="s">
        <v>2497</v>
      </c>
      <c r="C851" s="4" t="s">
        <v>441</v>
      </c>
      <c r="D851" s="4" t="s">
        <v>2135</v>
      </c>
      <c r="E851" s="4" t="s">
        <v>1060</v>
      </c>
      <c r="F851" s="4" t="s">
        <v>3889</v>
      </c>
      <c r="G851" s="4" t="s">
        <v>1608</v>
      </c>
      <c r="H851" s="4" t="s">
        <v>1609</v>
      </c>
      <c r="I851" s="141"/>
      <c r="J851" s="141">
        <v>11082000000</v>
      </c>
      <c r="K851" s="139">
        <v>11082000000</v>
      </c>
      <c r="L851" s="4">
        <v>5.5</v>
      </c>
      <c r="M851" s="4" t="s">
        <v>2564</v>
      </c>
      <c r="N851" s="4" t="s">
        <v>1907</v>
      </c>
      <c r="O851" s="91">
        <f>J851</f>
        <v>11082000000</v>
      </c>
      <c r="P851" s="91">
        <f>J851-O851</f>
        <v>0</v>
      </c>
      <c r="Q851" s="4">
        <v>170</v>
      </c>
      <c r="R851" s="4" t="s">
        <v>70</v>
      </c>
      <c r="S851" s="4" t="s">
        <v>70</v>
      </c>
      <c r="T851" s="140">
        <v>45348</v>
      </c>
      <c r="U851" s="4" t="s">
        <v>1887</v>
      </c>
      <c r="V851" s="4"/>
      <c r="W851" s="4"/>
      <c r="X851" s="4"/>
      <c r="Y851" s="4"/>
      <c r="Z851" s="4"/>
      <c r="AA851" s="4"/>
      <c r="AB851" s="4"/>
      <c r="AC851" s="4"/>
      <c r="AD851" s="4"/>
      <c r="AE851" s="145"/>
      <c r="AF851" s="145"/>
      <c r="AG851" s="4" t="s">
        <v>70</v>
      </c>
      <c r="AH851" s="377" t="s">
        <v>3889</v>
      </c>
      <c r="AI851" s="4" t="s">
        <v>9551</v>
      </c>
      <c r="AJ851" s="4" t="s">
        <v>9556</v>
      </c>
      <c r="AK851" s="4"/>
    </row>
    <row r="852" spans="2:37">
      <c r="B852" s="145" t="s">
        <v>2497</v>
      </c>
      <c r="C852" s="4" t="s">
        <v>441</v>
      </c>
      <c r="D852" s="4" t="s">
        <v>3513</v>
      </c>
      <c r="E852" s="4" t="s">
        <v>1060</v>
      </c>
      <c r="F852" s="4" t="s">
        <v>3890</v>
      </c>
      <c r="G852" s="4" t="s">
        <v>1604</v>
      </c>
      <c r="H852" s="4" t="s">
        <v>1605</v>
      </c>
      <c r="I852" s="141"/>
      <c r="J852" s="141">
        <v>759283288</v>
      </c>
      <c r="K852" s="139">
        <v>759283288</v>
      </c>
      <c r="L852" s="4">
        <v>8.8000000000000007</v>
      </c>
      <c r="M852" s="4" t="s">
        <v>3141</v>
      </c>
      <c r="N852" s="4" t="s">
        <v>3142</v>
      </c>
      <c r="O852" s="186">
        <f>K852</f>
        <v>759283288</v>
      </c>
      <c r="P852" s="186">
        <f>K852-O852</f>
        <v>0</v>
      </c>
      <c r="Q852" s="4" t="s">
        <v>2503</v>
      </c>
      <c r="R852" s="4" t="s">
        <v>70</v>
      </c>
      <c r="S852" s="4" t="s">
        <v>70</v>
      </c>
      <c r="T852" s="140">
        <v>45351</v>
      </c>
      <c r="U852" s="4" t="s">
        <v>1884</v>
      </c>
      <c r="V852" s="4" t="s">
        <v>1954</v>
      </c>
      <c r="W852" s="4"/>
      <c r="X852" s="4"/>
      <c r="Y852" s="4"/>
      <c r="Z852" s="4"/>
      <c r="AA852" s="4"/>
      <c r="AB852" s="4"/>
      <c r="AC852" s="4"/>
      <c r="AD852" s="4"/>
      <c r="AE852" s="145"/>
      <c r="AF852" s="145"/>
      <c r="AG852" s="4" t="s">
        <v>70</v>
      </c>
      <c r="AH852" s="377" t="s">
        <v>3890</v>
      </c>
      <c r="AI852" s="4" t="s">
        <v>9551</v>
      </c>
      <c r="AJ852" s="4" t="s">
        <v>9556</v>
      </c>
      <c r="AK852" s="4"/>
    </row>
    <row r="853" spans="2:37">
      <c r="B853" s="145" t="s">
        <v>2497</v>
      </c>
      <c r="C853" s="4" t="s">
        <v>441</v>
      </c>
      <c r="D853" s="4" t="s">
        <v>3596</v>
      </c>
      <c r="E853" s="4" t="s">
        <v>2018</v>
      </c>
      <c r="F853" s="4" t="s">
        <v>3891</v>
      </c>
      <c r="G853" s="4" t="s">
        <v>1620</v>
      </c>
      <c r="H853" s="4" t="s">
        <v>1621</v>
      </c>
      <c r="I853" s="141"/>
      <c r="J853" s="141">
        <v>25000</v>
      </c>
      <c r="K853" s="139">
        <v>602875000</v>
      </c>
      <c r="L853" s="4">
        <v>0</v>
      </c>
      <c r="M853" s="4" t="s">
        <v>3892</v>
      </c>
      <c r="N853" s="4" t="s">
        <v>2751</v>
      </c>
      <c r="O853" s="4"/>
      <c r="P853" s="4"/>
      <c r="Q853" s="4">
        <v>7</v>
      </c>
      <c r="R853" s="4" t="s">
        <v>70</v>
      </c>
      <c r="S853" s="4" t="s">
        <v>70</v>
      </c>
      <c r="T853" s="140">
        <v>45321</v>
      </c>
      <c r="U853" s="4" t="s">
        <v>1884</v>
      </c>
      <c r="V853" s="4" t="s">
        <v>1954</v>
      </c>
      <c r="W853" s="4"/>
      <c r="X853" s="4"/>
      <c r="Y853" s="4"/>
      <c r="Z853" s="4"/>
      <c r="AA853" s="4"/>
      <c r="AB853" s="4"/>
      <c r="AC853" s="4"/>
      <c r="AD853" s="4"/>
      <c r="AE853" s="145"/>
      <c r="AF853" s="145"/>
      <c r="AG853" s="4" t="s">
        <v>70</v>
      </c>
      <c r="AH853" s="377" t="s">
        <v>3891</v>
      </c>
      <c r="AI853" s="4" t="s">
        <v>9551</v>
      </c>
      <c r="AJ853" s="4" t="s">
        <v>9556</v>
      </c>
      <c r="AK853" s="4"/>
    </row>
    <row r="854" spans="2:37">
      <c r="B854" s="145" t="s">
        <v>2497</v>
      </c>
      <c r="C854" s="4" t="s">
        <v>441</v>
      </c>
      <c r="D854" s="4" t="s">
        <v>3596</v>
      </c>
      <c r="E854" s="4" t="s">
        <v>1060</v>
      </c>
      <c r="F854" s="4" t="s">
        <v>3893</v>
      </c>
      <c r="G854" s="4" t="s">
        <v>1620</v>
      </c>
      <c r="H854" s="4" t="s">
        <v>1621</v>
      </c>
      <c r="I854" s="141"/>
      <c r="J854" s="141">
        <v>2000000000</v>
      </c>
      <c r="K854" s="139">
        <v>2000000000</v>
      </c>
      <c r="L854" s="4">
        <v>5.24</v>
      </c>
      <c r="M854" s="4" t="s">
        <v>3705</v>
      </c>
      <c r="N854" s="4" t="s">
        <v>3233</v>
      </c>
      <c r="O854" s="186">
        <f>K854</f>
        <v>2000000000</v>
      </c>
      <c r="P854" s="186">
        <f>K854-O854</f>
        <v>0</v>
      </c>
      <c r="Q854" s="4">
        <v>7</v>
      </c>
      <c r="R854" s="4" t="s">
        <v>70</v>
      </c>
      <c r="S854" s="4" t="s">
        <v>70</v>
      </c>
      <c r="T854" s="140">
        <v>45321</v>
      </c>
      <c r="U854" s="4" t="s">
        <v>1884</v>
      </c>
      <c r="V854" s="4" t="s">
        <v>1954</v>
      </c>
      <c r="W854" s="4"/>
      <c r="X854" s="4"/>
      <c r="Y854" s="4"/>
      <c r="Z854" s="4"/>
      <c r="AA854" s="4"/>
      <c r="AB854" s="4"/>
      <c r="AC854" s="4"/>
      <c r="AD854" s="4"/>
      <c r="AE854" s="145"/>
      <c r="AF854" s="145"/>
      <c r="AG854" s="4" t="s">
        <v>70</v>
      </c>
      <c r="AH854" s="377" t="s">
        <v>3893</v>
      </c>
      <c r="AI854" s="4" t="s">
        <v>9551</v>
      </c>
      <c r="AJ854" s="4" t="s">
        <v>9556</v>
      </c>
      <c r="AK854" s="4"/>
    </row>
    <row r="855" spans="2:37">
      <c r="B855" s="145" t="s">
        <v>2497</v>
      </c>
      <c r="C855" s="4" t="s">
        <v>441</v>
      </c>
      <c r="D855" s="4" t="s">
        <v>3516</v>
      </c>
      <c r="E855" s="4" t="s">
        <v>1060</v>
      </c>
      <c r="F855" s="4" t="s">
        <v>3894</v>
      </c>
      <c r="G855" s="4" t="s">
        <v>1606</v>
      </c>
      <c r="H855" s="4" t="s">
        <v>1607</v>
      </c>
      <c r="I855" s="141"/>
      <c r="J855" s="141">
        <v>598000000</v>
      </c>
      <c r="K855" s="139">
        <v>598000000</v>
      </c>
      <c r="L855" s="4">
        <v>6.4</v>
      </c>
      <c r="M855" s="4" t="s">
        <v>2988</v>
      </c>
      <c r="N855" s="4" t="s">
        <v>3496</v>
      </c>
      <c r="O855" s="4"/>
      <c r="P855" s="4"/>
      <c r="Q855" s="4"/>
      <c r="R855" s="4"/>
      <c r="S855" s="4"/>
      <c r="T855" s="4"/>
      <c r="U855" s="4"/>
      <c r="V855" s="4"/>
      <c r="W855" s="4"/>
      <c r="X855" s="4"/>
      <c r="Y855" s="4"/>
      <c r="Z855" s="4"/>
      <c r="AA855" s="4"/>
      <c r="AB855" s="4"/>
      <c r="AC855" s="4"/>
      <c r="AD855" s="4"/>
      <c r="AE855" s="145"/>
      <c r="AF855" s="145"/>
      <c r="AG855" s="4" t="s">
        <v>70</v>
      </c>
      <c r="AH855" s="377" t="s">
        <v>9541</v>
      </c>
      <c r="AI855" s="4" t="s">
        <v>9551</v>
      </c>
      <c r="AJ855" s="4" t="s">
        <v>9556</v>
      </c>
      <c r="AK855" s="4"/>
    </row>
    <row r="856" spans="2:37">
      <c r="B856" s="145" t="s">
        <v>2497</v>
      </c>
      <c r="C856" s="4" t="s">
        <v>441</v>
      </c>
      <c r="D856" s="4" t="s">
        <v>3596</v>
      </c>
      <c r="E856" s="4" t="s">
        <v>1060</v>
      </c>
      <c r="F856" s="4" t="s">
        <v>3895</v>
      </c>
      <c r="G856" s="4" t="s">
        <v>1620</v>
      </c>
      <c r="H856" s="4" t="s">
        <v>1621</v>
      </c>
      <c r="I856" s="141"/>
      <c r="J856" s="141">
        <v>2000000000</v>
      </c>
      <c r="K856" s="139">
        <v>2000000000</v>
      </c>
      <c r="L856" s="4">
        <v>6.3</v>
      </c>
      <c r="M856" s="4" t="s">
        <v>2988</v>
      </c>
      <c r="N856" s="4" t="s">
        <v>3496</v>
      </c>
      <c r="O856" s="186">
        <f>K856</f>
        <v>2000000000</v>
      </c>
      <c r="P856" s="186">
        <f>K856-O856</f>
        <v>0</v>
      </c>
      <c r="Q856" s="4">
        <v>7</v>
      </c>
      <c r="R856" s="4" t="s">
        <v>70</v>
      </c>
      <c r="S856" s="4" t="s">
        <v>70</v>
      </c>
      <c r="T856" s="140">
        <v>45321</v>
      </c>
      <c r="U856" s="4" t="s">
        <v>1884</v>
      </c>
      <c r="V856" s="4" t="s">
        <v>1954</v>
      </c>
      <c r="W856" s="4"/>
      <c r="X856" s="4"/>
      <c r="Y856" s="4"/>
      <c r="Z856" s="4"/>
      <c r="AA856" s="4"/>
      <c r="AB856" s="4"/>
      <c r="AC856" s="4"/>
      <c r="AD856" s="4"/>
      <c r="AE856" s="145"/>
      <c r="AF856" s="145"/>
      <c r="AG856" s="4" t="s">
        <v>70</v>
      </c>
      <c r="AH856" s="377" t="s">
        <v>3895</v>
      </c>
      <c r="AI856" s="4" t="s">
        <v>9551</v>
      </c>
      <c r="AJ856" s="4" t="s">
        <v>9556</v>
      </c>
      <c r="AK856" s="4"/>
    </row>
    <row r="857" spans="2:37">
      <c r="B857" s="145" t="s">
        <v>2497</v>
      </c>
      <c r="C857" s="4" t="s">
        <v>441</v>
      </c>
      <c r="D857" s="4" t="s">
        <v>2135</v>
      </c>
      <c r="E857" s="4" t="s">
        <v>1060</v>
      </c>
      <c r="F857" s="4" t="s">
        <v>3896</v>
      </c>
      <c r="G857" s="4" t="s">
        <v>1616</v>
      </c>
      <c r="H857" s="4" t="s">
        <v>1617</v>
      </c>
      <c r="I857" s="141"/>
      <c r="J857" s="141">
        <v>5000000000</v>
      </c>
      <c r="K857" s="139">
        <v>5000000000</v>
      </c>
      <c r="L857" s="4">
        <v>7.39</v>
      </c>
      <c r="M857" s="4" t="s">
        <v>1917</v>
      </c>
      <c r="N857" s="4" t="s">
        <v>3450</v>
      </c>
      <c r="O857" s="91">
        <f>J857</f>
        <v>5000000000</v>
      </c>
      <c r="P857" s="91">
        <f>J857-O857</f>
        <v>0</v>
      </c>
      <c r="Q857" s="4">
        <v>168</v>
      </c>
      <c r="R857" s="4" t="s">
        <v>70</v>
      </c>
      <c r="S857" s="4" t="s">
        <v>70</v>
      </c>
      <c r="T857" s="140">
        <v>45348</v>
      </c>
      <c r="U857" s="4" t="s">
        <v>1887</v>
      </c>
      <c r="V857" s="4"/>
      <c r="W857" s="4"/>
      <c r="X857" s="4"/>
      <c r="Y857" s="4"/>
      <c r="Z857" s="4"/>
      <c r="AA857" s="4"/>
      <c r="AB857" s="4"/>
      <c r="AC857" s="4"/>
      <c r="AD857" s="4"/>
      <c r="AE857" s="145"/>
      <c r="AF857" s="145"/>
      <c r="AG857" s="4" t="s">
        <v>70</v>
      </c>
      <c r="AH857" s="377" t="s">
        <v>3896</v>
      </c>
      <c r="AI857" s="4" t="s">
        <v>9551</v>
      </c>
      <c r="AJ857" s="4" t="s">
        <v>9556</v>
      </c>
      <c r="AK857" s="4"/>
    </row>
    <row r="858" spans="2:37">
      <c r="B858" s="145" t="s">
        <v>2497</v>
      </c>
      <c r="C858" s="4" t="s">
        <v>441</v>
      </c>
      <c r="D858" s="4" t="s">
        <v>1946</v>
      </c>
      <c r="E858" s="4" t="s">
        <v>1060</v>
      </c>
      <c r="F858" s="4" t="s">
        <v>3897</v>
      </c>
      <c r="G858" s="4" t="s">
        <v>1596</v>
      </c>
      <c r="H858" s="4" t="s">
        <v>1597</v>
      </c>
      <c r="I858" s="141"/>
      <c r="J858" s="141">
        <v>3843000000</v>
      </c>
      <c r="K858" s="139">
        <v>3843000000</v>
      </c>
      <c r="L858" s="4">
        <v>8.1999999999999993</v>
      </c>
      <c r="M858" s="4" t="s">
        <v>3898</v>
      </c>
      <c r="N858" s="4" t="s">
        <v>3899</v>
      </c>
      <c r="O858" s="4"/>
      <c r="P858" s="4"/>
      <c r="Q858" s="4"/>
      <c r="R858" s="4"/>
      <c r="S858" s="4"/>
      <c r="T858" s="4"/>
      <c r="U858" s="4"/>
      <c r="V858" s="4"/>
      <c r="W858" s="4"/>
      <c r="X858" s="4"/>
      <c r="Y858" s="4"/>
      <c r="Z858" s="4"/>
      <c r="AA858" s="4"/>
      <c r="AB858" s="4"/>
      <c r="AC858" s="4"/>
      <c r="AD858" s="4"/>
      <c r="AE858" s="145"/>
      <c r="AF858" s="145"/>
      <c r="AG858" s="4" t="s">
        <v>70</v>
      </c>
      <c r="AH858" s="377" t="s">
        <v>9545</v>
      </c>
      <c r="AI858" s="4" t="s">
        <v>9551</v>
      </c>
      <c r="AJ858" s="4" t="s">
        <v>9556</v>
      </c>
      <c r="AK858" s="4"/>
    </row>
    <row r="859" spans="2:37">
      <c r="B859" s="145" t="s">
        <v>2497</v>
      </c>
      <c r="C859" s="4" t="s">
        <v>441</v>
      </c>
      <c r="D859" s="4" t="s">
        <v>3516</v>
      </c>
      <c r="E859" s="4" t="s">
        <v>1060</v>
      </c>
      <c r="F859" s="4" t="s">
        <v>3900</v>
      </c>
      <c r="G859" s="4" t="s">
        <v>1624</v>
      </c>
      <c r="H859" s="4" t="s">
        <v>1625</v>
      </c>
      <c r="I859" s="141"/>
      <c r="J859" s="141">
        <v>900000000</v>
      </c>
      <c r="K859" s="139">
        <v>900000000</v>
      </c>
      <c r="L859" s="4">
        <v>5.8</v>
      </c>
      <c r="M859" s="4" t="s">
        <v>2560</v>
      </c>
      <c r="N859" s="4" t="s">
        <v>2595</v>
      </c>
      <c r="O859" s="4"/>
      <c r="P859" s="4"/>
      <c r="Q859" s="4"/>
      <c r="R859" s="4"/>
      <c r="S859" s="4"/>
      <c r="T859" s="4"/>
      <c r="U859" s="4"/>
      <c r="V859" s="4"/>
      <c r="W859" s="4"/>
      <c r="X859" s="4"/>
      <c r="Y859" s="4"/>
      <c r="Z859" s="4"/>
      <c r="AA859" s="4"/>
      <c r="AB859" s="4"/>
      <c r="AC859" s="4"/>
      <c r="AD859" s="4"/>
      <c r="AE859" s="145"/>
      <c r="AF859" s="145"/>
      <c r="AG859" s="4" t="s">
        <v>70</v>
      </c>
      <c r="AH859" s="377" t="s">
        <v>9544</v>
      </c>
      <c r="AI859" s="4" t="s">
        <v>9551</v>
      </c>
      <c r="AJ859" s="4" t="s">
        <v>9556</v>
      </c>
      <c r="AK859" s="4"/>
    </row>
    <row r="860" spans="2:37">
      <c r="B860" s="145" t="s">
        <v>2497</v>
      </c>
      <c r="C860" s="4" t="s">
        <v>441</v>
      </c>
      <c r="D860" s="4" t="s">
        <v>2135</v>
      </c>
      <c r="E860" s="4" t="s">
        <v>1060</v>
      </c>
      <c r="F860" s="4" t="s">
        <v>3901</v>
      </c>
      <c r="G860" s="4" t="s">
        <v>1616</v>
      </c>
      <c r="H860" s="4" t="s">
        <v>1617</v>
      </c>
      <c r="I860" s="141"/>
      <c r="J860" s="141">
        <v>362005479</v>
      </c>
      <c r="K860" s="139">
        <v>362005479</v>
      </c>
      <c r="L860" s="4">
        <v>6.6</v>
      </c>
      <c r="M860" s="4" t="s">
        <v>3348</v>
      </c>
      <c r="N860" s="4" t="s">
        <v>3492</v>
      </c>
      <c r="O860" s="91">
        <f>J860</f>
        <v>362005479</v>
      </c>
      <c r="P860" s="91">
        <f>J860-O860</f>
        <v>0</v>
      </c>
      <c r="Q860" s="4">
        <v>168</v>
      </c>
      <c r="R860" s="4" t="s">
        <v>70</v>
      </c>
      <c r="S860" s="4" t="s">
        <v>70</v>
      </c>
      <c r="T860" s="140">
        <v>45348</v>
      </c>
      <c r="U860" s="4" t="s">
        <v>1887</v>
      </c>
      <c r="V860" s="4"/>
      <c r="W860" s="4"/>
      <c r="X860" s="4"/>
      <c r="Y860" s="4"/>
      <c r="Z860" s="4"/>
      <c r="AA860" s="4"/>
      <c r="AB860" s="4"/>
      <c r="AC860" s="4"/>
      <c r="AD860" s="4"/>
      <c r="AE860" s="145"/>
      <c r="AF860" s="145"/>
      <c r="AG860" s="4" t="s">
        <v>70</v>
      </c>
      <c r="AH860" s="377" t="s">
        <v>3901</v>
      </c>
      <c r="AI860" s="4" t="s">
        <v>9551</v>
      </c>
      <c r="AJ860" s="4" t="s">
        <v>9556</v>
      </c>
      <c r="AK860" s="4"/>
    </row>
    <row r="861" spans="2:37">
      <c r="B861" s="145" t="s">
        <v>2497</v>
      </c>
      <c r="C861" s="4" t="s">
        <v>441</v>
      </c>
      <c r="D861" s="4" t="s">
        <v>3516</v>
      </c>
      <c r="E861" s="4" t="s">
        <v>1060</v>
      </c>
      <c r="F861" s="4" t="s">
        <v>3902</v>
      </c>
      <c r="G861" s="4" t="s">
        <v>1624</v>
      </c>
      <c r="H861" s="4" t="s">
        <v>1625</v>
      </c>
      <c r="I861" s="141"/>
      <c r="J861" s="141">
        <v>350000000</v>
      </c>
      <c r="K861" s="139">
        <v>350000000</v>
      </c>
      <c r="L861" s="4">
        <v>5.5</v>
      </c>
      <c r="M861" s="4" t="s">
        <v>1911</v>
      </c>
      <c r="N861" s="4" t="s">
        <v>1912</v>
      </c>
      <c r="O861" s="4"/>
      <c r="P861" s="4"/>
      <c r="Q861" s="4"/>
      <c r="R861" s="4"/>
      <c r="S861" s="4"/>
      <c r="T861" s="4"/>
      <c r="U861" s="4"/>
      <c r="V861" s="4"/>
      <c r="W861" s="4"/>
      <c r="X861" s="4"/>
      <c r="Y861" s="4"/>
      <c r="Z861" s="4"/>
      <c r="AA861" s="4"/>
      <c r="AB861" s="4"/>
      <c r="AC861" s="4"/>
      <c r="AD861" s="4"/>
      <c r="AE861" s="145"/>
      <c r="AF861" s="145"/>
      <c r="AG861" s="4" t="s">
        <v>70</v>
      </c>
      <c r="AH861" s="377" t="s">
        <v>9544</v>
      </c>
      <c r="AI861" s="4" t="s">
        <v>9551</v>
      </c>
      <c r="AJ861" s="4" t="s">
        <v>9556</v>
      </c>
      <c r="AK861" s="4"/>
    </row>
    <row r="862" spans="2:37">
      <c r="B862" s="145" t="s">
        <v>2497</v>
      </c>
      <c r="C862" s="4" t="s">
        <v>441</v>
      </c>
      <c r="D862" s="4" t="s">
        <v>3596</v>
      </c>
      <c r="E862" s="4" t="s">
        <v>1060</v>
      </c>
      <c r="F862" s="4" t="s">
        <v>3903</v>
      </c>
      <c r="G862" s="4" t="s">
        <v>1620</v>
      </c>
      <c r="H862" s="4" t="s">
        <v>1621</v>
      </c>
      <c r="I862" s="141"/>
      <c r="J862" s="141">
        <v>500000000</v>
      </c>
      <c r="K862" s="139">
        <v>500000000</v>
      </c>
      <c r="L862" s="4">
        <v>8.5</v>
      </c>
      <c r="M862" s="4" t="s">
        <v>3904</v>
      </c>
      <c r="N862" s="4" t="s">
        <v>3312</v>
      </c>
      <c r="O862" s="186">
        <f>K862</f>
        <v>500000000</v>
      </c>
      <c r="P862" s="186">
        <f>K862-O862</f>
        <v>0</v>
      </c>
      <c r="Q862" s="4">
        <v>7</v>
      </c>
      <c r="R862" s="4" t="s">
        <v>70</v>
      </c>
      <c r="S862" s="4" t="s">
        <v>70</v>
      </c>
      <c r="T862" s="140">
        <v>45321</v>
      </c>
      <c r="U862" s="4" t="s">
        <v>1884</v>
      </c>
      <c r="V862" s="4" t="s">
        <v>1954</v>
      </c>
      <c r="W862" s="4"/>
      <c r="X862" s="4"/>
      <c r="Y862" s="4"/>
      <c r="Z862" s="4"/>
      <c r="AA862" s="4"/>
      <c r="AB862" s="4"/>
      <c r="AC862" s="4"/>
      <c r="AD862" s="4"/>
      <c r="AE862" s="145"/>
      <c r="AF862" s="145"/>
      <c r="AG862" s="4" t="s">
        <v>70</v>
      </c>
      <c r="AH862" s="377" t="s">
        <v>3903</v>
      </c>
      <c r="AI862" s="4" t="s">
        <v>9551</v>
      </c>
      <c r="AJ862" s="4" t="s">
        <v>9556</v>
      </c>
      <c r="AK862" s="4"/>
    </row>
    <row r="863" spans="2:37">
      <c r="B863" s="145" t="s">
        <v>2497</v>
      </c>
      <c r="C863" s="4" t="s">
        <v>441</v>
      </c>
      <c r="D863" s="4" t="s">
        <v>3516</v>
      </c>
      <c r="E863" s="4" t="s">
        <v>1060</v>
      </c>
      <c r="F863" s="4" t="s">
        <v>3905</v>
      </c>
      <c r="G863" s="4" t="s">
        <v>1624</v>
      </c>
      <c r="H863" s="4" t="s">
        <v>1625</v>
      </c>
      <c r="I863" s="141"/>
      <c r="J863" s="141">
        <v>6680000000</v>
      </c>
      <c r="K863" s="139">
        <v>6680000000</v>
      </c>
      <c r="L863" s="4">
        <v>5.3</v>
      </c>
      <c r="M863" s="4" t="s">
        <v>3798</v>
      </c>
      <c r="N863" s="4" t="s">
        <v>3842</v>
      </c>
      <c r="O863" s="4"/>
      <c r="P863" s="4"/>
      <c r="Q863" s="4"/>
      <c r="R863" s="4"/>
      <c r="S863" s="4"/>
      <c r="T863" s="4"/>
      <c r="U863" s="4"/>
      <c r="V863" s="4"/>
      <c r="W863" s="4"/>
      <c r="X863" s="4"/>
      <c r="Y863" s="4"/>
      <c r="Z863" s="4"/>
      <c r="AA863" s="4"/>
      <c r="AB863" s="4"/>
      <c r="AC863" s="4"/>
      <c r="AD863" s="4"/>
      <c r="AE863" s="145"/>
      <c r="AF863" s="145"/>
      <c r="AG863" s="4" t="s">
        <v>70</v>
      </c>
      <c r="AH863" s="377" t="s">
        <v>9544</v>
      </c>
      <c r="AI863" s="4" t="s">
        <v>9551</v>
      </c>
      <c r="AJ863" s="4" t="s">
        <v>9556</v>
      </c>
      <c r="AK863" s="4"/>
    </row>
    <row r="864" spans="2:37">
      <c r="B864" s="145" t="s">
        <v>2497</v>
      </c>
      <c r="C864" s="4" t="s">
        <v>441</v>
      </c>
      <c r="D864" s="4" t="s">
        <v>3226</v>
      </c>
      <c r="E864" s="4" t="s">
        <v>1060</v>
      </c>
      <c r="F864" s="4" t="s">
        <v>3906</v>
      </c>
      <c r="G864" s="4" t="s">
        <v>1618</v>
      </c>
      <c r="H864" s="4" t="s">
        <v>1619</v>
      </c>
      <c r="I864" s="141"/>
      <c r="J864" s="141">
        <v>50180822</v>
      </c>
      <c r="K864" s="139">
        <v>50180822</v>
      </c>
      <c r="L864" s="4">
        <v>3.8</v>
      </c>
      <c r="M864" s="4" t="s">
        <v>2656</v>
      </c>
      <c r="N864" s="4" t="s">
        <v>3907</v>
      </c>
      <c r="O864" s="186">
        <f>K864</f>
        <v>50180822</v>
      </c>
      <c r="P864" s="4"/>
      <c r="Q864" s="4"/>
      <c r="R864" s="4"/>
      <c r="S864" s="4" t="s">
        <v>70</v>
      </c>
      <c r="T864" s="4"/>
      <c r="U864" s="4"/>
      <c r="V864" s="4"/>
      <c r="W864" s="4" t="s">
        <v>70</v>
      </c>
      <c r="X864" s="140"/>
      <c r="Y864" s="4"/>
      <c r="Z864" s="4"/>
      <c r="AA864" s="186">
        <f t="shared" ref="AA864:AA865" si="25">K864</f>
        <v>50180822</v>
      </c>
      <c r="AB864" s="186"/>
      <c r="AC864" s="4"/>
      <c r="AD864" s="4" t="s">
        <v>2037</v>
      </c>
      <c r="AE864" s="145" t="s">
        <v>3588</v>
      </c>
      <c r="AF864" s="145"/>
      <c r="AG864" s="4"/>
      <c r="AH864" s="377"/>
      <c r="AI864" s="4"/>
      <c r="AJ864" s="4"/>
      <c r="AK864" s="4"/>
    </row>
    <row r="865" spans="2:37">
      <c r="B865" s="145" t="s">
        <v>2497</v>
      </c>
      <c r="C865" s="4" t="s">
        <v>441</v>
      </c>
      <c r="D865" s="4" t="s">
        <v>2135</v>
      </c>
      <c r="E865" s="4" t="s">
        <v>1060</v>
      </c>
      <c r="F865" s="4" t="s">
        <v>3908</v>
      </c>
      <c r="G865" s="4" t="s">
        <v>1618</v>
      </c>
      <c r="H865" s="4" t="s">
        <v>1619</v>
      </c>
      <c r="I865" s="141"/>
      <c r="J865" s="141">
        <v>10000000000</v>
      </c>
      <c r="K865" s="139">
        <v>10000000000</v>
      </c>
      <c r="L865" s="4">
        <v>6.7</v>
      </c>
      <c r="M865" s="4" t="s">
        <v>3690</v>
      </c>
      <c r="N865" s="4" t="s">
        <v>3691</v>
      </c>
      <c r="O865" s="186">
        <f>K865</f>
        <v>10000000000</v>
      </c>
      <c r="P865" s="4"/>
      <c r="Q865" s="4"/>
      <c r="R865" s="4"/>
      <c r="S865" s="4" t="s">
        <v>70</v>
      </c>
      <c r="T865" s="4"/>
      <c r="U865" s="4"/>
      <c r="V865" s="4"/>
      <c r="W865" s="4" t="s">
        <v>70</v>
      </c>
      <c r="X865" s="140"/>
      <c r="Y865" s="4"/>
      <c r="Z865" s="4"/>
      <c r="AA865" s="186">
        <f t="shared" si="25"/>
        <v>10000000000</v>
      </c>
      <c r="AB865" s="186"/>
      <c r="AC865" s="4"/>
      <c r="AD865" s="4" t="s">
        <v>2037</v>
      </c>
      <c r="AE865" s="145" t="s">
        <v>3588</v>
      </c>
      <c r="AF865" s="145"/>
      <c r="AG865" s="4"/>
      <c r="AH865" s="377"/>
      <c r="AI865" s="4"/>
      <c r="AJ865" s="4"/>
      <c r="AK865" s="4"/>
    </row>
    <row r="866" spans="2:37">
      <c r="B866" s="145" t="s">
        <v>2497</v>
      </c>
      <c r="C866" s="4" t="s">
        <v>441</v>
      </c>
      <c r="D866" s="4" t="s">
        <v>2135</v>
      </c>
      <c r="E866" s="4" t="s">
        <v>1060</v>
      </c>
      <c r="F866" s="4" t="s">
        <v>3909</v>
      </c>
      <c r="G866" s="4" t="s">
        <v>1616</v>
      </c>
      <c r="H866" s="4" t="s">
        <v>1617</v>
      </c>
      <c r="I866" s="141"/>
      <c r="J866" s="141">
        <v>5000000000</v>
      </c>
      <c r="K866" s="139">
        <v>5000000000</v>
      </c>
      <c r="L866" s="4">
        <v>7.39</v>
      </c>
      <c r="M866" s="4" t="s">
        <v>1917</v>
      </c>
      <c r="N866" s="4" t="s">
        <v>3450</v>
      </c>
      <c r="O866" s="91">
        <f>J866</f>
        <v>5000000000</v>
      </c>
      <c r="P866" s="91">
        <f>J866-O866</f>
        <v>0</v>
      </c>
      <c r="Q866" s="4">
        <v>168</v>
      </c>
      <c r="R866" s="4" t="s">
        <v>70</v>
      </c>
      <c r="S866" s="4" t="s">
        <v>70</v>
      </c>
      <c r="T866" s="140">
        <v>45348</v>
      </c>
      <c r="U866" s="4" t="s">
        <v>1887</v>
      </c>
      <c r="V866" s="4"/>
      <c r="W866" s="4"/>
      <c r="X866" s="4"/>
      <c r="Y866" s="4"/>
      <c r="Z866" s="4"/>
      <c r="AA866" s="4"/>
      <c r="AB866" s="4"/>
      <c r="AC866" s="4"/>
      <c r="AD866" s="4"/>
      <c r="AE866" s="145"/>
      <c r="AF866" s="145"/>
      <c r="AG866" s="4" t="s">
        <v>70</v>
      </c>
      <c r="AH866" s="377" t="s">
        <v>3909</v>
      </c>
      <c r="AI866" s="4" t="s">
        <v>9551</v>
      </c>
      <c r="AJ866" s="4" t="s">
        <v>9556</v>
      </c>
      <c r="AK866" s="4"/>
    </row>
    <row r="867" spans="2:37">
      <c r="B867" s="145" t="s">
        <v>2497</v>
      </c>
      <c r="C867" s="4" t="s">
        <v>441</v>
      </c>
      <c r="D867" s="4" t="s">
        <v>3513</v>
      </c>
      <c r="E867" s="4" t="s">
        <v>1060</v>
      </c>
      <c r="F867" s="4" t="s">
        <v>3910</v>
      </c>
      <c r="G867" s="4" t="s">
        <v>1604</v>
      </c>
      <c r="H867" s="4" t="s">
        <v>1605</v>
      </c>
      <c r="I867" s="141"/>
      <c r="J867" s="141">
        <v>238684932</v>
      </c>
      <c r="K867" s="139">
        <v>238684932</v>
      </c>
      <c r="L867" s="4">
        <v>9.6</v>
      </c>
      <c r="M867" s="4" t="s">
        <v>3657</v>
      </c>
      <c r="N867" s="4" t="s">
        <v>3658</v>
      </c>
      <c r="O867" s="186">
        <f>K867</f>
        <v>238684932</v>
      </c>
      <c r="P867" s="186">
        <f>K867-O867</f>
        <v>0</v>
      </c>
      <c r="Q867" s="4" t="s">
        <v>2503</v>
      </c>
      <c r="R867" s="4" t="s">
        <v>70</v>
      </c>
      <c r="S867" s="4" t="s">
        <v>70</v>
      </c>
      <c r="T867" s="140">
        <v>45351</v>
      </c>
      <c r="U867" s="4" t="s">
        <v>1884</v>
      </c>
      <c r="V867" s="4" t="s">
        <v>1954</v>
      </c>
      <c r="W867" s="4"/>
      <c r="X867" s="4"/>
      <c r="Y867" s="4"/>
      <c r="Z867" s="4"/>
      <c r="AA867" s="4"/>
      <c r="AB867" s="4"/>
      <c r="AC867" s="4"/>
      <c r="AD867" s="4"/>
      <c r="AE867" s="145"/>
      <c r="AF867" s="145"/>
      <c r="AG867" s="4" t="s">
        <v>70</v>
      </c>
      <c r="AH867" s="377" t="s">
        <v>3910</v>
      </c>
      <c r="AI867" s="4" t="s">
        <v>9551</v>
      </c>
      <c r="AJ867" s="4" t="s">
        <v>9556</v>
      </c>
      <c r="AK867" s="4"/>
    </row>
    <row r="868" spans="2:37">
      <c r="B868" s="145" t="s">
        <v>2497</v>
      </c>
      <c r="C868" s="4" t="s">
        <v>441</v>
      </c>
      <c r="D868" s="4" t="s">
        <v>2135</v>
      </c>
      <c r="E868" s="4" t="s">
        <v>1060</v>
      </c>
      <c r="F868" s="4" t="s">
        <v>3911</v>
      </c>
      <c r="G868" s="4" t="s">
        <v>1616</v>
      </c>
      <c r="H868" s="4" t="s">
        <v>1617</v>
      </c>
      <c r="I868" s="141"/>
      <c r="J868" s="141">
        <v>11000000000</v>
      </c>
      <c r="K868" s="139">
        <v>11000000000</v>
      </c>
      <c r="L868" s="4">
        <v>6.6</v>
      </c>
      <c r="M868" s="4" t="s">
        <v>3348</v>
      </c>
      <c r="N868" s="4" t="s">
        <v>3492</v>
      </c>
      <c r="O868" s="91">
        <f>J868</f>
        <v>11000000000</v>
      </c>
      <c r="P868" s="91">
        <f>J868-O868</f>
        <v>0</v>
      </c>
      <c r="Q868" s="4">
        <v>168</v>
      </c>
      <c r="R868" s="4" t="s">
        <v>70</v>
      </c>
      <c r="S868" s="4" t="s">
        <v>70</v>
      </c>
      <c r="T868" s="140">
        <v>45348</v>
      </c>
      <c r="U868" s="4" t="s">
        <v>1887</v>
      </c>
      <c r="V868" s="4"/>
      <c r="W868" s="4"/>
      <c r="X868" s="4"/>
      <c r="Y868" s="4"/>
      <c r="Z868" s="4"/>
      <c r="AA868" s="4"/>
      <c r="AB868" s="4"/>
      <c r="AC868" s="4"/>
      <c r="AD868" s="4"/>
      <c r="AE868" s="145"/>
      <c r="AF868" s="145"/>
      <c r="AG868" s="4" t="s">
        <v>70</v>
      </c>
      <c r="AH868" s="377" t="s">
        <v>3911</v>
      </c>
      <c r="AI868" s="4" t="s">
        <v>9551</v>
      </c>
      <c r="AJ868" s="4" t="s">
        <v>9556</v>
      </c>
      <c r="AK868" s="4"/>
    </row>
    <row r="869" spans="2:37">
      <c r="B869" s="145" t="s">
        <v>2497</v>
      </c>
      <c r="C869" s="4" t="s">
        <v>441</v>
      </c>
      <c r="D869" s="4" t="s">
        <v>2135</v>
      </c>
      <c r="E869" s="4" t="s">
        <v>1060</v>
      </c>
      <c r="F869" s="4" t="s">
        <v>3912</v>
      </c>
      <c r="G869" s="4" t="s">
        <v>1616</v>
      </c>
      <c r="H869" s="4" t="s">
        <v>1617</v>
      </c>
      <c r="I869" s="141"/>
      <c r="J869" s="141">
        <v>10000000000</v>
      </c>
      <c r="K869" s="139">
        <v>10000000000</v>
      </c>
      <c r="L869" s="4">
        <v>6.6</v>
      </c>
      <c r="M869" s="4" t="s">
        <v>3348</v>
      </c>
      <c r="N869" s="4" t="s">
        <v>3492</v>
      </c>
      <c r="O869" s="91">
        <f>J869</f>
        <v>10000000000</v>
      </c>
      <c r="P869" s="91">
        <f>J869-O869</f>
        <v>0</v>
      </c>
      <c r="Q869" s="4">
        <v>168</v>
      </c>
      <c r="R869" s="4" t="s">
        <v>70</v>
      </c>
      <c r="S869" s="4" t="s">
        <v>70</v>
      </c>
      <c r="T869" s="140">
        <v>45348</v>
      </c>
      <c r="U869" s="4" t="s">
        <v>1887</v>
      </c>
      <c r="V869" s="4"/>
      <c r="W869" s="4"/>
      <c r="X869" s="4"/>
      <c r="Y869" s="4"/>
      <c r="Z869" s="4"/>
      <c r="AA869" s="4"/>
      <c r="AB869" s="4"/>
      <c r="AC869" s="4"/>
      <c r="AD869" s="4"/>
      <c r="AE869" s="145"/>
      <c r="AF869" s="145"/>
      <c r="AG869" s="4" t="s">
        <v>70</v>
      </c>
      <c r="AH869" s="377" t="s">
        <v>3912</v>
      </c>
      <c r="AI869" s="4" t="s">
        <v>9551</v>
      </c>
      <c r="AJ869" s="4" t="s">
        <v>9556</v>
      </c>
      <c r="AK869" s="4"/>
    </row>
    <row r="870" spans="2:37">
      <c r="B870" s="145" t="s">
        <v>2497</v>
      </c>
      <c r="C870" s="4" t="s">
        <v>441</v>
      </c>
      <c r="D870" s="4" t="s">
        <v>3513</v>
      </c>
      <c r="E870" s="4" t="s">
        <v>1060</v>
      </c>
      <c r="F870" s="4" t="s">
        <v>3913</v>
      </c>
      <c r="G870" s="4" t="s">
        <v>1604</v>
      </c>
      <c r="H870" s="4" t="s">
        <v>1605</v>
      </c>
      <c r="I870" s="141"/>
      <c r="J870" s="141">
        <v>9930000000</v>
      </c>
      <c r="K870" s="139">
        <v>9930000000</v>
      </c>
      <c r="L870" s="4">
        <v>9.5</v>
      </c>
      <c r="M870" s="4" t="s">
        <v>3171</v>
      </c>
      <c r="N870" s="4" t="s">
        <v>3172</v>
      </c>
      <c r="O870" s="186">
        <f>K870</f>
        <v>9930000000</v>
      </c>
      <c r="P870" s="186">
        <f>K870-O870</f>
        <v>0</v>
      </c>
      <c r="Q870" s="4" t="s">
        <v>2503</v>
      </c>
      <c r="R870" s="4" t="s">
        <v>70</v>
      </c>
      <c r="S870" s="4" t="s">
        <v>70</v>
      </c>
      <c r="T870" s="140">
        <v>45351</v>
      </c>
      <c r="U870" s="4" t="s">
        <v>1884</v>
      </c>
      <c r="V870" s="4" t="s">
        <v>1954</v>
      </c>
      <c r="W870" s="4"/>
      <c r="X870" s="4"/>
      <c r="Y870" s="4"/>
      <c r="Z870" s="4"/>
      <c r="AA870" s="4"/>
      <c r="AB870" s="4"/>
      <c r="AC870" s="4"/>
      <c r="AD870" s="4"/>
      <c r="AE870" s="145"/>
      <c r="AF870" s="145"/>
      <c r="AG870" s="4" t="s">
        <v>70</v>
      </c>
      <c r="AH870" s="377" t="s">
        <v>3913</v>
      </c>
      <c r="AI870" s="4" t="s">
        <v>9551</v>
      </c>
      <c r="AJ870" s="4" t="s">
        <v>9556</v>
      </c>
      <c r="AK870" s="4"/>
    </row>
    <row r="871" spans="2:37">
      <c r="B871" s="145" t="s">
        <v>2497</v>
      </c>
      <c r="C871" s="4" t="s">
        <v>441</v>
      </c>
      <c r="D871" s="4" t="s">
        <v>3596</v>
      </c>
      <c r="E871" s="4" t="s">
        <v>2018</v>
      </c>
      <c r="F871" s="4" t="s">
        <v>3914</v>
      </c>
      <c r="G871" s="4" t="s">
        <v>1620</v>
      </c>
      <c r="H871" s="4" t="s">
        <v>1621</v>
      </c>
      <c r="I871" s="141"/>
      <c r="J871" s="141">
        <v>25000</v>
      </c>
      <c r="K871" s="139">
        <v>602875000</v>
      </c>
      <c r="L871" s="4">
        <v>0</v>
      </c>
      <c r="M871" s="4" t="s">
        <v>3683</v>
      </c>
      <c r="N871" s="4" t="s">
        <v>2751</v>
      </c>
      <c r="O871" s="4"/>
      <c r="P871" s="4"/>
      <c r="Q871" s="4">
        <v>7</v>
      </c>
      <c r="R871" s="4" t="s">
        <v>70</v>
      </c>
      <c r="S871" s="4" t="s">
        <v>70</v>
      </c>
      <c r="T871" s="140">
        <v>45321</v>
      </c>
      <c r="U871" s="4" t="s">
        <v>1884</v>
      </c>
      <c r="V871" s="4" t="s">
        <v>1954</v>
      </c>
      <c r="W871" s="4"/>
      <c r="X871" s="4"/>
      <c r="Y871" s="4"/>
      <c r="Z871" s="4"/>
      <c r="AA871" s="4"/>
      <c r="AB871" s="4"/>
      <c r="AC871" s="4"/>
      <c r="AD871" s="4"/>
      <c r="AE871" s="145"/>
      <c r="AF871" s="145"/>
      <c r="AG871" s="4" t="s">
        <v>70</v>
      </c>
      <c r="AH871" s="377" t="s">
        <v>3914</v>
      </c>
      <c r="AI871" s="4" t="s">
        <v>9551</v>
      </c>
      <c r="AJ871" s="4" t="s">
        <v>9556</v>
      </c>
      <c r="AK871" s="4"/>
    </row>
    <row r="872" spans="2:37">
      <c r="B872" s="145" t="s">
        <v>2497</v>
      </c>
      <c r="C872" s="4" t="s">
        <v>441</v>
      </c>
      <c r="D872" s="4" t="s">
        <v>2498</v>
      </c>
      <c r="E872" s="4" t="s">
        <v>1060</v>
      </c>
      <c r="F872" s="4" t="s">
        <v>3915</v>
      </c>
      <c r="G872" s="4" t="s">
        <v>1602</v>
      </c>
      <c r="H872" s="4" t="s">
        <v>1603</v>
      </c>
      <c r="I872" s="141"/>
      <c r="J872" s="141">
        <v>4000000000</v>
      </c>
      <c r="K872" s="139">
        <v>4000000000</v>
      </c>
      <c r="L872" s="4">
        <v>7.9</v>
      </c>
      <c r="M872" s="4" t="s">
        <v>2811</v>
      </c>
      <c r="N872" s="4" t="s">
        <v>3420</v>
      </c>
      <c r="O872" s="91">
        <f>J872</f>
        <v>4000000000</v>
      </c>
      <c r="P872" s="91">
        <f>J872-O872</f>
        <v>0</v>
      </c>
      <c r="Q872" s="4">
        <v>183</v>
      </c>
      <c r="R872" s="4" t="s">
        <v>70</v>
      </c>
      <c r="S872" s="4" t="s">
        <v>70</v>
      </c>
      <c r="T872" s="140">
        <v>45294</v>
      </c>
      <c r="U872" s="4" t="s">
        <v>1884</v>
      </c>
      <c r="V872" s="4" t="s">
        <v>1954</v>
      </c>
      <c r="W872" s="4"/>
      <c r="X872" s="4"/>
      <c r="Y872" s="4"/>
      <c r="Z872" s="4"/>
      <c r="AA872" s="4"/>
      <c r="AB872" s="4"/>
      <c r="AC872" s="4"/>
      <c r="AD872" s="4"/>
      <c r="AE872" s="145"/>
      <c r="AF872" s="145"/>
      <c r="AG872" s="4" t="s">
        <v>70</v>
      </c>
      <c r="AH872" s="377" t="s">
        <v>3915</v>
      </c>
      <c r="AI872" s="4" t="s">
        <v>9551</v>
      </c>
      <c r="AJ872" s="4" t="s">
        <v>9556</v>
      </c>
      <c r="AK872" s="4"/>
    </row>
    <row r="873" spans="2:37">
      <c r="B873" s="145" t="s">
        <v>2497</v>
      </c>
      <c r="C873" s="4" t="s">
        <v>441</v>
      </c>
      <c r="D873" s="4" t="s">
        <v>3513</v>
      </c>
      <c r="E873" s="4" t="s">
        <v>1060</v>
      </c>
      <c r="F873" s="4" t="s">
        <v>3916</v>
      </c>
      <c r="G873" s="4" t="s">
        <v>1604</v>
      </c>
      <c r="H873" s="4" t="s">
        <v>1605</v>
      </c>
      <c r="I873" s="141"/>
      <c r="J873" s="141">
        <v>570191781</v>
      </c>
      <c r="K873" s="139">
        <v>570191781</v>
      </c>
      <c r="L873" s="4">
        <v>8.8000000000000007</v>
      </c>
      <c r="M873" s="4" t="s">
        <v>2662</v>
      </c>
      <c r="N873" s="4" t="s">
        <v>3878</v>
      </c>
      <c r="O873" s="186">
        <f>K873</f>
        <v>570191781</v>
      </c>
      <c r="P873" s="186">
        <f>K873-O873</f>
        <v>0</v>
      </c>
      <c r="Q873" s="4" t="s">
        <v>2503</v>
      </c>
      <c r="R873" s="4" t="s">
        <v>70</v>
      </c>
      <c r="S873" s="4" t="s">
        <v>70</v>
      </c>
      <c r="T873" s="140">
        <v>45351</v>
      </c>
      <c r="U873" s="4" t="s">
        <v>1884</v>
      </c>
      <c r="V873" s="4" t="s">
        <v>1954</v>
      </c>
      <c r="W873" s="4"/>
      <c r="X873" s="4"/>
      <c r="Y873" s="4"/>
      <c r="Z873" s="4"/>
      <c r="AA873" s="4"/>
      <c r="AB873" s="4"/>
      <c r="AC873" s="4"/>
      <c r="AD873" s="4"/>
      <c r="AE873" s="145"/>
      <c r="AF873" s="145"/>
      <c r="AG873" s="4" t="s">
        <v>70</v>
      </c>
      <c r="AH873" s="377" t="s">
        <v>3916</v>
      </c>
      <c r="AI873" s="4" t="s">
        <v>9551</v>
      </c>
      <c r="AJ873" s="4" t="s">
        <v>9556</v>
      </c>
      <c r="AK873" s="4"/>
    </row>
    <row r="874" spans="2:37">
      <c r="B874" s="145" t="s">
        <v>2497</v>
      </c>
      <c r="C874" s="4" t="s">
        <v>441</v>
      </c>
      <c r="D874" s="4" t="s">
        <v>3596</v>
      </c>
      <c r="E874" s="4" t="s">
        <v>1060</v>
      </c>
      <c r="F874" s="4" t="s">
        <v>3917</v>
      </c>
      <c r="G874" s="4" t="s">
        <v>1620</v>
      </c>
      <c r="H874" s="4" t="s">
        <v>1621</v>
      </c>
      <c r="I874" s="141"/>
      <c r="J874" s="141">
        <v>1000000000</v>
      </c>
      <c r="K874" s="139">
        <v>1000000000</v>
      </c>
      <c r="L874" s="4">
        <v>8.0299999999999994</v>
      </c>
      <c r="M874" s="4" t="s">
        <v>3748</v>
      </c>
      <c r="N874" s="4" t="s">
        <v>2781</v>
      </c>
      <c r="O874" s="186">
        <f>K874</f>
        <v>1000000000</v>
      </c>
      <c r="P874" s="186">
        <f>K874-O874</f>
        <v>0</v>
      </c>
      <c r="Q874" s="4">
        <v>7</v>
      </c>
      <c r="R874" s="4" t="s">
        <v>70</v>
      </c>
      <c r="S874" s="4" t="s">
        <v>70</v>
      </c>
      <c r="T874" s="140">
        <v>45321</v>
      </c>
      <c r="U874" s="4" t="s">
        <v>1884</v>
      </c>
      <c r="V874" s="4" t="s">
        <v>1954</v>
      </c>
      <c r="W874" s="4"/>
      <c r="X874" s="4"/>
      <c r="Y874" s="4"/>
      <c r="Z874" s="4"/>
      <c r="AA874" s="4"/>
      <c r="AB874" s="4"/>
      <c r="AC874" s="4"/>
      <c r="AD874" s="4"/>
      <c r="AE874" s="145"/>
      <c r="AF874" s="145"/>
      <c r="AG874" s="4" t="s">
        <v>70</v>
      </c>
      <c r="AH874" s="377" t="s">
        <v>3917</v>
      </c>
      <c r="AI874" s="4" t="s">
        <v>9551</v>
      </c>
      <c r="AJ874" s="4" t="s">
        <v>9556</v>
      </c>
      <c r="AK874" s="4"/>
    </row>
    <row r="875" spans="2:37">
      <c r="B875" s="145" t="s">
        <v>2497</v>
      </c>
      <c r="C875" s="4" t="s">
        <v>441</v>
      </c>
      <c r="D875" s="4" t="s">
        <v>2135</v>
      </c>
      <c r="E875" s="4" t="s">
        <v>1060</v>
      </c>
      <c r="F875" s="4" t="s">
        <v>3918</v>
      </c>
      <c r="G875" s="4" t="s">
        <v>1616</v>
      </c>
      <c r="H875" s="4" t="s">
        <v>1617</v>
      </c>
      <c r="I875" s="141"/>
      <c r="J875" s="141">
        <v>329095890</v>
      </c>
      <c r="K875" s="139">
        <v>329095890</v>
      </c>
      <c r="L875" s="4">
        <v>6.6</v>
      </c>
      <c r="M875" s="4" t="s">
        <v>3348</v>
      </c>
      <c r="N875" s="4" t="s">
        <v>3492</v>
      </c>
      <c r="O875" s="91">
        <f>J875</f>
        <v>329095890</v>
      </c>
      <c r="P875" s="91">
        <f>J875-O875</f>
        <v>0</v>
      </c>
      <c r="Q875" s="4">
        <v>168</v>
      </c>
      <c r="R875" s="4" t="s">
        <v>70</v>
      </c>
      <c r="S875" s="4" t="s">
        <v>70</v>
      </c>
      <c r="T875" s="140">
        <v>45348</v>
      </c>
      <c r="U875" s="4" t="s">
        <v>1887</v>
      </c>
      <c r="V875" s="4"/>
      <c r="W875" s="4"/>
      <c r="X875" s="4"/>
      <c r="Y875" s="4"/>
      <c r="Z875" s="4"/>
      <c r="AA875" s="4"/>
      <c r="AB875" s="4"/>
      <c r="AC875" s="4"/>
      <c r="AD875" s="4"/>
      <c r="AE875" s="145"/>
      <c r="AF875" s="145"/>
      <c r="AG875" s="4" t="s">
        <v>70</v>
      </c>
      <c r="AH875" s="377" t="s">
        <v>3918</v>
      </c>
      <c r="AI875" s="4" t="s">
        <v>9551</v>
      </c>
      <c r="AJ875" s="4" t="s">
        <v>9556</v>
      </c>
      <c r="AK875" s="4"/>
    </row>
    <row r="876" spans="2:37">
      <c r="B876" s="145" t="s">
        <v>2497</v>
      </c>
      <c r="C876" s="4" t="s">
        <v>441</v>
      </c>
      <c r="D876" s="4" t="s">
        <v>2135</v>
      </c>
      <c r="E876" s="4" t="s">
        <v>1060</v>
      </c>
      <c r="F876" s="4" t="s">
        <v>3919</v>
      </c>
      <c r="G876" s="4" t="s">
        <v>1616</v>
      </c>
      <c r="H876" s="4" t="s">
        <v>1617</v>
      </c>
      <c r="I876" s="141"/>
      <c r="J876" s="141">
        <v>10000000000</v>
      </c>
      <c r="K876" s="139">
        <v>10000000000</v>
      </c>
      <c r="L876" s="4">
        <v>6.6</v>
      </c>
      <c r="M876" s="4" t="s">
        <v>3348</v>
      </c>
      <c r="N876" s="4" t="s">
        <v>3492</v>
      </c>
      <c r="O876" s="91">
        <f>J876</f>
        <v>10000000000</v>
      </c>
      <c r="P876" s="91">
        <f>J876-O876</f>
        <v>0</v>
      </c>
      <c r="Q876" s="4">
        <v>168</v>
      </c>
      <c r="R876" s="4" t="s">
        <v>70</v>
      </c>
      <c r="S876" s="4" t="s">
        <v>70</v>
      </c>
      <c r="T876" s="140">
        <v>45348</v>
      </c>
      <c r="U876" s="4" t="s">
        <v>1887</v>
      </c>
      <c r="V876" s="4"/>
      <c r="W876" s="4"/>
      <c r="X876" s="4"/>
      <c r="Y876" s="4"/>
      <c r="Z876" s="4"/>
      <c r="AA876" s="4"/>
      <c r="AB876" s="4"/>
      <c r="AC876" s="4"/>
      <c r="AD876" s="4"/>
      <c r="AE876" s="145"/>
      <c r="AF876" s="145"/>
      <c r="AG876" s="4" t="s">
        <v>70</v>
      </c>
      <c r="AH876" s="377" t="s">
        <v>3919</v>
      </c>
      <c r="AI876" s="4" t="s">
        <v>9551</v>
      </c>
      <c r="AJ876" s="4" t="s">
        <v>9556</v>
      </c>
      <c r="AK876" s="4"/>
    </row>
    <row r="877" spans="2:37">
      <c r="B877" s="145" t="s">
        <v>2497</v>
      </c>
      <c r="C877" s="4" t="s">
        <v>441</v>
      </c>
      <c r="D877" s="4" t="s">
        <v>2135</v>
      </c>
      <c r="E877" s="4" t="s">
        <v>1060</v>
      </c>
      <c r="F877" s="4" t="s">
        <v>3920</v>
      </c>
      <c r="G877" s="4" t="s">
        <v>1626</v>
      </c>
      <c r="H877" s="4" t="s">
        <v>1627</v>
      </c>
      <c r="I877" s="141"/>
      <c r="J877" s="141">
        <v>4070537607</v>
      </c>
      <c r="K877" s="139">
        <v>4070537607</v>
      </c>
      <c r="L877" s="4">
        <v>11.3</v>
      </c>
      <c r="M877" s="4" t="s">
        <v>3921</v>
      </c>
      <c r="N877" s="4" t="s">
        <v>2172</v>
      </c>
      <c r="O877" s="91">
        <f>J877</f>
        <v>4070537607</v>
      </c>
      <c r="P877" s="91">
        <f>J877-O877</f>
        <v>0</v>
      </c>
      <c r="Q877" s="4">
        <v>173</v>
      </c>
      <c r="R877" s="4" t="s">
        <v>70</v>
      </c>
      <c r="S877" s="4" t="s">
        <v>70</v>
      </c>
      <c r="T877" s="140">
        <v>45348</v>
      </c>
      <c r="U877" s="4" t="s">
        <v>1887</v>
      </c>
      <c r="V877" s="4"/>
      <c r="W877" s="4"/>
      <c r="X877" s="4"/>
      <c r="Y877" s="4"/>
      <c r="Z877" s="4"/>
      <c r="AA877" s="4"/>
      <c r="AB877" s="4"/>
      <c r="AC877" s="4"/>
      <c r="AD877" s="4"/>
      <c r="AE877" s="145"/>
      <c r="AF877" s="145"/>
      <c r="AG877" s="4" t="s">
        <v>70</v>
      </c>
      <c r="AH877" s="377" t="s">
        <v>3920</v>
      </c>
      <c r="AI877" s="4" t="s">
        <v>9551</v>
      </c>
      <c r="AJ877" s="4" t="s">
        <v>9556</v>
      </c>
      <c r="AK877" s="4"/>
    </row>
    <row r="878" spans="2:37">
      <c r="B878" s="145" t="s">
        <v>2497</v>
      </c>
      <c r="C878" s="4" t="s">
        <v>441</v>
      </c>
      <c r="D878" s="4" t="s">
        <v>2135</v>
      </c>
      <c r="E878" s="4" t="s">
        <v>2018</v>
      </c>
      <c r="F878" s="4" t="s">
        <v>3922</v>
      </c>
      <c r="G878" s="4" t="s">
        <v>1618</v>
      </c>
      <c r="H878" s="4" t="s">
        <v>1619</v>
      </c>
      <c r="I878" s="141"/>
      <c r="J878" s="141">
        <v>501500</v>
      </c>
      <c r="K878" s="139">
        <v>12093672500</v>
      </c>
      <c r="L878" s="4">
        <v>0</v>
      </c>
      <c r="M878" s="4" t="s">
        <v>3311</v>
      </c>
      <c r="N878" s="4" t="s">
        <v>3312</v>
      </c>
      <c r="O878" s="186">
        <f>K878</f>
        <v>12093672500</v>
      </c>
      <c r="P878" s="4"/>
      <c r="Q878" s="4"/>
      <c r="R878" s="4"/>
      <c r="S878" s="4" t="s">
        <v>70</v>
      </c>
      <c r="T878" s="4"/>
      <c r="U878" s="4"/>
      <c r="V878" s="4"/>
      <c r="W878" s="4" t="s">
        <v>70</v>
      </c>
      <c r="X878" s="140"/>
      <c r="Y878" s="4"/>
      <c r="Z878" s="4"/>
      <c r="AA878" s="186">
        <f>K878</f>
        <v>12093672500</v>
      </c>
      <c r="AB878" s="186"/>
      <c r="AC878" s="4"/>
      <c r="AD878" s="4" t="s">
        <v>2037</v>
      </c>
      <c r="AE878" s="145" t="s">
        <v>3588</v>
      </c>
      <c r="AF878" s="145"/>
      <c r="AG878" s="4"/>
      <c r="AH878" s="377"/>
      <c r="AI878" s="4"/>
      <c r="AJ878" s="4"/>
      <c r="AK878" s="4"/>
    </row>
    <row r="879" spans="2:37">
      <c r="B879" s="145" t="s">
        <v>2497</v>
      </c>
      <c r="C879" s="4" t="s">
        <v>441</v>
      </c>
      <c r="D879" s="4" t="s">
        <v>3516</v>
      </c>
      <c r="E879" s="4" t="s">
        <v>1060</v>
      </c>
      <c r="F879" s="4" t="s">
        <v>3923</v>
      </c>
      <c r="G879" s="4" t="s">
        <v>1606</v>
      </c>
      <c r="H879" s="4" t="s">
        <v>1607</v>
      </c>
      <c r="I879" s="141"/>
      <c r="J879" s="141">
        <v>700000000</v>
      </c>
      <c r="K879" s="139">
        <v>700000000</v>
      </c>
      <c r="L879" s="4">
        <v>7.85</v>
      </c>
      <c r="M879" s="4" t="s">
        <v>3528</v>
      </c>
      <c r="N879" s="4" t="s">
        <v>2808</v>
      </c>
      <c r="O879" s="4"/>
      <c r="P879" s="4"/>
      <c r="Q879" s="4"/>
      <c r="R879" s="4"/>
      <c r="S879" s="4"/>
      <c r="T879" s="4"/>
      <c r="U879" s="4"/>
      <c r="V879" s="4"/>
      <c r="W879" s="4"/>
      <c r="X879" s="4"/>
      <c r="Y879" s="4"/>
      <c r="Z879" s="4"/>
      <c r="AA879" s="4"/>
      <c r="AB879" s="4"/>
      <c r="AC879" s="4"/>
      <c r="AD879" s="4"/>
      <c r="AE879" s="145"/>
      <c r="AF879" s="145"/>
      <c r="AG879" s="4" t="s">
        <v>70</v>
      </c>
      <c r="AH879" s="377" t="s">
        <v>9541</v>
      </c>
      <c r="AI879" s="4" t="s">
        <v>9551</v>
      </c>
      <c r="AJ879" s="4" t="s">
        <v>9556</v>
      </c>
      <c r="AK879" s="4"/>
    </row>
    <row r="880" spans="2:37">
      <c r="B880" s="145" t="s">
        <v>2497</v>
      </c>
      <c r="C880" s="4" t="s">
        <v>441</v>
      </c>
      <c r="D880" s="4" t="s">
        <v>2135</v>
      </c>
      <c r="E880" s="4" t="s">
        <v>1060</v>
      </c>
      <c r="F880" s="4" t="s">
        <v>3924</v>
      </c>
      <c r="G880" s="4" t="s">
        <v>1622</v>
      </c>
      <c r="H880" s="4" t="s">
        <v>1623</v>
      </c>
      <c r="I880" s="141"/>
      <c r="J880" s="141">
        <v>15239568110</v>
      </c>
      <c r="K880" s="139">
        <v>15239568110</v>
      </c>
      <c r="L880" s="4">
        <v>4.2</v>
      </c>
      <c r="M880" s="4" t="s">
        <v>2656</v>
      </c>
      <c r="N880" s="4" t="s">
        <v>2657</v>
      </c>
      <c r="O880" s="91">
        <f>J880</f>
        <v>15239568110</v>
      </c>
      <c r="P880" s="91">
        <f>J880-O880</f>
        <v>0</v>
      </c>
      <c r="Q880" s="4">
        <v>172</v>
      </c>
      <c r="R880" s="4" t="s">
        <v>70</v>
      </c>
      <c r="S880" s="242" t="s">
        <v>3059</v>
      </c>
      <c r="T880" s="4"/>
      <c r="U880" s="4"/>
      <c r="V880" s="4"/>
      <c r="W880" s="4"/>
      <c r="X880" s="4"/>
      <c r="Y880" s="4"/>
      <c r="Z880" s="4"/>
      <c r="AA880" s="4"/>
      <c r="AB880" s="4"/>
      <c r="AC880" s="4"/>
      <c r="AD880" s="4"/>
      <c r="AE880" s="145"/>
      <c r="AF880" s="145"/>
      <c r="AG880" s="4" t="s">
        <v>70</v>
      </c>
      <c r="AH880" s="377" t="s">
        <v>3924</v>
      </c>
      <c r="AI880" s="4" t="s">
        <v>9551</v>
      </c>
      <c r="AJ880" s="4" t="s">
        <v>9556</v>
      </c>
      <c r="AK880" s="4"/>
    </row>
    <row r="881" spans="2:38">
      <c r="B881" s="145" t="s">
        <v>2497</v>
      </c>
      <c r="C881" s="4" t="s">
        <v>441</v>
      </c>
      <c r="D881" s="4" t="s">
        <v>3596</v>
      </c>
      <c r="E881" s="4" t="s">
        <v>1060</v>
      </c>
      <c r="F881" s="4" t="s">
        <v>3925</v>
      </c>
      <c r="G881" s="4" t="s">
        <v>1620</v>
      </c>
      <c r="H881" s="4" t="s">
        <v>1621</v>
      </c>
      <c r="I881" s="141"/>
      <c r="J881" s="141">
        <v>500000000</v>
      </c>
      <c r="K881" s="139">
        <v>500000000</v>
      </c>
      <c r="L881" s="4">
        <v>3.75</v>
      </c>
      <c r="M881" s="4" t="s">
        <v>2190</v>
      </c>
      <c r="N881" s="4" t="s">
        <v>2502</v>
      </c>
      <c r="O881" s="186">
        <f>K881</f>
        <v>500000000</v>
      </c>
      <c r="P881" s="186">
        <f>K881-O881</f>
        <v>0</v>
      </c>
      <c r="Q881" s="4">
        <v>7</v>
      </c>
      <c r="R881" s="4" t="s">
        <v>70</v>
      </c>
      <c r="S881" s="4" t="s">
        <v>70</v>
      </c>
      <c r="T881" s="140">
        <v>45321</v>
      </c>
      <c r="U881" s="4" t="s">
        <v>1884</v>
      </c>
      <c r="V881" s="4" t="s">
        <v>1954</v>
      </c>
      <c r="W881" s="4"/>
      <c r="X881" s="4"/>
      <c r="Y881" s="4"/>
      <c r="Z881" s="4"/>
      <c r="AA881" s="4"/>
      <c r="AB881" s="4"/>
      <c r="AC881" s="4"/>
      <c r="AD881" s="4"/>
      <c r="AE881" s="145"/>
      <c r="AF881" s="145"/>
      <c r="AG881" s="4" t="s">
        <v>70</v>
      </c>
      <c r="AH881" s="377" t="s">
        <v>3925</v>
      </c>
      <c r="AI881" s="4" t="s">
        <v>9551</v>
      </c>
      <c r="AJ881" s="4" t="s">
        <v>9556</v>
      </c>
      <c r="AK881" s="4"/>
    </row>
    <row r="882" spans="2:38">
      <c r="B882" s="145" t="s">
        <v>2497</v>
      </c>
      <c r="C882" s="4" t="s">
        <v>441</v>
      </c>
      <c r="D882" s="4" t="s">
        <v>2135</v>
      </c>
      <c r="E882" s="4" t="s">
        <v>1060</v>
      </c>
      <c r="F882" s="4" t="s">
        <v>3926</v>
      </c>
      <c r="G882" s="4" t="s">
        <v>1608</v>
      </c>
      <c r="H882" s="4" t="s">
        <v>1609</v>
      </c>
      <c r="I882" s="141"/>
      <c r="J882" s="141">
        <v>4999000000</v>
      </c>
      <c r="K882" s="139">
        <v>4999000000</v>
      </c>
      <c r="L882" s="4">
        <v>6.6</v>
      </c>
      <c r="M882" s="4" t="s">
        <v>2601</v>
      </c>
      <c r="N882" s="4" t="s">
        <v>2602</v>
      </c>
      <c r="O882" s="91">
        <f>J882</f>
        <v>4999000000</v>
      </c>
      <c r="P882" s="91">
        <f>J882-O882</f>
        <v>0</v>
      </c>
      <c r="Q882" s="4">
        <v>170</v>
      </c>
      <c r="R882" s="4" t="s">
        <v>70</v>
      </c>
      <c r="S882" s="4" t="s">
        <v>70</v>
      </c>
      <c r="T882" s="140">
        <v>45348</v>
      </c>
      <c r="U882" s="4" t="s">
        <v>1887</v>
      </c>
      <c r="V882" s="4"/>
      <c r="W882" s="4"/>
      <c r="X882" s="4"/>
      <c r="Y882" s="4"/>
      <c r="Z882" s="4"/>
      <c r="AA882" s="4"/>
      <c r="AB882" s="4"/>
      <c r="AC882" s="4"/>
      <c r="AD882" s="4"/>
      <c r="AE882" s="145"/>
      <c r="AF882" s="145"/>
      <c r="AG882" s="4" t="s">
        <v>70</v>
      </c>
      <c r="AH882" s="377" t="s">
        <v>3926</v>
      </c>
      <c r="AI882" s="4" t="s">
        <v>9551</v>
      </c>
      <c r="AJ882" s="4" t="s">
        <v>9556</v>
      </c>
      <c r="AK882" s="4"/>
    </row>
    <row r="883" spans="2:38">
      <c r="B883" s="145" t="s">
        <v>2497</v>
      </c>
      <c r="C883" s="4" t="s">
        <v>441</v>
      </c>
      <c r="D883" s="4" t="s">
        <v>3516</v>
      </c>
      <c r="E883" s="4" t="s">
        <v>1060</v>
      </c>
      <c r="F883" s="4" t="s">
        <v>3927</v>
      </c>
      <c r="G883" s="4" t="s">
        <v>1606</v>
      </c>
      <c r="H883" s="4" t="s">
        <v>1607</v>
      </c>
      <c r="I883" s="141"/>
      <c r="J883" s="141">
        <v>970000000</v>
      </c>
      <c r="K883" s="139">
        <v>970000000</v>
      </c>
      <c r="L883" s="4">
        <v>7.4</v>
      </c>
      <c r="M883" s="4" t="s">
        <v>3488</v>
      </c>
      <c r="N883" s="4" t="s">
        <v>2663</v>
      </c>
      <c r="O883" s="4"/>
      <c r="P883" s="4"/>
      <c r="Q883" s="4"/>
      <c r="R883" s="4"/>
      <c r="S883" s="4"/>
      <c r="T883" s="4"/>
      <c r="U883" s="4"/>
      <c r="V883" s="4"/>
      <c r="W883" s="4"/>
      <c r="X883" s="4"/>
      <c r="Y883" s="4"/>
      <c r="Z883" s="4"/>
      <c r="AA883" s="4"/>
      <c r="AB883" s="4"/>
      <c r="AC883" s="4"/>
      <c r="AD883" s="4"/>
      <c r="AE883" s="145"/>
      <c r="AF883" s="145"/>
      <c r="AG883" s="4" t="s">
        <v>70</v>
      </c>
      <c r="AH883" s="377" t="s">
        <v>9541</v>
      </c>
      <c r="AI883" s="4" t="s">
        <v>9551</v>
      </c>
      <c r="AJ883" s="4" t="s">
        <v>9556</v>
      </c>
      <c r="AK883" s="4"/>
    </row>
    <row r="884" spans="2:38">
      <c r="B884" s="145" t="s">
        <v>2497</v>
      </c>
      <c r="C884" s="4" t="s">
        <v>441</v>
      </c>
      <c r="D884" s="4" t="s">
        <v>2135</v>
      </c>
      <c r="E884" s="4" t="s">
        <v>1060</v>
      </c>
      <c r="F884" s="4" t="s">
        <v>3928</v>
      </c>
      <c r="G884" s="4" t="s">
        <v>1608</v>
      </c>
      <c r="H884" s="4" t="s">
        <v>1609</v>
      </c>
      <c r="I884" s="141"/>
      <c r="J884" s="141">
        <v>4999000000</v>
      </c>
      <c r="K884" s="139">
        <v>4999000000</v>
      </c>
      <c r="L884" s="4">
        <v>5.9</v>
      </c>
      <c r="M884" s="4" t="s">
        <v>2556</v>
      </c>
      <c r="N884" s="4" t="s">
        <v>2553</v>
      </c>
      <c r="O884" s="91">
        <f>J884</f>
        <v>4999000000</v>
      </c>
      <c r="P884" s="91">
        <f>J884-O884</f>
        <v>0</v>
      </c>
      <c r="Q884" s="4">
        <v>170</v>
      </c>
      <c r="R884" s="4" t="s">
        <v>70</v>
      </c>
      <c r="S884" s="4" t="s">
        <v>70</v>
      </c>
      <c r="T884" s="140">
        <v>45348</v>
      </c>
      <c r="U884" s="4" t="s">
        <v>1887</v>
      </c>
      <c r="V884" s="4"/>
      <c r="W884" s="4"/>
      <c r="X884" s="4"/>
      <c r="Y884" s="4"/>
      <c r="Z884" s="4"/>
      <c r="AA884" s="4"/>
      <c r="AB884" s="4"/>
      <c r="AC884" s="4"/>
      <c r="AD884" s="4"/>
      <c r="AE884" s="145"/>
      <c r="AF884" s="145"/>
      <c r="AG884" s="4" t="s">
        <v>70</v>
      </c>
      <c r="AH884" s="377" t="s">
        <v>3928</v>
      </c>
      <c r="AI884" s="4" t="s">
        <v>9551</v>
      </c>
      <c r="AJ884" s="4" t="s">
        <v>9556</v>
      </c>
      <c r="AK884" s="4"/>
    </row>
    <row r="885" spans="2:38">
      <c r="B885" s="145" t="s">
        <v>2497</v>
      </c>
      <c r="C885" s="4" t="s">
        <v>441</v>
      </c>
      <c r="D885" s="4" t="s">
        <v>3596</v>
      </c>
      <c r="E885" s="4" t="s">
        <v>1060</v>
      </c>
      <c r="F885" s="4" t="s">
        <v>3929</v>
      </c>
      <c r="G885" s="4" t="s">
        <v>1620</v>
      </c>
      <c r="H885" s="4" t="s">
        <v>1621</v>
      </c>
      <c r="I885" s="141"/>
      <c r="J885" s="141">
        <v>2000000000</v>
      </c>
      <c r="K885" s="139">
        <v>2000000000</v>
      </c>
      <c r="L885" s="4">
        <v>5.24</v>
      </c>
      <c r="M885" s="4" t="s">
        <v>3705</v>
      </c>
      <c r="N885" s="4" t="s">
        <v>3233</v>
      </c>
      <c r="O885" s="186">
        <f>K885</f>
        <v>2000000000</v>
      </c>
      <c r="P885" s="186">
        <f>K885-O885</f>
        <v>0</v>
      </c>
      <c r="Q885" s="4">
        <v>7</v>
      </c>
      <c r="R885" s="4" t="s">
        <v>70</v>
      </c>
      <c r="S885" s="4" t="s">
        <v>70</v>
      </c>
      <c r="T885" s="140">
        <v>45321</v>
      </c>
      <c r="U885" s="4" t="s">
        <v>1884</v>
      </c>
      <c r="V885" s="4" t="s">
        <v>1954</v>
      </c>
      <c r="W885" s="4"/>
      <c r="X885" s="4"/>
      <c r="Y885" s="4"/>
      <c r="Z885" s="4"/>
      <c r="AA885" s="4"/>
      <c r="AB885" s="4"/>
      <c r="AC885" s="4"/>
      <c r="AD885" s="4"/>
      <c r="AE885" s="145"/>
      <c r="AF885" s="145"/>
      <c r="AG885" s="4" t="s">
        <v>70</v>
      </c>
      <c r="AH885" s="377" t="s">
        <v>3929</v>
      </c>
      <c r="AI885" s="4" t="s">
        <v>9551</v>
      </c>
      <c r="AJ885" s="4" t="s">
        <v>9556</v>
      </c>
      <c r="AK885" s="4"/>
    </row>
    <row r="886" spans="2:38">
      <c r="B886" s="145" t="s">
        <v>2497</v>
      </c>
      <c r="C886" s="4" t="s">
        <v>441</v>
      </c>
      <c r="D886" s="4" t="s">
        <v>1976</v>
      </c>
      <c r="E886" s="4" t="s">
        <v>1060</v>
      </c>
      <c r="F886" s="4" t="s">
        <v>3930</v>
      </c>
      <c r="G886" s="4" t="s">
        <v>1678</v>
      </c>
      <c r="H886" s="4" t="s">
        <v>1679</v>
      </c>
      <c r="I886" s="141"/>
      <c r="J886" s="141">
        <v>2000000000</v>
      </c>
      <c r="K886" s="139">
        <v>2000000000</v>
      </c>
      <c r="L886" s="4">
        <v>6.9</v>
      </c>
      <c r="M886" s="4" t="s">
        <v>3502</v>
      </c>
      <c r="N886" s="4" t="s">
        <v>3931</v>
      </c>
      <c r="O886" s="186">
        <f>K886</f>
        <v>2000000000</v>
      </c>
      <c r="P886" s="91">
        <f>J886-O886</f>
        <v>0</v>
      </c>
      <c r="Q886" s="4">
        <v>97</v>
      </c>
      <c r="R886" s="4" t="s">
        <v>70</v>
      </c>
      <c r="S886" s="4" t="s">
        <v>70</v>
      </c>
      <c r="T886" s="140">
        <v>45321</v>
      </c>
      <c r="U886" s="4" t="s">
        <v>1884</v>
      </c>
      <c r="V886" s="4"/>
      <c r="W886" s="4" t="s">
        <v>70</v>
      </c>
      <c r="X886" s="140">
        <v>45349</v>
      </c>
      <c r="Y886" s="4" t="s">
        <v>1888</v>
      </c>
      <c r="Z886" s="4" t="s">
        <v>1886</v>
      </c>
      <c r="AA886" s="186">
        <f>O886</f>
        <v>2000000000</v>
      </c>
      <c r="AB886" s="91">
        <f>AA886-O886</f>
        <v>0</v>
      </c>
      <c r="AC886" s="4"/>
      <c r="AD886" s="4" t="s">
        <v>2037</v>
      </c>
      <c r="AE886" s="8" t="s">
        <v>3418</v>
      </c>
      <c r="AF886" s="145"/>
      <c r="AG886" s="4"/>
      <c r="AH886" s="377"/>
      <c r="AI886" s="4"/>
      <c r="AJ886" s="4"/>
      <c r="AK886" s="4"/>
      <c r="AL886" s="372"/>
    </row>
    <row r="887" spans="2:38">
      <c r="B887" s="145" t="s">
        <v>2497</v>
      </c>
      <c r="C887" s="4" t="s">
        <v>441</v>
      </c>
      <c r="D887" s="4" t="s">
        <v>1994</v>
      </c>
      <c r="E887" s="4" t="s">
        <v>1060</v>
      </c>
      <c r="F887" s="4" t="s">
        <v>3932</v>
      </c>
      <c r="G887" s="4" t="s">
        <v>1537</v>
      </c>
      <c r="H887" s="4" t="s">
        <v>1538</v>
      </c>
      <c r="I887" s="141"/>
      <c r="J887" s="141">
        <v>15000000000</v>
      </c>
      <c r="K887" s="139">
        <v>15000000000</v>
      </c>
      <c r="L887" s="4">
        <v>6.4</v>
      </c>
      <c r="M887" s="4" t="s">
        <v>2974</v>
      </c>
      <c r="N887" s="4" t="s">
        <v>3085</v>
      </c>
      <c r="O887" s="186">
        <f>K887</f>
        <v>15000000000</v>
      </c>
      <c r="P887" s="186">
        <f>O887-J887</f>
        <v>0</v>
      </c>
      <c r="Q887" s="4">
        <v>185</v>
      </c>
      <c r="R887" s="4" t="s">
        <v>70</v>
      </c>
      <c r="S887" s="4" t="s">
        <v>70</v>
      </c>
      <c r="T887" s="140">
        <v>45348</v>
      </c>
      <c r="U887" s="4" t="s">
        <v>1887</v>
      </c>
      <c r="V887" s="4"/>
      <c r="W887" s="4"/>
      <c r="X887" s="4"/>
      <c r="Y887" s="4"/>
      <c r="Z887" s="4"/>
      <c r="AA887" s="4"/>
      <c r="AB887" s="4"/>
      <c r="AC887" s="4"/>
      <c r="AD887" s="4"/>
      <c r="AE887" s="145"/>
      <c r="AF887" s="145"/>
      <c r="AG887" s="4" t="s">
        <v>70</v>
      </c>
      <c r="AH887" s="377" t="s">
        <v>3932</v>
      </c>
      <c r="AI887" s="4" t="s">
        <v>9551</v>
      </c>
      <c r="AJ887" s="4" t="s">
        <v>9556</v>
      </c>
      <c r="AK887" s="4"/>
    </row>
    <row r="888" spans="2:38">
      <c r="B888" s="145" t="s">
        <v>2497</v>
      </c>
      <c r="C888" s="4" t="s">
        <v>441</v>
      </c>
      <c r="D888" s="4" t="s">
        <v>2034</v>
      </c>
      <c r="E888" s="4" t="s">
        <v>1060</v>
      </c>
      <c r="F888" s="4" t="s">
        <v>3933</v>
      </c>
      <c r="G888" s="4" t="s">
        <v>1519</v>
      </c>
      <c r="H888" s="4" t="s">
        <v>1520</v>
      </c>
      <c r="I888" s="141"/>
      <c r="J888" s="141">
        <v>1391122660</v>
      </c>
      <c r="K888" s="139">
        <v>1391122660</v>
      </c>
      <c r="L888" s="4">
        <v>5.75</v>
      </c>
      <c r="M888" s="4" t="s">
        <v>3934</v>
      </c>
      <c r="N888" s="4" t="s">
        <v>2773</v>
      </c>
      <c r="O888" s="91">
        <f>J888</f>
        <v>1391122660</v>
      </c>
      <c r="P888" s="186">
        <f>K888-O888</f>
        <v>0</v>
      </c>
      <c r="Q888" s="4">
        <v>11</v>
      </c>
      <c r="R888" s="4" t="s">
        <v>70</v>
      </c>
      <c r="S888" s="4" t="s">
        <v>70</v>
      </c>
      <c r="T888" s="140">
        <v>45341</v>
      </c>
      <c r="U888" s="4" t="s">
        <v>1884</v>
      </c>
      <c r="V888" s="4" t="s">
        <v>1954</v>
      </c>
      <c r="W888" s="4"/>
      <c r="X888" s="4"/>
      <c r="Y888" s="4"/>
      <c r="Z888" s="4"/>
      <c r="AA888" s="4"/>
      <c r="AB888" s="4"/>
      <c r="AC888" s="4"/>
      <c r="AD888" s="4"/>
      <c r="AE888" s="145"/>
      <c r="AF888" s="145"/>
      <c r="AG888" s="4" t="s">
        <v>70</v>
      </c>
      <c r="AH888" s="377" t="s">
        <v>3933</v>
      </c>
      <c r="AI888" s="4" t="s">
        <v>9551</v>
      </c>
      <c r="AJ888" s="4" t="s">
        <v>9556</v>
      </c>
      <c r="AK888" s="4"/>
    </row>
    <row r="889" spans="2:38">
      <c r="B889" s="145" t="s">
        <v>2497</v>
      </c>
      <c r="C889" s="4" t="s">
        <v>441</v>
      </c>
      <c r="D889" s="4" t="s">
        <v>3596</v>
      </c>
      <c r="E889" s="4" t="s">
        <v>1060</v>
      </c>
      <c r="F889" s="4" t="s">
        <v>3935</v>
      </c>
      <c r="G889" s="4" t="s">
        <v>1620</v>
      </c>
      <c r="H889" s="4" t="s">
        <v>1621</v>
      </c>
      <c r="I889" s="141"/>
      <c r="J889" s="141">
        <v>6000000000</v>
      </c>
      <c r="K889" s="139">
        <v>6000000000</v>
      </c>
      <c r="L889" s="4">
        <v>6.3</v>
      </c>
      <c r="M889" s="4" t="s">
        <v>2988</v>
      </c>
      <c r="N889" s="4" t="s">
        <v>3496</v>
      </c>
      <c r="O889" s="186">
        <f>K889</f>
        <v>6000000000</v>
      </c>
      <c r="P889" s="186">
        <f>K889-O889</f>
        <v>0</v>
      </c>
      <c r="Q889" s="4">
        <v>7</v>
      </c>
      <c r="R889" s="4" t="s">
        <v>70</v>
      </c>
      <c r="S889" s="4" t="s">
        <v>70</v>
      </c>
      <c r="T889" s="140">
        <v>45321</v>
      </c>
      <c r="U889" s="4" t="s">
        <v>1884</v>
      </c>
      <c r="V889" s="4" t="s">
        <v>1954</v>
      </c>
      <c r="W889" s="4"/>
      <c r="X889" s="4"/>
      <c r="Y889" s="4"/>
      <c r="Z889" s="4"/>
      <c r="AA889" s="4"/>
      <c r="AB889" s="4"/>
      <c r="AC889" s="4"/>
      <c r="AD889" s="4"/>
      <c r="AE889" s="145"/>
      <c r="AF889" s="145"/>
      <c r="AG889" s="4" t="s">
        <v>70</v>
      </c>
      <c r="AH889" s="377" t="s">
        <v>3935</v>
      </c>
      <c r="AI889" s="4" t="s">
        <v>9551</v>
      </c>
      <c r="AJ889" s="4" t="s">
        <v>9556</v>
      </c>
      <c r="AK889" s="4"/>
    </row>
    <row r="890" spans="2:38">
      <c r="B890" s="145" t="s">
        <v>2497</v>
      </c>
      <c r="C890" s="4" t="s">
        <v>441</v>
      </c>
      <c r="D890" s="4" t="s">
        <v>2135</v>
      </c>
      <c r="E890" s="4" t="s">
        <v>1060</v>
      </c>
      <c r="F890" s="4" t="s">
        <v>3936</v>
      </c>
      <c r="G890" s="4" t="s">
        <v>1594</v>
      </c>
      <c r="H890" s="4" t="s">
        <v>1595</v>
      </c>
      <c r="I890" s="141"/>
      <c r="J890" s="141">
        <v>1031408219</v>
      </c>
      <c r="K890" s="333">
        <v>1031408219</v>
      </c>
      <c r="L890" s="4">
        <v>9.3000000000000007</v>
      </c>
      <c r="M890" s="4" t="s">
        <v>2692</v>
      </c>
      <c r="N890" s="4" t="s">
        <v>2823</v>
      </c>
      <c r="O890" s="4"/>
      <c r="P890" s="4"/>
      <c r="Q890" s="4"/>
      <c r="R890" s="4"/>
      <c r="S890" s="4"/>
      <c r="T890" s="4"/>
      <c r="U890" s="4"/>
      <c r="V890" s="4"/>
      <c r="W890" s="4"/>
      <c r="X890" s="4"/>
      <c r="Y890" s="4"/>
      <c r="Z890" s="4"/>
      <c r="AA890" s="4"/>
      <c r="AB890" s="4"/>
      <c r="AC890" s="4"/>
      <c r="AD890" s="4"/>
      <c r="AE890" s="145"/>
      <c r="AF890" s="145"/>
      <c r="AG890" s="4" t="s">
        <v>70</v>
      </c>
      <c r="AH890" s="377" t="s">
        <v>9543</v>
      </c>
      <c r="AI890" s="4" t="s">
        <v>9551</v>
      </c>
      <c r="AJ890" s="4" t="s">
        <v>9556</v>
      </c>
      <c r="AK890" s="4"/>
    </row>
    <row r="891" spans="2:38">
      <c r="B891" s="145" t="s">
        <v>2497</v>
      </c>
      <c r="C891" s="4" t="s">
        <v>441</v>
      </c>
      <c r="D891" s="4" t="s">
        <v>2135</v>
      </c>
      <c r="E891" s="4" t="s">
        <v>1060</v>
      </c>
      <c r="F891" s="4" t="s">
        <v>3937</v>
      </c>
      <c r="G891" s="4" t="s">
        <v>1608</v>
      </c>
      <c r="H891" s="4" t="s">
        <v>1609</v>
      </c>
      <c r="I891" s="141"/>
      <c r="J891" s="141">
        <v>5000000000</v>
      </c>
      <c r="K891" s="139">
        <v>5000000000</v>
      </c>
      <c r="L891" s="4">
        <v>5.9</v>
      </c>
      <c r="M891" s="4" t="s">
        <v>3938</v>
      </c>
      <c r="N891" s="4" t="s">
        <v>2553</v>
      </c>
      <c r="O891" s="91">
        <f>J891</f>
        <v>5000000000</v>
      </c>
      <c r="P891" s="91">
        <f t="shared" ref="P891:P922" si="26">J891-O891</f>
        <v>0</v>
      </c>
      <c r="Q891" s="4">
        <v>170</v>
      </c>
      <c r="R891" s="4" t="s">
        <v>70</v>
      </c>
      <c r="S891" s="4" t="s">
        <v>70</v>
      </c>
      <c r="T891" s="140">
        <v>45348</v>
      </c>
      <c r="U891" s="4" t="s">
        <v>1887</v>
      </c>
      <c r="V891" s="4"/>
      <c r="W891" s="4"/>
      <c r="X891" s="4"/>
      <c r="Y891" s="4"/>
      <c r="Z891" s="4"/>
      <c r="AA891" s="4"/>
      <c r="AB891" s="4"/>
      <c r="AC891" s="4"/>
      <c r="AD891" s="4"/>
      <c r="AE891" s="145"/>
      <c r="AF891" s="145"/>
      <c r="AG891" s="4" t="s">
        <v>70</v>
      </c>
      <c r="AH891" s="377" t="s">
        <v>3937</v>
      </c>
      <c r="AI891" s="4" t="s">
        <v>9551</v>
      </c>
      <c r="AJ891" s="4" t="s">
        <v>9556</v>
      </c>
      <c r="AK891" s="4"/>
    </row>
    <row r="892" spans="2:38">
      <c r="B892" s="145" t="s">
        <v>2497</v>
      </c>
      <c r="C892" s="4" t="s">
        <v>441</v>
      </c>
      <c r="D892" s="4" t="s">
        <v>2135</v>
      </c>
      <c r="E892" s="4" t="s">
        <v>1060</v>
      </c>
      <c r="F892" s="4" t="s">
        <v>3939</v>
      </c>
      <c r="G892" s="4" t="s">
        <v>1525</v>
      </c>
      <c r="H892" s="4" t="s">
        <v>1526</v>
      </c>
      <c r="I892" s="141"/>
      <c r="J892" s="141">
        <v>3177000000</v>
      </c>
      <c r="K892" s="139">
        <v>3177000000</v>
      </c>
      <c r="L892" s="4">
        <v>5.3</v>
      </c>
      <c r="M892" s="4" t="s">
        <v>3324</v>
      </c>
      <c r="N892" s="4" t="s">
        <v>3940</v>
      </c>
      <c r="O892" s="91">
        <f>J892</f>
        <v>3177000000</v>
      </c>
      <c r="P892" s="91">
        <f t="shared" si="26"/>
        <v>0</v>
      </c>
      <c r="Q892" s="4">
        <v>161</v>
      </c>
      <c r="R892" s="4" t="s">
        <v>70</v>
      </c>
      <c r="S892" s="4" t="s">
        <v>70</v>
      </c>
      <c r="T892" s="140">
        <v>45294</v>
      </c>
      <c r="U892" s="4" t="s">
        <v>1884</v>
      </c>
      <c r="V892" s="4" t="s">
        <v>1954</v>
      </c>
      <c r="W892" s="4"/>
      <c r="X892" s="4"/>
      <c r="Y892" s="4"/>
      <c r="Z892" s="4"/>
      <c r="AA892" s="4"/>
      <c r="AB892" s="4"/>
      <c r="AC892" s="4"/>
      <c r="AD892" s="4"/>
      <c r="AE892" s="145"/>
      <c r="AF892" s="145"/>
      <c r="AG892" s="4" t="s">
        <v>70</v>
      </c>
      <c r="AH892" s="377" t="s">
        <v>3939</v>
      </c>
      <c r="AI892" s="4" t="s">
        <v>9551</v>
      </c>
      <c r="AJ892" s="4" t="s">
        <v>9556</v>
      </c>
      <c r="AK892" s="4"/>
    </row>
    <row r="893" spans="2:38">
      <c r="B893" s="145" t="s">
        <v>2497</v>
      </c>
      <c r="C893" s="4" t="s">
        <v>441</v>
      </c>
      <c r="D893" s="4" t="s">
        <v>1957</v>
      </c>
      <c r="E893" s="4" t="s">
        <v>1060</v>
      </c>
      <c r="F893" s="4" t="s">
        <v>3941</v>
      </c>
      <c r="G893" s="4" t="s">
        <v>1628</v>
      </c>
      <c r="H893" s="4" t="s">
        <v>1629</v>
      </c>
      <c r="I893" s="141"/>
      <c r="J893" s="141">
        <v>5000000000</v>
      </c>
      <c r="K893" s="139">
        <v>5000000000</v>
      </c>
      <c r="L893" s="4">
        <v>4.45</v>
      </c>
      <c r="M893" s="4" t="s">
        <v>2659</v>
      </c>
      <c r="N893" s="4" t="s">
        <v>2888</v>
      </c>
      <c r="O893" s="91">
        <f>J893</f>
        <v>5000000000</v>
      </c>
      <c r="P893" s="91">
        <f t="shared" si="26"/>
        <v>0</v>
      </c>
      <c r="Q893" s="4">
        <v>184</v>
      </c>
      <c r="R893" s="4" t="s">
        <v>70</v>
      </c>
      <c r="S893" s="4" t="s">
        <v>70</v>
      </c>
      <c r="T893" s="140">
        <v>45294</v>
      </c>
      <c r="U893" s="4" t="s">
        <v>1884</v>
      </c>
      <c r="V893" s="4" t="s">
        <v>1954</v>
      </c>
      <c r="W893" s="4"/>
      <c r="X893" s="4"/>
      <c r="Y893" s="4"/>
      <c r="Z893" s="4"/>
      <c r="AA893" s="4"/>
      <c r="AB893" s="4"/>
      <c r="AC893" s="4"/>
      <c r="AD893" s="4"/>
      <c r="AE893" s="145"/>
      <c r="AF893" s="145"/>
      <c r="AG893" s="4" t="s">
        <v>70</v>
      </c>
      <c r="AH893" s="377" t="s">
        <v>3941</v>
      </c>
      <c r="AI893" s="4" t="s">
        <v>9551</v>
      </c>
      <c r="AJ893" s="4" t="s">
        <v>9556</v>
      </c>
      <c r="AK893" s="4"/>
    </row>
    <row r="894" spans="2:38">
      <c r="B894" s="145" t="s">
        <v>2497</v>
      </c>
      <c r="C894" s="4" t="s">
        <v>441</v>
      </c>
      <c r="D894" s="4" t="s">
        <v>1976</v>
      </c>
      <c r="E894" s="4" t="s">
        <v>1060</v>
      </c>
      <c r="F894" s="4" t="s">
        <v>3942</v>
      </c>
      <c r="G894" s="4" t="s">
        <v>1678</v>
      </c>
      <c r="H894" s="4" t="s">
        <v>1679</v>
      </c>
      <c r="I894" s="141"/>
      <c r="J894" s="141">
        <v>7700000000</v>
      </c>
      <c r="K894" s="139">
        <v>7700000000</v>
      </c>
      <c r="L894" s="4">
        <v>6.9</v>
      </c>
      <c r="M894" s="4" t="s">
        <v>1920</v>
      </c>
      <c r="N894" s="4" t="s">
        <v>1921</v>
      </c>
      <c r="O894" s="186">
        <f>K894</f>
        <v>7700000000</v>
      </c>
      <c r="P894" s="91">
        <f t="shared" si="26"/>
        <v>0</v>
      </c>
      <c r="Q894" s="4">
        <v>97</v>
      </c>
      <c r="R894" s="4" t="s">
        <v>70</v>
      </c>
      <c r="S894" s="4" t="s">
        <v>70</v>
      </c>
      <c r="T894" s="140">
        <v>45321</v>
      </c>
      <c r="U894" s="4" t="s">
        <v>1884</v>
      </c>
      <c r="V894" s="4"/>
      <c r="W894" s="4" t="s">
        <v>70</v>
      </c>
      <c r="X894" s="140">
        <v>45349</v>
      </c>
      <c r="Y894" s="4" t="s">
        <v>1888</v>
      </c>
      <c r="Z894" s="4" t="s">
        <v>1886</v>
      </c>
      <c r="AA894" s="186">
        <f>O894</f>
        <v>7700000000</v>
      </c>
      <c r="AB894" s="91">
        <f>AA894-O894</f>
        <v>0</v>
      </c>
      <c r="AC894" s="4"/>
      <c r="AD894" s="4" t="s">
        <v>2037</v>
      </c>
      <c r="AE894" s="145" t="s">
        <v>3418</v>
      </c>
      <c r="AF894" s="145"/>
      <c r="AG894" s="4"/>
      <c r="AH894" s="377"/>
      <c r="AI894" s="4"/>
      <c r="AJ894" s="4"/>
      <c r="AK894" s="4"/>
    </row>
    <row r="895" spans="2:38">
      <c r="B895" s="145" t="s">
        <v>2497</v>
      </c>
      <c r="C895" s="4" t="s">
        <v>441</v>
      </c>
      <c r="D895" s="4" t="s">
        <v>1831</v>
      </c>
      <c r="E895" s="4" t="s">
        <v>1060</v>
      </c>
      <c r="F895" s="4" t="s">
        <v>3943</v>
      </c>
      <c r="G895" s="4" t="s">
        <v>1632</v>
      </c>
      <c r="H895" s="4" t="s">
        <v>1633</v>
      </c>
      <c r="I895" s="141"/>
      <c r="J895" s="141">
        <v>4600000000</v>
      </c>
      <c r="K895" s="139">
        <v>4600000000</v>
      </c>
      <c r="L895" s="4">
        <v>9.6</v>
      </c>
      <c r="M895" s="4" t="s">
        <v>3141</v>
      </c>
      <c r="N895" s="4" t="s">
        <v>3944</v>
      </c>
      <c r="O895" s="91">
        <f>J895</f>
        <v>4600000000</v>
      </c>
      <c r="P895" s="91">
        <f t="shared" si="26"/>
        <v>0</v>
      </c>
      <c r="Q895" s="4">
        <v>50</v>
      </c>
      <c r="R895" s="4" t="s">
        <v>70</v>
      </c>
      <c r="S895" s="4" t="s">
        <v>70</v>
      </c>
      <c r="T895" s="140">
        <v>45294</v>
      </c>
      <c r="U895" s="4" t="s">
        <v>1884</v>
      </c>
      <c r="V895" s="4" t="s">
        <v>1954</v>
      </c>
      <c r="W895" s="4"/>
      <c r="X895" s="4"/>
      <c r="Y895" s="4"/>
      <c r="Z895" s="4"/>
      <c r="AA895" s="4"/>
      <c r="AB895" s="4"/>
      <c r="AC895" s="4"/>
      <c r="AD895" s="4"/>
      <c r="AE895" s="145"/>
      <c r="AF895" s="145"/>
      <c r="AG895" s="4" t="s">
        <v>70</v>
      </c>
      <c r="AH895" s="377" t="s">
        <v>3943</v>
      </c>
      <c r="AI895" s="4" t="s">
        <v>9551</v>
      </c>
      <c r="AJ895" s="4" t="s">
        <v>9556</v>
      </c>
      <c r="AK895" s="4"/>
    </row>
    <row r="896" spans="2:38">
      <c r="B896" s="145" t="s">
        <v>2497</v>
      </c>
      <c r="C896" s="4" t="s">
        <v>441</v>
      </c>
      <c r="D896" s="4" t="s">
        <v>1976</v>
      </c>
      <c r="E896" s="4" t="s">
        <v>1060</v>
      </c>
      <c r="F896" s="4" t="s">
        <v>3945</v>
      </c>
      <c r="G896" s="4" t="s">
        <v>1678</v>
      </c>
      <c r="H896" s="4" t="s">
        <v>1679</v>
      </c>
      <c r="I896" s="141"/>
      <c r="J896" s="141">
        <v>8000000000</v>
      </c>
      <c r="K896" s="139">
        <v>8000000000</v>
      </c>
      <c r="L896" s="4">
        <v>7</v>
      </c>
      <c r="M896" s="4" t="s">
        <v>1920</v>
      </c>
      <c r="N896" s="4" t="s">
        <v>3474</v>
      </c>
      <c r="O896" s="186">
        <f t="shared" ref="O896:O902" si="27">K896</f>
        <v>8000000000</v>
      </c>
      <c r="P896" s="91">
        <f t="shared" si="26"/>
        <v>0</v>
      </c>
      <c r="Q896" s="4">
        <v>97</v>
      </c>
      <c r="R896" s="4" t="s">
        <v>70</v>
      </c>
      <c r="S896" s="4" t="s">
        <v>70</v>
      </c>
      <c r="T896" s="140">
        <v>45321</v>
      </c>
      <c r="U896" s="4" t="s">
        <v>1884</v>
      </c>
      <c r="V896" s="4"/>
      <c r="W896" s="4" t="s">
        <v>70</v>
      </c>
      <c r="X896" s="140">
        <v>45349</v>
      </c>
      <c r="Y896" s="4" t="s">
        <v>1888</v>
      </c>
      <c r="Z896" s="4" t="s">
        <v>1886</v>
      </c>
      <c r="AA896" s="186">
        <f t="shared" ref="AA896:AA902" si="28">O896</f>
        <v>8000000000</v>
      </c>
      <c r="AB896" s="91">
        <f t="shared" ref="AB896:AB902" si="29">AA896-O896</f>
        <v>0</v>
      </c>
      <c r="AC896" s="4"/>
      <c r="AD896" s="4" t="s">
        <v>2037</v>
      </c>
      <c r="AE896" s="145" t="s">
        <v>3418</v>
      </c>
      <c r="AF896" s="145"/>
      <c r="AG896" s="4"/>
      <c r="AH896" s="377"/>
      <c r="AI896" s="4"/>
      <c r="AJ896" s="4"/>
      <c r="AK896" s="4"/>
    </row>
    <row r="897" spans="2:37">
      <c r="B897" s="145" t="s">
        <v>2497</v>
      </c>
      <c r="C897" s="4" t="s">
        <v>441</v>
      </c>
      <c r="D897" s="4" t="s">
        <v>1976</v>
      </c>
      <c r="E897" s="4" t="s">
        <v>1060</v>
      </c>
      <c r="F897" s="4" t="s">
        <v>3946</v>
      </c>
      <c r="G897" s="4" t="s">
        <v>1678</v>
      </c>
      <c r="H897" s="4" t="s">
        <v>1679</v>
      </c>
      <c r="I897" s="141"/>
      <c r="J897" s="141">
        <v>20000000000</v>
      </c>
      <c r="K897" s="139">
        <v>20000000000</v>
      </c>
      <c r="L897" s="4">
        <v>7.7</v>
      </c>
      <c r="M897" s="4" t="s">
        <v>3123</v>
      </c>
      <c r="N897" s="4" t="s">
        <v>2808</v>
      </c>
      <c r="O897" s="186">
        <f t="shared" si="27"/>
        <v>20000000000</v>
      </c>
      <c r="P897" s="91">
        <f t="shared" si="26"/>
        <v>0</v>
      </c>
      <c r="Q897" s="4">
        <v>97</v>
      </c>
      <c r="R897" s="4" t="s">
        <v>70</v>
      </c>
      <c r="S897" s="4" t="s">
        <v>70</v>
      </c>
      <c r="T897" s="140">
        <v>45321</v>
      </c>
      <c r="U897" s="4" t="s">
        <v>1884</v>
      </c>
      <c r="V897" s="4"/>
      <c r="W897" s="4" t="s">
        <v>70</v>
      </c>
      <c r="X897" s="140">
        <v>45349</v>
      </c>
      <c r="Y897" s="4" t="s">
        <v>1888</v>
      </c>
      <c r="Z897" s="4" t="s">
        <v>1886</v>
      </c>
      <c r="AA897" s="186">
        <f t="shared" si="28"/>
        <v>20000000000</v>
      </c>
      <c r="AB897" s="91">
        <f t="shared" si="29"/>
        <v>0</v>
      </c>
      <c r="AC897" s="4"/>
      <c r="AD897" s="4" t="s">
        <v>2037</v>
      </c>
      <c r="AE897" s="145" t="s">
        <v>3418</v>
      </c>
      <c r="AF897" s="145"/>
      <c r="AG897" s="4"/>
      <c r="AH897" s="377"/>
      <c r="AI897" s="4"/>
      <c r="AJ897" s="4"/>
      <c r="AK897" s="4"/>
    </row>
    <row r="898" spans="2:37">
      <c r="B898" s="145" t="s">
        <v>2497</v>
      </c>
      <c r="C898" s="4" t="s">
        <v>441</v>
      </c>
      <c r="D898" s="4" t="s">
        <v>1976</v>
      </c>
      <c r="E898" s="4" t="s">
        <v>1060</v>
      </c>
      <c r="F898" s="4" t="s">
        <v>3947</v>
      </c>
      <c r="G898" s="4" t="s">
        <v>1678</v>
      </c>
      <c r="H898" s="4" t="s">
        <v>1679</v>
      </c>
      <c r="I898" s="141"/>
      <c r="J898" s="141">
        <v>13000000000</v>
      </c>
      <c r="K898" s="139">
        <v>13000000000</v>
      </c>
      <c r="L898" s="4">
        <v>8.3000000000000007</v>
      </c>
      <c r="M898" s="4" t="s">
        <v>3748</v>
      </c>
      <c r="N898" s="4" t="s">
        <v>2781</v>
      </c>
      <c r="O898" s="186">
        <f t="shared" si="27"/>
        <v>13000000000</v>
      </c>
      <c r="P898" s="91">
        <f t="shared" si="26"/>
        <v>0</v>
      </c>
      <c r="Q898" s="4">
        <v>97</v>
      </c>
      <c r="R898" s="4" t="s">
        <v>70</v>
      </c>
      <c r="S898" s="4" t="s">
        <v>70</v>
      </c>
      <c r="T898" s="140">
        <v>45321</v>
      </c>
      <c r="U898" s="4" t="s">
        <v>1884</v>
      </c>
      <c r="V898" s="4"/>
      <c r="W898" s="4" t="s">
        <v>70</v>
      </c>
      <c r="X898" s="140">
        <v>45349</v>
      </c>
      <c r="Y898" s="4" t="s">
        <v>1888</v>
      </c>
      <c r="Z898" s="4" t="s">
        <v>1886</v>
      </c>
      <c r="AA898" s="186">
        <f t="shared" si="28"/>
        <v>13000000000</v>
      </c>
      <c r="AB898" s="91">
        <f t="shared" si="29"/>
        <v>0</v>
      </c>
      <c r="AC898" s="4"/>
      <c r="AD898" s="4" t="s">
        <v>2037</v>
      </c>
      <c r="AE898" s="145" t="s">
        <v>3418</v>
      </c>
      <c r="AF898" s="145"/>
      <c r="AG898" s="4"/>
      <c r="AH898" s="377"/>
      <c r="AI898" s="4"/>
      <c r="AJ898" s="4"/>
      <c r="AK898" s="4"/>
    </row>
    <row r="899" spans="2:37">
      <c r="B899" s="145" t="s">
        <v>2497</v>
      </c>
      <c r="C899" s="4" t="s">
        <v>441</v>
      </c>
      <c r="D899" s="4" t="s">
        <v>1976</v>
      </c>
      <c r="E899" s="4" t="s">
        <v>1060</v>
      </c>
      <c r="F899" s="4" t="s">
        <v>3948</v>
      </c>
      <c r="G899" s="4" t="s">
        <v>1678</v>
      </c>
      <c r="H899" s="4" t="s">
        <v>1679</v>
      </c>
      <c r="I899" s="141"/>
      <c r="J899" s="141">
        <v>10000000000</v>
      </c>
      <c r="K899" s="139">
        <v>10000000000</v>
      </c>
      <c r="L899" s="4">
        <v>7</v>
      </c>
      <c r="M899" s="4" t="s">
        <v>3488</v>
      </c>
      <c r="N899" s="4" t="s">
        <v>2663</v>
      </c>
      <c r="O899" s="186">
        <f t="shared" si="27"/>
        <v>10000000000</v>
      </c>
      <c r="P899" s="91">
        <f t="shared" si="26"/>
        <v>0</v>
      </c>
      <c r="Q899" s="4">
        <v>97</v>
      </c>
      <c r="R899" s="4" t="s">
        <v>70</v>
      </c>
      <c r="S899" s="4" t="s">
        <v>70</v>
      </c>
      <c r="T899" s="140">
        <v>45321</v>
      </c>
      <c r="U899" s="4" t="s">
        <v>1884</v>
      </c>
      <c r="V899" s="4"/>
      <c r="W899" s="4" t="s">
        <v>70</v>
      </c>
      <c r="X899" s="140">
        <v>45349</v>
      </c>
      <c r="Y899" s="4" t="s">
        <v>1888</v>
      </c>
      <c r="Z899" s="4" t="s">
        <v>1886</v>
      </c>
      <c r="AA899" s="186">
        <f t="shared" si="28"/>
        <v>10000000000</v>
      </c>
      <c r="AB899" s="91">
        <f t="shared" si="29"/>
        <v>0</v>
      </c>
      <c r="AC899" s="4"/>
      <c r="AD899" s="4" t="s">
        <v>2037</v>
      </c>
      <c r="AE899" s="145" t="s">
        <v>3418</v>
      </c>
      <c r="AF899" s="145"/>
      <c r="AG899" s="4"/>
      <c r="AH899" s="377"/>
      <c r="AI899" s="4"/>
      <c r="AJ899" s="4"/>
      <c r="AK899" s="4"/>
    </row>
    <row r="900" spans="2:37">
      <c r="B900" s="145" t="s">
        <v>2497</v>
      </c>
      <c r="C900" s="4" t="s">
        <v>441</v>
      </c>
      <c r="D900" s="4" t="s">
        <v>1976</v>
      </c>
      <c r="E900" s="4" t="s">
        <v>1060</v>
      </c>
      <c r="F900" s="4" t="s">
        <v>3949</v>
      </c>
      <c r="G900" s="4" t="s">
        <v>1678</v>
      </c>
      <c r="H900" s="4" t="s">
        <v>1679</v>
      </c>
      <c r="I900" s="141"/>
      <c r="J900" s="141">
        <v>5000000000</v>
      </c>
      <c r="K900" s="139">
        <v>5000000000</v>
      </c>
      <c r="L900" s="4">
        <v>8.4</v>
      </c>
      <c r="M900" s="4" t="s">
        <v>3452</v>
      </c>
      <c r="N900" s="4" t="s">
        <v>2903</v>
      </c>
      <c r="O900" s="186">
        <f t="shared" si="27"/>
        <v>5000000000</v>
      </c>
      <c r="P900" s="91">
        <f t="shared" si="26"/>
        <v>0</v>
      </c>
      <c r="Q900" s="4">
        <v>97</v>
      </c>
      <c r="R900" s="4" t="s">
        <v>70</v>
      </c>
      <c r="S900" s="4" t="s">
        <v>70</v>
      </c>
      <c r="T900" s="140">
        <v>45321</v>
      </c>
      <c r="U900" s="4" t="s">
        <v>1884</v>
      </c>
      <c r="V900" s="4"/>
      <c r="W900" s="4" t="s">
        <v>70</v>
      </c>
      <c r="X900" s="140">
        <v>45349</v>
      </c>
      <c r="Y900" s="4" t="s">
        <v>1888</v>
      </c>
      <c r="Z900" s="4" t="s">
        <v>1886</v>
      </c>
      <c r="AA900" s="186">
        <f t="shared" si="28"/>
        <v>5000000000</v>
      </c>
      <c r="AB900" s="91">
        <f t="shared" si="29"/>
        <v>0</v>
      </c>
      <c r="AC900" s="4"/>
      <c r="AD900" s="4" t="s">
        <v>2037</v>
      </c>
      <c r="AE900" s="145" t="s">
        <v>3418</v>
      </c>
      <c r="AF900" s="145"/>
      <c r="AG900" s="4"/>
      <c r="AH900" s="377"/>
      <c r="AI900" s="4"/>
      <c r="AJ900" s="4"/>
      <c r="AK900" s="4"/>
    </row>
    <row r="901" spans="2:37">
      <c r="B901" s="145" t="s">
        <v>2497</v>
      </c>
      <c r="C901" s="4" t="s">
        <v>441</v>
      </c>
      <c r="D901" s="4" t="s">
        <v>1976</v>
      </c>
      <c r="E901" s="4" t="s">
        <v>1060</v>
      </c>
      <c r="F901" s="4" t="s">
        <v>3950</v>
      </c>
      <c r="G901" s="4" t="s">
        <v>1678</v>
      </c>
      <c r="H901" s="4" t="s">
        <v>1679</v>
      </c>
      <c r="I901" s="141"/>
      <c r="J901" s="141">
        <v>2000000000</v>
      </c>
      <c r="K901" s="139">
        <v>2000000000</v>
      </c>
      <c r="L901" s="4">
        <v>6.9</v>
      </c>
      <c r="M901" s="4" t="s">
        <v>3488</v>
      </c>
      <c r="N901" s="4" t="s">
        <v>3608</v>
      </c>
      <c r="O901" s="186">
        <f t="shared" si="27"/>
        <v>2000000000</v>
      </c>
      <c r="P901" s="91">
        <f t="shared" si="26"/>
        <v>0</v>
      </c>
      <c r="Q901" s="4">
        <v>97</v>
      </c>
      <c r="R901" s="4" t="s">
        <v>70</v>
      </c>
      <c r="S901" s="4" t="s">
        <v>70</v>
      </c>
      <c r="T901" s="140">
        <v>45321</v>
      </c>
      <c r="U901" s="4" t="s">
        <v>1884</v>
      </c>
      <c r="V901" s="4"/>
      <c r="W901" s="4" t="s">
        <v>70</v>
      </c>
      <c r="X901" s="140">
        <v>45349</v>
      </c>
      <c r="Y901" s="4" t="s">
        <v>1888</v>
      </c>
      <c r="Z901" s="4" t="s">
        <v>1886</v>
      </c>
      <c r="AA901" s="186">
        <f t="shared" si="28"/>
        <v>2000000000</v>
      </c>
      <c r="AB901" s="91">
        <f t="shared" si="29"/>
        <v>0</v>
      </c>
      <c r="AC901" s="4"/>
      <c r="AD901" s="4" t="s">
        <v>2037</v>
      </c>
      <c r="AE901" s="145" t="s">
        <v>3418</v>
      </c>
      <c r="AF901" s="145"/>
      <c r="AG901" s="4"/>
      <c r="AH901" s="377"/>
      <c r="AI901" s="4"/>
      <c r="AJ901" s="4"/>
      <c r="AK901" s="4"/>
    </row>
    <row r="902" spans="2:37">
      <c r="B902" s="145" t="s">
        <v>2497</v>
      </c>
      <c r="C902" s="4" t="s">
        <v>441</v>
      </c>
      <c r="D902" s="4" t="s">
        <v>1976</v>
      </c>
      <c r="E902" s="4" t="s">
        <v>1060</v>
      </c>
      <c r="F902" s="4" t="s">
        <v>3951</v>
      </c>
      <c r="G902" s="4" t="s">
        <v>1678</v>
      </c>
      <c r="H902" s="4" t="s">
        <v>1679</v>
      </c>
      <c r="I902" s="141"/>
      <c r="J902" s="141">
        <v>500000000</v>
      </c>
      <c r="K902" s="139">
        <v>500000000</v>
      </c>
      <c r="L902" s="4">
        <v>8.3000000000000007</v>
      </c>
      <c r="M902" s="4" t="s">
        <v>3461</v>
      </c>
      <c r="N902" s="4" t="s">
        <v>3033</v>
      </c>
      <c r="O902" s="186">
        <f t="shared" si="27"/>
        <v>500000000</v>
      </c>
      <c r="P902" s="91">
        <f t="shared" si="26"/>
        <v>0</v>
      </c>
      <c r="Q902" s="4">
        <v>97</v>
      </c>
      <c r="R902" s="4" t="s">
        <v>70</v>
      </c>
      <c r="S902" s="4" t="s">
        <v>70</v>
      </c>
      <c r="T902" s="140">
        <v>45321</v>
      </c>
      <c r="U902" s="4" t="s">
        <v>1884</v>
      </c>
      <c r="V902" s="4"/>
      <c r="W902" s="4" t="s">
        <v>70</v>
      </c>
      <c r="X902" s="140">
        <v>45349</v>
      </c>
      <c r="Y902" s="4" t="s">
        <v>1888</v>
      </c>
      <c r="Z902" s="4" t="s">
        <v>1886</v>
      </c>
      <c r="AA902" s="186">
        <f t="shared" si="28"/>
        <v>500000000</v>
      </c>
      <c r="AB902" s="91">
        <f t="shared" si="29"/>
        <v>0</v>
      </c>
      <c r="AC902" s="4"/>
      <c r="AD902" s="4" t="s">
        <v>2037</v>
      </c>
      <c r="AE902" s="145" t="s">
        <v>3418</v>
      </c>
      <c r="AF902" s="145"/>
      <c r="AG902" s="4"/>
      <c r="AH902" s="377"/>
      <c r="AI902" s="4"/>
      <c r="AJ902" s="4"/>
      <c r="AK902" s="4"/>
    </row>
    <row r="903" spans="2:37">
      <c r="B903" s="145" t="s">
        <v>2497</v>
      </c>
      <c r="C903" s="4" t="s">
        <v>441</v>
      </c>
      <c r="D903" s="4" t="s">
        <v>1957</v>
      </c>
      <c r="E903" s="4" t="s">
        <v>1060</v>
      </c>
      <c r="F903" s="4" t="s">
        <v>3952</v>
      </c>
      <c r="G903" s="4" t="s">
        <v>1628</v>
      </c>
      <c r="H903" s="4" t="s">
        <v>1629</v>
      </c>
      <c r="I903" s="141"/>
      <c r="J903" s="141">
        <v>5000000000</v>
      </c>
      <c r="K903" s="139">
        <v>5000000000</v>
      </c>
      <c r="L903" s="4">
        <v>4.45</v>
      </c>
      <c r="M903" s="4" t="s">
        <v>3711</v>
      </c>
      <c r="N903" s="4" t="s">
        <v>2894</v>
      </c>
      <c r="O903" s="91">
        <f>J903</f>
        <v>5000000000</v>
      </c>
      <c r="P903" s="91">
        <f t="shared" si="26"/>
        <v>0</v>
      </c>
      <c r="Q903" s="4">
        <v>184</v>
      </c>
      <c r="R903" s="4" t="s">
        <v>70</v>
      </c>
      <c r="S903" s="4" t="s">
        <v>70</v>
      </c>
      <c r="T903" s="140">
        <v>45294</v>
      </c>
      <c r="U903" s="4" t="s">
        <v>1884</v>
      </c>
      <c r="V903" s="4" t="s">
        <v>1954</v>
      </c>
      <c r="W903" s="4"/>
      <c r="X903" s="4"/>
      <c r="Y903" s="4"/>
      <c r="Z903" s="4"/>
      <c r="AA903" s="4"/>
      <c r="AB903" s="4"/>
      <c r="AC903" s="4"/>
      <c r="AD903" s="4"/>
      <c r="AE903" s="145"/>
      <c r="AF903" s="145"/>
      <c r="AG903" s="4" t="s">
        <v>70</v>
      </c>
      <c r="AH903" s="377" t="s">
        <v>3952</v>
      </c>
      <c r="AI903" s="4" t="s">
        <v>9551</v>
      </c>
      <c r="AJ903" s="4" t="s">
        <v>9556</v>
      </c>
      <c r="AK903" s="4"/>
    </row>
    <row r="904" spans="2:37">
      <c r="B904" s="145" t="s">
        <v>2497</v>
      </c>
      <c r="C904" s="4" t="s">
        <v>441</v>
      </c>
      <c r="D904" s="4" t="s">
        <v>1957</v>
      </c>
      <c r="E904" s="4" t="s">
        <v>1060</v>
      </c>
      <c r="F904" s="4" t="s">
        <v>3953</v>
      </c>
      <c r="G904" s="4" t="s">
        <v>1628</v>
      </c>
      <c r="H904" s="4" t="s">
        <v>1629</v>
      </c>
      <c r="I904" s="141"/>
      <c r="J904" s="141">
        <v>5000000000</v>
      </c>
      <c r="K904" s="139">
        <v>5000000000</v>
      </c>
      <c r="L904" s="4">
        <v>4.45</v>
      </c>
      <c r="M904" s="4" t="s">
        <v>3480</v>
      </c>
      <c r="N904" s="4" t="s">
        <v>2894</v>
      </c>
      <c r="O904" s="91">
        <f>J904</f>
        <v>5000000000</v>
      </c>
      <c r="P904" s="91">
        <f t="shared" si="26"/>
        <v>0</v>
      </c>
      <c r="Q904" s="4">
        <v>184</v>
      </c>
      <c r="R904" s="4" t="s">
        <v>70</v>
      </c>
      <c r="S904" s="4" t="s">
        <v>70</v>
      </c>
      <c r="T904" s="140">
        <v>45294</v>
      </c>
      <c r="U904" s="4" t="s">
        <v>1884</v>
      </c>
      <c r="V904" s="4" t="s">
        <v>1954</v>
      </c>
      <c r="W904" s="4"/>
      <c r="X904" s="4"/>
      <c r="Y904" s="4"/>
      <c r="Z904" s="4"/>
      <c r="AA904" s="4"/>
      <c r="AB904" s="4"/>
      <c r="AC904" s="4"/>
      <c r="AD904" s="4"/>
      <c r="AE904" s="145"/>
      <c r="AF904" s="145"/>
      <c r="AG904" s="4" t="s">
        <v>70</v>
      </c>
      <c r="AH904" s="377" t="s">
        <v>3953</v>
      </c>
      <c r="AI904" s="4" t="s">
        <v>9551</v>
      </c>
      <c r="AJ904" s="4" t="s">
        <v>9556</v>
      </c>
      <c r="AK904" s="4"/>
    </row>
    <row r="905" spans="2:37">
      <c r="B905" s="145" t="s">
        <v>2497</v>
      </c>
      <c r="C905" s="4" t="s">
        <v>441</v>
      </c>
      <c r="D905" s="4" t="s">
        <v>1976</v>
      </c>
      <c r="E905" s="4" t="s">
        <v>1060</v>
      </c>
      <c r="F905" s="4" t="s">
        <v>3954</v>
      </c>
      <c r="G905" s="4" t="s">
        <v>1678</v>
      </c>
      <c r="H905" s="4" t="s">
        <v>1679</v>
      </c>
      <c r="I905" s="141"/>
      <c r="J905" s="141">
        <v>5000000000</v>
      </c>
      <c r="K905" s="139">
        <v>5000000000</v>
      </c>
      <c r="L905" s="4">
        <v>9.6</v>
      </c>
      <c r="M905" s="4" t="s">
        <v>3955</v>
      </c>
      <c r="N905" s="4" t="s">
        <v>2569</v>
      </c>
      <c r="O905" s="186">
        <f>K905</f>
        <v>5000000000</v>
      </c>
      <c r="P905" s="91">
        <f t="shared" si="26"/>
        <v>0</v>
      </c>
      <c r="Q905" s="4">
        <v>97</v>
      </c>
      <c r="R905" s="4" t="s">
        <v>70</v>
      </c>
      <c r="S905" s="4" t="s">
        <v>70</v>
      </c>
      <c r="T905" s="140">
        <v>45321</v>
      </c>
      <c r="U905" s="4" t="s">
        <v>1884</v>
      </c>
      <c r="V905" s="4"/>
      <c r="W905" s="4" t="s">
        <v>70</v>
      </c>
      <c r="X905" s="140">
        <v>45349</v>
      </c>
      <c r="Y905" s="4" t="s">
        <v>1888</v>
      </c>
      <c r="Z905" s="4" t="s">
        <v>1886</v>
      </c>
      <c r="AA905" s="186">
        <f>O905</f>
        <v>5000000000</v>
      </c>
      <c r="AB905" s="91">
        <f>AA905-O905</f>
        <v>0</v>
      </c>
      <c r="AC905" s="4"/>
      <c r="AD905" s="4" t="s">
        <v>2037</v>
      </c>
      <c r="AE905" s="145" t="s">
        <v>3418</v>
      </c>
      <c r="AF905" s="145"/>
      <c r="AG905" s="4"/>
      <c r="AH905" s="377"/>
      <c r="AI905" s="4"/>
      <c r="AJ905" s="4"/>
      <c r="AK905" s="4"/>
    </row>
    <row r="906" spans="2:37">
      <c r="B906" s="145" t="s">
        <v>2497</v>
      </c>
      <c r="C906" s="4" t="s">
        <v>441</v>
      </c>
      <c r="D906" s="4" t="s">
        <v>1831</v>
      </c>
      <c r="E906" s="4" t="s">
        <v>1060</v>
      </c>
      <c r="F906" s="4" t="s">
        <v>3956</v>
      </c>
      <c r="G906" s="4" t="s">
        <v>1632</v>
      </c>
      <c r="H906" s="4" t="s">
        <v>1633</v>
      </c>
      <c r="I906" s="141"/>
      <c r="J906" s="141">
        <v>4000000000</v>
      </c>
      <c r="K906" s="139">
        <v>4000000000</v>
      </c>
      <c r="L906" s="4">
        <v>9.6</v>
      </c>
      <c r="M906" s="4" t="s">
        <v>3141</v>
      </c>
      <c r="N906" s="4" t="s">
        <v>3944</v>
      </c>
      <c r="O906" s="91">
        <f>J906</f>
        <v>4000000000</v>
      </c>
      <c r="P906" s="91">
        <f t="shared" si="26"/>
        <v>0</v>
      </c>
      <c r="Q906" s="4">
        <v>50</v>
      </c>
      <c r="R906" s="4" t="s">
        <v>70</v>
      </c>
      <c r="S906" s="4" t="s">
        <v>70</v>
      </c>
      <c r="T906" s="140">
        <v>45294</v>
      </c>
      <c r="U906" s="4" t="s">
        <v>1884</v>
      </c>
      <c r="V906" s="4" t="s">
        <v>1954</v>
      </c>
      <c r="W906" s="4"/>
      <c r="X906" s="4"/>
      <c r="Y906" s="4"/>
      <c r="Z906" s="4"/>
      <c r="AA906" s="4"/>
      <c r="AB906" s="4"/>
      <c r="AC906" s="4"/>
      <c r="AD906" s="4"/>
      <c r="AE906" s="145"/>
      <c r="AF906" s="145"/>
      <c r="AG906" s="4" t="s">
        <v>70</v>
      </c>
      <c r="AH906" s="377" t="s">
        <v>3956</v>
      </c>
      <c r="AI906" s="4" t="s">
        <v>9551</v>
      </c>
      <c r="AJ906" s="4" t="s">
        <v>9556</v>
      </c>
      <c r="AK906" s="4"/>
    </row>
    <row r="907" spans="2:37">
      <c r="B907" s="145" t="s">
        <v>2497</v>
      </c>
      <c r="C907" s="4" t="s">
        <v>441</v>
      </c>
      <c r="D907" s="4" t="s">
        <v>1976</v>
      </c>
      <c r="E907" s="4" t="s">
        <v>1060</v>
      </c>
      <c r="F907" s="4" t="s">
        <v>3957</v>
      </c>
      <c r="G907" s="4" t="s">
        <v>1678</v>
      </c>
      <c r="H907" s="4" t="s">
        <v>1679</v>
      </c>
      <c r="I907" s="141"/>
      <c r="J907" s="141">
        <v>6200000000</v>
      </c>
      <c r="K907" s="139">
        <v>6200000000</v>
      </c>
      <c r="L907" s="4">
        <v>6.4</v>
      </c>
      <c r="M907" s="4" t="s">
        <v>3394</v>
      </c>
      <c r="N907" s="4" t="s">
        <v>2455</v>
      </c>
      <c r="O907" s="186">
        <f>K907</f>
        <v>6200000000</v>
      </c>
      <c r="P907" s="91">
        <f t="shared" si="26"/>
        <v>0</v>
      </c>
      <c r="Q907" s="4">
        <v>97</v>
      </c>
      <c r="R907" s="4" t="s">
        <v>70</v>
      </c>
      <c r="S907" s="4" t="s">
        <v>70</v>
      </c>
      <c r="T907" s="140">
        <v>45321</v>
      </c>
      <c r="U907" s="4" t="s">
        <v>1884</v>
      </c>
      <c r="V907" s="4"/>
      <c r="W907" s="4" t="s">
        <v>70</v>
      </c>
      <c r="X907" s="140">
        <v>45349</v>
      </c>
      <c r="Y907" s="4" t="s">
        <v>1888</v>
      </c>
      <c r="Z907" s="4" t="s">
        <v>1886</v>
      </c>
      <c r="AA907" s="186">
        <f>O907</f>
        <v>6200000000</v>
      </c>
      <c r="AB907" s="91">
        <f>AA907-O907</f>
        <v>0</v>
      </c>
      <c r="AC907" s="4"/>
      <c r="AD907" s="4" t="s">
        <v>2037</v>
      </c>
      <c r="AE907" s="145" t="s">
        <v>3418</v>
      </c>
      <c r="AF907" s="145"/>
      <c r="AG907" s="4"/>
      <c r="AH907" s="377"/>
      <c r="AI907" s="4"/>
      <c r="AJ907" s="4"/>
      <c r="AK907" s="4"/>
    </row>
    <row r="908" spans="2:37">
      <c r="B908" s="145" t="s">
        <v>2497</v>
      </c>
      <c r="C908" s="4" t="s">
        <v>441</v>
      </c>
      <c r="D908" s="4" t="s">
        <v>1957</v>
      </c>
      <c r="E908" s="4" t="s">
        <v>1060</v>
      </c>
      <c r="F908" s="4" t="s">
        <v>3958</v>
      </c>
      <c r="G908" s="4" t="s">
        <v>1628</v>
      </c>
      <c r="H908" s="4" t="s">
        <v>1629</v>
      </c>
      <c r="I908" s="141"/>
      <c r="J908" s="141">
        <v>5000000000</v>
      </c>
      <c r="K908" s="139">
        <v>5000000000</v>
      </c>
      <c r="L908" s="4">
        <v>4.45</v>
      </c>
      <c r="M908" s="4" t="s">
        <v>2552</v>
      </c>
      <c r="N908" s="4" t="s">
        <v>3868</v>
      </c>
      <c r="O908" s="91">
        <f>J908</f>
        <v>5000000000</v>
      </c>
      <c r="P908" s="91">
        <f t="shared" si="26"/>
        <v>0</v>
      </c>
      <c r="Q908" s="4">
        <v>184</v>
      </c>
      <c r="R908" s="4" t="s">
        <v>70</v>
      </c>
      <c r="S908" s="4" t="s">
        <v>70</v>
      </c>
      <c r="T908" s="140">
        <v>45294</v>
      </c>
      <c r="U908" s="4" t="s">
        <v>1884</v>
      </c>
      <c r="V908" s="4" t="s">
        <v>1954</v>
      </c>
      <c r="W908" s="4"/>
      <c r="X908" s="4"/>
      <c r="Y908" s="4"/>
      <c r="Z908" s="4"/>
      <c r="AA908" s="4"/>
      <c r="AB908" s="4"/>
      <c r="AC908" s="4"/>
      <c r="AD908" s="4"/>
      <c r="AE908" s="145"/>
      <c r="AF908" s="145"/>
      <c r="AG908" s="4" t="s">
        <v>70</v>
      </c>
      <c r="AH908" s="377" t="s">
        <v>3958</v>
      </c>
      <c r="AI908" s="4" t="s">
        <v>9551</v>
      </c>
      <c r="AJ908" s="4" t="s">
        <v>9556</v>
      </c>
      <c r="AK908" s="4"/>
    </row>
    <row r="909" spans="2:37">
      <c r="B909" s="145" t="s">
        <v>2497</v>
      </c>
      <c r="C909" s="4" t="s">
        <v>441</v>
      </c>
      <c r="D909" s="4" t="s">
        <v>1957</v>
      </c>
      <c r="E909" s="4" t="s">
        <v>1060</v>
      </c>
      <c r="F909" s="4" t="s">
        <v>3959</v>
      </c>
      <c r="G909" s="4" t="s">
        <v>1628</v>
      </c>
      <c r="H909" s="4" t="s">
        <v>1629</v>
      </c>
      <c r="I909" s="141"/>
      <c r="J909" s="141">
        <v>5000000000</v>
      </c>
      <c r="K909" s="139">
        <v>5000000000</v>
      </c>
      <c r="L909" s="4">
        <v>4.45</v>
      </c>
      <c r="M909" s="4" t="s">
        <v>3480</v>
      </c>
      <c r="N909" s="4" t="s">
        <v>2894</v>
      </c>
      <c r="O909" s="91">
        <f>J909</f>
        <v>5000000000</v>
      </c>
      <c r="P909" s="91">
        <f t="shared" si="26"/>
        <v>0</v>
      </c>
      <c r="Q909" s="4">
        <v>184</v>
      </c>
      <c r="R909" s="4" t="s">
        <v>70</v>
      </c>
      <c r="S909" s="4" t="s">
        <v>70</v>
      </c>
      <c r="T909" s="140">
        <v>45294</v>
      </c>
      <c r="U909" s="4" t="s">
        <v>1884</v>
      </c>
      <c r="V909" s="4" t="s">
        <v>1954</v>
      </c>
      <c r="W909" s="4"/>
      <c r="X909" s="4"/>
      <c r="Y909" s="4"/>
      <c r="Z909" s="4"/>
      <c r="AA909" s="4"/>
      <c r="AB909" s="4"/>
      <c r="AC909" s="4"/>
      <c r="AD909" s="4"/>
      <c r="AE909" s="145"/>
      <c r="AF909" s="145"/>
      <c r="AG909" s="4" t="s">
        <v>70</v>
      </c>
      <c r="AH909" s="377" t="s">
        <v>3959</v>
      </c>
      <c r="AI909" s="4" t="s">
        <v>9551</v>
      </c>
      <c r="AJ909" s="4" t="s">
        <v>9556</v>
      </c>
      <c r="AK909" s="4"/>
    </row>
    <row r="910" spans="2:37">
      <c r="B910" s="145" t="s">
        <v>2497</v>
      </c>
      <c r="C910" s="4" t="s">
        <v>441</v>
      </c>
      <c r="D910" s="4" t="s">
        <v>1976</v>
      </c>
      <c r="E910" s="4" t="s">
        <v>1060</v>
      </c>
      <c r="F910" s="4" t="s">
        <v>3960</v>
      </c>
      <c r="G910" s="4" t="s">
        <v>1678</v>
      </c>
      <c r="H910" s="4" t="s">
        <v>1679</v>
      </c>
      <c r="I910" s="141"/>
      <c r="J910" s="141">
        <v>2000000000</v>
      </c>
      <c r="K910" s="139">
        <v>2000000000</v>
      </c>
      <c r="L910" s="4">
        <v>9.6</v>
      </c>
      <c r="M910" s="4" t="s">
        <v>2636</v>
      </c>
      <c r="N910" s="4" t="s">
        <v>2475</v>
      </c>
      <c r="O910" s="186">
        <f>K910</f>
        <v>2000000000</v>
      </c>
      <c r="P910" s="91">
        <f t="shared" si="26"/>
        <v>0</v>
      </c>
      <c r="Q910" s="4">
        <v>97</v>
      </c>
      <c r="R910" s="4" t="s">
        <v>70</v>
      </c>
      <c r="S910" s="4" t="s">
        <v>70</v>
      </c>
      <c r="T910" s="140">
        <v>45321</v>
      </c>
      <c r="U910" s="4" t="s">
        <v>1884</v>
      </c>
      <c r="V910" s="4"/>
      <c r="W910" s="4" t="s">
        <v>70</v>
      </c>
      <c r="X910" s="140">
        <v>45349</v>
      </c>
      <c r="Y910" s="4" t="s">
        <v>1888</v>
      </c>
      <c r="Z910" s="4" t="s">
        <v>1886</v>
      </c>
      <c r="AA910" s="186">
        <f>O910</f>
        <v>2000000000</v>
      </c>
      <c r="AB910" s="91">
        <f>AA910-O910</f>
        <v>0</v>
      </c>
      <c r="AC910" s="4"/>
      <c r="AD910" s="4" t="s">
        <v>2037</v>
      </c>
      <c r="AE910" s="145" t="s">
        <v>3418</v>
      </c>
      <c r="AF910" s="145"/>
      <c r="AG910" s="4"/>
      <c r="AH910" s="377"/>
      <c r="AI910" s="4"/>
      <c r="AJ910" s="4"/>
      <c r="AK910" s="4"/>
    </row>
    <row r="911" spans="2:37">
      <c r="B911" s="145" t="s">
        <v>2497</v>
      </c>
      <c r="C911" s="4" t="s">
        <v>441</v>
      </c>
      <c r="D911" s="4" t="s">
        <v>3961</v>
      </c>
      <c r="E911" s="4" t="s">
        <v>1060</v>
      </c>
      <c r="F911" s="4" t="s">
        <v>3962</v>
      </c>
      <c r="G911" s="4" t="s">
        <v>1632</v>
      </c>
      <c r="H911" s="4" t="s">
        <v>1633</v>
      </c>
      <c r="I911" s="141"/>
      <c r="J911" s="141">
        <v>22900000000</v>
      </c>
      <c r="K911" s="139">
        <v>22900000000</v>
      </c>
      <c r="L911" s="4">
        <v>8.3000000000000007</v>
      </c>
      <c r="M911" s="4" t="s">
        <v>2633</v>
      </c>
      <c r="N911" s="4" t="s">
        <v>3963</v>
      </c>
      <c r="O911" s="91">
        <f>J911</f>
        <v>22900000000</v>
      </c>
      <c r="P911" s="91">
        <f t="shared" si="26"/>
        <v>0</v>
      </c>
      <c r="Q911" s="4">
        <v>50</v>
      </c>
      <c r="R911" s="4" t="s">
        <v>70</v>
      </c>
      <c r="S911" s="4" t="s">
        <v>70</v>
      </c>
      <c r="T911" s="140">
        <v>45294</v>
      </c>
      <c r="U911" s="4" t="s">
        <v>1884</v>
      </c>
      <c r="V911" s="4" t="s">
        <v>1954</v>
      </c>
      <c r="W911" s="4"/>
      <c r="X911" s="4"/>
      <c r="Y911" s="4"/>
      <c r="Z911" s="4"/>
      <c r="AA911" s="4"/>
      <c r="AB911" s="4"/>
      <c r="AC911" s="4"/>
      <c r="AD911" s="4"/>
      <c r="AE911" s="145"/>
      <c r="AF911" s="145"/>
      <c r="AG911" s="4" t="s">
        <v>70</v>
      </c>
      <c r="AH911" s="377"/>
      <c r="AI911" s="4" t="s">
        <v>9555</v>
      </c>
      <c r="AJ911" s="4" t="s">
        <v>9556</v>
      </c>
      <c r="AK911" s="4"/>
    </row>
    <row r="912" spans="2:37">
      <c r="B912" s="145" t="s">
        <v>2497</v>
      </c>
      <c r="C912" s="4" t="s">
        <v>441</v>
      </c>
      <c r="D912" s="4" t="s">
        <v>1976</v>
      </c>
      <c r="E912" s="4" t="s">
        <v>1060</v>
      </c>
      <c r="F912" s="4" t="s">
        <v>3964</v>
      </c>
      <c r="G912" s="4" t="s">
        <v>1678</v>
      </c>
      <c r="H912" s="4" t="s">
        <v>1679</v>
      </c>
      <c r="I912" s="141"/>
      <c r="J912" s="141">
        <v>6000000000</v>
      </c>
      <c r="K912" s="139">
        <v>6000000000</v>
      </c>
      <c r="L912" s="4">
        <v>8.8000000000000007</v>
      </c>
      <c r="M912" s="4" t="s">
        <v>2720</v>
      </c>
      <c r="N912" s="4" t="s">
        <v>2721</v>
      </c>
      <c r="O912" s="186">
        <f>K912</f>
        <v>6000000000</v>
      </c>
      <c r="P912" s="91">
        <f t="shared" si="26"/>
        <v>0</v>
      </c>
      <c r="Q912" s="4">
        <v>97</v>
      </c>
      <c r="R912" s="4" t="s">
        <v>70</v>
      </c>
      <c r="S912" s="4" t="s">
        <v>70</v>
      </c>
      <c r="T912" s="140">
        <v>45321</v>
      </c>
      <c r="U912" s="4" t="s">
        <v>1884</v>
      </c>
      <c r="V912" s="4"/>
      <c r="W912" s="4" t="s">
        <v>70</v>
      </c>
      <c r="X912" s="140">
        <v>45349</v>
      </c>
      <c r="Y912" s="4" t="s">
        <v>1888</v>
      </c>
      <c r="Z912" s="4" t="s">
        <v>1886</v>
      </c>
      <c r="AA912" s="186">
        <f>O912</f>
        <v>6000000000</v>
      </c>
      <c r="AB912" s="91">
        <f>AA912-O912</f>
        <v>0</v>
      </c>
      <c r="AC912" s="4"/>
      <c r="AD912" s="4" t="s">
        <v>2037</v>
      </c>
      <c r="AE912" s="145" t="s">
        <v>3418</v>
      </c>
      <c r="AF912" s="145"/>
      <c r="AG912" s="4"/>
      <c r="AH912" s="377"/>
      <c r="AI912" s="4"/>
      <c r="AJ912" s="4"/>
      <c r="AK912" s="4"/>
    </row>
    <row r="913" spans="2:37">
      <c r="B913" s="145" t="s">
        <v>2497</v>
      </c>
      <c r="C913" s="4" t="s">
        <v>441</v>
      </c>
      <c r="D913" s="4" t="s">
        <v>1976</v>
      </c>
      <c r="E913" s="4" t="s">
        <v>1060</v>
      </c>
      <c r="F913" s="4" t="s">
        <v>3965</v>
      </c>
      <c r="G913" s="4" t="s">
        <v>1678</v>
      </c>
      <c r="H913" s="4" t="s">
        <v>1679</v>
      </c>
      <c r="I913" s="141"/>
      <c r="J913" s="141">
        <v>5000000000</v>
      </c>
      <c r="K913" s="139">
        <v>5000000000</v>
      </c>
      <c r="L913" s="4">
        <v>8.3000000000000007</v>
      </c>
      <c r="M913" s="4" t="s">
        <v>3748</v>
      </c>
      <c r="N913" s="4" t="s">
        <v>2781</v>
      </c>
      <c r="O913" s="186">
        <f>K913</f>
        <v>5000000000</v>
      </c>
      <c r="P913" s="91">
        <f t="shared" si="26"/>
        <v>0</v>
      </c>
      <c r="Q913" s="4">
        <v>97</v>
      </c>
      <c r="R913" s="4" t="s">
        <v>70</v>
      </c>
      <c r="S913" s="4" t="s">
        <v>70</v>
      </c>
      <c r="T913" s="140">
        <v>45321</v>
      </c>
      <c r="U913" s="4" t="s">
        <v>1884</v>
      </c>
      <c r="V913" s="4"/>
      <c r="W913" s="4" t="s">
        <v>70</v>
      </c>
      <c r="X913" s="140">
        <v>45349</v>
      </c>
      <c r="Y913" s="4" t="s">
        <v>1888</v>
      </c>
      <c r="Z913" s="4" t="s">
        <v>1886</v>
      </c>
      <c r="AA913" s="186">
        <f>O913</f>
        <v>5000000000</v>
      </c>
      <c r="AB913" s="91">
        <f>AA913-O913</f>
        <v>0</v>
      </c>
      <c r="AC913" s="4"/>
      <c r="AD913" s="4" t="s">
        <v>2037</v>
      </c>
      <c r="AE913" s="145" t="s">
        <v>3418</v>
      </c>
      <c r="AF913" s="145"/>
      <c r="AG913" s="4"/>
      <c r="AH913" s="377"/>
      <c r="AI913" s="4"/>
      <c r="AJ913" s="4"/>
      <c r="AK913" s="4"/>
    </row>
    <row r="914" spans="2:37">
      <c r="B914" s="145" t="s">
        <v>2497</v>
      </c>
      <c r="C914" s="4" t="s">
        <v>441</v>
      </c>
      <c r="D914" s="4" t="s">
        <v>1976</v>
      </c>
      <c r="E914" s="4" t="s">
        <v>1060</v>
      </c>
      <c r="F914" s="4" t="s">
        <v>3966</v>
      </c>
      <c r="G914" s="4" t="s">
        <v>1678</v>
      </c>
      <c r="H914" s="4" t="s">
        <v>1679</v>
      </c>
      <c r="I914" s="141"/>
      <c r="J914" s="141">
        <v>4000000000</v>
      </c>
      <c r="K914" s="139">
        <v>4000000000</v>
      </c>
      <c r="L914" s="4">
        <v>7.7</v>
      </c>
      <c r="M914" s="4" t="s">
        <v>3449</v>
      </c>
      <c r="N914" s="4" t="s">
        <v>2979</v>
      </c>
      <c r="O914" s="186">
        <f>K914</f>
        <v>4000000000</v>
      </c>
      <c r="P914" s="91">
        <f t="shared" si="26"/>
        <v>0</v>
      </c>
      <c r="Q914" s="4">
        <v>97</v>
      </c>
      <c r="R914" s="4" t="s">
        <v>70</v>
      </c>
      <c r="S914" s="4" t="s">
        <v>70</v>
      </c>
      <c r="T914" s="140">
        <v>45321</v>
      </c>
      <c r="U914" s="4" t="s">
        <v>1884</v>
      </c>
      <c r="V914" s="4"/>
      <c r="W914" s="4" t="s">
        <v>70</v>
      </c>
      <c r="X914" s="140">
        <v>45349</v>
      </c>
      <c r="Y914" s="4" t="s">
        <v>1888</v>
      </c>
      <c r="Z914" s="4" t="s">
        <v>1886</v>
      </c>
      <c r="AA914" s="186">
        <f>O914</f>
        <v>4000000000</v>
      </c>
      <c r="AB914" s="91">
        <f>AA914-O914</f>
        <v>0</v>
      </c>
      <c r="AC914" s="4"/>
      <c r="AD914" s="4" t="s">
        <v>2037</v>
      </c>
      <c r="AE914" s="145" t="s">
        <v>3418</v>
      </c>
      <c r="AF914" s="145"/>
      <c r="AG914" s="4"/>
      <c r="AH914" s="377"/>
      <c r="AI914" s="4"/>
      <c r="AJ914" s="4"/>
      <c r="AK914" s="4"/>
    </row>
    <row r="915" spans="2:37">
      <c r="B915" s="145" t="s">
        <v>2497</v>
      </c>
      <c r="C915" s="4" t="s">
        <v>441</v>
      </c>
      <c r="D915" s="4" t="s">
        <v>1976</v>
      </c>
      <c r="E915" s="4" t="s">
        <v>1060</v>
      </c>
      <c r="F915" s="4" t="s">
        <v>3967</v>
      </c>
      <c r="G915" s="4" t="s">
        <v>1678</v>
      </c>
      <c r="H915" s="4" t="s">
        <v>1679</v>
      </c>
      <c r="I915" s="141"/>
      <c r="J915" s="141">
        <v>5000000000</v>
      </c>
      <c r="K915" s="139">
        <v>5000000000</v>
      </c>
      <c r="L915" s="4">
        <v>5.5</v>
      </c>
      <c r="M915" s="4" t="s">
        <v>3480</v>
      </c>
      <c r="N915" s="4" t="s">
        <v>1912</v>
      </c>
      <c r="O915" s="186">
        <f>K915</f>
        <v>5000000000</v>
      </c>
      <c r="P915" s="91">
        <f t="shared" si="26"/>
        <v>0</v>
      </c>
      <c r="Q915" s="4">
        <v>97</v>
      </c>
      <c r="R915" s="4" t="s">
        <v>70</v>
      </c>
      <c r="S915" s="4" t="s">
        <v>70</v>
      </c>
      <c r="T915" s="140">
        <v>45321</v>
      </c>
      <c r="U915" s="4" t="s">
        <v>1884</v>
      </c>
      <c r="V915" s="4"/>
      <c r="W915" s="4" t="s">
        <v>70</v>
      </c>
      <c r="X915" s="140">
        <v>45349</v>
      </c>
      <c r="Y915" s="4" t="s">
        <v>1888</v>
      </c>
      <c r="Z915" s="4" t="s">
        <v>1886</v>
      </c>
      <c r="AA915" s="186">
        <f>O915</f>
        <v>5000000000</v>
      </c>
      <c r="AB915" s="91">
        <f>AA915-O915</f>
        <v>0</v>
      </c>
      <c r="AC915" s="4"/>
      <c r="AD915" s="4" t="s">
        <v>2037</v>
      </c>
      <c r="AE915" s="145" t="s">
        <v>3418</v>
      </c>
      <c r="AF915" s="145"/>
      <c r="AG915" s="4"/>
      <c r="AH915" s="377"/>
      <c r="AI915" s="4"/>
      <c r="AJ915" s="4"/>
      <c r="AK915" s="4"/>
    </row>
    <row r="916" spans="2:37">
      <c r="B916" s="145" t="s">
        <v>2497</v>
      </c>
      <c r="C916" s="4" t="s">
        <v>441</v>
      </c>
      <c r="D916" s="4" t="s">
        <v>2518</v>
      </c>
      <c r="E916" s="4" t="s">
        <v>1060</v>
      </c>
      <c r="F916" s="4" t="s">
        <v>3968</v>
      </c>
      <c r="G916" s="4" t="s">
        <v>1638</v>
      </c>
      <c r="H916" s="4" t="s">
        <v>1639</v>
      </c>
      <c r="I916" s="141"/>
      <c r="J916" s="141">
        <v>9000000000</v>
      </c>
      <c r="K916" s="139">
        <v>9000000000</v>
      </c>
      <c r="L916" s="4">
        <v>6.9</v>
      </c>
      <c r="M916" s="4" t="s">
        <v>3969</v>
      </c>
      <c r="N916" s="4" t="s">
        <v>2506</v>
      </c>
      <c r="O916" s="91">
        <f>J916</f>
        <v>9000000000</v>
      </c>
      <c r="P916" s="91">
        <f t="shared" si="26"/>
        <v>0</v>
      </c>
      <c r="Q916" s="4">
        <v>139</v>
      </c>
      <c r="R916" s="4" t="s">
        <v>70</v>
      </c>
      <c r="S916" s="4" t="s">
        <v>70</v>
      </c>
      <c r="T916" s="140">
        <v>45348</v>
      </c>
      <c r="U916" s="4" t="s">
        <v>1887</v>
      </c>
      <c r="V916" s="4"/>
      <c r="W916" s="4"/>
      <c r="X916" s="4"/>
      <c r="Y916" s="4"/>
      <c r="Z916" s="4"/>
      <c r="AA916" s="4"/>
      <c r="AB916" s="4"/>
      <c r="AC916" s="4"/>
      <c r="AD916" s="4"/>
      <c r="AE916" s="145"/>
      <c r="AF916" s="145"/>
      <c r="AG916" s="4" t="s">
        <v>70</v>
      </c>
      <c r="AH916" s="377" t="s">
        <v>3968</v>
      </c>
      <c r="AI916" s="4" t="s">
        <v>9551</v>
      </c>
      <c r="AJ916" s="4" t="s">
        <v>9556</v>
      </c>
      <c r="AK916" s="4"/>
    </row>
    <row r="917" spans="2:37">
      <c r="B917" s="145" t="s">
        <v>2497</v>
      </c>
      <c r="C917" s="4" t="s">
        <v>441</v>
      </c>
      <c r="D917" s="4" t="s">
        <v>1976</v>
      </c>
      <c r="E917" s="4" t="s">
        <v>1060</v>
      </c>
      <c r="F917" s="4" t="s">
        <v>3970</v>
      </c>
      <c r="G917" s="4" t="s">
        <v>1678</v>
      </c>
      <c r="H917" s="4" t="s">
        <v>1679</v>
      </c>
      <c r="I917" s="141"/>
      <c r="J917" s="141">
        <v>1400000000</v>
      </c>
      <c r="K917" s="139">
        <v>1400000000</v>
      </c>
      <c r="L917" s="4">
        <v>8.4</v>
      </c>
      <c r="M917" s="4" t="s">
        <v>3084</v>
      </c>
      <c r="N917" s="4" t="s">
        <v>2975</v>
      </c>
      <c r="O917" s="186">
        <f>K917</f>
        <v>1400000000</v>
      </c>
      <c r="P917" s="91">
        <f t="shared" si="26"/>
        <v>0</v>
      </c>
      <c r="Q917" s="4">
        <v>97</v>
      </c>
      <c r="R917" s="4" t="s">
        <v>70</v>
      </c>
      <c r="S917" s="4" t="s">
        <v>70</v>
      </c>
      <c r="T917" s="140">
        <v>45321</v>
      </c>
      <c r="U917" s="4" t="s">
        <v>1884</v>
      </c>
      <c r="V917" s="4"/>
      <c r="W917" s="4" t="s">
        <v>70</v>
      </c>
      <c r="X917" s="140">
        <v>45349</v>
      </c>
      <c r="Y917" s="4" t="s">
        <v>1888</v>
      </c>
      <c r="Z917" s="4" t="s">
        <v>1886</v>
      </c>
      <c r="AA917" s="186">
        <f>O917</f>
        <v>1400000000</v>
      </c>
      <c r="AB917" s="91">
        <f>AA917-O917</f>
        <v>0</v>
      </c>
      <c r="AC917" s="4"/>
      <c r="AD917" s="4" t="s">
        <v>2037</v>
      </c>
      <c r="AE917" s="145" t="s">
        <v>3418</v>
      </c>
      <c r="AF917" s="145"/>
      <c r="AG917" s="4"/>
      <c r="AH917" s="377"/>
      <c r="AI917" s="4"/>
      <c r="AJ917" s="4"/>
      <c r="AK917" s="4"/>
    </row>
    <row r="918" spans="2:37">
      <c r="B918" s="145" t="s">
        <v>2497</v>
      </c>
      <c r="C918" s="4" t="s">
        <v>441</v>
      </c>
      <c r="D918" s="4" t="s">
        <v>1976</v>
      </c>
      <c r="E918" s="4" t="s">
        <v>1060</v>
      </c>
      <c r="F918" s="4" t="s">
        <v>3971</v>
      </c>
      <c r="G918" s="4" t="s">
        <v>1678</v>
      </c>
      <c r="H918" s="4" t="s">
        <v>1679</v>
      </c>
      <c r="I918" s="141"/>
      <c r="J918" s="141">
        <v>3000000000</v>
      </c>
      <c r="K918" s="139">
        <v>3000000000</v>
      </c>
      <c r="L918" s="4">
        <v>5.5</v>
      </c>
      <c r="M918" s="4" t="s">
        <v>3480</v>
      </c>
      <c r="N918" s="4" t="s">
        <v>3722</v>
      </c>
      <c r="O918" s="186">
        <f>K918</f>
        <v>3000000000</v>
      </c>
      <c r="P918" s="91">
        <f t="shared" si="26"/>
        <v>0</v>
      </c>
      <c r="Q918" s="4">
        <v>97</v>
      </c>
      <c r="R918" s="4" t="s">
        <v>70</v>
      </c>
      <c r="S918" s="4" t="s">
        <v>70</v>
      </c>
      <c r="T918" s="140">
        <v>45321</v>
      </c>
      <c r="U918" s="4" t="s">
        <v>1884</v>
      </c>
      <c r="V918" s="4"/>
      <c r="W918" s="4" t="s">
        <v>70</v>
      </c>
      <c r="X918" s="140">
        <v>45349</v>
      </c>
      <c r="Y918" s="4" t="s">
        <v>1888</v>
      </c>
      <c r="Z918" s="4" t="s">
        <v>1886</v>
      </c>
      <c r="AA918" s="186">
        <f>O918</f>
        <v>3000000000</v>
      </c>
      <c r="AB918" s="91">
        <f>AA918-O918</f>
        <v>0</v>
      </c>
      <c r="AC918" s="4"/>
      <c r="AD918" s="4" t="s">
        <v>2037</v>
      </c>
      <c r="AE918" s="145" t="s">
        <v>3418</v>
      </c>
      <c r="AF918" s="145"/>
      <c r="AG918" s="4"/>
      <c r="AH918" s="377"/>
      <c r="AI918" s="4"/>
      <c r="AJ918" s="4"/>
      <c r="AK918" s="4"/>
    </row>
    <row r="919" spans="2:37">
      <c r="B919" s="145" t="s">
        <v>2497</v>
      </c>
      <c r="C919" s="4" t="s">
        <v>441</v>
      </c>
      <c r="D919" s="4" t="s">
        <v>1831</v>
      </c>
      <c r="E919" s="4" t="s">
        <v>1060</v>
      </c>
      <c r="F919" s="4" t="s">
        <v>3972</v>
      </c>
      <c r="G919" s="4" t="s">
        <v>1632</v>
      </c>
      <c r="H919" s="4" t="s">
        <v>1633</v>
      </c>
      <c r="I919" s="141"/>
      <c r="J919" s="141">
        <v>15000000000</v>
      </c>
      <c r="K919" s="139">
        <v>15000000000</v>
      </c>
      <c r="L919" s="4">
        <v>9.4</v>
      </c>
      <c r="M919" s="4" t="s">
        <v>2155</v>
      </c>
      <c r="N919" s="4" t="s">
        <v>3973</v>
      </c>
      <c r="O919" s="91">
        <f>J919</f>
        <v>15000000000</v>
      </c>
      <c r="P919" s="91">
        <f t="shared" si="26"/>
        <v>0</v>
      </c>
      <c r="Q919" s="4">
        <v>50</v>
      </c>
      <c r="R919" s="4" t="s">
        <v>70</v>
      </c>
      <c r="S919" s="4" t="s">
        <v>70</v>
      </c>
      <c r="T919" s="140">
        <v>45294</v>
      </c>
      <c r="U919" s="4" t="s">
        <v>1884</v>
      </c>
      <c r="V919" s="4" t="s">
        <v>1954</v>
      </c>
      <c r="W919" s="4"/>
      <c r="X919" s="4"/>
      <c r="Y919" s="4"/>
      <c r="Z919" s="4"/>
      <c r="AA919" s="4"/>
      <c r="AB919" s="4"/>
      <c r="AC919" s="4"/>
      <c r="AD919" s="4"/>
      <c r="AE919" s="145"/>
      <c r="AF919" s="145"/>
      <c r="AG919" s="4" t="s">
        <v>70</v>
      </c>
      <c r="AH919" s="377" t="s">
        <v>3972</v>
      </c>
      <c r="AI919" s="4" t="s">
        <v>9551</v>
      </c>
      <c r="AJ919" s="4" t="s">
        <v>9556</v>
      </c>
      <c r="AK919" s="4"/>
    </row>
    <row r="920" spans="2:37">
      <c r="B920" s="145" t="s">
        <v>2497</v>
      </c>
      <c r="C920" s="4" t="s">
        <v>441</v>
      </c>
      <c r="D920" s="4" t="s">
        <v>1946</v>
      </c>
      <c r="E920" s="4" t="s">
        <v>1060</v>
      </c>
      <c r="F920" s="4" t="s">
        <v>3974</v>
      </c>
      <c r="G920" s="4" t="s">
        <v>1642</v>
      </c>
      <c r="H920" s="4" t="s">
        <v>1643</v>
      </c>
      <c r="I920" s="141"/>
      <c r="J920" s="141">
        <v>18000000000</v>
      </c>
      <c r="K920" s="139">
        <v>18000000000</v>
      </c>
      <c r="L920" s="4">
        <v>6</v>
      </c>
      <c r="M920" s="4" t="s">
        <v>2526</v>
      </c>
      <c r="N920" s="4" t="s">
        <v>2697</v>
      </c>
      <c r="O920" s="91">
        <f>J920</f>
        <v>18000000000</v>
      </c>
      <c r="P920" s="91">
        <f t="shared" si="26"/>
        <v>0</v>
      </c>
      <c r="Q920" s="4">
        <v>106</v>
      </c>
      <c r="R920" s="4" t="s">
        <v>70</v>
      </c>
      <c r="S920" s="4" t="s">
        <v>70</v>
      </c>
      <c r="T920" s="140">
        <v>45321</v>
      </c>
      <c r="U920" s="4" t="s">
        <v>1884</v>
      </c>
      <c r="V920" s="4"/>
      <c r="W920" s="4"/>
      <c r="X920" s="4"/>
      <c r="Y920" s="4"/>
      <c r="Z920" s="4"/>
      <c r="AA920" s="4"/>
      <c r="AB920" s="4"/>
      <c r="AC920" s="4"/>
      <c r="AD920" s="4"/>
      <c r="AE920" s="145"/>
      <c r="AF920" s="145"/>
      <c r="AG920" s="4" t="s">
        <v>70</v>
      </c>
      <c r="AH920" s="377" t="s">
        <v>3974</v>
      </c>
      <c r="AI920" s="4" t="s">
        <v>9551</v>
      </c>
      <c r="AJ920" s="4" t="s">
        <v>9556</v>
      </c>
      <c r="AK920" s="4"/>
    </row>
    <row r="921" spans="2:37">
      <c r="B921" s="145" t="s">
        <v>2497</v>
      </c>
      <c r="C921" s="4" t="s">
        <v>441</v>
      </c>
      <c r="D921" s="4" t="s">
        <v>1976</v>
      </c>
      <c r="E921" s="4" t="s">
        <v>1060</v>
      </c>
      <c r="F921" s="4" t="s">
        <v>3975</v>
      </c>
      <c r="G921" s="4" t="s">
        <v>1678</v>
      </c>
      <c r="H921" s="4" t="s">
        <v>1679</v>
      </c>
      <c r="I921" s="141"/>
      <c r="J921" s="141">
        <v>2000000000</v>
      </c>
      <c r="K921" s="139">
        <v>2000000000</v>
      </c>
      <c r="L921" s="4">
        <v>8.4</v>
      </c>
      <c r="M921" s="4" t="s">
        <v>3700</v>
      </c>
      <c r="N921" s="4" t="s">
        <v>3164</v>
      </c>
      <c r="O921" s="186">
        <f>K921</f>
        <v>2000000000</v>
      </c>
      <c r="P921" s="91">
        <f t="shared" si="26"/>
        <v>0</v>
      </c>
      <c r="Q921" s="4">
        <v>97</v>
      </c>
      <c r="R921" s="4" t="s">
        <v>70</v>
      </c>
      <c r="S921" s="4" t="s">
        <v>70</v>
      </c>
      <c r="T921" s="140">
        <v>45321</v>
      </c>
      <c r="U921" s="4" t="s">
        <v>1884</v>
      </c>
      <c r="V921" s="4"/>
      <c r="W921" s="4" t="s">
        <v>70</v>
      </c>
      <c r="X921" s="140">
        <v>45349</v>
      </c>
      <c r="Y921" s="4" t="s">
        <v>1888</v>
      </c>
      <c r="Z921" s="4" t="s">
        <v>1886</v>
      </c>
      <c r="AA921" s="186">
        <f>O921</f>
        <v>2000000000</v>
      </c>
      <c r="AB921" s="91">
        <f>AA921-O921</f>
        <v>0</v>
      </c>
      <c r="AC921" s="4"/>
      <c r="AD921" s="4" t="s">
        <v>2037</v>
      </c>
      <c r="AE921" s="145" t="s">
        <v>3418</v>
      </c>
      <c r="AF921" s="145"/>
      <c r="AG921" s="4"/>
      <c r="AH921" s="377"/>
      <c r="AI921" s="4"/>
      <c r="AJ921" s="4"/>
      <c r="AK921" s="4"/>
    </row>
    <row r="922" spans="2:37">
      <c r="B922" s="145" t="s">
        <v>2497</v>
      </c>
      <c r="C922" s="4" t="s">
        <v>441</v>
      </c>
      <c r="D922" s="4" t="s">
        <v>1976</v>
      </c>
      <c r="E922" s="4" t="s">
        <v>1060</v>
      </c>
      <c r="F922" s="4" t="s">
        <v>3976</v>
      </c>
      <c r="G922" s="4" t="s">
        <v>1678</v>
      </c>
      <c r="H922" s="4" t="s">
        <v>1679</v>
      </c>
      <c r="I922" s="4"/>
      <c r="J922" s="141">
        <v>23497045</v>
      </c>
      <c r="K922" s="139">
        <v>23497045</v>
      </c>
      <c r="L922" s="4">
        <v>0.2</v>
      </c>
      <c r="M922" s="4" t="s">
        <v>3977</v>
      </c>
      <c r="N922" s="4"/>
      <c r="O922" s="186">
        <f>K922</f>
        <v>23497045</v>
      </c>
      <c r="P922" s="91">
        <f t="shared" si="26"/>
        <v>0</v>
      </c>
      <c r="Q922" s="4">
        <v>97</v>
      </c>
      <c r="R922" s="4" t="s">
        <v>70</v>
      </c>
      <c r="S922" s="4" t="s">
        <v>70</v>
      </c>
      <c r="T922" s="140">
        <v>45321</v>
      </c>
      <c r="U922" s="4" t="s">
        <v>1884</v>
      </c>
      <c r="V922" s="4"/>
      <c r="W922" s="4" t="s">
        <v>70</v>
      </c>
      <c r="X922" s="140">
        <v>45349</v>
      </c>
      <c r="Y922" s="4" t="s">
        <v>1888</v>
      </c>
      <c r="Z922" s="4" t="s">
        <v>1886</v>
      </c>
      <c r="AA922" s="186">
        <f>O922</f>
        <v>23497045</v>
      </c>
      <c r="AB922" s="91">
        <f>AA922-O922</f>
        <v>0</v>
      </c>
      <c r="AC922" s="4"/>
      <c r="AD922" s="4" t="s">
        <v>2037</v>
      </c>
      <c r="AE922" s="145" t="s">
        <v>3418</v>
      </c>
      <c r="AF922" s="145"/>
      <c r="AG922" s="4"/>
      <c r="AH922" s="377"/>
      <c r="AI922" s="4"/>
      <c r="AJ922" s="4"/>
      <c r="AK922" s="4"/>
    </row>
    <row r="923" spans="2:37">
      <c r="B923" s="145" t="s">
        <v>2497</v>
      </c>
      <c r="C923" s="4" t="s">
        <v>441</v>
      </c>
      <c r="D923" s="4" t="s">
        <v>1976</v>
      </c>
      <c r="E923" s="4" t="s">
        <v>1060</v>
      </c>
      <c r="F923" s="4" t="s">
        <v>3978</v>
      </c>
      <c r="G923" s="4" t="s">
        <v>1670</v>
      </c>
      <c r="H923" s="4" t="s">
        <v>1671</v>
      </c>
      <c r="I923" s="141"/>
      <c r="J923" s="141">
        <v>3000000000</v>
      </c>
      <c r="K923" s="139">
        <v>3000000000</v>
      </c>
      <c r="L923" s="4">
        <v>4.5999999999999996</v>
      </c>
      <c r="M923" s="4" t="s">
        <v>2855</v>
      </c>
      <c r="N923" s="4" t="s">
        <v>2165</v>
      </c>
      <c r="O923" s="186">
        <f>K923</f>
        <v>3000000000</v>
      </c>
      <c r="P923" s="91">
        <f t="shared" ref="P923:P944" si="30">J923-O923</f>
        <v>0</v>
      </c>
      <c r="Q923" s="4">
        <v>98</v>
      </c>
      <c r="R923" s="4" t="s">
        <v>70</v>
      </c>
      <c r="S923" s="4" t="s">
        <v>70</v>
      </c>
      <c r="T923" s="140">
        <v>45321</v>
      </c>
      <c r="U923" s="4" t="s">
        <v>1884</v>
      </c>
      <c r="V923" s="4"/>
      <c r="W923" s="4" t="s">
        <v>70</v>
      </c>
      <c r="X923" s="140">
        <v>45369</v>
      </c>
      <c r="Y923" s="4" t="s">
        <v>1888</v>
      </c>
      <c r="Z923" s="4" t="s">
        <v>1886</v>
      </c>
      <c r="AA923" s="186">
        <f>O923</f>
        <v>3000000000</v>
      </c>
      <c r="AB923" s="91">
        <f>AA923-O923</f>
        <v>0</v>
      </c>
      <c r="AC923" s="4"/>
      <c r="AD923" s="4" t="s">
        <v>2037</v>
      </c>
      <c r="AE923" s="145" t="s">
        <v>3979</v>
      </c>
      <c r="AF923" s="145"/>
      <c r="AG923" s="4"/>
      <c r="AH923" s="377"/>
      <c r="AI923" s="4"/>
      <c r="AJ923" s="4"/>
      <c r="AK923" s="4"/>
    </row>
    <row r="924" spans="2:37">
      <c r="B924" s="145" t="s">
        <v>2497</v>
      </c>
      <c r="C924" s="4" t="s">
        <v>441</v>
      </c>
      <c r="D924" s="4" t="s">
        <v>1976</v>
      </c>
      <c r="E924" s="4" t="s">
        <v>1060</v>
      </c>
      <c r="F924" s="4" t="s">
        <v>3980</v>
      </c>
      <c r="G924" s="4" t="s">
        <v>1670</v>
      </c>
      <c r="H924" s="4" t="s">
        <v>1671</v>
      </c>
      <c r="I924" s="141"/>
      <c r="J924" s="141">
        <v>3000000000</v>
      </c>
      <c r="K924" s="139">
        <v>3000000000</v>
      </c>
      <c r="L924" s="4">
        <v>4.5999999999999996</v>
      </c>
      <c r="M924" s="4" t="s">
        <v>2855</v>
      </c>
      <c r="N924" s="4" t="s">
        <v>2165</v>
      </c>
      <c r="O924" s="186">
        <f>K924</f>
        <v>3000000000</v>
      </c>
      <c r="P924" s="91">
        <f t="shared" si="30"/>
        <v>0</v>
      </c>
      <c r="Q924" s="4">
        <v>98</v>
      </c>
      <c r="R924" s="4" t="s">
        <v>70</v>
      </c>
      <c r="S924" s="4" t="s">
        <v>70</v>
      </c>
      <c r="T924" s="140">
        <v>45321</v>
      </c>
      <c r="U924" s="4" t="s">
        <v>1884</v>
      </c>
      <c r="V924" s="4"/>
      <c r="W924" s="4" t="s">
        <v>70</v>
      </c>
      <c r="X924" s="140">
        <v>45369</v>
      </c>
      <c r="Y924" s="4" t="s">
        <v>1888</v>
      </c>
      <c r="Z924" s="4" t="s">
        <v>1886</v>
      </c>
      <c r="AA924" s="186">
        <f>O924</f>
        <v>3000000000</v>
      </c>
      <c r="AB924" s="91">
        <f>AA924-O924</f>
        <v>0</v>
      </c>
      <c r="AC924" s="4"/>
      <c r="AD924" s="4" t="s">
        <v>2037</v>
      </c>
      <c r="AE924" s="145" t="s">
        <v>3979</v>
      </c>
      <c r="AF924" s="145"/>
      <c r="AG924" s="4"/>
      <c r="AH924" s="377"/>
      <c r="AI924" s="4"/>
      <c r="AJ924" s="4"/>
      <c r="AK924" s="4"/>
    </row>
    <row r="925" spans="2:37">
      <c r="B925" s="145" t="s">
        <v>2497</v>
      </c>
      <c r="C925" s="4" t="s">
        <v>441</v>
      </c>
      <c r="D925" s="4" t="s">
        <v>1976</v>
      </c>
      <c r="E925" s="4" t="s">
        <v>1060</v>
      </c>
      <c r="F925" s="4" t="s">
        <v>3981</v>
      </c>
      <c r="G925" s="4" t="s">
        <v>1670</v>
      </c>
      <c r="H925" s="4" t="s">
        <v>1671</v>
      </c>
      <c r="I925" s="141"/>
      <c r="J925" s="141">
        <v>3000000000</v>
      </c>
      <c r="K925" s="139">
        <v>3000000000</v>
      </c>
      <c r="L925" s="4">
        <v>4.5999999999999996</v>
      </c>
      <c r="M925" s="4" t="s">
        <v>2855</v>
      </c>
      <c r="N925" s="4" t="s">
        <v>2165</v>
      </c>
      <c r="O925" s="186">
        <f>K925</f>
        <v>3000000000</v>
      </c>
      <c r="P925" s="91">
        <f t="shared" si="30"/>
        <v>0</v>
      </c>
      <c r="Q925" s="4">
        <v>98</v>
      </c>
      <c r="R925" s="4" t="s">
        <v>70</v>
      </c>
      <c r="S925" s="4" t="s">
        <v>70</v>
      </c>
      <c r="T925" s="140">
        <v>45321</v>
      </c>
      <c r="U925" s="4" t="s">
        <v>1884</v>
      </c>
      <c r="V925" s="4"/>
      <c r="W925" s="4" t="s">
        <v>70</v>
      </c>
      <c r="X925" s="140">
        <v>45369</v>
      </c>
      <c r="Y925" s="4" t="s">
        <v>1888</v>
      </c>
      <c r="Z925" s="4" t="s">
        <v>1886</v>
      </c>
      <c r="AA925" s="186">
        <f>O925</f>
        <v>3000000000</v>
      </c>
      <c r="AB925" s="91">
        <f>AA925-O925</f>
        <v>0</v>
      </c>
      <c r="AC925" s="4"/>
      <c r="AD925" s="4" t="s">
        <v>2037</v>
      </c>
      <c r="AE925" s="145" t="s">
        <v>3979</v>
      </c>
      <c r="AF925" s="145"/>
      <c r="AG925" s="4"/>
      <c r="AH925" s="377"/>
      <c r="AI925" s="4"/>
      <c r="AJ925" s="4"/>
      <c r="AK925" s="4"/>
    </row>
    <row r="926" spans="2:37">
      <c r="B926" s="145" t="s">
        <v>2497</v>
      </c>
      <c r="C926" s="4" t="s">
        <v>441</v>
      </c>
      <c r="D926" s="4" t="s">
        <v>1957</v>
      </c>
      <c r="E926" s="4" t="s">
        <v>1060</v>
      </c>
      <c r="F926" s="4" t="s">
        <v>3982</v>
      </c>
      <c r="G926" s="4" t="s">
        <v>1628</v>
      </c>
      <c r="H926" s="4" t="s">
        <v>1629</v>
      </c>
      <c r="I926" s="141"/>
      <c r="J926" s="141">
        <v>5000000000</v>
      </c>
      <c r="K926" s="139">
        <v>5000000000</v>
      </c>
      <c r="L926" s="4">
        <v>4.45</v>
      </c>
      <c r="M926" s="4" t="s">
        <v>3017</v>
      </c>
      <c r="N926" s="4" t="s">
        <v>2657</v>
      </c>
      <c r="O926" s="91">
        <f>J926</f>
        <v>5000000000</v>
      </c>
      <c r="P926" s="91">
        <f t="shared" si="30"/>
        <v>0</v>
      </c>
      <c r="Q926" s="4">
        <v>184</v>
      </c>
      <c r="R926" s="4" t="s">
        <v>70</v>
      </c>
      <c r="S926" s="4" t="s">
        <v>70</v>
      </c>
      <c r="T926" s="140">
        <v>45294</v>
      </c>
      <c r="U926" s="4" t="s">
        <v>1884</v>
      </c>
      <c r="V926" s="4" t="s">
        <v>1954</v>
      </c>
      <c r="W926" s="4"/>
      <c r="X926" s="4"/>
      <c r="Y926" s="4"/>
      <c r="Z926" s="4"/>
      <c r="AA926" s="4"/>
      <c r="AB926" s="4"/>
      <c r="AC926" s="4"/>
      <c r="AD926" s="4"/>
      <c r="AE926" s="145"/>
      <c r="AF926" s="145"/>
      <c r="AG926" s="4" t="s">
        <v>70</v>
      </c>
      <c r="AH926" s="377" t="s">
        <v>3982</v>
      </c>
      <c r="AI926" s="4" t="s">
        <v>9551</v>
      </c>
      <c r="AJ926" s="4" t="s">
        <v>9556</v>
      </c>
      <c r="AK926" s="4"/>
    </row>
    <row r="927" spans="2:37">
      <c r="B927" s="145" t="s">
        <v>2497</v>
      </c>
      <c r="C927" s="4" t="s">
        <v>441</v>
      </c>
      <c r="D927" s="4" t="s">
        <v>1976</v>
      </c>
      <c r="E927" s="4" t="s">
        <v>1060</v>
      </c>
      <c r="F927" s="4" t="s">
        <v>3983</v>
      </c>
      <c r="G927" s="4" t="s">
        <v>1670</v>
      </c>
      <c r="H927" s="4" t="s">
        <v>1671</v>
      </c>
      <c r="I927" s="141"/>
      <c r="J927" s="141">
        <v>730000000</v>
      </c>
      <c r="K927" s="139">
        <v>730000000</v>
      </c>
      <c r="L927" s="4">
        <v>3.75</v>
      </c>
      <c r="M927" s="4" t="s">
        <v>3361</v>
      </c>
      <c r="N927" s="4" t="s">
        <v>2502</v>
      </c>
      <c r="O927" s="186">
        <f t="shared" ref="O927:O932" si="31">K927</f>
        <v>730000000</v>
      </c>
      <c r="P927" s="91">
        <f t="shared" si="30"/>
        <v>0</v>
      </c>
      <c r="Q927" s="4">
        <v>98</v>
      </c>
      <c r="R927" s="4" t="s">
        <v>70</v>
      </c>
      <c r="S927" s="4" t="s">
        <v>70</v>
      </c>
      <c r="T927" s="140">
        <v>45321</v>
      </c>
      <c r="U927" s="4" t="s">
        <v>1884</v>
      </c>
      <c r="V927" s="4"/>
      <c r="W927" s="4" t="s">
        <v>70</v>
      </c>
      <c r="X927" s="140">
        <v>45369</v>
      </c>
      <c r="Y927" s="4" t="s">
        <v>1888</v>
      </c>
      <c r="Z927" s="4" t="s">
        <v>1886</v>
      </c>
      <c r="AA927" s="186">
        <f t="shared" ref="AA927:AA932" si="32">O927</f>
        <v>730000000</v>
      </c>
      <c r="AB927" s="91">
        <f t="shared" ref="AB927:AB932" si="33">AA927-O927</f>
        <v>0</v>
      </c>
      <c r="AC927" s="4"/>
      <c r="AD927" s="4" t="s">
        <v>2037</v>
      </c>
      <c r="AE927" s="145" t="s">
        <v>3979</v>
      </c>
      <c r="AF927" s="145"/>
      <c r="AG927" s="4"/>
      <c r="AH927" s="377"/>
      <c r="AI927" s="4"/>
      <c r="AJ927" s="4"/>
      <c r="AK927" s="4"/>
    </row>
    <row r="928" spans="2:37">
      <c r="B928" s="145" t="s">
        <v>2497</v>
      </c>
      <c r="C928" s="4" t="s">
        <v>441</v>
      </c>
      <c r="D928" s="4" t="s">
        <v>1976</v>
      </c>
      <c r="E928" s="4" t="s">
        <v>1060</v>
      </c>
      <c r="F928" s="4" t="s">
        <v>3984</v>
      </c>
      <c r="G928" s="4" t="s">
        <v>1670</v>
      </c>
      <c r="H928" s="4" t="s">
        <v>1671</v>
      </c>
      <c r="I928" s="141"/>
      <c r="J928" s="141">
        <v>5000000000</v>
      </c>
      <c r="K928" s="139">
        <v>5000000000</v>
      </c>
      <c r="L928" s="4">
        <v>5.3</v>
      </c>
      <c r="M928" s="4" t="s">
        <v>3075</v>
      </c>
      <c r="N928" s="4" t="s">
        <v>2455</v>
      </c>
      <c r="O928" s="186">
        <f t="shared" si="31"/>
        <v>5000000000</v>
      </c>
      <c r="P928" s="91">
        <f t="shared" si="30"/>
        <v>0</v>
      </c>
      <c r="Q928" s="4">
        <v>98</v>
      </c>
      <c r="R928" s="4" t="s">
        <v>70</v>
      </c>
      <c r="S928" s="4" t="s">
        <v>70</v>
      </c>
      <c r="T928" s="140">
        <v>45321</v>
      </c>
      <c r="U928" s="4" t="s">
        <v>1884</v>
      </c>
      <c r="V928" s="4"/>
      <c r="W928" s="4" t="s">
        <v>70</v>
      </c>
      <c r="X928" s="140">
        <v>45369</v>
      </c>
      <c r="Y928" s="4" t="s">
        <v>1888</v>
      </c>
      <c r="Z928" s="4" t="s">
        <v>1886</v>
      </c>
      <c r="AA928" s="186">
        <f t="shared" si="32"/>
        <v>5000000000</v>
      </c>
      <c r="AB928" s="91">
        <f t="shared" si="33"/>
        <v>0</v>
      </c>
      <c r="AC928" s="4"/>
      <c r="AD928" s="4" t="s">
        <v>2037</v>
      </c>
      <c r="AE928" s="145" t="s">
        <v>3979</v>
      </c>
      <c r="AF928" s="145"/>
      <c r="AG928" s="4"/>
      <c r="AH928" s="377"/>
      <c r="AI928" s="4"/>
      <c r="AJ928" s="4"/>
      <c r="AK928" s="4"/>
    </row>
    <row r="929" spans="2:37">
      <c r="B929" s="145" t="s">
        <v>2497</v>
      </c>
      <c r="C929" s="4" t="s">
        <v>441</v>
      </c>
      <c r="D929" s="4" t="s">
        <v>1976</v>
      </c>
      <c r="E929" s="4" t="s">
        <v>1060</v>
      </c>
      <c r="F929" s="4" t="s">
        <v>3985</v>
      </c>
      <c r="G929" s="4" t="s">
        <v>1670</v>
      </c>
      <c r="H929" s="4" t="s">
        <v>1671</v>
      </c>
      <c r="I929" s="141"/>
      <c r="J929" s="141">
        <v>1250000000</v>
      </c>
      <c r="K929" s="139">
        <v>1250000000</v>
      </c>
      <c r="L929" s="4">
        <v>3.35</v>
      </c>
      <c r="M929" s="4" t="s">
        <v>3017</v>
      </c>
      <c r="N929" s="4" t="s">
        <v>2657</v>
      </c>
      <c r="O929" s="186">
        <f t="shared" si="31"/>
        <v>1250000000</v>
      </c>
      <c r="P929" s="91">
        <f t="shared" si="30"/>
        <v>0</v>
      </c>
      <c r="Q929" s="4">
        <v>98</v>
      </c>
      <c r="R929" s="4" t="s">
        <v>70</v>
      </c>
      <c r="S929" s="4" t="s">
        <v>70</v>
      </c>
      <c r="T929" s="140">
        <v>45321</v>
      </c>
      <c r="U929" s="4" t="s">
        <v>1884</v>
      </c>
      <c r="V929" s="4"/>
      <c r="W929" s="4" t="s">
        <v>70</v>
      </c>
      <c r="X929" s="140">
        <v>45369</v>
      </c>
      <c r="Y929" s="4" t="s">
        <v>1888</v>
      </c>
      <c r="Z929" s="4" t="s">
        <v>1886</v>
      </c>
      <c r="AA929" s="186">
        <f t="shared" si="32"/>
        <v>1250000000</v>
      </c>
      <c r="AB929" s="91">
        <f t="shared" si="33"/>
        <v>0</v>
      </c>
      <c r="AC929" s="4"/>
      <c r="AD929" s="4" t="s">
        <v>2037</v>
      </c>
      <c r="AE929" s="145" t="s">
        <v>3979</v>
      </c>
      <c r="AF929" s="145"/>
      <c r="AG929" s="4"/>
      <c r="AH929" s="377"/>
      <c r="AI929" s="4"/>
      <c r="AJ929" s="4"/>
      <c r="AK929" s="4"/>
    </row>
    <row r="930" spans="2:37">
      <c r="B930" s="145" t="s">
        <v>2497</v>
      </c>
      <c r="C930" s="4" t="s">
        <v>441</v>
      </c>
      <c r="D930" s="4" t="s">
        <v>1976</v>
      </c>
      <c r="E930" s="4" t="s">
        <v>1060</v>
      </c>
      <c r="F930" s="4" t="s">
        <v>3986</v>
      </c>
      <c r="G930" s="4" t="s">
        <v>1670</v>
      </c>
      <c r="H930" s="4" t="s">
        <v>1671</v>
      </c>
      <c r="I930" s="141"/>
      <c r="J930" s="141">
        <v>3000000000</v>
      </c>
      <c r="K930" s="139">
        <v>3000000000</v>
      </c>
      <c r="L930" s="4">
        <v>4.5999999999999996</v>
      </c>
      <c r="M930" s="4" t="s">
        <v>2855</v>
      </c>
      <c r="N930" s="4" t="s">
        <v>2165</v>
      </c>
      <c r="O930" s="186">
        <f t="shared" si="31"/>
        <v>3000000000</v>
      </c>
      <c r="P930" s="91">
        <f t="shared" si="30"/>
        <v>0</v>
      </c>
      <c r="Q930" s="4">
        <v>98</v>
      </c>
      <c r="R930" s="4" t="s">
        <v>70</v>
      </c>
      <c r="S930" s="4" t="s">
        <v>70</v>
      </c>
      <c r="T930" s="140">
        <v>45321</v>
      </c>
      <c r="U930" s="4" t="s">
        <v>1884</v>
      </c>
      <c r="V930" s="4"/>
      <c r="W930" s="4" t="s">
        <v>70</v>
      </c>
      <c r="X930" s="140">
        <v>45369</v>
      </c>
      <c r="Y930" s="4" t="s">
        <v>1888</v>
      </c>
      <c r="Z930" s="4" t="s">
        <v>1886</v>
      </c>
      <c r="AA930" s="186">
        <f t="shared" si="32"/>
        <v>3000000000</v>
      </c>
      <c r="AB930" s="91">
        <f t="shared" si="33"/>
        <v>0</v>
      </c>
      <c r="AC930" s="4"/>
      <c r="AD930" s="4" t="s">
        <v>2037</v>
      </c>
      <c r="AE930" s="145" t="s">
        <v>3979</v>
      </c>
      <c r="AF930" s="145"/>
      <c r="AG930" s="4"/>
      <c r="AH930" s="377"/>
      <c r="AI930" s="4"/>
      <c r="AJ930" s="4"/>
      <c r="AK930" s="4"/>
    </row>
    <row r="931" spans="2:37">
      <c r="B931" s="145" t="s">
        <v>2497</v>
      </c>
      <c r="C931" s="4" t="s">
        <v>441</v>
      </c>
      <c r="D931" s="4" t="s">
        <v>1976</v>
      </c>
      <c r="E931" s="4" t="s">
        <v>1060</v>
      </c>
      <c r="F931" s="4" t="s">
        <v>3987</v>
      </c>
      <c r="G931" s="4" t="s">
        <v>1670</v>
      </c>
      <c r="H931" s="4" t="s">
        <v>1671</v>
      </c>
      <c r="I931" s="141"/>
      <c r="J931" s="141">
        <v>5000000000</v>
      </c>
      <c r="K931" s="139">
        <v>5000000000</v>
      </c>
      <c r="L931" s="4">
        <v>5.3</v>
      </c>
      <c r="M931" s="4" t="s">
        <v>3075</v>
      </c>
      <c r="N931" s="4" t="s">
        <v>2455</v>
      </c>
      <c r="O931" s="186">
        <f t="shared" si="31"/>
        <v>5000000000</v>
      </c>
      <c r="P931" s="91">
        <f t="shared" si="30"/>
        <v>0</v>
      </c>
      <c r="Q931" s="4">
        <v>98</v>
      </c>
      <c r="R931" s="4" t="s">
        <v>70</v>
      </c>
      <c r="S931" s="4" t="s">
        <v>70</v>
      </c>
      <c r="T931" s="140">
        <v>45321</v>
      </c>
      <c r="U931" s="4" t="s">
        <v>1884</v>
      </c>
      <c r="V931" s="4"/>
      <c r="W931" s="4" t="s">
        <v>70</v>
      </c>
      <c r="X931" s="140">
        <v>45369</v>
      </c>
      <c r="Y931" s="4" t="s">
        <v>1888</v>
      </c>
      <c r="Z931" s="4" t="s">
        <v>1886</v>
      </c>
      <c r="AA931" s="186">
        <f t="shared" si="32"/>
        <v>5000000000</v>
      </c>
      <c r="AB931" s="91">
        <f t="shared" si="33"/>
        <v>0</v>
      </c>
      <c r="AC931" s="4"/>
      <c r="AD931" s="4" t="s">
        <v>2037</v>
      </c>
      <c r="AE931" s="145" t="s">
        <v>3979</v>
      </c>
      <c r="AF931" s="145"/>
      <c r="AG931" s="4"/>
      <c r="AH931" s="377"/>
      <c r="AI931" s="4"/>
      <c r="AJ931" s="4"/>
      <c r="AK931" s="4"/>
    </row>
    <row r="932" spans="2:37">
      <c r="B932" s="145" t="s">
        <v>2497</v>
      </c>
      <c r="C932" s="4" t="s">
        <v>441</v>
      </c>
      <c r="D932" s="4" t="s">
        <v>1976</v>
      </c>
      <c r="E932" s="4" t="s">
        <v>1060</v>
      </c>
      <c r="F932" s="4" t="s">
        <v>3988</v>
      </c>
      <c r="G932" s="4" t="s">
        <v>1670</v>
      </c>
      <c r="H932" s="4" t="s">
        <v>1671</v>
      </c>
      <c r="I932" s="141"/>
      <c r="J932" s="141">
        <v>4000000000</v>
      </c>
      <c r="K932" s="139">
        <v>4000000000</v>
      </c>
      <c r="L932" s="4">
        <v>4.5999999999999996</v>
      </c>
      <c r="M932" s="4" t="s">
        <v>2454</v>
      </c>
      <c r="N932" s="4" t="s">
        <v>3989</v>
      </c>
      <c r="O932" s="186">
        <f t="shared" si="31"/>
        <v>4000000000</v>
      </c>
      <c r="P932" s="91">
        <f t="shared" si="30"/>
        <v>0</v>
      </c>
      <c r="Q932" s="4">
        <v>98</v>
      </c>
      <c r="R932" s="4" t="s">
        <v>70</v>
      </c>
      <c r="S932" s="4" t="s">
        <v>70</v>
      </c>
      <c r="T932" s="140">
        <v>45321</v>
      </c>
      <c r="U932" s="4" t="s">
        <v>1884</v>
      </c>
      <c r="V932" s="4"/>
      <c r="W932" s="4" t="s">
        <v>70</v>
      </c>
      <c r="X932" s="140">
        <v>45369</v>
      </c>
      <c r="Y932" s="4" t="s">
        <v>1888</v>
      </c>
      <c r="Z932" s="4" t="s">
        <v>1886</v>
      </c>
      <c r="AA932" s="186">
        <f t="shared" si="32"/>
        <v>4000000000</v>
      </c>
      <c r="AB932" s="91">
        <f t="shared" si="33"/>
        <v>0</v>
      </c>
      <c r="AC932" s="4"/>
      <c r="AD932" s="4" t="s">
        <v>2037</v>
      </c>
      <c r="AE932" s="145" t="s">
        <v>3979</v>
      </c>
      <c r="AF932" s="145"/>
      <c r="AG932" s="4"/>
      <c r="AH932" s="377"/>
      <c r="AI932" s="4"/>
      <c r="AJ932" s="4"/>
      <c r="AK932" s="4"/>
    </row>
    <row r="933" spans="2:37">
      <c r="B933" s="145" t="s">
        <v>2497</v>
      </c>
      <c r="C933" s="4" t="s">
        <v>441</v>
      </c>
      <c r="D933" s="4" t="s">
        <v>1957</v>
      </c>
      <c r="E933" s="4" t="s">
        <v>1060</v>
      </c>
      <c r="F933" s="4" t="s">
        <v>3990</v>
      </c>
      <c r="G933" s="4" t="s">
        <v>1628</v>
      </c>
      <c r="H933" s="4" t="s">
        <v>1629</v>
      </c>
      <c r="I933" s="141"/>
      <c r="J933" s="141">
        <v>5300000000</v>
      </c>
      <c r="K933" s="139">
        <v>5300000000</v>
      </c>
      <c r="L933" s="4">
        <v>3.75</v>
      </c>
      <c r="M933" s="4" t="s">
        <v>3991</v>
      </c>
      <c r="N933" s="4" t="s">
        <v>2172</v>
      </c>
      <c r="O933" s="91">
        <f>J933</f>
        <v>5300000000</v>
      </c>
      <c r="P933" s="91">
        <f t="shared" si="30"/>
        <v>0</v>
      </c>
      <c r="Q933" s="4">
        <v>184</v>
      </c>
      <c r="R933" s="4" t="s">
        <v>70</v>
      </c>
      <c r="S933" s="4" t="s">
        <v>70</v>
      </c>
      <c r="T933" s="140">
        <v>45294</v>
      </c>
      <c r="U933" s="4" t="s">
        <v>1884</v>
      </c>
      <c r="V933" s="4" t="s">
        <v>1954</v>
      </c>
      <c r="W933" s="4"/>
      <c r="X933" s="4"/>
      <c r="Y933" s="4"/>
      <c r="Z933" s="4"/>
      <c r="AA933" s="4"/>
      <c r="AB933" s="4"/>
      <c r="AC933" s="4"/>
      <c r="AD933" s="4"/>
      <c r="AE933" s="145"/>
      <c r="AF933" s="145"/>
      <c r="AG933" s="4" t="s">
        <v>70</v>
      </c>
      <c r="AH933" s="377" t="s">
        <v>3990</v>
      </c>
      <c r="AI933" s="4" t="s">
        <v>9551</v>
      </c>
      <c r="AJ933" s="4" t="s">
        <v>9556</v>
      </c>
      <c r="AK933" s="4"/>
    </row>
    <row r="934" spans="2:37">
      <c r="B934" s="145" t="s">
        <v>2497</v>
      </c>
      <c r="C934" s="4" t="s">
        <v>441</v>
      </c>
      <c r="D934" s="4" t="s">
        <v>1946</v>
      </c>
      <c r="E934" s="4" t="s">
        <v>1060</v>
      </c>
      <c r="F934" s="4" t="s">
        <v>3992</v>
      </c>
      <c r="G934" s="4" t="s">
        <v>1642</v>
      </c>
      <c r="H934" s="4" t="s">
        <v>1643</v>
      </c>
      <c r="I934" s="141"/>
      <c r="J934" s="141">
        <v>30595266000</v>
      </c>
      <c r="K934" s="139">
        <v>30595266000</v>
      </c>
      <c r="L934" s="4">
        <v>8</v>
      </c>
      <c r="M934" s="4" t="s">
        <v>3993</v>
      </c>
      <c r="N934" s="4" t="s">
        <v>3899</v>
      </c>
      <c r="O934" s="91">
        <f>J934</f>
        <v>30595266000</v>
      </c>
      <c r="P934" s="91">
        <f t="shared" si="30"/>
        <v>0</v>
      </c>
      <c r="Q934" s="4">
        <v>106</v>
      </c>
      <c r="R934" s="4" t="s">
        <v>70</v>
      </c>
      <c r="S934" s="4" t="s">
        <v>70</v>
      </c>
      <c r="T934" s="140">
        <v>45321</v>
      </c>
      <c r="U934" s="4" t="s">
        <v>1884</v>
      </c>
      <c r="V934" s="4"/>
      <c r="W934" s="4"/>
      <c r="X934" s="4"/>
      <c r="Y934" s="4"/>
      <c r="Z934" s="4"/>
      <c r="AA934" s="4"/>
      <c r="AB934" s="4"/>
      <c r="AC934" s="4"/>
      <c r="AD934" s="4"/>
      <c r="AE934" s="145"/>
      <c r="AF934" s="145"/>
      <c r="AG934" s="4" t="s">
        <v>70</v>
      </c>
      <c r="AH934" s="378" t="s">
        <v>3992</v>
      </c>
      <c r="AI934" s="4" t="s">
        <v>9551</v>
      </c>
      <c r="AJ934" s="4" t="s">
        <v>9556</v>
      </c>
      <c r="AK934" s="4"/>
    </row>
    <row r="935" spans="2:37">
      <c r="B935" s="145" t="s">
        <v>2497</v>
      </c>
      <c r="C935" s="4" t="s">
        <v>441</v>
      </c>
      <c r="D935" s="4" t="s">
        <v>1946</v>
      </c>
      <c r="E935" s="4" t="s">
        <v>1060</v>
      </c>
      <c r="F935" s="4" t="s">
        <v>3994</v>
      </c>
      <c r="G935" s="4" t="s">
        <v>1642</v>
      </c>
      <c r="H935" s="4" t="s">
        <v>1643</v>
      </c>
      <c r="I935" s="141"/>
      <c r="J935" s="141">
        <v>27694381520</v>
      </c>
      <c r="K935" s="139">
        <v>27694381520</v>
      </c>
      <c r="L935" s="4">
        <v>7.7</v>
      </c>
      <c r="M935" s="4" t="s">
        <v>3995</v>
      </c>
      <c r="N935" s="4" t="s">
        <v>3250</v>
      </c>
      <c r="O935" s="91">
        <f>J935</f>
        <v>27694381520</v>
      </c>
      <c r="P935" s="91">
        <f t="shared" si="30"/>
        <v>0</v>
      </c>
      <c r="Q935" s="4">
        <v>106</v>
      </c>
      <c r="R935" s="4" t="s">
        <v>70</v>
      </c>
      <c r="S935" s="4" t="s">
        <v>70</v>
      </c>
      <c r="T935" s="140">
        <v>45321</v>
      </c>
      <c r="U935" s="4" t="s">
        <v>1884</v>
      </c>
      <c r="V935" s="4"/>
      <c r="W935" s="4"/>
      <c r="X935" s="4"/>
      <c r="Y935" s="4"/>
      <c r="Z935" s="4"/>
      <c r="AA935" s="4"/>
      <c r="AB935" s="4"/>
      <c r="AC935" s="4"/>
      <c r="AD935" s="4"/>
      <c r="AE935" s="145"/>
      <c r="AF935" s="145"/>
      <c r="AG935" s="4" t="s">
        <v>70</v>
      </c>
      <c r="AH935" s="377" t="s">
        <v>3994</v>
      </c>
      <c r="AI935" s="4" t="s">
        <v>9551</v>
      </c>
      <c r="AJ935" s="4" t="s">
        <v>9556</v>
      </c>
      <c r="AK935" s="4"/>
    </row>
    <row r="936" spans="2:37">
      <c r="B936" s="145" t="s">
        <v>2497</v>
      </c>
      <c r="C936" s="4" t="s">
        <v>441</v>
      </c>
      <c r="D936" s="4" t="s">
        <v>1957</v>
      </c>
      <c r="E936" s="4" t="s">
        <v>1060</v>
      </c>
      <c r="F936" s="4" t="s">
        <v>3996</v>
      </c>
      <c r="G936" s="4" t="s">
        <v>1628</v>
      </c>
      <c r="H936" s="4" t="s">
        <v>1629</v>
      </c>
      <c r="I936" s="141"/>
      <c r="J936" s="141">
        <v>5000000000</v>
      </c>
      <c r="K936" s="139">
        <v>5000000000</v>
      </c>
      <c r="L936" s="4">
        <v>4.45</v>
      </c>
      <c r="M936" s="4" t="s">
        <v>2659</v>
      </c>
      <c r="N936" s="4" t="s">
        <v>2888</v>
      </c>
      <c r="O936" s="91">
        <f>J936</f>
        <v>5000000000</v>
      </c>
      <c r="P936" s="91">
        <f t="shared" si="30"/>
        <v>0</v>
      </c>
      <c r="Q936" s="4">
        <v>184</v>
      </c>
      <c r="R936" s="4" t="s">
        <v>70</v>
      </c>
      <c r="S936" s="4" t="s">
        <v>70</v>
      </c>
      <c r="T936" s="140">
        <v>45294</v>
      </c>
      <c r="U936" s="4" t="s">
        <v>1884</v>
      </c>
      <c r="V936" s="4" t="s">
        <v>1954</v>
      </c>
      <c r="W936" s="4"/>
      <c r="X936" s="4"/>
      <c r="Y936" s="4"/>
      <c r="Z936" s="4"/>
      <c r="AA936" s="4"/>
      <c r="AB936" s="4"/>
      <c r="AC936" s="4"/>
      <c r="AD936" s="4"/>
      <c r="AE936" s="145"/>
      <c r="AF936" s="145"/>
      <c r="AG936" s="4" t="s">
        <v>70</v>
      </c>
      <c r="AH936" s="377" t="s">
        <v>3996</v>
      </c>
      <c r="AI936" s="4" t="s">
        <v>9551</v>
      </c>
      <c r="AJ936" s="4" t="s">
        <v>9556</v>
      </c>
      <c r="AK936" s="4"/>
    </row>
    <row r="937" spans="2:37">
      <c r="B937" s="145" t="s">
        <v>2497</v>
      </c>
      <c r="C937" s="4" t="s">
        <v>441</v>
      </c>
      <c r="D937" s="4" t="s">
        <v>1976</v>
      </c>
      <c r="E937" s="4" t="s">
        <v>1060</v>
      </c>
      <c r="F937" s="4" t="s">
        <v>3997</v>
      </c>
      <c r="G937" s="4" t="s">
        <v>1670</v>
      </c>
      <c r="H937" s="4" t="s">
        <v>1671</v>
      </c>
      <c r="I937" s="141"/>
      <c r="J937" s="141">
        <v>5000000000</v>
      </c>
      <c r="K937" s="139">
        <v>5000000000</v>
      </c>
      <c r="L937" s="4">
        <v>4.5999999999999996</v>
      </c>
      <c r="M937" s="4" t="s">
        <v>2454</v>
      </c>
      <c r="N937" s="4" t="s">
        <v>3989</v>
      </c>
      <c r="O937" s="186">
        <f>K937</f>
        <v>5000000000</v>
      </c>
      <c r="P937" s="91">
        <f t="shared" si="30"/>
        <v>0</v>
      </c>
      <c r="Q937" s="4">
        <v>98</v>
      </c>
      <c r="R937" s="4" t="s">
        <v>70</v>
      </c>
      <c r="S937" s="4" t="s">
        <v>70</v>
      </c>
      <c r="T937" s="140">
        <v>45321</v>
      </c>
      <c r="U937" s="4" t="s">
        <v>1884</v>
      </c>
      <c r="V937" s="4"/>
      <c r="W937" s="4" t="s">
        <v>70</v>
      </c>
      <c r="X937" s="140">
        <v>45369</v>
      </c>
      <c r="Y937" s="4" t="s">
        <v>1888</v>
      </c>
      <c r="Z937" s="4" t="s">
        <v>1886</v>
      </c>
      <c r="AA937" s="186">
        <f>O937</f>
        <v>5000000000</v>
      </c>
      <c r="AB937" s="91">
        <f>AA937-O937</f>
        <v>0</v>
      </c>
      <c r="AC937" s="4"/>
      <c r="AD937" s="4" t="s">
        <v>2037</v>
      </c>
      <c r="AE937" s="145" t="s">
        <v>3979</v>
      </c>
      <c r="AF937" s="145"/>
      <c r="AG937" s="4"/>
      <c r="AH937" s="377"/>
      <c r="AI937" s="4"/>
      <c r="AJ937" s="4"/>
      <c r="AK937" s="4"/>
    </row>
    <row r="938" spans="2:37">
      <c r="B938" s="145" t="s">
        <v>2497</v>
      </c>
      <c r="C938" s="4" t="s">
        <v>441</v>
      </c>
      <c r="D938" s="4" t="s">
        <v>1976</v>
      </c>
      <c r="E938" s="4" t="s">
        <v>1060</v>
      </c>
      <c r="F938" s="4" t="s">
        <v>3998</v>
      </c>
      <c r="G938" s="4" t="s">
        <v>1670</v>
      </c>
      <c r="H938" s="4" t="s">
        <v>1671</v>
      </c>
      <c r="I938" s="141"/>
      <c r="J938" s="141">
        <v>5000000000</v>
      </c>
      <c r="K938" s="139">
        <v>5000000000</v>
      </c>
      <c r="L938" s="4">
        <v>4.5999999999999996</v>
      </c>
      <c r="M938" s="4" t="s">
        <v>2454</v>
      </c>
      <c r="N938" s="4" t="s">
        <v>3989</v>
      </c>
      <c r="O938" s="186">
        <f>K938</f>
        <v>5000000000</v>
      </c>
      <c r="P938" s="91">
        <f t="shared" si="30"/>
        <v>0</v>
      </c>
      <c r="Q938" s="4">
        <v>98</v>
      </c>
      <c r="R938" s="4" t="s">
        <v>70</v>
      </c>
      <c r="S938" s="4" t="s">
        <v>70</v>
      </c>
      <c r="T938" s="140">
        <v>45321</v>
      </c>
      <c r="U938" s="4" t="s">
        <v>1884</v>
      </c>
      <c r="V938" s="4"/>
      <c r="W938" s="4" t="s">
        <v>70</v>
      </c>
      <c r="X938" s="140">
        <v>45369</v>
      </c>
      <c r="Y938" s="4" t="s">
        <v>1888</v>
      </c>
      <c r="Z938" s="4" t="s">
        <v>1886</v>
      </c>
      <c r="AA938" s="186">
        <f>O938</f>
        <v>5000000000</v>
      </c>
      <c r="AB938" s="91">
        <f>AA938-O938</f>
        <v>0</v>
      </c>
      <c r="AC938" s="4"/>
      <c r="AD938" s="4" t="s">
        <v>2037</v>
      </c>
      <c r="AE938" s="145" t="s">
        <v>3979</v>
      </c>
      <c r="AF938" s="145"/>
      <c r="AG938" s="4"/>
      <c r="AH938" s="377"/>
      <c r="AI938" s="4"/>
      <c r="AJ938" s="4"/>
      <c r="AK938" s="4"/>
    </row>
    <row r="939" spans="2:37">
      <c r="B939" s="145" t="s">
        <v>2497</v>
      </c>
      <c r="C939" s="4" t="s">
        <v>441</v>
      </c>
      <c r="D939" s="4" t="s">
        <v>2518</v>
      </c>
      <c r="E939" s="4" t="s">
        <v>1060</v>
      </c>
      <c r="F939" s="4" t="s">
        <v>3999</v>
      </c>
      <c r="G939" s="4" t="s">
        <v>1638</v>
      </c>
      <c r="H939" s="4" t="s">
        <v>1639</v>
      </c>
      <c r="I939" s="141"/>
      <c r="J939" s="141">
        <v>4200000000</v>
      </c>
      <c r="K939" s="139">
        <v>4200000000</v>
      </c>
      <c r="L939" s="4">
        <v>5.2</v>
      </c>
      <c r="M939" s="4" t="s">
        <v>3380</v>
      </c>
      <c r="N939" s="4" t="s">
        <v>3619</v>
      </c>
      <c r="O939" s="91">
        <f>J939</f>
        <v>4200000000</v>
      </c>
      <c r="P939" s="91">
        <f t="shared" si="30"/>
        <v>0</v>
      </c>
      <c r="Q939" s="4">
        <v>139</v>
      </c>
      <c r="R939" s="4" t="s">
        <v>70</v>
      </c>
      <c r="S939" s="4" t="s">
        <v>70</v>
      </c>
      <c r="T939" s="140">
        <v>45348</v>
      </c>
      <c r="U939" s="4" t="s">
        <v>1887</v>
      </c>
      <c r="V939" s="4"/>
      <c r="W939" s="4"/>
      <c r="X939" s="4"/>
      <c r="Y939" s="4"/>
      <c r="Z939" s="4"/>
      <c r="AA939" s="4"/>
      <c r="AB939" s="4"/>
      <c r="AC939" s="4"/>
      <c r="AD939" s="4"/>
      <c r="AE939" s="145"/>
      <c r="AF939" s="145"/>
      <c r="AG939" s="4" t="s">
        <v>70</v>
      </c>
      <c r="AH939" s="377" t="s">
        <v>3999</v>
      </c>
      <c r="AI939" s="4" t="s">
        <v>9551</v>
      </c>
      <c r="AJ939" s="4" t="s">
        <v>9556</v>
      </c>
      <c r="AK939" s="4"/>
    </row>
    <row r="940" spans="2:37">
      <c r="B940" s="145" t="s">
        <v>2497</v>
      </c>
      <c r="C940" s="4" t="s">
        <v>441</v>
      </c>
      <c r="D940" s="4" t="s">
        <v>1976</v>
      </c>
      <c r="E940" s="4" t="s">
        <v>1060</v>
      </c>
      <c r="F940" s="4" t="s">
        <v>4000</v>
      </c>
      <c r="G940" s="4" t="s">
        <v>1670</v>
      </c>
      <c r="H940" s="4" t="s">
        <v>1671</v>
      </c>
      <c r="I940" s="141"/>
      <c r="J940" s="141">
        <v>4000000000</v>
      </c>
      <c r="K940" s="139">
        <v>4000000000</v>
      </c>
      <c r="L940" s="4">
        <v>3.35</v>
      </c>
      <c r="M940" s="4" t="s">
        <v>2754</v>
      </c>
      <c r="N940" s="4" t="s">
        <v>3455</v>
      </c>
      <c r="O940" s="186">
        <f>K940</f>
        <v>4000000000</v>
      </c>
      <c r="P940" s="91">
        <f t="shared" si="30"/>
        <v>0</v>
      </c>
      <c r="Q940" s="4">
        <v>98</v>
      </c>
      <c r="R940" s="4" t="s">
        <v>70</v>
      </c>
      <c r="S940" s="4" t="s">
        <v>70</v>
      </c>
      <c r="T940" s="140">
        <v>45321</v>
      </c>
      <c r="U940" s="4" t="s">
        <v>1884</v>
      </c>
      <c r="V940" s="4"/>
      <c r="W940" s="4" t="s">
        <v>70</v>
      </c>
      <c r="X940" s="140">
        <v>45369</v>
      </c>
      <c r="Y940" s="4" t="s">
        <v>1888</v>
      </c>
      <c r="Z940" s="4" t="s">
        <v>1886</v>
      </c>
      <c r="AA940" s="186">
        <f>O940</f>
        <v>4000000000</v>
      </c>
      <c r="AB940" s="91">
        <f>AA940-O940</f>
        <v>0</v>
      </c>
      <c r="AC940" s="4"/>
      <c r="AD940" s="4" t="s">
        <v>2037</v>
      </c>
      <c r="AE940" s="145" t="s">
        <v>3979</v>
      </c>
      <c r="AF940" s="145"/>
      <c r="AG940" s="4"/>
      <c r="AH940" s="377"/>
      <c r="AI940" s="4"/>
      <c r="AJ940" s="4"/>
      <c r="AK940" s="4"/>
    </row>
    <row r="941" spans="2:37">
      <c r="B941" s="145" t="s">
        <v>2497</v>
      </c>
      <c r="C941" s="4" t="s">
        <v>441</v>
      </c>
      <c r="D941" s="4" t="s">
        <v>1976</v>
      </c>
      <c r="E941" s="4" t="s">
        <v>1060</v>
      </c>
      <c r="F941" s="4" t="s">
        <v>4001</v>
      </c>
      <c r="G941" s="4" t="s">
        <v>1670</v>
      </c>
      <c r="H941" s="4" t="s">
        <v>1671</v>
      </c>
      <c r="I941" s="141"/>
      <c r="J941" s="141">
        <v>5000000000</v>
      </c>
      <c r="K941" s="139">
        <v>5000000000</v>
      </c>
      <c r="L941" s="4">
        <v>4.5999999999999996</v>
      </c>
      <c r="M941" s="4" t="s">
        <v>2855</v>
      </c>
      <c r="N941" s="4" t="s">
        <v>2165</v>
      </c>
      <c r="O941" s="186">
        <f>K941</f>
        <v>5000000000</v>
      </c>
      <c r="P941" s="91">
        <f t="shared" si="30"/>
        <v>0</v>
      </c>
      <c r="Q941" s="4">
        <v>98</v>
      </c>
      <c r="R941" s="4" t="s">
        <v>70</v>
      </c>
      <c r="S941" s="4" t="s">
        <v>70</v>
      </c>
      <c r="T941" s="140">
        <v>45321</v>
      </c>
      <c r="U941" s="4" t="s">
        <v>1884</v>
      </c>
      <c r="V941" s="4"/>
      <c r="W941" s="4" t="s">
        <v>70</v>
      </c>
      <c r="X941" s="140">
        <v>45369</v>
      </c>
      <c r="Y941" s="4" t="s">
        <v>1888</v>
      </c>
      <c r="Z941" s="4" t="s">
        <v>1886</v>
      </c>
      <c r="AA941" s="186">
        <f>O941</f>
        <v>5000000000</v>
      </c>
      <c r="AB941" s="91">
        <f>AA941-O941</f>
        <v>0</v>
      </c>
      <c r="AC941" s="4"/>
      <c r="AD941" s="4" t="s">
        <v>2037</v>
      </c>
      <c r="AE941" s="145" t="s">
        <v>3979</v>
      </c>
      <c r="AF941" s="145"/>
      <c r="AG941" s="4"/>
      <c r="AH941" s="377"/>
      <c r="AI941" s="4"/>
      <c r="AJ941" s="4"/>
      <c r="AK941" s="4"/>
    </row>
    <row r="942" spans="2:37">
      <c r="B942" s="145" t="s">
        <v>2497</v>
      </c>
      <c r="C942" s="4" t="s">
        <v>441</v>
      </c>
      <c r="D942" s="4" t="s">
        <v>1957</v>
      </c>
      <c r="E942" s="4" t="s">
        <v>1060</v>
      </c>
      <c r="F942" s="4" t="s">
        <v>4002</v>
      </c>
      <c r="G942" s="4" t="s">
        <v>1628</v>
      </c>
      <c r="H942" s="4" t="s">
        <v>1629</v>
      </c>
      <c r="I942" s="141"/>
      <c r="J942" s="141">
        <v>5000000000</v>
      </c>
      <c r="K942" s="139">
        <v>5000000000</v>
      </c>
      <c r="L942" s="4">
        <v>4.45</v>
      </c>
      <c r="M942" s="4" t="s">
        <v>2659</v>
      </c>
      <c r="N942" s="4" t="s">
        <v>2888</v>
      </c>
      <c r="O942" s="91">
        <f>J942</f>
        <v>5000000000</v>
      </c>
      <c r="P942" s="91">
        <f t="shared" si="30"/>
        <v>0</v>
      </c>
      <c r="Q942" s="4">
        <v>184</v>
      </c>
      <c r="R942" s="4" t="s">
        <v>70</v>
      </c>
      <c r="S942" s="4" t="s">
        <v>70</v>
      </c>
      <c r="T942" s="140">
        <v>45294</v>
      </c>
      <c r="U942" s="4" t="s">
        <v>1884</v>
      </c>
      <c r="V942" s="4" t="s">
        <v>1954</v>
      </c>
      <c r="W942" s="4"/>
      <c r="X942" s="4"/>
      <c r="Y942" s="4"/>
      <c r="Z942" s="4"/>
      <c r="AA942" s="4"/>
      <c r="AB942" s="4"/>
      <c r="AC942" s="4"/>
      <c r="AD942" s="4"/>
      <c r="AE942" s="145"/>
      <c r="AF942" s="145"/>
      <c r="AG942" s="4" t="s">
        <v>70</v>
      </c>
      <c r="AH942" s="377" t="s">
        <v>4002</v>
      </c>
      <c r="AI942" s="4" t="s">
        <v>9551</v>
      </c>
      <c r="AJ942" s="4" t="s">
        <v>9556</v>
      </c>
      <c r="AK942" s="4"/>
    </row>
    <row r="943" spans="2:37">
      <c r="B943" s="145" t="s">
        <v>2497</v>
      </c>
      <c r="C943" s="4" t="s">
        <v>441</v>
      </c>
      <c r="D943" s="4" t="s">
        <v>1976</v>
      </c>
      <c r="E943" s="4" t="s">
        <v>1060</v>
      </c>
      <c r="F943" s="4" t="s">
        <v>4003</v>
      </c>
      <c r="G943" s="4" t="s">
        <v>1670</v>
      </c>
      <c r="H943" s="4" t="s">
        <v>1671</v>
      </c>
      <c r="I943" s="141"/>
      <c r="J943" s="141">
        <v>5000000000</v>
      </c>
      <c r="K943" s="139">
        <v>5000000000</v>
      </c>
      <c r="L943" s="4">
        <v>5.3</v>
      </c>
      <c r="M943" s="4" t="s">
        <v>3017</v>
      </c>
      <c r="N943" s="4" t="s">
        <v>3018</v>
      </c>
      <c r="O943" s="186">
        <f>K943</f>
        <v>5000000000</v>
      </c>
      <c r="P943" s="91">
        <f t="shared" si="30"/>
        <v>0</v>
      </c>
      <c r="Q943" s="4">
        <v>98</v>
      </c>
      <c r="R943" s="4" t="s">
        <v>70</v>
      </c>
      <c r="S943" s="4" t="s">
        <v>70</v>
      </c>
      <c r="T943" s="140">
        <v>45321</v>
      </c>
      <c r="U943" s="4" t="s">
        <v>1884</v>
      </c>
      <c r="V943" s="4"/>
      <c r="W943" s="4" t="s">
        <v>70</v>
      </c>
      <c r="X943" s="140">
        <v>45369</v>
      </c>
      <c r="Y943" s="4" t="s">
        <v>1888</v>
      </c>
      <c r="Z943" s="4" t="s">
        <v>1886</v>
      </c>
      <c r="AA943" s="186">
        <f>O943</f>
        <v>5000000000</v>
      </c>
      <c r="AB943" s="91">
        <f>AA943-O943</f>
        <v>0</v>
      </c>
      <c r="AC943" s="4"/>
      <c r="AD943" s="4" t="s">
        <v>2037</v>
      </c>
      <c r="AE943" s="145" t="s">
        <v>3979</v>
      </c>
      <c r="AF943" s="145"/>
      <c r="AG943" s="4"/>
      <c r="AH943" s="377"/>
      <c r="AI943" s="4"/>
      <c r="AJ943" s="4"/>
      <c r="AK943" s="4"/>
    </row>
    <row r="944" spans="2:37">
      <c r="B944" s="145" t="s">
        <v>2497</v>
      </c>
      <c r="C944" s="4" t="s">
        <v>441</v>
      </c>
      <c r="D944" s="4" t="s">
        <v>1976</v>
      </c>
      <c r="E944" s="4" t="s">
        <v>1060</v>
      </c>
      <c r="F944" s="4" t="s">
        <v>4004</v>
      </c>
      <c r="G944" s="4" t="s">
        <v>1670</v>
      </c>
      <c r="H944" s="4" t="s">
        <v>1671</v>
      </c>
      <c r="I944" s="4"/>
      <c r="J944" s="141">
        <v>47131592</v>
      </c>
      <c r="K944" s="139">
        <v>47131592</v>
      </c>
      <c r="L944" s="4">
        <v>0.2</v>
      </c>
      <c r="M944" s="4" t="s">
        <v>4005</v>
      </c>
      <c r="N944" s="4"/>
      <c r="O944" s="186">
        <f>K944</f>
        <v>47131592</v>
      </c>
      <c r="P944" s="91">
        <f t="shared" si="30"/>
        <v>0</v>
      </c>
      <c r="Q944" s="4">
        <v>98</v>
      </c>
      <c r="R944" s="4" t="s">
        <v>70</v>
      </c>
      <c r="S944" s="4" t="s">
        <v>70</v>
      </c>
      <c r="T944" s="140">
        <v>45321</v>
      </c>
      <c r="U944" s="4" t="s">
        <v>1884</v>
      </c>
      <c r="V944" s="4"/>
      <c r="W944" s="4" t="s">
        <v>70</v>
      </c>
      <c r="X944" s="140">
        <v>45369</v>
      </c>
      <c r="Y944" s="4" t="s">
        <v>1888</v>
      </c>
      <c r="Z944" s="4" t="s">
        <v>1886</v>
      </c>
      <c r="AA944" s="186">
        <f>O944</f>
        <v>47131592</v>
      </c>
      <c r="AB944" s="91">
        <f>AA944-O944</f>
        <v>0</v>
      </c>
      <c r="AC944" s="4"/>
      <c r="AD944" s="4" t="s">
        <v>2037</v>
      </c>
      <c r="AE944" s="145" t="s">
        <v>3979</v>
      </c>
      <c r="AF944" s="145"/>
      <c r="AG944" s="4"/>
      <c r="AH944" s="377"/>
      <c r="AI944" s="4"/>
      <c r="AJ944" s="4"/>
      <c r="AK944" s="4"/>
    </row>
    <row r="945" spans="2:37">
      <c r="B945" s="145" t="s">
        <v>2497</v>
      </c>
      <c r="C945" s="4" t="s">
        <v>441</v>
      </c>
      <c r="D945" s="4" t="s">
        <v>2613</v>
      </c>
      <c r="E945" s="4" t="s">
        <v>1060</v>
      </c>
      <c r="F945" s="4" t="s">
        <v>4006</v>
      </c>
      <c r="G945" s="4" t="s">
        <v>1698</v>
      </c>
      <c r="H945" s="4" t="s">
        <v>1699</v>
      </c>
      <c r="I945" s="141"/>
      <c r="J945" s="141">
        <v>5000000000</v>
      </c>
      <c r="K945" s="139">
        <v>5000000000</v>
      </c>
      <c r="L945" s="4">
        <v>3.35</v>
      </c>
      <c r="M945" s="4" t="s">
        <v>2705</v>
      </c>
      <c r="N945" s="4" t="s">
        <v>2502</v>
      </c>
      <c r="O945" s="186">
        <f>K945</f>
        <v>5000000000</v>
      </c>
      <c r="P945" s="91">
        <f>O945-J945</f>
        <v>0</v>
      </c>
      <c r="Q945" s="4">
        <v>190</v>
      </c>
      <c r="R945" s="4" t="s">
        <v>70</v>
      </c>
      <c r="S945" s="4" t="s">
        <v>70</v>
      </c>
      <c r="T945" s="140">
        <v>45348</v>
      </c>
      <c r="U945" s="4" t="s">
        <v>1887</v>
      </c>
      <c r="V945" s="4"/>
      <c r="W945" s="4" t="s">
        <v>70</v>
      </c>
      <c r="X945" s="140">
        <v>45367</v>
      </c>
      <c r="Y945" s="4" t="s">
        <v>1888</v>
      </c>
      <c r="Z945" s="4" t="s">
        <v>1886</v>
      </c>
      <c r="AA945" s="186">
        <f>O945</f>
        <v>5000000000</v>
      </c>
      <c r="AB945" s="91">
        <f>AA945-J945</f>
        <v>0</v>
      </c>
      <c r="AC945" s="4"/>
      <c r="AD945" s="4" t="s">
        <v>2037</v>
      </c>
      <c r="AE945" s="145" t="s">
        <v>4007</v>
      </c>
      <c r="AF945" s="145"/>
      <c r="AG945" s="4"/>
      <c r="AH945" s="377"/>
      <c r="AI945" s="4"/>
      <c r="AJ945" s="4"/>
      <c r="AK945" s="4"/>
    </row>
    <row r="946" spans="2:37">
      <c r="B946" s="145" t="s">
        <v>2497</v>
      </c>
      <c r="C946" s="4" t="s">
        <v>441</v>
      </c>
      <c r="D946" s="4" t="s">
        <v>3961</v>
      </c>
      <c r="E946" s="4" t="s">
        <v>1060</v>
      </c>
      <c r="F946" s="4" t="s">
        <v>4008</v>
      </c>
      <c r="G946" s="4" t="s">
        <v>1632</v>
      </c>
      <c r="H946" s="4" t="s">
        <v>1633</v>
      </c>
      <c r="I946" s="141"/>
      <c r="J946" s="141">
        <v>33800000000</v>
      </c>
      <c r="K946" s="139">
        <v>33800000000</v>
      </c>
      <c r="L946" s="4">
        <v>9.1</v>
      </c>
      <c r="M946" s="4" t="s">
        <v>2767</v>
      </c>
      <c r="N946" s="4" t="s">
        <v>4009</v>
      </c>
      <c r="O946" s="91">
        <f>J946</f>
        <v>33800000000</v>
      </c>
      <c r="P946" s="91">
        <f>J946-O946</f>
        <v>0</v>
      </c>
      <c r="Q946" s="4">
        <v>50</v>
      </c>
      <c r="R946" s="4" t="s">
        <v>70</v>
      </c>
      <c r="S946" s="4" t="s">
        <v>70</v>
      </c>
      <c r="T946" s="140">
        <v>45294</v>
      </c>
      <c r="U946" s="4" t="s">
        <v>1884</v>
      </c>
      <c r="V946" s="4" t="s">
        <v>1954</v>
      </c>
      <c r="W946" s="4"/>
      <c r="X946" s="4"/>
      <c r="Y946" s="4"/>
      <c r="Z946" s="4"/>
      <c r="AA946" s="4"/>
      <c r="AB946" s="4"/>
      <c r="AC946" s="4"/>
      <c r="AD946" s="4"/>
      <c r="AE946" s="145"/>
      <c r="AF946" s="145"/>
      <c r="AG946" s="4" t="s">
        <v>70</v>
      </c>
      <c r="AH946" s="377"/>
      <c r="AI946" s="4" t="s">
        <v>9555</v>
      </c>
      <c r="AJ946" s="4" t="s">
        <v>9556</v>
      </c>
      <c r="AK946" s="4"/>
    </row>
    <row r="947" spans="2:37">
      <c r="B947" s="145" t="s">
        <v>2497</v>
      </c>
      <c r="C947" s="4" t="s">
        <v>441</v>
      </c>
      <c r="D947" s="4" t="s">
        <v>1831</v>
      </c>
      <c r="E947" s="4" t="s">
        <v>1060</v>
      </c>
      <c r="F947" s="4" t="s">
        <v>4010</v>
      </c>
      <c r="G947" s="4" t="s">
        <v>1632</v>
      </c>
      <c r="H947" s="4" t="s">
        <v>1633</v>
      </c>
      <c r="I947" s="141"/>
      <c r="J947" s="141">
        <v>29000000000</v>
      </c>
      <c r="K947" s="139">
        <v>29000000000</v>
      </c>
      <c r="L947" s="4">
        <v>9.4</v>
      </c>
      <c r="M947" s="4" t="s">
        <v>2155</v>
      </c>
      <c r="N947" s="4" t="s">
        <v>3973</v>
      </c>
      <c r="O947" s="91">
        <f>J947</f>
        <v>29000000000</v>
      </c>
      <c r="P947" s="91">
        <f>J947-O947</f>
        <v>0</v>
      </c>
      <c r="Q947" s="4">
        <v>50</v>
      </c>
      <c r="R947" s="4" t="s">
        <v>70</v>
      </c>
      <c r="S947" s="4" t="s">
        <v>70</v>
      </c>
      <c r="T947" s="140">
        <v>45294</v>
      </c>
      <c r="U947" s="4" t="s">
        <v>1884</v>
      </c>
      <c r="V947" s="4" t="s">
        <v>1954</v>
      </c>
      <c r="W947" s="4"/>
      <c r="X947" s="4"/>
      <c r="Y947" s="4"/>
      <c r="Z947" s="4"/>
      <c r="AA947" s="4"/>
      <c r="AB947" s="4"/>
      <c r="AC947" s="4"/>
      <c r="AD947" s="4"/>
      <c r="AE947" s="145"/>
      <c r="AF947" s="145"/>
      <c r="AG947" s="4" t="s">
        <v>70</v>
      </c>
      <c r="AH947" s="377" t="s">
        <v>4010</v>
      </c>
      <c r="AI947" s="4" t="s">
        <v>9551</v>
      </c>
      <c r="AJ947" s="4" t="s">
        <v>9556</v>
      </c>
      <c r="AK947" s="4"/>
    </row>
    <row r="948" spans="2:37">
      <c r="B948" s="145" t="s">
        <v>2497</v>
      </c>
      <c r="C948" s="4" t="s">
        <v>441</v>
      </c>
      <c r="D948" s="4" t="s">
        <v>3961</v>
      </c>
      <c r="E948" s="4" t="s">
        <v>1060</v>
      </c>
      <c r="F948" s="4" t="s">
        <v>4011</v>
      </c>
      <c r="G948" s="4" t="s">
        <v>1632</v>
      </c>
      <c r="H948" s="4" t="s">
        <v>1633</v>
      </c>
      <c r="I948" s="141"/>
      <c r="J948" s="141">
        <v>23900000000</v>
      </c>
      <c r="K948" s="139">
        <v>23900000000</v>
      </c>
      <c r="L948" s="4">
        <v>9.1</v>
      </c>
      <c r="M948" s="4" t="s">
        <v>2767</v>
      </c>
      <c r="N948" s="4" t="s">
        <v>4009</v>
      </c>
      <c r="O948" s="91">
        <f>J948</f>
        <v>23900000000</v>
      </c>
      <c r="P948" s="91">
        <f>J948-O948</f>
        <v>0</v>
      </c>
      <c r="Q948" s="4">
        <v>50</v>
      </c>
      <c r="R948" s="4" t="s">
        <v>70</v>
      </c>
      <c r="S948" s="4" t="s">
        <v>70</v>
      </c>
      <c r="T948" s="140">
        <v>45294</v>
      </c>
      <c r="U948" s="4" t="s">
        <v>1884</v>
      </c>
      <c r="V948" s="4" t="s">
        <v>1954</v>
      </c>
      <c r="W948" s="4"/>
      <c r="X948" s="4"/>
      <c r="Y948" s="4"/>
      <c r="Z948" s="4"/>
      <c r="AA948" s="4"/>
      <c r="AB948" s="4"/>
      <c r="AC948" s="4"/>
      <c r="AD948" s="4"/>
      <c r="AE948" s="145"/>
      <c r="AF948" s="145"/>
      <c r="AG948" s="4" t="s">
        <v>70</v>
      </c>
      <c r="AH948" s="377"/>
      <c r="AI948" s="4" t="s">
        <v>9555</v>
      </c>
      <c r="AJ948" s="4" t="s">
        <v>9556</v>
      </c>
      <c r="AK948" s="4"/>
    </row>
    <row r="949" spans="2:37">
      <c r="B949" s="145" t="s">
        <v>2497</v>
      </c>
      <c r="C949" s="4" t="s">
        <v>441</v>
      </c>
      <c r="D949" s="4" t="s">
        <v>1957</v>
      </c>
      <c r="E949" s="4" t="s">
        <v>1060</v>
      </c>
      <c r="F949" s="4" t="s">
        <v>4012</v>
      </c>
      <c r="G949" s="4" t="s">
        <v>1628</v>
      </c>
      <c r="H949" s="4" t="s">
        <v>1629</v>
      </c>
      <c r="I949" s="141"/>
      <c r="J949" s="141">
        <v>5000000000</v>
      </c>
      <c r="K949" s="139">
        <v>5000000000</v>
      </c>
      <c r="L949" s="4">
        <v>4.45</v>
      </c>
      <c r="M949" s="4" t="s">
        <v>3711</v>
      </c>
      <c r="N949" s="4" t="s">
        <v>2894</v>
      </c>
      <c r="O949" s="91">
        <f>J949</f>
        <v>5000000000</v>
      </c>
      <c r="P949" s="91">
        <f>J949-O949</f>
        <v>0</v>
      </c>
      <c r="Q949" s="4">
        <v>184</v>
      </c>
      <c r="R949" s="4" t="s">
        <v>70</v>
      </c>
      <c r="S949" s="4" t="s">
        <v>70</v>
      </c>
      <c r="T949" s="140">
        <v>45294</v>
      </c>
      <c r="U949" s="4" t="s">
        <v>1884</v>
      </c>
      <c r="V949" s="4" t="s">
        <v>1954</v>
      </c>
      <c r="W949" s="4"/>
      <c r="X949" s="4"/>
      <c r="Y949" s="4"/>
      <c r="Z949" s="4"/>
      <c r="AA949" s="4"/>
      <c r="AB949" s="4"/>
      <c r="AC949" s="4"/>
      <c r="AD949" s="4"/>
      <c r="AE949" s="145"/>
      <c r="AF949" s="145"/>
      <c r="AG949" s="4" t="s">
        <v>70</v>
      </c>
      <c r="AH949" s="377" t="s">
        <v>4012</v>
      </c>
      <c r="AI949" s="4" t="s">
        <v>9551</v>
      </c>
      <c r="AJ949" s="4" t="s">
        <v>9556</v>
      </c>
      <c r="AK949" s="4"/>
    </row>
    <row r="950" spans="2:37">
      <c r="B950" s="145" t="s">
        <v>2497</v>
      </c>
      <c r="C950" s="4" t="s">
        <v>441</v>
      </c>
      <c r="D950" s="4" t="s">
        <v>2613</v>
      </c>
      <c r="E950" s="4" t="s">
        <v>1060</v>
      </c>
      <c r="F950" s="4" t="s">
        <v>4013</v>
      </c>
      <c r="G950" s="4" t="s">
        <v>1698</v>
      </c>
      <c r="H950" s="4" t="s">
        <v>1699</v>
      </c>
      <c r="I950" s="141"/>
      <c r="J950" s="141">
        <v>5000000000</v>
      </c>
      <c r="K950" s="139">
        <v>5000000000</v>
      </c>
      <c r="L950" s="4">
        <v>3.35</v>
      </c>
      <c r="M950" s="4" t="s">
        <v>2705</v>
      </c>
      <c r="N950" s="4" t="s">
        <v>2502</v>
      </c>
      <c r="O950" s="186">
        <f>K950</f>
        <v>5000000000</v>
      </c>
      <c r="P950" s="91">
        <f>O950-J950</f>
        <v>0</v>
      </c>
      <c r="Q950" s="4">
        <v>190</v>
      </c>
      <c r="R950" s="4" t="s">
        <v>70</v>
      </c>
      <c r="S950" s="4" t="s">
        <v>70</v>
      </c>
      <c r="T950" s="140">
        <v>45348</v>
      </c>
      <c r="U950" s="4" t="s">
        <v>1887</v>
      </c>
      <c r="V950" s="4"/>
      <c r="W950" s="4" t="s">
        <v>70</v>
      </c>
      <c r="X950" s="140">
        <v>45367</v>
      </c>
      <c r="Y950" s="4" t="s">
        <v>1888</v>
      </c>
      <c r="Z950" s="4" t="s">
        <v>1886</v>
      </c>
      <c r="AA950" s="186">
        <f>O950</f>
        <v>5000000000</v>
      </c>
      <c r="AB950" s="91">
        <f>AA950-J950</f>
        <v>0</v>
      </c>
      <c r="AC950" s="4"/>
      <c r="AD950" s="4" t="s">
        <v>2037</v>
      </c>
      <c r="AE950" s="145" t="s">
        <v>4007</v>
      </c>
      <c r="AF950" s="145"/>
      <c r="AG950" s="4"/>
      <c r="AH950" s="377"/>
      <c r="AI950" s="4"/>
      <c r="AJ950" s="4"/>
      <c r="AK950" s="4"/>
    </row>
    <row r="951" spans="2:37">
      <c r="B951" s="145" t="s">
        <v>2497</v>
      </c>
      <c r="C951" s="4" t="s">
        <v>441</v>
      </c>
      <c r="D951" s="4" t="s">
        <v>1957</v>
      </c>
      <c r="E951" s="4" t="s">
        <v>1060</v>
      </c>
      <c r="F951" s="4" t="s">
        <v>4014</v>
      </c>
      <c r="G951" s="4" t="s">
        <v>1628</v>
      </c>
      <c r="H951" s="4" t="s">
        <v>1629</v>
      </c>
      <c r="I951" s="141"/>
      <c r="J951" s="141">
        <v>5000000000</v>
      </c>
      <c r="K951" s="139">
        <v>5000000000</v>
      </c>
      <c r="L951" s="4">
        <v>4.45</v>
      </c>
      <c r="M951" s="4" t="s">
        <v>2659</v>
      </c>
      <c r="N951" s="4" t="s">
        <v>2888</v>
      </c>
      <c r="O951" s="91">
        <f>J951</f>
        <v>5000000000</v>
      </c>
      <c r="P951" s="91">
        <f>J951-O951</f>
        <v>0</v>
      </c>
      <c r="Q951" s="4">
        <v>184</v>
      </c>
      <c r="R951" s="4" t="s">
        <v>70</v>
      </c>
      <c r="S951" s="4" t="s">
        <v>70</v>
      </c>
      <c r="T951" s="140">
        <v>45294</v>
      </c>
      <c r="U951" s="4" t="s">
        <v>1884</v>
      </c>
      <c r="V951" s="4" t="s">
        <v>1954</v>
      </c>
      <c r="W951" s="4"/>
      <c r="X951" s="4"/>
      <c r="Y951" s="4"/>
      <c r="Z951" s="4"/>
      <c r="AA951" s="4"/>
      <c r="AB951" s="4"/>
      <c r="AC951" s="4"/>
      <c r="AD951" s="4"/>
      <c r="AE951" s="145"/>
      <c r="AF951" s="145"/>
      <c r="AG951" s="4" t="s">
        <v>70</v>
      </c>
      <c r="AH951" s="377" t="s">
        <v>4014</v>
      </c>
      <c r="AI951" s="4" t="s">
        <v>9551</v>
      </c>
      <c r="AJ951" s="4" t="s">
        <v>9556</v>
      </c>
      <c r="AK951" s="4"/>
    </row>
    <row r="952" spans="2:37">
      <c r="B952" s="145" t="s">
        <v>2497</v>
      </c>
      <c r="C952" s="4" t="s">
        <v>441</v>
      </c>
      <c r="D952" s="4" t="s">
        <v>2613</v>
      </c>
      <c r="E952" s="4" t="s">
        <v>1060</v>
      </c>
      <c r="F952" s="4" t="s">
        <v>4015</v>
      </c>
      <c r="G952" s="4" t="s">
        <v>1698</v>
      </c>
      <c r="H952" s="4" t="s">
        <v>1699</v>
      </c>
      <c r="I952" s="141"/>
      <c r="J952" s="141">
        <v>5000000000</v>
      </c>
      <c r="K952" s="139">
        <v>5000000000</v>
      </c>
      <c r="L952" s="4">
        <v>3.35</v>
      </c>
      <c r="M952" s="4" t="s">
        <v>2705</v>
      </c>
      <c r="N952" s="4" t="s">
        <v>2502</v>
      </c>
      <c r="O952" s="186">
        <f>K952</f>
        <v>5000000000</v>
      </c>
      <c r="P952" s="91">
        <f>O952-J952</f>
        <v>0</v>
      </c>
      <c r="Q952" s="4">
        <v>190</v>
      </c>
      <c r="R952" s="4" t="s">
        <v>70</v>
      </c>
      <c r="S952" s="4" t="s">
        <v>70</v>
      </c>
      <c r="T952" s="140">
        <v>45348</v>
      </c>
      <c r="U952" s="4" t="s">
        <v>1887</v>
      </c>
      <c r="V952" s="4"/>
      <c r="W952" s="4" t="s">
        <v>70</v>
      </c>
      <c r="X952" s="140">
        <v>45367</v>
      </c>
      <c r="Y952" s="4" t="s">
        <v>1888</v>
      </c>
      <c r="Z952" s="4" t="s">
        <v>1886</v>
      </c>
      <c r="AA952" s="186">
        <f>O952</f>
        <v>5000000000</v>
      </c>
      <c r="AB952" s="91">
        <f>AA952-J952</f>
        <v>0</v>
      </c>
      <c r="AC952" s="4"/>
      <c r="AD952" s="4" t="s">
        <v>2037</v>
      </c>
      <c r="AE952" s="145" t="s">
        <v>4007</v>
      </c>
      <c r="AF952" s="145"/>
      <c r="AG952" s="4"/>
      <c r="AH952" s="377"/>
      <c r="AI952" s="4"/>
      <c r="AJ952" s="4"/>
      <c r="AK952" s="4"/>
    </row>
    <row r="953" spans="2:37">
      <c r="B953" s="145" t="s">
        <v>2497</v>
      </c>
      <c r="C953" s="4" t="s">
        <v>441</v>
      </c>
      <c r="D953" s="4" t="s">
        <v>2613</v>
      </c>
      <c r="E953" s="4" t="s">
        <v>1060</v>
      </c>
      <c r="F953" s="4" t="s">
        <v>4016</v>
      </c>
      <c r="G953" s="4" t="s">
        <v>1698</v>
      </c>
      <c r="H953" s="4" t="s">
        <v>1699</v>
      </c>
      <c r="I953" s="141"/>
      <c r="J953" s="141">
        <v>5050483155</v>
      </c>
      <c r="K953" s="139">
        <v>5050483155</v>
      </c>
      <c r="L953" s="4">
        <v>3.35</v>
      </c>
      <c r="M953" s="4" t="s">
        <v>4017</v>
      </c>
      <c r="N953" s="4" t="s">
        <v>2502</v>
      </c>
      <c r="O953" s="186">
        <f>K953</f>
        <v>5050483155</v>
      </c>
      <c r="P953" s="91">
        <f>O953-J953</f>
        <v>0</v>
      </c>
      <c r="Q953" s="4">
        <v>190</v>
      </c>
      <c r="R953" s="4" t="s">
        <v>70</v>
      </c>
      <c r="S953" s="4" t="s">
        <v>70</v>
      </c>
      <c r="T953" s="140">
        <v>45348</v>
      </c>
      <c r="U953" s="4" t="s">
        <v>1887</v>
      </c>
      <c r="V953" s="4"/>
      <c r="W953" s="4" t="s">
        <v>70</v>
      </c>
      <c r="X953" s="140">
        <v>45367</v>
      </c>
      <c r="Y953" s="4" t="s">
        <v>1888</v>
      </c>
      <c r="Z953" s="4" t="s">
        <v>1886</v>
      </c>
      <c r="AA953" s="186">
        <f>O953</f>
        <v>5050483155</v>
      </c>
      <c r="AB953" s="91">
        <f>AA953-J953</f>
        <v>0</v>
      </c>
      <c r="AC953" s="4"/>
      <c r="AD953" s="4" t="s">
        <v>2037</v>
      </c>
      <c r="AE953" s="145" t="s">
        <v>4007</v>
      </c>
      <c r="AF953" s="145"/>
      <c r="AG953" s="4"/>
      <c r="AH953" s="377"/>
      <c r="AI953" s="4"/>
      <c r="AJ953" s="4"/>
      <c r="AK953" s="4"/>
    </row>
    <row r="954" spans="2:37">
      <c r="B954" s="145" t="s">
        <v>2497</v>
      </c>
      <c r="C954" s="4" t="s">
        <v>441</v>
      </c>
      <c r="D954" s="4" t="s">
        <v>2613</v>
      </c>
      <c r="E954" s="4" t="s">
        <v>1060</v>
      </c>
      <c r="F954" s="4" t="s">
        <v>4018</v>
      </c>
      <c r="G954" s="4" t="s">
        <v>1698</v>
      </c>
      <c r="H954" s="4" t="s">
        <v>1699</v>
      </c>
      <c r="I954" s="141"/>
      <c r="J954" s="141">
        <v>2020193262</v>
      </c>
      <c r="K954" s="139">
        <v>2020193262</v>
      </c>
      <c r="L954" s="4">
        <v>3.35</v>
      </c>
      <c r="M954" s="4" t="s">
        <v>4017</v>
      </c>
      <c r="N954" s="4" t="s">
        <v>2502</v>
      </c>
      <c r="O954" s="186">
        <f>K954</f>
        <v>2020193262</v>
      </c>
      <c r="P954" s="91">
        <f>O954-J954</f>
        <v>0</v>
      </c>
      <c r="Q954" s="4">
        <v>190</v>
      </c>
      <c r="R954" s="4" t="s">
        <v>70</v>
      </c>
      <c r="S954" s="4" t="s">
        <v>70</v>
      </c>
      <c r="T954" s="140">
        <v>45348</v>
      </c>
      <c r="U954" s="4" t="s">
        <v>1887</v>
      </c>
      <c r="V954" s="4"/>
      <c r="W954" s="4" t="s">
        <v>70</v>
      </c>
      <c r="X954" s="140">
        <v>45367</v>
      </c>
      <c r="Y954" s="4" t="s">
        <v>1888</v>
      </c>
      <c r="Z954" s="4" t="s">
        <v>1886</v>
      </c>
      <c r="AA954" s="186">
        <f>O954</f>
        <v>2020193262</v>
      </c>
      <c r="AB954" s="91">
        <f>AA954-J954</f>
        <v>0</v>
      </c>
      <c r="AC954" s="4"/>
      <c r="AD954" s="4" t="s">
        <v>2037</v>
      </c>
      <c r="AE954" s="145" t="s">
        <v>4007</v>
      </c>
      <c r="AF954" s="145"/>
      <c r="AG954" s="4"/>
      <c r="AH954" s="377"/>
      <c r="AI954" s="4"/>
      <c r="AJ954" s="4"/>
      <c r="AK954" s="4"/>
    </row>
    <row r="955" spans="2:37">
      <c r="B955" s="145" t="s">
        <v>2497</v>
      </c>
      <c r="C955" s="4" t="s">
        <v>441</v>
      </c>
      <c r="D955" s="4" t="s">
        <v>1957</v>
      </c>
      <c r="E955" s="4" t="s">
        <v>1060</v>
      </c>
      <c r="F955" s="4" t="s">
        <v>4019</v>
      </c>
      <c r="G955" s="4" t="s">
        <v>1628</v>
      </c>
      <c r="H955" s="4" t="s">
        <v>1629</v>
      </c>
      <c r="I955" s="141"/>
      <c r="J955" s="141">
        <v>5000000000</v>
      </c>
      <c r="K955" s="139">
        <v>5000000000</v>
      </c>
      <c r="L955" s="4">
        <v>4.45</v>
      </c>
      <c r="M955" s="4" t="s">
        <v>3017</v>
      </c>
      <c r="N955" s="4" t="s">
        <v>2657</v>
      </c>
      <c r="O955" s="91">
        <f>J955</f>
        <v>5000000000</v>
      </c>
      <c r="P955" s="91">
        <f>J955-O955</f>
        <v>0</v>
      </c>
      <c r="Q955" s="4">
        <v>184</v>
      </c>
      <c r="R955" s="4" t="s">
        <v>70</v>
      </c>
      <c r="S955" s="4" t="s">
        <v>70</v>
      </c>
      <c r="T955" s="140">
        <v>45294</v>
      </c>
      <c r="U955" s="4" t="s">
        <v>1884</v>
      </c>
      <c r="V955" s="4" t="s">
        <v>1954</v>
      </c>
      <c r="W955" s="4"/>
      <c r="X955" s="4"/>
      <c r="Y955" s="4"/>
      <c r="Z955" s="4"/>
      <c r="AA955" s="4"/>
      <c r="AB955" s="4"/>
      <c r="AC955" s="4"/>
      <c r="AD955" s="4"/>
      <c r="AE955" s="145"/>
      <c r="AF955" s="145"/>
      <c r="AG955" s="4" t="s">
        <v>70</v>
      </c>
      <c r="AH955" s="377" t="s">
        <v>4019</v>
      </c>
      <c r="AI955" s="4" t="s">
        <v>9551</v>
      </c>
      <c r="AJ955" s="4" t="s">
        <v>9556</v>
      </c>
      <c r="AK955" s="4"/>
    </row>
    <row r="956" spans="2:37">
      <c r="B956" s="145" t="s">
        <v>2497</v>
      </c>
      <c r="C956" s="4" t="s">
        <v>441</v>
      </c>
      <c r="D956" s="4" t="s">
        <v>2613</v>
      </c>
      <c r="E956" s="4" t="s">
        <v>1060</v>
      </c>
      <c r="F956" s="4" t="s">
        <v>4020</v>
      </c>
      <c r="G956" s="4" t="s">
        <v>1698</v>
      </c>
      <c r="H956" s="4" t="s">
        <v>1699</v>
      </c>
      <c r="I956" s="141"/>
      <c r="J956" s="141">
        <v>3500000000</v>
      </c>
      <c r="K956" s="139">
        <v>3500000000</v>
      </c>
      <c r="L956" s="4">
        <v>3.35</v>
      </c>
      <c r="M956" s="4" t="s">
        <v>2705</v>
      </c>
      <c r="N956" s="4" t="s">
        <v>2502</v>
      </c>
      <c r="O956" s="186">
        <f t="shared" ref="O956:O962" si="34">K956</f>
        <v>3500000000</v>
      </c>
      <c r="P956" s="91">
        <f t="shared" ref="P956:P962" si="35">O956-J956</f>
        <v>0</v>
      </c>
      <c r="Q956" s="4">
        <v>190</v>
      </c>
      <c r="R956" s="4" t="s">
        <v>70</v>
      </c>
      <c r="S956" s="4" t="s">
        <v>70</v>
      </c>
      <c r="T956" s="140">
        <v>45348</v>
      </c>
      <c r="U956" s="4" t="s">
        <v>1887</v>
      </c>
      <c r="V956" s="4"/>
      <c r="W956" s="4" t="s">
        <v>70</v>
      </c>
      <c r="X956" s="140">
        <v>45367</v>
      </c>
      <c r="Y956" s="4" t="s">
        <v>1888</v>
      </c>
      <c r="Z956" s="4" t="s">
        <v>1886</v>
      </c>
      <c r="AA956" s="186">
        <f t="shared" ref="AA956:AA962" si="36">O956</f>
        <v>3500000000</v>
      </c>
      <c r="AB956" s="91">
        <f t="shared" ref="AB956:AB962" si="37">AA956-J956</f>
        <v>0</v>
      </c>
      <c r="AC956" s="4"/>
      <c r="AD956" s="4" t="s">
        <v>2037</v>
      </c>
      <c r="AE956" s="145" t="s">
        <v>4007</v>
      </c>
      <c r="AF956" s="145"/>
      <c r="AG956" s="4"/>
      <c r="AH956" s="377"/>
      <c r="AI956" s="4"/>
      <c r="AJ956" s="4"/>
      <c r="AK956" s="4"/>
    </row>
    <row r="957" spans="2:37">
      <c r="B957" s="145" t="s">
        <v>2497</v>
      </c>
      <c r="C957" s="4" t="s">
        <v>441</v>
      </c>
      <c r="D957" s="4" t="s">
        <v>2613</v>
      </c>
      <c r="E957" s="4" t="s">
        <v>1060</v>
      </c>
      <c r="F957" s="4" t="s">
        <v>4021</v>
      </c>
      <c r="G957" s="4" t="s">
        <v>1698</v>
      </c>
      <c r="H957" s="4" t="s">
        <v>1699</v>
      </c>
      <c r="I957" s="141"/>
      <c r="J957" s="141">
        <v>5050483155</v>
      </c>
      <c r="K957" s="139">
        <v>5050483155</v>
      </c>
      <c r="L957" s="4">
        <v>3.35</v>
      </c>
      <c r="M957" s="4" t="s">
        <v>4017</v>
      </c>
      <c r="N957" s="4" t="s">
        <v>2502</v>
      </c>
      <c r="O957" s="186">
        <f t="shared" si="34"/>
        <v>5050483155</v>
      </c>
      <c r="P957" s="91">
        <f t="shared" si="35"/>
        <v>0</v>
      </c>
      <c r="Q957" s="4">
        <v>190</v>
      </c>
      <c r="R957" s="4" t="s">
        <v>70</v>
      </c>
      <c r="S957" s="4" t="s">
        <v>70</v>
      </c>
      <c r="T957" s="140">
        <v>45348</v>
      </c>
      <c r="U957" s="4" t="s">
        <v>1887</v>
      </c>
      <c r="V957" s="4"/>
      <c r="W957" s="4" t="s">
        <v>70</v>
      </c>
      <c r="X957" s="140">
        <v>45367</v>
      </c>
      <c r="Y957" s="4" t="s">
        <v>1888</v>
      </c>
      <c r="Z957" s="4" t="s">
        <v>1886</v>
      </c>
      <c r="AA957" s="186">
        <f t="shared" si="36"/>
        <v>5050483155</v>
      </c>
      <c r="AB957" s="91">
        <f t="shared" si="37"/>
        <v>0</v>
      </c>
      <c r="AC957" s="4"/>
      <c r="AD957" s="4" t="s">
        <v>2037</v>
      </c>
      <c r="AE957" s="145" t="s">
        <v>4007</v>
      </c>
      <c r="AF957" s="145"/>
      <c r="AG957" s="4"/>
      <c r="AH957" s="377"/>
      <c r="AI957" s="4"/>
      <c r="AJ957" s="4"/>
      <c r="AK957" s="4"/>
    </row>
    <row r="958" spans="2:37">
      <c r="B958" s="145" t="s">
        <v>2497</v>
      </c>
      <c r="C958" s="4" t="s">
        <v>441</v>
      </c>
      <c r="D958" s="4" t="s">
        <v>2613</v>
      </c>
      <c r="E958" s="4" t="s">
        <v>1060</v>
      </c>
      <c r="F958" s="4" t="s">
        <v>4022</v>
      </c>
      <c r="G958" s="4" t="s">
        <v>1698</v>
      </c>
      <c r="H958" s="4" t="s">
        <v>1699</v>
      </c>
      <c r="I958" s="141"/>
      <c r="J958" s="141">
        <v>5000000000</v>
      </c>
      <c r="K958" s="139">
        <v>5000000000</v>
      </c>
      <c r="L958" s="4">
        <v>3.35</v>
      </c>
      <c r="M958" s="4" t="s">
        <v>2705</v>
      </c>
      <c r="N958" s="4" t="s">
        <v>2502</v>
      </c>
      <c r="O958" s="186">
        <f t="shared" si="34"/>
        <v>5000000000</v>
      </c>
      <c r="P958" s="91">
        <f t="shared" si="35"/>
        <v>0</v>
      </c>
      <c r="Q958" s="4">
        <v>190</v>
      </c>
      <c r="R958" s="4" t="s">
        <v>70</v>
      </c>
      <c r="S958" s="4" t="s">
        <v>70</v>
      </c>
      <c r="T958" s="140">
        <v>45348</v>
      </c>
      <c r="U958" s="4" t="s">
        <v>1887</v>
      </c>
      <c r="V958" s="4"/>
      <c r="W958" s="4" t="s">
        <v>70</v>
      </c>
      <c r="X958" s="140">
        <v>45367</v>
      </c>
      <c r="Y958" s="4" t="s">
        <v>1888</v>
      </c>
      <c r="Z958" s="4" t="s">
        <v>1886</v>
      </c>
      <c r="AA958" s="186">
        <f t="shared" si="36"/>
        <v>5000000000</v>
      </c>
      <c r="AB958" s="91">
        <f t="shared" si="37"/>
        <v>0</v>
      </c>
      <c r="AC958" s="4"/>
      <c r="AD958" s="4" t="s">
        <v>2037</v>
      </c>
      <c r="AE958" s="145" t="s">
        <v>4007</v>
      </c>
      <c r="AF958" s="145"/>
      <c r="AG958" s="4"/>
      <c r="AH958" s="377"/>
      <c r="AI958" s="4"/>
      <c r="AJ958" s="4"/>
      <c r="AK958" s="4"/>
    </row>
    <row r="959" spans="2:37">
      <c r="B959" s="145" t="s">
        <v>2497</v>
      </c>
      <c r="C959" s="4" t="s">
        <v>441</v>
      </c>
      <c r="D959" s="4" t="s">
        <v>2613</v>
      </c>
      <c r="E959" s="4" t="s">
        <v>1060</v>
      </c>
      <c r="F959" s="4" t="s">
        <v>4023</v>
      </c>
      <c r="G959" s="4" t="s">
        <v>1698</v>
      </c>
      <c r="H959" s="4" t="s">
        <v>1699</v>
      </c>
      <c r="I959" s="141"/>
      <c r="J959" s="141">
        <v>5000000000</v>
      </c>
      <c r="K959" s="139">
        <v>5000000000</v>
      </c>
      <c r="L959" s="4">
        <v>3.35</v>
      </c>
      <c r="M959" s="4" t="s">
        <v>2705</v>
      </c>
      <c r="N959" s="4" t="s">
        <v>2502</v>
      </c>
      <c r="O959" s="186">
        <f t="shared" si="34"/>
        <v>5000000000</v>
      </c>
      <c r="P959" s="91">
        <f t="shared" si="35"/>
        <v>0</v>
      </c>
      <c r="Q959" s="4">
        <v>190</v>
      </c>
      <c r="R959" s="4" t="s">
        <v>70</v>
      </c>
      <c r="S959" s="4" t="s">
        <v>70</v>
      </c>
      <c r="T959" s="140">
        <v>45348</v>
      </c>
      <c r="U959" s="4" t="s">
        <v>1887</v>
      </c>
      <c r="V959" s="4"/>
      <c r="W959" s="4" t="s">
        <v>70</v>
      </c>
      <c r="X959" s="140">
        <v>45367</v>
      </c>
      <c r="Y959" s="4" t="s">
        <v>1888</v>
      </c>
      <c r="Z959" s="4" t="s">
        <v>1886</v>
      </c>
      <c r="AA959" s="186">
        <f t="shared" si="36"/>
        <v>5000000000</v>
      </c>
      <c r="AB959" s="91">
        <f t="shared" si="37"/>
        <v>0</v>
      </c>
      <c r="AC959" s="4"/>
      <c r="AD959" s="4" t="s">
        <v>2037</v>
      </c>
      <c r="AE959" s="145" t="s">
        <v>4007</v>
      </c>
      <c r="AF959" s="145"/>
      <c r="AG959" s="4"/>
      <c r="AH959" s="377"/>
      <c r="AI959" s="4"/>
      <c r="AJ959" s="4"/>
      <c r="AK959" s="4"/>
    </row>
    <row r="960" spans="2:37">
      <c r="B960" s="145" t="s">
        <v>2497</v>
      </c>
      <c r="C960" s="4" t="s">
        <v>441</v>
      </c>
      <c r="D960" s="4" t="s">
        <v>2613</v>
      </c>
      <c r="E960" s="4" t="s">
        <v>1060</v>
      </c>
      <c r="F960" s="4" t="s">
        <v>4024</v>
      </c>
      <c r="G960" s="4" t="s">
        <v>1698</v>
      </c>
      <c r="H960" s="4" t="s">
        <v>1699</v>
      </c>
      <c r="I960" s="141"/>
      <c r="J960" s="141">
        <v>5050483155</v>
      </c>
      <c r="K960" s="139">
        <v>5050483155</v>
      </c>
      <c r="L960" s="4">
        <v>3.35</v>
      </c>
      <c r="M960" s="4" t="s">
        <v>4017</v>
      </c>
      <c r="N960" s="4" t="s">
        <v>2502</v>
      </c>
      <c r="O960" s="186">
        <f t="shared" si="34"/>
        <v>5050483155</v>
      </c>
      <c r="P960" s="91">
        <f t="shared" si="35"/>
        <v>0</v>
      </c>
      <c r="Q960" s="4">
        <v>190</v>
      </c>
      <c r="R960" s="4" t="s">
        <v>70</v>
      </c>
      <c r="S960" s="4" t="s">
        <v>70</v>
      </c>
      <c r="T960" s="140">
        <v>45348</v>
      </c>
      <c r="U960" s="4" t="s">
        <v>1887</v>
      </c>
      <c r="V960" s="4"/>
      <c r="W960" s="4" t="s">
        <v>70</v>
      </c>
      <c r="X960" s="140">
        <v>45367</v>
      </c>
      <c r="Y960" s="4" t="s">
        <v>1888</v>
      </c>
      <c r="Z960" s="4" t="s">
        <v>1886</v>
      </c>
      <c r="AA960" s="186">
        <f t="shared" si="36"/>
        <v>5050483155</v>
      </c>
      <c r="AB960" s="91">
        <f t="shared" si="37"/>
        <v>0</v>
      </c>
      <c r="AC960" s="4"/>
      <c r="AD960" s="4" t="s">
        <v>2037</v>
      </c>
      <c r="AE960" s="145" t="s">
        <v>4007</v>
      </c>
      <c r="AF960" s="145"/>
      <c r="AG960" s="4"/>
      <c r="AH960" s="377"/>
      <c r="AI960" s="4"/>
      <c r="AJ960" s="4"/>
      <c r="AK960" s="4"/>
    </row>
    <row r="961" spans="2:37">
      <c r="B961" s="145" t="s">
        <v>2497</v>
      </c>
      <c r="C961" s="4" t="s">
        <v>441</v>
      </c>
      <c r="D961" s="4" t="s">
        <v>2613</v>
      </c>
      <c r="E961" s="4" t="s">
        <v>1060</v>
      </c>
      <c r="F961" s="4" t="s">
        <v>4025</v>
      </c>
      <c r="G961" s="4" t="s">
        <v>1698</v>
      </c>
      <c r="H961" s="4" t="s">
        <v>1699</v>
      </c>
      <c r="I961" s="141"/>
      <c r="J961" s="141">
        <v>5050483155</v>
      </c>
      <c r="K961" s="139">
        <v>5050483155</v>
      </c>
      <c r="L961" s="4">
        <v>3.35</v>
      </c>
      <c r="M961" s="4" t="s">
        <v>4017</v>
      </c>
      <c r="N961" s="4" t="s">
        <v>2502</v>
      </c>
      <c r="O961" s="186">
        <f t="shared" si="34"/>
        <v>5050483155</v>
      </c>
      <c r="P961" s="91">
        <f t="shared" si="35"/>
        <v>0</v>
      </c>
      <c r="Q961" s="4">
        <v>190</v>
      </c>
      <c r="R961" s="4" t="s">
        <v>70</v>
      </c>
      <c r="S961" s="4" t="s">
        <v>70</v>
      </c>
      <c r="T961" s="140">
        <v>45348</v>
      </c>
      <c r="U961" s="4" t="s">
        <v>1887</v>
      </c>
      <c r="V961" s="4"/>
      <c r="W961" s="4" t="s">
        <v>70</v>
      </c>
      <c r="X961" s="140">
        <v>45367</v>
      </c>
      <c r="Y961" s="4" t="s">
        <v>1888</v>
      </c>
      <c r="Z961" s="4" t="s">
        <v>1886</v>
      </c>
      <c r="AA961" s="186">
        <f t="shared" si="36"/>
        <v>5050483155</v>
      </c>
      <c r="AB961" s="91">
        <f t="shared" si="37"/>
        <v>0</v>
      </c>
      <c r="AC961" s="4"/>
      <c r="AD961" s="4" t="s">
        <v>2037</v>
      </c>
      <c r="AE961" s="145" t="s">
        <v>4007</v>
      </c>
      <c r="AF961" s="145"/>
      <c r="AG961" s="4"/>
      <c r="AH961" s="377"/>
      <c r="AI961" s="4"/>
      <c r="AJ961" s="4"/>
      <c r="AK961" s="4"/>
    </row>
    <row r="962" spans="2:37">
      <c r="B962" s="145" t="s">
        <v>2497</v>
      </c>
      <c r="C962" s="4" t="s">
        <v>441</v>
      </c>
      <c r="D962" s="4" t="s">
        <v>2613</v>
      </c>
      <c r="E962" s="4" t="s">
        <v>1060</v>
      </c>
      <c r="F962" s="4" t="s">
        <v>4026</v>
      </c>
      <c r="G962" s="4" t="s">
        <v>1698</v>
      </c>
      <c r="H962" s="4" t="s">
        <v>1699</v>
      </c>
      <c r="I962" s="4"/>
      <c r="J962" s="141">
        <v>20832493</v>
      </c>
      <c r="K962" s="139">
        <v>20832493</v>
      </c>
      <c r="L962" s="4">
        <v>0.2</v>
      </c>
      <c r="M962" s="4" t="s">
        <v>2772</v>
      </c>
      <c r="N962" s="4"/>
      <c r="O962" s="186">
        <f t="shared" si="34"/>
        <v>20832493</v>
      </c>
      <c r="P962" s="91">
        <f t="shared" si="35"/>
        <v>0</v>
      </c>
      <c r="Q962" s="4">
        <v>190</v>
      </c>
      <c r="R962" s="4" t="s">
        <v>70</v>
      </c>
      <c r="S962" s="4" t="s">
        <v>70</v>
      </c>
      <c r="T962" s="140">
        <v>45348</v>
      </c>
      <c r="U962" s="4" t="s">
        <v>1887</v>
      </c>
      <c r="V962" s="4"/>
      <c r="W962" s="4" t="s">
        <v>70</v>
      </c>
      <c r="X962" s="140">
        <v>45367</v>
      </c>
      <c r="Y962" s="4" t="s">
        <v>1888</v>
      </c>
      <c r="Z962" s="4" t="s">
        <v>1886</v>
      </c>
      <c r="AA962" s="186">
        <f t="shared" si="36"/>
        <v>20832493</v>
      </c>
      <c r="AB962" s="91">
        <f t="shared" si="37"/>
        <v>0</v>
      </c>
      <c r="AC962" s="4"/>
      <c r="AD962" s="4" t="s">
        <v>2037</v>
      </c>
      <c r="AE962" s="145" t="s">
        <v>4007</v>
      </c>
      <c r="AF962" s="145"/>
      <c r="AG962" s="4"/>
      <c r="AH962" s="377"/>
      <c r="AI962" s="4"/>
      <c r="AJ962" s="4"/>
      <c r="AK962" s="4"/>
    </row>
    <row r="963" spans="2:37">
      <c r="B963" s="145" t="s">
        <v>2497</v>
      </c>
      <c r="C963" s="4" t="s">
        <v>441</v>
      </c>
      <c r="D963" s="4" t="s">
        <v>1946</v>
      </c>
      <c r="E963" s="4" t="s">
        <v>1060</v>
      </c>
      <c r="F963" s="4" t="s">
        <v>4027</v>
      </c>
      <c r="G963" s="4" t="s">
        <v>1642</v>
      </c>
      <c r="H963" s="4" t="s">
        <v>1643</v>
      </c>
      <c r="I963" s="141"/>
      <c r="J963" s="141">
        <v>13178627540</v>
      </c>
      <c r="K963" s="139">
        <v>13178627540</v>
      </c>
      <c r="L963" s="4">
        <v>7.7</v>
      </c>
      <c r="M963" s="4" t="s">
        <v>4028</v>
      </c>
      <c r="N963" s="4" t="s">
        <v>4029</v>
      </c>
      <c r="O963" s="91">
        <f>J963</f>
        <v>13178627540</v>
      </c>
      <c r="P963" s="91">
        <f t="shared" ref="P963:P977" si="38">J963-O963</f>
        <v>0</v>
      </c>
      <c r="Q963" s="4">
        <v>106</v>
      </c>
      <c r="R963" s="4" t="s">
        <v>70</v>
      </c>
      <c r="S963" s="4" t="s">
        <v>70</v>
      </c>
      <c r="T963" s="140">
        <v>45321</v>
      </c>
      <c r="U963" s="4" t="s">
        <v>1884</v>
      </c>
      <c r="V963" s="4"/>
      <c r="W963" s="4"/>
      <c r="X963" s="4"/>
      <c r="Y963" s="4"/>
      <c r="Z963" s="4"/>
      <c r="AA963" s="4"/>
      <c r="AB963" s="4"/>
      <c r="AC963" s="4"/>
      <c r="AD963" s="4"/>
      <c r="AE963" s="145"/>
      <c r="AF963" s="145"/>
      <c r="AG963" s="4" t="s">
        <v>70</v>
      </c>
      <c r="AH963" s="377" t="s">
        <v>4027</v>
      </c>
      <c r="AI963" s="4" t="s">
        <v>9551</v>
      </c>
      <c r="AJ963" s="4" t="s">
        <v>9556</v>
      </c>
      <c r="AK963" s="4"/>
    </row>
    <row r="964" spans="2:37">
      <c r="B964" s="145" t="s">
        <v>2497</v>
      </c>
      <c r="C964" s="4" t="s">
        <v>441</v>
      </c>
      <c r="D964" s="4" t="s">
        <v>1831</v>
      </c>
      <c r="E964" s="4" t="s">
        <v>1060</v>
      </c>
      <c r="F964" s="4" t="s">
        <v>4030</v>
      </c>
      <c r="G964" s="4" t="s">
        <v>1630</v>
      </c>
      <c r="H964" s="4" t="s">
        <v>1631</v>
      </c>
      <c r="I964" s="141"/>
      <c r="J964" s="141">
        <v>5000000000</v>
      </c>
      <c r="K964" s="139">
        <v>5000000000</v>
      </c>
      <c r="L964" s="4">
        <v>5.9</v>
      </c>
      <c r="M964" s="4" t="s">
        <v>3586</v>
      </c>
      <c r="N964" s="4" t="s">
        <v>2593</v>
      </c>
      <c r="O964" s="186">
        <f>K964</f>
        <v>5000000000</v>
      </c>
      <c r="P964" s="91">
        <f t="shared" si="38"/>
        <v>0</v>
      </c>
      <c r="Q964" s="4">
        <v>64</v>
      </c>
      <c r="R964" s="4" t="s">
        <v>70</v>
      </c>
      <c r="S964" s="4" t="s">
        <v>70</v>
      </c>
      <c r="T964" s="140">
        <v>45341</v>
      </c>
      <c r="U964" s="4" t="s">
        <v>1884</v>
      </c>
      <c r="V964" s="4" t="s">
        <v>1954</v>
      </c>
      <c r="W964" s="4" t="s">
        <v>70</v>
      </c>
      <c r="X964" s="140">
        <v>45371</v>
      </c>
      <c r="Y964" s="4" t="s">
        <v>1885</v>
      </c>
      <c r="Z964" s="4" t="s">
        <v>1886</v>
      </c>
      <c r="AA964" s="186">
        <f>O964</f>
        <v>5000000000</v>
      </c>
      <c r="AB964" s="186">
        <f>O964-AA964</f>
        <v>0</v>
      </c>
      <c r="AC964" s="4"/>
      <c r="AD964" s="4" t="s">
        <v>2037</v>
      </c>
      <c r="AE964" s="145" t="s">
        <v>4031</v>
      </c>
      <c r="AF964" s="145"/>
      <c r="AG964" s="4"/>
      <c r="AH964" s="377"/>
      <c r="AI964" s="4"/>
      <c r="AJ964" s="4"/>
      <c r="AK964" s="4" t="s">
        <v>2116</v>
      </c>
    </row>
    <row r="965" spans="2:37">
      <c r="B965" s="145" t="s">
        <v>2497</v>
      </c>
      <c r="C965" s="4" t="s">
        <v>441</v>
      </c>
      <c r="D965" s="4" t="s">
        <v>1946</v>
      </c>
      <c r="E965" s="4" t="s">
        <v>1060</v>
      </c>
      <c r="F965" s="4" t="s">
        <v>4032</v>
      </c>
      <c r="G965" s="4" t="s">
        <v>1642</v>
      </c>
      <c r="H965" s="4" t="s">
        <v>1643</v>
      </c>
      <c r="I965" s="141"/>
      <c r="J965" s="141">
        <v>3443180000</v>
      </c>
      <c r="K965" s="139">
        <v>3443180000</v>
      </c>
      <c r="L965" s="4">
        <v>7.7</v>
      </c>
      <c r="M965" s="4" t="s">
        <v>4033</v>
      </c>
      <c r="N965" s="4" t="s">
        <v>2979</v>
      </c>
      <c r="O965" s="91">
        <f>J965</f>
        <v>3443180000</v>
      </c>
      <c r="P965" s="91">
        <f t="shared" si="38"/>
        <v>0</v>
      </c>
      <c r="Q965" s="4">
        <v>106</v>
      </c>
      <c r="R965" s="4" t="s">
        <v>70</v>
      </c>
      <c r="S965" s="4" t="s">
        <v>70</v>
      </c>
      <c r="T965" s="140">
        <v>45321</v>
      </c>
      <c r="U965" s="4" t="s">
        <v>1884</v>
      </c>
      <c r="V965" s="4"/>
      <c r="W965" s="4"/>
      <c r="X965" s="4"/>
      <c r="Y965" s="4"/>
      <c r="Z965" s="4"/>
      <c r="AA965" s="4"/>
      <c r="AB965" s="4"/>
      <c r="AC965" s="4"/>
      <c r="AD965" s="4"/>
      <c r="AE965" s="145"/>
      <c r="AF965" s="145"/>
      <c r="AG965" s="4" t="s">
        <v>70</v>
      </c>
      <c r="AH965" s="377" t="s">
        <v>4032</v>
      </c>
      <c r="AI965" s="4" t="s">
        <v>9551</v>
      </c>
      <c r="AJ965" s="4" t="s">
        <v>9556</v>
      </c>
      <c r="AK965" s="4"/>
    </row>
    <row r="966" spans="2:37">
      <c r="B966" s="145" t="s">
        <v>2497</v>
      </c>
      <c r="C966" s="4" t="s">
        <v>441</v>
      </c>
      <c r="D966" s="4" t="s">
        <v>1946</v>
      </c>
      <c r="E966" s="4" t="s">
        <v>1060</v>
      </c>
      <c r="F966" s="4" t="s">
        <v>4034</v>
      </c>
      <c r="G966" s="4" t="s">
        <v>1642</v>
      </c>
      <c r="H966" s="4" t="s">
        <v>1643</v>
      </c>
      <c r="I966" s="141"/>
      <c r="J966" s="141">
        <v>9020000000</v>
      </c>
      <c r="K966" s="139">
        <v>9020000000</v>
      </c>
      <c r="L966" s="4">
        <v>6</v>
      </c>
      <c r="M966" s="4" t="s">
        <v>1914</v>
      </c>
      <c r="N966" s="4" t="s">
        <v>3524</v>
      </c>
      <c r="O966" s="91">
        <f>J966</f>
        <v>9020000000</v>
      </c>
      <c r="P966" s="91">
        <f t="shared" si="38"/>
        <v>0</v>
      </c>
      <c r="Q966" s="4">
        <v>106</v>
      </c>
      <c r="R966" s="4" t="s">
        <v>70</v>
      </c>
      <c r="S966" s="4" t="s">
        <v>70</v>
      </c>
      <c r="T966" s="140">
        <v>45321</v>
      </c>
      <c r="U966" s="4" t="s">
        <v>1884</v>
      </c>
      <c r="V966" s="4"/>
      <c r="W966" s="4"/>
      <c r="X966" s="4"/>
      <c r="Y966" s="4"/>
      <c r="Z966" s="4"/>
      <c r="AA966" s="4"/>
      <c r="AB966" s="4"/>
      <c r="AC966" s="4"/>
      <c r="AD966" s="4"/>
      <c r="AE966" s="145"/>
      <c r="AF966" s="145"/>
      <c r="AG966" s="4" t="s">
        <v>70</v>
      </c>
      <c r="AH966" s="377" t="s">
        <v>4034</v>
      </c>
      <c r="AI966" s="4" t="s">
        <v>9551</v>
      </c>
      <c r="AJ966" s="4" t="s">
        <v>9556</v>
      </c>
      <c r="AK966" s="4"/>
    </row>
    <row r="967" spans="2:37">
      <c r="B967" s="145" t="s">
        <v>2497</v>
      </c>
      <c r="C967" s="4" t="s">
        <v>441</v>
      </c>
      <c r="D967" s="4" t="s">
        <v>1831</v>
      </c>
      <c r="E967" s="4" t="s">
        <v>1060</v>
      </c>
      <c r="F967" s="4" t="s">
        <v>4035</v>
      </c>
      <c r="G967" s="4" t="s">
        <v>1630</v>
      </c>
      <c r="H967" s="4" t="s">
        <v>1631</v>
      </c>
      <c r="I967" s="141"/>
      <c r="J967" s="141">
        <v>5000000000</v>
      </c>
      <c r="K967" s="139">
        <v>5000000000</v>
      </c>
      <c r="L967" s="4">
        <v>5</v>
      </c>
      <c r="M967" s="4" t="s">
        <v>4036</v>
      </c>
      <c r="N967" s="4" t="s">
        <v>2165</v>
      </c>
      <c r="O967" s="186">
        <f>K967</f>
        <v>5000000000</v>
      </c>
      <c r="P967" s="91">
        <f t="shared" si="38"/>
        <v>0</v>
      </c>
      <c r="Q967" s="4">
        <v>64</v>
      </c>
      <c r="R967" s="4" t="s">
        <v>70</v>
      </c>
      <c r="S967" s="4" t="s">
        <v>70</v>
      </c>
      <c r="T967" s="140">
        <v>45341</v>
      </c>
      <c r="U967" s="4" t="s">
        <v>1884</v>
      </c>
      <c r="V967" s="4" t="s">
        <v>1954</v>
      </c>
      <c r="W967" s="4" t="s">
        <v>70</v>
      </c>
      <c r="X967" s="140">
        <v>45371</v>
      </c>
      <c r="Y967" s="4" t="s">
        <v>1885</v>
      </c>
      <c r="Z967" s="4" t="s">
        <v>1886</v>
      </c>
      <c r="AA967" s="186">
        <f>O967</f>
        <v>5000000000</v>
      </c>
      <c r="AB967" s="186">
        <f>O967-AA967</f>
        <v>0</v>
      </c>
      <c r="AC967" s="4"/>
      <c r="AD967" s="4" t="s">
        <v>2037</v>
      </c>
      <c r="AE967" s="145" t="s">
        <v>4031</v>
      </c>
      <c r="AF967" s="145"/>
      <c r="AG967" s="4"/>
      <c r="AH967" s="377"/>
      <c r="AI967" s="4"/>
      <c r="AJ967" s="4"/>
      <c r="AK967" s="4" t="s">
        <v>2116</v>
      </c>
    </row>
    <row r="968" spans="2:37">
      <c r="B968" s="145" t="s">
        <v>2497</v>
      </c>
      <c r="C968" s="4" t="s">
        <v>441</v>
      </c>
      <c r="D968" s="4" t="s">
        <v>1831</v>
      </c>
      <c r="E968" s="4" t="s">
        <v>1060</v>
      </c>
      <c r="F968" s="4" t="s">
        <v>4037</v>
      </c>
      <c r="G968" s="4" t="s">
        <v>1630</v>
      </c>
      <c r="H968" s="4" t="s">
        <v>1631</v>
      </c>
      <c r="I968" s="141"/>
      <c r="J968" s="141">
        <v>5000000000</v>
      </c>
      <c r="K968" s="139">
        <v>5000000000</v>
      </c>
      <c r="L968" s="4">
        <v>5.5</v>
      </c>
      <c r="M968" s="4" t="s">
        <v>4038</v>
      </c>
      <c r="N968" s="4" t="s">
        <v>2553</v>
      </c>
      <c r="O968" s="186">
        <f>K968</f>
        <v>5000000000</v>
      </c>
      <c r="P968" s="91">
        <f t="shared" si="38"/>
        <v>0</v>
      </c>
      <c r="Q968" s="4">
        <v>64</v>
      </c>
      <c r="R968" s="4" t="s">
        <v>70</v>
      </c>
      <c r="S968" s="4" t="s">
        <v>70</v>
      </c>
      <c r="T968" s="140">
        <v>45341</v>
      </c>
      <c r="U968" s="4" t="s">
        <v>1884</v>
      </c>
      <c r="V968" s="4" t="s">
        <v>1954</v>
      </c>
      <c r="W968" s="4" t="s">
        <v>70</v>
      </c>
      <c r="X968" s="140">
        <v>45371</v>
      </c>
      <c r="Y968" s="4" t="s">
        <v>1885</v>
      </c>
      <c r="Z968" s="4" t="s">
        <v>1886</v>
      </c>
      <c r="AA968" s="186">
        <f>O968</f>
        <v>5000000000</v>
      </c>
      <c r="AB968" s="186">
        <f>O968-AA968</f>
        <v>0</v>
      </c>
      <c r="AC968" s="4"/>
      <c r="AD968" s="4" t="s">
        <v>2037</v>
      </c>
      <c r="AE968" s="145" t="s">
        <v>4031</v>
      </c>
      <c r="AF968" s="145"/>
      <c r="AG968" s="4"/>
      <c r="AH968" s="377"/>
      <c r="AI968" s="4"/>
      <c r="AJ968" s="4"/>
      <c r="AK968" s="4" t="s">
        <v>2116</v>
      </c>
    </row>
    <row r="969" spans="2:37">
      <c r="B969" s="145" t="s">
        <v>2497</v>
      </c>
      <c r="C969" s="4" t="s">
        <v>441</v>
      </c>
      <c r="D969" s="4" t="s">
        <v>3961</v>
      </c>
      <c r="E969" s="4" t="s">
        <v>1060</v>
      </c>
      <c r="F969" s="4" t="s">
        <v>4039</v>
      </c>
      <c r="G969" s="4" t="s">
        <v>1632</v>
      </c>
      <c r="H969" s="4" t="s">
        <v>1633</v>
      </c>
      <c r="I969" s="141"/>
      <c r="J969" s="141">
        <v>20000000000</v>
      </c>
      <c r="K969" s="139">
        <v>20000000000</v>
      </c>
      <c r="L969" s="4">
        <v>8.3000000000000007</v>
      </c>
      <c r="M969" s="4" t="s">
        <v>2633</v>
      </c>
      <c r="N969" s="4" t="s">
        <v>3963</v>
      </c>
      <c r="O969" s="91">
        <f>J969</f>
        <v>20000000000</v>
      </c>
      <c r="P969" s="91">
        <f t="shared" si="38"/>
        <v>0</v>
      </c>
      <c r="Q969" s="4">
        <v>50</v>
      </c>
      <c r="R969" s="4" t="s">
        <v>70</v>
      </c>
      <c r="S969" s="4" t="s">
        <v>70</v>
      </c>
      <c r="T969" s="140">
        <v>45294</v>
      </c>
      <c r="U969" s="4" t="s">
        <v>1884</v>
      </c>
      <c r="V969" s="4" t="s">
        <v>1954</v>
      </c>
      <c r="W969" s="4"/>
      <c r="X969" s="4"/>
      <c r="Y969" s="4"/>
      <c r="Z969" s="4"/>
      <c r="AA969" s="4"/>
      <c r="AB969" s="4"/>
      <c r="AC969" s="4"/>
      <c r="AD969" s="4"/>
      <c r="AE969" s="145"/>
      <c r="AF969" s="145"/>
      <c r="AG969" s="4" t="s">
        <v>70</v>
      </c>
      <c r="AH969" s="377"/>
      <c r="AI969" s="4" t="s">
        <v>9555</v>
      </c>
      <c r="AJ969" s="4" t="s">
        <v>9556</v>
      </c>
      <c r="AK969" s="4"/>
    </row>
    <row r="970" spans="2:37">
      <c r="B970" s="145" t="s">
        <v>2497</v>
      </c>
      <c r="C970" s="4" t="s">
        <v>441</v>
      </c>
      <c r="D970" s="4" t="s">
        <v>1976</v>
      </c>
      <c r="E970" s="4" t="s">
        <v>1060</v>
      </c>
      <c r="F970" s="4" t="s">
        <v>4040</v>
      </c>
      <c r="G970" s="4" t="s">
        <v>1654</v>
      </c>
      <c r="H970" s="4" t="s">
        <v>1655</v>
      </c>
      <c r="I970" s="141"/>
      <c r="J970" s="141">
        <v>10000000000</v>
      </c>
      <c r="K970" s="139">
        <v>10000000000</v>
      </c>
      <c r="L970" s="4">
        <v>6.5</v>
      </c>
      <c r="M970" s="4" t="s">
        <v>3417</v>
      </c>
      <c r="N970" s="4" t="s">
        <v>2569</v>
      </c>
      <c r="O970" s="91">
        <f>J970</f>
        <v>10000000000</v>
      </c>
      <c r="P970" s="91">
        <f t="shared" si="38"/>
        <v>0</v>
      </c>
      <c r="Q970" s="4">
        <v>95</v>
      </c>
      <c r="R970" s="4" t="s">
        <v>70</v>
      </c>
      <c r="S970" s="4" t="s">
        <v>70</v>
      </c>
      <c r="T970" s="140">
        <v>45321</v>
      </c>
      <c r="U970" s="4" t="s">
        <v>1884</v>
      </c>
      <c r="V970" s="4"/>
      <c r="W970" s="4"/>
      <c r="X970" s="4"/>
      <c r="Y970" s="4"/>
      <c r="Z970" s="4"/>
      <c r="AA970" s="4"/>
      <c r="AB970" s="4"/>
      <c r="AC970" s="4"/>
      <c r="AD970" s="4"/>
      <c r="AE970" s="145"/>
      <c r="AF970" s="145"/>
      <c r="AG970" s="4" t="s">
        <v>70</v>
      </c>
      <c r="AH970" s="377" t="s">
        <v>4040</v>
      </c>
      <c r="AI970" s="4" t="s">
        <v>9551</v>
      </c>
      <c r="AJ970" s="4" t="s">
        <v>9556</v>
      </c>
      <c r="AK970" s="4"/>
    </row>
    <row r="971" spans="2:37">
      <c r="B971" s="145" t="s">
        <v>2497</v>
      </c>
      <c r="C971" s="4" t="s">
        <v>441</v>
      </c>
      <c r="D971" s="4" t="s">
        <v>1831</v>
      </c>
      <c r="E971" s="4" t="s">
        <v>1060</v>
      </c>
      <c r="F971" s="4" t="s">
        <v>4041</v>
      </c>
      <c r="G971" s="4" t="s">
        <v>1630</v>
      </c>
      <c r="H971" s="4" t="s">
        <v>1631</v>
      </c>
      <c r="I971" s="141"/>
      <c r="J971" s="141">
        <v>2000000000</v>
      </c>
      <c r="K971" s="139">
        <v>2000000000</v>
      </c>
      <c r="L971" s="4">
        <v>5.5</v>
      </c>
      <c r="M971" s="4" t="s">
        <v>4038</v>
      </c>
      <c r="N971" s="4" t="s">
        <v>2553</v>
      </c>
      <c r="O971" s="186">
        <f t="shared" ref="O971:O976" si="39">K971</f>
        <v>2000000000</v>
      </c>
      <c r="P971" s="91">
        <f t="shared" si="38"/>
        <v>0</v>
      </c>
      <c r="Q971" s="4">
        <v>64</v>
      </c>
      <c r="R971" s="4" t="s">
        <v>70</v>
      </c>
      <c r="S971" s="4" t="s">
        <v>70</v>
      </c>
      <c r="T971" s="140">
        <v>45341</v>
      </c>
      <c r="U971" s="4" t="s">
        <v>1884</v>
      </c>
      <c r="V971" s="4" t="s">
        <v>1954</v>
      </c>
      <c r="W971" s="4" t="s">
        <v>70</v>
      </c>
      <c r="X971" s="140">
        <v>45371</v>
      </c>
      <c r="Y971" s="4" t="s">
        <v>1885</v>
      </c>
      <c r="Z971" s="4" t="s">
        <v>1886</v>
      </c>
      <c r="AA971" s="186">
        <f t="shared" ref="AA971:AA976" si="40">O971</f>
        <v>2000000000</v>
      </c>
      <c r="AB971" s="186">
        <f t="shared" ref="AB971:AB976" si="41">O971-AA971</f>
        <v>0</v>
      </c>
      <c r="AC971" s="4"/>
      <c r="AD971" s="4" t="s">
        <v>2037</v>
      </c>
      <c r="AE971" s="145" t="s">
        <v>4031</v>
      </c>
      <c r="AF971" s="145"/>
      <c r="AG971" s="4"/>
      <c r="AH971" s="377"/>
      <c r="AI971" s="4"/>
      <c r="AJ971" s="4"/>
      <c r="AK971" s="4" t="s">
        <v>2116</v>
      </c>
    </row>
    <row r="972" spans="2:37">
      <c r="B972" s="145" t="s">
        <v>2497</v>
      </c>
      <c r="C972" s="4" t="s">
        <v>441</v>
      </c>
      <c r="D972" s="4" t="s">
        <v>1831</v>
      </c>
      <c r="E972" s="4" t="s">
        <v>1060</v>
      </c>
      <c r="F972" s="4" t="s">
        <v>4042</v>
      </c>
      <c r="G972" s="4" t="s">
        <v>1630</v>
      </c>
      <c r="H972" s="4" t="s">
        <v>1631</v>
      </c>
      <c r="I972" s="141"/>
      <c r="J972" s="141">
        <v>5000000000</v>
      </c>
      <c r="K972" s="139">
        <v>5000000000</v>
      </c>
      <c r="L972" s="4">
        <v>5.9</v>
      </c>
      <c r="M972" s="4" t="s">
        <v>4043</v>
      </c>
      <c r="N972" s="4" t="s">
        <v>2842</v>
      </c>
      <c r="O972" s="186">
        <f t="shared" si="39"/>
        <v>5000000000</v>
      </c>
      <c r="P972" s="91">
        <f t="shared" si="38"/>
        <v>0</v>
      </c>
      <c r="Q972" s="4">
        <v>64</v>
      </c>
      <c r="R972" s="4" t="s">
        <v>70</v>
      </c>
      <c r="S972" s="4" t="s">
        <v>70</v>
      </c>
      <c r="T972" s="140">
        <v>45341</v>
      </c>
      <c r="U972" s="4" t="s">
        <v>1884</v>
      </c>
      <c r="V972" s="4" t="s">
        <v>1954</v>
      </c>
      <c r="W972" s="4" t="s">
        <v>70</v>
      </c>
      <c r="X972" s="140">
        <v>45371</v>
      </c>
      <c r="Y972" s="4" t="s">
        <v>1885</v>
      </c>
      <c r="Z972" s="4" t="s">
        <v>1886</v>
      </c>
      <c r="AA972" s="186">
        <f t="shared" si="40"/>
        <v>5000000000</v>
      </c>
      <c r="AB972" s="186">
        <f t="shared" si="41"/>
        <v>0</v>
      </c>
      <c r="AC972" s="4"/>
      <c r="AD972" s="4" t="s">
        <v>2037</v>
      </c>
      <c r="AE972" s="145" t="s">
        <v>4031</v>
      </c>
      <c r="AF972" s="145"/>
      <c r="AG972" s="4"/>
      <c r="AH972" s="377"/>
      <c r="AI972" s="4"/>
      <c r="AJ972" s="4"/>
      <c r="AK972" s="4" t="s">
        <v>2116</v>
      </c>
    </row>
    <row r="973" spans="2:37">
      <c r="B973" s="145" t="s">
        <v>2497</v>
      </c>
      <c r="C973" s="4" t="s">
        <v>441</v>
      </c>
      <c r="D973" s="4" t="s">
        <v>1831</v>
      </c>
      <c r="E973" s="4" t="s">
        <v>1060</v>
      </c>
      <c r="F973" s="4" t="s">
        <v>4044</v>
      </c>
      <c r="G973" s="4" t="s">
        <v>1630</v>
      </c>
      <c r="H973" s="4" t="s">
        <v>1631</v>
      </c>
      <c r="I973" s="141"/>
      <c r="J973" s="141">
        <v>5000000000</v>
      </c>
      <c r="K973" s="139">
        <v>5000000000</v>
      </c>
      <c r="L973" s="4">
        <v>5.9</v>
      </c>
      <c r="M973" s="4" t="s">
        <v>4045</v>
      </c>
      <c r="N973" s="4" t="s">
        <v>2751</v>
      </c>
      <c r="O973" s="186">
        <f t="shared" si="39"/>
        <v>5000000000</v>
      </c>
      <c r="P973" s="91">
        <f t="shared" si="38"/>
        <v>0</v>
      </c>
      <c r="Q973" s="4">
        <v>64</v>
      </c>
      <c r="R973" s="4" t="s">
        <v>70</v>
      </c>
      <c r="S973" s="4" t="s">
        <v>70</v>
      </c>
      <c r="T973" s="140">
        <v>45341</v>
      </c>
      <c r="U973" s="4" t="s">
        <v>1884</v>
      </c>
      <c r="V973" s="4" t="s">
        <v>1954</v>
      </c>
      <c r="W973" s="4" t="s">
        <v>70</v>
      </c>
      <c r="X973" s="140">
        <v>45371</v>
      </c>
      <c r="Y973" s="4" t="s">
        <v>1885</v>
      </c>
      <c r="Z973" s="4" t="s">
        <v>1886</v>
      </c>
      <c r="AA973" s="186">
        <f t="shared" si="40"/>
        <v>5000000000</v>
      </c>
      <c r="AB973" s="186">
        <f t="shared" si="41"/>
        <v>0</v>
      </c>
      <c r="AC973" s="4"/>
      <c r="AD973" s="4" t="s">
        <v>2037</v>
      </c>
      <c r="AE973" s="145" t="s">
        <v>4031</v>
      </c>
      <c r="AF973" s="145"/>
      <c r="AG973" s="4"/>
      <c r="AH973" s="377"/>
      <c r="AI973" s="4"/>
      <c r="AJ973" s="4"/>
      <c r="AK973" s="4" t="s">
        <v>2116</v>
      </c>
    </row>
    <row r="974" spans="2:37">
      <c r="B974" s="145" t="s">
        <v>2497</v>
      </c>
      <c r="C974" s="4" t="s">
        <v>441</v>
      </c>
      <c r="D974" s="4" t="s">
        <v>1831</v>
      </c>
      <c r="E974" s="4" t="s">
        <v>1060</v>
      </c>
      <c r="F974" s="4" t="s">
        <v>4046</v>
      </c>
      <c r="G974" s="4" t="s">
        <v>1630</v>
      </c>
      <c r="H974" s="4" t="s">
        <v>1631</v>
      </c>
      <c r="I974" s="141"/>
      <c r="J974" s="141">
        <v>3000000000</v>
      </c>
      <c r="K974" s="139">
        <v>3000000000</v>
      </c>
      <c r="L974" s="4">
        <v>5.5</v>
      </c>
      <c r="M974" s="4" t="s">
        <v>4038</v>
      </c>
      <c r="N974" s="4" t="s">
        <v>2553</v>
      </c>
      <c r="O974" s="186">
        <f t="shared" si="39"/>
        <v>3000000000</v>
      </c>
      <c r="P974" s="91">
        <f t="shared" si="38"/>
        <v>0</v>
      </c>
      <c r="Q974" s="4">
        <v>64</v>
      </c>
      <c r="R974" s="4" t="s">
        <v>70</v>
      </c>
      <c r="S974" s="4" t="s">
        <v>70</v>
      </c>
      <c r="T974" s="140">
        <v>45341</v>
      </c>
      <c r="U974" s="4" t="s">
        <v>1884</v>
      </c>
      <c r="V974" s="4" t="s">
        <v>1954</v>
      </c>
      <c r="W974" s="4" t="s">
        <v>70</v>
      </c>
      <c r="X974" s="140">
        <v>45371</v>
      </c>
      <c r="Y974" s="4" t="s">
        <v>1885</v>
      </c>
      <c r="Z974" s="4" t="s">
        <v>1886</v>
      </c>
      <c r="AA974" s="186">
        <f t="shared" si="40"/>
        <v>3000000000</v>
      </c>
      <c r="AB974" s="186">
        <f t="shared" si="41"/>
        <v>0</v>
      </c>
      <c r="AC974" s="4"/>
      <c r="AD974" s="4" t="s">
        <v>2037</v>
      </c>
      <c r="AE974" s="145" t="s">
        <v>4031</v>
      </c>
      <c r="AF974" s="145"/>
      <c r="AG974" s="4"/>
      <c r="AH974" s="377"/>
      <c r="AI974" s="4"/>
      <c r="AJ974" s="4"/>
      <c r="AK974" s="4" t="s">
        <v>2116</v>
      </c>
    </row>
    <row r="975" spans="2:37">
      <c r="B975" s="145" t="s">
        <v>2497</v>
      </c>
      <c r="C975" s="4" t="s">
        <v>441</v>
      </c>
      <c r="D975" s="4" t="s">
        <v>1831</v>
      </c>
      <c r="E975" s="4" t="s">
        <v>1060</v>
      </c>
      <c r="F975" s="4" t="s">
        <v>4047</v>
      </c>
      <c r="G975" s="4" t="s">
        <v>1630</v>
      </c>
      <c r="H975" s="4" t="s">
        <v>1631</v>
      </c>
      <c r="I975" s="141"/>
      <c r="J975" s="141">
        <v>2000000000</v>
      </c>
      <c r="K975" s="139">
        <v>2000000000</v>
      </c>
      <c r="L975" s="4">
        <v>5</v>
      </c>
      <c r="M975" s="4" t="s">
        <v>4036</v>
      </c>
      <c r="N975" s="4" t="s">
        <v>2165</v>
      </c>
      <c r="O975" s="186">
        <f t="shared" si="39"/>
        <v>2000000000</v>
      </c>
      <c r="P975" s="91">
        <f t="shared" si="38"/>
        <v>0</v>
      </c>
      <c r="Q975" s="4">
        <v>64</v>
      </c>
      <c r="R975" s="4" t="s">
        <v>70</v>
      </c>
      <c r="S975" s="4" t="s">
        <v>70</v>
      </c>
      <c r="T975" s="140">
        <v>45341</v>
      </c>
      <c r="U975" s="4" t="s">
        <v>1884</v>
      </c>
      <c r="V975" s="4" t="s">
        <v>1954</v>
      </c>
      <c r="W975" s="4" t="s">
        <v>70</v>
      </c>
      <c r="X975" s="140">
        <v>45371</v>
      </c>
      <c r="Y975" s="4" t="s">
        <v>1885</v>
      </c>
      <c r="Z975" s="4" t="s">
        <v>1886</v>
      </c>
      <c r="AA975" s="186">
        <f t="shared" si="40"/>
        <v>2000000000</v>
      </c>
      <c r="AB975" s="186">
        <f t="shared" si="41"/>
        <v>0</v>
      </c>
      <c r="AC975" s="4"/>
      <c r="AD975" s="4" t="s">
        <v>2037</v>
      </c>
      <c r="AE975" s="145" t="s">
        <v>4031</v>
      </c>
      <c r="AF975" s="145"/>
      <c r="AG975" s="4"/>
      <c r="AH975" s="377"/>
      <c r="AI975" s="4"/>
      <c r="AJ975" s="4"/>
      <c r="AK975" s="4" t="s">
        <v>2116</v>
      </c>
    </row>
    <row r="976" spans="2:37">
      <c r="B976" s="145" t="s">
        <v>2497</v>
      </c>
      <c r="C976" s="4" t="s">
        <v>441</v>
      </c>
      <c r="D976" s="4" t="s">
        <v>1831</v>
      </c>
      <c r="E976" s="4" t="s">
        <v>1060</v>
      </c>
      <c r="F976" s="4" t="s">
        <v>4048</v>
      </c>
      <c r="G976" s="4" t="s">
        <v>1630</v>
      </c>
      <c r="H976" s="4" t="s">
        <v>1631</v>
      </c>
      <c r="I976" s="141"/>
      <c r="J976" s="141">
        <v>5000000000</v>
      </c>
      <c r="K976" s="139">
        <v>5000000000</v>
      </c>
      <c r="L976" s="4">
        <v>5.9</v>
      </c>
      <c r="M976" s="4" t="s">
        <v>4049</v>
      </c>
      <c r="N976" s="4" t="s">
        <v>2455</v>
      </c>
      <c r="O976" s="186">
        <f t="shared" si="39"/>
        <v>5000000000</v>
      </c>
      <c r="P976" s="91">
        <f t="shared" si="38"/>
        <v>0</v>
      </c>
      <c r="Q976" s="4">
        <v>64</v>
      </c>
      <c r="R976" s="4" t="s">
        <v>70</v>
      </c>
      <c r="S976" s="4" t="s">
        <v>70</v>
      </c>
      <c r="T976" s="140">
        <v>45341</v>
      </c>
      <c r="U976" s="4" t="s">
        <v>1884</v>
      </c>
      <c r="V976" s="4" t="s">
        <v>1954</v>
      </c>
      <c r="W976" s="4" t="s">
        <v>70</v>
      </c>
      <c r="X976" s="140">
        <v>45371</v>
      </c>
      <c r="Y976" s="4" t="s">
        <v>1885</v>
      </c>
      <c r="Z976" s="4" t="s">
        <v>1886</v>
      </c>
      <c r="AA976" s="186">
        <f t="shared" si="40"/>
        <v>5000000000</v>
      </c>
      <c r="AB976" s="186">
        <f t="shared" si="41"/>
        <v>0</v>
      </c>
      <c r="AC976" s="4"/>
      <c r="AD976" s="4" t="s">
        <v>2037</v>
      </c>
      <c r="AE976" s="145" t="s">
        <v>4031</v>
      </c>
      <c r="AF976" s="145"/>
      <c r="AG976" s="4"/>
      <c r="AH976" s="377"/>
      <c r="AI976" s="4"/>
      <c r="AJ976" s="4"/>
      <c r="AK976" s="4" t="s">
        <v>2116</v>
      </c>
    </row>
    <row r="977" spans="2:37">
      <c r="B977" s="145" t="s">
        <v>2497</v>
      </c>
      <c r="C977" s="4" t="s">
        <v>441</v>
      </c>
      <c r="D977" s="4" t="s">
        <v>1976</v>
      </c>
      <c r="E977" s="4" t="s">
        <v>1060</v>
      </c>
      <c r="F977" s="4" t="s">
        <v>4050</v>
      </c>
      <c r="G977" s="4" t="s">
        <v>1654</v>
      </c>
      <c r="H977" s="4" t="s">
        <v>1655</v>
      </c>
      <c r="I977" s="141"/>
      <c r="J977" s="141">
        <v>5261753392</v>
      </c>
      <c r="K977" s="139">
        <v>5261753392</v>
      </c>
      <c r="L977" s="4">
        <v>5.5</v>
      </c>
      <c r="M977" s="4" t="s">
        <v>2556</v>
      </c>
      <c r="N977" s="4" t="s">
        <v>2553</v>
      </c>
      <c r="O977" s="91">
        <f>J977</f>
        <v>5261753392</v>
      </c>
      <c r="P977" s="91">
        <f t="shared" si="38"/>
        <v>0</v>
      </c>
      <c r="Q977" s="4">
        <v>95</v>
      </c>
      <c r="R977" s="4" t="s">
        <v>70</v>
      </c>
      <c r="S977" s="4" t="s">
        <v>70</v>
      </c>
      <c r="T977" s="140">
        <v>45321</v>
      </c>
      <c r="U977" s="4" t="s">
        <v>1884</v>
      </c>
      <c r="V977" s="4"/>
      <c r="W977" s="4"/>
      <c r="X977" s="4"/>
      <c r="Y977" s="4"/>
      <c r="Z977" s="4"/>
      <c r="AA977" s="4"/>
      <c r="AB977" s="4"/>
      <c r="AC977" s="4"/>
      <c r="AD977" s="4"/>
      <c r="AE977" s="145"/>
      <c r="AF977" s="145"/>
      <c r="AG977" s="4" t="s">
        <v>70</v>
      </c>
      <c r="AH977" s="377" t="s">
        <v>4050</v>
      </c>
      <c r="AI977" s="4" t="s">
        <v>9551</v>
      </c>
      <c r="AJ977" s="4" t="s">
        <v>9556</v>
      </c>
      <c r="AK977" s="4"/>
    </row>
    <row r="978" spans="2:37">
      <c r="B978" s="145" t="s">
        <v>2497</v>
      </c>
      <c r="C978" s="4" t="s">
        <v>1148</v>
      </c>
      <c r="D978" s="4" t="s">
        <v>1831</v>
      </c>
      <c r="E978" s="4" t="s">
        <v>1060</v>
      </c>
      <c r="F978" s="4" t="s">
        <v>4051</v>
      </c>
      <c r="G978" s="4" t="s">
        <v>1656</v>
      </c>
      <c r="H978" s="4" t="s">
        <v>1657</v>
      </c>
      <c r="I978" s="141"/>
      <c r="J978" s="141">
        <v>1000000000000</v>
      </c>
      <c r="K978" s="139">
        <v>1000000000000</v>
      </c>
      <c r="L978" s="4">
        <v>6</v>
      </c>
      <c r="M978" s="4" t="s">
        <v>4052</v>
      </c>
      <c r="N978" s="4" t="s">
        <v>4053</v>
      </c>
      <c r="O978" s="91">
        <f>K978</f>
        <v>1000000000000</v>
      </c>
      <c r="P978" s="186">
        <f>K978-O978</f>
        <v>0</v>
      </c>
      <c r="Q978" s="4">
        <v>202</v>
      </c>
      <c r="R978" s="4" t="s">
        <v>70</v>
      </c>
      <c r="S978" s="4" t="s">
        <v>70</v>
      </c>
      <c r="T978" s="140">
        <v>45355</v>
      </c>
      <c r="U978" s="4" t="s">
        <v>1887</v>
      </c>
      <c r="V978" s="4"/>
      <c r="W978" s="4"/>
      <c r="X978" s="4"/>
      <c r="Y978" s="4"/>
      <c r="Z978" s="4"/>
      <c r="AA978" s="4"/>
      <c r="AB978" s="4"/>
      <c r="AC978" s="4"/>
      <c r="AD978" s="4"/>
      <c r="AE978" s="145"/>
      <c r="AF978" s="145"/>
      <c r="AG978" s="4" t="s">
        <v>70</v>
      </c>
      <c r="AH978" s="377" t="s">
        <v>4051</v>
      </c>
      <c r="AI978" s="4" t="s">
        <v>9551</v>
      </c>
      <c r="AJ978" s="4" t="s">
        <v>9556</v>
      </c>
      <c r="AK978" s="4"/>
    </row>
    <row r="979" spans="2:37">
      <c r="B979" s="145" t="s">
        <v>2497</v>
      </c>
      <c r="C979" s="4" t="s">
        <v>441</v>
      </c>
      <c r="D979" s="4" t="s">
        <v>1831</v>
      </c>
      <c r="E979" s="4" t="s">
        <v>1060</v>
      </c>
      <c r="F979" s="4" t="s">
        <v>4054</v>
      </c>
      <c r="G979" s="4" t="s">
        <v>1630</v>
      </c>
      <c r="H979" s="4" t="s">
        <v>1631</v>
      </c>
      <c r="I979" s="141"/>
      <c r="J979" s="141">
        <v>5000000000</v>
      </c>
      <c r="K979" s="139">
        <v>5000000000</v>
      </c>
      <c r="L979" s="4">
        <v>5.9</v>
      </c>
      <c r="M979" s="4" t="s">
        <v>4049</v>
      </c>
      <c r="N979" s="4" t="s">
        <v>2455</v>
      </c>
      <c r="O979" s="186">
        <f>K979</f>
        <v>5000000000</v>
      </c>
      <c r="P979" s="91">
        <f t="shared" ref="P979:P1013" si="42">J979-O979</f>
        <v>0</v>
      </c>
      <c r="Q979" s="4">
        <v>64</v>
      </c>
      <c r="R979" s="4" t="s">
        <v>70</v>
      </c>
      <c r="S979" s="4" t="s">
        <v>70</v>
      </c>
      <c r="T979" s="140">
        <v>45341</v>
      </c>
      <c r="U979" s="4" t="s">
        <v>1884</v>
      </c>
      <c r="V979" s="4" t="s">
        <v>1954</v>
      </c>
      <c r="W979" s="4" t="s">
        <v>70</v>
      </c>
      <c r="X979" s="140">
        <v>45371</v>
      </c>
      <c r="Y979" s="4" t="s">
        <v>1885</v>
      </c>
      <c r="Z979" s="4" t="s">
        <v>1886</v>
      </c>
      <c r="AA979" s="186">
        <f>O979</f>
        <v>5000000000</v>
      </c>
      <c r="AB979" s="186">
        <f>O979-AA979</f>
        <v>0</v>
      </c>
      <c r="AC979" s="4"/>
      <c r="AD979" s="4" t="s">
        <v>2037</v>
      </c>
      <c r="AE979" s="145" t="s">
        <v>4031</v>
      </c>
      <c r="AF979" s="145"/>
      <c r="AG979" s="4"/>
      <c r="AH979" s="377"/>
      <c r="AI979" s="4"/>
      <c r="AJ979" s="4"/>
      <c r="AK979" s="4" t="s">
        <v>2116</v>
      </c>
    </row>
    <row r="980" spans="2:37">
      <c r="B980" s="145" t="s">
        <v>2497</v>
      </c>
      <c r="C980" s="4" t="s">
        <v>441</v>
      </c>
      <c r="D980" s="4" t="s">
        <v>1831</v>
      </c>
      <c r="E980" s="4" t="s">
        <v>1060</v>
      </c>
      <c r="F980" s="4" t="s">
        <v>4055</v>
      </c>
      <c r="G980" s="4" t="s">
        <v>1630</v>
      </c>
      <c r="H980" s="4" t="s">
        <v>1631</v>
      </c>
      <c r="I980" s="141"/>
      <c r="J980" s="141">
        <v>5000000000</v>
      </c>
      <c r="K980" s="139">
        <v>5000000000</v>
      </c>
      <c r="L980" s="4">
        <v>5.9</v>
      </c>
      <c r="M980" s="4" t="s">
        <v>4043</v>
      </c>
      <c r="N980" s="4" t="s">
        <v>2842</v>
      </c>
      <c r="O980" s="186">
        <f>K980</f>
        <v>5000000000</v>
      </c>
      <c r="P980" s="91">
        <f t="shared" si="42"/>
        <v>0</v>
      </c>
      <c r="Q980" s="4">
        <v>64</v>
      </c>
      <c r="R980" s="4" t="s">
        <v>70</v>
      </c>
      <c r="S980" s="4" t="s">
        <v>70</v>
      </c>
      <c r="T980" s="140">
        <v>45341</v>
      </c>
      <c r="U980" s="4" t="s">
        <v>1884</v>
      </c>
      <c r="V980" s="4" t="s">
        <v>1954</v>
      </c>
      <c r="W980" s="4" t="s">
        <v>70</v>
      </c>
      <c r="X980" s="140">
        <v>45371</v>
      </c>
      <c r="Y980" s="4" t="s">
        <v>1885</v>
      </c>
      <c r="Z980" s="4" t="s">
        <v>1886</v>
      </c>
      <c r="AA980" s="186">
        <f>O980</f>
        <v>5000000000</v>
      </c>
      <c r="AB980" s="186">
        <f>O980-AA980</f>
        <v>0</v>
      </c>
      <c r="AC980" s="4"/>
      <c r="AD980" s="4" t="s">
        <v>2037</v>
      </c>
      <c r="AE980" s="145" t="s">
        <v>4031</v>
      </c>
      <c r="AF980" s="145"/>
      <c r="AG980" s="4"/>
      <c r="AH980" s="377"/>
      <c r="AI980" s="4"/>
      <c r="AJ980" s="4"/>
      <c r="AK980" s="4" t="s">
        <v>2116</v>
      </c>
    </row>
    <row r="981" spans="2:37">
      <c r="B981" s="145" t="s">
        <v>2497</v>
      </c>
      <c r="C981" s="4" t="s">
        <v>441</v>
      </c>
      <c r="D981" s="4" t="s">
        <v>1946</v>
      </c>
      <c r="E981" s="4" t="s">
        <v>1060</v>
      </c>
      <c r="F981" s="4" t="s">
        <v>4056</v>
      </c>
      <c r="G981" s="4" t="s">
        <v>1642</v>
      </c>
      <c r="H981" s="4" t="s">
        <v>1643</v>
      </c>
      <c r="I981" s="141"/>
      <c r="J981" s="141">
        <v>6125000000</v>
      </c>
      <c r="K981" s="139">
        <v>6125000000</v>
      </c>
      <c r="L981" s="4">
        <v>5.2</v>
      </c>
      <c r="M981" s="4" t="s">
        <v>2825</v>
      </c>
      <c r="N981" s="4" t="s">
        <v>3033</v>
      </c>
      <c r="O981" s="91">
        <f>J981</f>
        <v>6125000000</v>
      </c>
      <c r="P981" s="91">
        <f t="shared" si="42"/>
        <v>0</v>
      </c>
      <c r="Q981" s="4">
        <v>106</v>
      </c>
      <c r="R981" s="4" t="s">
        <v>70</v>
      </c>
      <c r="S981" s="4" t="s">
        <v>70</v>
      </c>
      <c r="T981" s="140">
        <v>45321</v>
      </c>
      <c r="U981" s="4" t="s">
        <v>1884</v>
      </c>
      <c r="V981" s="4"/>
      <c r="W981" s="4"/>
      <c r="X981" s="4"/>
      <c r="Y981" s="4"/>
      <c r="Z981" s="4"/>
      <c r="AA981" s="4"/>
      <c r="AB981" s="4"/>
      <c r="AC981" s="4"/>
      <c r="AD981" s="4"/>
      <c r="AE981" s="145"/>
      <c r="AF981" s="145"/>
      <c r="AG981" s="4" t="s">
        <v>70</v>
      </c>
      <c r="AH981" s="377" t="s">
        <v>4056</v>
      </c>
      <c r="AI981" s="4" t="s">
        <v>9551</v>
      </c>
      <c r="AJ981" s="4" t="s">
        <v>9556</v>
      </c>
      <c r="AK981" s="4"/>
    </row>
    <row r="982" spans="2:37">
      <c r="B982" s="145" t="s">
        <v>2497</v>
      </c>
      <c r="C982" s="4" t="s">
        <v>441</v>
      </c>
      <c r="D982" s="4" t="s">
        <v>2518</v>
      </c>
      <c r="E982" s="4" t="s">
        <v>1060</v>
      </c>
      <c r="F982" s="4" t="s">
        <v>4057</v>
      </c>
      <c r="G982" s="4" t="s">
        <v>1638</v>
      </c>
      <c r="H982" s="4" t="s">
        <v>1639</v>
      </c>
      <c r="I982" s="141"/>
      <c r="J982" s="141">
        <v>4000000000</v>
      </c>
      <c r="K982" s="139">
        <v>4000000000</v>
      </c>
      <c r="L982" s="4">
        <v>5.6</v>
      </c>
      <c r="M982" s="4" t="s">
        <v>2513</v>
      </c>
      <c r="N982" s="4" t="s">
        <v>3590</v>
      </c>
      <c r="O982" s="91">
        <f>J982</f>
        <v>4000000000</v>
      </c>
      <c r="P982" s="91">
        <f t="shared" si="42"/>
        <v>0</v>
      </c>
      <c r="Q982" s="4">
        <v>139</v>
      </c>
      <c r="R982" s="4" t="s">
        <v>70</v>
      </c>
      <c r="S982" s="4" t="s">
        <v>70</v>
      </c>
      <c r="T982" s="140">
        <v>45348</v>
      </c>
      <c r="U982" s="4" t="s">
        <v>1887</v>
      </c>
      <c r="V982" s="4"/>
      <c r="W982" s="4"/>
      <c r="X982" s="4"/>
      <c r="Y982" s="4"/>
      <c r="Z982" s="4"/>
      <c r="AA982" s="4"/>
      <c r="AB982" s="4"/>
      <c r="AC982" s="4"/>
      <c r="AD982" s="4"/>
      <c r="AE982" s="145"/>
      <c r="AF982" s="145"/>
      <c r="AG982" s="4" t="s">
        <v>70</v>
      </c>
      <c r="AH982" s="377" t="s">
        <v>4057</v>
      </c>
      <c r="AI982" s="4" t="s">
        <v>9551</v>
      </c>
      <c r="AJ982" s="4" t="s">
        <v>9556</v>
      </c>
      <c r="AK982" s="4"/>
    </row>
    <row r="983" spans="2:37">
      <c r="B983" s="145" t="s">
        <v>2497</v>
      </c>
      <c r="C983" s="4" t="s">
        <v>441</v>
      </c>
      <c r="D983" s="4" t="s">
        <v>1946</v>
      </c>
      <c r="E983" s="4" t="s">
        <v>1060</v>
      </c>
      <c r="F983" s="4" t="s">
        <v>4058</v>
      </c>
      <c r="G983" s="4" t="s">
        <v>1642</v>
      </c>
      <c r="H983" s="4" t="s">
        <v>1643</v>
      </c>
      <c r="I983" s="141"/>
      <c r="J983" s="141">
        <v>6502600000</v>
      </c>
      <c r="K983" s="139">
        <v>6502600000</v>
      </c>
      <c r="L983" s="4">
        <v>7.7</v>
      </c>
      <c r="M983" s="4" t="s">
        <v>2836</v>
      </c>
      <c r="N983" s="4" t="s">
        <v>2837</v>
      </c>
      <c r="O983" s="91">
        <f>J983</f>
        <v>6502600000</v>
      </c>
      <c r="P983" s="91">
        <f t="shared" si="42"/>
        <v>0</v>
      </c>
      <c r="Q983" s="4">
        <v>106</v>
      </c>
      <c r="R983" s="4" t="s">
        <v>70</v>
      </c>
      <c r="S983" s="4" t="s">
        <v>70</v>
      </c>
      <c r="T983" s="140">
        <v>45321</v>
      </c>
      <c r="U983" s="4" t="s">
        <v>1884</v>
      </c>
      <c r="V983" s="4"/>
      <c r="W983" s="4"/>
      <c r="X983" s="4"/>
      <c r="Y983" s="4"/>
      <c r="Z983" s="4"/>
      <c r="AA983" s="4"/>
      <c r="AB983" s="4"/>
      <c r="AC983" s="4"/>
      <c r="AD983" s="4"/>
      <c r="AE983" s="145"/>
      <c r="AF983" s="145"/>
      <c r="AG983" s="4" t="s">
        <v>70</v>
      </c>
      <c r="AH983" s="377" t="s">
        <v>4058</v>
      </c>
      <c r="AI983" s="4" t="s">
        <v>9551</v>
      </c>
      <c r="AJ983" s="4" t="s">
        <v>9556</v>
      </c>
      <c r="AK983" s="4"/>
    </row>
    <row r="984" spans="2:37">
      <c r="B984" s="145" t="s">
        <v>2497</v>
      </c>
      <c r="C984" s="4" t="s">
        <v>441</v>
      </c>
      <c r="D984" s="4" t="s">
        <v>1831</v>
      </c>
      <c r="E984" s="4" t="s">
        <v>1060</v>
      </c>
      <c r="F984" s="4" t="s">
        <v>4059</v>
      </c>
      <c r="G984" s="4" t="s">
        <v>1630</v>
      </c>
      <c r="H984" s="4" t="s">
        <v>1631</v>
      </c>
      <c r="I984" s="141"/>
      <c r="J984" s="141">
        <v>5000000000</v>
      </c>
      <c r="K984" s="139">
        <v>5000000000</v>
      </c>
      <c r="L984" s="4">
        <v>5.9</v>
      </c>
      <c r="M984" s="4" t="s">
        <v>4049</v>
      </c>
      <c r="N984" s="4" t="s">
        <v>2455</v>
      </c>
      <c r="O984" s="186">
        <f>K984</f>
        <v>5000000000</v>
      </c>
      <c r="P984" s="91">
        <f t="shared" si="42"/>
        <v>0</v>
      </c>
      <c r="Q984" s="4">
        <v>64</v>
      </c>
      <c r="R984" s="4" t="s">
        <v>70</v>
      </c>
      <c r="S984" s="4" t="s">
        <v>70</v>
      </c>
      <c r="T984" s="140">
        <v>45341</v>
      </c>
      <c r="U984" s="4" t="s">
        <v>1884</v>
      </c>
      <c r="V984" s="4" t="s">
        <v>1954</v>
      </c>
      <c r="W984" s="4" t="s">
        <v>70</v>
      </c>
      <c r="X984" s="140">
        <v>45371</v>
      </c>
      <c r="Y984" s="4" t="s">
        <v>1885</v>
      </c>
      <c r="Z984" s="4" t="s">
        <v>1886</v>
      </c>
      <c r="AA984" s="186">
        <f>O984</f>
        <v>5000000000</v>
      </c>
      <c r="AB984" s="186">
        <f>O984-AA984</f>
        <v>0</v>
      </c>
      <c r="AC984" s="4"/>
      <c r="AD984" s="4" t="s">
        <v>2037</v>
      </c>
      <c r="AE984" s="145" t="s">
        <v>4031</v>
      </c>
      <c r="AF984" s="145"/>
      <c r="AG984" s="4"/>
      <c r="AH984" s="377"/>
      <c r="AI984" s="4"/>
      <c r="AJ984" s="4"/>
      <c r="AK984" s="4" t="s">
        <v>2116</v>
      </c>
    </row>
    <row r="985" spans="2:37">
      <c r="B985" s="145" t="s">
        <v>2497</v>
      </c>
      <c r="C985" s="4" t="s">
        <v>441</v>
      </c>
      <c r="D985" s="4" t="s">
        <v>1831</v>
      </c>
      <c r="E985" s="4" t="s">
        <v>1060</v>
      </c>
      <c r="F985" s="4" t="s">
        <v>4060</v>
      </c>
      <c r="G985" s="4" t="s">
        <v>1630</v>
      </c>
      <c r="H985" s="4" t="s">
        <v>1631</v>
      </c>
      <c r="I985" s="141"/>
      <c r="J985" s="141">
        <v>5000000000</v>
      </c>
      <c r="K985" s="139">
        <v>5000000000</v>
      </c>
      <c r="L985" s="4">
        <v>5</v>
      </c>
      <c r="M985" s="4" t="s">
        <v>4036</v>
      </c>
      <c r="N985" s="4" t="s">
        <v>2165</v>
      </c>
      <c r="O985" s="186">
        <f>K985</f>
        <v>5000000000</v>
      </c>
      <c r="P985" s="91">
        <f t="shared" si="42"/>
        <v>0</v>
      </c>
      <c r="Q985" s="4">
        <v>64</v>
      </c>
      <c r="R985" s="4" t="s">
        <v>70</v>
      </c>
      <c r="S985" s="4" t="s">
        <v>70</v>
      </c>
      <c r="T985" s="140">
        <v>45341</v>
      </c>
      <c r="U985" s="4" t="s">
        <v>1884</v>
      </c>
      <c r="V985" s="4" t="s">
        <v>1954</v>
      </c>
      <c r="W985" s="4" t="s">
        <v>70</v>
      </c>
      <c r="X985" s="140">
        <v>45371</v>
      </c>
      <c r="Y985" s="4" t="s">
        <v>1885</v>
      </c>
      <c r="Z985" s="4" t="s">
        <v>1886</v>
      </c>
      <c r="AA985" s="186">
        <f>O985</f>
        <v>5000000000</v>
      </c>
      <c r="AB985" s="186">
        <f>O985-AA985</f>
        <v>0</v>
      </c>
      <c r="AC985" s="4"/>
      <c r="AD985" s="4" t="s">
        <v>2037</v>
      </c>
      <c r="AE985" s="145" t="s">
        <v>4031</v>
      </c>
      <c r="AF985" s="145"/>
      <c r="AG985" s="4"/>
      <c r="AH985" s="377"/>
      <c r="AI985" s="4"/>
      <c r="AJ985" s="4"/>
      <c r="AK985" s="4" t="s">
        <v>2116</v>
      </c>
    </row>
    <row r="986" spans="2:37">
      <c r="B986" s="145" t="s">
        <v>2497</v>
      </c>
      <c r="C986" s="4" t="s">
        <v>441</v>
      </c>
      <c r="D986" s="4" t="s">
        <v>1831</v>
      </c>
      <c r="E986" s="4" t="s">
        <v>1060</v>
      </c>
      <c r="F986" s="4" t="s">
        <v>4061</v>
      </c>
      <c r="G986" s="4" t="s">
        <v>1630</v>
      </c>
      <c r="H986" s="4" t="s">
        <v>1631</v>
      </c>
      <c r="I986" s="141"/>
      <c r="J986" s="141">
        <v>5000000000</v>
      </c>
      <c r="K986" s="139">
        <v>5000000000</v>
      </c>
      <c r="L986" s="4">
        <v>5.9</v>
      </c>
      <c r="M986" s="4" t="s">
        <v>4043</v>
      </c>
      <c r="N986" s="4" t="s">
        <v>2842</v>
      </c>
      <c r="O986" s="186">
        <f>K986</f>
        <v>5000000000</v>
      </c>
      <c r="P986" s="91">
        <f t="shared" si="42"/>
        <v>0</v>
      </c>
      <c r="Q986" s="4">
        <v>64</v>
      </c>
      <c r="R986" s="4" t="s">
        <v>70</v>
      </c>
      <c r="S986" s="4" t="s">
        <v>70</v>
      </c>
      <c r="T986" s="140">
        <v>45341</v>
      </c>
      <c r="U986" s="4" t="s">
        <v>1884</v>
      </c>
      <c r="V986" s="4" t="s">
        <v>1954</v>
      </c>
      <c r="W986" s="4" t="s">
        <v>70</v>
      </c>
      <c r="X986" s="140">
        <v>45371</v>
      </c>
      <c r="Y986" s="4" t="s">
        <v>1885</v>
      </c>
      <c r="Z986" s="4" t="s">
        <v>1886</v>
      </c>
      <c r="AA986" s="186">
        <f>O986</f>
        <v>5000000000</v>
      </c>
      <c r="AB986" s="186">
        <f>O986-AA986</f>
        <v>0</v>
      </c>
      <c r="AC986" s="4"/>
      <c r="AD986" s="4" t="s">
        <v>2037</v>
      </c>
      <c r="AE986" s="145" t="s">
        <v>4031</v>
      </c>
      <c r="AF986" s="145"/>
      <c r="AG986" s="4"/>
      <c r="AH986" s="377"/>
      <c r="AI986" s="4"/>
      <c r="AJ986" s="4"/>
      <c r="AK986" s="4" t="s">
        <v>2116</v>
      </c>
    </row>
    <row r="987" spans="2:37">
      <c r="B987" s="145" t="s">
        <v>2497</v>
      </c>
      <c r="C987" s="4" t="s">
        <v>441</v>
      </c>
      <c r="D987" s="4" t="s">
        <v>1831</v>
      </c>
      <c r="E987" s="4" t="s">
        <v>1060</v>
      </c>
      <c r="F987" s="4" t="s">
        <v>4062</v>
      </c>
      <c r="G987" s="4" t="s">
        <v>1630</v>
      </c>
      <c r="H987" s="4" t="s">
        <v>1631</v>
      </c>
      <c r="I987" s="141"/>
      <c r="J987" s="141">
        <v>5000000000</v>
      </c>
      <c r="K987" s="139">
        <v>5000000000</v>
      </c>
      <c r="L987" s="4">
        <v>5.9</v>
      </c>
      <c r="M987" s="4" t="s">
        <v>4043</v>
      </c>
      <c r="N987" s="4" t="s">
        <v>2842</v>
      </c>
      <c r="O987" s="186">
        <f>K987</f>
        <v>5000000000</v>
      </c>
      <c r="P987" s="91">
        <f t="shared" si="42"/>
        <v>0</v>
      </c>
      <c r="Q987" s="4">
        <v>64</v>
      </c>
      <c r="R987" s="4" t="s">
        <v>70</v>
      </c>
      <c r="S987" s="4" t="s">
        <v>70</v>
      </c>
      <c r="T987" s="140">
        <v>45341</v>
      </c>
      <c r="U987" s="4" t="s">
        <v>1884</v>
      </c>
      <c r="V987" s="4" t="s">
        <v>1954</v>
      </c>
      <c r="W987" s="4" t="s">
        <v>70</v>
      </c>
      <c r="X987" s="140">
        <v>45371</v>
      </c>
      <c r="Y987" s="4" t="s">
        <v>1885</v>
      </c>
      <c r="Z987" s="4" t="s">
        <v>1886</v>
      </c>
      <c r="AA987" s="186">
        <f>O987</f>
        <v>5000000000</v>
      </c>
      <c r="AB987" s="186">
        <f>O987-AA987</f>
        <v>0</v>
      </c>
      <c r="AC987" s="4"/>
      <c r="AD987" s="4" t="s">
        <v>2037</v>
      </c>
      <c r="AE987" s="145" t="s">
        <v>4031</v>
      </c>
      <c r="AF987" s="145"/>
      <c r="AG987" s="4"/>
      <c r="AH987" s="377"/>
      <c r="AI987" s="4"/>
      <c r="AJ987" s="4"/>
      <c r="AK987" s="4" t="s">
        <v>2116</v>
      </c>
    </row>
    <row r="988" spans="2:37">
      <c r="B988" s="145" t="s">
        <v>2497</v>
      </c>
      <c r="C988" s="4" t="s">
        <v>441</v>
      </c>
      <c r="D988" s="4" t="s">
        <v>1946</v>
      </c>
      <c r="E988" s="4" t="s">
        <v>1060</v>
      </c>
      <c r="F988" s="4" t="s">
        <v>4063</v>
      </c>
      <c r="G988" s="4" t="s">
        <v>1642</v>
      </c>
      <c r="H988" s="4" t="s">
        <v>1643</v>
      </c>
      <c r="I988" s="141"/>
      <c r="J988" s="141">
        <v>4477200000</v>
      </c>
      <c r="K988" s="139">
        <v>4477200000</v>
      </c>
      <c r="L988" s="4">
        <v>7.7</v>
      </c>
      <c r="M988" s="4" t="s">
        <v>4064</v>
      </c>
      <c r="N988" s="4" t="s">
        <v>2686</v>
      </c>
      <c r="O988" s="91">
        <f>J988</f>
        <v>4477200000</v>
      </c>
      <c r="P988" s="91">
        <f t="shared" si="42"/>
        <v>0</v>
      </c>
      <c r="Q988" s="4">
        <v>106</v>
      </c>
      <c r="R988" s="4" t="s">
        <v>70</v>
      </c>
      <c r="S988" s="4" t="s">
        <v>70</v>
      </c>
      <c r="T988" s="140">
        <v>45321</v>
      </c>
      <c r="U988" s="4" t="s">
        <v>1884</v>
      </c>
      <c r="V988" s="4"/>
      <c r="W988" s="4"/>
      <c r="X988" s="4"/>
      <c r="Y988" s="4"/>
      <c r="Z988" s="4"/>
      <c r="AA988" s="4"/>
      <c r="AB988" s="4"/>
      <c r="AC988" s="4"/>
      <c r="AD988" s="4"/>
      <c r="AE988" s="145"/>
      <c r="AF988" s="145"/>
      <c r="AG988" s="4" t="s">
        <v>70</v>
      </c>
      <c r="AH988" s="377" t="s">
        <v>4063</v>
      </c>
      <c r="AI988" s="4" t="s">
        <v>9551</v>
      </c>
      <c r="AJ988" s="4" t="s">
        <v>9556</v>
      </c>
      <c r="AK988" s="4"/>
    </row>
    <row r="989" spans="2:37">
      <c r="B989" s="145" t="s">
        <v>2497</v>
      </c>
      <c r="C989" s="4" t="s">
        <v>441</v>
      </c>
      <c r="D989" s="4" t="s">
        <v>1831</v>
      </c>
      <c r="E989" s="4" t="s">
        <v>1060</v>
      </c>
      <c r="F989" s="4" t="s">
        <v>4065</v>
      </c>
      <c r="G989" s="4" t="s">
        <v>1630</v>
      </c>
      <c r="H989" s="4" t="s">
        <v>1631</v>
      </c>
      <c r="I989" s="141"/>
      <c r="J989" s="141">
        <v>5000000000</v>
      </c>
      <c r="K989" s="139">
        <v>5000000000</v>
      </c>
      <c r="L989" s="4">
        <v>5.9</v>
      </c>
      <c r="M989" s="4" t="s">
        <v>4043</v>
      </c>
      <c r="N989" s="4" t="s">
        <v>2842</v>
      </c>
      <c r="O989" s="186">
        <f>K989</f>
        <v>5000000000</v>
      </c>
      <c r="P989" s="91">
        <f t="shared" si="42"/>
        <v>0</v>
      </c>
      <c r="Q989" s="4">
        <v>64</v>
      </c>
      <c r="R989" s="4" t="s">
        <v>70</v>
      </c>
      <c r="S989" s="4" t="s">
        <v>70</v>
      </c>
      <c r="T989" s="140">
        <v>45341</v>
      </c>
      <c r="U989" s="4" t="s">
        <v>1884</v>
      </c>
      <c r="V989" s="4" t="s">
        <v>1954</v>
      </c>
      <c r="W989" s="4" t="s">
        <v>70</v>
      </c>
      <c r="X989" s="140">
        <v>45371</v>
      </c>
      <c r="Y989" s="4" t="s">
        <v>1885</v>
      </c>
      <c r="Z989" s="4" t="s">
        <v>1886</v>
      </c>
      <c r="AA989" s="186">
        <f>O989</f>
        <v>5000000000</v>
      </c>
      <c r="AB989" s="186">
        <f>O989-AA989</f>
        <v>0</v>
      </c>
      <c r="AC989" s="4"/>
      <c r="AD989" s="4" t="s">
        <v>2037</v>
      </c>
      <c r="AE989" s="145" t="s">
        <v>4031</v>
      </c>
      <c r="AF989" s="145"/>
      <c r="AG989" s="4"/>
      <c r="AH989" s="377"/>
      <c r="AI989" s="4"/>
      <c r="AJ989" s="4"/>
      <c r="AK989" s="4" t="s">
        <v>2116</v>
      </c>
    </row>
    <row r="990" spans="2:37">
      <c r="B990" s="145" t="s">
        <v>2497</v>
      </c>
      <c r="C990" s="4" t="s">
        <v>441</v>
      </c>
      <c r="D990" s="4" t="s">
        <v>1976</v>
      </c>
      <c r="E990" s="4" t="s">
        <v>1060</v>
      </c>
      <c r="F990" s="4" t="s">
        <v>4066</v>
      </c>
      <c r="G990" s="4" t="s">
        <v>1654</v>
      </c>
      <c r="H990" s="4" t="s">
        <v>1655</v>
      </c>
      <c r="I990" s="141"/>
      <c r="J990" s="141">
        <v>10000000000</v>
      </c>
      <c r="K990" s="139">
        <v>10000000000</v>
      </c>
      <c r="L990" s="4">
        <v>6.5</v>
      </c>
      <c r="M990" s="4" t="s">
        <v>3417</v>
      </c>
      <c r="N990" s="4" t="s">
        <v>2569</v>
      </c>
      <c r="O990" s="91">
        <f>J990</f>
        <v>10000000000</v>
      </c>
      <c r="P990" s="91">
        <f t="shared" si="42"/>
        <v>0</v>
      </c>
      <c r="Q990" s="4">
        <v>95</v>
      </c>
      <c r="R990" s="4" t="s">
        <v>70</v>
      </c>
      <c r="S990" s="4" t="s">
        <v>70</v>
      </c>
      <c r="T990" s="140">
        <v>45321</v>
      </c>
      <c r="U990" s="4" t="s">
        <v>1884</v>
      </c>
      <c r="V990" s="4"/>
      <c r="W990" s="4"/>
      <c r="X990" s="4"/>
      <c r="Y990" s="4"/>
      <c r="Z990" s="4"/>
      <c r="AA990" s="4"/>
      <c r="AB990" s="4"/>
      <c r="AC990" s="4"/>
      <c r="AD990" s="4"/>
      <c r="AE990" s="145"/>
      <c r="AF990" s="145"/>
      <c r="AG990" s="4" t="s">
        <v>70</v>
      </c>
      <c r="AH990" s="377" t="s">
        <v>4066</v>
      </c>
      <c r="AI990" s="4" t="s">
        <v>9551</v>
      </c>
      <c r="AJ990" s="4" t="s">
        <v>9556</v>
      </c>
      <c r="AK990" s="4"/>
    </row>
    <row r="991" spans="2:37">
      <c r="B991" s="145" t="s">
        <v>2497</v>
      </c>
      <c r="C991" s="4" t="s">
        <v>441</v>
      </c>
      <c r="D991" s="4" t="s">
        <v>1831</v>
      </c>
      <c r="E991" s="4" t="s">
        <v>1060</v>
      </c>
      <c r="F991" s="4" t="s">
        <v>4067</v>
      </c>
      <c r="G991" s="4" t="s">
        <v>1630</v>
      </c>
      <c r="H991" s="4" t="s">
        <v>1631</v>
      </c>
      <c r="I991" s="141"/>
      <c r="J991" s="141">
        <v>5000000000</v>
      </c>
      <c r="K991" s="139">
        <v>5000000000</v>
      </c>
      <c r="L991" s="4">
        <v>5.9</v>
      </c>
      <c r="M991" s="4" t="s">
        <v>4045</v>
      </c>
      <c r="N991" s="4" t="s">
        <v>2751</v>
      </c>
      <c r="O991" s="186">
        <f t="shared" ref="O991:O1000" si="43">K991</f>
        <v>5000000000</v>
      </c>
      <c r="P991" s="91">
        <f t="shared" si="42"/>
        <v>0</v>
      </c>
      <c r="Q991" s="4">
        <v>64</v>
      </c>
      <c r="R991" s="4" t="s">
        <v>70</v>
      </c>
      <c r="S991" s="4" t="s">
        <v>70</v>
      </c>
      <c r="T991" s="140">
        <v>45341</v>
      </c>
      <c r="U991" s="4" t="s">
        <v>1884</v>
      </c>
      <c r="V991" s="4" t="s">
        <v>1954</v>
      </c>
      <c r="W991" s="4" t="s">
        <v>70</v>
      </c>
      <c r="X991" s="140">
        <v>45371</v>
      </c>
      <c r="Y991" s="4" t="s">
        <v>1885</v>
      </c>
      <c r="Z991" s="4" t="s">
        <v>1886</v>
      </c>
      <c r="AA991" s="186">
        <f t="shared" ref="AA991:AA1000" si="44">O991</f>
        <v>5000000000</v>
      </c>
      <c r="AB991" s="186">
        <f t="shared" ref="AB991:AB1000" si="45">O991-AA991</f>
        <v>0</v>
      </c>
      <c r="AC991" s="4"/>
      <c r="AD991" s="4" t="s">
        <v>2037</v>
      </c>
      <c r="AE991" s="145" t="s">
        <v>4031</v>
      </c>
      <c r="AF991" s="145"/>
      <c r="AG991" s="4"/>
      <c r="AH991" s="377"/>
      <c r="AI991" s="4"/>
      <c r="AJ991" s="4"/>
      <c r="AK991" s="4" t="s">
        <v>2116</v>
      </c>
    </row>
    <row r="992" spans="2:37">
      <c r="B992" s="145" t="s">
        <v>2497</v>
      </c>
      <c r="C992" s="4" t="s">
        <v>441</v>
      </c>
      <c r="D992" s="4" t="s">
        <v>1831</v>
      </c>
      <c r="E992" s="4" t="s">
        <v>1060</v>
      </c>
      <c r="F992" s="4" t="s">
        <v>4068</v>
      </c>
      <c r="G992" s="4" t="s">
        <v>1630</v>
      </c>
      <c r="H992" s="4" t="s">
        <v>1631</v>
      </c>
      <c r="I992" s="141"/>
      <c r="J992" s="141">
        <v>2000000000</v>
      </c>
      <c r="K992" s="139">
        <v>2000000000</v>
      </c>
      <c r="L992" s="4">
        <v>5.5</v>
      </c>
      <c r="M992" s="4" t="s">
        <v>4038</v>
      </c>
      <c r="N992" s="4" t="s">
        <v>2553</v>
      </c>
      <c r="O992" s="186">
        <f t="shared" si="43"/>
        <v>2000000000</v>
      </c>
      <c r="P992" s="91">
        <f t="shared" si="42"/>
        <v>0</v>
      </c>
      <c r="Q992" s="4">
        <v>64</v>
      </c>
      <c r="R992" s="4" t="s">
        <v>70</v>
      </c>
      <c r="S992" s="4" t="s">
        <v>70</v>
      </c>
      <c r="T992" s="140">
        <v>45341</v>
      </c>
      <c r="U992" s="4" t="s">
        <v>1884</v>
      </c>
      <c r="V992" s="4" t="s">
        <v>1954</v>
      </c>
      <c r="W992" s="4" t="s">
        <v>70</v>
      </c>
      <c r="X992" s="140">
        <v>45371</v>
      </c>
      <c r="Y992" s="4" t="s">
        <v>1885</v>
      </c>
      <c r="Z992" s="4" t="s">
        <v>1886</v>
      </c>
      <c r="AA992" s="186">
        <f t="shared" si="44"/>
        <v>2000000000</v>
      </c>
      <c r="AB992" s="186">
        <f t="shared" si="45"/>
        <v>0</v>
      </c>
      <c r="AC992" s="4"/>
      <c r="AD992" s="4" t="s">
        <v>2037</v>
      </c>
      <c r="AE992" s="145" t="s">
        <v>4031</v>
      </c>
      <c r="AF992" s="145"/>
      <c r="AG992" s="4"/>
      <c r="AH992" s="377"/>
      <c r="AI992" s="4"/>
      <c r="AJ992" s="4"/>
      <c r="AK992" s="4" t="s">
        <v>2116</v>
      </c>
    </row>
    <row r="993" spans="2:37">
      <c r="B993" s="145" t="s">
        <v>2497</v>
      </c>
      <c r="C993" s="4" t="s">
        <v>441</v>
      </c>
      <c r="D993" s="4" t="s">
        <v>1831</v>
      </c>
      <c r="E993" s="4" t="s">
        <v>1060</v>
      </c>
      <c r="F993" s="4" t="s">
        <v>4069</v>
      </c>
      <c r="G993" s="4" t="s">
        <v>1630</v>
      </c>
      <c r="H993" s="4" t="s">
        <v>1631</v>
      </c>
      <c r="I993" s="141"/>
      <c r="J993" s="141">
        <v>5000000000</v>
      </c>
      <c r="K993" s="139">
        <v>5000000000</v>
      </c>
      <c r="L993" s="4">
        <v>5.9</v>
      </c>
      <c r="M993" s="4" t="s">
        <v>3586</v>
      </c>
      <c r="N993" s="4" t="s">
        <v>2593</v>
      </c>
      <c r="O993" s="186">
        <f t="shared" si="43"/>
        <v>5000000000</v>
      </c>
      <c r="P993" s="91">
        <f t="shared" si="42"/>
        <v>0</v>
      </c>
      <c r="Q993" s="4">
        <v>64</v>
      </c>
      <c r="R993" s="4" t="s">
        <v>70</v>
      </c>
      <c r="S993" s="4" t="s">
        <v>70</v>
      </c>
      <c r="T993" s="140">
        <v>45341</v>
      </c>
      <c r="U993" s="4" t="s">
        <v>1884</v>
      </c>
      <c r="V993" s="4" t="s">
        <v>1954</v>
      </c>
      <c r="W993" s="4" t="s">
        <v>70</v>
      </c>
      <c r="X993" s="140">
        <v>45371</v>
      </c>
      <c r="Y993" s="4" t="s">
        <v>1885</v>
      </c>
      <c r="Z993" s="4" t="s">
        <v>1886</v>
      </c>
      <c r="AA993" s="186">
        <f t="shared" si="44"/>
        <v>5000000000</v>
      </c>
      <c r="AB993" s="186">
        <f t="shared" si="45"/>
        <v>0</v>
      </c>
      <c r="AC993" s="4"/>
      <c r="AD993" s="4" t="s">
        <v>2037</v>
      </c>
      <c r="AE993" s="145" t="s">
        <v>4031</v>
      </c>
      <c r="AF993" s="145"/>
      <c r="AG993" s="4"/>
      <c r="AH993" s="377"/>
      <c r="AI993" s="4"/>
      <c r="AJ993" s="4"/>
      <c r="AK993" s="4" t="s">
        <v>2116</v>
      </c>
    </row>
    <row r="994" spans="2:37">
      <c r="B994" s="145" t="s">
        <v>2497</v>
      </c>
      <c r="C994" s="4" t="s">
        <v>441</v>
      </c>
      <c r="D994" s="4" t="s">
        <v>1831</v>
      </c>
      <c r="E994" s="4" t="s">
        <v>1060</v>
      </c>
      <c r="F994" s="4" t="s">
        <v>4070</v>
      </c>
      <c r="G994" s="4" t="s">
        <v>1630</v>
      </c>
      <c r="H994" s="4" t="s">
        <v>1631</v>
      </c>
      <c r="I994" s="141"/>
      <c r="J994" s="141">
        <v>5000000000</v>
      </c>
      <c r="K994" s="139">
        <v>5000000000</v>
      </c>
      <c r="L994" s="4">
        <v>5</v>
      </c>
      <c r="M994" s="4" t="s">
        <v>4036</v>
      </c>
      <c r="N994" s="4" t="s">
        <v>2165</v>
      </c>
      <c r="O994" s="186">
        <f t="shared" si="43"/>
        <v>5000000000</v>
      </c>
      <c r="P994" s="91">
        <f t="shared" si="42"/>
        <v>0</v>
      </c>
      <c r="Q994" s="4">
        <v>64</v>
      </c>
      <c r="R994" s="4" t="s">
        <v>70</v>
      </c>
      <c r="S994" s="4" t="s">
        <v>70</v>
      </c>
      <c r="T994" s="140">
        <v>45341</v>
      </c>
      <c r="U994" s="4" t="s">
        <v>1884</v>
      </c>
      <c r="V994" s="4" t="s">
        <v>1954</v>
      </c>
      <c r="W994" s="4" t="s">
        <v>70</v>
      </c>
      <c r="X994" s="140">
        <v>45371</v>
      </c>
      <c r="Y994" s="4" t="s">
        <v>1885</v>
      </c>
      <c r="Z994" s="4" t="s">
        <v>1886</v>
      </c>
      <c r="AA994" s="186">
        <f t="shared" si="44"/>
        <v>5000000000</v>
      </c>
      <c r="AB994" s="186">
        <f t="shared" si="45"/>
        <v>0</v>
      </c>
      <c r="AC994" s="4"/>
      <c r="AD994" s="4" t="s">
        <v>2037</v>
      </c>
      <c r="AE994" s="145" t="s">
        <v>4031</v>
      </c>
      <c r="AF994" s="145"/>
      <c r="AG994" s="4"/>
      <c r="AH994" s="377"/>
      <c r="AI994" s="4"/>
      <c r="AJ994" s="4"/>
      <c r="AK994" s="4" t="s">
        <v>2116</v>
      </c>
    </row>
    <row r="995" spans="2:37">
      <c r="B995" s="145" t="s">
        <v>2497</v>
      </c>
      <c r="C995" s="4" t="s">
        <v>441</v>
      </c>
      <c r="D995" s="4" t="s">
        <v>1831</v>
      </c>
      <c r="E995" s="4" t="s">
        <v>1060</v>
      </c>
      <c r="F995" s="4" t="s">
        <v>4071</v>
      </c>
      <c r="G995" s="4" t="s">
        <v>1630</v>
      </c>
      <c r="H995" s="4" t="s">
        <v>1631</v>
      </c>
      <c r="I995" s="141"/>
      <c r="J995" s="141">
        <v>5000000000</v>
      </c>
      <c r="K995" s="139">
        <v>5000000000</v>
      </c>
      <c r="L995" s="4">
        <v>5.9</v>
      </c>
      <c r="M995" s="4" t="s">
        <v>4045</v>
      </c>
      <c r="N995" s="4" t="s">
        <v>2751</v>
      </c>
      <c r="O995" s="186">
        <f t="shared" si="43"/>
        <v>5000000000</v>
      </c>
      <c r="P995" s="91">
        <f t="shared" si="42"/>
        <v>0</v>
      </c>
      <c r="Q995" s="4">
        <v>64</v>
      </c>
      <c r="R995" s="4" t="s">
        <v>70</v>
      </c>
      <c r="S995" s="4" t="s">
        <v>70</v>
      </c>
      <c r="T995" s="140">
        <v>45341</v>
      </c>
      <c r="U995" s="4" t="s">
        <v>1884</v>
      </c>
      <c r="V995" s="4" t="s">
        <v>1954</v>
      </c>
      <c r="W995" s="4" t="s">
        <v>70</v>
      </c>
      <c r="X995" s="140">
        <v>45371</v>
      </c>
      <c r="Y995" s="4" t="s">
        <v>1885</v>
      </c>
      <c r="Z995" s="4" t="s">
        <v>1886</v>
      </c>
      <c r="AA995" s="186">
        <f t="shared" si="44"/>
        <v>5000000000</v>
      </c>
      <c r="AB995" s="186">
        <f t="shared" si="45"/>
        <v>0</v>
      </c>
      <c r="AC995" s="4"/>
      <c r="AD995" s="4" t="s">
        <v>2037</v>
      </c>
      <c r="AE995" s="145" t="s">
        <v>4031</v>
      </c>
      <c r="AF995" s="145"/>
      <c r="AG995" s="4"/>
      <c r="AH995" s="377"/>
      <c r="AI995" s="4"/>
      <c r="AJ995" s="4"/>
      <c r="AK995" s="4" t="s">
        <v>2116</v>
      </c>
    </row>
    <row r="996" spans="2:37">
      <c r="B996" s="145" t="s">
        <v>2497</v>
      </c>
      <c r="C996" s="4" t="s">
        <v>441</v>
      </c>
      <c r="D996" s="4" t="s">
        <v>1831</v>
      </c>
      <c r="E996" s="4" t="s">
        <v>1060</v>
      </c>
      <c r="F996" s="4" t="s">
        <v>4072</v>
      </c>
      <c r="G996" s="4" t="s">
        <v>1630</v>
      </c>
      <c r="H996" s="4" t="s">
        <v>1631</v>
      </c>
      <c r="I996" s="141"/>
      <c r="J996" s="141">
        <v>5000000000</v>
      </c>
      <c r="K996" s="139">
        <v>5000000000</v>
      </c>
      <c r="L996" s="4">
        <v>5.9</v>
      </c>
      <c r="M996" s="4" t="s">
        <v>4049</v>
      </c>
      <c r="N996" s="4" t="s">
        <v>2455</v>
      </c>
      <c r="O996" s="186">
        <f t="shared" si="43"/>
        <v>5000000000</v>
      </c>
      <c r="P996" s="91">
        <f t="shared" si="42"/>
        <v>0</v>
      </c>
      <c r="Q996" s="4">
        <v>64</v>
      </c>
      <c r="R996" s="4" t="s">
        <v>70</v>
      </c>
      <c r="S996" s="4" t="s">
        <v>70</v>
      </c>
      <c r="T996" s="140">
        <v>45341</v>
      </c>
      <c r="U996" s="4" t="s">
        <v>1884</v>
      </c>
      <c r="V996" s="4" t="s">
        <v>1954</v>
      </c>
      <c r="W996" s="4" t="s">
        <v>70</v>
      </c>
      <c r="X996" s="140">
        <v>45371</v>
      </c>
      <c r="Y996" s="4" t="s">
        <v>1885</v>
      </c>
      <c r="Z996" s="4" t="s">
        <v>1886</v>
      </c>
      <c r="AA996" s="186">
        <f t="shared" si="44"/>
        <v>5000000000</v>
      </c>
      <c r="AB996" s="186">
        <f t="shared" si="45"/>
        <v>0</v>
      </c>
      <c r="AC996" s="4"/>
      <c r="AD996" s="4" t="s">
        <v>2037</v>
      </c>
      <c r="AE996" s="145" t="s">
        <v>4031</v>
      </c>
      <c r="AF996" s="145"/>
      <c r="AG996" s="4"/>
      <c r="AH996" s="377"/>
      <c r="AI996" s="4"/>
      <c r="AJ996" s="4"/>
      <c r="AK996" s="4" t="s">
        <v>2116</v>
      </c>
    </row>
    <row r="997" spans="2:37">
      <c r="B997" s="145" t="s">
        <v>2497</v>
      </c>
      <c r="C997" s="4" t="s">
        <v>441</v>
      </c>
      <c r="D997" s="4" t="s">
        <v>1831</v>
      </c>
      <c r="E997" s="4" t="s">
        <v>1060</v>
      </c>
      <c r="F997" s="4" t="s">
        <v>4073</v>
      </c>
      <c r="G997" s="4" t="s">
        <v>1630</v>
      </c>
      <c r="H997" s="4" t="s">
        <v>1631</v>
      </c>
      <c r="I997" s="141"/>
      <c r="J997" s="141">
        <v>3000000000</v>
      </c>
      <c r="K997" s="139">
        <v>3000000000</v>
      </c>
      <c r="L997" s="4">
        <v>5.9</v>
      </c>
      <c r="M997" s="4" t="s">
        <v>4043</v>
      </c>
      <c r="N997" s="4" t="s">
        <v>2842</v>
      </c>
      <c r="O997" s="186">
        <f t="shared" si="43"/>
        <v>3000000000</v>
      </c>
      <c r="P997" s="91">
        <f t="shared" si="42"/>
        <v>0</v>
      </c>
      <c r="Q997" s="4">
        <v>64</v>
      </c>
      <c r="R997" s="4" t="s">
        <v>70</v>
      </c>
      <c r="S997" s="4" t="s">
        <v>70</v>
      </c>
      <c r="T997" s="140">
        <v>45341</v>
      </c>
      <c r="U997" s="4" t="s">
        <v>1884</v>
      </c>
      <c r="V997" s="4" t="s">
        <v>1954</v>
      </c>
      <c r="W997" s="4" t="s">
        <v>70</v>
      </c>
      <c r="X997" s="140">
        <v>45371</v>
      </c>
      <c r="Y997" s="4" t="s">
        <v>1885</v>
      </c>
      <c r="Z997" s="4" t="s">
        <v>1886</v>
      </c>
      <c r="AA997" s="186">
        <f t="shared" si="44"/>
        <v>3000000000</v>
      </c>
      <c r="AB997" s="186">
        <f t="shared" si="45"/>
        <v>0</v>
      </c>
      <c r="AC997" s="4"/>
      <c r="AD997" s="4" t="s">
        <v>2037</v>
      </c>
      <c r="AE997" s="145" t="s">
        <v>4031</v>
      </c>
      <c r="AF997" s="145"/>
      <c r="AG997" s="4"/>
      <c r="AH997" s="377"/>
      <c r="AI997" s="4"/>
      <c r="AJ997" s="4"/>
      <c r="AK997" s="4" t="s">
        <v>2116</v>
      </c>
    </row>
    <row r="998" spans="2:37">
      <c r="B998" s="145" t="s">
        <v>2497</v>
      </c>
      <c r="C998" s="4" t="s">
        <v>441</v>
      </c>
      <c r="D998" s="4" t="s">
        <v>1831</v>
      </c>
      <c r="E998" s="4" t="s">
        <v>1060</v>
      </c>
      <c r="F998" s="4" t="s">
        <v>4074</v>
      </c>
      <c r="G998" s="4" t="s">
        <v>1630</v>
      </c>
      <c r="H998" s="4" t="s">
        <v>1631</v>
      </c>
      <c r="I998" s="141"/>
      <c r="J998" s="141">
        <v>5000000000</v>
      </c>
      <c r="K998" s="139">
        <v>5000000000</v>
      </c>
      <c r="L998" s="4">
        <v>5.9</v>
      </c>
      <c r="M998" s="4" t="s">
        <v>4049</v>
      </c>
      <c r="N998" s="4" t="s">
        <v>2455</v>
      </c>
      <c r="O998" s="186">
        <f t="shared" si="43"/>
        <v>5000000000</v>
      </c>
      <c r="P998" s="91">
        <f t="shared" si="42"/>
        <v>0</v>
      </c>
      <c r="Q998" s="4">
        <v>64</v>
      </c>
      <c r="R998" s="4" t="s">
        <v>70</v>
      </c>
      <c r="S998" s="4" t="s">
        <v>70</v>
      </c>
      <c r="T998" s="140">
        <v>45341</v>
      </c>
      <c r="U998" s="4" t="s">
        <v>1884</v>
      </c>
      <c r="V998" s="4" t="s">
        <v>1954</v>
      </c>
      <c r="W998" s="4" t="s">
        <v>70</v>
      </c>
      <c r="X998" s="140">
        <v>45371</v>
      </c>
      <c r="Y998" s="4" t="s">
        <v>1885</v>
      </c>
      <c r="Z998" s="4" t="s">
        <v>1886</v>
      </c>
      <c r="AA998" s="186">
        <f t="shared" si="44"/>
        <v>5000000000</v>
      </c>
      <c r="AB998" s="186">
        <f t="shared" si="45"/>
        <v>0</v>
      </c>
      <c r="AC998" s="4"/>
      <c r="AD998" s="4" t="s">
        <v>2037</v>
      </c>
      <c r="AE998" s="145" t="s">
        <v>4031</v>
      </c>
      <c r="AF998" s="145"/>
      <c r="AG998" s="4"/>
      <c r="AH998" s="377"/>
      <c r="AI998" s="4"/>
      <c r="AJ998" s="4"/>
      <c r="AK998" s="4" t="s">
        <v>2116</v>
      </c>
    </row>
    <row r="999" spans="2:37">
      <c r="B999" s="145" t="s">
        <v>2497</v>
      </c>
      <c r="C999" s="4" t="s">
        <v>441</v>
      </c>
      <c r="D999" s="4" t="s">
        <v>1831</v>
      </c>
      <c r="E999" s="4" t="s">
        <v>1060</v>
      </c>
      <c r="F999" s="4" t="s">
        <v>4075</v>
      </c>
      <c r="G999" s="4" t="s">
        <v>1630</v>
      </c>
      <c r="H999" s="4" t="s">
        <v>1631</v>
      </c>
      <c r="I999" s="141"/>
      <c r="J999" s="141">
        <v>5000000000</v>
      </c>
      <c r="K999" s="139">
        <v>5000000000</v>
      </c>
      <c r="L999" s="4">
        <v>5</v>
      </c>
      <c r="M999" s="4" t="s">
        <v>4036</v>
      </c>
      <c r="N999" s="4" t="s">
        <v>2165</v>
      </c>
      <c r="O999" s="186">
        <f t="shared" si="43"/>
        <v>5000000000</v>
      </c>
      <c r="P999" s="91">
        <f t="shared" si="42"/>
        <v>0</v>
      </c>
      <c r="Q999" s="4">
        <v>64</v>
      </c>
      <c r="R999" s="4" t="s">
        <v>70</v>
      </c>
      <c r="S999" s="4" t="s">
        <v>70</v>
      </c>
      <c r="T999" s="140">
        <v>45341</v>
      </c>
      <c r="U999" s="4" t="s">
        <v>1884</v>
      </c>
      <c r="V999" s="4" t="s">
        <v>1954</v>
      </c>
      <c r="W999" s="4" t="s">
        <v>70</v>
      </c>
      <c r="X999" s="140">
        <v>45371</v>
      </c>
      <c r="Y999" s="4" t="s">
        <v>1885</v>
      </c>
      <c r="Z999" s="4" t="s">
        <v>1886</v>
      </c>
      <c r="AA999" s="186">
        <f t="shared" si="44"/>
        <v>5000000000</v>
      </c>
      <c r="AB999" s="186">
        <f t="shared" si="45"/>
        <v>0</v>
      </c>
      <c r="AC999" s="4"/>
      <c r="AD999" s="4" t="s">
        <v>2037</v>
      </c>
      <c r="AE999" s="145" t="s">
        <v>4031</v>
      </c>
      <c r="AF999" s="145"/>
      <c r="AG999" s="4"/>
      <c r="AH999" s="377"/>
      <c r="AI999" s="4"/>
      <c r="AJ999" s="4"/>
      <c r="AK999" s="4" t="s">
        <v>2116</v>
      </c>
    </row>
    <row r="1000" spans="2:37">
      <c r="B1000" s="145" t="s">
        <v>2497</v>
      </c>
      <c r="C1000" s="4" t="s">
        <v>441</v>
      </c>
      <c r="D1000" s="4" t="s">
        <v>1831</v>
      </c>
      <c r="E1000" s="4" t="s">
        <v>1060</v>
      </c>
      <c r="F1000" s="4" t="s">
        <v>4076</v>
      </c>
      <c r="G1000" s="4" t="s">
        <v>1630</v>
      </c>
      <c r="H1000" s="4" t="s">
        <v>1631</v>
      </c>
      <c r="I1000" s="141"/>
      <c r="J1000" s="141">
        <v>5000000000</v>
      </c>
      <c r="K1000" s="139">
        <v>5000000000</v>
      </c>
      <c r="L1000" s="4">
        <v>5.9</v>
      </c>
      <c r="M1000" s="4" t="s">
        <v>4043</v>
      </c>
      <c r="N1000" s="4" t="s">
        <v>2842</v>
      </c>
      <c r="O1000" s="186">
        <f t="shared" si="43"/>
        <v>5000000000</v>
      </c>
      <c r="P1000" s="91">
        <f t="shared" si="42"/>
        <v>0</v>
      </c>
      <c r="Q1000" s="4">
        <v>64</v>
      </c>
      <c r="R1000" s="4" t="s">
        <v>70</v>
      </c>
      <c r="S1000" s="4" t="s">
        <v>70</v>
      </c>
      <c r="T1000" s="140">
        <v>45341</v>
      </c>
      <c r="U1000" s="4" t="s">
        <v>1884</v>
      </c>
      <c r="V1000" s="4" t="s">
        <v>1954</v>
      </c>
      <c r="W1000" s="4" t="s">
        <v>70</v>
      </c>
      <c r="X1000" s="140">
        <v>45371</v>
      </c>
      <c r="Y1000" s="4" t="s">
        <v>1885</v>
      </c>
      <c r="Z1000" s="4" t="s">
        <v>1886</v>
      </c>
      <c r="AA1000" s="186">
        <f t="shared" si="44"/>
        <v>5000000000</v>
      </c>
      <c r="AB1000" s="186">
        <f t="shared" si="45"/>
        <v>0</v>
      </c>
      <c r="AC1000" s="4"/>
      <c r="AD1000" s="4" t="s">
        <v>2037</v>
      </c>
      <c r="AE1000" s="145" t="s">
        <v>4031</v>
      </c>
      <c r="AF1000" s="145"/>
      <c r="AG1000" s="4"/>
      <c r="AH1000" s="377"/>
      <c r="AI1000" s="4"/>
      <c r="AJ1000" s="4"/>
      <c r="AK1000" s="4" t="s">
        <v>2116</v>
      </c>
    </row>
    <row r="1001" spans="2:37">
      <c r="B1001" s="145" t="s">
        <v>2497</v>
      </c>
      <c r="C1001" s="4" t="s">
        <v>441</v>
      </c>
      <c r="D1001" s="4" t="s">
        <v>2518</v>
      </c>
      <c r="E1001" s="4" t="s">
        <v>1060</v>
      </c>
      <c r="F1001" s="329" t="s">
        <v>4077</v>
      </c>
      <c r="G1001" s="4" t="s">
        <v>1638</v>
      </c>
      <c r="H1001" s="4" t="s">
        <v>1639</v>
      </c>
      <c r="I1001" s="141"/>
      <c r="J1001" s="141">
        <v>1000000000</v>
      </c>
      <c r="K1001" s="139">
        <v>1000000000</v>
      </c>
      <c r="L1001" s="4">
        <v>6.2</v>
      </c>
      <c r="M1001" s="4" t="s">
        <v>4078</v>
      </c>
      <c r="N1001" s="4" t="s">
        <v>2569</v>
      </c>
      <c r="O1001" s="91">
        <f>J1001</f>
        <v>1000000000</v>
      </c>
      <c r="P1001" s="91">
        <f t="shared" si="42"/>
        <v>0</v>
      </c>
      <c r="Q1001" s="4">
        <v>139</v>
      </c>
      <c r="R1001" s="4" t="s">
        <v>70</v>
      </c>
      <c r="S1001" s="4" t="s">
        <v>70</v>
      </c>
      <c r="T1001" s="140">
        <v>45348</v>
      </c>
      <c r="U1001" s="4" t="s">
        <v>1887</v>
      </c>
      <c r="V1001" s="4"/>
      <c r="W1001" s="4"/>
      <c r="X1001" s="4"/>
      <c r="Y1001" s="4"/>
      <c r="Z1001" s="4"/>
      <c r="AA1001" s="4"/>
      <c r="AB1001" s="4"/>
      <c r="AC1001" s="4"/>
      <c r="AD1001" s="4"/>
      <c r="AE1001" s="145"/>
      <c r="AF1001" s="145"/>
      <c r="AG1001" s="4" t="s">
        <v>70</v>
      </c>
      <c r="AH1001" s="377" t="s">
        <v>4077</v>
      </c>
      <c r="AI1001" s="4" t="s">
        <v>9551</v>
      </c>
      <c r="AJ1001" s="4" t="s">
        <v>9556</v>
      </c>
      <c r="AK1001" s="4"/>
    </row>
    <row r="1002" spans="2:37">
      <c r="B1002" s="145" t="s">
        <v>2497</v>
      </c>
      <c r="C1002" s="4" t="s">
        <v>441</v>
      </c>
      <c r="D1002" s="4" t="s">
        <v>1946</v>
      </c>
      <c r="E1002" s="4" t="s">
        <v>1060</v>
      </c>
      <c r="F1002" s="4" t="s">
        <v>4079</v>
      </c>
      <c r="G1002" s="4" t="s">
        <v>1642</v>
      </c>
      <c r="H1002" s="4" t="s">
        <v>1643</v>
      </c>
      <c r="I1002" s="141"/>
      <c r="J1002" s="141">
        <v>9610000000</v>
      </c>
      <c r="K1002" s="139">
        <v>9610000000</v>
      </c>
      <c r="L1002" s="4">
        <v>6.6</v>
      </c>
      <c r="M1002" s="4" t="s">
        <v>3394</v>
      </c>
      <c r="N1002" s="4" t="s">
        <v>3190</v>
      </c>
      <c r="O1002" s="91">
        <f>J1002</f>
        <v>9610000000</v>
      </c>
      <c r="P1002" s="91">
        <f t="shared" si="42"/>
        <v>0</v>
      </c>
      <c r="Q1002" s="4">
        <v>106</v>
      </c>
      <c r="R1002" s="4" t="s">
        <v>70</v>
      </c>
      <c r="S1002" s="4" t="s">
        <v>70</v>
      </c>
      <c r="T1002" s="140">
        <v>45321</v>
      </c>
      <c r="U1002" s="4" t="s">
        <v>1884</v>
      </c>
      <c r="V1002" s="4"/>
      <c r="W1002" s="4"/>
      <c r="X1002" s="4"/>
      <c r="Y1002" s="4"/>
      <c r="Z1002" s="4"/>
      <c r="AA1002" s="4"/>
      <c r="AB1002" s="4"/>
      <c r="AC1002" s="4"/>
      <c r="AD1002" s="4"/>
      <c r="AE1002" s="145"/>
      <c r="AF1002" s="145"/>
      <c r="AG1002" s="4" t="s">
        <v>70</v>
      </c>
      <c r="AH1002" s="377" t="s">
        <v>4079</v>
      </c>
      <c r="AI1002" s="4" t="s">
        <v>9551</v>
      </c>
      <c r="AJ1002" s="4" t="s">
        <v>9556</v>
      </c>
      <c r="AK1002" s="4"/>
    </row>
    <row r="1003" spans="2:37">
      <c r="B1003" s="145" t="s">
        <v>2497</v>
      </c>
      <c r="C1003" s="4" t="s">
        <v>441</v>
      </c>
      <c r="D1003" s="4" t="s">
        <v>1831</v>
      </c>
      <c r="E1003" s="4" t="s">
        <v>1060</v>
      </c>
      <c r="F1003" s="4" t="s">
        <v>4080</v>
      </c>
      <c r="G1003" s="4" t="s">
        <v>1630</v>
      </c>
      <c r="H1003" s="4" t="s">
        <v>1631</v>
      </c>
      <c r="I1003" s="141"/>
      <c r="J1003" s="141">
        <v>5000000000</v>
      </c>
      <c r="K1003" s="139">
        <v>5000000000</v>
      </c>
      <c r="L1003" s="4">
        <v>5.9</v>
      </c>
      <c r="M1003" s="4" t="s">
        <v>3586</v>
      </c>
      <c r="N1003" s="4" t="s">
        <v>2593</v>
      </c>
      <c r="O1003" s="186">
        <f>K1003</f>
        <v>5000000000</v>
      </c>
      <c r="P1003" s="91">
        <f t="shared" si="42"/>
        <v>0</v>
      </c>
      <c r="Q1003" s="4">
        <v>64</v>
      </c>
      <c r="R1003" s="4" t="s">
        <v>70</v>
      </c>
      <c r="S1003" s="4" t="s">
        <v>70</v>
      </c>
      <c r="T1003" s="140">
        <v>45341</v>
      </c>
      <c r="U1003" s="4" t="s">
        <v>1884</v>
      </c>
      <c r="V1003" s="4" t="s">
        <v>1954</v>
      </c>
      <c r="W1003" s="4" t="s">
        <v>70</v>
      </c>
      <c r="X1003" s="140">
        <v>45371</v>
      </c>
      <c r="Y1003" s="4" t="s">
        <v>1885</v>
      </c>
      <c r="Z1003" s="4" t="s">
        <v>1886</v>
      </c>
      <c r="AA1003" s="186">
        <f>O1003</f>
        <v>5000000000</v>
      </c>
      <c r="AB1003" s="186">
        <f>O1003-AA1003</f>
        <v>0</v>
      </c>
      <c r="AC1003" s="4"/>
      <c r="AD1003" s="4" t="s">
        <v>2037</v>
      </c>
      <c r="AE1003" s="145" t="s">
        <v>4031</v>
      </c>
      <c r="AF1003" s="145"/>
      <c r="AG1003" s="4"/>
      <c r="AH1003" s="377"/>
      <c r="AI1003" s="4"/>
      <c r="AJ1003" s="4"/>
      <c r="AK1003" s="4" t="s">
        <v>2116</v>
      </c>
    </row>
    <row r="1004" spans="2:37">
      <c r="B1004" s="145" t="s">
        <v>2497</v>
      </c>
      <c r="C1004" s="4" t="s">
        <v>441</v>
      </c>
      <c r="D1004" s="4" t="s">
        <v>1831</v>
      </c>
      <c r="E1004" s="4" t="s">
        <v>1060</v>
      </c>
      <c r="F1004" s="4" t="s">
        <v>4081</v>
      </c>
      <c r="G1004" s="4" t="s">
        <v>1630</v>
      </c>
      <c r="H1004" s="4" t="s">
        <v>1631</v>
      </c>
      <c r="I1004" s="141"/>
      <c r="J1004" s="141">
        <v>2000000000</v>
      </c>
      <c r="K1004" s="139">
        <v>2000000000</v>
      </c>
      <c r="L1004" s="4">
        <v>5.5</v>
      </c>
      <c r="M1004" s="4" t="s">
        <v>4038</v>
      </c>
      <c r="N1004" s="4" t="s">
        <v>2553</v>
      </c>
      <c r="O1004" s="186">
        <f>K1004</f>
        <v>2000000000</v>
      </c>
      <c r="P1004" s="91">
        <f t="shared" si="42"/>
        <v>0</v>
      </c>
      <c r="Q1004" s="4">
        <v>64</v>
      </c>
      <c r="R1004" s="4" t="s">
        <v>70</v>
      </c>
      <c r="S1004" s="4" t="s">
        <v>70</v>
      </c>
      <c r="T1004" s="140">
        <v>45341</v>
      </c>
      <c r="U1004" s="4" t="s">
        <v>1884</v>
      </c>
      <c r="V1004" s="4" t="s">
        <v>1954</v>
      </c>
      <c r="W1004" s="4" t="s">
        <v>70</v>
      </c>
      <c r="X1004" s="140">
        <v>45371</v>
      </c>
      <c r="Y1004" s="4" t="s">
        <v>1885</v>
      </c>
      <c r="Z1004" s="4" t="s">
        <v>1886</v>
      </c>
      <c r="AA1004" s="186">
        <f>O1004</f>
        <v>2000000000</v>
      </c>
      <c r="AB1004" s="186">
        <f>O1004-AA1004</f>
        <v>0</v>
      </c>
      <c r="AC1004" s="4"/>
      <c r="AD1004" s="4" t="s">
        <v>2037</v>
      </c>
      <c r="AE1004" s="145" t="s">
        <v>4031</v>
      </c>
      <c r="AF1004" s="145"/>
      <c r="AG1004" s="4"/>
      <c r="AH1004" s="377"/>
      <c r="AI1004" s="4"/>
      <c r="AJ1004" s="4"/>
      <c r="AK1004" s="4" t="s">
        <v>2116</v>
      </c>
    </row>
    <row r="1005" spans="2:37">
      <c r="B1005" s="145" t="s">
        <v>2497</v>
      </c>
      <c r="C1005" s="4" t="s">
        <v>441</v>
      </c>
      <c r="D1005" s="4" t="s">
        <v>1831</v>
      </c>
      <c r="E1005" s="4" t="s">
        <v>1060</v>
      </c>
      <c r="F1005" s="4" t="s">
        <v>4082</v>
      </c>
      <c r="G1005" s="4" t="s">
        <v>1630</v>
      </c>
      <c r="H1005" s="4" t="s">
        <v>1631</v>
      </c>
      <c r="I1005" s="141"/>
      <c r="J1005" s="141">
        <v>5000000000</v>
      </c>
      <c r="K1005" s="139">
        <v>5000000000</v>
      </c>
      <c r="L1005" s="4">
        <v>5.5</v>
      </c>
      <c r="M1005" s="4" t="s">
        <v>4038</v>
      </c>
      <c r="N1005" s="4" t="s">
        <v>2553</v>
      </c>
      <c r="O1005" s="186">
        <f>K1005</f>
        <v>5000000000</v>
      </c>
      <c r="P1005" s="91">
        <f t="shared" si="42"/>
        <v>0</v>
      </c>
      <c r="Q1005" s="4">
        <v>64</v>
      </c>
      <c r="R1005" s="4" t="s">
        <v>70</v>
      </c>
      <c r="S1005" s="4" t="s">
        <v>70</v>
      </c>
      <c r="T1005" s="140">
        <v>45341</v>
      </c>
      <c r="U1005" s="4" t="s">
        <v>1884</v>
      </c>
      <c r="V1005" s="4" t="s">
        <v>1954</v>
      </c>
      <c r="W1005" s="4" t="s">
        <v>70</v>
      </c>
      <c r="X1005" s="140">
        <v>45371</v>
      </c>
      <c r="Y1005" s="4" t="s">
        <v>1885</v>
      </c>
      <c r="Z1005" s="4" t="s">
        <v>1886</v>
      </c>
      <c r="AA1005" s="186">
        <f>O1005</f>
        <v>5000000000</v>
      </c>
      <c r="AB1005" s="186">
        <f>O1005-AA1005</f>
        <v>0</v>
      </c>
      <c r="AC1005" s="4"/>
      <c r="AD1005" s="4" t="s">
        <v>2037</v>
      </c>
      <c r="AE1005" s="145" t="s">
        <v>4031</v>
      </c>
      <c r="AF1005" s="145"/>
      <c r="AG1005" s="4"/>
      <c r="AH1005" s="377"/>
      <c r="AI1005" s="4"/>
      <c r="AJ1005" s="4"/>
      <c r="AK1005" s="4" t="s">
        <v>2116</v>
      </c>
    </row>
    <row r="1006" spans="2:37">
      <c r="B1006" s="145" t="s">
        <v>2497</v>
      </c>
      <c r="C1006" s="4" t="s">
        <v>441</v>
      </c>
      <c r="D1006" s="4" t="s">
        <v>1831</v>
      </c>
      <c r="E1006" s="4" t="s">
        <v>1060</v>
      </c>
      <c r="F1006" s="4" t="s">
        <v>4083</v>
      </c>
      <c r="G1006" s="4" t="s">
        <v>1630</v>
      </c>
      <c r="H1006" s="4" t="s">
        <v>1631</v>
      </c>
      <c r="I1006" s="141"/>
      <c r="J1006" s="141">
        <v>5000000000</v>
      </c>
      <c r="K1006" s="139">
        <v>5000000000</v>
      </c>
      <c r="L1006" s="4">
        <v>5.9</v>
      </c>
      <c r="M1006" s="4" t="s">
        <v>4045</v>
      </c>
      <c r="N1006" s="4" t="s">
        <v>2751</v>
      </c>
      <c r="O1006" s="186">
        <f>K1006</f>
        <v>5000000000</v>
      </c>
      <c r="P1006" s="91">
        <f t="shared" si="42"/>
        <v>0</v>
      </c>
      <c r="Q1006" s="4">
        <v>64</v>
      </c>
      <c r="R1006" s="4" t="s">
        <v>70</v>
      </c>
      <c r="S1006" s="4" t="s">
        <v>70</v>
      </c>
      <c r="T1006" s="140">
        <v>45341</v>
      </c>
      <c r="U1006" s="4" t="s">
        <v>1884</v>
      </c>
      <c r="V1006" s="4" t="s">
        <v>1954</v>
      </c>
      <c r="W1006" s="4" t="s">
        <v>70</v>
      </c>
      <c r="X1006" s="140">
        <v>45371</v>
      </c>
      <c r="Y1006" s="4" t="s">
        <v>1885</v>
      </c>
      <c r="Z1006" s="4" t="s">
        <v>1886</v>
      </c>
      <c r="AA1006" s="186">
        <f>O1006</f>
        <v>5000000000</v>
      </c>
      <c r="AB1006" s="186">
        <f>O1006-AA1006</f>
        <v>0</v>
      </c>
      <c r="AC1006" s="4"/>
      <c r="AD1006" s="4" t="s">
        <v>2037</v>
      </c>
      <c r="AE1006" s="145" t="s">
        <v>4031</v>
      </c>
      <c r="AF1006" s="145"/>
      <c r="AG1006" s="4"/>
      <c r="AH1006" s="377"/>
      <c r="AI1006" s="4"/>
      <c r="AJ1006" s="4"/>
      <c r="AK1006" s="4" t="s">
        <v>2116</v>
      </c>
    </row>
    <row r="1007" spans="2:37">
      <c r="B1007" s="145" t="s">
        <v>2497</v>
      </c>
      <c r="C1007" s="4" t="s">
        <v>441</v>
      </c>
      <c r="D1007" s="4" t="s">
        <v>2518</v>
      </c>
      <c r="E1007" s="4" t="s">
        <v>1060</v>
      </c>
      <c r="F1007" s="4" t="s">
        <v>4084</v>
      </c>
      <c r="G1007" s="4" t="s">
        <v>1638</v>
      </c>
      <c r="H1007" s="4" t="s">
        <v>1639</v>
      </c>
      <c r="I1007" s="141"/>
      <c r="J1007" s="141">
        <v>3900000000</v>
      </c>
      <c r="K1007" s="139">
        <v>3900000000</v>
      </c>
      <c r="L1007" s="4">
        <v>5.2</v>
      </c>
      <c r="M1007" s="4" t="s">
        <v>2825</v>
      </c>
      <c r="N1007" s="4" t="s">
        <v>3033</v>
      </c>
      <c r="O1007" s="91">
        <f>J1007</f>
        <v>3900000000</v>
      </c>
      <c r="P1007" s="91">
        <f t="shared" si="42"/>
        <v>0</v>
      </c>
      <c r="Q1007" s="4">
        <v>139</v>
      </c>
      <c r="R1007" s="4" t="s">
        <v>70</v>
      </c>
      <c r="S1007" s="4" t="s">
        <v>70</v>
      </c>
      <c r="T1007" s="140">
        <v>45348</v>
      </c>
      <c r="U1007" s="4" t="s">
        <v>1887</v>
      </c>
      <c r="V1007" s="4"/>
      <c r="W1007" s="4"/>
      <c r="X1007" s="4"/>
      <c r="Y1007" s="4"/>
      <c r="Z1007" s="4"/>
      <c r="AA1007" s="4"/>
      <c r="AB1007" s="4"/>
      <c r="AC1007" s="4"/>
      <c r="AD1007" s="4"/>
      <c r="AE1007" s="145"/>
      <c r="AF1007" s="145"/>
      <c r="AG1007" s="4" t="s">
        <v>70</v>
      </c>
      <c r="AH1007" s="377" t="s">
        <v>4084</v>
      </c>
      <c r="AI1007" s="4" t="s">
        <v>9551</v>
      </c>
      <c r="AJ1007" s="4" t="s">
        <v>9556</v>
      </c>
      <c r="AK1007" s="4"/>
    </row>
    <row r="1008" spans="2:37">
      <c r="B1008" s="145" t="s">
        <v>2497</v>
      </c>
      <c r="C1008" s="4" t="s">
        <v>441</v>
      </c>
      <c r="D1008" s="4" t="s">
        <v>1946</v>
      </c>
      <c r="E1008" s="4" t="s">
        <v>1060</v>
      </c>
      <c r="F1008" s="4" t="s">
        <v>4085</v>
      </c>
      <c r="G1008" s="4" t="s">
        <v>1642</v>
      </c>
      <c r="H1008" s="4" t="s">
        <v>1643</v>
      </c>
      <c r="I1008" s="141"/>
      <c r="J1008" s="141">
        <v>12919920000</v>
      </c>
      <c r="K1008" s="139">
        <v>12919920000</v>
      </c>
      <c r="L1008" s="4">
        <v>7.7</v>
      </c>
      <c r="M1008" s="4" t="s">
        <v>4086</v>
      </c>
      <c r="N1008" s="4" t="s">
        <v>2808</v>
      </c>
      <c r="O1008" s="91">
        <f>J1008</f>
        <v>12919920000</v>
      </c>
      <c r="P1008" s="91">
        <f t="shared" si="42"/>
        <v>0</v>
      </c>
      <c r="Q1008" s="4">
        <v>106</v>
      </c>
      <c r="R1008" s="4" t="s">
        <v>70</v>
      </c>
      <c r="S1008" s="4" t="s">
        <v>70</v>
      </c>
      <c r="T1008" s="140">
        <v>45321</v>
      </c>
      <c r="U1008" s="4" t="s">
        <v>1884</v>
      </c>
      <c r="V1008" s="4"/>
      <c r="W1008" s="4"/>
      <c r="X1008" s="4"/>
      <c r="Y1008" s="4"/>
      <c r="Z1008" s="4"/>
      <c r="AA1008" s="4"/>
      <c r="AB1008" s="4"/>
      <c r="AC1008" s="4"/>
      <c r="AD1008" s="4"/>
      <c r="AE1008" s="145"/>
      <c r="AF1008" s="145"/>
      <c r="AG1008" s="4" t="s">
        <v>70</v>
      </c>
      <c r="AH1008" s="377" t="s">
        <v>4085</v>
      </c>
      <c r="AI1008" s="4" t="s">
        <v>9551</v>
      </c>
      <c r="AJ1008" s="4" t="s">
        <v>9556</v>
      </c>
      <c r="AK1008" s="4"/>
    </row>
    <row r="1009" spans="2:37">
      <c r="B1009" s="145" t="s">
        <v>2497</v>
      </c>
      <c r="C1009" s="4" t="s">
        <v>441</v>
      </c>
      <c r="D1009" s="4" t="s">
        <v>1831</v>
      </c>
      <c r="E1009" s="4" t="s">
        <v>1060</v>
      </c>
      <c r="F1009" s="4" t="s">
        <v>4087</v>
      </c>
      <c r="G1009" s="4" t="s">
        <v>1630</v>
      </c>
      <c r="H1009" s="4" t="s">
        <v>1631</v>
      </c>
      <c r="I1009" s="141"/>
      <c r="J1009" s="141">
        <v>3000000000</v>
      </c>
      <c r="K1009" s="139">
        <v>3000000000</v>
      </c>
      <c r="L1009" s="4">
        <v>5.9</v>
      </c>
      <c r="M1009" s="4" t="s">
        <v>3586</v>
      </c>
      <c r="N1009" s="4" t="s">
        <v>2593</v>
      </c>
      <c r="O1009" s="186">
        <f>K1009</f>
        <v>3000000000</v>
      </c>
      <c r="P1009" s="91">
        <f t="shared" si="42"/>
        <v>0</v>
      </c>
      <c r="Q1009" s="4">
        <v>64</v>
      </c>
      <c r="R1009" s="4" t="s">
        <v>70</v>
      </c>
      <c r="S1009" s="4" t="s">
        <v>70</v>
      </c>
      <c r="T1009" s="140">
        <v>45341</v>
      </c>
      <c r="U1009" s="4" t="s">
        <v>1884</v>
      </c>
      <c r="V1009" s="4" t="s">
        <v>1954</v>
      </c>
      <c r="W1009" s="4" t="s">
        <v>70</v>
      </c>
      <c r="X1009" s="140">
        <v>45371</v>
      </c>
      <c r="Y1009" s="4" t="s">
        <v>1885</v>
      </c>
      <c r="Z1009" s="4" t="s">
        <v>1886</v>
      </c>
      <c r="AA1009" s="186">
        <f>O1009</f>
        <v>3000000000</v>
      </c>
      <c r="AB1009" s="186">
        <f>O1009-AA1009</f>
        <v>0</v>
      </c>
      <c r="AC1009" s="4"/>
      <c r="AD1009" s="4" t="s">
        <v>2037</v>
      </c>
      <c r="AE1009" s="145" t="s">
        <v>4031</v>
      </c>
      <c r="AF1009" s="145"/>
      <c r="AG1009" s="4"/>
      <c r="AH1009" s="377"/>
      <c r="AI1009" s="4"/>
      <c r="AJ1009" s="4"/>
      <c r="AK1009" s="4" t="s">
        <v>2116</v>
      </c>
    </row>
    <row r="1010" spans="2:37">
      <c r="B1010" s="145" t="s">
        <v>2497</v>
      </c>
      <c r="C1010" s="4" t="s">
        <v>441</v>
      </c>
      <c r="D1010" s="4" t="s">
        <v>1831</v>
      </c>
      <c r="E1010" s="4" t="s">
        <v>1060</v>
      </c>
      <c r="F1010" s="4" t="s">
        <v>4088</v>
      </c>
      <c r="G1010" s="4" t="s">
        <v>1630</v>
      </c>
      <c r="H1010" s="4" t="s">
        <v>1631</v>
      </c>
      <c r="I1010" s="141"/>
      <c r="J1010" s="141">
        <v>5000000000</v>
      </c>
      <c r="K1010" s="139">
        <v>5000000000</v>
      </c>
      <c r="L1010" s="4">
        <v>5</v>
      </c>
      <c r="M1010" s="4" t="s">
        <v>4036</v>
      </c>
      <c r="N1010" s="4" t="s">
        <v>2165</v>
      </c>
      <c r="O1010" s="186">
        <f>K1010</f>
        <v>5000000000</v>
      </c>
      <c r="P1010" s="91">
        <f t="shared" si="42"/>
        <v>0</v>
      </c>
      <c r="Q1010" s="4">
        <v>64</v>
      </c>
      <c r="R1010" s="4" t="s">
        <v>70</v>
      </c>
      <c r="S1010" s="4" t="s">
        <v>70</v>
      </c>
      <c r="T1010" s="140">
        <v>45341</v>
      </c>
      <c r="U1010" s="4" t="s">
        <v>1884</v>
      </c>
      <c r="V1010" s="4" t="s">
        <v>1954</v>
      </c>
      <c r="W1010" s="4" t="s">
        <v>70</v>
      </c>
      <c r="X1010" s="140">
        <v>45371</v>
      </c>
      <c r="Y1010" s="4" t="s">
        <v>1885</v>
      </c>
      <c r="Z1010" s="4" t="s">
        <v>1886</v>
      </c>
      <c r="AA1010" s="186">
        <f>O1010</f>
        <v>5000000000</v>
      </c>
      <c r="AB1010" s="186">
        <f>O1010-AA1010</f>
        <v>0</v>
      </c>
      <c r="AC1010" s="4"/>
      <c r="AD1010" s="4" t="s">
        <v>2037</v>
      </c>
      <c r="AE1010" s="145" t="s">
        <v>4031</v>
      </c>
      <c r="AF1010" s="145"/>
      <c r="AG1010" s="4"/>
      <c r="AH1010" s="377"/>
      <c r="AI1010" s="4"/>
      <c r="AJ1010" s="4"/>
      <c r="AK1010" s="4" t="s">
        <v>2116</v>
      </c>
    </row>
    <row r="1011" spans="2:37">
      <c r="B1011" s="145" t="s">
        <v>2497</v>
      </c>
      <c r="C1011" s="4" t="s">
        <v>441</v>
      </c>
      <c r="D1011" s="4" t="s">
        <v>1831</v>
      </c>
      <c r="E1011" s="4" t="s">
        <v>1060</v>
      </c>
      <c r="F1011" s="4" t="s">
        <v>4089</v>
      </c>
      <c r="G1011" s="4" t="s">
        <v>1630</v>
      </c>
      <c r="H1011" s="4" t="s">
        <v>1631</v>
      </c>
      <c r="I1011" s="141"/>
      <c r="J1011" s="141">
        <v>5000000000</v>
      </c>
      <c r="K1011" s="139">
        <v>5000000000</v>
      </c>
      <c r="L1011" s="4">
        <v>5.9</v>
      </c>
      <c r="M1011" s="4" t="s">
        <v>3586</v>
      </c>
      <c r="N1011" s="4" t="s">
        <v>2593</v>
      </c>
      <c r="O1011" s="186">
        <f>K1011</f>
        <v>5000000000</v>
      </c>
      <c r="P1011" s="91">
        <f t="shared" si="42"/>
        <v>0</v>
      </c>
      <c r="Q1011" s="4">
        <v>64</v>
      </c>
      <c r="R1011" s="4" t="s">
        <v>70</v>
      </c>
      <c r="S1011" s="4" t="s">
        <v>70</v>
      </c>
      <c r="T1011" s="140">
        <v>45341</v>
      </c>
      <c r="U1011" s="4" t="s">
        <v>1884</v>
      </c>
      <c r="V1011" s="4" t="s">
        <v>1954</v>
      </c>
      <c r="W1011" s="4" t="s">
        <v>70</v>
      </c>
      <c r="X1011" s="140">
        <v>45371</v>
      </c>
      <c r="Y1011" s="4" t="s">
        <v>1885</v>
      </c>
      <c r="Z1011" s="4" t="s">
        <v>1886</v>
      </c>
      <c r="AA1011" s="186">
        <f>O1011</f>
        <v>5000000000</v>
      </c>
      <c r="AB1011" s="186">
        <f>O1011-AA1011</f>
        <v>0</v>
      </c>
      <c r="AC1011" s="4"/>
      <c r="AD1011" s="4" t="s">
        <v>2037</v>
      </c>
      <c r="AE1011" s="145" t="s">
        <v>4031</v>
      </c>
      <c r="AF1011" s="145"/>
      <c r="AG1011" s="4"/>
      <c r="AH1011" s="377"/>
      <c r="AI1011" s="4"/>
      <c r="AJ1011" s="4"/>
      <c r="AK1011" s="4" t="s">
        <v>2116</v>
      </c>
    </row>
    <row r="1012" spans="2:37">
      <c r="B1012" s="145" t="s">
        <v>2497</v>
      </c>
      <c r="C1012" s="4" t="s">
        <v>441</v>
      </c>
      <c r="D1012" s="4" t="s">
        <v>1831</v>
      </c>
      <c r="E1012" s="4" t="s">
        <v>1060</v>
      </c>
      <c r="F1012" s="4" t="s">
        <v>4090</v>
      </c>
      <c r="G1012" s="4" t="s">
        <v>1630</v>
      </c>
      <c r="H1012" s="4" t="s">
        <v>1631</v>
      </c>
      <c r="I1012" s="141"/>
      <c r="J1012" s="141">
        <v>5000000000</v>
      </c>
      <c r="K1012" s="139">
        <v>5000000000</v>
      </c>
      <c r="L1012" s="4">
        <v>5</v>
      </c>
      <c r="M1012" s="4" t="s">
        <v>4036</v>
      </c>
      <c r="N1012" s="4" t="s">
        <v>2165</v>
      </c>
      <c r="O1012" s="186">
        <f>K1012</f>
        <v>5000000000</v>
      </c>
      <c r="P1012" s="91">
        <f t="shared" si="42"/>
        <v>0</v>
      </c>
      <c r="Q1012" s="4">
        <v>64</v>
      </c>
      <c r="R1012" s="4" t="s">
        <v>70</v>
      </c>
      <c r="S1012" s="4" t="s">
        <v>70</v>
      </c>
      <c r="T1012" s="140">
        <v>45341</v>
      </c>
      <c r="U1012" s="4" t="s">
        <v>1884</v>
      </c>
      <c r="V1012" s="4" t="s">
        <v>1954</v>
      </c>
      <c r="W1012" s="4" t="s">
        <v>70</v>
      </c>
      <c r="X1012" s="140">
        <v>45371</v>
      </c>
      <c r="Y1012" s="4" t="s">
        <v>1885</v>
      </c>
      <c r="Z1012" s="4" t="s">
        <v>1886</v>
      </c>
      <c r="AA1012" s="186">
        <f>O1012</f>
        <v>5000000000</v>
      </c>
      <c r="AB1012" s="186">
        <f>O1012-AA1012</f>
        <v>0</v>
      </c>
      <c r="AC1012" s="4"/>
      <c r="AD1012" s="4" t="s">
        <v>2037</v>
      </c>
      <c r="AE1012" s="145" t="s">
        <v>4031</v>
      </c>
      <c r="AF1012" s="145"/>
      <c r="AG1012" s="4"/>
      <c r="AH1012" s="377"/>
      <c r="AI1012" s="4"/>
      <c r="AJ1012" s="4"/>
      <c r="AK1012" s="4" t="s">
        <v>2116</v>
      </c>
    </row>
    <row r="1013" spans="2:37">
      <c r="B1013" s="145" t="s">
        <v>2497</v>
      </c>
      <c r="C1013" s="4" t="s">
        <v>441</v>
      </c>
      <c r="D1013" s="4" t="s">
        <v>1976</v>
      </c>
      <c r="E1013" s="4" t="s">
        <v>1060</v>
      </c>
      <c r="F1013" s="4" t="s">
        <v>4091</v>
      </c>
      <c r="G1013" s="4" t="s">
        <v>1654</v>
      </c>
      <c r="H1013" s="4" t="s">
        <v>1655</v>
      </c>
      <c r="I1013" s="141"/>
      <c r="J1013" s="141">
        <v>10000000000</v>
      </c>
      <c r="K1013" s="139">
        <v>10000000000</v>
      </c>
      <c r="L1013" s="4">
        <v>6.5</v>
      </c>
      <c r="M1013" s="4" t="s">
        <v>3417</v>
      </c>
      <c r="N1013" s="4" t="s">
        <v>2569</v>
      </c>
      <c r="O1013" s="91">
        <f>J1013</f>
        <v>10000000000</v>
      </c>
      <c r="P1013" s="91">
        <f t="shared" si="42"/>
        <v>0</v>
      </c>
      <c r="Q1013" s="4">
        <v>95</v>
      </c>
      <c r="R1013" s="4" t="s">
        <v>70</v>
      </c>
      <c r="S1013" s="4" t="s">
        <v>70</v>
      </c>
      <c r="T1013" s="140">
        <v>45321</v>
      </c>
      <c r="U1013" s="4" t="s">
        <v>1884</v>
      </c>
      <c r="V1013" s="4"/>
      <c r="W1013" s="4"/>
      <c r="X1013" s="4"/>
      <c r="Y1013" s="4"/>
      <c r="Z1013" s="4"/>
      <c r="AA1013" s="4"/>
      <c r="AB1013" s="4"/>
      <c r="AC1013" s="4"/>
      <c r="AD1013" s="4"/>
      <c r="AE1013" s="145"/>
      <c r="AF1013" s="145"/>
      <c r="AG1013" s="4" t="s">
        <v>70</v>
      </c>
      <c r="AH1013" s="377" t="s">
        <v>4091</v>
      </c>
      <c r="AI1013" s="4" t="s">
        <v>9551</v>
      </c>
      <c r="AJ1013" s="4" t="s">
        <v>9556</v>
      </c>
      <c r="AK1013" s="4"/>
    </row>
    <row r="1014" spans="2:37">
      <c r="B1014" s="145" t="s">
        <v>2497</v>
      </c>
      <c r="C1014" s="4" t="s">
        <v>441</v>
      </c>
      <c r="D1014" s="4" t="s">
        <v>1831</v>
      </c>
      <c r="E1014" s="4" t="s">
        <v>1060</v>
      </c>
      <c r="F1014" s="4" t="s">
        <v>4092</v>
      </c>
      <c r="G1014" s="4" t="s">
        <v>1660</v>
      </c>
      <c r="H1014" s="4" t="s">
        <v>1661</v>
      </c>
      <c r="I1014" s="141"/>
      <c r="J1014" s="141">
        <v>60000000000</v>
      </c>
      <c r="K1014" s="139">
        <v>60000000000</v>
      </c>
      <c r="L1014" s="4">
        <v>8.6</v>
      </c>
      <c r="M1014" s="4" t="s">
        <v>4093</v>
      </c>
      <c r="N1014" s="4" t="s">
        <v>4094</v>
      </c>
      <c r="O1014" s="186">
        <f t="shared" ref="O1014:O1021" si="46">K1014</f>
        <v>60000000000</v>
      </c>
      <c r="P1014" s="186">
        <f>K1014-O1014</f>
        <v>0</v>
      </c>
      <c r="Q1014" s="4" t="s">
        <v>2503</v>
      </c>
      <c r="R1014" s="4" t="s">
        <v>70</v>
      </c>
      <c r="S1014" s="4" t="s">
        <v>70</v>
      </c>
      <c r="T1014" s="140">
        <v>45351</v>
      </c>
      <c r="U1014" s="4" t="s">
        <v>1884</v>
      </c>
      <c r="V1014" s="4"/>
      <c r="W1014" s="4"/>
      <c r="X1014" s="4"/>
      <c r="Y1014" s="4"/>
      <c r="Z1014" s="4"/>
      <c r="AA1014" s="4"/>
      <c r="AB1014" s="4"/>
      <c r="AC1014" s="4"/>
      <c r="AD1014" s="4"/>
      <c r="AE1014" s="145"/>
      <c r="AF1014" s="145"/>
      <c r="AG1014" s="4" t="s">
        <v>70</v>
      </c>
      <c r="AH1014" s="377" t="s">
        <v>4092</v>
      </c>
      <c r="AI1014" s="4" t="s">
        <v>9551</v>
      </c>
      <c r="AJ1014" s="4" t="s">
        <v>9556</v>
      </c>
      <c r="AK1014" s="4"/>
    </row>
    <row r="1015" spans="2:37">
      <c r="B1015" s="145" t="s">
        <v>2497</v>
      </c>
      <c r="C1015" s="4" t="s">
        <v>441</v>
      </c>
      <c r="D1015" s="4" t="s">
        <v>1831</v>
      </c>
      <c r="E1015" s="4" t="s">
        <v>1060</v>
      </c>
      <c r="F1015" s="4" t="s">
        <v>4095</v>
      </c>
      <c r="G1015" s="4" t="s">
        <v>1630</v>
      </c>
      <c r="H1015" s="4" t="s">
        <v>1631</v>
      </c>
      <c r="I1015" s="141"/>
      <c r="J1015" s="141">
        <v>5000000000</v>
      </c>
      <c r="K1015" s="139">
        <v>5000000000</v>
      </c>
      <c r="L1015" s="4">
        <v>5.9</v>
      </c>
      <c r="M1015" s="4" t="s">
        <v>4043</v>
      </c>
      <c r="N1015" s="4" t="s">
        <v>2842</v>
      </c>
      <c r="O1015" s="186">
        <f t="shared" si="46"/>
        <v>5000000000</v>
      </c>
      <c r="P1015" s="91">
        <f t="shared" ref="P1015:P1037" si="47">J1015-O1015</f>
        <v>0</v>
      </c>
      <c r="Q1015" s="4">
        <v>64</v>
      </c>
      <c r="R1015" s="4" t="s">
        <v>70</v>
      </c>
      <c r="S1015" s="4" t="s">
        <v>70</v>
      </c>
      <c r="T1015" s="140">
        <v>45341</v>
      </c>
      <c r="U1015" s="4" t="s">
        <v>1884</v>
      </c>
      <c r="V1015" s="4" t="s">
        <v>1954</v>
      </c>
      <c r="W1015" s="4" t="s">
        <v>70</v>
      </c>
      <c r="X1015" s="140">
        <v>45371</v>
      </c>
      <c r="Y1015" s="4" t="s">
        <v>1885</v>
      </c>
      <c r="Z1015" s="4" t="s">
        <v>1886</v>
      </c>
      <c r="AA1015" s="186">
        <f t="shared" ref="AA1015:AA1021" si="48">O1015</f>
        <v>5000000000</v>
      </c>
      <c r="AB1015" s="186">
        <f t="shared" ref="AB1015:AB1021" si="49">O1015-AA1015</f>
        <v>0</v>
      </c>
      <c r="AC1015" s="4"/>
      <c r="AD1015" s="4" t="s">
        <v>2037</v>
      </c>
      <c r="AE1015" s="145" t="s">
        <v>4031</v>
      </c>
      <c r="AF1015" s="145"/>
      <c r="AG1015" s="4"/>
      <c r="AH1015" s="377"/>
      <c r="AI1015" s="4"/>
      <c r="AJ1015" s="4"/>
      <c r="AK1015" s="4" t="s">
        <v>2116</v>
      </c>
    </row>
    <row r="1016" spans="2:37">
      <c r="B1016" s="145" t="s">
        <v>2497</v>
      </c>
      <c r="C1016" s="4" t="s">
        <v>441</v>
      </c>
      <c r="D1016" s="4" t="s">
        <v>1831</v>
      </c>
      <c r="E1016" s="4" t="s">
        <v>1060</v>
      </c>
      <c r="F1016" s="4" t="s">
        <v>4096</v>
      </c>
      <c r="G1016" s="4" t="s">
        <v>1630</v>
      </c>
      <c r="H1016" s="4" t="s">
        <v>1631</v>
      </c>
      <c r="I1016" s="141"/>
      <c r="J1016" s="141">
        <v>5000000000</v>
      </c>
      <c r="K1016" s="139">
        <v>5000000000</v>
      </c>
      <c r="L1016" s="4">
        <v>5.9</v>
      </c>
      <c r="M1016" s="4" t="s">
        <v>4043</v>
      </c>
      <c r="N1016" s="4" t="s">
        <v>2842</v>
      </c>
      <c r="O1016" s="186">
        <f t="shared" si="46"/>
        <v>5000000000</v>
      </c>
      <c r="P1016" s="91">
        <f t="shared" si="47"/>
        <v>0</v>
      </c>
      <c r="Q1016" s="4">
        <v>64</v>
      </c>
      <c r="R1016" s="4" t="s">
        <v>70</v>
      </c>
      <c r="S1016" s="4" t="s">
        <v>70</v>
      </c>
      <c r="T1016" s="140">
        <v>45341</v>
      </c>
      <c r="U1016" s="4" t="s">
        <v>1884</v>
      </c>
      <c r="V1016" s="4" t="s">
        <v>1954</v>
      </c>
      <c r="W1016" s="4" t="s">
        <v>70</v>
      </c>
      <c r="X1016" s="140">
        <v>45371</v>
      </c>
      <c r="Y1016" s="4" t="s">
        <v>1885</v>
      </c>
      <c r="Z1016" s="4" t="s">
        <v>1886</v>
      </c>
      <c r="AA1016" s="186">
        <f t="shared" si="48"/>
        <v>5000000000</v>
      </c>
      <c r="AB1016" s="186">
        <f t="shared" si="49"/>
        <v>0</v>
      </c>
      <c r="AC1016" s="4"/>
      <c r="AD1016" s="4" t="s">
        <v>2037</v>
      </c>
      <c r="AE1016" s="145" t="s">
        <v>4031</v>
      </c>
      <c r="AF1016" s="145"/>
      <c r="AG1016" s="4"/>
      <c r="AH1016" s="377"/>
      <c r="AI1016" s="4"/>
      <c r="AJ1016" s="4"/>
      <c r="AK1016" s="4" t="s">
        <v>2116</v>
      </c>
    </row>
    <row r="1017" spans="2:37">
      <c r="B1017" s="145" t="s">
        <v>2497</v>
      </c>
      <c r="C1017" s="4" t="s">
        <v>441</v>
      </c>
      <c r="D1017" s="4" t="s">
        <v>1831</v>
      </c>
      <c r="E1017" s="4" t="s">
        <v>1060</v>
      </c>
      <c r="F1017" s="4" t="s">
        <v>4097</v>
      </c>
      <c r="G1017" s="4" t="s">
        <v>1630</v>
      </c>
      <c r="H1017" s="4" t="s">
        <v>1631</v>
      </c>
      <c r="I1017" s="141"/>
      <c r="J1017" s="141">
        <v>5000000000</v>
      </c>
      <c r="K1017" s="139">
        <v>5000000000</v>
      </c>
      <c r="L1017" s="4">
        <v>5.9</v>
      </c>
      <c r="M1017" s="4" t="s">
        <v>4049</v>
      </c>
      <c r="N1017" s="4" t="s">
        <v>2455</v>
      </c>
      <c r="O1017" s="186">
        <f t="shared" si="46"/>
        <v>5000000000</v>
      </c>
      <c r="P1017" s="91">
        <f t="shared" si="47"/>
        <v>0</v>
      </c>
      <c r="Q1017" s="4">
        <v>64</v>
      </c>
      <c r="R1017" s="4" t="s">
        <v>70</v>
      </c>
      <c r="S1017" s="4" t="s">
        <v>70</v>
      </c>
      <c r="T1017" s="140">
        <v>45341</v>
      </c>
      <c r="U1017" s="4" t="s">
        <v>1884</v>
      </c>
      <c r="V1017" s="4" t="s">
        <v>1954</v>
      </c>
      <c r="W1017" s="4" t="s">
        <v>70</v>
      </c>
      <c r="X1017" s="140">
        <v>45371</v>
      </c>
      <c r="Y1017" s="4" t="s">
        <v>1885</v>
      </c>
      <c r="Z1017" s="4" t="s">
        <v>1886</v>
      </c>
      <c r="AA1017" s="186">
        <f t="shared" si="48"/>
        <v>5000000000</v>
      </c>
      <c r="AB1017" s="186">
        <f t="shared" si="49"/>
        <v>0</v>
      </c>
      <c r="AC1017" s="4"/>
      <c r="AD1017" s="4" t="s">
        <v>2037</v>
      </c>
      <c r="AE1017" s="145" t="s">
        <v>4031</v>
      </c>
      <c r="AF1017" s="145"/>
      <c r="AG1017" s="4"/>
      <c r="AH1017" s="377"/>
      <c r="AI1017" s="4"/>
      <c r="AJ1017" s="4"/>
      <c r="AK1017" s="4" t="s">
        <v>2116</v>
      </c>
    </row>
    <row r="1018" spans="2:37">
      <c r="B1018" s="145" t="s">
        <v>2497</v>
      </c>
      <c r="C1018" s="4" t="s">
        <v>441</v>
      </c>
      <c r="D1018" s="4" t="s">
        <v>1831</v>
      </c>
      <c r="E1018" s="4" t="s">
        <v>1060</v>
      </c>
      <c r="F1018" s="4" t="s">
        <v>4098</v>
      </c>
      <c r="G1018" s="4" t="s">
        <v>1630</v>
      </c>
      <c r="H1018" s="4" t="s">
        <v>1631</v>
      </c>
      <c r="I1018" s="141"/>
      <c r="J1018" s="141">
        <v>5000000000</v>
      </c>
      <c r="K1018" s="139">
        <v>5000000000</v>
      </c>
      <c r="L1018" s="4">
        <v>5.9</v>
      </c>
      <c r="M1018" s="4" t="s">
        <v>4043</v>
      </c>
      <c r="N1018" s="4" t="s">
        <v>2842</v>
      </c>
      <c r="O1018" s="186">
        <f t="shared" si="46"/>
        <v>5000000000</v>
      </c>
      <c r="P1018" s="91">
        <f t="shared" si="47"/>
        <v>0</v>
      </c>
      <c r="Q1018" s="4">
        <v>64</v>
      </c>
      <c r="R1018" s="4" t="s">
        <v>70</v>
      </c>
      <c r="S1018" s="4" t="s">
        <v>70</v>
      </c>
      <c r="T1018" s="140">
        <v>45341</v>
      </c>
      <c r="U1018" s="4" t="s">
        <v>1884</v>
      </c>
      <c r="V1018" s="4" t="s">
        <v>1954</v>
      </c>
      <c r="W1018" s="4" t="s">
        <v>70</v>
      </c>
      <c r="X1018" s="140">
        <v>45371</v>
      </c>
      <c r="Y1018" s="4" t="s">
        <v>1885</v>
      </c>
      <c r="Z1018" s="4" t="s">
        <v>1886</v>
      </c>
      <c r="AA1018" s="186">
        <f t="shared" si="48"/>
        <v>5000000000</v>
      </c>
      <c r="AB1018" s="186">
        <f t="shared" si="49"/>
        <v>0</v>
      </c>
      <c r="AC1018" s="4"/>
      <c r="AD1018" s="4" t="s">
        <v>2037</v>
      </c>
      <c r="AE1018" s="145" t="s">
        <v>4031</v>
      </c>
      <c r="AF1018" s="145"/>
      <c r="AG1018" s="4"/>
      <c r="AH1018" s="377"/>
      <c r="AI1018" s="4"/>
      <c r="AJ1018" s="4"/>
      <c r="AK1018" s="4" t="s">
        <v>2116</v>
      </c>
    </row>
    <row r="1019" spans="2:37">
      <c r="B1019" s="145" t="s">
        <v>2497</v>
      </c>
      <c r="C1019" s="4" t="s">
        <v>441</v>
      </c>
      <c r="D1019" s="4" t="s">
        <v>1831</v>
      </c>
      <c r="E1019" s="4" t="s">
        <v>1060</v>
      </c>
      <c r="F1019" s="4" t="s">
        <v>4099</v>
      </c>
      <c r="G1019" s="4" t="s">
        <v>1630</v>
      </c>
      <c r="H1019" s="4" t="s">
        <v>1631</v>
      </c>
      <c r="I1019" s="141"/>
      <c r="J1019" s="141">
        <v>2000000000</v>
      </c>
      <c r="K1019" s="139">
        <v>2000000000</v>
      </c>
      <c r="L1019" s="4">
        <v>5.5</v>
      </c>
      <c r="M1019" s="4" t="s">
        <v>4038</v>
      </c>
      <c r="N1019" s="4" t="s">
        <v>2553</v>
      </c>
      <c r="O1019" s="186">
        <f t="shared" si="46"/>
        <v>2000000000</v>
      </c>
      <c r="P1019" s="91">
        <f t="shared" si="47"/>
        <v>0</v>
      </c>
      <c r="Q1019" s="4">
        <v>64</v>
      </c>
      <c r="R1019" s="4" t="s">
        <v>70</v>
      </c>
      <c r="S1019" s="4" t="s">
        <v>70</v>
      </c>
      <c r="T1019" s="140">
        <v>45341</v>
      </c>
      <c r="U1019" s="4" t="s">
        <v>1884</v>
      </c>
      <c r="V1019" s="4" t="s">
        <v>1954</v>
      </c>
      <c r="W1019" s="4" t="s">
        <v>70</v>
      </c>
      <c r="X1019" s="140">
        <v>45371</v>
      </c>
      <c r="Y1019" s="4" t="s">
        <v>1885</v>
      </c>
      <c r="Z1019" s="4" t="s">
        <v>1886</v>
      </c>
      <c r="AA1019" s="186">
        <f t="shared" si="48"/>
        <v>2000000000</v>
      </c>
      <c r="AB1019" s="186">
        <f t="shared" si="49"/>
        <v>0</v>
      </c>
      <c r="AC1019" s="4"/>
      <c r="AD1019" s="4" t="s">
        <v>2037</v>
      </c>
      <c r="AE1019" s="145" t="s">
        <v>4031</v>
      </c>
      <c r="AF1019" s="145"/>
      <c r="AG1019" s="4"/>
      <c r="AH1019" s="377"/>
      <c r="AI1019" s="4"/>
      <c r="AJ1019" s="4"/>
      <c r="AK1019" s="4" t="s">
        <v>2116</v>
      </c>
    </row>
    <row r="1020" spans="2:37">
      <c r="B1020" s="145" t="s">
        <v>2497</v>
      </c>
      <c r="C1020" s="4" t="s">
        <v>441</v>
      </c>
      <c r="D1020" s="4" t="s">
        <v>1831</v>
      </c>
      <c r="E1020" s="4" t="s">
        <v>1060</v>
      </c>
      <c r="F1020" s="4" t="s">
        <v>4100</v>
      </c>
      <c r="G1020" s="4" t="s">
        <v>1630</v>
      </c>
      <c r="H1020" s="4" t="s">
        <v>1631</v>
      </c>
      <c r="I1020" s="141"/>
      <c r="J1020" s="141">
        <v>2000000000</v>
      </c>
      <c r="K1020" s="139">
        <v>2000000000</v>
      </c>
      <c r="L1020" s="4">
        <v>5</v>
      </c>
      <c r="M1020" s="4" t="s">
        <v>4036</v>
      </c>
      <c r="N1020" s="4" t="s">
        <v>2165</v>
      </c>
      <c r="O1020" s="186">
        <f t="shared" si="46"/>
        <v>2000000000</v>
      </c>
      <c r="P1020" s="91">
        <f t="shared" si="47"/>
        <v>0</v>
      </c>
      <c r="Q1020" s="4">
        <v>64</v>
      </c>
      <c r="R1020" s="4" t="s">
        <v>70</v>
      </c>
      <c r="S1020" s="4" t="s">
        <v>70</v>
      </c>
      <c r="T1020" s="140">
        <v>45341</v>
      </c>
      <c r="U1020" s="4" t="s">
        <v>1884</v>
      </c>
      <c r="V1020" s="4" t="s">
        <v>1954</v>
      </c>
      <c r="W1020" s="4" t="s">
        <v>70</v>
      </c>
      <c r="X1020" s="140">
        <v>45371</v>
      </c>
      <c r="Y1020" s="4" t="s">
        <v>1885</v>
      </c>
      <c r="Z1020" s="4" t="s">
        <v>1886</v>
      </c>
      <c r="AA1020" s="186">
        <f t="shared" si="48"/>
        <v>2000000000</v>
      </c>
      <c r="AB1020" s="186">
        <f t="shared" si="49"/>
        <v>0</v>
      </c>
      <c r="AC1020" s="4"/>
      <c r="AD1020" s="4" t="s">
        <v>2037</v>
      </c>
      <c r="AE1020" s="145" t="s">
        <v>4031</v>
      </c>
      <c r="AF1020" s="145"/>
      <c r="AG1020" s="4"/>
      <c r="AH1020" s="377"/>
      <c r="AI1020" s="4"/>
      <c r="AJ1020" s="4"/>
      <c r="AK1020" s="4" t="s">
        <v>2116</v>
      </c>
    </row>
    <row r="1021" spans="2:37">
      <c r="B1021" s="145" t="s">
        <v>2497</v>
      </c>
      <c r="C1021" s="4" t="s">
        <v>441</v>
      </c>
      <c r="D1021" s="4" t="s">
        <v>1831</v>
      </c>
      <c r="E1021" s="4" t="s">
        <v>1060</v>
      </c>
      <c r="F1021" s="4" t="s">
        <v>4101</v>
      </c>
      <c r="G1021" s="4" t="s">
        <v>1630</v>
      </c>
      <c r="H1021" s="4" t="s">
        <v>1631</v>
      </c>
      <c r="I1021" s="141"/>
      <c r="J1021" s="141">
        <v>5000000000</v>
      </c>
      <c r="K1021" s="139">
        <v>5000000000</v>
      </c>
      <c r="L1021" s="4">
        <v>5.9</v>
      </c>
      <c r="M1021" s="4" t="s">
        <v>3586</v>
      </c>
      <c r="N1021" s="4" t="s">
        <v>2593</v>
      </c>
      <c r="O1021" s="186">
        <f t="shared" si="46"/>
        <v>5000000000</v>
      </c>
      <c r="P1021" s="91">
        <f t="shared" si="47"/>
        <v>0</v>
      </c>
      <c r="Q1021" s="4">
        <v>64</v>
      </c>
      <c r="R1021" s="4" t="s">
        <v>70</v>
      </c>
      <c r="S1021" s="4" t="s">
        <v>70</v>
      </c>
      <c r="T1021" s="140">
        <v>45341</v>
      </c>
      <c r="U1021" s="4" t="s">
        <v>1884</v>
      </c>
      <c r="V1021" s="4" t="s">
        <v>1954</v>
      </c>
      <c r="W1021" s="4" t="s">
        <v>70</v>
      </c>
      <c r="X1021" s="140">
        <v>45371</v>
      </c>
      <c r="Y1021" s="4" t="s">
        <v>1885</v>
      </c>
      <c r="Z1021" s="4" t="s">
        <v>1886</v>
      </c>
      <c r="AA1021" s="186">
        <f t="shared" si="48"/>
        <v>5000000000</v>
      </c>
      <c r="AB1021" s="186">
        <f t="shared" si="49"/>
        <v>0</v>
      </c>
      <c r="AC1021" s="4"/>
      <c r="AD1021" s="4" t="s">
        <v>2037</v>
      </c>
      <c r="AE1021" s="145" t="s">
        <v>4031</v>
      </c>
      <c r="AF1021" s="145"/>
      <c r="AG1021" s="4"/>
      <c r="AH1021" s="377"/>
      <c r="AI1021" s="4"/>
      <c r="AJ1021" s="4"/>
      <c r="AK1021" s="4" t="s">
        <v>2116</v>
      </c>
    </row>
    <row r="1022" spans="2:37">
      <c r="B1022" s="145" t="s">
        <v>2497</v>
      </c>
      <c r="C1022" s="4" t="s">
        <v>441</v>
      </c>
      <c r="D1022" s="4" t="s">
        <v>1831</v>
      </c>
      <c r="E1022" s="4" t="s">
        <v>1060</v>
      </c>
      <c r="F1022" s="4" t="s">
        <v>4102</v>
      </c>
      <c r="G1022" s="4" t="s">
        <v>1632</v>
      </c>
      <c r="H1022" s="4" t="s">
        <v>1633</v>
      </c>
      <c r="I1022" s="141"/>
      <c r="J1022" s="141">
        <v>15600000000</v>
      </c>
      <c r="K1022" s="139">
        <v>15600000000</v>
      </c>
      <c r="L1022" s="4">
        <v>9.6</v>
      </c>
      <c r="M1022" s="4" t="s">
        <v>3141</v>
      </c>
      <c r="N1022" s="4" t="s">
        <v>3944</v>
      </c>
      <c r="O1022" s="91">
        <f>J1022</f>
        <v>15600000000</v>
      </c>
      <c r="P1022" s="91">
        <f t="shared" si="47"/>
        <v>0</v>
      </c>
      <c r="Q1022" s="4">
        <v>50</v>
      </c>
      <c r="R1022" s="4" t="s">
        <v>70</v>
      </c>
      <c r="S1022" s="4" t="s">
        <v>70</v>
      </c>
      <c r="T1022" s="140">
        <v>45294</v>
      </c>
      <c r="U1022" s="4" t="s">
        <v>1884</v>
      </c>
      <c r="V1022" s="4" t="s">
        <v>1954</v>
      </c>
      <c r="W1022" s="4"/>
      <c r="X1022" s="4"/>
      <c r="Y1022" s="4"/>
      <c r="Z1022" s="4"/>
      <c r="AA1022" s="4"/>
      <c r="AB1022" s="4"/>
      <c r="AC1022" s="4"/>
      <c r="AD1022" s="4"/>
      <c r="AE1022" s="145"/>
      <c r="AF1022" s="145"/>
      <c r="AG1022" s="4" t="s">
        <v>70</v>
      </c>
      <c r="AH1022" s="377" t="s">
        <v>4102</v>
      </c>
      <c r="AI1022" s="4" t="s">
        <v>9551</v>
      </c>
      <c r="AJ1022" s="4" t="s">
        <v>9556</v>
      </c>
      <c r="AK1022" s="4"/>
    </row>
    <row r="1023" spans="2:37">
      <c r="B1023" s="145" t="s">
        <v>2497</v>
      </c>
      <c r="C1023" s="4" t="s">
        <v>441</v>
      </c>
      <c r="D1023" s="4" t="s">
        <v>1976</v>
      </c>
      <c r="E1023" s="4" t="s">
        <v>1060</v>
      </c>
      <c r="F1023" s="4" t="s">
        <v>4103</v>
      </c>
      <c r="G1023" s="4" t="s">
        <v>1654</v>
      </c>
      <c r="H1023" s="4" t="s">
        <v>1655</v>
      </c>
      <c r="I1023" s="141"/>
      <c r="J1023" s="141">
        <v>5000000000</v>
      </c>
      <c r="K1023" s="139">
        <v>5000000000</v>
      </c>
      <c r="L1023" s="4">
        <v>5.5</v>
      </c>
      <c r="M1023" s="4" t="s">
        <v>2556</v>
      </c>
      <c r="N1023" s="4" t="s">
        <v>2553</v>
      </c>
      <c r="O1023" s="91">
        <f>J1023</f>
        <v>5000000000</v>
      </c>
      <c r="P1023" s="91">
        <f t="shared" si="47"/>
        <v>0</v>
      </c>
      <c r="Q1023" s="4">
        <v>95</v>
      </c>
      <c r="R1023" s="4" t="s">
        <v>70</v>
      </c>
      <c r="S1023" s="4" t="s">
        <v>70</v>
      </c>
      <c r="T1023" s="140">
        <v>45321</v>
      </c>
      <c r="U1023" s="4" t="s">
        <v>1884</v>
      </c>
      <c r="V1023" s="4"/>
      <c r="W1023" s="4"/>
      <c r="X1023" s="4"/>
      <c r="Y1023" s="4"/>
      <c r="Z1023" s="4"/>
      <c r="AA1023" s="4"/>
      <c r="AB1023" s="4"/>
      <c r="AC1023" s="4"/>
      <c r="AD1023" s="4"/>
      <c r="AE1023" s="145"/>
      <c r="AF1023" s="145"/>
      <c r="AG1023" s="4" t="s">
        <v>70</v>
      </c>
      <c r="AH1023" s="377" t="s">
        <v>4103</v>
      </c>
      <c r="AI1023" s="4" t="s">
        <v>9551</v>
      </c>
      <c r="AJ1023" s="4" t="s">
        <v>9556</v>
      </c>
      <c r="AK1023" s="4"/>
    </row>
    <row r="1024" spans="2:37">
      <c r="B1024" s="145" t="s">
        <v>2497</v>
      </c>
      <c r="C1024" s="4" t="s">
        <v>441</v>
      </c>
      <c r="D1024" s="4" t="s">
        <v>1831</v>
      </c>
      <c r="E1024" s="4" t="s">
        <v>1060</v>
      </c>
      <c r="F1024" s="4" t="s">
        <v>4104</v>
      </c>
      <c r="G1024" s="4" t="s">
        <v>1630</v>
      </c>
      <c r="H1024" s="4" t="s">
        <v>1631</v>
      </c>
      <c r="I1024" s="141"/>
      <c r="J1024" s="141">
        <v>5000000000</v>
      </c>
      <c r="K1024" s="139">
        <v>5000000000</v>
      </c>
      <c r="L1024" s="4">
        <v>5</v>
      </c>
      <c r="M1024" s="4" t="s">
        <v>4036</v>
      </c>
      <c r="N1024" s="4" t="s">
        <v>2165</v>
      </c>
      <c r="O1024" s="186">
        <f>K1024</f>
        <v>5000000000</v>
      </c>
      <c r="P1024" s="91">
        <f t="shared" si="47"/>
        <v>0</v>
      </c>
      <c r="Q1024" s="4">
        <v>64</v>
      </c>
      <c r="R1024" s="4" t="s">
        <v>70</v>
      </c>
      <c r="S1024" s="4" t="s">
        <v>70</v>
      </c>
      <c r="T1024" s="140">
        <v>45341</v>
      </c>
      <c r="U1024" s="4" t="s">
        <v>1884</v>
      </c>
      <c r="V1024" s="4" t="s">
        <v>1954</v>
      </c>
      <c r="W1024" s="4" t="s">
        <v>70</v>
      </c>
      <c r="X1024" s="140">
        <v>45371</v>
      </c>
      <c r="Y1024" s="4" t="s">
        <v>1885</v>
      </c>
      <c r="Z1024" s="4" t="s">
        <v>1886</v>
      </c>
      <c r="AA1024" s="186">
        <f>O1024</f>
        <v>5000000000</v>
      </c>
      <c r="AB1024" s="186">
        <f>O1024-AA1024</f>
        <v>0</v>
      </c>
      <c r="AC1024" s="4"/>
      <c r="AD1024" s="4" t="s">
        <v>2037</v>
      </c>
      <c r="AE1024" s="145" t="s">
        <v>4031</v>
      </c>
      <c r="AF1024" s="145"/>
      <c r="AG1024" s="4"/>
      <c r="AH1024" s="377"/>
      <c r="AI1024" s="4"/>
      <c r="AJ1024" s="4"/>
      <c r="AK1024" s="4" t="s">
        <v>2116</v>
      </c>
    </row>
    <row r="1025" spans="2:37">
      <c r="B1025" s="145" t="s">
        <v>2497</v>
      </c>
      <c r="C1025" s="4" t="s">
        <v>441</v>
      </c>
      <c r="D1025" s="4" t="s">
        <v>1831</v>
      </c>
      <c r="E1025" s="4" t="s">
        <v>1060</v>
      </c>
      <c r="F1025" s="4" t="s">
        <v>4105</v>
      </c>
      <c r="G1025" s="4" t="s">
        <v>1630</v>
      </c>
      <c r="H1025" s="4" t="s">
        <v>1631</v>
      </c>
      <c r="I1025" s="141"/>
      <c r="J1025" s="141">
        <v>5000000000</v>
      </c>
      <c r="K1025" s="139">
        <v>5000000000</v>
      </c>
      <c r="L1025" s="4">
        <v>5</v>
      </c>
      <c r="M1025" s="4" t="s">
        <v>4036</v>
      </c>
      <c r="N1025" s="4" t="s">
        <v>2165</v>
      </c>
      <c r="O1025" s="186">
        <f>K1025</f>
        <v>5000000000</v>
      </c>
      <c r="P1025" s="91">
        <f t="shared" si="47"/>
        <v>0</v>
      </c>
      <c r="Q1025" s="4">
        <v>64</v>
      </c>
      <c r="R1025" s="4" t="s">
        <v>70</v>
      </c>
      <c r="S1025" s="4" t="s">
        <v>70</v>
      </c>
      <c r="T1025" s="140">
        <v>45341</v>
      </c>
      <c r="U1025" s="4" t="s">
        <v>1884</v>
      </c>
      <c r="V1025" s="4" t="s">
        <v>1954</v>
      </c>
      <c r="W1025" s="4" t="s">
        <v>70</v>
      </c>
      <c r="X1025" s="140">
        <v>45371</v>
      </c>
      <c r="Y1025" s="4" t="s">
        <v>1885</v>
      </c>
      <c r="Z1025" s="4" t="s">
        <v>1886</v>
      </c>
      <c r="AA1025" s="186">
        <f>O1025</f>
        <v>5000000000</v>
      </c>
      <c r="AB1025" s="186">
        <f>O1025-AA1025</f>
        <v>0</v>
      </c>
      <c r="AC1025" s="4"/>
      <c r="AD1025" s="4" t="s">
        <v>2037</v>
      </c>
      <c r="AE1025" s="145" t="s">
        <v>4031</v>
      </c>
      <c r="AF1025" s="145"/>
      <c r="AG1025" s="4"/>
      <c r="AH1025" s="377"/>
      <c r="AI1025" s="4"/>
      <c r="AJ1025" s="4"/>
      <c r="AK1025" s="4" t="s">
        <v>2116</v>
      </c>
    </row>
    <row r="1026" spans="2:37">
      <c r="B1026" s="145" t="s">
        <v>2497</v>
      </c>
      <c r="C1026" s="4" t="s">
        <v>441</v>
      </c>
      <c r="D1026" s="4" t="s">
        <v>3961</v>
      </c>
      <c r="E1026" s="4" t="s">
        <v>1060</v>
      </c>
      <c r="F1026" s="4" t="s">
        <v>4106</v>
      </c>
      <c r="G1026" s="4" t="s">
        <v>1632</v>
      </c>
      <c r="H1026" s="4" t="s">
        <v>1633</v>
      </c>
      <c r="I1026" s="141"/>
      <c r="J1026" s="141">
        <v>20000000000</v>
      </c>
      <c r="K1026" s="139">
        <v>20000000000</v>
      </c>
      <c r="L1026" s="4">
        <v>8.3000000000000007</v>
      </c>
      <c r="M1026" s="4" t="s">
        <v>2633</v>
      </c>
      <c r="N1026" s="4" t="s">
        <v>3963</v>
      </c>
      <c r="O1026" s="91">
        <f>J1026</f>
        <v>20000000000</v>
      </c>
      <c r="P1026" s="91">
        <f t="shared" si="47"/>
        <v>0</v>
      </c>
      <c r="Q1026" s="4">
        <v>50</v>
      </c>
      <c r="R1026" s="4" t="s">
        <v>70</v>
      </c>
      <c r="S1026" s="4" t="s">
        <v>70</v>
      </c>
      <c r="T1026" s="140">
        <v>45294</v>
      </c>
      <c r="U1026" s="4" t="s">
        <v>1884</v>
      </c>
      <c r="V1026" s="4" t="s">
        <v>1954</v>
      </c>
      <c r="W1026" s="4"/>
      <c r="X1026" s="4"/>
      <c r="Y1026" s="4"/>
      <c r="Z1026" s="4"/>
      <c r="AA1026" s="4"/>
      <c r="AB1026" s="4"/>
      <c r="AC1026" s="4"/>
      <c r="AD1026" s="4"/>
      <c r="AE1026" s="145"/>
      <c r="AF1026" s="145"/>
      <c r="AG1026" s="4" t="s">
        <v>70</v>
      </c>
      <c r="AH1026" s="377"/>
      <c r="AI1026" s="4" t="s">
        <v>9555</v>
      </c>
      <c r="AJ1026" s="4" t="s">
        <v>9556</v>
      </c>
      <c r="AK1026" s="4"/>
    </row>
    <row r="1027" spans="2:37">
      <c r="B1027" s="145" t="s">
        <v>2497</v>
      </c>
      <c r="C1027" s="4" t="s">
        <v>441</v>
      </c>
      <c r="D1027" s="4" t="s">
        <v>1831</v>
      </c>
      <c r="E1027" s="4" t="s">
        <v>1060</v>
      </c>
      <c r="F1027" s="4" t="s">
        <v>4107</v>
      </c>
      <c r="G1027" s="4" t="s">
        <v>1630</v>
      </c>
      <c r="H1027" s="4" t="s">
        <v>1631</v>
      </c>
      <c r="I1027" s="141"/>
      <c r="J1027" s="141">
        <v>2000000000</v>
      </c>
      <c r="K1027" s="139">
        <v>2000000000</v>
      </c>
      <c r="L1027" s="4">
        <v>5.9</v>
      </c>
      <c r="M1027" s="4" t="s">
        <v>4043</v>
      </c>
      <c r="N1027" s="4" t="s">
        <v>2842</v>
      </c>
      <c r="O1027" s="186">
        <f>K1027</f>
        <v>2000000000</v>
      </c>
      <c r="P1027" s="91">
        <f t="shared" si="47"/>
        <v>0</v>
      </c>
      <c r="Q1027" s="4">
        <v>64</v>
      </c>
      <c r="R1027" s="4" t="s">
        <v>70</v>
      </c>
      <c r="S1027" s="4" t="s">
        <v>70</v>
      </c>
      <c r="T1027" s="140">
        <v>45341</v>
      </c>
      <c r="U1027" s="4" t="s">
        <v>1884</v>
      </c>
      <c r="V1027" s="4" t="s">
        <v>1954</v>
      </c>
      <c r="W1027" s="4" t="s">
        <v>70</v>
      </c>
      <c r="X1027" s="140">
        <v>45371</v>
      </c>
      <c r="Y1027" s="4" t="s">
        <v>1885</v>
      </c>
      <c r="Z1027" s="4" t="s">
        <v>1886</v>
      </c>
      <c r="AA1027" s="186">
        <f>O1027</f>
        <v>2000000000</v>
      </c>
      <c r="AB1027" s="186">
        <f>O1027-AA1027</f>
        <v>0</v>
      </c>
      <c r="AC1027" s="4"/>
      <c r="AD1027" s="4" t="s">
        <v>2037</v>
      </c>
      <c r="AE1027" s="145" t="s">
        <v>4031</v>
      </c>
      <c r="AF1027" s="145"/>
      <c r="AG1027" s="4"/>
      <c r="AH1027" s="377"/>
      <c r="AI1027" s="4"/>
      <c r="AJ1027" s="4"/>
      <c r="AK1027" s="4" t="s">
        <v>2116</v>
      </c>
    </row>
    <row r="1028" spans="2:37">
      <c r="B1028" s="145" t="s">
        <v>2497</v>
      </c>
      <c r="C1028" s="4" t="s">
        <v>441</v>
      </c>
      <c r="D1028" s="4" t="s">
        <v>1831</v>
      </c>
      <c r="E1028" s="4" t="s">
        <v>1060</v>
      </c>
      <c r="F1028" s="4" t="s">
        <v>4108</v>
      </c>
      <c r="G1028" s="4" t="s">
        <v>1630</v>
      </c>
      <c r="H1028" s="4" t="s">
        <v>1631</v>
      </c>
      <c r="I1028" s="141"/>
      <c r="J1028" s="141">
        <v>3000000000</v>
      </c>
      <c r="K1028" s="139">
        <v>3000000000</v>
      </c>
      <c r="L1028" s="4">
        <v>5.5</v>
      </c>
      <c r="M1028" s="4" t="s">
        <v>4038</v>
      </c>
      <c r="N1028" s="4" t="s">
        <v>2553</v>
      </c>
      <c r="O1028" s="186">
        <f>K1028</f>
        <v>3000000000</v>
      </c>
      <c r="P1028" s="91">
        <f t="shared" si="47"/>
        <v>0</v>
      </c>
      <c r="Q1028" s="4">
        <v>64</v>
      </c>
      <c r="R1028" s="4" t="s">
        <v>70</v>
      </c>
      <c r="S1028" s="4" t="s">
        <v>70</v>
      </c>
      <c r="T1028" s="140">
        <v>45341</v>
      </c>
      <c r="U1028" s="4" t="s">
        <v>1884</v>
      </c>
      <c r="V1028" s="4" t="s">
        <v>1954</v>
      </c>
      <c r="W1028" s="4" t="s">
        <v>70</v>
      </c>
      <c r="X1028" s="140">
        <v>45371</v>
      </c>
      <c r="Y1028" s="4" t="s">
        <v>1885</v>
      </c>
      <c r="Z1028" s="4" t="s">
        <v>1886</v>
      </c>
      <c r="AA1028" s="186">
        <f>O1028</f>
        <v>3000000000</v>
      </c>
      <c r="AB1028" s="186">
        <f>O1028-AA1028</f>
        <v>0</v>
      </c>
      <c r="AC1028" s="4"/>
      <c r="AD1028" s="4" t="s">
        <v>2037</v>
      </c>
      <c r="AE1028" s="145" t="s">
        <v>4031</v>
      </c>
      <c r="AF1028" s="145"/>
      <c r="AG1028" s="4"/>
      <c r="AH1028" s="377"/>
      <c r="AI1028" s="4"/>
      <c r="AJ1028" s="4"/>
      <c r="AK1028" s="4" t="s">
        <v>2116</v>
      </c>
    </row>
    <row r="1029" spans="2:37">
      <c r="B1029" s="145" t="s">
        <v>2497</v>
      </c>
      <c r="C1029" s="4" t="s">
        <v>441</v>
      </c>
      <c r="D1029" s="4" t="s">
        <v>1976</v>
      </c>
      <c r="E1029" s="4" t="s">
        <v>1060</v>
      </c>
      <c r="F1029" s="4" t="s">
        <v>4109</v>
      </c>
      <c r="G1029" s="4" t="s">
        <v>1654</v>
      </c>
      <c r="H1029" s="4" t="s">
        <v>1655</v>
      </c>
      <c r="I1029" s="141"/>
      <c r="J1029" s="141">
        <v>10000000000</v>
      </c>
      <c r="K1029" s="139">
        <v>10000000000</v>
      </c>
      <c r="L1029" s="4">
        <v>6.5</v>
      </c>
      <c r="M1029" s="4" t="s">
        <v>3417</v>
      </c>
      <c r="N1029" s="4" t="s">
        <v>2569</v>
      </c>
      <c r="O1029" s="91">
        <f>J1029</f>
        <v>10000000000</v>
      </c>
      <c r="P1029" s="91">
        <f t="shared" si="47"/>
        <v>0</v>
      </c>
      <c r="Q1029" s="4">
        <v>95</v>
      </c>
      <c r="R1029" s="4" t="s">
        <v>70</v>
      </c>
      <c r="S1029" s="4" t="s">
        <v>70</v>
      </c>
      <c r="T1029" s="140">
        <v>45321</v>
      </c>
      <c r="U1029" s="4" t="s">
        <v>1884</v>
      </c>
      <c r="V1029" s="4"/>
      <c r="W1029" s="4"/>
      <c r="X1029" s="4"/>
      <c r="Y1029" s="4"/>
      <c r="Z1029" s="4"/>
      <c r="AA1029" s="4"/>
      <c r="AB1029" s="4"/>
      <c r="AC1029" s="4"/>
      <c r="AD1029" s="4"/>
      <c r="AE1029" s="145"/>
      <c r="AF1029" s="145"/>
      <c r="AG1029" s="4" t="s">
        <v>70</v>
      </c>
      <c r="AH1029" s="377" t="s">
        <v>4109</v>
      </c>
      <c r="AI1029" s="4" t="s">
        <v>9551</v>
      </c>
      <c r="AJ1029" s="4" t="s">
        <v>9556</v>
      </c>
      <c r="AK1029" s="4"/>
    </row>
    <row r="1030" spans="2:37">
      <c r="B1030" s="145" t="s">
        <v>2497</v>
      </c>
      <c r="C1030" s="4" t="s">
        <v>441</v>
      </c>
      <c r="D1030" s="4" t="s">
        <v>1946</v>
      </c>
      <c r="E1030" s="4" t="s">
        <v>1060</v>
      </c>
      <c r="F1030" s="4" t="s">
        <v>4110</v>
      </c>
      <c r="G1030" s="4" t="s">
        <v>1642</v>
      </c>
      <c r="H1030" s="4" t="s">
        <v>1643</v>
      </c>
      <c r="I1030" s="141"/>
      <c r="J1030" s="141">
        <v>6080000000</v>
      </c>
      <c r="K1030" s="139">
        <v>6080000000</v>
      </c>
      <c r="L1030" s="4">
        <v>6.5</v>
      </c>
      <c r="M1030" s="4" t="s">
        <v>3027</v>
      </c>
      <c r="N1030" s="4" t="s">
        <v>3403</v>
      </c>
      <c r="O1030" s="91">
        <f>J1030</f>
        <v>6080000000</v>
      </c>
      <c r="P1030" s="91">
        <f t="shared" si="47"/>
        <v>0</v>
      </c>
      <c r="Q1030" s="4">
        <v>106</v>
      </c>
      <c r="R1030" s="4" t="s">
        <v>70</v>
      </c>
      <c r="S1030" s="4" t="s">
        <v>70</v>
      </c>
      <c r="T1030" s="140">
        <v>45321</v>
      </c>
      <c r="U1030" s="4" t="s">
        <v>1884</v>
      </c>
      <c r="V1030" s="4"/>
      <c r="W1030" s="4"/>
      <c r="X1030" s="4"/>
      <c r="Y1030" s="4"/>
      <c r="Z1030" s="4"/>
      <c r="AA1030" s="4"/>
      <c r="AB1030" s="4"/>
      <c r="AC1030" s="4"/>
      <c r="AD1030" s="4"/>
      <c r="AE1030" s="145"/>
      <c r="AF1030" s="145"/>
      <c r="AG1030" s="4" t="s">
        <v>70</v>
      </c>
      <c r="AH1030" s="377" t="s">
        <v>4110</v>
      </c>
      <c r="AI1030" s="4" t="s">
        <v>9551</v>
      </c>
      <c r="AJ1030" s="4" t="s">
        <v>9556</v>
      </c>
      <c r="AK1030" s="4"/>
    </row>
    <row r="1031" spans="2:37">
      <c r="B1031" s="145" t="s">
        <v>2497</v>
      </c>
      <c r="C1031" s="4" t="s">
        <v>441</v>
      </c>
      <c r="D1031" s="4" t="s">
        <v>1831</v>
      </c>
      <c r="E1031" s="4" t="s">
        <v>1060</v>
      </c>
      <c r="F1031" s="4" t="s">
        <v>4111</v>
      </c>
      <c r="G1031" s="4" t="s">
        <v>1630</v>
      </c>
      <c r="H1031" s="4" t="s">
        <v>1631</v>
      </c>
      <c r="I1031" s="141"/>
      <c r="J1031" s="141">
        <v>5000000000</v>
      </c>
      <c r="K1031" s="139">
        <v>5000000000</v>
      </c>
      <c r="L1031" s="4">
        <v>5.9</v>
      </c>
      <c r="M1031" s="4" t="s">
        <v>4043</v>
      </c>
      <c r="N1031" s="4" t="s">
        <v>2842</v>
      </c>
      <c r="O1031" s="186">
        <f>K1031</f>
        <v>5000000000</v>
      </c>
      <c r="P1031" s="91">
        <f t="shared" si="47"/>
        <v>0</v>
      </c>
      <c r="Q1031" s="4">
        <v>64</v>
      </c>
      <c r="R1031" s="4" t="s">
        <v>70</v>
      </c>
      <c r="S1031" s="4" t="s">
        <v>70</v>
      </c>
      <c r="T1031" s="140">
        <v>45341</v>
      </c>
      <c r="U1031" s="4" t="s">
        <v>1884</v>
      </c>
      <c r="V1031" s="4" t="s">
        <v>1954</v>
      </c>
      <c r="W1031" s="4" t="s">
        <v>70</v>
      </c>
      <c r="X1031" s="140">
        <v>45371</v>
      </c>
      <c r="Y1031" s="4" t="s">
        <v>1885</v>
      </c>
      <c r="Z1031" s="4" t="s">
        <v>1886</v>
      </c>
      <c r="AA1031" s="186">
        <f>O1031</f>
        <v>5000000000</v>
      </c>
      <c r="AB1031" s="186">
        <f>O1031-AA1031</f>
        <v>0</v>
      </c>
      <c r="AC1031" s="4"/>
      <c r="AD1031" s="4" t="s">
        <v>2037</v>
      </c>
      <c r="AE1031" s="145" t="s">
        <v>4031</v>
      </c>
      <c r="AF1031" s="145"/>
      <c r="AG1031" s="4"/>
      <c r="AH1031" s="377"/>
      <c r="AI1031" s="4"/>
      <c r="AJ1031" s="4"/>
      <c r="AK1031" s="4" t="s">
        <v>2116</v>
      </c>
    </row>
    <row r="1032" spans="2:37">
      <c r="B1032" s="145" t="s">
        <v>2497</v>
      </c>
      <c r="C1032" s="4" t="s">
        <v>441</v>
      </c>
      <c r="D1032" s="4" t="s">
        <v>1831</v>
      </c>
      <c r="E1032" s="4" t="s">
        <v>1060</v>
      </c>
      <c r="F1032" s="4" t="s">
        <v>4112</v>
      </c>
      <c r="G1032" s="4" t="s">
        <v>1630</v>
      </c>
      <c r="H1032" s="4" t="s">
        <v>1631</v>
      </c>
      <c r="I1032" s="141"/>
      <c r="J1032" s="141">
        <v>5000000000</v>
      </c>
      <c r="K1032" s="139">
        <v>5000000000</v>
      </c>
      <c r="L1032" s="4">
        <v>5.9</v>
      </c>
      <c r="M1032" s="4" t="s">
        <v>4043</v>
      </c>
      <c r="N1032" s="4" t="s">
        <v>2842</v>
      </c>
      <c r="O1032" s="186">
        <f>K1032</f>
        <v>5000000000</v>
      </c>
      <c r="P1032" s="91">
        <f t="shared" si="47"/>
        <v>0</v>
      </c>
      <c r="Q1032" s="4">
        <v>64</v>
      </c>
      <c r="R1032" s="4" t="s">
        <v>70</v>
      </c>
      <c r="S1032" s="4" t="s">
        <v>70</v>
      </c>
      <c r="T1032" s="140">
        <v>45341</v>
      </c>
      <c r="U1032" s="4" t="s">
        <v>1884</v>
      </c>
      <c r="V1032" s="4" t="s">
        <v>1954</v>
      </c>
      <c r="W1032" s="4" t="s">
        <v>70</v>
      </c>
      <c r="X1032" s="140">
        <v>45371</v>
      </c>
      <c r="Y1032" s="4" t="s">
        <v>1885</v>
      </c>
      <c r="Z1032" s="4" t="s">
        <v>1886</v>
      </c>
      <c r="AA1032" s="186">
        <f>O1032</f>
        <v>5000000000</v>
      </c>
      <c r="AB1032" s="186">
        <f>O1032-AA1032</f>
        <v>0</v>
      </c>
      <c r="AC1032" s="4"/>
      <c r="AD1032" s="4" t="s">
        <v>2037</v>
      </c>
      <c r="AE1032" s="145" t="s">
        <v>4031</v>
      </c>
      <c r="AF1032" s="145"/>
      <c r="AG1032" s="4"/>
      <c r="AH1032" s="377"/>
      <c r="AI1032" s="4"/>
      <c r="AJ1032" s="4"/>
      <c r="AK1032" s="4" t="s">
        <v>2116</v>
      </c>
    </row>
    <row r="1033" spans="2:37">
      <c r="B1033" s="145" t="s">
        <v>2497</v>
      </c>
      <c r="C1033" s="4" t="s">
        <v>441</v>
      </c>
      <c r="D1033" s="4" t="s">
        <v>1831</v>
      </c>
      <c r="E1033" s="4" t="s">
        <v>1060</v>
      </c>
      <c r="F1033" s="4" t="s">
        <v>4113</v>
      </c>
      <c r="G1033" s="4" t="s">
        <v>1630</v>
      </c>
      <c r="H1033" s="4" t="s">
        <v>1631</v>
      </c>
      <c r="I1033" s="141"/>
      <c r="J1033" s="141">
        <v>5000000000</v>
      </c>
      <c r="K1033" s="139">
        <v>5000000000</v>
      </c>
      <c r="L1033" s="4">
        <v>5.9</v>
      </c>
      <c r="M1033" s="4" t="s">
        <v>4045</v>
      </c>
      <c r="N1033" s="4" t="s">
        <v>2751</v>
      </c>
      <c r="O1033" s="186">
        <f>K1033</f>
        <v>5000000000</v>
      </c>
      <c r="P1033" s="91">
        <f t="shared" si="47"/>
        <v>0</v>
      </c>
      <c r="Q1033" s="4">
        <v>64</v>
      </c>
      <c r="R1033" s="4" t="s">
        <v>70</v>
      </c>
      <c r="S1033" s="4" t="s">
        <v>70</v>
      </c>
      <c r="T1033" s="140">
        <v>45341</v>
      </c>
      <c r="U1033" s="4" t="s">
        <v>1884</v>
      </c>
      <c r="V1033" s="4" t="s">
        <v>1954</v>
      </c>
      <c r="W1033" s="4" t="s">
        <v>70</v>
      </c>
      <c r="X1033" s="140">
        <v>45371</v>
      </c>
      <c r="Y1033" s="4" t="s">
        <v>1885</v>
      </c>
      <c r="Z1033" s="4" t="s">
        <v>1886</v>
      </c>
      <c r="AA1033" s="186">
        <f>O1033</f>
        <v>5000000000</v>
      </c>
      <c r="AB1033" s="186">
        <f>O1033-AA1033</f>
        <v>0</v>
      </c>
      <c r="AC1033" s="4"/>
      <c r="AD1033" s="4" t="s">
        <v>2037</v>
      </c>
      <c r="AE1033" s="145" t="s">
        <v>4031</v>
      </c>
      <c r="AF1033" s="145"/>
      <c r="AG1033" s="4"/>
      <c r="AH1033" s="377"/>
      <c r="AI1033" s="4"/>
      <c r="AJ1033" s="4"/>
      <c r="AK1033" s="4" t="s">
        <v>2116</v>
      </c>
    </row>
    <row r="1034" spans="2:37">
      <c r="B1034" s="145" t="s">
        <v>2497</v>
      </c>
      <c r="C1034" s="4" t="s">
        <v>441</v>
      </c>
      <c r="D1034" s="4" t="s">
        <v>1831</v>
      </c>
      <c r="E1034" s="4" t="s">
        <v>1060</v>
      </c>
      <c r="F1034" s="4" t="s">
        <v>4114</v>
      </c>
      <c r="G1034" s="4" t="s">
        <v>1630</v>
      </c>
      <c r="H1034" s="4" t="s">
        <v>1631</v>
      </c>
      <c r="I1034" s="141"/>
      <c r="J1034" s="141">
        <v>5000000000</v>
      </c>
      <c r="K1034" s="139">
        <v>5000000000</v>
      </c>
      <c r="L1034" s="4">
        <v>5</v>
      </c>
      <c r="M1034" s="4" t="s">
        <v>4036</v>
      </c>
      <c r="N1034" s="4" t="s">
        <v>2165</v>
      </c>
      <c r="O1034" s="186">
        <f>K1034</f>
        <v>5000000000</v>
      </c>
      <c r="P1034" s="91">
        <f t="shared" si="47"/>
        <v>0</v>
      </c>
      <c r="Q1034" s="4">
        <v>64</v>
      </c>
      <c r="R1034" s="4" t="s">
        <v>70</v>
      </c>
      <c r="S1034" s="4" t="s">
        <v>70</v>
      </c>
      <c r="T1034" s="140">
        <v>45341</v>
      </c>
      <c r="U1034" s="4" t="s">
        <v>1884</v>
      </c>
      <c r="V1034" s="4" t="s">
        <v>1954</v>
      </c>
      <c r="W1034" s="4" t="s">
        <v>70</v>
      </c>
      <c r="X1034" s="140">
        <v>45371</v>
      </c>
      <c r="Y1034" s="4" t="s">
        <v>1885</v>
      </c>
      <c r="Z1034" s="4" t="s">
        <v>1886</v>
      </c>
      <c r="AA1034" s="186">
        <f>O1034</f>
        <v>5000000000</v>
      </c>
      <c r="AB1034" s="186">
        <f>O1034-AA1034</f>
        <v>0</v>
      </c>
      <c r="AC1034" s="4"/>
      <c r="AD1034" s="4" t="s">
        <v>2037</v>
      </c>
      <c r="AE1034" s="145" t="s">
        <v>4031</v>
      </c>
      <c r="AF1034" s="145"/>
      <c r="AG1034" s="4"/>
      <c r="AH1034" s="377"/>
      <c r="AI1034" s="4"/>
      <c r="AJ1034" s="4"/>
      <c r="AK1034" s="4" t="s">
        <v>2116</v>
      </c>
    </row>
    <row r="1035" spans="2:37">
      <c r="B1035" s="145" t="s">
        <v>2497</v>
      </c>
      <c r="C1035" s="4" t="s">
        <v>441</v>
      </c>
      <c r="D1035" s="4" t="s">
        <v>1946</v>
      </c>
      <c r="E1035" s="4" t="s">
        <v>1060</v>
      </c>
      <c r="F1035" s="4" t="s">
        <v>4115</v>
      </c>
      <c r="G1035" s="4" t="s">
        <v>1642</v>
      </c>
      <c r="H1035" s="4" t="s">
        <v>1643</v>
      </c>
      <c r="I1035" s="141"/>
      <c r="J1035" s="141">
        <v>3966667995</v>
      </c>
      <c r="K1035" s="139">
        <v>3966667995</v>
      </c>
      <c r="L1035" s="4">
        <v>8</v>
      </c>
      <c r="M1035" s="4" t="s">
        <v>4116</v>
      </c>
      <c r="N1035" s="4" t="s">
        <v>4117</v>
      </c>
      <c r="O1035" s="91">
        <f>J1035</f>
        <v>3966667995</v>
      </c>
      <c r="P1035" s="91">
        <f t="shared" si="47"/>
        <v>0</v>
      </c>
      <c r="Q1035" s="4">
        <v>106</v>
      </c>
      <c r="R1035" s="4" t="s">
        <v>70</v>
      </c>
      <c r="S1035" s="4" t="s">
        <v>70</v>
      </c>
      <c r="T1035" s="140">
        <v>45321</v>
      </c>
      <c r="U1035" s="4" t="s">
        <v>1884</v>
      </c>
      <c r="V1035" s="4"/>
      <c r="W1035" s="4"/>
      <c r="X1035" s="4"/>
      <c r="Y1035" s="4"/>
      <c r="Z1035" s="4"/>
      <c r="AA1035" s="4"/>
      <c r="AB1035" s="4"/>
      <c r="AC1035" s="4"/>
      <c r="AD1035" s="4"/>
      <c r="AE1035" s="145"/>
      <c r="AF1035" s="145"/>
      <c r="AG1035" s="4" t="s">
        <v>70</v>
      </c>
      <c r="AH1035" s="378" t="s">
        <v>4115</v>
      </c>
      <c r="AI1035" s="4" t="s">
        <v>9551</v>
      </c>
      <c r="AJ1035" s="4" t="s">
        <v>9556</v>
      </c>
      <c r="AK1035" s="4"/>
    </row>
    <row r="1036" spans="2:37">
      <c r="B1036" s="145" t="s">
        <v>2497</v>
      </c>
      <c r="C1036" s="4" t="s">
        <v>441</v>
      </c>
      <c r="D1036" s="4" t="s">
        <v>1831</v>
      </c>
      <c r="E1036" s="4" t="s">
        <v>1060</v>
      </c>
      <c r="F1036" s="4" t="s">
        <v>4118</v>
      </c>
      <c r="G1036" s="4" t="s">
        <v>1630</v>
      </c>
      <c r="H1036" s="4" t="s">
        <v>1631</v>
      </c>
      <c r="I1036" s="141"/>
      <c r="J1036" s="141">
        <v>5000000000</v>
      </c>
      <c r="K1036" s="139">
        <v>5000000000</v>
      </c>
      <c r="L1036" s="4">
        <v>5</v>
      </c>
      <c r="M1036" s="4" t="s">
        <v>4036</v>
      </c>
      <c r="N1036" s="4" t="s">
        <v>2165</v>
      </c>
      <c r="O1036" s="186">
        <f>K1036</f>
        <v>5000000000</v>
      </c>
      <c r="P1036" s="91">
        <f t="shared" si="47"/>
        <v>0</v>
      </c>
      <c r="Q1036" s="4">
        <v>64</v>
      </c>
      <c r="R1036" s="4" t="s">
        <v>70</v>
      </c>
      <c r="S1036" s="4" t="s">
        <v>70</v>
      </c>
      <c r="T1036" s="140">
        <v>45341</v>
      </c>
      <c r="U1036" s="4" t="s">
        <v>1884</v>
      </c>
      <c r="V1036" s="4" t="s">
        <v>1954</v>
      </c>
      <c r="W1036" s="4" t="s">
        <v>70</v>
      </c>
      <c r="X1036" s="140">
        <v>45371</v>
      </c>
      <c r="Y1036" s="4" t="s">
        <v>1885</v>
      </c>
      <c r="Z1036" s="4" t="s">
        <v>1886</v>
      </c>
      <c r="AA1036" s="186">
        <f>O1036</f>
        <v>5000000000</v>
      </c>
      <c r="AB1036" s="186">
        <f>O1036-AA1036</f>
        <v>0</v>
      </c>
      <c r="AC1036" s="4"/>
      <c r="AD1036" s="4" t="s">
        <v>2037</v>
      </c>
      <c r="AE1036" s="145" t="s">
        <v>4031</v>
      </c>
      <c r="AF1036" s="145"/>
      <c r="AG1036" s="4"/>
      <c r="AH1036" s="377"/>
      <c r="AI1036" s="4"/>
      <c r="AJ1036" s="4"/>
      <c r="AK1036" s="4" t="s">
        <v>2116</v>
      </c>
    </row>
    <row r="1037" spans="2:37">
      <c r="B1037" s="145" t="s">
        <v>2497</v>
      </c>
      <c r="C1037" s="4" t="s">
        <v>441</v>
      </c>
      <c r="D1037" s="4" t="s">
        <v>2518</v>
      </c>
      <c r="E1037" s="4" t="s">
        <v>1060</v>
      </c>
      <c r="F1037" s="4" t="s">
        <v>4119</v>
      </c>
      <c r="G1037" s="4" t="s">
        <v>1638</v>
      </c>
      <c r="H1037" s="4" t="s">
        <v>1639</v>
      </c>
      <c r="I1037" s="141"/>
      <c r="J1037" s="141">
        <v>5000000000</v>
      </c>
      <c r="K1037" s="139">
        <v>5000000000</v>
      </c>
      <c r="L1037" s="4">
        <v>5.6</v>
      </c>
      <c r="M1037" s="4" t="s">
        <v>1914</v>
      </c>
      <c r="N1037" s="4" t="s">
        <v>1915</v>
      </c>
      <c r="O1037" s="91">
        <f>J1037</f>
        <v>5000000000</v>
      </c>
      <c r="P1037" s="91">
        <f t="shared" si="47"/>
        <v>0</v>
      </c>
      <c r="Q1037" s="4">
        <v>139</v>
      </c>
      <c r="R1037" s="4" t="s">
        <v>70</v>
      </c>
      <c r="S1037" s="4" t="s">
        <v>70</v>
      </c>
      <c r="T1037" s="140">
        <v>45348</v>
      </c>
      <c r="U1037" s="4" t="s">
        <v>1887</v>
      </c>
      <c r="V1037" s="4"/>
      <c r="W1037" s="4"/>
      <c r="X1037" s="4"/>
      <c r="Y1037" s="4"/>
      <c r="Z1037" s="4"/>
      <c r="AA1037" s="4"/>
      <c r="AB1037" s="4"/>
      <c r="AC1037" s="4"/>
      <c r="AD1037" s="4"/>
      <c r="AE1037" s="145"/>
      <c r="AF1037" s="145"/>
      <c r="AG1037" s="4" t="s">
        <v>70</v>
      </c>
      <c r="AH1037" s="377" t="s">
        <v>4119</v>
      </c>
      <c r="AI1037" s="4" t="s">
        <v>9551</v>
      </c>
      <c r="AJ1037" s="4" t="s">
        <v>9556</v>
      </c>
      <c r="AK1037" s="4"/>
    </row>
    <row r="1038" spans="2:37">
      <c r="B1038" s="145" t="s">
        <v>2497</v>
      </c>
      <c r="C1038" s="4" t="s">
        <v>441</v>
      </c>
      <c r="D1038" s="4" t="s">
        <v>2550</v>
      </c>
      <c r="E1038" s="4" t="s">
        <v>1060</v>
      </c>
      <c r="F1038" s="4" t="s">
        <v>4120</v>
      </c>
      <c r="G1038" s="4" t="s">
        <v>1664</v>
      </c>
      <c r="H1038" s="4" t="s">
        <v>1665</v>
      </c>
      <c r="I1038" s="141"/>
      <c r="J1038" s="141">
        <v>5000000000</v>
      </c>
      <c r="K1038" s="139">
        <v>5000000000</v>
      </c>
      <c r="L1038" s="4">
        <v>8.6999999999999993</v>
      </c>
      <c r="M1038" s="4" t="s">
        <v>4121</v>
      </c>
      <c r="N1038" s="4" t="s">
        <v>4029</v>
      </c>
      <c r="O1038" s="91">
        <f>J1038</f>
        <v>5000000000</v>
      </c>
      <c r="P1038" s="91">
        <f>O1038-J1038</f>
        <v>0</v>
      </c>
      <c r="Q1038" s="4">
        <v>199</v>
      </c>
      <c r="R1038" s="4" t="s">
        <v>70</v>
      </c>
      <c r="S1038" s="4" t="s">
        <v>70</v>
      </c>
      <c r="T1038" s="140">
        <v>45294</v>
      </c>
      <c r="U1038" s="4" t="s">
        <v>1884</v>
      </c>
      <c r="V1038" s="4" t="s">
        <v>1954</v>
      </c>
      <c r="W1038" s="4"/>
      <c r="X1038" s="4"/>
      <c r="Y1038" s="4"/>
      <c r="Z1038" s="4"/>
      <c r="AA1038" s="4"/>
      <c r="AB1038" s="4"/>
      <c r="AC1038" s="4"/>
      <c r="AD1038" s="4"/>
      <c r="AE1038" s="145"/>
      <c r="AF1038" s="145"/>
      <c r="AG1038" s="4" t="s">
        <v>70</v>
      </c>
      <c r="AH1038" s="377"/>
      <c r="AI1038" s="4" t="s">
        <v>9555</v>
      </c>
      <c r="AJ1038" s="4" t="s">
        <v>9556</v>
      </c>
      <c r="AK1038" s="4"/>
    </row>
    <row r="1039" spans="2:37">
      <c r="B1039" s="145" t="s">
        <v>2497</v>
      </c>
      <c r="C1039" s="4" t="s">
        <v>441</v>
      </c>
      <c r="D1039" s="4" t="s">
        <v>1831</v>
      </c>
      <c r="E1039" s="4" t="s">
        <v>1060</v>
      </c>
      <c r="F1039" s="4" t="s">
        <v>4122</v>
      </c>
      <c r="G1039" s="4" t="s">
        <v>1630</v>
      </c>
      <c r="H1039" s="4" t="s">
        <v>1631</v>
      </c>
      <c r="I1039" s="141"/>
      <c r="J1039" s="141">
        <v>5000000000</v>
      </c>
      <c r="K1039" s="139">
        <v>5000000000</v>
      </c>
      <c r="L1039" s="4">
        <v>5.5</v>
      </c>
      <c r="M1039" s="4" t="s">
        <v>4038</v>
      </c>
      <c r="N1039" s="4" t="s">
        <v>2553</v>
      </c>
      <c r="O1039" s="186">
        <f>K1039</f>
        <v>5000000000</v>
      </c>
      <c r="P1039" s="91">
        <f>J1039-O1039</f>
        <v>0</v>
      </c>
      <c r="Q1039" s="4">
        <v>64</v>
      </c>
      <c r="R1039" s="4" t="s">
        <v>70</v>
      </c>
      <c r="S1039" s="4" t="s">
        <v>70</v>
      </c>
      <c r="T1039" s="140">
        <v>45341</v>
      </c>
      <c r="U1039" s="4" t="s">
        <v>1884</v>
      </c>
      <c r="V1039" s="4" t="s">
        <v>1954</v>
      </c>
      <c r="W1039" s="4" t="s">
        <v>70</v>
      </c>
      <c r="X1039" s="140">
        <v>45371</v>
      </c>
      <c r="Y1039" s="4" t="s">
        <v>1885</v>
      </c>
      <c r="Z1039" s="4" t="s">
        <v>1886</v>
      </c>
      <c r="AA1039" s="186">
        <f>O1039</f>
        <v>5000000000</v>
      </c>
      <c r="AB1039" s="186">
        <f>O1039-AA1039</f>
        <v>0</v>
      </c>
      <c r="AC1039" s="4"/>
      <c r="AD1039" s="4" t="s">
        <v>2037</v>
      </c>
      <c r="AE1039" s="145" t="s">
        <v>4031</v>
      </c>
      <c r="AF1039" s="145"/>
      <c r="AG1039" s="4"/>
      <c r="AH1039" s="377"/>
      <c r="AI1039" s="4"/>
      <c r="AJ1039" s="4"/>
      <c r="AK1039" s="4" t="s">
        <v>2116</v>
      </c>
    </row>
    <row r="1040" spans="2:37">
      <c r="B1040" s="145" t="s">
        <v>2497</v>
      </c>
      <c r="C1040" s="4" t="s">
        <v>441</v>
      </c>
      <c r="D1040" s="4" t="s">
        <v>1831</v>
      </c>
      <c r="E1040" s="4" t="s">
        <v>1060</v>
      </c>
      <c r="F1040" s="4" t="s">
        <v>4123</v>
      </c>
      <c r="G1040" s="4" t="s">
        <v>1632</v>
      </c>
      <c r="H1040" s="4" t="s">
        <v>1633</v>
      </c>
      <c r="I1040" s="141"/>
      <c r="J1040" s="141">
        <v>15700000000</v>
      </c>
      <c r="K1040" s="139">
        <v>15700000000</v>
      </c>
      <c r="L1040" s="4">
        <v>9.4</v>
      </c>
      <c r="M1040" s="4" t="s">
        <v>2155</v>
      </c>
      <c r="N1040" s="4" t="s">
        <v>3973</v>
      </c>
      <c r="O1040" s="91">
        <f t="shared" ref="O1040:O1045" si="50">J1040</f>
        <v>15700000000</v>
      </c>
      <c r="P1040" s="91">
        <f>J1040-O1040</f>
        <v>0</v>
      </c>
      <c r="Q1040" s="4">
        <v>50</v>
      </c>
      <c r="R1040" s="4" t="s">
        <v>70</v>
      </c>
      <c r="S1040" s="4" t="s">
        <v>70</v>
      </c>
      <c r="T1040" s="140">
        <v>45294</v>
      </c>
      <c r="U1040" s="4" t="s">
        <v>1884</v>
      </c>
      <c r="V1040" s="4" t="s">
        <v>1954</v>
      </c>
      <c r="W1040" s="4"/>
      <c r="X1040" s="4"/>
      <c r="Y1040" s="4"/>
      <c r="Z1040" s="4"/>
      <c r="AA1040" s="4"/>
      <c r="AB1040" s="4"/>
      <c r="AC1040" s="4"/>
      <c r="AD1040" s="4"/>
      <c r="AE1040" s="145"/>
      <c r="AF1040" s="145"/>
      <c r="AG1040" s="4" t="s">
        <v>70</v>
      </c>
      <c r="AH1040" s="377" t="s">
        <v>4123</v>
      </c>
      <c r="AI1040" s="4" t="s">
        <v>9551</v>
      </c>
      <c r="AJ1040" s="4" t="s">
        <v>9556</v>
      </c>
      <c r="AK1040" s="4"/>
    </row>
    <row r="1041" spans="2:38">
      <c r="B1041" s="145" t="s">
        <v>2497</v>
      </c>
      <c r="C1041" s="4" t="s">
        <v>441</v>
      </c>
      <c r="D1041" s="4" t="s">
        <v>1946</v>
      </c>
      <c r="E1041" s="4" t="s">
        <v>1060</v>
      </c>
      <c r="F1041" s="4" t="s">
        <v>4124</v>
      </c>
      <c r="G1041" s="4" t="s">
        <v>1642</v>
      </c>
      <c r="H1041" s="4" t="s">
        <v>1643</v>
      </c>
      <c r="I1041" s="141"/>
      <c r="J1041" s="141">
        <v>23510000000</v>
      </c>
      <c r="K1041" s="139">
        <v>23510000000</v>
      </c>
      <c r="L1041" s="4">
        <v>11.6</v>
      </c>
      <c r="M1041" s="4" t="s">
        <v>3398</v>
      </c>
      <c r="N1041" s="4" t="s">
        <v>3455</v>
      </c>
      <c r="O1041" s="91">
        <f t="shared" si="50"/>
        <v>23510000000</v>
      </c>
      <c r="P1041" s="91">
        <f>J1041-O1041</f>
        <v>0</v>
      </c>
      <c r="Q1041" s="4">
        <v>106</v>
      </c>
      <c r="R1041" s="4" t="s">
        <v>70</v>
      </c>
      <c r="S1041" s="4" t="s">
        <v>70</v>
      </c>
      <c r="T1041" s="140">
        <v>45321</v>
      </c>
      <c r="U1041" s="4" t="s">
        <v>1884</v>
      </c>
      <c r="V1041" s="4"/>
      <c r="W1041" s="4"/>
      <c r="X1041" s="4"/>
      <c r="Y1041" s="4"/>
      <c r="Z1041" s="4"/>
      <c r="AA1041" s="4"/>
      <c r="AB1041" s="4"/>
      <c r="AC1041" s="4"/>
      <c r="AD1041" s="4"/>
      <c r="AE1041" s="145"/>
      <c r="AF1041" s="145"/>
      <c r="AG1041" s="4" t="s">
        <v>70</v>
      </c>
      <c r="AH1041" s="377" t="s">
        <v>4124</v>
      </c>
      <c r="AI1041" s="4" t="s">
        <v>9551</v>
      </c>
      <c r="AJ1041" s="4" t="s">
        <v>9556</v>
      </c>
      <c r="AK1041" s="4"/>
    </row>
    <row r="1042" spans="2:38">
      <c r="B1042" s="145" t="s">
        <v>2497</v>
      </c>
      <c r="C1042" s="4" t="s">
        <v>441</v>
      </c>
      <c r="D1042" s="4" t="s">
        <v>1946</v>
      </c>
      <c r="E1042" s="4" t="s">
        <v>1060</v>
      </c>
      <c r="F1042" s="4" t="s">
        <v>4125</v>
      </c>
      <c r="G1042" s="4" t="s">
        <v>1642</v>
      </c>
      <c r="H1042" s="4" t="s">
        <v>1643</v>
      </c>
      <c r="I1042" s="141"/>
      <c r="J1042" s="141">
        <v>12218584002</v>
      </c>
      <c r="K1042" s="139">
        <v>12218584002</v>
      </c>
      <c r="L1042" s="4">
        <v>11.6</v>
      </c>
      <c r="M1042" s="4" t="s">
        <v>4126</v>
      </c>
      <c r="N1042" s="4" t="s">
        <v>3568</v>
      </c>
      <c r="O1042" s="91">
        <f t="shared" si="50"/>
        <v>12218584002</v>
      </c>
      <c r="P1042" s="91">
        <f>J1042-O1042</f>
        <v>0</v>
      </c>
      <c r="Q1042" s="4">
        <v>106</v>
      </c>
      <c r="R1042" s="4" t="s">
        <v>70</v>
      </c>
      <c r="S1042" s="4" t="s">
        <v>70</v>
      </c>
      <c r="T1042" s="140">
        <v>45321</v>
      </c>
      <c r="U1042" s="4" t="s">
        <v>1884</v>
      </c>
      <c r="V1042" s="4"/>
      <c r="W1042" s="4"/>
      <c r="X1042" s="4"/>
      <c r="Y1042" s="4"/>
      <c r="Z1042" s="4"/>
      <c r="AA1042" s="4"/>
      <c r="AB1042" s="4"/>
      <c r="AC1042" s="4"/>
      <c r="AD1042" s="4"/>
      <c r="AE1042" s="145"/>
      <c r="AF1042" s="145"/>
      <c r="AG1042" s="4" t="s">
        <v>70</v>
      </c>
      <c r="AH1042" s="378" t="s">
        <v>4125</v>
      </c>
      <c r="AI1042" s="4" t="s">
        <v>9551</v>
      </c>
      <c r="AJ1042" s="4" t="s">
        <v>9556</v>
      </c>
      <c r="AK1042" s="4"/>
    </row>
    <row r="1043" spans="2:38">
      <c r="B1043" s="145" t="s">
        <v>2497</v>
      </c>
      <c r="C1043" s="4" t="s">
        <v>441</v>
      </c>
      <c r="D1043" s="4" t="s">
        <v>2550</v>
      </c>
      <c r="E1043" s="4" t="s">
        <v>1060</v>
      </c>
      <c r="F1043" s="4" t="s">
        <v>4127</v>
      </c>
      <c r="G1043" s="4" t="s">
        <v>1664</v>
      </c>
      <c r="H1043" s="4" t="s">
        <v>1665</v>
      </c>
      <c r="I1043" s="141"/>
      <c r="J1043" s="141">
        <v>5000000000</v>
      </c>
      <c r="K1043" s="139">
        <v>5000000000</v>
      </c>
      <c r="L1043" s="4">
        <v>8.6999999999999993</v>
      </c>
      <c r="M1043" s="4" t="s">
        <v>2887</v>
      </c>
      <c r="N1043" s="4" t="s">
        <v>4128</v>
      </c>
      <c r="O1043" s="91">
        <f t="shared" si="50"/>
        <v>5000000000</v>
      </c>
      <c r="P1043" s="91">
        <f>O1043-J1043</f>
        <v>0</v>
      </c>
      <c r="Q1043" s="4">
        <v>199</v>
      </c>
      <c r="R1043" s="4" t="s">
        <v>70</v>
      </c>
      <c r="S1043" s="4" t="s">
        <v>70</v>
      </c>
      <c r="T1043" s="140">
        <v>45294</v>
      </c>
      <c r="U1043" s="4" t="s">
        <v>1884</v>
      </c>
      <c r="V1043" s="4" t="s">
        <v>1954</v>
      </c>
      <c r="W1043" s="4"/>
      <c r="X1043" s="4"/>
      <c r="Y1043" s="4"/>
      <c r="Z1043" s="4"/>
      <c r="AA1043" s="4"/>
      <c r="AB1043" s="4"/>
      <c r="AC1043" s="4"/>
      <c r="AD1043" s="4"/>
      <c r="AE1043" s="145"/>
      <c r="AF1043" s="145"/>
      <c r="AG1043" s="4" t="s">
        <v>70</v>
      </c>
      <c r="AH1043" s="377"/>
      <c r="AI1043" s="4" t="s">
        <v>9555</v>
      </c>
      <c r="AJ1043" s="4" t="s">
        <v>9556</v>
      </c>
      <c r="AK1043" s="4"/>
    </row>
    <row r="1044" spans="2:38">
      <c r="B1044" s="145" t="s">
        <v>2497</v>
      </c>
      <c r="C1044" s="4" t="s">
        <v>441</v>
      </c>
      <c r="D1044" s="4" t="s">
        <v>1976</v>
      </c>
      <c r="E1044" s="4" t="s">
        <v>1060</v>
      </c>
      <c r="F1044" s="4" t="s">
        <v>4129</v>
      </c>
      <c r="G1044" s="4" t="s">
        <v>1654</v>
      </c>
      <c r="H1044" s="4" t="s">
        <v>1655</v>
      </c>
      <c r="I1044" s="141"/>
      <c r="J1044" s="141">
        <v>10000000000</v>
      </c>
      <c r="K1044" s="139">
        <v>10000000000</v>
      </c>
      <c r="L1044" s="4">
        <v>6.5</v>
      </c>
      <c r="M1044" s="4" t="s">
        <v>3417</v>
      </c>
      <c r="N1044" s="4" t="s">
        <v>2569</v>
      </c>
      <c r="O1044" s="91">
        <f t="shared" si="50"/>
        <v>10000000000</v>
      </c>
      <c r="P1044" s="91">
        <f t="shared" ref="P1044:P1055" si="51">J1044-O1044</f>
        <v>0</v>
      </c>
      <c r="Q1044" s="4">
        <v>95</v>
      </c>
      <c r="R1044" s="4" t="s">
        <v>70</v>
      </c>
      <c r="S1044" s="4" t="s">
        <v>70</v>
      </c>
      <c r="T1044" s="140">
        <v>45321</v>
      </c>
      <c r="U1044" s="4" t="s">
        <v>1884</v>
      </c>
      <c r="V1044" s="4"/>
      <c r="W1044" s="4"/>
      <c r="X1044" s="4"/>
      <c r="Y1044" s="4"/>
      <c r="Z1044" s="4"/>
      <c r="AA1044" s="4"/>
      <c r="AB1044" s="4"/>
      <c r="AC1044" s="4"/>
      <c r="AD1044" s="4"/>
      <c r="AE1044" s="145"/>
      <c r="AF1044" s="145"/>
      <c r="AG1044" s="4" t="s">
        <v>70</v>
      </c>
      <c r="AH1044" s="377" t="s">
        <v>4129</v>
      </c>
      <c r="AI1044" s="4" t="s">
        <v>9551</v>
      </c>
      <c r="AJ1044" s="4" t="s">
        <v>9556</v>
      </c>
      <c r="AK1044" s="4"/>
    </row>
    <row r="1045" spans="2:38">
      <c r="B1045" s="145" t="s">
        <v>2497</v>
      </c>
      <c r="C1045" s="4" t="s">
        <v>441</v>
      </c>
      <c r="D1045" s="4" t="s">
        <v>1831</v>
      </c>
      <c r="E1045" s="4" t="s">
        <v>1060</v>
      </c>
      <c r="F1045" s="4" t="s">
        <v>4130</v>
      </c>
      <c r="G1045" s="4" t="s">
        <v>1632</v>
      </c>
      <c r="H1045" s="4" t="s">
        <v>1633</v>
      </c>
      <c r="I1045" s="141"/>
      <c r="J1045" s="141">
        <v>23600000000</v>
      </c>
      <c r="K1045" s="139">
        <v>23600000000</v>
      </c>
      <c r="L1045" s="4">
        <v>9.6</v>
      </c>
      <c r="M1045" s="4" t="s">
        <v>2662</v>
      </c>
      <c r="N1045" s="4" t="s">
        <v>4131</v>
      </c>
      <c r="O1045" s="91">
        <f t="shared" si="50"/>
        <v>23600000000</v>
      </c>
      <c r="P1045" s="91">
        <f t="shared" si="51"/>
        <v>0</v>
      </c>
      <c r="Q1045" s="4">
        <v>50</v>
      </c>
      <c r="R1045" s="4" t="s">
        <v>70</v>
      </c>
      <c r="S1045" s="4" t="s">
        <v>70</v>
      </c>
      <c r="T1045" s="140">
        <v>45294</v>
      </c>
      <c r="U1045" s="4" t="s">
        <v>1884</v>
      </c>
      <c r="V1045" s="4" t="s">
        <v>1954</v>
      </c>
      <c r="W1045" s="4"/>
      <c r="X1045" s="4"/>
      <c r="Y1045" s="4"/>
      <c r="Z1045" s="4"/>
      <c r="AA1045" s="4"/>
      <c r="AB1045" s="4"/>
      <c r="AC1045" s="4"/>
      <c r="AD1045" s="4"/>
      <c r="AE1045" s="145"/>
      <c r="AF1045" s="145"/>
      <c r="AG1045" s="4" t="s">
        <v>70</v>
      </c>
      <c r="AH1045" s="377" t="s">
        <v>4130</v>
      </c>
      <c r="AI1045" s="4" t="s">
        <v>9551</v>
      </c>
      <c r="AJ1045" s="4" t="s">
        <v>9556</v>
      </c>
      <c r="AK1045" s="4"/>
    </row>
    <row r="1046" spans="2:38">
      <c r="B1046" s="145" t="s">
        <v>2497</v>
      </c>
      <c r="C1046" s="4" t="s">
        <v>441</v>
      </c>
      <c r="D1046" s="4" t="s">
        <v>1831</v>
      </c>
      <c r="E1046" s="4" t="s">
        <v>1060</v>
      </c>
      <c r="F1046" s="4" t="s">
        <v>4132</v>
      </c>
      <c r="G1046" s="4" t="s">
        <v>1630</v>
      </c>
      <c r="H1046" s="4" t="s">
        <v>1631</v>
      </c>
      <c r="I1046" s="141"/>
      <c r="J1046" s="141">
        <v>5000000000</v>
      </c>
      <c r="K1046" s="139">
        <v>5000000000</v>
      </c>
      <c r="L1046" s="4">
        <v>5.9</v>
      </c>
      <c r="M1046" s="4" t="s">
        <v>3586</v>
      </c>
      <c r="N1046" s="4" t="s">
        <v>2593</v>
      </c>
      <c r="O1046" s="186">
        <f>K1046</f>
        <v>5000000000</v>
      </c>
      <c r="P1046" s="91">
        <f t="shared" si="51"/>
        <v>0</v>
      </c>
      <c r="Q1046" s="4">
        <v>64</v>
      </c>
      <c r="R1046" s="4" t="s">
        <v>70</v>
      </c>
      <c r="S1046" s="4" t="s">
        <v>70</v>
      </c>
      <c r="T1046" s="140">
        <v>45341</v>
      </c>
      <c r="U1046" s="4" t="s">
        <v>1884</v>
      </c>
      <c r="V1046" s="4" t="s">
        <v>1954</v>
      </c>
      <c r="W1046" s="4" t="s">
        <v>70</v>
      </c>
      <c r="X1046" s="140">
        <v>45371</v>
      </c>
      <c r="Y1046" s="4" t="s">
        <v>1885</v>
      </c>
      <c r="Z1046" s="4" t="s">
        <v>1886</v>
      </c>
      <c r="AA1046" s="186">
        <f>O1046</f>
        <v>5000000000</v>
      </c>
      <c r="AB1046" s="186">
        <f>O1046-AA1046</f>
        <v>0</v>
      </c>
      <c r="AC1046" s="4"/>
      <c r="AD1046" s="4" t="s">
        <v>2037</v>
      </c>
      <c r="AE1046" s="145" t="s">
        <v>4031</v>
      </c>
      <c r="AF1046" s="145"/>
      <c r="AG1046" s="4"/>
      <c r="AH1046" s="377"/>
      <c r="AI1046" s="4"/>
      <c r="AJ1046" s="4"/>
      <c r="AK1046" s="4" t="s">
        <v>2116</v>
      </c>
    </row>
    <row r="1047" spans="2:38">
      <c r="B1047" s="145" t="s">
        <v>2497</v>
      </c>
      <c r="C1047" s="4" t="s">
        <v>441</v>
      </c>
      <c r="D1047" s="4" t="s">
        <v>1831</v>
      </c>
      <c r="E1047" s="4" t="s">
        <v>1060</v>
      </c>
      <c r="F1047" s="4" t="s">
        <v>4133</v>
      </c>
      <c r="G1047" s="4" t="s">
        <v>1630</v>
      </c>
      <c r="H1047" s="4" t="s">
        <v>1631</v>
      </c>
      <c r="I1047" s="141"/>
      <c r="J1047" s="141">
        <v>4000000000</v>
      </c>
      <c r="K1047" s="139">
        <v>4000000000</v>
      </c>
      <c r="L1047" s="4">
        <v>5.9</v>
      </c>
      <c r="M1047" s="4" t="s">
        <v>4045</v>
      </c>
      <c r="N1047" s="4" t="s">
        <v>2751</v>
      </c>
      <c r="O1047" s="186">
        <f>K1047</f>
        <v>4000000000</v>
      </c>
      <c r="P1047" s="91">
        <f t="shared" si="51"/>
        <v>0</v>
      </c>
      <c r="Q1047" s="4">
        <v>64</v>
      </c>
      <c r="R1047" s="4" t="s">
        <v>70</v>
      </c>
      <c r="S1047" s="4" t="s">
        <v>70</v>
      </c>
      <c r="T1047" s="140">
        <v>45341</v>
      </c>
      <c r="U1047" s="4" t="s">
        <v>1884</v>
      </c>
      <c r="V1047" s="4" t="s">
        <v>1954</v>
      </c>
      <c r="W1047" s="4" t="s">
        <v>70</v>
      </c>
      <c r="X1047" s="140">
        <v>45371</v>
      </c>
      <c r="Y1047" s="4" t="s">
        <v>1885</v>
      </c>
      <c r="Z1047" s="4" t="s">
        <v>1886</v>
      </c>
      <c r="AA1047" s="186">
        <f>O1047</f>
        <v>4000000000</v>
      </c>
      <c r="AB1047" s="186">
        <f>O1047-AA1047</f>
        <v>0</v>
      </c>
      <c r="AC1047" s="4"/>
      <c r="AD1047" s="4" t="s">
        <v>2037</v>
      </c>
      <c r="AE1047" s="8" t="s">
        <v>4031</v>
      </c>
      <c r="AF1047" s="145"/>
      <c r="AG1047" s="4"/>
      <c r="AH1047" s="377"/>
      <c r="AI1047" s="4"/>
      <c r="AJ1047" s="4"/>
      <c r="AK1047" s="4" t="s">
        <v>2116</v>
      </c>
      <c r="AL1047" s="372"/>
    </row>
    <row r="1048" spans="2:38">
      <c r="B1048" s="145" t="s">
        <v>2497</v>
      </c>
      <c r="C1048" s="4" t="s">
        <v>441</v>
      </c>
      <c r="D1048" s="4" t="s">
        <v>1831</v>
      </c>
      <c r="E1048" s="4" t="s">
        <v>1060</v>
      </c>
      <c r="F1048" s="4" t="s">
        <v>4134</v>
      </c>
      <c r="G1048" s="4" t="s">
        <v>1630</v>
      </c>
      <c r="H1048" s="4" t="s">
        <v>1631</v>
      </c>
      <c r="I1048" s="141"/>
      <c r="J1048" s="141">
        <v>5000000000</v>
      </c>
      <c r="K1048" s="139">
        <v>5000000000</v>
      </c>
      <c r="L1048" s="4">
        <v>5.9</v>
      </c>
      <c r="M1048" s="4" t="s">
        <v>4045</v>
      </c>
      <c r="N1048" s="4" t="s">
        <v>2751</v>
      </c>
      <c r="O1048" s="186">
        <f>K1048</f>
        <v>5000000000</v>
      </c>
      <c r="P1048" s="91">
        <f t="shared" si="51"/>
        <v>0</v>
      </c>
      <c r="Q1048" s="4">
        <v>64</v>
      </c>
      <c r="R1048" s="4" t="s">
        <v>70</v>
      </c>
      <c r="S1048" s="4" t="s">
        <v>70</v>
      </c>
      <c r="T1048" s="140">
        <v>45341</v>
      </c>
      <c r="U1048" s="4" t="s">
        <v>1884</v>
      </c>
      <c r="V1048" s="4" t="s">
        <v>1954</v>
      </c>
      <c r="W1048" s="4" t="s">
        <v>70</v>
      </c>
      <c r="X1048" s="140">
        <v>45371</v>
      </c>
      <c r="Y1048" s="4" t="s">
        <v>1885</v>
      </c>
      <c r="Z1048" s="4" t="s">
        <v>1886</v>
      </c>
      <c r="AA1048" s="186">
        <f>O1048</f>
        <v>5000000000</v>
      </c>
      <c r="AB1048" s="186">
        <f>O1048-AA1048</f>
        <v>0</v>
      </c>
      <c r="AC1048" s="4"/>
      <c r="AD1048" s="4" t="s">
        <v>2037</v>
      </c>
      <c r="AE1048" s="145" t="s">
        <v>4031</v>
      </c>
      <c r="AF1048" s="145"/>
      <c r="AG1048" s="4"/>
      <c r="AH1048" s="377"/>
      <c r="AI1048" s="4"/>
      <c r="AJ1048" s="4"/>
      <c r="AK1048" s="4" t="s">
        <v>2116</v>
      </c>
    </row>
    <row r="1049" spans="2:38">
      <c r="B1049" s="145" t="s">
        <v>2497</v>
      </c>
      <c r="C1049" s="4" t="s">
        <v>441</v>
      </c>
      <c r="D1049" s="4" t="s">
        <v>1831</v>
      </c>
      <c r="E1049" s="4" t="s">
        <v>1060</v>
      </c>
      <c r="F1049" s="4" t="s">
        <v>4135</v>
      </c>
      <c r="G1049" s="4" t="s">
        <v>1630</v>
      </c>
      <c r="H1049" s="4" t="s">
        <v>1631</v>
      </c>
      <c r="I1049" s="141"/>
      <c r="J1049" s="141">
        <v>2000000000</v>
      </c>
      <c r="K1049" s="139">
        <v>2000000000</v>
      </c>
      <c r="L1049" s="4">
        <v>5.9</v>
      </c>
      <c r="M1049" s="4" t="s">
        <v>4049</v>
      </c>
      <c r="N1049" s="4" t="s">
        <v>2455</v>
      </c>
      <c r="O1049" s="186">
        <f>K1049</f>
        <v>2000000000</v>
      </c>
      <c r="P1049" s="91">
        <f t="shared" si="51"/>
        <v>0</v>
      </c>
      <c r="Q1049" s="4">
        <v>64</v>
      </c>
      <c r="R1049" s="4" t="s">
        <v>70</v>
      </c>
      <c r="S1049" s="4" t="s">
        <v>70</v>
      </c>
      <c r="T1049" s="140">
        <v>45341</v>
      </c>
      <c r="U1049" s="4" t="s">
        <v>1884</v>
      </c>
      <c r="V1049" s="4" t="s">
        <v>1954</v>
      </c>
      <c r="W1049" s="4" t="s">
        <v>70</v>
      </c>
      <c r="X1049" s="140">
        <v>45371</v>
      </c>
      <c r="Y1049" s="4" t="s">
        <v>1885</v>
      </c>
      <c r="Z1049" s="4" t="s">
        <v>1886</v>
      </c>
      <c r="AA1049" s="186">
        <f>O1049</f>
        <v>2000000000</v>
      </c>
      <c r="AB1049" s="186">
        <f>O1049-AA1049</f>
        <v>0</v>
      </c>
      <c r="AC1049" s="4"/>
      <c r="AD1049" s="4" t="s">
        <v>2037</v>
      </c>
      <c r="AE1049" s="145" t="s">
        <v>4031</v>
      </c>
      <c r="AF1049" s="145"/>
      <c r="AG1049" s="4"/>
      <c r="AH1049" s="377"/>
      <c r="AI1049" s="4"/>
      <c r="AJ1049" s="4"/>
      <c r="AK1049" s="4" t="s">
        <v>2116</v>
      </c>
    </row>
    <row r="1050" spans="2:38">
      <c r="B1050" s="145" t="s">
        <v>2497</v>
      </c>
      <c r="C1050" s="4" t="s">
        <v>441</v>
      </c>
      <c r="D1050" s="4" t="s">
        <v>1976</v>
      </c>
      <c r="E1050" s="4" t="s">
        <v>1060</v>
      </c>
      <c r="F1050" s="4" t="s">
        <v>4136</v>
      </c>
      <c r="G1050" s="4" t="s">
        <v>1654</v>
      </c>
      <c r="H1050" s="4" t="s">
        <v>1655</v>
      </c>
      <c r="I1050" s="141"/>
      <c r="J1050" s="141">
        <v>10000000000</v>
      </c>
      <c r="K1050" s="139">
        <v>10000000000</v>
      </c>
      <c r="L1050" s="4">
        <v>6.5</v>
      </c>
      <c r="M1050" s="4" t="s">
        <v>3417</v>
      </c>
      <c r="N1050" s="4" t="s">
        <v>2569</v>
      </c>
      <c r="O1050" s="91">
        <f>J1050</f>
        <v>10000000000</v>
      </c>
      <c r="P1050" s="91">
        <f t="shared" si="51"/>
        <v>0</v>
      </c>
      <c r="Q1050" s="4">
        <v>95</v>
      </c>
      <c r="R1050" s="4" t="s">
        <v>70</v>
      </c>
      <c r="S1050" s="4" t="s">
        <v>70</v>
      </c>
      <c r="T1050" s="140">
        <v>45321</v>
      </c>
      <c r="U1050" s="4" t="s">
        <v>1884</v>
      </c>
      <c r="V1050" s="4"/>
      <c r="W1050" s="4"/>
      <c r="X1050" s="4"/>
      <c r="Y1050" s="4"/>
      <c r="Z1050" s="4"/>
      <c r="AA1050" s="4"/>
      <c r="AB1050" s="4"/>
      <c r="AC1050" s="4"/>
      <c r="AD1050" s="4"/>
      <c r="AE1050" s="145"/>
      <c r="AF1050" s="145"/>
      <c r="AG1050" s="4" t="s">
        <v>70</v>
      </c>
      <c r="AH1050" s="377" t="s">
        <v>4136</v>
      </c>
      <c r="AI1050" s="4" t="s">
        <v>9551</v>
      </c>
      <c r="AJ1050" s="4" t="s">
        <v>9556</v>
      </c>
      <c r="AK1050" s="4"/>
    </row>
    <row r="1051" spans="2:38">
      <c r="B1051" s="145" t="s">
        <v>2497</v>
      </c>
      <c r="C1051" s="4" t="s">
        <v>441</v>
      </c>
      <c r="D1051" s="4" t="s">
        <v>1946</v>
      </c>
      <c r="E1051" s="4" t="s">
        <v>1060</v>
      </c>
      <c r="F1051" s="4" t="s">
        <v>4137</v>
      </c>
      <c r="G1051" s="4" t="s">
        <v>1642</v>
      </c>
      <c r="H1051" s="4" t="s">
        <v>1643</v>
      </c>
      <c r="I1051" s="141"/>
      <c r="J1051" s="141">
        <v>12514840000</v>
      </c>
      <c r="K1051" s="139">
        <v>12514840000</v>
      </c>
      <c r="L1051" s="4">
        <v>7.1</v>
      </c>
      <c r="M1051" s="4" t="s">
        <v>4138</v>
      </c>
      <c r="N1051" s="4" t="s">
        <v>3007</v>
      </c>
      <c r="O1051" s="91">
        <f>J1051</f>
        <v>12514840000</v>
      </c>
      <c r="P1051" s="91">
        <f t="shared" si="51"/>
        <v>0</v>
      </c>
      <c r="Q1051" s="4">
        <v>106</v>
      </c>
      <c r="R1051" s="4" t="s">
        <v>70</v>
      </c>
      <c r="S1051" s="4" t="s">
        <v>70</v>
      </c>
      <c r="T1051" s="140">
        <v>45321</v>
      </c>
      <c r="U1051" s="4" t="s">
        <v>1884</v>
      </c>
      <c r="V1051" s="4"/>
      <c r="W1051" s="4"/>
      <c r="X1051" s="4"/>
      <c r="Y1051" s="4"/>
      <c r="Z1051" s="4"/>
      <c r="AA1051" s="4"/>
      <c r="AB1051" s="4"/>
      <c r="AC1051" s="4"/>
      <c r="AD1051" s="4"/>
      <c r="AE1051" s="145"/>
      <c r="AF1051" s="145"/>
      <c r="AG1051" s="4" t="s">
        <v>70</v>
      </c>
      <c r="AH1051" s="377" t="s">
        <v>4137</v>
      </c>
      <c r="AI1051" s="4" t="s">
        <v>9551</v>
      </c>
      <c r="AJ1051" s="4" t="s">
        <v>9556</v>
      </c>
      <c r="AK1051" s="4"/>
    </row>
    <row r="1052" spans="2:38">
      <c r="B1052" s="145" t="s">
        <v>2497</v>
      </c>
      <c r="C1052" s="4" t="s">
        <v>441</v>
      </c>
      <c r="D1052" s="4" t="s">
        <v>1831</v>
      </c>
      <c r="E1052" s="4" t="s">
        <v>1060</v>
      </c>
      <c r="F1052" s="4" t="s">
        <v>4139</v>
      </c>
      <c r="G1052" s="4" t="s">
        <v>1630</v>
      </c>
      <c r="H1052" s="4" t="s">
        <v>1631</v>
      </c>
      <c r="I1052" s="141"/>
      <c r="J1052" s="141">
        <v>5000000000</v>
      </c>
      <c r="K1052" s="139">
        <v>5000000000</v>
      </c>
      <c r="L1052" s="4">
        <v>5.9</v>
      </c>
      <c r="M1052" s="4" t="s">
        <v>4043</v>
      </c>
      <c r="N1052" s="4" t="s">
        <v>2842</v>
      </c>
      <c r="O1052" s="186">
        <f>K1052</f>
        <v>5000000000</v>
      </c>
      <c r="P1052" s="91">
        <f t="shared" si="51"/>
        <v>0</v>
      </c>
      <c r="Q1052" s="4">
        <v>64</v>
      </c>
      <c r="R1052" s="4" t="s">
        <v>70</v>
      </c>
      <c r="S1052" s="4" t="s">
        <v>70</v>
      </c>
      <c r="T1052" s="140">
        <v>45341</v>
      </c>
      <c r="U1052" s="4" t="s">
        <v>1884</v>
      </c>
      <c r="V1052" s="4" t="s">
        <v>1954</v>
      </c>
      <c r="W1052" s="4" t="s">
        <v>70</v>
      </c>
      <c r="X1052" s="140">
        <v>45371</v>
      </c>
      <c r="Y1052" s="4" t="s">
        <v>1885</v>
      </c>
      <c r="Z1052" s="4" t="s">
        <v>1886</v>
      </c>
      <c r="AA1052" s="186">
        <f>O1052</f>
        <v>5000000000</v>
      </c>
      <c r="AB1052" s="186">
        <f>O1052-AA1052</f>
        <v>0</v>
      </c>
      <c r="AC1052" s="4"/>
      <c r="AD1052" s="4" t="s">
        <v>2037</v>
      </c>
      <c r="AE1052" s="145" t="s">
        <v>4031</v>
      </c>
      <c r="AF1052" s="145"/>
      <c r="AG1052" s="4"/>
      <c r="AH1052" s="377"/>
      <c r="AI1052" s="4"/>
      <c r="AJ1052" s="4"/>
      <c r="AK1052" s="4" t="s">
        <v>2116</v>
      </c>
    </row>
    <row r="1053" spans="2:38">
      <c r="B1053" s="145" t="s">
        <v>2497</v>
      </c>
      <c r="C1053" s="4" t="s">
        <v>441</v>
      </c>
      <c r="D1053" s="4" t="s">
        <v>1831</v>
      </c>
      <c r="E1053" s="4" t="s">
        <v>1060</v>
      </c>
      <c r="F1053" s="4" t="s">
        <v>4140</v>
      </c>
      <c r="G1053" s="4" t="s">
        <v>1630</v>
      </c>
      <c r="H1053" s="4" t="s">
        <v>1631</v>
      </c>
      <c r="I1053" s="141"/>
      <c r="J1053" s="141">
        <v>5000000000</v>
      </c>
      <c r="K1053" s="139">
        <v>5000000000</v>
      </c>
      <c r="L1053" s="4">
        <v>5.9</v>
      </c>
      <c r="M1053" s="4" t="s">
        <v>4049</v>
      </c>
      <c r="N1053" s="4" t="s">
        <v>2455</v>
      </c>
      <c r="O1053" s="186">
        <f>K1053</f>
        <v>5000000000</v>
      </c>
      <c r="P1053" s="91">
        <f t="shared" si="51"/>
        <v>0</v>
      </c>
      <c r="Q1053" s="4">
        <v>64</v>
      </c>
      <c r="R1053" s="4" t="s">
        <v>70</v>
      </c>
      <c r="S1053" s="4" t="s">
        <v>70</v>
      </c>
      <c r="T1053" s="140">
        <v>45341</v>
      </c>
      <c r="U1053" s="4" t="s">
        <v>1884</v>
      </c>
      <c r="V1053" s="4" t="s">
        <v>1954</v>
      </c>
      <c r="W1053" s="4" t="s">
        <v>70</v>
      </c>
      <c r="X1053" s="140">
        <v>45371</v>
      </c>
      <c r="Y1053" s="4" t="s">
        <v>1885</v>
      </c>
      <c r="Z1053" s="4" t="s">
        <v>1886</v>
      </c>
      <c r="AA1053" s="186">
        <f>O1053</f>
        <v>5000000000</v>
      </c>
      <c r="AB1053" s="186">
        <f>O1053-AA1053</f>
        <v>0</v>
      </c>
      <c r="AC1053" s="4"/>
      <c r="AD1053" s="4" t="s">
        <v>2037</v>
      </c>
      <c r="AE1053" s="145" t="s">
        <v>4031</v>
      </c>
      <c r="AF1053" s="145"/>
      <c r="AG1053" s="4"/>
      <c r="AH1053" s="377"/>
      <c r="AI1053" s="4"/>
      <c r="AJ1053" s="4"/>
      <c r="AK1053" s="4" t="s">
        <v>2116</v>
      </c>
    </row>
    <row r="1054" spans="2:38">
      <c r="B1054" s="145" t="s">
        <v>2497</v>
      </c>
      <c r="C1054" s="4" t="s">
        <v>441</v>
      </c>
      <c r="D1054" s="4" t="s">
        <v>1831</v>
      </c>
      <c r="E1054" s="4" t="s">
        <v>1060</v>
      </c>
      <c r="F1054" s="4" t="s">
        <v>4141</v>
      </c>
      <c r="G1054" s="4" t="s">
        <v>1630</v>
      </c>
      <c r="H1054" s="4" t="s">
        <v>1631</v>
      </c>
      <c r="I1054" s="4"/>
      <c r="J1054" s="141">
        <v>3498799205</v>
      </c>
      <c r="K1054" s="139">
        <v>3498799205</v>
      </c>
      <c r="L1054" s="4">
        <v>0.2</v>
      </c>
      <c r="M1054" s="4" t="s">
        <v>4142</v>
      </c>
      <c r="N1054" s="4"/>
      <c r="O1054" s="186">
        <f>K1054</f>
        <v>3498799205</v>
      </c>
      <c r="P1054" s="91">
        <f t="shared" si="51"/>
        <v>0</v>
      </c>
      <c r="Q1054" s="4">
        <v>64</v>
      </c>
      <c r="R1054" s="4" t="s">
        <v>70</v>
      </c>
      <c r="S1054" s="4" t="s">
        <v>70</v>
      </c>
      <c r="T1054" s="140">
        <v>45341</v>
      </c>
      <c r="U1054" s="4" t="s">
        <v>1884</v>
      </c>
      <c r="V1054" s="4" t="s">
        <v>1954</v>
      </c>
      <c r="W1054" s="4" t="s">
        <v>70</v>
      </c>
      <c r="X1054" s="140">
        <v>45371</v>
      </c>
      <c r="Y1054" s="4" t="s">
        <v>1885</v>
      </c>
      <c r="Z1054" s="4" t="s">
        <v>1886</v>
      </c>
      <c r="AA1054" s="186">
        <f>O1054</f>
        <v>3498799205</v>
      </c>
      <c r="AB1054" s="186">
        <f>O1054-AA1054</f>
        <v>0</v>
      </c>
      <c r="AC1054" s="4"/>
      <c r="AD1054" s="4" t="s">
        <v>2037</v>
      </c>
      <c r="AE1054" s="145" t="s">
        <v>4031</v>
      </c>
      <c r="AF1054" s="145"/>
      <c r="AG1054" s="4"/>
      <c r="AH1054" s="377"/>
      <c r="AI1054" s="4"/>
      <c r="AJ1054" s="4"/>
      <c r="AK1054" s="4" t="s">
        <v>2116</v>
      </c>
    </row>
    <row r="1055" spans="2:38">
      <c r="B1055" s="145" t="s">
        <v>2497</v>
      </c>
      <c r="C1055" s="4" t="s">
        <v>441</v>
      </c>
      <c r="D1055" s="4" t="s">
        <v>1946</v>
      </c>
      <c r="E1055" s="4" t="s">
        <v>1060</v>
      </c>
      <c r="F1055" s="4" t="s">
        <v>4143</v>
      </c>
      <c r="G1055" s="4" t="s">
        <v>1706</v>
      </c>
      <c r="H1055" s="4" t="s">
        <v>1707</v>
      </c>
      <c r="I1055" s="141"/>
      <c r="J1055" s="141">
        <v>10400000000</v>
      </c>
      <c r="K1055" s="139">
        <v>10400000000</v>
      </c>
      <c r="L1055" s="4">
        <v>10.5</v>
      </c>
      <c r="M1055" s="4" t="s">
        <v>2682</v>
      </c>
      <c r="N1055" s="4" t="s">
        <v>1918</v>
      </c>
      <c r="O1055" s="186">
        <f>K1055</f>
        <v>10400000000</v>
      </c>
      <c r="P1055" s="91">
        <f t="shared" si="51"/>
        <v>0</v>
      </c>
      <c r="Q1055" s="4">
        <v>109</v>
      </c>
      <c r="R1055" s="4" t="s">
        <v>70</v>
      </c>
      <c r="S1055" s="4" t="s">
        <v>70</v>
      </c>
      <c r="T1055" s="140">
        <v>45321</v>
      </c>
      <c r="U1055" s="4" t="s">
        <v>1884</v>
      </c>
      <c r="V1055" s="4"/>
      <c r="W1055" s="4" t="s">
        <v>70</v>
      </c>
      <c r="X1055" s="140">
        <v>45349</v>
      </c>
      <c r="Y1055" s="4" t="s">
        <v>1888</v>
      </c>
      <c r="Z1055" s="4" t="s">
        <v>1886</v>
      </c>
      <c r="AA1055" s="186">
        <f>O1055</f>
        <v>10400000000</v>
      </c>
      <c r="AB1055" s="186">
        <f>AA1055-K1055</f>
        <v>0</v>
      </c>
      <c r="AC1055" s="4"/>
      <c r="AD1055" s="4" t="s">
        <v>2037</v>
      </c>
      <c r="AE1055" s="145" t="s">
        <v>4144</v>
      </c>
      <c r="AF1055" s="145"/>
      <c r="AG1055" s="4"/>
      <c r="AH1055" s="377"/>
      <c r="AI1055" s="4"/>
      <c r="AJ1055" s="4"/>
      <c r="AK1055" s="4"/>
    </row>
    <row r="1056" spans="2:38">
      <c r="B1056" s="145" t="s">
        <v>2497</v>
      </c>
      <c r="C1056" s="4" t="s">
        <v>441</v>
      </c>
      <c r="D1056" s="4" t="s">
        <v>4145</v>
      </c>
      <c r="E1056" s="4" t="s">
        <v>1060</v>
      </c>
      <c r="F1056" s="4" t="s">
        <v>4146</v>
      </c>
      <c r="G1056" s="4" t="s">
        <v>1668</v>
      </c>
      <c r="H1056" s="4" t="s">
        <v>1669</v>
      </c>
      <c r="I1056" s="141"/>
      <c r="J1056" s="141">
        <v>4000000000</v>
      </c>
      <c r="K1056" s="139">
        <v>4000000000</v>
      </c>
      <c r="L1056" s="4">
        <v>5.65</v>
      </c>
      <c r="M1056" s="4" t="s">
        <v>2513</v>
      </c>
      <c r="N1056" s="4" t="s">
        <v>3590</v>
      </c>
      <c r="O1056" s="186">
        <f>K1056</f>
        <v>4000000000</v>
      </c>
      <c r="P1056" s="186">
        <f>O1056-J1056</f>
        <v>0</v>
      </c>
      <c r="Q1056" s="4">
        <v>198</v>
      </c>
      <c r="R1056" s="4" t="s">
        <v>70</v>
      </c>
      <c r="S1056" s="4" t="s">
        <v>70</v>
      </c>
      <c r="T1056" s="140">
        <v>45349</v>
      </c>
      <c r="U1056" s="4" t="s">
        <v>1887</v>
      </c>
      <c r="V1056" s="4"/>
      <c r="W1056" s="4"/>
      <c r="X1056" s="4"/>
      <c r="Y1056" s="4"/>
      <c r="Z1056" s="4"/>
      <c r="AA1056" s="4"/>
      <c r="AB1056" s="4"/>
      <c r="AC1056" s="4"/>
      <c r="AD1056" s="4"/>
      <c r="AE1056" s="145"/>
      <c r="AF1056" s="145"/>
      <c r="AG1056" s="4" t="s">
        <v>70</v>
      </c>
      <c r="AH1056" s="377" t="s">
        <v>4146</v>
      </c>
      <c r="AI1056" s="4" t="s">
        <v>9551</v>
      </c>
      <c r="AJ1056" s="4" t="s">
        <v>9556</v>
      </c>
      <c r="AK1056" s="4"/>
    </row>
    <row r="1057" spans="2:38">
      <c r="B1057" s="145" t="s">
        <v>2497</v>
      </c>
      <c r="C1057" s="4" t="s">
        <v>441</v>
      </c>
      <c r="D1057" s="4" t="s">
        <v>1976</v>
      </c>
      <c r="E1057" s="4" t="s">
        <v>1060</v>
      </c>
      <c r="F1057" s="4" t="s">
        <v>4147</v>
      </c>
      <c r="G1057" s="4" t="s">
        <v>1654</v>
      </c>
      <c r="H1057" s="4" t="s">
        <v>1655</v>
      </c>
      <c r="I1057" s="141"/>
      <c r="J1057" s="141">
        <v>10000000000</v>
      </c>
      <c r="K1057" s="139">
        <v>10000000000</v>
      </c>
      <c r="L1057" s="4">
        <v>6.5</v>
      </c>
      <c r="M1057" s="4" t="s">
        <v>3417</v>
      </c>
      <c r="N1057" s="4" t="s">
        <v>2569</v>
      </c>
      <c r="O1057" s="91">
        <f>J1057</f>
        <v>10000000000</v>
      </c>
      <c r="P1057" s="91">
        <f t="shared" ref="P1057:P1065" si="52">J1057-O1057</f>
        <v>0</v>
      </c>
      <c r="Q1057" s="4">
        <v>95</v>
      </c>
      <c r="R1057" s="4" t="s">
        <v>70</v>
      </c>
      <c r="S1057" s="4" t="s">
        <v>70</v>
      </c>
      <c r="T1057" s="140">
        <v>45321</v>
      </c>
      <c r="U1057" s="4" t="s">
        <v>1884</v>
      </c>
      <c r="V1057" s="4"/>
      <c r="W1057" s="4"/>
      <c r="X1057" s="4"/>
      <c r="Y1057" s="4"/>
      <c r="Z1057" s="4"/>
      <c r="AA1057" s="4"/>
      <c r="AB1057" s="4"/>
      <c r="AC1057" s="4"/>
      <c r="AD1057" s="4"/>
      <c r="AE1057" s="145"/>
      <c r="AF1057" s="145"/>
      <c r="AG1057" s="4" t="s">
        <v>70</v>
      </c>
      <c r="AH1057" s="377" t="s">
        <v>4147</v>
      </c>
      <c r="AI1057" s="4" t="s">
        <v>9551</v>
      </c>
      <c r="AJ1057" s="4" t="s">
        <v>9556</v>
      </c>
      <c r="AK1057" s="4"/>
    </row>
    <row r="1058" spans="2:38">
      <c r="B1058" s="145" t="s">
        <v>2497</v>
      </c>
      <c r="C1058" s="4" t="s">
        <v>441</v>
      </c>
      <c r="D1058" s="4" t="s">
        <v>1946</v>
      </c>
      <c r="E1058" s="4" t="s">
        <v>1060</v>
      </c>
      <c r="F1058" s="4" t="s">
        <v>4148</v>
      </c>
      <c r="G1058" s="4" t="s">
        <v>1706</v>
      </c>
      <c r="H1058" s="4" t="s">
        <v>1707</v>
      </c>
      <c r="I1058" s="141"/>
      <c r="J1058" s="141">
        <v>2124000000</v>
      </c>
      <c r="K1058" s="139">
        <v>2124000000</v>
      </c>
      <c r="L1058" s="4">
        <v>10.7</v>
      </c>
      <c r="M1058" s="4" t="s">
        <v>4149</v>
      </c>
      <c r="N1058" s="4" t="s">
        <v>2888</v>
      </c>
      <c r="O1058" s="186">
        <f>K1058</f>
        <v>2124000000</v>
      </c>
      <c r="P1058" s="91">
        <f t="shared" si="52"/>
        <v>0</v>
      </c>
      <c r="Q1058" s="4">
        <v>109</v>
      </c>
      <c r="R1058" s="4" t="s">
        <v>70</v>
      </c>
      <c r="S1058" s="4" t="s">
        <v>70</v>
      </c>
      <c r="T1058" s="140">
        <v>45321</v>
      </c>
      <c r="U1058" s="4" t="s">
        <v>1884</v>
      </c>
      <c r="V1058" s="4"/>
      <c r="W1058" s="4" t="s">
        <v>70</v>
      </c>
      <c r="X1058" s="140">
        <v>45349</v>
      </c>
      <c r="Y1058" s="4" t="s">
        <v>1888</v>
      </c>
      <c r="Z1058" s="4" t="s">
        <v>1886</v>
      </c>
      <c r="AA1058" s="186">
        <f>O1058</f>
        <v>2124000000</v>
      </c>
      <c r="AB1058" s="186">
        <f>AA1058-K1058</f>
        <v>0</v>
      </c>
      <c r="AC1058" s="4"/>
      <c r="AD1058" s="4" t="s">
        <v>2037</v>
      </c>
      <c r="AE1058" s="145" t="s">
        <v>4144</v>
      </c>
      <c r="AF1058" s="145"/>
      <c r="AG1058" s="4"/>
      <c r="AH1058" s="377"/>
      <c r="AI1058" s="4"/>
      <c r="AJ1058" s="4"/>
      <c r="AK1058" s="4"/>
    </row>
    <row r="1059" spans="2:38">
      <c r="B1059" s="145" t="s">
        <v>2497</v>
      </c>
      <c r="C1059" s="4" t="s">
        <v>441</v>
      </c>
      <c r="D1059" s="4" t="s">
        <v>2518</v>
      </c>
      <c r="E1059" s="4" t="s">
        <v>1060</v>
      </c>
      <c r="F1059" s="4" t="s">
        <v>4150</v>
      </c>
      <c r="G1059" s="4" t="s">
        <v>1638</v>
      </c>
      <c r="H1059" s="4" t="s">
        <v>1639</v>
      </c>
      <c r="I1059" s="141"/>
      <c r="J1059" s="141">
        <v>4500000000</v>
      </c>
      <c r="K1059" s="139">
        <v>4500000000</v>
      </c>
      <c r="L1059" s="4">
        <v>6.9</v>
      </c>
      <c r="M1059" s="4" t="s">
        <v>1917</v>
      </c>
      <c r="N1059" s="4" t="s">
        <v>3450</v>
      </c>
      <c r="O1059" s="91">
        <f>J1059</f>
        <v>4500000000</v>
      </c>
      <c r="P1059" s="91">
        <f t="shared" si="52"/>
        <v>0</v>
      </c>
      <c r="Q1059" s="4">
        <v>139</v>
      </c>
      <c r="R1059" s="4" t="s">
        <v>70</v>
      </c>
      <c r="S1059" s="4" t="s">
        <v>70</v>
      </c>
      <c r="T1059" s="140">
        <v>45348</v>
      </c>
      <c r="U1059" s="4" t="s">
        <v>1887</v>
      </c>
      <c r="V1059" s="4"/>
      <c r="W1059" s="4"/>
      <c r="X1059" s="4"/>
      <c r="Y1059" s="4"/>
      <c r="Z1059" s="4"/>
      <c r="AA1059" s="4"/>
      <c r="AB1059" s="4"/>
      <c r="AC1059" s="4"/>
      <c r="AD1059" s="4"/>
      <c r="AE1059" s="145"/>
      <c r="AF1059" s="145"/>
      <c r="AG1059" s="4" t="s">
        <v>70</v>
      </c>
      <c r="AH1059" s="377" t="s">
        <v>4150</v>
      </c>
      <c r="AI1059" s="4" t="s">
        <v>9551</v>
      </c>
      <c r="AJ1059" s="4" t="s">
        <v>9556</v>
      </c>
      <c r="AK1059" s="4"/>
    </row>
    <row r="1060" spans="2:38">
      <c r="B1060" s="145" t="s">
        <v>2497</v>
      </c>
      <c r="C1060" s="4" t="s">
        <v>441</v>
      </c>
      <c r="D1060" s="4" t="s">
        <v>1946</v>
      </c>
      <c r="E1060" s="4" t="s">
        <v>1060</v>
      </c>
      <c r="F1060" s="4" t="s">
        <v>4151</v>
      </c>
      <c r="G1060" s="4" t="s">
        <v>1706</v>
      </c>
      <c r="H1060" s="4" t="s">
        <v>1707</v>
      </c>
      <c r="I1060" s="141"/>
      <c r="J1060" s="141">
        <v>36689445000</v>
      </c>
      <c r="K1060" s="139">
        <v>36689445000</v>
      </c>
      <c r="L1060" s="4">
        <v>10.7</v>
      </c>
      <c r="M1060" s="4" t="s">
        <v>4152</v>
      </c>
      <c r="N1060" s="4" t="s">
        <v>3455</v>
      </c>
      <c r="O1060" s="186">
        <f>K1060</f>
        <v>36689445000</v>
      </c>
      <c r="P1060" s="91">
        <f t="shared" si="52"/>
        <v>0</v>
      </c>
      <c r="Q1060" s="4">
        <v>109</v>
      </c>
      <c r="R1060" s="4" t="s">
        <v>70</v>
      </c>
      <c r="S1060" s="4" t="s">
        <v>70</v>
      </c>
      <c r="T1060" s="140">
        <v>45321</v>
      </c>
      <c r="U1060" s="4" t="s">
        <v>1884</v>
      </c>
      <c r="V1060" s="4"/>
      <c r="W1060" s="4" t="s">
        <v>70</v>
      </c>
      <c r="X1060" s="140">
        <v>45349</v>
      </c>
      <c r="Y1060" s="4" t="s">
        <v>1888</v>
      </c>
      <c r="Z1060" s="4" t="s">
        <v>1886</v>
      </c>
      <c r="AA1060" s="186">
        <f>O1060</f>
        <v>36689445000</v>
      </c>
      <c r="AB1060" s="186">
        <f>AA1060-K1060</f>
        <v>0</v>
      </c>
      <c r="AC1060" s="4"/>
      <c r="AD1060" s="4" t="s">
        <v>2037</v>
      </c>
      <c r="AE1060" s="145" t="s">
        <v>4144</v>
      </c>
      <c r="AF1060" s="145"/>
      <c r="AG1060" s="4"/>
      <c r="AH1060" s="377"/>
      <c r="AI1060" s="4"/>
      <c r="AJ1060" s="4"/>
      <c r="AK1060" s="4"/>
    </row>
    <row r="1061" spans="2:38">
      <c r="B1061" s="145" t="s">
        <v>2497</v>
      </c>
      <c r="C1061" s="4" t="s">
        <v>441</v>
      </c>
      <c r="D1061" s="4" t="s">
        <v>1946</v>
      </c>
      <c r="E1061" s="4" t="s">
        <v>1060</v>
      </c>
      <c r="F1061" s="4" t="s">
        <v>4153</v>
      </c>
      <c r="G1061" s="4" t="s">
        <v>1706</v>
      </c>
      <c r="H1061" s="4" t="s">
        <v>1707</v>
      </c>
      <c r="I1061" s="141"/>
      <c r="J1061" s="141">
        <v>31895671233</v>
      </c>
      <c r="K1061" s="139">
        <v>31895671233</v>
      </c>
      <c r="L1061" s="4">
        <v>10.7</v>
      </c>
      <c r="M1061" s="4" t="s">
        <v>4154</v>
      </c>
      <c r="N1061" s="4" t="s">
        <v>2751</v>
      </c>
      <c r="O1061" s="186">
        <f>K1061</f>
        <v>31895671233</v>
      </c>
      <c r="P1061" s="91">
        <f t="shared" si="52"/>
        <v>0</v>
      </c>
      <c r="Q1061" s="4">
        <v>109</v>
      </c>
      <c r="R1061" s="4" t="s">
        <v>70</v>
      </c>
      <c r="S1061" s="4" t="s">
        <v>70</v>
      </c>
      <c r="T1061" s="140">
        <v>45321</v>
      </c>
      <c r="U1061" s="4" t="s">
        <v>1884</v>
      </c>
      <c r="V1061" s="4"/>
      <c r="W1061" s="4" t="s">
        <v>70</v>
      </c>
      <c r="X1061" s="140">
        <v>45349</v>
      </c>
      <c r="Y1061" s="4" t="s">
        <v>1888</v>
      </c>
      <c r="Z1061" s="4" t="s">
        <v>1886</v>
      </c>
      <c r="AA1061" s="186">
        <f>O1061</f>
        <v>31895671233</v>
      </c>
      <c r="AB1061" s="186">
        <f>AA1061-K1061</f>
        <v>0</v>
      </c>
      <c r="AC1061" s="4"/>
      <c r="AD1061" s="4" t="s">
        <v>2037</v>
      </c>
      <c r="AE1061" s="145" t="s">
        <v>4144</v>
      </c>
      <c r="AF1061" s="145"/>
      <c r="AG1061" s="4"/>
      <c r="AH1061" s="377"/>
      <c r="AI1061" s="4"/>
      <c r="AJ1061" s="4"/>
      <c r="AK1061" s="4"/>
    </row>
    <row r="1062" spans="2:38">
      <c r="B1062" s="145" t="s">
        <v>2497</v>
      </c>
      <c r="C1062" s="4" t="s">
        <v>441</v>
      </c>
      <c r="D1062" s="4" t="s">
        <v>1946</v>
      </c>
      <c r="E1062" s="4" t="s">
        <v>1060</v>
      </c>
      <c r="F1062" s="4" t="s">
        <v>4155</v>
      </c>
      <c r="G1062" s="4" t="s">
        <v>1706</v>
      </c>
      <c r="H1062" s="4" t="s">
        <v>1707</v>
      </c>
      <c r="I1062" s="4"/>
      <c r="J1062" s="141">
        <v>48207622</v>
      </c>
      <c r="K1062" s="139">
        <v>48207622</v>
      </c>
      <c r="L1062" s="4">
        <v>0.2</v>
      </c>
      <c r="M1062" s="4" t="s">
        <v>4156</v>
      </c>
      <c r="N1062" s="4"/>
      <c r="O1062" s="186">
        <f>K1062</f>
        <v>48207622</v>
      </c>
      <c r="P1062" s="91">
        <f t="shared" si="52"/>
        <v>0</v>
      </c>
      <c r="Q1062" s="4">
        <v>109</v>
      </c>
      <c r="R1062" s="4" t="s">
        <v>70</v>
      </c>
      <c r="S1062" s="4" t="s">
        <v>70</v>
      </c>
      <c r="T1062" s="140">
        <v>45321</v>
      </c>
      <c r="U1062" s="4" t="s">
        <v>1884</v>
      </c>
      <c r="V1062" s="4"/>
      <c r="W1062" s="4" t="s">
        <v>70</v>
      </c>
      <c r="X1062" s="140">
        <v>45349</v>
      </c>
      <c r="Y1062" s="4" t="s">
        <v>1888</v>
      </c>
      <c r="Z1062" s="4" t="s">
        <v>1886</v>
      </c>
      <c r="AA1062" s="186">
        <f>O1062</f>
        <v>48207622</v>
      </c>
      <c r="AB1062" s="186">
        <f>AA1062-K1062</f>
        <v>0</v>
      </c>
      <c r="AC1062" s="4"/>
      <c r="AD1062" s="4" t="s">
        <v>2037</v>
      </c>
      <c r="AE1062" s="145" t="s">
        <v>4144</v>
      </c>
      <c r="AF1062" s="145"/>
      <c r="AG1062" s="4"/>
      <c r="AH1062" s="377"/>
      <c r="AI1062" s="4"/>
      <c r="AJ1062" s="4"/>
      <c r="AK1062" s="4"/>
    </row>
    <row r="1063" spans="2:38">
      <c r="B1063" s="145" t="s">
        <v>2497</v>
      </c>
      <c r="C1063" s="4" t="s">
        <v>441</v>
      </c>
      <c r="D1063" s="4" t="s">
        <v>1946</v>
      </c>
      <c r="E1063" s="4" t="s">
        <v>1060</v>
      </c>
      <c r="F1063" s="4" t="s">
        <v>4157</v>
      </c>
      <c r="G1063" s="4" t="s">
        <v>1642</v>
      </c>
      <c r="H1063" s="4" t="s">
        <v>1643</v>
      </c>
      <c r="I1063" s="141"/>
      <c r="J1063" s="141">
        <v>5489900000</v>
      </c>
      <c r="K1063" s="139">
        <v>5489900000</v>
      </c>
      <c r="L1063" s="4">
        <v>7.7</v>
      </c>
      <c r="M1063" s="4" t="s">
        <v>4158</v>
      </c>
      <c r="N1063" s="4" t="s">
        <v>3420</v>
      </c>
      <c r="O1063" s="91">
        <f>J1063</f>
        <v>5489900000</v>
      </c>
      <c r="P1063" s="91">
        <f t="shared" si="52"/>
        <v>0</v>
      </c>
      <c r="Q1063" s="4">
        <v>106</v>
      </c>
      <c r="R1063" s="4" t="s">
        <v>70</v>
      </c>
      <c r="S1063" s="4" t="s">
        <v>70</v>
      </c>
      <c r="T1063" s="140">
        <v>45321</v>
      </c>
      <c r="U1063" s="4" t="s">
        <v>1884</v>
      </c>
      <c r="V1063" s="4"/>
      <c r="W1063" s="4"/>
      <c r="X1063" s="4"/>
      <c r="Y1063" s="4"/>
      <c r="Z1063" s="4"/>
      <c r="AA1063" s="4"/>
      <c r="AB1063" s="4"/>
      <c r="AC1063" s="4"/>
      <c r="AD1063" s="4"/>
      <c r="AE1063" s="145"/>
      <c r="AF1063" s="145"/>
      <c r="AG1063" s="4" t="s">
        <v>70</v>
      </c>
      <c r="AH1063" s="377" t="s">
        <v>4157</v>
      </c>
      <c r="AI1063" s="4" t="s">
        <v>9551</v>
      </c>
      <c r="AJ1063" s="4" t="s">
        <v>9556</v>
      </c>
      <c r="AK1063" s="4"/>
    </row>
    <row r="1064" spans="2:38">
      <c r="B1064" s="145" t="s">
        <v>2497</v>
      </c>
      <c r="C1064" s="4" t="s">
        <v>441</v>
      </c>
      <c r="D1064" s="4" t="s">
        <v>1976</v>
      </c>
      <c r="E1064" s="4" t="s">
        <v>1060</v>
      </c>
      <c r="F1064" s="4" t="s">
        <v>4159</v>
      </c>
      <c r="G1064" s="4" t="s">
        <v>1654</v>
      </c>
      <c r="H1064" s="4" t="s">
        <v>1655</v>
      </c>
      <c r="I1064" s="141"/>
      <c r="J1064" s="141">
        <v>10000000000</v>
      </c>
      <c r="K1064" s="139">
        <v>10000000000</v>
      </c>
      <c r="L1064" s="4">
        <v>6.5</v>
      </c>
      <c r="M1064" s="4" t="s">
        <v>3417</v>
      </c>
      <c r="N1064" s="4" t="s">
        <v>2569</v>
      </c>
      <c r="O1064" s="91">
        <f>J1064</f>
        <v>10000000000</v>
      </c>
      <c r="P1064" s="91">
        <f t="shared" si="52"/>
        <v>0</v>
      </c>
      <c r="Q1064" s="4">
        <v>95</v>
      </c>
      <c r="R1064" s="4" t="s">
        <v>70</v>
      </c>
      <c r="S1064" s="4" t="s">
        <v>70</v>
      </c>
      <c r="T1064" s="140">
        <v>45321</v>
      </c>
      <c r="U1064" s="4" t="s">
        <v>1884</v>
      </c>
      <c r="V1064" s="4"/>
      <c r="W1064" s="4"/>
      <c r="X1064" s="4"/>
      <c r="Y1064" s="4"/>
      <c r="Z1064" s="4"/>
      <c r="AA1064" s="4"/>
      <c r="AB1064" s="4"/>
      <c r="AC1064" s="4"/>
      <c r="AD1064" s="4"/>
      <c r="AE1064" s="145"/>
      <c r="AF1064" s="145"/>
      <c r="AG1064" s="4" t="s">
        <v>70</v>
      </c>
      <c r="AH1064" s="377" t="s">
        <v>4159</v>
      </c>
      <c r="AI1064" s="4" t="s">
        <v>9551</v>
      </c>
      <c r="AJ1064" s="4" t="s">
        <v>9556</v>
      </c>
      <c r="AK1064" s="4"/>
    </row>
    <row r="1065" spans="2:38">
      <c r="B1065" s="145" t="s">
        <v>2497</v>
      </c>
      <c r="C1065" s="4" t="s">
        <v>441</v>
      </c>
      <c r="D1065" s="4" t="s">
        <v>1946</v>
      </c>
      <c r="E1065" s="4" t="s">
        <v>1060</v>
      </c>
      <c r="F1065" s="4" t="s">
        <v>4160</v>
      </c>
      <c r="G1065" s="4" t="s">
        <v>1642</v>
      </c>
      <c r="H1065" s="4" t="s">
        <v>1643</v>
      </c>
      <c r="I1065" s="141"/>
      <c r="J1065" s="141">
        <v>27082476200</v>
      </c>
      <c r="K1065" s="139">
        <v>27082476200</v>
      </c>
      <c r="L1065" s="4">
        <v>7.7</v>
      </c>
      <c r="M1065" s="4" t="s">
        <v>4161</v>
      </c>
      <c r="N1065" s="4" t="s">
        <v>2851</v>
      </c>
      <c r="O1065" s="91">
        <f>J1065</f>
        <v>27082476200</v>
      </c>
      <c r="P1065" s="91">
        <f t="shared" si="52"/>
        <v>0</v>
      </c>
      <c r="Q1065" s="4">
        <v>106</v>
      </c>
      <c r="R1065" s="4" t="s">
        <v>70</v>
      </c>
      <c r="S1065" s="4" t="s">
        <v>70</v>
      </c>
      <c r="T1065" s="140">
        <v>45321</v>
      </c>
      <c r="U1065" s="4" t="s">
        <v>1884</v>
      </c>
      <c r="V1065" s="4"/>
      <c r="W1065" s="4"/>
      <c r="X1065" s="4"/>
      <c r="Y1065" s="4"/>
      <c r="Z1065" s="4"/>
      <c r="AA1065" s="4"/>
      <c r="AB1065" s="4"/>
      <c r="AC1065" s="4"/>
      <c r="AD1065" s="4"/>
      <c r="AE1065" s="145"/>
      <c r="AF1065" s="145"/>
      <c r="AG1065" s="4" t="s">
        <v>70</v>
      </c>
      <c r="AH1065" s="377" t="s">
        <v>4160</v>
      </c>
      <c r="AI1065" s="4" t="s">
        <v>9551</v>
      </c>
      <c r="AJ1065" s="4" t="s">
        <v>9556</v>
      </c>
      <c r="AK1065" s="4"/>
    </row>
    <row r="1066" spans="2:38">
      <c r="B1066" s="145" t="s">
        <v>2497</v>
      </c>
      <c r="C1066" s="4" t="s">
        <v>441</v>
      </c>
      <c r="D1066" s="4" t="s">
        <v>1831</v>
      </c>
      <c r="E1066" s="4" t="s">
        <v>1060</v>
      </c>
      <c r="F1066" s="4" t="s">
        <v>4162</v>
      </c>
      <c r="G1066" s="4" t="s">
        <v>1640</v>
      </c>
      <c r="H1066" s="4" t="s">
        <v>1641</v>
      </c>
      <c r="I1066" s="141"/>
      <c r="J1066" s="141">
        <v>50000000000</v>
      </c>
      <c r="K1066" s="139">
        <v>50000000000</v>
      </c>
      <c r="L1066" s="4">
        <v>12</v>
      </c>
      <c r="M1066" s="4" t="s">
        <v>2665</v>
      </c>
      <c r="N1066" s="4" t="s">
        <v>2897</v>
      </c>
      <c r="O1066" s="186">
        <f>K1066</f>
        <v>50000000000</v>
      </c>
      <c r="P1066" s="186">
        <f>K1066-O1066</f>
        <v>0</v>
      </c>
      <c r="Q1066" s="4">
        <v>27</v>
      </c>
      <c r="R1066" s="4" t="s">
        <v>70</v>
      </c>
      <c r="S1066" s="4" t="s">
        <v>70</v>
      </c>
      <c r="T1066" s="140">
        <v>45348</v>
      </c>
      <c r="U1066" s="4" t="s">
        <v>1887</v>
      </c>
      <c r="V1066" s="4"/>
      <c r="W1066" s="4" t="s">
        <v>70</v>
      </c>
      <c r="X1066" s="140">
        <v>45369</v>
      </c>
      <c r="Y1066" s="4" t="s">
        <v>1885</v>
      </c>
      <c r="Z1066" s="4" t="s">
        <v>1886</v>
      </c>
      <c r="AA1066" s="186">
        <f>O1066</f>
        <v>50000000000</v>
      </c>
      <c r="AB1066" s="186">
        <f>O1066-AA1066</f>
        <v>0</v>
      </c>
      <c r="AC1066" s="4"/>
      <c r="AD1066" s="4" t="s">
        <v>2037</v>
      </c>
      <c r="AE1066" s="145" t="s">
        <v>4163</v>
      </c>
      <c r="AF1066" s="145"/>
      <c r="AG1066" s="4"/>
      <c r="AH1066" s="377"/>
      <c r="AI1066" s="4"/>
      <c r="AJ1066" s="4"/>
      <c r="AK1066" s="4"/>
    </row>
    <row r="1067" spans="2:38">
      <c r="B1067" s="145" t="s">
        <v>2497</v>
      </c>
      <c r="C1067" s="4" t="s">
        <v>441</v>
      </c>
      <c r="D1067" s="4" t="s">
        <v>1976</v>
      </c>
      <c r="E1067" s="4" t="s">
        <v>1060</v>
      </c>
      <c r="F1067" s="4" t="s">
        <v>4164</v>
      </c>
      <c r="G1067" s="4" t="s">
        <v>1654</v>
      </c>
      <c r="H1067" s="4" t="s">
        <v>1655</v>
      </c>
      <c r="I1067" s="141"/>
      <c r="J1067" s="141">
        <v>8300000000</v>
      </c>
      <c r="K1067" s="139">
        <v>8300000000</v>
      </c>
      <c r="L1067" s="4">
        <v>6.5</v>
      </c>
      <c r="M1067" s="4" t="s">
        <v>3224</v>
      </c>
      <c r="N1067" s="4" t="s">
        <v>3225</v>
      </c>
      <c r="O1067" s="91">
        <f>J1067</f>
        <v>8300000000</v>
      </c>
      <c r="P1067" s="91">
        <f>J1067-O1067</f>
        <v>0</v>
      </c>
      <c r="Q1067" s="4">
        <v>95</v>
      </c>
      <c r="R1067" s="4" t="s">
        <v>70</v>
      </c>
      <c r="S1067" s="4" t="s">
        <v>70</v>
      </c>
      <c r="T1067" s="140">
        <v>45321</v>
      </c>
      <c r="U1067" s="4" t="s">
        <v>1884</v>
      </c>
      <c r="V1067" s="4"/>
      <c r="W1067" s="4"/>
      <c r="X1067" s="4"/>
      <c r="Y1067" s="4"/>
      <c r="Z1067" s="4"/>
      <c r="AA1067" s="4"/>
      <c r="AB1067" s="4"/>
      <c r="AC1067" s="4"/>
      <c r="AD1067" s="4"/>
      <c r="AE1067" s="145"/>
      <c r="AF1067" s="145"/>
      <c r="AG1067" s="4" t="s">
        <v>70</v>
      </c>
      <c r="AH1067" s="377" t="s">
        <v>4164</v>
      </c>
      <c r="AI1067" s="4" t="s">
        <v>9551</v>
      </c>
      <c r="AJ1067" s="4" t="s">
        <v>9556</v>
      </c>
      <c r="AK1067" s="4"/>
    </row>
    <row r="1068" spans="2:38">
      <c r="B1068" s="145" t="s">
        <v>2497</v>
      </c>
      <c r="C1068" s="4" t="s">
        <v>441</v>
      </c>
      <c r="D1068" s="4" t="s">
        <v>1976</v>
      </c>
      <c r="E1068" s="4" t="s">
        <v>1060</v>
      </c>
      <c r="F1068" s="4" t="s">
        <v>4165</v>
      </c>
      <c r="G1068" s="4" t="s">
        <v>1654</v>
      </c>
      <c r="H1068" s="4" t="s">
        <v>1655</v>
      </c>
      <c r="I1068" s="141"/>
      <c r="J1068" s="141">
        <v>10000000000</v>
      </c>
      <c r="K1068" s="139">
        <v>10000000000</v>
      </c>
      <c r="L1068" s="4">
        <v>6.5</v>
      </c>
      <c r="M1068" s="4" t="s">
        <v>3417</v>
      </c>
      <c r="N1068" s="4" t="s">
        <v>2569</v>
      </c>
      <c r="O1068" s="91">
        <f>J1068</f>
        <v>10000000000</v>
      </c>
      <c r="P1068" s="91">
        <f>J1068-O1068</f>
        <v>0</v>
      </c>
      <c r="Q1068" s="4">
        <v>95</v>
      </c>
      <c r="R1068" s="4" t="s">
        <v>70</v>
      </c>
      <c r="S1068" s="4" t="s">
        <v>70</v>
      </c>
      <c r="T1068" s="140">
        <v>45321</v>
      </c>
      <c r="U1068" s="4" t="s">
        <v>1884</v>
      </c>
      <c r="V1068" s="4"/>
      <c r="W1068" s="4"/>
      <c r="X1068" s="4"/>
      <c r="Y1068" s="4"/>
      <c r="Z1068" s="4"/>
      <c r="AA1068" s="4"/>
      <c r="AB1068" s="4"/>
      <c r="AC1068" s="4"/>
      <c r="AD1068" s="4"/>
      <c r="AE1068" s="145"/>
      <c r="AF1068" s="145"/>
      <c r="AG1068" s="4" t="s">
        <v>70</v>
      </c>
      <c r="AH1068" s="377" t="s">
        <v>4165</v>
      </c>
      <c r="AI1068" s="4" t="s">
        <v>9551</v>
      </c>
      <c r="AJ1068" s="4" t="s">
        <v>9556</v>
      </c>
      <c r="AK1068" s="4"/>
    </row>
    <row r="1069" spans="2:38">
      <c r="B1069" s="145" t="s">
        <v>2497</v>
      </c>
      <c r="C1069" s="4" t="s">
        <v>441</v>
      </c>
      <c r="D1069" s="4" t="s">
        <v>1976</v>
      </c>
      <c r="E1069" s="4" t="s">
        <v>1060</v>
      </c>
      <c r="F1069" s="4" t="s">
        <v>4166</v>
      </c>
      <c r="G1069" s="4" t="s">
        <v>1654</v>
      </c>
      <c r="H1069" s="4" t="s">
        <v>1655</v>
      </c>
      <c r="I1069" s="141"/>
      <c r="J1069" s="141">
        <v>10000000000</v>
      </c>
      <c r="K1069" s="139">
        <v>10000000000</v>
      </c>
      <c r="L1069" s="4">
        <v>6.5</v>
      </c>
      <c r="M1069" s="4" t="s">
        <v>3417</v>
      </c>
      <c r="N1069" s="4" t="s">
        <v>2569</v>
      </c>
      <c r="O1069" s="91">
        <f>J1069</f>
        <v>10000000000</v>
      </c>
      <c r="P1069" s="91">
        <f>J1069-O1069</f>
        <v>0</v>
      </c>
      <c r="Q1069" s="4">
        <v>95</v>
      </c>
      <c r="R1069" s="4" t="s">
        <v>70</v>
      </c>
      <c r="S1069" s="4" t="s">
        <v>70</v>
      </c>
      <c r="T1069" s="140">
        <v>45321</v>
      </c>
      <c r="U1069" s="4" t="s">
        <v>1884</v>
      </c>
      <c r="V1069" s="4"/>
      <c r="W1069" s="4"/>
      <c r="X1069" s="4"/>
      <c r="Y1069" s="4"/>
      <c r="Z1069" s="4"/>
      <c r="AA1069" s="4"/>
      <c r="AB1069" s="4"/>
      <c r="AC1069" s="4"/>
      <c r="AD1069" s="4"/>
      <c r="AE1069" s="145"/>
      <c r="AF1069" s="145"/>
      <c r="AG1069" s="4" t="s">
        <v>70</v>
      </c>
      <c r="AH1069" s="377" t="s">
        <v>4166</v>
      </c>
      <c r="AI1069" s="4" t="s">
        <v>9551</v>
      </c>
      <c r="AJ1069" s="4" t="s">
        <v>9556</v>
      </c>
      <c r="AK1069" s="4"/>
    </row>
    <row r="1070" spans="2:38">
      <c r="B1070" s="145" t="s">
        <v>2497</v>
      </c>
      <c r="C1070" s="4" t="s">
        <v>441</v>
      </c>
      <c r="D1070" s="4" t="s">
        <v>3961</v>
      </c>
      <c r="E1070" s="4" t="s">
        <v>1060</v>
      </c>
      <c r="F1070" s="4" t="s">
        <v>4167</v>
      </c>
      <c r="G1070" s="4" t="s">
        <v>1640</v>
      </c>
      <c r="H1070" s="4" t="s">
        <v>1641</v>
      </c>
      <c r="I1070" s="141"/>
      <c r="J1070" s="141">
        <v>50000000000</v>
      </c>
      <c r="K1070" s="139">
        <v>50000000000</v>
      </c>
      <c r="L1070" s="4">
        <v>5.9</v>
      </c>
      <c r="M1070" s="4" t="s">
        <v>2513</v>
      </c>
      <c r="N1070" s="4" t="s">
        <v>3590</v>
      </c>
      <c r="O1070" s="186">
        <f>K1070</f>
        <v>50000000000</v>
      </c>
      <c r="P1070" s="186">
        <f>K1070-O1070</f>
        <v>0</v>
      </c>
      <c r="Q1070" s="4">
        <v>27</v>
      </c>
      <c r="R1070" s="4" t="s">
        <v>70</v>
      </c>
      <c r="S1070" s="4" t="s">
        <v>70</v>
      </c>
      <c r="T1070" s="140">
        <v>45348</v>
      </c>
      <c r="U1070" s="4" t="s">
        <v>1887</v>
      </c>
      <c r="V1070" s="4"/>
      <c r="W1070" s="4" t="s">
        <v>70</v>
      </c>
      <c r="X1070" s="140">
        <v>45369</v>
      </c>
      <c r="Y1070" s="4" t="s">
        <v>1885</v>
      </c>
      <c r="Z1070" s="4" t="s">
        <v>1886</v>
      </c>
      <c r="AA1070" s="186">
        <f>O1070</f>
        <v>50000000000</v>
      </c>
      <c r="AB1070" s="186">
        <f>O1070-AA1070</f>
        <v>0</v>
      </c>
      <c r="AC1070" s="4"/>
      <c r="AD1070" s="4" t="s">
        <v>2037</v>
      </c>
      <c r="AE1070" s="145" t="s">
        <v>4163</v>
      </c>
      <c r="AF1070" s="145"/>
      <c r="AG1070" s="4"/>
      <c r="AH1070" s="377"/>
      <c r="AI1070" s="4"/>
      <c r="AJ1070" s="4"/>
      <c r="AK1070" s="4"/>
    </row>
    <row r="1071" spans="2:38">
      <c r="B1071" s="145" t="s">
        <v>2497</v>
      </c>
      <c r="C1071" s="4" t="s">
        <v>441</v>
      </c>
      <c r="D1071" s="4" t="s">
        <v>3961</v>
      </c>
      <c r="E1071" s="4" t="s">
        <v>1060</v>
      </c>
      <c r="F1071" s="4" t="s">
        <v>4168</v>
      </c>
      <c r="G1071" s="4" t="s">
        <v>1640</v>
      </c>
      <c r="H1071" s="4" t="s">
        <v>1641</v>
      </c>
      <c r="I1071" s="141"/>
      <c r="J1071" s="141">
        <v>1126904110</v>
      </c>
      <c r="K1071" s="139">
        <v>1126904110</v>
      </c>
      <c r="L1071" s="4">
        <v>5.65</v>
      </c>
      <c r="M1071" s="4" t="s">
        <v>3565</v>
      </c>
      <c r="N1071" s="4" t="s">
        <v>3566</v>
      </c>
      <c r="O1071" s="186">
        <f>K1071</f>
        <v>1126904110</v>
      </c>
      <c r="P1071" s="186">
        <f>K1071-O1071</f>
        <v>0</v>
      </c>
      <c r="Q1071" s="4">
        <v>27</v>
      </c>
      <c r="R1071" s="4" t="s">
        <v>70</v>
      </c>
      <c r="S1071" s="4" t="s">
        <v>70</v>
      </c>
      <c r="T1071" s="140">
        <v>45348</v>
      </c>
      <c r="U1071" s="4" t="s">
        <v>1887</v>
      </c>
      <c r="V1071" s="4"/>
      <c r="W1071" s="4" t="s">
        <v>70</v>
      </c>
      <c r="X1071" s="140">
        <v>45369</v>
      </c>
      <c r="Y1071" s="4" t="s">
        <v>1885</v>
      </c>
      <c r="Z1071" s="4" t="s">
        <v>1886</v>
      </c>
      <c r="AA1071" s="186">
        <f>O1071</f>
        <v>1126904110</v>
      </c>
      <c r="AB1071" s="186">
        <f>O1071-AA1071</f>
        <v>0</v>
      </c>
      <c r="AC1071" s="4"/>
      <c r="AD1071" s="4" t="s">
        <v>2037</v>
      </c>
      <c r="AE1071" s="145" t="s">
        <v>4163</v>
      </c>
      <c r="AF1071" s="145"/>
      <c r="AG1071" s="4"/>
      <c r="AH1071" s="377"/>
      <c r="AI1071" s="4"/>
      <c r="AJ1071" s="4"/>
      <c r="AK1071" s="4"/>
      <c r="AL1071" s="372"/>
    </row>
    <row r="1072" spans="2:38">
      <c r="B1072" s="145" t="s">
        <v>2497</v>
      </c>
      <c r="C1072" s="4" t="s">
        <v>441</v>
      </c>
      <c r="D1072" s="4" t="s">
        <v>1831</v>
      </c>
      <c r="E1072" s="4" t="s">
        <v>1060</v>
      </c>
      <c r="F1072" s="4" t="s">
        <v>4169</v>
      </c>
      <c r="G1072" s="4" t="s">
        <v>1660</v>
      </c>
      <c r="H1072" s="4" t="s">
        <v>1661</v>
      </c>
      <c r="I1072" s="141"/>
      <c r="J1072" s="141">
        <v>100000000000</v>
      </c>
      <c r="K1072" s="139">
        <v>100000000000</v>
      </c>
      <c r="L1072" s="4">
        <v>8.6</v>
      </c>
      <c r="M1072" s="4" t="s">
        <v>4170</v>
      </c>
      <c r="N1072" s="4" t="s">
        <v>4171</v>
      </c>
      <c r="O1072" s="186">
        <f>K1072</f>
        <v>100000000000</v>
      </c>
      <c r="P1072" s="186">
        <f>K1072-O1072</f>
        <v>0</v>
      </c>
      <c r="Q1072" s="4" t="s">
        <v>2503</v>
      </c>
      <c r="R1072" s="4" t="s">
        <v>70</v>
      </c>
      <c r="S1072" s="4" t="s">
        <v>70</v>
      </c>
      <c r="T1072" s="140">
        <v>45351</v>
      </c>
      <c r="U1072" s="4" t="s">
        <v>1884</v>
      </c>
      <c r="V1072" s="4"/>
      <c r="W1072" s="4"/>
      <c r="X1072" s="4"/>
      <c r="Y1072" s="4"/>
      <c r="Z1072" s="4"/>
      <c r="AA1072" s="4"/>
      <c r="AB1072" s="4"/>
      <c r="AC1072" s="4"/>
      <c r="AD1072" s="4"/>
      <c r="AE1072" s="145"/>
      <c r="AF1072" s="145"/>
      <c r="AG1072" s="4" t="s">
        <v>70</v>
      </c>
      <c r="AH1072" s="377" t="s">
        <v>4169</v>
      </c>
      <c r="AI1072" s="4" t="s">
        <v>9551</v>
      </c>
      <c r="AJ1072" s="4" t="s">
        <v>9556</v>
      </c>
      <c r="AK1072" s="4"/>
    </row>
    <row r="1073" spans="2:37">
      <c r="B1073" s="145" t="s">
        <v>2497</v>
      </c>
      <c r="C1073" s="4" t="s">
        <v>441</v>
      </c>
      <c r="D1073" s="4" t="s">
        <v>3961</v>
      </c>
      <c r="E1073" s="4" t="s">
        <v>1060</v>
      </c>
      <c r="F1073" s="4" t="s">
        <v>4172</v>
      </c>
      <c r="G1073" s="4" t="s">
        <v>1640</v>
      </c>
      <c r="H1073" s="4" t="s">
        <v>1641</v>
      </c>
      <c r="I1073" s="141"/>
      <c r="J1073" s="141">
        <v>563452055</v>
      </c>
      <c r="K1073" s="139">
        <v>563452055</v>
      </c>
      <c r="L1073" s="4">
        <v>5.65</v>
      </c>
      <c r="M1073" s="4" t="s">
        <v>3565</v>
      </c>
      <c r="N1073" s="4" t="s">
        <v>3566</v>
      </c>
      <c r="O1073" s="186">
        <f>K1073</f>
        <v>563452055</v>
      </c>
      <c r="P1073" s="186">
        <f>K1073-O1073</f>
        <v>0</v>
      </c>
      <c r="Q1073" s="4">
        <v>27</v>
      </c>
      <c r="R1073" s="4" t="s">
        <v>70</v>
      </c>
      <c r="S1073" s="4" t="s">
        <v>70</v>
      </c>
      <c r="T1073" s="140">
        <v>45348</v>
      </c>
      <c r="U1073" s="4" t="s">
        <v>1887</v>
      </c>
      <c r="V1073" s="4"/>
      <c r="W1073" s="4" t="s">
        <v>70</v>
      </c>
      <c r="X1073" s="140">
        <v>45369</v>
      </c>
      <c r="Y1073" s="4" t="s">
        <v>1885</v>
      </c>
      <c r="Z1073" s="4" t="s">
        <v>1886</v>
      </c>
      <c r="AA1073" s="186">
        <f>O1073</f>
        <v>563452055</v>
      </c>
      <c r="AB1073" s="186">
        <f>O1073-AA1073</f>
        <v>0</v>
      </c>
      <c r="AC1073" s="4"/>
      <c r="AD1073" s="4" t="s">
        <v>2037</v>
      </c>
      <c r="AE1073" s="145" t="s">
        <v>4163</v>
      </c>
      <c r="AF1073" s="145"/>
      <c r="AG1073" s="4"/>
      <c r="AH1073" s="377"/>
      <c r="AI1073" s="4"/>
      <c r="AJ1073" s="4"/>
      <c r="AK1073" s="4"/>
    </row>
    <row r="1074" spans="2:37">
      <c r="B1074" s="145" t="s">
        <v>2497</v>
      </c>
      <c r="C1074" s="4" t="s">
        <v>441</v>
      </c>
      <c r="D1074" s="4" t="s">
        <v>1946</v>
      </c>
      <c r="E1074" s="4" t="s">
        <v>1060</v>
      </c>
      <c r="F1074" s="4" t="s">
        <v>4173</v>
      </c>
      <c r="G1074" s="4" t="s">
        <v>1642</v>
      </c>
      <c r="H1074" s="4" t="s">
        <v>1643</v>
      </c>
      <c r="I1074" s="141"/>
      <c r="J1074" s="141">
        <v>14450004840</v>
      </c>
      <c r="K1074" s="139">
        <v>14450004840</v>
      </c>
      <c r="L1074" s="4">
        <v>8</v>
      </c>
      <c r="M1074" s="4" t="s">
        <v>4174</v>
      </c>
      <c r="N1074" s="4" t="s">
        <v>2826</v>
      </c>
      <c r="O1074" s="91">
        <f>J1074</f>
        <v>14450004840</v>
      </c>
      <c r="P1074" s="91">
        <f>J1074-O1074</f>
        <v>0</v>
      </c>
      <c r="Q1074" s="4">
        <v>106</v>
      </c>
      <c r="R1074" s="4" t="s">
        <v>70</v>
      </c>
      <c r="S1074" s="4" t="s">
        <v>70</v>
      </c>
      <c r="T1074" s="140">
        <v>45321</v>
      </c>
      <c r="U1074" s="4" t="s">
        <v>1884</v>
      </c>
      <c r="V1074" s="4"/>
      <c r="W1074" s="4"/>
      <c r="X1074" s="4"/>
      <c r="Y1074" s="4"/>
      <c r="Z1074" s="4"/>
      <c r="AA1074" s="4"/>
      <c r="AB1074" s="4"/>
      <c r="AC1074" s="4"/>
      <c r="AD1074" s="4"/>
      <c r="AE1074" s="145"/>
      <c r="AF1074" s="145"/>
      <c r="AG1074" s="4" t="s">
        <v>70</v>
      </c>
      <c r="AH1074" s="377" t="s">
        <v>4173</v>
      </c>
      <c r="AI1074" s="4" t="s">
        <v>9551</v>
      </c>
      <c r="AJ1074" s="4" t="s">
        <v>9556</v>
      </c>
      <c r="AK1074" s="4"/>
    </row>
    <row r="1075" spans="2:37">
      <c r="B1075" s="145" t="s">
        <v>2497</v>
      </c>
      <c r="C1075" s="4" t="s">
        <v>441</v>
      </c>
      <c r="D1075" s="4" t="s">
        <v>1976</v>
      </c>
      <c r="E1075" s="4" t="s">
        <v>1060</v>
      </c>
      <c r="F1075" s="4" t="s">
        <v>4175</v>
      </c>
      <c r="G1075" s="4" t="s">
        <v>1654</v>
      </c>
      <c r="H1075" s="4" t="s">
        <v>1655</v>
      </c>
      <c r="I1075" s="141"/>
      <c r="J1075" s="141">
        <v>10000000000</v>
      </c>
      <c r="K1075" s="139">
        <v>10000000000</v>
      </c>
      <c r="L1075" s="4">
        <v>6.5</v>
      </c>
      <c r="M1075" s="4" t="s">
        <v>3417</v>
      </c>
      <c r="N1075" s="4" t="s">
        <v>2569</v>
      </c>
      <c r="O1075" s="91">
        <f>J1075</f>
        <v>10000000000</v>
      </c>
      <c r="P1075" s="91">
        <f>J1075-O1075</f>
        <v>0</v>
      </c>
      <c r="Q1075" s="4">
        <v>95</v>
      </c>
      <c r="R1075" s="4" t="s">
        <v>70</v>
      </c>
      <c r="S1075" s="4" t="s">
        <v>70</v>
      </c>
      <c r="T1075" s="140">
        <v>45321</v>
      </c>
      <c r="U1075" s="4" t="s">
        <v>1884</v>
      </c>
      <c r="V1075" s="4"/>
      <c r="W1075" s="4"/>
      <c r="X1075" s="4"/>
      <c r="Y1075" s="4"/>
      <c r="Z1075" s="4"/>
      <c r="AA1075" s="4"/>
      <c r="AB1075" s="4"/>
      <c r="AC1075" s="4"/>
      <c r="AD1075" s="4"/>
      <c r="AE1075" s="145"/>
      <c r="AF1075" s="145"/>
      <c r="AG1075" s="4" t="s">
        <v>70</v>
      </c>
      <c r="AH1075" s="377" t="s">
        <v>4175</v>
      </c>
      <c r="AI1075" s="4" t="s">
        <v>9551</v>
      </c>
      <c r="AJ1075" s="4" t="s">
        <v>9556</v>
      </c>
      <c r="AK1075" s="4"/>
    </row>
    <row r="1076" spans="2:37">
      <c r="B1076" s="145" t="s">
        <v>2497</v>
      </c>
      <c r="C1076" s="4" t="s">
        <v>441</v>
      </c>
      <c r="D1076" s="4" t="s">
        <v>1831</v>
      </c>
      <c r="E1076" s="4" t="s">
        <v>1060</v>
      </c>
      <c r="F1076" s="4" t="s">
        <v>4176</v>
      </c>
      <c r="G1076" s="4" t="s">
        <v>1640</v>
      </c>
      <c r="H1076" s="4" t="s">
        <v>1641</v>
      </c>
      <c r="I1076" s="141"/>
      <c r="J1076" s="141">
        <v>50000000000</v>
      </c>
      <c r="K1076" s="139">
        <v>50000000000</v>
      </c>
      <c r="L1076" s="4">
        <v>12</v>
      </c>
      <c r="M1076" s="4" t="s">
        <v>2665</v>
      </c>
      <c r="N1076" s="4" t="s">
        <v>2897</v>
      </c>
      <c r="O1076" s="186">
        <f>K1076</f>
        <v>50000000000</v>
      </c>
      <c r="P1076" s="186">
        <f>K1076-O1076</f>
        <v>0</v>
      </c>
      <c r="Q1076" s="4">
        <v>27</v>
      </c>
      <c r="R1076" s="4" t="s">
        <v>70</v>
      </c>
      <c r="S1076" s="4" t="s">
        <v>70</v>
      </c>
      <c r="T1076" s="140">
        <v>45348</v>
      </c>
      <c r="U1076" s="4" t="s">
        <v>1887</v>
      </c>
      <c r="V1076" s="4"/>
      <c r="W1076" s="4" t="s">
        <v>70</v>
      </c>
      <c r="X1076" s="140">
        <v>45369</v>
      </c>
      <c r="Y1076" s="4" t="s">
        <v>1885</v>
      </c>
      <c r="Z1076" s="4" t="s">
        <v>1886</v>
      </c>
      <c r="AA1076" s="186">
        <f>O1076</f>
        <v>50000000000</v>
      </c>
      <c r="AB1076" s="186">
        <f>O1076-AA1076</f>
        <v>0</v>
      </c>
      <c r="AC1076" s="4"/>
      <c r="AD1076" s="4" t="s">
        <v>2037</v>
      </c>
      <c r="AE1076" s="145" t="s">
        <v>4163</v>
      </c>
      <c r="AF1076" s="145"/>
      <c r="AG1076" s="4"/>
      <c r="AH1076" s="377"/>
      <c r="AI1076" s="4"/>
      <c r="AJ1076" s="4"/>
      <c r="AK1076" s="4"/>
    </row>
    <row r="1077" spans="2:37">
      <c r="B1077" s="145" t="s">
        <v>2497</v>
      </c>
      <c r="C1077" s="4" t="s">
        <v>441</v>
      </c>
      <c r="D1077" s="4" t="s">
        <v>2550</v>
      </c>
      <c r="E1077" s="4" t="s">
        <v>1060</v>
      </c>
      <c r="F1077" s="4" t="s">
        <v>4177</v>
      </c>
      <c r="G1077" s="4" t="s">
        <v>1664</v>
      </c>
      <c r="H1077" s="4" t="s">
        <v>1665</v>
      </c>
      <c r="I1077" s="141"/>
      <c r="J1077" s="141">
        <v>5000000000</v>
      </c>
      <c r="K1077" s="139">
        <v>5000000000</v>
      </c>
      <c r="L1077" s="4">
        <v>8.6999999999999993</v>
      </c>
      <c r="M1077" s="4" t="s">
        <v>2887</v>
      </c>
      <c r="N1077" s="4" t="s">
        <v>4128</v>
      </c>
      <c r="O1077" s="91">
        <f>J1077</f>
        <v>5000000000</v>
      </c>
      <c r="P1077" s="91">
        <f>O1077-J1077</f>
        <v>0</v>
      </c>
      <c r="Q1077" s="4">
        <v>199</v>
      </c>
      <c r="R1077" s="4" t="s">
        <v>70</v>
      </c>
      <c r="S1077" s="4" t="s">
        <v>70</v>
      </c>
      <c r="T1077" s="140">
        <v>45294</v>
      </c>
      <c r="U1077" s="4" t="s">
        <v>1884</v>
      </c>
      <c r="V1077" s="4" t="s">
        <v>1954</v>
      </c>
      <c r="W1077" s="4"/>
      <c r="X1077" s="4"/>
      <c r="Y1077" s="4"/>
      <c r="Z1077" s="4"/>
      <c r="AA1077" s="4"/>
      <c r="AB1077" s="4"/>
      <c r="AC1077" s="4"/>
      <c r="AD1077" s="4"/>
      <c r="AE1077" s="145"/>
      <c r="AF1077" s="145"/>
      <c r="AG1077" s="4" t="s">
        <v>70</v>
      </c>
      <c r="AH1077" s="377"/>
      <c r="AI1077" s="4" t="s">
        <v>9555</v>
      </c>
      <c r="AJ1077" s="4" t="s">
        <v>9556</v>
      </c>
      <c r="AK1077" s="4"/>
    </row>
    <row r="1078" spans="2:37">
      <c r="B1078" s="145" t="s">
        <v>2497</v>
      </c>
      <c r="C1078" s="4" t="s">
        <v>441</v>
      </c>
      <c r="D1078" s="4" t="s">
        <v>1831</v>
      </c>
      <c r="E1078" s="4" t="s">
        <v>1060</v>
      </c>
      <c r="F1078" s="4" t="s">
        <v>4178</v>
      </c>
      <c r="G1078" s="4" t="s">
        <v>1640</v>
      </c>
      <c r="H1078" s="4" t="s">
        <v>1641</v>
      </c>
      <c r="I1078" s="141"/>
      <c r="J1078" s="141">
        <v>50000000000</v>
      </c>
      <c r="K1078" s="139">
        <v>50000000000</v>
      </c>
      <c r="L1078" s="4">
        <v>12</v>
      </c>
      <c r="M1078" s="4" t="s">
        <v>2665</v>
      </c>
      <c r="N1078" s="4" t="s">
        <v>2897</v>
      </c>
      <c r="O1078" s="186">
        <f>K1078</f>
        <v>50000000000</v>
      </c>
      <c r="P1078" s="186">
        <f>K1078-O1078</f>
        <v>0</v>
      </c>
      <c r="Q1078" s="4">
        <v>27</v>
      </c>
      <c r="R1078" s="4" t="s">
        <v>70</v>
      </c>
      <c r="S1078" s="4" t="s">
        <v>70</v>
      </c>
      <c r="T1078" s="140">
        <v>45348</v>
      </c>
      <c r="U1078" s="4" t="s">
        <v>1887</v>
      </c>
      <c r="V1078" s="4"/>
      <c r="W1078" s="4" t="s">
        <v>70</v>
      </c>
      <c r="X1078" s="140">
        <v>45369</v>
      </c>
      <c r="Y1078" s="4" t="s">
        <v>1885</v>
      </c>
      <c r="Z1078" s="4" t="s">
        <v>1886</v>
      </c>
      <c r="AA1078" s="186">
        <f>O1078</f>
        <v>50000000000</v>
      </c>
      <c r="AB1078" s="186">
        <f>O1078-AA1078</f>
        <v>0</v>
      </c>
      <c r="AC1078" s="4"/>
      <c r="AD1078" s="4" t="s">
        <v>2037</v>
      </c>
      <c r="AE1078" s="145" t="s">
        <v>4163</v>
      </c>
      <c r="AF1078" s="145"/>
      <c r="AG1078" s="4"/>
      <c r="AH1078" s="377"/>
      <c r="AI1078" s="4"/>
      <c r="AJ1078" s="4"/>
      <c r="AK1078" s="4"/>
    </row>
    <row r="1079" spans="2:37">
      <c r="B1079" s="145" t="s">
        <v>2497</v>
      </c>
      <c r="C1079" s="4" t="s">
        <v>441</v>
      </c>
      <c r="D1079" s="4" t="s">
        <v>1831</v>
      </c>
      <c r="E1079" s="4" t="s">
        <v>1060</v>
      </c>
      <c r="F1079" s="4" t="s">
        <v>4179</v>
      </c>
      <c r="G1079" s="4" t="s">
        <v>1640</v>
      </c>
      <c r="H1079" s="4" t="s">
        <v>1641</v>
      </c>
      <c r="I1079" s="141"/>
      <c r="J1079" s="141">
        <v>50000000000</v>
      </c>
      <c r="K1079" s="139">
        <v>50000000000</v>
      </c>
      <c r="L1079" s="4">
        <v>12</v>
      </c>
      <c r="M1079" s="4" t="s">
        <v>2665</v>
      </c>
      <c r="N1079" s="4" t="s">
        <v>2897</v>
      </c>
      <c r="O1079" s="186">
        <f>K1079</f>
        <v>50000000000</v>
      </c>
      <c r="P1079" s="186">
        <f>K1079-O1079</f>
        <v>0</v>
      </c>
      <c r="Q1079" s="4">
        <v>27</v>
      </c>
      <c r="R1079" s="4" t="s">
        <v>70</v>
      </c>
      <c r="S1079" s="4" t="s">
        <v>70</v>
      </c>
      <c r="T1079" s="140">
        <v>45348</v>
      </c>
      <c r="U1079" s="4" t="s">
        <v>1887</v>
      </c>
      <c r="V1079" s="4"/>
      <c r="W1079" s="4" t="s">
        <v>70</v>
      </c>
      <c r="X1079" s="140">
        <v>45369</v>
      </c>
      <c r="Y1079" s="4" t="s">
        <v>1885</v>
      </c>
      <c r="Z1079" s="4" t="s">
        <v>1886</v>
      </c>
      <c r="AA1079" s="186">
        <f>O1079</f>
        <v>50000000000</v>
      </c>
      <c r="AB1079" s="186">
        <f>O1079-AA1079</f>
        <v>0</v>
      </c>
      <c r="AC1079" s="4"/>
      <c r="AD1079" s="4" t="s">
        <v>2037</v>
      </c>
      <c r="AE1079" s="145" t="s">
        <v>4163</v>
      </c>
      <c r="AF1079" s="145"/>
      <c r="AG1079" s="4"/>
      <c r="AH1079" s="377"/>
      <c r="AI1079" s="4"/>
      <c r="AJ1079" s="4"/>
      <c r="AK1079" s="4"/>
    </row>
    <row r="1080" spans="2:37">
      <c r="B1080" s="145" t="s">
        <v>2497</v>
      </c>
      <c r="C1080" s="4" t="s">
        <v>441</v>
      </c>
      <c r="D1080" s="4" t="s">
        <v>3961</v>
      </c>
      <c r="E1080" s="4" t="s">
        <v>1060</v>
      </c>
      <c r="F1080" s="4" t="s">
        <v>4180</v>
      </c>
      <c r="G1080" s="4" t="s">
        <v>1640</v>
      </c>
      <c r="H1080" s="4" t="s">
        <v>1641</v>
      </c>
      <c r="I1080" s="141"/>
      <c r="J1080" s="141">
        <v>1479041096</v>
      </c>
      <c r="K1080" s="139">
        <v>1479041096</v>
      </c>
      <c r="L1080" s="4">
        <v>5.9</v>
      </c>
      <c r="M1080" s="4" t="s">
        <v>2513</v>
      </c>
      <c r="N1080" s="4" t="s">
        <v>3590</v>
      </c>
      <c r="O1080" s="186">
        <f>K1080</f>
        <v>1479041096</v>
      </c>
      <c r="P1080" s="186">
        <f>K1080-O1080</f>
        <v>0</v>
      </c>
      <c r="Q1080" s="4">
        <v>27</v>
      </c>
      <c r="R1080" s="4" t="s">
        <v>70</v>
      </c>
      <c r="S1080" s="4" t="s">
        <v>70</v>
      </c>
      <c r="T1080" s="140">
        <v>45348</v>
      </c>
      <c r="U1080" s="4" t="s">
        <v>1887</v>
      </c>
      <c r="V1080" s="4"/>
      <c r="W1080" s="4" t="s">
        <v>70</v>
      </c>
      <c r="X1080" s="140">
        <v>45369</v>
      </c>
      <c r="Y1080" s="4" t="s">
        <v>1885</v>
      </c>
      <c r="Z1080" s="4" t="s">
        <v>1886</v>
      </c>
      <c r="AA1080" s="186">
        <f>O1080</f>
        <v>1479041096</v>
      </c>
      <c r="AB1080" s="186">
        <f>O1080-AA1080</f>
        <v>0</v>
      </c>
      <c r="AC1080" s="4"/>
      <c r="AD1080" s="4" t="s">
        <v>2037</v>
      </c>
      <c r="AE1080" s="145" t="s">
        <v>4163</v>
      </c>
      <c r="AF1080" s="145"/>
      <c r="AG1080" s="4"/>
      <c r="AH1080" s="377"/>
      <c r="AI1080" s="4"/>
      <c r="AJ1080" s="4"/>
      <c r="AK1080" s="4"/>
    </row>
    <row r="1081" spans="2:37">
      <c r="B1081" s="145" t="s">
        <v>2497</v>
      </c>
      <c r="C1081" s="4" t="s">
        <v>441</v>
      </c>
      <c r="D1081" s="4" t="s">
        <v>1831</v>
      </c>
      <c r="E1081" s="4" t="s">
        <v>1060</v>
      </c>
      <c r="F1081" s="4" t="s">
        <v>4181</v>
      </c>
      <c r="G1081" s="4" t="s">
        <v>1640</v>
      </c>
      <c r="H1081" s="4" t="s">
        <v>1641</v>
      </c>
      <c r="I1081" s="141"/>
      <c r="J1081" s="141">
        <v>100000000000</v>
      </c>
      <c r="K1081" s="139">
        <v>100000000000</v>
      </c>
      <c r="L1081" s="4">
        <v>12</v>
      </c>
      <c r="M1081" s="4" t="s">
        <v>3138</v>
      </c>
      <c r="N1081" s="4" t="s">
        <v>2502</v>
      </c>
      <c r="O1081" s="186">
        <f>K1081</f>
        <v>100000000000</v>
      </c>
      <c r="P1081" s="186">
        <f>K1081-O1081</f>
        <v>0</v>
      </c>
      <c r="Q1081" s="4">
        <v>27</v>
      </c>
      <c r="R1081" s="4" t="s">
        <v>70</v>
      </c>
      <c r="S1081" s="4" t="s">
        <v>70</v>
      </c>
      <c r="T1081" s="140">
        <v>45348</v>
      </c>
      <c r="U1081" s="4" t="s">
        <v>1887</v>
      </c>
      <c r="V1081" s="4"/>
      <c r="W1081" s="4" t="s">
        <v>70</v>
      </c>
      <c r="X1081" s="140">
        <v>45369</v>
      </c>
      <c r="Y1081" s="4" t="s">
        <v>1885</v>
      </c>
      <c r="Z1081" s="4" t="s">
        <v>1886</v>
      </c>
      <c r="AA1081" s="186">
        <f>O1081</f>
        <v>100000000000</v>
      </c>
      <c r="AB1081" s="186">
        <f>O1081-AA1081</f>
        <v>0</v>
      </c>
      <c r="AC1081" s="4"/>
      <c r="AD1081" s="4" t="s">
        <v>2037</v>
      </c>
      <c r="AE1081" s="145" t="s">
        <v>4163</v>
      </c>
      <c r="AF1081" s="145"/>
      <c r="AG1081" s="4"/>
      <c r="AH1081" s="377"/>
      <c r="AI1081" s="4"/>
      <c r="AJ1081" s="4"/>
      <c r="AK1081" s="4"/>
    </row>
    <row r="1082" spans="2:37">
      <c r="B1082" s="145" t="s">
        <v>2497</v>
      </c>
      <c r="C1082" s="4" t="s">
        <v>441</v>
      </c>
      <c r="D1082" s="4" t="s">
        <v>1976</v>
      </c>
      <c r="E1082" s="4" t="s">
        <v>1060</v>
      </c>
      <c r="F1082" s="4" t="s">
        <v>4182</v>
      </c>
      <c r="G1082" s="4" t="s">
        <v>1654</v>
      </c>
      <c r="H1082" s="4" t="s">
        <v>1655</v>
      </c>
      <c r="I1082" s="141"/>
      <c r="J1082" s="141">
        <v>10000000000</v>
      </c>
      <c r="K1082" s="139">
        <v>10000000000</v>
      </c>
      <c r="L1082" s="4">
        <v>6.5</v>
      </c>
      <c r="M1082" s="4" t="s">
        <v>3417</v>
      </c>
      <c r="N1082" s="4" t="s">
        <v>2569</v>
      </c>
      <c r="O1082" s="91">
        <f>J1082</f>
        <v>10000000000</v>
      </c>
      <c r="P1082" s="91">
        <f>J1082-O1082</f>
        <v>0</v>
      </c>
      <c r="Q1082" s="4">
        <v>95</v>
      </c>
      <c r="R1082" s="4" t="s">
        <v>70</v>
      </c>
      <c r="S1082" s="4" t="s">
        <v>70</v>
      </c>
      <c r="T1082" s="140">
        <v>45321</v>
      </c>
      <c r="U1082" s="4" t="s">
        <v>1884</v>
      </c>
      <c r="V1082" s="4"/>
      <c r="W1082" s="4"/>
      <c r="X1082" s="4"/>
      <c r="Y1082" s="4"/>
      <c r="Z1082" s="4"/>
      <c r="AA1082" s="4"/>
      <c r="AB1082" s="4"/>
      <c r="AC1082" s="4"/>
      <c r="AD1082" s="4"/>
      <c r="AE1082" s="145"/>
      <c r="AF1082" s="145"/>
      <c r="AG1082" s="4" t="s">
        <v>70</v>
      </c>
      <c r="AH1082" s="377" t="s">
        <v>4182</v>
      </c>
      <c r="AI1082" s="4" t="s">
        <v>9551</v>
      </c>
      <c r="AJ1082" s="4" t="s">
        <v>9556</v>
      </c>
      <c r="AK1082" s="4"/>
    </row>
    <row r="1083" spans="2:37">
      <c r="B1083" s="145" t="s">
        <v>2497</v>
      </c>
      <c r="C1083" s="4" t="s">
        <v>441</v>
      </c>
      <c r="D1083" s="4" t="s">
        <v>3961</v>
      </c>
      <c r="E1083" s="4" t="s">
        <v>1060</v>
      </c>
      <c r="F1083" s="4" t="s">
        <v>4183</v>
      </c>
      <c r="G1083" s="4" t="s">
        <v>1640</v>
      </c>
      <c r="H1083" s="4" t="s">
        <v>1641</v>
      </c>
      <c r="I1083" s="141"/>
      <c r="J1083" s="141">
        <v>20000000000</v>
      </c>
      <c r="K1083" s="139">
        <v>20000000000</v>
      </c>
      <c r="L1083" s="4">
        <v>5.65</v>
      </c>
      <c r="M1083" s="4" t="s">
        <v>3565</v>
      </c>
      <c r="N1083" s="4" t="s">
        <v>3566</v>
      </c>
      <c r="O1083" s="186">
        <f>K1083</f>
        <v>20000000000</v>
      </c>
      <c r="P1083" s="186">
        <f>K1083-O1083</f>
        <v>0</v>
      </c>
      <c r="Q1083" s="4">
        <v>27</v>
      </c>
      <c r="R1083" s="4" t="s">
        <v>70</v>
      </c>
      <c r="S1083" s="4" t="s">
        <v>70</v>
      </c>
      <c r="T1083" s="140">
        <v>45348</v>
      </c>
      <c r="U1083" s="4" t="s">
        <v>1887</v>
      </c>
      <c r="V1083" s="4"/>
      <c r="W1083" s="4" t="s">
        <v>70</v>
      </c>
      <c r="X1083" s="140">
        <v>45369</v>
      </c>
      <c r="Y1083" s="4" t="s">
        <v>1885</v>
      </c>
      <c r="Z1083" s="4" t="s">
        <v>1886</v>
      </c>
      <c r="AA1083" s="186">
        <f>O1083</f>
        <v>20000000000</v>
      </c>
      <c r="AB1083" s="186">
        <f>O1083-AA1083</f>
        <v>0</v>
      </c>
      <c r="AC1083" s="4"/>
      <c r="AD1083" s="4" t="s">
        <v>2037</v>
      </c>
      <c r="AE1083" s="145" t="s">
        <v>4163</v>
      </c>
      <c r="AF1083" s="145"/>
      <c r="AG1083" s="4"/>
      <c r="AH1083" s="377"/>
      <c r="AI1083" s="4"/>
      <c r="AJ1083" s="4"/>
      <c r="AK1083" s="4"/>
    </row>
    <row r="1084" spans="2:37">
      <c r="B1084" s="145" t="s">
        <v>2497</v>
      </c>
      <c r="C1084" s="4" t="s">
        <v>441</v>
      </c>
      <c r="D1084" s="4" t="s">
        <v>1976</v>
      </c>
      <c r="E1084" s="4" t="s">
        <v>1060</v>
      </c>
      <c r="F1084" s="4" t="s">
        <v>4184</v>
      </c>
      <c r="G1084" s="4" t="s">
        <v>1654</v>
      </c>
      <c r="H1084" s="4" t="s">
        <v>1655</v>
      </c>
      <c r="I1084" s="141"/>
      <c r="J1084" s="141">
        <v>4660000000</v>
      </c>
      <c r="K1084" s="139">
        <v>4660000000</v>
      </c>
      <c r="L1084" s="4">
        <v>6.2</v>
      </c>
      <c r="M1084" s="4" t="s">
        <v>2630</v>
      </c>
      <c r="N1084" s="4" t="s">
        <v>3631</v>
      </c>
      <c r="O1084" s="91">
        <f>J1084</f>
        <v>4660000000</v>
      </c>
      <c r="P1084" s="91">
        <f>J1084-O1084</f>
        <v>0</v>
      </c>
      <c r="Q1084" s="4">
        <v>95</v>
      </c>
      <c r="R1084" s="4" t="s">
        <v>70</v>
      </c>
      <c r="S1084" s="4" t="s">
        <v>70</v>
      </c>
      <c r="T1084" s="140">
        <v>45321</v>
      </c>
      <c r="U1084" s="4" t="s">
        <v>1884</v>
      </c>
      <c r="V1084" s="4"/>
      <c r="W1084" s="4"/>
      <c r="X1084" s="4"/>
      <c r="Y1084" s="4"/>
      <c r="Z1084" s="4"/>
      <c r="AA1084" s="4"/>
      <c r="AB1084" s="4"/>
      <c r="AC1084" s="4"/>
      <c r="AD1084" s="4"/>
      <c r="AE1084" s="145"/>
      <c r="AF1084" s="145"/>
      <c r="AG1084" s="4" t="s">
        <v>70</v>
      </c>
      <c r="AH1084" s="377" t="s">
        <v>4184</v>
      </c>
      <c r="AI1084" s="4" t="s">
        <v>9551</v>
      </c>
      <c r="AJ1084" s="4" t="s">
        <v>9556</v>
      </c>
      <c r="AK1084" s="4"/>
    </row>
    <row r="1085" spans="2:37">
      <c r="B1085" s="145" t="s">
        <v>2497</v>
      </c>
      <c r="C1085" s="4" t="s">
        <v>441</v>
      </c>
      <c r="D1085" s="4" t="s">
        <v>3961</v>
      </c>
      <c r="E1085" s="4" t="s">
        <v>1060</v>
      </c>
      <c r="F1085" s="4" t="s">
        <v>4185</v>
      </c>
      <c r="G1085" s="4" t="s">
        <v>1640</v>
      </c>
      <c r="H1085" s="4" t="s">
        <v>1641</v>
      </c>
      <c r="I1085" s="141"/>
      <c r="J1085" s="141">
        <v>40000000000</v>
      </c>
      <c r="K1085" s="139">
        <v>40000000000</v>
      </c>
      <c r="L1085" s="4">
        <v>5.65</v>
      </c>
      <c r="M1085" s="4" t="s">
        <v>3565</v>
      </c>
      <c r="N1085" s="4" t="s">
        <v>3566</v>
      </c>
      <c r="O1085" s="186">
        <f>K1085</f>
        <v>40000000000</v>
      </c>
      <c r="P1085" s="186">
        <f>K1085-O1085</f>
        <v>0</v>
      </c>
      <c r="Q1085" s="4">
        <v>27</v>
      </c>
      <c r="R1085" s="4" t="s">
        <v>70</v>
      </c>
      <c r="S1085" s="4" t="s">
        <v>70</v>
      </c>
      <c r="T1085" s="140">
        <v>45348</v>
      </c>
      <c r="U1085" s="4" t="s">
        <v>1887</v>
      </c>
      <c r="V1085" s="4"/>
      <c r="W1085" s="4" t="s">
        <v>70</v>
      </c>
      <c r="X1085" s="140">
        <v>45369</v>
      </c>
      <c r="Y1085" s="4" t="s">
        <v>1885</v>
      </c>
      <c r="Z1085" s="4" t="s">
        <v>1886</v>
      </c>
      <c r="AA1085" s="186">
        <f>O1085</f>
        <v>40000000000</v>
      </c>
      <c r="AB1085" s="186">
        <f>O1085-AA1085</f>
        <v>0</v>
      </c>
      <c r="AC1085" s="4"/>
      <c r="AD1085" s="4" t="s">
        <v>2037</v>
      </c>
      <c r="AE1085" s="145" t="s">
        <v>4163</v>
      </c>
      <c r="AF1085" s="145"/>
      <c r="AG1085" s="4"/>
      <c r="AH1085" s="377"/>
      <c r="AI1085" s="4"/>
      <c r="AJ1085" s="4"/>
      <c r="AK1085" s="4"/>
    </row>
    <row r="1086" spans="2:37">
      <c r="B1086" s="145" t="s">
        <v>2497</v>
      </c>
      <c r="C1086" s="4" t="s">
        <v>441</v>
      </c>
      <c r="D1086" s="4" t="s">
        <v>1831</v>
      </c>
      <c r="E1086" s="4" t="s">
        <v>1060</v>
      </c>
      <c r="F1086" s="4" t="s">
        <v>4186</v>
      </c>
      <c r="G1086" s="4" t="s">
        <v>1640</v>
      </c>
      <c r="H1086" s="4" t="s">
        <v>1641</v>
      </c>
      <c r="I1086" s="141"/>
      <c r="J1086" s="141">
        <v>50000000000</v>
      </c>
      <c r="K1086" s="139">
        <v>50000000000</v>
      </c>
      <c r="L1086" s="4">
        <v>12</v>
      </c>
      <c r="M1086" s="4" t="s">
        <v>3249</v>
      </c>
      <c r="N1086" s="4" t="s">
        <v>3650</v>
      </c>
      <c r="O1086" s="186">
        <f>K1086</f>
        <v>50000000000</v>
      </c>
      <c r="P1086" s="186">
        <f>K1086-O1086</f>
        <v>0</v>
      </c>
      <c r="Q1086" s="4">
        <v>27</v>
      </c>
      <c r="R1086" s="4" t="s">
        <v>70</v>
      </c>
      <c r="S1086" s="4" t="s">
        <v>70</v>
      </c>
      <c r="T1086" s="140">
        <v>45348</v>
      </c>
      <c r="U1086" s="4" t="s">
        <v>1887</v>
      </c>
      <c r="V1086" s="4"/>
      <c r="W1086" s="4" t="s">
        <v>70</v>
      </c>
      <c r="X1086" s="140">
        <v>45369</v>
      </c>
      <c r="Y1086" s="4" t="s">
        <v>1885</v>
      </c>
      <c r="Z1086" s="4" t="s">
        <v>1886</v>
      </c>
      <c r="AA1086" s="186">
        <f>O1086</f>
        <v>50000000000</v>
      </c>
      <c r="AB1086" s="186">
        <f>O1086-AA1086</f>
        <v>0</v>
      </c>
      <c r="AC1086" s="4"/>
      <c r="AD1086" s="4" t="s">
        <v>2037</v>
      </c>
      <c r="AE1086" s="145" t="s">
        <v>4163</v>
      </c>
      <c r="AF1086" s="145"/>
      <c r="AG1086" s="4"/>
      <c r="AH1086" s="377"/>
      <c r="AI1086" s="4"/>
      <c r="AJ1086" s="4"/>
      <c r="AK1086" s="4"/>
    </row>
    <row r="1087" spans="2:37">
      <c r="B1087" s="145" t="s">
        <v>2497</v>
      </c>
      <c r="C1087" s="4" t="s">
        <v>441</v>
      </c>
      <c r="D1087" s="4" t="s">
        <v>1831</v>
      </c>
      <c r="E1087" s="4" t="s">
        <v>1060</v>
      </c>
      <c r="F1087" s="4" t="s">
        <v>4187</v>
      </c>
      <c r="G1087" s="4" t="s">
        <v>1640</v>
      </c>
      <c r="H1087" s="4" t="s">
        <v>1641</v>
      </c>
      <c r="I1087" s="141"/>
      <c r="J1087" s="141">
        <v>50000000000</v>
      </c>
      <c r="K1087" s="139">
        <v>50000000000</v>
      </c>
      <c r="L1087" s="4">
        <v>12</v>
      </c>
      <c r="M1087" s="4" t="s">
        <v>2665</v>
      </c>
      <c r="N1087" s="4" t="s">
        <v>2897</v>
      </c>
      <c r="O1087" s="186">
        <f>K1087</f>
        <v>50000000000</v>
      </c>
      <c r="P1087" s="186">
        <f>K1087-O1087</f>
        <v>0</v>
      </c>
      <c r="Q1087" s="4">
        <v>27</v>
      </c>
      <c r="R1087" s="4" t="s">
        <v>70</v>
      </c>
      <c r="S1087" s="4" t="s">
        <v>70</v>
      </c>
      <c r="T1087" s="140">
        <v>45348</v>
      </c>
      <c r="U1087" s="4" t="s">
        <v>1887</v>
      </c>
      <c r="V1087" s="4"/>
      <c r="W1087" s="4" t="s">
        <v>70</v>
      </c>
      <c r="X1087" s="140">
        <v>45369</v>
      </c>
      <c r="Y1087" s="4" t="s">
        <v>1885</v>
      </c>
      <c r="Z1087" s="4" t="s">
        <v>1886</v>
      </c>
      <c r="AA1087" s="186">
        <f>O1087</f>
        <v>50000000000</v>
      </c>
      <c r="AB1087" s="186">
        <f>O1087-AA1087</f>
        <v>0</v>
      </c>
      <c r="AC1087" s="4"/>
      <c r="AD1087" s="4" t="s">
        <v>2037</v>
      </c>
      <c r="AE1087" s="145" t="s">
        <v>4163</v>
      </c>
      <c r="AF1087" s="145"/>
      <c r="AG1087" s="4"/>
      <c r="AH1087" s="377"/>
      <c r="AI1087" s="4"/>
      <c r="AJ1087" s="4"/>
      <c r="AK1087" s="4"/>
    </row>
    <row r="1088" spans="2:37">
      <c r="B1088" s="145" t="s">
        <v>2497</v>
      </c>
      <c r="C1088" s="4" t="s">
        <v>441</v>
      </c>
      <c r="D1088" s="4" t="s">
        <v>4145</v>
      </c>
      <c r="E1088" s="4" t="s">
        <v>1060</v>
      </c>
      <c r="F1088" s="4" t="s">
        <v>4188</v>
      </c>
      <c r="G1088" s="4" t="s">
        <v>1668</v>
      </c>
      <c r="H1088" s="4" t="s">
        <v>1669</v>
      </c>
      <c r="I1088" s="141"/>
      <c r="J1088" s="141">
        <v>1000000000</v>
      </c>
      <c r="K1088" s="139">
        <v>1000000000</v>
      </c>
      <c r="L1088" s="4">
        <v>5.65</v>
      </c>
      <c r="M1088" s="4" t="s">
        <v>2526</v>
      </c>
      <c r="N1088" s="4" t="s">
        <v>3102</v>
      </c>
      <c r="O1088" s="186">
        <f>K1088</f>
        <v>1000000000</v>
      </c>
      <c r="P1088" s="186">
        <f>O1088-J1088</f>
        <v>0</v>
      </c>
      <c r="Q1088" s="4">
        <v>198</v>
      </c>
      <c r="R1088" s="4" t="s">
        <v>70</v>
      </c>
      <c r="S1088" s="4" t="s">
        <v>70</v>
      </c>
      <c r="T1088" s="140">
        <v>45349</v>
      </c>
      <c r="U1088" s="4" t="s">
        <v>1887</v>
      </c>
      <c r="V1088" s="4"/>
      <c r="W1088" s="4"/>
      <c r="X1088" s="4"/>
      <c r="Y1088" s="4"/>
      <c r="Z1088" s="4"/>
      <c r="AA1088" s="4"/>
      <c r="AB1088" s="4"/>
      <c r="AC1088" s="4"/>
      <c r="AD1088" s="4"/>
      <c r="AE1088" s="145"/>
      <c r="AF1088" s="145"/>
      <c r="AG1088" s="4" t="s">
        <v>70</v>
      </c>
      <c r="AH1088" s="377" t="s">
        <v>4188</v>
      </c>
      <c r="AI1088" s="4" t="s">
        <v>9551</v>
      </c>
      <c r="AJ1088" s="4" t="s">
        <v>9556</v>
      </c>
      <c r="AK1088" s="4"/>
    </row>
    <row r="1089" spans="2:38">
      <c r="B1089" s="145" t="s">
        <v>2497</v>
      </c>
      <c r="C1089" s="4" t="s">
        <v>441</v>
      </c>
      <c r="D1089" s="4" t="s">
        <v>1976</v>
      </c>
      <c r="E1089" s="4" t="s">
        <v>1060</v>
      </c>
      <c r="F1089" s="4" t="s">
        <v>4189</v>
      </c>
      <c r="G1089" s="4" t="s">
        <v>1654</v>
      </c>
      <c r="H1089" s="4" t="s">
        <v>1655</v>
      </c>
      <c r="I1089" s="141"/>
      <c r="J1089" s="141">
        <v>5000000000</v>
      </c>
      <c r="K1089" s="139">
        <v>5000000000</v>
      </c>
      <c r="L1089" s="4">
        <v>5.5</v>
      </c>
      <c r="M1089" s="4" t="s">
        <v>2556</v>
      </c>
      <c r="N1089" s="4" t="s">
        <v>2553</v>
      </c>
      <c r="O1089" s="91">
        <f>J1089</f>
        <v>5000000000</v>
      </c>
      <c r="P1089" s="91">
        <f>J1089-O1089</f>
        <v>0</v>
      </c>
      <c r="Q1089" s="4">
        <v>95</v>
      </c>
      <c r="R1089" s="4" t="s">
        <v>70</v>
      </c>
      <c r="S1089" s="4" t="s">
        <v>70</v>
      </c>
      <c r="T1089" s="140">
        <v>45321</v>
      </c>
      <c r="U1089" s="4" t="s">
        <v>1884</v>
      </c>
      <c r="V1089" s="4"/>
      <c r="W1089" s="4"/>
      <c r="X1089" s="4"/>
      <c r="Y1089" s="4"/>
      <c r="Z1089" s="4"/>
      <c r="AA1089" s="4"/>
      <c r="AB1089" s="4"/>
      <c r="AC1089" s="4"/>
      <c r="AD1089" s="4"/>
      <c r="AE1089" s="145"/>
      <c r="AF1089" s="145"/>
      <c r="AG1089" s="4" t="s">
        <v>70</v>
      </c>
      <c r="AH1089" s="377" t="s">
        <v>4189</v>
      </c>
      <c r="AI1089" s="4" t="s">
        <v>9551</v>
      </c>
      <c r="AJ1089" s="4" t="s">
        <v>9556</v>
      </c>
      <c r="AK1089" s="4"/>
    </row>
    <row r="1090" spans="2:38">
      <c r="B1090" s="145" t="s">
        <v>2497</v>
      </c>
      <c r="C1090" s="4" t="s">
        <v>441</v>
      </c>
      <c r="D1090" s="4" t="s">
        <v>1976</v>
      </c>
      <c r="E1090" s="4" t="s">
        <v>1060</v>
      </c>
      <c r="F1090" s="4" t="s">
        <v>4190</v>
      </c>
      <c r="G1090" s="4" t="s">
        <v>1654</v>
      </c>
      <c r="H1090" s="4" t="s">
        <v>1655</v>
      </c>
      <c r="I1090" s="141"/>
      <c r="J1090" s="141">
        <v>10000000000</v>
      </c>
      <c r="K1090" s="139">
        <v>10000000000</v>
      </c>
      <c r="L1090" s="4">
        <v>6.5</v>
      </c>
      <c r="M1090" s="4" t="s">
        <v>3417</v>
      </c>
      <c r="N1090" s="4" t="s">
        <v>2569</v>
      </c>
      <c r="O1090" s="91">
        <f>J1090</f>
        <v>10000000000</v>
      </c>
      <c r="P1090" s="91">
        <f>J1090-O1090</f>
        <v>0</v>
      </c>
      <c r="Q1090" s="4">
        <v>95</v>
      </c>
      <c r="R1090" s="4" t="s">
        <v>70</v>
      </c>
      <c r="S1090" s="4" t="s">
        <v>70</v>
      </c>
      <c r="T1090" s="140">
        <v>45321</v>
      </c>
      <c r="U1090" s="4" t="s">
        <v>1884</v>
      </c>
      <c r="V1090" s="4"/>
      <c r="W1090" s="4"/>
      <c r="X1090" s="4"/>
      <c r="Y1090" s="4"/>
      <c r="Z1090" s="4"/>
      <c r="AA1090" s="4"/>
      <c r="AB1090" s="4"/>
      <c r="AC1090" s="4"/>
      <c r="AD1090" s="4"/>
      <c r="AE1090" s="145"/>
      <c r="AF1090" s="145"/>
      <c r="AG1090" s="4" t="s">
        <v>70</v>
      </c>
      <c r="AH1090" s="377" t="s">
        <v>4190</v>
      </c>
      <c r="AI1090" s="4" t="s">
        <v>9551</v>
      </c>
      <c r="AJ1090" s="4" t="s">
        <v>9556</v>
      </c>
      <c r="AK1090" s="4"/>
    </row>
    <row r="1091" spans="2:38">
      <c r="B1091" s="145" t="s">
        <v>2497</v>
      </c>
      <c r="C1091" s="4" t="s">
        <v>441</v>
      </c>
      <c r="D1091" s="4" t="s">
        <v>1946</v>
      </c>
      <c r="E1091" s="4" t="s">
        <v>1060</v>
      </c>
      <c r="F1091" s="4" t="s">
        <v>4191</v>
      </c>
      <c r="G1091" s="4" t="s">
        <v>1642</v>
      </c>
      <c r="H1091" s="4" t="s">
        <v>1643</v>
      </c>
      <c r="I1091" s="141"/>
      <c r="J1091" s="141">
        <v>7020000000</v>
      </c>
      <c r="K1091" s="139">
        <v>7020000000</v>
      </c>
      <c r="L1091" s="4">
        <v>7.1</v>
      </c>
      <c r="M1091" s="4" t="s">
        <v>2212</v>
      </c>
      <c r="N1091" s="4" t="s">
        <v>2745</v>
      </c>
      <c r="O1091" s="91">
        <f>J1091</f>
        <v>7020000000</v>
      </c>
      <c r="P1091" s="91">
        <f>J1091-O1091</f>
        <v>0</v>
      </c>
      <c r="Q1091" s="4">
        <v>106</v>
      </c>
      <c r="R1091" s="4" t="s">
        <v>70</v>
      </c>
      <c r="S1091" s="4" t="s">
        <v>70</v>
      </c>
      <c r="T1091" s="140">
        <v>45321</v>
      </c>
      <c r="U1091" s="4" t="s">
        <v>1884</v>
      </c>
      <c r="V1091" s="4"/>
      <c r="W1091" s="4"/>
      <c r="X1091" s="4"/>
      <c r="Y1091" s="4"/>
      <c r="Z1091" s="4"/>
      <c r="AA1091" s="4"/>
      <c r="AB1091" s="4"/>
      <c r="AC1091" s="4"/>
      <c r="AD1091" s="4"/>
      <c r="AE1091" s="145"/>
      <c r="AF1091" s="145"/>
      <c r="AG1091" s="4" t="s">
        <v>70</v>
      </c>
      <c r="AH1091" s="377" t="s">
        <v>4191</v>
      </c>
      <c r="AI1091" s="4" t="s">
        <v>9551</v>
      </c>
      <c r="AJ1091" s="4" t="s">
        <v>9556</v>
      </c>
      <c r="AK1091" s="4"/>
    </row>
    <row r="1092" spans="2:38">
      <c r="B1092" s="145" t="s">
        <v>2497</v>
      </c>
      <c r="C1092" s="4" t="s">
        <v>441</v>
      </c>
      <c r="D1092" s="4" t="s">
        <v>1976</v>
      </c>
      <c r="E1092" s="4" t="s">
        <v>1060</v>
      </c>
      <c r="F1092" s="4" t="s">
        <v>4192</v>
      </c>
      <c r="G1092" s="4" t="s">
        <v>1654</v>
      </c>
      <c r="H1092" s="4" t="s">
        <v>1655</v>
      </c>
      <c r="I1092" s="141"/>
      <c r="J1092" s="141">
        <v>6300000000</v>
      </c>
      <c r="K1092" s="139">
        <v>6300000000</v>
      </c>
      <c r="L1092" s="4">
        <v>6.2</v>
      </c>
      <c r="M1092" s="4" t="s">
        <v>2601</v>
      </c>
      <c r="N1092" s="4" t="s">
        <v>2602</v>
      </c>
      <c r="O1092" s="91">
        <f>J1092</f>
        <v>6300000000</v>
      </c>
      <c r="P1092" s="91">
        <f>J1092-O1092</f>
        <v>0</v>
      </c>
      <c r="Q1092" s="4">
        <v>95</v>
      </c>
      <c r="R1092" s="4" t="s">
        <v>70</v>
      </c>
      <c r="S1092" s="4" t="s">
        <v>70</v>
      </c>
      <c r="T1092" s="140">
        <v>45321</v>
      </c>
      <c r="U1092" s="4" t="s">
        <v>1884</v>
      </c>
      <c r="V1092" s="4"/>
      <c r="W1092" s="4"/>
      <c r="X1092" s="4"/>
      <c r="Y1092" s="4"/>
      <c r="Z1092" s="4"/>
      <c r="AA1092" s="4"/>
      <c r="AB1092" s="4"/>
      <c r="AC1092" s="4"/>
      <c r="AD1092" s="4"/>
      <c r="AE1092" s="145"/>
      <c r="AF1092" s="145"/>
      <c r="AG1092" s="4" t="s">
        <v>70</v>
      </c>
      <c r="AH1092" s="377" t="s">
        <v>4192</v>
      </c>
      <c r="AI1092" s="4" t="s">
        <v>9551</v>
      </c>
      <c r="AJ1092" s="4" t="s">
        <v>9556</v>
      </c>
      <c r="AK1092" s="4"/>
    </row>
    <row r="1093" spans="2:38">
      <c r="B1093" s="145" t="s">
        <v>2497</v>
      </c>
      <c r="C1093" s="4" t="s">
        <v>441</v>
      </c>
      <c r="D1093" s="4" t="s">
        <v>1831</v>
      </c>
      <c r="E1093" s="4" t="s">
        <v>1060</v>
      </c>
      <c r="F1093" s="4" t="s">
        <v>4193</v>
      </c>
      <c r="G1093" s="4" t="s">
        <v>1640</v>
      </c>
      <c r="H1093" s="4" t="s">
        <v>1641</v>
      </c>
      <c r="I1093" s="141"/>
      <c r="J1093" s="141">
        <v>50000000000</v>
      </c>
      <c r="K1093" s="139">
        <v>50000000000</v>
      </c>
      <c r="L1093" s="4">
        <v>12</v>
      </c>
      <c r="M1093" s="4" t="s">
        <v>2665</v>
      </c>
      <c r="N1093" s="4" t="s">
        <v>2897</v>
      </c>
      <c r="O1093" s="186">
        <f>K1093</f>
        <v>50000000000</v>
      </c>
      <c r="P1093" s="186">
        <f>K1093-O1093</f>
        <v>0</v>
      </c>
      <c r="Q1093" s="4">
        <v>27</v>
      </c>
      <c r="R1093" s="4" t="s">
        <v>70</v>
      </c>
      <c r="S1093" s="4" t="s">
        <v>70</v>
      </c>
      <c r="T1093" s="140">
        <v>45348</v>
      </c>
      <c r="U1093" s="4" t="s">
        <v>1887</v>
      </c>
      <c r="V1093" s="4"/>
      <c r="W1093" s="4" t="s">
        <v>70</v>
      </c>
      <c r="X1093" s="140">
        <v>45369</v>
      </c>
      <c r="Y1093" s="4" t="s">
        <v>1885</v>
      </c>
      <c r="Z1093" s="4" t="s">
        <v>1886</v>
      </c>
      <c r="AA1093" s="186">
        <f>O1093</f>
        <v>50000000000</v>
      </c>
      <c r="AB1093" s="186">
        <f>O1093-AA1093</f>
        <v>0</v>
      </c>
      <c r="AC1093" s="4"/>
      <c r="AD1093" s="4" t="s">
        <v>2037</v>
      </c>
      <c r="AE1093" s="145" t="s">
        <v>4163</v>
      </c>
      <c r="AF1093" s="145"/>
      <c r="AG1093" s="4"/>
      <c r="AH1093" s="377"/>
      <c r="AI1093" s="4"/>
      <c r="AJ1093" s="4"/>
      <c r="AK1093" s="4"/>
    </row>
    <row r="1094" spans="2:38">
      <c r="B1094" s="145" t="s">
        <v>2497</v>
      </c>
      <c r="C1094" s="4" t="s">
        <v>441</v>
      </c>
      <c r="D1094" s="4" t="s">
        <v>1946</v>
      </c>
      <c r="E1094" s="4" t="s">
        <v>1060</v>
      </c>
      <c r="F1094" s="4" t="s">
        <v>4194</v>
      </c>
      <c r="G1094" s="4" t="s">
        <v>1642</v>
      </c>
      <c r="H1094" s="4" t="s">
        <v>1643</v>
      </c>
      <c r="I1094" s="141"/>
      <c r="J1094" s="141">
        <v>25200000000</v>
      </c>
      <c r="K1094" s="139">
        <v>25200000000</v>
      </c>
      <c r="L1094" s="4">
        <v>11.6</v>
      </c>
      <c r="M1094" s="4" t="s">
        <v>2995</v>
      </c>
      <c r="N1094" s="4" t="s">
        <v>2884</v>
      </c>
      <c r="O1094" s="91">
        <f>J1094</f>
        <v>25200000000</v>
      </c>
      <c r="P1094" s="91">
        <f>J1094-O1094</f>
        <v>0</v>
      </c>
      <c r="Q1094" s="4">
        <v>106</v>
      </c>
      <c r="R1094" s="4" t="s">
        <v>70</v>
      </c>
      <c r="S1094" s="4" t="s">
        <v>70</v>
      </c>
      <c r="T1094" s="140">
        <v>45321</v>
      </c>
      <c r="U1094" s="4" t="s">
        <v>1884</v>
      </c>
      <c r="V1094" s="4"/>
      <c r="W1094" s="4"/>
      <c r="X1094" s="4"/>
      <c r="Y1094" s="4"/>
      <c r="Z1094" s="4"/>
      <c r="AA1094" s="4"/>
      <c r="AB1094" s="4"/>
      <c r="AC1094" s="4"/>
      <c r="AD1094" s="4"/>
      <c r="AE1094" s="145"/>
      <c r="AF1094" s="145"/>
      <c r="AG1094" s="4" t="s">
        <v>70</v>
      </c>
      <c r="AH1094" s="377" t="s">
        <v>4194</v>
      </c>
      <c r="AI1094" s="4" t="s">
        <v>9551</v>
      </c>
      <c r="AJ1094" s="4" t="s">
        <v>9556</v>
      </c>
      <c r="AK1094" s="4"/>
    </row>
    <row r="1095" spans="2:38">
      <c r="B1095" s="145" t="s">
        <v>2497</v>
      </c>
      <c r="C1095" s="4" t="s">
        <v>441</v>
      </c>
      <c r="D1095" s="4" t="s">
        <v>1976</v>
      </c>
      <c r="E1095" s="4" t="s">
        <v>1060</v>
      </c>
      <c r="F1095" s="4" t="s">
        <v>4195</v>
      </c>
      <c r="G1095" s="4" t="s">
        <v>1654</v>
      </c>
      <c r="H1095" s="4" t="s">
        <v>1655</v>
      </c>
      <c r="I1095" s="141"/>
      <c r="J1095" s="141">
        <v>10000000000</v>
      </c>
      <c r="K1095" s="139">
        <v>10000000000</v>
      </c>
      <c r="L1095" s="4">
        <v>6.5</v>
      </c>
      <c r="M1095" s="4" t="s">
        <v>3417</v>
      </c>
      <c r="N1095" s="4" t="s">
        <v>2569</v>
      </c>
      <c r="O1095" s="91">
        <f>J1095</f>
        <v>10000000000</v>
      </c>
      <c r="P1095" s="91">
        <f>J1095-O1095</f>
        <v>0</v>
      </c>
      <c r="Q1095" s="4">
        <v>95</v>
      </c>
      <c r="R1095" s="4" t="s">
        <v>70</v>
      </c>
      <c r="S1095" s="4" t="s">
        <v>70</v>
      </c>
      <c r="T1095" s="140">
        <v>45321</v>
      </c>
      <c r="U1095" s="4" t="s">
        <v>1884</v>
      </c>
      <c r="V1095" s="4"/>
      <c r="W1095" s="4"/>
      <c r="X1095" s="4"/>
      <c r="Y1095" s="4"/>
      <c r="Z1095" s="4"/>
      <c r="AA1095" s="4"/>
      <c r="AB1095" s="4"/>
      <c r="AC1095" s="4"/>
      <c r="AD1095" s="4"/>
      <c r="AE1095" s="145"/>
      <c r="AF1095" s="145"/>
      <c r="AG1095" s="4" t="s">
        <v>70</v>
      </c>
      <c r="AH1095" s="377" t="s">
        <v>4195</v>
      </c>
      <c r="AI1095" s="4" t="s">
        <v>9551</v>
      </c>
      <c r="AJ1095" s="4" t="s">
        <v>9556</v>
      </c>
      <c r="AK1095" s="4"/>
    </row>
    <row r="1096" spans="2:38">
      <c r="B1096" s="145" t="s">
        <v>2497</v>
      </c>
      <c r="C1096" s="4" t="s">
        <v>441</v>
      </c>
      <c r="D1096" s="4" t="s">
        <v>3961</v>
      </c>
      <c r="E1096" s="4" t="s">
        <v>1060</v>
      </c>
      <c r="F1096" s="4" t="s">
        <v>4196</v>
      </c>
      <c r="G1096" s="4" t="s">
        <v>1640</v>
      </c>
      <c r="H1096" s="4" t="s">
        <v>1641</v>
      </c>
      <c r="I1096" s="4"/>
      <c r="J1096" s="141">
        <v>3447270371</v>
      </c>
      <c r="K1096" s="139">
        <v>3447270371</v>
      </c>
      <c r="L1096" s="4">
        <v>0.5</v>
      </c>
      <c r="M1096" s="4" t="s">
        <v>4197</v>
      </c>
      <c r="N1096" s="4"/>
      <c r="O1096" s="186">
        <f>K1096</f>
        <v>3447270371</v>
      </c>
      <c r="P1096" s="186">
        <f>K1096-O1096</f>
        <v>0</v>
      </c>
      <c r="Q1096" s="4">
        <v>27</v>
      </c>
      <c r="R1096" s="4" t="s">
        <v>70</v>
      </c>
      <c r="S1096" s="4" t="s">
        <v>70</v>
      </c>
      <c r="T1096" s="140">
        <v>45348</v>
      </c>
      <c r="U1096" s="4" t="s">
        <v>1887</v>
      </c>
      <c r="V1096" s="4"/>
      <c r="W1096" s="4" t="s">
        <v>70</v>
      </c>
      <c r="X1096" s="140">
        <v>45369</v>
      </c>
      <c r="Y1096" s="4" t="s">
        <v>1885</v>
      </c>
      <c r="Z1096" s="4" t="s">
        <v>1886</v>
      </c>
      <c r="AA1096" s="186">
        <f>O1096</f>
        <v>3447270371</v>
      </c>
      <c r="AB1096" s="186">
        <f>O1096-AA1096</f>
        <v>0</v>
      </c>
      <c r="AC1096" s="4"/>
      <c r="AD1096" s="4" t="s">
        <v>2037</v>
      </c>
      <c r="AE1096" s="145" t="s">
        <v>4163</v>
      </c>
      <c r="AF1096" s="145"/>
      <c r="AG1096" s="4"/>
      <c r="AH1096" s="377"/>
      <c r="AI1096" s="4"/>
      <c r="AJ1096" s="4"/>
      <c r="AK1096" s="4"/>
    </row>
    <row r="1097" spans="2:38">
      <c r="B1097" s="145" t="s">
        <v>2497</v>
      </c>
      <c r="C1097" s="4" t="s">
        <v>441</v>
      </c>
      <c r="D1097" s="4" t="s">
        <v>4198</v>
      </c>
      <c r="E1097" s="4" t="s">
        <v>1060</v>
      </c>
      <c r="F1097" s="4" t="s">
        <v>4199</v>
      </c>
      <c r="G1097" s="4" t="s">
        <v>1640</v>
      </c>
      <c r="H1097" s="4" t="s">
        <v>1641</v>
      </c>
      <c r="I1097" s="4"/>
      <c r="J1097" s="141">
        <v>170339132</v>
      </c>
      <c r="K1097" s="139">
        <v>170339132</v>
      </c>
      <c r="L1097" s="4">
        <v>0.5</v>
      </c>
      <c r="M1097" s="4" t="s">
        <v>4200</v>
      </c>
      <c r="N1097" s="4"/>
      <c r="O1097" s="186">
        <f>K1097</f>
        <v>170339132</v>
      </c>
      <c r="P1097" s="186">
        <f>K1097-O1097</f>
        <v>0</v>
      </c>
      <c r="Q1097" s="4">
        <v>27</v>
      </c>
      <c r="R1097" s="4" t="s">
        <v>70</v>
      </c>
      <c r="S1097" s="4" t="s">
        <v>70</v>
      </c>
      <c r="T1097" s="140">
        <v>45348</v>
      </c>
      <c r="U1097" s="4" t="s">
        <v>1887</v>
      </c>
      <c r="V1097" s="4"/>
      <c r="W1097" s="4" t="s">
        <v>70</v>
      </c>
      <c r="X1097" s="140">
        <v>45369</v>
      </c>
      <c r="Y1097" s="4" t="s">
        <v>1885</v>
      </c>
      <c r="Z1097" s="4" t="s">
        <v>1886</v>
      </c>
      <c r="AA1097" s="186">
        <f>O1097</f>
        <v>170339132</v>
      </c>
      <c r="AB1097" s="186">
        <f>O1097-AA1097</f>
        <v>0</v>
      </c>
      <c r="AC1097" s="4"/>
      <c r="AD1097" s="4" t="s">
        <v>2037</v>
      </c>
      <c r="AE1097" s="145" t="s">
        <v>4163</v>
      </c>
      <c r="AF1097" s="145"/>
      <c r="AG1097" s="4"/>
      <c r="AH1097" s="377"/>
      <c r="AI1097" s="4"/>
      <c r="AJ1097" s="4"/>
      <c r="AK1097" s="4"/>
    </row>
    <row r="1098" spans="2:38">
      <c r="B1098" s="145" t="s">
        <v>2497</v>
      </c>
      <c r="C1098" s="4" t="s">
        <v>441</v>
      </c>
      <c r="D1098" s="4" t="s">
        <v>1976</v>
      </c>
      <c r="E1098" s="4" t="s">
        <v>1060</v>
      </c>
      <c r="F1098" s="4" t="s">
        <v>4201</v>
      </c>
      <c r="G1098" s="4" t="s">
        <v>1654</v>
      </c>
      <c r="H1098" s="4" t="s">
        <v>1655</v>
      </c>
      <c r="I1098" s="141"/>
      <c r="J1098" s="141">
        <v>4768000000</v>
      </c>
      <c r="K1098" s="139">
        <v>4768000000</v>
      </c>
      <c r="L1098" s="4">
        <v>6.4</v>
      </c>
      <c r="M1098" s="4" t="s">
        <v>3027</v>
      </c>
      <c r="N1098" s="4" t="s">
        <v>2622</v>
      </c>
      <c r="O1098" s="91">
        <f>J1098</f>
        <v>4768000000</v>
      </c>
      <c r="P1098" s="91">
        <f>J1098-O1098</f>
        <v>0</v>
      </c>
      <c r="Q1098" s="4">
        <v>95</v>
      </c>
      <c r="R1098" s="4" t="s">
        <v>70</v>
      </c>
      <c r="S1098" s="4" t="s">
        <v>70</v>
      </c>
      <c r="T1098" s="140">
        <v>45321</v>
      </c>
      <c r="U1098" s="4" t="s">
        <v>1884</v>
      </c>
      <c r="V1098" s="4"/>
      <c r="W1098" s="4"/>
      <c r="X1098" s="4"/>
      <c r="Y1098" s="4"/>
      <c r="Z1098" s="4"/>
      <c r="AA1098" s="4"/>
      <c r="AB1098" s="4"/>
      <c r="AC1098" s="4"/>
      <c r="AD1098" s="4"/>
      <c r="AE1098" s="145"/>
      <c r="AF1098" s="145"/>
      <c r="AG1098" s="4" t="s">
        <v>70</v>
      </c>
      <c r="AH1098" s="377" t="s">
        <v>4201</v>
      </c>
      <c r="AI1098" s="4" t="s">
        <v>9551</v>
      </c>
      <c r="AJ1098" s="4" t="s">
        <v>9556</v>
      </c>
      <c r="AK1098" s="4"/>
    </row>
    <row r="1099" spans="2:38">
      <c r="B1099" s="145" t="s">
        <v>2497</v>
      </c>
      <c r="C1099" s="4" t="s">
        <v>441</v>
      </c>
      <c r="D1099" s="4" t="s">
        <v>1976</v>
      </c>
      <c r="E1099" s="4" t="s">
        <v>1060</v>
      </c>
      <c r="F1099" s="4" t="s">
        <v>4202</v>
      </c>
      <c r="G1099" s="4" t="s">
        <v>1654</v>
      </c>
      <c r="H1099" s="4" t="s">
        <v>1655</v>
      </c>
      <c r="I1099" s="141"/>
      <c r="J1099" s="141">
        <v>10000000000</v>
      </c>
      <c r="K1099" s="139">
        <v>10000000000</v>
      </c>
      <c r="L1099" s="4">
        <v>6.5</v>
      </c>
      <c r="M1099" s="4" t="s">
        <v>3417</v>
      </c>
      <c r="N1099" s="4" t="s">
        <v>2569</v>
      </c>
      <c r="O1099" s="91">
        <f>J1099</f>
        <v>10000000000</v>
      </c>
      <c r="P1099" s="91">
        <f>J1099-O1099</f>
        <v>0</v>
      </c>
      <c r="Q1099" s="4">
        <v>95</v>
      </c>
      <c r="R1099" s="4" t="s">
        <v>70</v>
      </c>
      <c r="S1099" s="4" t="s">
        <v>70</v>
      </c>
      <c r="T1099" s="140">
        <v>45321</v>
      </c>
      <c r="U1099" s="4" t="s">
        <v>1884</v>
      </c>
      <c r="V1099" s="4"/>
      <c r="W1099" s="4"/>
      <c r="X1099" s="4"/>
      <c r="Y1099" s="4"/>
      <c r="Z1099" s="4"/>
      <c r="AA1099" s="4"/>
      <c r="AB1099" s="4"/>
      <c r="AC1099" s="4"/>
      <c r="AD1099" s="4"/>
      <c r="AE1099" s="145"/>
      <c r="AF1099" s="145"/>
      <c r="AG1099" s="4" t="s">
        <v>70</v>
      </c>
      <c r="AH1099" s="377" t="s">
        <v>4202</v>
      </c>
      <c r="AI1099" s="4" t="s">
        <v>9551</v>
      </c>
      <c r="AJ1099" s="4" t="s">
        <v>9556</v>
      </c>
      <c r="AK1099" s="4"/>
    </row>
    <row r="1100" spans="2:38">
      <c r="B1100" s="145" t="s">
        <v>2497</v>
      </c>
      <c r="C1100" s="4" t="s">
        <v>441</v>
      </c>
      <c r="D1100" s="4" t="s">
        <v>3961</v>
      </c>
      <c r="E1100" s="4" t="s">
        <v>1060</v>
      </c>
      <c r="F1100" s="4" t="s">
        <v>4203</v>
      </c>
      <c r="G1100" s="4" t="s">
        <v>1640</v>
      </c>
      <c r="H1100" s="4" t="s">
        <v>1641</v>
      </c>
      <c r="I1100" s="4"/>
      <c r="J1100" s="141">
        <v>18719840770</v>
      </c>
      <c r="K1100" s="139">
        <v>18719840770</v>
      </c>
      <c r="L1100" s="4">
        <v>0.5</v>
      </c>
      <c r="M1100" s="4" t="s">
        <v>4197</v>
      </c>
      <c r="N1100" s="4"/>
      <c r="O1100" s="186">
        <f>K1100</f>
        <v>18719840770</v>
      </c>
      <c r="P1100" s="186">
        <f>K1100-O1100</f>
        <v>0</v>
      </c>
      <c r="Q1100" s="4">
        <v>27</v>
      </c>
      <c r="R1100" s="4" t="s">
        <v>70</v>
      </c>
      <c r="S1100" s="4" t="s">
        <v>70</v>
      </c>
      <c r="T1100" s="140">
        <v>45348</v>
      </c>
      <c r="U1100" s="4" t="s">
        <v>1887</v>
      </c>
      <c r="V1100" s="4"/>
      <c r="W1100" s="4" t="s">
        <v>70</v>
      </c>
      <c r="X1100" s="140">
        <v>45369</v>
      </c>
      <c r="Y1100" s="4" t="s">
        <v>1885</v>
      </c>
      <c r="Z1100" s="4" t="s">
        <v>1886</v>
      </c>
      <c r="AA1100" s="186">
        <f>O1100</f>
        <v>18719840770</v>
      </c>
      <c r="AB1100" s="186">
        <f>O1100-AA1100</f>
        <v>0</v>
      </c>
      <c r="AC1100" s="4"/>
      <c r="AD1100" s="4" t="s">
        <v>2037</v>
      </c>
      <c r="AE1100" s="145" t="s">
        <v>4163</v>
      </c>
      <c r="AF1100" s="145"/>
      <c r="AG1100" s="4"/>
      <c r="AH1100" s="377"/>
      <c r="AI1100" s="4"/>
      <c r="AJ1100" s="4"/>
      <c r="AK1100" s="4"/>
    </row>
    <row r="1101" spans="2:38">
      <c r="B1101" s="145" t="s">
        <v>2497</v>
      </c>
      <c r="C1101" s="4" t="s">
        <v>441</v>
      </c>
      <c r="D1101" s="4" t="s">
        <v>4198</v>
      </c>
      <c r="E1101" s="4" t="s">
        <v>1060</v>
      </c>
      <c r="F1101" s="4" t="s">
        <v>4204</v>
      </c>
      <c r="G1101" s="4" t="s">
        <v>1640</v>
      </c>
      <c r="H1101" s="4" t="s">
        <v>1641</v>
      </c>
      <c r="I1101" s="4"/>
      <c r="J1101" s="141">
        <v>3842206</v>
      </c>
      <c r="K1101" s="139">
        <v>3842206</v>
      </c>
      <c r="L1101" s="4">
        <v>0.5</v>
      </c>
      <c r="M1101" s="4" t="s">
        <v>4205</v>
      </c>
      <c r="N1101" s="4"/>
      <c r="O1101" s="186">
        <f>K1101</f>
        <v>3842206</v>
      </c>
      <c r="P1101" s="186">
        <f>K1101-O1101</f>
        <v>0</v>
      </c>
      <c r="Q1101" s="4">
        <v>27</v>
      </c>
      <c r="R1101" s="4" t="s">
        <v>70</v>
      </c>
      <c r="S1101" s="4" t="s">
        <v>70</v>
      </c>
      <c r="T1101" s="140">
        <v>45348</v>
      </c>
      <c r="U1101" s="4" t="s">
        <v>1887</v>
      </c>
      <c r="V1101" s="4"/>
      <c r="W1101" s="4" t="s">
        <v>70</v>
      </c>
      <c r="X1101" s="140">
        <v>45369</v>
      </c>
      <c r="Y1101" s="4" t="s">
        <v>1885</v>
      </c>
      <c r="Z1101" s="4" t="s">
        <v>1886</v>
      </c>
      <c r="AA1101" s="186">
        <f>O1101</f>
        <v>3842206</v>
      </c>
      <c r="AB1101" s="186">
        <f>O1101-AA1101</f>
        <v>0</v>
      </c>
      <c r="AC1101" s="4"/>
      <c r="AD1101" s="4" t="s">
        <v>2037</v>
      </c>
      <c r="AE1101" s="145" t="s">
        <v>4163</v>
      </c>
      <c r="AF1101" s="145"/>
      <c r="AG1101" s="4"/>
      <c r="AH1101" s="377"/>
      <c r="AI1101" s="4"/>
      <c r="AJ1101" s="4"/>
      <c r="AK1101" s="4"/>
      <c r="AL1101" s="372"/>
    </row>
    <row r="1102" spans="2:38">
      <c r="B1102" s="145" t="s">
        <v>2497</v>
      </c>
      <c r="C1102" s="4" t="s">
        <v>441</v>
      </c>
      <c r="D1102" s="4" t="s">
        <v>1831</v>
      </c>
      <c r="E1102" s="4" t="s">
        <v>1060</v>
      </c>
      <c r="F1102" s="4" t="s">
        <v>4206</v>
      </c>
      <c r="G1102" s="4" t="s">
        <v>1640</v>
      </c>
      <c r="H1102" s="4" t="s">
        <v>1641</v>
      </c>
      <c r="I1102" s="4"/>
      <c r="J1102" s="141">
        <v>13480573332</v>
      </c>
      <c r="K1102" s="139">
        <v>13480573332</v>
      </c>
      <c r="L1102" s="4">
        <v>0.5</v>
      </c>
      <c r="M1102" s="4" t="s">
        <v>3333</v>
      </c>
      <c r="N1102" s="4"/>
      <c r="O1102" s="186">
        <f>K1102</f>
        <v>13480573332</v>
      </c>
      <c r="P1102" s="186">
        <f>K1102-O1102</f>
        <v>0</v>
      </c>
      <c r="Q1102" s="4">
        <v>27</v>
      </c>
      <c r="R1102" s="4" t="s">
        <v>70</v>
      </c>
      <c r="S1102" s="4" t="s">
        <v>70</v>
      </c>
      <c r="T1102" s="140">
        <v>45348</v>
      </c>
      <c r="U1102" s="4" t="s">
        <v>1887</v>
      </c>
      <c r="V1102" s="4"/>
      <c r="W1102" s="4" t="s">
        <v>70</v>
      </c>
      <c r="X1102" s="140">
        <v>45369</v>
      </c>
      <c r="Y1102" s="4" t="s">
        <v>1885</v>
      </c>
      <c r="Z1102" s="4" t="s">
        <v>1886</v>
      </c>
      <c r="AA1102" s="186">
        <f>O1102</f>
        <v>13480573332</v>
      </c>
      <c r="AB1102" s="186">
        <f>O1102-AA1102</f>
        <v>0</v>
      </c>
      <c r="AC1102" s="4"/>
      <c r="AD1102" s="4" t="s">
        <v>2037</v>
      </c>
      <c r="AE1102" s="145" t="s">
        <v>4163</v>
      </c>
      <c r="AF1102" s="145"/>
      <c r="AG1102" s="4"/>
      <c r="AH1102" s="377"/>
      <c r="AI1102" s="4"/>
      <c r="AJ1102" s="4"/>
      <c r="AK1102" s="4"/>
    </row>
    <row r="1103" spans="2:38">
      <c r="B1103" s="145" t="s">
        <v>2497</v>
      </c>
      <c r="C1103" s="4" t="s">
        <v>441</v>
      </c>
      <c r="D1103" s="4" t="s">
        <v>1831</v>
      </c>
      <c r="E1103" s="4" t="s">
        <v>1060</v>
      </c>
      <c r="F1103" s="4" t="s">
        <v>4207</v>
      </c>
      <c r="G1103" s="4" t="s">
        <v>1640</v>
      </c>
      <c r="H1103" s="4" t="s">
        <v>1641</v>
      </c>
      <c r="I1103" s="4"/>
      <c r="J1103" s="141">
        <v>102315724</v>
      </c>
      <c r="K1103" s="139">
        <v>102315724</v>
      </c>
      <c r="L1103" s="4">
        <v>0.5</v>
      </c>
      <c r="M1103" s="4" t="s">
        <v>4036</v>
      </c>
      <c r="N1103" s="4"/>
      <c r="O1103" s="186">
        <f>K1103</f>
        <v>102315724</v>
      </c>
      <c r="P1103" s="186">
        <f>K1103-O1103</f>
        <v>0</v>
      </c>
      <c r="Q1103" s="4">
        <v>27</v>
      </c>
      <c r="R1103" s="4" t="s">
        <v>70</v>
      </c>
      <c r="S1103" s="4" t="s">
        <v>70</v>
      </c>
      <c r="T1103" s="140">
        <v>45348</v>
      </c>
      <c r="U1103" s="4" t="s">
        <v>1887</v>
      </c>
      <c r="V1103" s="4"/>
      <c r="W1103" s="4" t="s">
        <v>70</v>
      </c>
      <c r="X1103" s="140">
        <v>45369</v>
      </c>
      <c r="Y1103" s="4" t="s">
        <v>1885</v>
      </c>
      <c r="Z1103" s="4" t="s">
        <v>1886</v>
      </c>
      <c r="AA1103" s="186">
        <f>O1103</f>
        <v>102315724</v>
      </c>
      <c r="AB1103" s="186">
        <f>O1103-AA1103</f>
        <v>0</v>
      </c>
      <c r="AC1103" s="4"/>
      <c r="AD1103" s="4" t="s">
        <v>2037</v>
      </c>
      <c r="AE1103" s="145" t="s">
        <v>4163</v>
      </c>
      <c r="AF1103" s="145"/>
      <c r="AG1103" s="4"/>
      <c r="AH1103" s="377"/>
      <c r="AI1103" s="4"/>
      <c r="AJ1103" s="4"/>
      <c r="AK1103" s="4"/>
    </row>
    <row r="1104" spans="2:38">
      <c r="B1104" s="145" t="s">
        <v>2497</v>
      </c>
      <c r="C1104" s="4" t="s">
        <v>441</v>
      </c>
      <c r="D1104" s="4" t="s">
        <v>1976</v>
      </c>
      <c r="E1104" s="4" t="s">
        <v>1060</v>
      </c>
      <c r="F1104" s="4" t="s">
        <v>4208</v>
      </c>
      <c r="G1104" s="4" t="s">
        <v>1654</v>
      </c>
      <c r="H1104" s="4" t="s">
        <v>1655</v>
      </c>
      <c r="I1104" s="141"/>
      <c r="J1104" s="141">
        <v>4230000000</v>
      </c>
      <c r="K1104" s="139">
        <v>4230000000</v>
      </c>
      <c r="L1104" s="4">
        <v>6.5</v>
      </c>
      <c r="M1104" s="4" t="s">
        <v>3417</v>
      </c>
      <c r="N1104" s="4" t="s">
        <v>2569</v>
      </c>
      <c r="O1104" s="91">
        <f>J1104</f>
        <v>4230000000</v>
      </c>
      <c r="P1104" s="91">
        <f>J1104-O1104</f>
        <v>0</v>
      </c>
      <c r="Q1104" s="4">
        <v>95</v>
      </c>
      <c r="R1104" s="4" t="s">
        <v>70</v>
      </c>
      <c r="S1104" s="4" t="s">
        <v>70</v>
      </c>
      <c r="T1104" s="140">
        <v>45321</v>
      </c>
      <c r="U1104" s="4" t="s">
        <v>1884</v>
      </c>
      <c r="V1104" s="4"/>
      <c r="W1104" s="4"/>
      <c r="X1104" s="4"/>
      <c r="Y1104" s="4"/>
      <c r="Z1104" s="4"/>
      <c r="AA1104" s="4"/>
      <c r="AB1104" s="4"/>
      <c r="AC1104" s="4"/>
      <c r="AD1104" s="4"/>
      <c r="AE1104" s="145"/>
      <c r="AF1104" s="145"/>
      <c r="AG1104" s="4" t="s">
        <v>70</v>
      </c>
      <c r="AH1104" s="377" t="s">
        <v>4208</v>
      </c>
      <c r="AI1104" s="4" t="s">
        <v>9551</v>
      </c>
      <c r="AJ1104" s="4" t="s">
        <v>9556</v>
      </c>
      <c r="AK1104" s="4"/>
    </row>
    <row r="1105" spans="2:37">
      <c r="B1105" s="145" t="s">
        <v>2497</v>
      </c>
      <c r="C1105" s="4" t="s">
        <v>441</v>
      </c>
      <c r="D1105" s="4" t="s">
        <v>1976</v>
      </c>
      <c r="E1105" s="4" t="s">
        <v>1060</v>
      </c>
      <c r="F1105" s="4" t="s">
        <v>4209</v>
      </c>
      <c r="G1105" s="4" t="s">
        <v>1654</v>
      </c>
      <c r="H1105" s="4" t="s">
        <v>1655</v>
      </c>
      <c r="I1105" s="141"/>
      <c r="J1105" s="141">
        <v>2965651833</v>
      </c>
      <c r="K1105" s="139">
        <v>2965651833</v>
      </c>
      <c r="L1105" s="4">
        <v>5.7</v>
      </c>
      <c r="M1105" s="4" t="s">
        <v>2513</v>
      </c>
      <c r="N1105" s="4" t="s">
        <v>3590</v>
      </c>
      <c r="O1105" s="91">
        <f>J1105</f>
        <v>2965651833</v>
      </c>
      <c r="P1105" s="91">
        <f>J1105-O1105</f>
        <v>0</v>
      </c>
      <c r="Q1105" s="4">
        <v>95</v>
      </c>
      <c r="R1105" s="4" t="s">
        <v>70</v>
      </c>
      <c r="S1105" s="4" t="s">
        <v>70</v>
      </c>
      <c r="T1105" s="140">
        <v>45321</v>
      </c>
      <c r="U1105" s="4" t="s">
        <v>1884</v>
      </c>
      <c r="V1105" s="4"/>
      <c r="W1105" s="4"/>
      <c r="X1105" s="4"/>
      <c r="Y1105" s="4"/>
      <c r="Z1105" s="4"/>
      <c r="AA1105" s="4"/>
      <c r="AB1105" s="4"/>
      <c r="AC1105" s="4"/>
      <c r="AD1105" s="4"/>
      <c r="AE1105" s="145"/>
      <c r="AF1105" s="145"/>
      <c r="AG1105" s="4" t="s">
        <v>70</v>
      </c>
      <c r="AH1105" s="377" t="s">
        <v>4209</v>
      </c>
      <c r="AI1105" s="4" t="s">
        <v>9551</v>
      </c>
      <c r="AJ1105" s="4" t="s">
        <v>9556</v>
      </c>
      <c r="AK1105" s="4"/>
    </row>
    <row r="1106" spans="2:37">
      <c r="B1106" s="145" t="s">
        <v>2497</v>
      </c>
      <c r="C1106" s="4" t="s">
        <v>441</v>
      </c>
      <c r="D1106" s="4" t="s">
        <v>1831</v>
      </c>
      <c r="E1106" s="4" t="s">
        <v>1060</v>
      </c>
      <c r="F1106" s="4" t="s">
        <v>4210</v>
      </c>
      <c r="G1106" s="4" t="s">
        <v>1640</v>
      </c>
      <c r="H1106" s="4" t="s">
        <v>1641</v>
      </c>
      <c r="I1106" s="4"/>
      <c r="J1106" s="141">
        <v>123165783</v>
      </c>
      <c r="K1106" s="139">
        <v>123165783</v>
      </c>
      <c r="L1106" s="4">
        <v>0.5</v>
      </c>
      <c r="M1106" s="4" t="s">
        <v>2608</v>
      </c>
      <c r="N1106" s="4"/>
      <c r="O1106" s="186">
        <f>K1106</f>
        <v>123165783</v>
      </c>
      <c r="P1106" s="186">
        <f>K1106-O1106</f>
        <v>0</v>
      </c>
      <c r="Q1106" s="4">
        <v>27</v>
      </c>
      <c r="R1106" s="4" t="s">
        <v>70</v>
      </c>
      <c r="S1106" s="4" t="s">
        <v>70</v>
      </c>
      <c r="T1106" s="140">
        <v>45348</v>
      </c>
      <c r="U1106" s="4" t="s">
        <v>1887</v>
      </c>
      <c r="V1106" s="4"/>
      <c r="W1106" s="4" t="s">
        <v>70</v>
      </c>
      <c r="X1106" s="140">
        <v>45369</v>
      </c>
      <c r="Y1106" s="4" t="s">
        <v>1885</v>
      </c>
      <c r="Z1106" s="4" t="s">
        <v>1886</v>
      </c>
      <c r="AA1106" s="186">
        <f>O1106</f>
        <v>123165783</v>
      </c>
      <c r="AB1106" s="186">
        <f>O1106-AA1106</f>
        <v>0</v>
      </c>
      <c r="AC1106" s="4"/>
      <c r="AD1106" s="4" t="s">
        <v>2037</v>
      </c>
      <c r="AE1106" s="145" t="s">
        <v>4163</v>
      </c>
      <c r="AF1106" s="145"/>
      <c r="AG1106" s="4"/>
      <c r="AH1106" s="377"/>
      <c r="AI1106" s="4"/>
      <c r="AJ1106" s="4"/>
      <c r="AK1106" s="4"/>
    </row>
    <row r="1107" spans="2:37">
      <c r="B1107" s="145" t="s">
        <v>2497</v>
      </c>
      <c r="C1107" s="4" t="s">
        <v>441</v>
      </c>
      <c r="D1107" s="4" t="s">
        <v>1976</v>
      </c>
      <c r="E1107" s="4" t="s">
        <v>1060</v>
      </c>
      <c r="F1107" s="4" t="s">
        <v>4211</v>
      </c>
      <c r="G1107" s="4" t="s">
        <v>1654</v>
      </c>
      <c r="H1107" s="4" t="s">
        <v>1655</v>
      </c>
      <c r="I1107" s="141"/>
      <c r="J1107" s="141">
        <v>10000000000</v>
      </c>
      <c r="K1107" s="139">
        <v>10000000000</v>
      </c>
      <c r="L1107" s="4">
        <v>6.5</v>
      </c>
      <c r="M1107" s="4" t="s">
        <v>3417</v>
      </c>
      <c r="N1107" s="4" t="s">
        <v>2569</v>
      </c>
      <c r="O1107" s="91">
        <f>J1107</f>
        <v>10000000000</v>
      </c>
      <c r="P1107" s="91">
        <f>J1107-O1107</f>
        <v>0</v>
      </c>
      <c r="Q1107" s="4">
        <v>95</v>
      </c>
      <c r="R1107" s="4" t="s">
        <v>70</v>
      </c>
      <c r="S1107" s="4" t="s">
        <v>70</v>
      </c>
      <c r="T1107" s="140">
        <v>45321</v>
      </c>
      <c r="U1107" s="4" t="s">
        <v>1884</v>
      </c>
      <c r="V1107" s="4"/>
      <c r="W1107" s="4"/>
      <c r="X1107" s="4"/>
      <c r="Y1107" s="4"/>
      <c r="Z1107" s="4"/>
      <c r="AA1107" s="4"/>
      <c r="AB1107" s="4"/>
      <c r="AC1107" s="4"/>
      <c r="AD1107" s="4"/>
      <c r="AE1107" s="145"/>
      <c r="AF1107" s="145"/>
      <c r="AG1107" s="4" t="s">
        <v>70</v>
      </c>
      <c r="AH1107" s="377" t="s">
        <v>4211</v>
      </c>
      <c r="AI1107" s="4" t="s">
        <v>9551</v>
      </c>
      <c r="AJ1107" s="4" t="s">
        <v>9556</v>
      </c>
      <c r="AK1107" s="4"/>
    </row>
    <row r="1108" spans="2:37">
      <c r="B1108" s="145" t="s">
        <v>2497</v>
      </c>
      <c r="C1108" s="4" t="s">
        <v>441</v>
      </c>
      <c r="D1108" s="4" t="s">
        <v>1831</v>
      </c>
      <c r="E1108" s="4" t="s">
        <v>1060</v>
      </c>
      <c r="F1108" s="4" t="s">
        <v>4212</v>
      </c>
      <c r="G1108" s="4" t="s">
        <v>1640</v>
      </c>
      <c r="H1108" s="4" t="s">
        <v>1641</v>
      </c>
      <c r="I1108" s="4"/>
      <c r="J1108" s="141">
        <v>2486509676</v>
      </c>
      <c r="K1108" s="139">
        <v>2486509676</v>
      </c>
      <c r="L1108" s="4">
        <v>0.5</v>
      </c>
      <c r="M1108" s="4" t="s">
        <v>4213</v>
      </c>
      <c r="N1108" s="4"/>
      <c r="O1108" s="186">
        <f>K1108</f>
        <v>2486509676</v>
      </c>
      <c r="P1108" s="186">
        <f>K1108-O1108</f>
        <v>0</v>
      </c>
      <c r="Q1108" s="4">
        <v>27</v>
      </c>
      <c r="R1108" s="4" t="s">
        <v>70</v>
      </c>
      <c r="S1108" s="4" t="s">
        <v>70</v>
      </c>
      <c r="T1108" s="140">
        <v>45348</v>
      </c>
      <c r="U1108" s="4" t="s">
        <v>1887</v>
      </c>
      <c r="V1108" s="4"/>
      <c r="W1108" s="4" t="s">
        <v>70</v>
      </c>
      <c r="X1108" s="140">
        <v>45369</v>
      </c>
      <c r="Y1108" s="4" t="s">
        <v>1885</v>
      </c>
      <c r="Z1108" s="4" t="s">
        <v>1886</v>
      </c>
      <c r="AA1108" s="186">
        <f>O1108</f>
        <v>2486509676</v>
      </c>
      <c r="AB1108" s="186">
        <f>O1108-AA1108</f>
        <v>0</v>
      </c>
      <c r="AC1108" s="4"/>
      <c r="AD1108" s="4" t="s">
        <v>2037</v>
      </c>
      <c r="AE1108" s="145" t="s">
        <v>4163</v>
      </c>
      <c r="AF1108" s="145"/>
      <c r="AG1108" s="4"/>
      <c r="AH1108" s="377"/>
      <c r="AI1108" s="4"/>
      <c r="AJ1108" s="4"/>
      <c r="AK1108" s="4"/>
    </row>
    <row r="1109" spans="2:37">
      <c r="B1109" s="145" t="s">
        <v>2497</v>
      </c>
      <c r="C1109" s="4" t="s">
        <v>441</v>
      </c>
      <c r="D1109" s="4" t="s">
        <v>4198</v>
      </c>
      <c r="E1109" s="4" t="s">
        <v>1060</v>
      </c>
      <c r="F1109" s="4" t="s">
        <v>4214</v>
      </c>
      <c r="G1109" s="4" t="s">
        <v>1640</v>
      </c>
      <c r="H1109" s="4" t="s">
        <v>1641</v>
      </c>
      <c r="I1109" s="4"/>
      <c r="J1109" s="141">
        <v>28104894755</v>
      </c>
      <c r="K1109" s="139">
        <v>28104894755</v>
      </c>
      <c r="L1109" s="4">
        <v>0.5</v>
      </c>
      <c r="M1109" s="4" t="s">
        <v>4215</v>
      </c>
      <c r="N1109" s="4"/>
      <c r="O1109" s="186">
        <f>K1109</f>
        <v>28104894755</v>
      </c>
      <c r="P1109" s="186">
        <f>K1109-O1109</f>
        <v>0</v>
      </c>
      <c r="Q1109" s="4">
        <v>27</v>
      </c>
      <c r="R1109" s="4" t="s">
        <v>70</v>
      </c>
      <c r="S1109" s="4" t="s">
        <v>70</v>
      </c>
      <c r="T1109" s="140">
        <v>45348</v>
      </c>
      <c r="U1109" s="4" t="s">
        <v>1887</v>
      </c>
      <c r="V1109" s="4"/>
      <c r="W1109" s="4" t="s">
        <v>70</v>
      </c>
      <c r="X1109" s="140">
        <v>45369</v>
      </c>
      <c r="Y1109" s="4" t="s">
        <v>1885</v>
      </c>
      <c r="Z1109" s="4" t="s">
        <v>1886</v>
      </c>
      <c r="AA1109" s="186">
        <f>O1109</f>
        <v>28104894755</v>
      </c>
      <c r="AB1109" s="186">
        <f>O1109-AA1109</f>
        <v>0</v>
      </c>
      <c r="AC1109" s="4"/>
      <c r="AD1109" s="4" t="s">
        <v>2037</v>
      </c>
      <c r="AE1109" s="145" t="s">
        <v>4163</v>
      </c>
      <c r="AF1109" s="145"/>
      <c r="AG1109" s="4"/>
      <c r="AH1109" s="377"/>
      <c r="AI1109" s="4"/>
      <c r="AJ1109" s="4"/>
      <c r="AK1109" s="4"/>
    </row>
    <row r="1110" spans="2:37">
      <c r="B1110" s="145" t="s">
        <v>2497</v>
      </c>
      <c r="C1110" s="4" t="s">
        <v>441</v>
      </c>
      <c r="D1110" s="4" t="s">
        <v>4198</v>
      </c>
      <c r="E1110" s="4" t="s">
        <v>1060</v>
      </c>
      <c r="F1110" s="4" t="s">
        <v>4216</v>
      </c>
      <c r="G1110" s="4" t="s">
        <v>1640</v>
      </c>
      <c r="H1110" s="4" t="s">
        <v>1641</v>
      </c>
      <c r="I1110" s="4"/>
      <c r="J1110" s="141">
        <v>50050096</v>
      </c>
      <c r="K1110" s="139">
        <v>50050096</v>
      </c>
      <c r="L1110" s="4">
        <v>0.5</v>
      </c>
      <c r="M1110" s="4" t="s">
        <v>4215</v>
      </c>
      <c r="N1110" s="4"/>
      <c r="O1110" s="186">
        <f>K1110</f>
        <v>50050096</v>
      </c>
      <c r="P1110" s="186">
        <f>K1110-O1110</f>
        <v>0</v>
      </c>
      <c r="Q1110" s="4">
        <v>27</v>
      </c>
      <c r="R1110" s="4" t="s">
        <v>70</v>
      </c>
      <c r="S1110" s="4" t="s">
        <v>70</v>
      </c>
      <c r="T1110" s="140">
        <v>45348</v>
      </c>
      <c r="U1110" s="4" t="s">
        <v>1887</v>
      </c>
      <c r="V1110" s="4"/>
      <c r="W1110" s="4" t="s">
        <v>70</v>
      </c>
      <c r="X1110" s="140">
        <v>45369</v>
      </c>
      <c r="Y1110" s="4" t="s">
        <v>1885</v>
      </c>
      <c r="Z1110" s="4" t="s">
        <v>1886</v>
      </c>
      <c r="AA1110" s="186">
        <f>O1110</f>
        <v>50050096</v>
      </c>
      <c r="AB1110" s="186">
        <f>O1110-AA1110</f>
        <v>0</v>
      </c>
      <c r="AC1110" s="4"/>
      <c r="AD1110" s="4" t="s">
        <v>2037</v>
      </c>
      <c r="AE1110" s="145" t="s">
        <v>4163</v>
      </c>
      <c r="AF1110" s="145"/>
      <c r="AG1110" s="4"/>
      <c r="AH1110" s="377"/>
      <c r="AI1110" s="4"/>
      <c r="AJ1110" s="4"/>
      <c r="AK1110" s="4"/>
    </row>
    <row r="1111" spans="2:37">
      <c r="B1111" s="145" t="s">
        <v>2497</v>
      </c>
      <c r="C1111" s="4" t="s">
        <v>441</v>
      </c>
      <c r="D1111" s="4" t="s">
        <v>2550</v>
      </c>
      <c r="E1111" s="4" t="s">
        <v>1060</v>
      </c>
      <c r="F1111" s="4" t="s">
        <v>4217</v>
      </c>
      <c r="G1111" s="4" t="s">
        <v>1686</v>
      </c>
      <c r="H1111" s="4" t="s">
        <v>1687</v>
      </c>
      <c r="I1111" s="141"/>
      <c r="J1111" s="141">
        <v>3000000000</v>
      </c>
      <c r="K1111" s="139">
        <v>3000000000</v>
      </c>
      <c r="L1111" s="4">
        <v>3.85</v>
      </c>
      <c r="M1111" s="4" t="s">
        <v>2705</v>
      </c>
      <c r="N1111" s="4" t="s">
        <v>2502</v>
      </c>
      <c r="O1111" s="186">
        <f>K1111</f>
        <v>3000000000</v>
      </c>
      <c r="P1111" s="186">
        <f t="shared" ref="P1111:P1118" si="53">J1111-O1111</f>
        <v>0</v>
      </c>
      <c r="Q1111" s="4">
        <v>28</v>
      </c>
      <c r="R1111" s="4" t="s">
        <v>70</v>
      </c>
      <c r="S1111" s="4" t="s">
        <v>70</v>
      </c>
      <c r="T1111" s="140">
        <v>45348</v>
      </c>
      <c r="U1111" s="4" t="s">
        <v>1887</v>
      </c>
      <c r="V1111" s="4"/>
      <c r="W1111" s="4" t="s">
        <v>70</v>
      </c>
      <c r="X1111" s="140">
        <v>45363</v>
      </c>
      <c r="Y1111" s="4" t="s">
        <v>1885</v>
      </c>
      <c r="Z1111" s="4" t="s">
        <v>1886</v>
      </c>
      <c r="AA1111" s="186">
        <f>O1111</f>
        <v>3000000000</v>
      </c>
      <c r="AB1111" s="186">
        <f>K1111-AA1111</f>
        <v>0</v>
      </c>
      <c r="AC1111" s="4"/>
      <c r="AD1111" s="4" t="s">
        <v>2037</v>
      </c>
      <c r="AE1111" s="145" t="s">
        <v>4218</v>
      </c>
      <c r="AF1111" s="145"/>
      <c r="AG1111" s="4"/>
      <c r="AH1111" s="377"/>
      <c r="AI1111" s="4"/>
      <c r="AJ1111" s="4"/>
      <c r="AK1111" s="4"/>
    </row>
    <row r="1112" spans="2:37">
      <c r="B1112" s="145" t="s">
        <v>2497</v>
      </c>
      <c r="C1112" s="4" t="s">
        <v>441</v>
      </c>
      <c r="D1112" s="4" t="s">
        <v>2550</v>
      </c>
      <c r="E1112" s="4" t="s">
        <v>1060</v>
      </c>
      <c r="F1112" s="4" t="s">
        <v>4219</v>
      </c>
      <c r="G1112" s="4" t="s">
        <v>1686</v>
      </c>
      <c r="H1112" s="4" t="s">
        <v>1687</v>
      </c>
      <c r="I1112" s="141"/>
      <c r="J1112" s="141">
        <v>5000000000</v>
      </c>
      <c r="K1112" s="139">
        <v>5000000000</v>
      </c>
      <c r="L1112" s="4">
        <v>3.85</v>
      </c>
      <c r="M1112" s="4" t="s">
        <v>3324</v>
      </c>
      <c r="N1112" s="4" t="s">
        <v>2593</v>
      </c>
      <c r="O1112" s="186">
        <f>K1112</f>
        <v>5000000000</v>
      </c>
      <c r="P1112" s="186">
        <f t="shared" si="53"/>
        <v>0</v>
      </c>
      <c r="Q1112" s="4">
        <v>28</v>
      </c>
      <c r="R1112" s="4" t="s">
        <v>70</v>
      </c>
      <c r="S1112" s="4" t="s">
        <v>70</v>
      </c>
      <c r="T1112" s="140">
        <v>45348</v>
      </c>
      <c r="U1112" s="4" t="s">
        <v>1887</v>
      </c>
      <c r="V1112" s="4"/>
      <c r="W1112" s="4" t="s">
        <v>70</v>
      </c>
      <c r="X1112" s="140">
        <v>45363</v>
      </c>
      <c r="Y1112" s="4" t="s">
        <v>1885</v>
      </c>
      <c r="Z1112" s="4" t="s">
        <v>1886</v>
      </c>
      <c r="AA1112" s="186">
        <f>O1112</f>
        <v>5000000000</v>
      </c>
      <c r="AB1112" s="186">
        <f>K1112-AA1112</f>
        <v>0</v>
      </c>
      <c r="AC1112" s="4"/>
      <c r="AD1112" s="4" t="s">
        <v>2037</v>
      </c>
      <c r="AE1112" s="145" t="s">
        <v>4218</v>
      </c>
      <c r="AF1112" s="145"/>
      <c r="AG1112" s="4"/>
      <c r="AH1112" s="377"/>
      <c r="AI1112" s="4"/>
      <c r="AJ1112" s="4"/>
      <c r="AK1112" s="4"/>
    </row>
    <row r="1113" spans="2:37">
      <c r="B1113" s="145" t="s">
        <v>2497</v>
      </c>
      <c r="C1113" s="4" t="s">
        <v>441</v>
      </c>
      <c r="D1113" s="4" t="s">
        <v>1976</v>
      </c>
      <c r="E1113" s="4" t="s">
        <v>1060</v>
      </c>
      <c r="F1113" s="4" t="s">
        <v>4220</v>
      </c>
      <c r="G1113" s="4" t="s">
        <v>1654</v>
      </c>
      <c r="H1113" s="4" t="s">
        <v>1655</v>
      </c>
      <c r="I1113" s="141"/>
      <c r="J1113" s="141">
        <v>1300000000</v>
      </c>
      <c r="K1113" s="139">
        <v>1300000000</v>
      </c>
      <c r="L1113" s="4">
        <v>6.4</v>
      </c>
      <c r="M1113" s="4" t="s">
        <v>3027</v>
      </c>
      <c r="N1113" s="4" t="s">
        <v>2622</v>
      </c>
      <c r="O1113" s="91">
        <f>J1113</f>
        <v>1300000000</v>
      </c>
      <c r="P1113" s="91">
        <f t="shared" si="53"/>
        <v>0</v>
      </c>
      <c r="Q1113" s="4">
        <v>95</v>
      </c>
      <c r="R1113" s="4" t="s">
        <v>70</v>
      </c>
      <c r="S1113" s="4" t="s">
        <v>70</v>
      </c>
      <c r="T1113" s="140">
        <v>45321</v>
      </c>
      <c r="U1113" s="4" t="s">
        <v>1884</v>
      </c>
      <c r="V1113" s="4"/>
      <c r="W1113" s="4"/>
      <c r="X1113" s="4"/>
      <c r="Y1113" s="4"/>
      <c r="Z1113" s="4"/>
      <c r="AA1113" s="4"/>
      <c r="AB1113" s="4"/>
      <c r="AC1113" s="4"/>
      <c r="AD1113" s="4"/>
      <c r="AE1113" s="145"/>
      <c r="AF1113" s="145"/>
      <c r="AG1113" s="4" t="s">
        <v>70</v>
      </c>
      <c r="AH1113" s="377" t="s">
        <v>4220</v>
      </c>
      <c r="AI1113" s="4" t="s">
        <v>9551</v>
      </c>
      <c r="AJ1113" s="4" t="s">
        <v>9556</v>
      </c>
      <c r="AK1113" s="4"/>
    </row>
    <row r="1114" spans="2:37">
      <c r="B1114" s="145" t="s">
        <v>2497</v>
      </c>
      <c r="C1114" s="4" t="s">
        <v>441</v>
      </c>
      <c r="D1114" s="4" t="s">
        <v>2550</v>
      </c>
      <c r="E1114" s="4" t="s">
        <v>1060</v>
      </c>
      <c r="F1114" s="4" t="s">
        <v>4221</v>
      </c>
      <c r="G1114" s="4" t="s">
        <v>1686</v>
      </c>
      <c r="H1114" s="4" t="s">
        <v>1687</v>
      </c>
      <c r="I1114" s="141"/>
      <c r="J1114" s="141">
        <v>5000000000</v>
      </c>
      <c r="K1114" s="139">
        <v>5000000000</v>
      </c>
      <c r="L1114" s="4">
        <v>3.85</v>
      </c>
      <c r="M1114" s="4" t="s">
        <v>3324</v>
      </c>
      <c r="N1114" s="4" t="s">
        <v>2593</v>
      </c>
      <c r="O1114" s="186">
        <f>K1114</f>
        <v>5000000000</v>
      </c>
      <c r="P1114" s="186">
        <f t="shared" si="53"/>
        <v>0</v>
      </c>
      <c r="Q1114" s="4">
        <v>28</v>
      </c>
      <c r="R1114" s="4" t="s">
        <v>70</v>
      </c>
      <c r="S1114" s="4" t="s">
        <v>70</v>
      </c>
      <c r="T1114" s="140">
        <v>45348</v>
      </c>
      <c r="U1114" s="4" t="s">
        <v>1887</v>
      </c>
      <c r="V1114" s="4"/>
      <c r="W1114" s="4" t="s">
        <v>70</v>
      </c>
      <c r="X1114" s="140">
        <v>45363</v>
      </c>
      <c r="Y1114" s="4" t="s">
        <v>1885</v>
      </c>
      <c r="Z1114" s="4" t="s">
        <v>1886</v>
      </c>
      <c r="AA1114" s="186">
        <f>O1114</f>
        <v>5000000000</v>
      </c>
      <c r="AB1114" s="186">
        <f>K1114-AA1114</f>
        <v>0</v>
      </c>
      <c r="AC1114" s="4"/>
      <c r="AD1114" s="4" t="s">
        <v>2037</v>
      </c>
      <c r="AE1114" s="145" t="s">
        <v>4218</v>
      </c>
      <c r="AF1114" s="145"/>
      <c r="AG1114" s="4"/>
      <c r="AH1114" s="377"/>
      <c r="AI1114" s="4"/>
      <c r="AJ1114" s="4"/>
      <c r="AK1114" s="4"/>
    </row>
    <row r="1115" spans="2:37">
      <c r="B1115" s="145" t="s">
        <v>2497</v>
      </c>
      <c r="C1115" s="4" t="s">
        <v>441</v>
      </c>
      <c r="D1115" s="4" t="s">
        <v>1976</v>
      </c>
      <c r="E1115" s="4" t="s">
        <v>1060</v>
      </c>
      <c r="F1115" s="4" t="s">
        <v>4222</v>
      </c>
      <c r="G1115" s="4" t="s">
        <v>1654</v>
      </c>
      <c r="H1115" s="4" t="s">
        <v>1655</v>
      </c>
      <c r="I1115" s="141"/>
      <c r="J1115" s="141">
        <v>10000000000</v>
      </c>
      <c r="K1115" s="139">
        <v>10000000000</v>
      </c>
      <c r="L1115" s="4">
        <v>6.5</v>
      </c>
      <c r="M1115" s="4" t="s">
        <v>3417</v>
      </c>
      <c r="N1115" s="4" t="s">
        <v>2569</v>
      </c>
      <c r="O1115" s="91">
        <f>J1115</f>
        <v>10000000000</v>
      </c>
      <c r="P1115" s="91">
        <f t="shared" si="53"/>
        <v>0</v>
      </c>
      <c r="Q1115" s="4">
        <v>95</v>
      </c>
      <c r="R1115" s="4" t="s">
        <v>70</v>
      </c>
      <c r="S1115" s="4" t="s">
        <v>70</v>
      </c>
      <c r="T1115" s="140">
        <v>45321</v>
      </c>
      <c r="U1115" s="4" t="s">
        <v>1884</v>
      </c>
      <c r="V1115" s="4"/>
      <c r="W1115" s="4"/>
      <c r="X1115" s="4"/>
      <c r="Y1115" s="4"/>
      <c r="Z1115" s="4"/>
      <c r="AA1115" s="4"/>
      <c r="AB1115" s="4"/>
      <c r="AC1115" s="4"/>
      <c r="AD1115" s="4"/>
      <c r="AE1115" s="145"/>
      <c r="AF1115" s="145"/>
      <c r="AG1115" s="4" t="s">
        <v>70</v>
      </c>
      <c r="AH1115" s="377" t="s">
        <v>4222</v>
      </c>
      <c r="AI1115" s="4" t="s">
        <v>9551</v>
      </c>
      <c r="AJ1115" s="4" t="s">
        <v>9556</v>
      </c>
      <c r="AK1115" s="4"/>
    </row>
    <row r="1116" spans="2:37">
      <c r="B1116" s="145" t="s">
        <v>2497</v>
      </c>
      <c r="C1116" s="4" t="s">
        <v>441</v>
      </c>
      <c r="D1116" s="4" t="s">
        <v>2550</v>
      </c>
      <c r="E1116" s="4" t="s">
        <v>1060</v>
      </c>
      <c r="F1116" s="4" t="s">
        <v>4223</v>
      </c>
      <c r="G1116" s="4" t="s">
        <v>1686</v>
      </c>
      <c r="H1116" s="4" t="s">
        <v>1687</v>
      </c>
      <c r="I1116" s="141"/>
      <c r="J1116" s="141">
        <v>5000000000</v>
      </c>
      <c r="K1116" s="139">
        <v>5000000000</v>
      </c>
      <c r="L1116" s="4">
        <v>3.85</v>
      </c>
      <c r="M1116" s="4" t="s">
        <v>3324</v>
      </c>
      <c r="N1116" s="4" t="s">
        <v>2593</v>
      </c>
      <c r="O1116" s="186">
        <f>K1116</f>
        <v>5000000000</v>
      </c>
      <c r="P1116" s="186">
        <f t="shared" si="53"/>
        <v>0</v>
      </c>
      <c r="Q1116" s="4">
        <v>28</v>
      </c>
      <c r="R1116" s="4" t="s">
        <v>70</v>
      </c>
      <c r="S1116" s="4" t="s">
        <v>70</v>
      </c>
      <c r="T1116" s="140">
        <v>45348</v>
      </c>
      <c r="U1116" s="4" t="s">
        <v>1887</v>
      </c>
      <c r="V1116" s="4"/>
      <c r="W1116" s="4" t="s">
        <v>70</v>
      </c>
      <c r="X1116" s="140">
        <v>45363</v>
      </c>
      <c r="Y1116" s="4" t="s">
        <v>1885</v>
      </c>
      <c r="Z1116" s="4" t="s">
        <v>1886</v>
      </c>
      <c r="AA1116" s="186">
        <f>O1116</f>
        <v>5000000000</v>
      </c>
      <c r="AB1116" s="186">
        <f>K1116-AA1116</f>
        <v>0</v>
      </c>
      <c r="AC1116" s="4"/>
      <c r="AD1116" s="4" t="s">
        <v>2037</v>
      </c>
      <c r="AE1116" s="145" t="s">
        <v>4218</v>
      </c>
      <c r="AF1116" s="145"/>
      <c r="AG1116" s="4"/>
      <c r="AH1116" s="377"/>
      <c r="AI1116" s="4"/>
      <c r="AJ1116" s="4"/>
      <c r="AK1116" s="4"/>
    </row>
    <row r="1117" spans="2:37">
      <c r="B1117" s="145" t="s">
        <v>2497</v>
      </c>
      <c r="C1117" s="4" t="s">
        <v>441</v>
      </c>
      <c r="D1117" s="4" t="s">
        <v>2550</v>
      </c>
      <c r="E1117" s="4" t="s">
        <v>1060</v>
      </c>
      <c r="F1117" s="4" t="s">
        <v>4224</v>
      </c>
      <c r="G1117" s="4" t="s">
        <v>1686</v>
      </c>
      <c r="H1117" s="4" t="s">
        <v>1687</v>
      </c>
      <c r="I1117" s="141"/>
      <c r="J1117" s="141">
        <v>4000000000</v>
      </c>
      <c r="K1117" s="139">
        <v>4000000000</v>
      </c>
      <c r="L1117" s="4">
        <v>3.85</v>
      </c>
      <c r="M1117" s="4" t="s">
        <v>4225</v>
      </c>
      <c r="N1117" s="4" t="s">
        <v>2657</v>
      </c>
      <c r="O1117" s="186">
        <f>K1117</f>
        <v>4000000000</v>
      </c>
      <c r="P1117" s="186">
        <f t="shared" si="53"/>
        <v>0</v>
      </c>
      <c r="Q1117" s="4">
        <v>28</v>
      </c>
      <c r="R1117" s="4" t="s">
        <v>70</v>
      </c>
      <c r="S1117" s="4" t="s">
        <v>70</v>
      </c>
      <c r="T1117" s="140">
        <v>45348</v>
      </c>
      <c r="U1117" s="4" t="s">
        <v>1887</v>
      </c>
      <c r="V1117" s="4"/>
      <c r="W1117" s="4" t="s">
        <v>70</v>
      </c>
      <c r="X1117" s="140">
        <v>45363</v>
      </c>
      <c r="Y1117" s="4" t="s">
        <v>1885</v>
      </c>
      <c r="Z1117" s="4" t="s">
        <v>1886</v>
      </c>
      <c r="AA1117" s="186">
        <f>O1117</f>
        <v>4000000000</v>
      </c>
      <c r="AB1117" s="186">
        <f>K1117-AA1117</f>
        <v>0</v>
      </c>
      <c r="AC1117" s="4"/>
      <c r="AD1117" s="4" t="s">
        <v>2037</v>
      </c>
      <c r="AE1117" s="145" t="s">
        <v>4218</v>
      </c>
      <c r="AF1117" s="145"/>
      <c r="AG1117" s="4"/>
      <c r="AH1117" s="377"/>
      <c r="AI1117" s="4"/>
      <c r="AJ1117" s="4"/>
      <c r="AK1117" s="4"/>
    </row>
    <row r="1118" spans="2:37">
      <c r="B1118" s="145" t="s">
        <v>2497</v>
      </c>
      <c r="C1118" s="4" t="s">
        <v>441</v>
      </c>
      <c r="D1118" s="4" t="s">
        <v>3961</v>
      </c>
      <c r="E1118" s="4" t="s">
        <v>1060</v>
      </c>
      <c r="F1118" s="4" t="s">
        <v>4226</v>
      </c>
      <c r="G1118" s="4" t="s">
        <v>1686</v>
      </c>
      <c r="H1118" s="4" t="s">
        <v>1687</v>
      </c>
      <c r="I1118" s="141"/>
      <c r="J1118" s="141">
        <v>300000000</v>
      </c>
      <c r="K1118" s="139">
        <v>300000000</v>
      </c>
      <c r="L1118" s="4">
        <v>7.6</v>
      </c>
      <c r="M1118" s="4" t="s">
        <v>3674</v>
      </c>
      <c r="N1118" s="4" t="s">
        <v>3675</v>
      </c>
      <c r="O1118" s="186">
        <f>K1118</f>
        <v>300000000</v>
      </c>
      <c r="P1118" s="186">
        <f t="shared" si="53"/>
        <v>0</v>
      </c>
      <c r="Q1118" s="4">
        <v>28</v>
      </c>
      <c r="R1118" s="4" t="s">
        <v>70</v>
      </c>
      <c r="S1118" s="4" t="s">
        <v>70</v>
      </c>
      <c r="T1118" s="140">
        <v>45348</v>
      </c>
      <c r="U1118" s="4" t="s">
        <v>1887</v>
      </c>
      <c r="V1118" s="4"/>
      <c r="W1118" s="4" t="s">
        <v>70</v>
      </c>
      <c r="X1118" s="140">
        <v>45363</v>
      </c>
      <c r="Y1118" s="4" t="s">
        <v>1885</v>
      </c>
      <c r="Z1118" s="4" t="s">
        <v>1886</v>
      </c>
      <c r="AA1118" s="186">
        <f>O1118</f>
        <v>300000000</v>
      </c>
      <c r="AB1118" s="186">
        <f>K1118-AA1118</f>
        <v>0</v>
      </c>
      <c r="AC1118" s="4"/>
      <c r="AD1118" s="4" t="s">
        <v>2037</v>
      </c>
      <c r="AE1118" s="145" t="s">
        <v>4218</v>
      </c>
      <c r="AF1118" s="145"/>
      <c r="AG1118" s="4"/>
      <c r="AH1118" s="377"/>
      <c r="AI1118" s="4"/>
      <c r="AJ1118" s="4"/>
      <c r="AK1118" s="4"/>
    </row>
    <row r="1119" spans="2:37">
      <c r="B1119" s="145" t="s">
        <v>2497</v>
      </c>
      <c r="C1119" s="4" t="s">
        <v>441</v>
      </c>
      <c r="D1119" s="4" t="s">
        <v>2550</v>
      </c>
      <c r="E1119" s="4" t="s">
        <v>1060</v>
      </c>
      <c r="F1119" s="4" t="s">
        <v>4227</v>
      </c>
      <c r="G1119" s="4" t="s">
        <v>1664</v>
      </c>
      <c r="H1119" s="4" t="s">
        <v>1665</v>
      </c>
      <c r="I1119" s="141"/>
      <c r="J1119" s="141">
        <v>5000000000</v>
      </c>
      <c r="K1119" s="139">
        <v>5000000000</v>
      </c>
      <c r="L1119" s="4">
        <v>8.6999999999999993</v>
      </c>
      <c r="M1119" s="4" t="s">
        <v>2887</v>
      </c>
      <c r="N1119" s="4" t="s">
        <v>4128</v>
      </c>
      <c r="O1119" s="91">
        <f>J1119</f>
        <v>5000000000</v>
      </c>
      <c r="P1119" s="91">
        <f>O1119-J1119</f>
        <v>0</v>
      </c>
      <c r="Q1119" s="4">
        <v>199</v>
      </c>
      <c r="R1119" s="4" t="s">
        <v>70</v>
      </c>
      <c r="S1119" s="4" t="s">
        <v>70</v>
      </c>
      <c r="T1119" s="140">
        <v>45294</v>
      </c>
      <c r="U1119" s="4" t="s">
        <v>1884</v>
      </c>
      <c r="V1119" s="4" t="s">
        <v>1954</v>
      </c>
      <c r="W1119" s="4"/>
      <c r="X1119" s="4"/>
      <c r="Y1119" s="4"/>
      <c r="Z1119" s="4"/>
      <c r="AA1119" s="4"/>
      <c r="AB1119" s="4"/>
      <c r="AC1119" s="4"/>
      <c r="AD1119" s="4"/>
      <c r="AE1119" s="145"/>
      <c r="AF1119" s="145"/>
      <c r="AG1119" s="4" t="s">
        <v>70</v>
      </c>
      <c r="AH1119" s="377"/>
      <c r="AI1119" s="4" t="s">
        <v>9555</v>
      </c>
      <c r="AJ1119" s="4" t="s">
        <v>9556</v>
      </c>
      <c r="AK1119" s="4"/>
    </row>
    <row r="1120" spans="2:37">
      <c r="B1120" s="145" t="s">
        <v>2497</v>
      </c>
      <c r="C1120" s="4" t="s">
        <v>441</v>
      </c>
      <c r="D1120" s="4" t="s">
        <v>2550</v>
      </c>
      <c r="E1120" s="4" t="s">
        <v>1060</v>
      </c>
      <c r="F1120" s="4" t="s">
        <v>4228</v>
      </c>
      <c r="G1120" s="4" t="s">
        <v>1686</v>
      </c>
      <c r="H1120" s="4" t="s">
        <v>1687</v>
      </c>
      <c r="I1120" s="141"/>
      <c r="J1120" s="141">
        <v>3000000000</v>
      </c>
      <c r="K1120" s="139">
        <v>3000000000</v>
      </c>
      <c r="L1120" s="4">
        <v>3.85</v>
      </c>
      <c r="M1120" s="4" t="s">
        <v>2705</v>
      </c>
      <c r="N1120" s="4" t="s">
        <v>2502</v>
      </c>
      <c r="O1120" s="186">
        <f>K1120</f>
        <v>3000000000</v>
      </c>
      <c r="P1120" s="186">
        <f>J1120-O1120</f>
        <v>0</v>
      </c>
      <c r="Q1120" s="4">
        <v>28</v>
      </c>
      <c r="R1120" s="4" t="s">
        <v>70</v>
      </c>
      <c r="S1120" s="4" t="s">
        <v>70</v>
      </c>
      <c r="T1120" s="140">
        <v>45348</v>
      </c>
      <c r="U1120" s="4" t="s">
        <v>1887</v>
      </c>
      <c r="V1120" s="4"/>
      <c r="W1120" s="4" t="s">
        <v>70</v>
      </c>
      <c r="X1120" s="140">
        <v>45363</v>
      </c>
      <c r="Y1120" s="4" t="s">
        <v>1885</v>
      </c>
      <c r="Z1120" s="4" t="s">
        <v>1886</v>
      </c>
      <c r="AA1120" s="186">
        <f>O1120</f>
        <v>3000000000</v>
      </c>
      <c r="AB1120" s="186">
        <f>K1120-AA1120</f>
        <v>0</v>
      </c>
      <c r="AC1120" s="4"/>
      <c r="AD1120" s="4" t="s">
        <v>2037</v>
      </c>
      <c r="AE1120" s="145" t="s">
        <v>4218</v>
      </c>
      <c r="AF1120" s="145"/>
      <c r="AG1120" s="4"/>
      <c r="AH1120" s="377"/>
      <c r="AI1120" s="4"/>
      <c r="AJ1120" s="4"/>
      <c r="AK1120" s="4"/>
    </row>
    <row r="1121" spans="2:38">
      <c r="B1121" s="145" t="s">
        <v>2497</v>
      </c>
      <c r="C1121" s="4" t="s">
        <v>441</v>
      </c>
      <c r="D1121" s="4" t="s">
        <v>4145</v>
      </c>
      <c r="E1121" s="4" t="s">
        <v>1060</v>
      </c>
      <c r="F1121" s="4" t="s">
        <v>4229</v>
      </c>
      <c r="G1121" s="4" t="s">
        <v>1668</v>
      </c>
      <c r="H1121" s="4" t="s">
        <v>1669</v>
      </c>
      <c r="I1121" s="141"/>
      <c r="J1121" s="141">
        <v>1900000000</v>
      </c>
      <c r="K1121" s="139">
        <v>1900000000</v>
      </c>
      <c r="L1121" s="4">
        <v>5.65</v>
      </c>
      <c r="M1121" s="4" t="s">
        <v>2526</v>
      </c>
      <c r="N1121" s="4" t="s">
        <v>3102</v>
      </c>
      <c r="O1121" s="186">
        <f>K1121</f>
        <v>1900000000</v>
      </c>
      <c r="P1121" s="186">
        <f>O1121-J1121</f>
        <v>0</v>
      </c>
      <c r="Q1121" s="4">
        <v>198</v>
      </c>
      <c r="R1121" s="4" t="s">
        <v>70</v>
      </c>
      <c r="S1121" s="4" t="s">
        <v>70</v>
      </c>
      <c r="T1121" s="140">
        <v>45349</v>
      </c>
      <c r="U1121" s="4" t="s">
        <v>1887</v>
      </c>
      <c r="V1121" s="4"/>
      <c r="W1121" s="4"/>
      <c r="X1121" s="4"/>
      <c r="Y1121" s="4"/>
      <c r="Z1121" s="4"/>
      <c r="AA1121" s="4"/>
      <c r="AB1121" s="4"/>
      <c r="AC1121" s="4"/>
      <c r="AD1121" s="4"/>
      <c r="AE1121" s="145"/>
      <c r="AF1121" s="145"/>
      <c r="AG1121" s="4" t="s">
        <v>70</v>
      </c>
      <c r="AH1121" s="377" t="s">
        <v>4229</v>
      </c>
      <c r="AI1121" s="4" t="s">
        <v>9551</v>
      </c>
      <c r="AJ1121" s="4" t="s">
        <v>9556</v>
      </c>
      <c r="AK1121" s="4"/>
    </row>
    <row r="1122" spans="2:38">
      <c r="B1122" s="145" t="s">
        <v>2497</v>
      </c>
      <c r="C1122" s="4" t="s">
        <v>441</v>
      </c>
      <c r="D1122" s="4" t="s">
        <v>1976</v>
      </c>
      <c r="E1122" s="4" t="s">
        <v>1060</v>
      </c>
      <c r="F1122" s="4" t="s">
        <v>4230</v>
      </c>
      <c r="G1122" s="4" t="s">
        <v>1654</v>
      </c>
      <c r="H1122" s="4" t="s">
        <v>1655</v>
      </c>
      <c r="I1122" s="141"/>
      <c r="J1122" s="141">
        <v>10000000000</v>
      </c>
      <c r="K1122" s="139">
        <v>10000000000</v>
      </c>
      <c r="L1122" s="4">
        <v>6.5</v>
      </c>
      <c r="M1122" s="4" t="s">
        <v>3417</v>
      </c>
      <c r="N1122" s="4" t="s">
        <v>2569</v>
      </c>
      <c r="O1122" s="91">
        <f>J1122</f>
        <v>10000000000</v>
      </c>
      <c r="P1122" s="91">
        <f t="shared" ref="P1122:P1127" si="54">J1122-O1122</f>
        <v>0</v>
      </c>
      <c r="Q1122" s="4">
        <v>95</v>
      </c>
      <c r="R1122" s="4" t="s">
        <v>70</v>
      </c>
      <c r="S1122" s="4" t="s">
        <v>70</v>
      </c>
      <c r="T1122" s="140">
        <v>45321</v>
      </c>
      <c r="U1122" s="4" t="s">
        <v>1884</v>
      </c>
      <c r="V1122" s="4"/>
      <c r="W1122" s="4"/>
      <c r="X1122" s="4"/>
      <c r="Y1122" s="4"/>
      <c r="Z1122" s="4"/>
      <c r="AA1122" s="4"/>
      <c r="AB1122" s="4"/>
      <c r="AC1122" s="4"/>
      <c r="AD1122" s="4"/>
      <c r="AE1122" s="145"/>
      <c r="AF1122" s="145"/>
      <c r="AG1122" s="4" t="s">
        <v>70</v>
      </c>
      <c r="AH1122" s="377" t="s">
        <v>4230</v>
      </c>
      <c r="AI1122" s="4" t="s">
        <v>9551</v>
      </c>
      <c r="AJ1122" s="4" t="s">
        <v>9556</v>
      </c>
      <c r="AK1122" s="4"/>
    </row>
    <row r="1123" spans="2:38">
      <c r="B1123" s="145" t="s">
        <v>2497</v>
      </c>
      <c r="C1123" s="4" t="s">
        <v>441</v>
      </c>
      <c r="D1123" s="4" t="s">
        <v>2550</v>
      </c>
      <c r="E1123" s="4" t="s">
        <v>1060</v>
      </c>
      <c r="F1123" s="4" t="s">
        <v>4231</v>
      </c>
      <c r="G1123" s="4" t="s">
        <v>1686</v>
      </c>
      <c r="H1123" s="4" t="s">
        <v>1687</v>
      </c>
      <c r="I1123" s="141"/>
      <c r="J1123" s="141">
        <v>22000000000</v>
      </c>
      <c r="K1123" s="139">
        <v>22000000000</v>
      </c>
      <c r="L1123" s="4">
        <v>3.85</v>
      </c>
      <c r="M1123" s="4" t="s">
        <v>1864</v>
      </c>
      <c r="N1123" s="4" t="s">
        <v>2502</v>
      </c>
      <c r="O1123" s="186">
        <f>K1123</f>
        <v>22000000000</v>
      </c>
      <c r="P1123" s="186">
        <f t="shared" si="54"/>
        <v>0</v>
      </c>
      <c r="Q1123" s="4">
        <v>28</v>
      </c>
      <c r="R1123" s="4" t="s">
        <v>70</v>
      </c>
      <c r="S1123" s="4" t="s">
        <v>70</v>
      </c>
      <c r="T1123" s="140">
        <v>45348</v>
      </c>
      <c r="U1123" s="4" t="s">
        <v>1887</v>
      </c>
      <c r="V1123" s="4"/>
      <c r="W1123" s="4" t="s">
        <v>70</v>
      </c>
      <c r="X1123" s="140">
        <v>45363</v>
      </c>
      <c r="Y1123" s="4" t="s">
        <v>1885</v>
      </c>
      <c r="Z1123" s="4" t="s">
        <v>1886</v>
      </c>
      <c r="AA1123" s="186">
        <f>O1123</f>
        <v>22000000000</v>
      </c>
      <c r="AB1123" s="186">
        <f>K1123-AA1123</f>
        <v>0</v>
      </c>
      <c r="AC1123" s="4"/>
      <c r="AD1123" s="4" t="s">
        <v>2037</v>
      </c>
      <c r="AE1123" s="145" t="s">
        <v>4218</v>
      </c>
      <c r="AF1123" s="145"/>
      <c r="AG1123" s="4"/>
      <c r="AH1123" s="377"/>
      <c r="AI1123" s="4"/>
      <c r="AJ1123" s="4"/>
      <c r="AK1123" s="4"/>
    </row>
    <row r="1124" spans="2:38">
      <c r="B1124" s="145" t="s">
        <v>2497</v>
      </c>
      <c r="C1124" s="4" t="s">
        <v>441</v>
      </c>
      <c r="D1124" s="4" t="s">
        <v>1976</v>
      </c>
      <c r="E1124" s="4" t="s">
        <v>1060</v>
      </c>
      <c r="F1124" s="4" t="s">
        <v>4232</v>
      </c>
      <c r="G1124" s="4" t="s">
        <v>1654</v>
      </c>
      <c r="H1124" s="4" t="s">
        <v>1655</v>
      </c>
      <c r="I1124" s="141"/>
      <c r="J1124" s="141">
        <v>10000000000</v>
      </c>
      <c r="K1124" s="139">
        <v>10000000000</v>
      </c>
      <c r="L1124" s="4">
        <v>6.5</v>
      </c>
      <c r="M1124" s="4" t="s">
        <v>3417</v>
      </c>
      <c r="N1124" s="4" t="s">
        <v>2569</v>
      </c>
      <c r="O1124" s="91">
        <f>J1124</f>
        <v>10000000000</v>
      </c>
      <c r="P1124" s="91">
        <f t="shared" si="54"/>
        <v>0</v>
      </c>
      <c r="Q1124" s="4">
        <v>95</v>
      </c>
      <c r="R1124" s="4" t="s">
        <v>70</v>
      </c>
      <c r="S1124" s="4" t="s">
        <v>70</v>
      </c>
      <c r="T1124" s="140">
        <v>45321</v>
      </c>
      <c r="U1124" s="4" t="s">
        <v>1884</v>
      </c>
      <c r="V1124" s="4"/>
      <c r="W1124" s="4"/>
      <c r="X1124" s="4"/>
      <c r="Y1124" s="4"/>
      <c r="Z1124" s="4"/>
      <c r="AA1124" s="4"/>
      <c r="AB1124" s="4"/>
      <c r="AC1124" s="4"/>
      <c r="AD1124" s="4"/>
      <c r="AE1124" s="145"/>
      <c r="AF1124" s="145"/>
      <c r="AG1124" s="4" t="s">
        <v>70</v>
      </c>
      <c r="AH1124" s="377" t="s">
        <v>4232</v>
      </c>
      <c r="AI1124" s="4" t="s">
        <v>9551</v>
      </c>
      <c r="AJ1124" s="4" t="s">
        <v>9556</v>
      </c>
      <c r="AK1124" s="4"/>
    </row>
    <row r="1125" spans="2:38">
      <c r="B1125" s="145" t="s">
        <v>2497</v>
      </c>
      <c r="C1125" s="4" t="s">
        <v>441</v>
      </c>
      <c r="D1125" s="4" t="s">
        <v>1976</v>
      </c>
      <c r="E1125" s="4" t="s">
        <v>1060</v>
      </c>
      <c r="F1125" s="4" t="s">
        <v>4233</v>
      </c>
      <c r="G1125" s="4" t="s">
        <v>1654</v>
      </c>
      <c r="H1125" s="4" t="s">
        <v>1655</v>
      </c>
      <c r="I1125" s="141"/>
      <c r="J1125" s="141">
        <v>10000000000</v>
      </c>
      <c r="K1125" s="139">
        <v>10000000000</v>
      </c>
      <c r="L1125" s="4">
        <v>6.5</v>
      </c>
      <c r="M1125" s="4" t="s">
        <v>3417</v>
      </c>
      <c r="N1125" s="4" t="s">
        <v>2569</v>
      </c>
      <c r="O1125" s="91">
        <f>J1125</f>
        <v>10000000000</v>
      </c>
      <c r="P1125" s="91">
        <f t="shared" si="54"/>
        <v>0</v>
      </c>
      <c r="Q1125" s="4">
        <v>95</v>
      </c>
      <c r="R1125" s="4" t="s">
        <v>70</v>
      </c>
      <c r="S1125" s="4" t="s">
        <v>70</v>
      </c>
      <c r="T1125" s="140">
        <v>45321</v>
      </c>
      <c r="U1125" s="4" t="s">
        <v>1884</v>
      </c>
      <c r="V1125" s="4"/>
      <c r="W1125" s="4"/>
      <c r="X1125" s="4"/>
      <c r="Y1125" s="4"/>
      <c r="Z1125" s="4"/>
      <c r="AA1125" s="4"/>
      <c r="AB1125" s="4"/>
      <c r="AC1125" s="4"/>
      <c r="AD1125" s="4"/>
      <c r="AE1125" s="145"/>
      <c r="AF1125" s="145"/>
      <c r="AG1125" s="4" t="s">
        <v>70</v>
      </c>
      <c r="AH1125" s="377" t="s">
        <v>4233</v>
      </c>
      <c r="AI1125" s="4" t="s">
        <v>9551</v>
      </c>
      <c r="AJ1125" s="4" t="s">
        <v>9556</v>
      </c>
      <c r="AK1125" s="4"/>
    </row>
    <row r="1126" spans="2:38">
      <c r="B1126" s="145" t="s">
        <v>2497</v>
      </c>
      <c r="C1126" s="4" t="s">
        <v>441</v>
      </c>
      <c r="D1126" s="4" t="s">
        <v>2135</v>
      </c>
      <c r="E1126" s="4" t="s">
        <v>1060</v>
      </c>
      <c r="F1126" s="4" t="s">
        <v>4234</v>
      </c>
      <c r="G1126" s="4" t="s">
        <v>1686</v>
      </c>
      <c r="H1126" s="4" t="s">
        <v>1687</v>
      </c>
      <c r="I1126" s="4"/>
      <c r="J1126" s="141">
        <v>329375601</v>
      </c>
      <c r="K1126" s="139">
        <v>329375601</v>
      </c>
      <c r="L1126" s="4">
        <v>0.2</v>
      </c>
      <c r="M1126" s="4" t="s">
        <v>4235</v>
      </c>
      <c r="N1126" s="4"/>
      <c r="O1126" s="186">
        <f>K1126</f>
        <v>329375601</v>
      </c>
      <c r="P1126" s="186">
        <f t="shared" si="54"/>
        <v>0</v>
      </c>
      <c r="Q1126" s="4">
        <v>28</v>
      </c>
      <c r="R1126" s="4" t="s">
        <v>70</v>
      </c>
      <c r="S1126" s="4" t="s">
        <v>70</v>
      </c>
      <c r="T1126" s="140">
        <v>45348</v>
      </c>
      <c r="U1126" s="4" t="s">
        <v>1887</v>
      </c>
      <c r="V1126" s="4"/>
      <c r="W1126" s="4" t="s">
        <v>70</v>
      </c>
      <c r="X1126" s="140">
        <v>45363</v>
      </c>
      <c r="Y1126" s="4" t="s">
        <v>1885</v>
      </c>
      <c r="Z1126" s="4" t="s">
        <v>1886</v>
      </c>
      <c r="AA1126" s="186">
        <f>O1126</f>
        <v>329375601</v>
      </c>
      <c r="AB1126" s="186">
        <f>K1126-AA1126</f>
        <v>0</v>
      </c>
      <c r="AC1126" s="4"/>
      <c r="AD1126" s="4" t="s">
        <v>2037</v>
      </c>
      <c r="AE1126" s="145" t="s">
        <v>4218</v>
      </c>
      <c r="AF1126" s="145"/>
      <c r="AG1126" s="4"/>
      <c r="AH1126" s="377"/>
      <c r="AI1126" s="4"/>
      <c r="AJ1126" s="4"/>
      <c r="AK1126" s="4"/>
    </row>
    <row r="1127" spans="2:38">
      <c r="B1127" s="145" t="s">
        <v>2497</v>
      </c>
      <c r="C1127" s="4" t="s">
        <v>441</v>
      </c>
      <c r="D1127" s="4" t="s">
        <v>1976</v>
      </c>
      <c r="E1127" s="4" t="s">
        <v>1060</v>
      </c>
      <c r="F1127" s="4" t="s">
        <v>4236</v>
      </c>
      <c r="G1127" s="4" t="s">
        <v>1650</v>
      </c>
      <c r="H1127" s="4" t="s">
        <v>1651</v>
      </c>
      <c r="I1127" s="141"/>
      <c r="J1127" s="141">
        <v>50000000000</v>
      </c>
      <c r="K1127" s="139">
        <v>50000000000</v>
      </c>
      <c r="L1127" s="4">
        <v>6.3</v>
      </c>
      <c r="M1127" s="4" t="s">
        <v>3690</v>
      </c>
      <c r="N1127" s="4" t="s">
        <v>3376</v>
      </c>
      <c r="O1127" s="186">
        <f>K1127</f>
        <v>50000000000</v>
      </c>
      <c r="P1127" s="91">
        <f t="shared" si="54"/>
        <v>0</v>
      </c>
      <c r="Q1127" s="4">
        <v>99</v>
      </c>
      <c r="R1127" s="4" t="s">
        <v>70</v>
      </c>
      <c r="S1127" s="4" t="s">
        <v>70</v>
      </c>
      <c r="T1127" s="140">
        <v>45321</v>
      </c>
      <c r="U1127" s="4" t="s">
        <v>1884</v>
      </c>
      <c r="V1127" s="4"/>
      <c r="W1127" s="4" t="s">
        <v>70</v>
      </c>
      <c r="X1127" s="140">
        <v>45369</v>
      </c>
      <c r="Y1127" s="4" t="s">
        <v>1888</v>
      </c>
      <c r="Z1127" s="4" t="s">
        <v>1886</v>
      </c>
      <c r="AA1127" s="186">
        <f>O1127</f>
        <v>50000000000</v>
      </c>
      <c r="AB1127" s="186">
        <f>AA1127-O1127</f>
        <v>0</v>
      </c>
      <c r="AC1127" s="4"/>
      <c r="AD1127" s="4" t="s">
        <v>2037</v>
      </c>
      <c r="AE1127" s="145" t="s">
        <v>4237</v>
      </c>
      <c r="AF1127" s="145"/>
      <c r="AG1127" s="4"/>
      <c r="AH1127" s="377"/>
      <c r="AI1127" s="4"/>
      <c r="AJ1127" s="4"/>
      <c r="AK1127" s="4"/>
    </row>
    <row r="1128" spans="2:38">
      <c r="B1128" s="145" t="s">
        <v>2497</v>
      </c>
      <c r="C1128" s="4" t="s">
        <v>441</v>
      </c>
      <c r="D1128" s="4" t="s">
        <v>2550</v>
      </c>
      <c r="E1128" s="4" t="s">
        <v>1060</v>
      </c>
      <c r="F1128" s="4" t="s">
        <v>4238</v>
      </c>
      <c r="G1128" s="4" t="s">
        <v>1664</v>
      </c>
      <c r="H1128" s="4" t="s">
        <v>1665</v>
      </c>
      <c r="I1128" s="141"/>
      <c r="J1128" s="141">
        <v>5000000000</v>
      </c>
      <c r="K1128" s="139">
        <v>5000000000</v>
      </c>
      <c r="L1128" s="4">
        <v>8.6999999999999993</v>
      </c>
      <c r="M1128" s="4" t="s">
        <v>4121</v>
      </c>
      <c r="N1128" s="4" t="s">
        <v>4029</v>
      </c>
      <c r="O1128" s="91">
        <f>J1128</f>
        <v>5000000000</v>
      </c>
      <c r="P1128" s="91">
        <f>O1128-J1128</f>
        <v>0</v>
      </c>
      <c r="Q1128" s="4">
        <v>199</v>
      </c>
      <c r="R1128" s="4" t="s">
        <v>70</v>
      </c>
      <c r="S1128" s="4" t="s">
        <v>70</v>
      </c>
      <c r="T1128" s="140">
        <v>45294</v>
      </c>
      <c r="U1128" s="4" t="s">
        <v>1884</v>
      </c>
      <c r="V1128" s="4" t="s">
        <v>1954</v>
      </c>
      <c r="W1128" s="4"/>
      <c r="X1128" s="4"/>
      <c r="Y1128" s="4"/>
      <c r="Z1128" s="4"/>
      <c r="AA1128" s="4"/>
      <c r="AB1128" s="4"/>
      <c r="AC1128" s="4"/>
      <c r="AD1128" s="4"/>
      <c r="AE1128" s="145"/>
      <c r="AF1128" s="145"/>
      <c r="AG1128" s="4" t="s">
        <v>70</v>
      </c>
      <c r="AH1128" s="377"/>
      <c r="AI1128" s="4" t="s">
        <v>9555</v>
      </c>
      <c r="AJ1128" s="4" t="s">
        <v>9556</v>
      </c>
      <c r="AK1128" s="4"/>
    </row>
    <row r="1129" spans="2:38">
      <c r="B1129" s="145" t="s">
        <v>2497</v>
      </c>
      <c r="C1129" s="4" t="s">
        <v>441</v>
      </c>
      <c r="D1129" s="4" t="s">
        <v>1976</v>
      </c>
      <c r="E1129" s="4" t="s">
        <v>1060</v>
      </c>
      <c r="F1129" s="4" t="s">
        <v>4239</v>
      </c>
      <c r="G1129" s="4" t="s">
        <v>1650</v>
      </c>
      <c r="H1129" s="4" t="s">
        <v>1651</v>
      </c>
      <c r="I1129" s="4"/>
      <c r="J1129" s="141">
        <v>4934332</v>
      </c>
      <c r="K1129" s="139">
        <v>4934332</v>
      </c>
      <c r="L1129" s="4">
        <v>0.2</v>
      </c>
      <c r="M1129" s="4" t="s">
        <v>2042</v>
      </c>
      <c r="N1129" s="4"/>
      <c r="O1129" s="186">
        <f>K1129</f>
        <v>4934332</v>
      </c>
      <c r="P1129" s="91">
        <f>J1129-O1129</f>
        <v>0</v>
      </c>
      <c r="Q1129" s="4">
        <v>99</v>
      </c>
      <c r="R1129" s="4" t="s">
        <v>70</v>
      </c>
      <c r="S1129" s="4" t="s">
        <v>70</v>
      </c>
      <c r="T1129" s="140">
        <v>45321</v>
      </c>
      <c r="U1129" s="4" t="s">
        <v>1884</v>
      </c>
      <c r="V1129" s="4"/>
      <c r="W1129" s="4" t="s">
        <v>70</v>
      </c>
      <c r="X1129" s="140">
        <v>45369</v>
      </c>
      <c r="Y1129" s="4" t="s">
        <v>1888</v>
      </c>
      <c r="Z1129" s="4" t="s">
        <v>1886</v>
      </c>
      <c r="AA1129" s="186">
        <f>O1129</f>
        <v>4934332</v>
      </c>
      <c r="AB1129" s="186">
        <f>AA1129-O1129</f>
        <v>0</v>
      </c>
      <c r="AC1129" s="4"/>
      <c r="AD1129" s="4" t="s">
        <v>2037</v>
      </c>
      <c r="AE1129" s="145" t="s">
        <v>4237</v>
      </c>
      <c r="AF1129" s="145"/>
      <c r="AG1129" s="4"/>
      <c r="AH1129" s="377"/>
      <c r="AI1129" s="4"/>
      <c r="AJ1129" s="4"/>
      <c r="AK1129" s="4"/>
    </row>
    <row r="1130" spans="2:38">
      <c r="B1130" s="145" t="s">
        <v>2497</v>
      </c>
      <c r="C1130" s="4" t="s">
        <v>441</v>
      </c>
      <c r="D1130" s="4" t="s">
        <v>4145</v>
      </c>
      <c r="E1130" s="4" t="s">
        <v>1060</v>
      </c>
      <c r="F1130" s="4" t="s">
        <v>4240</v>
      </c>
      <c r="G1130" s="4" t="s">
        <v>1668</v>
      </c>
      <c r="H1130" s="4" t="s">
        <v>1669</v>
      </c>
      <c r="I1130" s="141"/>
      <c r="J1130" s="141">
        <v>1850000000</v>
      </c>
      <c r="K1130" s="139">
        <v>1850000000</v>
      </c>
      <c r="L1130" s="4">
        <v>5.65</v>
      </c>
      <c r="M1130" s="4" t="s">
        <v>2513</v>
      </c>
      <c r="N1130" s="4" t="s">
        <v>3590</v>
      </c>
      <c r="O1130" s="186">
        <f>K1130</f>
        <v>1850000000</v>
      </c>
      <c r="P1130" s="186">
        <f>O1130-J1130</f>
        <v>0</v>
      </c>
      <c r="Q1130" s="4">
        <v>198</v>
      </c>
      <c r="R1130" s="4" t="s">
        <v>70</v>
      </c>
      <c r="S1130" s="4" t="s">
        <v>70</v>
      </c>
      <c r="T1130" s="140">
        <v>45349</v>
      </c>
      <c r="U1130" s="4" t="s">
        <v>1887</v>
      </c>
      <c r="V1130" s="4"/>
      <c r="W1130" s="4"/>
      <c r="X1130" s="4"/>
      <c r="Y1130" s="4"/>
      <c r="Z1130" s="4"/>
      <c r="AA1130" s="4"/>
      <c r="AB1130" s="4"/>
      <c r="AC1130" s="4"/>
      <c r="AD1130" s="4"/>
      <c r="AE1130" s="145"/>
      <c r="AF1130" s="145"/>
      <c r="AG1130" s="4" t="s">
        <v>70</v>
      </c>
      <c r="AH1130" s="377" t="s">
        <v>4240</v>
      </c>
      <c r="AI1130" s="4" t="s">
        <v>9551</v>
      </c>
      <c r="AJ1130" s="4" t="s">
        <v>9556</v>
      </c>
      <c r="AK1130" s="4"/>
    </row>
    <row r="1131" spans="2:38">
      <c r="B1131" s="145" t="s">
        <v>2497</v>
      </c>
      <c r="C1131" s="4" t="s">
        <v>441</v>
      </c>
      <c r="D1131" s="4" t="s">
        <v>1976</v>
      </c>
      <c r="E1131" s="4" t="s">
        <v>1060</v>
      </c>
      <c r="F1131" s="4" t="s">
        <v>4241</v>
      </c>
      <c r="G1131" s="4" t="s">
        <v>1654</v>
      </c>
      <c r="H1131" s="4" t="s">
        <v>1655</v>
      </c>
      <c r="I1131" s="141"/>
      <c r="J1131" s="141">
        <v>10000000000</v>
      </c>
      <c r="K1131" s="139">
        <v>10000000000</v>
      </c>
      <c r="L1131" s="4">
        <v>6.5</v>
      </c>
      <c r="M1131" s="4" t="s">
        <v>3417</v>
      </c>
      <c r="N1131" s="4" t="s">
        <v>2569</v>
      </c>
      <c r="O1131" s="91">
        <f>J1131</f>
        <v>10000000000</v>
      </c>
      <c r="P1131" s="91">
        <f t="shared" ref="P1131:P1138" si="55">J1131-O1131</f>
        <v>0</v>
      </c>
      <c r="Q1131" s="4">
        <v>95</v>
      </c>
      <c r="R1131" s="4" t="s">
        <v>70</v>
      </c>
      <c r="S1131" s="4" t="s">
        <v>70</v>
      </c>
      <c r="T1131" s="140">
        <v>45321</v>
      </c>
      <c r="U1131" s="4" t="s">
        <v>1884</v>
      </c>
      <c r="V1131" s="4"/>
      <c r="W1131" s="4"/>
      <c r="X1131" s="4"/>
      <c r="Y1131" s="4"/>
      <c r="Z1131" s="4"/>
      <c r="AA1131" s="4"/>
      <c r="AB1131" s="4"/>
      <c r="AC1131" s="4"/>
      <c r="AD1131" s="4"/>
      <c r="AE1131" s="145"/>
      <c r="AF1131" s="145"/>
      <c r="AG1131" s="4" t="s">
        <v>70</v>
      </c>
      <c r="AH1131" s="377" t="s">
        <v>4241</v>
      </c>
      <c r="AI1131" s="4" t="s">
        <v>9551</v>
      </c>
      <c r="AJ1131" s="4" t="s">
        <v>9556</v>
      </c>
      <c r="AK1131" s="4"/>
    </row>
    <row r="1132" spans="2:38">
      <c r="B1132" s="145" t="s">
        <v>2497</v>
      </c>
      <c r="C1132" s="4" t="s">
        <v>441</v>
      </c>
      <c r="D1132" s="4" t="s">
        <v>1976</v>
      </c>
      <c r="E1132" s="4" t="s">
        <v>2018</v>
      </c>
      <c r="F1132" s="4" t="s">
        <v>4242</v>
      </c>
      <c r="G1132" s="4" t="s">
        <v>1650</v>
      </c>
      <c r="H1132" s="4" t="s">
        <v>1651</v>
      </c>
      <c r="I1132" s="4"/>
      <c r="J1132" s="139">
        <v>522.21</v>
      </c>
      <c r="K1132" s="139">
        <v>12593094.15</v>
      </c>
      <c r="L1132" s="4">
        <v>0</v>
      </c>
      <c r="M1132" s="4" t="s">
        <v>2042</v>
      </c>
      <c r="N1132" s="4"/>
      <c r="O1132" s="186">
        <f>K1132</f>
        <v>12593094.15</v>
      </c>
      <c r="P1132" s="91">
        <f t="shared" si="55"/>
        <v>-12592571.939999999</v>
      </c>
      <c r="Q1132" s="4">
        <v>99</v>
      </c>
      <c r="R1132" s="4" t="s">
        <v>70</v>
      </c>
      <c r="S1132" s="4" t="s">
        <v>70</v>
      </c>
      <c r="T1132" s="140">
        <v>45321</v>
      </c>
      <c r="U1132" s="4" t="s">
        <v>1884</v>
      </c>
      <c r="V1132" s="4"/>
      <c r="W1132" s="4" t="s">
        <v>70</v>
      </c>
      <c r="X1132" s="140">
        <v>45369</v>
      </c>
      <c r="Y1132" s="4" t="s">
        <v>1888</v>
      </c>
      <c r="Z1132" s="4" t="s">
        <v>1886</v>
      </c>
      <c r="AA1132" s="186">
        <f>O1132</f>
        <v>12593094.15</v>
      </c>
      <c r="AB1132" s="186">
        <f>AA1132-O1132</f>
        <v>0</v>
      </c>
      <c r="AC1132" s="4"/>
      <c r="AD1132" s="4" t="s">
        <v>2037</v>
      </c>
      <c r="AE1132" s="145" t="s">
        <v>4237</v>
      </c>
      <c r="AF1132" s="145"/>
      <c r="AG1132" s="4"/>
      <c r="AH1132" s="377"/>
      <c r="AI1132" s="4"/>
      <c r="AJ1132" s="4"/>
      <c r="AK1132" s="4"/>
    </row>
    <row r="1133" spans="2:38">
      <c r="B1133" s="145" t="s">
        <v>2497</v>
      </c>
      <c r="C1133" s="4" t="s">
        <v>441</v>
      </c>
      <c r="D1133" s="4" t="s">
        <v>1946</v>
      </c>
      <c r="E1133" s="4" t="s">
        <v>1060</v>
      </c>
      <c r="F1133" s="4" t="s">
        <v>4243</v>
      </c>
      <c r="G1133" s="4" t="s">
        <v>1634</v>
      </c>
      <c r="H1133" s="4" t="s">
        <v>1635</v>
      </c>
      <c r="I1133" s="141"/>
      <c r="J1133" s="141">
        <v>10000000000</v>
      </c>
      <c r="K1133" s="139">
        <v>10000000000</v>
      </c>
      <c r="L1133" s="4">
        <v>5.4</v>
      </c>
      <c r="M1133" s="4" t="s">
        <v>4244</v>
      </c>
      <c r="N1133" s="4" t="s">
        <v>1902</v>
      </c>
      <c r="O1133" s="186">
        <f>K1133</f>
        <v>10000000000</v>
      </c>
      <c r="P1133" s="91">
        <f t="shared" si="55"/>
        <v>0</v>
      </c>
      <c r="Q1133" s="4">
        <v>110</v>
      </c>
      <c r="R1133" s="4" t="s">
        <v>70</v>
      </c>
      <c r="S1133" s="4" t="s">
        <v>70</v>
      </c>
      <c r="T1133" s="140">
        <v>45321</v>
      </c>
      <c r="U1133" s="4" t="s">
        <v>1884</v>
      </c>
      <c r="V1133" s="4"/>
      <c r="W1133" s="4" t="s">
        <v>70</v>
      </c>
      <c r="X1133" s="140">
        <v>45360</v>
      </c>
      <c r="Y1133" s="4" t="s">
        <v>1888</v>
      </c>
      <c r="Z1133" s="4" t="s">
        <v>1886</v>
      </c>
      <c r="AA1133" s="186">
        <f>O1133</f>
        <v>10000000000</v>
      </c>
      <c r="AB1133" s="91">
        <f>AA1133-O1133</f>
        <v>0</v>
      </c>
      <c r="AC1133" s="4"/>
      <c r="AD1133" s="4" t="s">
        <v>2037</v>
      </c>
      <c r="AE1133" s="145" t="s">
        <v>4245</v>
      </c>
      <c r="AF1133" s="145"/>
      <c r="AG1133" s="4"/>
      <c r="AH1133" s="377"/>
      <c r="AI1133" s="4"/>
      <c r="AJ1133" s="4"/>
      <c r="AK1133" s="4"/>
      <c r="AL1133" s="372"/>
    </row>
    <row r="1134" spans="2:38">
      <c r="B1134" s="145" t="s">
        <v>2497</v>
      </c>
      <c r="C1134" s="4" t="s">
        <v>441</v>
      </c>
      <c r="D1134" s="4" t="s">
        <v>1946</v>
      </c>
      <c r="E1134" s="4" t="s">
        <v>1060</v>
      </c>
      <c r="F1134" s="4" t="s">
        <v>4246</v>
      </c>
      <c r="G1134" s="4" t="s">
        <v>1634</v>
      </c>
      <c r="H1134" s="4" t="s">
        <v>1635</v>
      </c>
      <c r="I1134" s="141"/>
      <c r="J1134" s="141">
        <v>5000000000</v>
      </c>
      <c r="K1134" s="139">
        <v>5000000000</v>
      </c>
      <c r="L1134" s="4">
        <v>4.4000000000000004</v>
      </c>
      <c r="M1134" s="4" t="s">
        <v>4247</v>
      </c>
      <c r="N1134" s="4" t="s">
        <v>3940</v>
      </c>
      <c r="O1134" s="186">
        <f>K1134</f>
        <v>5000000000</v>
      </c>
      <c r="P1134" s="91">
        <f t="shared" si="55"/>
        <v>0</v>
      </c>
      <c r="Q1134" s="4">
        <v>110</v>
      </c>
      <c r="R1134" s="4" t="s">
        <v>70</v>
      </c>
      <c r="S1134" s="4" t="s">
        <v>70</v>
      </c>
      <c r="T1134" s="140">
        <v>45321</v>
      </c>
      <c r="U1134" s="4" t="s">
        <v>1884</v>
      </c>
      <c r="V1134" s="4"/>
      <c r="W1134" s="4" t="s">
        <v>70</v>
      </c>
      <c r="X1134" s="140">
        <v>45360</v>
      </c>
      <c r="Y1134" s="4" t="s">
        <v>1888</v>
      </c>
      <c r="Z1134" s="4" t="s">
        <v>1886</v>
      </c>
      <c r="AA1134" s="186">
        <f>O1134</f>
        <v>5000000000</v>
      </c>
      <c r="AB1134" s="91">
        <f>AA1134-O1134</f>
        <v>0</v>
      </c>
      <c r="AC1134" s="4"/>
      <c r="AD1134" s="4" t="s">
        <v>2037</v>
      </c>
      <c r="AE1134" s="145" t="s">
        <v>4245</v>
      </c>
      <c r="AF1134" s="145"/>
      <c r="AG1134" s="4"/>
      <c r="AH1134" s="377"/>
      <c r="AI1134" s="4"/>
      <c r="AJ1134" s="4"/>
      <c r="AK1134" s="4"/>
    </row>
    <row r="1135" spans="2:38">
      <c r="B1135" s="145" t="s">
        <v>2497</v>
      </c>
      <c r="C1135" s="4" t="s">
        <v>441</v>
      </c>
      <c r="D1135" s="4" t="s">
        <v>1946</v>
      </c>
      <c r="E1135" s="4" t="s">
        <v>1060</v>
      </c>
      <c r="F1135" s="4" t="s">
        <v>4248</v>
      </c>
      <c r="G1135" s="4" t="s">
        <v>1634</v>
      </c>
      <c r="H1135" s="4" t="s">
        <v>1635</v>
      </c>
      <c r="I1135" s="141"/>
      <c r="J1135" s="141">
        <v>10000000000</v>
      </c>
      <c r="K1135" s="139">
        <v>10000000000</v>
      </c>
      <c r="L1135" s="4">
        <v>8.4</v>
      </c>
      <c r="M1135" s="4" t="s">
        <v>4249</v>
      </c>
      <c r="N1135" s="4" t="s">
        <v>3240</v>
      </c>
      <c r="O1135" s="186">
        <f>K1135</f>
        <v>10000000000</v>
      </c>
      <c r="P1135" s="91">
        <f t="shared" si="55"/>
        <v>0</v>
      </c>
      <c r="Q1135" s="4">
        <v>110</v>
      </c>
      <c r="R1135" s="4" t="s">
        <v>70</v>
      </c>
      <c r="S1135" s="4" t="s">
        <v>70</v>
      </c>
      <c r="T1135" s="140">
        <v>45321</v>
      </c>
      <c r="U1135" s="4" t="s">
        <v>1884</v>
      </c>
      <c r="V1135" s="4"/>
      <c r="W1135" s="4" t="s">
        <v>70</v>
      </c>
      <c r="X1135" s="140">
        <v>45360</v>
      </c>
      <c r="Y1135" s="4" t="s">
        <v>1888</v>
      </c>
      <c r="Z1135" s="4" t="s">
        <v>1886</v>
      </c>
      <c r="AA1135" s="186">
        <f>O1135</f>
        <v>10000000000</v>
      </c>
      <c r="AB1135" s="91">
        <f>AA1135-O1135</f>
        <v>0</v>
      </c>
      <c r="AC1135" s="4"/>
      <c r="AD1135" s="4" t="s">
        <v>2037</v>
      </c>
      <c r="AE1135" s="145" t="s">
        <v>4245</v>
      </c>
      <c r="AF1135" s="145"/>
      <c r="AG1135" s="4"/>
      <c r="AH1135" s="377"/>
      <c r="AI1135" s="4"/>
      <c r="AJ1135" s="4"/>
      <c r="AK1135" s="4"/>
    </row>
    <row r="1136" spans="2:38">
      <c r="B1136" s="145" t="s">
        <v>2497</v>
      </c>
      <c r="C1136" s="4" t="s">
        <v>441</v>
      </c>
      <c r="D1136" s="4" t="s">
        <v>1976</v>
      </c>
      <c r="E1136" s="4" t="s">
        <v>1060</v>
      </c>
      <c r="F1136" s="4" t="s">
        <v>4250</v>
      </c>
      <c r="G1136" s="4" t="s">
        <v>1654</v>
      </c>
      <c r="H1136" s="4" t="s">
        <v>1655</v>
      </c>
      <c r="I1136" s="141"/>
      <c r="J1136" s="141">
        <v>10000000000</v>
      </c>
      <c r="K1136" s="139">
        <v>10000000000</v>
      </c>
      <c r="L1136" s="4">
        <v>6.5</v>
      </c>
      <c r="M1136" s="4" t="s">
        <v>3417</v>
      </c>
      <c r="N1136" s="4" t="s">
        <v>2569</v>
      </c>
      <c r="O1136" s="91">
        <f>J1136</f>
        <v>10000000000</v>
      </c>
      <c r="P1136" s="91">
        <f t="shared" si="55"/>
        <v>0</v>
      </c>
      <c r="Q1136" s="4">
        <v>95</v>
      </c>
      <c r="R1136" s="4" t="s">
        <v>70</v>
      </c>
      <c r="S1136" s="4" t="s">
        <v>70</v>
      </c>
      <c r="T1136" s="140">
        <v>45321</v>
      </c>
      <c r="U1136" s="4" t="s">
        <v>1884</v>
      </c>
      <c r="V1136" s="4"/>
      <c r="W1136" s="4"/>
      <c r="X1136" s="4"/>
      <c r="Y1136" s="4"/>
      <c r="Z1136" s="4"/>
      <c r="AA1136" s="4"/>
      <c r="AB1136" s="4"/>
      <c r="AC1136" s="4"/>
      <c r="AD1136" s="4"/>
      <c r="AE1136" s="145"/>
      <c r="AF1136" s="145"/>
      <c r="AG1136" s="4" t="s">
        <v>70</v>
      </c>
      <c r="AH1136" s="377" t="s">
        <v>4250</v>
      </c>
      <c r="AI1136" s="4" t="s">
        <v>9551</v>
      </c>
      <c r="AJ1136" s="4" t="s">
        <v>9556</v>
      </c>
      <c r="AK1136" s="4"/>
    </row>
    <row r="1137" spans="2:38">
      <c r="B1137" s="145" t="s">
        <v>2497</v>
      </c>
      <c r="C1137" s="4" t="s">
        <v>441</v>
      </c>
      <c r="D1137" s="4" t="s">
        <v>1946</v>
      </c>
      <c r="E1137" s="4" t="s">
        <v>1060</v>
      </c>
      <c r="F1137" s="4" t="s">
        <v>4251</v>
      </c>
      <c r="G1137" s="4" t="s">
        <v>1634</v>
      </c>
      <c r="H1137" s="4" t="s">
        <v>1635</v>
      </c>
      <c r="I1137" s="141"/>
      <c r="J1137" s="141">
        <v>15000000000</v>
      </c>
      <c r="K1137" s="139">
        <v>15000000000</v>
      </c>
      <c r="L1137" s="4">
        <v>7.4</v>
      </c>
      <c r="M1137" s="4" t="s">
        <v>4252</v>
      </c>
      <c r="N1137" s="4" t="s">
        <v>1907</v>
      </c>
      <c r="O1137" s="186">
        <f>K1137</f>
        <v>15000000000</v>
      </c>
      <c r="P1137" s="91">
        <f t="shared" si="55"/>
        <v>0</v>
      </c>
      <c r="Q1137" s="4">
        <v>110</v>
      </c>
      <c r="R1137" s="4" t="s">
        <v>70</v>
      </c>
      <c r="S1137" s="4" t="s">
        <v>70</v>
      </c>
      <c r="T1137" s="140">
        <v>45321</v>
      </c>
      <c r="U1137" s="4" t="s">
        <v>1884</v>
      </c>
      <c r="V1137" s="4"/>
      <c r="W1137" s="4" t="s">
        <v>70</v>
      </c>
      <c r="X1137" s="140">
        <v>45360</v>
      </c>
      <c r="Y1137" s="4" t="s">
        <v>1888</v>
      </c>
      <c r="Z1137" s="4" t="s">
        <v>1886</v>
      </c>
      <c r="AA1137" s="186">
        <f>O1137</f>
        <v>15000000000</v>
      </c>
      <c r="AB1137" s="91">
        <f>AA1137-O1137</f>
        <v>0</v>
      </c>
      <c r="AC1137" s="4"/>
      <c r="AD1137" s="4" t="s">
        <v>2037</v>
      </c>
      <c r="AE1137" s="145" t="s">
        <v>4245</v>
      </c>
      <c r="AF1137" s="145"/>
      <c r="AG1137" s="4"/>
      <c r="AH1137" s="377"/>
      <c r="AI1137" s="4"/>
      <c r="AJ1137" s="4"/>
      <c r="AK1137" s="4"/>
      <c r="AL1137" s="372"/>
    </row>
    <row r="1138" spans="2:38">
      <c r="B1138" s="145" t="s">
        <v>2497</v>
      </c>
      <c r="C1138" s="4" t="s">
        <v>441</v>
      </c>
      <c r="D1138" s="4" t="s">
        <v>1946</v>
      </c>
      <c r="E1138" s="4" t="s">
        <v>1060</v>
      </c>
      <c r="F1138" s="4" t="s">
        <v>4253</v>
      </c>
      <c r="G1138" s="4" t="s">
        <v>1634</v>
      </c>
      <c r="H1138" s="4" t="s">
        <v>1635</v>
      </c>
      <c r="I1138" s="4"/>
      <c r="J1138" s="141">
        <v>2233835156</v>
      </c>
      <c r="K1138" s="139">
        <v>2233835156</v>
      </c>
      <c r="L1138" s="4">
        <v>0.2</v>
      </c>
      <c r="M1138" s="4" t="s">
        <v>4254</v>
      </c>
      <c r="N1138" s="4"/>
      <c r="O1138" s="186">
        <f>K1138</f>
        <v>2233835156</v>
      </c>
      <c r="P1138" s="91">
        <f t="shared" si="55"/>
        <v>0</v>
      </c>
      <c r="Q1138" s="4">
        <v>110</v>
      </c>
      <c r="R1138" s="4" t="s">
        <v>70</v>
      </c>
      <c r="S1138" s="4" t="s">
        <v>70</v>
      </c>
      <c r="T1138" s="140">
        <v>45321</v>
      </c>
      <c r="U1138" s="4" t="s">
        <v>1884</v>
      </c>
      <c r="V1138" s="4"/>
      <c r="W1138" s="4" t="s">
        <v>70</v>
      </c>
      <c r="X1138" s="140">
        <v>45360</v>
      </c>
      <c r="Y1138" s="4" t="s">
        <v>1888</v>
      </c>
      <c r="Z1138" s="4" t="s">
        <v>1886</v>
      </c>
      <c r="AA1138" s="186">
        <f>O1138</f>
        <v>2233835156</v>
      </c>
      <c r="AB1138" s="91">
        <f>AA1138-O1138</f>
        <v>0</v>
      </c>
      <c r="AC1138" s="4"/>
      <c r="AD1138" s="4" t="s">
        <v>2037</v>
      </c>
      <c r="AE1138" s="145" t="s">
        <v>4245</v>
      </c>
      <c r="AF1138" s="145"/>
      <c r="AG1138" s="4"/>
      <c r="AH1138" s="377"/>
      <c r="AI1138" s="4"/>
      <c r="AJ1138" s="4"/>
      <c r="AK1138" s="4"/>
    </row>
    <row r="1139" spans="2:38">
      <c r="B1139" s="145" t="s">
        <v>2497</v>
      </c>
      <c r="C1139" s="4" t="s">
        <v>441</v>
      </c>
      <c r="D1139" s="4" t="s">
        <v>2498</v>
      </c>
      <c r="E1139" s="4" t="s">
        <v>1060</v>
      </c>
      <c r="F1139" s="4" t="s">
        <v>4255</v>
      </c>
      <c r="G1139" s="4" t="s">
        <v>1676</v>
      </c>
      <c r="H1139" s="4" t="s">
        <v>1677</v>
      </c>
      <c r="I1139" s="141"/>
      <c r="J1139" s="141">
        <v>100000000</v>
      </c>
      <c r="K1139" s="139">
        <v>100000000</v>
      </c>
      <c r="L1139" s="4">
        <v>9.6999999999999993</v>
      </c>
      <c r="M1139" s="4" t="s">
        <v>4256</v>
      </c>
      <c r="N1139" s="4" t="s">
        <v>4257</v>
      </c>
      <c r="O1139" s="186">
        <f>K1139</f>
        <v>100000000</v>
      </c>
      <c r="P1139" s="186">
        <f>K1139-O1139</f>
        <v>0</v>
      </c>
      <c r="Q1139" s="4" t="s">
        <v>2503</v>
      </c>
      <c r="R1139" s="4" t="s">
        <v>70</v>
      </c>
      <c r="S1139" s="4" t="s">
        <v>70</v>
      </c>
      <c r="T1139" s="140">
        <v>45351</v>
      </c>
      <c r="U1139" s="4" t="s">
        <v>1884</v>
      </c>
      <c r="V1139" s="4" t="s">
        <v>1954</v>
      </c>
      <c r="W1139" s="4" t="s">
        <v>70</v>
      </c>
      <c r="X1139" s="4" t="s">
        <v>3521</v>
      </c>
      <c r="Y1139" s="4" t="s">
        <v>1888</v>
      </c>
      <c r="Z1139" s="4" t="s">
        <v>1886</v>
      </c>
      <c r="AA1139" s="186">
        <f>K1139</f>
        <v>100000000</v>
      </c>
      <c r="AB1139" s="186">
        <f>O1139-AA1139</f>
        <v>0</v>
      </c>
      <c r="AC1139" s="4"/>
      <c r="AD1139" s="4" t="s">
        <v>2037</v>
      </c>
      <c r="AE1139" s="145" t="s">
        <v>4258</v>
      </c>
      <c r="AF1139" s="145"/>
      <c r="AG1139" s="4"/>
      <c r="AH1139" s="377"/>
      <c r="AI1139" s="4"/>
      <c r="AJ1139" s="4"/>
      <c r="AK1139" s="4"/>
    </row>
    <row r="1140" spans="2:38">
      <c r="B1140" s="145" t="s">
        <v>2497</v>
      </c>
      <c r="C1140" s="4" t="s">
        <v>441</v>
      </c>
      <c r="D1140" s="4" t="s">
        <v>1976</v>
      </c>
      <c r="E1140" s="4" t="s">
        <v>1060</v>
      </c>
      <c r="F1140" s="4" t="s">
        <v>4259</v>
      </c>
      <c r="G1140" s="4" t="s">
        <v>1654</v>
      </c>
      <c r="H1140" s="4" t="s">
        <v>1655</v>
      </c>
      <c r="I1140" s="141"/>
      <c r="J1140" s="141">
        <v>10000000000</v>
      </c>
      <c r="K1140" s="139">
        <v>10000000000</v>
      </c>
      <c r="L1140" s="4">
        <v>6.5</v>
      </c>
      <c r="M1140" s="4" t="s">
        <v>3417</v>
      </c>
      <c r="N1140" s="4" t="s">
        <v>2569</v>
      </c>
      <c r="O1140" s="91">
        <f>J1140</f>
        <v>10000000000</v>
      </c>
      <c r="P1140" s="91">
        <f t="shared" ref="P1140:P1145" si="56">J1140-O1140</f>
        <v>0</v>
      </c>
      <c r="Q1140" s="4">
        <v>95</v>
      </c>
      <c r="R1140" s="4" t="s">
        <v>70</v>
      </c>
      <c r="S1140" s="4" t="s">
        <v>70</v>
      </c>
      <c r="T1140" s="140">
        <v>45321</v>
      </c>
      <c r="U1140" s="4" t="s">
        <v>1884</v>
      </c>
      <c r="V1140" s="4"/>
      <c r="W1140" s="4"/>
      <c r="X1140" s="4"/>
      <c r="Y1140" s="4"/>
      <c r="Z1140" s="4"/>
      <c r="AA1140" s="4"/>
      <c r="AB1140" s="4"/>
      <c r="AC1140" s="4"/>
      <c r="AD1140" s="4"/>
      <c r="AE1140" s="145"/>
      <c r="AF1140" s="145"/>
      <c r="AG1140" s="4" t="s">
        <v>70</v>
      </c>
      <c r="AH1140" s="377" t="s">
        <v>4259</v>
      </c>
      <c r="AI1140" s="4" t="s">
        <v>9551</v>
      </c>
      <c r="AJ1140" s="4" t="s">
        <v>9556</v>
      </c>
      <c r="AK1140" s="4"/>
    </row>
    <row r="1141" spans="2:38">
      <c r="B1141" s="145" t="s">
        <v>2497</v>
      </c>
      <c r="C1141" s="4" t="s">
        <v>441</v>
      </c>
      <c r="D1141" s="4" t="s">
        <v>4260</v>
      </c>
      <c r="E1141" s="4" t="s">
        <v>1060</v>
      </c>
      <c r="F1141" s="4" t="s">
        <v>4261</v>
      </c>
      <c r="G1141" s="4" t="s">
        <v>1658</v>
      </c>
      <c r="H1141" s="4" t="s">
        <v>1659</v>
      </c>
      <c r="I1141" s="141"/>
      <c r="J1141" s="141">
        <v>12832911781</v>
      </c>
      <c r="K1141" s="139">
        <v>12832911781</v>
      </c>
      <c r="L1141" s="4">
        <v>8.8000000000000007</v>
      </c>
      <c r="M1141" s="4" t="s">
        <v>3670</v>
      </c>
      <c r="N1141" s="4" t="s">
        <v>2573</v>
      </c>
      <c r="O1141" s="186">
        <f>K1141</f>
        <v>12832911781</v>
      </c>
      <c r="P1141" s="91">
        <f t="shared" si="56"/>
        <v>0</v>
      </c>
      <c r="Q1141" s="4">
        <v>159</v>
      </c>
      <c r="R1141" s="4" t="s">
        <v>70</v>
      </c>
      <c r="S1141" s="4" t="s">
        <v>70</v>
      </c>
      <c r="T1141" s="140">
        <v>45294</v>
      </c>
      <c r="U1141" s="4" t="s">
        <v>1884</v>
      </c>
      <c r="V1141" s="4" t="s">
        <v>1954</v>
      </c>
      <c r="W1141" s="4" t="s">
        <v>70</v>
      </c>
      <c r="X1141" s="140">
        <v>45367</v>
      </c>
      <c r="Y1141" s="4" t="s">
        <v>1888</v>
      </c>
      <c r="Z1141" s="4" t="s">
        <v>1886</v>
      </c>
      <c r="AA1141" s="186">
        <f>O1141</f>
        <v>12832911781</v>
      </c>
      <c r="AB1141" s="186">
        <f>AA1141-O1141</f>
        <v>0</v>
      </c>
      <c r="AC1141" s="4"/>
      <c r="AD1141" s="4" t="s">
        <v>2037</v>
      </c>
      <c r="AE1141" s="145" t="s">
        <v>4262</v>
      </c>
      <c r="AF1141" s="145"/>
      <c r="AG1141" s="4"/>
      <c r="AH1141" s="377"/>
      <c r="AI1141" s="4"/>
      <c r="AJ1141" s="4"/>
      <c r="AK1141" s="4"/>
    </row>
    <row r="1142" spans="2:38">
      <c r="B1142" s="145" t="s">
        <v>2497</v>
      </c>
      <c r="C1142" s="4" t="s">
        <v>441</v>
      </c>
      <c r="D1142" s="4" t="s">
        <v>4260</v>
      </c>
      <c r="E1142" s="4" t="s">
        <v>1060</v>
      </c>
      <c r="F1142" s="4" t="s">
        <v>4263</v>
      </c>
      <c r="G1142" s="4" t="s">
        <v>1658</v>
      </c>
      <c r="H1142" s="4" t="s">
        <v>1659</v>
      </c>
      <c r="I1142" s="141"/>
      <c r="J1142" s="141">
        <v>15299890838</v>
      </c>
      <c r="K1142" s="139">
        <v>15299890838</v>
      </c>
      <c r="L1142" s="4">
        <v>8.8000000000000007</v>
      </c>
      <c r="M1142" s="4" t="s">
        <v>4264</v>
      </c>
      <c r="N1142" s="4" t="s">
        <v>3508</v>
      </c>
      <c r="O1142" s="186">
        <f>K1142</f>
        <v>15299890838</v>
      </c>
      <c r="P1142" s="91">
        <f t="shared" si="56"/>
        <v>0</v>
      </c>
      <c r="Q1142" s="4">
        <v>159</v>
      </c>
      <c r="R1142" s="4" t="s">
        <v>70</v>
      </c>
      <c r="S1142" s="4" t="s">
        <v>70</v>
      </c>
      <c r="T1142" s="140">
        <v>45294</v>
      </c>
      <c r="U1142" s="4" t="s">
        <v>1884</v>
      </c>
      <c r="V1142" s="4" t="s">
        <v>1954</v>
      </c>
      <c r="W1142" s="4" t="s">
        <v>70</v>
      </c>
      <c r="X1142" s="140">
        <v>45367</v>
      </c>
      <c r="Y1142" s="4" t="s">
        <v>1888</v>
      </c>
      <c r="Z1142" s="4" t="s">
        <v>1886</v>
      </c>
      <c r="AA1142" s="186">
        <f>O1142</f>
        <v>15299890838</v>
      </c>
      <c r="AB1142" s="186">
        <f>AA1142-O1142</f>
        <v>0</v>
      </c>
      <c r="AC1142" s="4"/>
      <c r="AD1142" s="4" t="s">
        <v>2037</v>
      </c>
      <c r="AE1142" s="145" t="s">
        <v>4262</v>
      </c>
      <c r="AF1142" s="145"/>
      <c r="AG1142" s="4"/>
      <c r="AH1142" s="377"/>
      <c r="AI1142" s="4"/>
      <c r="AJ1142" s="4"/>
      <c r="AK1142" s="4"/>
    </row>
    <row r="1143" spans="2:38">
      <c r="B1143" s="145" t="s">
        <v>2497</v>
      </c>
      <c r="C1143" s="4" t="s">
        <v>441</v>
      </c>
      <c r="D1143" s="4" t="s">
        <v>4260</v>
      </c>
      <c r="E1143" s="4" t="s">
        <v>1060</v>
      </c>
      <c r="F1143" s="4" t="s">
        <v>4265</v>
      </c>
      <c r="G1143" s="4" t="s">
        <v>1658</v>
      </c>
      <c r="H1143" s="4" t="s">
        <v>1659</v>
      </c>
      <c r="I1143" s="141"/>
      <c r="J1143" s="141">
        <v>11663616438</v>
      </c>
      <c r="K1143" s="139">
        <v>11663616438</v>
      </c>
      <c r="L1143" s="4">
        <v>8.3000000000000007</v>
      </c>
      <c r="M1143" s="4" t="s">
        <v>4266</v>
      </c>
      <c r="N1143" s="4" t="s">
        <v>2219</v>
      </c>
      <c r="O1143" s="186">
        <f>K1143</f>
        <v>11663616438</v>
      </c>
      <c r="P1143" s="91">
        <f t="shared" si="56"/>
        <v>0</v>
      </c>
      <c r="Q1143" s="4">
        <v>159</v>
      </c>
      <c r="R1143" s="4" t="s">
        <v>70</v>
      </c>
      <c r="S1143" s="4" t="s">
        <v>70</v>
      </c>
      <c r="T1143" s="140">
        <v>45294</v>
      </c>
      <c r="U1143" s="4" t="s">
        <v>1884</v>
      </c>
      <c r="V1143" s="4" t="s">
        <v>1954</v>
      </c>
      <c r="W1143" s="4" t="s">
        <v>70</v>
      </c>
      <c r="X1143" s="140">
        <v>45367</v>
      </c>
      <c r="Y1143" s="4" t="s">
        <v>1888</v>
      </c>
      <c r="Z1143" s="4" t="s">
        <v>1886</v>
      </c>
      <c r="AA1143" s="186">
        <f>O1143</f>
        <v>11663616438</v>
      </c>
      <c r="AB1143" s="186">
        <f>AA1143-O1143</f>
        <v>0</v>
      </c>
      <c r="AC1143" s="4"/>
      <c r="AD1143" s="4" t="s">
        <v>2037</v>
      </c>
      <c r="AE1143" s="145" t="s">
        <v>4262</v>
      </c>
      <c r="AF1143" s="145"/>
      <c r="AG1143" s="4"/>
      <c r="AH1143" s="377"/>
      <c r="AI1143" s="4"/>
      <c r="AJ1143" s="4"/>
      <c r="AK1143" s="4"/>
    </row>
    <row r="1144" spans="2:38">
      <c r="B1144" s="145" t="s">
        <v>2497</v>
      </c>
      <c r="C1144" s="4" t="s">
        <v>441</v>
      </c>
      <c r="D1144" s="4" t="s">
        <v>2518</v>
      </c>
      <c r="E1144" s="4" t="s">
        <v>1060</v>
      </c>
      <c r="F1144" s="4" t="s">
        <v>4267</v>
      </c>
      <c r="G1144" s="4" t="s">
        <v>1638</v>
      </c>
      <c r="H1144" s="4" t="s">
        <v>1639</v>
      </c>
      <c r="I1144" s="141"/>
      <c r="J1144" s="141">
        <v>5200000000</v>
      </c>
      <c r="K1144" s="139">
        <v>5200000000</v>
      </c>
      <c r="L1144" s="4">
        <v>5.6</v>
      </c>
      <c r="M1144" s="4" t="s">
        <v>2829</v>
      </c>
      <c r="N1144" s="4" t="s">
        <v>2975</v>
      </c>
      <c r="O1144" s="91">
        <f>J1144</f>
        <v>5200000000</v>
      </c>
      <c r="P1144" s="91">
        <f t="shared" si="56"/>
        <v>0</v>
      </c>
      <c r="Q1144" s="4">
        <v>139</v>
      </c>
      <c r="R1144" s="4" t="s">
        <v>70</v>
      </c>
      <c r="S1144" s="4" t="s">
        <v>70</v>
      </c>
      <c r="T1144" s="140">
        <v>45348</v>
      </c>
      <c r="U1144" s="4" t="s">
        <v>1887</v>
      </c>
      <c r="V1144" s="4"/>
      <c r="W1144" s="4"/>
      <c r="X1144" s="4"/>
      <c r="Y1144" s="4"/>
      <c r="Z1144" s="4"/>
      <c r="AA1144" s="4"/>
      <c r="AB1144" s="4"/>
      <c r="AC1144" s="4"/>
      <c r="AD1144" s="4"/>
      <c r="AE1144" s="145"/>
      <c r="AF1144" s="145"/>
      <c r="AG1144" s="4" t="s">
        <v>70</v>
      </c>
      <c r="AH1144" s="377" t="s">
        <v>4267</v>
      </c>
      <c r="AI1144" s="4" t="s">
        <v>9551</v>
      </c>
      <c r="AJ1144" s="4" t="s">
        <v>9556</v>
      </c>
      <c r="AK1144" s="4"/>
    </row>
    <row r="1145" spans="2:38">
      <c r="B1145" s="145" t="s">
        <v>2497</v>
      </c>
      <c r="C1145" s="4" t="s">
        <v>441</v>
      </c>
      <c r="D1145" s="4" t="s">
        <v>4260</v>
      </c>
      <c r="E1145" s="4" t="s">
        <v>1060</v>
      </c>
      <c r="F1145" s="4" t="s">
        <v>4268</v>
      </c>
      <c r="G1145" s="4" t="s">
        <v>1658</v>
      </c>
      <c r="H1145" s="4" t="s">
        <v>1659</v>
      </c>
      <c r="I1145" s="141"/>
      <c r="J1145" s="141">
        <v>10813478592</v>
      </c>
      <c r="K1145" s="139">
        <v>10813478592</v>
      </c>
      <c r="L1145" s="4">
        <v>8.8000000000000007</v>
      </c>
      <c r="M1145" s="4" t="s">
        <v>2951</v>
      </c>
      <c r="N1145" s="4" t="s">
        <v>2952</v>
      </c>
      <c r="O1145" s="186">
        <f>K1145</f>
        <v>10813478592</v>
      </c>
      <c r="P1145" s="91">
        <f t="shared" si="56"/>
        <v>0</v>
      </c>
      <c r="Q1145" s="4">
        <v>159</v>
      </c>
      <c r="R1145" s="4" t="s">
        <v>70</v>
      </c>
      <c r="S1145" s="4" t="s">
        <v>70</v>
      </c>
      <c r="T1145" s="140">
        <v>45294</v>
      </c>
      <c r="U1145" s="4" t="s">
        <v>1884</v>
      </c>
      <c r="V1145" s="4" t="s">
        <v>1954</v>
      </c>
      <c r="W1145" s="4" t="s">
        <v>70</v>
      </c>
      <c r="X1145" s="140">
        <v>45367</v>
      </c>
      <c r="Y1145" s="4" t="s">
        <v>1888</v>
      </c>
      <c r="Z1145" s="4" t="s">
        <v>1886</v>
      </c>
      <c r="AA1145" s="186">
        <f>O1145</f>
        <v>10813478592</v>
      </c>
      <c r="AB1145" s="186">
        <f>AA1145-O1145</f>
        <v>0</v>
      </c>
      <c r="AC1145" s="4"/>
      <c r="AD1145" s="4" t="s">
        <v>2037</v>
      </c>
      <c r="AE1145" s="145" t="s">
        <v>4262</v>
      </c>
      <c r="AF1145" s="145"/>
      <c r="AG1145" s="4"/>
      <c r="AH1145" s="377"/>
      <c r="AI1145" s="4"/>
      <c r="AJ1145" s="4"/>
      <c r="AK1145" s="4"/>
    </row>
    <row r="1146" spans="2:38">
      <c r="B1146" s="145" t="s">
        <v>2497</v>
      </c>
      <c r="C1146" s="4" t="s">
        <v>441</v>
      </c>
      <c r="D1146" s="4" t="s">
        <v>2550</v>
      </c>
      <c r="E1146" s="4" t="s">
        <v>1060</v>
      </c>
      <c r="F1146" s="4" t="s">
        <v>4269</v>
      </c>
      <c r="G1146" s="4" t="s">
        <v>1664</v>
      </c>
      <c r="H1146" s="4" t="s">
        <v>1665</v>
      </c>
      <c r="I1146" s="141"/>
      <c r="J1146" s="141">
        <v>5000000000</v>
      </c>
      <c r="K1146" s="139">
        <v>5000000000</v>
      </c>
      <c r="L1146" s="4">
        <v>8.6999999999999993</v>
      </c>
      <c r="M1146" s="4" t="s">
        <v>2887</v>
      </c>
      <c r="N1146" s="4" t="s">
        <v>4128</v>
      </c>
      <c r="O1146" s="91">
        <f>J1146</f>
        <v>5000000000</v>
      </c>
      <c r="P1146" s="91">
        <f>O1146-J1146</f>
        <v>0</v>
      </c>
      <c r="Q1146" s="4">
        <v>199</v>
      </c>
      <c r="R1146" s="4" t="s">
        <v>70</v>
      </c>
      <c r="S1146" s="4" t="s">
        <v>70</v>
      </c>
      <c r="T1146" s="140">
        <v>45294</v>
      </c>
      <c r="U1146" s="4" t="s">
        <v>1884</v>
      </c>
      <c r="V1146" s="4" t="s">
        <v>1954</v>
      </c>
      <c r="W1146" s="4"/>
      <c r="X1146" s="4"/>
      <c r="Y1146" s="4"/>
      <c r="Z1146" s="4"/>
      <c r="AA1146" s="4"/>
      <c r="AB1146" s="4"/>
      <c r="AC1146" s="4"/>
      <c r="AD1146" s="4"/>
      <c r="AE1146" s="145"/>
      <c r="AF1146" s="145"/>
      <c r="AG1146" s="4" t="s">
        <v>70</v>
      </c>
      <c r="AH1146" s="377"/>
      <c r="AI1146" s="4" t="s">
        <v>9555</v>
      </c>
      <c r="AJ1146" s="4" t="s">
        <v>9556</v>
      </c>
      <c r="AK1146" s="4"/>
    </row>
    <row r="1147" spans="2:38">
      <c r="B1147" s="145" t="s">
        <v>2497</v>
      </c>
      <c r="C1147" s="4" t="s">
        <v>441</v>
      </c>
      <c r="D1147" s="4" t="s">
        <v>4260</v>
      </c>
      <c r="E1147" s="4" t="s">
        <v>1060</v>
      </c>
      <c r="F1147" s="4" t="s">
        <v>4270</v>
      </c>
      <c r="G1147" s="4" t="s">
        <v>1658</v>
      </c>
      <c r="H1147" s="4" t="s">
        <v>1659</v>
      </c>
      <c r="I1147" s="141"/>
      <c r="J1147" s="141">
        <v>5883793379</v>
      </c>
      <c r="K1147" s="139">
        <v>5883793379</v>
      </c>
      <c r="L1147" s="4">
        <v>8.8000000000000007</v>
      </c>
      <c r="M1147" s="4" t="s">
        <v>3138</v>
      </c>
      <c r="N1147" s="4" t="s">
        <v>2502</v>
      </c>
      <c r="O1147" s="186">
        <f>K1147</f>
        <v>5883793379</v>
      </c>
      <c r="P1147" s="91">
        <f>J1147-O1147</f>
        <v>0</v>
      </c>
      <c r="Q1147" s="4">
        <v>159</v>
      </c>
      <c r="R1147" s="4" t="s">
        <v>70</v>
      </c>
      <c r="S1147" s="4" t="s">
        <v>70</v>
      </c>
      <c r="T1147" s="140">
        <v>45294</v>
      </c>
      <c r="U1147" s="4" t="s">
        <v>1884</v>
      </c>
      <c r="V1147" s="4" t="s">
        <v>1954</v>
      </c>
      <c r="W1147" s="4" t="s">
        <v>70</v>
      </c>
      <c r="X1147" s="140">
        <v>45367</v>
      </c>
      <c r="Y1147" s="4" t="s">
        <v>1888</v>
      </c>
      <c r="Z1147" s="4" t="s">
        <v>1886</v>
      </c>
      <c r="AA1147" s="186">
        <f>O1147</f>
        <v>5883793379</v>
      </c>
      <c r="AB1147" s="186">
        <f>AA1147-O1147</f>
        <v>0</v>
      </c>
      <c r="AC1147" s="4"/>
      <c r="AD1147" s="4" t="s">
        <v>2037</v>
      </c>
      <c r="AE1147" s="145" t="s">
        <v>4262</v>
      </c>
      <c r="AF1147" s="145"/>
      <c r="AG1147" s="4"/>
      <c r="AH1147" s="377"/>
      <c r="AI1147" s="4"/>
      <c r="AJ1147" s="4"/>
      <c r="AK1147" s="4"/>
      <c r="AL1147" s="372"/>
    </row>
    <row r="1148" spans="2:38">
      <c r="B1148" s="145" t="s">
        <v>2497</v>
      </c>
      <c r="C1148" s="4" t="s">
        <v>441</v>
      </c>
      <c r="D1148" s="4" t="s">
        <v>1976</v>
      </c>
      <c r="E1148" s="4" t="s">
        <v>1060</v>
      </c>
      <c r="F1148" s="4" t="s">
        <v>4271</v>
      </c>
      <c r="G1148" s="4" t="s">
        <v>1658</v>
      </c>
      <c r="H1148" s="4" t="s">
        <v>1659</v>
      </c>
      <c r="I1148" s="141"/>
      <c r="J1148" s="141">
        <v>11727205487</v>
      </c>
      <c r="K1148" s="139">
        <v>11727205487</v>
      </c>
      <c r="L1148" s="4">
        <v>8.8000000000000007</v>
      </c>
      <c r="M1148" s="4" t="s">
        <v>4272</v>
      </c>
      <c r="N1148" s="4" t="s">
        <v>2172</v>
      </c>
      <c r="O1148" s="186">
        <f>K1148</f>
        <v>11727205487</v>
      </c>
      <c r="P1148" s="91">
        <f>J1148-O1148</f>
        <v>0</v>
      </c>
      <c r="Q1148" s="4">
        <v>159</v>
      </c>
      <c r="R1148" s="4" t="s">
        <v>70</v>
      </c>
      <c r="S1148" s="4" t="s">
        <v>70</v>
      </c>
      <c r="T1148" s="140">
        <v>45294</v>
      </c>
      <c r="U1148" s="4" t="s">
        <v>1884</v>
      </c>
      <c r="V1148" s="4" t="s">
        <v>1954</v>
      </c>
      <c r="W1148" s="4" t="s">
        <v>70</v>
      </c>
      <c r="X1148" s="140">
        <v>45367</v>
      </c>
      <c r="Y1148" s="4" t="s">
        <v>1888</v>
      </c>
      <c r="Z1148" s="4" t="s">
        <v>1886</v>
      </c>
      <c r="AA1148" s="186">
        <f>O1148</f>
        <v>11727205487</v>
      </c>
      <c r="AB1148" s="186">
        <f>AA1148-O1148</f>
        <v>0</v>
      </c>
      <c r="AC1148" s="4"/>
      <c r="AD1148" s="4" t="s">
        <v>2037</v>
      </c>
      <c r="AE1148" s="145" t="s">
        <v>4262</v>
      </c>
      <c r="AF1148" s="145"/>
      <c r="AG1148" s="4"/>
      <c r="AH1148" s="377"/>
      <c r="AI1148" s="4"/>
      <c r="AJ1148" s="4"/>
      <c r="AK1148" s="4"/>
    </row>
    <row r="1149" spans="2:38">
      <c r="B1149" s="145" t="s">
        <v>2497</v>
      </c>
      <c r="C1149" s="4" t="s">
        <v>441</v>
      </c>
      <c r="D1149" s="4" t="s">
        <v>1976</v>
      </c>
      <c r="E1149" s="4" t="s">
        <v>1060</v>
      </c>
      <c r="F1149" s="4" t="s">
        <v>4273</v>
      </c>
      <c r="G1149" s="4" t="s">
        <v>1658</v>
      </c>
      <c r="H1149" s="4" t="s">
        <v>1659</v>
      </c>
      <c r="I1149" s="141"/>
      <c r="J1149" s="141">
        <v>9153131084</v>
      </c>
      <c r="K1149" s="139">
        <v>9153131084</v>
      </c>
      <c r="L1149" s="4">
        <v>8.8000000000000007</v>
      </c>
      <c r="M1149" s="4" t="s">
        <v>4274</v>
      </c>
      <c r="N1149" s="4" t="s">
        <v>2502</v>
      </c>
      <c r="O1149" s="186">
        <f>K1149</f>
        <v>9153131084</v>
      </c>
      <c r="P1149" s="91">
        <f>J1149-O1149</f>
        <v>0</v>
      </c>
      <c r="Q1149" s="4">
        <v>159</v>
      </c>
      <c r="R1149" s="4" t="s">
        <v>70</v>
      </c>
      <c r="S1149" s="4" t="s">
        <v>70</v>
      </c>
      <c r="T1149" s="140">
        <v>45294</v>
      </c>
      <c r="U1149" s="4" t="s">
        <v>1884</v>
      </c>
      <c r="V1149" s="4" t="s">
        <v>1954</v>
      </c>
      <c r="W1149" s="4" t="s">
        <v>70</v>
      </c>
      <c r="X1149" s="140">
        <v>45367</v>
      </c>
      <c r="Y1149" s="4" t="s">
        <v>1888</v>
      </c>
      <c r="Z1149" s="4" t="s">
        <v>1886</v>
      </c>
      <c r="AA1149" s="186">
        <f>O1149</f>
        <v>9153131084</v>
      </c>
      <c r="AB1149" s="186">
        <f>AA1149-O1149</f>
        <v>0</v>
      </c>
      <c r="AC1149" s="4"/>
      <c r="AD1149" s="4" t="s">
        <v>2037</v>
      </c>
      <c r="AE1149" s="145" t="s">
        <v>4262</v>
      </c>
      <c r="AF1149" s="8"/>
      <c r="AG1149" s="4"/>
      <c r="AH1149" s="377"/>
      <c r="AI1149" s="4"/>
      <c r="AJ1149" s="4"/>
      <c r="AK1149" s="4"/>
      <c r="AL1149" s="372"/>
    </row>
    <row r="1150" spans="2:38">
      <c r="B1150" s="145" t="s">
        <v>2497</v>
      </c>
      <c r="C1150" s="4" t="s">
        <v>441</v>
      </c>
      <c r="D1150" s="4" t="s">
        <v>1984</v>
      </c>
      <c r="E1150" s="4" t="s">
        <v>1060</v>
      </c>
      <c r="F1150" s="4" t="s">
        <v>4275</v>
      </c>
      <c r="G1150" s="4" t="s">
        <v>1692</v>
      </c>
      <c r="H1150" s="4" t="s">
        <v>1693</v>
      </c>
      <c r="I1150" s="141"/>
      <c r="J1150" s="141">
        <v>15000000000</v>
      </c>
      <c r="K1150" s="139">
        <v>15000000000</v>
      </c>
      <c r="L1150" s="4">
        <v>5.0999999999999996</v>
      </c>
      <c r="M1150" s="4" t="s">
        <v>3480</v>
      </c>
      <c r="N1150" s="4" t="s">
        <v>2781</v>
      </c>
      <c r="O1150" s="186">
        <f>K1150</f>
        <v>15000000000</v>
      </c>
      <c r="P1150" s="4"/>
      <c r="Q1150" s="4">
        <v>119</v>
      </c>
      <c r="R1150" s="4" t="s">
        <v>70</v>
      </c>
      <c r="S1150" s="4" t="s">
        <v>70</v>
      </c>
      <c r="T1150" s="140">
        <v>45348</v>
      </c>
      <c r="U1150" s="4" t="s">
        <v>1887</v>
      </c>
      <c r="V1150" s="4"/>
      <c r="W1150" s="4" t="s">
        <v>70</v>
      </c>
      <c r="X1150" s="140">
        <v>45371</v>
      </c>
      <c r="Y1150" s="4" t="s">
        <v>1885</v>
      </c>
      <c r="Z1150" s="4" t="s">
        <v>1886</v>
      </c>
      <c r="AA1150" s="186">
        <f>O1150</f>
        <v>15000000000</v>
      </c>
      <c r="AB1150" s="186">
        <f>O1150-AA1150</f>
        <v>0</v>
      </c>
      <c r="AC1150" s="4"/>
      <c r="AD1150" s="4" t="s">
        <v>2037</v>
      </c>
      <c r="AE1150" s="145" t="s">
        <v>4276</v>
      </c>
      <c r="AF1150" s="145"/>
      <c r="AG1150" s="4"/>
      <c r="AH1150" s="377"/>
      <c r="AI1150" s="4"/>
      <c r="AJ1150" s="4"/>
      <c r="AK1150" s="4"/>
    </row>
    <row r="1151" spans="2:38">
      <c r="B1151" s="145" t="s">
        <v>2497</v>
      </c>
      <c r="C1151" s="4" t="s">
        <v>441</v>
      </c>
      <c r="D1151" s="4" t="s">
        <v>2518</v>
      </c>
      <c r="E1151" s="4" t="s">
        <v>1060</v>
      </c>
      <c r="F1151" s="4" t="s">
        <v>4277</v>
      </c>
      <c r="G1151" s="4" t="s">
        <v>1638</v>
      </c>
      <c r="H1151" s="4" t="s">
        <v>1639</v>
      </c>
      <c r="I1151" s="141"/>
      <c r="J1151" s="141">
        <v>7000000000</v>
      </c>
      <c r="K1151" s="139">
        <v>7000000000</v>
      </c>
      <c r="L1151" s="4">
        <v>5.6</v>
      </c>
      <c r="M1151" s="4" t="s">
        <v>1914</v>
      </c>
      <c r="N1151" s="4" t="s">
        <v>1915</v>
      </c>
      <c r="O1151" s="91">
        <f>J1151</f>
        <v>7000000000</v>
      </c>
      <c r="P1151" s="91">
        <f>J1151-O1151</f>
        <v>0</v>
      </c>
      <c r="Q1151" s="4">
        <v>139</v>
      </c>
      <c r="R1151" s="4" t="s">
        <v>70</v>
      </c>
      <c r="S1151" s="4" t="s">
        <v>70</v>
      </c>
      <c r="T1151" s="140">
        <v>45348</v>
      </c>
      <c r="U1151" s="4" t="s">
        <v>1887</v>
      </c>
      <c r="V1151" s="4"/>
      <c r="W1151" s="4"/>
      <c r="X1151" s="4"/>
      <c r="Y1151" s="4"/>
      <c r="Z1151" s="4"/>
      <c r="AA1151" s="4"/>
      <c r="AB1151" s="4"/>
      <c r="AC1151" s="4"/>
      <c r="AD1151" s="4"/>
      <c r="AE1151" s="145"/>
      <c r="AF1151" s="145"/>
      <c r="AG1151" s="4" t="s">
        <v>70</v>
      </c>
      <c r="AH1151" s="377" t="s">
        <v>4277</v>
      </c>
      <c r="AI1151" s="4" t="s">
        <v>9551</v>
      </c>
      <c r="AJ1151" s="4" t="s">
        <v>9556</v>
      </c>
      <c r="AK1151" s="4"/>
    </row>
    <row r="1152" spans="2:38">
      <c r="B1152" s="145" t="s">
        <v>2497</v>
      </c>
      <c r="C1152" s="4" t="s">
        <v>441</v>
      </c>
      <c r="D1152" s="4" t="s">
        <v>1976</v>
      </c>
      <c r="E1152" s="4" t="s">
        <v>1060</v>
      </c>
      <c r="F1152" s="4" t="s">
        <v>4278</v>
      </c>
      <c r="G1152" s="4" t="s">
        <v>1654</v>
      </c>
      <c r="H1152" s="4" t="s">
        <v>1655</v>
      </c>
      <c r="I1152" s="141"/>
      <c r="J1152" s="141">
        <v>5000000000</v>
      </c>
      <c r="K1152" s="139">
        <v>5000000000</v>
      </c>
      <c r="L1152" s="4">
        <v>5.5</v>
      </c>
      <c r="M1152" s="4" t="s">
        <v>2556</v>
      </c>
      <c r="N1152" s="4" t="s">
        <v>2553</v>
      </c>
      <c r="O1152" s="91">
        <f>J1152</f>
        <v>5000000000</v>
      </c>
      <c r="P1152" s="91">
        <f>J1152-O1152</f>
        <v>0</v>
      </c>
      <c r="Q1152" s="4">
        <v>95</v>
      </c>
      <c r="R1152" s="4" t="s">
        <v>70</v>
      </c>
      <c r="S1152" s="4" t="s">
        <v>70</v>
      </c>
      <c r="T1152" s="140">
        <v>45321</v>
      </c>
      <c r="U1152" s="4" t="s">
        <v>1884</v>
      </c>
      <c r="V1152" s="4"/>
      <c r="W1152" s="4"/>
      <c r="X1152" s="4"/>
      <c r="Y1152" s="4"/>
      <c r="Z1152" s="4"/>
      <c r="AA1152" s="4"/>
      <c r="AB1152" s="4"/>
      <c r="AC1152" s="4"/>
      <c r="AD1152" s="4"/>
      <c r="AE1152" s="145"/>
      <c r="AF1152" s="145"/>
      <c r="AG1152" s="4" t="s">
        <v>70</v>
      </c>
      <c r="AH1152" s="377" t="s">
        <v>4278</v>
      </c>
      <c r="AI1152" s="4" t="s">
        <v>9551</v>
      </c>
      <c r="AJ1152" s="4" t="s">
        <v>9556</v>
      </c>
      <c r="AK1152" s="4"/>
    </row>
    <row r="1153" spans="2:38">
      <c r="B1153" s="145" t="s">
        <v>2497</v>
      </c>
      <c r="C1153" s="4" t="s">
        <v>441</v>
      </c>
      <c r="D1153" s="4" t="s">
        <v>1976</v>
      </c>
      <c r="E1153" s="4" t="s">
        <v>1060</v>
      </c>
      <c r="F1153" s="4" t="s">
        <v>4279</v>
      </c>
      <c r="G1153" s="4" t="s">
        <v>1692</v>
      </c>
      <c r="H1153" s="4" t="s">
        <v>1693</v>
      </c>
      <c r="I1153" s="141"/>
      <c r="J1153" s="141">
        <v>10000000000</v>
      </c>
      <c r="K1153" s="139">
        <v>10000000000</v>
      </c>
      <c r="L1153" s="4">
        <v>4.3</v>
      </c>
      <c r="M1153" s="4" t="s">
        <v>3145</v>
      </c>
      <c r="N1153" s="4" t="s">
        <v>3042</v>
      </c>
      <c r="O1153" s="186">
        <f>K1153</f>
        <v>10000000000</v>
      </c>
      <c r="P1153" s="4"/>
      <c r="Q1153" s="4">
        <v>119</v>
      </c>
      <c r="R1153" s="4" t="s">
        <v>70</v>
      </c>
      <c r="S1153" s="4" t="s">
        <v>70</v>
      </c>
      <c r="T1153" s="140">
        <v>45348</v>
      </c>
      <c r="U1153" s="4" t="s">
        <v>1887</v>
      </c>
      <c r="V1153" s="4"/>
      <c r="W1153" s="4" t="s">
        <v>70</v>
      </c>
      <c r="X1153" s="140">
        <v>45371</v>
      </c>
      <c r="Y1153" s="4" t="s">
        <v>1885</v>
      </c>
      <c r="Z1153" s="4" t="s">
        <v>1886</v>
      </c>
      <c r="AA1153" s="186">
        <f>O1153</f>
        <v>10000000000</v>
      </c>
      <c r="AB1153" s="186">
        <f>O1153-AA1153</f>
        <v>0</v>
      </c>
      <c r="AC1153" s="4"/>
      <c r="AD1153" s="4" t="s">
        <v>2037</v>
      </c>
      <c r="AE1153" s="145" t="s">
        <v>4276</v>
      </c>
      <c r="AF1153" s="145"/>
      <c r="AG1153" s="4"/>
      <c r="AH1153" s="377"/>
      <c r="AI1153" s="4"/>
      <c r="AJ1153" s="4"/>
      <c r="AK1153" s="4"/>
    </row>
    <row r="1154" spans="2:38">
      <c r="B1154" s="145" t="s">
        <v>2497</v>
      </c>
      <c r="C1154" s="4" t="s">
        <v>441</v>
      </c>
      <c r="D1154" s="4" t="s">
        <v>1976</v>
      </c>
      <c r="E1154" s="4" t="s">
        <v>1060</v>
      </c>
      <c r="F1154" s="4" t="s">
        <v>4280</v>
      </c>
      <c r="G1154" s="4" t="s">
        <v>1654</v>
      </c>
      <c r="H1154" s="4" t="s">
        <v>1655</v>
      </c>
      <c r="I1154" s="141"/>
      <c r="J1154" s="141">
        <v>5000000000</v>
      </c>
      <c r="K1154" s="139">
        <v>5000000000</v>
      </c>
      <c r="L1154" s="4">
        <v>5.5</v>
      </c>
      <c r="M1154" s="4" t="s">
        <v>2556</v>
      </c>
      <c r="N1154" s="4" t="s">
        <v>2553</v>
      </c>
      <c r="O1154" s="91">
        <f>J1154</f>
        <v>5000000000</v>
      </c>
      <c r="P1154" s="91">
        <f>J1154-O1154</f>
        <v>0</v>
      </c>
      <c r="Q1154" s="4">
        <v>95</v>
      </c>
      <c r="R1154" s="4" t="s">
        <v>70</v>
      </c>
      <c r="S1154" s="4" t="s">
        <v>70</v>
      </c>
      <c r="T1154" s="140">
        <v>45321</v>
      </c>
      <c r="U1154" s="4" t="s">
        <v>1884</v>
      </c>
      <c r="V1154" s="4"/>
      <c r="W1154" s="4"/>
      <c r="X1154" s="4"/>
      <c r="Y1154" s="4"/>
      <c r="Z1154" s="4"/>
      <c r="AA1154" s="4"/>
      <c r="AB1154" s="4"/>
      <c r="AC1154" s="4"/>
      <c r="AD1154" s="4"/>
      <c r="AE1154" s="145"/>
      <c r="AF1154" s="145"/>
      <c r="AG1154" s="4" t="s">
        <v>70</v>
      </c>
      <c r="AH1154" s="377" t="s">
        <v>4280</v>
      </c>
      <c r="AI1154" s="4" t="s">
        <v>9551</v>
      </c>
      <c r="AJ1154" s="4" t="s">
        <v>9556</v>
      </c>
      <c r="AK1154" s="4"/>
    </row>
    <row r="1155" spans="2:38">
      <c r="B1155" s="145" t="s">
        <v>2497</v>
      </c>
      <c r="C1155" s="4" t="s">
        <v>441</v>
      </c>
      <c r="D1155" s="4" t="s">
        <v>2550</v>
      </c>
      <c r="E1155" s="4" t="s">
        <v>1060</v>
      </c>
      <c r="F1155" s="4" t="s">
        <v>4281</v>
      </c>
      <c r="G1155" s="4" t="s">
        <v>1664</v>
      </c>
      <c r="H1155" s="4" t="s">
        <v>1665</v>
      </c>
      <c r="I1155" s="141"/>
      <c r="J1155" s="141">
        <v>5000000000</v>
      </c>
      <c r="K1155" s="139">
        <v>5000000000</v>
      </c>
      <c r="L1155" s="4">
        <v>8.6999999999999993</v>
      </c>
      <c r="M1155" s="4" t="s">
        <v>4121</v>
      </c>
      <c r="N1155" s="4" t="s">
        <v>4029</v>
      </c>
      <c r="O1155" s="91">
        <f>J1155</f>
        <v>5000000000</v>
      </c>
      <c r="P1155" s="91">
        <f>O1155-J1155</f>
        <v>0</v>
      </c>
      <c r="Q1155" s="4">
        <v>199</v>
      </c>
      <c r="R1155" s="4" t="s">
        <v>70</v>
      </c>
      <c r="S1155" s="4" t="s">
        <v>70</v>
      </c>
      <c r="T1155" s="140">
        <v>45294</v>
      </c>
      <c r="U1155" s="4" t="s">
        <v>1884</v>
      </c>
      <c r="V1155" s="4" t="s">
        <v>1954</v>
      </c>
      <c r="W1155" s="4"/>
      <c r="X1155" s="4"/>
      <c r="Y1155" s="4"/>
      <c r="Z1155" s="4"/>
      <c r="AA1155" s="4"/>
      <c r="AB1155" s="4"/>
      <c r="AC1155" s="4"/>
      <c r="AD1155" s="4"/>
      <c r="AE1155" s="145"/>
      <c r="AF1155" s="145"/>
      <c r="AG1155" s="4" t="s">
        <v>70</v>
      </c>
      <c r="AH1155" s="377"/>
      <c r="AI1155" s="4" t="s">
        <v>9555</v>
      </c>
      <c r="AJ1155" s="4" t="s">
        <v>9556</v>
      </c>
      <c r="AK1155" s="4"/>
    </row>
    <row r="1156" spans="2:38">
      <c r="B1156" s="145" t="s">
        <v>2497</v>
      </c>
      <c r="C1156" s="4" t="s">
        <v>441</v>
      </c>
      <c r="D1156" s="4" t="s">
        <v>1976</v>
      </c>
      <c r="E1156" s="4" t="s">
        <v>1060</v>
      </c>
      <c r="F1156" s="4" t="s">
        <v>4282</v>
      </c>
      <c r="G1156" s="4" t="s">
        <v>1692</v>
      </c>
      <c r="H1156" s="4" t="s">
        <v>1693</v>
      </c>
      <c r="I1156" s="141"/>
      <c r="J1156" s="141">
        <v>15000000000</v>
      </c>
      <c r="K1156" s="139">
        <v>15000000000</v>
      </c>
      <c r="L1156" s="4">
        <v>5.0999999999999996</v>
      </c>
      <c r="M1156" s="4" t="s">
        <v>3480</v>
      </c>
      <c r="N1156" s="4" t="s">
        <v>2781</v>
      </c>
      <c r="O1156" s="186">
        <f>K1156</f>
        <v>15000000000</v>
      </c>
      <c r="P1156" s="4"/>
      <c r="Q1156" s="4">
        <v>119</v>
      </c>
      <c r="R1156" s="4" t="s">
        <v>70</v>
      </c>
      <c r="S1156" s="4" t="s">
        <v>70</v>
      </c>
      <c r="T1156" s="140">
        <v>45348</v>
      </c>
      <c r="U1156" s="4" t="s">
        <v>1887</v>
      </c>
      <c r="V1156" s="4"/>
      <c r="W1156" s="4" t="s">
        <v>70</v>
      </c>
      <c r="X1156" s="140">
        <v>45371</v>
      </c>
      <c r="Y1156" s="4" t="s">
        <v>1885</v>
      </c>
      <c r="Z1156" s="4" t="s">
        <v>1886</v>
      </c>
      <c r="AA1156" s="186">
        <f>O1156</f>
        <v>15000000000</v>
      </c>
      <c r="AB1156" s="186">
        <f>O1156-AA1156</f>
        <v>0</v>
      </c>
      <c r="AC1156" s="4"/>
      <c r="AD1156" s="4" t="s">
        <v>2037</v>
      </c>
      <c r="AE1156" s="145" t="s">
        <v>4276</v>
      </c>
      <c r="AF1156" s="145"/>
      <c r="AG1156" s="4"/>
      <c r="AH1156" s="377"/>
      <c r="AI1156" s="4"/>
      <c r="AJ1156" s="4"/>
      <c r="AK1156" s="4"/>
    </row>
    <row r="1157" spans="2:38">
      <c r="B1157" s="145" t="s">
        <v>2497</v>
      </c>
      <c r="C1157" s="4" t="s">
        <v>441</v>
      </c>
      <c r="D1157" s="4" t="s">
        <v>1976</v>
      </c>
      <c r="E1157" s="4" t="s">
        <v>1060</v>
      </c>
      <c r="F1157" s="4" t="s">
        <v>4283</v>
      </c>
      <c r="G1157" s="4" t="s">
        <v>1692</v>
      </c>
      <c r="H1157" s="4" t="s">
        <v>1693</v>
      </c>
      <c r="I1157" s="141"/>
      <c r="J1157" s="141">
        <v>10000000000</v>
      </c>
      <c r="K1157" s="139">
        <v>10000000000</v>
      </c>
      <c r="L1157" s="4">
        <v>4.5999999999999996</v>
      </c>
      <c r="M1157" s="4" t="s">
        <v>4284</v>
      </c>
      <c r="N1157" s="4" t="s">
        <v>2971</v>
      </c>
      <c r="O1157" s="186">
        <f>K1157</f>
        <v>10000000000</v>
      </c>
      <c r="P1157" s="4"/>
      <c r="Q1157" s="4">
        <v>119</v>
      </c>
      <c r="R1157" s="4" t="s">
        <v>70</v>
      </c>
      <c r="S1157" s="4" t="s">
        <v>70</v>
      </c>
      <c r="T1157" s="140">
        <v>45348</v>
      </c>
      <c r="U1157" s="4" t="s">
        <v>1887</v>
      </c>
      <c r="V1157" s="4"/>
      <c r="W1157" s="4" t="s">
        <v>70</v>
      </c>
      <c r="X1157" s="140">
        <v>45371</v>
      </c>
      <c r="Y1157" s="4" t="s">
        <v>1885</v>
      </c>
      <c r="Z1157" s="4" t="s">
        <v>1886</v>
      </c>
      <c r="AA1157" s="186">
        <f>O1157</f>
        <v>10000000000</v>
      </c>
      <c r="AB1157" s="186">
        <f>O1157-AA1157</f>
        <v>0</v>
      </c>
      <c r="AC1157" s="4"/>
      <c r="AD1157" s="4" t="s">
        <v>2037</v>
      </c>
      <c r="AE1157" s="145" t="s">
        <v>4276</v>
      </c>
      <c r="AF1157" s="145"/>
      <c r="AG1157" s="4"/>
      <c r="AH1157" s="377"/>
      <c r="AI1157" s="4"/>
      <c r="AJ1157" s="4"/>
      <c r="AK1157" s="4"/>
    </row>
    <row r="1158" spans="2:38">
      <c r="B1158" s="145" t="s">
        <v>2497</v>
      </c>
      <c r="C1158" s="4" t="s">
        <v>441</v>
      </c>
      <c r="D1158" s="4" t="s">
        <v>1976</v>
      </c>
      <c r="E1158" s="4" t="s">
        <v>1060</v>
      </c>
      <c r="F1158" s="4" t="s">
        <v>4285</v>
      </c>
      <c r="G1158" s="4" t="s">
        <v>1654</v>
      </c>
      <c r="H1158" s="4" t="s">
        <v>1655</v>
      </c>
      <c r="I1158" s="141"/>
      <c r="J1158" s="141">
        <v>13828717808</v>
      </c>
      <c r="K1158" s="139">
        <v>13828717808</v>
      </c>
      <c r="L1158" s="4">
        <v>5.7</v>
      </c>
      <c r="M1158" s="4" t="s">
        <v>3258</v>
      </c>
      <c r="N1158" s="4" t="s">
        <v>2150</v>
      </c>
      <c r="O1158" s="91">
        <f>J1158</f>
        <v>13828717808</v>
      </c>
      <c r="P1158" s="91">
        <f>J1158-O1158</f>
        <v>0</v>
      </c>
      <c r="Q1158" s="4">
        <v>95</v>
      </c>
      <c r="R1158" s="4" t="s">
        <v>70</v>
      </c>
      <c r="S1158" s="4" t="s">
        <v>70</v>
      </c>
      <c r="T1158" s="140">
        <v>45321</v>
      </c>
      <c r="U1158" s="4" t="s">
        <v>1884</v>
      </c>
      <c r="V1158" s="4"/>
      <c r="W1158" s="4"/>
      <c r="X1158" s="4"/>
      <c r="Y1158" s="4"/>
      <c r="Z1158" s="4"/>
      <c r="AA1158" s="4"/>
      <c r="AB1158" s="4"/>
      <c r="AC1158" s="4"/>
      <c r="AD1158" s="4"/>
      <c r="AE1158" s="145"/>
      <c r="AF1158" s="145"/>
      <c r="AG1158" s="4" t="s">
        <v>70</v>
      </c>
      <c r="AH1158" s="377" t="s">
        <v>4285</v>
      </c>
      <c r="AI1158" s="4" t="s">
        <v>9551</v>
      </c>
      <c r="AJ1158" s="4" t="s">
        <v>9556</v>
      </c>
      <c r="AK1158" s="4"/>
    </row>
    <row r="1159" spans="2:38">
      <c r="B1159" s="145" t="s">
        <v>2497</v>
      </c>
      <c r="C1159" s="4" t="s">
        <v>441</v>
      </c>
      <c r="D1159" s="4" t="s">
        <v>1957</v>
      </c>
      <c r="E1159" s="4" t="s">
        <v>1060</v>
      </c>
      <c r="F1159" s="4" t="s">
        <v>4286</v>
      </c>
      <c r="G1159" s="4" t="s">
        <v>1676</v>
      </c>
      <c r="H1159" s="4" t="s">
        <v>1677</v>
      </c>
      <c r="I1159" s="141"/>
      <c r="J1159" s="141">
        <v>100000000</v>
      </c>
      <c r="K1159" s="139">
        <v>100000000</v>
      </c>
      <c r="L1159" s="4">
        <v>9.6999999999999993</v>
      </c>
      <c r="M1159" s="4" t="s">
        <v>4287</v>
      </c>
      <c r="N1159" s="4" t="s">
        <v>4288</v>
      </c>
      <c r="O1159" s="186">
        <f>K1159</f>
        <v>100000000</v>
      </c>
      <c r="P1159" s="186">
        <f>K1159-O1159</f>
        <v>0</v>
      </c>
      <c r="Q1159" s="4" t="s">
        <v>2503</v>
      </c>
      <c r="R1159" s="4" t="s">
        <v>70</v>
      </c>
      <c r="S1159" s="4" t="s">
        <v>70</v>
      </c>
      <c r="T1159" s="140">
        <v>45351</v>
      </c>
      <c r="U1159" s="4" t="s">
        <v>1884</v>
      </c>
      <c r="V1159" s="4" t="s">
        <v>1954</v>
      </c>
      <c r="W1159" s="4" t="s">
        <v>70</v>
      </c>
      <c r="X1159" s="4" t="s">
        <v>3521</v>
      </c>
      <c r="Y1159" s="4" t="s">
        <v>1888</v>
      </c>
      <c r="Z1159" s="4" t="s">
        <v>1886</v>
      </c>
      <c r="AA1159" s="186">
        <f>K1159</f>
        <v>100000000</v>
      </c>
      <c r="AB1159" s="186">
        <f>O1159-AA1159</f>
        <v>0</v>
      </c>
      <c r="AC1159" s="4"/>
      <c r="AD1159" s="4" t="s">
        <v>2037</v>
      </c>
      <c r="AE1159" s="145" t="s">
        <v>4258</v>
      </c>
      <c r="AF1159" s="145"/>
      <c r="AG1159" s="4"/>
      <c r="AH1159" s="377"/>
      <c r="AI1159" s="4"/>
      <c r="AJ1159" s="4"/>
      <c r="AK1159" s="4"/>
    </row>
    <row r="1160" spans="2:38">
      <c r="B1160" s="145" t="s">
        <v>2497</v>
      </c>
      <c r="C1160" s="4" t="s">
        <v>441</v>
      </c>
      <c r="D1160" s="4" t="s">
        <v>1984</v>
      </c>
      <c r="E1160" s="4" t="s">
        <v>1060</v>
      </c>
      <c r="F1160" s="4" t="s">
        <v>4289</v>
      </c>
      <c r="G1160" s="4" t="s">
        <v>1692</v>
      </c>
      <c r="H1160" s="4" t="s">
        <v>1693</v>
      </c>
      <c r="I1160" s="141"/>
      <c r="J1160" s="141">
        <v>20000000000</v>
      </c>
      <c r="K1160" s="139">
        <v>20000000000</v>
      </c>
      <c r="L1160" s="4">
        <v>6.3</v>
      </c>
      <c r="M1160" s="4" t="s">
        <v>3488</v>
      </c>
      <c r="N1160" s="4" t="s">
        <v>3608</v>
      </c>
      <c r="O1160" s="186">
        <f>K1160</f>
        <v>20000000000</v>
      </c>
      <c r="P1160" s="4"/>
      <c r="Q1160" s="4">
        <v>119</v>
      </c>
      <c r="R1160" s="4" t="s">
        <v>70</v>
      </c>
      <c r="S1160" s="4" t="s">
        <v>70</v>
      </c>
      <c r="T1160" s="140">
        <v>45348</v>
      </c>
      <c r="U1160" s="4" t="s">
        <v>1887</v>
      </c>
      <c r="V1160" s="4"/>
      <c r="W1160" s="4" t="s">
        <v>70</v>
      </c>
      <c r="X1160" s="140">
        <v>45371</v>
      </c>
      <c r="Y1160" s="4" t="s">
        <v>1885</v>
      </c>
      <c r="Z1160" s="4" t="s">
        <v>1886</v>
      </c>
      <c r="AA1160" s="186">
        <f>O1160</f>
        <v>20000000000</v>
      </c>
      <c r="AB1160" s="186">
        <f>O1160-AA1160</f>
        <v>0</v>
      </c>
      <c r="AC1160" s="4"/>
      <c r="AD1160" s="4" t="s">
        <v>2037</v>
      </c>
      <c r="AE1160" s="145" t="s">
        <v>4276</v>
      </c>
      <c r="AF1160" s="145"/>
      <c r="AG1160" s="4"/>
      <c r="AH1160" s="377"/>
      <c r="AI1160" s="4"/>
      <c r="AJ1160" s="4"/>
      <c r="AK1160" s="4"/>
    </row>
    <row r="1161" spans="2:38">
      <c r="B1161" s="145" t="s">
        <v>2497</v>
      </c>
      <c r="C1161" s="4" t="s">
        <v>441</v>
      </c>
      <c r="D1161" s="4" t="s">
        <v>1976</v>
      </c>
      <c r="E1161" s="4" t="s">
        <v>1060</v>
      </c>
      <c r="F1161" s="4" t="s">
        <v>4290</v>
      </c>
      <c r="G1161" s="4" t="s">
        <v>1654</v>
      </c>
      <c r="H1161" s="4" t="s">
        <v>1655</v>
      </c>
      <c r="I1161" s="141"/>
      <c r="J1161" s="141">
        <v>10000000000</v>
      </c>
      <c r="K1161" s="139">
        <v>10000000000</v>
      </c>
      <c r="L1161" s="4">
        <v>6.5</v>
      </c>
      <c r="M1161" s="4" t="s">
        <v>3417</v>
      </c>
      <c r="N1161" s="4" t="s">
        <v>2569</v>
      </c>
      <c r="O1161" s="91">
        <f>J1161</f>
        <v>10000000000</v>
      </c>
      <c r="P1161" s="91">
        <f>J1161-O1161</f>
        <v>0</v>
      </c>
      <c r="Q1161" s="4">
        <v>95</v>
      </c>
      <c r="R1161" s="4" t="s">
        <v>70</v>
      </c>
      <c r="S1161" s="4" t="s">
        <v>70</v>
      </c>
      <c r="T1161" s="140">
        <v>45321</v>
      </c>
      <c r="U1161" s="4" t="s">
        <v>1884</v>
      </c>
      <c r="V1161" s="4"/>
      <c r="W1161" s="4"/>
      <c r="X1161" s="4"/>
      <c r="Y1161" s="4"/>
      <c r="Z1161" s="4"/>
      <c r="AA1161" s="4"/>
      <c r="AB1161" s="4"/>
      <c r="AC1161" s="4"/>
      <c r="AD1161" s="4"/>
      <c r="AE1161" s="145"/>
      <c r="AF1161" s="145"/>
      <c r="AG1161" s="4" t="s">
        <v>70</v>
      </c>
      <c r="AH1161" s="377" t="s">
        <v>4290</v>
      </c>
      <c r="AI1161" s="4" t="s">
        <v>9551</v>
      </c>
      <c r="AJ1161" s="4" t="s">
        <v>9556</v>
      </c>
      <c r="AK1161" s="4"/>
    </row>
    <row r="1162" spans="2:38">
      <c r="B1162" s="145" t="s">
        <v>2497</v>
      </c>
      <c r="C1162" s="4" t="s">
        <v>441</v>
      </c>
      <c r="D1162" s="4" t="s">
        <v>1976</v>
      </c>
      <c r="E1162" s="4" t="s">
        <v>1060</v>
      </c>
      <c r="F1162" s="4" t="s">
        <v>4291</v>
      </c>
      <c r="G1162" s="4" t="s">
        <v>1692</v>
      </c>
      <c r="H1162" s="4" t="s">
        <v>1693</v>
      </c>
      <c r="I1162" s="141"/>
      <c r="J1162" s="141">
        <v>20000000000</v>
      </c>
      <c r="K1162" s="139">
        <v>20000000000</v>
      </c>
      <c r="L1162" s="4">
        <v>6.3</v>
      </c>
      <c r="M1162" s="4" t="s">
        <v>3488</v>
      </c>
      <c r="N1162" s="4" t="s">
        <v>3608</v>
      </c>
      <c r="O1162" s="186">
        <f>K1162</f>
        <v>20000000000</v>
      </c>
      <c r="P1162" s="4"/>
      <c r="Q1162" s="4">
        <v>119</v>
      </c>
      <c r="R1162" s="4" t="s">
        <v>70</v>
      </c>
      <c r="S1162" s="4" t="s">
        <v>70</v>
      </c>
      <c r="T1162" s="140">
        <v>45348</v>
      </c>
      <c r="U1162" s="4" t="s">
        <v>1887</v>
      </c>
      <c r="V1162" s="4"/>
      <c r="W1162" s="4" t="s">
        <v>70</v>
      </c>
      <c r="X1162" s="140">
        <v>45371</v>
      </c>
      <c r="Y1162" s="4" t="s">
        <v>1885</v>
      </c>
      <c r="Z1162" s="4" t="s">
        <v>1886</v>
      </c>
      <c r="AA1162" s="186">
        <f>O1162</f>
        <v>20000000000</v>
      </c>
      <c r="AB1162" s="186">
        <f>O1162-AA1162</f>
        <v>0</v>
      </c>
      <c r="AC1162" s="4"/>
      <c r="AD1162" s="4" t="s">
        <v>2037</v>
      </c>
      <c r="AE1162" s="145" t="s">
        <v>4276</v>
      </c>
      <c r="AF1162" s="145"/>
      <c r="AG1162" s="4"/>
      <c r="AH1162" s="377"/>
      <c r="AI1162" s="4"/>
      <c r="AJ1162" s="4"/>
      <c r="AK1162" s="4"/>
      <c r="AL1162" s="372"/>
    </row>
    <row r="1163" spans="2:38">
      <c r="B1163" s="145" t="s">
        <v>2497</v>
      </c>
      <c r="C1163" s="4" t="s">
        <v>441</v>
      </c>
      <c r="D1163" s="4" t="s">
        <v>4145</v>
      </c>
      <c r="E1163" s="4" t="s">
        <v>1060</v>
      </c>
      <c r="F1163" s="4" t="s">
        <v>4292</v>
      </c>
      <c r="G1163" s="4" t="s">
        <v>1668</v>
      </c>
      <c r="H1163" s="4" t="s">
        <v>1669</v>
      </c>
      <c r="I1163" s="141"/>
      <c r="J1163" s="141">
        <v>3000000000</v>
      </c>
      <c r="K1163" s="139">
        <v>3000000000</v>
      </c>
      <c r="L1163" s="4">
        <v>5.65</v>
      </c>
      <c r="M1163" s="4" t="s">
        <v>2526</v>
      </c>
      <c r="N1163" s="4" t="s">
        <v>3102</v>
      </c>
      <c r="O1163" s="186">
        <f>K1163</f>
        <v>3000000000</v>
      </c>
      <c r="P1163" s="186">
        <f>O1163-J1163</f>
        <v>0</v>
      </c>
      <c r="Q1163" s="4">
        <v>198</v>
      </c>
      <c r="R1163" s="4" t="s">
        <v>70</v>
      </c>
      <c r="S1163" s="4" t="s">
        <v>70</v>
      </c>
      <c r="T1163" s="140">
        <v>45349</v>
      </c>
      <c r="U1163" s="4" t="s">
        <v>1887</v>
      </c>
      <c r="V1163" s="4"/>
      <c r="W1163" s="4"/>
      <c r="X1163" s="4"/>
      <c r="Y1163" s="4"/>
      <c r="Z1163" s="4"/>
      <c r="AA1163" s="4"/>
      <c r="AB1163" s="4"/>
      <c r="AC1163" s="4"/>
      <c r="AD1163" s="4"/>
      <c r="AE1163" s="145"/>
      <c r="AF1163" s="145"/>
      <c r="AG1163" s="4" t="s">
        <v>70</v>
      </c>
      <c r="AH1163" s="377" t="s">
        <v>4292</v>
      </c>
      <c r="AI1163" s="4" t="s">
        <v>9551</v>
      </c>
      <c r="AJ1163" s="4" t="s">
        <v>9556</v>
      </c>
      <c r="AK1163" s="4"/>
    </row>
    <row r="1164" spans="2:38">
      <c r="B1164" s="145" t="s">
        <v>2497</v>
      </c>
      <c r="C1164" s="4" t="s">
        <v>441</v>
      </c>
      <c r="D1164" s="4" t="s">
        <v>4145</v>
      </c>
      <c r="E1164" s="4" t="s">
        <v>1060</v>
      </c>
      <c r="F1164" s="4" t="s">
        <v>4293</v>
      </c>
      <c r="G1164" s="4" t="s">
        <v>1668</v>
      </c>
      <c r="H1164" s="4" t="s">
        <v>1669</v>
      </c>
      <c r="I1164" s="141"/>
      <c r="J1164" s="141">
        <v>3000000000</v>
      </c>
      <c r="K1164" s="139">
        <v>3000000000</v>
      </c>
      <c r="L1164" s="4">
        <v>5.65</v>
      </c>
      <c r="M1164" s="4" t="s">
        <v>3258</v>
      </c>
      <c r="N1164" s="4" t="s">
        <v>2150</v>
      </c>
      <c r="O1164" s="186">
        <f>K1164</f>
        <v>3000000000</v>
      </c>
      <c r="P1164" s="186">
        <f>O1164-J1164</f>
        <v>0</v>
      </c>
      <c r="Q1164" s="4">
        <v>198</v>
      </c>
      <c r="R1164" s="4" t="s">
        <v>70</v>
      </c>
      <c r="S1164" s="4" t="s">
        <v>70</v>
      </c>
      <c r="T1164" s="140">
        <v>45349</v>
      </c>
      <c r="U1164" s="4" t="s">
        <v>1887</v>
      </c>
      <c r="V1164" s="4"/>
      <c r="W1164" s="4"/>
      <c r="X1164" s="4"/>
      <c r="Y1164" s="4"/>
      <c r="Z1164" s="4"/>
      <c r="AA1164" s="4"/>
      <c r="AB1164" s="4"/>
      <c r="AC1164" s="4"/>
      <c r="AD1164" s="4"/>
      <c r="AE1164" s="145"/>
      <c r="AF1164" s="145"/>
      <c r="AG1164" s="4" t="s">
        <v>70</v>
      </c>
      <c r="AH1164" s="377" t="s">
        <v>4293</v>
      </c>
      <c r="AI1164" s="4" t="s">
        <v>9551</v>
      </c>
      <c r="AJ1164" s="4" t="s">
        <v>9556</v>
      </c>
      <c r="AK1164" s="4"/>
    </row>
    <row r="1165" spans="2:38">
      <c r="B1165" s="145" t="s">
        <v>2497</v>
      </c>
      <c r="C1165" s="4" t="s">
        <v>441</v>
      </c>
      <c r="D1165" s="4" t="s">
        <v>1976</v>
      </c>
      <c r="E1165" s="4" t="s">
        <v>1060</v>
      </c>
      <c r="F1165" s="4" t="s">
        <v>4294</v>
      </c>
      <c r="G1165" s="4" t="s">
        <v>1654</v>
      </c>
      <c r="H1165" s="4" t="s">
        <v>1655</v>
      </c>
      <c r="I1165" s="141"/>
      <c r="J1165" s="141">
        <v>5000000000</v>
      </c>
      <c r="K1165" s="139">
        <v>5000000000</v>
      </c>
      <c r="L1165" s="4">
        <v>5.5</v>
      </c>
      <c r="M1165" s="4" t="s">
        <v>2556</v>
      </c>
      <c r="N1165" s="4" t="s">
        <v>2553</v>
      </c>
      <c r="O1165" s="91">
        <f>J1165</f>
        <v>5000000000</v>
      </c>
      <c r="P1165" s="91">
        <f>J1165-O1165</f>
        <v>0</v>
      </c>
      <c r="Q1165" s="4">
        <v>95</v>
      </c>
      <c r="R1165" s="4" t="s">
        <v>70</v>
      </c>
      <c r="S1165" s="4" t="s">
        <v>70</v>
      </c>
      <c r="T1165" s="140">
        <v>45321</v>
      </c>
      <c r="U1165" s="4" t="s">
        <v>1884</v>
      </c>
      <c r="V1165" s="4"/>
      <c r="W1165" s="4"/>
      <c r="X1165" s="4"/>
      <c r="Y1165" s="4"/>
      <c r="Z1165" s="4"/>
      <c r="AA1165" s="4"/>
      <c r="AB1165" s="4"/>
      <c r="AC1165" s="4"/>
      <c r="AD1165" s="4"/>
      <c r="AE1165" s="145"/>
      <c r="AF1165" s="145"/>
      <c r="AG1165" s="4" t="s">
        <v>70</v>
      </c>
      <c r="AH1165" s="377" t="s">
        <v>4294</v>
      </c>
      <c r="AI1165" s="4" t="s">
        <v>9551</v>
      </c>
      <c r="AJ1165" s="4" t="s">
        <v>9556</v>
      </c>
      <c r="AK1165" s="4"/>
    </row>
    <row r="1166" spans="2:38">
      <c r="B1166" s="145" t="s">
        <v>2497</v>
      </c>
      <c r="C1166" s="4" t="s">
        <v>441</v>
      </c>
      <c r="D1166" s="4" t="s">
        <v>4145</v>
      </c>
      <c r="E1166" s="4" t="s">
        <v>1060</v>
      </c>
      <c r="F1166" s="4" t="s">
        <v>4295</v>
      </c>
      <c r="G1166" s="4" t="s">
        <v>1668</v>
      </c>
      <c r="H1166" s="4" t="s">
        <v>1669</v>
      </c>
      <c r="I1166" s="141"/>
      <c r="J1166" s="141">
        <v>1580000000</v>
      </c>
      <c r="K1166" s="139">
        <v>1580000000</v>
      </c>
      <c r="L1166" s="4">
        <v>5.65</v>
      </c>
      <c r="M1166" s="4" t="s">
        <v>2974</v>
      </c>
      <c r="N1166" s="4" t="s">
        <v>2975</v>
      </c>
      <c r="O1166" s="186">
        <f>K1166</f>
        <v>1580000000</v>
      </c>
      <c r="P1166" s="186">
        <f>O1166-J1166</f>
        <v>0</v>
      </c>
      <c r="Q1166" s="4">
        <v>198</v>
      </c>
      <c r="R1166" s="4" t="s">
        <v>70</v>
      </c>
      <c r="S1166" s="4" t="s">
        <v>70</v>
      </c>
      <c r="T1166" s="140">
        <v>45349</v>
      </c>
      <c r="U1166" s="4" t="s">
        <v>1887</v>
      </c>
      <c r="V1166" s="4"/>
      <c r="W1166" s="4"/>
      <c r="X1166" s="4"/>
      <c r="Y1166" s="4"/>
      <c r="Z1166" s="4"/>
      <c r="AA1166" s="4"/>
      <c r="AB1166" s="4"/>
      <c r="AC1166" s="4"/>
      <c r="AD1166" s="4"/>
      <c r="AE1166" s="145"/>
      <c r="AF1166" s="145"/>
      <c r="AG1166" s="4" t="s">
        <v>70</v>
      </c>
      <c r="AH1166" s="377" t="s">
        <v>4295</v>
      </c>
      <c r="AI1166" s="4" t="s">
        <v>9551</v>
      </c>
      <c r="AJ1166" s="4" t="s">
        <v>9556</v>
      </c>
      <c r="AK1166" s="4"/>
    </row>
    <row r="1167" spans="2:38">
      <c r="B1167" s="145" t="s">
        <v>2497</v>
      </c>
      <c r="C1167" s="4" t="s">
        <v>441</v>
      </c>
      <c r="D1167" s="4" t="s">
        <v>2498</v>
      </c>
      <c r="E1167" s="4" t="s">
        <v>1060</v>
      </c>
      <c r="F1167" s="4" t="s">
        <v>4296</v>
      </c>
      <c r="G1167" s="4" t="s">
        <v>1676</v>
      </c>
      <c r="H1167" s="4" t="s">
        <v>1677</v>
      </c>
      <c r="I1167" s="141"/>
      <c r="J1167" s="141">
        <v>100000000</v>
      </c>
      <c r="K1167" s="139">
        <v>100000000</v>
      </c>
      <c r="L1167" s="4">
        <v>8.6999999999999993</v>
      </c>
      <c r="M1167" s="4" t="s">
        <v>4297</v>
      </c>
      <c r="N1167" s="4" t="s">
        <v>4298</v>
      </c>
      <c r="O1167" s="186">
        <f>K1167</f>
        <v>100000000</v>
      </c>
      <c r="P1167" s="186">
        <f>K1167-O1167</f>
        <v>0</v>
      </c>
      <c r="Q1167" s="4" t="s">
        <v>2503</v>
      </c>
      <c r="R1167" s="4" t="s">
        <v>70</v>
      </c>
      <c r="S1167" s="4" t="s">
        <v>70</v>
      </c>
      <c r="T1167" s="140">
        <v>45351</v>
      </c>
      <c r="U1167" s="4" t="s">
        <v>1884</v>
      </c>
      <c r="V1167" s="4" t="s">
        <v>1954</v>
      </c>
      <c r="W1167" s="4" t="s">
        <v>70</v>
      </c>
      <c r="X1167" s="4" t="s">
        <v>3521</v>
      </c>
      <c r="Y1167" s="4" t="s">
        <v>1888</v>
      </c>
      <c r="Z1167" s="4" t="s">
        <v>1886</v>
      </c>
      <c r="AA1167" s="186">
        <f>K1167</f>
        <v>100000000</v>
      </c>
      <c r="AB1167" s="186">
        <f>O1167-AA1167</f>
        <v>0</v>
      </c>
      <c r="AC1167" s="4"/>
      <c r="AD1167" s="4" t="s">
        <v>2037</v>
      </c>
      <c r="AE1167" s="145" t="s">
        <v>4258</v>
      </c>
      <c r="AF1167" s="145"/>
      <c r="AG1167" s="4"/>
      <c r="AH1167" s="377"/>
      <c r="AI1167" s="4"/>
      <c r="AJ1167" s="4"/>
      <c r="AK1167" s="4"/>
    </row>
    <row r="1168" spans="2:38">
      <c r="B1168" s="145" t="s">
        <v>2497</v>
      </c>
      <c r="C1168" s="4" t="s">
        <v>441</v>
      </c>
      <c r="D1168" s="4" t="s">
        <v>1976</v>
      </c>
      <c r="E1168" s="4" t="s">
        <v>1060</v>
      </c>
      <c r="F1168" s="4" t="s">
        <v>4299</v>
      </c>
      <c r="G1168" s="4" t="s">
        <v>1654</v>
      </c>
      <c r="H1168" s="4" t="s">
        <v>1655</v>
      </c>
      <c r="I1168" s="141"/>
      <c r="J1168" s="141">
        <v>10000000000</v>
      </c>
      <c r="K1168" s="139">
        <v>10000000000</v>
      </c>
      <c r="L1168" s="4">
        <v>6.5</v>
      </c>
      <c r="M1168" s="4" t="s">
        <v>3417</v>
      </c>
      <c r="N1168" s="4" t="s">
        <v>2569</v>
      </c>
      <c r="O1168" s="91">
        <f>J1168</f>
        <v>10000000000</v>
      </c>
      <c r="P1168" s="91">
        <f>J1168-O1168</f>
        <v>0</v>
      </c>
      <c r="Q1168" s="4">
        <v>95</v>
      </c>
      <c r="R1168" s="4" t="s">
        <v>70</v>
      </c>
      <c r="S1168" s="4" t="s">
        <v>70</v>
      </c>
      <c r="T1168" s="140">
        <v>45321</v>
      </c>
      <c r="U1168" s="4" t="s">
        <v>1884</v>
      </c>
      <c r="V1168" s="4"/>
      <c r="W1168" s="4"/>
      <c r="X1168" s="4"/>
      <c r="Y1168" s="4"/>
      <c r="Z1168" s="4"/>
      <c r="AA1168" s="4"/>
      <c r="AB1168" s="4"/>
      <c r="AC1168" s="4"/>
      <c r="AD1168" s="4"/>
      <c r="AE1168" s="145"/>
      <c r="AF1168" s="145"/>
      <c r="AG1168" s="4" t="s">
        <v>70</v>
      </c>
      <c r="AH1168" s="377" t="s">
        <v>4299</v>
      </c>
      <c r="AI1168" s="4" t="s">
        <v>9551</v>
      </c>
      <c r="AJ1168" s="4" t="s">
        <v>9556</v>
      </c>
      <c r="AK1168" s="4"/>
    </row>
    <row r="1169" spans="2:38">
      <c r="B1169" s="145" t="s">
        <v>2497</v>
      </c>
      <c r="C1169" s="4" t="s">
        <v>441</v>
      </c>
      <c r="D1169" s="4" t="s">
        <v>2550</v>
      </c>
      <c r="E1169" s="4" t="s">
        <v>1060</v>
      </c>
      <c r="F1169" s="4" t="s">
        <v>4300</v>
      </c>
      <c r="G1169" s="4" t="s">
        <v>1664</v>
      </c>
      <c r="H1169" s="4" t="s">
        <v>1665</v>
      </c>
      <c r="I1169" s="141"/>
      <c r="J1169" s="141">
        <v>5000000000</v>
      </c>
      <c r="K1169" s="139">
        <v>5000000000</v>
      </c>
      <c r="L1169" s="4">
        <v>8.6999999999999993</v>
      </c>
      <c r="M1169" s="4" t="s">
        <v>4121</v>
      </c>
      <c r="N1169" s="4" t="s">
        <v>4029</v>
      </c>
      <c r="O1169" s="91">
        <f>J1169</f>
        <v>5000000000</v>
      </c>
      <c r="P1169" s="91">
        <f>O1169-J1169</f>
        <v>0</v>
      </c>
      <c r="Q1169" s="4">
        <v>199</v>
      </c>
      <c r="R1169" s="4" t="s">
        <v>70</v>
      </c>
      <c r="S1169" s="4" t="s">
        <v>70</v>
      </c>
      <c r="T1169" s="140">
        <v>45294</v>
      </c>
      <c r="U1169" s="4" t="s">
        <v>1884</v>
      </c>
      <c r="V1169" s="4" t="s">
        <v>1954</v>
      </c>
      <c r="W1169" s="4"/>
      <c r="X1169" s="4"/>
      <c r="Y1169" s="4"/>
      <c r="Z1169" s="4"/>
      <c r="AA1169" s="4"/>
      <c r="AB1169" s="4"/>
      <c r="AC1169" s="4"/>
      <c r="AD1169" s="4"/>
      <c r="AE1169" s="145"/>
      <c r="AF1169" s="145"/>
      <c r="AG1169" s="4" t="s">
        <v>70</v>
      </c>
      <c r="AH1169" s="377"/>
      <c r="AI1169" s="4" t="s">
        <v>9555</v>
      </c>
      <c r="AJ1169" s="4" t="s">
        <v>9556</v>
      </c>
      <c r="AK1169" s="4"/>
    </row>
    <row r="1170" spans="2:38">
      <c r="B1170" s="145" t="s">
        <v>2497</v>
      </c>
      <c r="C1170" s="4" t="s">
        <v>441</v>
      </c>
      <c r="D1170" s="4" t="s">
        <v>1957</v>
      </c>
      <c r="E1170" s="4" t="s">
        <v>1060</v>
      </c>
      <c r="F1170" s="4" t="s">
        <v>4301</v>
      </c>
      <c r="G1170" s="4" t="s">
        <v>1676</v>
      </c>
      <c r="H1170" s="4" t="s">
        <v>1677</v>
      </c>
      <c r="I1170" s="141"/>
      <c r="J1170" s="141">
        <v>100000000</v>
      </c>
      <c r="K1170" s="139">
        <v>100000000</v>
      </c>
      <c r="L1170" s="4">
        <v>9.6999999999999993</v>
      </c>
      <c r="M1170" s="4" t="s">
        <v>4287</v>
      </c>
      <c r="N1170" s="4" t="s">
        <v>4288</v>
      </c>
      <c r="O1170" s="186">
        <f t="shared" ref="O1170:O1182" si="57">K1170</f>
        <v>100000000</v>
      </c>
      <c r="P1170" s="186">
        <f>K1170-O1170</f>
        <v>0</v>
      </c>
      <c r="Q1170" s="4" t="s">
        <v>2503</v>
      </c>
      <c r="R1170" s="4" t="s">
        <v>70</v>
      </c>
      <c r="S1170" s="4" t="s">
        <v>70</v>
      </c>
      <c r="T1170" s="140">
        <v>45351</v>
      </c>
      <c r="U1170" s="4" t="s">
        <v>1884</v>
      </c>
      <c r="V1170" s="4" t="s">
        <v>1954</v>
      </c>
      <c r="W1170" s="4" t="s">
        <v>70</v>
      </c>
      <c r="X1170" s="4" t="s">
        <v>3521</v>
      </c>
      <c r="Y1170" s="4" t="s">
        <v>1888</v>
      </c>
      <c r="Z1170" s="4" t="s">
        <v>1886</v>
      </c>
      <c r="AA1170" s="186">
        <f t="shared" ref="AA1170:AA1172" si="58">K1170</f>
        <v>100000000</v>
      </c>
      <c r="AB1170" s="186">
        <f t="shared" ref="AB1170:AB1172" si="59">O1170-AA1170</f>
        <v>0</v>
      </c>
      <c r="AC1170" s="4"/>
      <c r="AD1170" s="4" t="s">
        <v>2037</v>
      </c>
      <c r="AE1170" s="145" t="s">
        <v>4258</v>
      </c>
      <c r="AF1170" s="145"/>
      <c r="AG1170" s="4"/>
      <c r="AH1170" s="377"/>
      <c r="AI1170" s="4"/>
      <c r="AJ1170" s="4"/>
      <c r="AK1170" s="4"/>
    </row>
    <row r="1171" spans="2:38">
      <c r="B1171" s="145" t="s">
        <v>2497</v>
      </c>
      <c r="C1171" s="4" t="s">
        <v>441</v>
      </c>
      <c r="D1171" s="4" t="s">
        <v>2498</v>
      </c>
      <c r="E1171" s="4" t="s">
        <v>1060</v>
      </c>
      <c r="F1171" s="4" t="s">
        <v>4302</v>
      </c>
      <c r="G1171" s="4" t="s">
        <v>1676</v>
      </c>
      <c r="H1171" s="4" t="s">
        <v>1677</v>
      </c>
      <c r="I1171" s="141"/>
      <c r="J1171" s="141">
        <v>100000000</v>
      </c>
      <c r="K1171" s="139">
        <v>100000000</v>
      </c>
      <c r="L1171" s="4">
        <v>9.6999999999999993</v>
      </c>
      <c r="M1171" s="4" t="s">
        <v>4303</v>
      </c>
      <c r="N1171" s="4" t="s">
        <v>2977</v>
      </c>
      <c r="O1171" s="186">
        <f t="shared" si="57"/>
        <v>100000000</v>
      </c>
      <c r="P1171" s="186">
        <f>K1171-O1171</f>
        <v>0</v>
      </c>
      <c r="Q1171" s="4" t="s">
        <v>2503</v>
      </c>
      <c r="R1171" s="4" t="s">
        <v>70</v>
      </c>
      <c r="S1171" s="4" t="s">
        <v>70</v>
      </c>
      <c r="T1171" s="140">
        <v>45351</v>
      </c>
      <c r="U1171" s="4" t="s">
        <v>1884</v>
      </c>
      <c r="V1171" s="4" t="s">
        <v>1954</v>
      </c>
      <c r="W1171" s="4" t="s">
        <v>70</v>
      </c>
      <c r="X1171" s="4" t="s">
        <v>3521</v>
      </c>
      <c r="Y1171" s="4" t="s">
        <v>1888</v>
      </c>
      <c r="Z1171" s="4" t="s">
        <v>1886</v>
      </c>
      <c r="AA1171" s="186">
        <f t="shared" si="58"/>
        <v>100000000</v>
      </c>
      <c r="AB1171" s="186">
        <f t="shared" si="59"/>
        <v>0</v>
      </c>
      <c r="AC1171" s="4"/>
      <c r="AD1171" s="4" t="s">
        <v>2037</v>
      </c>
      <c r="AE1171" s="145" t="s">
        <v>4258</v>
      </c>
      <c r="AF1171" s="145"/>
      <c r="AG1171" s="4"/>
      <c r="AH1171" s="377"/>
      <c r="AI1171" s="4"/>
      <c r="AJ1171" s="4"/>
      <c r="AK1171" s="4"/>
    </row>
    <row r="1172" spans="2:38">
      <c r="B1172" s="145" t="s">
        <v>2497</v>
      </c>
      <c r="C1172" s="4" t="s">
        <v>441</v>
      </c>
      <c r="D1172" s="4" t="s">
        <v>2498</v>
      </c>
      <c r="E1172" s="4" t="s">
        <v>1060</v>
      </c>
      <c r="F1172" s="4" t="s">
        <v>4304</v>
      </c>
      <c r="G1172" s="4" t="s">
        <v>1676</v>
      </c>
      <c r="H1172" s="4" t="s">
        <v>1677</v>
      </c>
      <c r="I1172" s="141"/>
      <c r="J1172" s="141">
        <v>100000000</v>
      </c>
      <c r="K1172" s="139">
        <v>100000000</v>
      </c>
      <c r="L1172" s="4">
        <v>9.6999999999999993</v>
      </c>
      <c r="M1172" s="4" t="s">
        <v>4303</v>
      </c>
      <c r="N1172" s="4" t="s">
        <v>2977</v>
      </c>
      <c r="O1172" s="186">
        <f t="shared" si="57"/>
        <v>100000000</v>
      </c>
      <c r="P1172" s="186">
        <f>K1172-O1172</f>
        <v>0</v>
      </c>
      <c r="Q1172" s="4" t="s">
        <v>2503</v>
      </c>
      <c r="R1172" s="4" t="s">
        <v>70</v>
      </c>
      <c r="S1172" s="4" t="s">
        <v>70</v>
      </c>
      <c r="T1172" s="140">
        <v>45351</v>
      </c>
      <c r="U1172" s="4" t="s">
        <v>1884</v>
      </c>
      <c r="V1172" s="4" t="s">
        <v>1954</v>
      </c>
      <c r="W1172" s="4" t="s">
        <v>70</v>
      </c>
      <c r="X1172" s="4" t="s">
        <v>3521</v>
      </c>
      <c r="Y1172" s="4" t="s">
        <v>1888</v>
      </c>
      <c r="Z1172" s="4" t="s">
        <v>1886</v>
      </c>
      <c r="AA1172" s="186">
        <f t="shared" si="58"/>
        <v>100000000</v>
      </c>
      <c r="AB1172" s="186">
        <f t="shared" si="59"/>
        <v>0</v>
      </c>
      <c r="AC1172" s="4"/>
      <c r="AD1172" s="4" t="s">
        <v>2037</v>
      </c>
      <c r="AE1172" s="145" t="s">
        <v>4258</v>
      </c>
      <c r="AF1172" s="145"/>
      <c r="AG1172" s="4"/>
      <c r="AH1172" s="377"/>
      <c r="AI1172" s="4"/>
      <c r="AJ1172" s="4"/>
      <c r="AK1172" s="4"/>
    </row>
    <row r="1173" spans="2:38">
      <c r="B1173" s="145" t="s">
        <v>2497</v>
      </c>
      <c r="C1173" s="4" t="s">
        <v>441</v>
      </c>
      <c r="D1173" s="4" t="s">
        <v>1984</v>
      </c>
      <c r="E1173" s="4" t="s">
        <v>1060</v>
      </c>
      <c r="F1173" s="4" t="s">
        <v>4305</v>
      </c>
      <c r="G1173" s="4" t="s">
        <v>1692</v>
      </c>
      <c r="H1173" s="4" t="s">
        <v>1693</v>
      </c>
      <c r="I1173" s="141"/>
      <c r="J1173" s="141">
        <v>5000000000</v>
      </c>
      <c r="K1173" s="139">
        <v>5000000000</v>
      </c>
      <c r="L1173" s="4">
        <v>4.5999999999999996</v>
      </c>
      <c r="M1173" s="4" t="s">
        <v>4306</v>
      </c>
      <c r="N1173" s="4" t="s">
        <v>3844</v>
      </c>
      <c r="O1173" s="186">
        <f t="shared" si="57"/>
        <v>5000000000</v>
      </c>
      <c r="P1173" s="4"/>
      <c r="Q1173" s="4">
        <v>119</v>
      </c>
      <c r="R1173" s="4" t="s">
        <v>70</v>
      </c>
      <c r="S1173" s="4" t="s">
        <v>70</v>
      </c>
      <c r="T1173" s="140">
        <v>45348</v>
      </c>
      <c r="U1173" s="4" t="s">
        <v>1887</v>
      </c>
      <c r="V1173" s="4"/>
      <c r="W1173" s="4" t="s">
        <v>70</v>
      </c>
      <c r="X1173" s="140">
        <v>45371</v>
      </c>
      <c r="Y1173" s="4" t="s">
        <v>1885</v>
      </c>
      <c r="Z1173" s="4" t="s">
        <v>1886</v>
      </c>
      <c r="AA1173" s="186">
        <f>O1173</f>
        <v>5000000000</v>
      </c>
      <c r="AB1173" s="186">
        <f>O1173-AA1173</f>
        <v>0</v>
      </c>
      <c r="AC1173" s="4"/>
      <c r="AD1173" s="4" t="s">
        <v>2037</v>
      </c>
      <c r="AE1173" s="145" t="s">
        <v>4276</v>
      </c>
      <c r="AF1173" s="145"/>
      <c r="AG1173" s="4"/>
      <c r="AH1173" s="377"/>
      <c r="AI1173" s="4"/>
      <c r="AJ1173" s="4"/>
      <c r="AK1173" s="4"/>
    </row>
    <row r="1174" spans="2:38">
      <c r="B1174" s="145" t="s">
        <v>2497</v>
      </c>
      <c r="C1174" s="4" t="s">
        <v>441</v>
      </c>
      <c r="D1174" s="4" t="s">
        <v>1984</v>
      </c>
      <c r="E1174" s="4" t="s">
        <v>1060</v>
      </c>
      <c r="F1174" s="4" t="s">
        <v>4307</v>
      </c>
      <c r="G1174" s="4" t="s">
        <v>1692</v>
      </c>
      <c r="H1174" s="4" t="s">
        <v>1693</v>
      </c>
      <c r="I1174" s="141"/>
      <c r="J1174" s="141">
        <v>5000000000</v>
      </c>
      <c r="K1174" s="139">
        <v>5000000000</v>
      </c>
      <c r="L1174" s="4">
        <v>4.3</v>
      </c>
      <c r="M1174" s="4" t="s">
        <v>3145</v>
      </c>
      <c r="N1174" s="4" t="s">
        <v>3042</v>
      </c>
      <c r="O1174" s="186">
        <f t="shared" si="57"/>
        <v>5000000000</v>
      </c>
      <c r="P1174" s="4"/>
      <c r="Q1174" s="4">
        <v>119</v>
      </c>
      <c r="R1174" s="4" t="s">
        <v>70</v>
      </c>
      <c r="S1174" s="4" t="s">
        <v>70</v>
      </c>
      <c r="T1174" s="140">
        <v>45348</v>
      </c>
      <c r="U1174" s="4" t="s">
        <v>1887</v>
      </c>
      <c r="V1174" s="4"/>
      <c r="W1174" s="4" t="s">
        <v>70</v>
      </c>
      <c r="X1174" s="140">
        <v>45371</v>
      </c>
      <c r="Y1174" s="4" t="s">
        <v>1885</v>
      </c>
      <c r="Z1174" s="4" t="s">
        <v>1886</v>
      </c>
      <c r="AA1174" s="186">
        <f>O1174</f>
        <v>5000000000</v>
      </c>
      <c r="AB1174" s="186">
        <f>O1174-AA1174</f>
        <v>0</v>
      </c>
      <c r="AC1174" s="4"/>
      <c r="AD1174" s="4" t="s">
        <v>2037</v>
      </c>
      <c r="AE1174" s="145" t="s">
        <v>4276</v>
      </c>
      <c r="AF1174" s="145"/>
      <c r="AG1174" s="4"/>
      <c r="AH1174" s="377"/>
      <c r="AI1174" s="4"/>
      <c r="AJ1174" s="4"/>
      <c r="AK1174" s="4"/>
    </row>
    <row r="1175" spans="2:38">
      <c r="B1175" s="145" t="s">
        <v>2497</v>
      </c>
      <c r="C1175" s="4" t="s">
        <v>441</v>
      </c>
      <c r="D1175" s="4" t="s">
        <v>1984</v>
      </c>
      <c r="E1175" s="4" t="s">
        <v>1060</v>
      </c>
      <c r="F1175" s="4" t="s">
        <v>4308</v>
      </c>
      <c r="G1175" s="4" t="s">
        <v>1692</v>
      </c>
      <c r="H1175" s="4" t="s">
        <v>1693</v>
      </c>
      <c r="I1175" s="141"/>
      <c r="J1175" s="141">
        <v>10000000000</v>
      </c>
      <c r="K1175" s="139">
        <v>10000000000</v>
      </c>
      <c r="L1175" s="4">
        <v>3.35</v>
      </c>
      <c r="M1175" s="4" t="s">
        <v>2645</v>
      </c>
      <c r="N1175" s="4" t="s">
        <v>2888</v>
      </c>
      <c r="O1175" s="186">
        <f t="shared" si="57"/>
        <v>10000000000</v>
      </c>
      <c r="P1175" s="4"/>
      <c r="Q1175" s="4">
        <v>119</v>
      </c>
      <c r="R1175" s="4" t="s">
        <v>70</v>
      </c>
      <c r="S1175" s="4" t="s">
        <v>70</v>
      </c>
      <c r="T1175" s="140">
        <v>45348</v>
      </c>
      <c r="U1175" s="4" t="s">
        <v>1887</v>
      </c>
      <c r="V1175" s="4"/>
      <c r="W1175" s="4" t="s">
        <v>70</v>
      </c>
      <c r="X1175" s="140">
        <v>45371</v>
      </c>
      <c r="Y1175" s="4" t="s">
        <v>1885</v>
      </c>
      <c r="Z1175" s="4" t="s">
        <v>1886</v>
      </c>
      <c r="AA1175" s="186">
        <f>O1175</f>
        <v>10000000000</v>
      </c>
      <c r="AB1175" s="186">
        <f>O1175-AA1175</f>
        <v>0</v>
      </c>
      <c r="AC1175" s="4"/>
      <c r="AD1175" s="4" t="s">
        <v>2037</v>
      </c>
      <c r="AE1175" s="145" t="s">
        <v>4276</v>
      </c>
      <c r="AF1175" s="145"/>
      <c r="AG1175" s="4"/>
      <c r="AH1175" s="377"/>
      <c r="AI1175" s="4"/>
      <c r="AJ1175" s="4"/>
      <c r="AK1175" s="4"/>
    </row>
    <row r="1176" spans="2:38">
      <c r="B1176" s="145" t="s">
        <v>2497</v>
      </c>
      <c r="C1176" s="4" t="s">
        <v>441</v>
      </c>
      <c r="D1176" s="4" t="s">
        <v>1984</v>
      </c>
      <c r="E1176" s="4" t="s">
        <v>1060</v>
      </c>
      <c r="F1176" s="4" t="s">
        <v>4309</v>
      </c>
      <c r="G1176" s="4" t="s">
        <v>1692</v>
      </c>
      <c r="H1176" s="4" t="s">
        <v>1693</v>
      </c>
      <c r="I1176" s="4"/>
      <c r="J1176" s="141">
        <v>22635648682</v>
      </c>
      <c r="K1176" s="139">
        <v>22635648682</v>
      </c>
      <c r="L1176" s="4">
        <v>0.2</v>
      </c>
      <c r="M1176" s="4" t="s">
        <v>4310</v>
      </c>
      <c r="N1176" s="4"/>
      <c r="O1176" s="186">
        <f t="shared" si="57"/>
        <v>22635648682</v>
      </c>
      <c r="P1176" s="4"/>
      <c r="Q1176" s="4">
        <v>119</v>
      </c>
      <c r="R1176" s="4" t="s">
        <v>70</v>
      </c>
      <c r="S1176" s="4" t="s">
        <v>70</v>
      </c>
      <c r="T1176" s="140">
        <v>45348</v>
      </c>
      <c r="U1176" s="4" t="s">
        <v>1887</v>
      </c>
      <c r="V1176" s="4"/>
      <c r="W1176" s="4" t="s">
        <v>70</v>
      </c>
      <c r="X1176" s="140">
        <v>45371</v>
      </c>
      <c r="Y1176" s="4" t="s">
        <v>1885</v>
      </c>
      <c r="Z1176" s="4" t="s">
        <v>1886</v>
      </c>
      <c r="AA1176" s="186">
        <f>O1176</f>
        <v>22635648682</v>
      </c>
      <c r="AB1176" s="186">
        <f>O1176-AA1176</f>
        <v>0</v>
      </c>
      <c r="AC1176" s="4"/>
      <c r="AD1176" s="4" t="s">
        <v>2037</v>
      </c>
      <c r="AE1176" s="145" t="s">
        <v>4276</v>
      </c>
      <c r="AF1176" s="145"/>
      <c r="AG1176" s="4"/>
      <c r="AH1176" s="377"/>
      <c r="AI1176" s="4"/>
      <c r="AJ1176" s="4"/>
      <c r="AK1176" s="4"/>
    </row>
    <row r="1177" spans="2:38">
      <c r="B1177" s="145" t="s">
        <v>2497</v>
      </c>
      <c r="C1177" s="4" t="s">
        <v>441</v>
      </c>
      <c r="D1177" s="4" t="s">
        <v>4145</v>
      </c>
      <c r="E1177" s="4" t="s">
        <v>1060</v>
      </c>
      <c r="F1177" s="4" t="s">
        <v>4311</v>
      </c>
      <c r="G1177" s="4" t="s">
        <v>1668</v>
      </c>
      <c r="H1177" s="4" t="s">
        <v>1669</v>
      </c>
      <c r="I1177" s="141"/>
      <c r="J1177" s="141">
        <v>1500000000</v>
      </c>
      <c r="K1177" s="139">
        <v>1500000000</v>
      </c>
      <c r="L1177" s="4">
        <v>3.85</v>
      </c>
      <c r="M1177" s="4" t="s">
        <v>4225</v>
      </c>
      <c r="N1177" s="4" t="s">
        <v>2657</v>
      </c>
      <c r="O1177" s="186">
        <f t="shared" si="57"/>
        <v>1500000000</v>
      </c>
      <c r="P1177" s="186">
        <f>O1177-J1177</f>
        <v>0</v>
      </c>
      <c r="Q1177" s="4">
        <v>198</v>
      </c>
      <c r="R1177" s="4" t="s">
        <v>70</v>
      </c>
      <c r="S1177" s="4" t="s">
        <v>70</v>
      </c>
      <c r="T1177" s="140">
        <v>45349</v>
      </c>
      <c r="U1177" s="4" t="s">
        <v>1887</v>
      </c>
      <c r="V1177" s="4"/>
      <c r="W1177" s="4"/>
      <c r="X1177" s="4"/>
      <c r="Y1177" s="4"/>
      <c r="Z1177" s="4"/>
      <c r="AA1177" s="4"/>
      <c r="AB1177" s="4"/>
      <c r="AC1177" s="4"/>
      <c r="AD1177" s="4"/>
      <c r="AE1177" s="145"/>
      <c r="AF1177" s="145"/>
      <c r="AG1177" s="4" t="s">
        <v>70</v>
      </c>
      <c r="AH1177" s="377" t="s">
        <v>4311</v>
      </c>
      <c r="AI1177" s="4" t="s">
        <v>9551</v>
      </c>
      <c r="AJ1177" s="4" t="s">
        <v>9556</v>
      </c>
      <c r="AK1177" s="4"/>
    </row>
    <row r="1178" spans="2:38">
      <c r="B1178" s="145" t="s">
        <v>2497</v>
      </c>
      <c r="C1178" s="4" t="s">
        <v>441</v>
      </c>
      <c r="D1178" s="4" t="s">
        <v>1976</v>
      </c>
      <c r="E1178" s="4" t="s">
        <v>1060</v>
      </c>
      <c r="F1178" s="4" t="s">
        <v>4312</v>
      </c>
      <c r="G1178" s="4" t="s">
        <v>1692</v>
      </c>
      <c r="H1178" s="4" t="s">
        <v>1693</v>
      </c>
      <c r="I1178" s="4"/>
      <c r="J1178" s="141">
        <v>22915405886</v>
      </c>
      <c r="K1178" s="139">
        <v>22915405886</v>
      </c>
      <c r="L1178" s="4">
        <v>0.2</v>
      </c>
      <c r="M1178" s="4" t="s">
        <v>4313</v>
      </c>
      <c r="N1178" s="4"/>
      <c r="O1178" s="186">
        <f t="shared" si="57"/>
        <v>22915405886</v>
      </c>
      <c r="P1178" s="4"/>
      <c r="Q1178" s="4">
        <v>119</v>
      </c>
      <c r="R1178" s="4" t="s">
        <v>70</v>
      </c>
      <c r="S1178" s="4" t="s">
        <v>70</v>
      </c>
      <c r="T1178" s="140">
        <v>45348</v>
      </c>
      <c r="U1178" s="4" t="s">
        <v>1887</v>
      </c>
      <c r="V1178" s="4"/>
      <c r="W1178" s="4" t="s">
        <v>70</v>
      </c>
      <c r="X1178" s="140">
        <v>45371</v>
      </c>
      <c r="Y1178" s="4" t="s">
        <v>1885</v>
      </c>
      <c r="Z1178" s="4" t="s">
        <v>1886</v>
      </c>
      <c r="AA1178" s="186">
        <f>O1178</f>
        <v>22915405886</v>
      </c>
      <c r="AB1178" s="186">
        <f>O1178-AA1178</f>
        <v>0</v>
      </c>
      <c r="AC1178" s="4"/>
      <c r="AD1178" s="4" t="s">
        <v>2037</v>
      </c>
      <c r="AE1178" s="145" t="s">
        <v>4276</v>
      </c>
      <c r="AF1178" s="145"/>
      <c r="AG1178" s="4"/>
      <c r="AH1178" s="377"/>
      <c r="AI1178" s="4"/>
      <c r="AJ1178" s="4"/>
      <c r="AK1178" s="4"/>
    </row>
    <row r="1179" spans="2:38">
      <c r="B1179" s="145" t="s">
        <v>2497</v>
      </c>
      <c r="C1179" s="4" t="s">
        <v>441</v>
      </c>
      <c r="D1179" s="4" t="s">
        <v>4145</v>
      </c>
      <c r="E1179" s="4" t="s">
        <v>1060</v>
      </c>
      <c r="F1179" s="4" t="s">
        <v>4314</v>
      </c>
      <c r="G1179" s="4" t="s">
        <v>1668</v>
      </c>
      <c r="H1179" s="4" t="s">
        <v>1669</v>
      </c>
      <c r="I1179" s="141"/>
      <c r="J1179" s="141">
        <v>1800000000</v>
      </c>
      <c r="K1179" s="139">
        <v>1800000000</v>
      </c>
      <c r="L1179" s="4">
        <v>5.65</v>
      </c>
      <c r="M1179" s="4" t="s">
        <v>3011</v>
      </c>
      <c r="N1179" s="4" t="s">
        <v>2942</v>
      </c>
      <c r="O1179" s="186">
        <f t="shared" si="57"/>
        <v>1800000000</v>
      </c>
      <c r="P1179" s="186">
        <f>O1179-J1179</f>
        <v>0</v>
      </c>
      <c r="Q1179" s="4">
        <v>198</v>
      </c>
      <c r="R1179" s="4" t="s">
        <v>70</v>
      </c>
      <c r="S1179" s="4" t="s">
        <v>70</v>
      </c>
      <c r="T1179" s="140">
        <v>45349</v>
      </c>
      <c r="U1179" s="4" t="s">
        <v>1887</v>
      </c>
      <c r="V1179" s="4"/>
      <c r="W1179" s="4"/>
      <c r="X1179" s="4"/>
      <c r="Y1179" s="4"/>
      <c r="Z1179" s="4"/>
      <c r="AA1179" s="4"/>
      <c r="AB1179" s="4"/>
      <c r="AC1179" s="4"/>
      <c r="AD1179" s="4"/>
      <c r="AE1179" s="145"/>
      <c r="AF1179" s="145"/>
      <c r="AG1179" s="4" t="s">
        <v>70</v>
      </c>
      <c r="AH1179" s="377" t="s">
        <v>4314</v>
      </c>
      <c r="AI1179" s="4" t="s">
        <v>9551</v>
      </c>
      <c r="AJ1179" s="4" t="s">
        <v>9556</v>
      </c>
      <c r="AK1179" s="4"/>
    </row>
    <row r="1180" spans="2:38">
      <c r="B1180" s="145" t="s">
        <v>2497</v>
      </c>
      <c r="C1180" s="4" t="s">
        <v>441</v>
      </c>
      <c r="D1180" s="4" t="s">
        <v>1990</v>
      </c>
      <c r="E1180" s="4" t="s">
        <v>1060</v>
      </c>
      <c r="F1180" s="4" t="s">
        <v>4315</v>
      </c>
      <c r="G1180" s="4" t="s">
        <v>1672</v>
      </c>
      <c r="H1180" s="4" t="s">
        <v>1673</v>
      </c>
      <c r="I1180" s="141"/>
      <c r="J1180" s="141">
        <v>27200000000</v>
      </c>
      <c r="K1180" s="139">
        <v>27200000000</v>
      </c>
      <c r="L1180" s="4">
        <v>4.5999999999999996</v>
      </c>
      <c r="M1180" s="4" t="s">
        <v>4284</v>
      </c>
      <c r="N1180" s="4" t="s">
        <v>2971</v>
      </c>
      <c r="O1180" s="186">
        <f t="shared" si="57"/>
        <v>27200000000</v>
      </c>
      <c r="P1180" s="91">
        <f>J1180-O1180</f>
        <v>0</v>
      </c>
      <c r="Q1180" s="4">
        <v>16</v>
      </c>
      <c r="R1180" s="4" t="s">
        <v>70</v>
      </c>
      <c r="S1180" s="4" t="s">
        <v>70</v>
      </c>
      <c r="T1180" s="140">
        <v>45321</v>
      </c>
      <c r="U1180" s="4" t="s">
        <v>1884</v>
      </c>
      <c r="V1180" s="4" t="s">
        <v>1954</v>
      </c>
      <c r="W1180" s="4" t="s">
        <v>70</v>
      </c>
      <c r="X1180" s="140">
        <v>45353</v>
      </c>
      <c r="Y1180" s="4" t="s">
        <v>1888</v>
      </c>
      <c r="Z1180" s="4" t="s">
        <v>1886</v>
      </c>
      <c r="AA1180" s="186">
        <f>O1180</f>
        <v>27200000000</v>
      </c>
      <c r="AB1180" s="186">
        <f>J1180-AA1180</f>
        <v>0</v>
      </c>
      <c r="AC1180" s="4"/>
      <c r="AD1180" s="4" t="s">
        <v>2037</v>
      </c>
      <c r="AE1180" s="145" t="s">
        <v>4316</v>
      </c>
      <c r="AF1180" s="145"/>
      <c r="AG1180" s="4"/>
      <c r="AH1180" s="377"/>
      <c r="AI1180" s="4"/>
      <c r="AJ1180" s="4"/>
      <c r="AK1180" s="4"/>
      <c r="AL1180" s="1"/>
    </row>
    <row r="1181" spans="2:38">
      <c r="B1181" s="145" t="s">
        <v>2497</v>
      </c>
      <c r="C1181" s="4" t="s">
        <v>441</v>
      </c>
      <c r="D1181" s="4" t="s">
        <v>1990</v>
      </c>
      <c r="E1181" s="4" t="s">
        <v>1060</v>
      </c>
      <c r="F1181" s="4" t="s">
        <v>4317</v>
      </c>
      <c r="G1181" s="4" t="s">
        <v>1672</v>
      </c>
      <c r="H1181" s="4" t="s">
        <v>1673</v>
      </c>
      <c r="I1181" s="141"/>
      <c r="J1181" s="141">
        <v>21000000000</v>
      </c>
      <c r="K1181" s="139">
        <v>21000000000</v>
      </c>
      <c r="L1181" s="4">
        <v>5.4</v>
      </c>
      <c r="M1181" s="4" t="s">
        <v>3258</v>
      </c>
      <c r="N1181" s="4" t="s">
        <v>2150</v>
      </c>
      <c r="O1181" s="186">
        <f t="shared" si="57"/>
        <v>21000000000</v>
      </c>
      <c r="P1181" s="91">
        <f>J1181-O1181</f>
        <v>0</v>
      </c>
      <c r="Q1181" s="4">
        <v>16</v>
      </c>
      <c r="R1181" s="4" t="s">
        <v>70</v>
      </c>
      <c r="S1181" s="4" t="s">
        <v>70</v>
      </c>
      <c r="T1181" s="140">
        <v>45321</v>
      </c>
      <c r="U1181" s="4" t="s">
        <v>1884</v>
      </c>
      <c r="V1181" s="4" t="s">
        <v>1954</v>
      </c>
      <c r="W1181" s="4" t="s">
        <v>70</v>
      </c>
      <c r="X1181" s="140">
        <v>45353</v>
      </c>
      <c r="Y1181" s="4" t="s">
        <v>1888</v>
      </c>
      <c r="Z1181" s="4" t="s">
        <v>1886</v>
      </c>
      <c r="AA1181" s="186">
        <f>O1181</f>
        <v>21000000000</v>
      </c>
      <c r="AB1181" s="186">
        <f>J1181-AA1181</f>
        <v>0</v>
      </c>
      <c r="AC1181" s="4"/>
      <c r="AD1181" s="4" t="s">
        <v>2037</v>
      </c>
      <c r="AE1181" s="145" t="s">
        <v>4316</v>
      </c>
      <c r="AF1181" s="145"/>
      <c r="AG1181" s="4"/>
      <c r="AH1181" s="377"/>
      <c r="AI1181" s="4"/>
      <c r="AJ1181" s="4"/>
      <c r="AK1181" s="4"/>
      <c r="AL1181" s="1"/>
    </row>
    <row r="1182" spans="2:38">
      <c r="B1182" s="145" t="s">
        <v>2497</v>
      </c>
      <c r="C1182" s="4" t="s">
        <v>441</v>
      </c>
      <c r="D1182" s="4" t="s">
        <v>1990</v>
      </c>
      <c r="E1182" s="4" t="s">
        <v>1060</v>
      </c>
      <c r="F1182" s="4" t="s">
        <v>4318</v>
      </c>
      <c r="G1182" s="4" t="s">
        <v>1672</v>
      </c>
      <c r="H1182" s="4" t="s">
        <v>1673</v>
      </c>
      <c r="I1182" s="141"/>
      <c r="J1182" s="141">
        <v>19700000000</v>
      </c>
      <c r="K1182" s="139">
        <v>19700000000</v>
      </c>
      <c r="L1182" s="4">
        <v>4.8</v>
      </c>
      <c r="M1182" s="4" t="s">
        <v>3368</v>
      </c>
      <c r="N1182" s="4" t="s">
        <v>3722</v>
      </c>
      <c r="O1182" s="186">
        <f t="shared" si="57"/>
        <v>19700000000</v>
      </c>
      <c r="P1182" s="91">
        <f>J1182-O1182</f>
        <v>0</v>
      </c>
      <c r="Q1182" s="4">
        <v>16</v>
      </c>
      <c r="R1182" s="4" t="s">
        <v>70</v>
      </c>
      <c r="S1182" s="4" t="s">
        <v>70</v>
      </c>
      <c r="T1182" s="140">
        <v>45321</v>
      </c>
      <c r="U1182" s="4" t="s">
        <v>1884</v>
      </c>
      <c r="V1182" s="4" t="s">
        <v>1954</v>
      </c>
      <c r="W1182" s="4" t="s">
        <v>70</v>
      </c>
      <c r="X1182" s="140">
        <v>45353</v>
      </c>
      <c r="Y1182" s="4" t="s">
        <v>1888</v>
      </c>
      <c r="Z1182" s="4" t="s">
        <v>1886</v>
      </c>
      <c r="AA1182" s="186">
        <f>O1182</f>
        <v>19700000000</v>
      </c>
      <c r="AB1182" s="186">
        <f>J1182-AA1182</f>
        <v>0</v>
      </c>
      <c r="AC1182" s="4"/>
      <c r="AD1182" s="4" t="s">
        <v>2037</v>
      </c>
      <c r="AE1182" s="145" t="s">
        <v>4316</v>
      </c>
      <c r="AF1182" s="145"/>
      <c r="AG1182" s="4"/>
      <c r="AH1182" s="377"/>
      <c r="AI1182" s="4"/>
      <c r="AJ1182" s="4"/>
      <c r="AK1182" s="4"/>
      <c r="AL1182" s="1"/>
    </row>
    <row r="1183" spans="2:38">
      <c r="B1183" s="145" t="s">
        <v>2497</v>
      </c>
      <c r="C1183" s="4" t="s">
        <v>441</v>
      </c>
      <c r="D1183" s="4" t="s">
        <v>1976</v>
      </c>
      <c r="E1183" s="4" t="s">
        <v>1060</v>
      </c>
      <c r="F1183" s="4" t="s">
        <v>4319</v>
      </c>
      <c r="G1183" s="4" t="s">
        <v>1654</v>
      </c>
      <c r="H1183" s="4" t="s">
        <v>1655</v>
      </c>
      <c r="I1183" s="141"/>
      <c r="J1183" s="141">
        <v>10000000000</v>
      </c>
      <c r="K1183" s="139">
        <v>10000000000</v>
      </c>
      <c r="L1183" s="4">
        <v>6.5</v>
      </c>
      <c r="M1183" s="4" t="s">
        <v>3417</v>
      </c>
      <c r="N1183" s="4" t="s">
        <v>2569</v>
      </c>
      <c r="O1183" s="91">
        <f>J1183</f>
        <v>10000000000</v>
      </c>
      <c r="P1183" s="91">
        <f>J1183-O1183</f>
        <v>0</v>
      </c>
      <c r="Q1183" s="4">
        <v>95</v>
      </c>
      <c r="R1183" s="4" t="s">
        <v>70</v>
      </c>
      <c r="S1183" s="4" t="s">
        <v>70</v>
      </c>
      <c r="T1183" s="140">
        <v>45321</v>
      </c>
      <c r="U1183" s="4" t="s">
        <v>1884</v>
      </c>
      <c r="V1183" s="4"/>
      <c r="W1183" s="4"/>
      <c r="X1183" s="4"/>
      <c r="Y1183" s="4"/>
      <c r="Z1183" s="4"/>
      <c r="AA1183" s="4"/>
      <c r="AB1183" s="4"/>
      <c r="AC1183" s="4"/>
      <c r="AD1183" s="4"/>
      <c r="AE1183" s="145"/>
      <c r="AF1183" s="145"/>
      <c r="AG1183" s="4" t="s">
        <v>70</v>
      </c>
      <c r="AH1183" s="377" t="s">
        <v>4319</v>
      </c>
      <c r="AI1183" s="4" t="s">
        <v>9551</v>
      </c>
      <c r="AJ1183" s="4" t="s">
        <v>9556</v>
      </c>
      <c r="AK1183" s="4"/>
    </row>
    <row r="1184" spans="2:38">
      <c r="B1184" s="145" t="s">
        <v>2497</v>
      </c>
      <c r="C1184" s="4" t="s">
        <v>441</v>
      </c>
      <c r="D1184" s="4" t="s">
        <v>1990</v>
      </c>
      <c r="E1184" s="4" t="s">
        <v>1060</v>
      </c>
      <c r="F1184" s="4" t="s">
        <v>4320</v>
      </c>
      <c r="G1184" s="4" t="s">
        <v>1672</v>
      </c>
      <c r="H1184" s="4" t="s">
        <v>1673</v>
      </c>
      <c r="I1184" s="141"/>
      <c r="J1184" s="141">
        <v>11000000000</v>
      </c>
      <c r="K1184" s="139">
        <v>11000000000</v>
      </c>
      <c r="L1184" s="4">
        <v>4.5999999999999996</v>
      </c>
      <c r="M1184" s="4" t="s">
        <v>3232</v>
      </c>
      <c r="N1184" s="4" t="s">
        <v>3233</v>
      </c>
      <c r="O1184" s="186">
        <f>K1184</f>
        <v>11000000000</v>
      </c>
      <c r="P1184" s="91">
        <f>J1184-O1184</f>
        <v>0</v>
      </c>
      <c r="Q1184" s="4">
        <v>16</v>
      </c>
      <c r="R1184" s="4" t="s">
        <v>70</v>
      </c>
      <c r="S1184" s="4" t="s">
        <v>70</v>
      </c>
      <c r="T1184" s="140">
        <v>45321</v>
      </c>
      <c r="U1184" s="4" t="s">
        <v>1884</v>
      </c>
      <c r="V1184" s="4" t="s">
        <v>1954</v>
      </c>
      <c r="W1184" s="4" t="s">
        <v>70</v>
      </c>
      <c r="X1184" s="140">
        <v>45353</v>
      </c>
      <c r="Y1184" s="4" t="s">
        <v>1888</v>
      </c>
      <c r="Z1184" s="4" t="s">
        <v>1886</v>
      </c>
      <c r="AA1184" s="186">
        <f>O1184</f>
        <v>11000000000</v>
      </c>
      <c r="AB1184" s="186">
        <f>J1184-AA1184</f>
        <v>0</v>
      </c>
      <c r="AC1184" s="4"/>
      <c r="AD1184" s="4" t="s">
        <v>2037</v>
      </c>
      <c r="AE1184" s="145" t="s">
        <v>4316</v>
      </c>
      <c r="AF1184" s="145"/>
      <c r="AG1184" s="4"/>
      <c r="AH1184" s="377"/>
      <c r="AI1184" s="4"/>
      <c r="AJ1184" s="4"/>
      <c r="AK1184" s="4"/>
      <c r="AL1184" s="1"/>
    </row>
    <row r="1185" spans="2:38">
      <c r="B1185" s="145" t="s">
        <v>2497</v>
      </c>
      <c r="C1185" s="4" t="s">
        <v>441</v>
      </c>
      <c r="D1185" s="4" t="s">
        <v>4145</v>
      </c>
      <c r="E1185" s="4" t="s">
        <v>1060</v>
      </c>
      <c r="F1185" s="4" t="s">
        <v>4321</v>
      </c>
      <c r="G1185" s="4" t="s">
        <v>1668</v>
      </c>
      <c r="H1185" s="4" t="s">
        <v>1669</v>
      </c>
      <c r="I1185" s="141"/>
      <c r="J1185" s="141">
        <v>4000000000</v>
      </c>
      <c r="K1185" s="139">
        <v>4000000000</v>
      </c>
      <c r="L1185" s="4">
        <v>5.65</v>
      </c>
      <c r="M1185" s="4" t="s">
        <v>2974</v>
      </c>
      <c r="N1185" s="4" t="s">
        <v>2975</v>
      </c>
      <c r="O1185" s="186">
        <f>K1185</f>
        <v>4000000000</v>
      </c>
      <c r="P1185" s="186">
        <f>O1185-J1185</f>
        <v>0</v>
      </c>
      <c r="Q1185" s="4">
        <v>198</v>
      </c>
      <c r="R1185" s="4" t="s">
        <v>70</v>
      </c>
      <c r="S1185" s="4" t="s">
        <v>70</v>
      </c>
      <c r="T1185" s="140">
        <v>45349</v>
      </c>
      <c r="U1185" s="4" t="s">
        <v>1887</v>
      </c>
      <c r="V1185" s="4"/>
      <c r="W1185" s="4"/>
      <c r="X1185" s="4"/>
      <c r="Y1185" s="4"/>
      <c r="Z1185" s="4"/>
      <c r="AA1185" s="4"/>
      <c r="AB1185" s="4"/>
      <c r="AC1185" s="4"/>
      <c r="AD1185" s="4"/>
      <c r="AE1185" s="145"/>
      <c r="AF1185" s="145"/>
      <c r="AG1185" s="4" t="s">
        <v>70</v>
      </c>
      <c r="AH1185" s="377" t="s">
        <v>4321</v>
      </c>
      <c r="AI1185" s="4" t="s">
        <v>9551</v>
      </c>
      <c r="AJ1185" s="4" t="s">
        <v>9556</v>
      </c>
      <c r="AK1185" s="4"/>
    </row>
    <row r="1186" spans="2:38">
      <c r="B1186" s="145" t="s">
        <v>2497</v>
      </c>
      <c r="C1186" s="4" t="s">
        <v>441</v>
      </c>
      <c r="D1186" s="4" t="s">
        <v>1990</v>
      </c>
      <c r="E1186" s="4" t="s">
        <v>1060</v>
      </c>
      <c r="F1186" s="4" t="s">
        <v>4322</v>
      </c>
      <c r="G1186" s="4" t="s">
        <v>1672</v>
      </c>
      <c r="H1186" s="4" t="s">
        <v>1673</v>
      </c>
      <c r="I1186" s="4"/>
      <c r="J1186" s="141">
        <v>5957004008</v>
      </c>
      <c r="K1186" s="139">
        <v>5957004008</v>
      </c>
      <c r="L1186" s="4">
        <v>0.2</v>
      </c>
      <c r="M1186" s="4" t="s">
        <v>4323</v>
      </c>
      <c r="N1186" s="4"/>
      <c r="O1186" s="186">
        <f>K1186</f>
        <v>5957004008</v>
      </c>
      <c r="P1186" s="91">
        <f>J1186-O1186</f>
        <v>0</v>
      </c>
      <c r="Q1186" s="4">
        <v>16</v>
      </c>
      <c r="R1186" s="4" t="s">
        <v>70</v>
      </c>
      <c r="S1186" s="4" t="s">
        <v>70</v>
      </c>
      <c r="T1186" s="140">
        <v>45321</v>
      </c>
      <c r="U1186" s="4" t="s">
        <v>1884</v>
      </c>
      <c r="V1186" s="4" t="s">
        <v>1954</v>
      </c>
      <c r="W1186" s="4" t="s">
        <v>70</v>
      </c>
      <c r="X1186" s="140">
        <v>45353</v>
      </c>
      <c r="Y1186" s="4" t="s">
        <v>1888</v>
      </c>
      <c r="Z1186" s="4" t="s">
        <v>1886</v>
      </c>
      <c r="AA1186" s="186">
        <f>O1186</f>
        <v>5957004008</v>
      </c>
      <c r="AB1186" s="186">
        <f>J1186-AA1186</f>
        <v>0</v>
      </c>
      <c r="AC1186" s="4"/>
      <c r="AD1186" s="4" t="s">
        <v>2037</v>
      </c>
      <c r="AE1186" s="145" t="s">
        <v>4316</v>
      </c>
      <c r="AF1186" s="145"/>
      <c r="AG1186" s="4"/>
      <c r="AH1186" s="377"/>
      <c r="AI1186" s="4"/>
      <c r="AJ1186" s="4"/>
      <c r="AK1186" s="4"/>
      <c r="AL1186" s="1"/>
    </row>
    <row r="1187" spans="2:38">
      <c r="B1187" s="145" t="s">
        <v>2497</v>
      </c>
      <c r="C1187" s="4" t="s">
        <v>441</v>
      </c>
      <c r="D1187" s="4" t="s">
        <v>1957</v>
      </c>
      <c r="E1187" s="4" t="s">
        <v>1060</v>
      </c>
      <c r="F1187" s="4" t="s">
        <v>4324</v>
      </c>
      <c r="G1187" s="4" t="s">
        <v>1676</v>
      </c>
      <c r="H1187" s="4" t="s">
        <v>1677</v>
      </c>
      <c r="I1187" s="141"/>
      <c r="J1187" s="141">
        <v>100000000</v>
      </c>
      <c r="K1187" s="139">
        <v>100000000</v>
      </c>
      <c r="L1187" s="4">
        <v>9.6999999999999993</v>
      </c>
      <c r="M1187" s="4" t="s">
        <v>4325</v>
      </c>
      <c r="N1187" s="4" t="s">
        <v>4326</v>
      </c>
      <c r="O1187" s="186">
        <f>K1187</f>
        <v>100000000</v>
      </c>
      <c r="P1187" s="186">
        <f>K1187-O1187</f>
        <v>0</v>
      </c>
      <c r="Q1187" s="4" t="s">
        <v>2503</v>
      </c>
      <c r="R1187" s="4" t="s">
        <v>70</v>
      </c>
      <c r="S1187" s="4" t="s">
        <v>70</v>
      </c>
      <c r="T1187" s="140">
        <v>45351</v>
      </c>
      <c r="U1187" s="4" t="s">
        <v>1884</v>
      </c>
      <c r="V1187" s="4" t="s">
        <v>1954</v>
      </c>
      <c r="W1187" s="4" t="s">
        <v>70</v>
      </c>
      <c r="X1187" s="4" t="s">
        <v>3521</v>
      </c>
      <c r="Y1187" s="4" t="s">
        <v>1888</v>
      </c>
      <c r="Z1187" s="4" t="s">
        <v>1886</v>
      </c>
      <c r="AA1187" s="186">
        <f>K1187</f>
        <v>100000000</v>
      </c>
      <c r="AB1187" s="186">
        <f>O1187-AA1187</f>
        <v>0</v>
      </c>
      <c r="AC1187" s="4"/>
      <c r="AD1187" s="4" t="s">
        <v>2037</v>
      </c>
      <c r="AE1187" s="145" t="s">
        <v>4258</v>
      </c>
      <c r="AF1187" s="145"/>
      <c r="AG1187" s="4"/>
      <c r="AH1187" s="377"/>
      <c r="AI1187" s="4"/>
      <c r="AJ1187" s="4"/>
      <c r="AK1187" s="4"/>
    </row>
    <row r="1188" spans="2:38">
      <c r="B1188" s="145" t="s">
        <v>2497</v>
      </c>
      <c r="C1188" s="4" t="s">
        <v>441</v>
      </c>
      <c r="D1188" s="4" t="s">
        <v>1976</v>
      </c>
      <c r="E1188" s="4" t="s">
        <v>1060</v>
      </c>
      <c r="F1188" s="4" t="s">
        <v>4327</v>
      </c>
      <c r="G1188" s="4" t="s">
        <v>1654</v>
      </c>
      <c r="H1188" s="4" t="s">
        <v>1655</v>
      </c>
      <c r="I1188" s="141"/>
      <c r="J1188" s="141">
        <v>9418194932</v>
      </c>
      <c r="K1188" s="139">
        <v>9418194932</v>
      </c>
      <c r="L1188" s="4">
        <v>5.7</v>
      </c>
      <c r="M1188" s="4" t="s">
        <v>3258</v>
      </c>
      <c r="N1188" s="4" t="s">
        <v>2150</v>
      </c>
      <c r="O1188" s="91">
        <f>J1188</f>
        <v>9418194932</v>
      </c>
      <c r="P1188" s="91">
        <f>J1188-O1188</f>
        <v>0</v>
      </c>
      <c r="Q1188" s="4">
        <v>95</v>
      </c>
      <c r="R1188" s="4" t="s">
        <v>70</v>
      </c>
      <c r="S1188" s="4" t="s">
        <v>70</v>
      </c>
      <c r="T1188" s="140">
        <v>45321</v>
      </c>
      <c r="U1188" s="4" t="s">
        <v>1884</v>
      </c>
      <c r="V1188" s="4"/>
      <c r="W1188" s="4"/>
      <c r="X1188" s="4"/>
      <c r="Y1188" s="4"/>
      <c r="Z1188" s="4"/>
      <c r="AA1188" s="4"/>
      <c r="AB1188" s="4"/>
      <c r="AC1188" s="4"/>
      <c r="AD1188" s="4"/>
      <c r="AE1188" s="145"/>
      <c r="AF1188" s="145"/>
      <c r="AG1188" s="4" t="s">
        <v>70</v>
      </c>
      <c r="AH1188" s="377" t="s">
        <v>4327</v>
      </c>
      <c r="AI1188" s="4" t="s">
        <v>9551</v>
      </c>
      <c r="AJ1188" s="4" t="s">
        <v>9556</v>
      </c>
      <c r="AK1188" s="4"/>
    </row>
    <row r="1189" spans="2:38">
      <c r="B1189" s="145" t="s">
        <v>2497</v>
      </c>
      <c r="C1189" s="4" t="s">
        <v>441</v>
      </c>
      <c r="D1189" s="4" t="s">
        <v>1957</v>
      </c>
      <c r="E1189" s="4" t="s">
        <v>1060</v>
      </c>
      <c r="F1189" s="4" t="s">
        <v>4328</v>
      </c>
      <c r="G1189" s="4" t="s">
        <v>1676</v>
      </c>
      <c r="H1189" s="4" t="s">
        <v>1677</v>
      </c>
      <c r="I1189" s="141"/>
      <c r="J1189" s="141">
        <v>100000000</v>
      </c>
      <c r="K1189" s="139">
        <v>100000000</v>
      </c>
      <c r="L1189" s="4">
        <v>8.6999999999999993</v>
      </c>
      <c r="M1189" s="4" t="s">
        <v>4329</v>
      </c>
      <c r="N1189" s="4" t="s">
        <v>4330</v>
      </c>
      <c r="O1189" s="186">
        <f>K1189</f>
        <v>100000000</v>
      </c>
      <c r="P1189" s="186">
        <f>K1189-O1189</f>
        <v>0</v>
      </c>
      <c r="Q1189" s="4" t="s">
        <v>2503</v>
      </c>
      <c r="R1189" s="4" t="s">
        <v>70</v>
      </c>
      <c r="S1189" s="4" t="s">
        <v>70</v>
      </c>
      <c r="T1189" s="140">
        <v>45351</v>
      </c>
      <c r="U1189" s="4" t="s">
        <v>1884</v>
      </c>
      <c r="V1189" s="4" t="s">
        <v>1954</v>
      </c>
      <c r="W1189" s="4" t="s">
        <v>70</v>
      </c>
      <c r="X1189" s="4" t="s">
        <v>3521</v>
      </c>
      <c r="Y1189" s="4" t="s">
        <v>1888</v>
      </c>
      <c r="Z1189" s="4" t="s">
        <v>1886</v>
      </c>
      <c r="AA1189" s="186">
        <f>K1189</f>
        <v>100000000</v>
      </c>
      <c r="AB1189" s="186">
        <f>O1189-AA1189</f>
        <v>0</v>
      </c>
      <c r="AC1189" s="4"/>
      <c r="AD1189" s="4" t="s">
        <v>2037</v>
      </c>
      <c r="AE1189" s="145" t="s">
        <v>4258</v>
      </c>
      <c r="AF1189" s="145"/>
      <c r="AG1189" s="4"/>
      <c r="AH1189" s="377"/>
      <c r="AI1189" s="4"/>
      <c r="AJ1189" s="4"/>
      <c r="AK1189" s="4"/>
    </row>
    <row r="1190" spans="2:38">
      <c r="B1190" s="145" t="s">
        <v>2497</v>
      </c>
      <c r="C1190" s="4" t="s">
        <v>441</v>
      </c>
      <c r="D1190" s="4" t="s">
        <v>1946</v>
      </c>
      <c r="E1190" s="4" t="s">
        <v>1060</v>
      </c>
      <c r="F1190" s="4" t="s">
        <v>4331</v>
      </c>
      <c r="G1190" s="4" t="s">
        <v>1680</v>
      </c>
      <c r="H1190" s="4" t="s">
        <v>1681</v>
      </c>
      <c r="I1190" s="141"/>
      <c r="J1190" s="141">
        <v>50000000000</v>
      </c>
      <c r="K1190" s="139">
        <v>50000000000</v>
      </c>
      <c r="L1190" s="4">
        <v>4.8</v>
      </c>
      <c r="M1190" s="4" t="s">
        <v>2705</v>
      </c>
      <c r="N1190" s="4" t="s">
        <v>2821</v>
      </c>
      <c r="O1190" s="91">
        <f>J1190</f>
        <v>50000000000</v>
      </c>
      <c r="P1190" s="91">
        <f>J1190-O1190</f>
        <v>0</v>
      </c>
      <c r="Q1190" s="4">
        <v>116</v>
      </c>
      <c r="R1190" s="4" t="s">
        <v>70</v>
      </c>
      <c r="S1190" s="4" t="s">
        <v>70</v>
      </c>
      <c r="T1190" s="140">
        <v>45321</v>
      </c>
      <c r="U1190" s="4" t="s">
        <v>1884</v>
      </c>
      <c r="V1190" s="4"/>
      <c r="W1190" s="4"/>
      <c r="X1190" s="4"/>
      <c r="Y1190" s="4"/>
      <c r="Z1190" s="4"/>
      <c r="AA1190" s="4"/>
      <c r="AB1190" s="4"/>
      <c r="AC1190" s="4"/>
      <c r="AD1190" s="4"/>
      <c r="AE1190" s="145"/>
      <c r="AF1190" s="145"/>
      <c r="AG1190" s="4" t="s">
        <v>70</v>
      </c>
      <c r="AH1190" s="377" t="s">
        <v>4331</v>
      </c>
      <c r="AI1190" s="4" t="s">
        <v>9551</v>
      </c>
      <c r="AJ1190" s="4" t="s">
        <v>9556</v>
      </c>
      <c r="AK1190" s="4"/>
    </row>
    <row r="1191" spans="2:38">
      <c r="B1191" s="145" t="s">
        <v>2497</v>
      </c>
      <c r="C1191" s="4" t="s">
        <v>441</v>
      </c>
      <c r="D1191" s="4" t="s">
        <v>4145</v>
      </c>
      <c r="E1191" s="4" t="s">
        <v>1060</v>
      </c>
      <c r="F1191" s="4" t="s">
        <v>4332</v>
      </c>
      <c r="G1191" s="4" t="s">
        <v>1668</v>
      </c>
      <c r="H1191" s="4" t="s">
        <v>1669</v>
      </c>
      <c r="I1191" s="141"/>
      <c r="J1191" s="141">
        <v>1550000000</v>
      </c>
      <c r="K1191" s="139">
        <v>1550000000</v>
      </c>
      <c r="L1191" s="4">
        <v>5.65</v>
      </c>
      <c r="M1191" s="4" t="s">
        <v>3258</v>
      </c>
      <c r="N1191" s="4" t="s">
        <v>2150</v>
      </c>
      <c r="O1191" s="186">
        <f>K1191</f>
        <v>1550000000</v>
      </c>
      <c r="P1191" s="186">
        <f>O1191-J1191</f>
        <v>0</v>
      </c>
      <c r="Q1191" s="4">
        <v>198</v>
      </c>
      <c r="R1191" s="4" t="s">
        <v>70</v>
      </c>
      <c r="S1191" s="4" t="s">
        <v>70</v>
      </c>
      <c r="T1191" s="140">
        <v>45349</v>
      </c>
      <c r="U1191" s="4" t="s">
        <v>1887</v>
      </c>
      <c r="V1191" s="4"/>
      <c r="W1191" s="4"/>
      <c r="X1191" s="4"/>
      <c r="Y1191" s="4"/>
      <c r="Z1191" s="4"/>
      <c r="AA1191" s="4"/>
      <c r="AB1191" s="4"/>
      <c r="AC1191" s="4"/>
      <c r="AD1191" s="4"/>
      <c r="AE1191" s="145"/>
      <c r="AF1191" s="145"/>
      <c r="AG1191" s="4" t="s">
        <v>70</v>
      </c>
      <c r="AH1191" s="377" t="s">
        <v>4332</v>
      </c>
      <c r="AI1191" s="4" t="s">
        <v>9551</v>
      </c>
      <c r="AJ1191" s="4" t="s">
        <v>9556</v>
      </c>
      <c r="AK1191" s="4"/>
    </row>
    <row r="1192" spans="2:38">
      <c r="B1192" s="145" t="s">
        <v>2497</v>
      </c>
      <c r="C1192" s="4" t="s">
        <v>441</v>
      </c>
      <c r="D1192" s="4" t="s">
        <v>1976</v>
      </c>
      <c r="E1192" s="4" t="s">
        <v>1060</v>
      </c>
      <c r="F1192" s="4" t="s">
        <v>4333</v>
      </c>
      <c r="G1192" s="4" t="s">
        <v>1654</v>
      </c>
      <c r="H1192" s="4" t="s">
        <v>1655</v>
      </c>
      <c r="I1192" s="141"/>
      <c r="J1192" s="141">
        <v>10000000000</v>
      </c>
      <c r="K1192" s="139">
        <v>10000000000</v>
      </c>
      <c r="L1192" s="4">
        <v>6.5</v>
      </c>
      <c r="M1192" s="4" t="s">
        <v>3417</v>
      </c>
      <c r="N1192" s="4" t="s">
        <v>2569</v>
      </c>
      <c r="O1192" s="91">
        <f>J1192</f>
        <v>10000000000</v>
      </c>
      <c r="P1192" s="91">
        <f>J1192-O1192</f>
        <v>0</v>
      </c>
      <c r="Q1192" s="4">
        <v>95</v>
      </c>
      <c r="R1192" s="4" t="s">
        <v>70</v>
      </c>
      <c r="S1192" s="4" t="s">
        <v>70</v>
      </c>
      <c r="T1192" s="140">
        <v>45321</v>
      </c>
      <c r="U1192" s="4" t="s">
        <v>1884</v>
      </c>
      <c r="V1192" s="4"/>
      <c r="W1192" s="4"/>
      <c r="X1192" s="4"/>
      <c r="Y1192" s="4"/>
      <c r="Z1192" s="4"/>
      <c r="AA1192" s="4"/>
      <c r="AB1192" s="4"/>
      <c r="AC1192" s="4"/>
      <c r="AD1192" s="4"/>
      <c r="AE1192" s="145"/>
      <c r="AF1192" s="145"/>
      <c r="AG1192" s="4" t="s">
        <v>70</v>
      </c>
      <c r="AH1192" s="377" t="s">
        <v>4333</v>
      </c>
      <c r="AI1192" s="4" t="s">
        <v>9551</v>
      </c>
      <c r="AJ1192" s="4" t="s">
        <v>9556</v>
      </c>
      <c r="AK1192" s="4"/>
    </row>
    <row r="1193" spans="2:38">
      <c r="B1193" s="145" t="s">
        <v>2497</v>
      </c>
      <c r="C1193" s="4" t="s">
        <v>441</v>
      </c>
      <c r="D1193" s="4" t="s">
        <v>4198</v>
      </c>
      <c r="E1193" s="4" t="s">
        <v>1060</v>
      </c>
      <c r="F1193" s="4" t="s">
        <v>4334</v>
      </c>
      <c r="G1193" s="4" t="s">
        <v>1554</v>
      </c>
      <c r="H1193" s="4" t="s">
        <v>1555</v>
      </c>
      <c r="I1193" s="141"/>
      <c r="J1193" s="141">
        <v>12935342</v>
      </c>
      <c r="K1193" s="139">
        <v>12935342</v>
      </c>
      <c r="L1193" s="4">
        <v>8.6</v>
      </c>
      <c r="M1193" s="4" t="s">
        <v>4335</v>
      </c>
      <c r="N1193" s="4" t="s">
        <v>4336</v>
      </c>
      <c r="O1193" s="186">
        <f>K1193</f>
        <v>12935342</v>
      </c>
      <c r="P1193" s="4"/>
      <c r="Q1193" s="4">
        <v>5</v>
      </c>
      <c r="R1193" s="4" t="s">
        <v>70</v>
      </c>
      <c r="S1193" s="4" t="s">
        <v>70</v>
      </c>
      <c r="T1193" s="140">
        <v>45341</v>
      </c>
      <c r="U1193" s="4" t="s">
        <v>1884</v>
      </c>
      <c r="V1193" s="4" t="s">
        <v>1954</v>
      </c>
      <c r="W1193" s="4" t="s">
        <v>70</v>
      </c>
      <c r="X1193" s="140">
        <v>45360</v>
      </c>
      <c r="Y1193" s="4" t="s">
        <v>1888</v>
      </c>
      <c r="Z1193" s="4" t="s">
        <v>1886</v>
      </c>
      <c r="AA1193" s="186">
        <f>O1193</f>
        <v>12935342</v>
      </c>
      <c r="AB1193" s="91">
        <f>AA1193-J1193</f>
        <v>0</v>
      </c>
      <c r="AC1193" s="4"/>
      <c r="AD1193" s="4" t="s">
        <v>2037</v>
      </c>
      <c r="AE1193" s="145" t="s">
        <v>4337</v>
      </c>
      <c r="AF1193" s="145"/>
      <c r="AG1193" s="4"/>
      <c r="AH1193" s="377"/>
      <c r="AI1193" s="4"/>
      <c r="AJ1193" s="4"/>
      <c r="AK1193" s="4"/>
    </row>
    <row r="1194" spans="2:38">
      <c r="B1194" s="145" t="s">
        <v>2497</v>
      </c>
      <c r="C1194" s="4" t="s">
        <v>441</v>
      </c>
      <c r="D1194" s="4" t="s">
        <v>4338</v>
      </c>
      <c r="E1194" s="4" t="s">
        <v>1060</v>
      </c>
      <c r="F1194" s="4" t="s">
        <v>4339</v>
      </c>
      <c r="G1194" s="4" t="s">
        <v>1554</v>
      </c>
      <c r="H1194" s="4" t="s">
        <v>1555</v>
      </c>
      <c r="I1194" s="141"/>
      <c r="J1194" s="141">
        <v>5000000000</v>
      </c>
      <c r="K1194" s="139">
        <v>5000000000</v>
      </c>
      <c r="L1194" s="4">
        <v>9.6</v>
      </c>
      <c r="M1194" s="4" t="s">
        <v>3484</v>
      </c>
      <c r="N1194" s="4" t="s">
        <v>3496</v>
      </c>
      <c r="O1194" s="186">
        <f>K1194</f>
        <v>5000000000</v>
      </c>
      <c r="P1194" s="4"/>
      <c r="Q1194" s="4">
        <v>5</v>
      </c>
      <c r="R1194" s="4" t="s">
        <v>70</v>
      </c>
      <c r="S1194" s="4" t="s">
        <v>70</v>
      </c>
      <c r="T1194" s="140">
        <v>45341</v>
      </c>
      <c r="U1194" s="4" t="s">
        <v>1884</v>
      </c>
      <c r="V1194" s="4" t="s">
        <v>1954</v>
      </c>
      <c r="W1194" s="4" t="s">
        <v>70</v>
      </c>
      <c r="X1194" s="140">
        <v>45360</v>
      </c>
      <c r="Y1194" s="4" t="s">
        <v>1888</v>
      </c>
      <c r="Z1194" s="4" t="s">
        <v>1886</v>
      </c>
      <c r="AA1194" s="186">
        <f>O1194</f>
        <v>5000000000</v>
      </c>
      <c r="AB1194" s="91">
        <f>AA1194-J1194</f>
        <v>0</v>
      </c>
      <c r="AC1194" s="4"/>
      <c r="AD1194" s="4" t="s">
        <v>2037</v>
      </c>
      <c r="AE1194" s="145" t="s">
        <v>4337</v>
      </c>
      <c r="AF1194" s="145"/>
      <c r="AG1194" s="4"/>
      <c r="AH1194" s="377"/>
      <c r="AI1194" s="4"/>
      <c r="AJ1194" s="4"/>
      <c r="AK1194" s="4"/>
    </row>
    <row r="1195" spans="2:38">
      <c r="B1195" s="145" t="s">
        <v>2497</v>
      </c>
      <c r="C1195" s="4" t="s">
        <v>441</v>
      </c>
      <c r="D1195" s="4" t="s">
        <v>2550</v>
      </c>
      <c r="E1195" s="4" t="s">
        <v>1060</v>
      </c>
      <c r="F1195" s="4" t="s">
        <v>4340</v>
      </c>
      <c r="G1195" s="4" t="s">
        <v>1664</v>
      </c>
      <c r="H1195" s="4" t="s">
        <v>1665</v>
      </c>
      <c r="I1195" s="141"/>
      <c r="J1195" s="141">
        <v>5000000000</v>
      </c>
      <c r="K1195" s="139">
        <v>5000000000</v>
      </c>
      <c r="L1195" s="4">
        <v>8.6999999999999993</v>
      </c>
      <c r="M1195" s="4" t="s">
        <v>4121</v>
      </c>
      <c r="N1195" s="4" t="s">
        <v>4029</v>
      </c>
      <c r="O1195" s="91">
        <f>J1195</f>
        <v>5000000000</v>
      </c>
      <c r="P1195" s="91">
        <f>O1195-J1195</f>
        <v>0</v>
      </c>
      <c r="Q1195" s="4">
        <v>199</v>
      </c>
      <c r="R1195" s="4" t="s">
        <v>70</v>
      </c>
      <c r="S1195" s="4" t="s">
        <v>70</v>
      </c>
      <c r="T1195" s="140">
        <v>45294</v>
      </c>
      <c r="U1195" s="4" t="s">
        <v>1884</v>
      </c>
      <c r="V1195" s="4" t="s">
        <v>1954</v>
      </c>
      <c r="W1195" s="4"/>
      <c r="X1195" s="4"/>
      <c r="Y1195" s="4"/>
      <c r="Z1195" s="4"/>
      <c r="AA1195" s="4"/>
      <c r="AB1195" s="4"/>
      <c r="AC1195" s="4"/>
      <c r="AD1195" s="4"/>
      <c r="AE1195" s="145"/>
      <c r="AF1195" s="145"/>
      <c r="AG1195" s="4" t="s">
        <v>70</v>
      </c>
      <c r="AH1195" s="377"/>
      <c r="AI1195" s="4" t="s">
        <v>9555</v>
      </c>
      <c r="AJ1195" s="4" t="s">
        <v>9556</v>
      </c>
      <c r="AK1195" s="4"/>
    </row>
    <row r="1196" spans="2:38">
      <c r="B1196" s="145" t="s">
        <v>2497</v>
      </c>
      <c r="C1196" s="4" t="s">
        <v>441</v>
      </c>
      <c r="D1196" s="4" t="s">
        <v>4198</v>
      </c>
      <c r="E1196" s="4" t="s">
        <v>1060</v>
      </c>
      <c r="F1196" s="4" t="s">
        <v>4341</v>
      </c>
      <c r="G1196" s="4" t="s">
        <v>1554</v>
      </c>
      <c r="H1196" s="4" t="s">
        <v>1555</v>
      </c>
      <c r="I1196" s="141"/>
      <c r="J1196" s="141">
        <v>1500000000</v>
      </c>
      <c r="K1196" s="139">
        <v>1500000000</v>
      </c>
      <c r="L1196" s="4">
        <v>11.9</v>
      </c>
      <c r="M1196" s="4" t="s">
        <v>3138</v>
      </c>
      <c r="N1196" s="4" t="s">
        <v>2833</v>
      </c>
      <c r="O1196" s="186">
        <f t="shared" ref="O1196:O1202" si="60">K1196</f>
        <v>1500000000</v>
      </c>
      <c r="P1196" s="4"/>
      <c r="Q1196" s="4">
        <v>5</v>
      </c>
      <c r="R1196" s="4" t="s">
        <v>70</v>
      </c>
      <c r="S1196" s="4" t="s">
        <v>70</v>
      </c>
      <c r="T1196" s="140">
        <v>45341</v>
      </c>
      <c r="U1196" s="4" t="s">
        <v>1884</v>
      </c>
      <c r="V1196" s="4" t="s">
        <v>1954</v>
      </c>
      <c r="W1196" s="4" t="s">
        <v>70</v>
      </c>
      <c r="X1196" s="140">
        <v>45360</v>
      </c>
      <c r="Y1196" s="4" t="s">
        <v>1888</v>
      </c>
      <c r="Z1196" s="4" t="s">
        <v>1886</v>
      </c>
      <c r="AA1196" s="186">
        <f>O1196</f>
        <v>1500000000</v>
      </c>
      <c r="AB1196" s="91">
        <f>AA1196-J1196</f>
        <v>0</v>
      </c>
      <c r="AC1196" s="4"/>
      <c r="AD1196" s="4" t="s">
        <v>2037</v>
      </c>
      <c r="AE1196" s="145" t="s">
        <v>4337</v>
      </c>
      <c r="AF1196" s="145"/>
      <c r="AG1196" s="4"/>
      <c r="AH1196" s="377"/>
      <c r="AI1196" s="4"/>
      <c r="AJ1196" s="4"/>
      <c r="AK1196" s="4"/>
    </row>
    <row r="1197" spans="2:38">
      <c r="B1197" s="145" t="s">
        <v>2497</v>
      </c>
      <c r="C1197" s="4" t="s">
        <v>441</v>
      </c>
      <c r="D1197" s="4" t="s">
        <v>1957</v>
      </c>
      <c r="E1197" s="4" t="s">
        <v>1060</v>
      </c>
      <c r="F1197" s="4" t="s">
        <v>4342</v>
      </c>
      <c r="G1197" s="4" t="s">
        <v>1676</v>
      </c>
      <c r="H1197" s="4" t="s">
        <v>1677</v>
      </c>
      <c r="I1197" s="141"/>
      <c r="J1197" s="141">
        <v>100000000</v>
      </c>
      <c r="K1197" s="139">
        <v>100000000</v>
      </c>
      <c r="L1197" s="4">
        <v>9.6999999999999993</v>
      </c>
      <c r="M1197" s="4" t="s">
        <v>4287</v>
      </c>
      <c r="N1197" s="4" t="s">
        <v>4288</v>
      </c>
      <c r="O1197" s="186">
        <f t="shared" si="60"/>
        <v>100000000</v>
      </c>
      <c r="P1197" s="186">
        <f>K1197-O1197</f>
        <v>0</v>
      </c>
      <c r="Q1197" s="4" t="s">
        <v>2503</v>
      </c>
      <c r="R1197" s="4" t="s">
        <v>70</v>
      </c>
      <c r="S1197" s="4" t="s">
        <v>70</v>
      </c>
      <c r="T1197" s="140">
        <v>45351</v>
      </c>
      <c r="U1197" s="4" t="s">
        <v>1884</v>
      </c>
      <c r="V1197" s="4" t="s">
        <v>1954</v>
      </c>
      <c r="W1197" s="4" t="s">
        <v>70</v>
      </c>
      <c r="X1197" s="4" t="s">
        <v>3521</v>
      </c>
      <c r="Y1197" s="4" t="s">
        <v>1888</v>
      </c>
      <c r="Z1197" s="4" t="s">
        <v>1886</v>
      </c>
      <c r="AA1197" s="186">
        <f>K1197</f>
        <v>100000000</v>
      </c>
      <c r="AB1197" s="186">
        <f>O1197-AA1197</f>
        <v>0</v>
      </c>
      <c r="AC1197" s="4"/>
      <c r="AD1197" s="4" t="s">
        <v>2037</v>
      </c>
      <c r="AE1197" s="145" t="s">
        <v>4258</v>
      </c>
      <c r="AF1197" s="145"/>
      <c r="AG1197" s="4"/>
      <c r="AH1197" s="377"/>
      <c r="AI1197" s="4"/>
      <c r="AJ1197" s="4"/>
      <c r="AK1197" s="4"/>
    </row>
    <row r="1198" spans="2:38">
      <c r="B1198" s="145" t="s">
        <v>2497</v>
      </c>
      <c r="C1198" s="4" t="s">
        <v>441</v>
      </c>
      <c r="D1198" s="4" t="s">
        <v>4145</v>
      </c>
      <c r="E1198" s="4" t="s">
        <v>1060</v>
      </c>
      <c r="F1198" s="4" t="s">
        <v>4343</v>
      </c>
      <c r="G1198" s="4" t="s">
        <v>1668</v>
      </c>
      <c r="H1198" s="4" t="s">
        <v>1669</v>
      </c>
      <c r="I1198" s="141"/>
      <c r="J1198" s="141">
        <v>3000000000</v>
      </c>
      <c r="K1198" s="139">
        <v>3000000000</v>
      </c>
      <c r="L1198" s="4">
        <v>5.65</v>
      </c>
      <c r="M1198" s="4" t="s">
        <v>3011</v>
      </c>
      <c r="N1198" s="4" t="s">
        <v>2942</v>
      </c>
      <c r="O1198" s="186">
        <f t="shared" si="60"/>
        <v>3000000000</v>
      </c>
      <c r="P1198" s="186">
        <f>O1198-J1198</f>
        <v>0</v>
      </c>
      <c r="Q1198" s="4">
        <v>198</v>
      </c>
      <c r="R1198" s="4" t="s">
        <v>70</v>
      </c>
      <c r="S1198" s="4" t="s">
        <v>70</v>
      </c>
      <c r="T1198" s="140">
        <v>45349</v>
      </c>
      <c r="U1198" s="4" t="s">
        <v>1887</v>
      </c>
      <c r="V1198" s="4"/>
      <c r="W1198" s="4"/>
      <c r="X1198" s="4"/>
      <c r="Y1198" s="4"/>
      <c r="Z1198" s="4"/>
      <c r="AA1198" s="4"/>
      <c r="AB1198" s="4"/>
      <c r="AC1198" s="4"/>
      <c r="AD1198" s="4"/>
      <c r="AE1198" s="145"/>
      <c r="AF1198" s="145"/>
      <c r="AG1198" s="4" t="s">
        <v>70</v>
      </c>
      <c r="AH1198" s="377" t="s">
        <v>4343</v>
      </c>
      <c r="AI1198" s="4" t="s">
        <v>9551</v>
      </c>
      <c r="AJ1198" s="4" t="s">
        <v>9556</v>
      </c>
      <c r="AK1198" s="4"/>
    </row>
    <row r="1199" spans="2:38">
      <c r="B1199" s="145" t="s">
        <v>2497</v>
      </c>
      <c r="C1199" s="4" t="s">
        <v>441</v>
      </c>
      <c r="D1199" s="4" t="s">
        <v>4145</v>
      </c>
      <c r="E1199" s="4" t="s">
        <v>1060</v>
      </c>
      <c r="F1199" s="4" t="s">
        <v>4344</v>
      </c>
      <c r="G1199" s="4" t="s">
        <v>1668</v>
      </c>
      <c r="H1199" s="4" t="s">
        <v>1669</v>
      </c>
      <c r="I1199" s="141"/>
      <c r="J1199" s="141">
        <v>2000000000</v>
      </c>
      <c r="K1199" s="139">
        <v>2000000000</v>
      </c>
      <c r="L1199" s="4">
        <v>5.65</v>
      </c>
      <c r="M1199" s="4" t="s">
        <v>2974</v>
      </c>
      <c r="N1199" s="4" t="s">
        <v>2975</v>
      </c>
      <c r="O1199" s="186">
        <f t="shared" si="60"/>
        <v>2000000000</v>
      </c>
      <c r="P1199" s="186">
        <f>O1199-J1199</f>
        <v>0</v>
      </c>
      <c r="Q1199" s="4">
        <v>198</v>
      </c>
      <c r="R1199" s="4" t="s">
        <v>70</v>
      </c>
      <c r="S1199" s="4" t="s">
        <v>70</v>
      </c>
      <c r="T1199" s="140">
        <v>45349</v>
      </c>
      <c r="U1199" s="4" t="s">
        <v>1887</v>
      </c>
      <c r="V1199" s="4"/>
      <c r="W1199" s="4"/>
      <c r="X1199" s="4"/>
      <c r="Y1199" s="4"/>
      <c r="Z1199" s="4"/>
      <c r="AA1199" s="4"/>
      <c r="AB1199" s="4"/>
      <c r="AC1199" s="4"/>
      <c r="AD1199" s="4"/>
      <c r="AE1199" s="145"/>
      <c r="AF1199" s="145"/>
      <c r="AG1199" s="4" t="s">
        <v>70</v>
      </c>
      <c r="AH1199" s="377" t="s">
        <v>4344</v>
      </c>
      <c r="AI1199" s="4" t="s">
        <v>9551</v>
      </c>
      <c r="AJ1199" s="4" t="s">
        <v>9556</v>
      </c>
      <c r="AK1199" s="4"/>
    </row>
    <row r="1200" spans="2:38">
      <c r="B1200" s="145" t="s">
        <v>2497</v>
      </c>
      <c r="C1200" s="4" t="s">
        <v>441</v>
      </c>
      <c r="D1200" s="4" t="s">
        <v>1957</v>
      </c>
      <c r="E1200" s="4" t="s">
        <v>1060</v>
      </c>
      <c r="F1200" s="4" t="s">
        <v>4345</v>
      </c>
      <c r="G1200" s="4" t="s">
        <v>1676</v>
      </c>
      <c r="H1200" s="4" t="s">
        <v>1677</v>
      </c>
      <c r="I1200" s="141"/>
      <c r="J1200" s="141">
        <v>100000000</v>
      </c>
      <c r="K1200" s="139">
        <v>100000000</v>
      </c>
      <c r="L1200" s="4">
        <v>9.6999999999999993</v>
      </c>
      <c r="M1200" s="4" t="s">
        <v>4346</v>
      </c>
      <c r="N1200" s="4" t="s">
        <v>4347</v>
      </c>
      <c r="O1200" s="186">
        <f t="shared" si="60"/>
        <v>100000000</v>
      </c>
      <c r="P1200" s="186">
        <f>K1200-O1200</f>
        <v>0</v>
      </c>
      <c r="Q1200" s="4" t="s">
        <v>2503</v>
      </c>
      <c r="R1200" s="4" t="s">
        <v>70</v>
      </c>
      <c r="S1200" s="4" t="s">
        <v>70</v>
      </c>
      <c r="T1200" s="140">
        <v>45351</v>
      </c>
      <c r="U1200" s="4" t="s">
        <v>1884</v>
      </c>
      <c r="V1200" s="4" t="s">
        <v>1954</v>
      </c>
      <c r="W1200" s="4" t="s">
        <v>70</v>
      </c>
      <c r="X1200" s="4" t="s">
        <v>3521</v>
      </c>
      <c r="Y1200" s="4" t="s">
        <v>1888</v>
      </c>
      <c r="Z1200" s="4" t="s">
        <v>1886</v>
      </c>
      <c r="AA1200" s="186">
        <f>K1200</f>
        <v>100000000</v>
      </c>
      <c r="AB1200" s="186">
        <f>O1200-AA1200</f>
        <v>0</v>
      </c>
      <c r="AC1200" s="4"/>
      <c r="AD1200" s="4" t="s">
        <v>2037</v>
      </c>
      <c r="AE1200" s="145" t="s">
        <v>4258</v>
      </c>
      <c r="AF1200" s="145"/>
      <c r="AG1200" s="4"/>
      <c r="AH1200" s="377"/>
      <c r="AI1200" s="4"/>
      <c r="AJ1200" s="4"/>
      <c r="AK1200" s="4"/>
    </row>
    <row r="1201" spans="2:38">
      <c r="B1201" s="145" t="s">
        <v>2497</v>
      </c>
      <c r="C1201" s="4" t="s">
        <v>441</v>
      </c>
      <c r="D1201" s="4" t="s">
        <v>4338</v>
      </c>
      <c r="E1201" s="4" t="s">
        <v>1060</v>
      </c>
      <c r="F1201" s="4" t="s">
        <v>4348</v>
      </c>
      <c r="G1201" s="4" t="s">
        <v>1554</v>
      </c>
      <c r="H1201" s="4" t="s">
        <v>1555</v>
      </c>
      <c r="I1201" s="141"/>
      <c r="J1201" s="141">
        <v>1561115342</v>
      </c>
      <c r="K1201" s="139">
        <v>1561115342</v>
      </c>
      <c r="L1201" s="4">
        <v>9.6999999999999993</v>
      </c>
      <c r="M1201" s="4" t="s">
        <v>3580</v>
      </c>
      <c r="N1201" s="4" t="s">
        <v>3058</v>
      </c>
      <c r="O1201" s="186">
        <f t="shared" si="60"/>
        <v>1561115342</v>
      </c>
      <c r="P1201" s="4"/>
      <c r="Q1201" s="4">
        <v>5</v>
      </c>
      <c r="R1201" s="4" t="s">
        <v>70</v>
      </c>
      <c r="S1201" s="4" t="s">
        <v>70</v>
      </c>
      <c r="T1201" s="140">
        <v>45341</v>
      </c>
      <c r="U1201" s="4" t="s">
        <v>1884</v>
      </c>
      <c r="V1201" s="4" t="s">
        <v>1954</v>
      </c>
      <c r="W1201" s="4" t="s">
        <v>70</v>
      </c>
      <c r="X1201" s="140">
        <v>45360</v>
      </c>
      <c r="Y1201" s="4" t="s">
        <v>1888</v>
      </c>
      <c r="Z1201" s="4" t="s">
        <v>1886</v>
      </c>
      <c r="AA1201" s="186">
        <f>O1201</f>
        <v>1561115342</v>
      </c>
      <c r="AB1201" s="91">
        <f>AA1201-J1201</f>
        <v>0</v>
      </c>
      <c r="AC1201" s="4"/>
      <c r="AD1201" s="4" t="s">
        <v>2037</v>
      </c>
      <c r="AE1201" s="145" t="s">
        <v>4337</v>
      </c>
      <c r="AF1201" s="145"/>
      <c r="AG1201" s="4"/>
      <c r="AH1201" s="377"/>
      <c r="AI1201" s="4"/>
      <c r="AJ1201" s="4"/>
      <c r="AK1201" s="4"/>
    </row>
    <row r="1202" spans="2:38">
      <c r="B1202" s="145" t="s">
        <v>2497</v>
      </c>
      <c r="C1202" s="4" t="s">
        <v>441</v>
      </c>
      <c r="D1202" s="4" t="s">
        <v>1957</v>
      </c>
      <c r="E1202" s="4" t="s">
        <v>1060</v>
      </c>
      <c r="F1202" s="4" t="s">
        <v>4349</v>
      </c>
      <c r="G1202" s="4" t="s">
        <v>1676</v>
      </c>
      <c r="H1202" s="4" t="s">
        <v>1677</v>
      </c>
      <c r="I1202" s="141"/>
      <c r="J1202" s="141">
        <v>100000000</v>
      </c>
      <c r="K1202" s="139">
        <v>100000000</v>
      </c>
      <c r="L1202" s="4">
        <v>9.6999999999999993</v>
      </c>
      <c r="M1202" s="4" t="s">
        <v>4287</v>
      </c>
      <c r="N1202" s="4" t="s">
        <v>4288</v>
      </c>
      <c r="O1202" s="186">
        <f t="shared" si="60"/>
        <v>100000000</v>
      </c>
      <c r="P1202" s="186">
        <f>K1202-O1202</f>
        <v>0</v>
      </c>
      <c r="Q1202" s="4" t="s">
        <v>2503</v>
      </c>
      <c r="R1202" s="4" t="s">
        <v>70</v>
      </c>
      <c r="S1202" s="4" t="s">
        <v>70</v>
      </c>
      <c r="T1202" s="140">
        <v>45351</v>
      </c>
      <c r="U1202" s="4" t="s">
        <v>1884</v>
      </c>
      <c r="V1202" s="4" t="s">
        <v>1954</v>
      </c>
      <c r="W1202" s="4" t="s">
        <v>70</v>
      </c>
      <c r="X1202" s="4" t="s">
        <v>3521</v>
      </c>
      <c r="Y1202" s="4" t="s">
        <v>1888</v>
      </c>
      <c r="Z1202" s="4" t="s">
        <v>1886</v>
      </c>
      <c r="AA1202" s="186">
        <f>K1202</f>
        <v>100000000</v>
      </c>
      <c r="AB1202" s="186">
        <f>O1202-AA1202</f>
        <v>0</v>
      </c>
      <c r="AC1202" s="4"/>
      <c r="AD1202" s="4" t="s">
        <v>2037</v>
      </c>
      <c r="AE1202" s="145" t="s">
        <v>4258</v>
      </c>
      <c r="AF1202" s="145"/>
      <c r="AG1202" s="4"/>
      <c r="AH1202" s="377"/>
      <c r="AI1202" s="4"/>
      <c r="AJ1202" s="4"/>
      <c r="AK1202" s="4"/>
    </row>
    <row r="1203" spans="2:38">
      <c r="B1203" s="145" t="s">
        <v>2497</v>
      </c>
      <c r="C1203" s="4" t="s">
        <v>441</v>
      </c>
      <c r="D1203" s="4" t="s">
        <v>1976</v>
      </c>
      <c r="E1203" s="4" t="s">
        <v>1060</v>
      </c>
      <c r="F1203" s="4" t="s">
        <v>4350</v>
      </c>
      <c r="G1203" s="4" t="s">
        <v>1654</v>
      </c>
      <c r="H1203" s="4" t="s">
        <v>1655</v>
      </c>
      <c r="I1203" s="141"/>
      <c r="J1203" s="141">
        <v>10000000000</v>
      </c>
      <c r="K1203" s="139">
        <v>10000000000</v>
      </c>
      <c r="L1203" s="4">
        <v>6.5</v>
      </c>
      <c r="M1203" s="4" t="s">
        <v>3417</v>
      </c>
      <c r="N1203" s="4" t="s">
        <v>2569</v>
      </c>
      <c r="O1203" s="91">
        <f>J1203</f>
        <v>10000000000</v>
      </c>
      <c r="P1203" s="91">
        <f>J1203-O1203</f>
        <v>0</v>
      </c>
      <c r="Q1203" s="4">
        <v>95</v>
      </c>
      <c r="R1203" s="4" t="s">
        <v>70</v>
      </c>
      <c r="S1203" s="4" t="s">
        <v>70</v>
      </c>
      <c r="T1203" s="140">
        <v>45321</v>
      </c>
      <c r="U1203" s="4" t="s">
        <v>1884</v>
      </c>
      <c r="V1203" s="4"/>
      <c r="W1203" s="4"/>
      <c r="X1203" s="4"/>
      <c r="Y1203" s="4"/>
      <c r="Z1203" s="4"/>
      <c r="AA1203" s="4"/>
      <c r="AB1203" s="4"/>
      <c r="AC1203" s="4"/>
      <c r="AD1203" s="4"/>
      <c r="AE1203" s="145"/>
      <c r="AF1203" s="145"/>
      <c r="AG1203" s="4" t="s">
        <v>70</v>
      </c>
      <c r="AH1203" s="377" t="s">
        <v>4350</v>
      </c>
      <c r="AI1203" s="4" t="s">
        <v>9551</v>
      </c>
      <c r="AJ1203" s="4" t="s">
        <v>9556</v>
      </c>
      <c r="AK1203" s="4"/>
    </row>
    <row r="1204" spans="2:38">
      <c r="B1204" s="145" t="s">
        <v>2497</v>
      </c>
      <c r="C1204" s="4" t="s">
        <v>441</v>
      </c>
      <c r="D1204" s="4" t="s">
        <v>4338</v>
      </c>
      <c r="E1204" s="4" t="s">
        <v>1060</v>
      </c>
      <c r="F1204" s="4" t="s">
        <v>4351</v>
      </c>
      <c r="G1204" s="4" t="s">
        <v>1554</v>
      </c>
      <c r="H1204" s="4" t="s">
        <v>1555</v>
      </c>
      <c r="I1204" s="141"/>
      <c r="J1204" s="141">
        <v>721972603</v>
      </c>
      <c r="K1204" s="139">
        <v>721972603</v>
      </c>
      <c r="L1204" s="4">
        <v>9.6</v>
      </c>
      <c r="M1204" s="4" t="s">
        <v>3195</v>
      </c>
      <c r="N1204" s="4" t="s">
        <v>3085</v>
      </c>
      <c r="O1204" s="186">
        <f t="shared" ref="O1204:O1220" si="61">K1204</f>
        <v>721972603</v>
      </c>
      <c r="P1204" s="4"/>
      <c r="Q1204" s="4">
        <v>5</v>
      </c>
      <c r="R1204" s="4" t="s">
        <v>70</v>
      </c>
      <c r="S1204" s="4" t="s">
        <v>70</v>
      </c>
      <c r="T1204" s="140">
        <v>45341</v>
      </c>
      <c r="U1204" s="4" t="s">
        <v>1884</v>
      </c>
      <c r="V1204" s="4" t="s">
        <v>1954</v>
      </c>
      <c r="W1204" s="4" t="s">
        <v>70</v>
      </c>
      <c r="X1204" s="140">
        <v>45360</v>
      </c>
      <c r="Y1204" s="4" t="s">
        <v>1888</v>
      </c>
      <c r="Z1204" s="4" t="s">
        <v>1886</v>
      </c>
      <c r="AA1204" s="186">
        <f>O1204</f>
        <v>721972603</v>
      </c>
      <c r="AB1204" s="91">
        <f>AA1204-J1204</f>
        <v>0</v>
      </c>
      <c r="AC1204" s="4"/>
      <c r="AD1204" s="4" t="s">
        <v>2037</v>
      </c>
      <c r="AE1204" s="145" t="s">
        <v>4337</v>
      </c>
      <c r="AF1204" s="145"/>
      <c r="AG1204" s="4"/>
      <c r="AH1204" s="377"/>
      <c r="AI1204" s="4"/>
      <c r="AJ1204" s="4"/>
      <c r="AK1204" s="4"/>
    </row>
    <row r="1205" spans="2:38">
      <c r="B1205" s="145" t="s">
        <v>2497</v>
      </c>
      <c r="C1205" s="4" t="s">
        <v>441</v>
      </c>
      <c r="D1205" s="4" t="s">
        <v>4338</v>
      </c>
      <c r="E1205" s="4" t="s">
        <v>1060</v>
      </c>
      <c r="F1205" s="4" t="s">
        <v>4352</v>
      </c>
      <c r="G1205" s="4" t="s">
        <v>1554</v>
      </c>
      <c r="H1205" s="4" t="s">
        <v>1555</v>
      </c>
      <c r="I1205" s="141"/>
      <c r="J1205" s="141">
        <v>721972603</v>
      </c>
      <c r="K1205" s="139">
        <v>721972603</v>
      </c>
      <c r="L1205" s="4">
        <v>9.6</v>
      </c>
      <c r="M1205" s="4" t="s">
        <v>3484</v>
      </c>
      <c r="N1205" s="4" t="s">
        <v>3496</v>
      </c>
      <c r="O1205" s="186">
        <f t="shared" si="61"/>
        <v>721972603</v>
      </c>
      <c r="P1205" s="4"/>
      <c r="Q1205" s="4">
        <v>5</v>
      </c>
      <c r="R1205" s="4" t="s">
        <v>70</v>
      </c>
      <c r="S1205" s="4" t="s">
        <v>70</v>
      </c>
      <c r="T1205" s="140">
        <v>45341</v>
      </c>
      <c r="U1205" s="4" t="s">
        <v>1884</v>
      </c>
      <c r="V1205" s="4" t="s">
        <v>1954</v>
      </c>
      <c r="W1205" s="4" t="s">
        <v>70</v>
      </c>
      <c r="X1205" s="140">
        <v>45360</v>
      </c>
      <c r="Y1205" s="4" t="s">
        <v>1888</v>
      </c>
      <c r="Z1205" s="4" t="s">
        <v>1886</v>
      </c>
      <c r="AA1205" s="186">
        <f>O1205</f>
        <v>721972603</v>
      </c>
      <c r="AB1205" s="91">
        <f>AA1205-J1205</f>
        <v>0</v>
      </c>
      <c r="AC1205" s="4"/>
      <c r="AD1205" s="4" t="s">
        <v>2037</v>
      </c>
      <c r="AE1205" s="145" t="s">
        <v>4337</v>
      </c>
      <c r="AF1205" s="145"/>
      <c r="AG1205" s="4"/>
      <c r="AH1205" s="377"/>
      <c r="AI1205" s="4"/>
      <c r="AJ1205" s="4"/>
      <c r="AK1205" s="4"/>
    </row>
    <row r="1206" spans="2:38">
      <c r="B1206" s="145" t="s">
        <v>2497</v>
      </c>
      <c r="C1206" s="4" t="s">
        <v>441</v>
      </c>
      <c r="D1206" s="4" t="s">
        <v>2135</v>
      </c>
      <c r="E1206" s="4" t="s">
        <v>1060</v>
      </c>
      <c r="F1206" s="4" t="s">
        <v>4353</v>
      </c>
      <c r="G1206" s="4" t="s">
        <v>1676</v>
      </c>
      <c r="H1206" s="4" t="s">
        <v>1677</v>
      </c>
      <c r="I1206" s="141"/>
      <c r="J1206" s="141">
        <v>100000000</v>
      </c>
      <c r="K1206" s="139">
        <v>100000000</v>
      </c>
      <c r="L1206" s="4">
        <v>9.6999999999999993</v>
      </c>
      <c r="M1206" s="4" t="s">
        <v>4354</v>
      </c>
      <c r="N1206" s="4" t="s">
        <v>2615</v>
      </c>
      <c r="O1206" s="186">
        <f t="shared" si="61"/>
        <v>100000000</v>
      </c>
      <c r="P1206" s="186">
        <f>K1206-O1206</f>
        <v>0</v>
      </c>
      <c r="Q1206" s="4" t="s">
        <v>2503</v>
      </c>
      <c r="R1206" s="4" t="s">
        <v>70</v>
      </c>
      <c r="S1206" s="4" t="s">
        <v>70</v>
      </c>
      <c r="T1206" s="140">
        <v>45351</v>
      </c>
      <c r="U1206" s="4" t="s">
        <v>1884</v>
      </c>
      <c r="V1206" s="4" t="s">
        <v>1954</v>
      </c>
      <c r="W1206" s="4" t="s">
        <v>70</v>
      </c>
      <c r="X1206" s="4" t="s">
        <v>3521</v>
      </c>
      <c r="Y1206" s="4" t="s">
        <v>1888</v>
      </c>
      <c r="Z1206" s="4" t="s">
        <v>1886</v>
      </c>
      <c r="AA1206" s="186">
        <f>K1206</f>
        <v>100000000</v>
      </c>
      <c r="AB1206" s="186">
        <f>O1206-AA1206</f>
        <v>0</v>
      </c>
      <c r="AC1206" s="4"/>
      <c r="AD1206" s="4" t="s">
        <v>2037</v>
      </c>
      <c r="AE1206" s="145" t="s">
        <v>4258</v>
      </c>
      <c r="AF1206" s="145"/>
      <c r="AG1206" s="4"/>
      <c r="AH1206" s="377"/>
      <c r="AI1206" s="4"/>
      <c r="AJ1206" s="4"/>
      <c r="AK1206" s="4"/>
    </row>
    <row r="1207" spans="2:38">
      <c r="B1207" s="145" t="s">
        <v>2497</v>
      </c>
      <c r="C1207" s="4" t="s">
        <v>441</v>
      </c>
      <c r="D1207" s="4" t="s">
        <v>4338</v>
      </c>
      <c r="E1207" s="4" t="s">
        <v>1060</v>
      </c>
      <c r="F1207" s="4" t="s">
        <v>4355</v>
      </c>
      <c r="G1207" s="4" t="s">
        <v>1554</v>
      </c>
      <c r="H1207" s="4" t="s">
        <v>1555</v>
      </c>
      <c r="I1207" s="141"/>
      <c r="J1207" s="141">
        <v>5000000000</v>
      </c>
      <c r="K1207" s="139">
        <v>5000000000</v>
      </c>
      <c r="L1207" s="4">
        <v>9.6</v>
      </c>
      <c r="M1207" s="4" t="s">
        <v>3195</v>
      </c>
      <c r="N1207" s="4" t="s">
        <v>3085</v>
      </c>
      <c r="O1207" s="186">
        <f t="shared" si="61"/>
        <v>5000000000</v>
      </c>
      <c r="P1207" s="4"/>
      <c r="Q1207" s="4">
        <v>5</v>
      </c>
      <c r="R1207" s="4" t="s">
        <v>70</v>
      </c>
      <c r="S1207" s="4" t="s">
        <v>70</v>
      </c>
      <c r="T1207" s="140">
        <v>45341</v>
      </c>
      <c r="U1207" s="4" t="s">
        <v>1884</v>
      </c>
      <c r="V1207" s="4" t="s">
        <v>1954</v>
      </c>
      <c r="W1207" s="4" t="s">
        <v>70</v>
      </c>
      <c r="X1207" s="140">
        <v>45360</v>
      </c>
      <c r="Y1207" s="4" t="s">
        <v>1888</v>
      </c>
      <c r="Z1207" s="4" t="s">
        <v>1886</v>
      </c>
      <c r="AA1207" s="186">
        <f>O1207</f>
        <v>5000000000</v>
      </c>
      <c r="AB1207" s="91">
        <f>AA1207-J1207</f>
        <v>0</v>
      </c>
      <c r="AC1207" s="4"/>
      <c r="AD1207" s="4" t="s">
        <v>2037</v>
      </c>
      <c r="AE1207" s="145" t="s">
        <v>4337</v>
      </c>
      <c r="AF1207" s="145"/>
      <c r="AG1207" s="4"/>
      <c r="AH1207" s="377"/>
      <c r="AI1207" s="4"/>
      <c r="AJ1207" s="4"/>
      <c r="AK1207" s="4"/>
    </row>
    <row r="1208" spans="2:38">
      <c r="B1208" s="145" t="s">
        <v>2497</v>
      </c>
      <c r="C1208" s="4" t="s">
        <v>441</v>
      </c>
      <c r="D1208" s="4" t="s">
        <v>2135</v>
      </c>
      <c r="E1208" s="4" t="s">
        <v>1060</v>
      </c>
      <c r="F1208" s="4" t="s">
        <v>4356</v>
      </c>
      <c r="G1208" s="4" t="s">
        <v>1676</v>
      </c>
      <c r="H1208" s="4" t="s">
        <v>1677</v>
      </c>
      <c r="I1208" s="141"/>
      <c r="J1208" s="141">
        <v>100000000</v>
      </c>
      <c r="K1208" s="139">
        <v>100000000</v>
      </c>
      <c r="L1208" s="4">
        <v>9.6999999999999993</v>
      </c>
      <c r="M1208" s="4" t="s">
        <v>4346</v>
      </c>
      <c r="N1208" s="4" t="s">
        <v>4347</v>
      </c>
      <c r="O1208" s="186">
        <f t="shared" si="61"/>
        <v>100000000</v>
      </c>
      <c r="P1208" s="186">
        <f>K1208-O1208</f>
        <v>0</v>
      </c>
      <c r="Q1208" s="4" t="s">
        <v>2503</v>
      </c>
      <c r="R1208" s="4" t="s">
        <v>70</v>
      </c>
      <c r="S1208" s="4" t="s">
        <v>70</v>
      </c>
      <c r="T1208" s="140">
        <v>45351</v>
      </c>
      <c r="U1208" s="4" t="s">
        <v>1884</v>
      </c>
      <c r="V1208" s="4" t="s">
        <v>1954</v>
      </c>
      <c r="W1208" s="4" t="s">
        <v>70</v>
      </c>
      <c r="X1208" s="4" t="s">
        <v>3521</v>
      </c>
      <c r="Y1208" s="4" t="s">
        <v>1888</v>
      </c>
      <c r="Z1208" s="4" t="s">
        <v>1886</v>
      </c>
      <c r="AA1208" s="186">
        <f t="shared" ref="AA1208:AA1209" si="62">K1208</f>
        <v>100000000</v>
      </c>
      <c r="AB1208" s="186">
        <f t="shared" ref="AB1208:AB1209" si="63">O1208-AA1208</f>
        <v>0</v>
      </c>
      <c r="AC1208" s="4"/>
      <c r="AD1208" s="4" t="s">
        <v>2037</v>
      </c>
      <c r="AE1208" s="145" t="s">
        <v>4258</v>
      </c>
      <c r="AF1208" s="145"/>
      <c r="AG1208" s="4"/>
      <c r="AH1208" s="377"/>
      <c r="AI1208" s="4"/>
      <c r="AJ1208" s="4"/>
      <c r="AK1208" s="4"/>
    </row>
    <row r="1209" spans="2:38">
      <c r="B1209" s="145" t="s">
        <v>2497</v>
      </c>
      <c r="C1209" s="4" t="s">
        <v>441</v>
      </c>
      <c r="D1209" s="4" t="s">
        <v>2550</v>
      </c>
      <c r="E1209" s="4" t="s">
        <v>1060</v>
      </c>
      <c r="F1209" s="4" t="s">
        <v>4357</v>
      </c>
      <c r="G1209" s="4" t="s">
        <v>1676</v>
      </c>
      <c r="H1209" s="4" t="s">
        <v>1677</v>
      </c>
      <c r="I1209" s="141"/>
      <c r="J1209" s="141">
        <v>5000000000</v>
      </c>
      <c r="K1209" s="139">
        <v>5000000000</v>
      </c>
      <c r="L1209" s="4">
        <v>8.6999999999999993</v>
      </c>
      <c r="M1209" s="4" t="s">
        <v>4121</v>
      </c>
      <c r="N1209" s="4" t="s">
        <v>4029</v>
      </c>
      <c r="O1209" s="186">
        <f t="shared" si="61"/>
        <v>5000000000</v>
      </c>
      <c r="P1209" s="186">
        <f>K1209-O1209</f>
        <v>0</v>
      </c>
      <c r="Q1209" s="4" t="s">
        <v>2503</v>
      </c>
      <c r="R1209" s="4" t="s">
        <v>70</v>
      </c>
      <c r="S1209" s="4" t="s">
        <v>70</v>
      </c>
      <c r="T1209" s="140">
        <v>45351</v>
      </c>
      <c r="U1209" s="4" t="s">
        <v>1884</v>
      </c>
      <c r="V1209" s="4" t="s">
        <v>1954</v>
      </c>
      <c r="W1209" s="4" t="s">
        <v>70</v>
      </c>
      <c r="X1209" s="4" t="s">
        <v>3521</v>
      </c>
      <c r="Y1209" s="4" t="s">
        <v>1888</v>
      </c>
      <c r="Z1209" s="4" t="s">
        <v>1886</v>
      </c>
      <c r="AA1209" s="186">
        <f t="shared" si="62"/>
        <v>5000000000</v>
      </c>
      <c r="AB1209" s="186">
        <f t="shared" si="63"/>
        <v>0</v>
      </c>
      <c r="AC1209" s="4"/>
      <c r="AD1209" s="4" t="s">
        <v>2037</v>
      </c>
      <c r="AE1209" s="145" t="s">
        <v>4258</v>
      </c>
      <c r="AF1209" s="145"/>
      <c r="AG1209" s="4"/>
      <c r="AH1209" s="377"/>
      <c r="AI1209" s="4"/>
      <c r="AJ1209" s="4"/>
      <c r="AK1209" s="4"/>
    </row>
    <row r="1210" spans="2:38">
      <c r="B1210" s="145" t="s">
        <v>2497</v>
      </c>
      <c r="C1210" s="4" t="s">
        <v>441</v>
      </c>
      <c r="D1210" s="4" t="s">
        <v>4338</v>
      </c>
      <c r="E1210" s="4" t="s">
        <v>1060</v>
      </c>
      <c r="F1210" s="4" t="s">
        <v>4358</v>
      </c>
      <c r="G1210" s="4" t="s">
        <v>1554</v>
      </c>
      <c r="H1210" s="4" t="s">
        <v>1555</v>
      </c>
      <c r="I1210" s="141"/>
      <c r="J1210" s="141">
        <v>5100000000</v>
      </c>
      <c r="K1210" s="139">
        <v>5100000000</v>
      </c>
      <c r="L1210" s="4">
        <v>9.6</v>
      </c>
      <c r="M1210" s="4" t="s">
        <v>3511</v>
      </c>
      <c r="N1210" s="4" t="s">
        <v>3085</v>
      </c>
      <c r="O1210" s="186">
        <f t="shared" si="61"/>
        <v>5100000000</v>
      </c>
      <c r="P1210" s="4"/>
      <c r="Q1210" s="4">
        <v>5</v>
      </c>
      <c r="R1210" s="4" t="s">
        <v>70</v>
      </c>
      <c r="S1210" s="4" t="s">
        <v>70</v>
      </c>
      <c r="T1210" s="140">
        <v>45341</v>
      </c>
      <c r="U1210" s="4" t="s">
        <v>1884</v>
      </c>
      <c r="V1210" s="4" t="s">
        <v>1954</v>
      </c>
      <c r="W1210" s="4" t="s">
        <v>70</v>
      </c>
      <c r="X1210" s="140">
        <v>45360</v>
      </c>
      <c r="Y1210" s="4" t="s">
        <v>1888</v>
      </c>
      <c r="Z1210" s="4" t="s">
        <v>1886</v>
      </c>
      <c r="AA1210" s="186">
        <f>O1210</f>
        <v>5100000000</v>
      </c>
      <c r="AB1210" s="91">
        <f>AA1210-J1210</f>
        <v>0</v>
      </c>
      <c r="AC1210" s="4"/>
      <c r="AD1210" s="4" t="s">
        <v>2037</v>
      </c>
      <c r="AE1210" s="145" t="s">
        <v>4337</v>
      </c>
      <c r="AF1210" s="145"/>
      <c r="AG1210" s="4"/>
      <c r="AH1210" s="377"/>
      <c r="AI1210" s="4"/>
      <c r="AJ1210" s="4"/>
      <c r="AK1210" s="4"/>
      <c r="AL1210" s="372"/>
    </row>
    <row r="1211" spans="2:38">
      <c r="B1211" s="145" t="s">
        <v>2497</v>
      </c>
      <c r="C1211" s="4" t="s">
        <v>441</v>
      </c>
      <c r="D1211" s="4" t="s">
        <v>4338</v>
      </c>
      <c r="E1211" s="4" t="s">
        <v>1060</v>
      </c>
      <c r="F1211" s="4" t="s">
        <v>4359</v>
      </c>
      <c r="G1211" s="4" t="s">
        <v>1554</v>
      </c>
      <c r="H1211" s="4" t="s">
        <v>1555</v>
      </c>
      <c r="I1211" s="141"/>
      <c r="J1211" s="141">
        <v>300000000</v>
      </c>
      <c r="K1211" s="139">
        <v>300000000</v>
      </c>
      <c r="L1211" s="4">
        <v>11.9</v>
      </c>
      <c r="M1211" s="4" t="s">
        <v>4360</v>
      </c>
      <c r="N1211" s="4" t="s">
        <v>3376</v>
      </c>
      <c r="O1211" s="186">
        <f t="shared" si="61"/>
        <v>300000000</v>
      </c>
      <c r="P1211" s="4"/>
      <c r="Q1211" s="4">
        <v>5</v>
      </c>
      <c r="R1211" s="4" t="s">
        <v>70</v>
      </c>
      <c r="S1211" s="4" t="s">
        <v>70</v>
      </c>
      <c r="T1211" s="140">
        <v>45341</v>
      </c>
      <c r="U1211" s="4" t="s">
        <v>1884</v>
      </c>
      <c r="V1211" s="4" t="s">
        <v>1954</v>
      </c>
      <c r="W1211" s="4" t="s">
        <v>70</v>
      </c>
      <c r="X1211" s="140">
        <v>45360</v>
      </c>
      <c r="Y1211" s="4" t="s">
        <v>1888</v>
      </c>
      <c r="Z1211" s="4" t="s">
        <v>1886</v>
      </c>
      <c r="AA1211" s="186">
        <f>O1211</f>
        <v>300000000</v>
      </c>
      <c r="AB1211" s="91">
        <f>AA1211-J1211</f>
        <v>0</v>
      </c>
      <c r="AC1211" s="4"/>
      <c r="AD1211" s="4" t="s">
        <v>2037</v>
      </c>
      <c r="AE1211" s="145" t="s">
        <v>4337</v>
      </c>
      <c r="AF1211" s="145"/>
      <c r="AG1211" s="4"/>
      <c r="AH1211" s="377"/>
      <c r="AI1211" s="4"/>
      <c r="AJ1211" s="4"/>
      <c r="AK1211" s="4"/>
    </row>
    <row r="1212" spans="2:38">
      <c r="B1212" s="145" t="s">
        <v>2497</v>
      </c>
      <c r="C1212" s="4" t="s">
        <v>441</v>
      </c>
      <c r="D1212" s="4" t="s">
        <v>1957</v>
      </c>
      <c r="E1212" s="4" t="s">
        <v>1060</v>
      </c>
      <c r="F1212" s="4" t="s">
        <v>4361</v>
      </c>
      <c r="G1212" s="4" t="s">
        <v>1676</v>
      </c>
      <c r="H1212" s="4" t="s">
        <v>1677</v>
      </c>
      <c r="I1212" s="141"/>
      <c r="J1212" s="141">
        <v>100000000</v>
      </c>
      <c r="K1212" s="139">
        <v>100000000</v>
      </c>
      <c r="L1212" s="4">
        <v>9.6999999999999993</v>
      </c>
      <c r="M1212" s="4" t="s">
        <v>4287</v>
      </c>
      <c r="N1212" s="4" t="s">
        <v>4288</v>
      </c>
      <c r="O1212" s="186">
        <f t="shared" si="61"/>
        <v>100000000</v>
      </c>
      <c r="P1212" s="186">
        <f>K1212-O1212</f>
        <v>0</v>
      </c>
      <c r="Q1212" s="4" t="s">
        <v>2503</v>
      </c>
      <c r="R1212" s="4" t="s">
        <v>70</v>
      </c>
      <c r="S1212" s="4" t="s">
        <v>70</v>
      </c>
      <c r="T1212" s="140">
        <v>45351</v>
      </c>
      <c r="U1212" s="4" t="s">
        <v>1884</v>
      </c>
      <c r="V1212" s="4" t="s">
        <v>1954</v>
      </c>
      <c r="W1212" s="4" t="s">
        <v>70</v>
      </c>
      <c r="X1212" s="4" t="s">
        <v>3521</v>
      </c>
      <c r="Y1212" s="4" t="s">
        <v>1888</v>
      </c>
      <c r="Z1212" s="4" t="s">
        <v>1886</v>
      </c>
      <c r="AA1212" s="186">
        <f t="shared" ref="AA1212:AA1213" si="64">K1212</f>
        <v>100000000</v>
      </c>
      <c r="AB1212" s="186">
        <f t="shared" ref="AB1212:AB1213" si="65">O1212-AA1212</f>
        <v>0</v>
      </c>
      <c r="AC1212" s="4"/>
      <c r="AD1212" s="4" t="s">
        <v>2037</v>
      </c>
      <c r="AE1212" s="145" t="s">
        <v>4258</v>
      </c>
      <c r="AF1212" s="145"/>
      <c r="AG1212" s="4"/>
      <c r="AH1212" s="377"/>
      <c r="AI1212" s="4"/>
      <c r="AJ1212" s="4"/>
      <c r="AK1212" s="4"/>
    </row>
    <row r="1213" spans="2:38">
      <c r="B1213" s="145" t="s">
        <v>2497</v>
      </c>
      <c r="C1213" s="4" t="s">
        <v>441</v>
      </c>
      <c r="D1213" s="4" t="s">
        <v>1957</v>
      </c>
      <c r="E1213" s="4" t="s">
        <v>1060</v>
      </c>
      <c r="F1213" s="4" t="s">
        <v>4362</v>
      </c>
      <c r="G1213" s="4" t="s">
        <v>1676</v>
      </c>
      <c r="H1213" s="4" t="s">
        <v>1677</v>
      </c>
      <c r="I1213" s="141"/>
      <c r="J1213" s="141">
        <v>100000000</v>
      </c>
      <c r="K1213" s="139">
        <v>100000000</v>
      </c>
      <c r="L1213" s="4">
        <v>9.6999999999999993</v>
      </c>
      <c r="M1213" s="4" t="s">
        <v>4363</v>
      </c>
      <c r="N1213" s="4" t="s">
        <v>3536</v>
      </c>
      <c r="O1213" s="186">
        <f t="shared" si="61"/>
        <v>100000000</v>
      </c>
      <c r="P1213" s="186">
        <f>K1213-O1213</f>
        <v>0</v>
      </c>
      <c r="Q1213" s="4" t="s">
        <v>2503</v>
      </c>
      <c r="R1213" s="4" t="s">
        <v>70</v>
      </c>
      <c r="S1213" s="4" t="s">
        <v>70</v>
      </c>
      <c r="T1213" s="140">
        <v>45351</v>
      </c>
      <c r="U1213" s="4" t="s">
        <v>1884</v>
      </c>
      <c r="V1213" s="4" t="s">
        <v>1954</v>
      </c>
      <c r="W1213" s="4" t="s">
        <v>70</v>
      </c>
      <c r="X1213" s="4" t="s">
        <v>3521</v>
      </c>
      <c r="Y1213" s="4" t="s">
        <v>1888</v>
      </c>
      <c r="Z1213" s="4" t="s">
        <v>1886</v>
      </c>
      <c r="AA1213" s="186">
        <f t="shared" si="64"/>
        <v>100000000</v>
      </c>
      <c r="AB1213" s="186">
        <f t="shared" si="65"/>
        <v>0</v>
      </c>
      <c r="AC1213" s="4"/>
      <c r="AD1213" s="4" t="s">
        <v>2037</v>
      </c>
      <c r="AE1213" s="145" t="s">
        <v>4258</v>
      </c>
      <c r="AF1213" s="145"/>
      <c r="AG1213" s="4"/>
      <c r="AH1213" s="377"/>
      <c r="AI1213" s="4"/>
      <c r="AJ1213" s="4"/>
      <c r="AK1213" s="4"/>
    </row>
    <row r="1214" spans="2:38">
      <c r="B1214" s="145" t="s">
        <v>2497</v>
      </c>
      <c r="C1214" s="4" t="s">
        <v>441</v>
      </c>
      <c r="D1214" s="4" t="s">
        <v>4145</v>
      </c>
      <c r="E1214" s="4" t="s">
        <v>1060</v>
      </c>
      <c r="F1214" s="4" t="s">
        <v>4364</v>
      </c>
      <c r="G1214" s="4" t="s">
        <v>1668</v>
      </c>
      <c r="H1214" s="4" t="s">
        <v>1669</v>
      </c>
      <c r="I1214" s="141"/>
      <c r="J1214" s="141">
        <v>2000000000</v>
      </c>
      <c r="K1214" s="139">
        <v>2000000000</v>
      </c>
      <c r="L1214" s="4">
        <v>5.65</v>
      </c>
      <c r="M1214" s="4" t="s">
        <v>3258</v>
      </c>
      <c r="N1214" s="4" t="s">
        <v>2150</v>
      </c>
      <c r="O1214" s="186">
        <f t="shared" si="61"/>
        <v>2000000000</v>
      </c>
      <c r="P1214" s="186">
        <f>O1214-J1214</f>
        <v>0</v>
      </c>
      <c r="Q1214" s="4">
        <v>198</v>
      </c>
      <c r="R1214" s="4" t="s">
        <v>70</v>
      </c>
      <c r="S1214" s="4" t="s">
        <v>70</v>
      </c>
      <c r="T1214" s="140">
        <v>45349</v>
      </c>
      <c r="U1214" s="4" t="s">
        <v>1887</v>
      </c>
      <c r="V1214" s="4"/>
      <c r="W1214" s="4"/>
      <c r="X1214" s="4"/>
      <c r="Y1214" s="4"/>
      <c r="Z1214" s="4"/>
      <c r="AA1214" s="4"/>
      <c r="AB1214" s="4"/>
      <c r="AC1214" s="4"/>
      <c r="AD1214" s="4"/>
      <c r="AE1214" s="145"/>
      <c r="AF1214" s="145"/>
      <c r="AG1214" s="4" t="s">
        <v>70</v>
      </c>
      <c r="AH1214" s="377" t="s">
        <v>4364</v>
      </c>
      <c r="AI1214" s="4" t="s">
        <v>9551</v>
      </c>
      <c r="AJ1214" s="4" t="s">
        <v>9556</v>
      </c>
      <c r="AK1214" s="4"/>
    </row>
    <row r="1215" spans="2:38">
      <c r="B1215" s="145" t="s">
        <v>2497</v>
      </c>
      <c r="C1215" s="4" t="s">
        <v>441</v>
      </c>
      <c r="D1215" s="4" t="s">
        <v>4145</v>
      </c>
      <c r="E1215" s="4" t="s">
        <v>1060</v>
      </c>
      <c r="F1215" s="4" t="s">
        <v>4365</v>
      </c>
      <c r="G1215" s="4" t="s">
        <v>1668</v>
      </c>
      <c r="H1215" s="4" t="s">
        <v>1669</v>
      </c>
      <c r="I1215" s="141"/>
      <c r="J1215" s="141">
        <v>5000000000</v>
      </c>
      <c r="K1215" s="139">
        <v>5000000000</v>
      </c>
      <c r="L1215" s="4">
        <v>5.65</v>
      </c>
      <c r="M1215" s="4" t="s">
        <v>3011</v>
      </c>
      <c r="N1215" s="4" t="s">
        <v>2942</v>
      </c>
      <c r="O1215" s="186">
        <f t="shared" si="61"/>
        <v>5000000000</v>
      </c>
      <c r="P1215" s="186">
        <f>O1215-J1215</f>
        <v>0</v>
      </c>
      <c r="Q1215" s="4">
        <v>198</v>
      </c>
      <c r="R1215" s="4" t="s">
        <v>70</v>
      </c>
      <c r="S1215" s="4" t="s">
        <v>70</v>
      </c>
      <c r="T1215" s="140">
        <v>45349</v>
      </c>
      <c r="U1215" s="4" t="s">
        <v>1887</v>
      </c>
      <c r="V1215" s="4"/>
      <c r="W1215" s="4"/>
      <c r="X1215" s="4"/>
      <c r="Y1215" s="4"/>
      <c r="Z1215" s="4"/>
      <c r="AA1215" s="4"/>
      <c r="AB1215" s="4"/>
      <c r="AC1215" s="4"/>
      <c r="AD1215" s="4"/>
      <c r="AE1215" s="145"/>
      <c r="AF1215" s="145"/>
      <c r="AG1215" s="4" t="s">
        <v>70</v>
      </c>
      <c r="AH1215" s="377" t="s">
        <v>4365</v>
      </c>
      <c r="AI1215" s="4" t="s">
        <v>9551</v>
      </c>
      <c r="AJ1215" s="4" t="s">
        <v>9556</v>
      </c>
      <c r="AK1215" s="4"/>
    </row>
    <row r="1216" spans="2:38">
      <c r="B1216" s="145" t="s">
        <v>2497</v>
      </c>
      <c r="C1216" s="4" t="s">
        <v>441</v>
      </c>
      <c r="D1216" s="4" t="s">
        <v>4145</v>
      </c>
      <c r="E1216" s="4" t="s">
        <v>1060</v>
      </c>
      <c r="F1216" s="4" t="s">
        <v>4366</v>
      </c>
      <c r="G1216" s="4" t="s">
        <v>1668</v>
      </c>
      <c r="H1216" s="4" t="s">
        <v>1669</v>
      </c>
      <c r="I1216" s="141"/>
      <c r="J1216" s="141">
        <v>2000000000</v>
      </c>
      <c r="K1216" s="139">
        <v>2000000000</v>
      </c>
      <c r="L1216" s="4">
        <v>5.65</v>
      </c>
      <c r="M1216" s="4" t="s">
        <v>2513</v>
      </c>
      <c r="N1216" s="4" t="s">
        <v>3590</v>
      </c>
      <c r="O1216" s="186">
        <f t="shared" si="61"/>
        <v>2000000000</v>
      </c>
      <c r="P1216" s="186">
        <f>O1216-J1216</f>
        <v>0</v>
      </c>
      <c r="Q1216" s="4">
        <v>198</v>
      </c>
      <c r="R1216" s="4" t="s">
        <v>70</v>
      </c>
      <c r="S1216" s="4" t="s">
        <v>70</v>
      </c>
      <c r="T1216" s="140">
        <v>45349</v>
      </c>
      <c r="U1216" s="4" t="s">
        <v>1887</v>
      </c>
      <c r="V1216" s="4"/>
      <c r="W1216" s="4"/>
      <c r="X1216" s="4"/>
      <c r="Y1216" s="4"/>
      <c r="Z1216" s="4"/>
      <c r="AA1216" s="4"/>
      <c r="AB1216" s="4"/>
      <c r="AC1216" s="4"/>
      <c r="AD1216" s="4"/>
      <c r="AE1216" s="145"/>
      <c r="AF1216" s="145"/>
      <c r="AG1216" s="4" t="s">
        <v>70</v>
      </c>
      <c r="AH1216" s="377" t="s">
        <v>4366</v>
      </c>
      <c r="AI1216" s="4" t="s">
        <v>9551</v>
      </c>
      <c r="AJ1216" s="4" t="s">
        <v>9556</v>
      </c>
      <c r="AK1216" s="4"/>
    </row>
    <row r="1217" spans="2:37">
      <c r="B1217" s="145" t="s">
        <v>2497</v>
      </c>
      <c r="C1217" s="4" t="s">
        <v>441</v>
      </c>
      <c r="D1217" s="4" t="s">
        <v>2498</v>
      </c>
      <c r="E1217" s="4" t="s">
        <v>1060</v>
      </c>
      <c r="F1217" s="4" t="s">
        <v>4367</v>
      </c>
      <c r="G1217" s="4" t="s">
        <v>1676</v>
      </c>
      <c r="H1217" s="4" t="s">
        <v>1677</v>
      </c>
      <c r="I1217" s="141"/>
      <c r="J1217" s="141">
        <v>100000000</v>
      </c>
      <c r="K1217" s="139">
        <v>100000000</v>
      </c>
      <c r="L1217" s="4">
        <v>8.6999999999999993</v>
      </c>
      <c r="M1217" s="4" t="s">
        <v>4297</v>
      </c>
      <c r="N1217" s="4" t="s">
        <v>4298</v>
      </c>
      <c r="O1217" s="186">
        <f t="shared" si="61"/>
        <v>100000000</v>
      </c>
      <c r="P1217" s="186">
        <f>K1217-O1217</f>
        <v>0</v>
      </c>
      <c r="Q1217" s="4" t="s">
        <v>2503</v>
      </c>
      <c r="R1217" s="4" t="s">
        <v>70</v>
      </c>
      <c r="S1217" s="4" t="s">
        <v>70</v>
      </c>
      <c r="T1217" s="140">
        <v>45351</v>
      </c>
      <c r="U1217" s="4" t="s">
        <v>1884</v>
      </c>
      <c r="V1217" s="4" t="s">
        <v>1954</v>
      </c>
      <c r="W1217" s="4" t="s">
        <v>70</v>
      </c>
      <c r="X1217" s="4" t="s">
        <v>3521</v>
      </c>
      <c r="Y1217" s="4" t="s">
        <v>1888</v>
      </c>
      <c r="Z1217" s="4" t="s">
        <v>1886</v>
      </c>
      <c r="AA1217" s="186">
        <f>K1217</f>
        <v>100000000</v>
      </c>
      <c r="AB1217" s="186">
        <f>O1217-AA1217</f>
        <v>0</v>
      </c>
      <c r="AC1217" s="4"/>
      <c r="AD1217" s="4" t="s">
        <v>2037</v>
      </c>
      <c r="AE1217" s="145" t="s">
        <v>4258</v>
      </c>
      <c r="AF1217" s="145"/>
      <c r="AG1217" s="4"/>
      <c r="AH1217" s="377"/>
      <c r="AI1217" s="4"/>
      <c r="AJ1217" s="4"/>
      <c r="AK1217" s="4"/>
    </row>
    <row r="1218" spans="2:37">
      <c r="B1218" s="145" t="s">
        <v>2497</v>
      </c>
      <c r="C1218" s="4" t="s">
        <v>441</v>
      </c>
      <c r="D1218" s="4" t="s">
        <v>4145</v>
      </c>
      <c r="E1218" s="4" t="s">
        <v>1060</v>
      </c>
      <c r="F1218" s="4" t="s">
        <v>4368</v>
      </c>
      <c r="G1218" s="4" t="s">
        <v>1668</v>
      </c>
      <c r="H1218" s="4" t="s">
        <v>1669</v>
      </c>
      <c r="I1218" s="141"/>
      <c r="J1218" s="141">
        <v>1000000000</v>
      </c>
      <c r="K1218" s="139">
        <v>1000000000</v>
      </c>
      <c r="L1218" s="4">
        <v>5.65</v>
      </c>
      <c r="M1218" s="4" t="s">
        <v>3011</v>
      </c>
      <c r="N1218" s="4" t="s">
        <v>2942</v>
      </c>
      <c r="O1218" s="186">
        <f t="shared" si="61"/>
        <v>1000000000</v>
      </c>
      <c r="P1218" s="186">
        <f>O1218-J1218</f>
        <v>0</v>
      </c>
      <c r="Q1218" s="4">
        <v>198</v>
      </c>
      <c r="R1218" s="4" t="s">
        <v>70</v>
      </c>
      <c r="S1218" s="4" t="s">
        <v>70</v>
      </c>
      <c r="T1218" s="140">
        <v>45349</v>
      </c>
      <c r="U1218" s="4" t="s">
        <v>1887</v>
      </c>
      <c r="V1218" s="4"/>
      <c r="W1218" s="4"/>
      <c r="X1218" s="4"/>
      <c r="Y1218" s="4"/>
      <c r="Z1218" s="4"/>
      <c r="AA1218" s="4"/>
      <c r="AB1218" s="4"/>
      <c r="AC1218" s="4"/>
      <c r="AD1218" s="4"/>
      <c r="AE1218" s="145"/>
      <c r="AF1218" s="145"/>
      <c r="AG1218" s="4" t="s">
        <v>70</v>
      </c>
      <c r="AH1218" s="377" t="s">
        <v>4368</v>
      </c>
      <c r="AI1218" s="4" t="s">
        <v>9551</v>
      </c>
      <c r="AJ1218" s="4" t="s">
        <v>9556</v>
      </c>
      <c r="AK1218" s="4"/>
    </row>
    <row r="1219" spans="2:37">
      <c r="B1219" s="145" t="s">
        <v>2497</v>
      </c>
      <c r="C1219" s="4" t="s">
        <v>441</v>
      </c>
      <c r="D1219" s="4" t="s">
        <v>1957</v>
      </c>
      <c r="E1219" s="4" t="s">
        <v>1060</v>
      </c>
      <c r="F1219" s="4" t="s">
        <v>4369</v>
      </c>
      <c r="G1219" s="4" t="s">
        <v>1676</v>
      </c>
      <c r="H1219" s="4" t="s">
        <v>1677</v>
      </c>
      <c r="I1219" s="141"/>
      <c r="J1219" s="141">
        <v>100000000</v>
      </c>
      <c r="K1219" s="139">
        <v>100000000</v>
      </c>
      <c r="L1219" s="4">
        <v>8.6999999999999993</v>
      </c>
      <c r="M1219" s="4" t="s">
        <v>4329</v>
      </c>
      <c r="N1219" s="4" t="s">
        <v>4330</v>
      </c>
      <c r="O1219" s="186">
        <f t="shared" si="61"/>
        <v>100000000</v>
      </c>
      <c r="P1219" s="186">
        <f>K1219-O1219</f>
        <v>0</v>
      </c>
      <c r="Q1219" s="4" t="s">
        <v>2503</v>
      </c>
      <c r="R1219" s="4" t="s">
        <v>70</v>
      </c>
      <c r="S1219" s="4" t="s">
        <v>70</v>
      </c>
      <c r="T1219" s="140">
        <v>45351</v>
      </c>
      <c r="U1219" s="4" t="s">
        <v>1884</v>
      </c>
      <c r="V1219" s="4" t="s">
        <v>1954</v>
      </c>
      <c r="W1219" s="4" t="s">
        <v>70</v>
      </c>
      <c r="X1219" s="4" t="s">
        <v>3521</v>
      </c>
      <c r="Y1219" s="4" t="s">
        <v>1888</v>
      </c>
      <c r="Z1219" s="4" t="s">
        <v>1886</v>
      </c>
      <c r="AA1219" s="186">
        <f>K1219</f>
        <v>100000000</v>
      </c>
      <c r="AB1219" s="186">
        <f>O1219-AA1219</f>
        <v>0</v>
      </c>
      <c r="AC1219" s="4"/>
      <c r="AD1219" s="4" t="s">
        <v>2037</v>
      </c>
      <c r="AE1219" s="145" t="s">
        <v>4258</v>
      </c>
      <c r="AF1219" s="145"/>
      <c r="AG1219" s="4"/>
      <c r="AH1219" s="377"/>
      <c r="AI1219" s="4"/>
      <c r="AJ1219" s="4"/>
      <c r="AK1219" s="4"/>
    </row>
    <row r="1220" spans="2:37">
      <c r="B1220" s="145" t="s">
        <v>2497</v>
      </c>
      <c r="C1220" s="4" t="s">
        <v>441</v>
      </c>
      <c r="D1220" s="4" t="s">
        <v>4198</v>
      </c>
      <c r="E1220" s="4" t="s">
        <v>1060</v>
      </c>
      <c r="F1220" s="4" t="s">
        <v>4370</v>
      </c>
      <c r="G1220" s="4" t="s">
        <v>1554</v>
      </c>
      <c r="H1220" s="4" t="s">
        <v>1555</v>
      </c>
      <c r="I1220" s="141"/>
      <c r="J1220" s="141">
        <v>24712329</v>
      </c>
      <c r="K1220" s="139">
        <v>24712329</v>
      </c>
      <c r="L1220" s="4">
        <v>8.1999999999999993</v>
      </c>
      <c r="M1220" s="4" t="s">
        <v>3266</v>
      </c>
      <c r="N1220" s="4" t="s">
        <v>4371</v>
      </c>
      <c r="O1220" s="186">
        <f t="shared" si="61"/>
        <v>24712329</v>
      </c>
      <c r="P1220" s="4"/>
      <c r="Q1220" s="4">
        <v>5</v>
      </c>
      <c r="R1220" s="4" t="s">
        <v>70</v>
      </c>
      <c r="S1220" s="4" t="s">
        <v>70</v>
      </c>
      <c r="T1220" s="140">
        <v>45341</v>
      </c>
      <c r="U1220" s="4" t="s">
        <v>1884</v>
      </c>
      <c r="V1220" s="4" t="s">
        <v>1954</v>
      </c>
      <c r="W1220" s="4" t="s">
        <v>70</v>
      </c>
      <c r="X1220" s="140">
        <v>45360</v>
      </c>
      <c r="Y1220" s="4" t="s">
        <v>1888</v>
      </c>
      <c r="Z1220" s="4" t="s">
        <v>1886</v>
      </c>
      <c r="AA1220" s="186">
        <f>O1220</f>
        <v>24712329</v>
      </c>
      <c r="AB1220" s="91">
        <f>AA1220-J1220</f>
        <v>0</v>
      </c>
      <c r="AC1220" s="4"/>
      <c r="AD1220" s="4" t="s">
        <v>2037</v>
      </c>
      <c r="AE1220" s="145" t="s">
        <v>4337</v>
      </c>
      <c r="AF1220" s="145"/>
      <c r="AG1220" s="4"/>
      <c r="AH1220" s="377"/>
      <c r="AI1220" s="4"/>
      <c r="AJ1220" s="4"/>
      <c r="AK1220" s="4"/>
    </row>
    <row r="1221" spans="2:37">
      <c r="B1221" s="145" t="s">
        <v>2497</v>
      </c>
      <c r="C1221" s="4" t="s">
        <v>441</v>
      </c>
      <c r="D1221" s="4" t="s">
        <v>1976</v>
      </c>
      <c r="E1221" s="4" t="s">
        <v>1060</v>
      </c>
      <c r="F1221" s="4" t="s">
        <v>4372</v>
      </c>
      <c r="G1221" s="4" t="s">
        <v>1654</v>
      </c>
      <c r="H1221" s="4" t="s">
        <v>1655</v>
      </c>
      <c r="I1221" s="141"/>
      <c r="J1221" s="141">
        <v>5000000000</v>
      </c>
      <c r="K1221" s="139">
        <v>5000000000</v>
      </c>
      <c r="L1221" s="4">
        <v>5.7</v>
      </c>
      <c r="M1221" s="4" t="s">
        <v>3258</v>
      </c>
      <c r="N1221" s="4" t="s">
        <v>2150</v>
      </c>
      <c r="O1221" s="91">
        <f>J1221</f>
        <v>5000000000</v>
      </c>
      <c r="P1221" s="91">
        <f>J1221-O1221</f>
        <v>0</v>
      </c>
      <c r="Q1221" s="4">
        <v>95</v>
      </c>
      <c r="R1221" s="4" t="s">
        <v>70</v>
      </c>
      <c r="S1221" s="4" t="s">
        <v>70</v>
      </c>
      <c r="T1221" s="140">
        <v>45321</v>
      </c>
      <c r="U1221" s="4" t="s">
        <v>1884</v>
      </c>
      <c r="V1221" s="4"/>
      <c r="W1221" s="4"/>
      <c r="X1221" s="4"/>
      <c r="Y1221" s="4"/>
      <c r="Z1221" s="4"/>
      <c r="AA1221" s="4"/>
      <c r="AB1221" s="4"/>
      <c r="AC1221" s="4"/>
      <c r="AD1221" s="4"/>
      <c r="AE1221" s="145"/>
      <c r="AF1221" s="145"/>
      <c r="AG1221" s="4" t="s">
        <v>70</v>
      </c>
      <c r="AH1221" s="377" t="s">
        <v>4372</v>
      </c>
      <c r="AI1221" s="4" t="s">
        <v>9551</v>
      </c>
      <c r="AJ1221" s="4" t="s">
        <v>9556</v>
      </c>
      <c r="AK1221" s="4"/>
    </row>
    <row r="1222" spans="2:37">
      <c r="B1222" s="145" t="s">
        <v>2497</v>
      </c>
      <c r="C1222" s="4" t="s">
        <v>441</v>
      </c>
      <c r="D1222" s="4" t="s">
        <v>4338</v>
      </c>
      <c r="E1222" s="4" t="s">
        <v>1060</v>
      </c>
      <c r="F1222" s="4" t="s">
        <v>4373</v>
      </c>
      <c r="G1222" s="4" t="s">
        <v>1554</v>
      </c>
      <c r="H1222" s="4" t="s">
        <v>1555</v>
      </c>
      <c r="I1222" s="141"/>
      <c r="J1222" s="141">
        <v>723287671</v>
      </c>
      <c r="K1222" s="139">
        <v>723287671</v>
      </c>
      <c r="L1222" s="4">
        <v>9.6</v>
      </c>
      <c r="M1222" s="4" t="s">
        <v>3700</v>
      </c>
      <c r="N1222" s="4" t="s">
        <v>3496</v>
      </c>
      <c r="O1222" s="186">
        <f t="shared" ref="O1222:O1227" si="66">K1222</f>
        <v>723287671</v>
      </c>
      <c r="P1222" s="4"/>
      <c r="Q1222" s="4">
        <v>5</v>
      </c>
      <c r="R1222" s="4" t="s">
        <v>70</v>
      </c>
      <c r="S1222" s="4" t="s">
        <v>70</v>
      </c>
      <c r="T1222" s="140">
        <v>45341</v>
      </c>
      <c r="U1222" s="4" t="s">
        <v>1884</v>
      </c>
      <c r="V1222" s="4" t="s">
        <v>1954</v>
      </c>
      <c r="W1222" s="4" t="s">
        <v>70</v>
      </c>
      <c r="X1222" s="140">
        <v>45360</v>
      </c>
      <c r="Y1222" s="4" t="s">
        <v>1888</v>
      </c>
      <c r="Z1222" s="4" t="s">
        <v>1886</v>
      </c>
      <c r="AA1222" s="186">
        <f>O1222</f>
        <v>723287671</v>
      </c>
      <c r="AB1222" s="91">
        <f>AA1222-J1222</f>
        <v>0</v>
      </c>
      <c r="AC1222" s="4"/>
      <c r="AD1222" s="4" t="s">
        <v>2037</v>
      </c>
      <c r="AE1222" s="145" t="s">
        <v>4337</v>
      </c>
      <c r="AF1222" s="145"/>
      <c r="AG1222" s="4"/>
      <c r="AH1222" s="377"/>
      <c r="AI1222" s="4"/>
      <c r="AJ1222" s="4"/>
      <c r="AK1222" s="4"/>
    </row>
    <row r="1223" spans="2:37">
      <c r="B1223" s="145" t="s">
        <v>2497</v>
      </c>
      <c r="C1223" s="4" t="s">
        <v>441</v>
      </c>
      <c r="D1223" s="4" t="s">
        <v>1957</v>
      </c>
      <c r="E1223" s="4" t="s">
        <v>1060</v>
      </c>
      <c r="F1223" s="4" t="s">
        <v>4374</v>
      </c>
      <c r="G1223" s="4" t="s">
        <v>1676</v>
      </c>
      <c r="H1223" s="4" t="s">
        <v>1677</v>
      </c>
      <c r="I1223" s="141"/>
      <c r="J1223" s="141">
        <v>100000000</v>
      </c>
      <c r="K1223" s="139">
        <v>100000000</v>
      </c>
      <c r="L1223" s="4">
        <v>9.6999999999999993</v>
      </c>
      <c r="M1223" s="4" t="s">
        <v>4346</v>
      </c>
      <c r="N1223" s="4" t="s">
        <v>4347</v>
      </c>
      <c r="O1223" s="186">
        <f t="shared" si="66"/>
        <v>100000000</v>
      </c>
      <c r="P1223" s="186">
        <f>K1223-O1223</f>
        <v>0</v>
      </c>
      <c r="Q1223" s="4" t="s">
        <v>2503</v>
      </c>
      <c r="R1223" s="4" t="s">
        <v>70</v>
      </c>
      <c r="S1223" s="4" t="s">
        <v>70</v>
      </c>
      <c r="T1223" s="140">
        <v>45351</v>
      </c>
      <c r="U1223" s="4" t="s">
        <v>1884</v>
      </c>
      <c r="V1223" s="4" t="s">
        <v>1954</v>
      </c>
      <c r="W1223" s="4" t="s">
        <v>70</v>
      </c>
      <c r="X1223" s="4" t="s">
        <v>3521</v>
      </c>
      <c r="Y1223" s="4" t="s">
        <v>1888</v>
      </c>
      <c r="Z1223" s="4" t="s">
        <v>1886</v>
      </c>
      <c r="AA1223" s="186">
        <f t="shared" ref="AA1223:AA1224" si="67">K1223</f>
        <v>100000000</v>
      </c>
      <c r="AB1223" s="186">
        <f t="shared" ref="AB1223:AB1224" si="68">O1223-AA1223</f>
        <v>0</v>
      </c>
      <c r="AC1223" s="4"/>
      <c r="AD1223" s="4" t="s">
        <v>2037</v>
      </c>
      <c r="AE1223" s="145" t="s">
        <v>4258</v>
      </c>
      <c r="AF1223" s="145"/>
      <c r="AG1223" s="4"/>
      <c r="AH1223" s="377"/>
      <c r="AI1223" s="4"/>
      <c r="AJ1223" s="4"/>
      <c r="AK1223" s="4"/>
    </row>
    <row r="1224" spans="2:37">
      <c r="B1224" s="145" t="s">
        <v>2497</v>
      </c>
      <c r="C1224" s="4" t="s">
        <v>441</v>
      </c>
      <c r="D1224" s="4" t="s">
        <v>2550</v>
      </c>
      <c r="E1224" s="4" t="s">
        <v>1060</v>
      </c>
      <c r="F1224" s="4" t="s">
        <v>4375</v>
      </c>
      <c r="G1224" s="4" t="s">
        <v>1676</v>
      </c>
      <c r="H1224" s="4" t="s">
        <v>1677</v>
      </c>
      <c r="I1224" s="141"/>
      <c r="J1224" s="141">
        <v>5000000000</v>
      </c>
      <c r="K1224" s="139">
        <v>5000000000</v>
      </c>
      <c r="L1224" s="4">
        <v>8.6999999999999993</v>
      </c>
      <c r="M1224" s="4" t="s">
        <v>2887</v>
      </c>
      <c r="N1224" s="4" t="s">
        <v>4128</v>
      </c>
      <c r="O1224" s="186">
        <f t="shared" si="66"/>
        <v>5000000000</v>
      </c>
      <c r="P1224" s="186">
        <f>K1224-O1224</f>
        <v>0</v>
      </c>
      <c r="Q1224" s="4" t="s">
        <v>2503</v>
      </c>
      <c r="R1224" s="4" t="s">
        <v>70</v>
      </c>
      <c r="S1224" s="4" t="s">
        <v>70</v>
      </c>
      <c r="T1224" s="140">
        <v>45351</v>
      </c>
      <c r="U1224" s="4" t="s">
        <v>1884</v>
      </c>
      <c r="V1224" s="4" t="s">
        <v>1954</v>
      </c>
      <c r="W1224" s="4" t="s">
        <v>70</v>
      </c>
      <c r="X1224" s="4" t="s">
        <v>3521</v>
      </c>
      <c r="Y1224" s="4" t="s">
        <v>1888</v>
      </c>
      <c r="Z1224" s="4" t="s">
        <v>1886</v>
      </c>
      <c r="AA1224" s="186">
        <f t="shared" si="67"/>
        <v>5000000000</v>
      </c>
      <c r="AB1224" s="186">
        <f t="shared" si="68"/>
        <v>0</v>
      </c>
      <c r="AC1224" s="4"/>
      <c r="AD1224" s="4" t="s">
        <v>2037</v>
      </c>
      <c r="AE1224" s="145" t="s">
        <v>4258</v>
      </c>
      <c r="AF1224" s="145"/>
      <c r="AG1224" s="4"/>
      <c r="AH1224" s="377"/>
      <c r="AI1224" s="4"/>
      <c r="AJ1224" s="4"/>
      <c r="AK1224" s="4"/>
    </row>
    <row r="1225" spans="2:37">
      <c r="B1225" s="145" t="s">
        <v>2497</v>
      </c>
      <c r="C1225" s="4" t="s">
        <v>441</v>
      </c>
      <c r="D1225" s="4" t="s">
        <v>4145</v>
      </c>
      <c r="E1225" s="4" t="s">
        <v>1060</v>
      </c>
      <c r="F1225" s="4" t="s">
        <v>4376</v>
      </c>
      <c r="G1225" s="4" t="s">
        <v>1668</v>
      </c>
      <c r="H1225" s="4" t="s">
        <v>1669</v>
      </c>
      <c r="I1225" s="141"/>
      <c r="J1225" s="141">
        <v>2000000000</v>
      </c>
      <c r="K1225" s="139">
        <v>2000000000</v>
      </c>
      <c r="L1225" s="4">
        <v>5.65</v>
      </c>
      <c r="M1225" s="4" t="s">
        <v>3258</v>
      </c>
      <c r="N1225" s="4" t="s">
        <v>2150</v>
      </c>
      <c r="O1225" s="186">
        <f t="shared" si="66"/>
        <v>2000000000</v>
      </c>
      <c r="P1225" s="186">
        <f>O1225-J1225</f>
        <v>0</v>
      </c>
      <c r="Q1225" s="4">
        <v>198</v>
      </c>
      <c r="R1225" s="4" t="s">
        <v>70</v>
      </c>
      <c r="S1225" s="4" t="s">
        <v>70</v>
      </c>
      <c r="T1225" s="140">
        <v>45349</v>
      </c>
      <c r="U1225" s="4" t="s">
        <v>1887</v>
      </c>
      <c r="V1225" s="4"/>
      <c r="W1225" s="4"/>
      <c r="X1225" s="4"/>
      <c r="Y1225" s="4"/>
      <c r="Z1225" s="4"/>
      <c r="AA1225" s="4"/>
      <c r="AB1225" s="4"/>
      <c r="AC1225" s="4"/>
      <c r="AD1225" s="4"/>
      <c r="AE1225" s="145"/>
      <c r="AF1225" s="145"/>
      <c r="AG1225" s="4" t="s">
        <v>70</v>
      </c>
      <c r="AH1225" s="377" t="s">
        <v>4376</v>
      </c>
      <c r="AI1225" s="4" t="s">
        <v>9551</v>
      </c>
      <c r="AJ1225" s="4" t="s">
        <v>9556</v>
      </c>
      <c r="AK1225" s="4"/>
    </row>
    <row r="1226" spans="2:37">
      <c r="B1226" s="145" t="s">
        <v>2497</v>
      </c>
      <c r="C1226" s="4" t="s">
        <v>441</v>
      </c>
      <c r="D1226" s="4" t="s">
        <v>2498</v>
      </c>
      <c r="E1226" s="4" t="s">
        <v>1060</v>
      </c>
      <c r="F1226" s="4" t="s">
        <v>4377</v>
      </c>
      <c r="G1226" s="4" t="s">
        <v>1676</v>
      </c>
      <c r="H1226" s="4" t="s">
        <v>1677</v>
      </c>
      <c r="I1226" s="141"/>
      <c r="J1226" s="141">
        <v>100000000</v>
      </c>
      <c r="K1226" s="139">
        <v>100000000</v>
      </c>
      <c r="L1226" s="4">
        <v>9.6999999999999993</v>
      </c>
      <c r="M1226" s="4" t="s">
        <v>4378</v>
      </c>
      <c r="N1226" s="4" t="s">
        <v>3878</v>
      </c>
      <c r="O1226" s="186">
        <f t="shared" si="66"/>
        <v>100000000</v>
      </c>
      <c r="P1226" s="186">
        <f>K1226-O1226</f>
        <v>0</v>
      </c>
      <c r="Q1226" s="4" t="s">
        <v>2503</v>
      </c>
      <c r="R1226" s="4" t="s">
        <v>70</v>
      </c>
      <c r="S1226" s="4" t="s">
        <v>70</v>
      </c>
      <c r="T1226" s="140">
        <v>45351</v>
      </c>
      <c r="U1226" s="4" t="s">
        <v>1884</v>
      </c>
      <c r="V1226" s="4" t="s">
        <v>1954</v>
      </c>
      <c r="W1226" s="4" t="s">
        <v>70</v>
      </c>
      <c r="X1226" s="4" t="s">
        <v>3521</v>
      </c>
      <c r="Y1226" s="4" t="s">
        <v>1888</v>
      </c>
      <c r="Z1226" s="4" t="s">
        <v>1886</v>
      </c>
      <c r="AA1226" s="186">
        <f t="shared" ref="AA1226:AA1227" si="69">K1226</f>
        <v>100000000</v>
      </c>
      <c r="AB1226" s="186">
        <f t="shared" ref="AB1226:AB1227" si="70">O1226-AA1226</f>
        <v>0</v>
      </c>
      <c r="AC1226" s="4"/>
      <c r="AD1226" s="4" t="s">
        <v>2037</v>
      </c>
      <c r="AE1226" s="145" t="s">
        <v>4258</v>
      </c>
      <c r="AF1226" s="145"/>
      <c r="AG1226" s="4"/>
      <c r="AH1226" s="377"/>
      <c r="AI1226" s="4"/>
      <c r="AJ1226" s="4"/>
      <c r="AK1226" s="4"/>
    </row>
    <row r="1227" spans="2:37">
      <c r="B1227" s="145" t="s">
        <v>2497</v>
      </c>
      <c r="C1227" s="4" t="s">
        <v>441</v>
      </c>
      <c r="D1227" s="4" t="s">
        <v>2550</v>
      </c>
      <c r="E1227" s="4" t="s">
        <v>1060</v>
      </c>
      <c r="F1227" s="4" t="s">
        <v>4379</v>
      </c>
      <c r="G1227" s="4" t="s">
        <v>1676</v>
      </c>
      <c r="H1227" s="4" t="s">
        <v>1677</v>
      </c>
      <c r="I1227" s="141"/>
      <c r="J1227" s="141">
        <v>5000000000</v>
      </c>
      <c r="K1227" s="139">
        <v>5000000000</v>
      </c>
      <c r="L1227" s="4">
        <v>8.6999999999999993</v>
      </c>
      <c r="M1227" s="4" t="s">
        <v>2887</v>
      </c>
      <c r="N1227" s="4" t="s">
        <v>4128</v>
      </c>
      <c r="O1227" s="186">
        <f t="shared" si="66"/>
        <v>5000000000</v>
      </c>
      <c r="P1227" s="186">
        <f>K1227-O1227</f>
        <v>0</v>
      </c>
      <c r="Q1227" s="4" t="s">
        <v>2503</v>
      </c>
      <c r="R1227" s="4" t="s">
        <v>70</v>
      </c>
      <c r="S1227" s="4" t="s">
        <v>70</v>
      </c>
      <c r="T1227" s="140">
        <v>45351</v>
      </c>
      <c r="U1227" s="4" t="s">
        <v>1884</v>
      </c>
      <c r="V1227" s="4" t="s">
        <v>1954</v>
      </c>
      <c r="W1227" s="4" t="s">
        <v>70</v>
      </c>
      <c r="X1227" s="4" t="s">
        <v>3521</v>
      </c>
      <c r="Y1227" s="4" t="s">
        <v>1888</v>
      </c>
      <c r="Z1227" s="4" t="s">
        <v>1886</v>
      </c>
      <c r="AA1227" s="186">
        <f t="shared" si="69"/>
        <v>5000000000</v>
      </c>
      <c r="AB1227" s="186">
        <f t="shared" si="70"/>
        <v>0</v>
      </c>
      <c r="AC1227" s="4"/>
      <c r="AD1227" s="4" t="s">
        <v>2037</v>
      </c>
      <c r="AE1227" s="145" t="s">
        <v>4258</v>
      </c>
      <c r="AF1227" s="145"/>
      <c r="AG1227" s="4"/>
      <c r="AH1227" s="377"/>
      <c r="AI1227" s="4"/>
      <c r="AJ1227" s="4"/>
      <c r="AK1227" s="4"/>
    </row>
    <row r="1228" spans="2:37">
      <c r="B1228" s="145" t="s">
        <v>2497</v>
      </c>
      <c r="C1228" s="4" t="s">
        <v>441</v>
      </c>
      <c r="D1228" s="4" t="s">
        <v>2550</v>
      </c>
      <c r="E1228" s="4" t="s">
        <v>1060</v>
      </c>
      <c r="F1228" s="4" t="s">
        <v>4380</v>
      </c>
      <c r="G1228" s="4" t="s">
        <v>1664</v>
      </c>
      <c r="H1228" s="4" t="s">
        <v>1665</v>
      </c>
      <c r="I1228" s="141"/>
      <c r="J1228" s="141">
        <v>5000000000</v>
      </c>
      <c r="K1228" s="139">
        <v>5000000000</v>
      </c>
      <c r="L1228" s="4">
        <v>8.6999999999999993</v>
      </c>
      <c r="M1228" s="4" t="s">
        <v>4121</v>
      </c>
      <c r="N1228" s="4" t="s">
        <v>4029</v>
      </c>
      <c r="O1228" s="91">
        <f>J1228</f>
        <v>5000000000</v>
      </c>
      <c r="P1228" s="91">
        <f>O1228-J1228</f>
        <v>0</v>
      </c>
      <c r="Q1228" s="4">
        <v>199</v>
      </c>
      <c r="R1228" s="4" t="s">
        <v>70</v>
      </c>
      <c r="S1228" s="4" t="s">
        <v>70</v>
      </c>
      <c r="T1228" s="140">
        <v>45294</v>
      </c>
      <c r="U1228" s="4" t="s">
        <v>1884</v>
      </c>
      <c r="V1228" s="4" t="s">
        <v>1954</v>
      </c>
      <c r="W1228" s="4"/>
      <c r="X1228" s="4"/>
      <c r="Y1228" s="4"/>
      <c r="Z1228" s="4"/>
      <c r="AA1228" s="4"/>
      <c r="AB1228" s="4"/>
      <c r="AC1228" s="4"/>
      <c r="AD1228" s="4"/>
      <c r="AE1228" s="145"/>
      <c r="AF1228" s="145"/>
      <c r="AG1228" s="4" t="s">
        <v>70</v>
      </c>
      <c r="AH1228" s="377"/>
      <c r="AI1228" s="4" t="s">
        <v>9555</v>
      </c>
      <c r="AJ1228" s="4" t="s">
        <v>9556</v>
      </c>
      <c r="AK1228" s="4"/>
    </row>
    <row r="1229" spans="2:37">
      <c r="B1229" s="145" t="s">
        <v>2497</v>
      </c>
      <c r="C1229" s="4" t="s">
        <v>441</v>
      </c>
      <c r="D1229" s="4" t="s">
        <v>2135</v>
      </c>
      <c r="E1229" s="4" t="s">
        <v>1060</v>
      </c>
      <c r="F1229" s="4" t="s">
        <v>4381</v>
      </c>
      <c r="G1229" s="4" t="s">
        <v>1676</v>
      </c>
      <c r="H1229" s="4" t="s">
        <v>1677</v>
      </c>
      <c r="I1229" s="141"/>
      <c r="J1229" s="141">
        <v>100000000</v>
      </c>
      <c r="K1229" s="139">
        <v>100000000</v>
      </c>
      <c r="L1229" s="4">
        <v>9.6999999999999993</v>
      </c>
      <c r="M1229" s="4" t="s">
        <v>4354</v>
      </c>
      <c r="N1229" s="4" t="s">
        <v>2615</v>
      </c>
      <c r="O1229" s="186">
        <f>K1229</f>
        <v>100000000</v>
      </c>
      <c r="P1229" s="186">
        <f>K1229-O1229</f>
        <v>0</v>
      </c>
      <c r="Q1229" s="4" t="s">
        <v>2503</v>
      </c>
      <c r="R1229" s="4" t="s">
        <v>70</v>
      </c>
      <c r="S1229" s="4" t="s">
        <v>70</v>
      </c>
      <c r="T1229" s="140">
        <v>45351</v>
      </c>
      <c r="U1229" s="4" t="s">
        <v>1884</v>
      </c>
      <c r="V1229" s="4" t="s">
        <v>1954</v>
      </c>
      <c r="W1229" s="4" t="s">
        <v>70</v>
      </c>
      <c r="X1229" s="4" t="s">
        <v>3521</v>
      </c>
      <c r="Y1229" s="4" t="s">
        <v>1888</v>
      </c>
      <c r="Z1229" s="4" t="s">
        <v>1886</v>
      </c>
      <c r="AA1229" s="186">
        <f>K1229</f>
        <v>100000000</v>
      </c>
      <c r="AB1229" s="186">
        <f>O1229-AA1229</f>
        <v>0</v>
      </c>
      <c r="AC1229" s="4"/>
      <c r="AD1229" s="4" t="s">
        <v>2037</v>
      </c>
      <c r="AE1229" s="145" t="s">
        <v>4258</v>
      </c>
      <c r="AF1229" s="145"/>
      <c r="AG1229" s="4"/>
      <c r="AH1229" s="377"/>
      <c r="AI1229" s="4"/>
      <c r="AJ1229" s="4"/>
      <c r="AK1229" s="4"/>
    </row>
    <row r="1230" spans="2:37">
      <c r="B1230" s="145" t="s">
        <v>2497</v>
      </c>
      <c r="C1230" s="4" t="s">
        <v>441</v>
      </c>
      <c r="D1230" s="4" t="s">
        <v>4338</v>
      </c>
      <c r="E1230" s="4" t="s">
        <v>1060</v>
      </c>
      <c r="F1230" s="4" t="s">
        <v>4382</v>
      </c>
      <c r="G1230" s="4" t="s">
        <v>1554</v>
      </c>
      <c r="H1230" s="4" t="s">
        <v>1555</v>
      </c>
      <c r="I1230" s="141"/>
      <c r="J1230" s="141">
        <v>737753425</v>
      </c>
      <c r="K1230" s="139">
        <v>737753425</v>
      </c>
      <c r="L1230" s="4">
        <v>9.6</v>
      </c>
      <c r="M1230" s="4" t="s">
        <v>3511</v>
      </c>
      <c r="N1230" s="4" t="s">
        <v>3085</v>
      </c>
      <c r="O1230" s="186">
        <f>K1230</f>
        <v>737753425</v>
      </c>
      <c r="P1230" s="4"/>
      <c r="Q1230" s="4">
        <v>5</v>
      </c>
      <c r="R1230" s="4" t="s">
        <v>70</v>
      </c>
      <c r="S1230" s="4" t="s">
        <v>70</v>
      </c>
      <c r="T1230" s="140">
        <v>45341</v>
      </c>
      <c r="U1230" s="4" t="s">
        <v>1884</v>
      </c>
      <c r="V1230" s="4" t="s">
        <v>1954</v>
      </c>
      <c r="W1230" s="4" t="s">
        <v>70</v>
      </c>
      <c r="X1230" s="140">
        <v>45360</v>
      </c>
      <c r="Y1230" s="4" t="s">
        <v>1888</v>
      </c>
      <c r="Z1230" s="4" t="s">
        <v>1886</v>
      </c>
      <c r="AA1230" s="186">
        <f>O1230</f>
        <v>737753425</v>
      </c>
      <c r="AB1230" s="91">
        <f>AA1230-J1230</f>
        <v>0</v>
      </c>
      <c r="AC1230" s="4"/>
      <c r="AD1230" s="4" t="s">
        <v>2037</v>
      </c>
      <c r="AE1230" s="145" t="s">
        <v>4337</v>
      </c>
      <c r="AF1230" s="145"/>
      <c r="AG1230" s="4"/>
      <c r="AH1230" s="377"/>
      <c r="AI1230" s="4"/>
      <c r="AJ1230" s="4"/>
      <c r="AK1230" s="4"/>
    </row>
    <row r="1231" spans="2:37">
      <c r="B1231" s="145" t="s">
        <v>2497</v>
      </c>
      <c r="C1231" s="4" t="s">
        <v>441</v>
      </c>
      <c r="D1231" s="4" t="s">
        <v>4338</v>
      </c>
      <c r="E1231" s="4" t="s">
        <v>1060</v>
      </c>
      <c r="F1231" s="4" t="s">
        <v>4383</v>
      </c>
      <c r="G1231" s="4" t="s">
        <v>1554</v>
      </c>
      <c r="H1231" s="4" t="s">
        <v>1555</v>
      </c>
      <c r="I1231" s="141"/>
      <c r="J1231" s="141">
        <v>5000000000</v>
      </c>
      <c r="K1231" s="139">
        <v>5000000000</v>
      </c>
      <c r="L1231" s="4">
        <v>9.6</v>
      </c>
      <c r="M1231" s="4" t="s">
        <v>3235</v>
      </c>
      <c r="N1231" s="4" t="s">
        <v>2830</v>
      </c>
      <c r="O1231" s="186">
        <f>K1231</f>
        <v>5000000000</v>
      </c>
      <c r="P1231" s="4"/>
      <c r="Q1231" s="4">
        <v>5</v>
      </c>
      <c r="R1231" s="4" t="s">
        <v>70</v>
      </c>
      <c r="S1231" s="4" t="s">
        <v>70</v>
      </c>
      <c r="T1231" s="140">
        <v>45341</v>
      </c>
      <c r="U1231" s="4" t="s">
        <v>1884</v>
      </c>
      <c r="V1231" s="4" t="s">
        <v>1954</v>
      </c>
      <c r="W1231" s="4" t="s">
        <v>70</v>
      </c>
      <c r="X1231" s="140">
        <v>45360</v>
      </c>
      <c r="Y1231" s="4" t="s">
        <v>1888</v>
      </c>
      <c r="Z1231" s="4" t="s">
        <v>1886</v>
      </c>
      <c r="AA1231" s="186">
        <f>O1231</f>
        <v>5000000000</v>
      </c>
      <c r="AB1231" s="91">
        <f>AA1231-J1231</f>
        <v>0</v>
      </c>
      <c r="AC1231" s="4"/>
      <c r="AD1231" s="4" t="s">
        <v>2037</v>
      </c>
      <c r="AE1231" s="145" t="s">
        <v>4337</v>
      </c>
      <c r="AF1231" s="145"/>
      <c r="AG1231" s="4"/>
      <c r="AH1231" s="377"/>
      <c r="AI1231" s="4"/>
      <c r="AJ1231" s="4"/>
      <c r="AK1231" s="4"/>
    </row>
    <row r="1232" spans="2:37">
      <c r="B1232" s="145" t="s">
        <v>2497</v>
      </c>
      <c r="C1232" s="4" t="s">
        <v>441</v>
      </c>
      <c r="D1232" s="4" t="s">
        <v>1976</v>
      </c>
      <c r="E1232" s="4" t="s">
        <v>1060</v>
      </c>
      <c r="F1232" s="4" t="s">
        <v>4384</v>
      </c>
      <c r="G1232" s="4" t="s">
        <v>1682</v>
      </c>
      <c r="H1232" s="4" t="s">
        <v>1683</v>
      </c>
      <c r="I1232" s="141"/>
      <c r="J1232" s="141">
        <v>20000000000</v>
      </c>
      <c r="K1232" s="139">
        <v>20000000000</v>
      </c>
      <c r="L1232" s="4">
        <v>7.3</v>
      </c>
      <c r="M1232" s="4" t="s">
        <v>4385</v>
      </c>
      <c r="N1232" s="4" t="s">
        <v>2842</v>
      </c>
      <c r="O1232" s="91">
        <f>J1232</f>
        <v>20000000000</v>
      </c>
      <c r="P1232" s="91">
        <f>J1232-O1232</f>
        <v>0</v>
      </c>
      <c r="Q1232" s="4">
        <v>94</v>
      </c>
      <c r="R1232" s="4" t="s">
        <v>70</v>
      </c>
      <c r="S1232" s="4" t="s">
        <v>70</v>
      </c>
      <c r="T1232" s="140">
        <v>45341</v>
      </c>
      <c r="U1232" s="4" t="s">
        <v>1884</v>
      </c>
      <c r="V1232" s="4" t="s">
        <v>1954</v>
      </c>
      <c r="W1232" s="4"/>
      <c r="X1232" s="4"/>
      <c r="Y1232" s="4"/>
      <c r="Z1232" s="4"/>
      <c r="AA1232" s="4"/>
      <c r="AB1232" s="4"/>
      <c r="AC1232" s="4"/>
      <c r="AD1232" s="4"/>
      <c r="AE1232" s="145"/>
      <c r="AF1232" s="145"/>
      <c r="AG1232" s="4" t="s">
        <v>70</v>
      </c>
      <c r="AH1232" s="377" t="s">
        <v>4384</v>
      </c>
      <c r="AI1232" s="4" t="s">
        <v>9551</v>
      </c>
      <c r="AJ1232" s="4" t="s">
        <v>9556</v>
      </c>
      <c r="AK1232" s="4"/>
    </row>
    <row r="1233" spans="2:37">
      <c r="B1233" s="145" t="s">
        <v>2497</v>
      </c>
      <c r="C1233" s="4" t="s">
        <v>441</v>
      </c>
      <c r="D1233" s="4" t="s">
        <v>4145</v>
      </c>
      <c r="E1233" s="4" t="s">
        <v>1060</v>
      </c>
      <c r="F1233" s="4" t="s">
        <v>4386</v>
      </c>
      <c r="G1233" s="4" t="s">
        <v>1668</v>
      </c>
      <c r="H1233" s="4" t="s">
        <v>1669</v>
      </c>
      <c r="I1233" s="141"/>
      <c r="J1233" s="141">
        <v>1000000000</v>
      </c>
      <c r="K1233" s="139">
        <v>1000000000</v>
      </c>
      <c r="L1233" s="4">
        <v>3.85</v>
      </c>
      <c r="M1233" s="4" t="s">
        <v>4225</v>
      </c>
      <c r="N1233" s="4" t="s">
        <v>2657</v>
      </c>
      <c r="O1233" s="186">
        <f>K1233</f>
        <v>1000000000</v>
      </c>
      <c r="P1233" s="186">
        <f>O1233-J1233</f>
        <v>0</v>
      </c>
      <c r="Q1233" s="4">
        <v>198</v>
      </c>
      <c r="R1233" s="4" t="s">
        <v>70</v>
      </c>
      <c r="S1233" s="4" t="s">
        <v>70</v>
      </c>
      <c r="T1233" s="140">
        <v>45349</v>
      </c>
      <c r="U1233" s="4" t="s">
        <v>1887</v>
      </c>
      <c r="V1233" s="4"/>
      <c r="W1233" s="4"/>
      <c r="X1233" s="4"/>
      <c r="Y1233" s="4"/>
      <c r="Z1233" s="4"/>
      <c r="AA1233" s="4"/>
      <c r="AB1233" s="4"/>
      <c r="AC1233" s="4"/>
      <c r="AD1233" s="4"/>
      <c r="AE1233" s="145"/>
      <c r="AF1233" s="145"/>
      <c r="AG1233" s="4" t="s">
        <v>70</v>
      </c>
      <c r="AH1233" s="377" t="s">
        <v>4386</v>
      </c>
      <c r="AI1233" s="4" t="s">
        <v>9551</v>
      </c>
      <c r="AJ1233" s="4" t="s">
        <v>9556</v>
      </c>
      <c r="AK1233" s="4"/>
    </row>
    <row r="1234" spans="2:37">
      <c r="B1234" s="145" t="s">
        <v>2497</v>
      </c>
      <c r="C1234" s="4" t="s">
        <v>441</v>
      </c>
      <c r="D1234" s="4" t="s">
        <v>2135</v>
      </c>
      <c r="E1234" s="4" t="s">
        <v>1060</v>
      </c>
      <c r="F1234" s="4" t="s">
        <v>4387</v>
      </c>
      <c r="G1234" s="4" t="s">
        <v>1676</v>
      </c>
      <c r="H1234" s="4" t="s">
        <v>1677</v>
      </c>
      <c r="I1234" s="141"/>
      <c r="J1234" s="141">
        <v>100000000</v>
      </c>
      <c r="K1234" s="139">
        <v>100000000</v>
      </c>
      <c r="L1234" s="4">
        <v>9.6999999999999993</v>
      </c>
      <c r="M1234" s="4" t="s">
        <v>4354</v>
      </c>
      <c r="N1234" s="4" t="s">
        <v>2615</v>
      </c>
      <c r="O1234" s="186">
        <f>K1234</f>
        <v>100000000</v>
      </c>
      <c r="P1234" s="186">
        <f>K1234-O1234</f>
        <v>0</v>
      </c>
      <c r="Q1234" s="4" t="s">
        <v>2503</v>
      </c>
      <c r="R1234" s="4" t="s">
        <v>70</v>
      </c>
      <c r="S1234" s="4" t="s">
        <v>70</v>
      </c>
      <c r="T1234" s="140">
        <v>45351</v>
      </c>
      <c r="U1234" s="4" t="s">
        <v>1884</v>
      </c>
      <c r="V1234" s="4" t="s">
        <v>1954</v>
      </c>
      <c r="W1234" s="4" t="s">
        <v>70</v>
      </c>
      <c r="X1234" s="4" t="s">
        <v>3521</v>
      </c>
      <c r="Y1234" s="4" t="s">
        <v>1888</v>
      </c>
      <c r="Z1234" s="4" t="s">
        <v>1886</v>
      </c>
      <c r="AA1234" s="186">
        <f>K1234</f>
        <v>100000000</v>
      </c>
      <c r="AB1234" s="186">
        <f>O1234-AA1234</f>
        <v>0</v>
      </c>
      <c r="AC1234" s="4"/>
      <c r="AD1234" s="4" t="s">
        <v>2037</v>
      </c>
      <c r="AE1234" s="145" t="s">
        <v>4258</v>
      </c>
      <c r="AF1234" s="145"/>
      <c r="AG1234" s="4"/>
      <c r="AH1234" s="377"/>
      <c r="AI1234" s="4"/>
      <c r="AJ1234" s="4"/>
      <c r="AK1234" s="4"/>
    </row>
    <row r="1235" spans="2:37">
      <c r="B1235" s="145" t="s">
        <v>2497</v>
      </c>
      <c r="C1235" s="4" t="s">
        <v>441</v>
      </c>
      <c r="D1235" s="4" t="s">
        <v>4198</v>
      </c>
      <c r="E1235" s="4" t="s">
        <v>1060</v>
      </c>
      <c r="F1235" s="4" t="s">
        <v>4388</v>
      </c>
      <c r="G1235" s="4" t="s">
        <v>1554</v>
      </c>
      <c r="H1235" s="4" t="s">
        <v>1555</v>
      </c>
      <c r="I1235" s="141"/>
      <c r="J1235" s="141">
        <v>13410959</v>
      </c>
      <c r="K1235" s="139">
        <v>13410959</v>
      </c>
      <c r="L1235" s="4">
        <v>8.9</v>
      </c>
      <c r="M1235" s="4" t="s">
        <v>3311</v>
      </c>
      <c r="N1235" s="4" t="s">
        <v>1902</v>
      </c>
      <c r="O1235" s="186">
        <f>K1235</f>
        <v>13410959</v>
      </c>
      <c r="P1235" s="4"/>
      <c r="Q1235" s="4">
        <v>5</v>
      </c>
      <c r="R1235" s="4" t="s">
        <v>70</v>
      </c>
      <c r="S1235" s="4" t="s">
        <v>70</v>
      </c>
      <c r="T1235" s="140">
        <v>45341</v>
      </c>
      <c r="U1235" s="4" t="s">
        <v>1884</v>
      </c>
      <c r="V1235" s="4" t="s">
        <v>1954</v>
      </c>
      <c r="W1235" s="4" t="s">
        <v>70</v>
      </c>
      <c r="X1235" s="140">
        <v>45360</v>
      </c>
      <c r="Y1235" s="4" t="s">
        <v>1888</v>
      </c>
      <c r="Z1235" s="4" t="s">
        <v>1886</v>
      </c>
      <c r="AA1235" s="186">
        <f>O1235</f>
        <v>13410959</v>
      </c>
      <c r="AB1235" s="91">
        <f>AA1235-J1235</f>
        <v>0</v>
      </c>
      <c r="AC1235" s="4"/>
      <c r="AD1235" s="4" t="s">
        <v>2037</v>
      </c>
      <c r="AE1235" s="145" t="s">
        <v>4337</v>
      </c>
      <c r="AF1235" s="145"/>
      <c r="AG1235" s="4"/>
      <c r="AH1235" s="377"/>
      <c r="AI1235" s="4"/>
      <c r="AJ1235" s="4"/>
      <c r="AK1235" s="4"/>
    </row>
    <row r="1236" spans="2:37">
      <c r="B1236" s="145" t="s">
        <v>2497</v>
      </c>
      <c r="C1236" s="4" t="s">
        <v>441</v>
      </c>
      <c r="D1236" s="4" t="s">
        <v>2649</v>
      </c>
      <c r="E1236" s="4" t="s">
        <v>1060</v>
      </c>
      <c r="F1236" s="4" t="s">
        <v>4389</v>
      </c>
      <c r="G1236" s="4" t="s">
        <v>1684</v>
      </c>
      <c r="H1236" s="4" t="s">
        <v>1685</v>
      </c>
      <c r="I1236" s="141"/>
      <c r="J1236" s="141">
        <v>2000000000</v>
      </c>
      <c r="K1236" s="139">
        <v>2000000000</v>
      </c>
      <c r="L1236" s="4">
        <v>9.5</v>
      </c>
      <c r="M1236" s="4" t="s">
        <v>3670</v>
      </c>
      <c r="N1236" s="4" t="s">
        <v>2573</v>
      </c>
      <c r="O1236" s="4"/>
      <c r="P1236" s="4"/>
      <c r="Q1236" s="4">
        <v>197</v>
      </c>
      <c r="R1236" s="4" t="s">
        <v>70</v>
      </c>
      <c r="S1236" s="4" t="s">
        <v>70</v>
      </c>
      <c r="T1236" s="140">
        <v>45348</v>
      </c>
      <c r="U1236" s="4" t="s">
        <v>1887</v>
      </c>
      <c r="V1236" s="4"/>
      <c r="W1236" s="4"/>
      <c r="X1236" s="4"/>
      <c r="Y1236" s="4"/>
      <c r="Z1236" s="4"/>
      <c r="AA1236" s="4"/>
      <c r="AB1236" s="4"/>
      <c r="AC1236" s="4"/>
      <c r="AD1236" s="4"/>
      <c r="AE1236" s="145"/>
      <c r="AF1236" s="145"/>
      <c r="AG1236" s="4" t="s">
        <v>70</v>
      </c>
      <c r="AH1236" s="377" t="s">
        <v>4389</v>
      </c>
      <c r="AI1236" s="4" t="s">
        <v>9551</v>
      </c>
      <c r="AJ1236" s="4" t="s">
        <v>9556</v>
      </c>
      <c r="AK1236" s="4"/>
    </row>
    <row r="1237" spans="2:37">
      <c r="B1237" s="145" t="s">
        <v>2497</v>
      </c>
      <c r="C1237" s="4" t="s">
        <v>441</v>
      </c>
      <c r="D1237" s="4" t="s">
        <v>2498</v>
      </c>
      <c r="E1237" s="4" t="s">
        <v>1060</v>
      </c>
      <c r="F1237" s="4" t="s">
        <v>4390</v>
      </c>
      <c r="G1237" s="4" t="s">
        <v>1676</v>
      </c>
      <c r="H1237" s="4" t="s">
        <v>1677</v>
      </c>
      <c r="I1237" s="141"/>
      <c r="J1237" s="141">
        <v>100000000</v>
      </c>
      <c r="K1237" s="139">
        <v>100000000</v>
      </c>
      <c r="L1237" s="4">
        <v>9.6999999999999993</v>
      </c>
      <c r="M1237" s="4" t="s">
        <v>4378</v>
      </c>
      <c r="N1237" s="4" t="s">
        <v>3878</v>
      </c>
      <c r="O1237" s="186">
        <f>K1237</f>
        <v>100000000</v>
      </c>
      <c r="P1237" s="186">
        <f>K1237-O1237</f>
        <v>0</v>
      </c>
      <c r="Q1237" s="4" t="s">
        <v>2503</v>
      </c>
      <c r="R1237" s="4" t="s">
        <v>70</v>
      </c>
      <c r="S1237" s="4" t="s">
        <v>70</v>
      </c>
      <c r="T1237" s="140">
        <v>45351</v>
      </c>
      <c r="U1237" s="4" t="s">
        <v>1884</v>
      </c>
      <c r="V1237" s="4" t="s">
        <v>1954</v>
      </c>
      <c r="W1237" s="4" t="s">
        <v>70</v>
      </c>
      <c r="X1237" s="4" t="s">
        <v>3521</v>
      </c>
      <c r="Y1237" s="4" t="s">
        <v>1888</v>
      </c>
      <c r="Z1237" s="4" t="s">
        <v>1886</v>
      </c>
      <c r="AA1237" s="186">
        <f>K1237</f>
        <v>100000000</v>
      </c>
      <c r="AB1237" s="186">
        <f>O1237-AA1237</f>
        <v>0</v>
      </c>
      <c r="AC1237" s="4"/>
      <c r="AD1237" s="4" t="s">
        <v>2037</v>
      </c>
      <c r="AE1237" s="145" t="s">
        <v>4258</v>
      </c>
      <c r="AF1237" s="145"/>
      <c r="AG1237" s="4"/>
      <c r="AH1237" s="377"/>
      <c r="AI1237" s="4"/>
      <c r="AJ1237" s="4"/>
      <c r="AK1237" s="4"/>
    </row>
    <row r="1238" spans="2:37">
      <c r="B1238" s="145" t="s">
        <v>2497</v>
      </c>
      <c r="C1238" s="4" t="s">
        <v>441</v>
      </c>
      <c r="D1238" s="4" t="s">
        <v>1976</v>
      </c>
      <c r="E1238" s="4" t="s">
        <v>1060</v>
      </c>
      <c r="F1238" s="4" t="s">
        <v>4391</v>
      </c>
      <c r="G1238" s="4" t="s">
        <v>1682</v>
      </c>
      <c r="H1238" s="4" t="s">
        <v>1683</v>
      </c>
      <c r="I1238" s="141"/>
      <c r="J1238" s="141">
        <v>10000000000</v>
      </c>
      <c r="K1238" s="139">
        <v>10000000000</v>
      </c>
      <c r="L1238" s="4">
        <v>5.5</v>
      </c>
      <c r="M1238" s="4" t="s">
        <v>2754</v>
      </c>
      <c r="N1238" s="4" t="s">
        <v>2595</v>
      </c>
      <c r="O1238" s="91">
        <f>J1238</f>
        <v>10000000000</v>
      </c>
      <c r="P1238" s="91">
        <f>J1238-O1238</f>
        <v>0</v>
      </c>
      <c r="Q1238" s="4">
        <v>94</v>
      </c>
      <c r="R1238" s="4" t="s">
        <v>70</v>
      </c>
      <c r="S1238" s="4" t="s">
        <v>70</v>
      </c>
      <c r="T1238" s="140">
        <v>45341</v>
      </c>
      <c r="U1238" s="4" t="s">
        <v>1884</v>
      </c>
      <c r="V1238" s="4" t="s">
        <v>1954</v>
      </c>
      <c r="W1238" s="4"/>
      <c r="X1238" s="4"/>
      <c r="Y1238" s="4"/>
      <c r="Z1238" s="4"/>
      <c r="AA1238" s="4"/>
      <c r="AB1238" s="4"/>
      <c r="AC1238" s="4"/>
      <c r="AD1238" s="4"/>
      <c r="AE1238" s="145"/>
      <c r="AF1238" s="145"/>
      <c r="AG1238" s="4" t="s">
        <v>70</v>
      </c>
      <c r="AH1238" s="377" t="s">
        <v>4391</v>
      </c>
      <c r="AI1238" s="4" t="s">
        <v>9551</v>
      </c>
      <c r="AJ1238" s="4" t="s">
        <v>9556</v>
      </c>
      <c r="AK1238" s="4"/>
    </row>
    <row r="1239" spans="2:37">
      <c r="B1239" s="145" t="s">
        <v>2497</v>
      </c>
      <c r="C1239" s="4" t="s">
        <v>441</v>
      </c>
      <c r="D1239" s="4" t="s">
        <v>4338</v>
      </c>
      <c r="E1239" s="4" t="s">
        <v>1060</v>
      </c>
      <c r="F1239" s="4" t="s">
        <v>4392</v>
      </c>
      <c r="G1239" s="4" t="s">
        <v>1554</v>
      </c>
      <c r="H1239" s="4" t="s">
        <v>1555</v>
      </c>
      <c r="I1239" s="141"/>
      <c r="J1239" s="141">
        <v>5000000000</v>
      </c>
      <c r="K1239" s="139">
        <v>5000000000</v>
      </c>
      <c r="L1239" s="4">
        <v>9.6</v>
      </c>
      <c r="M1239" s="4" t="s">
        <v>3700</v>
      </c>
      <c r="N1239" s="4" t="s">
        <v>3496</v>
      </c>
      <c r="O1239" s="186">
        <f>K1239</f>
        <v>5000000000</v>
      </c>
      <c r="P1239" s="4"/>
      <c r="Q1239" s="4">
        <v>5</v>
      </c>
      <c r="R1239" s="4" t="s">
        <v>70</v>
      </c>
      <c r="S1239" s="4" t="s">
        <v>70</v>
      </c>
      <c r="T1239" s="140">
        <v>45341</v>
      </c>
      <c r="U1239" s="4" t="s">
        <v>1884</v>
      </c>
      <c r="V1239" s="4" t="s">
        <v>1954</v>
      </c>
      <c r="W1239" s="4" t="s">
        <v>70</v>
      </c>
      <c r="X1239" s="140">
        <v>45360</v>
      </c>
      <c r="Y1239" s="4" t="s">
        <v>1888</v>
      </c>
      <c r="Z1239" s="4" t="s">
        <v>1886</v>
      </c>
      <c r="AA1239" s="186">
        <f>O1239</f>
        <v>5000000000</v>
      </c>
      <c r="AB1239" s="91">
        <f>AA1239-J1239</f>
        <v>0</v>
      </c>
      <c r="AC1239" s="4"/>
      <c r="AD1239" s="4" t="s">
        <v>2037</v>
      </c>
      <c r="AE1239" s="145" t="s">
        <v>4337</v>
      </c>
      <c r="AF1239" s="145"/>
      <c r="AG1239" s="4"/>
      <c r="AH1239" s="377"/>
      <c r="AI1239" s="4"/>
      <c r="AJ1239" s="4"/>
      <c r="AK1239" s="4"/>
    </row>
    <row r="1240" spans="2:37">
      <c r="B1240" s="145" t="s">
        <v>2497</v>
      </c>
      <c r="C1240" s="4" t="s">
        <v>441</v>
      </c>
      <c r="D1240" s="4" t="s">
        <v>1957</v>
      </c>
      <c r="E1240" s="4" t="s">
        <v>1060</v>
      </c>
      <c r="F1240" s="4" t="s">
        <v>4393</v>
      </c>
      <c r="G1240" s="4" t="s">
        <v>1676</v>
      </c>
      <c r="H1240" s="4" t="s">
        <v>1677</v>
      </c>
      <c r="I1240" s="141"/>
      <c r="J1240" s="141">
        <v>100000000</v>
      </c>
      <c r="K1240" s="139">
        <v>100000000</v>
      </c>
      <c r="L1240" s="4">
        <v>9.6999999999999993</v>
      </c>
      <c r="M1240" s="4" t="s">
        <v>4325</v>
      </c>
      <c r="N1240" s="4" t="s">
        <v>4326</v>
      </c>
      <c r="O1240" s="186">
        <f>K1240</f>
        <v>100000000</v>
      </c>
      <c r="P1240" s="186">
        <f>K1240-O1240</f>
        <v>0</v>
      </c>
      <c r="Q1240" s="4" t="s">
        <v>2503</v>
      </c>
      <c r="R1240" s="4" t="s">
        <v>70</v>
      </c>
      <c r="S1240" s="4" t="s">
        <v>70</v>
      </c>
      <c r="T1240" s="140">
        <v>45351</v>
      </c>
      <c r="U1240" s="4" t="s">
        <v>1884</v>
      </c>
      <c r="V1240" s="4" t="s">
        <v>1954</v>
      </c>
      <c r="W1240" s="4" t="s">
        <v>70</v>
      </c>
      <c r="X1240" s="4" t="s">
        <v>3521</v>
      </c>
      <c r="Y1240" s="4" t="s">
        <v>1888</v>
      </c>
      <c r="Z1240" s="4" t="s">
        <v>1886</v>
      </c>
      <c r="AA1240" s="186">
        <f>K1240</f>
        <v>100000000</v>
      </c>
      <c r="AB1240" s="186">
        <f>O1240-AA1240</f>
        <v>0</v>
      </c>
      <c r="AC1240" s="4"/>
      <c r="AD1240" s="4" t="s">
        <v>2037</v>
      </c>
      <c r="AE1240" s="145" t="s">
        <v>4258</v>
      </c>
      <c r="AF1240" s="145"/>
      <c r="AG1240" s="4"/>
      <c r="AH1240" s="377"/>
      <c r="AI1240" s="4"/>
      <c r="AJ1240" s="4"/>
      <c r="AK1240" s="4"/>
    </row>
    <row r="1241" spans="2:37">
      <c r="B1241" s="145" t="s">
        <v>2497</v>
      </c>
      <c r="C1241" s="4" t="s">
        <v>441</v>
      </c>
      <c r="D1241" s="4" t="s">
        <v>4338</v>
      </c>
      <c r="E1241" s="4" t="s">
        <v>1060</v>
      </c>
      <c r="F1241" s="4" t="s">
        <v>4394</v>
      </c>
      <c r="G1241" s="4" t="s">
        <v>1554</v>
      </c>
      <c r="H1241" s="4" t="s">
        <v>1555</v>
      </c>
      <c r="I1241" s="141"/>
      <c r="J1241" s="141">
        <v>71835616</v>
      </c>
      <c r="K1241" s="139">
        <v>71835616</v>
      </c>
      <c r="L1241" s="4">
        <v>9.5</v>
      </c>
      <c r="M1241" s="4" t="s">
        <v>3662</v>
      </c>
      <c r="N1241" s="4" t="s">
        <v>2612</v>
      </c>
      <c r="O1241" s="186">
        <f>K1241</f>
        <v>71835616</v>
      </c>
      <c r="P1241" s="4"/>
      <c r="Q1241" s="4">
        <v>5</v>
      </c>
      <c r="R1241" s="4" t="s">
        <v>70</v>
      </c>
      <c r="S1241" s="4" t="s">
        <v>70</v>
      </c>
      <c r="T1241" s="140">
        <v>45341</v>
      </c>
      <c r="U1241" s="4" t="s">
        <v>1884</v>
      </c>
      <c r="V1241" s="4" t="s">
        <v>1954</v>
      </c>
      <c r="W1241" s="4" t="s">
        <v>70</v>
      </c>
      <c r="X1241" s="140">
        <v>45360</v>
      </c>
      <c r="Y1241" s="4" t="s">
        <v>1888</v>
      </c>
      <c r="Z1241" s="4" t="s">
        <v>1886</v>
      </c>
      <c r="AA1241" s="186">
        <f>O1241</f>
        <v>71835616</v>
      </c>
      <c r="AB1241" s="91">
        <f>AA1241-J1241</f>
        <v>0</v>
      </c>
      <c r="AC1241" s="4"/>
      <c r="AD1241" s="4" t="s">
        <v>2037</v>
      </c>
      <c r="AE1241" s="145" t="s">
        <v>4337</v>
      </c>
      <c r="AF1241" s="145"/>
      <c r="AG1241" s="4"/>
      <c r="AH1241" s="377"/>
      <c r="AI1241" s="4"/>
      <c r="AJ1241" s="4"/>
      <c r="AK1241" s="4"/>
    </row>
    <row r="1242" spans="2:37">
      <c r="B1242" s="145" t="s">
        <v>2497</v>
      </c>
      <c r="C1242" s="4" t="s">
        <v>441</v>
      </c>
      <c r="D1242" s="4" t="s">
        <v>2550</v>
      </c>
      <c r="E1242" s="4" t="s">
        <v>1060</v>
      </c>
      <c r="F1242" s="4" t="s">
        <v>4395</v>
      </c>
      <c r="G1242" s="4" t="s">
        <v>1676</v>
      </c>
      <c r="H1242" s="4" t="s">
        <v>1677</v>
      </c>
      <c r="I1242" s="141"/>
      <c r="J1242" s="141">
        <v>5000000000</v>
      </c>
      <c r="K1242" s="139">
        <v>5000000000</v>
      </c>
      <c r="L1242" s="4">
        <v>8.6999999999999993</v>
      </c>
      <c r="M1242" s="4" t="s">
        <v>2887</v>
      </c>
      <c r="N1242" s="4" t="s">
        <v>4128</v>
      </c>
      <c r="O1242" s="186">
        <f>K1242</f>
        <v>5000000000</v>
      </c>
      <c r="P1242" s="186">
        <f>K1242-O1242</f>
        <v>0</v>
      </c>
      <c r="Q1242" s="4" t="s">
        <v>2503</v>
      </c>
      <c r="R1242" s="4" t="s">
        <v>70</v>
      </c>
      <c r="S1242" s="4" t="s">
        <v>70</v>
      </c>
      <c r="T1242" s="140">
        <v>45351</v>
      </c>
      <c r="U1242" s="4" t="s">
        <v>1884</v>
      </c>
      <c r="V1242" s="4" t="s">
        <v>1954</v>
      </c>
      <c r="W1242" s="4" t="s">
        <v>70</v>
      </c>
      <c r="X1242" s="4" t="s">
        <v>3521</v>
      </c>
      <c r="Y1242" s="4" t="s">
        <v>1888</v>
      </c>
      <c r="Z1242" s="4" t="s">
        <v>1886</v>
      </c>
      <c r="AA1242" s="186">
        <f t="shared" ref="AA1242:AA1243" si="71">K1242</f>
        <v>5000000000</v>
      </c>
      <c r="AB1242" s="186">
        <f t="shared" ref="AB1242:AB1243" si="72">O1242-AA1242</f>
        <v>0</v>
      </c>
      <c r="AC1242" s="4"/>
      <c r="AD1242" s="4" t="s">
        <v>2037</v>
      </c>
      <c r="AE1242" s="145" t="s">
        <v>4258</v>
      </c>
      <c r="AF1242" s="145"/>
      <c r="AG1242" s="4"/>
      <c r="AH1242" s="377"/>
      <c r="AI1242" s="4"/>
      <c r="AJ1242" s="4"/>
      <c r="AK1242" s="4"/>
    </row>
    <row r="1243" spans="2:37">
      <c r="B1243" s="145" t="s">
        <v>2497</v>
      </c>
      <c r="C1243" s="4" t="s">
        <v>441</v>
      </c>
      <c r="D1243" s="4" t="s">
        <v>2135</v>
      </c>
      <c r="E1243" s="4" t="s">
        <v>1060</v>
      </c>
      <c r="F1243" s="4" t="s">
        <v>4396</v>
      </c>
      <c r="G1243" s="4" t="s">
        <v>1676</v>
      </c>
      <c r="H1243" s="4" t="s">
        <v>1677</v>
      </c>
      <c r="I1243" s="141"/>
      <c r="J1243" s="141">
        <v>100000000</v>
      </c>
      <c r="K1243" s="139">
        <v>100000000</v>
      </c>
      <c r="L1243" s="4">
        <v>9.6999999999999993</v>
      </c>
      <c r="M1243" s="4" t="s">
        <v>4354</v>
      </c>
      <c r="N1243" s="4" t="s">
        <v>2615</v>
      </c>
      <c r="O1243" s="186">
        <f>K1243</f>
        <v>100000000</v>
      </c>
      <c r="P1243" s="186">
        <f>K1243-O1243</f>
        <v>0</v>
      </c>
      <c r="Q1243" s="4" t="s">
        <v>2503</v>
      </c>
      <c r="R1243" s="4" t="s">
        <v>70</v>
      </c>
      <c r="S1243" s="4" t="s">
        <v>70</v>
      </c>
      <c r="T1243" s="140">
        <v>45351</v>
      </c>
      <c r="U1243" s="4" t="s">
        <v>1884</v>
      </c>
      <c r="V1243" s="4" t="s">
        <v>1954</v>
      </c>
      <c r="W1243" s="4" t="s">
        <v>70</v>
      </c>
      <c r="X1243" s="4" t="s">
        <v>3521</v>
      </c>
      <c r="Y1243" s="4" t="s">
        <v>1888</v>
      </c>
      <c r="Z1243" s="4" t="s">
        <v>1886</v>
      </c>
      <c r="AA1243" s="186">
        <f t="shared" si="71"/>
        <v>100000000</v>
      </c>
      <c r="AB1243" s="186">
        <f t="shared" si="72"/>
        <v>0</v>
      </c>
      <c r="AC1243" s="4"/>
      <c r="AD1243" s="4" t="s">
        <v>2037</v>
      </c>
      <c r="AE1243" s="145" t="s">
        <v>4258</v>
      </c>
      <c r="AF1243" s="145"/>
      <c r="AG1243" s="4"/>
      <c r="AH1243" s="377"/>
      <c r="AI1243" s="4"/>
      <c r="AJ1243" s="4"/>
      <c r="AK1243" s="4"/>
    </row>
    <row r="1244" spans="2:37">
      <c r="B1244" s="145" t="s">
        <v>2497</v>
      </c>
      <c r="C1244" s="4" t="s">
        <v>441</v>
      </c>
      <c r="D1244" s="4" t="s">
        <v>1976</v>
      </c>
      <c r="E1244" s="4" t="s">
        <v>1060</v>
      </c>
      <c r="F1244" s="4" t="s">
        <v>4397</v>
      </c>
      <c r="G1244" s="4" t="s">
        <v>1682</v>
      </c>
      <c r="H1244" s="4" t="s">
        <v>1683</v>
      </c>
      <c r="I1244" s="141"/>
      <c r="J1244" s="141">
        <v>20000000000</v>
      </c>
      <c r="K1244" s="139">
        <v>20000000000</v>
      </c>
      <c r="L1244" s="4">
        <v>5</v>
      </c>
      <c r="M1244" s="4" t="s">
        <v>4398</v>
      </c>
      <c r="N1244" s="4" t="s">
        <v>2804</v>
      </c>
      <c r="O1244" s="91">
        <f>J1244</f>
        <v>20000000000</v>
      </c>
      <c r="P1244" s="91">
        <f>J1244-O1244</f>
        <v>0</v>
      </c>
      <c r="Q1244" s="4">
        <v>94</v>
      </c>
      <c r="R1244" s="4" t="s">
        <v>70</v>
      </c>
      <c r="S1244" s="4" t="s">
        <v>70</v>
      </c>
      <c r="T1244" s="140">
        <v>45341</v>
      </c>
      <c r="U1244" s="4" t="s">
        <v>1884</v>
      </c>
      <c r="V1244" s="4" t="s">
        <v>1954</v>
      </c>
      <c r="W1244" s="4"/>
      <c r="X1244" s="4"/>
      <c r="Y1244" s="4"/>
      <c r="Z1244" s="4"/>
      <c r="AA1244" s="4"/>
      <c r="AB1244" s="4"/>
      <c r="AC1244" s="4"/>
      <c r="AD1244" s="4"/>
      <c r="AE1244" s="145"/>
      <c r="AF1244" s="145"/>
      <c r="AG1244" s="4" t="s">
        <v>70</v>
      </c>
      <c r="AH1244" s="377" t="s">
        <v>4397</v>
      </c>
      <c r="AI1244" s="4" t="s">
        <v>9551</v>
      </c>
      <c r="AJ1244" s="4" t="s">
        <v>9556</v>
      </c>
      <c r="AK1244" s="4"/>
    </row>
    <row r="1245" spans="2:37">
      <c r="B1245" s="145" t="s">
        <v>2497</v>
      </c>
      <c r="C1245" s="4" t="s">
        <v>441</v>
      </c>
      <c r="D1245" s="4" t="s">
        <v>1957</v>
      </c>
      <c r="E1245" s="4" t="s">
        <v>1060</v>
      </c>
      <c r="F1245" s="4" t="s">
        <v>4399</v>
      </c>
      <c r="G1245" s="4" t="s">
        <v>1676</v>
      </c>
      <c r="H1245" s="4" t="s">
        <v>1677</v>
      </c>
      <c r="I1245" s="141"/>
      <c r="J1245" s="141">
        <v>100000000</v>
      </c>
      <c r="K1245" s="139">
        <v>100000000</v>
      </c>
      <c r="L1245" s="4">
        <v>9.6999999999999993</v>
      </c>
      <c r="M1245" s="4" t="s">
        <v>4346</v>
      </c>
      <c r="N1245" s="4" t="s">
        <v>4347</v>
      </c>
      <c r="O1245" s="186">
        <f>K1245</f>
        <v>100000000</v>
      </c>
      <c r="P1245" s="186">
        <f>K1245-O1245</f>
        <v>0</v>
      </c>
      <c r="Q1245" s="4" t="s">
        <v>2503</v>
      </c>
      <c r="R1245" s="4" t="s">
        <v>70</v>
      </c>
      <c r="S1245" s="4" t="s">
        <v>70</v>
      </c>
      <c r="T1245" s="140">
        <v>45351</v>
      </c>
      <c r="U1245" s="4" t="s">
        <v>1884</v>
      </c>
      <c r="V1245" s="4" t="s">
        <v>1954</v>
      </c>
      <c r="W1245" s="4" t="s">
        <v>70</v>
      </c>
      <c r="X1245" s="4" t="s">
        <v>3521</v>
      </c>
      <c r="Y1245" s="4" t="s">
        <v>1888</v>
      </c>
      <c r="Z1245" s="4" t="s">
        <v>1886</v>
      </c>
      <c r="AA1245" s="186">
        <f>K1245</f>
        <v>100000000</v>
      </c>
      <c r="AB1245" s="186">
        <f>O1245-AA1245</f>
        <v>0</v>
      </c>
      <c r="AC1245" s="4"/>
      <c r="AD1245" s="4" t="s">
        <v>2037</v>
      </c>
      <c r="AE1245" s="145" t="s">
        <v>4258</v>
      </c>
      <c r="AF1245" s="145"/>
      <c r="AG1245" s="4"/>
      <c r="AH1245" s="377"/>
      <c r="AI1245" s="4"/>
      <c r="AJ1245" s="4"/>
      <c r="AK1245" s="4"/>
    </row>
    <row r="1246" spans="2:37">
      <c r="B1246" s="145" t="s">
        <v>2497</v>
      </c>
      <c r="C1246" s="4" t="s">
        <v>441</v>
      </c>
      <c r="D1246" s="4" t="s">
        <v>1976</v>
      </c>
      <c r="E1246" s="4" t="s">
        <v>1060</v>
      </c>
      <c r="F1246" s="4" t="s">
        <v>4400</v>
      </c>
      <c r="G1246" s="4" t="s">
        <v>1682</v>
      </c>
      <c r="H1246" s="4" t="s">
        <v>1683</v>
      </c>
      <c r="I1246" s="141"/>
      <c r="J1246" s="141">
        <v>20000000000</v>
      </c>
      <c r="K1246" s="139">
        <v>20000000000</v>
      </c>
      <c r="L1246" s="4">
        <v>7.5</v>
      </c>
      <c r="M1246" s="4" t="s">
        <v>1917</v>
      </c>
      <c r="N1246" s="4" t="s">
        <v>3450</v>
      </c>
      <c r="O1246" s="91">
        <f>J1246</f>
        <v>20000000000</v>
      </c>
      <c r="P1246" s="91">
        <f>J1246-O1246</f>
        <v>0</v>
      </c>
      <c r="Q1246" s="4">
        <v>94</v>
      </c>
      <c r="R1246" s="4" t="s">
        <v>70</v>
      </c>
      <c r="S1246" s="4" t="s">
        <v>70</v>
      </c>
      <c r="T1246" s="140">
        <v>45341</v>
      </c>
      <c r="U1246" s="4" t="s">
        <v>1884</v>
      </c>
      <c r="V1246" s="4" t="s">
        <v>1954</v>
      </c>
      <c r="W1246" s="4"/>
      <c r="X1246" s="4"/>
      <c r="Y1246" s="4"/>
      <c r="Z1246" s="4"/>
      <c r="AA1246" s="4"/>
      <c r="AB1246" s="4"/>
      <c r="AC1246" s="4"/>
      <c r="AD1246" s="4"/>
      <c r="AE1246" s="145"/>
      <c r="AF1246" s="145"/>
      <c r="AG1246" s="4" t="s">
        <v>70</v>
      </c>
      <c r="AH1246" s="377" t="s">
        <v>4400</v>
      </c>
      <c r="AI1246" s="4" t="s">
        <v>9551</v>
      </c>
      <c r="AJ1246" s="4" t="s">
        <v>9556</v>
      </c>
      <c r="AK1246" s="4"/>
    </row>
    <row r="1247" spans="2:37">
      <c r="B1247" s="145" t="s">
        <v>2497</v>
      </c>
      <c r="C1247" s="4" t="s">
        <v>441</v>
      </c>
      <c r="D1247" s="4" t="s">
        <v>1976</v>
      </c>
      <c r="E1247" s="4" t="s">
        <v>1060</v>
      </c>
      <c r="F1247" s="4" t="s">
        <v>4401</v>
      </c>
      <c r="G1247" s="4" t="s">
        <v>1682</v>
      </c>
      <c r="H1247" s="4" t="s">
        <v>1683</v>
      </c>
      <c r="I1247" s="141"/>
      <c r="J1247" s="141">
        <v>20000000000</v>
      </c>
      <c r="K1247" s="139">
        <v>20000000000</v>
      </c>
      <c r="L1247" s="4">
        <v>7.5</v>
      </c>
      <c r="M1247" s="4" t="s">
        <v>1917</v>
      </c>
      <c r="N1247" s="4" t="s">
        <v>3450</v>
      </c>
      <c r="O1247" s="91">
        <f>J1247</f>
        <v>20000000000</v>
      </c>
      <c r="P1247" s="91">
        <f>J1247-O1247</f>
        <v>0</v>
      </c>
      <c r="Q1247" s="4">
        <v>94</v>
      </c>
      <c r="R1247" s="4" t="s">
        <v>70</v>
      </c>
      <c r="S1247" s="4" t="s">
        <v>70</v>
      </c>
      <c r="T1247" s="140">
        <v>45341</v>
      </c>
      <c r="U1247" s="4" t="s">
        <v>1884</v>
      </c>
      <c r="V1247" s="4" t="s">
        <v>1954</v>
      </c>
      <c r="W1247" s="4"/>
      <c r="X1247" s="4"/>
      <c r="Y1247" s="4"/>
      <c r="Z1247" s="4"/>
      <c r="AA1247" s="4"/>
      <c r="AB1247" s="4"/>
      <c r="AC1247" s="4"/>
      <c r="AD1247" s="4"/>
      <c r="AE1247" s="145"/>
      <c r="AF1247" s="145"/>
      <c r="AG1247" s="4" t="s">
        <v>70</v>
      </c>
      <c r="AH1247" s="377" t="s">
        <v>4401</v>
      </c>
      <c r="AI1247" s="4" t="s">
        <v>9551</v>
      </c>
      <c r="AJ1247" s="4" t="s">
        <v>9556</v>
      </c>
      <c r="AK1247" s="4"/>
    </row>
    <row r="1248" spans="2:37">
      <c r="B1248" s="145" t="s">
        <v>2497</v>
      </c>
      <c r="C1248" s="4" t="s">
        <v>441</v>
      </c>
      <c r="D1248" s="4" t="s">
        <v>2550</v>
      </c>
      <c r="E1248" s="4" t="s">
        <v>1060</v>
      </c>
      <c r="F1248" s="4" t="s">
        <v>4402</v>
      </c>
      <c r="G1248" s="4" t="s">
        <v>1676</v>
      </c>
      <c r="H1248" s="4" t="s">
        <v>1677</v>
      </c>
      <c r="I1248" s="141"/>
      <c r="J1248" s="141">
        <v>5000000000</v>
      </c>
      <c r="K1248" s="139">
        <v>5000000000</v>
      </c>
      <c r="L1248" s="4">
        <v>8.6999999999999993</v>
      </c>
      <c r="M1248" s="4" t="s">
        <v>4121</v>
      </c>
      <c r="N1248" s="4" t="s">
        <v>4029</v>
      </c>
      <c r="O1248" s="186">
        <f t="shared" ref="O1248:O1256" si="73">K1248</f>
        <v>5000000000</v>
      </c>
      <c r="P1248" s="186">
        <f>K1248-O1248</f>
        <v>0</v>
      </c>
      <c r="Q1248" s="4" t="s">
        <v>2503</v>
      </c>
      <c r="R1248" s="4" t="s">
        <v>70</v>
      </c>
      <c r="S1248" s="4" t="s">
        <v>70</v>
      </c>
      <c r="T1248" s="140">
        <v>45351</v>
      </c>
      <c r="U1248" s="4" t="s">
        <v>1884</v>
      </c>
      <c r="V1248" s="4" t="s">
        <v>1954</v>
      </c>
      <c r="W1248" s="4" t="s">
        <v>70</v>
      </c>
      <c r="X1248" s="4" t="s">
        <v>3521</v>
      </c>
      <c r="Y1248" s="4" t="s">
        <v>1888</v>
      </c>
      <c r="Z1248" s="4" t="s">
        <v>1886</v>
      </c>
      <c r="AA1248" s="186">
        <f t="shared" ref="AA1248:AA1251" si="74">K1248</f>
        <v>5000000000</v>
      </c>
      <c r="AB1248" s="186">
        <f t="shared" ref="AB1248:AB1251" si="75">O1248-AA1248</f>
        <v>0</v>
      </c>
      <c r="AC1248" s="4"/>
      <c r="AD1248" s="4" t="s">
        <v>2037</v>
      </c>
      <c r="AE1248" s="145" t="s">
        <v>4258</v>
      </c>
      <c r="AF1248" s="145"/>
      <c r="AG1248" s="4"/>
      <c r="AH1248" s="377"/>
      <c r="AI1248" s="4"/>
      <c r="AJ1248" s="4"/>
      <c r="AK1248" s="4"/>
    </row>
    <row r="1249" spans="2:37">
      <c r="B1249" s="145" t="s">
        <v>2497</v>
      </c>
      <c r="C1249" s="4" t="s">
        <v>441</v>
      </c>
      <c r="D1249" s="4" t="s">
        <v>2498</v>
      </c>
      <c r="E1249" s="4" t="s">
        <v>1060</v>
      </c>
      <c r="F1249" s="4" t="s">
        <v>4403</v>
      </c>
      <c r="G1249" s="4" t="s">
        <v>1676</v>
      </c>
      <c r="H1249" s="4" t="s">
        <v>1677</v>
      </c>
      <c r="I1249" s="141"/>
      <c r="J1249" s="141">
        <v>100000000</v>
      </c>
      <c r="K1249" s="139">
        <v>100000000</v>
      </c>
      <c r="L1249" s="4">
        <v>8.6999999999999993</v>
      </c>
      <c r="M1249" s="4" t="s">
        <v>4297</v>
      </c>
      <c r="N1249" s="4" t="s">
        <v>4298</v>
      </c>
      <c r="O1249" s="186">
        <f t="shared" si="73"/>
        <v>100000000</v>
      </c>
      <c r="P1249" s="186">
        <f>K1249-O1249</f>
        <v>0</v>
      </c>
      <c r="Q1249" s="4" t="s">
        <v>2503</v>
      </c>
      <c r="R1249" s="4" t="s">
        <v>70</v>
      </c>
      <c r="S1249" s="4" t="s">
        <v>70</v>
      </c>
      <c r="T1249" s="140">
        <v>45351</v>
      </c>
      <c r="U1249" s="4" t="s">
        <v>1884</v>
      </c>
      <c r="V1249" s="4" t="s">
        <v>1954</v>
      </c>
      <c r="W1249" s="4" t="s">
        <v>70</v>
      </c>
      <c r="X1249" s="4" t="s">
        <v>3521</v>
      </c>
      <c r="Y1249" s="4" t="s">
        <v>1888</v>
      </c>
      <c r="Z1249" s="4" t="s">
        <v>1886</v>
      </c>
      <c r="AA1249" s="186">
        <f t="shared" si="74"/>
        <v>100000000</v>
      </c>
      <c r="AB1249" s="186">
        <f t="shared" si="75"/>
        <v>0</v>
      </c>
      <c r="AC1249" s="4"/>
      <c r="AD1249" s="4" t="s">
        <v>2037</v>
      </c>
      <c r="AE1249" s="145" t="s">
        <v>4258</v>
      </c>
      <c r="AF1249" s="145"/>
      <c r="AG1249" s="4"/>
      <c r="AH1249" s="377"/>
      <c r="AI1249" s="4"/>
      <c r="AJ1249" s="4"/>
      <c r="AK1249" s="4"/>
    </row>
    <row r="1250" spans="2:37">
      <c r="B1250" s="145" t="s">
        <v>2497</v>
      </c>
      <c r="C1250" s="4" t="s">
        <v>441</v>
      </c>
      <c r="D1250" s="4" t="s">
        <v>1957</v>
      </c>
      <c r="E1250" s="4" t="s">
        <v>1060</v>
      </c>
      <c r="F1250" s="4" t="s">
        <v>4404</v>
      </c>
      <c r="G1250" s="4" t="s">
        <v>1676</v>
      </c>
      <c r="H1250" s="4" t="s">
        <v>1677</v>
      </c>
      <c r="I1250" s="141"/>
      <c r="J1250" s="141">
        <v>100000000</v>
      </c>
      <c r="K1250" s="139">
        <v>100000000</v>
      </c>
      <c r="L1250" s="4">
        <v>9.3000000000000007</v>
      </c>
      <c r="M1250" s="4" t="s">
        <v>4200</v>
      </c>
      <c r="N1250" s="4" t="s">
        <v>4405</v>
      </c>
      <c r="O1250" s="186">
        <f t="shared" si="73"/>
        <v>100000000</v>
      </c>
      <c r="P1250" s="186">
        <f>K1250-O1250</f>
        <v>0</v>
      </c>
      <c r="Q1250" s="4" t="s">
        <v>2503</v>
      </c>
      <c r="R1250" s="4" t="s">
        <v>70</v>
      </c>
      <c r="S1250" s="4" t="s">
        <v>70</v>
      </c>
      <c r="T1250" s="140">
        <v>45351</v>
      </c>
      <c r="U1250" s="4" t="s">
        <v>1884</v>
      </c>
      <c r="V1250" s="4" t="s">
        <v>1954</v>
      </c>
      <c r="W1250" s="4" t="s">
        <v>70</v>
      </c>
      <c r="X1250" s="4" t="s">
        <v>3521</v>
      </c>
      <c r="Y1250" s="4" t="s">
        <v>1888</v>
      </c>
      <c r="Z1250" s="4" t="s">
        <v>1886</v>
      </c>
      <c r="AA1250" s="186">
        <f t="shared" si="74"/>
        <v>100000000</v>
      </c>
      <c r="AB1250" s="186">
        <f t="shared" si="75"/>
        <v>0</v>
      </c>
      <c r="AC1250" s="4"/>
      <c r="AD1250" s="4" t="s">
        <v>2037</v>
      </c>
      <c r="AE1250" s="145" t="s">
        <v>4258</v>
      </c>
      <c r="AF1250" s="145"/>
      <c r="AG1250" s="4"/>
      <c r="AH1250" s="377"/>
      <c r="AI1250" s="4"/>
      <c r="AJ1250" s="4"/>
      <c r="AK1250" s="4"/>
    </row>
    <row r="1251" spans="2:37">
      <c r="B1251" s="145" t="s">
        <v>2497</v>
      </c>
      <c r="C1251" s="4" t="s">
        <v>441</v>
      </c>
      <c r="D1251" s="4" t="s">
        <v>1957</v>
      </c>
      <c r="E1251" s="4" t="s">
        <v>1060</v>
      </c>
      <c r="F1251" s="4" t="s">
        <v>4406</v>
      </c>
      <c r="G1251" s="4" t="s">
        <v>1676</v>
      </c>
      <c r="H1251" s="4" t="s">
        <v>1677</v>
      </c>
      <c r="I1251" s="141"/>
      <c r="J1251" s="141">
        <v>100000000</v>
      </c>
      <c r="K1251" s="139">
        <v>100000000</v>
      </c>
      <c r="L1251" s="4">
        <v>9.3000000000000007</v>
      </c>
      <c r="M1251" s="4" t="s">
        <v>4200</v>
      </c>
      <c r="N1251" s="4" t="s">
        <v>4405</v>
      </c>
      <c r="O1251" s="186">
        <f t="shared" si="73"/>
        <v>100000000</v>
      </c>
      <c r="P1251" s="186">
        <f>K1251-O1251</f>
        <v>0</v>
      </c>
      <c r="Q1251" s="4" t="s">
        <v>2503</v>
      </c>
      <c r="R1251" s="4" t="s">
        <v>70</v>
      </c>
      <c r="S1251" s="4" t="s">
        <v>70</v>
      </c>
      <c r="T1251" s="140">
        <v>45351</v>
      </c>
      <c r="U1251" s="4" t="s">
        <v>1884</v>
      </c>
      <c r="V1251" s="4" t="s">
        <v>1954</v>
      </c>
      <c r="W1251" s="4" t="s">
        <v>70</v>
      </c>
      <c r="X1251" s="4" t="s">
        <v>3521</v>
      </c>
      <c r="Y1251" s="4" t="s">
        <v>1888</v>
      </c>
      <c r="Z1251" s="4" t="s">
        <v>1886</v>
      </c>
      <c r="AA1251" s="186">
        <f t="shared" si="74"/>
        <v>100000000</v>
      </c>
      <c r="AB1251" s="186">
        <f t="shared" si="75"/>
        <v>0</v>
      </c>
      <c r="AC1251" s="4"/>
      <c r="AD1251" s="4" t="s">
        <v>2037</v>
      </c>
      <c r="AE1251" s="145" t="s">
        <v>4258</v>
      </c>
      <c r="AF1251" s="145"/>
      <c r="AG1251" s="4"/>
      <c r="AH1251" s="377"/>
      <c r="AI1251" s="4"/>
      <c r="AJ1251" s="4"/>
      <c r="AK1251" s="4"/>
    </row>
    <row r="1252" spans="2:37">
      <c r="B1252" s="145" t="s">
        <v>2497</v>
      </c>
      <c r="C1252" s="4" t="s">
        <v>441</v>
      </c>
      <c r="D1252" s="4" t="s">
        <v>4198</v>
      </c>
      <c r="E1252" s="4" t="s">
        <v>1060</v>
      </c>
      <c r="F1252" s="4" t="s">
        <v>4407</v>
      </c>
      <c r="G1252" s="4" t="s">
        <v>1554</v>
      </c>
      <c r="H1252" s="4" t="s">
        <v>1555</v>
      </c>
      <c r="I1252" s="141"/>
      <c r="J1252" s="141">
        <v>100000000</v>
      </c>
      <c r="K1252" s="139">
        <v>100000000</v>
      </c>
      <c r="L1252" s="4">
        <v>8.9</v>
      </c>
      <c r="M1252" s="4" t="s">
        <v>3311</v>
      </c>
      <c r="N1252" s="4" t="s">
        <v>1902</v>
      </c>
      <c r="O1252" s="186">
        <f t="shared" si="73"/>
        <v>100000000</v>
      </c>
      <c r="P1252" s="4"/>
      <c r="Q1252" s="4">
        <v>5</v>
      </c>
      <c r="R1252" s="4" t="s">
        <v>70</v>
      </c>
      <c r="S1252" s="4" t="s">
        <v>70</v>
      </c>
      <c r="T1252" s="140">
        <v>45341</v>
      </c>
      <c r="U1252" s="4" t="s">
        <v>1884</v>
      </c>
      <c r="V1252" s="4" t="s">
        <v>1954</v>
      </c>
      <c r="W1252" s="4" t="s">
        <v>70</v>
      </c>
      <c r="X1252" s="140">
        <v>45360</v>
      </c>
      <c r="Y1252" s="4" t="s">
        <v>1888</v>
      </c>
      <c r="Z1252" s="4" t="s">
        <v>1886</v>
      </c>
      <c r="AA1252" s="186">
        <f>O1252</f>
        <v>100000000</v>
      </c>
      <c r="AB1252" s="91">
        <f>AA1252-J1252</f>
        <v>0</v>
      </c>
      <c r="AC1252" s="4"/>
      <c r="AD1252" s="4" t="s">
        <v>2037</v>
      </c>
      <c r="AE1252" s="145" t="s">
        <v>4337</v>
      </c>
      <c r="AF1252" s="145"/>
      <c r="AG1252" s="4"/>
      <c r="AH1252" s="377"/>
      <c r="AI1252" s="4"/>
      <c r="AJ1252" s="4"/>
      <c r="AK1252" s="4"/>
    </row>
    <row r="1253" spans="2:37">
      <c r="B1253" s="145" t="s">
        <v>2497</v>
      </c>
      <c r="C1253" s="4" t="s">
        <v>441</v>
      </c>
      <c r="D1253" s="4" t="s">
        <v>1957</v>
      </c>
      <c r="E1253" s="4" t="s">
        <v>1060</v>
      </c>
      <c r="F1253" s="4" t="s">
        <v>4408</v>
      </c>
      <c r="G1253" s="4" t="s">
        <v>1676</v>
      </c>
      <c r="H1253" s="4" t="s">
        <v>1677</v>
      </c>
      <c r="I1253" s="141"/>
      <c r="J1253" s="141">
        <v>100000000</v>
      </c>
      <c r="K1253" s="139">
        <v>100000000</v>
      </c>
      <c r="L1253" s="4">
        <v>9.6999999999999993</v>
      </c>
      <c r="M1253" s="4" t="s">
        <v>4346</v>
      </c>
      <c r="N1253" s="4" t="s">
        <v>4347</v>
      </c>
      <c r="O1253" s="186">
        <f t="shared" si="73"/>
        <v>100000000</v>
      </c>
      <c r="P1253" s="186">
        <f>K1253-O1253</f>
        <v>0</v>
      </c>
      <c r="Q1253" s="4" t="s">
        <v>2503</v>
      </c>
      <c r="R1253" s="4" t="s">
        <v>70</v>
      </c>
      <c r="S1253" s="4" t="s">
        <v>70</v>
      </c>
      <c r="T1253" s="140">
        <v>45351</v>
      </c>
      <c r="U1253" s="4" t="s">
        <v>1884</v>
      </c>
      <c r="V1253" s="4" t="s">
        <v>1954</v>
      </c>
      <c r="W1253" s="4" t="s">
        <v>70</v>
      </c>
      <c r="X1253" s="4" t="s">
        <v>3521</v>
      </c>
      <c r="Y1253" s="4" t="s">
        <v>1888</v>
      </c>
      <c r="Z1253" s="4" t="s">
        <v>1886</v>
      </c>
      <c r="AA1253" s="186">
        <f>K1253</f>
        <v>100000000</v>
      </c>
      <c r="AB1253" s="186">
        <f>O1253-AA1253</f>
        <v>0</v>
      </c>
      <c r="AC1253" s="4"/>
      <c r="AD1253" s="4" t="s">
        <v>2037</v>
      </c>
      <c r="AE1253" s="145" t="s">
        <v>4258</v>
      </c>
      <c r="AF1253" s="145"/>
      <c r="AG1253" s="4"/>
      <c r="AH1253" s="377"/>
      <c r="AI1253" s="4"/>
      <c r="AJ1253" s="4"/>
      <c r="AK1253" s="4"/>
    </row>
    <row r="1254" spans="2:37">
      <c r="B1254" s="145" t="s">
        <v>2497</v>
      </c>
      <c r="C1254" s="4" t="s">
        <v>441</v>
      </c>
      <c r="D1254" s="4" t="s">
        <v>4338</v>
      </c>
      <c r="E1254" s="4" t="s">
        <v>1060</v>
      </c>
      <c r="F1254" s="4" t="s">
        <v>4409</v>
      </c>
      <c r="G1254" s="4" t="s">
        <v>1554</v>
      </c>
      <c r="H1254" s="4" t="s">
        <v>1555</v>
      </c>
      <c r="I1254" s="141"/>
      <c r="J1254" s="141">
        <v>5000000000</v>
      </c>
      <c r="K1254" s="139">
        <v>5000000000</v>
      </c>
      <c r="L1254" s="4">
        <v>9.6</v>
      </c>
      <c r="M1254" s="4" t="s">
        <v>3049</v>
      </c>
      <c r="N1254" s="4" t="s">
        <v>3252</v>
      </c>
      <c r="O1254" s="186">
        <f t="shared" si="73"/>
        <v>5000000000</v>
      </c>
      <c r="P1254" s="4"/>
      <c r="Q1254" s="4">
        <v>5</v>
      </c>
      <c r="R1254" s="4" t="s">
        <v>70</v>
      </c>
      <c r="S1254" s="4" t="s">
        <v>70</v>
      </c>
      <c r="T1254" s="140">
        <v>45341</v>
      </c>
      <c r="U1254" s="4" t="s">
        <v>1884</v>
      </c>
      <c r="V1254" s="4" t="s">
        <v>1954</v>
      </c>
      <c r="W1254" s="4" t="s">
        <v>70</v>
      </c>
      <c r="X1254" s="140">
        <v>45360</v>
      </c>
      <c r="Y1254" s="4" t="s">
        <v>1888</v>
      </c>
      <c r="Z1254" s="4" t="s">
        <v>1886</v>
      </c>
      <c r="AA1254" s="186">
        <f>O1254</f>
        <v>5000000000</v>
      </c>
      <c r="AB1254" s="91">
        <f>AA1254-J1254</f>
        <v>0</v>
      </c>
      <c r="AC1254" s="4"/>
      <c r="AD1254" s="4" t="s">
        <v>2037</v>
      </c>
      <c r="AE1254" s="145" t="s">
        <v>4337</v>
      </c>
      <c r="AF1254" s="145"/>
      <c r="AG1254" s="4"/>
      <c r="AH1254" s="377"/>
      <c r="AI1254" s="4"/>
      <c r="AJ1254" s="4"/>
      <c r="AK1254" s="4"/>
    </row>
    <row r="1255" spans="2:37">
      <c r="B1255" s="145" t="s">
        <v>2497</v>
      </c>
      <c r="C1255" s="4" t="s">
        <v>441</v>
      </c>
      <c r="D1255" s="4" t="s">
        <v>2550</v>
      </c>
      <c r="E1255" s="4" t="s">
        <v>1060</v>
      </c>
      <c r="F1255" s="4" t="s">
        <v>4410</v>
      </c>
      <c r="G1255" s="4" t="s">
        <v>1676</v>
      </c>
      <c r="H1255" s="4" t="s">
        <v>1677</v>
      </c>
      <c r="I1255" s="141"/>
      <c r="J1255" s="141">
        <v>5000000000</v>
      </c>
      <c r="K1255" s="139">
        <v>5000000000</v>
      </c>
      <c r="L1255" s="4">
        <v>8.6999999999999993</v>
      </c>
      <c r="M1255" s="4" t="s">
        <v>2887</v>
      </c>
      <c r="N1255" s="4" t="s">
        <v>4128</v>
      </c>
      <c r="O1255" s="186">
        <f t="shared" si="73"/>
        <v>5000000000</v>
      </c>
      <c r="P1255" s="186">
        <f>K1255-O1255</f>
        <v>0</v>
      </c>
      <c r="Q1255" s="4" t="s">
        <v>2503</v>
      </c>
      <c r="R1255" s="4" t="s">
        <v>70</v>
      </c>
      <c r="S1255" s="4" t="s">
        <v>70</v>
      </c>
      <c r="T1255" s="140">
        <v>45351</v>
      </c>
      <c r="U1255" s="4" t="s">
        <v>1884</v>
      </c>
      <c r="V1255" s="4" t="s">
        <v>1954</v>
      </c>
      <c r="W1255" s="4" t="s">
        <v>70</v>
      </c>
      <c r="X1255" s="4" t="s">
        <v>3521</v>
      </c>
      <c r="Y1255" s="4" t="s">
        <v>1888</v>
      </c>
      <c r="Z1255" s="4" t="s">
        <v>1886</v>
      </c>
      <c r="AA1255" s="186">
        <f>K1255</f>
        <v>5000000000</v>
      </c>
      <c r="AB1255" s="186">
        <f>O1255-AA1255</f>
        <v>0</v>
      </c>
      <c r="AC1255" s="4"/>
      <c r="AD1255" s="4" t="s">
        <v>2037</v>
      </c>
      <c r="AE1255" s="145" t="s">
        <v>4258</v>
      </c>
      <c r="AF1255" s="145"/>
      <c r="AG1255" s="4"/>
      <c r="AH1255" s="377"/>
      <c r="AI1255" s="4"/>
      <c r="AJ1255" s="4"/>
      <c r="AK1255" s="4"/>
    </row>
    <row r="1256" spans="2:37">
      <c r="B1256" s="145" t="s">
        <v>2497</v>
      </c>
      <c r="C1256" s="4" t="s">
        <v>441</v>
      </c>
      <c r="D1256" s="4" t="s">
        <v>4338</v>
      </c>
      <c r="E1256" s="4" t="s">
        <v>1060</v>
      </c>
      <c r="F1256" s="4" t="s">
        <v>4411</v>
      </c>
      <c r="G1256" s="4" t="s">
        <v>1554</v>
      </c>
      <c r="H1256" s="4" t="s">
        <v>1555</v>
      </c>
      <c r="I1256" s="141"/>
      <c r="J1256" s="141">
        <v>116842192</v>
      </c>
      <c r="K1256" s="139">
        <v>116842192</v>
      </c>
      <c r="L1256" s="4">
        <v>8.6</v>
      </c>
      <c r="M1256" s="4" t="s">
        <v>2155</v>
      </c>
      <c r="N1256" s="4" t="s">
        <v>2670</v>
      </c>
      <c r="O1256" s="186">
        <f t="shared" si="73"/>
        <v>116842192</v>
      </c>
      <c r="P1256" s="4"/>
      <c r="Q1256" s="4">
        <v>5</v>
      </c>
      <c r="R1256" s="4" t="s">
        <v>70</v>
      </c>
      <c r="S1256" s="4" t="s">
        <v>70</v>
      </c>
      <c r="T1256" s="140">
        <v>45341</v>
      </c>
      <c r="U1256" s="4" t="s">
        <v>1884</v>
      </c>
      <c r="V1256" s="4" t="s">
        <v>1954</v>
      </c>
      <c r="W1256" s="4" t="s">
        <v>70</v>
      </c>
      <c r="X1256" s="140">
        <v>45360</v>
      </c>
      <c r="Y1256" s="4" t="s">
        <v>1888</v>
      </c>
      <c r="Z1256" s="4" t="s">
        <v>1886</v>
      </c>
      <c r="AA1256" s="186">
        <f>O1256</f>
        <v>116842192</v>
      </c>
      <c r="AB1256" s="91">
        <f>AA1256-J1256</f>
        <v>0</v>
      </c>
      <c r="AC1256" s="4"/>
      <c r="AD1256" s="4" t="s">
        <v>2037</v>
      </c>
      <c r="AE1256" s="145" t="s">
        <v>4337</v>
      </c>
      <c r="AF1256" s="145"/>
      <c r="AG1256" s="4"/>
      <c r="AH1256" s="377"/>
      <c r="AI1256" s="4"/>
      <c r="AJ1256" s="4"/>
      <c r="AK1256" s="4"/>
    </row>
    <row r="1257" spans="2:37">
      <c r="B1257" s="145" t="s">
        <v>2497</v>
      </c>
      <c r="C1257" s="4" t="s">
        <v>441</v>
      </c>
      <c r="D1257" s="4" t="s">
        <v>1976</v>
      </c>
      <c r="E1257" s="4" t="s">
        <v>1060</v>
      </c>
      <c r="F1257" s="4" t="s">
        <v>4412</v>
      </c>
      <c r="G1257" s="4" t="s">
        <v>1682</v>
      </c>
      <c r="H1257" s="4" t="s">
        <v>1683</v>
      </c>
      <c r="I1257" s="141"/>
      <c r="J1257" s="141">
        <v>20000000000</v>
      </c>
      <c r="K1257" s="139">
        <v>20000000000</v>
      </c>
      <c r="L1257" s="4">
        <v>7.3</v>
      </c>
      <c r="M1257" s="4" t="s">
        <v>4385</v>
      </c>
      <c r="N1257" s="4" t="s">
        <v>2842</v>
      </c>
      <c r="O1257" s="91">
        <f>J1257</f>
        <v>20000000000</v>
      </c>
      <c r="P1257" s="91">
        <f>J1257-O1257</f>
        <v>0</v>
      </c>
      <c r="Q1257" s="4">
        <v>94</v>
      </c>
      <c r="R1257" s="4" t="s">
        <v>70</v>
      </c>
      <c r="S1257" s="4" t="s">
        <v>70</v>
      </c>
      <c r="T1257" s="140">
        <v>45341</v>
      </c>
      <c r="U1257" s="4" t="s">
        <v>1884</v>
      </c>
      <c r="V1257" s="4" t="s">
        <v>1954</v>
      </c>
      <c r="W1257" s="4"/>
      <c r="X1257" s="4"/>
      <c r="Y1257" s="4"/>
      <c r="Z1257" s="4"/>
      <c r="AA1257" s="4"/>
      <c r="AB1257" s="4"/>
      <c r="AC1257" s="4"/>
      <c r="AD1257" s="4"/>
      <c r="AE1257" s="145"/>
      <c r="AF1257" s="145"/>
      <c r="AG1257" s="4" t="s">
        <v>70</v>
      </c>
      <c r="AH1257" s="377" t="s">
        <v>4412</v>
      </c>
      <c r="AI1257" s="4" t="s">
        <v>9551</v>
      </c>
      <c r="AJ1257" s="4" t="s">
        <v>9556</v>
      </c>
      <c r="AK1257" s="4"/>
    </row>
    <row r="1258" spans="2:37">
      <c r="B1258" s="145" t="s">
        <v>2497</v>
      </c>
      <c r="C1258" s="4" t="s">
        <v>441</v>
      </c>
      <c r="D1258" s="4" t="s">
        <v>4338</v>
      </c>
      <c r="E1258" s="4" t="s">
        <v>1060</v>
      </c>
      <c r="F1258" s="4" t="s">
        <v>4413</v>
      </c>
      <c r="G1258" s="4" t="s">
        <v>1554</v>
      </c>
      <c r="H1258" s="4" t="s">
        <v>1555</v>
      </c>
      <c r="I1258" s="141"/>
      <c r="J1258" s="141">
        <v>5000000000</v>
      </c>
      <c r="K1258" s="139">
        <v>5000000000</v>
      </c>
      <c r="L1258" s="4">
        <v>9.6</v>
      </c>
      <c r="M1258" s="4" t="s">
        <v>3084</v>
      </c>
      <c r="N1258" s="4" t="s">
        <v>3085</v>
      </c>
      <c r="O1258" s="186">
        <f>K1258</f>
        <v>5000000000</v>
      </c>
      <c r="P1258" s="4"/>
      <c r="Q1258" s="4">
        <v>5</v>
      </c>
      <c r="R1258" s="4" t="s">
        <v>70</v>
      </c>
      <c r="S1258" s="4" t="s">
        <v>70</v>
      </c>
      <c r="T1258" s="140">
        <v>45341</v>
      </c>
      <c r="U1258" s="4" t="s">
        <v>1884</v>
      </c>
      <c r="V1258" s="4" t="s">
        <v>1954</v>
      </c>
      <c r="W1258" s="4" t="s">
        <v>70</v>
      </c>
      <c r="X1258" s="140">
        <v>45360</v>
      </c>
      <c r="Y1258" s="4" t="s">
        <v>1888</v>
      </c>
      <c r="Z1258" s="4" t="s">
        <v>1886</v>
      </c>
      <c r="AA1258" s="186">
        <f>O1258</f>
        <v>5000000000</v>
      </c>
      <c r="AB1258" s="91">
        <f>AA1258-J1258</f>
        <v>0</v>
      </c>
      <c r="AC1258" s="4"/>
      <c r="AD1258" s="4" t="s">
        <v>2037</v>
      </c>
      <c r="AE1258" s="145" t="s">
        <v>4337</v>
      </c>
      <c r="AF1258" s="145"/>
      <c r="AG1258" s="4"/>
      <c r="AH1258" s="377"/>
      <c r="AI1258" s="4"/>
      <c r="AJ1258" s="4"/>
      <c r="AK1258" s="4"/>
    </row>
    <row r="1259" spans="2:37">
      <c r="B1259" s="145" t="s">
        <v>2497</v>
      </c>
      <c r="C1259" s="4" t="s">
        <v>441</v>
      </c>
      <c r="D1259" s="4" t="s">
        <v>4338</v>
      </c>
      <c r="E1259" s="4" t="s">
        <v>1060</v>
      </c>
      <c r="F1259" s="4" t="s">
        <v>4414</v>
      </c>
      <c r="G1259" s="4" t="s">
        <v>1554</v>
      </c>
      <c r="H1259" s="4" t="s">
        <v>1555</v>
      </c>
      <c r="I1259" s="141"/>
      <c r="J1259" s="141">
        <v>100000000</v>
      </c>
      <c r="K1259" s="139">
        <v>100000000</v>
      </c>
      <c r="L1259" s="4">
        <v>11.9</v>
      </c>
      <c r="M1259" s="4" t="s">
        <v>2171</v>
      </c>
      <c r="N1259" s="4" t="s">
        <v>2917</v>
      </c>
      <c r="O1259" s="186">
        <f>K1259</f>
        <v>100000000</v>
      </c>
      <c r="P1259" s="4"/>
      <c r="Q1259" s="4">
        <v>5</v>
      </c>
      <c r="R1259" s="4" t="s">
        <v>70</v>
      </c>
      <c r="S1259" s="4" t="s">
        <v>70</v>
      </c>
      <c r="T1259" s="140">
        <v>45341</v>
      </c>
      <c r="U1259" s="4" t="s">
        <v>1884</v>
      </c>
      <c r="V1259" s="4" t="s">
        <v>1954</v>
      </c>
      <c r="W1259" s="4" t="s">
        <v>70</v>
      </c>
      <c r="X1259" s="140">
        <v>45360</v>
      </c>
      <c r="Y1259" s="4" t="s">
        <v>1888</v>
      </c>
      <c r="Z1259" s="4" t="s">
        <v>1886</v>
      </c>
      <c r="AA1259" s="186">
        <f>O1259</f>
        <v>100000000</v>
      </c>
      <c r="AB1259" s="91">
        <f>AA1259-J1259</f>
        <v>0</v>
      </c>
      <c r="AC1259" s="4"/>
      <c r="AD1259" s="4" t="s">
        <v>2037</v>
      </c>
      <c r="AE1259" s="145" t="s">
        <v>4337</v>
      </c>
      <c r="AF1259" s="145"/>
      <c r="AG1259" s="4"/>
      <c r="AH1259" s="377"/>
      <c r="AI1259" s="4"/>
      <c r="AJ1259" s="4"/>
      <c r="AK1259" s="4"/>
    </row>
    <row r="1260" spans="2:37">
      <c r="B1260" s="145" t="s">
        <v>2497</v>
      </c>
      <c r="C1260" s="4" t="s">
        <v>441</v>
      </c>
      <c r="D1260" s="4" t="s">
        <v>1946</v>
      </c>
      <c r="E1260" s="4" t="s">
        <v>1060</v>
      </c>
      <c r="F1260" s="4" t="s">
        <v>4415</v>
      </c>
      <c r="G1260" s="4" t="s">
        <v>1680</v>
      </c>
      <c r="H1260" s="4" t="s">
        <v>1681</v>
      </c>
      <c r="I1260" s="141"/>
      <c r="J1260" s="141">
        <v>100000000000</v>
      </c>
      <c r="K1260" s="139">
        <v>100000000000</v>
      </c>
      <c r="L1260" s="4">
        <v>4.8</v>
      </c>
      <c r="M1260" s="4" t="s">
        <v>2568</v>
      </c>
      <c r="N1260" s="4" t="s">
        <v>3294</v>
      </c>
      <c r="O1260" s="91">
        <f>J1260</f>
        <v>100000000000</v>
      </c>
      <c r="P1260" s="91">
        <f>J1260-O1260</f>
        <v>0</v>
      </c>
      <c r="Q1260" s="4">
        <v>116</v>
      </c>
      <c r="R1260" s="4" t="s">
        <v>70</v>
      </c>
      <c r="S1260" s="4" t="s">
        <v>70</v>
      </c>
      <c r="T1260" s="140">
        <v>45321</v>
      </c>
      <c r="U1260" s="4" t="s">
        <v>1884</v>
      </c>
      <c r="V1260" s="4"/>
      <c r="W1260" s="4"/>
      <c r="X1260" s="4"/>
      <c r="Y1260" s="4"/>
      <c r="Z1260" s="4"/>
      <c r="AA1260" s="4"/>
      <c r="AB1260" s="4"/>
      <c r="AC1260" s="4"/>
      <c r="AD1260" s="4"/>
      <c r="AE1260" s="145"/>
      <c r="AF1260" s="145"/>
      <c r="AG1260" s="4" t="s">
        <v>70</v>
      </c>
      <c r="AH1260" s="377" t="s">
        <v>4415</v>
      </c>
      <c r="AI1260" s="4" t="s">
        <v>9551</v>
      </c>
      <c r="AJ1260" s="4" t="s">
        <v>9556</v>
      </c>
      <c r="AK1260" s="4"/>
    </row>
    <row r="1261" spans="2:37">
      <c r="B1261" s="145" t="s">
        <v>2497</v>
      </c>
      <c r="C1261" s="4" t="s">
        <v>441</v>
      </c>
      <c r="D1261" s="4" t="s">
        <v>1957</v>
      </c>
      <c r="E1261" s="4" t="s">
        <v>1060</v>
      </c>
      <c r="F1261" s="4" t="s">
        <v>4416</v>
      </c>
      <c r="G1261" s="4" t="s">
        <v>1676</v>
      </c>
      <c r="H1261" s="4" t="s">
        <v>1677</v>
      </c>
      <c r="I1261" s="141"/>
      <c r="J1261" s="141">
        <v>100000000</v>
      </c>
      <c r="K1261" s="139">
        <v>100000000</v>
      </c>
      <c r="L1261" s="4">
        <v>9.6999999999999993</v>
      </c>
      <c r="M1261" s="4" t="s">
        <v>4346</v>
      </c>
      <c r="N1261" s="4" t="s">
        <v>4347</v>
      </c>
      <c r="O1261" s="186">
        <f>K1261</f>
        <v>100000000</v>
      </c>
      <c r="P1261" s="186">
        <f>K1261-O1261</f>
        <v>0</v>
      </c>
      <c r="Q1261" s="4" t="s">
        <v>2503</v>
      </c>
      <c r="R1261" s="4" t="s">
        <v>70</v>
      </c>
      <c r="S1261" s="4" t="s">
        <v>70</v>
      </c>
      <c r="T1261" s="140">
        <v>45351</v>
      </c>
      <c r="U1261" s="4" t="s">
        <v>1884</v>
      </c>
      <c r="V1261" s="4" t="s">
        <v>1954</v>
      </c>
      <c r="W1261" s="4" t="s">
        <v>70</v>
      </c>
      <c r="X1261" s="4" t="s">
        <v>3521</v>
      </c>
      <c r="Y1261" s="4" t="s">
        <v>1888</v>
      </c>
      <c r="Z1261" s="4" t="s">
        <v>1886</v>
      </c>
      <c r="AA1261" s="186">
        <f>K1261</f>
        <v>100000000</v>
      </c>
      <c r="AB1261" s="186">
        <f>O1261-AA1261</f>
        <v>0</v>
      </c>
      <c r="AC1261" s="4"/>
      <c r="AD1261" s="4" t="s">
        <v>2037</v>
      </c>
      <c r="AE1261" s="145" t="s">
        <v>4258</v>
      </c>
      <c r="AF1261" s="145"/>
      <c r="AG1261" s="4"/>
      <c r="AH1261" s="377"/>
      <c r="AI1261" s="4"/>
      <c r="AJ1261" s="4"/>
      <c r="AK1261" s="4"/>
    </row>
    <row r="1262" spans="2:37">
      <c r="B1262" s="145" t="s">
        <v>2497</v>
      </c>
      <c r="C1262" s="4" t="s">
        <v>441</v>
      </c>
      <c r="D1262" s="4" t="s">
        <v>1946</v>
      </c>
      <c r="E1262" s="4" t="s">
        <v>1060</v>
      </c>
      <c r="F1262" s="4" t="s">
        <v>4417</v>
      </c>
      <c r="G1262" s="4" t="s">
        <v>1680</v>
      </c>
      <c r="H1262" s="4" t="s">
        <v>1681</v>
      </c>
      <c r="I1262" s="141"/>
      <c r="J1262" s="141">
        <v>200000000000</v>
      </c>
      <c r="K1262" s="139">
        <v>200000000000</v>
      </c>
      <c r="L1262" s="4">
        <v>5</v>
      </c>
      <c r="M1262" s="4" t="s">
        <v>2564</v>
      </c>
      <c r="N1262" s="4" t="s">
        <v>1907</v>
      </c>
      <c r="O1262" s="91">
        <f>J1262</f>
        <v>200000000000</v>
      </c>
      <c r="P1262" s="91">
        <f>J1262-O1262</f>
        <v>0</v>
      </c>
      <c r="Q1262" s="4">
        <v>116</v>
      </c>
      <c r="R1262" s="4" t="s">
        <v>70</v>
      </c>
      <c r="S1262" s="4" t="s">
        <v>70</v>
      </c>
      <c r="T1262" s="140">
        <v>45321</v>
      </c>
      <c r="U1262" s="4" t="s">
        <v>1884</v>
      </c>
      <c r="V1262" s="4"/>
      <c r="W1262" s="4"/>
      <c r="X1262" s="4"/>
      <c r="Y1262" s="4"/>
      <c r="Z1262" s="4"/>
      <c r="AA1262" s="4"/>
      <c r="AB1262" s="4"/>
      <c r="AC1262" s="4"/>
      <c r="AD1262" s="4"/>
      <c r="AE1262" s="145"/>
      <c r="AF1262" s="145"/>
      <c r="AG1262" s="4" t="s">
        <v>70</v>
      </c>
      <c r="AH1262" s="377" t="s">
        <v>4417</v>
      </c>
      <c r="AI1262" s="4" t="s">
        <v>9551</v>
      </c>
      <c r="AJ1262" s="4" t="s">
        <v>9556</v>
      </c>
      <c r="AK1262" s="4"/>
    </row>
    <row r="1263" spans="2:37">
      <c r="B1263" s="145" t="s">
        <v>2497</v>
      </c>
      <c r="C1263" s="4" t="s">
        <v>441</v>
      </c>
      <c r="D1263" s="4" t="s">
        <v>1957</v>
      </c>
      <c r="E1263" s="4" t="s">
        <v>1060</v>
      </c>
      <c r="F1263" s="4" t="s">
        <v>4418</v>
      </c>
      <c r="G1263" s="4" t="s">
        <v>1676</v>
      </c>
      <c r="H1263" s="4" t="s">
        <v>1677</v>
      </c>
      <c r="I1263" s="141"/>
      <c r="J1263" s="141">
        <v>100000000</v>
      </c>
      <c r="K1263" s="139">
        <v>100000000</v>
      </c>
      <c r="L1263" s="4">
        <v>9.6999999999999993</v>
      </c>
      <c r="M1263" s="4" t="s">
        <v>4325</v>
      </c>
      <c r="N1263" s="4" t="s">
        <v>4326</v>
      </c>
      <c r="O1263" s="186">
        <f t="shared" ref="O1263:O1283" si="76">K1263</f>
        <v>100000000</v>
      </c>
      <c r="P1263" s="186">
        <f>K1263-O1263</f>
        <v>0</v>
      </c>
      <c r="Q1263" s="4" t="s">
        <v>2503</v>
      </c>
      <c r="R1263" s="4" t="s">
        <v>70</v>
      </c>
      <c r="S1263" s="4" t="s">
        <v>70</v>
      </c>
      <c r="T1263" s="140">
        <v>45351</v>
      </c>
      <c r="U1263" s="4" t="s">
        <v>1884</v>
      </c>
      <c r="V1263" s="4" t="s">
        <v>1954</v>
      </c>
      <c r="W1263" s="4" t="s">
        <v>70</v>
      </c>
      <c r="X1263" s="4" t="s">
        <v>3521</v>
      </c>
      <c r="Y1263" s="4" t="s">
        <v>1888</v>
      </c>
      <c r="Z1263" s="4" t="s">
        <v>1886</v>
      </c>
      <c r="AA1263" s="186">
        <f t="shared" ref="AA1263:AA1264" si="77">K1263</f>
        <v>100000000</v>
      </c>
      <c r="AB1263" s="186">
        <f t="shared" ref="AB1263:AB1264" si="78">O1263-AA1263</f>
        <v>0</v>
      </c>
      <c r="AC1263" s="4"/>
      <c r="AD1263" s="4" t="s">
        <v>2037</v>
      </c>
      <c r="AE1263" s="145" t="s">
        <v>4258</v>
      </c>
      <c r="AF1263" s="145"/>
      <c r="AG1263" s="4"/>
      <c r="AH1263" s="377"/>
      <c r="AI1263" s="4"/>
      <c r="AJ1263" s="4"/>
      <c r="AK1263" s="4"/>
    </row>
    <row r="1264" spans="2:37">
      <c r="B1264" s="145" t="s">
        <v>2497</v>
      </c>
      <c r="C1264" s="4" t="s">
        <v>441</v>
      </c>
      <c r="D1264" s="4" t="s">
        <v>1957</v>
      </c>
      <c r="E1264" s="4" t="s">
        <v>1060</v>
      </c>
      <c r="F1264" s="4" t="s">
        <v>4419</v>
      </c>
      <c r="G1264" s="4" t="s">
        <v>1676</v>
      </c>
      <c r="H1264" s="4" t="s">
        <v>1677</v>
      </c>
      <c r="I1264" s="141"/>
      <c r="J1264" s="141">
        <v>100000000</v>
      </c>
      <c r="K1264" s="139">
        <v>100000000</v>
      </c>
      <c r="L1264" s="4">
        <v>9.6999999999999993</v>
      </c>
      <c r="M1264" s="4" t="s">
        <v>4420</v>
      </c>
      <c r="N1264" s="4" t="s">
        <v>4421</v>
      </c>
      <c r="O1264" s="186">
        <f t="shared" si="76"/>
        <v>100000000</v>
      </c>
      <c r="P1264" s="186">
        <f>K1264-O1264</f>
        <v>0</v>
      </c>
      <c r="Q1264" s="4" t="s">
        <v>2503</v>
      </c>
      <c r="R1264" s="4" t="s">
        <v>70</v>
      </c>
      <c r="S1264" s="4" t="s">
        <v>70</v>
      </c>
      <c r="T1264" s="140">
        <v>45351</v>
      </c>
      <c r="U1264" s="4" t="s">
        <v>1884</v>
      </c>
      <c r="V1264" s="4" t="s">
        <v>1954</v>
      </c>
      <c r="W1264" s="4" t="s">
        <v>70</v>
      </c>
      <c r="X1264" s="4" t="s">
        <v>3521</v>
      </c>
      <c r="Y1264" s="4" t="s">
        <v>1888</v>
      </c>
      <c r="Z1264" s="4" t="s">
        <v>1886</v>
      </c>
      <c r="AA1264" s="186">
        <f t="shared" si="77"/>
        <v>100000000</v>
      </c>
      <c r="AB1264" s="186">
        <f t="shared" si="78"/>
        <v>0</v>
      </c>
      <c r="AC1264" s="4"/>
      <c r="AD1264" s="4" t="s">
        <v>2037</v>
      </c>
      <c r="AE1264" s="145" t="s">
        <v>4258</v>
      </c>
      <c r="AF1264" s="145"/>
      <c r="AG1264" s="4"/>
      <c r="AH1264" s="377"/>
      <c r="AI1264" s="4"/>
      <c r="AJ1264" s="4"/>
      <c r="AK1264" s="4"/>
    </row>
    <row r="1265" spans="2:38">
      <c r="B1265" s="145" t="s">
        <v>2497</v>
      </c>
      <c r="C1265" s="4" t="s">
        <v>441</v>
      </c>
      <c r="D1265" s="4" t="s">
        <v>4338</v>
      </c>
      <c r="E1265" s="4" t="s">
        <v>1060</v>
      </c>
      <c r="F1265" s="4" t="s">
        <v>4422</v>
      </c>
      <c r="G1265" s="4" t="s">
        <v>1554</v>
      </c>
      <c r="H1265" s="4" t="s">
        <v>1555</v>
      </c>
      <c r="I1265" s="141"/>
      <c r="J1265" s="141">
        <v>1700000000</v>
      </c>
      <c r="K1265" s="139">
        <v>1700000000</v>
      </c>
      <c r="L1265" s="4">
        <v>11.9</v>
      </c>
      <c r="M1265" s="4" t="s">
        <v>4423</v>
      </c>
      <c r="N1265" s="4" t="s">
        <v>2768</v>
      </c>
      <c r="O1265" s="186">
        <f t="shared" si="76"/>
        <v>1700000000</v>
      </c>
      <c r="P1265" s="4"/>
      <c r="Q1265" s="4">
        <v>5</v>
      </c>
      <c r="R1265" s="4" t="s">
        <v>70</v>
      </c>
      <c r="S1265" s="4" t="s">
        <v>70</v>
      </c>
      <c r="T1265" s="140">
        <v>45341</v>
      </c>
      <c r="U1265" s="4" t="s">
        <v>1884</v>
      </c>
      <c r="V1265" s="4" t="s">
        <v>1954</v>
      </c>
      <c r="W1265" s="4" t="s">
        <v>70</v>
      </c>
      <c r="X1265" s="140">
        <v>45360</v>
      </c>
      <c r="Y1265" s="4" t="s">
        <v>1888</v>
      </c>
      <c r="Z1265" s="4" t="s">
        <v>1886</v>
      </c>
      <c r="AA1265" s="186">
        <f>O1265</f>
        <v>1700000000</v>
      </c>
      <c r="AB1265" s="91">
        <f>AA1265-J1265</f>
        <v>0</v>
      </c>
      <c r="AC1265" s="4"/>
      <c r="AD1265" s="4" t="s">
        <v>2037</v>
      </c>
      <c r="AE1265" s="145" t="s">
        <v>4337</v>
      </c>
      <c r="AF1265" s="145"/>
      <c r="AG1265" s="4"/>
      <c r="AH1265" s="377"/>
      <c r="AI1265" s="4"/>
      <c r="AJ1265" s="4"/>
      <c r="AK1265" s="4"/>
    </row>
    <row r="1266" spans="2:38">
      <c r="B1266" s="145" t="s">
        <v>2497</v>
      </c>
      <c r="C1266" s="4" t="s">
        <v>441</v>
      </c>
      <c r="D1266" s="4" t="s">
        <v>4338</v>
      </c>
      <c r="E1266" s="4" t="s">
        <v>1060</v>
      </c>
      <c r="F1266" s="4" t="s">
        <v>4424</v>
      </c>
      <c r="G1266" s="4" t="s">
        <v>1554</v>
      </c>
      <c r="H1266" s="4" t="s">
        <v>1555</v>
      </c>
      <c r="I1266" s="141"/>
      <c r="J1266" s="141">
        <v>721972603</v>
      </c>
      <c r="K1266" s="139">
        <v>721972603</v>
      </c>
      <c r="L1266" s="4">
        <v>9.6</v>
      </c>
      <c r="M1266" s="4" t="s">
        <v>3235</v>
      </c>
      <c r="N1266" s="4" t="s">
        <v>2830</v>
      </c>
      <c r="O1266" s="186">
        <f t="shared" si="76"/>
        <v>721972603</v>
      </c>
      <c r="P1266" s="4"/>
      <c r="Q1266" s="4">
        <v>5</v>
      </c>
      <c r="R1266" s="4" t="s">
        <v>70</v>
      </c>
      <c r="S1266" s="4" t="s">
        <v>70</v>
      </c>
      <c r="T1266" s="140">
        <v>45341</v>
      </c>
      <c r="U1266" s="4" t="s">
        <v>1884</v>
      </c>
      <c r="V1266" s="4" t="s">
        <v>1954</v>
      </c>
      <c r="W1266" s="4" t="s">
        <v>70</v>
      </c>
      <c r="X1266" s="140">
        <v>45360</v>
      </c>
      <c r="Y1266" s="4" t="s">
        <v>1888</v>
      </c>
      <c r="Z1266" s="4" t="s">
        <v>1886</v>
      </c>
      <c r="AA1266" s="186">
        <f>O1266</f>
        <v>721972603</v>
      </c>
      <c r="AB1266" s="91">
        <f>AA1266-J1266</f>
        <v>0</v>
      </c>
      <c r="AC1266" s="4"/>
      <c r="AD1266" s="4" t="s">
        <v>2037</v>
      </c>
      <c r="AE1266" s="145" t="s">
        <v>4337</v>
      </c>
      <c r="AF1266" s="145"/>
      <c r="AG1266" s="4"/>
      <c r="AH1266" s="377"/>
      <c r="AI1266" s="4"/>
      <c r="AJ1266" s="4"/>
      <c r="AK1266" s="4"/>
    </row>
    <row r="1267" spans="2:38">
      <c r="B1267" s="145" t="s">
        <v>2497</v>
      </c>
      <c r="C1267" s="4" t="s">
        <v>441</v>
      </c>
      <c r="D1267" s="4" t="s">
        <v>1957</v>
      </c>
      <c r="E1267" s="4" t="s">
        <v>1060</v>
      </c>
      <c r="F1267" s="4" t="s">
        <v>4425</v>
      </c>
      <c r="G1267" s="4" t="s">
        <v>1676</v>
      </c>
      <c r="H1267" s="4" t="s">
        <v>1677</v>
      </c>
      <c r="I1267" s="141"/>
      <c r="J1267" s="141">
        <v>100000000</v>
      </c>
      <c r="K1267" s="139">
        <v>100000000</v>
      </c>
      <c r="L1267" s="4">
        <v>9.3000000000000007</v>
      </c>
      <c r="M1267" s="4" t="s">
        <v>4200</v>
      </c>
      <c r="N1267" s="4" t="s">
        <v>4405</v>
      </c>
      <c r="O1267" s="186">
        <f t="shared" si="76"/>
        <v>100000000</v>
      </c>
      <c r="P1267" s="186">
        <f>K1267-O1267</f>
        <v>0</v>
      </c>
      <c r="Q1267" s="4" t="s">
        <v>2503</v>
      </c>
      <c r="R1267" s="4" t="s">
        <v>70</v>
      </c>
      <c r="S1267" s="4" t="s">
        <v>70</v>
      </c>
      <c r="T1267" s="140">
        <v>45351</v>
      </c>
      <c r="U1267" s="4" t="s">
        <v>1884</v>
      </c>
      <c r="V1267" s="4" t="s">
        <v>1954</v>
      </c>
      <c r="W1267" s="4" t="s">
        <v>70</v>
      </c>
      <c r="X1267" s="4" t="s">
        <v>3521</v>
      </c>
      <c r="Y1267" s="4" t="s">
        <v>1888</v>
      </c>
      <c r="Z1267" s="4" t="s">
        <v>1886</v>
      </c>
      <c r="AA1267" s="186">
        <f>K1267</f>
        <v>100000000</v>
      </c>
      <c r="AB1267" s="186">
        <f>O1267-AA1267</f>
        <v>0</v>
      </c>
      <c r="AC1267" s="4"/>
      <c r="AD1267" s="4" t="s">
        <v>2037</v>
      </c>
      <c r="AE1267" s="145" t="s">
        <v>4258</v>
      </c>
      <c r="AF1267" s="145"/>
      <c r="AG1267" s="4"/>
      <c r="AH1267" s="377"/>
      <c r="AI1267" s="4"/>
      <c r="AJ1267" s="4"/>
      <c r="AK1267" s="4"/>
    </row>
    <row r="1268" spans="2:38">
      <c r="B1268" s="145" t="s">
        <v>2497</v>
      </c>
      <c r="C1268" s="4" t="s">
        <v>441</v>
      </c>
      <c r="D1268" s="4" t="s">
        <v>4338</v>
      </c>
      <c r="E1268" s="4" t="s">
        <v>1060</v>
      </c>
      <c r="F1268" s="4" t="s">
        <v>4426</v>
      </c>
      <c r="G1268" s="4" t="s">
        <v>1554</v>
      </c>
      <c r="H1268" s="4" t="s">
        <v>1555</v>
      </c>
      <c r="I1268" s="141"/>
      <c r="J1268" s="141">
        <v>200000000</v>
      </c>
      <c r="K1268" s="139">
        <v>200000000</v>
      </c>
      <c r="L1268" s="4">
        <v>11.9</v>
      </c>
      <c r="M1268" s="4" t="s">
        <v>4427</v>
      </c>
      <c r="N1268" s="4" t="s">
        <v>3237</v>
      </c>
      <c r="O1268" s="186">
        <f t="shared" si="76"/>
        <v>200000000</v>
      </c>
      <c r="P1268" s="4"/>
      <c r="Q1268" s="4">
        <v>5</v>
      </c>
      <c r="R1268" s="4" t="s">
        <v>70</v>
      </c>
      <c r="S1268" s="4" t="s">
        <v>70</v>
      </c>
      <c r="T1268" s="140">
        <v>45341</v>
      </c>
      <c r="U1268" s="4" t="s">
        <v>1884</v>
      </c>
      <c r="V1268" s="4" t="s">
        <v>1954</v>
      </c>
      <c r="W1268" s="4" t="s">
        <v>70</v>
      </c>
      <c r="X1268" s="140">
        <v>45360</v>
      </c>
      <c r="Y1268" s="4" t="s">
        <v>1888</v>
      </c>
      <c r="Z1268" s="4" t="s">
        <v>1886</v>
      </c>
      <c r="AA1268" s="186">
        <f>O1268</f>
        <v>200000000</v>
      </c>
      <c r="AB1268" s="91">
        <f>AA1268-J1268</f>
        <v>0</v>
      </c>
      <c r="AC1268" s="4"/>
      <c r="AD1268" s="4" t="s">
        <v>2037</v>
      </c>
      <c r="AE1268" s="145" t="s">
        <v>4337</v>
      </c>
      <c r="AF1268" s="145"/>
      <c r="AG1268" s="4"/>
      <c r="AH1268" s="377"/>
      <c r="AI1268" s="4"/>
      <c r="AJ1268" s="4"/>
      <c r="AK1268" s="4"/>
    </row>
    <row r="1269" spans="2:38">
      <c r="B1269" s="145" t="s">
        <v>2497</v>
      </c>
      <c r="C1269" s="4" t="s">
        <v>441</v>
      </c>
      <c r="D1269" s="4" t="s">
        <v>1957</v>
      </c>
      <c r="E1269" s="4" t="s">
        <v>1060</v>
      </c>
      <c r="F1269" s="4" t="s">
        <v>4428</v>
      </c>
      <c r="G1269" s="4" t="s">
        <v>1676</v>
      </c>
      <c r="H1269" s="4" t="s">
        <v>1677</v>
      </c>
      <c r="I1269" s="141"/>
      <c r="J1269" s="141">
        <v>100000000</v>
      </c>
      <c r="K1269" s="139">
        <v>100000000</v>
      </c>
      <c r="L1269" s="4">
        <v>9.6999999999999993</v>
      </c>
      <c r="M1269" s="4" t="s">
        <v>4346</v>
      </c>
      <c r="N1269" s="4" t="s">
        <v>4347</v>
      </c>
      <c r="O1269" s="186">
        <f t="shared" si="76"/>
        <v>100000000</v>
      </c>
      <c r="P1269" s="186">
        <f>K1269-O1269</f>
        <v>0</v>
      </c>
      <c r="Q1269" s="4" t="s">
        <v>2503</v>
      </c>
      <c r="R1269" s="4" t="s">
        <v>70</v>
      </c>
      <c r="S1269" s="4" t="s">
        <v>70</v>
      </c>
      <c r="T1269" s="140">
        <v>45351</v>
      </c>
      <c r="U1269" s="4" t="s">
        <v>1884</v>
      </c>
      <c r="V1269" s="4" t="s">
        <v>1954</v>
      </c>
      <c r="W1269" s="4" t="s">
        <v>70</v>
      </c>
      <c r="X1269" s="4" t="s">
        <v>3521</v>
      </c>
      <c r="Y1269" s="4" t="s">
        <v>1888</v>
      </c>
      <c r="Z1269" s="4" t="s">
        <v>1886</v>
      </c>
      <c r="AA1269" s="186">
        <f>K1269</f>
        <v>100000000</v>
      </c>
      <c r="AB1269" s="186">
        <f>O1269-AA1269</f>
        <v>0</v>
      </c>
      <c r="AC1269" s="4"/>
      <c r="AD1269" s="4" t="s">
        <v>2037</v>
      </c>
      <c r="AE1269" s="145" t="s">
        <v>4258</v>
      </c>
      <c r="AF1269" s="145"/>
      <c r="AG1269" s="4"/>
      <c r="AH1269" s="377"/>
      <c r="AI1269" s="4"/>
      <c r="AJ1269" s="4"/>
      <c r="AK1269" s="4"/>
    </row>
    <row r="1270" spans="2:38">
      <c r="B1270" s="145" t="s">
        <v>2497</v>
      </c>
      <c r="C1270" s="4" t="s">
        <v>441</v>
      </c>
      <c r="D1270" s="4" t="s">
        <v>4338</v>
      </c>
      <c r="E1270" s="4" t="s">
        <v>1060</v>
      </c>
      <c r="F1270" s="4" t="s">
        <v>4429</v>
      </c>
      <c r="G1270" s="4" t="s">
        <v>1554</v>
      </c>
      <c r="H1270" s="4" t="s">
        <v>1555</v>
      </c>
      <c r="I1270" s="141"/>
      <c r="J1270" s="141">
        <v>721972603</v>
      </c>
      <c r="K1270" s="139">
        <v>721972603</v>
      </c>
      <c r="L1270" s="4">
        <v>9.6</v>
      </c>
      <c r="M1270" s="4" t="s">
        <v>3049</v>
      </c>
      <c r="N1270" s="4" t="s">
        <v>3252</v>
      </c>
      <c r="O1270" s="186">
        <f t="shared" si="76"/>
        <v>721972603</v>
      </c>
      <c r="P1270" s="4"/>
      <c r="Q1270" s="4">
        <v>5</v>
      </c>
      <c r="R1270" s="4" t="s">
        <v>70</v>
      </c>
      <c r="S1270" s="4" t="s">
        <v>70</v>
      </c>
      <c r="T1270" s="140">
        <v>45341</v>
      </c>
      <c r="U1270" s="4" t="s">
        <v>1884</v>
      </c>
      <c r="V1270" s="4" t="s">
        <v>1954</v>
      </c>
      <c r="W1270" s="4" t="s">
        <v>70</v>
      </c>
      <c r="X1270" s="140">
        <v>45360</v>
      </c>
      <c r="Y1270" s="4" t="s">
        <v>1888</v>
      </c>
      <c r="Z1270" s="4" t="s">
        <v>1886</v>
      </c>
      <c r="AA1270" s="186">
        <f>O1270</f>
        <v>721972603</v>
      </c>
      <c r="AB1270" s="91">
        <f>AA1270-J1270</f>
        <v>0</v>
      </c>
      <c r="AC1270" s="4"/>
      <c r="AD1270" s="4" t="s">
        <v>2037</v>
      </c>
      <c r="AE1270" s="145" t="s">
        <v>4337</v>
      </c>
      <c r="AF1270" s="145"/>
      <c r="AG1270" s="4"/>
      <c r="AH1270" s="377"/>
      <c r="AI1270" s="4"/>
      <c r="AJ1270" s="4"/>
      <c r="AK1270" s="4"/>
    </row>
    <row r="1271" spans="2:38">
      <c r="B1271" s="145" t="s">
        <v>2497</v>
      </c>
      <c r="C1271" s="4" t="s">
        <v>441</v>
      </c>
      <c r="D1271" s="4" t="s">
        <v>4145</v>
      </c>
      <c r="E1271" s="4" t="s">
        <v>1060</v>
      </c>
      <c r="F1271" s="4" t="s">
        <v>4430</v>
      </c>
      <c r="G1271" s="4" t="s">
        <v>1668</v>
      </c>
      <c r="H1271" s="4" t="s">
        <v>1669</v>
      </c>
      <c r="I1271" s="141"/>
      <c r="J1271" s="141">
        <v>5000000000</v>
      </c>
      <c r="K1271" s="139">
        <v>5000000000</v>
      </c>
      <c r="L1271" s="4">
        <v>5.65</v>
      </c>
      <c r="M1271" s="4" t="s">
        <v>3258</v>
      </c>
      <c r="N1271" s="4" t="s">
        <v>2150</v>
      </c>
      <c r="O1271" s="186">
        <f t="shared" si="76"/>
        <v>5000000000</v>
      </c>
      <c r="P1271" s="186">
        <f>O1271-J1271</f>
        <v>0</v>
      </c>
      <c r="Q1271" s="4">
        <v>198</v>
      </c>
      <c r="R1271" s="4" t="s">
        <v>70</v>
      </c>
      <c r="S1271" s="4" t="s">
        <v>70</v>
      </c>
      <c r="T1271" s="140">
        <v>45349</v>
      </c>
      <c r="U1271" s="4" t="s">
        <v>1887</v>
      </c>
      <c r="V1271" s="4"/>
      <c r="W1271" s="4"/>
      <c r="X1271" s="4"/>
      <c r="Y1271" s="4"/>
      <c r="Z1271" s="4"/>
      <c r="AA1271" s="4"/>
      <c r="AB1271" s="4"/>
      <c r="AC1271" s="4"/>
      <c r="AD1271" s="4"/>
      <c r="AE1271" s="145"/>
      <c r="AF1271" s="145"/>
      <c r="AG1271" s="4" t="s">
        <v>70</v>
      </c>
      <c r="AH1271" s="377" t="s">
        <v>4430</v>
      </c>
      <c r="AI1271" s="4" t="s">
        <v>9551</v>
      </c>
      <c r="AJ1271" s="4" t="s">
        <v>9556</v>
      </c>
      <c r="AK1271" s="4"/>
    </row>
    <row r="1272" spans="2:38">
      <c r="B1272" s="145" t="s">
        <v>2497</v>
      </c>
      <c r="C1272" s="4" t="s">
        <v>441</v>
      </c>
      <c r="D1272" s="4" t="s">
        <v>4338</v>
      </c>
      <c r="E1272" s="4" t="s">
        <v>1060</v>
      </c>
      <c r="F1272" s="4" t="s">
        <v>4431</v>
      </c>
      <c r="G1272" s="4" t="s">
        <v>1554</v>
      </c>
      <c r="H1272" s="4" t="s">
        <v>1555</v>
      </c>
      <c r="I1272" s="141"/>
      <c r="J1272" s="141">
        <v>724602740</v>
      </c>
      <c r="K1272" s="139">
        <v>724602740</v>
      </c>
      <c r="L1272" s="4">
        <v>9.6</v>
      </c>
      <c r="M1272" s="4" t="s">
        <v>3084</v>
      </c>
      <c r="N1272" s="4" t="s">
        <v>3085</v>
      </c>
      <c r="O1272" s="186">
        <f t="shared" si="76"/>
        <v>724602740</v>
      </c>
      <c r="P1272" s="4"/>
      <c r="Q1272" s="4">
        <v>5</v>
      </c>
      <c r="R1272" s="4" t="s">
        <v>70</v>
      </c>
      <c r="S1272" s="4" t="s">
        <v>70</v>
      </c>
      <c r="T1272" s="140">
        <v>45341</v>
      </c>
      <c r="U1272" s="4" t="s">
        <v>1884</v>
      </c>
      <c r="V1272" s="4" t="s">
        <v>1954</v>
      </c>
      <c r="W1272" s="4" t="s">
        <v>70</v>
      </c>
      <c r="X1272" s="140">
        <v>45360</v>
      </c>
      <c r="Y1272" s="4" t="s">
        <v>1888</v>
      </c>
      <c r="Z1272" s="4" t="s">
        <v>1886</v>
      </c>
      <c r="AA1272" s="186">
        <f>O1272</f>
        <v>724602740</v>
      </c>
      <c r="AB1272" s="91">
        <f>AA1272-J1272</f>
        <v>0</v>
      </c>
      <c r="AC1272" s="4"/>
      <c r="AD1272" s="4" t="s">
        <v>2037</v>
      </c>
      <c r="AE1272" s="145" t="s">
        <v>4337</v>
      </c>
      <c r="AF1272" s="145"/>
      <c r="AG1272" s="4"/>
      <c r="AH1272" s="377"/>
      <c r="AI1272" s="4"/>
      <c r="AJ1272" s="4"/>
      <c r="AK1272" s="4"/>
    </row>
    <row r="1273" spans="2:38">
      <c r="B1273" s="145" t="s">
        <v>2497</v>
      </c>
      <c r="C1273" s="4" t="s">
        <v>441</v>
      </c>
      <c r="D1273" s="4" t="s">
        <v>2498</v>
      </c>
      <c r="E1273" s="4" t="s">
        <v>1060</v>
      </c>
      <c r="F1273" s="4" t="s">
        <v>4432</v>
      </c>
      <c r="G1273" s="4" t="s">
        <v>1676</v>
      </c>
      <c r="H1273" s="4" t="s">
        <v>1677</v>
      </c>
      <c r="I1273" s="141"/>
      <c r="J1273" s="141">
        <v>100000000</v>
      </c>
      <c r="K1273" s="139">
        <v>100000000</v>
      </c>
      <c r="L1273" s="4">
        <v>9.6999999999999993</v>
      </c>
      <c r="M1273" s="4" t="s">
        <v>4378</v>
      </c>
      <c r="N1273" s="4" t="s">
        <v>3878</v>
      </c>
      <c r="O1273" s="186">
        <f t="shared" si="76"/>
        <v>100000000</v>
      </c>
      <c r="P1273" s="186">
        <f>K1273-O1273</f>
        <v>0</v>
      </c>
      <c r="Q1273" s="4" t="s">
        <v>2503</v>
      </c>
      <c r="R1273" s="4" t="s">
        <v>70</v>
      </c>
      <c r="S1273" s="4" t="s">
        <v>70</v>
      </c>
      <c r="T1273" s="140">
        <v>45351</v>
      </c>
      <c r="U1273" s="4" t="s">
        <v>1884</v>
      </c>
      <c r="V1273" s="4" t="s">
        <v>1954</v>
      </c>
      <c r="W1273" s="4" t="s">
        <v>70</v>
      </c>
      <c r="X1273" s="4" t="s">
        <v>3521</v>
      </c>
      <c r="Y1273" s="4" t="s">
        <v>1888</v>
      </c>
      <c r="Z1273" s="4" t="s">
        <v>1886</v>
      </c>
      <c r="AA1273" s="186">
        <f t="shared" ref="AA1273:AA1274" si="79">K1273</f>
        <v>100000000</v>
      </c>
      <c r="AB1273" s="186">
        <f t="shared" ref="AB1273:AB1274" si="80">O1273-AA1273</f>
        <v>0</v>
      </c>
      <c r="AC1273" s="4"/>
      <c r="AD1273" s="4" t="s">
        <v>2037</v>
      </c>
      <c r="AE1273" s="145" t="s">
        <v>4258</v>
      </c>
      <c r="AF1273" s="145"/>
      <c r="AG1273" s="4"/>
      <c r="AH1273" s="377"/>
      <c r="AI1273" s="4"/>
      <c r="AJ1273" s="4"/>
      <c r="AK1273" s="4"/>
    </row>
    <row r="1274" spans="2:38">
      <c r="B1274" s="145" t="s">
        <v>2497</v>
      </c>
      <c r="C1274" s="4" t="s">
        <v>441</v>
      </c>
      <c r="D1274" s="4" t="s">
        <v>2135</v>
      </c>
      <c r="E1274" s="4" t="s">
        <v>1060</v>
      </c>
      <c r="F1274" s="4" t="s">
        <v>4433</v>
      </c>
      <c r="G1274" s="4" t="s">
        <v>1676</v>
      </c>
      <c r="H1274" s="4" t="s">
        <v>1677</v>
      </c>
      <c r="I1274" s="141"/>
      <c r="J1274" s="141">
        <v>100000000</v>
      </c>
      <c r="K1274" s="139">
        <v>100000000</v>
      </c>
      <c r="L1274" s="4">
        <v>9.6999999999999993</v>
      </c>
      <c r="M1274" s="4" t="s">
        <v>4354</v>
      </c>
      <c r="N1274" s="4" t="s">
        <v>2615</v>
      </c>
      <c r="O1274" s="186">
        <f t="shared" si="76"/>
        <v>100000000</v>
      </c>
      <c r="P1274" s="186">
        <f>K1274-O1274</f>
        <v>0</v>
      </c>
      <c r="Q1274" s="4" t="s">
        <v>2503</v>
      </c>
      <c r="R1274" s="4" t="s">
        <v>70</v>
      </c>
      <c r="S1274" s="4" t="s">
        <v>70</v>
      </c>
      <c r="T1274" s="140">
        <v>45351</v>
      </c>
      <c r="U1274" s="4" t="s">
        <v>1884</v>
      </c>
      <c r="V1274" s="4" t="s">
        <v>1954</v>
      </c>
      <c r="W1274" s="4" t="s">
        <v>70</v>
      </c>
      <c r="X1274" s="4" t="s">
        <v>3521</v>
      </c>
      <c r="Y1274" s="4" t="s">
        <v>1888</v>
      </c>
      <c r="Z1274" s="4" t="s">
        <v>1886</v>
      </c>
      <c r="AA1274" s="186">
        <f t="shared" si="79"/>
        <v>100000000</v>
      </c>
      <c r="AB1274" s="186">
        <f t="shared" si="80"/>
        <v>0</v>
      </c>
      <c r="AC1274" s="4"/>
      <c r="AD1274" s="4" t="s">
        <v>2037</v>
      </c>
      <c r="AE1274" s="145" t="s">
        <v>4258</v>
      </c>
      <c r="AF1274" s="145"/>
      <c r="AG1274" s="4"/>
      <c r="AH1274" s="377"/>
      <c r="AI1274" s="4"/>
      <c r="AJ1274" s="4"/>
      <c r="AK1274" s="4"/>
    </row>
    <row r="1275" spans="2:38">
      <c r="B1275" s="145" t="s">
        <v>2497</v>
      </c>
      <c r="C1275" s="4" t="s">
        <v>441</v>
      </c>
      <c r="D1275" s="4" t="s">
        <v>4338</v>
      </c>
      <c r="E1275" s="4" t="s">
        <v>1060</v>
      </c>
      <c r="F1275" s="4" t="s">
        <v>4434</v>
      </c>
      <c r="G1275" s="4" t="s">
        <v>1554</v>
      </c>
      <c r="H1275" s="4" t="s">
        <v>1555</v>
      </c>
      <c r="I1275" s="141"/>
      <c r="J1275" s="141">
        <v>3000000000</v>
      </c>
      <c r="K1275" s="139">
        <v>3000000000</v>
      </c>
      <c r="L1275" s="4">
        <v>8.4</v>
      </c>
      <c r="M1275" s="4" t="s">
        <v>4435</v>
      </c>
      <c r="N1275" s="4" t="s">
        <v>2758</v>
      </c>
      <c r="O1275" s="186">
        <f t="shared" si="76"/>
        <v>3000000000</v>
      </c>
      <c r="P1275" s="4"/>
      <c r="Q1275" s="4">
        <v>5</v>
      </c>
      <c r="R1275" s="4" t="s">
        <v>70</v>
      </c>
      <c r="S1275" s="4" t="s">
        <v>70</v>
      </c>
      <c r="T1275" s="140">
        <v>45341</v>
      </c>
      <c r="U1275" s="4" t="s">
        <v>1884</v>
      </c>
      <c r="V1275" s="4" t="s">
        <v>1954</v>
      </c>
      <c r="W1275" s="4" t="s">
        <v>70</v>
      </c>
      <c r="X1275" s="140">
        <v>45360</v>
      </c>
      <c r="Y1275" s="4" t="s">
        <v>1888</v>
      </c>
      <c r="Z1275" s="4" t="s">
        <v>1886</v>
      </c>
      <c r="AA1275" s="186">
        <f>O1275</f>
        <v>3000000000</v>
      </c>
      <c r="AB1275" s="91">
        <f>AA1275-J1275</f>
        <v>0</v>
      </c>
      <c r="AC1275" s="4"/>
      <c r="AD1275" s="4" t="s">
        <v>2037</v>
      </c>
      <c r="AE1275" s="145" t="s">
        <v>4337</v>
      </c>
      <c r="AF1275" s="145"/>
      <c r="AG1275" s="4"/>
      <c r="AH1275" s="377"/>
      <c r="AI1275" s="4"/>
      <c r="AJ1275" s="4"/>
      <c r="AK1275" s="4"/>
    </row>
    <row r="1276" spans="2:38">
      <c r="B1276" s="145" t="s">
        <v>2497</v>
      </c>
      <c r="C1276" s="4" t="s">
        <v>441</v>
      </c>
      <c r="D1276" s="4" t="s">
        <v>4338</v>
      </c>
      <c r="E1276" s="4" t="s">
        <v>1060</v>
      </c>
      <c r="F1276" s="4" t="s">
        <v>4436</v>
      </c>
      <c r="G1276" s="4" t="s">
        <v>1554</v>
      </c>
      <c r="H1276" s="4" t="s">
        <v>1555</v>
      </c>
      <c r="I1276" s="141"/>
      <c r="J1276" s="141">
        <v>900000000</v>
      </c>
      <c r="K1276" s="139">
        <v>900000000</v>
      </c>
      <c r="L1276" s="4">
        <v>8.6</v>
      </c>
      <c r="M1276" s="4" t="s">
        <v>2155</v>
      </c>
      <c r="N1276" s="4" t="s">
        <v>2670</v>
      </c>
      <c r="O1276" s="186">
        <f t="shared" si="76"/>
        <v>900000000</v>
      </c>
      <c r="P1276" s="4"/>
      <c r="Q1276" s="4">
        <v>5</v>
      </c>
      <c r="R1276" s="4" t="s">
        <v>70</v>
      </c>
      <c r="S1276" s="4" t="s">
        <v>70</v>
      </c>
      <c r="T1276" s="140">
        <v>45341</v>
      </c>
      <c r="U1276" s="4" t="s">
        <v>1884</v>
      </c>
      <c r="V1276" s="4" t="s">
        <v>1954</v>
      </c>
      <c r="W1276" s="4" t="s">
        <v>70</v>
      </c>
      <c r="X1276" s="140">
        <v>45360</v>
      </c>
      <c r="Y1276" s="4" t="s">
        <v>1888</v>
      </c>
      <c r="Z1276" s="4" t="s">
        <v>1886</v>
      </c>
      <c r="AA1276" s="186">
        <f>O1276</f>
        <v>900000000</v>
      </c>
      <c r="AB1276" s="91">
        <f>AA1276-J1276</f>
        <v>0</v>
      </c>
      <c r="AC1276" s="4"/>
      <c r="AD1276" s="4" t="s">
        <v>2037</v>
      </c>
      <c r="AE1276" s="145" t="s">
        <v>4337</v>
      </c>
      <c r="AF1276" s="145"/>
      <c r="AG1276" s="4"/>
      <c r="AH1276" s="377"/>
      <c r="AI1276" s="4"/>
      <c r="AJ1276" s="4"/>
      <c r="AK1276" s="4"/>
    </row>
    <row r="1277" spans="2:38">
      <c r="B1277" s="145" t="s">
        <v>2497</v>
      </c>
      <c r="C1277" s="4" t="s">
        <v>441</v>
      </c>
      <c r="D1277" s="4" t="s">
        <v>4338</v>
      </c>
      <c r="E1277" s="4" t="s">
        <v>1060</v>
      </c>
      <c r="F1277" s="4" t="s">
        <v>4437</v>
      </c>
      <c r="G1277" s="4" t="s">
        <v>1554</v>
      </c>
      <c r="H1277" s="4" t="s">
        <v>1555</v>
      </c>
      <c r="I1277" s="141"/>
      <c r="J1277" s="141">
        <v>10700000000</v>
      </c>
      <c r="K1277" s="139">
        <v>10700000000</v>
      </c>
      <c r="L1277" s="4">
        <v>9.6999999999999993</v>
      </c>
      <c r="M1277" s="4" t="s">
        <v>3580</v>
      </c>
      <c r="N1277" s="4" t="s">
        <v>3058</v>
      </c>
      <c r="O1277" s="186">
        <f t="shared" si="76"/>
        <v>10700000000</v>
      </c>
      <c r="P1277" s="4"/>
      <c r="Q1277" s="4">
        <v>5</v>
      </c>
      <c r="R1277" s="4" t="s">
        <v>70</v>
      </c>
      <c r="S1277" s="4" t="s">
        <v>70</v>
      </c>
      <c r="T1277" s="140">
        <v>45341</v>
      </c>
      <c r="U1277" s="4" t="s">
        <v>1884</v>
      </c>
      <c r="V1277" s="4" t="s">
        <v>1954</v>
      </c>
      <c r="W1277" s="4" t="s">
        <v>70</v>
      </c>
      <c r="X1277" s="140">
        <v>45360</v>
      </c>
      <c r="Y1277" s="4" t="s">
        <v>1888</v>
      </c>
      <c r="Z1277" s="4" t="s">
        <v>1886</v>
      </c>
      <c r="AA1277" s="186">
        <f>O1277</f>
        <v>10700000000</v>
      </c>
      <c r="AB1277" s="91">
        <f>AA1277-J1277</f>
        <v>0</v>
      </c>
      <c r="AC1277" s="4"/>
      <c r="AD1277" s="4" t="s">
        <v>2037</v>
      </c>
      <c r="AE1277" s="145" t="s">
        <v>4337</v>
      </c>
      <c r="AF1277" s="145"/>
      <c r="AG1277" s="4"/>
      <c r="AH1277" s="377"/>
      <c r="AI1277" s="4"/>
      <c r="AJ1277" s="4"/>
      <c r="AK1277" s="4"/>
      <c r="AL1277" s="372"/>
    </row>
    <row r="1278" spans="2:38">
      <c r="B1278" s="145" t="s">
        <v>2497</v>
      </c>
      <c r="C1278" s="4" t="s">
        <v>441</v>
      </c>
      <c r="D1278" s="4" t="s">
        <v>4198</v>
      </c>
      <c r="E1278" s="4" t="s">
        <v>1060</v>
      </c>
      <c r="F1278" s="4" t="s">
        <v>4438</v>
      </c>
      <c r="G1278" s="4" t="s">
        <v>1554</v>
      </c>
      <c r="H1278" s="4" t="s">
        <v>1555</v>
      </c>
      <c r="I1278" s="141"/>
      <c r="J1278" s="141">
        <v>200000000</v>
      </c>
      <c r="K1278" s="139">
        <v>200000000</v>
      </c>
      <c r="L1278" s="4">
        <v>8.1999999999999993</v>
      </c>
      <c r="M1278" s="4" t="s">
        <v>3266</v>
      </c>
      <c r="N1278" s="4" t="s">
        <v>4371</v>
      </c>
      <c r="O1278" s="186">
        <f t="shared" si="76"/>
        <v>200000000</v>
      </c>
      <c r="P1278" s="4"/>
      <c r="Q1278" s="4">
        <v>5</v>
      </c>
      <c r="R1278" s="4" t="s">
        <v>70</v>
      </c>
      <c r="S1278" s="4" t="s">
        <v>70</v>
      </c>
      <c r="T1278" s="140">
        <v>45341</v>
      </c>
      <c r="U1278" s="4" t="s">
        <v>1884</v>
      </c>
      <c r="V1278" s="4" t="s">
        <v>1954</v>
      </c>
      <c r="W1278" s="4" t="s">
        <v>70</v>
      </c>
      <c r="X1278" s="140">
        <v>45360</v>
      </c>
      <c r="Y1278" s="4" t="s">
        <v>1888</v>
      </c>
      <c r="Z1278" s="4" t="s">
        <v>1886</v>
      </c>
      <c r="AA1278" s="186">
        <f>O1278</f>
        <v>200000000</v>
      </c>
      <c r="AB1278" s="91">
        <f>AA1278-J1278</f>
        <v>0</v>
      </c>
      <c r="AC1278" s="4"/>
      <c r="AD1278" s="4" t="s">
        <v>2037</v>
      </c>
      <c r="AE1278" s="145" t="s">
        <v>4337</v>
      </c>
      <c r="AF1278" s="145"/>
      <c r="AG1278" s="4"/>
      <c r="AH1278" s="377"/>
      <c r="AI1278" s="4"/>
      <c r="AJ1278" s="4"/>
      <c r="AK1278" s="4"/>
    </row>
    <row r="1279" spans="2:38">
      <c r="B1279" s="145" t="s">
        <v>2497</v>
      </c>
      <c r="C1279" s="4" t="s">
        <v>441</v>
      </c>
      <c r="D1279" s="4" t="s">
        <v>4198</v>
      </c>
      <c r="E1279" s="4" t="s">
        <v>1060</v>
      </c>
      <c r="F1279" s="4" t="s">
        <v>4439</v>
      </c>
      <c r="G1279" s="4" t="s">
        <v>1554</v>
      </c>
      <c r="H1279" s="4" t="s">
        <v>1555</v>
      </c>
      <c r="I1279" s="141"/>
      <c r="J1279" s="141">
        <v>100000000</v>
      </c>
      <c r="K1279" s="139">
        <v>100000000</v>
      </c>
      <c r="L1279" s="4">
        <v>8.6</v>
      </c>
      <c r="M1279" s="4" t="s">
        <v>4335</v>
      </c>
      <c r="N1279" s="4" t="s">
        <v>4336</v>
      </c>
      <c r="O1279" s="186">
        <f t="shared" si="76"/>
        <v>100000000</v>
      </c>
      <c r="P1279" s="4"/>
      <c r="Q1279" s="4">
        <v>5</v>
      </c>
      <c r="R1279" s="4" t="s">
        <v>70</v>
      </c>
      <c r="S1279" s="4" t="s">
        <v>70</v>
      </c>
      <c r="T1279" s="140">
        <v>45341</v>
      </c>
      <c r="U1279" s="4" t="s">
        <v>1884</v>
      </c>
      <c r="V1279" s="4" t="s">
        <v>1954</v>
      </c>
      <c r="W1279" s="4" t="s">
        <v>70</v>
      </c>
      <c r="X1279" s="140">
        <v>45360</v>
      </c>
      <c r="Y1279" s="4" t="s">
        <v>1888</v>
      </c>
      <c r="Z1279" s="4" t="s">
        <v>1886</v>
      </c>
      <c r="AA1279" s="186">
        <f>O1279</f>
        <v>100000000</v>
      </c>
      <c r="AB1279" s="91">
        <f>AA1279-J1279</f>
        <v>0</v>
      </c>
      <c r="AC1279" s="4"/>
      <c r="AD1279" s="4" t="s">
        <v>2037</v>
      </c>
      <c r="AE1279" s="145" t="s">
        <v>4337</v>
      </c>
      <c r="AF1279" s="145"/>
      <c r="AG1279" s="4"/>
      <c r="AH1279" s="377"/>
      <c r="AI1279" s="4"/>
      <c r="AJ1279" s="4"/>
      <c r="AK1279" s="4"/>
    </row>
    <row r="1280" spans="2:38">
      <c r="B1280" s="145" t="s">
        <v>2497</v>
      </c>
      <c r="C1280" s="4" t="s">
        <v>441</v>
      </c>
      <c r="D1280" s="4" t="s">
        <v>1957</v>
      </c>
      <c r="E1280" s="4" t="s">
        <v>1060</v>
      </c>
      <c r="F1280" s="4" t="s">
        <v>4440</v>
      </c>
      <c r="G1280" s="4" t="s">
        <v>1676</v>
      </c>
      <c r="H1280" s="4" t="s">
        <v>1677</v>
      </c>
      <c r="I1280" s="141"/>
      <c r="J1280" s="141">
        <v>100000000</v>
      </c>
      <c r="K1280" s="139">
        <v>100000000</v>
      </c>
      <c r="L1280" s="4">
        <v>9.6999999999999993</v>
      </c>
      <c r="M1280" s="4" t="s">
        <v>4363</v>
      </c>
      <c r="N1280" s="4" t="s">
        <v>3536</v>
      </c>
      <c r="O1280" s="186">
        <f t="shared" si="76"/>
        <v>100000000</v>
      </c>
      <c r="P1280" s="186">
        <f>K1280-O1280</f>
        <v>0</v>
      </c>
      <c r="Q1280" s="4" t="s">
        <v>2503</v>
      </c>
      <c r="R1280" s="4" t="s">
        <v>70</v>
      </c>
      <c r="S1280" s="4" t="s">
        <v>70</v>
      </c>
      <c r="T1280" s="140">
        <v>45351</v>
      </c>
      <c r="U1280" s="4" t="s">
        <v>1884</v>
      </c>
      <c r="V1280" s="4" t="s">
        <v>1954</v>
      </c>
      <c r="W1280" s="4" t="s">
        <v>70</v>
      </c>
      <c r="X1280" s="4" t="s">
        <v>3521</v>
      </c>
      <c r="Y1280" s="4" t="s">
        <v>1888</v>
      </c>
      <c r="Z1280" s="4" t="s">
        <v>1886</v>
      </c>
      <c r="AA1280" s="186">
        <f>K1280</f>
        <v>100000000</v>
      </c>
      <c r="AB1280" s="186">
        <f>O1280-AA1280</f>
        <v>0</v>
      </c>
      <c r="AC1280" s="4"/>
      <c r="AD1280" s="4" t="s">
        <v>2037</v>
      </c>
      <c r="AE1280" s="145" t="s">
        <v>4258</v>
      </c>
      <c r="AF1280" s="145"/>
      <c r="AG1280" s="4"/>
      <c r="AH1280" s="377"/>
      <c r="AI1280" s="4"/>
      <c r="AJ1280" s="4"/>
      <c r="AK1280" s="4"/>
    </row>
    <row r="1281" spans="2:37">
      <c r="B1281" s="145" t="s">
        <v>2497</v>
      </c>
      <c r="C1281" s="4" t="s">
        <v>441</v>
      </c>
      <c r="D1281" s="4" t="s">
        <v>4338</v>
      </c>
      <c r="E1281" s="4" t="s">
        <v>1060</v>
      </c>
      <c r="F1281" s="4" t="s">
        <v>4441</v>
      </c>
      <c r="G1281" s="4" t="s">
        <v>1554</v>
      </c>
      <c r="H1281" s="4" t="s">
        <v>1555</v>
      </c>
      <c r="I1281" s="141"/>
      <c r="J1281" s="141">
        <v>500000000</v>
      </c>
      <c r="K1281" s="139">
        <v>500000000</v>
      </c>
      <c r="L1281" s="4">
        <v>9.5</v>
      </c>
      <c r="M1281" s="4" t="s">
        <v>3662</v>
      </c>
      <c r="N1281" s="4" t="s">
        <v>2612</v>
      </c>
      <c r="O1281" s="186">
        <f t="shared" si="76"/>
        <v>500000000</v>
      </c>
      <c r="P1281" s="4"/>
      <c r="Q1281" s="4">
        <v>5</v>
      </c>
      <c r="R1281" s="4" t="s">
        <v>70</v>
      </c>
      <c r="S1281" s="4" t="s">
        <v>70</v>
      </c>
      <c r="T1281" s="140">
        <v>45341</v>
      </c>
      <c r="U1281" s="4" t="s">
        <v>1884</v>
      </c>
      <c r="V1281" s="4" t="s">
        <v>1954</v>
      </c>
      <c r="W1281" s="4" t="s">
        <v>70</v>
      </c>
      <c r="X1281" s="140">
        <v>45360</v>
      </c>
      <c r="Y1281" s="4" t="s">
        <v>1888</v>
      </c>
      <c r="Z1281" s="4" t="s">
        <v>1886</v>
      </c>
      <c r="AA1281" s="186">
        <f>O1281</f>
        <v>500000000</v>
      </c>
      <c r="AB1281" s="91">
        <f>AA1281-J1281</f>
        <v>0</v>
      </c>
      <c r="AC1281" s="4"/>
      <c r="AD1281" s="4" t="s">
        <v>2037</v>
      </c>
      <c r="AE1281" s="145" t="s">
        <v>4337</v>
      </c>
      <c r="AF1281" s="145"/>
      <c r="AG1281" s="4"/>
      <c r="AH1281" s="377"/>
      <c r="AI1281" s="4"/>
      <c r="AJ1281" s="4"/>
      <c r="AK1281" s="4"/>
    </row>
    <row r="1282" spans="2:37">
      <c r="B1282" s="145" t="s">
        <v>2497</v>
      </c>
      <c r="C1282" s="4" t="s">
        <v>441</v>
      </c>
      <c r="D1282" s="4" t="s">
        <v>1957</v>
      </c>
      <c r="E1282" s="4" t="s">
        <v>1060</v>
      </c>
      <c r="F1282" s="4" t="s">
        <v>4442</v>
      </c>
      <c r="G1282" s="4" t="s">
        <v>1676</v>
      </c>
      <c r="H1282" s="4" t="s">
        <v>1677</v>
      </c>
      <c r="I1282" s="141"/>
      <c r="J1282" s="141">
        <v>100000000</v>
      </c>
      <c r="K1282" s="139">
        <v>100000000</v>
      </c>
      <c r="L1282" s="4">
        <v>8.6999999999999993</v>
      </c>
      <c r="M1282" s="4" t="s">
        <v>4329</v>
      </c>
      <c r="N1282" s="4" t="s">
        <v>4330</v>
      </c>
      <c r="O1282" s="186">
        <f t="shared" si="76"/>
        <v>100000000</v>
      </c>
      <c r="P1282" s="186">
        <f>K1282-O1282</f>
        <v>0</v>
      </c>
      <c r="Q1282" s="4" t="s">
        <v>2503</v>
      </c>
      <c r="R1282" s="4" t="s">
        <v>70</v>
      </c>
      <c r="S1282" s="4" t="s">
        <v>70</v>
      </c>
      <c r="T1282" s="140">
        <v>45351</v>
      </c>
      <c r="U1282" s="4" t="s">
        <v>1884</v>
      </c>
      <c r="V1282" s="4" t="s">
        <v>1954</v>
      </c>
      <c r="W1282" s="4" t="s">
        <v>70</v>
      </c>
      <c r="X1282" s="4" t="s">
        <v>3521</v>
      </c>
      <c r="Y1282" s="4" t="s">
        <v>1888</v>
      </c>
      <c r="Z1282" s="4" t="s">
        <v>1886</v>
      </c>
      <c r="AA1282" s="186">
        <f>K1282</f>
        <v>100000000</v>
      </c>
      <c r="AB1282" s="186">
        <f>O1282-AA1282</f>
        <v>0</v>
      </c>
      <c r="AC1282" s="4"/>
      <c r="AD1282" s="4" t="s">
        <v>2037</v>
      </c>
      <c r="AE1282" s="145" t="s">
        <v>4258</v>
      </c>
      <c r="AF1282" s="145"/>
      <c r="AG1282" s="4"/>
      <c r="AH1282" s="377"/>
      <c r="AI1282" s="4"/>
      <c r="AJ1282" s="4"/>
      <c r="AK1282" s="4"/>
    </row>
    <row r="1283" spans="2:37">
      <c r="B1283" s="145" t="s">
        <v>2497</v>
      </c>
      <c r="C1283" s="4" t="s">
        <v>441</v>
      </c>
      <c r="D1283" s="4" t="s">
        <v>4338</v>
      </c>
      <c r="E1283" s="4" t="s">
        <v>1060</v>
      </c>
      <c r="F1283" s="4" t="s">
        <v>4443</v>
      </c>
      <c r="G1283" s="4" t="s">
        <v>1554</v>
      </c>
      <c r="H1283" s="4" t="s">
        <v>1555</v>
      </c>
      <c r="I1283" s="4"/>
      <c r="J1283" s="141">
        <v>20385150</v>
      </c>
      <c r="K1283" s="139">
        <v>20385150</v>
      </c>
      <c r="L1283" s="4">
        <v>0.2</v>
      </c>
      <c r="M1283" s="4" t="s">
        <v>4435</v>
      </c>
      <c r="N1283" s="4"/>
      <c r="O1283" s="186">
        <f t="shared" si="76"/>
        <v>20385150</v>
      </c>
      <c r="P1283" s="4"/>
      <c r="Q1283" s="4">
        <v>5</v>
      </c>
      <c r="R1283" s="4" t="s">
        <v>70</v>
      </c>
      <c r="S1283" s="4" t="s">
        <v>70</v>
      </c>
      <c r="T1283" s="140">
        <v>45341</v>
      </c>
      <c r="U1283" s="4" t="s">
        <v>1884</v>
      </c>
      <c r="V1283" s="4" t="s">
        <v>1954</v>
      </c>
      <c r="W1283" s="4" t="s">
        <v>70</v>
      </c>
      <c r="X1283" s="140">
        <v>45360</v>
      </c>
      <c r="Y1283" s="4" t="s">
        <v>1888</v>
      </c>
      <c r="Z1283" s="4" t="s">
        <v>1886</v>
      </c>
      <c r="AA1283" s="186">
        <f>O1283</f>
        <v>20385150</v>
      </c>
      <c r="AB1283" s="91">
        <f>AA1283-J1283</f>
        <v>0</v>
      </c>
      <c r="AC1283" s="4"/>
      <c r="AD1283" s="4" t="s">
        <v>2037</v>
      </c>
      <c r="AE1283" s="145" t="s">
        <v>4337</v>
      </c>
      <c r="AF1283" s="145"/>
      <c r="AG1283" s="4"/>
      <c r="AH1283" s="377"/>
      <c r="AI1283" s="4"/>
      <c r="AJ1283" s="4"/>
      <c r="AK1283" s="4"/>
    </row>
    <row r="1284" spans="2:37">
      <c r="B1284" s="145" t="s">
        <v>2497</v>
      </c>
      <c r="C1284" s="4" t="s">
        <v>441</v>
      </c>
      <c r="D1284" s="4" t="s">
        <v>1976</v>
      </c>
      <c r="E1284" s="4" t="s">
        <v>1060</v>
      </c>
      <c r="F1284" s="4" t="s">
        <v>4444</v>
      </c>
      <c r="G1284" s="4" t="s">
        <v>1682</v>
      </c>
      <c r="H1284" s="4" t="s">
        <v>1683</v>
      </c>
      <c r="I1284" s="141"/>
      <c r="J1284" s="141">
        <v>20000000000</v>
      </c>
      <c r="K1284" s="139">
        <v>20000000000</v>
      </c>
      <c r="L1284" s="4">
        <v>5.7</v>
      </c>
      <c r="M1284" s="4" t="s">
        <v>3806</v>
      </c>
      <c r="N1284" s="4" t="s">
        <v>3164</v>
      </c>
      <c r="O1284" s="91">
        <f>J1284</f>
        <v>20000000000</v>
      </c>
      <c r="P1284" s="91">
        <f>J1284-O1284</f>
        <v>0</v>
      </c>
      <c r="Q1284" s="4">
        <v>94</v>
      </c>
      <c r="R1284" s="4" t="s">
        <v>70</v>
      </c>
      <c r="S1284" s="4" t="s">
        <v>70</v>
      </c>
      <c r="T1284" s="140">
        <v>45341</v>
      </c>
      <c r="U1284" s="4" t="s">
        <v>1884</v>
      </c>
      <c r="V1284" s="4" t="s">
        <v>1954</v>
      </c>
      <c r="W1284" s="4"/>
      <c r="X1284" s="4"/>
      <c r="Y1284" s="4"/>
      <c r="Z1284" s="4"/>
      <c r="AA1284" s="4"/>
      <c r="AB1284" s="4"/>
      <c r="AC1284" s="4"/>
      <c r="AD1284" s="4"/>
      <c r="AE1284" s="145"/>
      <c r="AF1284" s="145"/>
      <c r="AG1284" s="4" t="s">
        <v>70</v>
      </c>
      <c r="AH1284" s="377" t="s">
        <v>4444</v>
      </c>
      <c r="AI1284" s="4" t="s">
        <v>9551</v>
      </c>
      <c r="AJ1284" s="4" t="s">
        <v>9556</v>
      </c>
      <c r="AK1284" s="4"/>
    </row>
    <row r="1285" spans="2:37">
      <c r="B1285" s="145" t="s">
        <v>2497</v>
      </c>
      <c r="C1285" s="4" t="s">
        <v>441</v>
      </c>
      <c r="D1285" s="4" t="s">
        <v>1957</v>
      </c>
      <c r="E1285" s="4" t="s">
        <v>1060</v>
      </c>
      <c r="F1285" s="4" t="s">
        <v>4445</v>
      </c>
      <c r="G1285" s="4" t="s">
        <v>1676</v>
      </c>
      <c r="H1285" s="4" t="s">
        <v>1677</v>
      </c>
      <c r="I1285" s="141"/>
      <c r="J1285" s="141">
        <v>100000000</v>
      </c>
      <c r="K1285" s="139">
        <v>100000000</v>
      </c>
      <c r="L1285" s="4">
        <v>9.6999999999999993</v>
      </c>
      <c r="M1285" s="4" t="s">
        <v>4363</v>
      </c>
      <c r="N1285" s="4" t="s">
        <v>3536</v>
      </c>
      <c r="O1285" s="186">
        <f t="shared" ref="O1285:O1290" si="81">K1285</f>
        <v>100000000</v>
      </c>
      <c r="P1285" s="186">
        <f>K1285-O1285</f>
        <v>0</v>
      </c>
      <c r="Q1285" s="4" t="s">
        <v>2503</v>
      </c>
      <c r="R1285" s="4" t="s">
        <v>70</v>
      </c>
      <c r="S1285" s="4" t="s">
        <v>70</v>
      </c>
      <c r="T1285" s="140">
        <v>45351</v>
      </c>
      <c r="U1285" s="4" t="s">
        <v>1884</v>
      </c>
      <c r="V1285" s="4" t="s">
        <v>1954</v>
      </c>
      <c r="W1285" s="4" t="s">
        <v>70</v>
      </c>
      <c r="X1285" s="4" t="s">
        <v>3521</v>
      </c>
      <c r="Y1285" s="4" t="s">
        <v>1888</v>
      </c>
      <c r="Z1285" s="4" t="s">
        <v>1886</v>
      </c>
      <c r="AA1285" s="186">
        <f t="shared" ref="AA1285:AA1287" si="82">K1285</f>
        <v>100000000</v>
      </c>
      <c r="AB1285" s="186">
        <f t="shared" ref="AB1285:AB1287" si="83">O1285-AA1285</f>
        <v>0</v>
      </c>
      <c r="AC1285" s="4"/>
      <c r="AD1285" s="4" t="s">
        <v>2037</v>
      </c>
      <c r="AE1285" s="145" t="s">
        <v>4258</v>
      </c>
      <c r="AF1285" s="145"/>
      <c r="AG1285" s="4"/>
      <c r="AH1285" s="377"/>
      <c r="AI1285" s="4"/>
      <c r="AJ1285" s="4"/>
      <c r="AK1285" s="4"/>
    </row>
    <row r="1286" spans="2:37">
      <c r="B1286" s="145" t="s">
        <v>2497</v>
      </c>
      <c r="C1286" s="4" t="s">
        <v>441</v>
      </c>
      <c r="D1286" s="4" t="s">
        <v>2550</v>
      </c>
      <c r="E1286" s="4" t="s">
        <v>1060</v>
      </c>
      <c r="F1286" s="4" t="s">
        <v>4446</v>
      </c>
      <c r="G1286" s="4" t="s">
        <v>1676</v>
      </c>
      <c r="H1286" s="4" t="s">
        <v>1677</v>
      </c>
      <c r="I1286" s="141"/>
      <c r="J1286" s="141">
        <v>5000000000</v>
      </c>
      <c r="K1286" s="139">
        <v>5000000000</v>
      </c>
      <c r="L1286" s="4">
        <v>8.6999999999999993</v>
      </c>
      <c r="M1286" s="4" t="s">
        <v>4121</v>
      </c>
      <c r="N1286" s="4" t="s">
        <v>4029</v>
      </c>
      <c r="O1286" s="186">
        <f t="shared" si="81"/>
        <v>5000000000</v>
      </c>
      <c r="P1286" s="186">
        <f>K1286-O1286</f>
        <v>0</v>
      </c>
      <c r="Q1286" s="4" t="s">
        <v>2503</v>
      </c>
      <c r="R1286" s="4" t="s">
        <v>70</v>
      </c>
      <c r="S1286" s="4" t="s">
        <v>70</v>
      </c>
      <c r="T1286" s="140">
        <v>45351</v>
      </c>
      <c r="U1286" s="4" t="s">
        <v>1884</v>
      </c>
      <c r="V1286" s="4" t="s">
        <v>1954</v>
      </c>
      <c r="W1286" s="4" t="s">
        <v>70</v>
      </c>
      <c r="X1286" s="4" t="s">
        <v>3521</v>
      </c>
      <c r="Y1286" s="4" t="s">
        <v>1888</v>
      </c>
      <c r="Z1286" s="4" t="s">
        <v>1886</v>
      </c>
      <c r="AA1286" s="186">
        <f t="shared" si="82"/>
        <v>5000000000</v>
      </c>
      <c r="AB1286" s="186">
        <f t="shared" si="83"/>
        <v>0</v>
      </c>
      <c r="AC1286" s="4"/>
      <c r="AD1286" s="4" t="s">
        <v>2037</v>
      </c>
      <c r="AE1286" s="145" t="s">
        <v>4258</v>
      </c>
      <c r="AF1286" s="145"/>
      <c r="AG1286" s="4"/>
      <c r="AH1286" s="377"/>
      <c r="AI1286" s="4"/>
      <c r="AJ1286" s="4"/>
      <c r="AK1286" s="4"/>
    </row>
    <row r="1287" spans="2:37">
      <c r="B1287" s="145" t="s">
        <v>2497</v>
      </c>
      <c r="C1287" s="4" t="s">
        <v>441</v>
      </c>
      <c r="D1287" s="4" t="s">
        <v>1957</v>
      </c>
      <c r="E1287" s="4" t="s">
        <v>1060</v>
      </c>
      <c r="F1287" s="4" t="s">
        <v>4447</v>
      </c>
      <c r="G1287" s="4" t="s">
        <v>1676</v>
      </c>
      <c r="H1287" s="4" t="s">
        <v>1677</v>
      </c>
      <c r="I1287" s="141"/>
      <c r="J1287" s="141">
        <v>100000000</v>
      </c>
      <c r="K1287" s="139">
        <v>100000000</v>
      </c>
      <c r="L1287" s="4">
        <v>9.6999999999999993</v>
      </c>
      <c r="M1287" s="4" t="s">
        <v>4363</v>
      </c>
      <c r="N1287" s="4" t="s">
        <v>3536</v>
      </c>
      <c r="O1287" s="186">
        <f t="shared" si="81"/>
        <v>100000000</v>
      </c>
      <c r="P1287" s="186">
        <f>K1287-O1287</f>
        <v>0</v>
      </c>
      <c r="Q1287" s="4" t="s">
        <v>2503</v>
      </c>
      <c r="R1287" s="4" t="s">
        <v>70</v>
      </c>
      <c r="S1287" s="4" t="s">
        <v>70</v>
      </c>
      <c r="T1287" s="140">
        <v>45351</v>
      </c>
      <c r="U1287" s="4" t="s">
        <v>1884</v>
      </c>
      <c r="V1287" s="4" t="s">
        <v>1954</v>
      </c>
      <c r="W1287" s="4" t="s">
        <v>70</v>
      </c>
      <c r="X1287" s="4" t="s">
        <v>3521</v>
      </c>
      <c r="Y1287" s="4" t="s">
        <v>1888</v>
      </c>
      <c r="Z1287" s="4" t="s">
        <v>1886</v>
      </c>
      <c r="AA1287" s="186">
        <f t="shared" si="82"/>
        <v>100000000</v>
      </c>
      <c r="AB1287" s="186">
        <f t="shared" si="83"/>
        <v>0</v>
      </c>
      <c r="AC1287" s="4"/>
      <c r="AD1287" s="4" t="s">
        <v>2037</v>
      </c>
      <c r="AE1287" s="145" t="s">
        <v>4258</v>
      </c>
      <c r="AF1287" s="145"/>
      <c r="AG1287" s="4"/>
      <c r="AH1287" s="377"/>
      <c r="AI1287" s="4"/>
      <c r="AJ1287" s="4"/>
      <c r="AK1287" s="4"/>
    </row>
    <row r="1288" spans="2:37">
      <c r="B1288" s="145" t="s">
        <v>2497</v>
      </c>
      <c r="C1288" s="4" t="s">
        <v>441</v>
      </c>
      <c r="D1288" s="4" t="s">
        <v>2135</v>
      </c>
      <c r="E1288" s="4" t="s">
        <v>1060</v>
      </c>
      <c r="F1288" s="4" t="s">
        <v>4448</v>
      </c>
      <c r="G1288" s="4" t="s">
        <v>1586</v>
      </c>
      <c r="H1288" s="4" t="s">
        <v>1587</v>
      </c>
      <c r="I1288" s="141"/>
      <c r="J1288" s="141">
        <v>5000000000</v>
      </c>
      <c r="K1288" s="139">
        <v>5000000000</v>
      </c>
      <c r="L1288" s="4">
        <v>11</v>
      </c>
      <c r="M1288" s="4" t="s">
        <v>3303</v>
      </c>
      <c r="N1288" s="4" t="s">
        <v>3600</v>
      </c>
      <c r="O1288" s="186">
        <f t="shared" si="81"/>
        <v>5000000000</v>
      </c>
      <c r="P1288" s="91">
        <f>J1288-O1288</f>
        <v>0</v>
      </c>
      <c r="Q1288" s="4">
        <v>167</v>
      </c>
      <c r="R1288" s="4" t="s">
        <v>70</v>
      </c>
      <c r="S1288" s="4" t="s">
        <v>70</v>
      </c>
      <c r="T1288" s="140">
        <v>45348</v>
      </c>
      <c r="U1288" s="4" t="s">
        <v>1887</v>
      </c>
      <c r="V1288" s="4"/>
      <c r="W1288" s="4" t="s">
        <v>70</v>
      </c>
      <c r="X1288" s="140">
        <v>45360</v>
      </c>
      <c r="Y1288" s="4" t="s">
        <v>1888</v>
      </c>
      <c r="Z1288" s="4" t="s">
        <v>1886</v>
      </c>
      <c r="AA1288" s="186">
        <f>O1288</f>
        <v>5000000000</v>
      </c>
      <c r="AB1288" s="91">
        <f>AA1288-O1288</f>
        <v>0</v>
      </c>
      <c r="AC1288" s="4"/>
      <c r="AD1288" s="4" t="s">
        <v>2037</v>
      </c>
      <c r="AE1288" s="145" t="s">
        <v>4449</v>
      </c>
      <c r="AF1288" s="145"/>
      <c r="AG1288" s="4"/>
      <c r="AH1288" s="377"/>
      <c r="AI1288" s="4"/>
      <c r="AJ1288" s="4"/>
      <c r="AK1288" s="4"/>
    </row>
    <row r="1289" spans="2:37">
      <c r="B1289" s="145" t="s">
        <v>2497</v>
      </c>
      <c r="C1289" s="4" t="s">
        <v>441</v>
      </c>
      <c r="D1289" s="4" t="s">
        <v>2135</v>
      </c>
      <c r="E1289" s="4" t="s">
        <v>1060</v>
      </c>
      <c r="F1289" s="4" t="s">
        <v>4450</v>
      </c>
      <c r="G1289" s="4" t="s">
        <v>1586</v>
      </c>
      <c r="H1289" s="4" t="s">
        <v>1587</v>
      </c>
      <c r="I1289" s="141"/>
      <c r="J1289" s="141">
        <v>2000000000</v>
      </c>
      <c r="K1289" s="139">
        <v>2000000000</v>
      </c>
      <c r="L1289" s="4">
        <v>11</v>
      </c>
      <c r="M1289" s="4" t="s">
        <v>4451</v>
      </c>
      <c r="N1289" s="4" t="s">
        <v>2745</v>
      </c>
      <c r="O1289" s="186">
        <f t="shared" si="81"/>
        <v>2000000000</v>
      </c>
      <c r="P1289" s="91">
        <f>J1289-O1289</f>
        <v>0</v>
      </c>
      <c r="Q1289" s="4">
        <v>167</v>
      </c>
      <c r="R1289" s="4" t="s">
        <v>70</v>
      </c>
      <c r="S1289" s="4" t="s">
        <v>70</v>
      </c>
      <c r="T1289" s="140">
        <v>45348</v>
      </c>
      <c r="U1289" s="4" t="s">
        <v>1887</v>
      </c>
      <c r="V1289" s="4"/>
      <c r="W1289" s="4" t="s">
        <v>70</v>
      </c>
      <c r="X1289" s="140">
        <v>45360</v>
      </c>
      <c r="Y1289" s="4" t="s">
        <v>1888</v>
      </c>
      <c r="Z1289" s="4" t="s">
        <v>1886</v>
      </c>
      <c r="AA1289" s="186">
        <f>O1289</f>
        <v>2000000000</v>
      </c>
      <c r="AB1289" s="91">
        <f>AA1289-O1289</f>
        <v>0</v>
      </c>
      <c r="AC1289" s="4"/>
      <c r="AD1289" s="4" t="s">
        <v>2037</v>
      </c>
      <c r="AE1289" s="145" t="s">
        <v>4449</v>
      </c>
      <c r="AF1289" s="145"/>
      <c r="AG1289" s="4"/>
      <c r="AH1289" s="377"/>
      <c r="AI1289" s="4"/>
      <c r="AJ1289" s="4"/>
      <c r="AK1289" s="4"/>
    </row>
    <row r="1290" spans="2:37">
      <c r="B1290" s="145" t="s">
        <v>2497</v>
      </c>
      <c r="C1290" s="4" t="s">
        <v>441</v>
      </c>
      <c r="D1290" s="4" t="s">
        <v>2135</v>
      </c>
      <c r="E1290" s="4" t="s">
        <v>1060</v>
      </c>
      <c r="F1290" s="4" t="s">
        <v>4452</v>
      </c>
      <c r="G1290" s="4" t="s">
        <v>1586</v>
      </c>
      <c r="H1290" s="4" t="s">
        <v>1587</v>
      </c>
      <c r="I1290" s="141"/>
      <c r="J1290" s="141">
        <v>800000000</v>
      </c>
      <c r="K1290" s="139">
        <v>800000000</v>
      </c>
      <c r="L1290" s="4">
        <v>4.75</v>
      </c>
      <c r="M1290" s="4" t="s">
        <v>3480</v>
      </c>
      <c r="N1290" s="4" t="s">
        <v>2842</v>
      </c>
      <c r="O1290" s="186">
        <f t="shared" si="81"/>
        <v>800000000</v>
      </c>
      <c r="P1290" s="91">
        <f>J1290-O1290</f>
        <v>0</v>
      </c>
      <c r="Q1290" s="4">
        <v>167</v>
      </c>
      <c r="R1290" s="4" t="s">
        <v>70</v>
      </c>
      <c r="S1290" s="4" t="s">
        <v>70</v>
      </c>
      <c r="T1290" s="140">
        <v>45348</v>
      </c>
      <c r="U1290" s="4" t="s">
        <v>1887</v>
      </c>
      <c r="V1290" s="4"/>
      <c r="W1290" s="4" t="s">
        <v>70</v>
      </c>
      <c r="X1290" s="140">
        <v>45360</v>
      </c>
      <c r="Y1290" s="4" t="s">
        <v>1888</v>
      </c>
      <c r="Z1290" s="4" t="s">
        <v>1886</v>
      </c>
      <c r="AA1290" s="186">
        <f>O1290</f>
        <v>800000000</v>
      </c>
      <c r="AB1290" s="91">
        <f>AA1290-O1290</f>
        <v>0</v>
      </c>
      <c r="AC1290" s="4"/>
      <c r="AD1290" s="4" t="s">
        <v>2037</v>
      </c>
      <c r="AE1290" s="145" t="s">
        <v>4449</v>
      </c>
      <c r="AF1290" s="145"/>
      <c r="AG1290" s="4"/>
      <c r="AH1290" s="377"/>
      <c r="AI1290" s="4"/>
      <c r="AJ1290" s="4"/>
      <c r="AK1290" s="4"/>
    </row>
    <row r="1291" spans="2:37">
      <c r="B1291" s="145" t="s">
        <v>2497</v>
      </c>
      <c r="C1291" s="4" t="s">
        <v>441</v>
      </c>
      <c r="D1291" s="4" t="s">
        <v>1976</v>
      </c>
      <c r="E1291" s="4" t="s">
        <v>1060</v>
      </c>
      <c r="F1291" s="4" t="s">
        <v>4453</v>
      </c>
      <c r="G1291" s="4" t="s">
        <v>1688</v>
      </c>
      <c r="H1291" s="4" t="s">
        <v>1689</v>
      </c>
      <c r="I1291" s="141"/>
      <c r="J1291" s="141">
        <v>5000000000</v>
      </c>
      <c r="K1291" s="139">
        <v>5000000000</v>
      </c>
      <c r="L1291" s="4">
        <v>6.7</v>
      </c>
      <c r="M1291" s="4" t="s">
        <v>3224</v>
      </c>
      <c r="N1291" s="4" t="s">
        <v>3346</v>
      </c>
      <c r="O1291" s="91">
        <f>J1291</f>
        <v>5000000000</v>
      </c>
      <c r="P1291" s="91">
        <f>J1291-O1291</f>
        <v>0</v>
      </c>
      <c r="Q1291" s="4">
        <v>89</v>
      </c>
      <c r="R1291" s="4" t="s">
        <v>70</v>
      </c>
      <c r="S1291" s="4" t="s">
        <v>70</v>
      </c>
      <c r="T1291" s="140">
        <v>45341</v>
      </c>
      <c r="U1291" s="4" t="s">
        <v>1884</v>
      </c>
      <c r="V1291" s="4" t="s">
        <v>1954</v>
      </c>
      <c r="W1291" s="4"/>
      <c r="X1291" s="4"/>
      <c r="Y1291" s="4"/>
      <c r="Z1291" s="4"/>
      <c r="AA1291" s="4"/>
      <c r="AB1291" s="4"/>
      <c r="AC1291" s="4"/>
      <c r="AD1291" s="4"/>
      <c r="AE1291" s="145"/>
      <c r="AF1291" s="145"/>
      <c r="AG1291" s="4" t="s">
        <v>70</v>
      </c>
      <c r="AH1291" s="377" t="s">
        <v>4453</v>
      </c>
      <c r="AI1291" s="4" t="s">
        <v>9551</v>
      </c>
      <c r="AJ1291" s="4" t="s">
        <v>9556</v>
      </c>
      <c r="AK1291" s="4"/>
    </row>
    <row r="1292" spans="2:37">
      <c r="B1292" s="145" t="s">
        <v>2497</v>
      </c>
      <c r="C1292" s="4" t="s">
        <v>441</v>
      </c>
      <c r="D1292" s="4" t="s">
        <v>1957</v>
      </c>
      <c r="E1292" s="4" t="s">
        <v>1060</v>
      </c>
      <c r="F1292" s="4" t="s">
        <v>4454</v>
      </c>
      <c r="G1292" s="4" t="s">
        <v>1676</v>
      </c>
      <c r="H1292" s="4" t="s">
        <v>1677</v>
      </c>
      <c r="I1292" s="141"/>
      <c r="J1292" s="141">
        <v>100000000</v>
      </c>
      <c r="K1292" s="139">
        <v>100000000</v>
      </c>
      <c r="L1292" s="4">
        <v>8.6999999999999993</v>
      </c>
      <c r="M1292" s="4" t="s">
        <v>4329</v>
      </c>
      <c r="N1292" s="4" t="s">
        <v>4330</v>
      </c>
      <c r="O1292" s="186">
        <f>K1292</f>
        <v>100000000</v>
      </c>
      <c r="P1292" s="186">
        <f>K1292-O1292</f>
        <v>0</v>
      </c>
      <c r="Q1292" s="4" t="s">
        <v>2503</v>
      </c>
      <c r="R1292" s="4" t="s">
        <v>70</v>
      </c>
      <c r="S1292" s="4" t="s">
        <v>70</v>
      </c>
      <c r="T1292" s="140">
        <v>45351</v>
      </c>
      <c r="U1292" s="4" t="s">
        <v>1884</v>
      </c>
      <c r="V1292" s="4" t="s">
        <v>1954</v>
      </c>
      <c r="W1292" s="4" t="s">
        <v>70</v>
      </c>
      <c r="X1292" s="4" t="s">
        <v>3521</v>
      </c>
      <c r="Y1292" s="4" t="s">
        <v>1888</v>
      </c>
      <c r="Z1292" s="4" t="s">
        <v>1886</v>
      </c>
      <c r="AA1292" s="186">
        <f>K1292</f>
        <v>100000000</v>
      </c>
      <c r="AB1292" s="186">
        <f>O1292-AA1292</f>
        <v>0</v>
      </c>
      <c r="AC1292" s="4"/>
      <c r="AD1292" s="4" t="s">
        <v>2037</v>
      </c>
      <c r="AE1292" s="145" t="s">
        <v>4258</v>
      </c>
      <c r="AF1292" s="145"/>
      <c r="AG1292" s="4"/>
      <c r="AH1292" s="377"/>
      <c r="AI1292" s="4"/>
      <c r="AJ1292" s="4"/>
      <c r="AK1292" s="4"/>
    </row>
    <row r="1293" spans="2:37">
      <c r="B1293" s="145" t="s">
        <v>2497</v>
      </c>
      <c r="C1293" s="4" t="s">
        <v>441</v>
      </c>
      <c r="D1293" s="4" t="s">
        <v>1976</v>
      </c>
      <c r="E1293" s="4" t="s">
        <v>1060</v>
      </c>
      <c r="F1293" s="4" t="s">
        <v>4455</v>
      </c>
      <c r="G1293" s="4" t="s">
        <v>1682</v>
      </c>
      <c r="H1293" s="4" t="s">
        <v>1683</v>
      </c>
      <c r="I1293" s="141"/>
      <c r="J1293" s="141">
        <v>30000000000</v>
      </c>
      <c r="K1293" s="139">
        <v>30000000000</v>
      </c>
      <c r="L1293" s="4">
        <v>5.5</v>
      </c>
      <c r="M1293" s="4" t="s">
        <v>2754</v>
      </c>
      <c r="N1293" s="4" t="s">
        <v>2595</v>
      </c>
      <c r="O1293" s="91">
        <f>J1293</f>
        <v>30000000000</v>
      </c>
      <c r="P1293" s="91">
        <f>J1293-O1293</f>
        <v>0</v>
      </c>
      <c r="Q1293" s="4">
        <v>94</v>
      </c>
      <c r="R1293" s="4" t="s">
        <v>70</v>
      </c>
      <c r="S1293" s="4" t="s">
        <v>70</v>
      </c>
      <c r="T1293" s="140">
        <v>45341</v>
      </c>
      <c r="U1293" s="4" t="s">
        <v>1884</v>
      </c>
      <c r="V1293" s="4" t="s">
        <v>1954</v>
      </c>
      <c r="W1293" s="4"/>
      <c r="X1293" s="4"/>
      <c r="Y1293" s="4"/>
      <c r="Z1293" s="4"/>
      <c r="AA1293" s="4"/>
      <c r="AB1293" s="4"/>
      <c r="AC1293" s="4"/>
      <c r="AD1293" s="4"/>
      <c r="AE1293" s="145"/>
      <c r="AF1293" s="145"/>
      <c r="AG1293" s="4" t="s">
        <v>70</v>
      </c>
      <c r="AH1293" s="377" t="s">
        <v>4455</v>
      </c>
      <c r="AI1293" s="4" t="s">
        <v>9551</v>
      </c>
      <c r="AJ1293" s="4" t="s">
        <v>9556</v>
      </c>
      <c r="AK1293" s="4"/>
    </row>
    <row r="1294" spans="2:37">
      <c r="B1294" s="145" t="s">
        <v>2497</v>
      </c>
      <c r="C1294" s="4" t="s">
        <v>441</v>
      </c>
      <c r="D1294" s="4" t="s">
        <v>2135</v>
      </c>
      <c r="E1294" s="4" t="s">
        <v>1060</v>
      </c>
      <c r="F1294" s="4" t="s">
        <v>4456</v>
      </c>
      <c r="G1294" s="4" t="s">
        <v>1586</v>
      </c>
      <c r="H1294" s="4" t="s">
        <v>1587</v>
      </c>
      <c r="I1294" s="141"/>
      <c r="J1294" s="141">
        <v>1033000000</v>
      </c>
      <c r="K1294" s="139">
        <v>1033000000</v>
      </c>
      <c r="L1294" s="4">
        <v>8.3000000000000007</v>
      </c>
      <c r="M1294" s="4" t="s">
        <v>4197</v>
      </c>
      <c r="N1294" s="4" t="s">
        <v>4457</v>
      </c>
      <c r="O1294" s="186">
        <f>K1294</f>
        <v>1033000000</v>
      </c>
      <c r="P1294" s="91">
        <f>J1294-O1294</f>
        <v>0</v>
      </c>
      <c r="Q1294" s="4">
        <v>167</v>
      </c>
      <c r="R1294" s="4" t="s">
        <v>70</v>
      </c>
      <c r="S1294" s="4" t="s">
        <v>70</v>
      </c>
      <c r="T1294" s="140">
        <v>45348</v>
      </c>
      <c r="U1294" s="4" t="s">
        <v>1887</v>
      </c>
      <c r="V1294" s="4"/>
      <c r="W1294" s="4" t="s">
        <v>70</v>
      </c>
      <c r="X1294" s="140">
        <v>45360</v>
      </c>
      <c r="Y1294" s="4" t="s">
        <v>1888</v>
      </c>
      <c r="Z1294" s="4" t="s">
        <v>1886</v>
      </c>
      <c r="AA1294" s="186">
        <f>O1294</f>
        <v>1033000000</v>
      </c>
      <c r="AB1294" s="91">
        <f>AA1294-O1294</f>
        <v>0</v>
      </c>
      <c r="AC1294" s="4"/>
      <c r="AD1294" s="4" t="s">
        <v>2037</v>
      </c>
      <c r="AE1294" s="145" t="s">
        <v>4449</v>
      </c>
      <c r="AF1294" s="145"/>
      <c r="AG1294" s="4"/>
      <c r="AH1294" s="377"/>
      <c r="AI1294" s="4"/>
      <c r="AJ1294" s="4"/>
      <c r="AK1294" s="4"/>
    </row>
    <row r="1295" spans="2:37">
      <c r="B1295" s="145" t="s">
        <v>2497</v>
      </c>
      <c r="C1295" s="4" t="s">
        <v>441</v>
      </c>
      <c r="D1295" s="4" t="s">
        <v>2135</v>
      </c>
      <c r="E1295" s="4" t="s">
        <v>1060</v>
      </c>
      <c r="F1295" s="4" t="s">
        <v>4458</v>
      </c>
      <c r="G1295" s="4" t="s">
        <v>1586</v>
      </c>
      <c r="H1295" s="4" t="s">
        <v>1587</v>
      </c>
      <c r="I1295" s="141"/>
      <c r="J1295" s="141">
        <v>1500000000</v>
      </c>
      <c r="K1295" s="139">
        <v>1500000000</v>
      </c>
      <c r="L1295" s="4">
        <v>8.3000000000000007</v>
      </c>
      <c r="M1295" s="4" t="s">
        <v>4459</v>
      </c>
      <c r="N1295" s="4" t="s">
        <v>4460</v>
      </c>
      <c r="O1295" s="186">
        <f>K1295</f>
        <v>1500000000</v>
      </c>
      <c r="P1295" s="91">
        <f>J1295-O1295</f>
        <v>0</v>
      </c>
      <c r="Q1295" s="4">
        <v>167</v>
      </c>
      <c r="R1295" s="4" t="s">
        <v>70</v>
      </c>
      <c r="S1295" s="4" t="s">
        <v>70</v>
      </c>
      <c r="T1295" s="140">
        <v>45348</v>
      </c>
      <c r="U1295" s="4" t="s">
        <v>1887</v>
      </c>
      <c r="V1295" s="4"/>
      <c r="W1295" s="4" t="s">
        <v>70</v>
      </c>
      <c r="X1295" s="1">
        <v>45360</v>
      </c>
      <c r="Y1295" s="4" t="s">
        <v>1888</v>
      </c>
      <c r="Z1295" s="4" t="s">
        <v>1886</v>
      </c>
      <c r="AA1295" s="186">
        <f>O1295</f>
        <v>1500000000</v>
      </c>
      <c r="AB1295" s="91">
        <f>AA1295-O1295</f>
        <v>0</v>
      </c>
      <c r="AC1295" s="4"/>
      <c r="AD1295" s="4" t="s">
        <v>2037</v>
      </c>
      <c r="AE1295" s="145" t="s">
        <v>4449</v>
      </c>
      <c r="AF1295" s="145"/>
      <c r="AG1295" s="4"/>
      <c r="AH1295" s="377"/>
      <c r="AI1295" s="4"/>
      <c r="AJ1295" s="4"/>
      <c r="AK1295" s="4"/>
    </row>
    <row r="1296" spans="2:37">
      <c r="B1296" s="145" t="s">
        <v>2497</v>
      </c>
      <c r="C1296" s="4" t="s">
        <v>441</v>
      </c>
      <c r="D1296" s="4" t="s">
        <v>2550</v>
      </c>
      <c r="E1296" s="4" t="s">
        <v>1060</v>
      </c>
      <c r="F1296" s="4" t="s">
        <v>4461</v>
      </c>
      <c r="G1296" s="4" t="s">
        <v>1676</v>
      </c>
      <c r="H1296" s="4" t="s">
        <v>1677</v>
      </c>
      <c r="I1296" s="141"/>
      <c r="J1296" s="141">
        <v>5000000000</v>
      </c>
      <c r="K1296" s="139">
        <v>5000000000</v>
      </c>
      <c r="L1296" s="4">
        <v>8.6999999999999993</v>
      </c>
      <c r="M1296" s="4" t="s">
        <v>4121</v>
      </c>
      <c r="N1296" s="4" t="s">
        <v>4029</v>
      </c>
      <c r="O1296" s="186">
        <f>K1296</f>
        <v>5000000000</v>
      </c>
      <c r="P1296" s="186">
        <f>K1296-O1296</f>
        <v>0</v>
      </c>
      <c r="Q1296" s="4" t="s">
        <v>2503</v>
      </c>
      <c r="R1296" s="4" t="s">
        <v>70</v>
      </c>
      <c r="S1296" s="4" t="s">
        <v>70</v>
      </c>
      <c r="T1296" s="140">
        <v>45351</v>
      </c>
      <c r="U1296" s="4" t="s">
        <v>1884</v>
      </c>
      <c r="V1296" s="4" t="s">
        <v>1954</v>
      </c>
      <c r="W1296" s="4" t="s">
        <v>70</v>
      </c>
      <c r="X1296" s="4" t="s">
        <v>3521</v>
      </c>
      <c r="Y1296" s="4" t="s">
        <v>1888</v>
      </c>
      <c r="Z1296" s="4" t="s">
        <v>1886</v>
      </c>
      <c r="AA1296" s="186">
        <f>K1296</f>
        <v>5000000000</v>
      </c>
      <c r="AB1296" s="186">
        <f>O1296-AA1296</f>
        <v>0</v>
      </c>
      <c r="AC1296" s="4"/>
      <c r="AD1296" s="4" t="s">
        <v>2037</v>
      </c>
      <c r="AE1296" s="145" t="s">
        <v>4258</v>
      </c>
      <c r="AF1296" s="145"/>
      <c r="AG1296" s="4"/>
      <c r="AH1296" s="377"/>
      <c r="AI1296" s="4"/>
      <c r="AJ1296" s="4"/>
      <c r="AK1296" s="4"/>
    </row>
    <row r="1297" spans="2:37">
      <c r="B1297" s="145" t="s">
        <v>2497</v>
      </c>
      <c r="C1297" s="4" t="s">
        <v>441</v>
      </c>
      <c r="D1297" s="4" t="s">
        <v>1976</v>
      </c>
      <c r="E1297" s="4" t="s">
        <v>1060</v>
      </c>
      <c r="F1297" s="4" t="s">
        <v>4462</v>
      </c>
      <c r="G1297" s="4" t="s">
        <v>1688</v>
      </c>
      <c r="H1297" s="4" t="s">
        <v>1689</v>
      </c>
      <c r="I1297" s="141"/>
      <c r="J1297" s="141">
        <v>5000000000</v>
      </c>
      <c r="K1297" s="139">
        <v>5000000000</v>
      </c>
      <c r="L1297" s="4">
        <v>6.7</v>
      </c>
      <c r="M1297" s="4" t="s">
        <v>3224</v>
      </c>
      <c r="N1297" s="4" t="s">
        <v>3346</v>
      </c>
      <c r="O1297" s="91">
        <f>J1297</f>
        <v>5000000000</v>
      </c>
      <c r="P1297" s="91">
        <f>J1297-O1297</f>
        <v>0</v>
      </c>
      <c r="Q1297" s="4">
        <v>89</v>
      </c>
      <c r="R1297" s="4" t="s">
        <v>70</v>
      </c>
      <c r="S1297" s="4" t="s">
        <v>70</v>
      </c>
      <c r="T1297" s="140">
        <v>45341</v>
      </c>
      <c r="U1297" s="4" t="s">
        <v>1884</v>
      </c>
      <c r="V1297" s="4" t="s">
        <v>1954</v>
      </c>
      <c r="W1297" s="4"/>
      <c r="X1297" s="4"/>
      <c r="Y1297" s="4"/>
      <c r="Z1297" s="4"/>
      <c r="AA1297" s="4"/>
      <c r="AB1297" s="4"/>
      <c r="AC1297" s="4"/>
      <c r="AD1297" s="4"/>
      <c r="AE1297" s="145"/>
      <c r="AF1297" s="145"/>
      <c r="AG1297" s="4" t="s">
        <v>70</v>
      </c>
      <c r="AH1297" s="377" t="s">
        <v>4462</v>
      </c>
      <c r="AI1297" s="4" t="s">
        <v>9551</v>
      </c>
      <c r="AJ1297" s="4" t="s">
        <v>9556</v>
      </c>
      <c r="AK1297" s="4"/>
    </row>
    <row r="1298" spans="2:37">
      <c r="B1298" s="145" t="s">
        <v>2497</v>
      </c>
      <c r="C1298" s="4" t="s">
        <v>441</v>
      </c>
      <c r="D1298" s="4" t="s">
        <v>1957</v>
      </c>
      <c r="E1298" s="4" t="s">
        <v>1060</v>
      </c>
      <c r="F1298" s="4" t="s">
        <v>4463</v>
      </c>
      <c r="G1298" s="4" t="s">
        <v>1676</v>
      </c>
      <c r="H1298" s="4" t="s">
        <v>1677</v>
      </c>
      <c r="I1298" s="141"/>
      <c r="J1298" s="141">
        <v>100000000</v>
      </c>
      <c r="K1298" s="139">
        <v>100000000</v>
      </c>
      <c r="L1298" s="4">
        <v>8.6999999999999993</v>
      </c>
      <c r="M1298" s="4" t="s">
        <v>4329</v>
      </c>
      <c r="N1298" s="4" t="s">
        <v>4330</v>
      </c>
      <c r="O1298" s="186">
        <f t="shared" ref="O1298:O1310" si="84">K1298</f>
        <v>100000000</v>
      </c>
      <c r="P1298" s="186">
        <f>K1298-O1298</f>
        <v>0</v>
      </c>
      <c r="Q1298" s="4" t="s">
        <v>2503</v>
      </c>
      <c r="R1298" s="4" t="s">
        <v>70</v>
      </c>
      <c r="S1298" s="4" t="s">
        <v>70</v>
      </c>
      <c r="T1298" s="140">
        <v>45351</v>
      </c>
      <c r="U1298" s="4" t="s">
        <v>1884</v>
      </c>
      <c r="V1298" s="4" t="s">
        <v>1954</v>
      </c>
      <c r="W1298" s="4" t="s">
        <v>70</v>
      </c>
      <c r="X1298" s="4" t="s">
        <v>3521</v>
      </c>
      <c r="Y1298" s="4" t="s">
        <v>1888</v>
      </c>
      <c r="Z1298" s="4" t="s">
        <v>1886</v>
      </c>
      <c r="AA1298" s="186">
        <f t="shared" ref="AA1298:AA1299" si="85">K1298</f>
        <v>100000000</v>
      </c>
      <c r="AB1298" s="186">
        <f t="shared" ref="AB1298:AB1299" si="86">O1298-AA1298</f>
        <v>0</v>
      </c>
      <c r="AC1298" s="4"/>
      <c r="AD1298" s="4" t="s">
        <v>2037</v>
      </c>
      <c r="AE1298" s="145" t="s">
        <v>4258</v>
      </c>
      <c r="AF1298" s="145"/>
      <c r="AG1298" s="4"/>
      <c r="AH1298" s="377"/>
      <c r="AI1298" s="4"/>
      <c r="AJ1298" s="4"/>
      <c r="AK1298" s="4"/>
    </row>
    <row r="1299" spans="2:37">
      <c r="B1299" s="145" t="s">
        <v>2497</v>
      </c>
      <c r="C1299" s="4" t="s">
        <v>441</v>
      </c>
      <c r="D1299" s="4" t="s">
        <v>2550</v>
      </c>
      <c r="E1299" s="4" t="s">
        <v>1060</v>
      </c>
      <c r="F1299" s="4" t="s">
        <v>4464</v>
      </c>
      <c r="G1299" s="4" t="s">
        <v>1676</v>
      </c>
      <c r="H1299" s="4" t="s">
        <v>1677</v>
      </c>
      <c r="I1299" s="141"/>
      <c r="J1299" s="141">
        <v>4000000000</v>
      </c>
      <c r="K1299" s="139">
        <v>4000000000</v>
      </c>
      <c r="L1299" s="4">
        <v>8.1999999999999993</v>
      </c>
      <c r="M1299" s="4" t="s">
        <v>3087</v>
      </c>
      <c r="N1299" s="4" t="s">
        <v>4465</v>
      </c>
      <c r="O1299" s="186">
        <f t="shared" si="84"/>
        <v>4000000000</v>
      </c>
      <c r="P1299" s="186">
        <f>K1299-O1299</f>
        <v>0</v>
      </c>
      <c r="Q1299" s="4" t="s">
        <v>2503</v>
      </c>
      <c r="R1299" s="4" t="s">
        <v>70</v>
      </c>
      <c r="S1299" s="4" t="s">
        <v>70</v>
      </c>
      <c r="T1299" s="140">
        <v>45351</v>
      </c>
      <c r="U1299" s="4" t="s">
        <v>1884</v>
      </c>
      <c r="V1299" s="4" t="s">
        <v>1954</v>
      </c>
      <c r="W1299" s="4" t="s">
        <v>70</v>
      </c>
      <c r="X1299" s="4" t="s">
        <v>3521</v>
      </c>
      <c r="Y1299" s="4" t="s">
        <v>1888</v>
      </c>
      <c r="Z1299" s="4" t="s">
        <v>1886</v>
      </c>
      <c r="AA1299" s="186">
        <f t="shared" si="85"/>
        <v>4000000000</v>
      </c>
      <c r="AB1299" s="186">
        <f t="shared" si="86"/>
        <v>0</v>
      </c>
      <c r="AC1299" s="4"/>
      <c r="AD1299" s="4" t="s">
        <v>2037</v>
      </c>
      <c r="AE1299" s="145" t="s">
        <v>4258</v>
      </c>
      <c r="AF1299" s="145"/>
      <c r="AG1299" s="4"/>
      <c r="AH1299" s="377"/>
      <c r="AI1299" s="4"/>
      <c r="AJ1299" s="4"/>
      <c r="AK1299" s="4"/>
    </row>
    <row r="1300" spans="2:37">
      <c r="B1300" s="145" t="s">
        <v>2497</v>
      </c>
      <c r="C1300" s="4" t="s">
        <v>441</v>
      </c>
      <c r="D1300" s="4" t="s">
        <v>2135</v>
      </c>
      <c r="E1300" s="4" t="s">
        <v>1060</v>
      </c>
      <c r="F1300" s="4" t="s">
        <v>4466</v>
      </c>
      <c r="G1300" s="4" t="s">
        <v>1586</v>
      </c>
      <c r="H1300" s="4" t="s">
        <v>1587</v>
      </c>
      <c r="I1300" s="141"/>
      <c r="J1300" s="141">
        <v>2162000</v>
      </c>
      <c r="K1300" s="139">
        <v>2162000</v>
      </c>
      <c r="L1300" s="4">
        <v>8.8000000000000007</v>
      </c>
      <c r="M1300" s="4" t="s">
        <v>3006</v>
      </c>
      <c r="N1300" s="4" t="s">
        <v>3568</v>
      </c>
      <c r="O1300" s="186">
        <f t="shared" si="84"/>
        <v>2162000</v>
      </c>
      <c r="P1300" s="91">
        <f>J1300-O1300</f>
        <v>0</v>
      </c>
      <c r="Q1300" s="4">
        <v>167</v>
      </c>
      <c r="R1300" s="4" t="s">
        <v>70</v>
      </c>
      <c r="S1300" s="4" t="s">
        <v>70</v>
      </c>
      <c r="T1300" s="140">
        <v>45348</v>
      </c>
      <c r="U1300" s="4" t="s">
        <v>1887</v>
      </c>
      <c r="V1300" s="4"/>
      <c r="W1300" s="4" t="s">
        <v>70</v>
      </c>
      <c r="X1300" s="140">
        <v>45360</v>
      </c>
      <c r="Y1300" s="4" t="s">
        <v>1888</v>
      </c>
      <c r="Z1300" s="4" t="s">
        <v>1886</v>
      </c>
      <c r="AA1300" s="186">
        <f>O1300</f>
        <v>2162000</v>
      </c>
      <c r="AB1300" s="91">
        <f>AA1300-O1300</f>
        <v>0</v>
      </c>
      <c r="AC1300" s="4"/>
      <c r="AD1300" s="4" t="s">
        <v>2037</v>
      </c>
      <c r="AE1300" s="145" t="s">
        <v>4449</v>
      </c>
      <c r="AF1300" s="145"/>
      <c r="AG1300" s="4"/>
      <c r="AH1300" s="377"/>
      <c r="AI1300" s="4"/>
      <c r="AJ1300" s="4"/>
      <c r="AK1300" s="4"/>
    </row>
    <row r="1301" spans="2:37">
      <c r="B1301" s="145" t="s">
        <v>2497</v>
      </c>
      <c r="C1301" s="4" t="s">
        <v>441</v>
      </c>
      <c r="D1301" s="4" t="s">
        <v>2498</v>
      </c>
      <c r="E1301" s="4" t="s">
        <v>1060</v>
      </c>
      <c r="F1301" s="4" t="s">
        <v>4467</v>
      </c>
      <c r="G1301" s="4" t="s">
        <v>1676</v>
      </c>
      <c r="H1301" s="4" t="s">
        <v>1677</v>
      </c>
      <c r="I1301" s="141"/>
      <c r="J1301" s="141">
        <v>100000000</v>
      </c>
      <c r="K1301" s="139">
        <v>100000000</v>
      </c>
      <c r="L1301" s="4">
        <v>9.6999999999999993</v>
      </c>
      <c r="M1301" s="4" t="s">
        <v>4378</v>
      </c>
      <c r="N1301" s="4" t="s">
        <v>3878</v>
      </c>
      <c r="O1301" s="186">
        <f t="shared" si="84"/>
        <v>100000000</v>
      </c>
      <c r="P1301" s="186">
        <f>K1301-O1301</f>
        <v>0</v>
      </c>
      <c r="Q1301" s="4" t="s">
        <v>2503</v>
      </c>
      <c r="R1301" s="4" t="s">
        <v>70</v>
      </c>
      <c r="S1301" s="4" t="s">
        <v>70</v>
      </c>
      <c r="T1301" s="140">
        <v>45351</v>
      </c>
      <c r="U1301" s="4" t="s">
        <v>1884</v>
      </c>
      <c r="V1301" s="4" t="s">
        <v>1954</v>
      </c>
      <c r="W1301" s="4" t="s">
        <v>70</v>
      </c>
      <c r="X1301" s="4" t="s">
        <v>3521</v>
      </c>
      <c r="Y1301" s="4" t="s">
        <v>1888</v>
      </c>
      <c r="Z1301" s="4" t="s">
        <v>1886</v>
      </c>
      <c r="AA1301" s="186">
        <f>K1301</f>
        <v>100000000</v>
      </c>
      <c r="AB1301" s="186">
        <f>O1301-AA1301</f>
        <v>0</v>
      </c>
      <c r="AC1301" s="4"/>
      <c r="AD1301" s="4" t="s">
        <v>2037</v>
      </c>
      <c r="AE1301" s="145" t="s">
        <v>4258</v>
      </c>
      <c r="AF1301" s="145"/>
      <c r="AG1301" s="4"/>
      <c r="AH1301" s="377"/>
      <c r="AI1301" s="4"/>
      <c r="AJ1301" s="4"/>
      <c r="AK1301" s="4"/>
    </row>
    <row r="1302" spans="2:37">
      <c r="B1302" s="145" t="s">
        <v>2497</v>
      </c>
      <c r="C1302" s="4" t="s">
        <v>441</v>
      </c>
      <c r="D1302" s="4" t="s">
        <v>2135</v>
      </c>
      <c r="E1302" s="4" t="s">
        <v>1060</v>
      </c>
      <c r="F1302" s="4" t="s">
        <v>4468</v>
      </c>
      <c r="G1302" s="4" t="s">
        <v>1586</v>
      </c>
      <c r="H1302" s="4" t="s">
        <v>1587</v>
      </c>
      <c r="I1302" s="141"/>
      <c r="J1302" s="141">
        <v>2155000</v>
      </c>
      <c r="K1302" s="139">
        <v>2155000</v>
      </c>
      <c r="L1302" s="4">
        <v>8.8000000000000007</v>
      </c>
      <c r="M1302" s="4" t="s">
        <v>4469</v>
      </c>
      <c r="N1302" s="4" t="s">
        <v>3042</v>
      </c>
      <c r="O1302" s="186">
        <f t="shared" si="84"/>
        <v>2155000</v>
      </c>
      <c r="P1302" s="91">
        <f>J1302-O1302</f>
        <v>0</v>
      </c>
      <c r="Q1302" s="4">
        <v>167</v>
      </c>
      <c r="R1302" s="4" t="s">
        <v>70</v>
      </c>
      <c r="S1302" s="4" t="s">
        <v>70</v>
      </c>
      <c r="T1302" s="140">
        <v>45348</v>
      </c>
      <c r="U1302" s="4" t="s">
        <v>1887</v>
      </c>
      <c r="V1302" s="4"/>
      <c r="W1302" s="4" t="s">
        <v>70</v>
      </c>
      <c r="X1302" s="140">
        <v>45360</v>
      </c>
      <c r="Y1302" s="4" t="s">
        <v>1888</v>
      </c>
      <c r="Z1302" s="4" t="s">
        <v>1886</v>
      </c>
      <c r="AA1302" s="186">
        <f>O1302</f>
        <v>2155000</v>
      </c>
      <c r="AB1302" s="91">
        <f>AA1302-O1302</f>
        <v>0</v>
      </c>
      <c r="AC1302" s="4"/>
      <c r="AD1302" s="4" t="s">
        <v>2037</v>
      </c>
      <c r="AE1302" s="145" t="s">
        <v>4449</v>
      </c>
      <c r="AF1302" s="145"/>
      <c r="AG1302" s="4"/>
      <c r="AH1302" s="377"/>
      <c r="AI1302" s="4"/>
      <c r="AJ1302" s="4"/>
      <c r="AK1302" s="4"/>
    </row>
    <row r="1303" spans="2:37">
      <c r="B1303" s="145" t="s">
        <v>2497</v>
      </c>
      <c r="C1303" s="4" t="s">
        <v>441</v>
      </c>
      <c r="D1303" s="4" t="s">
        <v>4145</v>
      </c>
      <c r="E1303" s="4" t="s">
        <v>1060</v>
      </c>
      <c r="F1303" s="4" t="s">
        <v>4470</v>
      </c>
      <c r="G1303" s="4" t="s">
        <v>1668</v>
      </c>
      <c r="H1303" s="4" t="s">
        <v>1669</v>
      </c>
      <c r="I1303" s="141"/>
      <c r="J1303" s="141">
        <v>3000000000</v>
      </c>
      <c r="K1303" s="139">
        <v>3000000000</v>
      </c>
      <c r="L1303" s="4">
        <v>5.65</v>
      </c>
      <c r="M1303" s="4" t="s">
        <v>2513</v>
      </c>
      <c r="N1303" s="4" t="s">
        <v>3590</v>
      </c>
      <c r="O1303" s="186">
        <f t="shared" si="84"/>
        <v>3000000000</v>
      </c>
      <c r="P1303" s="186">
        <f>O1303-J1303</f>
        <v>0</v>
      </c>
      <c r="Q1303" s="4">
        <v>198</v>
      </c>
      <c r="R1303" s="4" t="s">
        <v>70</v>
      </c>
      <c r="S1303" s="4" t="s">
        <v>70</v>
      </c>
      <c r="T1303" s="140">
        <v>45349</v>
      </c>
      <c r="U1303" s="4" t="s">
        <v>1887</v>
      </c>
      <c r="V1303" s="4"/>
      <c r="W1303" s="4"/>
      <c r="X1303" s="4"/>
      <c r="Y1303" s="4"/>
      <c r="Z1303" s="4"/>
      <c r="AA1303" s="4"/>
      <c r="AB1303" s="4"/>
      <c r="AC1303" s="4"/>
      <c r="AD1303" s="4"/>
      <c r="AE1303" s="145"/>
      <c r="AF1303" s="145"/>
      <c r="AG1303" s="4" t="s">
        <v>70</v>
      </c>
      <c r="AH1303" s="377" t="s">
        <v>4470</v>
      </c>
      <c r="AI1303" s="4" t="s">
        <v>9551</v>
      </c>
      <c r="AJ1303" s="4" t="s">
        <v>9556</v>
      </c>
      <c r="AK1303" s="4"/>
    </row>
    <row r="1304" spans="2:37">
      <c r="B1304" s="145" t="s">
        <v>2497</v>
      </c>
      <c r="C1304" s="4" t="s">
        <v>441</v>
      </c>
      <c r="D1304" s="4" t="s">
        <v>2498</v>
      </c>
      <c r="E1304" s="4" t="s">
        <v>1060</v>
      </c>
      <c r="F1304" s="4" t="s">
        <v>4471</v>
      </c>
      <c r="G1304" s="4" t="s">
        <v>1676</v>
      </c>
      <c r="H1304" s="4" t="s">
        <v>1677</v>
      </c>
      <c r="I1304" s="141"/>
      <c r="J1304" s="141">
        <v>100000000</v>
      </c>
      <c r="K1304" s="139">
        <v>100000000</v>
      </c>
      <c r="L1304" s="4">
        <v>9.6999999999999993</v>
      </c>
      <c r="M1304" s="4" t="s">
        <v>4256</v>
      </c>
      <c r="N1304" s="4" t="s">
        <v>4257</v>
      </c>
      <c r="O1304" s="186">
        <f t="shared" si="84"/>
        <v>100000000</v>
      </c>
      <c r="P1304" s="186">
        <f>K1304-O1304</f>
        <v>0</v>
      </c>
      <c r="Q1304" s="4" t="s">
        <v>2503</v>
      </c>
      <c r="R1304" s="4" t="s">
        <v>70</v>
      </c>
      <c r="S1304" s="4" t="s">
        <v>70</v>
      </c>
      <c r="T1304" s="140">
        <v>45351</v>
      </c>
      <c r="U1304" s="4" t="s">
        <v>1884</v>
      </c>
      <c r="V1304" s="4" t="s">
        <v>1954</v>
      </c>
      <c r="W1304" s="4" t="s">
        <v>70</v>
      </c>
      <c r="X1304" s="4" t="s">
        <v>3521</v>
      </c>
      <c r="Y1304" s="4" t="s">
        <v>1888</v>
      </c>
      <c r="Z1304" s="4" t="s">
        <v>1886</v>
      </c>
      <c r="AA1304" s="186">
        <f>K1304</f>
        <v>100000000</v>
      </c>
      <c r="AB1304" s="186">
        <f>O1304-AA1304</f>
        <v>0</v>
      </c>
      <c r="AC1304" s="4"/>
      <c r="AD1304" s="4" t="s">
        <v>2037</v>
      </c>
      <c r="AE1304" s="145" t="s">
        <v>4258</v>
      </c>
      <c r="AF1304" s="145"/>
      <c r="AG1304" s="4"/>
      <c r="AH1304" s="377"/>
      <c r="AI1304" s="4"/>
      <c r="AJ1304" s="4"/>
      <c r="AK1304" s="4"/>
    </row>
    <row r="1305" spans="2:37">
      <c r="B1305" s="145" t="s">
        <v>2497</v>
      </c>
      <c r="C1305" s="4" t="s">
        <v>441</v>
      </c>
      <c r="D1305" s="4" t="s">
        <v>2135</v>
      </c>
      <c r="E1305" s="4" t="s">
        <v>1060</v>
      </c>
      <c r="F1305" s="4" t="s">
        <v>4472</v>
      </c>
      <c r="G1305" s="4" t="s">
        <v>1586</v>
      </c>
      <c r="H1305" s="4" t="s">
        <v>1587</v>
      </c>
      <c r="I1305" s="141"/>
      <c r="J1305" s="141">
        <v>2000000000</v>
      </c>
      <c r="K1305" s="139">
        <v>2000000000</v>
      </c>
      <c r="L1305" s="4">
        <v>7.7</v>
      </c>
      <c r="M1305" s="4" t="s">
        <v>4473</v>
      </c>
      <c r="N1305" s="4" t="s">
        <v>4474</v>
      </c>
      <c r="O1305" s="186">
        <f t="shared" si="84"/>
        <v>2000000000</v>
      </c>
      <c r="P1305" s="91">
        <f>J1305-O1305</f>
        <v>0</v>
      </c>
      <c r="Q1305" s="4">
        <v>167</v>
      </c>
      <c r="R1305" s="4" t="s">
        <v>70</v>
      </c>
      <c r="S1305" s="4" t="s">
        <v>70</v>
      </c>
      <c r="T1305" s="140">
        <v>45348</v>
      </c>
      <c r="U1305" s="4" t="s">
        <v>1887</v>
      </c>
      <c r="V1305" s="4"/>
      <c r="W1305" s="4" t="s">
        <v>70</v>
      </c>
      <c r="X1305" s="140">
        <v>45360</v>
      </c>
      <c r="Y1305" s="4" t="s">
        <v>1888</v>
      </c>
      <c r="Z1305" s="4" t="s">
        <v>1886</v>
      </c>
      <c r="AA1305" s="186">
        <f>O1305</f>
        <v>2000000000</v>
      </c>
      <c r="AB1305" s="91">
        <f>AA1305-O1305</f>
        <v>0</v>
      </c>
      <c r="AC1305" s="4"/>
      <c r="AD1305" s="4" t="s">
        <v>2037</v>
      </c>
      <c r="AE1305" s="145" t="s">
        <v>4449</v>
      </c>
      <c r="AF1305" s="145"/>
      <c r="AG1305" s="4"/>
      <c r="AH1305" s="377"/>
      <c r="AI1305" s="4"/>
      <c r="AJ1305" s="4"/>
      <c r="AK1305" s="4"/>
    </row>
    <row r="1306" spans="2:37">
      <c r="B1306" s="145" t="s">
        <v>2497</v>
      </c>
      <c r="C1306" s="4" t="s">
        <v>441</v>
      </c>
      <c r="D1306" s="4" t="s">
        <v>2135</v>
      </c>
      <c r="E1306" s="4" t="s">
        <v>1060</v>
      </c>
      <c r="F1306" s="4" t="s">
        <v>4475</v>
      </c>
      <c r="G1306" s="4" t="s">
        <v>1586</v>
      </c>
      <c r="H1306" s="4" t="s">
        <v>1587</v>
      </c>
      <c r="I1306" s="141"/>
      <c r="J1306" s="141">
        <v>6606000000</v>
      </c>
      <c r="K1306" s="139">
        <v>6606000000</v>
      </c>
      <c r="L1306" s="4">
        <v>10.64</v>
      </c>
      <c r="M1306" s="4" t="s">
        <v>2171</v>
      </c>
      <c r="N1306" s="4" t="s">
        <v>4476</v>
      </c>
      <c r="O1306" s="186">
        <f t="shared" si="84"/>
        <v>6606000000</v>
      </c>
      <c r="P1306" s="91">
        <f>J1306-O1306</f>
        <v>0</v>
      </c>
      <c r="Q1306" s="4">
        <v>167</v>
      </c>
      <c r="R1306" s="4" t="s">
        <v>70</v>
      </c>
      <c r="S1306" s="4" t="s">
        <v>70</v>
      </c>
      <c r="T1306" s="140">
        <v>45348</v>
      </c>
      <c r="U1306" s="4" t="s">
        <v>1887</v>
      </c>
      <c r="V1306" s="4"/>
      <c r="W1306" s="4" t="s">
        <v>70</v>
      </c>
      <c r="X1306" s="140">
        <v>45360</v>
      </c>
      <c r="Y1306" s="4" t="s">
        <v>1888</v>
      </c>
      <c r="Z1306" s="4" t="s">
        <v>1886</v>
      </c>
      <c r="AA1306" s="186">
        <f>O1306</f>
        <v>6606000000</v>
      </c>
      <c r="AB1306" s="91">
        <f>AA1306-O1306</f>
        <v>0</v>
      </c>
      <c r="AC1306" s="4"/>
      <c r="AD1306" s="4" t="s">
        <v>2037</v>
      </c>
      <c r="AE1306" s="145" t="s">
        <v>4449</v>
      </c>
      <c r="AF1306" s="145"/>
      <c r="AG1306" s="4"/>
      <c r="AH1306" s="377"/>
      <c r="AI1306" s="4"/>
      <c r="AJ1306" s="4"/>
      <c r="AK1306" s="4"/>
    </row>
    <row r="1307" spans="2:37">
      <c r="B1307" s="145" t="s">
        <v>2497</v>
      </c>
      <c r="C1307" s="4" t="s">
        <v>441</v>
      </c>
      <c r="D1307" s="4" t="s">
        <v>2550</v>
      </c>
      <c r="E1307" s="4" t="s">
        <v>1060</v>
      </c>
      <c r="F1307" s="4" t="s">
        <v>4477</v>
      </c>
      <c r="G1307" s="4" t="s">
        <v>1676</v>
      </c>
      <c r="H1307" s="4" t="s">
        <v>1677</v>
      </c>
      <c r="I1307" s="141"/>
      <c r="J1307" s="141">
        <v>4000000000</v>
      </c>
      <c r="K1307" s="139">
        <v>4000000000</v>
      </c>
      <c r="L1307" s="4">
        <v>8.1999999999999993</v>
      </c>
      <c r="M1307" s="4" t="s">
        <v>3087</v>
      </c>
      <c r="N1307" s="4" t="s">
        <v>4465</v>
      </c>
      <c r="O1307" s="186">
        <f t="shared" si="84"/>
        <v>4000000000</v>
      </c>
      <c r="P1307" s="186">
        <f>K1307-O1307</f>
        <v>0</v>
      </c>
      <c r="Q1307" s="4" t="s">
        <v>2503</v>
      </c>
      <c r="R1307" s="4" t="s">
        <v>70</v>
      </c>
      <c r="S1307" s="4" t="s">
        <v>70</v>
      </c>
      <c r="T1307" s="140">
        <v>45351</v>
      </c>
      <c r="U1307" s="4" t="s">
        <v>1884</v>
      </c>
      <c r="V1307" s="4" t="s">
        <v>1954</v>
      </c>
      <c r="W1307" s="4" t="s">
        <v>70</v>
      </c>
      <c r="X1307" s="4" t="s">
        <v>3521</v>
      </c>
      <c r="Y1307" s="4" t="s">
        <v>1888</v>
      </c>
      <c r="Z1307" s="4" t="s">
        <v>1886</v>
      </c>
      <c r="AA1307" s="186">
        <f>K1307</f>
        <v>4000000000</v>
      </c>
      <c r="AB1307" s="186">
        <f>O1307-AA1307</f>
        <v>0</v>
      </c>
      <c r="AC1307" s="4"/>
      <c r="AD1307" s="4" t="s">
        <v>2037</v>
      </c>
      <c r="AE1307" s="145" t="s">
        <v>4258</v>
      </c>
      <c r="AF1307" s="145"/>
      <c r="AG1307" s="4"/>
      <c r="AH1307" s="377"/>
      <c r="AI1307" s="4"/>
      <c r="AJ1307" s="4"/>
      <c r="AK1307" s="4"/>
    </row>
    <row r="1308" spans="2:37">
      <c r="B1308" s="145" t="s">
        <v>2497</v>
      </c>
      <c r="C1308" s="4" t="s">
        <v>441</v>
      </c>
      <c r="D1308" s="4" t="s">
        <v>2135</v>
      </c>
      <c r="E1308" s="4" t="s">
        <v>1060</v>
      </c>
      <c r="F1308" s="4" t="s">
        <v>4478</v>
      </c>
      <c r="G1308" s="4" t="s">
        <v>1586</v>
      </c>
      <c r="H1308" s="4" t="s">
        <v>1587</v>
      </c>
      <c r="I1308" s="141"/>
      <c r="J1308" s="141">
        <v>202000000</v>
      </c>
      <c r="K1308" s="139">
        <v>202000000</v>
      </c>
      <c r="L1308" s="4">
        <v>7.7</v>
      </c>
      <c r="M1308" s="4" t="s">
        <v>4479</v>
      </c>
      <c r="N1308" s="4" t="s">
        <v>4480</v>
      </c>
      <c r="O1308" s="186">
        <f t="shared" si="84"/>
        <v>202000000</v>
      </c>
      <c r="P1308" s="91">
        <f>J1308-O1308</f>
        <v>0</v>
      </c>
      <c r="Q1308" s="4">
        <v>167</v>
      </c>
      <c r="R1308" s="4" t="s">
        <v>70</v>
      </c>
      <c r="S1308" s="4" t="s">
        <v>70</v>
      </c>
      <c r="T1308" s="140">
        <v>45348</v>
      </c>
      <c r="U1308" s="4" t="s">
        <v>1887</v>
      </c>
      <c r="V1308" s="4"/>
      <c r="W1308" s="4" t="s">
        <v>70</v>
      </c>
      <c r="X1308" s="140">
        <v>45360</v>
      </c>
      <c r="Y1308" s="4" t="s">
        <v>1888</v>
      </c>
      <c r="Z1308" s="4" t="s">
        <v>1886</v>
      </c>
      <c r="AA1308" s="186">
        <f>O1308</f>
        <v>202000000</v>
      </c>
      <c r="AB1308" s="91">
        <f>AA1308-O1308</f>
        <v>0</v>
      </c>
      <c r="AC1308" s="4"/>
      <c r="AD1308" s="4" t="s">
        <v>2037</v>
      </c>
      <c r="AE1308" s="145" t="s">
        <v>4449</v>
      </c>
      <c r="AF1308" s="145"/>
      <c r="AG1308" s="4"/>
      <c r="AH1308" s="377"/>
      <c r="AI1308" s="4"/>
      <c r="AJ1308" s="4"/>
      <c r="AK1308" s="4"/>
    </row>
    <row r="1309" spans="2:37">
      <c r="B1309" s="145" t="s">
        <v>2497</v>
      </c>
      <c r="C1309" s="4" t="s">
        <v>441</v>
      </c>
      <c r="D1309" s="4" t="s">
        <v>2135</v>
      </c>
      <c r="E1309" s="4" t="s">
        <v>1060</v>
      </c>
      <c r="F1309" s="4" t="s">
        <v>4481</v>
      </c>
      <c r="G1309" s="4" t="s">
        <v>1586</v>
      </c>
      <c r="H1309" s="4" t="s">
        <v>1587</v>
      </c>
      <c r="I1309" s="141"/>
      <c r="J1309" s="141">
        <v>2154000</v>
      </c>
      <c r="K1309" s="139">
        <v>2154000</v>
      </c>
      <c r="L1309" s="4">
        <v>8.8000000000000007</v>
      </c>
      <c r="M1309" s="4" t="s">
        <v>3387</v>
      </c>
      <c r="N1309" s="4" t="s">
        <v>2593</v>
      </c>
      <c r="O1309" s="186">
        <f t="shared" si="84"/>
        <v>2154000</v>
      </c>
      <c r="P1309" s="91">
        <f>J1309-O1309</f>
        <v>0</v>
      </c>
      <c r="Q1309" s="4">
        <v>167</v>
      </c>
      <c r="R1309" s="4" t="s">
        <v>70</v>
      </c>
      <c r="S1309" s="4" t="s">
        <v>70</v>
      </c>
      <c r="T1309" s="140">
        <v>45348</v>
      </c>
      <c r="U1309" s="4" t="s">
        <v>1887</v>
      </c>
      <c r="V1309" s="4"/>
      <c r="W1309" s="4" t="s">
        <v>70</v>
      </c>
      <c r="X1309" s="140">
        <v>45360</v>
      </c>
      <c r="Y1309" s="4" t="s">
        <v>1888</v>
      </c>
      <c r="Z1309" s="4" t="s">
        <v>1886</v>
      </c>
      <c r="AA1309" s="186">
        <f>O1309</f>
        <v>2154000</v>
      </c>
      <c r="AB1309" s="91">
        <f>AA1309-O1309</f>
        <v>0</v>
      </c>
      <c r="AC1309" s="4"/>
      <c r="AD1309" s="4" t="s">
        <v>2037</v>
      </c>
      <c r="AE1309" s="145" t="s">
        <v>4449</v>
      </c>
      <c r="AF1309" s="145"/>
      <c r="AG1309" s="4"/>
      <c r="AH1309" s="377"/>
      <c r="AI1309" s="4"/>
      <c r="AJ1309" s="4"/>
      <c r="AK1309" s="4"/>
    </row>
    <row r="1310" spans="2:37">
      <c r="B1310" s="145" t="s">
        <v>2497</v>
      </c>
      <c r="C1310" s="4" t="s">
        <v>441</v>
      </c>
      <c r="D1310" s="4" t="s">
        <v>2135</v>
      </c>
      <c r="E1310" s="4" t="s">
        <v>1060</v>
      </c>
      <c r="F1310" s="4" t="s">
        <v>4482</v>
      </c>
      <c r="G1310" s="4" t="s">
        <v>1586</v>
      </c>
      <c r="H1310" s="4" t="s">
        <v>1587</v>
      </c>
      <c r="I1310" s="141"/>
      <c r="J1310" s="141">
        <v>2161000</v>
      </c>
      <c r="K1310" s="139">
        <v>2161000</v>
      </c>
      <c r="L1310" s="4">
        <v>8.8000000000000007</v>
      </c>
      <c r="M1310" s="4" t="s">
        <v>3852</v>
      </c>
      <c r="N1310" s="4" t="s">
        <v>2842</v>
      </c>
      <c r="O1310" s="186">
        <f t="shared" si="84"/>
        <v>2161000</v>
      </c>
      <c r="P1310" s="91">
        <f>J1310-O1310</f>
        <v>0</v>
      </c>
      <c r="Q1310" s="4">
        <v>167</v>
      </c>
      <c r="R1310" s="4" t="s">
        <v>70</v>
      </c>
      <c r="S1310" s="4" t="s">
        <v>70</v>
      </c>
      <c r="T1310" s="140">
        <v>45348</v>
      </c>
      <c r="U1310" s="4" t="s">
        <v>1887</v>
      </c>
      <c r="V1310" s="4"/>
      <c r="W1310" s="4" t="s">
        <v>70</v>
      </c>
      <c r="X1310" s="140">
        <v>45360</v>
      </c>
      <c r="Y1310" s="4" t="s">
        <v>1888</v>
      </c>
      <c r="Z1310" s="4" t="s">
        <v>1886</v>
      </c>
      <c r="AA1310" s="186">
        <f>O1310</f>
        <v>2161000</v>
      </c>
      <c r="AB1310" s="91">
        <f>AA1310-O1310</f>
        <v>0</v>
      </c>
      <c r="AC1310" s="4"/>
      <c r="AD1310" s="4" t="s">
        <v>2037</v>
      </c>
      <c r="AE1310" s="145" t="s">
        <v>4449</v>
      </c>
      <c r="AF1310" s="145"/>
      <c r="AG1310" s="4"/>
      <c r="AH1310" s="377"/>
      <c r="AI1310" s="4"/>
      <c r="AJ1310" s="4"/>
      <c r="AK1310" s="4"/>
    </row>
    <row r="1311" spans="2:37">
      <c r="B1311" s="145" t="s">
        <v>2497</v>
      </c>
      <c r="C1311" s="4" t="s">
        <v>441</v>
      </c>
      <c r="D1311" s="4" t="s">
        <v>4483</v>
      </c>
      <c r="E1311" s="4" t="s">
        <v>1060</v>
      </c>
      <c r="F1311" s="4" t="s">
        <v>4484</v>
      </c>
      <c r="G1311" s="4" t="s">
        <v>1684</v>
      </c>
      <c r="H1311" s="4" t="s">
        <v>1685</v>
      </c>
      <c r="I1311" s="141"/>
      <c r="J1311" s="141">
        <v>2000000000</v>
      </c>
      <c r="K1311" s="139">
        <v>2000000000</v>
      </c>
      <c r="L1311" s="4">
        <v>8.4</v>
      </c>
      <c r="M1311" s="4" t="s">
        <v>3243</v>
      </c>
      <c r="N1311" s="4" t="s">
        <v>2670</v>
      </c>
      <c r="O1311" s="4"/>
      <c r="P1311" s="4"/>
      <c r="Q1311" s="4">
        <v>197</v>
      </c>
      <c r="R1311" s="4" t="s">
        <v>70</v>
      </c>
      <c r="S1311" s="4" t="s">
        <v>70</v>
      </c>
      <c r="T1311" s="140">
        <v>45348</v>
      </c>
      <c r="U1311" s="4" t="s">
        <v>1887</v>
      </c>
      <c r="V1311" s="4"/>
      <c r="W1311" s="4"/>
      <c r="X1311" s="4"/>
      <c r="Y1311" s="4"/>
      <c r="Z1311" s="4"/>
      <c r="AA1311" s="4"/>
      <c r="AB1311" s="4"/>
      <c r="AC1311" s="4"/>
      <c r="AD1311" s="4"/>
      <c r="AE1311" s="145"/>
      <c r="AF1311" s="145"/>
      <c r="AG1311" s="4" t="s">
        <v>70</v>
      </c>
      <c r="AH1311" s="377" t="s">
        <v>4484</v>
      </c>
      <c r="AI1311" s="4" t="s">
        <v>9551</v>
      </c>
      <c r="AJ1311" s="4" t="s">
        <v>9556</v>
      </c>
      <c r="AK1311" s="4"/>
    </row>
    <row r="1312" spans="2:37">
      <c r="B1312" s="145" t="s">
        <v>2497</v>
      </c>
      <c r="C1312" s="4" t="s">
        <v>441</v>
      </c>
      <c r="D1312" s="4" t="s">
        <v>4485</v>
      </c>
      <c r="E1312" s="4" t="s">
        <v>1060</v>
      </c>
      <c r="F1312" s="4" t="s">
        <v>4486</v>
      </c>
      <c r="G1312" s="4" t="s">
        <v>1684</v>
      </c>
      <c r="H1312" s="4" t="s">
        <v>1685</v>
      </c>
      <c r="I1312" s="141"/>
      <c r="J1312" s="141">
        <v>3000000000</v>
      </c>
      <c r="K1312" s="139">
        <v>3000000000</v>
      </c>
      <c r="L1312" s="4">
        <v>6.8</v>
      </c>
      <c r="M1312" s="4" t="s">
        <v>3502</v>
      </c>
      <c r="N1312" s="4" t="s">
        <v>3007</v>
      </c>
      <c r="O1312" s="4"/>
      <c r="P1312" s="4"/>
      <c r="Q1312" s="4">
        <v>197</v>
      </c>
      <c r="R1312" s="4" t="s">
        <v>70</v>
      </c>
      <c r="S1312" s="4" t="s">
        <v>70</v>
      </c>
      <c r="T1312" s="140">
        <v>45348</v>
      </c>
      <c r="U1312" s="4" t="s">
        <v>1887</v>
      </c>
      <c r="V1312" s="4"/>
      <c r="W1312" s="4"/>
      <c r="X1312" s="4"/>
      <c r="Y1312" s="4"/>
      <c r="Z1312" s="4"/>
      <c r="AA1312" s="4"/>
      <c r="AB1312" s="4"/>
      <c r="AC1312" s="4"/>
      <c r="AD1312" s="4"/>
      <c r="AE1312" s="145"/>
      <c r="AF1312" s="145"/>
      <c r="AG1312" s="4" t="s">
        <v>70</v>
      </c>
      <c r="AH1312" s="377" t="s">
        <v>4486</v>
      </c>
      <c r="AI1312" s="4" t="s">
        <v>9551</v>
      </c>
      <c r="AJ1312" s="4" t="s">
        <v>9556</v>
      </c>
      <c r="AK1312" s="4"/>
    </row>
    <row r="1313" spans="2:37">
      <c r="B1313" s="145" t="s">
        <v>2497</v>
      </c>
      <c r="C1313" s="4" t="s">
        <v>441</v>
      </c>
      <c r="D1313" s="4" t="s">
        <v>1976</v>
      </c>
      <c r="E1313" s="4" t="s">
        <v>1060</v>
      </c>
      <c r="F1313" s="4" t="s">
        <v>4487</v>
      </c>
      <c r="G1313" s="4" t="s">
        <v>1682</v>
      </c>
      <c r="H1313" s="4" t="s">
        <v>1683</v>
      </c>
      <c r="I1313" s="141"/>
      <c r="J1313" s="141">
        <v>15000000000</v>
      </c>
      <c r="K1313" s="139">
        <v>15000000000</v>
      </c>
      <c r="L1313" s="4">
        <v>6.1</v>
      </c>
      <c r="M1313" s="4" t="s">
        <v>4488</v>
      </c>
      <c r="N1313" s="4" t="s">
        <v>4489</v>
      </c>
      <c r="O1313" s="91">
        <f>J1313</f>
        <v>15000000000</v>
      </c>
      <c r="P1313" s="91">
        <f>J1313-O1313</f>
        <v>0</v>
      </c>
      <c r="Q1313" s="4">
        <v>94</v>
      </c>
      <c r="R1313" s="4" t="s">
        <v>70</v>
      </c>
      <c r="S1313" s="4" t="s">
        <v>70</v>
      </c>
      <c r="T1313" s="140">
        <v>45341</v>
      </c>
      <c r="U1313" s="4" t="s">
        <v>1884</v>
      </c>
      <c r="V1313" s="4" t="s">
        <v>1954</v>
      </c>
      <c r="W1313" s="4"/>
      <c r="X1313" s="4"/>
      <c r="Y1313" s="4"/>
      <c r="Z1313" s="4"/>
      <c r="AA1313" s="4"/>
      <c r="AB1313" s="4"/>
      <c r="AC1313" s="4"/>
      <c r="AD1313" s="4"/>
      <c r="AE1313" s="145"/>
      <c r="AF1313" s="145"/>
      <c r="AG1313" s="4" t="s">
        <v>70</v>
      </c>
      <c r="AH1313" s="377" t="s">
        <v>4487</v>
      </c>
      <c r="AI1313" s="4" t="s">
        <v>9551</v>
      </c>
      <c r="AJ1313" s="4" t="s">
        <v>9556</v>
      </c>
      <c r="AK1313" s="4"/>
    </row>
    <row r="1314" spans="2:37">
      <c r="B1314" s="145" t="s">
        <v>2497</v>
      </c>
      <c r="C1314" s="4" t="s">
        <v>441</v>
      </c>
      <c r="D1314" s="4" t="s">
        <v>1957</v>
      </c>
      <c r="E1314" s="4" t="s">
        <v>1060</v>
      </c>
      <c r="F1314" s="4" t="s">
        <v>4490</v>
      </c>
      <c r="G1314" s="4" t="s">
        <v>1676</v>
      </c>
      <c r="H1314" s="4" t="s">
        <v>1677</v>
      </c>
      <c r="I1314" s="141"/>
      <c r="J1314" s="141">
        <v>100000000</v>
      </c>
      <c r="K1314" s="139">
        <v>100000000</v>
      </c>
      <c r="L1314" s="4">
        <v>9.6999999999999993</v>
      </c>
      <c r="M1314" s="4" t="s">
        <v>4346</v>
      </c>
      <c r="N1314" s="4" t="s">
        <v>4347</v>
      </c>
      <c r="O1314" s="186">
        <f>K1314</f>
        <v>100000000</v>
      </c>
      <c r="P1314" s="186">
        <f>K1314-O1314</f>
        <v>0</v>
      </c>
      <c r="Q1314" s="4" t="s">
        <v>2503</v>
      </c>
      <c r="R1314" s="4" t="s">
        <v>70</v>
      </c>
      <c r="S1314" s="4" t="s">
        <v>70</v>
      </c>
      <c r="T1314" s="140">
        <v>45351</v>
      </c>
      <c r="U1314" s="4" t="s">
        <v>1884</v>
      </c>
      <c r="V1314" s="4" t="s">
        <v>1954</v>
      </c>
      <c r="W1314" s="4" t="s">
        <v>70</v>
      </c>
      <c r="X1314" s="4" t="s">
        <v>3521</v>
      </c>
      <c r="Y1314" s="4" t="s">
        <v>1888</v>
      </c>
      <c r="Z1314" s="4" t="s">
        <v>1886</v>
      </c>
      <c r="AA1314" s="186">
        <f>K1314</f>
        <v>100000000</v>
      </c>
      <c r="AB1314" s="186">
        <f>O1314-AA1314</f>
        <v>0</v>
      </c>
      <c r="AC1314" s="4"/>
      <c r="AD1314" s="4" t="s">
        <v>2037</v>
      </c>
      <c r="AE1314" s="145" t="s">
        <v>4258</v>
      </c>
      <c r="AF1314" s="145"/>
      <c r="AG1314" s="4"/>
      <c r="AH1314" s="377"/>
      <c r="AI1314" s="4"/>
      <c r="AJ1314" s="4"/>
      <c r="AK1314" s="4"/>
    </row>
    <row r="1315" spans="2:37">
      <c r="B1315" s="145" t="s">
        <v>2497</v>
      </c>
      <c r="C1315" s="4" t="s">
        <v>441</v>
      </c>
      <c r="D1315" s="4" t="s">
        <v>2135</v>
      </c>
      <c r="E1315" s="4" t="s">
        <v>1060</v>
      </c>
      <c r="F1315" s="4" t="s">
        <v>4491</v>
      </c>
      <c r="G1315" s="4" t="s">
        <v>1586</v>
      </c>
      <c r="H1315" s="4" t="s">
        <v>1587</v>
      </c>
      <c r="I1315" s="141"/>
      <c r="J1315" s="141">
        <v>9440000</v>
      </c>
      <c r="K1315" s="139">
        <v>9440000</v>
      </c>
      <c r="L1315" s="4">
        <v>7.05</v>
      </c>
      <c r="M1315" s="4" t="s">
        <v>2811</v>
      </c>
      <c r="N1315" s="4" t="s">
        <v>4492</v>
      </c>
      <c r="O1315" s="186">
        <f>K1315</f>
        <v>9440000</v>
      </c>
      <c r="P1315" s="91">
        <f>J1315-O1315</f>
        <v>0</v>
      </c>
      <c r="Q1315" s="4">
        <v>167</v>
      </c>
      <c r="R1315" s="4" t="s">
        <v>70</v>
      </c>
      <c r="S1315" s="4" t="s">
        <v>70</v>
      </c>
      <c r="T1315" s="140">
        <v>45348</v>
      </c>
      <c r="U1315" s="4" t="s">
        <v>1887</v>
      </c>
      <c r="V1315" s="4"/>
      <c r="W1315" s="4" t="s">
        <v>70</v>
      </c>
      <c r="X1315" s="140">
        <v>45360</v>
      </c>
      <c r="Y1315" s="4" t="s">
        <v>1888</v>
      </c>
      <c r="Z1315" s="4" t="s">
        <v>1886</v>
      </c>
      <c r="AA1315" s="186">
        <f>O1315</f>
        <v>9440000</v>
      </c>
      <c r="AB1315" s="91">
        <f>AA1315-O1315</f>
        <v>0</v>
      </c>
      <c r="AC1315" s="4"/>
      <c r="AD1315" s="4" t="s">
        <v>2037</v>
      </c>
      <c r="AE1315" s="145" t="s">
        <v>4449</v>
      </c>
      <c r="AF1315" s="145"/>
      <c r="AG1315" s="4"/>
      <c r="AH1315" s="377"/>
      <c r="AI1315" s="4"/>
      <c r="AJ1315" s="4"/>
      <c r="AK1315" s="4"/>
    </row>
    <row r="1316" spans="2:37">
      <c r="B1316" s="145" t="s">
        <v>2497</v>
      </c>
      <c r="C1316" s="4" t="s">
        <v>441</v>
      </c>
      <c r="D1316" s="4" t="s">
        <v>1957</v>
      </c>
      <c r="E1316" s="4" t="s">
        <v>1060</v>
      </c>
      <c r="F1316" s="4" t="s">
        <v>4493</v>
      </c>
      <c r="G1316" s="4" t="s">
        <v>1676</v>
      </c>
      <c r="H1316" s="4" t="s">
        <v>1677</v>
      </c>
      <c r="I1316" s="141"/>
      <c r="J1316" s="141">
        <v>100000000</v>
      </c>
      <c r="K1316" s="139">
        <v>100000000</v>
      </c>
      <c r="L1316" s="4">
        <v>9.6999999999999993</v>
      </c>
      <c r="M1316" s="4" t="s">
        <v>4420</v>
      </c>
      <c r="N1316" s="4" t="s">
        <v>4421</v>
      </c>
      <c r="O1316" s="186">
        <f>K1316</f>
        <v>100000000</v>
      </c>
      <c r="P1316" s="186">
        <f>K1316-O1316</f>
        <v>0</v>
      </c>
      <c r="Q1316" s="4" t="s">
        <v>2503</v>
      </c>
      <c r="R1316" s="4" t="s">
        <v>70</v>
      </c>
      <c r="S1316" s="4" t="s">
        <v>70</v>
      </c>
      <c r="T1316" s="140">
        <v>45351</v>
      </c>
      <c r="U1316" s="4" t="s">
        <v>1884</v>
      </c>
      <c r="V1316" s="4" t="s">
        <v>1954</v>
      </c>
      <c r="W1316" s="4" t="s">
        <v>70</v>
      </c>
      <c r="X1316" s="4" t="s">
        <v>3521</v>
      </c>
      <c r="Y1316" s="4" t="s">
        <v>1888</v>
      </c>
      <c r="Z1316" s="4" t="s">
        <v>1886</v>
      </c>
      <c r="AA1316" s="186">
        <f>K1316</f>
        <v>100000000</v>
      </c>
      <c r="AB1316" s="186">
        <f>O1316-AA1316</f>
        <v>0</v>
      </c>
      <c r="AC1316" s="4"/>
      <c r="AD1316" s="4" t="s">
        <v>2037</v>
      </c>
      <c r="AE1316" s="145" t="s">
        <v>4258</v>
      </c>
      <c r="AF1316" s="145"/>
      <c r="AG1316" s="4"/>
      <c r="AH1316" s="377"/>
      <c r="AI1316" s="4"/>
      <c r="AJ1316" s="4"/>
      <c r="AK1316" s="4"/>
    </row>
    <row r="1317" spans="2:37">
      <c r="B1317" s="145" t="s">
        <v>2497</v>
      </c>
      <c r="C1317" s="4" t="s">
        <v>441</v>
      </c>
      <c r="D1317" s="4" t="s">
        <v>1976</v>
      </c>
      <c r="E1317" s="4" t="s">
        <v>1060</v>
      </c>
      <c r="F1317" s="4" t="s">
        <v>4494</v>
      </c>
      <c r="G1317" s="4" t="s">
        <v>1682</v>
      </c>
      <c r="H1317" s="4" t="s">
        <v>1683</v>
      </c>
      <c r="I1317" s="141"/>
      <c r="J1317" s="141">
        <v>10000000000</v>
      </c>
      <c r="K1317" s="139">
        <v>10000000000</v>
      </c>
      <c r="L1317" s="4">
        <v>5.7</v>
      </c>
      <c r="M1317" s="4" t="s">
        <v>3154</v>
      </c>
      <c r="N1317" s="4" t="s">
        <v>3155</v>
      </c>
      <c r="O1317" s="91">
        <f>J1317</f>
        <v>10000000000</v>
      </c>
      <c r="P1317" s="91">
        <f>J1317-O1317</f>
        <v>0</v>
      </c>
      <c r="Q1317" s="4">
        <v>94</v>
      </c>
      <c r="R1317" s="4" t="s">
        <v>70</v>
      </c>
      <c r="S1317" s="4" t="s">
        <v>70</v>
      </c>
      <c r="T1317" s="140">
        <v>45341</v>
      </c>
      <c r="U1317" s="4" t="s">
        <v>1884</v>
      </c>
      <c r="V1317" s="4" t="s">
        <v>1954</v>
      </c>
      <c r="W1317" s="4"/>
      <c r="X1317" s="4"/>
      <c r="Y1317" s="4"/>
      <c r="Z1317" s="4"/>
      <c r="AA1317" s="4"/>
      <c r="AB1317" s="4"/>
      <c r="AC1317" s="4"/>
      <c r="AD1317" s="4"/>
      <c r="AE1317" s="145"/>
      <c r="AF1317" s="145"/>
      <c r="AG1317" s="4" t="s">
        <v>70</v>
      </c>
      <c r="AH1317" s="377" t="s">
        <v>4494</v>
      </c>
      <c r="AI1317" s="4" t="s">
        <v>9551</v>
      </c>
      <c r="AJ1317" s="4" t="s">
        <v>9556</v>
      </c>
      <c r="AK1317" s="4"/>
    </row>
    <row r="1318" spans="2:37">
      <c r="B1318" s="145" t="s">
        <v>2497</v>
      </c>
      <c r="C1318" s="4" t="s">
        <v>441</v>
      </c>
      <c r="D1318" s="4" t="s">
        <v>1976</v>
      </c>
      <c r="E1318" s="4" t="s">
        <v>1060</v>
      </c>
      <c r="F1318" s="4" t="s">
        <v>4495</v>
      </c>
      <c r="G1318" s="4" t="s">
        <v>1682</v>
      </c>
      <c r="H1318" s="4" t="s">
        <v>1683</v>
      </c>
      <c r="I1318" s="141"/>
      <c r="J1318" s="141">
        <v>10000000000</v>
      </c>
      <c r="K1318" s="139">
        <v>10000000000</v>
      </c>
      <c r="L1318" s="4">
        <v>5.7</v>
      </c>
      <c r="M1318" s="4" t="s">
        <v>4496</v>
      </c>
      <c r="N1318" s="4" t="s">
        <v>2660</v>
      </c>
      <c r="O1318" s="91">
        <f>J1318</f>
        <v>10000000000</v>
      </c>
      <c r="P1318" s="91">
        <f>J1318-O1318</f>
        <v>0</v>
      </c>
      <c r="Q1318" s="4">
        <v>94</v>
      </c>
      <c r="R1318" s="4" t="s">
        <v>70</v>
      </c>
      <c r="S1318" s="4" t="s">
        <v>70</v>
      </c>
      <c r="T1318" s="140">
        <v>45341</v>
      </c>
      <c r="U1318" s="4" t="s">
        <v>1884</v>
      </c>
      <c r="V1318" s="4" t="s">
        <v>1954</v>
      </c>
      <c r="W1318" s="4"/>
      <c r="X1318" s="4"/>
      <c r="Y1318" s="4"/>
      <c r="Z1318" s="4"/>
      <c r="AA1318" s="4"/>
      <c r="AB1318" s="4"/>
      <c r="AC1318" s="4"/>
      <c r="AD1318" s="4"/>
      <c r="AE1318" s="145"/>
      <c r="AF1318" s="145"/>
      <c r="AG1318" s="4" t="s">
        <v>70</v>
      </c>
      <c r="AH1318" s="377" t="s">
        <v>4495</v>
      </c>
      <c r="AI1318" s="4" t="s">
        <v>9551</v>
      </c>
      <c r="AJ1318" s="4" t="s">
        <v>9556</v>
      </c>
      <c r="AK1318" s="4"/>
    </row>
    <row r="1319" spans="2:37">
      <c r="B1319" s="145" t="s">
        <v>2497</v>
      </c>
      <c r="C1319" s="4" t="s">
        <v>441</v>
      </c>
      <c r="D1319" s="4" t="s">
        <v>4145</v>
      </c>
      <c r="E1319" s="4" t="s">
        <v>1060</v>
      </c>
      <c r="F1319" s="4" t="s">
        <v>4497</v>
      </c>
      <c r="G1319" s="4" t="s">
        <v>1668</v>
      </c>
      <c r="H1319" s="4" t="s">
        <v>1669</v>
      </c>
      <c r="I1319" s="141"/>
      <c r="J1319" s="141">
        <v>5000000000</v>
      </c>
      <c r="K1319" s="139">
        <v>5000000000</v>
      </c>
      <c r="L1319" s="4">
        <v>5.65</v>
      </c>
      <c r="M1319" s="4" t="s">
        <v>2526</v>
      </c>
      <c r="N1319" s="4" t="s">
        <v>3102</v>
      </c>
      <c r="O1319" s="186">
        <f t="shared" ref="O1319:O1324" si="87">K1319</f>
        <v>5000000000</v>
      </c>
      <c r="P1319" s="186">
        <f>O1319-J1319</f>
        <v>0</v>
      </c>
      <c r="Q1319" s="4">
        <v>198</v>
      </c>
      <c r="R1319" s="4" t="s">
        <v>70</v>
      </c>
      <c r="S1319" s="4" t="s">
        <v>70</v>
      </c>
      <c r="T1319" s="140">
        <v>45349</v>
      </c>
      <c r="U1319" s="4" t="s">
        <v>1887</v>
      </c>
      <c r="V1319" s="4"/>
      <c r="W1319" s="4"/>
      <c r="X1319" s="4"/>
      <c r="Y1319" s="4"/>
      <c r="Z1319" s="4"/>
      <c r="AA1319" s="4"/>
      <c r="AB1319" s="4"/>
      <c r="AC1319" s="4"/>
      <c r="AD1319" s="4"/>
      <c r="AE1319" s="145"/>
      <c r="AF1319" s="145"/>
      <c r="AG1319" s="4" t="s">
        <v>70</v>
      </c>
      <c r="AH1319" s="377" t="s">
        <v>4497</v>
      </c>
      <c r="AI1319" s="4" t="s">
        <v>9551</v>
      </c>
      <c r="AJ1319" s="4" t="s">
        <v>9556</v>
      </c>
      <c r="AK1319" s="4"/>
    </row>
    <row r="1320" spans="2:37">
      <c r="B1320" s="145" t="s">
        <v>2497</v>
      </c>
      <c r="C1320" s="4" t="s">
        <v>441</v>
      </c>
      <c r="D1320" s="4" t="s">
        <v>2135</v>
      </c>
      <c r="E1320" s="4" t="s">
        <v>1060</v>
      </c>
      <c r="F1320" s="4" t="s">
        <v>4498</v>
      </c>
      <c r="G1320" s="4" t="s">
        <v>1586</v>
      </c>
      <c r="H1320" s="4" t="s">
        <v>1587</v>
      </c>
      <c r="I1320" s="141"/>
      <c r="J1320" s="141">
        <v>1134000000</v>
      </c>
      <c r="K1320" s="139">
        <v>1134000000</v>
      </c>
      <c r="L1320" s="4">
        <v>8.3000000000000007</v>
      </c>
      <c r="M1320" s="4" t="s">
        <v>3342</v>
      </c>
      <c r="N1320" s="4" t="s">
        <v>4457</v>
      </c>
      <c r="O1320" s="186">
        <f t="shared" si="87"/>
        <v>1134000000</v>
      </c>
      <c r="P1320" s="91">
        <f>J1320-O1320</f>
        <v>0</v>
      </c>
      <c r="Q1320" s="4">
        <v>167</v>
      </c>
      <c r="R1320" s="4" t="s">
        <v>70</v>
      </c>
      <c r="S1320" s="4" t="s">
        <v>70</v>
      </c>
      <c r="T1320" s="140">
        <v>45348</v>
      </c>
      <c r="U1320" s="4" t="s">
        <v>1887</v>
      </c>
      <c r="V1320" s="4"/>
      <c r="W1320" s="4" t="s">
        <v>70</v>
      </c>
      <c r="X1320" s="140">
        <v>45360</v>
      </c>
      <c r="Y1320" s="4" t="s">
        <v>1888</v>
      </c>
      <c r="Z1320" s="4" t="s">
        <v>1886</v>
      </c>
      <c r="AA1320" s="186">
        <f>O1320</f>
        <v>1134000000</v>
      </c>
      <c r="AB1320" s="91">
        <f>AA1320-O1320</f>
        <v>0</v>
      </c>
      <c r="AC1320" s="4"/>
      <c r="AD1320" s="4" t="s">
        <v>2037</v>
      </c>
      <c r="AE1320" s="145" t="s">
        <v>4449</v>
      </c>
      <c r="AF1320" s="145"/>
      <c r="AG1320" s="4"/>
      <c r="AH1320" s="377"/>
      <c r="AI1320" s="4"/>
      <c r="AJ1320" s="4"/>
      <c r="AK1320" s="4"/>
    </row>
    <row r="1321" spans="2:37">
      <c r="B1321" s="145" t="s">
        <v>2497</v>
      </c>
      <c r="C1321" s="4" t="s">
        <v>441</v>
      </c>
      <c r="D1321" s="4" t="s">
        <v>2135</v>
      </c>
      <c r="E1321" s="4" t="s">
        <v>1060</v>
      </c>
      <c r="F1321" s="4" t="s">
        <v>4499</v>
      </c>
      <c r="G1321" s="4" t="s">
        <v>1586</v>
      </c>
      <c r="H1321" s="4" t="s">
        <v>1587</v>
      </c>
      <c r="I1321" s="141"/>
      <c r="J1321" s="141">
        <v>10000000000</v>
      </c>
      <c r="K1321" s="139">
        <v>10000000000</v>
      </c>
      <c r="L1321" s="4">
        <v>11.2</v>
      </c>
      <c r="M1321" s="4" t="s">
        <v>2694</v>
      </c>
      <c r="N1321" s="4" t="s">
        <v>2619</v>
      </c>
      <c r="O1321" s="186">
        <f t="shared" si="87"/>
        <v>10000000000</v>
      </c>
      <c r="P1321" s="91">
        <f>J1321-O1321</f>
        <v>0</v>
      </c>
      <c r="Q1321" s="4">
        <v>167</v>
      </c>
      <c r="R1321" s="4" t="s">
        <v>70</v>
      </c>
      <c r="S1321" s="4" t="s">
        <v>70</v>
      </c>
      <c r="T1321" s="140">
        <v>45348</v>
      </c>
      <c r="U1321" s="4" t="s">
        <v>1887</v>
      </c>
      <c r="V1321" s="4"/>
      <c r="W1321" s="4" t="s">
        <v>70</v>
      </c>
      <c r="X1321" s="140">
        <v>45360</v>
      </c>
      <c r="Y1321" s="4" t="s">
        <v>1888</v>
      </c>
      <c r="Z1321" s="4" t="s">
        <v>1886</v>
      </c>
      <c r="AA1321" s="186">
        <f>O1321</f>
        <v>10000000000</v>
      </c>
      <c r="AB1321" s="91">
        <f>AA1321-O1321</f>
        <v>0</v>
      </c>
      <c r="AC1321" s="4"/>
      <c r="AD1321" s="4" t="s">
        <v>2037</v>
      </c>
      <c r="AE1321" s="145" t="s">
        <v>4449</v>
      </c>
      <c r="AF1321" s="145"/>
      <c r="AG1321" s="4"/>
      <c r="AH1321" s="377"/>
      <c r="AI1321" s="4"/>
      <c r="AJ1321" s="4"/>
      <c r="AK1321" s="4"/>
    </row>
    <row r="1322" spans="2:37">
      <c r="B1322" s="145" t="s">
        <v>2497</v>
      </c>
      <c r="C1322" s="4" t="s">
        <v>441</v>
      </c>
      <c r="D1322" s="4" t="s">
        <v>2498</v>
      </c>
      <c r="E1322" s="4" t="s">
        <v>1060</v>
      </c>
      <c r="F1322" s="4" t="s">
        <v>4500</v>
      </c>
      <c r="G1322" s="4" t="s">
        <v>1676</v>
      </c>
      <c r="H1322" s="4" t="s">
        <v>1677</v>
      </c>
      <c r="I1322" s="141"/>
      <c r="J1322" s="141">
        <v>100000000</v>
      </c>
      <c r="K1322" s="139">
        <v>100000000</v>
      </c>
      <c r="L1322" s="4">
        <v>9.6999999999999993</v>
      </c>
      <c r="M1322" s="4" t="s">
        <v>4303</v>
      </c>
      <c r="N1322" s="4" t="s">
        <v>2977</v>
      </c>
      <c r="O1322" s="186">
        <f t="shared" si="87"/>
        <v>100000000</v>
      </c>
      <c r="P1322" s="186">
        <f>K1322-O1322</f>
        <v>0</v>
      </c>
      <c r="Q1322" s="4" t="s">
        <v>2503</v>
      </c>
      <c r="R1322" s="4" t="s">
        <v>70</v>
      </c>
      <c r="S1322" s="4" t="s">
        <v>70</v>
      </c>
      <c r="T1322" s="140">
        <v>45351</v>
      </c>
      <c r="U1322" s="4" t="s">
        <v>1884</v>
      </c>
      <c r="V1322" s="4" t="s">
        <v>1954</v>
      </c>
      <c r="W1322" s="4" t="s">
        <v>70</v>
      </c>
      <c r="X1322" s="4" t="s">
        <v>3521</v>
      </c>
      <c r="Y1322" s="4" t="s">
        <v>1888</v>
      </c>
      <c r="Z1322" s="4" t="s">
        <v>1886</v>
      </c>
      <c r="AA1322" s="186">
        <f>K1322</f>
        <v>100000000</v>
      </c>
      <c r="AB1322" s="186">
        <f>O1322-AA1322</f>
        <v>0</v>
      </c>
      <c r="AC1322" s="4"/>
      <c r="AD1322" s="4" t="s">
        <v>2037</v>
      </c>
      <c r="AE1322" s="145" t="s">
        <v>4258</v>
      </c>
      <c r="AF1322" s="145"/>
      <c r="AG1322" s="4"/>
      <c r="AH1322" s="377"/>
      <c r="AI1322" s="4"/>
      <c r="AJ1322" s="4"/>
      <c r="AK1322" s="4"/>
    </row>
    <row r="1323" spans="2:37">
      <c r="B1323" s="145" t="s">
        <v>2497</v>
      </c>
      <c r="C1323" s="4" t="s">
        <v>441</v>
      </c>
      <c r="D1323" s="4" t="s">
        <v>2135</v>
      </c>
      <c r="E1323" s="4" t="s">
        <v>1060</v>
      </c>
      <c r="F1323" s="4" t="s">
        <v>4501</v>
      </c>
      <c r="G1323" s="4" t="s">
        <v>1586</v>
      </c>
      <c r="H1323" s="4" t="s">
        <v>1587</v>
      </c>
      <c r="I1323" s="141"/>
      <c r="J1323" s="141">
        <v>2156000</v>
      </c>
      <c r="K1323" s="139">
        <v>2156000</v>
      </c>
      <c r="L1323" s="4">
        <v>8.8000000000000007</v>
      </c>
      <c r="M1323" s="4" t="s">
        <v>2807</v>
      </c>
      <c r="N1323" s="4" t="s">
        <v>2884</v>
      </c>
      <c r="O1323" s="186">
        <f t="shared" si="87"/>
        <v>2156000</v>
      </c>
      <c r="P1323" s="91">
        <f>J1323-O1323</f>
        <v>0</v>
      </c>
      <c r="Q1323" s="4">
        <v>167</v>
      </c>
      <c r="R1323" s="4" t="s">
        <v>70</v>
      </c>
      <c r="S1323" s="4" t="s">
        <v>70</v>
      </c>
      <c r="T1323" s="140">
        <v>45348</v>
      </c>
      <c r="U1323" s="4" t="s">
        <v>1887</v>
      </c>
      <c r="V1323" s="4"/>
      <c r="W1323" s="4" t="s">
        <v>70</v>
      </c>
      <c r="X1323" s="140">
        <v>45360</v>
      </c>
      <c r="Y1323" s="4" t="s">
        <v>1888</v>
      </c>
      <c r="Z1323" s="4" t="s">
        <v>1886</v>
      </c>
      <c r="AA1323" s="186">
        <f>O1323</f>
        <v>2156000</v>
      </c>
      <c r="AB1323" s="91">
        <f>AA1323-O1323</f>
        <v>0</v>
      </c>
      <c r="AC1323" s="4"/>
      <c r="AD1323" s="4" t="s">
        <v>2037</v>
      </c>
      <c r="AE1323" s="145" t="s">
        <v>4449</v>
      </c>
      <c r="AF1323" s="145"/>
      <c r="AG1323" s="4"/>
      <c r="AH1323" s="377"/>
      <c r="AI1323" s="4"/>
      <c r="AJ1323" s="4"/>
      <c r="AK1323" s="4"/>
    </row>
    <row r="1324" spans="2:37">
      <c r="B1324" s="145" t="s">
        <v>2497</v>
      </c>
      <c r="C1324" s="4" t="s">
        <v>441</v>
      </c>
      <c r="D1324" s="4" t="s">
        <v>2135</v>
      </c>
      <c r="E1324" s="4" t="s">
        <v>1060</v>
      </c>
      <c r="F1324" s="4" t="s">
        <v>4502</v>
      </c>
      <c r="G1324" s="4" t="s">
        <v>1586</v>
      </c>
      <c r="H1324" s="4" t="s">
        <v>1587</v>
      </c>
      <c r="I1324" s="141"/>
      <c r="J1324" s="141">
        <v>623000000</v>
      </c>
      <c r="K1324" s="139">
        <v>623000000</v>
      </c>
      <c r="L1324" s="4">
        <v>7.1</v>
      </c>
      <c r="M1324" s="4" t="s">
        <v>4503</v>
      </c>
      <c r="N1324" s="4" t="s">
        <v>3025</v>
      </c>
      <c r="O1324" s="186">
        <f t="shared" si="87"/>
        <v>623000000</v>
      </c>
      <c r="P1324" s="91">
        <f>J1324-O1324</f>
        <v>0</v>
      </c>
      <c r="Q1324" s="4">
        <v>167</v>
      </c>
      <c r="R1324" s="4" t="s">
        <v>70</v>
      </c>
      <c r="S1324" s="4" t="s">
        <v>70</v>
      </c>
      <c r="T1324" s="140">
        <v>45348</v>
      </c>
      <c r="U1324" s="4" t="s">
        <v>1887</v>
      </c>
      <c r="V1324" s="4"/>
      <c r="W1324" s="4" t="s">
        <v>70</v>
      </c>
      <c r="X1324" s="140">
        <v>45360</v>
      </c>
      <c r="Y1324" s="4" t="s">
        <v>1888</v>
      </c>
      <c r="Z1324" s="4" t="s">
        <v>1886</v>
      </c>
      <c r="AA1324" s="186">
        <f>O1324</f>
        <v>623000000</v>
      </c>
      <c r="AB1324" s="91">
        <f>AA1324-O1324</f>
        <v>0</v>
      </c>
      <c r="AC1324" s="4"/>
      <c r="AD1324" s="4" t="s">
        <v>2037</v>
      </c>
      <c r="AE1324" s="145" t="s">
        <v>4449</v>
      </c>
      <c r="AF1324" s="145"/>
      <c r="AG1324" s="4"/>
      <c r="AH1324" s="377"/>
      <c r="AI1324" s="4"/>
      <c r="AJ1324" s="4"/>
      <c r="AK1324" s="4"/>
    </row>
    <row r="1325" spans="2:37">
      <c r="B1325" s="145" t="s">
        <v>2497</v>
      </c>
      <c r="C1325" s="4" t="s">
        <v>441</v>
      </c>
      <c r="D1325" s="4" t="s">
        <v>2588</v>
      </c>
      <c r="E1325" s="4" t="s">
        <v>1060</v>
      </c>
      <c r="F1325" s="4" t="s">
        <v>4504</v>
      </c>
      <c r="G1325" s="4" t="s">
        <v>1694</v>
      </c>
      <c r="H1325" s="4" t="s">
        <v>1695</v>
      </c>
      <c r="I1325" s="141"/>
      <c r="J1325" s="141">
        <v>5000000000</v>
      </c>
      <c r="K1325" s="139">
        <v>5000000000</v>
      </c>
      <c r="L1325" s="4">
        <v>8.89</v>
      </c>
      <c r="M1325" s="4" t="s">
        <v>3300</v>
      </c>
      <c r="N1325" s="4" t="s">
        <v>2622</v>
      </c>
      <c r="O1325" s="91">
        <f>J1325</f>
        <v>5000000000</v>
      </c>
      <c r="P1325" s="91">
        <f>J1325-O1325</f>
        <v>0</v>
      </c>
      <c r="Q1325" s="4">
        <v>73</v>
      </c>
      <c r="R1325" s="4" t="s">
        <v>70</v>
      </c>
      <c r="S1325" s="4" t="s">
        <v>70</v>
      </c>
      <c r="T1325" s="140">
        <v>45321</v>
      </c>
      <c r="U1325" s="4" t="s">
        <v>1884</v>
      </c>
      <c r="V1325" s="4" t="s">
        <v>1954</v>
      </c>
      <c r="W1325" s="4"/>
      <c r="X1325" s="4"/>
      <c r="Y1325" s="4"/>
      <c r="Z1325" s="4"/>
      <c r="AA1325" s="4"/>
      <c r="AB1325" s="4"/>
      <c r="AC1325" s="4"/>
      <c r="AD1325" s="4"/>
      <c r="AE1325" s="145"/>
      <c r="AF1325" s="145"/>
      <c r="AG1325" s="4" t="s">
        <v>70</v>
      </c>
      <c r="AH1325" s="377"/>
      <c r="AI1325" s="4" t="s">
        <v>9555</v>
      </c>
      <c r="AJ1325" s="4" t="s">
        <v>9556</v>
      </c>
      <c r="AK1325" s="4"/>
    </row>
    <row r="1326" spans="2:37">
      <c r="B1326" s="145" t="s">
        <v>2497</v>
      </c>
      <c r="C1326" s="4" t="s">
        <v>441</v>
      </c>
      <c r="D1326" s="4" t="s">
        <v>2135</v>
      </c>
      <c r="E1326" s="4" t="s">
        <v>1060</v>
      </c>
      <c r="F1326" s="4" t="s">
        <v>4505</v>
      </c>
      <c r="G1326" s="4" t="s">
        <v>1586</v>
      </c>
      <c r="H1326" s="4" t="s">
        <v>1587</v>
      </c>
      <c r="I1326" s="141"/>
      <c r="J1326" s="141">
        <v>300000000</v>
      </c>
      <c r="K1326" s="139">
        <v>300000000</v>
      </c>
      <c r="L1326" s="4">
        <v>7.7</v>
      </c>
      <c r="M1326" s="4" t="s">
        <v>4506</v>
      </c>
      <c r="N1326" s="4" t="s">
        <v>4507</v>
      </c>
      <c r="O1326" s="186">
        <f>K1326</f>
        <v>300000000</v>
      </c>
      <c r="P1326" s="91">
        <f>J1326-O1326</f>
        <v>0</v>
      </c>
      <c r="Q1326" s="4">
        <v>167</v>
      </c>
      <c r="R1326" s="4" t="s">
        <v>70</v>
      </c>
      <c r="S1326" s="4" t="s">
        <v>70</v>
      </c>
      <c r="T1326" s="140">
        <v>45348</v>
      </c>
      <c r="U1326" s="4" t="s">
        <v>1887</v>
      </c>
      <c r="V1326" s="4"/>
      <c r="W1326" s="4" t="s">
        <v>70</v>
      </c>
      <c r="X1326" s="140">
        <v>45360</v>
      </c>
      <c r="Y1326" s="4" t="s">
        <v>1888</v>
      </c>
      <c r="Z1326" s="4" t="s">
        <v>1886</v>
      </c>
      <c r="AA1326" s="186">
        <f>O1326</f>
        <v>300000000</v>
      </c>
      <c r="AB1326" s="91">
        <f>AA1326-O1326</f>
        <v>0</v>
      </c>
      <c r="AC1326" s="4"/>
      <c r="AD1326" s="4" t="s">
        <v>2037</v>
      </c>
      <c r="AE1326" s="145" t="s">
        <v>4449</v>
      </c>
      <c r="AF1326" s="145"/>
      <c r="AG1326" s="4"/>
      <c r="AH1326" s="377"/>
      <c r="AI1326" s="4"/>
      <c r="AJ1326" s="4"/>
      <c r="AK1326" s="4"/>
    </row>
    <row r="1327" spans="2:37">
      <c r="B1327" s="145" t="s">
        <v>2497</v>
      </c>
      <c r="C1327" s="4" t="s">
        <v>441</v>
      </c>
      <c r="D1327" s="4" t="s">
        <v>1990</v>
      </c>
      <c r="E1327" s="4" t="s">
        <v>1060</v>
      </c>
      <c r="F1327" s="4" t="s">
        <v>4508</v>
      </c>
      <c r="G1327" s="4" t="s">
        <v>1684</v>
      </c>
      <c r="H1327" s="4" t="s">
        <v>1685</v>
      </c>
      <c r="I1327" s="141"/>
      <c r="J1327" s="141">
        <v>3000000000</v>
      </c>
      <c r="K1327" s="139">
        <v>3000000000</v>
      </c>
      <c r="L1327" s="4">
        <v>5.5</v>
      </c>
      <c r="M1327" s="4" t="s">
        <v>2825</v>
      </c>
      <c r="N1327" s="4" t="s">
        <v>3033</v>
      </c>
      <c r="O1327" s="4"/>
      <c r="P1327" s="4"/>
      <c r="Q1327" s="4">
        <v>197</v>
      </c>
      <c r="R1327" s="4" t="s">
        <v>70</v>
      </c>
      <c r="S1327" s="4" t="s">
        <v>70</v>
      </c>
      <c r="T1327" s="140">
        <v>45348</v>
      </c>
      <c r="U1327" s="4" t="s">
        <v>1887</v>
      </c>
      <c r="V1327" s="4"/>
      <c r="W1327" s="4"/>
      <c r="X1327" s="4"/>
      <c r="Y1327" s="4"/>
      <c r="Z1327" s="4"/>
      <c r="AA1327" s="4"/>
      <c r="AB1327" s="4"/>
      <c r="AC1327" s="4"/>
      <c r="AD1327" s="4"/>
      <c r="AE1327" s="145"/>
      <c r="AF1327" s="145"/>
      <c r="AG1327" s="4" t="s">
        <v>70</v>
      </c>
      <c r="AH1327" s="377" t="s">
        <v>4508</v>
      </c>
      <c r="AI1327" s="4" t="s">
        <v>9551</v>
      </c>
      <c r="AJ1327" s="4" t="s">
        <v>9556</v>
      </c>
      <c r="AK1327" s="4"/>
    </row>
    <row r="1328" spans="2:37">
      <c r="B1328" s="145" t="s">
        <v>2497</v>
      </c>
      <c r="C1328" s="4" t="s">
        <v>441</v>
      </c>
      <c r="D1328" s="4" t="s">
        <v>1957</v>
      </c>
      <c r="E1328" s="4" t="s">
        <v>1060</v>
      </c>
      <c r="F1328" s="4" t="s">
        <v>4509</v>
      </c>
      <c r="G1328" s="4" t="s">
        <v>1676</v>
      </c>
      <c r="H1328" s="4" t="s">
        <v>1677</v>
      </c>
      <c r="I1328" s="141"/>
      <c r="J1328" s="141">
        <v>100000000</v>
      </c>
      <c r="K1328" s="139">
        <v>100000000</v>
      </c>
      <c r="L1328" s="4">
        <v>8.6999999999999993</v>
      </c>
      <c r="M1328" s="4" t="s">
        <v>4329</v>
      </c>
      <c r="N1328" s="4" t="s">
        <v>4330</v>
      </c>
      <c r="O1328" s="186">
        <f>K1328</f>
        <v>100000000</v>
      </c>
      <c r="P1328" s="186">
        <f>K1328-O1328</f>
        <v>0</v>
      </c>
      <c r="Q1328" s="4" t="s">
        <v>2503</v>
      </c>
      <c r="R1328" s="4" t="s">
        <v>70</v>
      </c>
      <c r="S1328" s="4" t="s">
        <v>70</v>
      </c>
      <c r="T1328" s="140">
        <v>45351</v>
      </c>
      <c r="U1328" s="4" t="s">
        <v>1884</v>
      </c>
      <c r="V1328" s="4" t="s">
        <v>1954</v>
      </c>
      <c r="W1328" s="4" t="s">
        <v>70</v>
      </c>
      <c r="X1328" s="4" t="s">
        <v>3521</v>
      </c>
      <c r="Y1328" s="4" t="s">
        <v>1888</v>
      </c>
      <c r="Z1328" s="4" t="s">
        <v>1886</v>
      </c>
      <c r="AA1328" s="186">
        <f>K1328</f>
        <v>100000000</v>
      </c>
      <c r="AB1328" s="186">
        <f>O1328-AA1328</f>
        <v>0</v>
      </c>
      <c r="AC1328" s="4"/>
      <c r="AD1328" s="4" t="s">
        <v>2037</v>
      </c>
      <c r="AE1328" s="145" t="s">
        <v>4258</v>
      </c>
      <c r="AF1328" s="145"/>
      <c r="AG1328" s="4"/>
      <c r="AH1328" s="377"/>
      <c r="AI1328" s="4"/>
      <c r="AJ1328" s="4"/>
      <c r="AK1328" s="4"/>
    </row>
    <row r="1329" spans="2:38">
      <c r="B1329" s="145" t="s">
        <v>2497</v>
      </c>
      <c r="C1329" s="4" t="s">
        <v>441</v>
      </c>
      <c r="D1329" s="4" t="s">
        <v>2135</v>
      </c>
      <c r="E1329" s="4" t="s">
        <v>1060</v>
      </c>
      <c r="F1329" s="4" t="s">
        <v>4510</v>
      </c>
      <c r="G1329" s="4" t="s">
        <v>1586</v>
      </c>
      <c r="H1329" s="4" t="s">
        <v>1587</v>
      </c>
      <c r="I1329" s="141"/>
      <c r="J1329" s="141">
        <v>5000000000</v>
      </c>
      <c r="K1329" s="139">
        <v>5000000000</v>
      </c>
      <c r="L1329" s="4">
        <v>10.59</v>
      </c>
      <c r="M1329" s="4" t="s">
        <v>4511</v>
      </c>
      <c r="N1329" s="4" t="s">
        <v>3343</v>
      </c>
      <c r="O1329" s="186">
        <f>K1329</f>
        <v>5000000000</v>
      </c>
      <c r="P1329" s="91">
        <f>J1329-O1329</f>
        <v>0</v>
      </c>
      <c r="Q1329" s="4">
        <v>167</v>
      </c>
      <c r="R1329" s="4" t="s">
        <v>70</v>
      </c>
      <c r="S1329" s="4" t="s">
        <v>70</v>
      </c>
      <c r="T1329" s="140">
        <v>45348</v>
      </c>
      <c r="U1329" s="4" t="s">
        <v>1887</v>
      </c>
      <c r="V1329" s="4"/>
      <c r="W1329" s="4" t="s">
        <v>70</v>
      </c>
      <c r="X1329" s="140">
        <v>45360</v>
      </c>
      <c r="Y1329" s="4" t="s">
        <v>1888</v>
      </c>
      <c r="Z1329" s="4" t="s">
        <v>1886</v>
      </c>
      <c r="AA1329" s="186">
        <f>O1329</f>
        <v>5000000000</v>
      </c>
      <c r="AB1329" s="91">
        <f>AA1329-O1329</f>
        <v>0</v>
      </c>
      <c r="AC1329" s="4"/>
      <c r="AD1329" s="4" t="s">
        <v>2037</v>
      </c>
      <c r="AE1329" s="145" t="s">
        <v>4449</v>
      </c>
      <c r="AF1329" s="145"/>
      <c r="AG1329" s="4"/>
      <c r="AH1329" s="377"/>
      <c r="AI1329" s="4"/>
      <c r="AJ1329" s="4"/>
      <c r="AK1329" s="4"/>
    </row>
    <row r="1330" spans="2:38">
      <c r="B1330" s="145" t="s">
        <v>2497</v>
      </c>
      <c r="C1330" s="4" t="s">
        <v>441</v>
      </c>
      <c r="D1330" s="4" t="s">
        <v>2550</v>
      </c>
      <c r="E1330" s="4" t="s">
        <v>1060</v>
      </c>
      <c r="F1330" s="4" t="s">
        <v>4512</v>
      </c>
      <c r="G1330" s="4" t="s">
        <v>1676</v>
      </c>
      <c r="H1330" s="4" t="s">
        <v>1677</v>
      </c>
      <c r="I1330" s="141"/>
      <c r="J1330" s="141">
        <v>5000000000</v>
      </c>
      <c r="K1330" s="139">
        <v>5000000000</v>
      </c>
      <c r="L1330" s="4">
        <v>8.6999999999999993</v>
      </c>
      <c r="M1330" s="4" t="s">
        <v>2887</v>
      </c>
      <c r="N1330" s="4" t="s">
        <v>4128</v>
      </c>
      <c r="O1330" s="186">
        <f>K1330</f>
        <v>5000000000</v>
      </c>
      <c r="P1330" s="186">
        <f>K1330-O1330</f>
        <v>0</v>
      </c>
      <c r="Q1330" s="4" t="s">
        <v>2503</v>
      </c>
      <c r="R1330" s="4" t="s">
        <v>70</v>
      </c>
      <c r="S1330" s="4" t="s">
        <v>70</v>
      </c>
      <c r="T1330" s="140">
        <v>45351</v>
      </c>
      <c r="U1330" s="4" t="s">
        <v>1884</v>
      </c>
      <c r="V1330" s="4" t="s">
        <v>1954</v>
      </c>
      <c r="W1330" s="4" t="s">
        <v>70</v>
      </c>
      <c r="X1330" s="4" t="s">
        <v>3521</v>
      </c>
      <c r="Y1330" s="4" t="s">
        <v>1888</v>
      </c>
      <c r="Z1330" s="4" t="s">
        <v>1886</v>
      </c>
      <c r="AA1330" s="186">
        <f>K1330</f>
        <v>5000000000</v>
      </c>
      <c r="AB1330" s="186">
        <f>O1330-AA1330</f>
        <v>0</v>
      </c>
      <c r="AC1330" s="4"/>
      <c r="AD1330" s="4" t="s">
        <v>2037</v>
      </c>
      <c r="AE1330" s="145" t="s">
        <v>4258</v>
      </c>
      <c r="AF1330" s="145"/>
      <c r="AG1330" s="4"/>
      <c r="AH1330" s="377"/>
      <c r="AI1330" s="4"/>
      <c r="AJ1330" s="4"/>
      <c r="AK1330" s="4"/>
    </row>
    <row r="1331" spans="2:38">
      <c r="B1331" s="145" t="s">
        <v>2497</v>
      </c>
      <c r="C1331" s="4" t="s">
        <v>441</v>
      </c>
      <c r="D1331" s="4" t="s">
        <v>4513</v>
      </c>
      <c r="E1331" s="4" t="s">
        <v>1060</v>
      </c>
      <c r="F1331" s="4" t="s">
        <v>4514</v>
      </c>
      <c r="G1331" s="4" t="s">
        <v>1684</v>
      </c>
      <c r="H1331" s="4" t="s">
        <v>1685</v>
      </c>
      <c r="I1331" s="141"/>
      <c r="J1331" s="141">
        <v>2000000000</v>
      </c>
      <c r="K1331" s="139">
        <v>2000000000</v>
      </c>
      <c r="L1331" s="4">
        <v>5.5</v>
      </c>
      <c r="M1331" s="4" t="s">
        <v>2825</v>
      </c>
      <c r="N1331" s="4" t="s">
        <v>3033</v>
      </c>
      <c r="O1331" s="4"/>
      <c r="P1331" s="4"/>
      <c r="Q1331" s="4">
        <v>197</v>
      </c>
      <c r="R1331" s="4" t="s">
        <v>70</v>
      </c>
      <c r="S1331" s="4" t="s">
        <v>70</v>
      </c>
      <c r="T1331" s="140">
        <v>45348</v>
      </c>
      <c r="U1331" s="4" t="s">
        <v>1887</v>
      </c>
      <c r="V1331" s="4"/>
      <c r="W1331" s="4"/>
      <c r="X1331" s="4"/>
      <c r="Y1331" s="4"/>
      <c r="Z1331" s="4"/>
      <c r="AA1331" s="4"/>
      <c r="AB1331" s="4"/>
      <c r="AC1331" s="4"/>
      <c r="AD1331" s="4"/>
      <c r="AE1331" s="145"/>
      <c r="AF1331" s="145"/>
      <c r="AG1331" s="4" t="s">
        <v>70</v>
      </c>
      <c r="AH1331" s="377" t="s">
        <v>4514</v>
      </c>
      <c r="AI1331" s="4" t="s">
        <v>9551</v>
      </c>
      <c r="AJ1331" s="4" t="s">
        <v>9556</v>
      </c>
      <c r="AK1331" s="4"/>
    </row>
    <row r="1332" spans="2:38">
      <c r="B1332" s="145" t="s">
        <v>2497</v>
      </c>
      <c r="C1332" s="4" t="s">
        <v>441</v>
      </c>
      <c r="D1332" s="4" t="s">
        <v>2588</v>
      </c>
      <c r="E1332" s="4" t="s">
        <v>1060</v>
      </c>
      <c r="F1332" s="4" t="s">
        <v>4515</v>
      </c>
      <c r="G1332" s="4" t="s">
        <v>1694</v>
      </c>
      <c r="H1332" s="4" t="s">
        <v>1695</v>
      </c>
      <c r="I1332" s="141"/>
      <c r="J1332" s="141">
        <v>15000000000</v>
      </c>
      <c r="K1332" s="139">
        <v>15000000000</v>
      </c>
      <c r="L1332" s="4">
        <v>7.4</v>
      </c>
      <c r="M1332" s="4" t="s">
        <v>3095</v>
      </c>
      <c r="N1332" s="4" t="s">
        <v>2781</v>
      </c>
      <c r="O1332" s="91">
        <f>J1332</f>
        <v>15000000000</v>
      </c>
      <c r="P1332" s="91">
        <f>J1332-O1332</f>
        <v>0</v>
      </c>
      <c r="Q1332" s="4">
        <v>73</v>
      </c>
      <c r="R1332" s="4" t="s">
        <v>70</v>
      </c>
      <c r="S1332" s="4" t="s">
        <v>70</v>
      </c>
      <c r="T1332" s="140">
        <v>45321</v>
      </c>
      <c r="U1332" s="4" t="s">
        <v>1884</v>
      </c>
      <c r="V1332" s="4" t="s">
        <v>1954</v>
      </c>
      <c r="W1332" s="4"/>
      <c r="X1332" s="4"/>
      <c r="Y1332" s="4"/>
      <c r="Z1332" s="4"/>
      <c r="AA1332" s="4"/>
      <c r="AB1332" s="4"/>
      <c r="AC1332" s="4"/>
      <c r="AD1332" s="4"/>
      <c r="AE1332" s="145"/>
      <c r="AF1332" s="145"/>
      <c r="AG1332" s="4" t="s">
        <v>70</v>
      </c>
      <c r="AH1332" s="377"/>
      <c r="AI1332" s="4" t="s">
        <v>9555</v>
      </c>
      <c r="AJ1332" s="4" t="s">
        <v>9556</v>
      </c>
      <c r="AK1332" s="4"/>
    </row>
    <row r="1333" spans="2:38">
      <c r="B1333" s="145" t="s">
        <v>2497</v>
      </c>
      <c r="C1333" s="4" t="s">
        <v>441</v>
      </c>
      <c r="D1333" s="4" t="s">
        <v>2550</v>
      </c>
      <c r="E1333" s="4" t="s">
        <v>1060</v>
      </c>
      <c r="F1333" s="4" t="s">
        <v>4516</v>
      </c>
      <c r="G1333" s="4" t="s">
        <v>1676</v>
      </c>
      <c r="H1333" s="4" t="s">
        <v>1677</v>
      </c>
      <c r="I1333" s="141"/>
      <c r="J1333" s="141">
        <v>5000000000</v>
      </c>
      <c r="K1333" s="139">
        <v>5000000000</v>
      </c>
      <c r="L1333" s="4">
        <v>8.6999999999999993</v>
      </c>
      <c r="M1333" s="4" t="s">
        <v>4121</v>
      </c>
      <c r="N1333" s="4" t="s">
        <v>4029</v>
      </c>
      <c r="O1333" s="186">
        <f>K1333</f>
        <v>5000000000</v>
      </c>
      <c r="P1333" s="186">
        <f>K1333-O1333</f>
        <v>0</v>
      </c>
      <c r="Q1333" s="4" t="s">
        <v>2503</v>
      </c>
      <c r="R1333" s="4" t="s">
        <v>70</v>
      </c>
      <c r="S1333" s="4" t="s">
        <v>70</v>
      </c>
      <c r="T1333" s="140">
        <v>45351</v>
      </c>
      <c r="U1333" s="4" t="s">
        <v>1884</v>
      </c>
      <c r="V1333" s="4" t="s">
        <v>1954</v>
      </c>
      <c r="W1333" s="4" t="s">
        <v>70</v>
      </c>
      <c r="X1333" s="4" t="s">
        <v>3521</v>
      </c>
      <c r="Y1333" s="4" t="s">
        <v>1888</v>
      </c>
      <c r="Z1333" s="4" t="s">
        <v>1886</v>
      </c>
      <c r="AA1333" s="186">
        <f>K1333</f>
        <v>5000000000</v>
      </c>
      <c r="AB1333" s="186">
        <f>O1333-AA1333</f>
        <v>0</v>
      </c>
      <c r="AC1333" s="4"/>
      <c r="AD1333" s="4" t="s">
        <v>2037</v>
      </c>
      <c r="AE1333" s="145" t="s">
        <v>4258</v>
      </c>
      <c r="AF1333" s="145"/>
      <c r="AG1333" s="4"/>
      <c r="AH1333" s="377"/>
      <c r="AI1333" s="4"/>
      <c r="AJ1333" s="4"/>
      <c r="AK1333" s="4"/>
    </row>
    <row r="1334" spans="2:38">
      <c r="B1334" s="145" t="s">
        <v>2497</v>
      </c>
      <c r="C1334" s="4" t="s">
        <v>441</v>
      </c>
      <c r="D1334" s="4" t="s">
        <v>2135</v>
      </c>
      <c r="E1334" s="4" t="s">
        <v>1060</v>
      </c>
      <c r="F1334" s="4" t="s">
        <v>4517</v>
      </c>
      <c r="G1334" s="4" t="s">
        <v>1586</v>
      </c>
      <c r="H1334" s="4" t="s">
        <v>1587</v>
      </c>
      <c r="I1334" s="141"/>
      <c r="J1334" s="141">
        <v>2000000000</v>
      </c>
      <c r="K1334" s="139">
        <v>2000000000</v>
      </c>
      <c r="L1334" s="4">
        <v>8.3000000000000007</v>
      </c>
      <c r="M1334" s="4" t="s">
        <v>3674</v>
      </c>
      <c r="N1334" s="4" t="s">
        <v>4518</v>
      </c>
      <c r="O1334" s="186">
        <f>K1334</f>
        <v>2000000000</v>
      </c>
      <c r="P1334" s="91">
        <f>J1334-O1334</f>
        <v>0</v>
      </c>
      <c r="Q1334" s="4">
        <v>167</v>
      </c>
      <c r="R1334" s="4" t="s">
        <v>70</v>
      </c>
      <c r="S1334" s="4" t="s">
        <v>70</v>
      </c>
      <c r="T1334" s="140">
        <v>45348</v>
      </c>
      <c r="U1334" s="4" t="s">
        <v>1887</v>
      </c>
      <c r="V1334" s="4"/>
      <c r="W1334" s="4" t="s">
        <v>70</v>
      </c>
      <c r="X1334" s="140">
        <v>45360</v>
      </c>
      <c r="Y1334" s="4" t="s">
        <v>1888</v>
      </c>
      <c r="Z1334" s="4" t="s">
        <v>1886</v>
      </c>
      <c r="AA1334" s="186">
        <f>O1334</f>
        <v>2000000000</v>
      </c>
      <c r="AB1334" s="91">
        <f>AA1334-O1334</f>
        <v>0</v>
      </c>
      <c r="AC1334" s="4"/>
      <c r="AD1334" s="4" t="s">
        <v>2037</v>
      </c>
      <c r="AE1334" s="145" t="s">
        <v>4449</v>
      </c>
      <c r="AF1334" s="145"/>
      <c r="AG1334" s="4"/>
      <c r="AH1334" s="377"/>
      <c r="AI1334" s="4"/>
      <c r="AJ1334" s="4"/>
      <c r="AK1334" s="4"/>
    </row>
    <row r="1335" spans="2:38">
      <c r="B1335" s="145" t="s">
        <v>2497</v>
      </c>
      <c r="C1335" s="4" t="s">
        <v>441</v>
      </c>
      <c r="D1335" s="4" t="s">
        <v>2135</v>
      </c>
      <c r="E1335" s="4" t="s">
        <v>1060</v>
      </c>
      <c r="F1335" s="4" t="s">
        <v>4519</v>
      </c>
      <c r="G1335" s="4" t="s">
        <v>1586</v>
      </c>
      <c r="H1335" s="4" t="s">
        <v>1587</v>
      </c>
      <c r="I1335" s="141"/>
      <c r="J1335" s="141">
        <v>1500000000</v>
      </c>
      <c r="K1335" s="139">
        <v>1500000000</v>
      </c>
      <c r="L1335" s="4">
        <v>4.75</v>
      </c>
      <c r="M1335" s="4" t="s">
        <v>3380</v>
      </c>
      <c r="N1335" s="4" t="s">
        <v>2593</v>
      </c>
      <c r="O1335" s="186">
        <f>K1335</f>
        <v>1500000000</v>
      </c>
      <c r="P1335" s="91">
        <f>J1335-O1335</f>
        <v>0</v>
      </c>
      <c r="Q1335" s="4">
        <v>167</v>
      </c>
      <c r="R1335" s="4" t="s">
        <v>70</v>
      </c>
      <c r="S1335" s="4" t="s">
        <v>70</v>
      </c>
      <c r="T1335" s="140">
        <v>45348</v>
      </c>
      <c r="U1335" s="4" t="s">
        <v>1887</v>
      </c>
      <c r="V1335" s="4"/>
      <c r="W1335" s="4" t="s">
        <v>70</v>
      </c>
      <c r="X1335" s="140">
        <v>45360</v>
      </c>
      <c r="Y1335" s="4" t="s">
        <v>1888</v>
      </c>
      <c r="Z1335" s="4" t="s">
        <v>1886</v>
      </c>
      <c r="AA1335" s="186">
        <f>O1335</f>
        <v>1500000000</v>
      </c>
      <c r="AB1335" s="91">
        <f>AA1335-O1335</f>
        <v>0</v>
      </c>
      <c r="AC1335" s="4"/>
      <c r="AD1335" s="4" t="s">
        <v>2037</v>
      </c>
      <c r="AE1335" s="145" t="s">
        <v>4449</v>
      </c>
      <c r="AF1335" s="145"/>
      <c r="AG1335" s="4"/>
      <c r="AH1335" s="377"/>
      <c r="AI1335" s="4"/>
      <c r="AJ1335" s="4"/>
      <c r="AK1335" s="4"/>
      <c r="AL1335" s="372"/>
    </row>
    <row r="1336" spans="2:38">
      <c r="B1336" s="145" t="s">
        <v>2497</v>
      </c>
      <c r="C1336" s="4" t="s">
        <v>441</v>
      </c>
      <c r="D1336" s="4" t="s">
        <v>2135</v>
      </c>
      <c r="E1336" s="4" t="s">
        <v>1060</v>
      </c>
      <c r="F1336" s="4" t="s">
        <v>4520</v>
      </c>
      <c r="G1336" s="4" t="s">
        <v>1586</v>
      </c>
      <c r="H1336" s="4" t="s">
        <v>1587</v>
      </c>
      <c r="I1336" s="141"/>
      <c r="J1336" s="141">
        <v>2000000000</v>
      </c>
      <c r="K1336" s="139">
        <v>2000000000</v>
      </c>
      <c r="L1336" s="4">
        <v>7.7</v>
      </c>
      <c r="M1336" s="4" t="s">
        <v>4473</v>
      </c>
      <c r="N1336" s="4" t="s">
        <v>4474</v>
      </c>
      <c r="O1336" s="186">
        <f>K1336</f>
        <v>2000000000</v>
      </c>
      <c r="P1336" s="91">
        <f>J1336-O1336</f>
        <v>0</v>
      </c>
      <c r="Q1336" s="4">
        <v>167</v>
      </c>
      <c r="R1336" s="4" t="s">
        <v>70</v>
      </c>
      <c r="S1336" s="4" t="s">
        <v>70</v>
      </c>
      <c r="T1336" s="140">
        <v>45348</v>
      </c>
      <c r="U1336" s="4" t="s">
        <v>1887</v>
      </c>
      <c r="V1336" s="4"/>
      <c r="W1336" s="4" t="s">
        <v>70</v>
      </c>
      <c r="X1336" s="140">
        <v>45360</v>
      </c>
      <c r="Y1336" s="4" t="s">
        <v>1888</v>
      </c>
      <c r="Z1336" s="4" t="s">
        <v>1886</v>
      </c>
      <c r="AA1336" s="186">
        <f>O1336</f>
        <v>2000000000</v>
      </c>
      <c r="AB1336" s="91">
        <f>AA1336-O1336</f>
        <v>0</v>
      </c>
      <c r="AC1336" s="4"/>
      <c r="AD1336" s="4" t="s">
        <v>2037</v>
      </c>
      <c r="AE1336" s="145" t="s">
        <v>4449</v>
      </c>
      <c r="AF1336" s="145"/>
      <c r="AG1336" s="4"/>
      <c r="AH1336" s="377"/>
      <c r="AI1336" s="4"/>
      <c r="AJ1336" s="4"/>
      <c r="AK1336" s="4"/>
    </row>
    <row r="1337" spans="2:38">
      <c r="B1337" s="145" t="s">
        <v>2497</v>
      </c>
      <c r="C1337" s="4" t="s">
        <v>441</v>
      </c>
      <c r="D1337" s="4" t="s">
        <v>2135</v>
      </c>
      <c r="E1337" s="4" t="s">
        <v>1060</v>
      </c>
      <c r="F1337" s="4" t="s">
        <v>4521</v>
      </c>
      <c r="G1337" s="4" t="s">
        <v>1586</v>
      </c>
      <c r="H1337" s="4" t="s">
        <v>1587</v>
      </c>
      <c r="I1337" s="141"/>
      <c r="J1337" s="141">
        <v>9405000</v>
      </c>
      <c r="K1337" s="139">
        <v>9405000</v>
      </c>
      <c r="L1337" s="4">
        <v>7.05</v>
      </c>
      <c r="M1337" s="4" t="s">
        <v>3969</v>
      </c>
      <c r="N1337" s="4" t="s">
        <v>2506</v>
      </c>
      <c r="O1337" s="186">
        <f>K1337</f>
        <v>9405000</v>
      </c>
      <c r="P1337" s="91">
        <f>J1337-O1337</f>
        <v>0</v>
      </c>
      <c r="Q1337" s="4">
        <v>167</v>
      </c>
      <c r="R1337" s="4" t="s">
        <v>70</v>
      </c>
      <c r="S1337" s="4" t="s">
        <v>70</v>
      </c>
      <c r="T1337" s="140">
        <v>45348</v>
      </c>
      <c r="U1337" s="4" t="s">
        <v>1887</v>
      </c>
      <c r="V1337" s="4"/>
      <c r="W1337" s="4" t="s">
        <v>70</v>
      </c>
      <c r="X1337" s="140">
        <v>45360</v>
      </c>
      <c r="Y1337" s="4" t="s">
        <v>1888</v>
      </c>
      <c r="Z1337" s="4" t="s">
        <v>1886</v>
      </c>
      <c r="AA1337" s="186">
        <f>O1337</f>
        <v>9405000</v>
      </c>
      <c r="AB1337" s="91">
        <f>AA1337-O1337</f>
        <v>0</v>
      </c>
      <c r="AC1337" s="4"/>
      <c r="AD1337" s="4" t="s">
        <v>2037</v>
      </c>
      <c r="AE1337" s="145" t="s">
        <v>4449</v>
      </c>
      <c r="AF1337" s="145"/>
      <c r="AG1337" s="4"/>
      <c r="AH1337" s="377"/>
      <c r="AI1337" s="4"/>
      <c r="AJ1337" s="4"/>
      <c r="AK1337" s="4"/>
    </row>
    <row r="1338" spans="2:38">
      <c r="B1338" s="145" t="s">
        <v>2497</v>
      </c>
      <c r="C1338" s="4" t="s">
        <v>441</v>
      </c>
      <c r="D1338" s="4" t="s">
        <v>4522</v>
      </c>
      <c r="E1338" s="4" t="s">
        <v>1060</v>
      </c>
      <c r="F1338" s="4" t="s">
        <v>4523</v>
      </c>
      <c r="G1338" s="4" t="s">
        <v>1684</v>
      </c>
      <c r="H1338" s="4" t="s">
        <v>1685</v>
      </c>
      <c r="I1338" s="141"/>
      <c r="J1338" s="141">
        <v>3000000000</v>
      </c>
      <c r="K1338" s="139">
        <v>3000000000</v>
      </c>
      <c r="L1338" s="4">
        <v>8.4</v>
      </c>
      <c r="M1338" s="4" t="s">
        <v>2183</v>
      </c>
      <c r="N1338" s="4" t="s">
        <v>2697</v>
      </c>
      <c r="O1338" s="4"/>
      <c r="P1338" s="4"/>
      <c r="Q1338" s="4">
        <v>197</v>
      </c>
      <c r="R1338" s="4" t="s">
        <v>70</v>
      </c>
      <c r="S1338" s="4" t="s">
        <v>70</v>
      </c>
      <c r="T1338" s="140">
        <v>45348</v>
      </c>
      <c r="U1338" s="4" t="s">
        <v>1887</v>
      </c>
      <c r="V1338" s="4"/>
      <c r="W1338" s="4"/>
      <c r="X1338" s="4"/>
      <c r="Y1338" s="4"/>
      <c r="Z1338" s="4"/>
      <c r="AA1338" s="4"/>
      <c r="AB1338" s="4"/>
      <c r="AC1338" s="4"/>
      <c r="AD1338" s="4"/>
      <c r="AE1338" s="145"/>
      <c r="AF1338" s="145"/>
      <c r="AG1338" s="4" t="s">
        <v>70</v>
      </c>
      <c r="AH1338" s="377" t="s">
        <v>4523</v>
      </c>
      <c r="AI1338" s="4" t="s">
        <v>9551</v>
      </c>
      <c r="AJ1338" s="4" t="s">
        <v>9556</v>
      </c>
      <c r="AK1338" s="4"/>
    </row>
    <row r="1339" spans="2:38">
      <c r="B1339" s="145" t="s">
        <v>2497</v>
      </c>
      <c r="C1339" s="4" t="s">
        <v>441</v>
      </c>
      <c r="D1339" s="4" t="s">
        <v>2135</v>
      </c>
      <c r="E1339" s="4" t="s">
        <v>1060</v>
      </c>
      <c r="F1339" s="4" t="s">
        <v>4524</v>
      </c>
      <c r="G1339" s="4" t="s">
        <v>1586</v>
      </c>
      <c r="H1339" s="4" t="s">
        <v>1587</v>
      </c>
      <c r="I1339" s="141"/>
      <c r="J1339" s="141">
        <v>21931453627</v>
      </c>
      <c r="K1339" s="139">
        <v>21931453627</v>
      </c>
      <c r="L1339" s="4">
        <v>7.5</v>
      </c>
      <c r="M1339" s="4" t="s">
        <v>3221</v>
      </c>
      <c r="N1339" s="4" t="s">
        <v>3568</v>
      </c>
      <c r="O1339" s="186">
        <f t="shared" ref="O1339:O1344" si="88">K1339</f>
        <v>21931453627</v>
      </c>
      <c r="P1339" s="91">
        <f>J1339-O1339</f>
        <v>0</v>
      </c>
      <c r="Q1339" s="4">
        <v>167</v>
      </c>
      <c r="R1339" s="4" t="s">
        <v>70</v>
      </c>
      <c r="S1339" s="4" t="s">
        <v>70</v>
      </c>
      <c r="T1339" s="140">
        <v>45348</v>
      </c>
      <c r="U1339" s="4" t="s">
        <v>1887</v>
      </c>
      <c r="V1339" s="4"/>
      <c r="W1339" s="4" t="s">
        <v>70</v>
      </c>
      <c r="X1339" s="140">
        <v>45360</v>
      </c>
      <c r="Y1339" s="4" t="s">
        <v>1888</v>
      </c>
      <c r="Z1339" s="4" t="s">
        <v>1886</v>
      </c>
      <c r="AA1339" s="186">
        <f>O1339</f>
        <v>21931453627</v>
      </c>
      <c r="AB1339" s="91">
        <f>AA1339-O1339</f>
        <v>0</v>
      </c>
      <c r="AC1339" s="4"/>
      <c r="AD1339" s="4" t="s">
        <v>2037</v>
      </c>
      <c r="AE1339" s="145" t="s">
        <v>4449</v>
      </c>
      <c r="AF1339" s="145"/>
      <c r="AG1339" s="4"/>
      <c r="AH1339" s="377"/>
      <c r="AI1339" s="4"/>
      <c r="AJ1339" s="4"/>
      <c r="AK1339" s="4"/>
    </row>
    <row r="1340" spans="2:38">
      <c r="B1340" s="145" t="s">
        <v>2497</v>
      </c>
      <c r="C1340" s="4" t="s">
        <v>441</v>
      </c>
      <c r="D1340" s="4" t="s">
        <v>1957</v>
      </c>
      <c r="E1340" s="4" t="s">
        <v>1060</v>
      </c>
      <c r="F1340" s="4" t="s">
        <v>4525</v>
      </c>
      <c r="G1340" s="4" t="s">
        <v>1676</v>
      </c>
      <c r="H1340" s="4" t="s">
        <v>1677</v>
      </c>
      <c r="I1340" s="141"/>
      <c r="J1340" s="141">
        <v>100000000</v>
      </c>
      <c r="K1340" s="139">
        <v>100000000</v>
      </c>
      <c r="L1340" s="4">
        <v>9.6999999999999993</v>
      </c>
      <c r="M1340" s="4" t="s">
        <v>4363</v>
      </c>
      <c r="N1340" s="4" t="s">
        <v>3536</v>
      </c>
      <c r="O1340" s="186">
        <f t="shared" si="88"/>
        <v>100000000</v>
      </c>
      <c r="P1340" s="186">
        <f>K1340-O1340</f>
        <v>0</v>
      </c>
      <c r="Q1340" s="4" t="s">
        <v>2503</v>
      </c>
      <c r="R1340" s="4" t="s">
        <v>70</v>
      </c>
      <c r="S1340" s="4" t="s">
        <v>70</v>
      </c>
      <c r="T1340" s="140">
        <v>45351</v>
      </c>
      <c r="U1340" s="4" t="s">
        <v>1884</v>
      </c>
      <c r="V1340" s="4" t="s">
        <v>1954</v>
      </c>
      <c r="W1340" s="4" t="s">
        <v>70</v>
      </c>
      <c r="X1340" s="4" t="s">
        <v>3521</v>
      </c>
      <c r="Y1340" s="4" t="s">
        <v>1888</v>
      </c>
      <c r="Z1340" s="4" t="s">
        <v>1886</v>
      </c>
      <c r="AA1340" s="186">
        <f>K1340</f>
        <v>100000000</v>
      </c>
      <c r="AB1340" s="186">
        <f>O1340-AA1340</f>
        <v>0</v>
      </c>
      <c r="AC1340" s="4"/>
      <c r="AD1340" s="4" t="s">
        <v>2037</v>
      </c>
      <c r="AE1340" s="145" t="s">
        <v>4258</v>
      </c>
      <c r="AF1340" s="145"/>
      <c r="AG1340" s="4"/>
      <c r="AH1340" s="377"/>
      <c r="AI1340" s="4"/>
      <c r="AJ1340" s="4"/>
      <c r="AK1340" s="4"/>
    </row>
    <row r="1341" spans="2:38">
      <c r="B1341" s="145" t="s">
        <v>2497</v>
      </c>
      <c r="C1341" s="4" t="s">
        <v>441</v>
      </c>
      <c r="D1341" s="4" t="s">
        <v>2135</v>
      </c>
      <c r="E1341" s="4" t="s">
        <v>1060</v>
      </c>
      <c r="F1341" s="4" t="s">
        <v>4526</v>
      </c>
      <c r="G1341" s="4" t="s">
        <v>1586</v>
      </c>
      <c r="H1341" s="4" t="s">
        <v>1587</v>
      </c>
      <c r="I1341" s="141"/>
      <c r="J1341" s="141">
        <v>404000000</v>
      </c>
      <c r="K1341" s="139">
        <v>404000000</v>
      </c>
      <c r="L1341" s="4">
        <v>7.7</v>
      </c>
      <c r="M1341" s="4" t="s">
        <v>3336</v>
      </c>
      <c r="N1341" s="4" t="s">
        <v>4527</v>
      </c>
      <c r="O1341" s="186">
        <f t="shared" si="88"/>
        <v>404000000</v>
      </c>
      <c r="P1341" s="91">
        <f>J1341-O1341</f>
        <v>0</v>
      </c>
      <c r="Q1341" s="4">
        <v>167</v>
      </c>
      <c r="R1341" s="4" t="s">
        <v>70</v>
      </c>
      <c r="S1341" s="4" t="s">
        <v>70</v>
      </c>
      <c r="T1341" s="140">
        <v>45348</v>
      </c>
      <c r="U1341" s="4" t="s">
        <v>1887</v>
      </c>
      <c r="V1341" s="4"/>
      <c r="W1341" s="4" t="s">
        <v>70</v>
      </c>
      <c r="X1341" s="140">
        <v>45360</v>
      </c>
      <c r="Y1341" s="4" t="s">
        <v>1888</v>
      </c>
      <c r="Z1341" s="4" t="s">
        <v>1886</v>
      </c>
      <c r="AA1341" s="186">
        <f>O1341</f>
        <v>404000000</v>
      </c>
      <c r="AB1341" s="91">
        <f>AA1341-O1341</f>
        <v>0</v>
      </c>
      <c r="AC1341" s="4"/>
      <c r="AD1341" s="4" t="s">
        <v>2037</v>
      </c>
      <c r="AE1341" s="145" t="s">
        <v>4449</v>
      </c>
      <c r="AF1341" s="145"/>
      <c r="AG1341" s="4"/>
      <c r="AH1341" s="377"/>
      <c r="AI1341" s="4"/>
      <c r="AJ1341" s="4"/>
      <c r="AK1341" s="4"/>
    </row>
    <row r="1342" spans="2:38">
      <c r="B1342" s="145" t="s">
        <v>2497</v>
      </c>
      <c r="C1342" s="4" t="s">
        <v>441</v>
      </c>
      <c r="D1342" s="4" t="s">
        <v>2550</v>
      </c>
      <c r="E1342" s="4" t="s">
        <v>1060</v>
      </c>
      <c r="F1342" s="4" t="s">
        <v>4528</v>
      </c>
      <c r="G1342" s="4" t="s">
        <v>1676</v>
      </c>
      <c r="H1342" s="4" t="s">
        <v>1677</v>
      </c>
      <c r="I1342" s="141"/>
      <c r="J1342" s="141">
        <v>4000000000</v>
      </c>
      <c r="K1342" s="139">
        <v>4000000000</v>
      </c>
      <c r="L1342" s="4">
        <v>8.1999999999999993</v>
      </c>
      <c r="M1342" s="4" t="s">
        <v>3087</v>
      </c>
      <c r="N1342" s="4" t="s">
        <v>4465</v>
      </c>
      <c r="O1342" s="186">
        <f t="shared" si="88"/>
        <v>4000000000</v>
      </c>
      <c r="P1342" s="186">
        <f>K1342-O1342</f>
        <v>0</v>
      </c>
      <c r="Q1342" s="4" t="s">
        <v>2503</v>
      </c>
      <c r="R1342" s="4" t="s">
        <v>70</v>
      </c>
      <c r="S1342" s="4" t="s">
        <v>70</v>
      </c>
      <c r="T1342" s="140">
        <v>45351</v>
      </c>
      <c r="U1342" s="4" t="s">
        <v>1884</v>
      </c>
      <c r="V1342" s="4" t="s">
        <v>1954</v>
      </c>
      <c r="W1342" s="4" t="s">
        <v>70</v>
      </c>
      <c r="X1342" s="4" t="s">
        <v>3521</v>
      </c>
      <c r="Y1342" s="4" t="s">
        <v>1888</v>
      </c>
      <c r="Z1342" s="4" t="s">
        <v>1886</v>
      </c>
      <c r="AA1342" s="186">
        <f t="shared" ref="AA1342:AA1343" si="89">K1342</f>
        <v>4000000000</v>
      </c>
      <c r="AB1342" s="186">
        <f t="shared" ref="AB1342:AB1343" si="90">O1342-AA1342</f>
        <v>0</v>
      </c>
      <c r="AC1342" s="4"/>
      <c r="AD1342" s="4" t="s">
        <v>2037</v>
      </c>
      <c r="AE1342" s="145" t="s">
        <v>4258</v>
      </c>
      <c r="AF1342" s="145"/>
      <c r="AG1342" s="4"/>
      <c r="AH1342" s="377"/>
      <c r="AI1342" s="4"/>
      <c r="AJ1342" s="4"/>
      <c r="AK1342" s="4"/>
    </row>
    <row r="1343" spans="2:38">
      <c r="B1343" s="145" t="s">
        <v>2497</v>
      </c>
      <c r="C1343" s="4" t="s">
        <v>441</v>
      </c>
      <c r="D1343" s="4" t="s">
        <v>2498</v>
      </c>
      <c r="E1343" s="4" t="s">
        <v>1060</v>
      </c>
      <c r="F1343" s="4" t="s">
        <v>4529</v>
      </c>
      <c r="G1343" s="4" t="s">
        <v>1676</v>
      </c>
      <c r="H1343" s="4" t="s">
        <v>1677</v>
      </c>
      <c r="I1343" s="141"/>
      <c r="J1343" s="141">
        <v>100000000</v>
      </c>
      <c r="K1343" s="139">
        <v>100000000</v>
      </c>
      <c r="L1343" s="4">
        <v>9.6999999999999993</v>
      </c>
      <c r="M1343" s="4" t="s">
        <v>4378</v>
      </c>
      <c r="N1343" s="4" t="s">
        <v>3878</v>
      </c>
      <c r="O1343" s="186">
        <f t="shared" si="88"/>
        <v>100000000</v>
      </c>
      <c r="P1343" s="186">
        <f>K1343-O1343</f>
        <v>0</v>
      </c>
      <c r="Q1343" s="4" t="s">
        <v>2503</v>
      </c>
      <c r="R1343" s="4" t="s">
        <v>70</v>
      </c>
      <c r="S1343" s="4" t="s">
        <v>70</v>
      </c>
      <c r="T1343" s="140">
        <v>45351</v>
      </c>
      <c r="U1343" s="4" t="s">
        <v>1884</v>
      </c>
      <c r="V1343" s="4" t="s">
        <v>1954</v>
      </c>
      <c r="W1343" s="4" t="s">
        <v>70</v>
      </c>
      <c r="X1343" s="4" t="s">
        <v>3521</v>
      </c>
      <c r="Y1343" s="4" t="s">
        <v>1888</v>
      </c>
      <c r="Z1343" s="4" t="s">
        <v>1886</v>
      </c>
      <c r="AA1343" s="186">
        <f t="shared" si="89"/>
        <v>100000000</v>
      </c>
      <c r="AB1343" s="186">
        <f t="shared" si="90"/>
        <v>0</v>
      </c>
      <c r="AC1343" s="4"/>
      <c r="AD1343" s="4" t="s">
        <v>2037</v>
      </c>
      <c r="AE1343" s="145" t="s">
        <v>4258</v>
      </c>
      <c r="AF1343" s="145"/>
      <c r="AG1343" s="4"/>
      <c r="AH1343" s="377"/>
      <c r="AI1343" s="4"/>
      <c r="AJ1343" s="4"/>
      <c r="AK1343" s="4"/>
    </row>
    <row r="1344" spans="2:38">
      <c r="B1344" s="145" t="s">
        <v>2497</v>
      </c>
      <c r="C1344" s="4" t="s">
        <v>441</v>
      </c>
      <c r="D1344" s="4" t="s">
        <v>2135</v>
      </c>
      <c r="E1344" s="4" t="s">
        <v>1060</v>
      </c>
      <c r="F1344" s="4" t="s">
        <v>4530</v>
      </c>
      <c r="G1344" s="4" t="s">
        <v>1586</v>
      </c>
      <c r="H1344" s="4" t="s">
        <v>1587</v>
      </c>
      <c r="I1344" s="141"/>
      <c r="J1344" s="141">
        <v>203000000</v>
      </c>
      <c r="K1344" s="139">
        <v>203000000</v>
      </c>
      <c r="L1344" s="4">
        <v>7.7</v>
      </c>
      <c r="M1344" s="4" t="s">
        <v>4531</v>
      </c>
      <c r="N1344" s="4" t="s">
        <v>4480</v>
      </c>
      <c r="O1344" s="186">
        <f t="shared" si="88"/>
        <v>203000000</v>
      </c>
      <c r="P1344" s="91">
        <f>J1344-O1344</f>
        <v>0</v>
      </c>
      <c r="Q1344" s="4">
        <v>167</v>
      </c>
      <c r="R1344" s="4" t="s">
        <v>70</v>
      </c>
      <c r="S1344" s="4" t="s">
        <v>70</v>
      </c>
      <c r="T1344" s="140">
        <v>45348</v>
      </c>
      <c r="U1344" s="4" t="s">
        <v>1887</v>
      </c>
      <c r="V1344" s="4"/>
      <c r="W1344" s="4" t="s">
        <v>70</v>
      </c>
      <c r="X1344" s="140">
        <v>45360</v>
      </c>
      <c r="Y1344" s="4" t="s">
        <v>1888</v>
      </c>
      <c r="Z1344" s="4" t="s">
        <v>1886</v>
      </c>
      <c r="AA1344" s="186">
        <f>O1344</f>
        <v>203000000</v>
      </c>
      <c r="AB1344" s="91">
        <f>AA1344-O1344</f>
        <v>0</v>
      </c>
      <c r="AC1344" s="4"/>
      <c r="AD1344" s="4" t="s">
        <v>2037</v>
      </c>
      <c r="AE1344" s="145" t="s">
        <v>4449</v>
      </c>
      <c r="AF1344" s="145"/>
      <c r="AG1344" s="4"/>
      <c r="AH1344" s="377"/>
      <c r="AI1344" s="4"/>
      <c r="AJ1344" s="4"/>
      <c r="AK1344" s="4"/>
    </row>
    <row r="1345" spans="2:38">
      <c r="B1345" s="145" t="s">
        <v>2497</v>
      </c>
      <c r="C1345" s="4" t="s">
        <v>441</v>
      </c>
      <c r="D1345" s="4" t="s">
        <v>1976</v>
      </c>
      <c r="E1345" s="4" t="s">
        <v>1060</v>
      </c>
      <c r="F1345" s="4" t="s">
        <v>4532</v>
      </c>
      <c r="G1345" s="4" t="s">
        <v>1682</v>
      </c>
      <c r="H1345" s="4" t="s">
        <v>1683</v>
      </c>
      <c r="I1345" s="141"/>
      <c r="J1345" s="141">
        <v>20000000000</v>
      </c>
      <c r="K1345" s="139">
        <v>20000000000</v>
      </c>
      <c r="L1345" s="4">
        <v>5</v>
      </c>
      <c r="M1345" s="4" t="s">
        <v>4533</v>
      </c>
      <c r="N1345" s="4" t="s">
        <v>2804</v>
      </c>
      <c r="O1345" s="91">
        <f>J1345</f>
        <v>20000000000</v>
      </c>
      <c r="P1345" s="91">
        <f>J1345-O1345</f>
        <v>0</v>
      </c>
      <c r="Q1345" s="4">
        <v>94</v>
      </c>
      <c r="R1345" s="4" t="s">
        <v>70</v>
      </c>
      <c r="S1345" s="4" t="s">
        <v>70</v>
      </c>
      <c r="T1345" s="140">
        <v>45341</v>
      </c>
      <c r="U1345" s="4" t="s">
        <v>1884</v>
      </c>
      <c r="V1345" s="4" t="s">
        <v>1954</v>
      </c>
      <c r="W1345" s="4"/>
      <c r="X1345" s="4"/>
      <c r="Y1345" s="4"/>
      <c r="Z1345" s="4"/>
      <c r="AA1345" s="4"/>
      <c r="AB1345" s="4"/>
      <c r="AC1345" s="4"/>
      <c r="AD1345" s="4"/>
      <c r="AE1345" s="145"/>
      <c r="AF1345" s="145"/>
      <c r="AG1345" s="4" t="s">
        <v>70</v>
      </c>
      <c r="AH1345" s="377" t="s">
        <v>4532</v>
      </c>
      <c r="AI1345" s="4" t="s">
        <v>9551</v>
      </c>
      <c r="AJ1345" s="4" t="s">
        <v>9556</v>
      </c>
      <c r="AK1345" s="4"/>
    </row>
    <row r="1346" spans="2:38">
      <c r="B1346" s="145" t="s">
        <v>2497</v>
      </c>
      <c r="C1346" s="4" t="s">
        <v>441</v>
      </c>
      <c r="D1346" s="4" t="s">
        <v>2135</v>
      </c>
      <c r="E1346" s="4" t="s">
        <v>1060</v>
      </c>
      <c r="F1346" s="4" t="s">
        <v>4534</v>
      </c>
      <c r="G1346" s="4" t="s">
        <v>1586</v>
      </c>
      <c r="H1346" s="4" t="s">
        <v>1587</v>
      </c>
      <c r="I1346" s="141"/>
      <c r="J1346" s="141">
        <v>1141000000</v>
      </c>
      <c r="K1346" s="139">
        <v>1141000000</v>
      </c>
      <c r="L1346" s="4">
        <v>7.1</v>
      </c>
      <c r="M1346" s="4" t="s">
        <v>4535</v>
      </c>
      <c r="N1346" s="4" t="s">
        <v>3025</v>
      </c>
      <c r="O1346" s="186">
        <f>K1346</f>
        <v>1141000000</v>
      </c>
      <c r="P1346" s="91">
        <f>J1346-O1346</f>
        <v>0</v>
      </c>
      <c r="Q1346" s="4">
        <v>167</v>
      </c>
      <c r="R1346" s="4" t="s">
        <v>70</v>
      </c>
      <c r="S1346" s="4" t="s">
        <v>70</v>
      </c>
      <c r="T1346" s="140">
        <v>45348</v>
      </c>
      <c r="U1346" s="4" t="s">
        <v>1887</v>
      </c>
      <c r="V1346" s="4"/>
      <c r="W1346" s="4" t="s">
        <v>70</v>
      </c>
      <c r="X1346" s="140">
        <v>45360</v>
      </c>
      <c r="Y1346" s="4" t="s">
        <v>1888</v>
      </c>
      <c r="Z1346" s="4" t="s">
        <v>1886</v>
      </c>
      <c r="AA1346" s="186">
        <f>O1346</f>
        <v>1141000000</v>
      </c>
      <c r="AB1346" s="91">
        <f>AA1346-O1346</f>
        <v>0</v>
      </c>
      <c r="AC1346" s="4"/>
      <c r="AD1346" s="4" t="s">
        <v>2037</v>
      </c>
      <c r="AE1346" s="145" t="s">
        <v>4449</v>
      </c>
      <c r="AF1346" s="145"/>
      <c r="AG1346" s="4"/>
      <c r="AH1346" s="377"/>
      <c r="AI1346" s="4"/>
      <c r="AJ1346" s="4"/>
      <c r="AK1346" s="4"/>
      <c r="AL1346" s="372"/>
    </row>
    <row r="1347" spans="2:38">
      <c r="B1347" s="145" t="s">
        <v>2497</v>
      </c>
      <c r="C1347" s="4" t="s">
        <v>441</v>
      </c>
      <c r="D1347" s="4" t="s">
        <v>2649</v>
      </c>
      <c r="E1347" s="4" t="s">
        <v>1060</v>
      </c>
      <c r="F1347" s="4" t="s">
        <v>4536</v>
      </c>
      <c r="G1347" s="4" t="s">
        <v>1684</v>
      </c>
      <c r="H1347" s="4" t="s">
        <v>1685</v>
      </c>
      <c r="I1347" s="141"/>
      <c r="J1347" s="141">
        <v>3000000000</v>
      </c>
      <c r="K1347" s="139">
        <v>3000000000</v>
      </c>
      <c r="L1347" s="4">
        <v>8.4</v>
      </c>
      <c r="M1347" s="4" t="s">
        <v>3748</v>
      </c>
      <c r="N1347" s="4" t="s">
        <v>2625</v>
      </c>
      <c r="O1347" s="4"/>
      <c r="P1347" s="4"/>
      <c r="Q1347" s="4">
        <v>197</v>
      </c>
      <c r="R1347" s="4" t="s">
        <v>70</v>
      </c>
      <c r="S1347" s="4" t="s">
        <v>70</v>
      </c>
      <c r="T1347" s="140">
        <v>45348</v>
      </c>
      <c r="U1347" s="4" t="s">
        <v>1887</v>
      </c>
      <c r="V1347" s="4"/>
      <c r="W1347" s="4"/>
      <c r="X1347" s="4"/>
      <c r="Y1347" s="4"/>
      <c r="Z1347" s="4"/>
      <c r="AA1347" s="4"/>
      <c r="AB1347" s="4"/>
      <c r="AC1347" s="4"/>
      <c r="AD1347" s="4"/>
      <c r="AE1347" s="145"/>
      <c r="AF1347" s="145"/>
      <c r="AG1347" s="4" t="s">
        <v>70</v>
      </c>
      <c r="AH1347" s="377" t="s">
        <v>4536</v>
      </c>
      <c r="AI1347" s="4" t="s">
        <v>9551</v>
      </c>
      <c r="AJ1347" s="4" t="s">
        <v>9556</v>
      </c>
      <c r="AK1347" s="4"/>
    </row>
    <row r="1348" spans="2:38">
      <c r="B1348" s="145" t="s">
        <v>2497</v>
      </c>
      <c r="C1348" s="4" t="s">
        <v>441</v>
      </c>
      <c r="D1348" s="4" t="s">
        <v>2135</v>
      </c>
      <c r="E1348" s="4" t="s">
        <v>1060</v>
      </c>
      <c r="F1348" s="4" t="s">
        <v>4537</v>
      </c>
      <c r="G1348" s="4" t="s">
        <v>1586</v>
      </c>
      <c r="H1348" s="4" t="s">
        <v>1587</v>
      </c>
      <c r="I1348" s="141"/>
      <c r="J1348" s="141">
        <v>2149000</v>
      </c>
      <c r="K1348" s="139">
        <v>2149000</v>
      </c>
      <c r="L1348" s="4">
        <v>8.8000000000000007</v>
      </c>
      <c r="M1348" s="4" t="s">
        <v>3715</v>
      </c>
      <c r="N1348" s="4" t="s">
        <v>2920</v>
      </c>
      <c r="O1348" s="186">
        <f t="shared" ref="O1348:O1363" si="91">K1348</f>
        <v>2149000</v>
      </c>
      <c r="P1348" s="91">
        <f>J1348-O1348</f>
        <v>0</v>
      </c>
      <c r="Q1348" s="4">
        <v>167</v>
      </c>
      <c r="R1348" s="4" t="s">
        <v>70</v>
      </c>
      <c r="S1348" s="4" t="s">
        <v>70</v>
      </c>
      <c r="T1348" s="140">
        <v>45348</v>
      </c>
      <c r="U1348" s="4" t="s">
        <v>1887</v>
      </c>
      <c r="V1348" s="4"/>
      <c r="W1348" s="4" t="s">
        <v>70</v>
      </c>
      <c r="X1348" s="140">
        <v>45360</v>
      </c>
      <c r="Y1348" s="4" t="s">
        <v>1888</v>
      </c>
      <c r="Z1348" s="4" t="s">
        <v>1886</v>
      </c>
      <c r="AA1348" s="186">
        <f>O1348</f>
        <v>2149000</v>
      </c>
      <c r="AB1348" s="91">
        <f>AA1348-O1348</f>
        <v>0</v>
      </c>
      <c r="AC1348" s="4"/>
      <c r="AD1348" s="4" t="s">
        <v>2037</v>
      </c>
      <c r="AE1348" s="145" t="s">
        <v>4449</v>
      </c>
      <c r="AF1348" s="145"/>
      <c r="AG1348" s="4"/>
      <c r="AH1348" s="377"/>
      <c r="AI1348" s="4"/>
      <c r="AJ1348" s="4"/>
      <c r="AK1348" s="4"/>
    </row>
    <row r="1349" spans="2:38">
      <c r="B1349" s="145" t="s">
        <v>2497</v>
      </c>
      <c r="C1349" s="4" t="s">
        <v>441</v>
      </c>
      <c r="D1349" s="4" t="s">
        <v>2498</v>
      </c>
      <c r="E1349" s="4" t="s">
        <v>1060</v>
      </c>
      <c r="F1349" s="4" t="s">
        <v>4538</v>
      </c>
      <c r="G1349" s="4" t="s">
        <v>1676</v>
      </c>
      <c r="H1349" s="4" t="s">
        <v>1677</v>
      </c>
      <c r="I1349" s="141"/>
      <c r="J1349" s="141">
        <v>100000000</v>
      </c>
      <c r="K1349" s="139">
        <v>100000000</v>
      </c>
      <c r="L1349" s="4">
        <v>9.6999999999999993</v>
      </c>
      <c r="M1349" s="4" t="s">
        <v>4303</v>
      </c>
      <c r="N1349" s="4" t="s">
        <v>2977</v>
      </c>
      <c r="O1349" s="186">
        <f t="shared" si="91"/>
        <v>100000000</v>
      </c>
      <c r="P1349" s="186">
        <f>K1349-O1349</f>
        <v>0</v>
      </c>
      <c r="Q1349" s="4" t="s">
        <v>2503</v>
      </c>
      <c r="R1349" s="4" t="s">
        <v>70</v>
      </c>
      <c r="S1349" s="4" t="s">
        <v>70</v>
      </c>
      <c r="T1349" s="140">
        <v>45351</v>
      </c>
      <c r="U1349" s="4" t="s">
        <v>1884</v>
      </c>
      <c r="V1349" s="4" t="s">
        <v>1954</v>
      </c>
      <c r="W1349" s="4" t="s">
        <v>70</v>
      </c>
      <c r="X1349" s="4" t="s">
        <v>3521</v>
      </c>
      <c r="Y1349" s="4" t="s">
        <v>1888</v>
      </c>
      <c r="Z1349" s="4" t="s">
        <v>1886</v>
      </c>
      <c r="AA1349" s="186">
        <f t="shared" ref="AA1349:AA1350" si="92">K1349</f>
        <v>100000000</v>
      </c>
      <c r="AB1349" s="186">
        <f t="shared" ref="AB1349:AB1350" si="93">O1349-AA1349</f>
        <v>0</v>
      </c>
      <c r="AC1349" s="4"/>
      <c r="AD1349" s="4" t="s">
        <v>2037</v>
      </c>
      <c r="AE1349" s="145" t="s">
        <v>4258</v>
      </c>
      <c r="AF1349" s="145"/>
      <c r="AG1349" s="4"/>
      <c r="AH1349" s="377"/>
      <c r="AI1349" s="4"/>
      <c r="AJ1349" s="4"/>
      <c r="AK1349" s="4"/>
    </row>
    <row r="1350" spans="2:38">
      <c r="B1350" s="145" t="s">
        <v>2497</v>
      </c>
      <c r="C1350" s="4" t="s">
        <v>441</v>
      </c>
      <c r="D1350" s="4" t="s">
        <v>1957</v>
      </c>
      <c r="E1350" s="4" t="s">
        <v>1060</v>
      </c>
      <c r="F1350" s="4" t="s">
        <v>4539</v>
      </c>
      <c r="G1350" s="4" t="s">
        <v>1676</v>
      </c>
      <c r="H1350" s="4" t="s">
        <v>1677</v>
      </c>
      <c r="I1350" s="141"/>
      <c r="J1350" s="141">
        <v>100000000</v>
      </c>
      <c r="K1350" s="139">
        <v>100000000</v>
      </c>
      <c r="L1350" s="4">
        <v>9.6999999999999993</v>
      </c>
      <c r="M1350" s="4" t="s">
        <v>4346</v>
      </c>
      <c r="N1350" s="4" t="s">
        <v>4347</v>
      </c>
      <c r="O1350" s="186">
        <f t="shared" si="91"/>
        <v>100000000</v>
      </c>
      <c r="P1350" s="186">
        <f>K1350-O1350</f>
        <v>0</v>
      </c>
      <c r="Q1350" s="4" t="s">
        <v>2503</v>
      </c>
      <c r="R1350" s="4" t="s">
        <v>70</v>
      </c>
      <c r="S1350" s="4" t="s">
        <v>70</v>
      </c>
      <c r="T1350" s="140">
        <v>45351</v>
      </c>
      <c r="U1350" s="4" t="s">
        <v>1884</v>
      </c>
      <c r="V1350" s="4" t="s">
        <v>1954</v>
      </c>
      <c r="W1350" s="4" t="s">
        <v>70</v>
      </c>
      <c r="X1350" s="4" t="s">
        <v>3521</v>
      </c>
      <c r="Y1350" s="4" t="s">
        <v>1888</v>
      </c>
      <c r="Z1350" s="4" t="s">
        <v>1886</v>
      </c>
      <c r="AA1350" s="186">
        <f t="shared" si="92"/>
        <v>100000000</v>
      </c>
      <c r="AB1350" s="186">
        <f t="shared" si="93"/>
        <v>0</v>
      </c>
      <c r="AC1350" s="4"/>
      <c r="AD1350" s="4" t="s">
        <v>2037</v>
      </c>
      <c r="AE1350" s="145" t="s">
        <v>4258</v>
      </c>
      <c r="AF1350" s="145"/>
      <c r="AG1350" s="4"/>
      <c r="AH1350" s="377"/>
      <c r="AI1350" s="4"/>
      <c r="AJ1350" s="4"/>
      <c r="AK1350" s="4"/>
    </row>
    <row r="1351" spans="2:38">
      <c r="B1351" s="145" t="s">
        <v>2497</v>
      </c>
      <c r="C1351" s="4" t="s">
        <v>441</v>
      </c>
      <c r="D1351" s="4" t="s">
        <v>2135</v>
      </c>
      <c r="E1351" s="4" t="s">
        <v>1060</v>
      </c>
      <c r="F1351" s="4" t="s">
        <v>4540</v>
      </c>
      <c r="G1351" s="4" t="s">
        <v>1586</v>
      </c>
      <c r="H1351" s="4" t="s">
        <v>1587</v>
      </c>
      <c r="I1351" s="141"/>
      <c r="J1351" s="141">
        <v>8000000000</v>
      </c>
      <c r="K1351" s="139">
        <v>8000000000</v>
      </c>
      <c r="L1351" s="4">
        <v>4.75</v>
      </c>
      <c r="M1351" s="4" t="s">
        <v>2560</v>
      </c>
      <c r="N1351" s="4" t="s">
        <v>2593</v>
      </c>
      <c r="O1351" s="186">
        <f t="shared" si="91"/>
        <v>8000000000</v>
      </c>
      <c r="P1351" s="91">
        <f>J1351-O1351</f>
        <v>0</v>
      </c>
      <c r="Q1351" s="4">
        <v>167</v>
      </c>
      <c r="R1351" s="4" t="s">
        <v>70</v>
      </c>
      <c r="S1351" s="4" t="s">
        <v>70</v>
      </c>
      <c r="T1351" s="140">
        <v>45348</v>
      </c>
      <c r="U1351" s="4" t="s">
        <v>1887</v>
      </c>
      <c r="V1351" s="4"/>
      <c r="W1351" s="4" t="s">
        <v>70</v>
      </c>
      <c r="X1351" s="140">
        <v>45360</v>
      </c>
      <c r="Y1351" s="4" t="s">
        <v>1888</v>
      </c>
      <c r="Z1351" s="4" t="s">
        <v>1886</v>
      </c>
      <c r="AA1351" s="186">
        <f>O1351</f>
        <v>8000000000</v>
      </c>
      <c r="AB1351" s="91">
        <f>AA1351-O1351</f>
        <v>0</v>
      </c>
      <c r="AC1351" s="4"/>
      <c r="AD1351" s="4" t="s">
        <v>2037</v>
      </c>
      <c r="AE1351" s="145" t="s">
        <v>4449</v>
      </c>
      <c r="AF1351" s="145"/>
      <c r="AG1351" s="4"/>
      <c r="AH1351" s="377"/>
      <c r="AI1351" s="4"/>
      <c r="AJ1351" s="4"/>
      <c r="AK1351" s="4"/>
    </row>
    <row r="1352" spans="2:38">
      <c r="B1352" s="145" t="s">
        <v>2497</v>
      </c>
      <c r="C1352" s="4" t="s">
        <v>441</v>
      </c>
      <c r="D1352" s="4" t="s">
        <v>2135</v>
      </c>
      <c r="E1352" s="4" t="s">
        <v>1060</v>
      </c>
      <c r="F1352" s="4" t="s">
        <v>4541</v>
      </c>
      <c r="G1352" s="4" t="s">
        <v>1586</v>
      </c>
      <c r="H1352" s="4" t="s">
        <v>1587</v>
      </c>
      <c r="I1352" s="141"/>
      <c r="J1352" s="141">
        <v>110000000</v>
      </c>
      <c r="K1352" s="139">
        <v>110000000</v>
      </c>
      <c r="L1352" s="4">
        <v>7</v>
      </c>
      <c r="M1352" s="4" t="s">
        <v>4542</v>
      </c>
      <c r="N1352" s="4" t="s">
        <v>2789</v>
      </c>
      <c r="O1352" s="186">
        <f t="shared" si="91"/>
        <v>110000000</v>
      </c>
      <c r="P1352" s="91">
        <f>J1352-O1352</f>
        <v>0</v>
      </c>
      <c r="Q1352" s="4">
        <v>167</v>
      </c>
      <c r="R1352" s="4" t="s">
        <v>70</v>
      </c>
      <c r="S1352" s="4" t="s">
        <v>70</v>
      </c>
      <c r="T1352" s="140">
        <v>45348</v>
      </c>
      <c r="U1352" s="4" t="s">
        <v>1887</v>
      </c>
      <c r="V1352" s="4"/>
      <c r="W1352" s="4" t="s">
        <v>70</v>
      </c>
      <c r="X1352" s="140">
        <v>45360</v>
      </c>
      <c r="Y1352" s="4" t="s">
        <v>1888</v>
      </c>
      <c r="Z1352" s="4" t="s">
        <v>1886</v>
      </c>
      <c r="AA1352" s="186">
        <f>O1352</f>
        <v>110000000</v>
      </c>
      <c r="AB1352" s="91">
        <f>AA1352-O1352</f>
        <v>0</v>
      </c>
      <c r="AC1352" s="4"/>
      <c r="AD1352" s="4" t="s">
        <v>2037</v>
      </c>
      <c r="AE1352" s="145" t="s">
        <v>4449</v>
      </c>
      <c r="AF1352" s="145"/>
      <c r="AG1352" s="4"/>
      <c r="AH1352" s="377"/>
      <c r="AI1352" s="4"/>
      <c r="AJ1352" s="4"/>
      <c r="AK1352" s="4"/>
    </row>
    <row r="1353" spans="2:38">
      <c r="B1353" s="145" t="s">
        <v>2497</v>
      </c>
      <c r="C1353" s="4" t="s">
        <v>441</v>
      </c>
      <c r="D1353" s="4" t="s">
        <v>1957</v>
      </c>
      <c r="E1353" s="4" t="s">
        <v>1060</v>
      </c>
      <c r="F1353" s="4" t="s">
        <v>4543</v>
      </c>
      <c r="G1353" s="4" t="s">
        <v>1676</v>
      </c>
      <c r="H1353" s="4" t="s">
        <v>1677</v>
      </c>
      <c r="I1353" s="141"/>
      <c r="J1353" s="141">
        <v>100000000</v>
      </c>
      <c r="K1353" s="139">
        <v>100000000</v>
      </c>
      <c r="L1353" s="4">
        <v>9.6999999999999993</v>
      </c>
      <c r="M1353" s="4" t="s">
        <v>4287</v>
      </c>
      <c r="N1353" s="4" t="s">
        <v>4288</v>
      </c>
      <c r="O1353" s="186">
        <f t="shared" si="91"/>
        <v>100000000</v>
      </c>
      <c r="P1353" s="186">
        <f>K1353-O1353</f>
        <v>0</v>
      </c>
      <c r="Q1353" s="4" t="s">
        <v>2503</v>
      </c>
      <c r="R1353" s="4" t="s">
        <v>70</v>
      </c>
      <c r="S1353" s="4" t="s">
        <v>70</v>
      </c>
      <c r="T1353" s="140">
        <v>45351</v>
      </c>
      <c r="U1353" s="4" t="s">
        <v>1884</v>
      </c>
      <c r="V1353" s="4" t="s">
        <v>1954</v>
      </c>
      <c r="W1353" s="4" t="s">
        <v>70</v>
      </c>
      <c r="X1353" s="4" t="s">
        <v>3521</v>
      </c>
      <c r="Y1353" s="4" t="s">
        <v>1888</v>
      </c>
      <c r="Z1353" s="4" t="s">
        <v>1886</v>
      </c>
      <c r="AA1353" s="186">
        <f t="shared" ref="AA1353:AA1355" si="94">K1353</f>
        <v>100000000</v>
      </c>
      <c r="AB1353" s="186">
        <f t="shared" ref="AB1353:AB1355" si="95">O1353-AA1353</f>
        <v>0</v>
      </c>
      <c r="AC1353" s="4"/>
      <c r="AD1353" s="4" t="s">
        <v>2037</v>
      </c>
      <c r="AE1353" s="145" t="s">
        <v>4258</v>
      </c>
      <c r="AF1353" s="145"/>
      <c r="AG1353" s="4"/>
      <c r="AH1353" s="377"/>
      <c r="AI1353" s="4"/>
      <c r="AJ1353" s="4"/>
      <c r="AK1353" s="4"/>
    </row>
    <row r="1354" spans="2:38">
      <c r="B1354" s="145" t="s">
        <v>2497</v>
      </c>
      <c r="C1354" s="4" t="s">
        <v>441</v>
      </c>
      <c r="D1354" s="4" t="s">
        <v>1957</v>
      </c>
      <c r="E1354" s="4" t="s">
        <v>1060</v>
      </c>
      <c r="F1354" s="4" t="s">
        <v>4544</v>
      </c>
      <c r="G1354" s="4" t="s">
        <v>1676</v>
      </c>
      <c r="H1354" s="4" t="s">
        <v>1677</v>
      </c>
      <c r="I1354" s="141"/>
      <c r="J1354" s="141">
        <v>100000000</v>
      </c>
      <c r="K1354" s="139">
        <v>100000000</v>
      </c>
      <c r="L1354" s="4">
        <v>9.6999999999999993</v>
      </c>
      <c r="M1354" s="4" t="s">
        <v>4346</v>
      </c>
      <c r="N1354" s="4" t="s">
        <v>4347</v>
      </c>
      <c r="O1354" s="186">
        <f t="shared" si="91"/>
        <v>100000000</v>
      </c>
      <c r="P1354" s="186">
        <f>K1354-O1354</f>
        <v>0</v>
      </c>
      <c r="Q1354" s="4" t="s">
        <v>2503</v>
      </c>
      <c r="R1354" s="4" t="s">
        <v>70</v>
      </c>
      <c r="S1354" s="4" t="s">
        <v>70</v>
      </c>
      <c r="T1354" s="140">
        <v>45351</v>
      </c>
      <c r="U1354" s="4" t="s">
        <v>1884</v>
      </c>
      <c r="V1354" s="4" t="s">
        <v>1954</v>
      </c>
      <c r="W1354" s="4" t="s">
        <v>70</v>
      </c>
      <c r="X1354" s="4" t="s">
        <v>3521</v>
      </c>
      <c r="Y1354" s="4" t="s">
        <v>1888</v>
      </c>
      <c r="Z1354" s="4" t="s">
        <v>1886</v>
      </c>
      <c r="AA1354" s="186">
        <f t="shared" si="94"/>
        <v>100000000</v>
      </c>
      <c r="AB1354" s="186">
        <f t="shared" si="95"/>
        <v>0</v>
      </c>
      <c r="AC1354" s="4"/>
      <c r="AD1354" s="4" t="s">
        <v>2037</v>
      </c>
      <c r="AE1354" s="145" t="s">
        <v>4258</v>
      </c>
      <c r="AF1354" s="145"/>
      <c r="AG1354" s="4"/>
      <c r="AH1354" s="377"/>
      <c r="AI1354" s="4"/>
      <c r="AJ1354" s="4"/>
      <c r="AK1354" s="4"/>
    </row>
    <row r="1355" spans="2:38">
      <c r="B1355" s="145" t="s">
        <v>2497</v>
      </c>
      <c r="C1355" s="4" t="s">
        <v>441</v>
      </c>
      <c r="D1355" s="4" t="s">
        <v>1957</v>
      </c>
      <c r="E1355" s="4" t="s">
        <v>1060</v>
      </c>
      <c r="F1355" s="4" t="s">
        <v>4545</v>
      </c>
      <c r="G1355" s="4" t="s">
        <v>1676</v>
      </c>
      <c r="H1355" s="4" t="s">
        <v>1677</v>
      </c>
      <c r="I1355" s="141"/>
      <c r="J1355" s="141">
        <v>100000000</v>
      </c>
      <c r="K1355" s="139">
        <v>100000000</v>
      </c>
      <c r="L1355" s="4">
        <v>9.6999999999999993</v>
      </c>
      <c r="M1355" s="4" t="s">
        <v>4325</v>
      </c>
      <c r="N1355" s="4" t="s">
        <v>4326</v>
      </c>
      <c r="O1355" s="186">
        <f t="shared" si="91"/>
        <v>100000000</v>
      </c>
      <c r="P1355" s="186">
        <f>K1355-O1355</f>
        <v>0</v>
      </c>
      <c r="Q1355" s="4" t="s">
        <v>2503</v>
      </c>
      <c r="R1355" s="4" t="s">
        <v>70</v>
      </c>
      <c r="S1355" s="4" t="s">
        <v>70</v>
      </c>
      <c r="T1355" s="140">
        <v>45351</v>
      </c>
      <c r="U1355" s="4" t="s">
        <v>1884</v>
      </c>
      <c r="V1355" s="4" t="s">
        <v>1954</v>
      </c>
      <c r="W1355" s="4" t="s">
        <v>70</v>
      </c>
      <c r="X1355" s="4" t="s">
        <v>3521</v>
      </c>
      <c r="Y1355" s="4" t="s">
        <v>1888</v>
      </c>
      <c r="Z1355" s="4" t="s">
        <v>1886</v>
      </c>
      <c r="AA1355" s="186">
        <f t="shared" si="94"/>
        <v>100000000</v>
      </c>
      <c r="AB1355" s="186">
        <f t="shared" si="95"/>
        <v>0</v>
      </c>
      <c r="AC1355" s="4"/>
      <c r="AD1355" s="4" t="s">
        <v>2037</v>
      </c>
      <c r="AE1355" s="145" t="s">
        <v>4258</v>
      </c>
      <c r="AF1355" s="145"/>
      <c r="AG1355" s="4"/>
      <c r="AH1355" s="377"/>
      <c r="AI1355" s="4"/>
      <c r="AJ1355" s="4"/>
      <c r="AK1355" s="4"/>
    </row>
    <row r="1356" spans="2:38">
      <c r="B1356" s="145" t="s">
        <v>2497</v>
      </c>
      <c r="C1356" s="4" t="s">
        <v>441</v>
      </c>
      <c r="D1356" s="4" t="s">
        <v>2135</v>
      </c>
      <c r="E1356" s="4" t="s">
        <v>1060</v>
      </c>
      <c r="F1356" s="4" t="s">
        <v>4546</v>
      </c>
      <c r="G1356" s="4" t="s">
        <v>1586</v>
      </c>
      <c r="H1356" s="4" t="s">
        <v>1587</v>
      </c>
      <c r="I1356" s="141"/>
      <c r="J1356" s="141">
        <v>4000000000</v>
      </c>
      <c r="K1356" s="139">
        <v>4000000000</v>
      </c>
      <c r="L1356" s="4">
        <v>4.75</v>
      </c>
      <c r="M1356" s="4" t="s">
        <v>3380</v>
      </c>
      <c r="N1356" s="4" t="s">
        <v>2593</v>
      </c>
      <c r="O1356" s="186">
        <f t="shared" si="91"/>
        <v>4000000000</v>
      </c>
      <c r="P1356" s="91">
        <f>J1356-O1356</f>
        <v>0</v>
      </c>
      <c r="Q1356" s="4">
        <v>167</v>
      </c>
      <c r="R1356" s="4" t="s">
        <v>70</v>
      </c>
      <c r="S1356" s="4" t="s">
        <v>70</v>
      </c>
      <c r="T1356" s="140">
        <v>45348</v>
      </c>
      <c r="U1356" s="4" t="s">
        <v>1887</v>
      </c>
      <c r="V1356" s="4"/>
      <c r="W1356" s="4" t="s">
        <v>70</v>
      </c>
      <c r="X1356" s="140">
        <v>45360</v>
      </c>
      <c r="Y1356" s="4" t="s">
        <v>1888</v>
      </c>
      <c r="Z1356" s="4" t="s">
        <v>1886</v>
      </c>
      <c r="AA1356" s="186">
        <f>O1356</f>
        <v>4000000000</v>
      </c>
      <c r="AB1356" s="91">
        <f>AA1356-O1356</f>
        <v>0</v>
      </c>
      <c r="AC1356" s="4"/>
      <c r="AD1356" s="4" t="s">
        <v>2037</v>
      </c>
      <c r="AE1356" s="145" t="s">
        <v>4449</v>
      </c>
      <c r="AF1356" s="145"/>
      <c r="AG1356" s="4"/>
      <c r="AH1356" s="377"/>
      <c r="AI1356" s="4"/>
      <c r="AJ1356" s="4"/>
      <c r="AK1356" s="4"/>
    </row>
    <row r="1357" spans="2:38">
      <c r="B1357" s="145" t="s">
        <v>2497</v>
      </c>
      <c r="C1357" s="4" t="s">
        <v>441</v>
      </c>
      <c r="D1357" s="4" t="s">
        <v>1957</v>
      </c>
      <c r="E1357" s="4" t="s">
        <v>1060</v>
      </c>
      <c r="F1357" s="4" t="s">
        <v>4547</v>
      </c>
      <c r="G1357" s="4" t="s">
        <v>1676</v>
      </c>
      <c r="H1357" s="4" t="s">
        <v>1677</v>
      </c>
      <c r="I1357" s="141"/>
      <c r="J1357" s="141">
        <v>100000000</v>
      </c>
      <c r="K1357" s="139">
        <v>100000000</v>
      </c>
      <c r="L1357" s="4">
        <v>9.3000000000000007</v>
      </c>
      <c r="M1357" s="4" t="s">
        <v>4200</v>
      </c>
      <c r="N1357" s="4" t="s">
        <v>4405</v>
      </c>
      <c r="O1357" s="186">
        <f t="shared" si="91"/>
        <v>100000000</v>
      </c>
      <c r="P1357" s="186">
        <f>K1357-O1357</f>
        <v>0</v>
      </c>
      <c r="Q1357" s="4" t="s">
        <v>2503</v>
      </c>
      <c r="R1357" s="4" t="s">
        <v>70</v>
      </c>
      <c r="S1357" s="4" t="s">
        <v>70</v>
      </c>
      <c r="T1357" s="140">
        <v>45351</v>
      </c>
      <c r="U1357" s="4" t="s">
        <v>1884</v>
      </c>
      <c r="V1357" s="4" t="s">
        <v>1954</v>
      </c>
      <c r="W1357" s="4" t="s">
        <v>70</v>
      </c>
      <c r="X1357" s="4" t="s">
        <v>3521</v>
      </c>
      <c r="Y1357" s="4" t="s">
        <v>1888</v>
      </c>
      <c r="Z1357" s="4" t="s">
        <v>1886</v>
      </c>
      <c r="AA1357" s="186">
        <f>K1357</f>
        <v>100000000</v>
      </c>
      <c r="AB1357" s="186">
        <f>O1357-AA1357</f>
        <v>0</v>
      </c>
      <c r="AC1357" s="4"/>
      <c r="AD1357" s="4" t="s">
        <v>2037</v>
      </c>
      <c r="AE1357" s="145" t="s">
        <v>4258</v>
      </c>
      <c r="AF1357" s="145"/>
      <c r="AG1357" s="4"/>
      <c r="AH1357" s="377"/>
      <c r="AI1357" s="4"/>
      <c r="AJ1357" s="4"/>
      <c r="AK1357" s="4"/>
    </row>
    <row r="1358" spans="2:38">
      <c r="B1358" s="145" t="s">
        <v>2497</v>
      </c>
      <c r="C1358" s="4" t="s">
        <v>441</v>
      </c>
      <c r="D1358" s="4" t="s">
        <v>2135</v>
      </c>
      <c r="E1358" s="4" t="s">
        <v>1060</v>
      </c>
      <c r="F1358" s="4" t="s">
        <v>4548</v>
      </c>
      <c r="G1358" s="4" t="s">
        <v>1586</v>
      </c>
      <c r="H1358" s="4" t="s">
        <v>1587</v>
      </c>
      <c r="I1358" s="141"/>
      <c r="J1358" s="141">
        <v>1214000000</v>
      </c>
      <c r="K1358" s="139">
        <v>1214000000</v>
      </c>
      <c r="L1358" s="4">
        <v>8.3000000000000007</v>
      </c>
      <c r="M1358" s="4" t="s">
        <v>4549</v>
      </c>
      <c r="N1358" s="4" t="s">
        <v>4457</v>
      </c>
      <c r="O1358" s="186">
        <f t="shared" si="91"/>
        <v>1214000000</v>
      </c>
      <c r="P1358" s="91">
        <f>J1358-O1358</f>
        <v>0</v>
      </c>
      <c r="Q1358" s="4">
        <v>167</v>
      </c>
      <c r="R1358" s="4" t="s">
        <v>70</v>
      </c>
      <c r="S1358" s="4" t="s">
        <v>70</v>
      </c>
      <c r="T1358" s="140">
        <v>45348</v>
      </c>
      <c r="U1358" s="4" t="s">
        <v>1887</v>
      </c>
      <c r="V1358" s="4"/>
      <c r="W1358" s="4" t="s">
        <v>70</v>
      </c>
      <c r="X1358" s="1">
        <v>45360</v>
      </c>
      <c r="Y1358" s="4" t="s">
        <v>1888</v>
      </c>
      <c r="Z1358" s="4" t="s">
        <v>1886</v>
      </c>
      <c r="AA1358" s="186">
        <f>O1358</f>
        <v>1214000000</v>
      </c>
      <c r="AB1358" s="91">
        <f>AA1358-O1358</f>
        <v>0</v>
      </c>
      <c r="AC1358" s="4"/>
      <c r="AD1358" s="4" t="s">
        <v>2037</v>
      </c>
      <c r="AE1358" s="145" t="s">
        <v>4449</v>
      </c>
      <c r="AF1358" s="145"/>
      <c r="AG1358" s="4"/>
      <c r="AH1358" s="377"/>
      <c r="AI1358" s="4"/>
      <c r="AJ1358" s="4"/>
      <c r="AK1358" s="4"/>
    </row>
    <row r="1359" spans="2:38">
      <c r="B1359" s="145" t="s">
        <v>2497</v>
      </c>
      <c r="C1359" s="4" t="s">
        <v>441</v>
      </c>
      <c r="D1359" s="4" t="s">
        <v>1957</v>
      </c>
      <c r="E1359" s="4" t="s">
        <v>1060</v>
      </c>
      <c r="F1359" s="4" t="s">
        <v>4550</v>
      </c>
      <c r="G1359" s="4" t="s">
        <v>1676</v>
      </c>
      <c r="H1359" s="4" t="s">
        <v>1677</v>
      </c>
      <c r="I1359" s="141"/>
      <c r="J1359" s="141">
        <v>100000000</v>
      </c>
      <c r="K1359" s="139">
        <v>100000000</v>
      </c>
      <c r="L1359" s="4">
        <v>9.3000000000000007</v>
      </c>
      <c r="M1359" s="4" t="s">
        <v>4200</v>
      </c>
      <c r="N1359" s="4" t="s">
        <v>4405</v>
      </c>
      <c r="O1359" s="186">
        <f t="shared" si="91"/>
        <v>100000000</v>
      </c>
      <c r="P1359" s="186">
        <f>K1359-O1359</f>
        <v>0</v>
      </c>
      <c r="Q1359" s="4" t="s">
        <v>2503</v>
      </c>
      <c r="R1359" s="4" t="s">
        <v>70</v>
      </c>
      <c r="S1359" s="4" t="s">
        <v>70</v>
      </c>
      <c r="T1359" s="140">
        <v>45351</v>
      </c>
      <c r="U1359" s="4" t="s">
        <v>1884</v>
      </c>
      <c r="V1359" s="4" t="s">
        <v>1954</v>
      </c>
      <c r="W1359" s="4" t="s">
        <v>70</v>
      </c>
      <c r="X1359" s="4" t="s">
        <v>3521</v>
      </c>
      <c r="Y1359" s="4" t="s">
        <v>1888</v>
      </c>
      <c r="Z1359" s="4" t="s">
        <v>1886</v>
      </c>
      <c r="AA1359" s="186">
        <f>K1359</f>
        <v>100000000</v>
      </c>
      <c r="AB1359" s="186">
        <f>O1359-AA1359</f>
        <v>0</v>
      </c>
      <c r="AC1359" s="4"/>
      <c r="AD1359" s="4" t="s">
        <v>2037</v>
      </c>
      <c r="AE1359" s="145" t="s">
        <v>4258</v>
      </c>
      <c r="AF1359" s="145"/>
      <c r="AG1359" s="4"/>
      <c r="AH1359" s="377"/>
      <c r="AI1359" s="4"/>
      <c r="AJ1359" s="4"/>
      <c r="AK1359" s="4"/>
    </row>
    <row r="1360" spans="2:38">
      <c r="B1360" s="145" t="s">
        <v>2497</v>
      </c>
      <c r="C1360" s="4" t="s">
        <v>441</v>
      </c>
      <c r="D1360" s="4" t="s">
        <v>2135</v>
      </c>
      <c r="E1360" s="4" t="s">
        <v>1060</v>
      </c>
      <c r="F1360" s="4" t="s">
        <v>4551</v>
      </c>
      <c r="G1360" s="4" t="s">
        <v>1586</v>
      </c>
      <c r="H1360" s="4" t="s">
        <v>1587</v>
      </c>
      <c r="I1360" s="141"/>
      <c r="J1360" s="141">
        <v>1173000000</v>
      </c>
      <c r="K1360" s="139">
        <v>1173000000</v>
      </c>
      <c r="L1360" s="4">
        <v>8.3000000000000007</v>
      </c>
      <c r="M1360" s="4" t="s">
        <v>4552</v>
      </c>
      <c r="N1360" s="4" t="s">
        <v>4553</v>
      </c>
      <c r="O1360" s="186">
        <f t="shared" si="91"/>
        <v>1173000000</v>
      </c>
      <c r="P1360" s="91">
        <f>J1360-O1360</f>
        <v>0</v>
      </c>
      <c r="Q1360" s="4">
        <v>167</v>
      </c>
      <c r="R1360" s="4" t="s">
        <v>70</v>
      </c>
      <c r="S1360" s="4" t="s">
        <v>70</v>
      </c>
      <c r="T1360" s="140">
        <v>45348</v>
      </c>
      <c r="U1360" s="4" t="s">
        <v>1887</v>
      </c>
      <c r="V1360" s="4"/>
      <c r="W1360" s="4" t="s">
        <v>70</v>
      </c>
      <c r="X1360" s="140">
        <v>45360</v>
      </c>
      <c r="Y1360" s="4" t="s">
        <v>1888</v>
      </c>
      <c r="Z1360" s="4" t="s">
        <v>1886</v>
      </c>
      <c r="AA1360" s="186">
        <f>O1360</f>
        <v>1173000000</v>
      </c>
      <c r="AB1360" s="91">
        <f>AA1360-O1360</f>
        <v>0</v>
      </c>
      <c r="AC1360" s="4"/>
      <c r="AD1360" s="4" t="s">
        <v>2037</v>
      </c>
      <c r="AE1360" s="145" t="s">
        <v>4449</v>
      </c>
      <c r="AF1360" s="145"/>
      <c r="AG1360" s="4"/>
      <c r="AH1360" s="377"/>
      <c r="AI1360" s="4"/>
      <c r="AJ1360" s="4"/>
      <c r="AK1360" s="4"/>
    </row>
    <row r="1361" spans="2:37">
      <c r="B1361" s="145" t="s">
        <v>2497</v>
      </c>
      <c r="C1361" s="4" t="s">
        <v>441</v>
      </c>
      <c r="D1361" s="4" t="s">
        <v>2135</v>
      </c>
      <c r="E1361" s="4" t="s">
        <v>1060</v>
      </c>
      <c r="F1361" s="4" t="s">
        <v>4554</v>
      </c>
      <c r="G1361" s="4" t="s">
        <v>1586</v>
      </c>
      <c r="H1361" s="4" t="s">
        <v>1587</v>
      </c>
      <c r="I1361" s="141"/>
      <c r="J1361" s="141">
        <v>1762476493</v>
      </c>
      <c r="K1361" s="139">
        <v>1762476493</v>
      </c>
      <c r="L1361" s="4">
        <v>7.5</v>
      </c>
      <c r="M1361" s="4" t="s">
        <v>3715</v>
      </c>
      <c r="N1361" s="4" t="s">
        <v>3450</v>
      </c>
      <c r="O1361" s="186">
        <f t="shared" si="91"/>
        <v>1762476493</v>
      </c>
      <c r="P1361" s="91">
        <f>J1361-O1361</f>
        <v>0</v>
      </c>
      <c r="Q1361" s="4">
        <v>167</v>
      </c>
      <c r="R1361" s="4" t="s">
        <v>70</v>
      </c>
      <c r="S1361" s="4" t="s">
        <v>70</v>
      </c>
      <c r="T1361" s="140">
        <v>45348</v>
      </c>
      <c r="U1361" s="4" t="s">
        <v>1887</v>
      </c>
      <c r="V1361" s="4"/>
      <c r="W1361" s="4" t="s">
        <v>70</v>
      </c>
      <c r="X1361" s="140">
        <v>45360</v>
      </c>
      <c r="Y1361" s="4" t="s">
        <v>1888</v>
      </c>
      <c r="Z1361" s="4" t="s">
        <v>1886</v>
      </c>
      <c r="AA1361" s="186">
        <f>O1361</f>
        <v>1762476493</v>
      </c>
      <c r="AB1361" s="91">
        <f>AA1361-O1361</f>
        <v>0</v>
      </c>
      <c r="AC1361" s="4"/>
      <c r="AD1361" s="4" t="s">
        <v>2037</v>
      </c>
      <c r="AE1361" s="145" t="s">
        <v>4449</v>
      </c>
      <c r="AF1361" s="145"/>
      <c r="AG1361" s="4"/>
      <c r="AH1361" s="377"/>
      <c r="AI1361" s="4"/>
      <c r="AJ1361" s="4"/>
      <c r="AK1361" s="4"/>
    </row>
    <row r="1362" spans="2:37">
      <c r="B1362" s="145" t="s">
        <v>2497</v>
      </c>
      <c r="C1362" s="4" t="s">
        <v>441</v>
      </c>
      <c r="D1362" s="4" t="s">
        <v>2498</v>
      </c>
      <c r="E1362" s="4" t="s">
        <v>1060</v>
      </c>
      <c r="F1362" s="4" t="s">
        <v>4555</v>
      </c>
      <c r="G1362" s="4" t="s">
        <v>1676</v>
      </c>
      <c r="H1362" s="4" t="s">
        <v>1677</v>
      </c>
      <c r="I1362" s="141"/>
      <c r="J1362" s="141">
        <v>100000000</v>
      </c>
      <c r="K1362" s="139">
        <v>100000000</v>
      </c>
      <c r="L1362" s="4">
        <v>9.6999999999999993</v>
      </c>
      <c r="M1362" s="4" t="s">
        <v>4256</v>
      </c>
      <c r="N1362" s="4" t="s">
        <v>4257</v>
      </c>
      <c r="O1362" s="186">
        <f t="shared" si="91"/>
        <v>100000000</v>
      </c>
      <c r="P1362" s="186">
        <f>K1362-O1362</f>
        <v>0</v>
      </c>
      <c r="Q1362" s="4" t="s">
        <v>2503</v>
      </c>
      <c r="R1362" s="4" t="s">
        <v>70</v>
      </c>
      <c r="S1362" s="4" t="s">
        <v>70</v>
      </c>
      <c r="T1362" s="140">
        <v>45351</v>
      </c>
      <c r="U1362" s="4" t="s">
        <v>1884</v>
      </c>
      <c r="V1362" s="4" t="s">
        <v>1954</v>
      </c>
      <c r="W1362" s="4" t="s">
        <v>70</v>
      </c>
      <c r="X1362" s="4" t="s">
        <v>3521</v>
      </c>
      <c r="Y1362" s="4" t="s">
        <v>1888</v>
      </c>
      <c r="Z1362" s="4" t="s">
        <v>1886</v>
      </c>
      <c r="AA1362" s="186">
        <f>K1362</f>
        <v>100000000</v>
      </c>
      <c r="AB1362" s="186">
        <f>O1362-AA1362</f>
        <v>0</v>
      </c>
      <c r="AC1362" s="4"/>
      <c r="AD1362" s="4" t="s">
        <v>2037</v>
      </c>
      <c r="AE1362" s="145" t="s">
        <v>4258</v>
      </c>
      <c r="AF1362" s="145"/>
      <c r="AG1362" s="4"/>
      <c r="AH1362" s="377"/>
      <c r="AI1362" s="4"/>
      <c r="AJ1362" s="4"/>
      <c r="AK1362" s="4"/>
    </row>
    <row r="1363" spans="2:37">
      <c r="B1363" s="145" t="s">
        <v>2497</v>
      </c>
      <c r="C1363" s="4" t="s">
        <v>441</v>
      </c>
      <c r="D1363" s="4" t="s">
        <v>2135</v>
      </c>
      <c r="E1363" s="4" t="s">
        <v>1060</v>
      </c>
      <c r="F1363" s="4" t="s">
        <v>4556</v>
      </c>
      <c r="G1363" s="4" t="s">
        <v>1586</v>
      </c>
      <c r="H1363" s="4" t="s">
        <v>1587</v>
      </c>
      <c r="I1363" s="141"/>
      <c r="J1363" s="141">
        <v>2600000000</v>
      </c>
      <c r="K1363" s="139">
        <v>2600000000</v>
      </c>
      <c r="L1363" s="4">
        <v>8.8000000000000007</v>
      </c>
      <c r="M1363" s="4" t="s">
        <v>3834</v>
      </c>
      <c r="N1363" s="4" t="s">
        <v>3085</v>
      </c>
      <c r="O1363" s="186">
        <f t="shared" si="91"/>
        <v>2600000000</v>
      </c>
      <c r="P1363" s="91">
        <f>J1363-O1363</f>
        <v>0</v>
      </c>
      <c r="Q1363" s="4">
        <v>167</v>
      </c>
      <c r="R1363" s="4" t="s">
        <v>70</v>
      </c>
      <c r="S1363" s="4" t="s">
        <v>70</v>
      </c>
      <c r="T1363" s="140">
        <v>45348</v>
      </c>
      <c r="U1363" s="4" t="s">
        <v>1887</v>
      </c>
      <c r="V1363" s="4"/>
      <c r="W1363" s="4" t="s">
        <v>70</v>
      </c>
      <c r="X1363" s="140">
        <v>45360</v>
      </c>
      <c r="Y1363" s="4" t="s">
        <v>1888</v>
      </c>
      <c r="Z1363" s="4" t="s">
        <v>1886</v>
      </c>
      <c r="AA1363" s="186">
        <f>O1363</f>
        <v>2600000000</v>
      </c>
      <c r="AB1363" s="91">
        <f>AA1363-O1363</f>
        <v>0</v>
      </c>
      <c r="AC1363" s="4"/>
      <c r="AD1363" s="4" t="s">
        <v>2037</v>
      </c>
      <c r="AE1363" s="145" t="s">
        <v>4449</v>
      </c>
      <c r="AF1363" s="145"/>
      <c r="AG1363" s="4"/>
      <c r="AH1363" s="377"/>
      <c r="AI1363" s="4"/>
      <c r="AJ1363" s="4"/>
      <c r="AK1363" s="4"/>
    </row>
    <row r="1364" spans="2:37">
      <c r="B1364" s="145" t="s">
        <v>2497</v>
      </c>
      <c r="C1364" s="4" t="s">
        <v>441</v>
      </c>
      <c r="D1364" s="4" t="s">
        <v>1976</v>
      </c>
      <c r="E1364" s="4" t="s">
        <v>1060</v>
      </c>
      <c r="F1364" s="4" t="s">
        <v>4557</v>
      </c>
      <c r="G1364" s="4" t="s">
        <v>1682</v>
      </c>
      <c r="H1364" s="4" t="s">
        <v>1683</v>
      </c>
      <c r="I1364" s="141"/>
      <c r="J1364" s="141">
        <v>20000000000</v>
      </c>
      <c r="K1364" s="139">
        <v>20000000000</v>
      </c>
      <c r="L1364" s="4">
        <v>7.5</v>
      </c>
      <c r="M1364" s="4" t="s">
        <v>1917</v>
      </c>
      <c r="N1364" s="4" t="s">
        <v>3450</v>
      </c>
      <c r="O1364" s="91">
        <f>J1364</f>
        <v>20000000000</v>
      </c>
      <c r="P1364" s="91">
        <f>J1364-O1364</f>
        <v>0</v>
      </c>
      <c r="Q1364" s="4">
        <v>94</v>
      </c>
      <c r="R1364" s="4" t="s">
        <v>70</v>
      </c>
      <c r="S1364" s="4" t="s">
        <v>70</v>
      </c>
      <c r="T1364" s="140">
        <v>45341</v>
      </c>
      <c r="U1364" s="4" t="s">
        <v>1884</v>
      </c>
      <c r="V1364" s="4" t="s">
        <v>1954</v>
      </c>
      <c r="W1364" s="4"/>
      <c r="X1364" s="4"/>
      <c r="Y1364" s="4"/>
      <c r="Z1364" s="4"/>
      <c r="AA1364" s="4"/>
      <c r="AB1364" s="4"/>
      <c r="AC1364" s="4"/>
      <c r="AD1364" s="4"/>
      <c r="AE1364" s="145"/>
      <c r="AF1364" s="145"/>
      <c r="AG1364" s="4" t="s">
        <v>70</v>
      </c>
      <c r="AH1364" s="377" t="s">
        <v>4557</v>
      </c>
      <c r="AI1364" s="4" t="s">
        <v>9551</v>
      </c>
      <c r="AJ1364" s="4" t="s">
        <v>9556</v>
      </c>
      <c r="AK1364" s="4"/>
    </row>
    <row r="1365" spans="2:37">
      <c r="B1365" s="145" t="s">
        <v>2497</v>
      </c>
      <c r="C1365" s="4" t="s">
        <v>441</v>
      </c>
      <c r="D1365" s="4" t="s">
        <v>1976</v>
      </c>
      <c r="E1365" s="4" t="s">
        <v>1060</v>
      </c>
      <c r="F1365" s="4" t="s">
        <v>4558</v>
      </c>
      <c r="G1365" s="4" t="s">
        <v>1682</v>
      </c>
      <c r="H1365" s="4" t="s">
        <v>1683</v>
      </c>
      <c r="I1365" s="141"/>
      <c r="J1365" s="141">
        <v>15000000000</v>
      </c>
      <c r="K1365" s="139">
        <v>15000000000</v>
      </c>
      <c r="L1365" s="4">
        <v>5.5</v>
      </c>
      <c r="M1365" s="4" t="s">
        <v>3266</v>
      </c>
      <c r="N1365" s="4" t="s">
        <v>2595</v>
      </c>
      <c r="O1365" s="91">
        <f>J1365</f>
        <v>15000000000</v>
      </c>
      <c r="P1365" s="91">
        <f>J1365-O1365</f>
        <v>0</v>
      </c>
      <c r="Q1365" s="4">
        <v>94</v>
      </c>
      <c r="R1365" s="4" t="s">
        <v>70</v>
      </c>
      <c r="S1365" s="4" t="s">
        <v>70</v>
      </c>
      <c r="T1365" s="140">
        <v>45341</v>
      </c>
      <c r="U1365" s="4" t="s">
        <v>1884</v>
      </c>
      <c r="V1365" s="4" t="s">
        <v>1954</v>
      </c>
      <c r="W1365" s="4"/>
      <c r="X1365" s="4"/>
      <c r="Y1365" s="4"/>
      <c r="Z1365" s="4"/>
      <c r="AA1365" s="4"/>
      <c r="AB1365" s="4"/>
      <c r="AC1365" s="4"/>
      <c r="AD1365" s="4"/>
      <c r="AE1365" s="145"/>
      <c r="AF1365" s="145"/>
      <c r="AG1365" s="4" t="s">
        <v>70</v>
      </c>
      <c r="AH1365" s="377" t="s">
        <v>4558</v>
      </c>
      <c r="AI1365" s="4" t="s">
        <v>9551</v>
      </c>
      <c r="AJ1365" s="4" t="s">
        <v>9556</v>
      </c>
      <c r="AK1365" s="4"/>
    </row>
    <row r="1366" spans="2:37">
      <c r="B1366" s="145" t="s">
        <v>2497</v>
      </c>
      <c r="C1366" s="4" t="s">
        <v>441</v>
      </c>
      <c r="D1366" s="4" t="s">
        <v>1957</v>
      </c>
      <c r="E1366" s="4" t="s">
        <v>1060</v>
      </c>
      <c r="F1366" s="4" t="s">
        <v>4559</v>
      </c>
      <c r="G1366" s="4" t="s">
        <v>1676</v>
      </c>
      <c r="H1366" s="4" t="s">
        <v>1677</v>
      </c>
      <c r="I1366" s="141"/>
      <c r="J1366" s="141">
        <v>100000000</v>
      </c>
      <c r="K1366" s="139">
        <v>100000000</v>
      </c>
      <c r="L1366" s="4">
        <v>8.6999999999999993</v>
      </c>
      <c r="M1366" s="4" t="s">
        <v>4329</v>
      </c>
      <c r="N1366" s="4" t="s">
        <v>4330</v>
      </c>
      <c r="O1366" s="186">
        <f t="shared" ref="O1366:O1377" si="96">K1366</f>
        <v>100000000</v>
      </c>
      <c r="P1366" s="186">
        <f>K1366-O1366</f>
        <v>0</v>
      </c>
      <c r="Q1366" s="4" t="s">
        <v>2503</v>
      </c>
      <c r="R1366" s="4" t="s">
        <v>70</v>
      </c>
      <c r="S1366" s="4" t="s">
        <v>70</v>
      </c>
      <c r="T1366" s="140">
        <v>45351</v>
      </c>
      <c r="U1366" s="4" t="s">
        <v>1884</v>
      </c>
      <c r="V1366" s="4" t="s">
        <v>1954</v>
      </c>
      <c r="W1366" s="4" t="s">
        <v>70</v>
      </c>
      <c r="X1366" s="4" t="s">
        <v>3521</v>
      </c>
      <c r="Y1366" s="4" t="s">
        <v>1888</v>
      </c>
      <c r="Z1366" s="4" t="s">
        <v>1886</v>
      </c>
      <c r="AA1366" s="186">
        <f>K1366</f>
        <v>100000000</v>
      </c>
      <c r="AB1366" s="186">
        <f>O1366-AA1366</f>
        <v>0</v>
      </c>
      <c r="AC1366" s="4"/>
      <c r="AD1366" s="4" t="s">
        <v>2037</v>
      </c>
      <c r="AE1366" s="145" t="s">
        <v>4258</v>
      </c>
      <c r="AF1366" s="145"/>
      <c r="AG1366" s="4"/>
      <c r="AH1366" s="377"/>
      <c r="AI1366" s="4"/>
      <c r="AJ1366" s="4"/>
      <c r="AK1366" s="4"/>
    </row>
    <row r="1367" spans="2:37">
      <c r="B1367" s="145" t="s">
        <v>2497</v>
      </c>
      <c r="C1367" s="4" t="s">
        <v>441</v>
      </c>
      <c r="D1367" s="4" t="s">
        <v>2135</v>
      </c>
      <c r="E1367" s="4" t="s">
        <v>1060</v>
      </c>
      <c r="F1367" s="4" t="s">
        <v>4560</v>
      </c>
      <c r="G1367" s="4" t="s">
        <v>1586</v>
      </c>
      <c r="H1367" s="4" t="s">
        <v>1587</v>
      </c>
      <c r="I1367" s="141"/>
      <c r="J1367" s="141">
        <v>9410000</v>
      </c>
      <c r="K1367" s="139">
        <v>9410000</v>
      </c>
      <c r="L1367" s="4">
        <v>7.05</v>
      </c>
      <c r="M1367" s="4" t="s">
        <v>3505</v>
      </c>
      <c r="N1367" s="4" t="s">
        <v>3240</v>
      </c>
      <c r="O1367" s="186">
        <f t="shared" si="96"/>
        <v>9410000</v>
      </c>
      <c r="P1367" s="91">
        <f>J1367-O1367</f>
        <v>0</v>
      </c>
      <c r="Q1367" s="4">
        <v>167</v>
      </c>
      <c r="R1367" s="4" t="s">
        <v>70</v>
      </c>
      <c r="S1367" s="4" t="s">
        <v>70</v>
      </c>
      <c r="T1367" s="140">
        <v>45348</v>
      </c>
      <c r="U1367" s="4" t="s">
        <v>1887</v>
      </c>
      <c r="V1367" s="4"/>
      <c r="W1367" s="4" t="s">
        <v>70</v>
      </c>
      <c r="X1367" s="140">
        <v>45360</v>
      </c>
      <c r="Y1367" s="4" t="s">
        <v>1888</v>
      </c>
      <c r="Z1367" s="4" t="s">
        <v>1886</v>
      </c>
      <c r="AA1367" s="186">
        <f>O1367</f>
        <v>9410000</v>
      </c>
      <c r="AB1367" s="91">
        <f>AA1367-O1367</f>
        <v>0</v>
      </c>
      <c r="AC1367" s="4"/>
      <c r="AD1367" s="4" t="s">
        <v>2037</v>
      </c>
      <c r="AE1367" s="145" t="s">
        <v>4449</v>
      </c>
      <c r="AF1367" s="145"/>
      <c r="AG1367" s="4"/>
      <c r="AH1367" s="377"/>
      <c r="AI1367" s="4"/>
      <c r="AJ1367" s="4"/>
      <c r="AK1367" s="4"/>
    </row>
    <row r="1368" spans="2:37">
      <c r="B1368" s="145" t="s">
        <v>2497</v>
      </c>
      <c r="C1368" s="4" t="s">
        <v>441</v>
      </c>
      <c r="D1368" s="4" t="s">
        <v>2135</v>
      </c>
      <c r="E1368" s="4" t="s">
        <v>1060</v>
      </c>
      <c r="F1368" s="4" t="s">
        <v>4561</v>
      </c>
      <c r="G1368" s="4" t="s">
        <v>1586</v>
      </c>
      <c r="H1368" s="4" t="s">
        <v>1587</v>
      </c>
      <c r="I1368" s="141"/>
      <c r="J1368" s="141">
        <v>9435000</v>
      </c>
      <c r="K1368" s="139">
        <v>9435000</v>
      </c>
      <c r="L1368" s="4">
        <v>7.05</v>
      </c>
      <c r="M1368" s="4" t="s">
        <v>2638</v>
      </c>
      <c r="N1368" s="4" t="s">
        <v>3508</v>
      </c>
      <c r="O1368" s="186">
        <f t="shared" si="96"/>
        <v>9435000</v>
      </c>
      <c r="P1368" s="91">
        <f>J1368-O1368</f>
        <v>0</v>
      </c>
      <c r="Q1368" s="4">
        <v>167</v>
      </c>
      <c r="R1368" s="4" t="s">
        <v>70</v>
      </c>
      <c r="S1368" s="4" t="s">
        <v>70</v>
      </c>
      <c r="T1368" s="140">
        <v>45348</v>
      </c>
      <c r="U1368" s="4" t="s">
        <v>1887</v>
      </c>
      <c r="V1368" s="4"/>
      <c r="W1368" s="4" t="s">
        <v>70</v>
      </c>
      <c r="X1368" s="140">
        <v>45360</v>
      </c>
      <c r="Y1368" s="4" t="s">
        <v>1888</v>
      </c>
      <c r="Z1368" s="4" t="s">
        <v>1886</v>
      </c>
      <c r="AA1368" s="186">
        <f>O1368</f>
        <v>9435000</v>
      </c>
      <c r="AB1368" s="91">
        <f>AA1368-O1368</f>
        <v>0</v>
      </c>
      <c r="AC1368" s="4"/>
      <c r="AD1368" s="4" t="s">
        <v>2037</v>
      </c>
      <c r="AE1368" s="145" t="s">
        <v>4449</v>
      </c>
      <c r="AF1368" s="145"/>
      <c r="AG1368" s="4"/>
      <c r="AH1368" s="377"/>
      <c r="AI1368" s="4"/>
      <c r="AJ1368" s="4"/>
      <c r="AK1368" s="4"/>
    </row>
    <row r="1369" spans="2:37">
      <c r="B1369" s="145" t="s">
        <v>2497</v>
      </c>
      <c r="C1369" s="4" t="s">
        <v>441</v>
      </c>
      <c r="D1369" s="4" t="s">
        <v>2135</v>
      </c>
      <c r="E1369" s="4" t="s">
        <v>1060</v>
      </c>
      <c r="F1369" s="4" t="s">
        <v>4562</v>
      </c>
      <c r="G1369" s="4" t="s">
        <v>1586</v>
      </c>
      <c r="H1369" s="4" t="s">
        <v>1587</v>
      </c>
      <c r="I1369" s="141"/>
      <c r="J1369" s="141">
        <v>62200000</v>
      </c>
      <c r="K1369" s="139">
        <v>62200000</v>
      </c>
      <c r="L1369" s="4">
        <v>7.8</v>
      </c>
      <c r="M1369" s="4" t="s">
        <v>3830</v>
      </c>
      <c r="N1369" s="4" t="s">
        <v>2823</v>
      </c>
      <c r="O1369" s="186">
        <f t="shared" si="96"/>
        <v>62200000</v>
      </c>
      <c r="P1369" s="91">
        <f>J1369-O1369</f>
        <v>0</v>
      </c>
      <c r="Q1369" s="4">
        <v>167</v>
      </c>
      <c r="R1369" s="4" t="s">
        <v>70</v>
      </c>
      <c r="S1369" s="4" t="s">
        <v>70</v>
      </c>
      <c r="T1369" s="140">
        <v>45348</v>
      </c>
      <c r="U1369" s="4" t="s">
        <v>1887</v>
      </c>
      <c r="V1369" s="4"/>
      <c r="W1369" s="4" t="s">
        <v>70</v>
      </c>
      <c r="X1369" s="140">
        <v>45360</v>
      </c>
      <c r="Y1369" s="4" t="s">
        <v>1888</v>
      </c>
      <c r="Z1369" s="4" t="s">
        <v>1886</v>
      </c>
      <c r="AA1369" s="186">
        <f>O1369</f>
        <v>62200000</v>
      </c>
      <c r="AB1369" s="91">
        <f>AA1369-O1369</f>
        <v>0</v>
      </c>
      <c r="AC1369" s="4"/>
      <c r="AD1369" s="4" t="s">
        <v>2037</v>
      </c>
      <c r="AE1369" s="145" t="s">
        <v>4449</v>
      </c>
      <c r="AF1369" s="145"/>
      <c r="AG1369" s="4"/>
      <c r="AH1369" s="377"/>
      <c r="AI1369" s="4"/>
      <c r="AJ1369" s="4"/>
      <c r="AK1369" s="4"/>
    </row>
    <row r="1370" spans="2:37">
      <c r="B1370" s="145" t="s">
        <v>2497</v>
      </c>
      <c r="C1370" s="4" t="s">
        <v>441</v>
      </c>
      <c r="D1370" s="4" t="s">
        <v>2550</v>
      </c>
      <c r="E1370" s="4" t="s">
        <v>1060</v>
      </c>
      <c r="F1370" s="4" t="s">
        <v>4563</v>
      </c>
      <c r="G1370" s="4" t="s">
        <v>1676</v>
      </c>
      <c r="H1370" s="4" t="s">
        <v>1677</v>
      </c>
      <c r="I1370" s="141"/>
      <c r="J1370" s="141">
        <v>3000000000</v>
      </c>
      <c r="K1370" s="139">
        <v>3000000000</v>
      </c>
      <c r="L1370" s="4">
        <v>8.6999999999999993</v>
      </c>
      <c r="M1370" s="4" t="s">
        <v>4121</v>
      </c>
      <c r="N1370" s="4" t="s">
        <v>4029</v>
      </c>
      <c r="O1370" s="186">
        <f t="shared" si="96"/>
        <v>3000000000</v>
      </c>
      <c r="P1370" s="186">
        <f>K1370-O1370</f>
        <v>0</v>
      </c>
      <c r="Q1370" s="4" t="s">
        <v>2503</v>
      </c>
      <c r="R1370" s="4" t="s">
        <v>70</v>
      </c>
      <c r="S1370" s="4" t="s">
        <v>70</v>
      </c>
      <c r="T1370" s="140">
        <v>45351</v>
      </c>
      <c r="U1370" s="4" t="s">
        <v>1884</v>
      </c>
      <c r="V1370" s="4" t="s">
        <v>1954</v>
      </c>
      <c r="W1370" s="4" t="s">
        <v>70</v>
      </c>
      <c r="X1370" s="4" t="s">
        <v>3521</v>
      </c>
      <c r="Y1370" s="4" t="s">
        <v>1888</v>
      </c>
      <c r="Z1370" s="4" t="s">
        <v>1886</v>
      </c>
      <c r="AA1370" s="186">
        <f>K1370</f>
        <v>3000000000</v>
      </c>
      <c r="AB1370" s="186">
        <f>O1370-AA1370</f>
        <v>0</v>
      </c>
      <c r="AC1370" s="4"/>
      <c r="AD1370" s="4" t="s">
        <v>2037</v>
      </c>
      <c r="AE1370" s="145" t="s">
        <v>4258</v>
      </c>
      <c r="AF1370" s="145"/>
      <c r="AG1370" s="4"/>
      <c r="AH1370" s="377"/>
      <c r="AI1370" s="4"/>
      <c r="AJ1370" s="4"/>
      <c r="AK1370" s="4"/>
    </row>
    <row r="1371" spans="2:37">
      <c r="B1371" s="145" t="s">
        <v>2497</v>
      </c>
      <c r="C1371" s="4" t="s">
        <v>441</v>
      </c>
      <c r="D1371" s="4" t="s">
        <v>2135</v>
      </c>
      <c r="E1371" s="4" t="s">
        <v>1060</v>
      </c>
      <c r="F1371" s="4" t="s">
        <v>4564</v>
      </c>
      <c r="G1371" s="4" t="s">
        <v>1586</v>
      </c>
      <c r="H1371" s="4" t="s">
        <v>1587</v>
      </c>
      <c r="I1371" s="141"/>
      <c r="J1371" s="141">
        <v>917000000</v>
      </c>
      <c r="K1371" s="139">
        <v>917000000</v>
      </c>
      <c r="L1371" s="4">
        <v>7.1</v>
      </c>
      <c r="M1371" s="4" t="s">
        <v>4565</v>
      </c>
      <c r="N1371" s="4" t="s">
        <v>2851</v>
      </c>
      <c r="O1371" s="186">
        <f t="shared" si="96"/>
        <v>917000000</v>
      </c>
      <c r="P1371" s="91">
        <f>J1371-O1371</f>
        <v>0</v>
      </c>
      <c r="Q1371" s="4">
        <v>167</v>
      </c>
      <c r="R1371" s="4" t="s">
        <v>70</v>
      </c>
      <c r="S1371" s="4" t="s">
        <v>70</v>
      </c>
      <c r="T1371" s="140">
        <v>45348</v>
      </c>
      <c r="U1371" s="4" t="s">
        <v>1887</v>
      </c>
      <c r="V1371" s="4"/>
      <c r="W1371" s="4" t="s">
        <v>70</v>
      </c>
      <c r="X1371" s="140">
        <v>45360</v>
      </c>
      <c r="Y1371" s="4" t="s">
        <v>1888</v>
      </c>
      <c r="Z1371" s="4" t="s">
        <v>1886</v>
      </c>
      <c r="AA1371" s="186">
        <f>O1371</f>
        <v>917000000</v>
      </c>
      <c r="AB1371" s="91">
        <f>AA1371-O1371</f>
        <v>0</v>
      </c>
      <c r="AC1371" s="4"/>
      <c r="AD1371" s="4" t="s">
        <v>2037</v>
      </c>
      <c r="AE1371" s="145" t="s">
        <v>4449</v>
      </c>
      <c r="AF1371" s="145"/>
      <c r="AG1371" s="4"/>
      <c r="AH1371" s="377"/>
      <c r="AI1371" s="4"/>
      <c r="AJ1371" s="4"/>
      <c r="AK1371" s="4"/>
    </row>
    <row r="1372" spans="2:37">
      <c r="B1372" s="145" t="s">
        <v>2497</v>
      </c>
      <c r="C1372" s="4" t="s">
        <v>441</v>
      </c>
      <c r="D1372" s="4" t="s">
        <v>2550</v>
      </c>
      <c r="E1372" s="4" t="s">
        <v>1060</v>
      </c>
      <c r="F1372" s="4" t="s">
        <v>4566</v>
      </c>
      <c r="G1372" s="4" t="s">
        <v>1676</v>
      </c>
      <c r="H1372" s="4" t="s">
        <v>1677</v>
      </c>
      <c r="I1372" s="141"/>
      <c r="J1372" s="141">
        <v>5000000000</v>
      </c>
      <c r="K1372" s="139">
        <v>5000000000</v>
      </c>
      <c r="L1372" s="4">
        <v>8.6999999999999993</v>
      </c>
      <c r="M1372" s="4" t="s">
        <v>2887</v>
      </c>
      <c r="N1372" s="4" t="s">
        <v>4128</v>
      </c>
      <c r="O1372" s="186">
        <f t="shared" si="96"/>
        <v>5000000000</v>
      </c>
      <c r="P1372" s="186">
        <f>K1372-O1372</f>
        <v>0</v>
      </c>
      <c r="Q1372" s="4" t="s">
        <v>2503</v>
      </c>
      <c r="R1372" s="4" t="s">
        <v>70</v>
      </c>
      <c r="S1372" s="4" t="s">
        <v>70</v>
      </c>
      <c r="T1372" s="140">
        <v>45351</v>
      </c>
      <c r="U1372" s="4" t="s">
        <v>1884</v>
      </c>
      <c r="V1372" s="4" t="s">
        <v>1954</v>
      </c>
      <c r="W1372" s="4" t="s">
        <v>70</v>
      </c>
      <c r="X1372" s="4" t="s">
        <v>3521</v>
      </c>
      <c r="Y1372" s="4" t="s">
        <v>1888</v>
      </c>
      <c r="Z1372" s="4" t="s">
        <v>1886</v>
      </c>
      <c r="AA1372" s="186">
        <f t="shared" ref="AA1372:AA1374" si="97">K1372</f>
        <v>5000000000</v>
      </c>
      <c r="AB1372" s="186">
        <f t="shared" ref="AB1372:AB1374" si="98">O1372-AA1372</f>
        <v>0</v>
      </c>
      <c r="AC1372" s="4"/>
      <c r="AD1372" s="4" t="s">
        <v>2037</v>
      </c>
      <c r="AE1372" s="145" t="s">
        <v>4258</v>
      </c>
      <c r="AF1372" s="145"/>
      <c r="AG1372" s="4"/>
      <c r="AH1372" s="377"/>
      <c r="AI1372" s="4"/>
      <c r="AJ1372" s="4"/>
      <c r="AK1372" s="4"/>
    </row>
    <row r="1373" spans="2:37">
      <c r="B1373" s="145" t="s">
        <v>2497</v>
      </c>
      <c r="C1373" s="4" t="s">
        <v>441</v>
      </c>
      <c r="D1373" s="4" t="s">
        <v>1957</v>
      </c>
      <c r="E1373" s="4" t="s">
        <v>1060</v>
      </c>
      <c r="F1373" s="4" t="s">
        <v>4567</v>
      </c>
      <c r="G1373" s="4" t="s">
        <v>1676</v>
      </c>
      <c r="H1373" s="4" t="s">
        <v>1677</v>
      </c>
      <c r="I1373" s="141"/>
      <c r="J1373" s="141">
        <v>100000000</v>
      </c>
      <c r="K1373" s="139">
        <v>100000000</v>
      </c>
      <c r="L1373" s="4">
        <v>9.3000000000000007</v>
      </c>
      <c r="M1373" s="4" t="s">
        <v>4200</v>
      </c>
      <c r="N1373" s="4" t="s">
        <v>4405</v>
      </c>
      <c r="O1373" s="186">
        <f t="shared" si="96"/>
        <v>100000000</v>
      </c>
      <c r="P1373" s="186">
        <f>K1373-O1373</f>
        <v>0</v>
      </c>
      <c r="Q1373" s="4" t="s">
        <v>2503</v>
      </c>
      <c r="R1373" s="4" t="s">
        <v>70</v>
      </c>
      <c r="S1373" s="4" t="s">
        <v>70</v>
      </c>
      <c r="T1373" s="140">
        <v>45351</v>
      </c>
      <c r="U1373" s="4" t="s">
        <v>1884</v>
      </c>
      <c r="V1373" s="4" t="s">
        <v>1954</v>
      </c>
      <c r="W1373" s="4" t="s">
        <v>70</v>
      </c>
      <c r="X1373" s="4" t="s">
        <v>3521</v>
      </c>
      <c r="Y1373" s="4" t="s">
        <v>1888</v>
      </c>
      <c r="Z1373" s="4" t="s">
        <v>1886</v>
      </c>
      <c r="AA1373" s="186">
        <f t="shared" si="97"/>
        <v>100000000</v>
      </c>
      <c r="AB1373" s="186">
        <f t="shared" si="98"/>
        <v>0</v>
      </c>
      <c r="AC1373" s="4"/>
      <c r="AD1373" s="4" t="s">
        <v>2037</v>
      </c>
      <c r="AE1373" s="145" t="s">
        <v>4258</v>
      </c>
      <c r="AF1373" s="145"/>
      <c r="AG1373" s="4"/>
      <c r="AH1373" s="377"/>
      <c r="AI1373" s="4"/>
      <c r="AJ1373" s="4"/>
      <c r="AK1373" s="4"/>
    </row>
    <row r="1374" spans="2:37">
      <c r="B1374" s="145" t="s">
        <v>2497</v>
      </c>
      <c r="C1374" s="4" t="s">
        <v>441</v>
      </c>
      <c r="D1374" s="4" t="s">
        <v>1957</v>
      </c>
      <c r="E1374" s="4" t="s">
        <v>1060</v>
      </c>
      <c r="F1374" s="4" t="s">
        <v>4568</v>
      </c>
      <c r="G1374" s="4" t="s">
        <v>1676</v>
      </c>
      <c r="H1374" s="4" t="s">
        <v>1677</v>
      </c>
      <c r="I1374" s="141"/>
      <c r="J1374" s="141">
        <v>100000000</v>
      </c>
      <c r="K1374" s="139">
        <v>100000000</v>
      </c>
      <c r="L1374" s="4">
        <v>9.6999999999999993</v>
      </c>
      <c r="M1374" s="4" t="s">
        <v>4346</v>
      </c>
      <c r="N1374" s="4" t="s">
        <v>4347</v>
      </c>
      <c r="O1374" s="186">
        <f t="shared" si="96"/>
        <v>100000000</v>
      </c>
      <c r="P1374" s="186">
        <f>K1374-O1374</f>
        <v>0</v>
      </c>
      <c r="Q1374" s="4" t="s">
        <v>2503</v>
      </c>
      <c r="R1374" s="4" t="s">
        <v>70</v>
      </c>
      <c r="S1374" s="4" t="s">
        <v>70</v>
      </c>
      <c r="T1374" s="140">
        <v>45351</v>
      </c>
      <c r="U1374" s="4" t="s">
        <v>1884</v>
      </c>
      <c r="V1374" s="4" t="s">
        <v>1954</v>
      </c>
      <c r="W1374" s="4" t="s">
        <v>70</v>
      </c>
      <c r="X1374" s="4" t="s">
        <v>3521</v>
      </c>
      <c r="Y1374" s="4" t="s">
        <v>1888</v>
      </c>
      <c r="Z1374" s="4" t="s">
        <v>1886</v>
      </c>
      <c r="AA1374" s="186">
        <f t="shared" si="97"/>
        <v>100000000</v>
      </c>
      <c r="AB1374" s="186">
        <f t="shared" si="98"/>
        <v>0</v>
      </c>
      <c r="AC1374" s="4"/>
      <c r="AD1374" s="4" t="s">
        <v>2037</v>
      </c>
      <c r="AE1374" s="145" t="s">
        <v>4258</v>
      </c>
      <c r="AF1374" s="145"/>
      <c r="AG1374" s="4"/>
      <c r="AH1374" s="377"/>
      <c r="AI1374" s="4"/>
      <c r="AJ1374" s="4"/>
      <c r="AK1374" s="4"/>
    </row>
    <row r="1375" spans="2:37">
      <c r="B1375" s="145" t="s">
        <v>2497</v>
      </c>
      <c r="C1375" s="4" t="s">
        <v>441</v>
      </c>
      <c r="D1375" s="4" t="s">
        <v>2135</v>
      </c>
      <c r="E1375" s="4" t="s">
        <v>1060</v>
      </c>
      <c r="F1375" s="4" t="s">
        <v>4569</v>
      </c>
      <c r="G1375" s="4" t="s">
        <v>1586</v>
      </c>
      <c r="H1375" s="4" t="s">
        <v>1587</v>
      </c>
      <c r="I1375" s="141"/>
      <c r="J1375" s="141">
        <v>200000000</v>
      </c>
      <c r="K1375" s="139">
        <v>200000000</v>
      </c>
      <c r="L1375" s="4">
        <v>7.5</v>
      </c>
      <c r="M1375" s="4" t="s">
        <v>2883</v>
      </c>
      <c r="N1375" s="4" t="s">
        <v>4570</v>
      </c>
      <c r="O1375" s="186">
        <f t="shared" si="96"/>
        <v>200000000</v>
      </c>
      <c r="P1375" s="91">
        <f>J1375-O1375</f>
        <v>0</v>
      </c>
      <c r="Q1375" s="4">
        <v>167</v>
      </c>
      <c r="R1375" s="4" t="s">
        <v>70</v>
      </c>
      <c r="S1375" s="4" t="s">
        <v>70</v>
      </c>
      <c r="T1375" s="140">
        <v>45348</v>
      </c>
      <c r="U1375" s="4" t="s">
        <v>1887</v>
      </c>
      <c r="V1375" s="4"/>
      <c r="W1375" s="4" t="s">
        <v>70</v>
      </c>
      <c r="X1375" s="140">
        <v>45360</v>
      </c>
      <c r="Y1375" s="4" t="s">
        <v>1888</v>
      </c>
      <c r="Z1375" s="4" t="s">
        <v>1886</v>
      </c>
      <c r="AA1375" s="186">
        <f>O1375</f>
        <v>200000000</v>
      </c>
      <c r="AB1375" s="91">
        <f>AA1375-O1375</f>
        <v>0</v>
      </c>
      <c r="AC1375" s="4"/>
      <c r="AD1375" s="4" t="s">
        <v>2037</v>
      </c>
      <c r="AE1375" s="145" t="s">
        <v>4449</v>
      </c>
      <c r="AF1375" s="145"/>
      <c r="AG1375" s="4"/>
      <c r="AH1375" s="377"/>
      <c r="AI1375" s="4"/>
      <c r="AJ1375" s="4"/>
      <c r="AK1375" s="4"/>
    </row>
    <row r="1376" spans="2:37">
      <c r="B1376" s="145" t="s">
        <v>2497</v>
      </c>
      <c r="C1376" s="4" t="s">
        <v>441</v>
      </c>
      <c r="D1376" s="4" t="s">
        <v>1957</v>
      </c>
      <c r="E1376" s="4" t="s">
        <v>1060</v>
      </c>
      <c r="F1376" s="4" t="s">
        <v>4571</v>
      </c>
      <c r="G1376" s="4" t="s">
        <v>1676</v>
      </c>
      <c r="H1376" s="4" t="s">
        <v>1677</v>
      </c>
      <c r="I1376" s="141"/>
      <c r="J1376" s="141">
        <v>100000000</v>
      </c>
      <c r="K1376" s="139">
        <v>100000000</v>
      </c>
      <c r="L1376" s="4">
        <v>8.6999999999999993</v>
      </c>
      <c r="M1376" s="4" t="s">
        <v>4329</v>
      </c>
      <c r="N1376" s="4" t="s">
        <v>4330</v>
      </c>
      <c r="O1376" s="186">
        <f t="shared" si="96"/>
        <v>100000000</v>
      </c>
      <c r="P1376" s="186">
        <f>K1376-O1376</f>
        <v>0</v>
      </c>
      <c r="Q1376" s="4" t="s">
        <v>2503</v>
      </c>
      <c r="R1376" s="4" t="s">
        <v>70</v>
      </c>
      <c r="S1376" s="4" t="s">
        <v>70</v>
      </c>
      <c r="T1376" s="140">
        <v>45351</v>
      </c>
      <c r="U1376" s="4" t="s">
        <v>1884</v>
      </c>
      <c r="V1376" s="4" t="s">
        <v>1954</v>
      </c>
      <c r="W1376" s="4" t="s">
        <v>70</v>
      </c>
      <c r="X1376" s="4" t="s">
        <v>3521</v>
      </c>
      <c r="Y1376" s="4" t="s">
        <v>1888</v>
      </c>
      <c r="Z1376" s="4" t="s">
        <v>1886</v>
      </c>
      <c r="AA1376" s="186">
        <f t="shared" ref="AA1376:AA1377" si="99">K1376</f>
        <v>100000000</v>
      </c>
      <c r="AB1376" s="186">
        <f t="shared" ref="AB1376:AB1377" si="100">O1376-AA1376</f>
        <v>0</v>
      </c>
      <c r="AC1376" s="4"/>
      <c r="AD1376" s="4" t="s">
        <v>2037</v>
      </c>
      <c r="AE1376" s="145" t="s">
        <v>4258</v>
      </c>
      <c r="AF1376" s="145"/>
      <c r="AG1376" s="4"/>
      <c r="AH1376" s="377"/>
      <c r="AI1376" s="4"/>
      <c r="AJ1376" s="4"/>
      <c r="AK1376" s="4"/>
    </row>
    <row r="1377" spans="2:37">
      <c r="B1377" s="145" t="s">
        <v>2497</v>
      </c>
      <c r="C1377" s="4" t="s">
        <v>441</v>
      </c>
      <c r="D1377" s="4" t="s">
        <v>2550</v>
      </c>
      <c r="E1377" s="4" t="s">
        <v>1060</v>
      </c>
      <c r="F1377" s="4" t="s">
        <v>4572</v>
      </c>
      <c r="G1377" s="4" t="s">
        <v>1676</v>
      </c>
      <c r="H1377" s="4" t="s">
        <v>1677</v>
      </c>
      <c r="I1377" s="141"/>
      <c r="J1377" s="141">
        <v>5000000000</v>
      </c>
      <c r="K1377" s="139">
        <v>5000000000</v>
      </c>
      <c r="L1377" s="4">
        <v>8.6999999999999993</v>
      </c>
      <c r="M1377" s="4" t="s">
        <v>4121</v>
      </c>
      <c r="N1377" s="4" t="s">
        <v>4029</v>
      </c>
      <c r="O1377" s="186">
        <f t="shared" si="96"/>
        <v>5000000000</v>
      </c>
      <c r="P1377" s="186">
        <f>K1377-O1377</f>
        <v>0</v>
      </c>
      <c r="Q1377" s="4" t="s">
        <v>2503</v>
      </c>
      <c r="R1377" s="4" t="s">
        <v>70</v>
      </c>
      <c r="S1377" s="4" t="s">
        <v>70</v>
      </c>
      <c r="T1377" s="140">
        <v>45351</v>
      </c>
      <c r="U1377" s="4" t="s">
        <v>1884</v>
      </c>
      <c r="V1377" s="4" t="s">
        <v>1954</v>
      </c>
      <c r="W1377" s="4" t="s">
        <v>70</v>
      </c>
      <c r="X1377" s="4" t="s">
        <v>3521</v>
      </c>
      <c r="Y1377" s="4" t="s">
        <v>1888</v>
      </c>
      <c r="Z1377" s="4" t="s">
        <v>1886</v>
      </c>
      <c r="AA1377" s="186">
        <f t="shared" si="99"/>
        <v>5000000000</v>
      </c>
      <c r="AB1377" s="186">
        <f t="shared" si="100"/>
        <v>0</v>
      </c>
      <c r="AC1377" s="4"/>
      <c r="AD1377" s="4" t="s">
        <v>2037</v>
      </c>
      <c r="AE1377" s="145" t="s">
        <v>4258</v>
      </c>
      <c r="AF1377" s="145"/>
      <c r="AG1377" s="4"/>
      <c r="AH1377" s="377"/>
      <c r="AI1377" s="4"/>
      <c r="AJ1377" s="4"/>
      <c r="AK1377" s="4"/>
    </row>
    <row r="1378" spans="2:37">
      <c r="B1378" s="145" t="s">
        <v>2497</v>
      </c>
      <c r="C1378" s="4" t="s">
        <v>441</v>
      </c>
      <c r="D1378" s="4" t="s">
        <v>1976</v>
      </c>
      <c r="E1378" s="4" t="s">
        <v>1060</v>
      </c>
      <c r="F1378" s="4" t="s">
        <v>4573</v>
      </c>
      <c r="G1378" s="4" t="s">
        <v>1688</v>
      </c>
      <c r="H1378" s="4" t="s">
        <v>1689</v>
      </c>
      <c r="I1378" s="141"/>
      <c r="J1378" s="141">
        <v>5000000000</v>
      </c>
      <c r="K1378" s="139">
        <v>5000000000</v>
      </c>
      <c r="L1378" s="4">
        <v>6.7</v>
      </c>
      <c r="M1378" s="4" t="s">
        <v>3224</v>
      </c>
      <c r="N1378" s="4" t="s">
        <v>3346</v>
      </c>
      <c r="O1378" s="91">
        <f>J1378</f>
        <v>5000000000</v>
      </c>
      <c r="P1378" s="91">
        <f>J1378-O1378</f>
        <v>0</v>
      </c>
      <c r="Q1378" s="4">
        <v>89</v>
      </c>
      <c r="R1378" s="4" t="s">
        <v>70</v>
      </c>
      <c r="S1378" s="4" t="s">
        <v>70</v>
      </c>
      <c r="T1378" s="140">
        <v>45341</v>
      </c>
      <c r="U1378" s="4" t="s">
        <v>1884</v>
      </c>
      <c r="V1378" s="4" t="s">
        <v>1954</v>
      </c>
      <c r="W1378" s="4"/>
      <c r="X1378" s="4"/>
      <c r="Y1378" s="4"/>
      <c r="Z1378" s="4"/>
      <c r="AA1378" s="4"/>
      <c r="AB1378" s="4"/>
      <c r="AC1378" s="4"/>
      <c r="AD1378" s="4"/>
      <c r="AE1378" s="145"/>
      <c r="AF1378" s="145"/>
      <c r="AG1378" s="4" t="s">
        <v>70</v>
      </c>
      <c r="AH1378" s="377" t="s">
        <v>4573</v>
      </c>
      <c r="AI1378" s="4" t="s">
        <v>9551</v>
      </c>
      <c r="AJ1378" s="4" t="s">
        <v>9556</v>
      </c>
      <c r="AK1378" s="4"/>
    </row>
    <row r="1379" spans="2:37">
      <c r="B1379" s="145" t="s">
        <v>2497</v>
      </c>
      <c r="C1379" s="4" t="s">
        <v>441</v>
      </c>
      <c r="D1379" s="4" t="s">
        <v>1976</v>
      </c>
      <c r="E1379" s="4" t="s">
        <v>1060</v>
      </c>
      <c r="F1379" s="4" t="s">
        <v>4574</v>
      </c>
      <c r="G1379" s="4" t="s">
        <v>1688</v>
      </c>
      <c r="H1379" s="4" t="s">
        <v>1689</v>
      </c>
      <c r="I1379" s="141"/>
      <c r="J1379" s="141">
        <v>2251399317</v>
      </c>
      <c r="K1379" s="139">
        <v>2251399317</v>
      </c>
      <c r="L1379" s="4">
        <v>6.7</v>
      </c>
      <c r="M1379" s="4" t="s">
        <v>3224</v>
      </c>
      <c r="N1379" s="4" t="s">
        <v>3346</v>
      </c>
      <c r="O1379" s="91">
        <f>J1379</f>
        <v>2251399317</v>
      </c>
      <c r="P1379" s="91">
        <f>J1379-O1379</f>
        <v>0</v>
      </c>
      <c r="Q1379" s="4">
        <v>89</v>
      </c>
      <c r="R1379" s="4" t="s">
        <v>70</v>
      </c>
      <c r="S1379" s="4" t="s">
        <v>70</v>
      </c>
      <c r="T1379" s="140">
        <v>45341</v>
      </c>
      <c r="U1379" s="4" t="s">
        <v>1884</v>
      </c>
      <c r="V1379" s="4" t="s">
        <v>1954</v>
      </c>
      <c r="W1379" s="4"/>
      <c r="X1379" s="4"/>
      <c r="Y1379" s="4"/>
      <c r="Z1379" s="4"/>
      <c r="AA1379" s="4"/>
      <c r="AB1379" s="4"/>
      <c r="AC1379" s="4"/>
      <c r="AD1379" s="4"/>
      <c r="AE1379" s="145"/>
      <c r="AF1379" s="145"/>
      <c r="AG1379" s="4" t="s">
        <v>70</v>
      </c>
      <c r="AH1379" s="377" t="s">
        <v>4574</v>
      </c>
      <c r="AI1379" s="4" t="s">
        <v>9551</v>
      </c>
      <c r="AJ1379" s="4" t="s">
        <v>9556</v>
      </c>
      <c r="AK1379" s="4"/>
    </row>
    <row r="1380" spans="2:37">
      <c r="B1380" s="145" t="s">
        <v>2497</v>
      </c>
      <c r="C1380" s="4" t="s">
        <v>441</v>
      </c>
      <c r="D1380" s="4" t="s">
        <v>1957</v>
      </c>
      <c r="E1380" s="4" t="s">
        <v>1060</v>
      </c>
      <c r="F1380" s="4" t="s">
        <v>4575</v>
      </c>
      <c r="G1380" s="4" t="s">
        <v>1676</v>
      </c>
      <c r="H1380" s="4" t="s">
        <v>1677</v>
      </c>
      <c r="I1380" s="141"/>
      <c r="J1380" s="141">
        <v>100000000</v>
      </c>
      <c r="K1380" s="139">
        <v>100000000</v>
      </c>
      <c r="L1380" s="4">
        <v>9.6999999999999993</v>
      </c>
      <c r="M1380" s="4" t="s">
        <v>4287</v>
      </c>
      <c r="N1380" s="4" t="s">
        <v>4288</v>
      </c>
      <c r="O1380" s="186">
        <f>K1380</f>
        <v>100000000</v>
      </c>
      <c r="P1380" s="186">
        <f>K1380-O1380</f>
        <v>0</v>
      </c>
      <c r="Q1380" s="4" t="s">
        <v>2503</v>
      </c>
      <c r="R1380" s="4" t="s">
        <v>70</v>
      </c>
      <c r="S1380" s="4" t="s">
        <v>70</v>
      </c>
      <c r="T1380" s="140">
        <v>45351</v>
      </c>
      <c r="U1380" s="4" t="s">
        <v>1884</v>
      </c>
      <c r="V1380" s="4" t="s">
        <v>1954</v>
      </c>
      <c r="W1380" s="4" t="s">
        <v>70</v>
      </c>
      <c r="X1380" s="4" t="s">
        <v>3521</v>
      </c>
      <c r="Y1380" s="4" t="s">
        <v>1888</v>
      </c>
      <c r="Z1380" s="4" t="s">
        <v>1886</v>
      </c>
      <c r="AA1380" s="186">
        <f>K1380</f>
        <v>100000000</v>
      </c>
      <c r="AB1380" s="186">
        <f>O1380-AA1380</f>
        <v>0</v>
      </c>
      <c r="AC1380" s="4"/>
      <c r="AD1380" s="4" t="s">
        <v>2037</v>
      </c>
      <c r="AE1380" s="145" t="s">
        <v>4258</v>
      </c>
      <c r="AF1380" s="145"/>
      <c r="AG1380" s="4"/>
      <c r="AH1380" s="377"/>
      <c r="AI1380" s="4"/>
      <c r="AJ1380" s="4"/>
      <c r="AK1380" s="4"/>
    </row>
    <row r="1381" spans="2:37">
      <c r="B1381" s="145" t="s">
        <v>2497</v>
      </c>
      <c r="C1381" s="4" t="s">
        <v>441</v>
      </c>
      <c r="D1381" s="4" t="s">
        <v>2498</v>
      </c>
      <c r="E1381" s="4" t="s">
        <v>1060</v>
      </c>
      <c r="F1381" s="4" t="s">
        <v>4576</v>
      </c>
      <c r="G1381" s="4" t="s">
        <v>1702</v>
      </c>
      <c r="H1381" s="4" t="s">
        <v>1703</v>
      </c>
      <c r="I1381" s="141"/>
      <c r="J1381" s="141">
        <v>7000000000</v>
      </c>
      <c r="K1381" s="139">
        <v>7000000000</v>
      </c>
      <c r="L1381" s="4">
        <v>6.2</v>
      </c>
      <c r="M1381" s="4" t="s">
        <v>3375</v>
      </c>
      <c r="N1381" s="4" t="s">
        <v>3519</v>
      </c>
      <c r="O1381" s="186">
        <f>K1381</f>
        <v>7000000000</v>
      </c>
      <c r="P1381" s="186">
        <f>J1381-O1381</f>
        <v>0</v>
      </c>
      <c r="Q1381" s="4">
        <v>144</v>
      </c>
      <c r="R1381" s="4" t="s">
        <v>70</v>
      </c>
      <c r="S1381" s="4" t="s">
        <v>70</v>
      </c>
      <c r="T1381" s="140">
        <v>45294</v>
      </c>
      <c r="U1381" s="4" t="s">
        <v>1884</v>
      </c>
      <c r="V1381" s="4" t="s">
        <v>1954</v>
      </c>
      <c r="W1381" s="4"/>
      <c r="X1381" s="4"/>
      <c r="Y1381" s="4"/>
      <c r="Z1381" s="4"/>
      <c r="AA1381" s="4"/>
      <c r="AB1381" s="4"/>
      <c r="AC1381" s="4"/>
      <c r="AD1381" s="4"/>
      <c r="AE1381" s="145"/>
      <c r="AF1381" s="145"/>
      <c r="AG1381" s="4" t="s">
        <v>70</v>
      </c>
      <c r="AH1381" s="377" t="s">
        <v>4576</v>
      </c>
      <c r="AI1381" s="4" t="s">
        <v>9551</v>
      </c>
      <c r="AJ1381" s="4" t="s">
        <v>9556</v>
      </c>
      <c r="AK1381" s="4"/>
    </row>
    <row r="1382" spans="2:37">
      <c r="B1382" s="145" t="s">
        <v>2497</v>
      </c>
      <c r="C1382" s="4" t="s">
        <v>441</v>
      </c>
      <c r="D1382" s="4" t="s">
        <v>2135</v>
      </c>
      <c r="E1382" s="4" t="s">
        <v>1060</v>
      </c>
      <c r="F1382" s="4" t="s">
        <v>4577</v>
      </c>
      <c r="G1382" s="4" t="s">
        <v>1586</v>
      </c>
      <c r="H1382" s="4" t="s">
        <v>1587</v>
      </c>
      <c r="I1382" s="141"/>
      <c r="J1382" s="141">
        <v>201000000</v>
      </c>
      <c r="K1382" s="139">
        <v>201000000</v>
      </c>
      <c r="L1382" s="4">
        <v>7.7</v>
      </c>
      <c r="M1382" s="4" t="s">
        <v>3087</v>
      </c>
      <c r="N1382" s="4" t="s">
        <v>4578</v>
      </c>
      <c r="O1382" s="186">
        <f>K1382</f>
        <v>201000000</v>
      </c>
      <c r="P1382" s="91">
        <f>J1382-O1382</f>
        <v>0</v>
      </c>
      <c r="Q1382" s="4">
        <v>167</v>
      </c>
      <c r="R1382" s="4" t="s">
        <v>70</v>
      </c>
      <c r="S1382" s="4" t="s">
        <v>70</v>
      </c>
      <c r="T1382" s="140">
        <v>45348</v>
      </c>
      <c r="U1382" s="4" t="s">
        <v>1887</v>
      </c>
      <c r="V1382" s="4"/>
      <c r="W1382" s="4" t="s">
        <v>70</v>
      </c>
      <c r="X1382" s="140">
        <v>45360</v>
      </c>
      <c r="Y1382" s="4" t="s">
        <v>1888</v>
      </c>
      <c r="Z1382" s="4" t="s">
        <v>1886</v>
      </c>
      <c r="AA1382" s="186">
        <f>O1382</f>
        <v>201000000</v>
      </c>
      <c r="AB1382" s="91">
        <f>AA1382-O1382</f>
        <v>0</v>
      </c>
      <c r="AC1382" s="4"/>
      <c r="AD1382" s="4" t="s">
        <v>2037</v>
      </c>
      <c r="AE1382" s="145" t="s">
        <v>4449</v>
      </c>
      <c r="AF1382" s="145"/>
      <c r="AG1382" s="4"/>
      <c r="AH1382" s="377"/>
      <c r="AI1382" s="4"/>
      <c r="AJ1382" s="4"/>
      <c r="AK1382" s="4"/>
    </row>
    <row r="1383" spans="2:37">
      <c r="B1383" s="145" t="s">
        <v>2497</v>
      </c>
      <c r="C1383" s="4" t="s">
        <v>441</v>
      </c>
      <c r="D1383" s="4" t="s">
        <v>2135</v>
      </c>
      <c r="E1383" s="4" t="s">
        <v>1060</v>
      </c>
      <c r="F1383" s="4" t="s">
        <v>4579</v>
      </c>
      <c r="G1383" s="4" t="s">
        <v>1586</v>
      </c>
      <c r="H1383" s="4" t="s">
        <v>1587</v>
      </c>
      <c r="I1383" s="141"/>
      <c r="J1383" s="141">
        <v>62400000</v>
      </c>
      <c r="K1383" s="139">
        <v>62400000</v>
      </c>
      <c r="L1383" s="4">
        <v>7.25</v>
      </c>
      <c r="M1383" s="4" t="s">
        <v>4531</v>
      </c>
      <c r="N1383" s="4" t="s">
        <v>3233</v>
      </c>
      <c r="O1383" s="186">
        <f>K1383</f>
        <v>62400000</v>
      </c>
      <c r="P1383" s="91">
        <f>J1383-O1383</f>
        <v>0</v>
      </c>
      <c r="Q1383" s="4">
        <v>167</v>
      </c>
      <c r="R1383" s="4" t="s">
        <v>70</v>
      </c>
      <c r="S1383" s="4" t="s">
        <v>70</v>
      </c>
      <c r="T1383" s="140">
        <v>45348</v>
      </c>
      <c r="U1383" s="4" t="s">
        <v>1887</v>
      </c>
      <c r="V1383" s="4"/>
      <c r="W1383" s="4" t="s">
        <v>70</v>
      </c>
      <c r="X1383" s="140">
        <v>45360</v>
      </c>
      <c r="Y1383" s="4" t="s">
        <v>1888</v>
      </c>
      <c r="Z1383" s="4" t="s">
        <v>1886</v>
      </c>
      <c r="AA1383" s="186">
        <f>O1383</f>
        <v>62400000</v>
      </c>
      <c r="AB1383" s="91">
        <f>AA1383-O1383</f>
        <v>0</v>
      </c>
      <c r="AC1383" s="4"/>
      <c r="AD1383" s="4" t="s">
        <v>2037</v>
      </c>
      <c r="AE1383" s="145" t="s">
        <v>4449</v>
      </c>
      <c r="AF1383" s="145"/>
      <c r="AG1383" s="4"/>
      <c r="AH1383" s="377"/>
      <c r="AI1383" s="4"/>
      <c r="AJ1383" s="4"/>
      <c r="AK1383" s="4"/>
    </row>
    <row r="1384" spans="2:37">
      <c r="B1384" s="145" t="s">
        <v>2497</v>
      </c>
      <c r="C1384" s="4" t="s">
        <v>441</v>
      </c>
      <c r="D1384" s="4" t="s">
        <v>4513</v>
      </c>
      <c r="E1384" s="4" t="s">
        <v>1060</v>
      </c>
      <c r="F1384" s="4" t="s">
        <v>4580</v>
      </c>
      <c r="G1384" s="4" t="s">
        <v>1684</v>
      </c>
      <c r="H1384" s="4" t="s">
        <v>1685</v>
      </c>
      <c r="I1384" s="141"/>
      <c r="J1384" s="141">
        <v>3000000000</v>
      </c>
      <c r="K1384" s="139">
        <v>3000000000</v>
      </c>
      <c r="L1384" s="4">
        <v>7.5</v>
      </c>
      <c r="M1384" s="4" t="s">
        <v>3385</v>
      </c>
      <c r="N1384" s="4" t="s">
        <v>3250</v>
      </c>
      <c r="O1384" s="4"/>
      <c r="P1384" s="4"/>
      <c r="Q1384" s="4">
        <v>197</v>
      </c>
      <c r="R1384" s="4" t="s">
        <v>70</v>
      </c>
      <c r="S1384" s="4" t="s">
        <v>70</v>
      </c>
      <c r="T1384" s="140">
        <v>45348</v>
      </c>
      <c r="U1384" s="4" t="s">
        <v>1887</v>
      </c>
      <c r="V1384" s="4"/>
      <c r="W1384" s="4"/>
      <c r="X1384" s="4"/>
      <c r="Y1384" s="4"/>
      <c r="Z1384" s="4"/>
      <c r="AA1384" s="4"/>
      <c r="AB1384" s="4"/>
      <c r="AC1384" s="4"/>
      <c r="AD1384" s="4"/>
      <c r="AE1384" s="145"/>
      <c r="AF1384" s="145"/>
      <c r="AG1384" s="4" t="s">
        <v>70</v>
      </c>
      <c r="AH1384" s="377" t="s">
        <v>4580</v>
      </c>
      <c r="AI1384" s="4" t="s">
        <v>9551</v>
      </c>
      <c r="AJ1384" s="4" t="s">
        <v>9556</v>
      </c>
      <c r="AK1384" s="4"/>
    </row>
    <row r="1385" spans="2:37">
      <c r="B1385" s="145" t="s">
        <v>2497</v>
      </c>
      <c r="C1385" s="4" t="s">
        <v>441</v>
      </c>
      <c r="D1385" s="4" t="s">
        <v>1976</v>
      </c>
      <c r="E1385" s="4" t="s">
        <v>1060</v>
      </c>
      <c r="F1385" s="4" t="s">
        <v>4581</v>
      </c>
      <c r="G1385" s="4" t="s">
        <v>1682</v>
      </c>
      <c r="H1385" s="4" t="s">
        <v>1683</v>
      </c>
      <c r="I1385" s="141"/>
      <c r="J1385" s="141">
        <v>20000000000</v>
      </c>
      <c r="K1385" s="139">
        <v>20000000000</v>
      </c>
      <c r="L1385" s="4">
        <v>6.1</v>
      </c>
      <c r="M1385" s="4" t="s">
        <v>4582</v>
      </c>
      <c r="N1385" s="4" t="s">
        <v>1915</v>
      </c>
      <c r="O1385" s="91">
        <f>J1385</f>
        <v>20000000000</v>
      </c>
      <c r="P1385" s="91">
        <f>J1385-O1385</f>
        <v>0</v>
      </c>
      <c r="Q1385" s="4">
        <v>94</v>
      </c>
      <c r="R1385" s="4" t="s">
        <v>70</v>
      </c>
      <c r="S1385" s="4" t="s">
        <v>70</v>
      </c>
      <c r="T1385" s="140">
        <v>45341</v>
      </c>
      <c r="U1385" s="4" t="s">
        <v>1884</v>
      </c>
      <c r="V1385" s="4" t="s">
        <v>1954</v>
      </c>
      <c r="W1385" s="4"/>
      <c r="X1385" s="4"/>
      <c r="Y1385" s="4"/>
      <c r="Z1385" s="4"/>
      <c r="AA1385" s="4"/>
      <c r="AB1385" s="4"/>
      <c r="AC1385" s="4"/>
      <c r="AD1385" s="4"/>
      <c r="AE1385" s="145"/>
      <c r="AF1385" s="145"/>
      <c r="AG1385" s="4" t="s">
        <v>70</v>
      </c>
      <c r="AH1385" s="377" t="s">
        <v>4581</v>
      </c>
      <c r="AI1385" s="4" t="s">
        <v>9551</v>
      </c>
      <c r="AJ1385" s="4" t="s">
        <v>9556</v>
      </c>
      <c r="AK1385" s="4"/>
    </row>
    <row r="1386" spans="2:37">
      <c r="B1386" s="145" t="s">
        <v>2497</v>
      </c>
      <c r="C1386" s="4" t="s">
        <v>441</v>
      </c>
      <c r="D1386" s="4" t="s">
        <v>2135</v>
      </c>
      <c r="E1386" s="4" t="s">
        <v>1060</v>
      </c>
      <c r="F1386" s="4" t="s">
        <v>4583</v>
      </c>
      <c r="G1386" s="4" t="s">
        <v>1586</v>
      </c>
      <c r="H1386" s="4" t="s">
        <v>1587</v>
      </c>
      <c r="I1386" s="4"/>
      <c r="J1386" s="141">
        <v>50107</v>
      </c>
      <c r="K1386" s="139">
        <v>50107</v>
      </c>
      <c r="L1386" s="4">
        <v>0.2</v>
      </c>
      <c r="M1386" s="4" t="s">
        <v>4584</v>
      </c>
      <c r="N1386" s="4"/>
      <c r="O1386" s="186">
        <f>K1386</f>
        <v>50107</v>
      </c>
      <c r="P1386" s="91">
        <f>J1386-O1386</f>
        <v>0</v>
      </c>
      <c r="Q1386" s="4">
        <v>167</v>
      </c>
      <c r="R1386" s="4" t="s">
        <v>70</v>
      </c>
      <c r="S1386" s="4" t="s">
        <v>70</v>
      </c>
      <c r="T1386" s="140">
        <v>45348</v>
      </c>
      <c r="U1386" s="4" t="s">
        <v>1887</v>
      </c>
      <c r="V1386" s="4"/>
      <c r="W1386" s="4" t="s">
        <v>70</v>
      </c>
      <c r="X1386" s="140">
        <v>45360</v>
      </c>
      <c r="Y1386" s="4" t="s">
        <v>1888</v>
      </c>
      <c r="Z1386" s="4" t="s">
        <v>1886</v>
      </c>
      <c r="AA1386" s="186">
        <f>O1386</f>
        <v>50107</v>
      </c>
      <c r="AB1386" s="91">
        <f>AA1386-O1386</f>
        <v>0</v>
      </c>
      <c r="AC1386" s="4"/>
      <c r="AD1386" s="4" t="s">
        <v>2037</v>
      </c>
      <c r="AE1386" s="145" t="s">
        <v>4449</v>
      </c>
      <c r="AF1386" s="145"/>
      <c r="AG1386" s="4"/>
      <c r="AH1386" s="377"/>
      <c r="AI1386" s="4"/>
      <c r="AJ1386" s="4"/>
      <c r="AK1386" s="4"/>
    </row>
    <row r="1387" spans="2:37">
      <c r="B1387" s="145" t="s">
        <v>2497</v>
      </c>
      <c r="C1387" s="4" t="s">
        <v>441</v>
      </c>
      <c r="D1387" s="4" t="s">
        <v>1957</v>
      </c>
      <c r="E1387" s="4" t="s">
        <v>1060</v>
      </c>
      <c r="F1387" s="4" t="s">
        <v>4585</v>
      </c>
      <c r="G1387" s="4" t="s">
        <v>1582</v>
      </c>
      <c r="H1387" s="4" t="s">
        <v>1583</v>
      </c>
      <c r="I1387" s="141"/>
      <c r="J1387" s="141">
        <v>42415000000</v>
      </c>
      <c r="K1387" s="139">
        <v>42415000000</v>
      </c>
      <c r="L1387" s="4">
        <v>7.45</v>
      </c>
      <c r="M1387" s="4" t="s">
        <v>3109</v>
      </c>
      <c r="N1387" s="4" t="s">
        <v>2454</v>
      </c>
      <c r="O1387" s="186">
        <f>K1387</f>
        <v>42415000000</v>
      </c>
      <c r="P1387" s="4"/>
      <c r="Q1387" s="4"/>
      <c r="R1387" s="4"/>
      <c r="S1387" s="4" t="s">
        <v>70</v>
      </c>
      <c r="T1387" s="4"/>
      <c r="U1387" s="4"/>
      <c r="V1387" s="4"/>
      <c r="W1387" s="4" t="s">
        <v>70</v>
      </c>
      <c r="X1387" s="140">
        <v>45371</v>
      </c>
      <c r="Y1387" s="4" t="s">
        <v>1885</v>
      </c>
      <c r="Z1387" s="4" t="s">
        <v>1886</v>
      </c>
      <c r="AA1387" s="186">
        <f>O1387</f>
        <v>42415000000</v>
      </c>
      <c r="AB1387" s="186">
        <f>O1387-AA1387</f>
        <v>0</v>
      </c>
      <c r="AC1387" s="4"/>
      <c r="AD1387" s="4" t="s">
        <v>2037</v>
      </c>
      <c r="AE1387" s="145" t="s">
        <v>4586</v>
      </c>
      <c r="AF1387" s="145"/>
      <c r="AG1387" s="4"/>
      <c r="AH1387" s="377"/>
      <c r="AI1387" s="4"/>
      <c r="AJ1387" s="4"/>
      <c r="AK1387" s="4"/>
    </row>
    <row r="1388" spans="2:37">
      <c r="B1388" s="145" t="s">
        <v>2497</v>
      </c>
      <c r="C1388" s="4" t="s">
        <v>441</v>
      </c>
      <c r="D1388" s="4" t="s">
        <v>4587</v>
      </c>
      <c r="E1388" s="4" t="s">
        <v>1060</v>
      </c>
      <c r="F1388" s="4" t="s">
        <v>4588</v>
      </c>
      <c r="G1388" s="4" t="s">
        <v>1704</v>
      </c>
      <c r="H1388" s="4" t="s">
        <v>1705</v>
      </c>
      <c r="I1388" s="141"/>
      <c r="J1388" s="141">
        <v>10110000000</v>
      </c>
      <c r="K1388" s="139">
        <v>10110000000</v>
      </c>
      <c r="L1388" s="4">
        <v>4.45</v>
      </c>
      <c r="M1388" s="4" t="s">
        <v>3380</v>
      </c>
      <c r="N1388" s="4" t="s">
        <v>3641</v>
      </c>
      <c r="O1388" s="91">
        <f>J1388</f>
        <v>10110000000</v>
      </c>
      <c r="P1388" s="91">
        <f>J1388-O1388</f>
        <v>0</v>
      </c>
      <c r="Q1388" s="4">
        <v>177</v>
      </c>
      <c r="R1388" s="4" t="s">
        <v>70</v>
      </c>
      <c r="S1388" s="4" t="s">
        <v>70</v>
      </c>
      <c r="T1388" s="140">
        <v>45348</v>
      </c>
      <c r="U1388" s="4" t="s">
        <v>1887</v>
      </c>
      <c r="V1388" s="4"/>
      <c r="W1388" s="4"/>
      <c r="X1388" s="4"/>
      <c r="Y1388" s="4"/>
      <c r="Z1388" s="4"/>
      <c r="AA1388" s="4"/>
      <c r="AB1388" s="4"/>
      <c r="AC1388" s="4"/>
      <c r="AD1388" s="4"/>
      <c r="AE1388" s="145"/>
      <c r="AF1388" s="145"/>
      <c r="AG1388" s="4" t="s">
        <v>70</v>
      </c>
      <c r="AH1388" s="377" t="s">
        <v>4588</v>
      </c>
      <c r="AI1388" s="4" t="s">
        <v>9551</v>
      </c>
      <c r="AJ1388" s="4" t="s">
        <v>9556</v>
      </c>
      <c r="AK1388" s="4"/>
    </row>
    <row r="1389" spans="2:37">
      <c r="B1389" s="145" t="s">
        <v>2497</v>
      </c>
      <c r="C1389" s="4" t="s">
        <v>441</v>
      </c>
      <c r="D1389" s="4" t="s">
        <v>1957</v>
      </c>
      <c r="E1389" s="4" t="s">
        <v>1060</v>
      </c>
      <c r="F1389" s="4" t="s">
        <v>4589</v>
      </c>
      <c r="G1389" s="4" t="s">
        <v>1676</v>
      </c>
      <c r="H1389" s="4" t="s">
        <v>1677</v>
      </c>
      <c r="I1389" s="141"/>
      <c r="J1389" s="141">
        <v>100000000</v>
      </c>
      <c r="K1389" s="139">
        <v>100000000</v>
      </c>
      <c r="L1389" s="4">
        <v>9.6999999999999993</v>
      </c>
      <c r="M1389" s="4" t="s">
        <v>4363</v>
      </c>
      <c r="N1389" s="4" t="s">
        <v>3536</v>
      </c>
      <c r="O1389" s="186">
        <f t="shared" ref="O1389:O1395" si="101">K1389</f>
        <v>100000000</v>
      </c>
      <c r="P1389" s="186">
        <f>K1389-O1389</f>
        <v>0</v>
      </c>
      <c r="Q1389" s="4" t="s">
        <v>2503</v>
      </c>
      <c r="R1389" s="4" t="s">
        <v>70</v>
      </c>
      <c r="S1389" s="4" t="s">
        <v>70</v>
      </c>
      <c r="T1389" s="140">
        <v>45351</v>
      </c>
      <c r="U1389" s="4" t="s">
        <v>1884</v>
      </c>
      <c r="V1389" s="4" t="s">
        <v>1954</v>
      </c>
      <c r="W1389" s="4" t="s">
        <v>70</v>
      </c>
      <c r="X1389" s="4" t="s">
        <v>3521</v>
      </c>
      <c r="Y1389" s="4" t="s">
        <v>1888</v>
      </c>
      <c r="Z1389" s="4" t="s">
        <v>1886</v>
      </c>
      <c r="AA1389" s="186">
        <f>K1389</f>
        <v>100000000</v>
      </c>
      <c r="AB1389" s="186">
        <f>O1389-AA1389</f>
        <v>0</v>
      </c>
      <c r="AC1389" s="4"/>
      <c r="AD1389" s="4" t="s">
        <v>2037</v>
      </c>
      <c r="AE1389" s="145" t="s">
        <v>4258</v>
      </c>
      <c r="AF1389" s="145"/>
      <c r="AG1389" s="4"/>
      <c r="AH1389" s="377"/>
      <c r="AI1389" s="4"/>
      <c r="AJ1389" s="4"/>
      <c r="AK1389" s="4"/>
    </row>
    <row r="1390" spans="2:37">
      <c r="B1390" s="145" t="s">
        <v>2497</v>
      </c>
      <c r="C1390" s="4" t="s">
        <v>441</v>
      </c>
      <c r="D1390" s="4" t="s">
        <v>1957</v>
      </c>
      <c r="E1390" s="4" t="s">
        <v>1060</v>
      </c>
      <c r="F1390" s="4" t="s">
        <v>4590</v>
      </c>
      <c r="G1390" s="4" t="s">
        <v>1582</v>
      </c>
      <c r="H1390" s="4" t="s">
        <v>1583</v>
      </c>
      <c r="I1390" s="141"/>
      <c r="J1390" s="141">
        <v>300000000</v>
      </c>
      <c r="K1390" s="139">
        <v>300000000</v>
      </c>
      <c r="L1390" s="4">
        <v>10</v>
      </c>
      <c r="M1390" s="4" t="s">
        <v>2604</v>
      </c>
      <c r="N1390" s="4" t="s">
        <v>2894</v>
      </c>
      <c r="O1390" s="186">
        <f t="shared" si="101"/>
        <v>300000000</v>
      </c>
      <c r="P1390" s="4"/>
      <c r="Q1390" s="4"/>
      <c r="R1390" s="4"/>
      <c r="S1390" s="4" t="s">
        <v>70</v>
      </c>
      <c r="T1390" s="4"/>
      <c r="U1390" s="4"/>
      <c r="V1390" s="4"/>
      <c r="W1390" s="4" t="s">
        <v>70</v>
      </c>
      <c r="X1390" s="140">
        <v>45371</v>
      </c>
      <c r="Y1390" s="4" t="s">
        <v>1885</v>
      </c>
      <c r="Z1390" s="4" t="s">
        <v>1886</v>
      </c>
      <c r="AA1390" s="186">
        <f>O1390</f>
        <v>300000000</v>
      </c>
      <c r="AB1390" s="186">
        <f>O1390-AA1390</f>
        <v>0</v>
      </c>
      <c r="AC1390" s="4"/>
      <c r="AD1390" s="4" t="s">
        <v>2037</v>
      </c>
      <c r="AE1390" s="145" t="s">
        <v>4586</v>
      </c>
      <c r="AF1390" s="145"/>
      <c r="AG1390" s="4"/>
      <c r="AH1390" s="377"/>
      <c r="AI1390" s="4"/>
      <c r="AJ1390" s="4"/>
      <c r="AK1390" s="4"/>
    </row>
    <row r="1391" spans="2:37">
      <c r="B1391" s="145" t="s">
        <v>2497</v>
      </c>
      <c r="C1391" s="4" t="s">
        <v>441</v>
      </c>
      <c r="D1391" s="4" t="s">
        <v>1957</v>
      </c>
      <c r="E1391" s="4" t="s">
        <v>1060</v>
      </c>
      <c r="F1391" s="4" t="s">
        <v>4591</v>
      </c>
      <c r="G1391" s="4" t="s">
        <v>1676</v>
      </c>
      <c r="H1391" s="4" t="s">
        <v>1677</v>
      </c>
      <c r="I1391" s="141"/>
      <c r="J1391" s="141">
        <v>100000000</v>
      </c>
      <c r="K1391" s="139">
        <v>100000000</v>
      </c>
      <c r="L1391" s="4">
        <v>8.6999999999999993</v>
      </c>
      <c r="M1391" s="4" t="s">
        <v>4329</v>
      </c>
      <c r="N1391" s="4" t="s">
        <v>4330</v>
      </c>
      <c r="O1391" s="186">
        <f t="shared" si="101"/>
        <v>100000000</v>
      </c>
      <c r="P1391" s="186">
        <f>K1391-O1391</f>
        <v>0</v>
      </c>
      <c r="Q1391" s="4" t="s">
        <v>2503</v>
      </c>
      <c r="R1391" s="4" t="s">
        <v>70</v>
      </c>
      <c r="S1391" s="4" t="s">
        <v>70</v>
      </c>
      <c r="T1391" s="140">
        <v>45351</v>
      </c>
      <c r="U1391" s="4" t="s">
        <v>1884</v>
      </c>
      <c r="V1391" s="4" t="s">
        <v>1954</v>
      </c>
      <c r="W1391" s="4" t="s">
        <v>70</v>
      </c>
      <c r="X1391" s="4" t="s">
        <v>3521</v>
      </c>
      <c r="Y1391" s="4" t="s">
        <v>1888</v>
      </c>
      <c r="Z1391" s="4" t="s">
        <v>1886</v>
      </c>
      <c r="AA1391" s="186">
        <f>K1391</f>
        <v>100000000</v>
      </c>
      <c r="AB1391" s="186">
        <f>O1391-AA1391</f>
        <v>0</v>
      </c>
      <c r="AC1391" s="4"/>
      <c r="AD1391" s="4" t="s">
        <v>2037</v>
      </c>
      <c r="AE1391" s="145" t="s">
        <v>4258</v>
      </c>
      <c r="AF1391" s="145"/>
      <c r="AG1391" s="4"/>
      <c r="AH1391" s="377"/>
      <c r="AI1391" s="4"/>
      <c r="AJ1391" s="4"/>
      <c r="AK1391" s="4"/>
    </row>
    <row r="1392" spans="2:37">
      <c r="B1392" s="145" t="s">
        <v>2497</v>
      </c>
      <c r="C1392" s="4" t="s">
        <v>441</v>
      </c>
      <c r="D1392" s="4" t="s">
        <v>1957</v>
      </c>
      <c r="E1392" s="4" t="s">
        <v>1060</v>
      </c>
      <c r="F1392" s="4" t="s">
        <v>4592</v>
      </c>
      <c r="G1392" s="4" t="s">
        <v>1582</v>
      </c>
      <c r="H1392" s="4" t="s">
        <v>1583</v>
      </c>
      <c r="I1392" s="141"/>
      <c r="J1392" s="141">
        <v>133383562</v>
      </c>
      <c r="K1392" s="139">
        <v>133383562</v>
      </c>
      <c r="L1392" s="4">
        <v>5.35</v>
      </c>
      <c r="M1392" s="4" t="s">
        <v>2711</v>
      </c>
      <c r="N1392" s="4" t="s">
        <v>2712</v>
      </c>
      <c r="O1392" s="186">
        <f t="shared" si="101"/>
        <v>133383562</v>
      </c>
      <c r="P1392" s="4"/>
      <c r="Q1392" s="4"/>
      <c r="R1392" s="4"/>
      <c r="S1392" s="4" t="s">
        <v>70</v>
      </c>
      <c r="T1392" s="4"/>
      <c r="U1392" s="4"/>
      <c r="V1392" s="4"/>
      <c r="W1392" s="4" t="s">
        <v>70</v>
      </c>
      <c r="X1392" s="140">
        <v>45371</v>
      </c>
      <c r="Y1392" s="4" t="s">
        <v>1885</v>
      </c>
      <c r="Z1392" s="4" t="s">
        <v>1886</v>
      </c>
      <c r="AA1392" s="186">
        <f>O1392</f>
        <v>133383562</v>
      </c>
      <c r="AB1392" s="186">
        <f>O1392-AA1392</f>
        <v>0</v>
      </c>
      <c r="AC1392" s="4"/>
      <c r="AD1392" s="4" t="s">
        <v>2037</v>
      </c>
      <c r="AE1392" s="145" t="s">
        <v>4586</v>
      </c>
      <c r="AF1392" s="145"/>
      <c r="AG1392" s="4"/>
      <c r="AH1392" s="377"/>
      <c r="AI1392" s="4"/>
      <c r="AJ1392" s="4"/>
      <c r="AK1392" s="4"/>
    </row>
    <row r="1393" spans="2:37">
      <c r="B1393" s="145" t="s">
        <v>2497</v>
      </c>
      <c r="C1393" s="4" t="s">
        <v>441</v>
      </c>
      <c r="D1393" s="4" t="s">
        <v>1957</v>
      </c>
      <c r="E1393" s="4" t="s">
        <v>1060</v>
      </c>
      <c r="F1393" s="4" t="s">
        <v>4593</v>
      </c>
      <c r="G1393" s="4" t="s">
        <v>1582</v>
      </c>
      <c r="H1393" s="4" t="s">
        <v>1583</v>
      </c>
      <c r="I1393" s="141"/>
      <c r="J1393" s="141">
        <v>186736986</v>
      </c>
      <c r="K1393" s="139">
        <v>186736986</v>
      </c>
      <c r="L1393" s="4">
        <v>5.35</v>
      </c>
      <c r="M1393" s="4" t="s">
        <v>2564</v>
      </c>
      <c r="N1393" s="4" t="s">
        <v>1907</v>
      </c>
      <c r="O1393" s="186">
        <f t="shared" si="101"/>
        <v>186736986</v>
      </c>
      <c r="P1393" s="4"/>
      <c r="Q1393" s="4"/>
      <c r="R1393" s="4"/>
      <c r="S1393" s="4" t="s">
        <v>70</v>
      </c>
      <c r="T1393" s="4"/>
      <c r="U1393" s="4"/>
      <c r="V1393" s="4"/>
      <c r="W1393" s="4" t="s">
        <v>70</v>
      </c>
      <c r="X1393" s="140">
        <v>45371</v>
      </c>
      <c r="Y1393" s="4" t="s">
        <v>1885</v>
      </c>
      <c r="Z1393" s="4" t="s">
        <v>1886</v>
      </c>
      <c r="AA1393" s="186">
        <f>O1393</f>
        <v>186736986</v>
      </c>
      <c r="AB1393" s="186">
        <f>O1393-AA1393</f>
        <v>0</v>
      </c>
      <c r="AC1393" s="4"/>
      <c r="AD1393" s="4" t="s">
        <v>2037</v>
      </c>
      <c r="AE1393" s="145" t="s">
        <v>4586</v>
      </c>
      <c r="AF1393" s="145"/>
      <c r="AG1393" s="4"/>
      <c r="AH1393" s="377"/>
      <c r="AI1393" s="4"/>
      <c r="AJ1393" s="4"/>
      <c r="AK1393" s="4"/>
    </row>
    <row r="1394" spans="2:37">
      <c r="B1394" s="145" t="s">
        <v>2497</v>
      </c>
      <c r="C1394" s="4" t="s">
        <v>441</v>
      </c>
      <c r="D1394" s="4" t="s">
        <v>1957</v>
      </c>
      <c r="E1394" s="4" t="s">
        <v>1060</v>
      </c>
      <c r="F1394" s="4" t="s">
        <v>4594</v>
      </c>
      <c r="G1394" s="4" t="s">
        <v>1676</v>
      </c>
      <c r="H1394" s="4" t="s">
        <v>1677</v>
      </c>
      <c r="I1394" s="141"/>
      <c r="J1394" s="141">
        <v>100000000</v>
      </c>
      <c r="K1394" s="139">
        <v>100000000</v>
      </c>
      <c r="L1394" s="4">
        <v>8.6999999999999993</v>
      </c>
      <c r="M1394" s="4" t="s">
        <v>4329</v>
      </c>
      <c r="N1394" s="4" t="s">
        <v>4330</v>
      </c>
      <c r="O1394" s="186">
        <f t="shared" si="101"/>
        <v>100000000</v>
      </c>
      <c r="P1394" s="186">
        <f>K1394-O1394</f>
        <v>0</v>
      </c>
      <c r="Q1394" s="4" t="s">
        <v>2503</v>
      </c>
      <c r="R1394" s="4" t="s">
        <v>70</v>
      </c>
      <c r="S1394" s="4" t="s">
        <v>70</v>
      </c>
      <c r="T1394" s="140">
        <v>45351</v>
      </c>
      <c r="U1394" s="4" t="s">
        <v>1884</v>
      </c>
      <c r="V1394" s="4" t="s">
        <v>1954</v>
      </c>
      <c r="W1394" s="4" t="s">
        <v>70</v>
      </c>
      <c r="X1394" s="4" t="s">
        <v>3521</v>
      </c>
      <c r="Y1394" s="4" t="s">
        <v>1888</v>
      </c>
      <c r="Z1394" s="4" t="s">
        <v>1886</v>
      </c>
      <c r="AA1394" s="186">
        <f t="shared" ref="AA1394:AA1395" si="102">K1394</f>
        <v>100000000</v>
      </c>
      <c r="AB1394" s="186">
        <f t="shared" ref="AB1394:AB1395" si="103">O1394-AA1394</f>
        <v>0</v>
      </c>
      <c r="AC1394" s="4"/>
      <c r="AD1394" s="4" t="s">
        <v>2037</v>
      </c>
      <c r="AE1394" s="145" t="s">
        <v>4258</v>
      </c>
      <c r="AF1394" s="145"/>
      <c r="AG1394" s="4"/>
      <c r="AH1394" s="377"/>
      <c r="AI1394" s="4"/>
      <c r="AJ1394" s="4"/>
      <c r="AK1394" s="4"/>
    </row>
    <row r="1395" spans="2:37">
      <c r="B1395" s="145" t="s">
        <v>2497</v>
      </c>
      <c r="C1395" s="4" t="s">
        <v>441</v>
      </c>
      <c r="D1395" s="4" t="s">
        <v>2498</v>
      </c>
      <c r="E1395" s="4" t="s">
        <v>1060</v>
      </c>
      <c r="F1395" s="4" t="s">
        <v>4595</v>
      </c>
      <c r="G1395" s="4" t="s">
        <v>1676</v>
      </c>
      <c r="H1395" s="4" t="s">
        <v>1677</v>
      </c>
      <c r="I1395" s="141"/>
      <c r="J1395" s="141">
        <v>100000000</v>
      </c>
      <c r="K1395" s="139">
        <v>100000000</v>
      </c>
      <c r="L1395" s="4">
        <v>9.6999999999999993</v>
      </c>
      <c r="M1395" s="4" t="s">
        <v>4378</v>
      </c>
      <c r="N1395" s="4" t="s">
        <v>3878</v>
      </c>
      <c r="O1395" s="186">
        <f t="shared" si="101"/>
        <v>100000000</v>
      </c>
      <c r="P1395" s="186">
        <f>K1395-O1395</f>
        <v>0</v>
      </c>
      <c r="Q1395" s="4" t="s">
        <v>2503</v>
      </c>
      <c r="R1395" s="4" t="s">
        <v>70</v>
      </c>
      <c r="S1395" s="4" t="s">
        <v>70</v>
      </c>
      <c r="T1395" s="140">
        <v>45351</v>
      </c>
      <c r="U1395" s="4" t="s">
        <v>1884</v>
      </c>
      <c r="V1395" s="4" t="s">
        <v>1954</v>
      </c>
      <c r="W1395" s="4" t="s">
        <v>70</v>
      </c>
      <c r="X1395" s="4" t="s">
        <v>3521</v>
      </c>
      <c r="Y1395" s="4" t="s">
        <v>1888</v>
      </c>
      <c r="Z1395" s="4" t="s">
        <v>1886</v>
      </c>
      <c r="AA1395" s="186">
        <f t="shared" si="102"/>
        <v>100000000</v>
      </c>
      <c r="AB1395" s="186">
        <f t="shared" si="103"/>
        <v>0</v>
      </c>
      <c r="AC1395" s="4"/>
      <c r="AD1395" s="4" t="s">
        <v>2037</v>
      </c>
      <c r="AE1395" s="145" t="s">
        <v>4258</v>
      </c>
      <c r="AF1395" s="145"/>
      <c r="AG1395" s="4"/>
      <c r="AH1395" s="377"/>
      <c r="AI1395" s="4"/>
      <c r="AJ1395" s="4"/>
      <c r="AK1395" s="4"/>
    </row>
    <row r="1396" spans="2:37">
      <c r="B1396" s="145" t="s">
        <v>2497</v>
      </c>
      <c r="C1396" s="4" t="s">
        <v>441</v>
      </c>
      <c r="D1396" s="4" t="s">
        <v>2588</v>
      </c>
      <c r="E1396" s="4" t="s">
        <v>1060</v>
      </c>
      <c r="F1396" s="4" t="s">
        <v>4596</v>
      </c>
      <c r="G1396" s="4" t="s">
        <v>1694</v>
      </c>
      <c r="H1396" s="4" t="s">
        <v>1695</v>
      </c>
      <c r="I1396" s="141"/>
      <c r="J1396" s="141">
        <v>10000000000</v>
      </c>
      <c r="K1396" s="139">
        <v>10000000000</v>
      </c>
      <c r="L1396" s="4">
        <v>7.4</v>
      </c>
      <c r="M1396" s="4" t="s">
        <v>3444</v>
      </c>
      <c r="N1396" s="4" t="s">
        <v>1907</v>
      </c>
      <c r="O1396" s="91">
        <f>J1396</f>
        <v>10000000000</v>
      </c>
      <c r="P1396" s="91">
        <f>J1396-O1396</f>
        <v>0</v>
      </c>
      <c r="Q1396" s="4">
        <v>73</v>
      </c>
      <c r="R1396" s="4" t="s">
        <v>70</v>
      </c>
      <c r="S1396" s="4" t="s">
        <v>70</v>
      </c>
      <c r="T1396" s="140">
        <v>45321</v>
      </c>
      <c r="U1396" s="4" t="s">
        <v>1884</v>
      </c>
      <c r="V1396" s="4" t="s">
        <v>1954</v>
      </c>
      <c r="W1396" s="4"/>
      <c r="X1396" s="4"/>
      <c r="Y1396" s="4"/>
      <c r="Z1396" s="4"/>
      <c r="AA1396" s="4"/>
      <c r="AB1396" s="4"/>
      <c r="AC1396" s="4"/>
      <c r="AD1396" s="4"/>
      <c r="AE1396" s="145"/>
      <c r="AF1396" s="145"/>
      <c r="AG1396" s="4" t="s">
        <v>70</v>
      </c>
      <c r="AH1396" s="377"/>
      <c r="AI1396" s="4" t="s">
        <v>9555</v>
      </c>
      <c r="AJ1396" s="4" t="s">
        <v>9556</v>
      </c>
      <c r="AK1396" s="4"/>
    </row>
    <row r="1397" spans="2:37">
      <c r="B1397" s="145" t="s">
        <v>2497</v>
      </c>
      <c r="C1397" s="4" t="s">
        <v>441</v>
      </c>
      <c r="D1397" s="4" t="s">
        <v>1957</v>
      </c>
      <c r="E1397" s="4" t="s">
        <v>1060</v>
      </c>
      <c r="F1397" s="4" t="s">
        <v>4597</v>
      </c>
      <c r="G1397" s="4" t="s">
        <v>1582</v>
      </c>
      <c r="H1397" s="4" t="s">
        <v>1583</v>
      </c>
      <c r="I1397" s="141"/>
      <c r="J1397" s="141">
        <v>160060274</v>
      </c>
      <c r="K1397" s="139">
        <v>160060274</v>
      </c>
      <c r="L1397" s="4">
        <v>5.35</v>
      </c>
      <c r="M1397" s="4" t="s">
        <v>3888</v>
      </c>
      <c r="N1397" s="4" t="s">
        <v>3334</v>
      </c>
      <c r="O1397" s="186">
        <f>K1397</f>
        <v>160060274</v>
      </c>
      <c r="P1397" s="4"/>
      <c r="Q1397" s="4"/>
      <c r="R1397" s="4"/>
      <c r="S1397" s="4" t="s">
        <v>70</v>
      </c>
      <c r="T1397" s="4"/>
      <c r="U1397" s="4"/>
      <c r="V1397" s="4"/>
      <c r="W1397" s="4" t="s">
        <v>70</v>
      </c>
      <c r="X1397" s="140">
        <v>45371</v>
      </c>
      <c r="Y1397" s="4" t="s">
        <v>1885</v>
      </c>
      <c r="Z1397" s="4" t="s">
        <v>1886</v>
      </c>
      <c r="AA1397" s="186">
        <f>O1397</f>
        <v>160060274</v>
      </c>
      <c r="AB1397" s="186">
        <f>O1397-AA1397</f>
        <v>0</v>
      </c>
      <c r="AC1397" s="4"/>
      <c r="AD1397" s="4" t="s">
        <v>2037</v>
      </c>
      <c r="AE1397" s="145" t="s">
        <v>4586</v>
      </c>
      <c r="AF1397" s="145"/>
      <c r="AG1397" s="4"/>
      <c r="AH1397" s="377"/>
      <c r="AI1397" s="4"/>
      <c r="AJ1397" s="4"/>
      <c r="AK1397" s="4"/>
    </row>
    <row r="1398" spans="2:37">
      <c r="B1398" s="145" t="s">
        <v>2497</v>
      </c>
      <c r="C1398" s="4" t="s">
        <v>441</v>
      </c>
      <c r="D1398" s="4" t="s">
        <v>1957</v>
      </c>
      <c r="E1398" s="4" t="s">
        <v>1060</v>
      </c>
      <c r="F1398" s="4" t="s">
        <v>4598</v>
      </c>
      <c r="G1398" s="4" t="s">
        <v>1582</v>
      </c>
      <c r="H1398" s="4" t="s">
        <v>1583</v>
      </c>
      <c r="I1398" s="141"/>
      <c r="J1398" s="141">
        <v>186736986</v>
      </c>
      <c r="K1398" s="139">
        <v>186736986</v>
      </c>
      <c r="L1398" s="4">
        <v>5.35</v>
      </c>
      <c r="M1398" s="4" t="s">
        <v>2564</v>
      </c>
      <c r="N1398" s="4" t="s">
        <v>1907</v>
      </c>
      <c r="O1398" s="186">
        <f>K1398</f>
        <v>186736986</v>
      </c>
      <c r="P1398" s="4"/>
      <c r="Q1398" s="4"/>
      <c r="R1398" s="4"/>
      <c r="S1398" s="4" t="s">
        <v>70</v>
      </c>
      <c r="T1398" s="4"/>
      <c r="U1398" s="4"/>
      <c r="V1398" s="4"/>
      <c r="W1398" s="4" t="s">
        <v>70</v>
      </c>
      <c r="X1398" s="140">
        <v>45371</v>
      </c>
      <c r="Y1398" s="4" t="s">
        <v>1885</v>
      </c>
      <c r="Z1398" s="4" t="s">
        <v>1886</v>
      </c>
      <c r="AA1398" s="186">
        <f>O1398</f>
        <v>186736986</v>
      </c>
      <c r="AB1398" s="186">
        <f>O1398-AA1398</f>
        <v>0</v>
      </c>
      <c r="AC1398" s="4"/>
      <c r="AD1398" s="4" t="s">
        <v>2037</v>
      </c>
      <c r="AE1398" s="145" t="s">
        <v>4586</v>
      </c>
      <c r="AF1398" s="145"/>
      <c r="AG1398" s="4"/>
      <c r="AH1398" s="377"/>
      <c r="AI1398" s="4"/>
      <c r="AJ1398" s="4"/>
      <c r="AK1398" s="4"/>
    </row>
    <row r="1399" spans="2:37">
      <c r="B1399" s="145" t="s">
        <v>2497</v>
      </c>
      <c r="C1399" s="4" t="s">
        <v>441</v>
      </c>
      <c r="D1399" s="4" t="s">
        <v>1957</v>
      </c>
      <c r="E1399" s="4" t="s">
        <v>1060</v>
      </c>
      <c r="F1399" s="4" t="s">
        <v>4599</v>
      </c>
      <c r="G1399" s="4" t="s">
        <v>1676</v>
      </c>
      <c r="H1399" s="4" t="s">
        <v>1677</v>
      </c>
      <c r="I1399" s="141"/>
      <c r="J1399" s="141">
        <v>100000000</v>
      </c>
      <c r="K1399" s="139">
        <v>100000000</v>
      </c>
      <c r="L1399" s="4">
        <v>9.6999999999999993</v>
      </c>
      <c r="M1399" s="4" t="s">
        <v>4363</v>
      </c>
      <c r="N1399" s="4" t="s">
        <v>3536</v>
      </c>
      <c r="O1399" s="186">
        <f>K1399</f>
        <v>100000000</v>
      </c>
      <c r="P1399" s="186">
        <f>K1399-O1399</f>
        <v>0</v>
      </c>
      <c r="Q1399" s="4" t="s">
        <v>2503</v>
      </c>
      <c r="R1399" s="4" t="s">
        <v>70</v>
      </c>
      <c r="S1399" s="4" t="s">
        <v>70</v>
      </c>
      <c r="T1399" s="140">
        <v>45351</v>
      </c>
      <c r="U1399" s="4" t="s">
        <v>1884</v>
      </c>
      <c r="V1399" s="4" t="s">
        <v>1954</v>
      </c>
      <c r="W1399" s="4" t="s">
        <v>70</v>
      </c>
      <c r="X1399" s="4" t="s">
        <v>3521</v>
      </c>
      <c r="Y1399" s="4" t="s">
        <v>1888</v>
      </c>
      <c r="Z1399" s="4" t="s">
        <v>1886</v>
      </c>
      <c r="AA1399" s="186">
        <f>K1399</f>
        <v>100000000</v>
      </c>
      <c r="AB1399" s="186">
        <f>O1399-AA1399</f>
        <v>0</v>
      </c>
      <c r="AC1399" s="4"/>
      <c r="AD1399" s="4" t="s">
        <v>2037</v>
      </c>
      <c r="AE1399" s="145" t="s">
        <v>4258</v>
      </c>
      <c r="AF1399" s="145"/>
      <c r="AG1399" s="4"/>
      <c r="AH1399" s="377"/>
      <c r="AI1399" s="4"/>
      <c r="AJ1399" s="4"/>
      <c r="AK1399" s="4"/>
    </row>
    <row r="1400" spans="2:37">
      <c r="B1400" s="145" t="s">
        <v>2497</v>
      </c>
      <c r="C1400" s="4" t="s">
        <v>441</v>
      </c>
      <c r="D1400" s="4" t="s">
        <v>1976</v>
      </c>
      <c r="E1400" s="4" t="s">
        <v>1060</v>
      </c>
      <c r="F1400" s="4" t="s">
        <v>4600</v>
      </c>
      <c r="G1400" s="4" t="s">
        <v>1682</v>
      </c>
      <c r="H1400" s="4" t="s">
        <v>1683</v>
      </c>
      <c r="I1400" s="141"/>
      <c r="J1400" s="141">
        <v>20000000000</v>
      </c>
      <c r="K1400" s="139">
        <v>20000000000</v>
      </c>
      <c r="L1400" s="4">
        <v>7.5</v>
      </c>
      <c r="M1400" s="4" t="s">
        <v>1917</v>
      </c>
      <c r="N1400" s="4" t="s">
        <v>3450</v>
      </c>
      <c r="O1400" s="91">
        <f>J1400</f>
        <v>20000000000</v>
      </c>
      <c r="P1400" s="91">
        <f>J1400-O1400</f>
        <v>0</v>
      </c>
      <c r="Q1400" s="4">
        <v>94</v>
      </c>
      <c r="R1400" s="4" t="s">
        <v>70</v>
      </c>
      <c r="S1400" s="4" t="s">
        <v>70</v>
      </c>
      <c r="T1400" s="140">
        <v>45341</v>
      </c>
      <c r="U1400" s="4" t="s">
        <v>1884</v>
      </c>
      <c r="V1400" s="4" t="s">
        <v>1954</v>
      </c>
      <c r="W1400" s="4"/>
      <c r="X1400" s="4"/>
      <c r="Y1400" s="4"/>
      <c r="Z1400" s="4"/>
      <c r="AA1400" s="4"/>
      <c r="AB1400" s="4"/>
      <c r="AC1400" s="4"/>
      <c r="AD1400" s="4"/>
      <c r="AE1400" s="145"/>
      <c r="AF1400" s="145"/>
      <c r="AG1400" s="4" t="s">
        <v>70</v>
      </c>
      <c r="AH1400" s="377" t="s">
        <v>4600</v>
      </c>
      <c r="AI1400" s="4" t="s">
        <v>9551</v>
      </c>
      <c r="AJ1400" s="4" t="s">
        <v>9556</v>
      </c>
      <c r="AK1400" s="4"/>
    </row>
    <row r="1401" spans="2:37">
      <c r="B1401" s="145" t="s">
        <v>2497</v>
      </c>
      <c r="C1401" s="4" t="s">
        <v>441</v>
      </c>
      <c r="D1401" s="4" t="s">
        <v>2550</v>
      </c>
      <c r="E1401" s="4" t="s">
        <v>1060</v>
      </c>
      <c r="F1401" s="4" t="s">
        <v>4601</v>
      </c>
      <c r="G1401" s="4" t="s">
        <v>1676</v>
      </c>
      <c r="H1401" s="4" t="s">
        <v>1677</v>
      </c>
      <c r="I1401" s="141"/>
      <c r="J1401" s="141">
        <v>5000000000</v>
      </c>
      <c r="K1401" s="139">
        <v>5000000000</v>
      </c>
      <c r="L1401" s="4">
        <v>8.6999999999999993</v>
      </c>
      <c r="M1401" s="4" t="s">
        <v>2887</v>
      </c>
      <c r="N1401" s="4" t="s">
        <v>4128</v>
      </c>
      <c r="O1401" s="186">
        <f>K1401</f>
        <v>5000000000</v>
      </c>
      <c r="P1401" s="186">
        <f>K1401-O1401</f>
        <v>0</v>
      </c>
      <c r="Q1401" s="4" t="s">
        <v>2503</v>
      </c>
      <c r="R1401" s="4" t="s">
        <v>70</v>
      </c>
      <c r="S1401" s="4" t="s">
        <v>70</v>
      </c>
      <c r="T1401" s="140">
        <v>45351</v>
      </c>
      <c r="U1401" s="4" t="s">
        <v>1884</v>
      </c>
      <c r="V1401" s="4" t="s">
        <v>1954</v>
      </c>
      <c r="W1401" s="4" t="s">
        <v>70</v>
      </c>
      <c r="X1401" s="4" t="s">
        <v>3521</v>
      </c>
      <c r="Y1401" s="4" t="s">
        <v>1888</v>
      </c>
      <c r="Z1401" s="4" t="s">
        <v>1886</v>
      </c>
      <c r="AA1401" s="186">
        <f>K1401</f>
        <v>5000000000</v>
      </c>
      <c r="AB1401" s="186">
        <f>O1401-AA1401</f>
        <v>0</v>
      </c>
      <c r="AC1401" s="4"/>
      <c r="AD1401" s="4" t="s">
        <v>2037</v>
      </c>
      <c r="AE1401" s="145" t="s">
        <v>4258</v>
      </c>
      <c r="AF1401" s="145"/>
      <c r="AG1401" s="4"/>
      <c r="AH1401" s="377"/>
      <c r="AI1401" s="4"/>
      <c r="AJ1401" s="4"/>
      <c r="AK1401" s="4"/>
    </row>
    <row r="1402" spans="2:37">
      <c r="B1402" s="145" t="s">
        <v>2497</v>
      </c>
      <c r="C1402" s="4" t="s">
        <v>441</v>
      </c>
      <c r="D1402" s="4" t="s">
        <v>1957</v>
      </c>
      <c r="E1402" s="4" t="s">
        <v>1060</v>
      </c>
      <c r="F1402" s="4" t="s">
        <v>4602</v>
      </c>
      <c r="G1402" s="4" t="s">
        <v>1582</v>
      </c>
      <c r="H1402" s="4" t="s">
        <v>1583</v>
      </c>
      <c r="I1402" s="141"/>
      <c r="J1402" s="141">
        <v>5000000000</v>
      </c>
      <c r="K1402" s="139">
        <v>5000000000</v>
      </c>
      <c r="L1402" s="4">
        <v>5.35</v>
      </c>
      <c r="M1402" s="4" t="s">
        <v>2711</v>
      </c>
      <c r="N1402" s="4" t="s">
        <v>2712</v>
      </c>
      <c r="O1402" s="186">
        <f>K1402</f>
        <v>5000000000</v>
      </c>
      <c r="P1402" s="4"/>
      <c r="Q1402" s="4"/>
      <c r="R1402" s="4"/>
      <c r="S1402" s="4" t="s">
        <v>70</v>
      </c>
      <c r="T1402" s="4"/>
      <c r="U1402" s="4"/>
      <c r="V1402" s="4"/>
      <c r="W1402" s="4" t="s">
        <v>70</v>
      </c>
      <c r="X1402" s="140">
        <v>45371</v>
      </c>
      <c r="Y1402" s="4" t="s">
        <v>1885</v>
      </c>
      <c r="Z1402" s="4" t="s">
        <v>1886</v>
      </c>
      <c r="AA1402" s="186">
        <f>O1402</f>
        <v>5000000000</v>
      </c>
      <c r="AB1402" s="186">
        <f>O1402-AA1402</f>
        <v>0</v>
      </c>
      <c r="AC1402" s="4"/>
      <c r="AD1402" s="4" t="s">
        <v>2037</v>
      </c>
      <c r="AE1402" s="145" t="s">
        <v>4586</v>
      </c>
      <c r="AF1402" s="145"/>
      <c r="AG1402" s="4"/>
      <c r="AH1402" s="377"/>
      <c r="AI1402" s="4"/>
      <c r="AJ1402" s="4"/>
      <c r="AK1402" s="4"/>
    </row>
    <row r="1403" spans="2:37">
      <c r="B1403" s="145" t="s">
        <v>2497</v>
      </c>
      <c r="C1403" s="4" t="s">
        <v>441</v>
      </c>
      <c r="D1403" s="4" t="s">
        <v>3004</v>
      </c>
      <c r="E1403" s="4" t="s">
        <v>1060</v>
      </c>
      <c r="F1403" s="4" t="s">
        <v>4603</v>
      </c>
      <c r="G1403" s="4" t="s">
        <v>1684</v>
      </c>
      <c r="H1403" s="4" t="s">
        <v>1685</v>
      </c>
      <c r="I1403" s="141"/>
      <c r="J1403" s="141">
        <v>254071233</v>
      </c>
      <c r="K1403" s="139">
        <v>254071233</v>
      </c>
      <c r="L1403" s="4">
        <v>8.4</v>
      </c>
      <c r="M1403" s="4" t="s">
        <v>3461</v>
      </c>
      <c r="N1403" s="4" t="s">
        <v>2625</v>
      </c>
      <c r="O1403" s="4"/>
      <c r="P1403" s="4"/>
      <c r="Q1403" s="4">
        <v>197</v>
      </c>
      <c r="R1403" s="4" t="s">
        <v>70</v>
      </c>
      <c r="S1403" s="4" t="s">
        <v>70</v>
      </c>
      <c r="T1403" s="140">
        <v>45348</v>
      </c>
      <c r="U1403" s="4" t="s">
        <v>1887</v>
      </c>
      <c r="V1403" s="4"/>
      <c r="W1403" s="4"/>
      <c r="X1403" s="4"/>
      <c r="Y1403" s="4"/>
      <c r="Z1403" s="4"/>
      <c r="AA1403" s="4"/>
      <c r="AB1403" s="4"/>
      <c r="AC1403" s="4"/>
      <c r="AD1403" s="4"/>
      <c r="AE1403" s="145"/>
      <c r="AF1403" s="145"/>
      <c r="AG1403" s="4" t="s">
        <v>70</v>
      </c>
      <c r="AH1403" s="377" t="s">
        <v>4603</v>
      </c>
      <c r="AI1403" s="4" t="s">
        <v>9551</v>
      </c>
      <c r="AJ1403" s="4" t="s">
        <v>9556</v>
      </c>
      <c r="AK1403" s="4"/>
    </row>
    <row r="1404" spans="2:37">
      <c r="B1404" s="145" t="s">
        <v>2497</v>
      </c>
      <c r="C1404" s="4" t="s">
        <v>441</v>
      </c>
      <c r="D1404" s="4" t="s">
        <v>2498</v>
      </c>
      <c r="E1404" s="4" t="s">
        <v>1060</v>
      </c>
      <c r="F1404" s="4" t="s">
        <v>4604</v>
      </c>
      <c r="G1404" s="4" t="s">
        <v>1676</v>
      </c>
      <c r="H1404" s="4" t="s">
        <v>1677</v>
      </c>
      <c r="I1404" s="141"/>
      <c r="J1404" s="141">
        <v>100000000</v>
      </c>
      <c r="K1404" s="139">
        <v>100000000</v>
      </c>
      <c r="L1404" s="4">
        <v>9.6999999999999993</v>
      </c>
      <c r="M1404" s="4" t="s">
        <v>4378</v>
      </c>
      <c r="N1404" s="4" t="s">
        <v>3878</v>
      </c>
      <c r="O1404" s="186">
        <f>K1404</f>
        <v>100000000</v>
      </c>
      <c r="P1404" s="186">
        <f>K1404-O1404</f>
        <v>0</v>
      </c>
      <c r="Q1404" s="4" t="s">
        <v>2503</v>
      </c>
      <c r="R1404" s="4" t="s">
        <v>70</v>
      </c>
      <c r="S1404" s="4" t="s">
        <v>70</v>
      </c>
      <c r="T1404" s="140">
        <v>45351</v>
      </c>
      <c r="U1404" s="4" t="s">
        <v>1884</v>
      </c>
      <c r="V1404" s="4" t="s">
        <v>1954</v>
      </c>
      <c r="W1404" s="4" t="s">
        <v>70</v>
      </c>
      <c r="X1404" s="4" t="s">
        <v>3521</v>
      </c>
      <c r="Y1404" s="4" t="s">
        <v>1888</v>
      </c>
      <c r="Z1404" s="4" t="s">
        <v>1886</v>
      </c>
      <c r="AA1404" s="186">
        <f>K1404</f>
        <v>100000000</v>
      </c>
      <c r="AB1404" s="186">
        <f>O1404-AA1404</f>
        <v>0</v>
      </c>
      <c r="AC1404" s="4"/>
      <c r="AD1404" s="4" t="s">
        <v>2037</v>
      </c>
      <c r="AE1404" s="145" t="s">
        <v>4258</v>
      </c>
      <c r="AF1404" s="145"/>
      <c r="AG1404" s="4"/>
      <c r="AH1404" s="377"/>
      <c r="AI1404" s="4"/>
      <c r="AJ1404" s="4"/>
      <c r="AK1404" s="4"/>
    </row>
    <row r="1405" spans="2:37">
      <c r="B1405" s="145" t="s">
        <v>2497</v>
      </c>
      <c r="C1405" s="4" t="s">
        <v>441</v>
      </c>
      <c r="D1405" s="4" t="s">
        <v>1976</v>
      </c>
      <c r="E1405" s="4" t="s">
        <v>1060</v>
      </c>
      <c r="F1405" s="4" t="s">
        <v>4605</v>
      </c>
      <c r="G1405" s="4" t="s">
        <v>1688</v>
      </c>
      <c r="H1405" s="4" t="s">
        <v>1689</v>
      </c>
      <c r="I1405" s="141"/>
      <c r="J1405" s="141">
        <v>5000000000</v>
      </c>
      <c r="K1405" s="139">
        <v>5000000000</v>
      </c>
      <c r="L1405" s="4">
        <v>6.7</v>
      </c>
      <c r="M1405" s="4" t="s">
        <v>3224</v>
      </c>
      <c r="N1405" s="4" t="s">
        <v>3346</v>
      </c>
      <c r="O1405" s="91">
        <f>J1405</f>
        <v>5000000000</v>
      </c>
      <c r="P1405" s="91">
        <f>J1405-O1405</f>
        <v>0</v>
      </c>
      <c r="Q1405" s="4">
        <v>89</v>
      </c>
      <c r="R1405" s="4" t="s">
        <v>70</v>
      </c>
      <c r="S1405" s="4" t="s">
        <v>70</v>
      </c>
      <c r="T1405" s="140">
        <v>45341</v>
      </c>
      <c r="U1405" s="4" t="s">
        <v>1884</v>
      </c>
      <c r="V1405" s="4" t="s">
        <v>1954</v>
      </c>
      <c r="W1405" s="4"/>
      <c r="X1405" s="4"/>
      <c r="Y1405" s="4"/>
      <c r="Z1405" s="4"/>
      <c r="AA1405" s="4"/>
      <c r="AB1405" s="4"/>
      <c r="AC1405" s="4"/>
      <c r="AD1405" s="4"/>
      <c r="AE1405" s="145"/>
      <c r="AF1405" s="145"/>
      <c r="AG1405" s="4" t="s">
        <v>70</v>
      </c>
      <c r="AH1405" s="377" t="s">
        <v>4605</v>
      </c>
      <c r="AI1405" s="4" t="s">
        <v>9551</v>
      </c>
      <c r="AJ1405" s="4" t="s">
        <v>9556</v>
      </c>
      <c r="AK1405" s="4"/>
    </row>
    <row r="1406" spans="2:37">
      <c r="B1406" s="145" t="s">
        <v>2497</v>
      </c>
      <c r="C1406" s="4" t="s">
        <v>441</v>
      </c>
      <c r="D1406" s="4" t="s">
        <v>1957</v>
      </c>
      <c r="E1406" s="4" t="s">
        <v>1060</v>
      </c>
      <c r="F1406" s="4" t="s">
        <v>4606</v>
      </c>
      <c r="G1406" s="4" t="s">
        <v>1582</v>
      </c>
      <c r="H1406" s="4" t="s">
        <v>1583</v>
      </c>
      <c r="I1406" s="141"/>
      <c r="J1406" s="141">
        <v>7000000000</v>
      </c>
      <c r="K1406" s="139">
        <v>7000000000</v>
      </c>
      <c r="L1406" s="4">
        <v>5.35</v>
      </c>
      <c r="M1406" s="4" t="s">
        <v>2564</v>
      </c>
      <c r="N1406" s="4" t="s">
        <v>1907</v>
      </c>
      <c r="O1406" s="186">
        <f>K1406</f>
        <v>7000000000</v>
      </c>
      <c r="P1406" s="4"/>
      <c r="Q1406" s="4"/>
      <c r="R1406" s="4"/>
      <c r="S1406" s="4" t="s">
        <v>70</v>
      </c>
      <c r="T1406" s="4"/>
      <c r="U1406" s="4"/>
      <c r="V1406" s="4"/>
      <c r="W1406" s="4" t="s">
        <v>70</v>
      </c>
      <c r="X1406" s="140">
        <v>45371</v>
      </c>
      <c r="Y1406" s="4" t="s">
        <v>1885</v>
      </c>
      <c r="Z1406" s="4" t="s">
        <v>1886</v>
      </c>
      <c r="AA1406" s="186">
        <f>O1406</f>
        <v>7000000000</v>
      </c>
      <c r="AB1406" s="186">
        <f>O1406-AA1406</f>
        <v>0</v>
      </c>
      <c r="AC1406" s="4"/>
      <c r="AD1406" s="4" t="s">
        <v>2037</v>
      </c>
      <c r="AE1406" s="145" t="s">
        <v>4586</v>
      </c>
      <c r="AF1406" s="145"/>
      <c r="AG1406" s="4"/>
      <c r="AH1406" s="377"/>
      <c r="AI1406" s="4"/>
      <c r="AJ1406" s="4"/>
      <c r="AK1406" s="4"/>
    </row>
    <row r="1407" spans="2:37">
      <c r="B1407" s="145" t="s">
        <v>2497</v>
      </c>
      <c r="C1407" s="4" t="s">
        <v>441</v>
      </c>
      <c r="D1407" s="4" t="s">
        <v>1957</v>
      </c>
      <c r="E1407" s="4" t="s">
        <v>1060</v>
      </c>
      <c r="F1407" s="4" t="s">
        <v>4607</v>
      </c>
      <c r="G1407" s="4" t="s">
        <v>1582</v>
      </c>
      <c r="H1407" s="4" t="s">
        <v>1583</v>
      </c>
      <c r="I1407" s="141"/>
      <c r="J1407" s="141">
        <v>7000000000</v>
      </c>
      <c r="K1407" s="139">
        <v>7000000000</v>
      </c>
      <c r="L1407" s="4">
        <v>5.35</v>
      </c>
      <c r="M1407" s="4" t="s">
        <v>2564</v>
      </c>
      <c r="N1407" s="4" t="s">
        <v>1907</v>
      </c>
      <c r="O1407" s="186">
        <f>K1407</f>
        <v>7000000000</v>
      </c>
      <c r="P1407" s="4"/>
      <c r="Q1407" s="4"/>
      <c r="R1407" s="4"/>
      <c r="S1407" s="4" t="s">
        <v>70</v>
      </c>
      <c r="T1407" s="4"/>
      <c r="U1407" s="4"/>
      <c r="V1407" s="4"/>
      <c r="W1407" s="4" t="s">
        <v>70</v>
      </c>
      <c r="X1407" s="140">
        <v>45371</v>
      </c>
      <c r="Y1407" s="4" t="s">
        <v>1885</v>
      </c>
      <c r="Z1407" s="4" t="s">
        <v>1886</v>
      </c>
      <c r="AA1407" s="186">
        <f>O1407</f>
        <v>7000000000</v>
      </c>
      <c r="AB1407" s="186">
        <f>O1407-AA1407</f>
        <v>0</v>
      </c>
      <c r="AC1407" s="4"/>
      <c r="AD1407" s="4" t="s">
        <v>2037</v>
      </c>
      <c r="AE1407" s="145" t="s">
        <v>4586</v>
      </c>
      <c r="AF1407" s="145"/>
      <c r="AG1407" s="4"/>
      <c r="AH1407" s="377"/>
      <c r="AI1407" s="4"/>
      <c r="AJ1407" s="4"/>
      <c r="AK1407" s="4"/>
    </row>
    <row r="1408" spans="2:37">
      <c r="B1408" s="145" t="s">
        <v>2497</v>
      </c>
      <c r="C1408" s="4" t="s">
        <v>441</v>
      </c>
      <c r="D1408" s="4" t="s">
        <v>1976</v>
      </c>
      <c r="E1408" s="4" t="s">
        <v>1060</v>
      </c>
      <c r="F1408" s="4" t="s">
        <v>4608</v>
      </c>
      <c r="G1408" s="4" t="s">
        <v>1688</v>
      </c>
      <c r="H1408" s="4" t="s">
        <v>1689</v>
      </c>
      <c r="I1408" s="141"/>
      <c r="J1408" s="141">
        <v>5000000000</v>
      </c>
      <c r="K1408" s="139">
        <v>5000000000</v>
      </c>
      <c r="L1408" s="4">
        <v>6.7</v>
      </c>
      <c r="M1408" s="4" t="s">
        <v>3224</v>
      </c>
      <c r="N1408" s="4" t="s">
        <v>3346</v>
      </c>
      <c r="O1408" s="91">
        <f>J1408</f>
        <v>5000000000</v>
      </c>
      <c r="P1408" s="91">
        <f>J1408-O1408</f>
        <v>0</v>
      </c>
      <c r="Q1408" s="4">
        <v>89</v>
      </c>
      <c r="R1408" s="4" t="s">
        <v>70</v>
      </c>
      <c r="S1408" s="4" t="s">
        <v>70</v>
      </c>
      <c r="T1408" s="140">
        <v>45341</v>
      </c>
      <c r="U1408" s="4" t="s">
        <v>1884</v>
      </c>
      <c r="V1408" s="4" t="s">
        <v>1954</v>
      </c>
      <c r="W1408" s="4"/>
      <c r="X1408" s="4"/>
      <c r="Y1408" s="4"/>
      <c r="Z1408" s="4"/>
      <c r="AA1408" s="4"/>
      <c r="AB1408" s="4"/>
      <c r="AC1408" s="4"/>
      <c r="AD1408" s="4"/>
      <c r="AE1408" s="145"/>
      <c r="AF1408" s="145"/>
      <c r="AG1408" s="4" t="s">
        <v>70</v>
      </c>
      <c r="AH1408" s="377" t="s">
        <v>4608</v>
      </c>
      <c r="AI1408" s="4" t="s">
        <v>9551</v>
      </c>
      <c r="AJ1408" s="4" t="s">
        <v>9556</v>
      </c>
      <c r="AK1408" s="4"/>
    </row>
    <row r="1409" spans="2:37">
      <c r="B1409" s="145" t="s">
        <v>2497</v>
      </c>
      <c r="C1409" s="4" t="s">
        <v>441</v>
      </c>
      <c r="D1409" s="4" t="s">
        <v>1957</v>
      </c>
      <c r="E1409" s="4" t="s">
        <v>1060</v>
      </c>
      <c r="F1409" s="4" t="s">
        <v>4609</v>
      </c>
      <c r="G1409" s="4" t="s">
        <v>1582</v>
      </c>
      <c r="H1409" s="4" t="s">
        <v>1583</v>
      </c>
      <c r="I1409" s="141"/>
      <c r="J1409" s="141">
        <v>300000000</v>
      </c>
      <c r="K1409" s="139">
        <v>300000000</v>
      </c>
      <c r="L1409" s="4">
        <v>10</v>
      </c>
      <c r="M1409" s="4" t="s">
        <v>2604</v>
      </c>
      <c r="N1409" s="4" t="s">
        <v>2894</v>
      </c>
      <c r="O1409" s="186">
        <f>K1409</f>
        <v>300000000</v>
      </c>
      <c r="P1409" s="4"/>
      <c r="Q1409" s="4"/>
      <c r="R1409" s="4"/>
      <c r="S1409" s="4" t="s">
        <v>70</v>
      </c>
      <c r="T1409" s="4"/>
      <c r="U1409" s="4"/>
      <c r="V1409" s="4"/>
      <c r="W1409" s="4" t="s">
        <v>70</v>
      </c>
      <c r="X1409" s="1">
        <v>45371</v>
      </c>
      <c r="Y1409" s="4" t="s">
        <v>1885</v>
      </c>
      <c r="Z1409" s="4" t="s">
        <v>1886</v>
      </c>
      <c r="AA1409" s="186">
        <f>O1409</f>
        <v>300000000</v>
      </c>
      <c r="AB1409" s="186">
        <f>O1409-AA1409</f>
        <v>0</v>
      </c>
      <c r="AC1409" s="4"/>
      <c r="AD1409" s="4" t="s">
        <v>2037</v>
      </c>
      <c r="AE1409" s="145" t="s">
        <v>4586</v>
      </c>
      <c r="AF1409" s="145"/>
      <c r="AG1409" s="4"/>
      <c r="AH1409" s="377"/>
      <c r="AI1409" s="4"/>
      <c r="AJ1409" s="4"/>
      <c r="AK1409" s="4"/>
    </row>
    <row r="1410" spans="2:37">
      <c r="B1410" s="145" t="s">
        <v>2497</v>
      </c>
      <c r="C1410" s="4" t="s">
        <v>441</v>
      </c>
      <c r="D1410" s="4" t="s">
        <v>2588</v>
      </c>
      <c r="E1410" s="4" t="s">
        <v>1060</v>
      </c>
      <c r="F1410" s="4" t="s">
        <v>4610</v>
      </c>
      <c r="G1410" s="4" t="s">
        <v>1694</v>
      </c>
      <c r="H1410" s="4" t="s">
        <v>1695</v>
      </c>
      <c r="I1410" s="141"/>
      <c r="J1410" s="141">
        <v>12000000000</v>
      </c>
      <c r="K1410" s="139">
        <v>12000000000</v>
      </c>
      <c r="L1410" s="4">
        <v>7.4</v>
      </c>
      <c r="M1410" s="4" t="s">
        <v>2138</v>
      </c>
      <c r="N1410" s="4" t="s">
        <v>2191</v>
      </c>
      <c r="O1410" s="91">
        <f>J1410</f>
        <v>12000000000</v>
      </c>
      <c r="P1410" s="91">
        <f>J1410-O1410</f>
        <v>0</v>
      </c>
      <c r="Q1410" s="4">
        <v>73</v>
      </c>
      <c r="R1410" s="4" t="s">
        <v>70</v>
      </c>
      <c r="S1410" s="4" t="s">
        <v>70</v>
      </c>
      <c r="T1410" s="140">
        <v>45321</v>
      </c>
      <c r="U1410" s="4" t="s">
        <v>1884</v>
      </c>
      <c r="V1410" s="4" t="s">
        <v>1954</v>
      </c>
      <c r="W1410" s="4"/>
      <c r="X1410" s="4"/>
      <c r="Y1410" s="4"/>
      <c r="Z1410" s="4"/>
      <c r="AA1410" s="4"/>
      <c r="AB1410" s="4"/>
      <c r="AC1410" s="4"/>
      <c r="AD1410" s="4"/>
      <c r="AE1410" s="145"/>
      <c r="AF1410" s="145"/>
      <c r="AG1410" s="4" t="s">
        <v>70</v>
      </c>
      <c r="AH1410" s="377"/>
      <c r="AI1410" s="4" t="s">
        <v>9555</v>
      </c>
      <c r="AJ1410" s="4" t="s">
        <v>9556</v>
      </c>
      <c r="AK1410" s="4"/>
    </row>
    <row r="1411" spans="2:37">
      <c r="B1411" s="145" t="s">
        <v>2497</v>
      </c>
      <c r="C1411" s="4" t="s">
        <v>441</v>
      </c>
      <c r="D1411" s="4" t="s">
        <v>1957</v>
      </c>
      <c r="E1411" s="4" t="s">
        <v>1060</v>
      </c>
      <c r="F1411" s="4" t="s">
        <v>4611</v>
      </c>
      <c r="G1411" s="4" t="s">
        <v>1582</v>
      </c>
      <c r="H1411" s="4" t="s">
        <v>1583</v>
      </c>
      <c r="I1411" s="141"/>
      <c r="J1411" s="141">
        <v>133383562</v>
      </c>
      <c r="K1411" s="139">
        <v>133383562</v>
      </c>
      <c r="L1411" s="4">
        <v>5.35</v>
      </c>
      <c r="M1411" s="4" t="s">
        <v>2711</v>
      </c>
      <c r="N1411" s="4" t="s">
        <v>2712</v>
      </c>
      <c r="O1411" s="186">
        <f>K1411</f>
        <v>133383562</v>
      </c>
      <c r="P1411" s="4"/>
      <c r="Q1411" s="4"/>
      <c r="R1411" s="4"/>
      <c r="S1411" s="4" t="s">
        <v>70</v>
      </c>
      <c r="T1411" s="4"/>
      <c r="U1411" s="4"/>
      <c r="V1411" s="4"/>
      <c r="W1411" s="4" t="s">
        <v>70</v>
      </c>
      <c r="X1411" s="140">
        <v>45371</v>
      </c>
      <c r="Y1411" s="4" t="s">
        <v>1885</v>
      </c>
      <c r="Z1411" s="4" t="s">
        <v>1886</v>
      </c>
      <c r="AA1411" s="186">
        <f>O1411</f>
        <v>133383562</v>
      </c>
      <c r="AB1411" s="186">
        <f>O1411-AA1411</f>
        <v>0</v>
      </c>
      <c r="AC1411" s="4"/>
      <c r="AD1411" s="4" t="s">
        <v>2037</v>
      </c>
      <c r="AE1411" s="145" t="s">
        <v>4586</v>
      </c>
      <c r="AF1411" s="145"/>
      <c r="AG1411" s="4"/>
      <c r="AH1411" s="377"/>
      <c r="AI1411" s="4"/>
      <c r="AJ1411" s="4"/>
      <c r="AK1411" s="4"/>
    </row>
    <row r="1412" spans="2:37">
      <c r="B1412" s="145" t="s">
        <v>2497</v>
      </c>
      <c r="C1412" s="4" t="s">
        <v>441</v>
      </c>
      <c r="D1412" s="4" t="s">
        <v>4587</v>
      </c>
      <c r="E1412" s="4" t="s">
        <v>1060</v>
      </c>
      <c r="F1412" s="4" t="s">
        <v>4612</v>
      </c>
      <c r="G1412" s="4" t="s">
        <v>1704</v>
      </c>
      <c r="H1412" s="4" t="s">
        <v>1705</v>
      </c>
      <c r="I1412" s="141"/>
      <c r="J1412" s="141">
        <v>10800000000</v>
      </c>
      <c r="K1412" s="139">
        <v>10800000000</v>
      </c>
      <c r="L1412" s="4">
        <v>7</v>
      </c>
      <c r="M1412" s="4" t="s">
        <v>4613</v>
      </c>
      <c r="N1412" s="4" t="s">
        <v>2842</v>
      </c>
      <c r="O1412" s="91">
        <f>J1412</f>
        <v>10800000000</v>
      </c>
      <c r="P1412" s="91">
        <f>J1412-O1412</f>
        <v>0</v>
      </c>
      <c r="Q1412" s="4">
        <v>177</v>
      </c>
      <c r="R1412" s="4" t="s">
        <v>70</v>
      </c>
      <c r="S1412" s="4" t="s">
        <v>70</v>
      </c>
      <c r="T1412" s="140">
        <v>45348</v>
      </c>
      <c r="U1412" s="4" t="s">
        <v>1887</v>
      </c>
      <c r="V1412" s="4"/>
      <c r="W1412" s="4"/>
      <c r="X1412" s="4"/>
      <c r="Y1412" s="4"/>
      <c r="Z1412" s="4"/>
      <c r="AA1412" s="4"/>
      <c r="AB1412" s="4"/>
      <c r="AC1412" s="4"/>
      <c r="AD1412" s="4"/>
      <c r="AE1412" s="145"/>
      <c r="AF1412" s="145"/>
      <c r="AG1412" s="4" t="s">
        <v>70</v>
      </c>
      <c r="AH1412" s="377" t="s">
        <v>4612</v>
      </c>
      <c r="AI1412" s="4" t="s">
        <v>9551</v>
      </c>
      <c r="AJ1412" s="4" t="s">
        <v>9556</v>
      </c>
      <c r="AK1412" s="4"/>
    </row>
    <row r="1413" spans="2:37">
      <c r="B1413" s="145" t="s">
        <v>2497</v>
      </c>
      <c r="C1413" s="4" t="s">
        <v>441</v>
      </c>
      <c r="D1413" s="4" t="s">
        <v>4483</v>
      </c>
      <c r="E1413" s="4" t="s">
        <v>1060</v>
      </c>
      <c r="F1413" s="4" t="s">
        <v>4614</v>
      </c>
      <c r="G1413" s="4" t="s">
        <v>1684</v>
      </c>
      <c r="H1413" s="4" t="s">
        <v>1685</v>
      </c>
      <c r="I1413" s="141"/>
      <c r="J1413" s="141">
        <v>2000000000</v>
      </c>
      <c r="K1413" s="139">
        <v>2000000000</v>
      </c>
      <c r="L1413" s="4">
        <v>8.5</v>
      </c>
      <c r="M1413" s="4" t="s">
        <v>2624</v>
      </c>
      <c r="N1413" s="4" t="s">
        <v>2625</v>
      </c>
      <c r="O1413" s="4"/>
      <c r="P1413" s="4"/>
      <c r="Q1413" s="4">
        <v>197</v>
      </c>
      <c r="R1413" s="4" t="s">
        <v>70</v>
      </c>
      <c r="S1413" s="4" t="s">
        <v>70</v>
      </c>
      <c r="T1413" s="140">
        <v>45348</v>
      </c>
      <c r="U1413" s="4" t="s">
        <v>1887</v>
      </c>
      <c r="V1413" s="4"/>
      <c r="W1413" s="4"/>
      <c r="X1413" s="4"/>
      <c r="Y1413" s="4"/>
      <c r="Z1413" s="4"/>
      <c r="AA1413" s="4"/>
      <c r="AB1413" s="4"/>
      <c r="AC1413" s="4"/>
      <c r="AD1413" s="4"/>
      <c r="AE1413" s="145"/>
      <c r="AF1413" s="145"/>
      <c r="AG1413" s="4" t="s">
        <v>70</v>
      </c>
      <c r="AH1413" s="377" t="s">
        <v>4614</v>
      </c>
      <c r="AI1413" s="4" t="s">
        <v>9551</v>
      </c>
      <c r="AJ1413" s="4" t="s">
        <v>9556</v>
      </c>
      <c r="AK1413" s="4"/>
    </row>
    <row r="1414" spans="2:37">
      <c r="B1414" s="145" t="s">
        <v>2497</v>
      </c>
      <c r="C1414" s="4" t="s">
        <v>441</v>
      </c>
      <c r="D1414" s="4" t="s">
        <v>1976</v>
      </c>
      <c r="E1414" s="4" t="s">
        <v>1060</v>
      </c>
      <c r="F1414" s="4" t="s">
        <v>4615</v>
      </c>
      <c r="G1414" s="4" t="s">
        <v>1682</v>
      </c>
      <c r="H1414" s="4" t="s">
        <v>1683</v>
      </c>
      <c r="I1414" s="141"/>
      <c r="J1414" s="141">
        <v>20000000000</v>
      </c>
      <c r="K1414" s="139">
        <v>20000000000</v>
      </c>
      <c r="L1414" s="4">
        <v>7.5</v>
      </c>
      <c r="M1414" s="4" t="s">
        <v>1917</v>
      </c>
      <c r="N1414" s="4" t="s">
        <v>3450</v>
      </c>
      <c r="O1414" s="91">
        <f>J1414</f>
        <v>20000000000</v>
      </c>
      <c r="P1414" s="91">
        <f>J1414-O1414</f>
        <v>0</v>
      </c>
      <c r="Q1414" s="4">
        <v>94</v>
      </c>
      <c r="R1414" s="4" t="s">
        <v>70</v>
      </c>
      <c r="S1414" s="4" t="s">
        <v>70</v>
      </c>
      <c r="T1414" s="140">
        <v>45341</v>
      </c>
      <c r="U1414" s="4" t="s">
        <v>1884</v>
      </c>
      <c r="V1414" s="4" t="s">
        <v>1954</v>
      </c>
      <c r="W1414" s="4"/>
      <c r="X1414" s="4"/>
      <c r="Y1414" s="4"/>
      <c r="Z1414" s="4"/>
      <c r="AA1414" s="4"/>
      <c r="AB1414" s="4"/>
      <c r="AC1414" s="4"/>
      <c r="AD1414" s="4"/>
      <c r="AE1414" s="145"/>
      <c r="AF1414" s="145"/>
      <c r="AG1414" s="4" t="s">
        <v>70</v>
      </c>
      <c r="AH1414" s="377" t="s">
        <v>4615</v>
      </c>
      <c r="AI1414" s="4" t="s">
        <v>9551</v>
      </c>
      <c r="AJ1414" s="4" t="s">
        <v>9556</v>
      </c>
      <c r="AK1414" s="4"/>
    </row>
    <row r="1415" spans="2:37">
      <c r="B1415" s="145" t="s">
        <v>2497</v>
      </c>
      <c r="C1415" s="4" t="s">
        <v>441</v>
      </c>
      <c r="D1415" s="4" t="s">
        <v>1957</v>
      </c>
      <c r="E1415" s="4" t="s">
        <v>1060</v>
      </c>
      <c r="F1415" s="4" t="s">
        <v>4616</v>
      </c>
      <c r="G1415" s="4" t="s">
        <v>1582</v>
      </c>
      <c r="H1415" s="4" t="s">
        <v>1583</v>
      </c>
      <c r="I1415" s="141"/>
      <c r="J1415" s="141">
        <v>6000000000</v>
      </c>
      <c r="K1415" s="139">
        <v>6000000000</v>
      </c>
      <c r="L1415" s="4">
        <v>5.35</v>
      </c>
      <c r="M1415" s="4" t="s">
        <v>3888</v>
      </c>
      <c r="N1415" s="4" t="s">
        <v>3334</v>
      </c>
      <c r="O1415" s="186">
        <f>K1415</f>
        <v>6000000000</v>
      </c>
      <c r="P1415" s="4"/>
      <c r="Q1415" s="4"/>
      <c r="R1415" s="4"/>
      <c r="S1415" s="4" t="s">
        <v>70</v>
      </c>
      <c r="T1415" s="4"/>
      <c r="U1415" s="4"/>
      <c r="V1415" s="4"/>
      <c r="W1415" s="4" t="s">
        <v>70</v>
      </c>
      <c r="X1415" s="140">
        <v>45371</v>
      </c>
      <c r="Y1415" s="4" t="s">
        <v>1885</v>
      </c>
      <c r="Z1415" s="4" t="s">
        <v>1886</v>
      </c>
      <c r="AA1415" s="186">
        <f t="shared" ref="AA1415:AA1420" si="104">O1415</f>
        <v>6000000000</v>
      </c>
      <c r="AB1415" s="186">
        <f>O1415-AA1415</f>
        <v>0</v>
      </c>
      <c r="AC1415" s="4"/>
      <c r="AD1415" s="4" t="s">
        <v>2037</v>
      </c>
      <c r="AE1415" s="145" t="s">
        <v>4586</v>
      </c>
      <c r="AF1415" s="145"/>
      <c r="AG1415" s="4"/>
      <c r="AH1415" s="377"/>
      <c r="AI1415" s="4"/>
      <c r="AJ1415" s="4"/>
      <c r="AK1415" s="4"/>
    </row>
    <row r="1416" spans="2:37">
      <c r="B1416" s="145" t="s">
        <v>2497</v>
      </c>
      <c r="C1416" s="4" t="s">
        <v>441</v>
      </c>
      <c r="D1416" s="4" t="s">
        <v>1957</v>
      </c>
      <c r="E1416" s="4" t="s">
        <v>1060</v>
      </c>
      <c r="F1416" s="4" t="s">
        <v>4617</v>
      </c>
      <c r="G1416" s="4" t="s">
        <v>1582</v>
      </c>
      <c r="H1416" s="4" t="s">
        <v>1583</v>
      </c>
      <c r="I1416" s="141"/>
      <c r="J1416" s="141">
        <v>5000000000</v>
      </c>
      <c r="K1416" s="139">
        <v>5000000000</v>
      </c>
      <c r="L1416" s="4">
        <v>5.35</v>
      </c>
      <c r="M1416" s="4" t="s">
        <v>2711</v>
      </c>
      <c r="N1416" s="4" t="s">
        <v>2712</v>
      </c>
      <c r="O1416" s="186">
        <f>K1416</f>
        <v>5000000000</v>
      </c>
      <c r="P1416" s="4"/>
      <c r="Q1416" s="4"/>
      <c r="R1416" s="4"/>
      <c r="S1416" s="4" t="s">
        <v>70</v>
      </c>
      <c r="T1416" s="4"/>
      <c r="U1416" s="4"/>
      <c r="V1416" s="4"/>
      <c r="W1416" s="4" t="s">
        <v>70</v>
      </c>
      <c r="X1416" s="140">
        <v>45371</v>
      </c>
      <c r="Y1416" s="4" t="s">
        <v>1885</v>
      </c>
      <c r="Z1416" s="4" t="s">
        <v>1886</v>
      </c>
      <c r="AA1416" s="186">
        <f t="shared" si="104"/>
        <v>5000000000</v>
      </c>
      <c r="AB1416" s="186">
        <f>O1416-AA1416</f>
        <v>0</v>
      </c>
      <c r="AC1416" s="4"/>
      <c r="AD1416" s="4" t="s">
        <v>2037</v>
      </c>
      <c r="AE1416" s="145" t="s">
        <v>4586</v>
      </c>
      <c r="AF1416" s="145"/>
      <c r="AG1416" s="4"/>
      <c r="AH1416" s="377"/>
      <c r="AI1416" s="4"/>
      <c r="AJ1416" s="4"/>
      <c r="AK1416" s="4"/>
    </row>
    <row r="1417" spans="2:37">
      <c r="B1417" s="145" t="s">
        <v>2497</v>
      </c>
      <c r="C1417" s="4" t="s">
        <v>441</v>
      </c>
      <c r="D1417" s="4" t="s">
        <v>1957</v>
      </c>
      <c r="E1417" s="4" t="s">
        <v>1060</v>
      </c>
      <c r="F1417" s="4" t="s">
        <v>4618</v>
      </c>
      <c r="G1417" s="4" t="s">
        <v>1582</v>
      </c>
      <c r="H1417" s="4" t="s">
        <v>1583</v>
      </c>
      <c r="I1417" s="4"/>
      <c r="J1417" s="141">
        <v>17129048</v>
      </c>
      <c r="K1417" s="139">
        <v>17129048</v>
      </c>
      <c r="L1417" s="4">
        <v>0.5</v>
      </c>
      <c r="M1417" s="4" t="s">
        <v>4619</v>
      </c>
      <c r="N1417" s="4"/>
      <c r="O1417" s="186">
        <f>K1417</f>
        <v>17129048</v>
      </c>
      <c r="P1417" s="4"/>
      <c r="Q1417" s="4"/>
      <c r="R1417" s="4"/>
      <c r="S1417" s="4" t="s">
        <v>70</v>
      </c>
      <c r="T1417" s="4"/>
      <c r="U1417" s="4"/>
      <c r="V1417" s="4"/>
      <c r="W1417" s="4" t="s">
        <v>70</v>
      </c>
      <c r="X1417" s="140">
        <v>45371</v>
      </c>
      <c r="Y1417" s="4" t="s">
        <v>1885</v>
      </c>
      <c r="Z1417" s="4" t="s">
        <v>1886</v>
      </c>
      <c r="AA1417" s="186">
        <f t="shared" si="104"/>
        <v>17129048</v>
      </c>
      <c r="AB1417" s="186">
        <f>O1417-AA1417</f>
        <v>0</v>
      </c>
      <c r="AC1417" s="4"/>
      <c r="AD1417" s="4" t="s">
        <v>2037</v>
      </c>
      <c r="AE1417" s="145" t="s">
        <v>4586</v>
      </c>
      <c r="AF1417" s="145"/>
      <c r="AG1417" s="4"/>
      <c r="AH1417" s="377"/>
      <c r="AI1417" s="4"/>
      <c r="AJ1417" s="4"/>
      <c r="AK1417" s="4"/>
    </row>
    <row r="1418" spans="2:37">
      <c r="B1418" s="145" t="s">
        <v>2497</v>
      </c>
      <c r="C1418" s="4" t="s">
        <v>441</v>
      </c>
      <c r="D1418" s="4" t="s">
        <v>2470</v>
      </c>
      <c r="E1418" s="4" t="s">
        <v>1060</v>
      </c>
      <c r="F1418" s="4" t="s">
        <v>4620</v>
      </c>
      <c r="G1418" s="4" t="s">
        <v>1547</v>
      </c>
      <c r="H1418" s="4" t="s">
        <v>1548</v>
      </c>
      <c r="I1418" s="141"/>
      <c r="J1418" s="141">
        <v>316034000</v>
      </c>
      <c r="K1418" s="139">
        <v>316034000</v>
      </c>
      <c r="L1418" s="4">
        <v>6.1</v>
      </c>
      <c r="M1418" s="4" t="s">
        <v>3633</v>
      </c>
      <c r="N1418" s="4" t="s">
        <v>3037</v>
      </c>
      <c r="O1418" s="91">
        <f>J1418</f>
        <v>316034000</v>
      </c>
      <c r="P1418" s="91">
        <f>O1418-J1418</f>
        <v>0</v>
      </c>
      <c r="Q1418" s="4">
        <v>120</v>
      </c>
      <c r="R1418" s="4" t="s">
        <v>70</v>
      </c>
      <c r="S1418" s="4" t="s">
        <v>70</v>
      </c>
      <c r="T1418" s="140">
        <v>45294</v>
      </c>
      <c r="U1418" s="4" t="s">
        <v>1884</v>
      </c>
      <c r="V1418" s="4" t="s">
        <v>1954</v>
      </c>
      <c r="W1418" s="4" t="s">
        <v>70</v>
      </c>
      <c r="X1418" s="140">
        <v>45369</v>
      </c>
      <c r="Y1418" s="4" t="s">
        <v>1888</v>
      </c>
      <c r="Z1418" s="4" t="s">
        <v>1886</v>
      </c>
      <c r="AA1418" s="186">
        <f t="shared" si="104"/>
        <v>316034000</v>
      </c>
      <c r="AB1418" s="91">
        <f>AA1418-J1418</f>
        <v>0</v>
      </c>
      <c r="AC1418" s="4"/>
      <c r="AD1418" s="4" t="s">
        <v>2037</v>
      </c>
      <c r="AE1418" s="145" t="s">
        <v>4621</v>
      </c>
      <c r="AF1418" s="145"/>
      <c r="AG1418" s="4"/>
      <c r="AH1418" s="377"/>
      <c r="AI1418" s="4"/>
      <c r="AJ1418" s="4"/>
      <c r="AK1418" s="4"/>
    </row>
    <row r="1419" spans="2:37">
      <c r="B1419" s="145" t="s">
        <v>2497</v>
      </c>
      <c r="C1419" s="4" t="s">
        <v>441</v>
      </c>
      <c r="D1419" s="4" t="s">
        <v>2470</v>
      </c>
      <c r="E1419" s="4" t="s">
        <v>1060</v>
      </c>
      <c r="F1419" s="4" t="s">
        <v>4622</v>
      </c>
      <c r="G1419" s="4" t="s">
        <v>1547</v>
      </c>
      <c r="H1419" s="4" t="s">
        <v>1548</v>
      </c>
      <c r="I1419" s="141"/>
      <c r="J1419" s="141">
        <v>1442453000</v>
      </c>
      <c r="K1419" s="139">
        <v>1442453000</v>
      </c>
      <c r="L1419" s="4">
        <v>7</v>
      </c>
      <c r="M1419" s="4" t="s">
        <v>2876</v>
      </c>
      <c r="N1419" s="4" t="s">
        <v>2877</v>
      </c>
      <c r="O1419" s="186">
        <f>K1419</f>
        <v>1442453000</v>
      </c>
      <c r="P1419" s="4"/>
      <c r="Q1419" s="4">
        <v>120</v>
      </c>
      <c r="R1419" s="4" t="s">
        <v>70</v>
      </c>
      <c r="S1419" s="4" t="s">
        <v>70</v>
      </c>
      <c r="T1419" s="140">
        <v>45294</v>
      </c>
      <c r="U1419" s="4" t="s">
        <v>1884</v>
      </c>
      <c r="V1419" s="4" t="s">
        <v>1954</v>
      </c>
      <c r="W1419" s="4" t="s">
        <v>70</v>
      </c>
      <c r="X1419" s="140">
        <v>45369</v>
      </c>
      <c r="Y1419" s="4" t="s">
        <v>1888</v>
      </c>
      <c r="Z1419" s="4" t="s">
        <v>1886</v>
      </c>
      <c r="AA1419" s="186">
        <f t="shared" si="104"/>
        <v>1442453000</v>
      </c>
      <c r="AB1419" s="91">
        <f>AA1419-J1419</f>
        <v>0</v>
      </c>
      <c r="AC1419" s="4"/>
      <c r="AD1419" s="4" t="s">
        <v>2037</v>
      </c>
      <c r="AE1419" s="145" t="s">
        <v>4621</v>
      </c>
      <c r="AF1419" s="145"/>
      <c r="AG1419" s="4"/>
      <c r="AH1419" s="377"/>
      <c r="AI1419" s="4"/>
      <c r="AJ1419" s="4"/>
      <c r="AK1419" s="4"/>
    </row>
    <row r="1420" spans="2:37">
      <c r="B1420" s="145" t="s">
        <v>2497</v>
      </c>
      <c r="C1420" s="4" t="s">
        <v>441</v>
      </c>
      <c r="D1420" s="4" t="s">
        <v>2470</v>
      </c>
      <c r="E1420" s="4" t="s">
        <v>1060</v>
      </c>
      <c r="F1420" s="4" t="s">
        <v>4623</v>
      </c>
      <c r="G1420" s="4" t="s">
        <v>1547</v>
      </c>
      <c r="H1420" s="4" t="s">
        <v>1548</v>
      </c>
      <c r="I1420" s="141"/>
      <c r="J1420" s="141">
        <v>732379000</v>
      </c>
      <c r="K1420" s="139">
        <v>732379000</v>
      </c>
      <c r="L1420" s="4">
        <v>6.4</v>
      </c>
      <c r="M1420" s="4" t="s">
        <v>3375</v>
      </c>
      <c r="N1420" s="4" t="s">
        <v>3519</v>
      </c>
      <c r="O1420" s="186">
        <f>K1420</f>
        <v>732379000</v>
      </c>
      <c r="P1420" s="4"/>
      <c r="Q1420" s="4">
        <v>120</v>
      </c>
      <c r="R1420" s="4" t="s">
        <v>70</v>
      </c>
      <c r="S1420" s="4" t="s">
        <v>70</v>
      </c>
      <c r="T1420" s="140">
        <v>45294</v>
      </c>
      <c r="U1420" s="4" t="s">
        <v>1884</v>
      </c>
      <c r="V1420" s="4" t="s">
        <v>1954</v>
      </c>
      <c r="W1420" s="4" t="s">
        <v>70</v>
      </c>
      <c r="X1420" s="140">
        <v>45369</v>
      </c>
      <c r="Y1420" s="4" t="s">
        <v>1888</v>
      </c>
      <c r="Z1420" s="4" t="s">
        <v>1886</v>
      </c>
      <c r="AA1420" s="186">
        <f t="shared" si="104"/>
        <v>732379000</v>
      </c>
      <c r="AB1420" s="91">
        <f>AA1420-J1420</f>
        <v>0</v>
      </c>
      <c r="AC1420" s="4"/>
      <c r="AD1420" s="4" t="s">
        <v>2037</v>
      </c>
      <c r="AE1420" s="145" t="s">
        <v>4621</v>
      </c>
      <c r="AF1420" s="145"/>
      <c r="AG1420" s="4"/>
      <c r="AH1420" s="377"/>
      <c r="AI1420" s="4"/>
      <c r="AJ1420" s="4"/>
      <c r="AK1420" s="4"/>
    </row>
    <row r="1421" spans="2:37">
      <c r="B1421" s="145" t="s">
        <v>2497</v>
      </c>
      <c r="C1421" s="4" t="s">
        <v>441</v>
      </c>
      <c r="D1421" s="4" t="s">
        <v>2498</v>
      </c>
      <c r="E1421" s="4" t="s">
        <v>1060</v>
      </c>
      <c r="F1421" s="4" t="s">
        <v>4624</v>
      </c>
      <c r="G1421" s="4" t="s">
        <v>1702</v>
      </c>
      <c r="H1421" s="4" t="s">
        <v>1703</v>
      </c>
      <c r="I1421" s="141"/>
      <c r="J1421" s="141">
        <v>25000000000</v>
      </c>
      <c r="K1421" s="139">
        <v>25000000000</v>
      </c>
      <c r="L1421" s="4">
        <v>6.7</v>
      </c>
      <c r="M1421" s="4" t="s">
        <v>3556</v>
      </c>
      <c r="N1421" s="4" t="s">
        <v>2894</v>
      </c>
      <c r="O1421" s="186">
        <f>K1421</f>
        <v>25000000000</v>
      </c>
      <c r="P1421" s="186">
        <f>J1421-O1421</f>
        <v>0</v>
      </c>
      <c r="Q1421" s="4">
        <v>144</v>
      </c>
      <c r="R1421" s="4" t="s">
        <v>70</v>
      </c>
      <c r="S1421" s="4" t="s">
        <v>70</v>
      </c>
      <c r="T1421" s="140">
        <v>45294</v>
      </c>
      <c r="U1421" s="4" t="s">
        <v>1884</v>
      </c>
      <c r="V1421" s="4" t="s">
        <v>1954</v>
      </c>
      <c r="W1421" s="4"/>
      <c r="X1421" s="4"/>
      <c r="Y1421" s="4"/>
      <c r="Z1421" s="4"/>
      <c r="AA1421" s="4"/>
      <c r="AB1421" s="4"/>
      <c r="AC1421" s="4"/>
      <c r="AD1421" s="4"/>
      <c r="AE1421" s="145"/>
      <c r="AF1421" s="145"/>
      <c r="AG1421" s="4" t="s">
        <v>70</v>
      </c>
      <c r="AH1421" s="377" t="s">
        <v>4624</v>
      </c>
      <c r="AI1421" s="4" t="s">
        <v>9551</v>
      </c>
      <c r="AJ1421" s="4" t="s">
        <v>9556</v>
      </c>
      <c r="AK1421" s="4"/>
    </row>
    <row r="1422" spans="2:37">
      <c r="B1422" s="145" t="s">
        <v>2497</v>
      </c>
      <c r="C1422" s="4" t="s">
        <v>441</v>
      </c>
      <c r="D1422" s="4" t="s">
        <v>2470</v>
      </c>
      <c r="E1422" s="4" t="s">
        <v>1060</v>
      </c>
      <c r="F1422" s="4" t="s">
        <v>4625</v>
      </c>
      <c r="G1422" s="4" t="s">
        <v>1547</v>
      </c>
      <c r="H1422" s="4" t="s">
        <v>1548</v>
      </c>
      <c r="I1422" s="141"/>
      <c r="J1422" s="141">
        <v>23371919</v>
      </c>
      <c r="K1422" s="139">
        <v>23371919</v>
      </c>
      <c r="L1422" s="4">
        <v>6.4</v>
      </c>
      <c r="M1422" s="4" t="s">
        <v>3375</v>
      </c>
      <c r="N1422" s="4" t="s">
        <v>3519</v>
      </c>
      <c r="O1422" s="186">
        <f>K1422</f>
        <v>23371919</v>
      </c>
      <c r="P1422" s="4"/>
      <c r="Q1422" s="4">
        <v>120</v>
      </c>
      <c r="R1422" s="4" t="s">
        <v>70</v>
      </c>
      <c r="S1422" s="4" t="s">
        <v>70</v>
      </c>
      <c r="T1422" s="140">
        <v>45294</v>
      </c>
      <c r="U1422" s="4" t="s">
        <v>1884</v>
      </c>
      <c r="V1422" s="4" t="s">
        <v>1954</v>
      </c>
      <c r="W1422" s="4" t="s">
        <v>70</v>
      </c>
      <c r="X1422" s="140">
        <v>45369</v>
      </c>
      <c r="Y1422" s="4" t="s">
        <v>1888</v>
      </c>
      <c r="Z1422" s="4" t="s">
        <v>1886</v>
      </c>
      <c r="AA1422" s="186">
        <f>O1422</f>
        <v>23371919</v>
      </c>
      <c r="AB1422" s="91">
        <f>AA1422-J1422</f>
        <v>0</v>
      </c>
      <c r="AC1422" s="4"/>
      <c r="AD1422" s="4" t="s">
        <v>2037</v>
      </c>
      <c r="AE1422" s="145" t="s">
        <v>4621</v>
      </c>
      <c r="AF1422" s="145"/>
      <c r="AG1422" s="4"/>
      <c r="AH1422" s="377"/>
      <c r="AI1422" s="4"/>
      <c r="AJ1422" s="4"/>
      <c r="AK1422" s="4"/>
    </row>
    <row r="1423" spans="2:37">
      <c r="B1423" s="145" t="s">
        <v>2497</v>
      </c>
      <c r="C1423" s="4" t="s">
        <v>441</v>
      </c>
      <c r="D1423" s="4" t="s">
        <v>1976</v>
      </c>
      <c r="E1423" s="4" t="s">
        <v>1060</v>
      </c>
      <c r="F1423" s="4" t="s">
        <v>4626</v>
      </c>
      <c r="G1423" s="4" t="s">
        <v>1682</v>
      </c>
      <c r="H1423" s="4" t="s">
        <v>1683</v>
      </c>
      <c r="I1423" s="141"/>
      <c r="J1423" s="141">
        <v>15000000000</v>
      </c>
      <c r="K1423" s="139">
        <v>15000000000</v>
      </c>
      <c r="L1423" s="4">
        <v>5.5</v>
      </c>
      <c r="M1423" s="4" t="s">
        <v>3266</v>
      </c>
      <c r="N1423" s="4" t="s">
        <v>2595</v>
      </c>
      <c r="O1423" s="91">
        <f>J1423</f>
        <v>15000000000</v>
      </c>
      <c r="P1423" s="91">
        <f>J1423-O1423</f>
        <v>0</v>
      </c>
      <c r="Q1423" s="4">
        <v>94</v>
      </c>
      <c r="R1423" s="4" t="s">
        <v>70</v>
      </c>
      <c r="S1423" s="4" t="s">
        <v>70</v>
      </c>
      <c r="T1423" s="140">
        <v>45341</v>
      </c>
      <c r="U1423" s="4" t="s">
        <v>1884</v>
      </c>
      <c r="V1423" s="4" t="s">
        <v>1954</v>
      </c>
      <c r="W1423" s="4"/>
      <c r="X1423" s="4"/>
      <c r="Y1423" s="4"/>
      <c r="Z1423" s="4"/>
      <c r="AA1423" s="4"/>
      <c r="AB1423" s="4"/>
      <c r="AC1423" s="4"/>
      <c r="AD1423" s="4"/>
      <c r="AE1423" s="145"/>
      <c r="AF1423" s="145"/>
      <c r="AG1423" s="4" t="s">
        <v>70</v>
      </c>
      <c r="AH1423" s="377" t="s">
        <v>4626</v>
      </c>
      <c r="AI1423" s="4" t="s">
        <v>9551</v>
      </c>
      <c r="AJ1423" s="4" t="s">
        <v>9556</v>
      </c>
      <c r="AK1423" s="4"/>
    </row>
    <row r="1424" spans="2:37">
      <c r="B1424" s="145" t="s">
        <v>2497</v>
      </c>
      <c r="C1424" s="4" t="s">
        <v>441</v>
      </c>
      <c r="D1424" s="4" t="s">
        <v>2470</v>
      </c>
      <c r="E1424" s="4" t="s">
        <v>1060</v>
      </c>
      <c r="F1424" s="4" t="s">
        <v>4627</v>
      </c>
      <c r="G1424" s="4" t="s">
        <v>1547</v>
      </c>
      <c r="H1424" s="4" t="s">
        <v>1548</v>
      </c>
      <c r="I1424" s="141"/>
      <c r="J1424" s="141">
        <v>3916393478</v>
      </c>
      <c r="K1424" s="139">
        <v>3916393478</v>
      </c>
      <c r="L1424" s="4">
        <v>6.1</v>
      </c>
      <c r="M1424" s="4" t="s">
        <v>2526</v>
      </c>
      <c r="N1424" s="4" t="s">
        <v>3102</v>
      </c>
      <c r="O1424" s="186">
        <f t="shared" ref="O1424:O1429" si="105">K1424</f>
        <v>3916393478</v>
      </c>
      <c r="P1424" s="4"/>
      <c r="Q1424" s="4">
        <v>120</v>
      </c>
      <c r="R1424" s="4" t="s">
        <v>70</v>
      </c>
      <c r="S1424" s="4" t="s">
        <v>70</v>
      </c>
      <c r="T1424" s="140">
        <v>45294</v>
      </c>
      <c r="U1424" s="4" t="s">
        <v>1884</v>
      </c>
      <c r="V1424" s="4" t="s">
        <v>1954</v>
      </c>
      <c r="W1424" s="4" t="s">
        <v>70</v>
      </c>
      <c r="X1424" s="140">
        <v>45369</v>
      </c>
      <c r="Y1424" s="4" t="s">
        <v>1888</v>
      </c>
      <c r="Z1424" s="4" t="s">
        <v>1886</v>
      </c>
      <c r="AA1424" s="186">
        <f>O1424</f>
        <v>3916393478</v>
      </c>
      <c r="AB1424" s="91">
        <f>AA1424-J1424</f>
        <v>0</v>
      </c>
      <c r="AC1424" s="4"/>
      <c r="AD1424" s="4" t="s">
        <v>2037</v>
      </c>
      <c r="AE1424" s="145" t="s">
        <v>4621</v>
      </c>
      <c r="AF1424" s="145"/>
      <c r="AG1424" s="4"/>
      <c r="AH1424" s="377"/>
      <c r="AI1424" s="4"/>
      <c r="AJ1424" s="4"/>
      <c r="AK1424" s="4"/>
    </row>
    <row r="1425" spans="2:37">
      <c r="B1425" s="145" t="s">
        <v>2497</v>
      </c>
      <c r="C1425" s="4" t="s">
        <v>441</v>
      </c>
      <c r="D1425" s="4" t="s">
        <v>2470</v>
      </c>
      <c r="E1425" s="4" t="s">
        <v>1060</v>
      </c>
      <c r="F1425" s="4" t="s">
        <v>4628</v>
      </c>
      <c r="G1425" s="4" t="s">
        <v>1547</v>
      </c>
      <c r="H1425" s="4" t="s">
        <v>1548</v>
      </c>
      <c r="I1425" s="141"/>
      <c r="J1425" s="141">
        <v>248818000</v>
      </c>
      <c r="K1425" s="139">
        <v>248818000</v>
      </c>
      <c r="L1425" s="4">
        <v>7.5</v>
      </c>
      <c r="M1425" s="4" t="s">
        <v>2811</v>
      </c>
      <c r="N1425" s="4" t="s">
        <v>4492</v>
      </c>
      <c r="O1425" s="186">
        <f t="shared" si="105"/>
        <v>248818000</v>
      </c>
      <c r="P1425" s="4"/>
      <c r="Q1425" s="4">
        <v>120</v>
      </c>
      <c r="R1425" s="4" t="s">
        <v>70</v>
      </c>
      <c r="S1425" s="4" t="s">
        <v>70</v>
      </c>
      <c r="T1425" s="140">
        <v>45294</v>
      </c>
      <c r="U1425" s="4" t="s">
        <v>1884</v>
      </c>
      <c r="V1425" s="4" t="s">
        <v>1954</v>
      </c>
      <c r="W1425" s="4" t="s">
        <v>70</v>
      </c>
      <c r="X1425" s="140">
        <v>45369</v>
      </c>
      <c r="Y1425" s="4" t="s">
        <v>1888</v>
      </c>
      <c r="Z1425" s="4" t="s">
        <v>1886</v>
      </c>
      <c r="AA1425" s="186">
        <f>O1425</f>
        <v>248818000</v>
      </c>
      <c r="AB1425" s="91">
        <f>AA1425-J1425</f>
        <v>0</v>
      </c>
      <c r="AC1425" s="4"/>
      <c r="AD1425" s="4" t="s">
        <v>2037</v>
      </c>
      <c r="AE1425" s="145" t="s">
        <v>4621</v>
      </c>
      <c r="AF1425" s="145"/>
      <c r="AG1425" s="4"/>
      <c r="AH1425" s="377"/>
      <c r="AI1425" s="4"/>
      <c r="AJ1425" s="4"/>
      <c r="AK1425" s="4"/>
    </row>
    <row r="1426" spans="2:37">
      <c r="B1426" s="145" t="s">
        <v>2497</v>
      </c>
      <c r="C1426" s="4" t="s">
        <v>441</v>
      </c>
      <c r="D1426" s="4" t="s">
        <v>1957</v>
      </c>
      <c r="E1426" s="4" t="s">
        <v>1060</v>
      </c>
      <c r="F1426" s="4" t="s">
        <v>4629</v>
      </c>
      <c r="G1426" s="4" t="s">
        <v>1676</v>
      </c>
      <c r="H1426" s="4" t="s">
        <v>1677</v>
      </c>
      <c r="I1426" s="141"/>
      <c r="J1426" s="141">
        <v>100000000</v>
      </c>
      <c r="K1426" s="139">
        <v>100000000</v>
      </c>
      <c r="L1426" s="4">
        <v>9.6999999999999993</v>
      </c>
      <c r="M1426" s="4" t="s">
        <v>4346</v>
      </c>
      <c r="N1426" s="4" t="s">
        <v>4347</v>
      </c>
      <c r="O1426" s="186">
        <f t="shared" si="105"/>
        <v>100000000</v>
      </c>
      <c r="P1426" s="186">
        <f>K1426-O1426</f>
        <v>0</v>
      </c>
      <c r="Q1426" s="4" t="s">
        <v>2503</v>
      </c>
      <c r="R1426" s="4" t="s">
        <v>70</v>
      </c>
      <c r="S1426" s="4" t="s">
        <v>70</v>
      </c>
      <c r="T1426" s="140">
        <v>45351</v>
      </c>
      <c r="U1426" s="4" t="s">
        <v>1884</v>
      </c>
      <c r="V1426" s="4" t="s">
        <v>1954</v>
      </c>
      <c r="W1426" s="4" t="s">
        <v>70</v>
      </c>
      <c r="X1426" s="4" t="s">
        <v>3521</v>
      </c>
      <c r="Y1426" s="4" t="s">
        <v>1888</v>
      </c>
      <c r="Z1426" s="4" t="s">
        <v>1886</v>
      </c>
      <c r="AA1426" s="186">
        <f t="shared" ref="AA1426:AA1427" si="106">K1426</f>
        <v>100000000</v>
      </c>
      <c r="AB1426" s="186">
        <f t="shared" ref="AB1426:AB1427" si="107">O1426-AA1426</f>
        <v>0</v>
      </c>
      <c r="AC1426" s="4"/>
      <c r="AD1426" s="4" t="s">
        <v>2037</v>
      </c>
      <c r="AE1426" s="145" t="s">
        <v>4258</v>
      </c>
      <c r="AF1426" s="145"/>
      <c r="AG1426" s="4"/>
      <c r="AH1426" s="377"/>
      <c r="AI1426" s="4"/>
      <c r="AJ1426" s="4"/>
      <c r="AK1426" s="4"/>
    </row>
    <row r="1427" spans="2:37">
      <c r="B1427" s="145" t="s">
        <v>2497</v>
      </c>
      <c r="C1427" s="4" t="s">
        <v>441</v>
      </c>
      <c r="D1427" s="4" t="s">
        <v>2498</v>
      </c>
      <c r="E1427" s="4" t="s">
        <v>1060</v>
      </c>
      <c r="F1427" s="4" t="s">
        <v>4630</v>
      </c>
      <c r="G1427" s="4" t="s">
        <v>1676</v>
      </c>
      <c r="H1427" s="4" t="s">
        <v>1677</v>
      </c>
      <c r="I1427" s="141"/>
      <c r="J1427" s="141">
        <v>100000000</v>
      </c>
      <c r="K1427" s="139">
        <v>100000000</v>
      </c>
      <c r="L1427" s="4">
        <v>8.6999999999999993</v>
      </c>
      <c r="M1427" s="4" t="s">
        <v>4297</v>
      </c>
      <c r="N1427" s="4" t="s">
        <v>4298</v>
      </c>
      <c r="O1427" s="186">
        <f t="shared" si="105"/>
        <v>100000000</v>
      </c>
      <c r="P1427" s="186">
        <f>K1427-O1427</f>
        <v>0</v>
      </c>
      <c r="Q1427" s="4" t="s">
        <v>2503</v>
      </c>
      <c r="R1427" s="4" t="s">
        <v>70</v>
      </c>
      <c r="S1427" s="4" t="s">
        <v>70</v>
      </c>
      <c r="T1427" s="140">
        <v>45351</v>
      </c>
      <c r="U1427" s="4" t="s">
        <v>1884</v>
      </c>
      <c r="V1427" s="4" t="s">
        <v>1954</v>
      </c>
      <c r="W1427" s="4" t="s">
        <v>70</v>
      </c>
      <c r="X1427" s="4" t="s">
        <v>3521</v>
      </c>
      <c r="Y1427" s="4" t="s">
        <v>1888</v>
      </c>
      <c r="Z1427" s="4" t="s">
        <v>1886</v>
      </c>
      <c r="AA1427" s="186">
        <f t="shared" si="106"/>
        <v>100000000</v>
      </c>
      <c r="AB1427" s="186">
        <f t="shared" si="107"/>
        <v>0</v>
      </c>
      <c r="AC1427" s="4"/>
      <c r="AD1427" s="4" t="s">
        <v>2037</v>
      </c>
      <c r="AE1427" s="145" t="s">
        <v>4258</v>
      </c>
      <c r="AF1427" s="145"/>
      <c r="AG1427" s="4"/>
      <c r="AH1427" s="377"/>
      <c r="AI1427" s="4"/>
      <c r="AJ1427" s="4"/>
      <c r="AK1427" s="4"/>
    </row>
    <row r="1428" spans="2:37">
      <c r="B1428" s="145" t="s">
        <v>2497</v>
      </c>
      <c r="C1428" s="4" t="s">
        <v>441</v>
      </c>
      <c r="D1428" s="4" t="s">
        <v>2470</v>
      </c>
      <c r="E1428" s="4" t="s">
        <v>1060</v>
      </c>
      <c r="F1428" s="4" t="s">
        <v>4631</v>
      </c>
      <c r="G1428" s="4" t="s">
        <v>1547</v>
      </c>
      <c r="H1428" s="4" t="s">
        <v>1548</v>
      </c>
      <c r="I1428" s="141"/>
      <c r="J1428" s="141">
        <v>1010785452</v>
      </c>
      <c r="K1428" s="139">
        <v>1010785452</v>
      </c>
      <c r="L1428" s="4">
        <v>6.1</v>
      </c>
      <c r="M1428" s="4" t="s">
        <v>3011</v>
      </c>
      <c r="N1428" s="4" t="s">
        <v>2942</v>
      </c>
      <c r="O1428" s="186">
        <f t="shared" si="105"/>
        <v>1010785452</v>
      </c>
      <c r="P1428" s="4"/>
      <c r="Q1428" s="4">
        <v>120</v>
      </c>
      <c r="R1428" s="4" t="s">
        <v>70</v>
      </c>
      <c r="S1428" s="4" t="s">
        <v>70</v>
      </c>
      <c r="T1428" s="140">
        <v>45294</v>
      </c>
      <c r="U1428" s="4" t="s">
        <v>1884</v>
      </c>
      <c r="V1428" s="4" t="s">
        <v>1954</v>
      </c>
      <c r="W1428" s="4" t="s">
        <v>70</v>
      </c>
      <c r="X1428" s="140">
        <v>45369</v>
      </c>
      <c r="Y1428" s="4" t="s">
        <v>1888</v>
      </c>
      <c r="Z1428" s="4" t="s">
        <v>1886</v>
      </c>
      <c r="AA1428" s="186">
        <f>O1428</f>
        <v>1010785452</v>
      </c>
      <c r="AB1428" s="91">
        <f>AA1428-J1428</f>
        <v>0</v>
      </c>
      <c r="AC1428" s="4"/>
      <c r="AD1428" s="4" t="s">
        <v>2037</v>
      </c>
      <c r="AE1428" s="145" t="s">
        <v>4621</v>
      </c>
      <c r="AF1428" s="145"/>
      <c r="AG1428" s="4"/>
      <c r="AH1428" s="377"/>
      <c r="AI1428" s="4"/>
      <c r="AJ1428" s="4"/>
      <c r="AK1428" s="4"/>
    </row>
    <row r="1429" spans="2:37">
      <c r="B1429" s="145" t="s">
        <v>2497</v>
      </c>
      <c r="C1429" s="4" t="s">
        <v>441</v>
      </c>
      <c r="D1429" s="4" t="s">
        <v>1957</v>
      </c>
      <c r="E1429" s="4" t="s">
        <v>1060</v>
      </c>
      <c r="F1429" s="4" t="s">
        <v>4632</v>
      </c>
      <c r="G1429" s="4" t="s">
        <v>1676</v>
      </c>
      <c r="H1429" s="4" t="s">
        <v>1677</v>
      </c>
      <c r="I1429" s="141"/>
      <c r="J1429" s="141">
        <v>100000000</v>
      </c>
      <c r="K1429" s="139">
        <v>100000000</v>
      </c>
      <c r="L1429" s="4">
        <v>9.6999999999999993</v>
      </c>
      <c r="M1429" s="4" t="s">
        <v>4420</v>
      </c>
      <c r="N1429" s="4" t="s">
        <v>4421</v>
      </c>
      <c r="O1429" s="186">
        <f t="shared" si="105"/>
        <v>100000000</v>
      </c>
      <c r="P1429" s="186">
        <f>K1429-O1429</f>
        <v>0</v>
      </c>
      <c r="Q1429" s="4" t="s">
        <v>2503</v>
      </c>
      <c r="R1429" s="4" t="s">
        <v>70</v>
      </c>
      <c r="S1429" s="4" t="s">
        <v>70</v>
      </c>
      <c r="T1429" s="140">
        <v>45351</v>
      </c>
      <c r="U1429" s="4" t="s">
        <v>1884</v>
      </c>
      <c r="V1429" s="4" t="s">
        <v>1954</v>
      </c>
      <c r="W1429" s="4" t="s">
        <v>70</v>
      </c>
      <c r="X1429" s="4" t="s">
        <v>3521</v>
      </c>
      <c r="Y1429" s="4" t="s">
        <v>1888</v>
      </c>
      <c r="Z1429" s="4" t="s">
        <v>1886</v>
      </c>
      <c r="AA1429" s="186">
        <f>K1429</f>
        <v>100000000</v>
      </c>
      <c r="AB1429" s="186">
        <f>O1429-AA1429</f>
        <v>0</v>
      </c>
      <c r="AC1429" s="4"/>
      <c r="AD1429" s="4" t="s">
        <v>2037</v>
      </c>
      <c r="AE1429" s="145" t="s">
        <v>4258</v>
      </c>
      <c r="AF1429" s="145"/>
      <c r="AG1429" s="4"/>
      <c r="AH1429" s="377"/>
      <c r="AI1429" s="4"/>
      <c r="AJ1429" s="4"/>
      <c r="AK1429" s="4"/>
    </row>
    <row r="1430" spans="2:37">
      <c r="B1430" s="145" t="s">
        <v>2497</v>
      </c>
      <c r="C1430" s="4" t="s">
        <v>441</v>
      </c>
      <c r="D1430" s="4" t="s">
        <v>1976</v>
      </c>
      <c r="E1430" s="4" t="s">
        <v>1060</v>
      </c>
      <c r="F1430" s="4" t="s">
        <v>4633</v>
      </c>
      <c r="G1430" s="4" t="s">
        <v>1688</v>
      </c>
      <c r="H1430" s="4" t="s">
        <v>1689</v>
      </c>
      <c r="I1430" s="141"/>
      <c r="J1430" s="141">
        <v>5000000000</v>
      </c>
      <c r="K1430" s="139">
        <v>5000000000</v>
      </c>
      <c r="L1430" s="4">
        <v>6.7</v>
      </c>
      <c r="M1430" s="4" t="s">
        <v>3224</v>
      </c>
      <c r="N1430" s="4" t="s">
        <v>3346</v>
      </c>
      <c r="O1430" s="91">
        <f>J1430</f>
        <v>5000000000</v>
      </c>
      <c r="P1430" s="91">
        <f>J1430-O1430</f>
        <v>0</v>
      </c>
      <c r="Q1430" s="4">
        <v>89</v>
      </c>
      <c r="R1430" s="4" t="s">
        <v>70</v>
      </c>
      <c r="S1430" s="4" t="s">
        <v>70</v>
      </c>
      <c r="T1430" s="140">
        <v>45341</v>
      </c>
      <c r="U1430" s="4" t="s">
        <v>1884</v>
      </c>
      <c r="V1430" s="4" t="s">
        <v>1954</v>
      </c>
      <c r="W1430" s="4"/>
      <c r="X1430" s="4"/>
      <c r="Y1430" s="4"/>
      <c r="Z1430" s="4"/>
      <c r="AA1430" s="4"/>
      <c r="AB1430" s="4"/>
      <c r="AC1430" s="4"/>
      <c r="AD1430" s="4"/>
      <c r="AE1430" s="145"/>
      <c r="AF1430" s="145"/>
      <c r="AG1430" s="4" t="s">
        <v>70</v>
      </c>
      <c r="AH1430" s="377" t="s">
        <v>4633</v>
      </c>
      <c r="AI1430" s="4" t="s">
        <v>9551</v>
      </c>
      <c r="AJ1430" s="4" t="s">
        <v>9556</v>
      </c>
      <c r="AK1430" s="4"/>
    </row>
    <row r="1431" spans="2:37">
      <c r="B1431" s="145" t="s">
        <v>2497</v>
      </c>
      <c r="C1431" s="4" t="s">
        <v>441</v>
      </c>
      <c r="D1431" s="4" t="s">
        <v>3004</v>
      </c>
      <c r="E1431" s="4" t="s">
        <v>1060</v>
      </c>
      <c r="F1431" s="4" t="s">
        <v>4634</v>
      </c>
      <c r="G1431" s="4" t="s">
        <v>1684</v>
      </c>
      <c r="H1431" s="4" t="s">
        <v>1685</v>
      </c>
      <c r="I1431" s="141"/>
      <c r="J1431" s="141">
        <v>2000000000</v>
      </c>
      <c r="K1431" s="139">
        <v>2000000000</v>
      </c>
      <c r="L1431" s="4">
        <v>8.4</v>
      </c>
      <c r="M1431" s="4" t="s">
        <v>3461</v>
      </c>
      <c r="N1431" s="4" t="s">
        <v>2625</v>
      </c>
      <c r="O1431" s="4"/>
      <c r="P1431" s="4"/>
      <c r="Q1431" s="4">
        <v>197</v>
      </c>
      <c r="R1431" s="4" t="s">
        <v>70</v>
      </c>
      <c r="S1431" s="4" t="s">
        <v>70</v>
      </c>
      <c r="T1431" s="140">
        <v>45348</v>
      </c>
      <c r="U1431" s="4" t="s">
        <v>1887</v>
      </c>
      <c r="V1431" s="4"/>
      <c r="W1431" s="4"/>
      <c r="X1431" s="4"/>
      <c r="Y1431" s="4"/>
      <c r="Z1431" s="4"/>
      <c r="AA1431" s="4"/>
      <c r="AB1431" s="4"/>
      <c r="AC1431" s="4"/>
      <c r="AD1431" s="4"/>
      <c r="AE1431" s="145"/>
      <c r="AF1431" s="145"/>
      <c r="AG1431" s="4" t="s">
        <v>70</v>
      </c>
      <c r="AH1431" s="377" t="s">
        <v>4634</v>
      </c>
      <c r="AI1431" s="4" t="s">
        <v>9551</v>
      </c>
      <c r="AJ1431" s="4" t="s">
        <v>9556</v>
      </c>
      <c r="AK1431" s="4"/>
    </row>
    <row r="1432" spans="2:37">
      <c r="B1432" s="145" t="s">
        <v>2497</v>
      </c>
      <c r="C1432" s="4" t="s">
        <v>441</v>
      </c>
      <c r="D1432" s="4" t="s">
        <v>1957</v>
      </c>
      <c r="E1432" s="4" t="s">
        <v>1060</v>
      </c>
      <c r="F1432" s="4" t="s">
        <v>4635</v>
      </c>
      <c r="G1432" s="4" t="s">
        <v>1676</v>
      </c>
      <c r="H1432" s="4" t="s">
        <v>1677</v>
      </c>
      <c r="I1432" s="141"/>
      <c r="J1432" s="141">
        <v>100000000</v>
      </c>
      <c r="K1432" s="139">
        <v>100000000</v>
      </c>
      <c r="L1432" s="4">
        <v>9.6999999999999993</v>
      </c>
      <c r="M1432" s="4" t="s">
        <v>4346</v>
      </c>
      <c r="N1432" s="4" t="s">
        <v>4347</v>
      </c>
      <c r="O1432" s="186">
        <f t="shared" ref="O1432:O1437" si="108">K1432</f>
        <v>100000000</v>
      </c>
      <c r="P1432" s="186">
        <f>K1432-O1432</f>
        <v>0</v>
      </c>
      <c r="Q1432" s="4" t="s">
        <v>2503</v>
      </c>
      <c r="R1432" s="4" t="s">
        <v>70</v>
      </c>
      <c r="S1432" s="4" t="s">
        <v>70</v>
      </c>
      <c r="T1432" s="140">
        <v>45351</v>
      </c>
      <c r="U1432" s="4" t="s">
        <v>1884</v>
      </c>
      <c r="V1432" s="4" t="s">
        <v>1954</v>
      </c>
      <c r="W1432" s="4" t="s">
        <v>70</v>
      </c>
      <c r="X1432" s="4" t="s">
        <v>3521</v>
      </c>
      <c r="Y1432" s="4" t="s">
        <v>1888</v>
      </c>
      <c r="Z1432" s="4" t="s">
        <v>1886</v>
      </c>
      <c r="AA1432" s="186">
        <f>K1432</f>
        <v>100000000</v>
      </c>
      <c r="AB1432" s="186">
        <f>O1432-AA1432</f>
        <v>0</v>
      </c>
      <c r="AC1432" s="4"/>
      <c r="AD1432" s="4" t="s">
        <v>2037</v>
      </c>
      <c r="AE1432" s="145" t="s">
        <v>4258</v>
      </c>
      <c r="AF1432" s="145"/>
      <c r="AG1432" s="4"/>
      <c r="AH1432" s="377"/>
      <c r="AI1432" s="4"/>
      <c r="AJ1432" s="4"/>
      <c r="AK1432" s="4"/>
    </row>
    <row r="1433" spans="2:37">
      <c r="B1433" s="145" t="s">
        <v>2497</v>
      </c>
      <c r="C1433" s="4" t="s">
        <v>441</v>
      </c>
      <c r="D1433" s="4" t="s">
        <v>2470</v>
      </c>
      <c r="E1433" s="4" t="s">
        <v>1060</v>
      </c>
      <c r="F1433" s="4" t="s">
        <v>4636</v>
      </c>
      <c r="G1433" s="4" t="s">
        <v>1547</v>
      </c>
      <c r="H1433" s="4" t="s">
        <v>1548</v>
      </c>
      <c r="I1433" s="141"/>
      <c r="J1433" s="141">
        <v>825966000</v>
      </c>
      <c r="K1433" s="139">
        <v>825966000</v>
      </c>
      <c r="L1433" s="4">
        <v>7</v>
      </c>
      <c r="M1433" s="4" t="s">
        <v>3021</v>
      </c>
      <c r="N1433" s="4" t="s">
        <v>2869</v>
      </c>
      <c r="O1433" s="186">
        <f t="shared" si="108"/>
        <v>825966000</v>
      </c>
      <c r="P1433" s="4"/>
      <c r="Q1433" s="4">
        <v>120</v>
      </c>
      <c r="R1433" s="4" t="s">
        <v>70</v>
      </c>
      <c r="S1433" s="4" t="s">
        <v>70</v>
      </c>
      <c r="T1433" s="140">
        <v>45294</v>
      </c>
      <c r="U1433" s="4" t="s">
        <v>1884</v>
      </c>
      <c r="V1433" s="4" t="s">
        <v>1954</v>
      </c>
      <c r="W1433" s="4" t="s">
        <v>70</v>
      </c>
      <c r="X1433" s="140">
        <v>45369</v>
      </c>
      <c r="Y1433" s="4" t="s">
        <v>1888</v>
      </c>
      <c r="Z1433" s="4" t="s">
        <v>1886</v>
      </c>
      <c r="AA1433" s="186">
        <f>O1433</f>
        <v>825966000</v>
      </c>
      <c r="AB1433" s="91">
        <f>AA1433-J1433</f>
        <v>0</v>
      </c>
      <c r="AC1433" s="4"/>
      <c r="AD1433" s="4" t="s">
        <v>2037</v>
      </c>
      <c r="AE1433" s="145" t="s">
        <v>4621</v>
      </c>
      <c r="AF1433" s="145"/>
      <c r="AG1433" s="4"/>
      <c r="AH1433" s="377"/>
      <c r="AI1433" s="4"/>
      <c r="AJ1433" s="4"/>
      <c r="AK1433" s="4"/>
    </row>
    <row r="1434" spans="2:37">
      <c r="B1434" s="145" t="s">
        <v>2497</v>
      </c>
      <c r="C1434" s="4" t="s">
        <v>441</v>
      </c>
      <c r="D1434" s="4" t="s">
        <v>2135</v>
      </c>
      <c r="E1434" s="4" t="s">
        <v>1060</v>
      </c>
      <c r="F1434" s="4" t="s">
        <v>4637</v>
      </c>
      <c r="G1434" s="4" t="s">
        <v>1676</v>
      </c>
      <c r="H1434" s="4" t="s">
        <v>1677</v>
      </c>
      <c r="I1434" s="141"/>
      <c r="J1434" s="141">
        <v>100000000</v>
      </c>
      <c r="K1434" s="139">
        <v>100000000</v>
      </c>
      <c r="L1434" s="4">
        <v>9.6999999999999993</v>
      </c>
      <c r="M1434" s="4" t="s">
        <v>4354</v>
      </c>
      <c r="N1434" s="4" t="s">
        <v>2615</v>
      </c>
      <c r="O1434" s="186">
        <f t="shared" si="108"/>
        <v>100000000</v>
      </c>
      <c r="P1434" s="186">
        <f>K1434-O1434</f>
        <v>0</v>
      </c>
      <c r="Q1434" s="4" t="s">
        <v>2503</v>
      </c>
      <c r="R1434" s="4" t="s">
        <v>70</v>
      </c>
      <c r="S1434" s="4" t="s">
        <v>70</v>
      </c>
      <c r="T1434" s="140">
        <v>45351</v>
      </c>
      <c r="U1434" s="4" t="s">
        <v>1884</v>
      </c>
      <c r="V1434" s="4" t="s">
        <v>1954</v>
      </c>
      <c r="W1434" s="4" t="s">
        <v>70</v>
      </c>
      <c r="X1434" s="4" t="s">
        <v>3521</v>
      </c>
      <c r="Y1434" s="4" t="s">
        <v>1888</v>
      </c>
      <c r="Z1434" s="4" t="s">
        <v>1886</v>
      </c>
      <c r="AA1434" s="186">
        <f>K1434</f>
        <v>100000000</v>
      </c>
      <c r="AB1434" s="186">
        <f>O1434-AA1434</f>
        <v>0</v>
      </c>
      <c r="AC1434" s="4"/>
      <c r="AD1434" s="4" t="s">
        <v>2037</v>
      </c>
      <c r="AE1434" s="145" t="s">
        <v>4258</v>
      </c>
      <c r="AF1434" s="145"/>
      <c r="AG1434" s="4"/>
      <c r="AH1434" s="377"/>
      <c r="AI1434" s="4"/>
      <c r="AJ1434" s="4"/>
      <c r="AK1434" s="4"/>
    </row>
    <row r="1435" spans="2:37">
      <c r="B1435" s="145" t="s">
        <v>2497</v>
      </c>
      <c r="C1435" s="4" t="s">
        <v>441</v>
      </c>
      <c r="D1435" s="4" t="s">
        <v>2470</v>
      </c>
      <c r="E1435" s="4" t="s">
        <v>1060</v>
      </c>
      <c r="F1435" s="4" t="s">
        <v>4638</v>
      </c>
      <c r="G1435" s="4" t="s">
        <v>1547</v>
      </c>
      <c r="H1435" s="4" t="s">
        <v>1548</v>
      </c>
      <c r="I1435" s="141"/>
      <c r="J1435" s="141">
        <v>1446735644</v>
      </c>
      <c r="K1435" s="139">
        <v>1446735644</v>
      </c>
      <c r="L1435" s="4">
        <v>6.1</v>
      </c>
      <c r="M1435" s="4" t="s">
        <v>2829</v>
      </c>
      <c r="N1435" s="4" t="s">
        <v>2975</v>
      </c>
      <c r="O1435" s="186">
        <f t="shared" si="108"/>
        <v>1446735644</v>
      </c>
      <c r="P1435" s="4"/>
      <c r="Q1435" s="4">
        <v>120</v>
      </c>
      <c r="R1435" s="4" t="s">
        <v>70</v>
      </c>
      <c r="S1435" s="4" t="s">
        <v>70</v>
      </c>
      <c r="T1435" s="140">
        <v>45294</v>
      </c>
      <c r="U1435" s="4" t="s">
        <v>1884</v>
      </c>
      <c r="V1435" s="4" t="s">
        <v>1954</v>
      </c>
      <c r="W1435" s="4" t="s">
        <v>70</v>
      </c>
      <c r="X1435" s="140">
        <v>45369</v>
      </c>
      <c r="Y1435" s="4" t="s">
        <v>1888</v>
      </c>
      <c r="Z1435" s="4" t="s">
        <v>1886</v>
      </c>
      <c r="AA1435" s="186">
        <f>O1435</f>
        <v>1446735644</v>
      </c>
      <c r="AB1435" s="91">
        <f>AA1435-J1435</f>
        <v>0</v>
      </c>
      <c r="AC1435" s="4"/>
      <c r="AD1435" s="4" t="s">
        <v>2037</v>
      </c>
      <c r="AE1435" s="145" t="s">
        <v>4621</v>
      </c>
      <c r="AF1435" s="145"/>
      <c r="AG1435" s="4"/>
      <c r="AH1435" s="377"/>
      <c r="AI1435" s="4"/>
      <c r="AJ1435" s="4"/>
      <c r="AK1435" s="4"/>
    </row>
    <row r="1436" spans="2:37">
      <c r="B1436" s="145" t="s">
        <v>2497</v>
      </c>
      <c r="C1436" s="4" t="s">
        <v>441</v>
      </c>
      <c r="D1436" s="4" t="s">
        <v>2470</v>
      </c>
      <c r="E1436" s="4" t="s">
        <v>1060</v>
      </c>
      <c r="F1436" s="4" t="s">
        <v>4639</v>
      </c>
      <c r="G1436" s="4" t="s">
        <v>1547</v>
      </c>
      <c r="H1436" s="4" t="s">
        <v>1548</v>
      </c>
      <c r="I1436" s="141"/>
      <c r="J1436" s="141">
        <v>31097536784</v>
      </c>
      <c r="K1436" s="139">
        <v>31097536784</v>
      </c>
      <c r="L1436" s="4">
        <v>6.1</v>
      </c>
      <c r="M1436" s="4" t="s">
        <v>2915</v>
      </c>
      <c r="N1436" s="4" t="s">
        <v>3164</v>
      </c>
      <c r="O1436" s="186">
        <f t="shared" si="108"/>
        <v>31097536784</v>
      </c>
      <c r="P1436" s="4"/>
      <c r="Q1436" s="4">
        <v>120</v>
      </c>
      <c r="R1436" s="4" t="s">
        <v>70</v>
      </c>
      <c r="S1436" s="4" t="s">
        <v>70</v>
      </c>
      <c r="T1436" s="140">
        <v>45294</v>
      </c>
      <c r="U1436" s="4" t="s">
        <v>1884</v>
      </c>
      <c r="V1436" s="4" t="s">
        <v>1954</v>
      </c>
      <c r="W1436" s="4" t="s">
        <v>70</v>
      </c>
      <c r="X1436" s="140">
        <v>45369</v>
      </c>
      <c r="Y1436" s="4" t="s">
        <v>1888</v>
      </c>
      <c r="Z1436" s="4" t="s">
        <v>1886</v>
      </c>
      <c r="AA1436" s="186">
        <f>O1436</f>
        <v>31097536784</v>
      </c>
      <c r="AB1436" s="91">
        <f>AA1436-J1436</f>
        <v>0</v>
      </c>
      <c r="AC1436" s="4"/>
      <c r="AD1436" s="4" t="s">
        <v>2037</v>
      </c>
      <c r="AE1436" s="145" t="s">
        <v>4621</v>
      </c>
      <c r="AF1436" s="145"/>
      <c r="AG1436" s="4"/>
      <c r="AH1436" s="377"/>
      <c r="AI1436" s="4"/>
      <c r="AJ1436" s="4"/>
      <c r="AK1436" s="4"/>
    </row>
    <row r="1437" spans="2:37">
      <c r="B1437" s="145" t="s">
        <v>2497</v>
      </c>
      <c r="C1437" s="4" t="s">
        <v>441</v>
      </c>
      <c r="D1437" s="4" t="s">
        <v>2470</v>
      </c>
      <c r="E1437" s="4" t="s">
        <v>1060</v>
      </c>
      <c r="F1437" s="4" t="s">
        <v>4640</v>
      </c>
      <c r="G1437" s="4" t="s">
        <v>1547</v>
      </c>
      <c r="H1437" s="4" t="s">
        <v>1548</v>
      </c>
      <c r="I1437" s="141"/>
      <c r="J1437" s="141">
        <v>829296000</v>
      </c>
      <c r="K1437" s="139">
        <v>829296000</v>
      </c>
      <c r="L1437" s="4">
        <v>7</v>
      </c>
      <c r="M1437" s="4" t="s">
        <v>1920</v>
      </c>
      <c r="N1437" s="4" t="s">
        <v>1921</v>
      </c>
      <c r="O1437" s="186">
        <f t="shared" si="108"/>
        <v>829296000</v>
      </c>
      <c r="P1437" s="4"/>
      <c r="Q1437" s="4">
        <v>120</v>
      </c>
      <c r="R1437" s="4" t="s">
        <v>70</v>
      </c>
      <c r="S1437" s="4" t="s">
        <v>70</v>
      </c>
      <c r="T1437" s="140">
        <v>45294</v>
      </c>
      <c r="U1437" s="4" t="s">
        <v>1884</v>
      </c>
      <c r="V1437" s="4" t="s">
        <v>1954</v>
      </c>
      <c r="W1437" s="4" t="s">
        <v>70</v>
      </c>
      <c r="X1437" s="140">
        <v>45369</v>
      </c>
      <c r="Y1437" s="4" t="s">
        <v>1888</v>
      </c>
      <c r="Z1437" s="4" t="s">
        <v>1886</v>
      </c>
      <c r="AA1437" s="186">
        <f>O1437</f>
        <v>829296000</v>
      </c>
      <c r="AB1437" s="91">
        <f>AA1437-J1437</f>
        <v>0</v>
      </c>
      <c r="AC1437" s="4"/>
      <c r="AD1437" s="4" t="s">
        <v>2037</v>
      </c>
      <c r="AE1437" s="145" t="s">
        <v>4621</v>
      </c>
      <c r="AF1437" s="145"/>
      <c r="AG1437" s="4"/>
      <c r="AH1437" s="377"/>
      <c r="AI1437" s="4"/>
      <c r="AJ1437" s="4"/>
      <c r="AK1437" s="4"/>
    </row>
    <row r="1438" spans="2:37">
      <c r="B1438" s="145" t="s">
        <v>2497</v>
      </c>
      <c r="C1438" s="4" t="s">
        <v>441</v>
      </c>
      <c r="D1438" s="4" t="s">
        <v>4587</v>
      </c>
      <c r="E1438" s="4" t="s">
        <v>1060</v>
      </c>
      <c r="F1438" s="4" t="s">
        <v>4641</v>
      </c>
      <c r="G1438" s="4" t="s">
        <v>1704</v>
      </c>
      <c r="H1438" s="4" t="s">
        <v>1705</v>
      </c>
      <c r="I1438" s="141"/>
      <c r="J1438" s="141">
        <v>9950000000</v>
      </c>
      <c r="K1438" s="139">
        <v>9950000000</v>
      </c>
      <c r="L1438" s="4">
        <v>6.9</v>
      </c>
      <c r="M1438" s="4" t="s">
        <v>3898</v>
      </c>
      <c r="N1438" s="4" t="s">
        <v>3636</v>
      </c>
      <c r="O1438" s="91">
        <f>J1438</f>
        <v>9950000000</v>
      </c>
      <c r="P1438" s="91">
        <f>J1438-O1438</f>
        <v>0</v>
      </c>
      <c r="Q1438" s="4">
        <v>177</v>
      </c>
      <c r="R1438" s="4" t="s">
        <v>70</v>
      </c>
      <c r="S1438" s="4" t="s">
        <v>70</v>
      </c>
      <c r="T1438" s="140">
        <v>45348</v>
      </c>
      <c r="U1438" s="4" t="s">
        <v>1887</v>
      </c>
      <c r="V1438" s="4"/>
      <c r="W1438" s="4"/>
      <c r="X1438" s="4"/>
      <c r="Y1438" s="4"/>
      <c r="Z1438" s="4"/>
      <c r="AA1438" s="4"/>
      <c r="AB1438" s="4"/>
      <c r="AC1438" s="4"/>
      <c r="AD1438" s="4"/>
      <c r="AE1438" s="145"/>
      <c r="AF1438" s="145"/>
      <c r="AG1438" s="4" t="s">
        <v>70</v>
      </c>
      <c r="AH1438" s="377" t="s">
        <v>4641</v>
      </c>
      <c r="AI1438" s="4" t="s">
        <v>9551</v>
      </c>
      <c r="AJ1438" s="4" t="s">
        <v>9556</v>
      </c>
      <c r="AK1438" s="4"/>
    </row>
    <row r="1439" spans="2:37">
      <c r="B1439" s="145" t="s">
        <v>2497</v>
      </c>
      <c r="C1439" s="4" t="s">
        <v>441</v>
      </c>
      <c r="D1439" s="4" t="s">
        <v>1957</v>
      </c>
      <c r="E1439" s="4" t="s">
        <v>1060</v>
      </c>
      <c r="F1439" s="4" t="s">
        <v>4642</v>
      </c>
      <c r="G1439" s="4" t="s">
        <v>1676</v>
      </c>
      <c r="H1439" s="4" t="s">
        <v>1677</v>
      </c>
      <c r="I1439" s="141"/>
      <c r="J1439" s="141">
        <v>100000000</v>
      </c>
      <c r="K1439" s="139">
        <v>100000000</v>
      </c>
      <c r="L1439" s="4">
        <v>8.6999999999999993</v>
      </c>
      <c r="M1439" s="4" t="s">
        <v>4329</v>
      </c>
      <c r="N1439" s="4" t="s">
        <v>4330</v>
      </c>
      <c r="O1439" s="186">
        <f>K1439</f>
        <v>100000000</v>
      </c>
      <c r="P1439" s="186">
        <f>K1439-O1439</f>
        <v>0</v>
      </c>
      <c r="Q1439" s="4" t="s">
        <v>2503</v>
      </c>
      <c r="R1439" s="4" t="s">
        <v>70</v>
      </c>
      <c r="S1439" s="4" t="s">
        <v>70</v>
      </c>
      <c r="T1439" s="140">
        <v>45351</v>
      </c>
      <c r="U1439" s="4" t="s">
        <v>1884</v>
      </c>
      <c r="V1439" s="4" t="s">
        <v>1954</v>
      </c>
      <c r="W1439" s="4" t="s">
        <v>70</v>
      </c>
      <c r="X1439" s="4" t="s">
        <v>3521</v>
      </c>
      <c r="Y1439" s="4" t="s">
        <v>1888</v>
      </c>
      <c r="Z1439" s="4" t="s">
        <v>1886</v>
      </c>
      <c r="AA1439" s="186">
        <f>K1439</f>
        <v>100000000</v>
      </c>
      <c r="AB1439" s="186">
        <f>O1439-AA1439</f>
        <v>0</v>
      </c>
      <c r="AC1439" s="4"/>
      <c r="AD1439" s="4" t="s">
        <v>2037</v>
      </c>
      <c r="AE1439" s="145" t="s">
        <v>4258</v>
      </c>
      <c r="AF1439" s="145"/>
      <c r="AG1439" s="4"/>
      <c r="AH1439" s="377"/>
      <c r="AI1439" s="4"/>
      <c r="AJ1439" s="4"/>
      <c r="AK1439" s="4"/>
    </row>
    <row r="1440" spans="2:37">
      <c r="B1440" s="145" t="s">
        <v>2497</v>
      </c>
      <c r="C1440" s="4" t="s">
        <v>441</v>
      </c>
      <c r="D1440" s="4" t="s">
        <v>2470</v>
      </c>
      <c r="E1440" s="4" t="s">
        <v>1060</v>
      </c>
      <c r="F1440" s="4" t="s">
        <v>4643</v>
      </c>
      <c r="G1440" s="4" t="s">
        <v>1547</v>
      </c>
      <c r="H1440" s="4" t="s">
        <v>1548</v>
      </c>
      <c r="I1440" s="141"/>
      <c r="J1440" s="141">
        <v>700000000</v>
      </c>
      <c r="K1440" s="139">
        <v>700000000</v>
      </c>
      <c r="L1440" s="4">
        <v>7.5</v>
      </c>
      <c r="M1440" s="4" t="s">
        <v>2811</v>
      </c>
      <c r="N1440" s="4" t="s">
        <v>4492</v>
      </c>
      <c r="O1440" s="186">
        <f>K1440</f>
        <v>700000000</v>
      </c>
      <c r="P1440" s="4"/>
      <c r="Q1440" s="4">
        <v>120</v>
      </c>
      <c r="R1440" s="4" t="s">
        <v>70</v>
      </c>
      <c r="S1440" s="4" t="s">
        <v>70</v>
      </c>
      <c r="T1440" s="140">
        <v>45294</v>
      </c>
      <c r="U1440" s="4" t="s">
        <v>1884</v>
      </c>
      <c r="V1440" s="4" t="s">
        <v>1954</v>
      </c>
      <c r="W1440" s="4" t="s">
        <v>70</v>
      </c>
      <c r="X1440" s="140">
        <v>45369</v>
      </c>
      <c r="Y1440" s="4" t="s">
        <v>1888</v>
      </c>
      <c r="Z1440" s="4" t="s">
        <v>1886</v>
      </c>
      <c r="AA1440" s="186">
        <f>O1440</f>
        <v>700000000</v>
      </c>
      <c r="AB1440" s="91">
        <f>AA1440-J1440</f>
        <v>0</v>
      </c>
      <c r="AC1440" s="4"/>
      <c r="AD1440" s="4" t="s">
        <v>2037</v>
      </c>
      <c r="AE1440" s="145" t="s">
        <v>4621</v>
      </c>
      <c r="AF1440" s="145"/>
      <c r="AG1440" s="4"/>
      <c r="AH1440" s="377"/>
      <c r="AI1440" s="4"/>
      <c r="AJ1440" s="4"/>
      <c r="AK1440" s="4"/>
    </row>
    <row r="1441" spans="2:40">
      <c r="B1441" s="145" t="s">
        <v>2497</v>
      </c>
      <c r="C1441" s="4" t="s">
        <v>441</v>
      </c>
      <c r="D1441" s="4" t="s">
        <v>2470</v>
      </c>
      <c r="E1441" s="4" t="s">
        <v>1060</v>
      </c>
      <c r="F1441" s="4" t="s">
        <v>4644</v>
      </c>
      <c r="G1441" s="4" t="s">
        <v>1547</v>
      </c>
      <c r="H1441" s="4" t="s">
        <v>1548</v>
      </c>
      <c r="I1441" s="141"/>
      <c r="J1441" s="141">
        <v>259268000</v>
      </c>
      <c r="K1441" s="139">
        <v>259268000</v>
      </c>
      <c r="L1441" s="4">
        <v>7.5</v>
      </c>
      <c r="M1441" s="4" t="s">
        <v>2685</v>
      </c>
      <c r="N1441" s="4" t="s">
        <v>2894</v>
      </c>
      <c r="O1441" s="186">
        <f>K1441</f>
        <v>259268000</v>
      </c>
      <c r="P1441" s="4"/>
      <c r="Q1441" s="4">
        <v>120</v>
      </c>
      <c r="R1441" s="4" t="s">
        <v>70</v>
      </c>
      <c r="S1441" s="4" t="s">
        <v>70</v>
      </c>
      <c r="T1441" s="140">
        <v>45294</v>
      </c>
      <c r="U1441" s="4" t="s">
        <v>1884</v>
      </c>
      <c r="V1441" s="4" t="s">
        <v>1954</v>
      </c>
      <c r="W1441" s="4" t="s">
        <v>70</v>
      </c>
      <c r="X1441" s="140">
        <v>45369</v>
      </c>
      <c r="Y1441" s="4" t="s">
        <v>1888</v>
      </c>
      <c r="Z1441" s="4" t="s">
        <v>1886</v>
      </c>
      <c r="AA1441" s="186">
        <f>O1441</f>
        <v>259268000</v>
      </c>
      <c r="AB1441" s="91">
        <f>AA1441-J1441</f>
        <v>0</v>
      </c>
      <c r="AC1441" s="4"/>
      <c r="AD1441" s="4" t="s">
        <v>2037</v>
      </c>
      <c r="AE1441" s="145" t="s">
        <v>4621</v>
      </c>
      <c r="AF1441" s="145"/>
      <c r="AG1441" s="4"/>
      <c r="AH1441" s="377"/>
      <c r="AI1441" s="4"/>
      <c r="AJ1441" s="4"/>
      <c r="AK1441" s="4"/>
    </row>
    <row r="1442" spans="2:40">
      <c r="B1442" s="145" t="s">
        <v>2497</v>
      </c>
      <c r="C1442" s="4" t="s">
        <v>441</v>
      </c>
      <c r="D1442" s="4" t="s">
        <v>4645</v>
      </c>
      <c r="E1442" s="4" t="s">
        <v>1060</v>
      </c>
      <c r="F1442" s="4" t="s">
        <v>4646</v>
      </c>
      <c r="G1442" s="4" t="s">
        <v>1684</v>
      </c>
      <c r="H1442" s="4" t="s">
        <v>1685</v>
      </c>
      <c r="I1442" s="141"/>
      <c r="J1442" s="141">
        <v>3000000000</v>
      </c>
      <c r="K1442" s="139">
        <v>3000000000</v>
      </c>
      <c r="L1442" s="4">
        <v>8</v>
      </c>
      <c r="M1442" s="4" t="s">
        <v>4549</v>
      </c>
      <c r="N1442" s="4" t="s">
        <v>4457</v>
      </c>
      <c r="O1442" s="4"/>
      <c r="P1442" s="4"/>
      <c r="Q1442" s="4">
        <v>197</v>
      </c>
      <c r="R1442" s="4" t="s">
        <v>70</v>
      </c>
      <c r="S1442" s="4" t="s">
        <v>70</v>
      </c>
      <c r="T1442" s="140">
        <v>45348</v>
      </c>
      <c r="U1442" s="4" t="s">
        <v>1887</v>
      </c>
      <c r="V1442" s="4"/>
      <c r="W1442" s="4"/>
      <c r="X1442" s="4"/>
      <c r="Y1442" s="4"/>
      <c r="Z1442" s="4"/>
      <c r="AA1442" s="4"/>
      <c r="AB1442" s="4"/>
      <c r="AC1442" s="4"/>
      <c r="AD1442" s="4"/>
      <c r="AE1442" s="145"/>
      <c r="AF1442" s="145"/>
      <c r="AG1442" s="4" t="s">
        <v>70</v>
      </c>
      <c r="AH1442" s="377" t="s">
        <v>4646</v>
      </c>
      <c r="AI1442" s="4" t="s">
        <v>9551</v>
      </c>
      <c r="AJ1442" s="4" t="s">
        <v>9556</v>
      </c>
      <c r="AK1442" s="4"/>
    </row>
    <row r="1443" spans="2:40">
      <c r="B1443" s="145" t="s">
        <v>2497</v>
      </c>
      <c r="C1443" s="4" t="s">
        <v>441</v>
      </c>
      <c r="D1443" s="4" t="s">
        <v>2872</v>
      </c>
      <c r="E1443" s="4" t="s">
        <v>1060</v>
      </c>
      <c r="F1443" s="4" t="s">
        <v>4647</v>
      </c>
      <c r="G1443" s="4" t="s">
        <v>1684</v>
      </c>
      <c r="H1443" s="4" t="s">
        <v>1685</v>
      </c>
      <c r="I1443" s="141"/>
      <c r="J1443" s="141">
        <v>2000000000</v>
      </c>
      <c r="K1443" s="139">
        <v>2000000000</v>
      </c>
      <c r="L1443" s="4">
        <v>5.45</v>
      </c>
      <c r="M1443" s="4" t="s">
        <v>3888</v>
      </c>
      <c r="N1443" s="4" t="s">
        <v>2615</v>
      </c>
      <c r="O1443" s="4"/>
      <c r="P1443" s="4"/>
      <c r="Q1443" s="4">
        <v>197</v>
      </c>
      <c r="R1443" s="4" t="s">
        <v>70</v>
      </c>
      <c r="S1443" s="4" t="s">
        <v>70</v>
      </c>
      <c r="T1443" s="140">
        <v>45348</v>
      </c>
      <c r="U1443" s="4" t="s">
        <v>1887</v>
      </c>
      <c r="V1443" s="4"/>
      <c r="W1443" s="4"/>
      <c r="X1443" s="4"/>
      <c r="Y1443" s="4"/>
      <c r="Z1443" s="4"/>
      <c r="AA1443" s="4"/>
      <c r="AB1443" s="4"/>
      <c r="AC1443" s="4"/>
      <c r="AD1443" s="4"/>
      <c r="AE1443" s="145"/>
      <c r="AF1443" s="145"/>
      <c r="AG1443" s="4" t="s">
        <v>70</v>
      </c>
      <c r="AH1443" s="378" t="s">
        <v>4647</v>
      </c>
      <c r="AI1443" s="4" t="s">
        <v>9551</v>
      </c>
      <c r="AJ1443" s="4" t="s">
        <v>9556</v>
      </c>
      <c r="AK1443" s="4"/>
    </row>
    <row r="1444" spans="2:40">
      <c r="B1444" s="145" t="s">
        <v>2497</v>
      </c>
      <c r="C1444" s="4" t="s">
        <v>441</v>
      </c>
      <c r="D1444" s="4" t="s">
        <v>2470</v>
      </c>
      <c r="E1444" s="4" t="s">
        <v>1060</v>
      </c>
      <c r="F1444" s="4" t="s">
        <v>4648</v>
      </c>
      <c r="G1444" s="4" t="s">
        <v>1547</v>
      </c>
      <c r="H1444" s="4" t="s">
        <v>1548</v>
      </c>
      <c r="I1444" s="141"/>
      <c r="J1444" s="141">
        <v>1520000000</v>
      </c>
      <c r="K1444" s="139">
        <v>1520000000</v>
      </c>
      <c r="L1444" s="4">
        <v>7.5</v>
      </c>
      <c r="M1444" s="4" t="s">
        <v>2685</v>
      </c>
      <c r="N1444" s="4" t="s">
        <v>2894</v>
      </c>
      <c r="O1444" s="186">
        <f>K1444</f>
        <v>1520000000</v>
      </c>
      <c r="P1444" s="4"/>
      <c r="Q1444" s="4">
        <v>120</v>
      </c>
      <c r="R1444" s="4" t="s">
        <v>70</v>
      </c>
      <c r="S1444" s="4" t="s">
        <v>70</v>
      </c>
      <c r="T1444" s="140">
        <v>45294</v>
      </c>
      <c r="U1444" s="4" t="s">
        <v>1884</v>
      </c>
      <c r="V1444" s="4" t="s">
        <v>1954</v>
      </c>
      <c r="W1444" s="4" t="s">
        <v>70</v>
      </c>
      <c r="X1444" s="140">
        <v>45369</v>
      </c>
      <c r="Y1444" s="4" t="s">
        <v>1888</v>
      </c>
      <c r="Z1444" s="4" t="s">
        <v>1886</v>
      </c>
      <c r="AA1444" s="186">
        <f>O1444</f>
        <v>1520000000</v>
      </c>
      <c r="AB1444" s="91">
        <f>AA1444-J1444</f>
        <v>0</v>
      </c>
      <c r="AC1444" s="4"/>
      <c r="AD1444" s="4" t="s">
        <v>2037</v>
      </c>
      <c r="AE1444" s="145" t="s">
        <v>4621</v>
      </c>
      <c r="AF1444" s="145"/>
      <c r="AG1444" s="4"/>
      <c r="AH1444" s="377"/>
      <c r="AI1444" s="4"/>
      <c r="AJ1444" s="4"/>
      <c r="AK1444" s="4"/>
    </row>
    <row r="1445" spans="2:40">
      <c r="B1445" s="145" t="s">
        <v>2497</v>
      </c>
      <c r="C1445" s="4" t="s">
        <v>160</v>
      </c>
      <c r="D1445" s="4" t="s">
        <v>2135</v>
      </c>
      <c r="E1445" s="4" t="s">
        <v>1060</v>
      </c>
      <c r="F1445" s="4" t="s">
        <v>4649</v>
      </c>
      <c r="G1445" s="4" t="s">
        <v>1564</v>
      </c>
      <c r="H1445" s="4" t="s">
        <v>1565</v>
      </c>
      <c r="I1445" s="4" t="s">
        <v>4650</v>
      </c>
      <c r="J1445" s="141">
        <v>0</v>
      </c>
      <c r="K1445" s="139">
        <v>125028000</v>
      </c>
      <c r="L1445" s="4" t="s">
        <v>4651</v>
      </c>
      <c r="M1445" s="4" t="s">
        <v>4652</v>
      </c>
      <c r="N1445" s="4" t="s">
        <v>4653</v>
      </c>
      <c r="O1445" s="186">
        <f>K1445</f>
        <v>125028000</v>
      </c>
      <c r="P1445" s="186">
        <f>O1445-K1445</f>
        <v>0</v>
      </c>
      <c r="Q1445" s="4">
        <v>186</v>
      </c>
      <c r="R1445" s="4" t="s">
        <v>70</v>
      </c>
      <c r="S1445" s="4" t="s">
        <v>70</v>
      </c>
      <c r="T1445" s="140">
        <v>45348</v>
      </c>
      <c r="U1445" s="4" t="s">
        <v>1887</v>
      </c>
      <c r="V1445" s="4"/>
      <c r="W1445" s="4" t="s">
        <v>70</v>
      </c>
      <c r="X1445" s="140">
        <v>45371</v>
      </c>
      <c r="Y1445" s="4" t="s">
        <v>1885</v>
      </c>
      <c r="Z1445" s="4" t="s">
        <v>1886</v>
      </c>
      <c r="AA1445" s="186">
        <f>O1445</f>
        <v>125028000</v>
      </c>
      <c r="AB1445" s="186">
        <f>O1445-AA1445</f>
        <v>0</v>
      </c>
      <c r="AC1445" s="4"/>
      <c r="AD1445" s="4" t="s">
        <v>2037</v>
      </c>
      <c r="AE1445" s="145" t="s">
        <v>4654</v>
      </c>
      <c r="AF1445" s="4"/>
      <c r="AG1445" s="4"/>
      <c r="AH1445" s="377"/>
      <c r="AI1445" s="4"/>
      <c r="AJ1445" s="4"/>
      <c r="AK1445" s="4" t="s">
        <v>2116</v>
      </c>
      <c r="AN1445" t="s">
        <v>1276</v>
      </c>
    </row>
    <row r="1446" spans="2:40">
      <c r="B1446" s="145" t="s">
        <v>2497</v>
      </c>
      <c r="C1446" s="4" t="s">
        <v>441</v>
      </c>
      <c r="D1446" s="4" t="s">
        <v>2588</v>
      </c>
      <c r="E1446" s="4" t="s">
        <v>1060</v>
      </c>
      <c r="F1446" s="4" t="s">
        <v>4655</v>
      </c>
      <c r="G1446" s="4" t="s">
        <v>1694</v>
      </c>
      <c r="H1446" s="4" t="s">
        <v>1695</v>
      </c>
      <c r="I1446" s="141"/>
      <c r="J1446" s="141">
        <v>7000000000</v>
      </c>
      <c r="K1446" s="139">
        <v>7000000000</v>
      </c>
      <c r="L1446" s="4">
        <v>8.49</v>
      </c>
      <c r="M1446" s="4" t="s">
        <v>3000</v>
      </c>
      <c r="N1446" s="4" t="s">
        <v>2877</v>
      </c>
      <c r="O1446" s="91">
        <f>J1446</f>
        <v>7000000000</v>
      </c>
      <c r="P1446" s="91">
        <f>J1446-O1446</f>
        <v>0</v>
      </c>
      <c r="Q1446" s="4">
        <v>73</v>
      </c>
      <c r="R1446" s="4" t="s">
        <v>70</v>
      </c>
      <c r="S1446" s="4" t="s">
        <v>70</v>
      </c>
      <c r="T1446" s="140">
        <v>45321</v>
      </c>
      <c r="U1446" s="4" t="s">
        <v>1884</v>
      </c>
      <c r="V1446" s="4" t="s">
        <v>1954</v>
      </c>
      <c r="W1446" s="4"/>
      <c r="X1446" s="4"/>
      <c r="Y1446" s="4"/>
      <c r="Z1446" s="4"/>
      <c r="AA1446" s="4"/>
      <c r="AB1446" s="4"/>
      <c r="AC1446" s="4"/>
      <c r="AD1446" s="4"/>
      <c r="AE1446" s="145"/>
      <c r="AF1446" s="145"/>
      <c r="AG1446" s="4" t="s">
        <v>70</v>
      </c>
      <c r="AH1446" s="377"/>
      <c r="AI1446" s="4" t="s">
        <v>9555</v>
      </c>
      <c r="AJ1446" s="4" t="s">
        <v>9556</v>
      </c>
      <c r="AK1446" s="4"/>
    </row>
    <row r="1447" spans="2:40">
      <c r="B1447" s="145" t="s">
        <v>2497</v>
      </c>
      <c r="C1447" s="4" t="s">
        <v>441</v>
      </c>
      <c r="D1447" s="4" t="s">
        <v>1976</v>
      </c>
      <c r="E1447" s="4" t="s">
        <v>1060</v>
      </c>
      <c r="F1447" s="4" t="s">
        <v>4656</v>
      </c>
      <c r="G1447" s="4" t="s">
        <v>1688</v>
      </c>
      <c r="H1447" s="4" t="s">
        <v>1689</v>
      </c>
      <c r="I1447" s="141"/>
      <c r="J1447" s="141">
        <v>5000000000</v>
      </c>
      <c r="K1447" s="139">
        <v>5000000000</v>
      </c>
      <c r="L1447" s="4">
        <v>6.7</v>
      </c>
      <c r="M1447" s="4" t="s">
        <v>3224</v>
      </c>
      <c r="N1447" s="4" t="s">
        <v>3346</v>
      </c>
      <c r="O1447" s="91">
        <f>J1447</f>
        <v>5000000000</v>
      </c>
      <c r="P1447" s="91">
        <f>J1447-O1447</f>
        <v>0</v>
      </c>
      <c r="Q1447" s="4">
        <v>89</v>
      </c>
      <c r="R1447" s="4" t="s">
        <v>70</v>
      </c>
      <c r="S1447" s="4" t="s">
        <v>70</v>
      </c>
      <c r="T1447" s="140">
        <v>45341</v>
      </c>
      <c r="U1447" s="4" t="s">
        <v>1884</v>
      </c>
      <c r="V1447" s="4" t="s">
        <v>1954</v>
      </c>
      <c r="W1447" s="4"/>
      <c r="X1447" s="4"/>
      <c r="Y1447" s="4"/>
      <c r="Z1447" s="4"/>
      <c r="AA1447" s="4"/>
      <c r="AB1447" s="4"/>
      <c r="AC1447" s="4"/>
      <c r="AD1447" s="4"/>
      <c r="AE1447" s="145"/>
      <c r="AF1447" s="145"/>
      <c r="AG1447" s="4" t="s">
        <v>70</v>
      </c>
      <c r="AH1447" s="377" t="s">
        <v>4656</v>
      </c>
      <c r="AI1447" s="4" t="s">
        <v>9551</v>
      </c>
      <c r="AJ1447" s="4" t="s">
        <v>9556</v>
      </c>
      <c r="AK1447" s="4"/>
    </row>
    <row r="1448" spans="2:40">
      <c r="B1448" s="145" t="s">
        <v>2497</v>
      </c>
      <c r="C1448" s="4" t="s">
        <v>441</v>
      </c>
      <c r="D1448" s="4" t="s">
        <v>1957</v>
      </c>
      <c r="E1448" s="4" t="s">
        <v>1060</v>
      </c>
      <c r="F1448" s="4" t="s">
        <v>4657</v>
      </c>
      <c r="G1448" s="4" t="s">
        <v>1676</v>
      </c>
      <c r="H1448" s="4" t="s">
        <v>1677</v>
      </c>
      <c r="I1448" s="141"/>
      <c r="J1448" s="141">
        <v>100000000</v>
      </c>
      <c r="K1448" s="139">
        <v>100000000</v>
      </c>
      <c r="L1448" s="4">
        <v>9.6999999999999993</v>
      </c>
      <c r="M1448" s="4" t="s">
        <v>4420</v>
      </c>
      <c r="N1448" s="4" t="s">
        <v>4421</v>
      </c>
      <c r="O1448" s="186">
        <f>K1448</f>
        <v>100000000</v>
      </c>
      <c r="P1448" s="186">
        <f>K1448-O1448</f>
        <v>0</v>
      </c>
      <c r="Q1448" s="4" t="s">
        <v>2503</v>
      </c>
      <c r="R1448" s="4" t="s">
        <v>70</v>
      </c>
      <c r="S1448" s="4" t="s">
        <v>70</v>
      </c>
      <c r="T1448" s="140">
        <v>45351</v>
      </c>
      <c r="U1448" s="4" t="s">
        <v>1884</v>
      </c>
      <c r="V1448" s="4" t="s">
        <v>1954</v>
      </c>
      <c r="W1448" s="4" t="s">
        <v>70</v>
      </c>
      <c r="X1448" s="4" t="s">
        <v>3521</v>
      </c>
      <c r="Y1448" s="4" t="s">
        <v>1888</v>
      </c>
      <c r="Z1448" s="4" t="s">
        <v>1886</v>
      </c>
      <c r="AA1448" s="186">
        <f t="shared" ref="AA1448:AA1449" si="109">K1448</f>
        <v>100000000</v>
      </c>
      <c r="AB1448" s="186">
        <f t="shared" ref="AB1448:AB1449" si="110">O1448-AA1448</f>
        <v>0</v>
      </c>
      <c r="AC1448" s="4"/>
      <c r="AD1448" s="4" t="s">
        <v>2037</v>
      </c>
      <c r="AE1448" s="145" t="s">
        <v>4258</v>
      </c>
      <c r="AF1448" s="145"/>
      <c r="AG1448" s="4"/>
      <c r="AH1448" s="377"/>
      <c r="AI1448" s="4"/>
      <c r="AJ1448" s="4"/>
      <c r="AK1448" s="4"/>
    </row>
    <row r="1449" spans="2:40">
      <c r="B1449" s="145" t="s">
        <v>2497</v>
      </c>
      <c r="C1449" s="4" t="s">
        <v>441</v>
      </c>
      <c r="D1449" s="4" t="s">
        <v>1957</v>
      </c>
      <c r="E1449" s="4" t="s">
        <v>1060</v>
      </c>
      <c r="F1449" s="4" t="s">
        <v>4658</v>
      </c>
      <c r="G1449" s="4" t="s">
        <v>1676</v>
      </c>
      <c r="H1449" s="4" t="s">
        <v>1677</v>
      </c>
      <c r="I1449" s="141"/>
      <c r="J1449" s="141">
        <v>100000000</v>
      </c>
      <c r="K1449" s="139">
        <v>100000000</v>
      </c>
      <c r="L1449" s="4">
        <v>9.6999999999999993</v>
      </c>
      <c r="M1449" s="4" t="s">
        <v>4363</v>
      </c>
      <c r="N1449" s="4" t="s">
        <v>3536</v>
      </c>
      <c r="O1449" s="186">
        <f>K1449</f>
        <v>100000000</v>
      </c>
      <c r="P1449" s="186">
        <f>K1449-O1449</f>
        <v>0</v>
      </c>
      <c r="Q1449" s="4" t="s">
        <v>2503</v>
      </c>
      <c r="R1449" s="4" t="s">
        <v>70</v>
      </c>
      <c r="S1449" s="4" t="s">
        <v>70</v>
      </c>
      <c r="T1449" s="140">
        <v>45351</v>
      </c>
      <c r="U1449" s="4" t="s">
        <v>1884</v>
      </c>
      <c r="V1449" s="4" t="s">
        <v>1954</v>
      </c>
      <c r="W1449" s="4" t="s">
        <v>70</v>
      </c>
      <c r="X1449" s="4" t="s">
        <v>3521</v>
      </c>
      <c r="Y1449" s="4" t="s">
        <v>1888</v>
      </c>
      <c r="Z1449" s="4" t="s">
        <v>1886</v>
      </c>
      <c r="AA1449" s="186">
        <f t="shared" si="109"/>
        <v>100000000</v>
      </c>
      <c r="AB1449" s="186">
        <f t="shared" si="110"/>
        <v>0</v>
      </c>
      <c r="AC1449" s="4"/>
      <c r="AD1449" s="4" t="s">
        <v>2037</v>
      </c>
      <c r="AE1449" s="145" t="s">
        <v>4258</v>
      </c>
      <c r="AF1449" s="145"/>
      <c r="AG1449" s="4"/>
      <c r="AH1449" s="377"/>
      <c r="AI1449" s="4"/>
      <c r="AJ1449" s="4"/>
      <c r="AK1449" s="4"/>
    </row>
    <row r="1450" spans="2:40">
      <c r="B1450" s="145" t="s">
        <v>2497</v>
      </c>
      <c r="C1450" s="4" t="s">
        <v>441</v>
      </c>
      <c r="D1450" s="4" t="s">
        <v>1976</v>
      </c>
      <c r="E1450" s="4" t="s">
        <v>1060</v>
      </c>
      <c r="F1450" s="4" t="s">
        <v>4659</v>
      </c>
      <c r="G1450" s="4" t="s">
        <v>1688</v>
      </c>
      <c r="H1450" s="4" t="s">
        <v>1689</v>
      </c>
      <c r="I1450" s="141"/>
      <c r="J1450" s="141">
        <v>5000000000</v>
      </c>
      <c r="K1450" s="139">
        <v>5000000000</v>
      </c>
      <c r="L1450" s="4">
        <v>6.7</v>
      </c>
      <c r="M1450" s="4" t="s">
        <v>3224</v>
      </c>
      <c r="N1450" s="4" t="s">
        <v>3346</v>
      </c>
      <c r="O1450" s="91">
        <f>J1450</f>
        <v>5000000000</v>
      </c>
      <c r="P1450" s="91">
        <f>J1450-O1450</f>
        <v>0</v>
      </c>
      <c r="Q1450" s="4">
        <v>89</v>
      </c>
      <c r="R1450" s="4" t="s">
        <v>70</v>
      </c>
      <c r="S1450" s="4" t="s">
        <v>70</v>
      </c>
      <c r="T1450" s="140">
        <v>45341</v>
      </c>
      <c r="U1450" s="4" t="s">
        <v>1884</v>
      </c>
      <c r="V1450" s="4" t="s">
        <v>1954</v>
      </c>
      <c r="W1450" s="4"/>
      <c r="X1450" s="4"/>
      <c r="Y1450" s="4"/>
      <c r="Z1450" s="4"/>
      <c r="AA1450" s="4"/>
      <c r="AB1450" s="4"/>
      <c r="AC1450" s="4"/>
      <c r="AD1450" s="4"/>
      <c r="AE1450" s="145"/>
      <c r="AF1450" s="145"/>
      <c r="AG1450" s="4" t="s">
        <v>70</v>
      </c>
      <c r="AH1450" s="377" t="s">
        <v>4659</v>
      </c>
      <c r="AI1450" s="4" t="s">
        <v>9551</v>
      </c>
      <c r="AJ1450" s="4" t="s">
        <v>9556</v>
      </c>
      <c r="AK1450" s="4"/>
    </row>
    <row r="1451" spans="2:40">
      <c r="B1451" s="145" t="s">
        <v>2497</v>
      </c>
      <c r="C1451" s="4" t="s">
        <v>160</v>
      </c>
      <c r="D1451" s="4" t="s">
        <v>1831</v>
      </c>
      <c r="E1451" s="4" t="s">
        <v>1060</v>
      </c>
      <c r="F1451" s="4" t="s">
        <v>4660</v>
      </c>
      <c r="G1451" s="4" t="s">
        <v>1564</v>
      </c>
      <c r="H1451" s="4" t="s">
        <v>1565</v>
      </c>
      <c r="I1451" s="4" t="s">
        <v>4661</v>
      </c>
      <c r="J1451" s="141">
        <v>0</v>
      </c>
      <c r="K1451" s="139">
        <v>1200000000</v>
      </c>
      <c r="L1451" s="4" t="s">
        <v>4651</v>
      </c>
      <c r="M1451" s="4" t="s">
        <v>4531</v>
      </c>
      <c r="N1451" s="4" t="s">
        <v>4662</v>
      </c>
      <c r="O1451" s="186">
        <f>K1451</f>
        <v>1200000000</v>
      </c>
      <c r="P1451" s="186">
        <f>O1451-K1451</f>
        <v>0</v>
      </c>
      <c r="Q1451" s="4">
        <v>186</v>
      </c>
      <c r="R1451" s="4" t="s">
        <v>70</v>
      </c>
      <c r="S1451" s="4" t="s">
        <v>70</v>
      </c>
      <c r="T1451" s="140">
        <v>45348</v>
      </c>
      <c r="U1451" s="4" t="s">
        <v>1887</v>
      </c>
      <c r="V1451" s="4"/>
      <c r="W1451" s="4" t="s">
        <v>70</v>
      </c>
      <c r="X1451" s="140">
        <v>45371</v>
      </c>
      <c r="Y1451" s="4" t="s">
        <v>1885</v>
      </c>
      <c r="Z1451" s="4" t="s">
        <v>1886</v>
      </c>
      <c r="AA1451" s="186">
        <f>O1451</f>
        <v>1200000000</v>
      </c>
      <c r="AB1451" s="186">
        <f>O1451-AA1451</f>
        <v>0</v>
      </c>
      <c r="AC1451" s="4"/>
      <c r="AD1451" s="4" t="s">
        <v>2037</v>
      </c>
      <c r="AE1451" s="145" t="s">
        <v>4654</v>
      </c>
      <c r="AF1451" s="4"/>
      <c r="AG1451" s="4"/>
      <c r="AH1451" s="377"/>
      <c r="AI1451" s="4"/>
      <c r="AJ1451" s="4"/>
      <c r="AK1451" s="4" t="s">
        <v>2116</v>
      </c>
      <c r="AN1451" t="s">
        <v>1373</v>
      </c>
    </row>
    <row r="1452" spans="2:40">
      <c r="B1452" s="145" t="s">
        <v>2497</v>
      </c>
      <c r="C1452" s="4" t="s">
        <v>441</v>
      </c>
      <c r="D1452" s="4" t="s">
        <v>1957</v>
      </c>
      <c r="E1452" s="4" t="s">
        <v>1060</v>
      </c>
      <c r="F1452" s="4" t="s">
        <v>4663</v>
      </c>
      <c r="G1452" s="4" t="s">
        <v>1676</v>
      </c>
      <c r="H1452" s="4" t="s">
        <v>1677</v>
      </c>
      <c r="I1452" s="141"/>
      <c r="J1452" s="141">
        <v>100000000</v>
      </c>
      <c r="K1452" s="139">
        <v>100000000</v>
      </c>
      <c r="L1452" s="4">
        <v>9.6999999999999993</v>
      </c>
      <c r="M1452" s="4" t="s">
        <v>4363</v>
      </c>
      <c r="N1452" s="4" t="s">
        <v>3536</v>
      </c>
      <c r="O1452" s="186">
        <f>K1452</f>
        <v>100000000</v>
      </c>
      <c r="P1452" s="186">
        <f>K1452-O1452</f>
        <v>0</v>
      </c>
      <c r="Q1452" s="4" t="s">
        <v>2503</v>
      </c>
      <c r="R1452" s="4" t="s">
        <v>70</v>
      </c>
      <c r="S1452" s="4" t="s">
        <v>70</v>
      </c>
      <c r="T1452" s="140">
        <v>45351</v>
      </c>
      <c r="U1452" s="4" t="s">
        <v>1884</v>
      </c>
      <c r="V1452" s="4" t="s">
        <v>1954</v>
      </c>
      <c r="W1452" s="4" t="s">
        <v>70</v>
      </c>
      <c r="X1452" s="4" t="s">
        <v>3521</v>
      </c>
      <c r="Y1452" s="4" t="s">
        <v>1888</v>
      </c>
      <c r="Z1452" s="4" t="s">
        <v>1886</v>
      </c>
      <c r="AA1452" s="186">
        <f>K1452</f>
        <v>100000000</v>
      </c>
      <c r="AB1452" s="186">
        <f>O1452-AA1452</f>
        <v>0</v>
      </c>
      <c r="AC1452" s="4"/>
      <c r="AD1452" s="4" t="s">
        <v>2037</v>
      </c>
      <c r="AE1452" s="145" t="s">
        <v>4258</v>
      </c>
      <c r="AF1452" s="145"/>
      <c r="AG1452" s="4"/>
      <c r="AH1452" s="377"/>
      <c r="AI1452" s="4"/>
      <c r="AJ1452" s="4"/>
      <c r="AK1452" s="4"/>
    </row>
    <row r="1453" spans="2:40">
      <c r="B1453" s="145" t="s">
        <v>2497</v>
      </c>
      <c r="C1453" s="4" t="s">
        <v>160</v>
      </c>
      <c r="D1453" s="4" t="s">
        <v>1831</v>
      </c>
      <c r="E1453" s="4" t="s">
        <v>1060</v>
      </c>
      <c r="F1453" s="4" t="s">
        <v>4664</v>
      </c>
      <c r="G1453" s="4" t="s">
        <v>1564</v>
      </c>
      <c r="H1453" s="4" t="s">
        <v>1565</v>
      </c>
      <c r="I1453" s="4" t="s">
        <v>4665</v>
      </c>
      <c r="J1453" s="141">
        <v>0</v>
      </c>
      <c r="K1453" s="139">
        <v>2300000000</v>
      </c>
      <c r="L1453" s="4" t="s">
        <v>4666</v>
      </c>
      <c r="M1453" s="4" t="s">
        <v>2526</v>
      </c>
      <c r="N1453" s="4" t="s">
        <v>4667</v>
      </c>
      <c r="O1453" s="186">
        <f>K1453</f>
        <v>2300000000</v>
      </c>
      <c r="P1453" s="186">
        <f>O1453-K1453</f>
        <v>0</v>
      </c>
      <c r="Q1453" s="4">
        <v>186</v>
      </c>
      <c r="R1453" s="4" t="s">
        <v>70</v>
      </c>
      <c r="S1453" s="4" t="s">
        <v>70</v>
      </c>
      <c r="T1453" s="140">
        <v>45348</v>
      </c>
      <c r="U1453" s="4" t="s">
        <v>1887</v>
      </c>
      <c r="V1453" s="4"/>
      <c r="W1453" s="4" t="s">
        <v>70</v>
      </c>
      <c r="X1453" s="140">
        <v>45371</v>
      </c>
      <c r="Y1453" s="4" t="s">
        <v>1885</v>
      </c>
      <c r="Z1453" s="4" t="s">
        <v>1886</v>
      </c>
      <c r="AA1453" s="186">
        <f>O1453</f>
        <v>2300000000</v>
      </c>
      <c r="AB1453" s="186">
        <f>O1453-AA1453</f>
        <v>0</v>
      </c>
      <c r="AC1453" s="4"/>
      <c r="AD1453" s="4" t="s">
        <v>2037</v>
      </c>
      <c r="AE1453" s="145" t="s">
        <v>4654</v>
      </c>
      <c r="AF1453" s="4"/>
      <c r="AG1453" s="4"/>
      <c r="AH1453" s="377"/>
      <c r="AI1453" s="4"/>
      <c r="AJ1453" s="4"/>
      <c r="AK1453" s="4" t="s">
        <v>2116</v>
      </c>
      <c r="AL1453" s="372"/>
      <c r="AN1453" t="s">
        <v>1570</v>
      </c>
    </row>
    <row r="1454" spans="2:40">
      <c r="B1454" s="145" t="s">
        <v>2497</v>
      </c>
      <c r="C1454" s="4" t="s">
        <v>441</v>
      </c>
      <c r="D1454" s="4" t="s">
        <v>2588</v>
      </c>
      <c r="E1454" s="4" t="s">
        <v>1060</v>
      </c>
      <c r="F1454" s="4" t="s">
        <v>4668</v>
      </c>
      <c r="G1454" s="4" t="s">
        <v>1694</v>
      </c>
      <c r="H1454" s="4" t="s">
        <v>1695</v>
      </c>
      <c r="I1454" s="141"/>
      <c r="J1454" s="141">
        <v>20000000000</v>
      </c>
      <c r="K1454" s="139">
        <v>20000000000</v>
      </c>
      <c r="L1454" s="4">
        <v>7.4</v>
      </c>
      <c r="M1454" s="4" t="s">
        <v>2992</v>
      </c>
      <c r="N1454" s="4" t="s">
        <v>2156</v>
      </c>
      <c r="O1454" s="91">
        <f>J1454</f>
        <v>20000000000</v>
      </c>
      <c r="P1454" s="91">
        <f>J1454-O1454</f>
        <v>0</v>
      </c>
      <c r="Q1454" s="4">
        <v>73</v>
      </c>
      <c r="R1454" s="4" t="s">
        <v>70</v>
      </c>
      <c r="S1454" s="4" t="s">
        <v>70</v>
      </c>
      <c r="T1454" s="140">
        <v>45321</v>
      </c>
      <c r="U1454" s="4" t="s">
        <v>1884</v>
      </c>
      <c r="V1454" s="4" t="s">
        <v>1954</v>
      </c>
      <c r="W1454" s="4"/>
      <c r="X1454" s="4"/>
      <c r="Y1454" s="4"/>
      <c r="Z1454" s="4"/>
      <c r="AA1454" s="4"/>
      <c r="AB1454" s="4"/>
      <c r="AC1454" s="4"/>
      <c r="AD1454" s="4"/>
      <c r="AE1454" s="145"/>
      <c r="AF1454" s="145"/>
      <c r="AG1454" s="4" t="s">
        <v>70</v>
      </c>
      <c r="AH1454" s="377"/>
      <c r="AI1454" s="4" t="s">
        <v>9555</v>
      </c>
      <c r="AJ1454" s="4" t="s">
        <v>9556</v>
      </c>
      <c r="AK1454" s="4"/>
    </row>
    <row r="1455" spans="2:40">
      <c r="B1455" s="145" t="s">
        <v>2497</v>
      </c>
      <c r="C1455" s="4" t="s">
        <v>441</v>
      </c>
      <c r="D1455" s="4" t="s">
        <v>1957</v>
      </c>
      <c r="E1455" s="4" t="s">
        <v>1060</v>
      </c>
      <c r="F1455" s="4" t="s">
        <v>4669</v>
      </c>
      <c r="G1455" s="4" t="s">
        <v>1676</v>
      </c>
      <c r="H1455" s="4" t="s">
        <v>1677</v>
      </c>
      <c r="I1455" s="141"/>
      <c r="J1455" s="141">
        <v>100000000</v>
      </c>
      <c r="K1455" s="139">
        <v>100000000</v>
      </c>
      <c r="L1455" s="4">
        <v>9.6999999999999993</v>
      </c>
      <c r="M1455" s="4" t="s">
        <v>4287</v>
      </c>
      <c r="N1455" s="4" t="s">
        <v>4288</v>
      </c>
      <c r="O1455" s="186">
        <f t="shared" ref="O1455:O1460" si="111">K1455</f>
        <v>100000000</v>
      </c>
      <c r="P1455" s="186">
        <f>K1455-O1455</f>
        <v>0</v>
      </c>
      <c r="Q1455" s="4" t="s">
        <v>2503</v>
      </c>
      <c r="R1455" s="4" t="s">
        <v>70</v>
      </c>
      <c r="S1455" s="4" t="s">
        <v>70</v>
      </c>
      <c r="T1455" s="140">
        <v>45351</v>
      </c>
      <c r="U1455" s="4" t="s">
        <v>1884</v>
      </c>
      <c r="V1455" s="4" t="s">
        <v>1954</v>
      </c>
      <c r="W1455" s="4" t="s">
        <v>70</v>
      </c>
      <c r="X1455" s="4" t="s">
        <v>3521</v>
      </c>
      <c r="Y1455" s="4" t="s">
        <v>1888</v>
      </c>
      <c r="Z1455" s="4" t="s">
        <v>1886</v>
      </c>
      <c r="AA1455" s="186">
        <f>K1455</f>
        <v>100000000</v>
      </c>
      <c r="AB1455" s="186">
        <f t="shared" ref="AB1455:AB1460" si="112">O1455-AA1455</f>
        <v>0</v>
      </c>
      <c r="AC1455" s="4"/>
      <c r="AD1455" s="4" t="s">
        <v>2037</v>
      </c>
      <c r="AE1455" s="145" t="s">
        <v>4258</v>
      </c>
      <c r="AF1455" s="145"/>
      <c r="AG1455" s="4"/>
      <c r="AH1455" s="377"/>
      <c r="AI1455" s="4"/>
      <c r="AJ1455" s="4"/>
      <c r="AK1455" s="4"/>
    </row>
    <row r="1456" spans="2:40">
      <c r="B1456" s="145" t="s">
        <v>2497</v>
      </c>
      <c r="C1456" s="4" t="s">
        <v>441</v>
      </c>
      <c r="D1456" s="4" t="s">
        <v>4670</v>
      </c>
      <c r="E1456" s="4" t="s">
        <v>1060</v>
      </c>
      <c r="F1456" s="4" t="s">
        <v>4671</v>
      </c>
      <c r="G1456" s="4" t="s">
        <v>1564</v>
      </c>
      <c r="H1456" s="4" t="s">
        <v>1565</v>
      </c>
      <c r="I1456" s="141"/>
      <c r="J1456" s="141">
        <v>18000000000</v>
      </c>
      <c r="K1456" s="139">
        <v>18000000000</v>
      </c>
      <c r="L1456" s="4">
        <v>3.85</v>
      </c>
      <c r="M1456" s="4" t="s">
        <v>3798</v>
      </c>
      <c r="N1456" s="4" t="s">
        <v>3650</v>
      </c>
      <c r="O1456" s="186">
        <f t="shared" si="111"/>
        <v>18000000000</v>
      </c>
      <c r="P1456" s="186">
        <f>O1456-K1456</f>
        <v>0</v>
      </c>
      <c r="Q1456" s="4">
        <v>186</v>
      </c>
      <c r="R1456" s="4" t="s">
        <v>70</v>
      </c>
      <c r="S1456" s="4" t="s">
        <v>70</v>
      </c>
      <c r="T1456" s="140">
        <v>45348</v>
      </c>
      <c r="U1456" s="4" t="s">
        <v>1887</v>
      </c>
      <c r="V1456" s="4"/>
      <c r="W1456" s="4" t="s">
        <v>70</v>
      </c>
      <c r="X1456" s="140">
        <v>45371</v>
      </c>
      <c r="Y1456" s="4" t="s">
        <v>1885</v>
      </c>
      <c r="Z1456" s="4" t="s">
        <v>1886</v>
      </c>
      <c r="AA1456" s="186">
        <f>O1456</f>
        <v>18000000000</v>
      </c>
      <c r="AB1456" s="186">
        <f t="shared" si="112"/>
        <v>0</v>
      </c>
      <c r="AC1456" s="4"/>
      <c r="AD1456" s="4" t="s">
        <v>2037</v>
      </c>
      <c r="AE1456" s="145" t="s">
        <v>4654</v>
      </c>
      <c r="AF1456" s="145"/>
      <c r="AG1456" s="4"/>
      <c r="AH1456" s="377"/>
      <c r="AI1456" s="4"/>
      <c r="AJ1456" s="4"/>
      <c r="AK1456" s="4" t="s">
        <v>2116</v>
      </c>
    </row>
    <row r="1457" spans="2:37">
      <c r="B1457" s="145" t="s">
        <v>2497</v>
      </c>
      <c r="C1457" s="4" t="s">
        <v>441</v>
      </c>
      <c r="D1457" s="4" t="s">
        <v>2135</v>
      </c>
      <c r="E1457" s="4" t="s">
        <v>1060</v>
      </c>
      <c r="F1457" s="4" t="s">
        <v>4672</v>
      </c>
      <c r="G1457" s="4" t="s">
        <v>1564</v>
      </c>
      <c r="H1457" s="4" t="s">
        <v>1565</v>
      </c>
      <c r="I1457" s="141"/>
      <c r="J1457" s="141">
        <v>86900000000</v>
      </c>
      <c r="K1457" s="139">
        <v>86900000000</v>
      </c>
      <c r="L1457" s="4">
        <v>0.3</v>
      </c>
      <c r="M1457" s="4" t="s">
        <v>1864</v>
      </c>
      <c r="N1457" s="4" t="s">
        <v>3636</v>
      </c>
      <c r="O1457" s="186">
        <f t="shared" si="111"/>
        <v>86900000000</v>
      </c>
      <c r="P1457" s="186">
        <f>O1457-K1457</f>
        <v>0</v>
      </c>
      <c r="Q1457" s="4">
        <v>186</v>
      </c>
      <c r="R1457" s="4" t="s">
        <v>70</v>
      </c>
      <c r="S1457" s="4" t="s">
        <v>70</v>
      </c>
      <c r="T1457" s="140">
        <v>45348</v>
      </c>
      <c r="U1457" s="4" t="s">
        <v>1887</v>
      </c>
      <c r="V1457" s="4"/>
      <c r="W1457" s="4" t="s">
        <v>70</v>
      </c>
      <c r="X1457" s="140">
        <v>45371</v>
      </c>
      <c r="Y1457" s="4" t="s">
        <v>1885</v>
      </c>
      <c r="Z1457" s="4" t="s">
        <v>1886</v>
      </c>
      <c r="AA1457" s="186">
        <f>O1457</f>
        <v>86900000000</v>
      </c>
      <c r="AB1457" s="186">
        <f t="shared" si="112"/>
        <v>0</v>
      </c>
      <c r="AC1457" s="4"/>
      <c r="AD1457" s="4" t="s">
        <v>2037</v>
      </c>
      <c r="AE1457" s="145" t="s">
        <v>4654</v>
      </c>
      <c r="AF1457" s="145"/>
      <c r="AG1457" s="4"/>
      <c r="AH1457" s="377"/>
      <c r="AI1457" s="4"/>
      <c r="AJ1457" s="4"/>
      <c r="AK1457" s="4" t="s">
        <v>2116</v>
      </c>
    </row>
    <row r="1458" spans="2:37">
      <c r="B1458" s="145" t="s">
        <v>2497</v>
      </c>
      <c r="C1458" s="4" t="s">
        <v>441</v>
      </c>
      <c r="D1458" s="4" t="s">
        <v>4670</v>
      </c>
      <c r="E1458" s="4" t="s">
        <v>1060</v>
      </c>
      <c r="F1458" s="4" t="s">
        <v>4673</v>
      </c>
      <c r="G1458" s="4" t="s">
        <v>1564</v>
      </c>
      <c r="H1458" s="4" t="s">
        <v>1565</v>
      </c>
      <c r="I1458" s="141"/>
      <c r="J1458" s="141">
        <v>5000000000</v>
      </c>
      <c r="K1458" s="139">
        <v>5000000000</v>
      </c>
      <c r="L1458" s="4">
        <v>3.75</v>
      </c>
      <c r="M1458" s="4" t="s">
        <v>2659</v>
      </c>
      <c r="N1458" s="4" t="s">
        <v>2888</v>
      </c>
      <c r="O1458" s="186">
        <f t="shared" si="111"/>
        <v>5000000000</v>
      </c>
      <c r="P1458" s="186">
        <f>O1458-K1458</f>
        <v>0</v>
      </c>
      <c r="Q1458" s="4">
        <v>186</v>
      </c>
      <c r="R1458" s="4" t="s">
        <v>70</v>
      </c>
      <c r="S1458" s="4" t="s">
        <v>70</v>
      </c>
      <c r="T1458" s="140">
        <v>45348</v>
      </c>
      <c r="U1458" s="4" t="s">
        <v>1887</v>
      </c>
      <c r="V1458" s="4"/>
      <c r="W1458" s="4" t="s">
        <v>70</v>
      </c>
      <c r="X1458" s="140">
        <v>45371</v>
      </c>
      <c r="Y1458" s="4" t="s">
        <v>1885</v>
      </c>
      <c r="Z1458" s="4" t="s">
        <v>1886</v>
      </c>
      <c r="AA1458" s="186">
        <f>O1458</f>
        <v>5000000000</v>
      </c>
      <c r="AB1458" s="186">
        <f t="shared" si="112"/>
        <v>0</v>
      </c>
      <c r="AC1458" s="4"/>
      <c r="AD1458" s="4" t="s">
        <v>2037</v>
      </c>
      <c r="AE1458" s="145" t="s">
        <v>4654</v>
      </c>
      <c r="AF1458" s="145"/>
      <c r="AG1458" s="4"/>
      <c r="AH1458" s="377"/>
      <c r="AI1458" s="4"/>
      <c r="AJ1458" s="4"/>
      <c r="AK1458" s="4" t="s">
        <v>2116</v>
      </c>
    </row>
    <row r="1459" spans="2:37">
      <c r="B1459" s="145" t="s">
        <v>2497</v>
      </c>
      <c r="C1459" s="4" t="s">
        <v>441</v>
      </c>
      <c r="D1459" s="4" t="s">
        <v>3136</v>
      </c>
      <c r="E1459" s="4" t="s">
        <v>1060</v>
      </c>
      <c r="F1459" s="4" t="s">
        <v>4674</v>
      </c>
      <c r="G1459" s="4" t="s">
        <v>1564</v>
      </c>
      <c r="H1459" s="4" t="s">
        <v>1565</v>
      </c>
      <c r="I1459" s="141"/>
      <c r="J1459" s="141">
        <v>5000000000</v>
      </c>
      <c r="K1459" s="139">
        <v>5000000000</v>
      </c>
      <c r="L1459" s="4">
        <v>4.3</v>
      </c>
      <c r="M1459" s="4" t="s">
        <v>2501</v>
      </c>
      <c r="N1459" s="4" t="s">
        <v>2897</v>
      </c>
      <c r="O1459" s="186">
        <f t="shared" si="111"/>
        <v>5000000000</v>
      </c>
      <c r="P1459" s="186">
        <f>O1459-K1459</f>
        <v>0</v>
      </c>
      <c r="Q1459" s="4">
        <v>186</v>
      </c>
      <c r="R1459" s="4" t="s">
        <v>70</v>
      </c>
      <c r="S1459" s="4" t="s">
        <v>70</v>
      </c>
      <c r="T1459" s="140">
        <v>45348</v>
      </c>
      <c r="U1459" s="4" t="s">
        <v>1887</v>
      </c>
      <c r="V1459" s="4"/>
      <c r="W1459" s="4" t="s">
        <v>70</v>
      </c>
      <c r="X1459" s="140">
        <v>45371</v>
      </c>
      <c r="Y1459" s="4" t="s">
        <v>1885</v>
      </c>
      <c r="Z1459" s="4" t="s">
        <v>1886</v>
      </c>
      <c r="AA1459" s="186">
        <f>O1459</f>
        <v>5000000000</v>
      </c>
      <c r="AB1459" s="186">
        <f t="shared" si="112"/>
        <v>0</v>
      </c>
      <c r="AC1459" s="4"/>
      <c r="AD1459" s="4" t="s">
        <v>2037</v>
      </c>
      <c r="AE1459" s="145" t="s">
        <v>4654</v>
      </c>
      <c r="AF1459" s="145"/>
      <c r="AG1459" s="4"/>
      <c r="AH1459" s="377"/>
      <c r="AI1459" s="4"/>
      <c r="AJ1459" s="4"/>
      <c r="AK1459" s="4" t="s">
        <v>2116</v>
      </c>
    </row>
    <row r="1460" spans="2:37">
      <c r="B1460" s="145" t="s">
        <v>2497</v>
      </c>
      <c r="C1460" s="4" t="s">
        <v>441</v>
      </c>
      <c r="D1460" s="4" t="s">
        <v>2135</v>
      </c>
      <c r="E1460" s="4" t="s">
        <v>1060</v>
      </c>
      <c r="F1460" s="4" t="s">
        <v>4675</v>
      </c>
      <c r="G1460" s="4" t="s">
        <v>1564</v>
      </c>
      <c r="H1460" s="4" t="s">
        <v>1565</v>
      </c>
      <c r="I1460" s="4"/>
      <c r="J1460" s="141">
        <v>1477986</v>
      </c>
      <c r="K1460" s="139">
        <v>1477986</v>
      </c>
      <c r="L1460" s="4">
        <v>0.2</v>
      </c>
      <c r="M1460" s="4" t="s">
        <v>4676</v>
      </c>
      <c r="N1460" s="4"/>
      <c r="O1460" s="186">
        <f t="shared" si="111"/>
        <v>1477986</v>
      </c>
      <c r="P1460" s="186">
        <f>O1460-K1460</f>
        <v>0</v>
      </c>
      <c r="Q1460" s="4">
        <v>186</v>
      </c>
      <c r="R1460" s="4" t="s">
        <v>70</v>
      </c>
      <c r="S1460" s="4" t="s">
        <v>70</v>
      </c>
      <c r="T1460" s="140">
        <v>45348</v>
      </c>
      <c r="U1460" s="4" t="s">
        <v>1887</v>
      </c>
      <c r="V1460" s="4"/>
      <c r="W1460" s="4" t="s">
        <v>70</v>
      </c>
      <c r="X1460" s="140">
        <v>45371</v>
      </c>
      <c r="Y1460" s="4" t="s">
        <v>1885</v>
      </c>
      <c r="Z1460" s="4" t="s">
        <v>1886</v>
      </c>
      <c r="AA1460" s="186">
        <f>O1460</f>
        <v>1477986</v>
      </c>
      <c r="AB1460" s="186">
        <f t="shared" si="112"/>
        <v>0</v>
      </c>
      <c r="AC1460" s="4"/>
      <c r="AD1460" s="4" t="s">
        <v>2037</v>
      </c>
      <c r="AE1460" s="145" t="s">
        <v>4654</v>
      </c>
      <c r="AF1460" s="145"/>
      <c r="AG1460" s="4"/>
      <c r="AH1460" s="377"/>
      <c r="AI1460" s="4"/>
      <c r="AJ1460" s="4"/>
      <c r="AK1460" s="4" t="s">
        <v>2116</v>
      </c>
    </row>
    <row r="1461" spans="2:37">
      <c r="B1461" s="145" t="s">
        <v>2497</v>
      </c>
      <c r="C1461" s="4" t="s">
        <v>441</v>
      </c>
      <c r="D1461" s="4" t="s">
        <v>1976</v>
      </c>
      <c r="E1461" s="4" t="s">
        <v>1060</v>
      </c>
      <c r="F1461" s="4" t="s">
        <v>4677</v>
      </c>
      <c r="G1461" s="4" t="s">
        <v>1688</v>
      </c>
      <c r="H1461" s="4" t="s">
        <v>1689</v>
      </c>
      <c r="I1461" s="141"/>
      <c r="J1461" s="141">
        <v>5000000000</v>
      </c>
      <c r="K1461" s="139">
        <v>5000000000</v>
      </c>
      <c r="L1461" s="4">
        <v>6.7</v>
      </c>
      <c r="M1461" s="4" t="s">
        <v>3224</v>
      </c>
      <c r="N1461" s="4" t="s">
        <v>3346</v>
      </c>
      <c r="O1461" s="91">
        <f>J1461</f>
        <v>5000000000</v>
      </c>
      <c r="P1461" s="91">
        <f>J1461-O1461</f>
        <v>0</v>
      </c>
      <c r="Q1461" s="4">
        <v>89</v>
      </c>
      <c r="R1461" s="4" t="s">
        <v>70</v>
      </c>
      <c r="S1461" s="4" t="s">
        <v>70</v>
      </c>
      <c r="T1461" s="140">
        <v>45341</v>
      </c>
      <c r="U1461" s="4" t="s">
        <v>1884</v>
      </c>
      <c r="V1461" s="4" t="s">
        <v>1954</v>
      </c>
      <c r="W1461" s="4"/>
      <c r="X1461" s="4"/>
      <c r="Y1461" s="4"/>
      <c r="Z1461" s="4"/>
      <c r="AA1461" s="4"/>
      <c r="AB1461" s="4"/>
      <c r="AC1461" s="4"/>
      <c r="AD1461" s="4"/>
      <c r="AE1461" s="145"/>
      <c r="AF1461" s="145"/>
      <c r="AG1461" s="4" t="s">
        <v>70</v>
      </c>
      <c r="AH1461" s="377" t="s">
        <v>4677</v>
      </c>
      <c r="AI1461" s="4" t="s">
        <v>9551</v>
      </c>
      <c r="AJ1461" s="4" t="s">
        <v>9556</v>
      </c>
      <c r="AK1461" s="4"/>
    </row>
    <row r="1462" spans="2:37">
      <c r="B1462" s="145" t="s">
        <v>2497</v>
      </c>
      <c r="C1462" s="4" t="s">
        <v>441</v>
      </c>
      <c r="D1462" s="4" t="s">
        <v>2135</v>
      </c>
      <c r="E1462" s="4" t="s">
        <v>1060</v>
      </c>
      <c r="F1462" s="4" t="s">
        <v>4678</v>
      </c>
      <c r="G1462" s="4" t="s">
        <v>1564</v>
      </c>
      <c r="H1462" s="4" t="s">
        <v>1565</v>
      </c>
      <c r="I1462" s="4"/>
      <c r="J1462" s="141">
        <v>391</v>
      </c>
      <c r="K1462" s="139">
        <v>391</v>
      </c>
      <c r="L1462" s="4">
        <v>0.2</v>
      </c>
      <c r="M1462" s="4" t="s">
        <v>4531</v>
      </c>
      <c r="N1462" s="4"/>
      <c r="O1462" s="186">
        <f t="shared" ref="O1462:O1468" si="113">K1462</f>
        <v>391</v>
      </c>
      <c r="P1462" s="186">
        <f>O1462-K1462</f>
        <v>0</v>
      </c>
      <c r="Q1462" s="4">
        <v>186</v>
      </c>
      <c r="R1462" s="4" t="s">
        <v>70</v>
      </c>
      <c r="S1462" s="4" t="s">
        <v>70</v>
      </c>
      <c r="T1462" s="140">
        <v>45348</v>
      </c>
      <c r="U1462" s="4" t="s">
        <v>1887</v>
      </c>
      <c r="V1462" s="4"/>
      <c r="W1462" s="4" t="s">
        <v>70</v>
      </c>
      <c r="X1462" s="140">
        <v>45371</v>
      </c>
      <c r="Y1462" s="4" t="s">
        <v>1885</v>
      </c>
      <c r="Z1462" s="4" t="s">
        <v>1886</v>
      </c>
      <c r="AA1462" s="186">
        <f t="shared" ref="AA1462:AA1468" si="114">O1462</f>
        <v>391</v>
      </c>
      <c r="AB1462" s="186">
        <f t="shared" ref="AB1462:AB1468" si="115">O1462-AA1462</f>
        <v>0</v>
      </c>
      <c r="AC1462" s="4"/>
      <c r="AD1462" s="4" t="s">
        <v>2037</v>
      </c>
      <c r="AE1462" s="145" t="s">
        <v>4654</v>
      </c>
      <c r="AF1462" s="145"/>
      <c r="AG1462" s="4"/>
      <c r="AH1462" s="377"/>
      <c r="AI1462" s="4"/>
      <c r="AJ1462" s="4"/>
      <c r="AK1462" s="4" t="s">
        <v>2116</v>
      </c>
    </row>
    <row r="1463" spans="2:37">
      <c r="B1463" s="145" t="s">
        <v>2497</v>
      </c>
      <c r="C1463" s="4" t="s">
        <v>441</v>
      </c>
      <c r="D1463" s="4" t="s">
        <v>4145</v>
      </c>
      <c r="E1463" s="4" t="s">
        <v>1060</v>
      </c>
      <c r="F1463" s="4" t="s">
        <v>4679</v>
      </c>
      <c r="G1463" s="4" t="s">
        <v>1610</v>
      </c>
      <c r="H1463" s="4" t="s">
        <v>1611</v>
      </c>
      <c r="I1463" s="141"/>
      <c r="J1463" s="141">
        <v>6900000000</v>
      </c>
      <c r="K1463" s="139">
        <v>6900000000</v>
      </c>
      <c r="L1463" s="4">
        <v>8.8000000000000007</v>
      </c>
      <c r="M1463" s="4" t="s">
        <v>3700</v>
      </c>
      <c r="N1463" s="4" t="s">
        <v>2842</v>
      </c>
      <c r="O1463" s="186">
        <f t="shared" si="113"/>
        <v>6900000000</v>
      </c>
      <c r="P1463" s="4"/>
      <c r="Q1463" s="4">
        <v>194</v>
      </c>
      <c r="R1463" s="4" t="s">
        <v>70</v>
      </c>
      <c r="S1463" s="4" t="s">
        <v>70</v>
      </c>
      <c r="T1463" s="140">
        <v>45348</v>
      </c>
      <c r="U1463" s="4" t="s">
        <v>1887</v>
      </c>
      <c r="V1463" s="4"/>
      <c r="W1463" s="4" t="s">
        <v>70</v>
      </c>
      <c r="X1463" s="140">
        <v>45371</v>
      </c>
      <c r="Y1463" s="4" t="s">
        <v>1885</v>
      </c>
      <c r="Z1463" s="4" t="s">
        <v>1886</v>
      </c>
      <c r="AA1463" s="186">
        <f t="shared" si="114"/>
        <v>6900000000</v>
      </c>
      <c r="AB1463" s="186">
        <f t="shared" si="115"/>
        <v>0</v>
      </c>
      <c r="AC1463" s="4"/>
      <c r="AD1463" s="4" t="s">
        <v>2037</v>
      </c>
      <c r="AE1463" s="145" t="s">
        <v>4031</v>
      </c>
      <c r="AF1463" s="145"/>
      <c r="AG1463" s="4"/>
      <c r="AH1463" s="377"/>
      <c r="AI1463" s="4"/>
      <c r="AJ1463" s="4"/>
      <c r="AK1463" s="4" t="s">
        <v>2116</v>
      </c>
    </row>
    <row r="1464" spans="2:37">
      <c r="B1464" s="145" t="s">
        <v>2497</v>
      </c>
      <c r="C1464" s="4" t="s">
        <v>441</v>
      </c>
      <c r="D1464" s="4" t="s">
        <v>4145</v>
      </c>
      <c r="E1464" s="4" t="s">
        <v>1060</v>
      </c>
      <c r="F1464" s="4" t="s">
        <v>4680</v>
      </c>
      <c r="G1464" s="4" t="s">
        <v>1610</v>
      </c>
      <c r="H1464" s="4" t="s">
        <v>1611</v>
      </c>
      <c r="I1464" s="141"/>
      <c r="J1464" s="141">
        <v>703849315</v>
      </c>
      <c r="K1464" s="139">
        <v>703849315</v>
      </c>
      <c r="L1464" s="4">
        <v>8.65</v>
      </c>
      <c r="M1464" s="4" t="s">
        <v>2149</v>
      </c>
      <c r="N1464" s="4" t="s">
        <v>2172</v>
      </c>
      <c r="O1464" s="186">
        <f t="shared" si="113"/>
        <v>703849315</v>
      </c>
      <c r="P1464" s="4"/>
      <c r="Q1464" s="4">
        <v>194</v>
      </c>
      <c r="R1464" s="4" t="s">
        <v>70</v>
      </c>
      <c r="S1464" s="4" t="s">
        <v>70</v>
      </c>
      <c r="T1464" s="140">
        <v>45348</v>
      </c>
      <c r="U1464" s="4" t="s">
        <v>1887</v>
      </c>
      <c r="V1464" s="4"/>
      <c r="W1464" s="4" t="s">
        <v>70</v>
      </c>
      <c r="X1464" s="140">
        <v>45371</v>
      </c>
      <c r="Y1464" s="4" t="s">
        <v>1885</v>
      </c>
      <c r="Z1464" s="4" t="s">
        <v>1886</v>
      </c>
      <c r="AA1464" s="186">
        <f t="shared" si="114"/>
        <v>703849315</v>
      </c>
      <c r="AB1464" s="186">
        <f t="shared" si="115"/>
        <v>0</v>
      </c>
      <c r="AC1464" s="4"/>
      <c r="AD1464" s="4" t="s">
        <v>2037</v>
      </c>
      <c r="AE1464" s="145" t="s">
        <v>4031</v>
      </c>
      <c r="AF1464" s="145"/>
      <c r="AG1464" s="4"/>
      <c r="AH1464" s="377"/>
      <c r="AI1464" s="4"/>
      <c r="AJ1464" s="4"/>
      <c r="AK1464" s="4" t="s">
        <v>2116</v>
      </c>
    </row>
    <row r="1465" spans="2:37">
      <c r="B1465" s="145" t="s">
        <v>2497</v>
      </c>
      <c r="C1465" s="4" t="s">
        <v>441</v>
      </c>
      <c r="D1465" s="4" t="s">
        <v>4145</v>
      </c>
      <c r="E1465" s="4" t="s">
        <v>1060</v>
      </c>
      <c r="F1465" s="4" t="s">
        <v>4681</v>
      </c>
      <c r="G1465" s="4" t="s">
        <v>1610</v>
      </c>
      <c r="H1465" s="4" t="s">
        <v>1611</v>
      </c>
      <c r="I1465" s="141"/>
      <c r="J1465" s="141">
        <v>2262534247</v>
      </c>
      <c r="K1465" s="139">
        <v>2262534247</v>
      </c>
      <c r="L1465" s="4">
        <v>9.75</v>
      </c>
      <c r="M1465" s="4" t="s">
        <v>2636</v>
      </c>
      <c r="N1465" s="4" t="s">
        <v>2612</v>
      </c>
      <c r="O1465" s="186">
        <f t="shared" si="113"/>
        <v>2262534247</v>
      </c>
      <c r="P1465" s="4"/>
      <c r="Q1465" s="4">
        <v>194</v>
      </c>
      <c r="R1465" s="4" t="s">
        <v>70</v>
      </c>
      <c r="S1465" s="4" t="s">
        <v>70</v>
      </c>
      <c r="T1465" s="140">
        <v>45348</v>
      </c>
      <c r="U1465" s="4" t="s">
        <v>1887</v>
      </c>
      <c r="V1465" s="4"/>
      <c r="W1465" s="4" t="s">
        <v>70</v>
      </c>
      <c r="X1465" s="140">
        <v>45371</v>
      </c>
      <c r="Y1465" s="4" t="s">
        <v>1885</v>
      </c>
      <c r="Z1465" s="4" t="s">
        <v>1886</v>
      </c>
      <c r="AA1465" s="186">
        <f t="shared" si="114"/>
        <v>2262534247</v>
      </c>
      <c r="AB1465" s="186">
        <f t="shared" si="115"/>
        <v>0</v>
      </c>
      <c r="AC1465" s="4"/>
      <c r="AD1465" s="4" t="s">
        <v>2037</v>
      </c>
      <c r="AE1465" s="145" t="s">
        <v>4031</v>
      </c>
      <c r="AF1465" s="145"/>
      <c r="AG1465" s="4"/>
      <c r="AH1465" s="377"/>
      <c r="AI1465" s="4"/>
      <c r="AJ1465" s="4"/>
      <c r="AK1465" s="4" t="s">
        <v>2116</v>
      </c>
    </row>
    <row r="1466" spans="2:37">
      <c r="B1466" s="145" t="s">
        <v>2497</v>
      </c>
      <c r="C1466" s="4" t="s">
        <v>441</v>
      </c>
      <c r="D1466" s="4" t="s">
        <v>4145</v>
      </c>
      <c r="E1466" s="4" t="s">
        <v>1060</v>
      </c>
      <c r="F1466" s="4" t="s">
        <v>4682</v>
      </c>
      <c r="G1466" s="4" t="s">
        <v>1610</v>
      </c>
      <c r="H1466" s="4" t="s">
        <v>1611</v>
      </c>
      <c r="I1466" s="141"/>
      <c r="J1466" s="141">
        <v>10800000000</v>
      </c>
      <c r="K1466" s="139">
        <v>10800000000</v>
      </c>
      <c r="L1466" s="4">
        <v>8.65</v>
      </c>
      <c r="M1466" s="4" t="s">
        <v>2149</v>
      </c>
      <c r="N1466" s="4" t="s">
        <v>2172</v>
      </c>
      <c r="O1466" s="186">
        <f t="shared" si="113"/>
        <v>10800000000</v>
      </c>
      <c r="P1466" s="4"/>
      <c r="Q1466" s="4">
        <v>194</v>
      </c>
      <c r="R1466" s="4" t="s">
        <v>70</v>
      </c>
      <c r="S1466" s="4" t="s">
        <v>70</v>
      </c>
      <c r="T1466" s="140">
        <v>45348</v>
      </c>
      <c r="U1466" s="4" t="s">
        <v>1887</v>
      </c>
      <c r="V1466" s="4"/>
      <c r="W1466" s="4" t="s">
        <v>70</v>
      </c>
      <c r="X1466" s="140">
        <v>45371</v>
      </c>
      <c r="Y1466" s="4" t="s">
        <v>1885</v>
      </c>
      <c r="Z1466" s="4" t="s">
        <v>1886</v>
      </c>
      <c r="AA1466" s="186">
        <f t="shared" si="114"/>
        <v>10800000000</v>
      </c>
      <c r="AB1466" s="186">
        <f t="shared" si="115"/>
        <v>0</v>
      </c>
      <c r="AC1466" s="4"/>
      <c r="AD1466" s="4" t="s">
        <v>2037</v>
      </c>
      <c r="AE1466" s="145" t="s">
        <v>4031</v>
      </c>
      <c r="AF1466" s="145"/>
      <c r="AG1466" s="4"/>
      <c r="AH1466" s="377"/>
      <c r="AI1466" s="4"/>
      <c r="AJ1466" s="4"/>
      <c r="AK1466" s="4" t="s">
        <v>2116</v>
      </c>
    </row>
    <row r="1467" spans="2:37">
      <c r="B1467" s="145" t="s">
        <v>2497</v>
      </c>
      <c r="C1467" s="4" t="s">
        <v>441</v>
      </c>
      <c r="D1467" s="4" t="s">
        <v>4145</v>
      </c>
      <c r="E1467" s="4" t="s">
        <v>1060</v>
      </c>
      <c r="F1467" s="4" t="s">
        <v>4683</v>
      </c>
      <c r="G1467" s="4" t="s">
        <v>1610</v>
      </c>
      <c r="H1467" s="4" t="s">
        <v>1611</v>
      </c>
      <c r="I1467" s="141"/>
      <c r="J1467" s="141">
        <v>10100000000</v>
      </c>
      <c r="K1467" s="139">
        <v>10100000000</v>
      </c>
      <c r="L1467" s="4">
        <v>3.8</v>
      </c>
      <c r="M1467" s="4" t="s">
        <v>2451</v>
      </c>
      <c r="N1467" s="4" t="s">
        <v>2751</v>
      </c>
      <c r="O1467" s="186">
        <f t="shared" si="113"/>
        <v>10100000000</v>
      </c>
      <c r="P1467" s="4"/>
      <c r="Q1467" s="4">
        <v>194</v>
      </c>
      <c r="R1467" s="4" t="s">
        <v>70</v>
      </c>
      <c r="S1467" s="4" t="s">
        <v>70</v>
      </c>
      <c r="T1467" s="140">
        <v>45348</v>
      </c>
      <c r="U1467" s="4" t="s">
        <v>1887</v>
      </c>
      <c r="V1467" s="4"/>
      <c r="W1467" s="4" t="s">
        <v>70</v>
      </c>
      <c r="X1467" s="140">
        <v>45371</v>
      </c>
      <c r="Y1467" s="4" t="s">
        <v>1885</v>
      </c>
      <c r="Z1467" s="4" t="s">
        <v>1886</v>
      </c>
      <c r="AA1467" s="186">
        <f t="shared" si="114"/>
        <v>10100000000</v>
      </c>
      <c r="AB1467" s="186">
        <f t="shared" si="115"/>
        <v>0</v>
      </c>
      <c r="AC1467" s="4"/>
      <c r="AD1467" s="4" t="s">
        <v>2037</v>
      </c>
      <c r="AE1467" s="145" t="s">
        <v>4031</v>
      </c>
      <c r="AF1467" s="145"/>
      <c r="AG1467" s="4"/>
      <c r="AH1467" s="377"/>
      <c r="AI1467" s="4"/>
      <c r="AJ1467" s="4"/>
      <c r="AK1467" s="4" t="s">
        <v>2116</v>
      </c>
    </row>
    <row r="1468" spans="2:37">
      <c r="B1468" s="145" t="s">
        <v>2497</v>
      </c>
      <c r="C1468" s="4" t="s">
        <v>441</v>
      </c>
      <c r="D1468" s="4" t="s">
        <v>4145</v>
      </c>
      <c r="E1468" s="4" t="s">
        <v>1060</v>
      </c>
      <c r="F1468" s="4" t="s">
        <v>4684</v>
      </c>
      <c r="G1468" s="4" t="s">
        <v>1610</v>
      </c>
      <c r="H1468" s="4" t="s">
        <v>1611</v>
      </c>
      <c r="I1468" s="141"/>
      <c r="J1468" s="141">
        <v>460806575</v>
      </c>
      <c r="K1468" s="139">
        <v>460806575</v>
      </c>
      <c r="L1468" s="4">
        <v>8.8000000000000007</v>
      </c>
      <c r="M1468" s="4" t="s">
        <v>3700</v>
      </c>
      <c r="N1468" s="4" t="s">
        <v>2842</v>
      </c>
      <c r="O1468" s="186">
        <f t="shared" si="113"/>
        <v>460806575</v>
      </c>
      <c r="P1468" s="4"/>
      <c r="Q1468" s="4">
        <v>194</v>
      </c>
      <c r="R1468" s="4" t="s">
        <v>70</v>
      </c>
      <c r="S1468" s="4" t="s">
        <v>70</v>
      </c>
      <c r="T1468" s="140">
        <v>45348</v>
      </c>
      <c r="U1468" s="4" t="s">
        <v>1887</v>
      </c>
      <c r="V1468" s="4"/>
      <c r="W1468" s="4" t="s">
        <v>70</v>
      </c>
      <c r="X1468" s="140">
        <v>45371</v>
      </c>
      <c r="Y1468" s="4" t="s">
        <v>1885</v>
      </c>
      <c r="Z1468" s="4" t="s">
        <v>1886</v>
      </c>
      <c r="AA1468" s="186">
        <f t="shared" si="114"/>
        <v>460806575</v>
      </c>
      <c r="AB1468" s="186">
        <f t="shared" si="115"/>
        <v>0</v>
      </c>
      <c r="AC1468" s="4"/>
      <c r="AD1468" s="4" t="s">
        <v>2037</v>
      </c>
      <c r="AE1468" s="145" t="s">
        <v>4031</v>
      </c>
      <c r="AF1468" s="145"/>
      <c r="AG1468" s="4"/>
      <c r="AH1468" s="377"/>
      <c r="AI1468" s="4"/>
      <c r="AJ1468" s="4"/>
      <c r="AK1468" s="4" t="s">
        <v>2116</v>
      </c>
    </row>
    <row r="1469" spans="2:37">
      <c r="B1469" s="145" t="s">
        <v>2497</v>
      </c>
      <c r="C1469" s="4" t="s">
        <v>441</v>
      </c>
      <c r="D1469" s="4" t="s">
        <v>4587</v>
      </c>
      <c r="E1469" s="4" t="s">
        <v>1060</v>
      </c>
      <c r="F1469" s="4" t="s">
        <v>4685</v>
      </c>
      <c r="G1469" s="4" t="s">
        <v>1704</v>
      </c>
      <c r="H1469" s="4" t="s">
        <v>1705</v>
      </c>
      <c r="I1469" s="141"/>
      <c r="J1469" s="141">
        <v>12715000000</v>
      </c>
      <c r="K1469" s="139">
        <v>12715000000</v>
      </c>
      <c r="L1469" s="4">
        <v>6.9</v>
      </c>
      <c r="M1469" s="4" t="s">
        <v>2811</v>
      </c>
      <c r="N1469" s="4" t="s">
        <v>4492</v>
      </c>
      <c r="O1469" s="91">
        <f>J1469</f>
        <v>12715000000</v>
      </c>
      <c r="P1469" s="91">
        <f>J1469-O1469</f>
        <v>0</v>
      </c>
      <c r="Q1469" s="4">
        <v>177</v>
      </c>
      <c r="R1469" s="4" t="s">
        <v>70</v>
      </c>
      <c r="S1469" s="4" t="s">
        <v>70</v>
      </c>
      <c r="T1469" s="140">
        <v>45348</v>
      </c>
      <c r="U1469" s="4" t="s">
        <v>1887</v>
      </c>
      <c r="V1469" s="4"/>
      <c r="W1469" s="4"/>
      <c r="X1469" s="4"/>
      <c r="Y1469" s="4"/>
      <c r="Z1469" s="4"/>
      <c r="AA1469" s="4"/>
      <c r="AB1469" s="4"/>
      <c r="AC1469" s="4"/>
      <c r="AD1469" s="4"/>
      <c r="AE1469" s="145"/>
      <c r="AF1469" s="145"/>
      <c r="AG1469" s="4" t="s">
        <v>70</v>
      </c>
      <c r="AH1469" s="377" t="s">
        <v>4685</v>
      </c>
      <c r="AI1469" s="4" t="s">
        <v>9551</v>
      </c>
      <c r="AJ1469" s="4" t="s">
        <v>9556</v>
      </c>
      <c r="AK1469" s="4"/>
    </row>
    <row r="1470" spans="2:37">
      <c r="B1470" s="145" t="s">
        <v>2497</v>
      </c>
      <c r="C1470" s="4" t="s">
        <v>441</v>
      </c>
      <c r="D1470" s="4" t="s">
        <v>4145</v>
      </c>
      <c r="E1470" s="4" t="s">
        <v>1060</v>
      </c>
      <c r="F1470" s="4" t="s">
        <v>4686</v>
      </c>
      <c r="G1470" s="4" t="s">
        <v>1610</v>
      </c>
      <c r="H1470" s="4" t="s">
        <v>1611</v>
      </c>
      <c r="I1470" s="141"/>
      <c r="J1470" s="141">
        <v>5354712329</v>
      </c>
      <c r="K1470" s="139">
        <v>5354712329</v>
      </c>
      <c r="L1470" s="4">
        <v>7.5</v>
      </c>
      <c r="M1470" s="4" t="s">
        <v>3635</v>
      </c>
      <c r="N1470" s="4" t="s">
        <v>3225</v>
      </c>
      <c r="O1470" s="186">
        <f>K1470</f>
        <v>5354712329</v>
      </c>
      <c r="P1470" s="4"/>
      <c r="Q1470" s="4">
        <v>194</v>
      </c>
      <c r="R1470" s="4" t="s">
        <v>70</v>
      </c>
      <c r="S1470" s="4" t="s">
        <v>70</v>
      </c>
      <c r="T1470" s="140">
        <v>45348</v>
      </c>
      <c r="U1470" s="4" t="s">
        <v>1887</v>
      </c>
      <c r="V1470" s="4"/>
      <c r="W1470" s="4" t="s">
        <v>70</v>
      </c>
      <c r="X1470" s="140">
        <v>45371</v>
      </c>
      <c r="Y1470" s="4" t="s">
        <v>1885</v>
      </c>
      <c r="Z1470" s="4" t="s">
        <v>1886</v>
      </c>
      <c r="AA1470" s="186">
        <f>O1470</f>
        <v>5354712329</v>
      </c>
      <c r="AB1470" s="186">
        <f>O1470-AA1470</f>
        <v>0</v>
      </c>
      <c r="AC1470" s="4"/>
      <c r="AD1470" s="4" t="s">
        <v>2037</v>
      </c>
      <c r="AE1470" s="145" t="s">
        <v>4031</v>
      </c>
      <c r="AF1470" s="145"/>
      <c r="AG1470" s="4"/>
      <c r="AH1470" s="377"/>
      <c r="AI1470" s="4"/>
      <c r="AJ1470" s="4"/>
      <c r="AK1470" s="4" t="s">
        <v>2116</v>
      </c>
    </row>
    <row r="1471" spans="2:37">
      <c r="B1471" s="145" t="s">
        <v>2497</v>
      </c>
      <c r="C1471" s="4" t="s">
        <v>441</v>
      </c>
      <c r="D1471" s="4" t="s">
        <v>4145</v>
      </c>
      <c r="E1471" s="4" t="s">
        <v>1060</v>
      </c>
      <c r="F1471" s="4" t="s">
        <v>4687</v>
      </c>
      <c r="G1471" s="4" t="s">
        <v>1610</v>
      </c>
      <c r="H1471" s="4" t="s">
        <v>1611</v>
      </c>
      <c r="I1471" s="141"/>
      <c r="J1471" s="141">
        <v>15400000000</v>
      </c>
      <c r="K1471" s="139">
        <v>15400000000</v>
      </c>
      <c r="L1471" s="4">
        <v>9.75</v>
      </c>
      <c r="M1471" s="4" t="s">
        <v>2636</v>
      </c>
      <c r="N1471" s="4" t="s">
        <v>2612</v>
      </c>
      <c r="O1471" s="186">
        <f>K1471</f>
        <v>15400000000</v>
      </c>
      <c r="P1471" s="4"/>
      <c r="Q1471" s="4">
        <v>194</v>
      </c>
      <c r="R1471" s="4" t="s">
        <v>70</v>
      </c>
      <c r="S1471" s="4" t="s">
        <v>70</v>
      </c>
      <c r="T1471" s="140">
        <v>45348</v>
      </c>
      <c r="U1471" s="4" t="s">
        <v>1887</v>
      </c>
      <c r="V1471" s="4"/>
      <c r="W1471" s="4" t="s">
        <v>70</v>
      </c>
      <c r="X1471" s="140">
        <v>45371</v>
      </c>
      <c r="Y1471" s="4" t="s">
        <v>1885</v>
      </c>
      <c r="Z1471" s="4" t="s">
        <v>1886</v>
      </c>
      <c r="AA1471" s="186">
        <f>O1471</f>
        <v>15400000000</v>
      </c>
      <c r="AB1471" s="186">
        <f>O1471-AA1471</f>
        <v>0</v>
      </c>
      <c r="AC1471" s="4"/>
      <c r="AD1471" s="4" t="s">
        <v>2037</v>
      </c>
      <c r="AE1471" s="145" t="s">
        <v>4031</v>
      </c>
      <c r="AF1471" s="145"/>
      <c r="AG1471" s="4"/>
      <c r="AH1471" s="377"/>
      <c r="AI1471" s="4"/>
      <c r="AJ1471" s="4"/>
      <c r="AK1471" s="4" t="s">
        <v>2116</v>
      </c>
    </row>
    <row r="1472" spans="2:37">
      <c r="B1472" s="145" t="s">
        <v>2497</v>
      </c>
      <c r="C1472" s="4" t="s">
        <v>441</v>
      </c>
      <c r="D1472" s="4" t="s">
        <v>4145</v>
      </c>
      <c r="E1472" s="4" t="s">
        <v>1060</v>
      </c>
      <c r="F1472" s="4" t="s">
        <v>4688</v>
      </c>
      <c r="G1472" s="4" t="s">
        <v>1610</v>
      </c>
      <c r="H1472" s="4" t="s">
        <v>1611</v>
      </c>
      <c r="I1472" s="4"/>
      <c r="J1472" s="141">
        <v>238826080</v>
      </c>
      <c r="K1472" s="139">
        <v>238826080</v>
      </c>
      <c r="L1472" s="4">
        <v>0.2</v>
      </c>
      <c r="M1472" s="4" t="s">
        <v>4689</v>
      </c>
      <c r="N1472" s="4"/>
      <c r="O1472" s="186">
        <f>K1472</f>
        <v>238826080</v>
      </c>
      <c r="P1472" s="4"/>
      <c r="Q1472" s="4">
        <v>194</v>
      </c>
      <c r="R1472" s="4" t="s">
        <v>70</v>
      </c>
      <c r="S1472" s="4" t="s">
        <v>70</v>
      </c>
      <c r="T1472" s="140">
        <v>45348</v>
      </c>
      <c r="U1472" s="4" t="s">
        <v>1887</v>
      </c>
      <c r="V1472" s="4"/>
      <c r="W1472" s="4" t="s">
        <v>70</v>
      </c>
      <c r="X1472" s="1">
        <v>45371</v>
      </c>
      <c r="Y1472" s="4" t="s">
        <v>1885</v>
      </c>
      <c r="Z1472" s="4" t="s">
        <v>1886</v>
      </c>
      <c r="AA1472" s="186">
        <f>O1472</f>
        <v>238826080</v>
      </c>
      <c r="AB1472" s="186">
        <f>O1472-AA1472</f>
        <v>0</v>
      </c>
      <c r="AC1472" s="4"/>
      <c r="AD1472" s="4" t="s">
        <v>2037</v>
      </c>
      <c r="AE1472" s="145" t="s">
        <v>4031</v>
      </c>
      <c r="AF1472" s="145"/>
      <c r="AG1472" s="4"/>
      <c r="AH1472" s="377"/>
      <c r="AI1472" s="4"/>
      <c r="AJ1472" s="4"/>
      <c r="AK1472" s="4" t="s">
        <v>2116</v>
      </c>
    </row>
    <row r="1473" spans="2:40">
      <c r="B1473" s="145" t="s">
        <v>2497</v>
      </c>
      <c r="C1473" s="4" t="s">
        <v>441</v>
      </c>
      <c r="D1473" s="4" t="s">
        <v>1976</v>
      </c>
      <c r="E1473" s="4" t="s">
        <v>1060</v>
      </c>
      <c r="F1473" s="4" t="s">
        <v>4690</v>
      </c>
      <c r="G1473" s="4" t="s">
        <v>1688</v>
      </c>
      <c r="H1473" s="4" t="s">
        <v>1689</v>
      </c>
      <c r="I1473" s="141"/>
      <c r="J1473" s="141">
        <v>5000000000</v>
      </c>
      <c r="K1473" s="139">
        <v>5000000000</v>
      </c>
      <c r="L1473" s="4">
        <v>6.7</v>
      </c>
      <c r="M1473" s="4" t="s">
        <v>3224</v>
      </c>
      <c r="N1473" s="4" t="s">
        <v>3346</v>
      </c>
      <c r="O1473" s="91">
        <f>J1473</f>
        <v>5000000000</v>
      </c>
      <c r="P1473" s="91">
        <f>J1473-O1473</f>
        <v>0</v>
      </c>
      <c r="Q1473" s="4">
        <v>89</v>
      </c>
      <c r="R1473" s="4" t="s">
        <v>70</v>
      </c>
      <c r="S1473" s="4" t="s">
        <v>70</v>
      </c>
      <c r="T1473" s="140">
        <v>45341</v>
      </c>
      <c r="U1473" s="4" t="s">
        <v>1884</v>
      </c>
      <c r="V1473" s="4" t="s">
        <v>1954</v>
      </c>
      <c r="W1473" s="4"/>
      <c r="X1473" s="4"/>
      <c r="Y1473" s="4"/>
      <c r="Z1473" s="4"/>
      <c r="AA1473" s="4"/>
      <c r="AB1473" s="4"/>
      <c r="AC1473" s="4"/>
      <c r="AD1473" s="4"/>
      <c r="AE1473" s="145"/>
      <c r="AF1473" s="145"/>
      <c r="AG1473" s="4" t="s">
        <v>70</v>
      </c>
      <c r="AH1473" s="377" t="s">
        <v>4690</v>
      </c>
      <c r="AI1473" s="4" t="s">
        <v>9551</v>
      </c>
      <c r="AJ1473" s="4" t="s">
        <v>9556</v>
      </c>
      <c r="AK1473" s="4"/>
    </row>
    <row r="1474" spans="2:40">
      <c r="B1474" s="145" t="s">
        <v>2497</v>
      </c>
      <c r="C1474" s="4" t="s">
        <v>160</v>
      </c>
      <c r="D1474" s="4" t="s">
        <v>2498</v>
      </c>
      <c r="E1474" s="4" t="s">
        <v>1060</v>
      </c>
      <c r="F1474" s="4" t="s">
        <v>4691</v>
      </c>
      <c r="G1474" s="4" t="s">
        <v>1556</v>
      </c>
      <c r="H1474" s="4" t="s">
        <v>1557</v>
      </c>
      <c r="I1474" s="4" t="s">
        <v>4692</v>
      </c>
      <c r="J1474" s="141">
        <v>0</v>
      </c>
      <c r="K1474" s="139">
        <v>130000000</v>
      </c>
      <c r="L1474" s="4" t="s">
        <v>4693</v>
      </c>
      <c r="M1474" s="4" t="s">
        <v>4694</v>
      </c>
      <c r="N1474" s="4" t="s">
        <v>4695</v>
      </c>
      <c r="O1474" s="186">
        <f>K1474</f>
        <v>130000000</v>
      </c>
      <c r="P1474" s="186">
        <f>O1474-K1474</f>
        <v>0</v>
      </c>
      <c r="Q1474" s="4">
        <v>187</v>
      </c>
      <c r="R1474" s="4" t="s">
        <v>70</v>
      </c>
      <c r="S1474" s="4" t="s">
        <v>70</v>
      </c>
      <c r="T1474" s="140">
        <v>45348</v>
      </c>
      <c r="U1474" s="4" t="s">
        <v>1887</v>
      </c>
      <c r="V1474" s="4"/>
      <c r="W1474" s="4" t="s">
        <v>70</v>
      </c>
      <c r="X1474" s="140">
        <v>45371</v>
      </c>
      <c r="Y1474" s="4" t="s">
        <v>1885</v>
      </c>
      <c r="Z1474" s="4" t="s">
        <v>1886</v>
      </c>
      <c r="AA1474" s="186">
        <f>O1474</f>
        <v>130000000</v>
      </c>
      <c r="AB1474" s="186">
        <f>O1474-AA1474</f>
        <v>0</v>
      </c>
      <c r="AC1474" s="4"/>
      <c r="AD1474" s="4" t="s">
        <v>2037</v>
      </c>
      <c r="AE1474" s="145" t="s">
        <v>4696</v>
      </c>
      <c r="AF1474" s="4"/>
      <c r="AG1474" s="4"/>
      <c r="AH1474" s="377"/>
      <c r="AI1474" s="4"/>
      <c r="AJ1474" s="4"/>
      <c r="AK1474" s="4" t="s">
        <v>2116</v>
      </c>
      <c r="AL1474" s="372"/>
      <c r="AN1474" t="s">
        <v>1298</v>
      </c>
    </row>
    <row r="1475" spans="2:40">
      <c r="B1475" s="145" t="s">
        <v>2497</v>
      </c>
      <c r="C1475" s="4" t="s">
        <v>441</v>
      </c>
      <c r="D1475" s="4" t="s">
        <v>1976</v>
      </c>
      <c r="E1475" s="4" t="s">
        <v>1060</v>
      </c>
      <c r="F1475" s="4" t="s">
        <v>4697</v>
      </c>
      <c r="G1475" s="4" t="s">
        <v>1688</v>
      </c>
      <c r="H1475" s="4" t="s">
        <v>1689</v>
      </c>
      <c r="I1475" s="141"/>
      <c r="J1475" s="141">
        <v>5000000000</v>
      </c>
      <c r="K1475" s="139">
        <v>5000000000</v>
      </c>
      <c r="L1475" s="4">
        <v>6.7</v>
      </c>
      <c r="M1475" s="4" t="s">
        <v>3224</v>
      </c>
      <c r="N1475" s="4" t="s">
        <v>3346</v>
      </c>
      <c r="O1475" s="91">
        <f>J1475</f>
        <v>5000000000</v>
      </c>
      <c r="P1475" s="91">
        <f>J1475-O1475</f>
        <v>0</v>
      </c>
      <c r="Q1475" s="4">
        <v>89</v>
      </c>
      <c r="R1475" s="4" t="s">
        <v>70</v>
      </c>
      <c r="S1475" s="4" t="s">
        <v>70</v>
      </c>
      <c r="T1475" s="140">
        <v>45341</v>
      </c>
      <c r="U1475" s="4" t="s">
        <v>1884</v>
      </c>
      <c r="V1475" s="4" t="s">
        <v>1954</v>
      </c>
      <c r="W1475" s="4"/>
      <c r="X1475" s="4"/>
      <c r="Y1475" s="4"/>
      <c r="Z1475" s="4"/>
      <c r="AA1475" s="4"/>
      <c r="AB1475" s="4"/>
      <c r="AC1475" s="4"/>
      <c r="AD1475" s="4"/>
      <c r="AE1475" s="145"/>
      <c r="AF1475" s="145"/>
      <c r="AG1475" s="4" t="s">
        <v>70</v>
      </c>
      <c r="AH1475" s="377" t="s">
        <v>4697</v>
      </c>
      <c r="AI1475" s="4" t="s">
        <v>9551</v>
      </c>
      <c r="AJ1475" s="4" t="s">
        <v>9556</v>
      </c>
      <c r="AK1475" s="4"/>
    </row>
    <row r="1476" spans="2:40">
      <c r="B1476" s="145" t="s">
        <v>2497</v>
      </c>
      <c r="C1476" s="4" t="s">
        <v>160</v>
      </c>
      <c r="D1476" s="4" t="s">
        <v>2135</v>
      </c>
      <c r="E1476" s="4" t="s">
        <v>1060</v>
      </c>
      <c r="F1476" s="4" t="s">
        <v>4698</v>
      </c>
      <c r="G1476" s="4" t="s">
        <v>1556</v>
      </c>
      <c r="H1476" s="4" t="s">
        <v>1557</v>
      </c>
      <c r="I1476" s="4" t="s">
        <v>4699</v>
      </c>
      <c r="J1476" s="141">
        <v>0</v>
      </c>
      <c r="K1476" s="139">
        <v>1000000000</v>
      </c>
      <c r="L1476" s="4" t="s">
        <v>4700</v>
      </c>
      <c r="M1476" s="4" t="s">
        <v>4701</v>
      </c>
      <c r="N1476" s="4" t="s">
        <v>4702</v>
      </c>
      <c r="O1476" s="186">
        <f>K1476</f>
        <v>1000000000</v>
      </c>
      <c r="P1476" s="186">
        <f>O1476-K1476</f>
        <v>0</v>
      </c>
      <c r="Q1476" s="4">
        <v>187</v>
      </c>
      <c r="R1476" s="4" t="s">
        <v>70</v>
      </c>
      <c r="S1476" s="4" t="s">
        <v>70</v>
      </c>
      <c r="T1476" s="140">
        <v>45348</v>
      </c>
      <c r="U1476" s="4" t="s">
        <v>1887</v>
      </c>
      <c r="V1476" s="4"/>
      <c r="W1476" s="4" t="s">
        <v>70</v>
      </c>
      <c r="X1476" s="140">
        <v>45371</v>
      </c>
      <c r="Y1476" s="4" t="s">
        <v>1885</v>
      </c>
      <c r="Z1476" s="4" t="s">
        <v>1886</v>
      </c>
      <c r="AA1476" s="186">
        <f>O1476</f>
        <v>1000000000</v>
      </c>
      <c r="AB1476" s="186">
        <f>O1476-AA1476</f>
        <v>0</v>
      </c>
      <c r="AC1476" s="4"/>
      <c r="AD1476" s="4" t="s">
        <v>2037</v>
      </c>
      <c r="AE1476" s="145" t="s">
        <v>4696</v>
      </c>
      <c r="AF1476" s="4"/>
      <c r="AG1476" s="4"/>
      <c r="AH1476" s="377"/>
      <c r="AI1476" s="4"/>
      <c r="AJ1476" s="4"/>
      <c r="AK1476" s="4" t="s">
        <v>2116</v>
      </c>
      <c r="AN1476" t="s">
        <v>1225</v>
      </c>
    </row>
    <row r="1477" spans="2:40">
      <c r="B1477" s="145" t="s">
        <v>2497</v>
      </c>
      <c r="C1477" s="4" t="s">
        <v>160</v>
      </c>
      <c r="D1477" s="4" t="s">
        <v>2135</v>
      </c>
      <c r="E1477" s="4" t="s">
        <v>1060</v>
      </c>
      <c r="F1477" s="4" t="s">
        <v>4703</v>
      </c>
      <c r="G1477" s="4" t="s">
        <v>1556</v>
      </c>
      <c r="H1477" s="4" t="s">
        <v>1557</v>
      </c>
      <c r="I1477" s="4" t="s">
        <v>4704</v>
      </c>
      <c r="J1477" s="141">
        <v>0</v>
      </c>
      <c r="K1477" s="139">
        <v>600000000</v>
      </c>
      <c r="L1477" s="4" t="s">
        <v>4700</v>
      </c>
      <c r="M1477" s="4" t="s">
        <v>4701</v>
      </c>
      <c r="N1477" s="4" t="s">
        <v>4705</v>
      </c>
      <c r="O1477" s="186">
        <f>K1477</f>
        <v>600000000</v>
      </c>
      <c r="P1477" s="186">
        <f>O1477-K1477</f>
        <v>0</v>
      </c>
      <c r="Q1477" s="4">
        <v>187</v>
      </c>
      <c r="R1477" s="4" t="s">
        <v>70</v>
      </c>
      <c r="S1477" s="4" t="s">
        <v>70</v>
      </c>
      <c r="T1477" s="140">
        <v>45348</v>
      </c>
      <c r="U1477" s="4" t="s">
        <v>1887</v>
      </c>
      <c r="V1477" s="4"/>
      <c r="W1477" s="4" t="s">
        <v>70</v>
      </c>
      <c r="X1477" s="140">
        <v>45371</v>
      </c>
      <c r="Y1477" s="4" t="s">
        <v>1885</v>
      </c>
      <c r="Z1477" s="4" t="s">
        <v>1886</v>
      </c>
      <c r="AA1477" s="186">
        <f>O1477</f>
        <v>600000000</v>
      </c>
      <c r="AB1477" s="186">
        <f>O1477-AA1477</f>
        <v>0</v>
      </c>
      <c r="AC1477" s="4"/>
      <c r="AD1477" s="4" t="s">
        <v>2037</v>
      </c>
      <c r="AE1477" s="145" t="s">
        <v>4696</v>
      </c>
      <c r="AF1477" s="4"/>
      <c r="AG1477" s="4"/>
      <c r="AH1477" s="377"/>
      <c r="AI1477" s="4"/>
      <c r="AJ1477" s="4"/>
      <c r="AK1477" s="4" t="s">
        <v>2116</v>
      </c>
      <c r="AN1477" t="s">
        <v>1195</v>
      </c>
    </row>
    <row r="1478" spans="2:40">
      <c r="B1478" s="145" t="s">
        <v>2497</v>
      </c>
      <c r="C1478" s="4" t="s">
        <v>441</v>
      </c>
      <c r="D1478" s="4" t="s">
        <v>4485</v>
      </c>
      <c r="E1478" s="4" t="s">
        <v>1060</v>
      </c>
      <c r="F1478" s="4" t="s">
        <v>4706</v>
      </c>
      <c r="G1478" s="4" t="s">
        <v>1684</v>
      </c>
      <c r="H1478" s="4" t="s">
        <v>1685</v>
      </c>
      <c r="I1478" s="141"/>
      <c r="J1478" s="141">
        <v>2000000000</v>
      </c>
      <c r="K1478" s="139">
        <v>2000000000</v>
      </c>
      <c r="L1478" s="4">
        <v>5.5</v>
      </c>
      <c r="M1478" s="4" t="s">
        <v>2825</v>
      </c>
      <c r="N1478" s="4" t="s">
        <v>3033</v>
      </c>
      <c r="O1478" s="4"/>
      <c r="P1478" s="4"/>
      <c r="Q1478" s="4">
        <v>197</v>
      </c>
      <c r="R1478" s="4" t="s">
        <v>70</v>
      </c>
      <c r="S1478" s="4" t="s">
        <v>70</v>
      </c>
      <c r="T1478" s="140">
        <v>45348</v>
      </c>
      <c r="U1478" s="4" t="s">
        <v>1887</v>
      </c>
      <c r="V1478" s="4"/>
      <c r="W1478" s="4"/>
      <c r="X1478" s="4"/>
      <c r="Y1478" s="4"/>
      <c r="Z1478" s="4"/>
      <c r="AA1478" s="4"/>
      <c r="AB1478" s="4"/>
      <c r="AC1478" s="4"/>
      <c r="AD1478" s="4"/>
      <c r="AE1478" s="145"/>
      <c r="AF1478" s="145"/>
      <c r="AG1478" s="4" t="s">
        <v>70</v>
      </c>
      <c r="AH1478" s="377" t="s">
        <v>4706</v>
      </c>
      <c r="AI1478" s="4" t="s">
        <v>9551</v>
      </c>
      <c r="AJ1478" s="4" t="s">
        <v>9556</v>
      </c>
      <c r="AK1478" s="4"/>
    </row>
    <row r="1479" spans="2:40">
      <c r="B1479" s="145" t="s">
        <v>2497</v>
      </c>
      <c r="C1479" s="4" t="s">
        <v>160</v>
      </c>
      <c r="D1479" s="4" t="s">
        <v>2135</v>
      </c>
      <c r="E1479" s="4" t="s">
        <v>1060</v>
      </c>
      <c r="F1479" s="4" t="s">
        <v>4707</v>
      </c>
      <c r="G1479" s="4" t="s">
        <v>1556</v>
      </c>
      <c r="H1479" s="4" t="s">
        <v>1557</v>
      </c>
      <c r="I1479" s="4"/>
      <c r="J1479" s="141">
        <v>0</v>
      </c>
      <c r="K1479" s="139">
        <v>10000000</v>
      </c>
      <c r="L1479" s="4" t="s">
        <v>1908</v>
      </c>
      <c r="M1479" s="4" t="s">
        <v>3210</v>
      </c>
      <c r="N1479" s="4" t="s">
        <v>2942</v>
      </c>
      <c r="O1479" s="186">
        <f>K1479</f>
        <v>10000000</v>
      </c>
      <c r="P1479" s="186">
        <f>O1479-K1479</f>
        <v>0</v>
      </c>
      <c r="Q1479" s="4">
        <v>187</v>
      </c>
      <c r="R1479" s="4" t="s">
        <v>70</v>
      </c>
      <c r="S1479" s="4" t="s">
        <v>70</v>
      </c>
      <c r="T1479" s="140">
        <v>45348</v>
      </c>
      <c r="U1479" s="4" t="s">
        <v>1887</v>
      </c>
      <c r="V1479" s="4"/>
      <c r="W1479" s="4" t="s">
        <v>70</v>
      </c>
      <c r="X1479" s="140">
        <v>45371</v>
      </c>
      <c r="Y1479" s="4" t="s">
        <v>1885</v>
      </c>
      <c r="Z1479" s="4" t="s">
        <v>1886</v>
      </c>
      <c r="AA1479" s="186">
        <f>O1479</f>
        <v>10000000</v>
      </c>
      <c r="AB1479" s="186">
        <f>O1479-AA1479</f>
        <v>0</v>
      </c>
      <c r="AC1479" s="4"/>
      <c r="AD1479" s="4" t="s">
        <v>2037</v>
      </c>
      <c r="AE1479" s="145" t="s">
        <v>4696</v>
      </c>
      <c r="AF1479" s="4"/>
      <c r="AG1479" s="4"/>
      <c r="AH1479" s="377"/>
      <c r="AI1479" s="4"/>
      <c r="AJ1479" s="4"/>
      <c r="AK1479" s="4" t="s">
        <v>2116</v>
      </c>
      <c r="AN1479" t="s">
        <v>1177</v>
      </c>
    </row>
    <row r="1480" spans="2:40">
      <c r="B1480" s="145" t="s">
        <v>2497</v>
      </c>
      <c r="C1480" s="4" t="s">
        <v>441</v>
      </c>
      <c r="D1480" s="4" t="s">
        <v>2588</v>
      </c>
      <c r="E1480" s="4" t="s">
        <v>1060</v>
      </c>
      <c r="F1480" s="4" t="s">
        <v>4708</v>
      </c>
      <c r="G1480" s="4" t="s">
        <v>1694</v>
      </c>
      <c r="H1480" s="4" t="s">
        <v>1695</v>
      </c>
      <c r="I1480" s="141"/>
      <c r="J1480" s="141">
        <v>5000000000</v>
      </c>
      <c r="K1480" s="139">
        <v>5000000000</v>
      </c>
      <c r="L1480" s="4">
        <v>7.4</v>
      </c>
      <c r="M1480" s="4" t="s">
        <v>2662</v>
      </c>
      <c r="N1480" s="4" t="s">
        <v>2139</v>
      </c>
      <c r="O1480" s="91">
        <f>J1480</f>
        <v>5000000000</v>
      </c>
      <c r="P1480" s="91">
        <f>J1480-O1480</f>
        <v>0</v>
      </c>
      <c r="Q1480" s="4">
        <v>73</v>
      </c>
      <c r="R1480" s="4" t="s">
        <v>70</v>
      </c>
      <c r="S1480" s="4" t="s">
        <v>70</v>
      </c>
      <c r="T1480" s="140">
        <v>45321</v>
      </c>
      <c r="U1480" s="4" t="s">
        <v>1884</v>
      </c>
      <c r="V1480" s="4" t="s">
        <v>1954</v>
      </c>
      <c r="W1480" s="4"/>
      <c r="X1480" s="4"/>
      <c r="Y1480" s="4"/>
      <c r="Z1480" s="4"/>
      <c r="AA1480" s="4"/>
      <c r="AB1480" s="4"/>
      <c r="AC1480" s="4"/>
      <c r="AD1480" s="4"/>
      <c r="AE1480" s="145"/>
      <c r="AF1480" s="145"/>
      <c r="AG1480" s="4" t="s">
        <v>70</v>
      </c>
      <c r="AH1480" s="377"/>
      <c r="AI1480" s="4" t="s">
        <v>9555</v>
      </c>
      <c r="AJ1480" s="4" t="s">
        <v>9556</v>
      </c>
      <c r="AK1480" s="4"/>
    </row>
    <row r="1481" spans="2:40">
      <c r="B1481" s="145" t="s">
        <v>2497</v>
      </c>
      <c r="C1481" s="4" t="s">
        <v>441</v>
      </c>
      <c r="D1481" s="4" t="s">
        <v>4645</v>
      </c>
      <c r="E1481" s="4" t="s">
        <v>1060</v>
      </c>
      <c r="F1481" s="4" t="s">
        <v>4709</v>
      </c>
      <c r="G1481" s="4" t="s">
        <v>1684</v>
      </c>
      <c r="H1481" s="4" t="s">
        <v>1685</v>
      </c>
      <c r="I1481" s="141"/>
      <c r="J1481" s="141">
        <v>2000000000</v>
      </c>
      <c r="K1481" s="139">
        <v>2000000000</v>
      </c>
      <c r="L1481" s="4">
        <v>7.9</v>
      </c>
      <c r="M1481" s="4" t="s">
        <v>2633</v>
      </c>
      <c r="N1481" s="4" t="s">
        <v>3073</v>
      </c>
      <c r="O1481" s="4"/>
      <c r="P1481" s="4"/>
      <c r="Q1481" s="4">
        <v>197</v>
      </c>
      <c r="R1481" s="4" t="s">
        <v>70</v>
      </c>
      <c r="S1481" s="4" t="s">
        <v>70</v>
      </c>
      <c r="T1481" s="140">
        <v>45348</v>
      </c>
      <c r="U1481" s="4" t="s">
        <v>1887</v>
      </c>
      <c r="V1481" s="4"/>
      <c r="W1481" s="4"/>
      <c r="X1481" s="4"/>
      <c r="Y1481" s="4"/>
      <c r="Z1481" s="4"/>
      <c r="AA1481" s="4"/>
      <c r="AB1481" s="4"/>
      <c r="AC1481" s="4"/>
      <c r="AD1481" s="4"/>
      <c r="AE1481" s="145"/>
      <c r="AF1481" s="145"/>
      <c r="AG1481" s="4" t="s">
        <v>70</v>
      </c>
      <c r="AH1481" s="377" t="s">
        <v>4709</v>
      </c>
      <c r="AI1481" s="4" t="s">
        <v>9551</v>
      </c>
      <c r="AJ1481" s="4" t="s">
        <v>9556</v>
      </c>
      <c r="AK1481" s="4"/>
    </row>
    <row r="1482" spans="2:40">
      <c r="B1482" s="145" t="s">
        <v>2497</v>
      </c>
      <c r="C1482" s="4" t="s">
        <v>160</v>
      </c>
      <c r="D1482" s="4" t="s">
        <v>2583</v>
      </c>
      <c r="E1482" s="4" t="s">
        <v>1060</v>
      </c>
      <c r="F1482" s="4" t="s">
        <v>4710</v>
      </c>
      <c r="G1482" s="4" t="s">
        <v>1556</v>
      </c>
      <c r="H1482" s="4" t="s">
        <v>1557</v>
      </c>
      <c r="I1482" s="4" t="s">
        <v>4711</v>
      </c>
      <c r="J1482" s="141">
        <v>0</v>
      </c>
      <c r="K1482" s="139">
        <v>43756200000</v>
      </c>
      <c r="L1482" s="4" t="s">
        <v>2512</v>
      </c>
      <c r="M1482" s="4" t="s">
        <v>2531</v>
      </c>
      <c r="N1482" s="4" t="s">
        <v>2532</v>
      </c>
      <c r="O1482" s="186">
        <f t="shared" ref="O1482:O1491" si="116">K1482</f>
        <v>43756200000</v>
      </c>
      <c r="P1482" s="186">
        <f>O1482-K1482</f>
        <v>0</v>
      </c>
      <c r="Q1482" s="4">
        <v>187</v>
      </c>
      <c r="R1482" s="4" t="s">
        <v>70</v>
      </c>
      <c r="S1482" s="4" t="s">
        <v>70</v>
      </c>
      <c r="T1482" s="140">
        <v>45348</v>
      </c>
      <c r="U1482" s="4" t="s">
        <v>1887</v>
      </c>
      <c r="V1482" s="4"/>
      <c r="W1482" s="4" t="s">
        <v>70</v>
      </c>
      <c r="X1482" s="140">
        <v>45371</v>
      </c>
      <c r="Y1482" s="4" t="s">
        <v>1885</v>
      </c>
      <c r="Z1482" s="4" t="s">
        <v>1886</v>
      </c>
      <c r="AA1482" s="186">
        <f>O1482</f>
        <v>43756200000</v>
      </c>
      <c r="AB1482" s="186">
        <f>O1482-AA1482</f>
        <v>0</v>
      </c>
      <c r="AC1482" s="4"/>
      <c r="AD1482" s="4" t="s">
        <v>2037</v>
      </c>
      <c r="AE1482" s="145" t="s">
        <v>4696</v>
      </c>
      <c r="AF1482" s="4"/>
      <c r="AG1482" s="4"/>
      <c r="AH1482" s="377"/>
      <c r="AI1482" s="4"/>
      <c r="AJ1482" s="4"/>
      <c r="AK1482" s="4" t="s">
        <v>2116</v>
      </c>
      <c r="AN1482" t="s">
        <v>1702</v>
      </c>
    </row>
    <row r="1483" spans="2:40">
      <c r="B1483" s="145" t="s">
        <v>2497</v>
      </c>
      <c r="C1483" s="4" t="s">
        <v>441</v>
      </c>
      <c r="D1483" s="4" t="s">
        <v>2135</v>
      </c>
      <c r="E1483" s="4" t="s">
        <v>1060</v>
      </c>
      <c r="F1483" s="4" t="s">
        <v>4712</v>
      </c>
      <c r="G1483" s="4" t="s">
        <v>1556</v>
      </c>
      <c r="H1483" s="4" t="s">
        <v>1557</v>
      </c>
      <c r="I1483" s="141"/>
      <c r="J1483" s="141">
        <v>15000000</v>
      </c>
      <c r="K1483" s="139">
        <v>15000000</v>
      </c>
      <c r="L1483" s="4">
        <v>8</v>
      </c>
      <c r="M1483" s="4" t="s">
        <v>3268</v>
      </c>
      <c r="N1483" s="4" t="s">
        <v>1907</v>
      </c>
      <c r="O1483" s="186">
        <f t="shared" si="116"/>
        <v>15000000</v>
      </c>
      <c r="P1483" s="186">
        <f>O1483-K1483</f>
        <v>0</v>
      </c>
      <c r="Q1483" s="4">
        <v>187</v>
      </c>
      <c r="R1483" s="4" t="s">
        <v>70</v>
      </c>
      <c r="S1483" s="4" t="s">
        <v>70</v>
      </c>
      <c r="T1483" s="140">
        <v>45348</v>
      </c>
      <c r="U1483" s="4" t="s">
        <v>1887</v>
      </c>
      <c r="V1483" s="4"/>
      <c r="W1483" s="4" t="s">
        <v>70</v>
      </c>
      <c r="X1483" s="140">
        <v>45371</v>
      </c>
      <c r="Y1483" s="4" t="s">
        <v>1885</v>
      </c>
      <c r="Z1483" s="4" t="s">
        <v>1886</v>
      </c>
      <c r="AA1483" s="186">
        <f>O1483</f>
        <v>15000000</v>
      </c>
      <c r="AB1483" s="186">
        <f>O1483-AA1483</f>
        <v>0</v>
      </c>
      <c r="AC1483" s="4"/>
      <c r="AD1483" s="4" t="s">
        <v>2037</v>
      </c>
      <c r="AE1483" s="145" t="s">
        <v>4696</v>
      </c>
      <c r="AF1483" s="145"/>
      <c r="AG1483" s="4"/>
      <c r="AH1483" s="377"/>
      <c r="AI1483" s="4"/>
      <c r="AJ1483" s="4"/>
      <c r="AK1483" s="4" t="s">
        <v>2116</v>
      </c>
    </row>
    <row r="1484" spans="2:40">
      <c r="B1484" s="145" t="s">
        <v>2497</v>
      </c>
      <c r="C1484" s="4" t="s">
        <v>441</v>
      </c>
      <c r="D1484" s="4" t="s">
        <v>2135</v>
      </c>
      <c r="E1484" s="4" t="s">
        <v>1060</v>
      </c>
      <c r="F1484" s="4" t="s">
        <v>4713</v>
      </c>
      <c r="G1484" s="4" t="s">
        <v>1556</v>
      </c>
      <c r="H1484" s="4" t="s">
        <v>1557</v>
      </c>
      <c r="I1484" s="141"/>
      <c r="J1484" s="141">
        <v>50000000</v>
      </c>
      <c r="K1484" s="139">
        <v>50000000</v>
      </c>
      <c r="L1484" s="4">
        <v>8.5</v>
      </c>
      <c r="M1484" s="4" t="s">
        <v>3511</v>
      </c>
      <c r="N1484" s="4" t="s">
        <v>2942</v>
      </c>
      <c r="O1484" s="186">
        <f t="shared" si="116"/>
        <v>50000000</v>
      </c>
      <c r="P1484" s="186">
        <f>O1484-K1484</f>
        <v>0</v>
      </c>
      <c r="Q1484" s="4">
        <v>187</v>
      </c>
      <c r="R1484" s="4" t="s">
        <v>70</v>
      </c>
      <c r="S1484" s="4" t="s">
        <v>70</v>
      </c>
      <c r="T1484" s="140">
        <v>45348</v>
      </c>
      <c r="U1484" s="4" t="s">
        <v>1887</v>
      </c>
      <c r="V1484" s="4"/>
      <c r="W1484" s="4" t="s">
        <v>70</v>
      </c>
      <c r="X1484" s="140">
        <v>45371</v>
      </c>
      <c r="Y1484" s="4" t="s">
        <v>1885</v>
      </c>
      <c r="Z1484" s="4" t="s">
        <v>1886</v>
      </c>
      <c r="AA1484" s="186">
        <f>O1484</f>
        <v>50000000</v>
      </c>
      <c r="AB1484" s="186">
        <f>O1484-AA1484</f>
        <v>0</v>
      </c>
      <c r="AC1484" s="4"/>
      <c r="AD1484" s="4" t="s">
        <v>2037</v>
      </c>
      <c r="AE1484" s="145" t="s">
        <v>4696</v>
      </c>
      <c r="AF1484" s="145"/>
      <c r="AG1484" s="4"/>
      <c r="AH1484" s="377"/>
      <c r="AI1484" s="4"/>
      <c r="AJ1484" s="4"/>
      <c r="AK1484" s="4" t="s">
        <v>2116</v>
      </c>
      <c r="AL1484" s="372"/>
    </row>
    <row r="1485" spans="2:40">
      <c r="B1485" s="145" t="s">
        <v>2497</v>
      </c>
      <c r="C1485" s="4" t="s">
        <v>441</v>
      </c>
      <c r="D1485" s="4" t="s">
        <v>2135</v>
      </c>
      <c r="E1485" s="4" t="s">
        <v>1060</v>
      </c>
      <c r="F1485" s="4" t="s">
        <v>4714</v>
      </c>
      <c r="G1485" s="4" t="s">
        <v>1556</v>
      </c>
      <c r="H1485" s="4" t="s">
        <v>1557</v>
      </c>
      <c r="I1485" s="141"/>
      <c r="J1485" s="141">
        <v>100000000</v>
      </c>
      <c r="K1485" s="139">
        <v>100000000</v>
      </c>
      <c r="L1485" s="4">
        <v>11.7</v>
      </c>
      <c r="M1485" s="4" t="s">
        <v>4715</v>
      </c>
      <c r="N1485" s="4" t="s">
        <v>2657</v>
      </c>
      <c r="O1485" s="186">
        <f t="shared" si="116"/>
        <v>100000000</v>
      </c>
      <c r="P1485" s="186">
        <f>O1485-K1485</f>
        <v>0</v>
      </c>
      <c r="Q1485" s="4">
        <v>187</v>
      </c>
      <c r="R1485" s="4" t="s">
        <v>70</v>
      </c>
      <c r="S1485" s="4" t="s">
        <v>70</v>
      </c>
      <c r="T1485" s="140">
        <v>45348</v>
      </c>
      <c r="U1485" s="4" t="s">
        <v>1887</v>
      </c>
      <c r="V1485" s="4"/>
      <c r="W1485" s="4" t="s">
        <v>70</v>
      </c>
      <c r="X1485" s="140">
        <v>45371</v>
      </c>
      <c r="Y1485" s="4" t="s">
        <v>1885</v>
      </c>
      <c r="Z1485" s="4" t="s">
        <v>1886</v>
      </c>
      <c r="AA1485" s="186">
        <f>O1485</f>
        <v>100000000</v>
      </c>
      <c r="AB1485" s="186">
        <f>O1485-AA1485</f>
        <v>0</v>
      </c>
      <c r="AC1485" s="4"/>
      <c r="AD1485" s="4" t="s">
        <v>2037</v>
      </c>
      <c r="AE1485" s="145" t="s">
        <v>4696</v>
      </c>
      <c r="AF1485" s="145"/>
      <c r="AG1485" s="4"/>
      <c r="AH1485" s="377"/>
      <c r="AI1485" s="4"/>
      <c r="AJ1485" s="4"/>
      <c r="AK1485" s="4" t="s">
        <v>2116</v>
      </c>
    </row>
    <row r="1486" spans="2:40">
      <c r="B1486" s="145" t="s">
        <v>2497</v>
      </c>
      <c r="C1486" s="4" t="s">
        <v>441</v>
      </c>
      <c r="D1486" s="4" t="s">
        <v>2135</v>
      </c>
      <c r="E1486" s="4" t="s">
        <v>1060</v>
      </c>
      <c r="F1486" s="4" t="s">
        <v>4716</v>
      </c>
      <c r="G1486" s="4" t="s">
        <v>1556</v>
      </c>
      <c r="H1486" s="4" t="s">
        <v>1557</v>
      </c>
      <c r="I1486" s="141"/>
      <c r="J1486" s="141">
        <v>30000000</v>
      </c>
      <c r="K1486" s="139">
        <v>30000000</v>
      </c>
      <c r="L1486" s="4">
        <v>8.5</v>
      </c>
      <c r="M1486" s="4" t="s">
        <v>2692</v>
      </c>
      <c r="N1486" s="4" t="s">
        <v>2823</v>
      </c>
      <c r="O1486" s="186">
        <f t="shared" si="116"/>
        <v>30000000</v>
      </c>
      <c r="P1486" s="186">
        <f>O1486-K1486</f>
        <v>0</v>
      </c>
      <c r="Q1486" s="4">
        <v>187</v>
      </c>
      <c r="R1486" s="4" t="s">
        <v>70</v>
      </c>
      <c r="S1486" s="4" t="s">
        <v>70</v>
      </c>
      <c r="T1486" s="140">
        <v>45348</v>
      </c>
      <c r="U1486" s="4" t="s">
        <v>1887</v>
      </c>
      <c r="V1486" s="4"/>
      <c r="W1486" s="4" t="s">
        <v>70</v>
      </c>
      <c r="X1486" s="140">
        <v>45371</v>
      </c>
      <c r="Y1486" s="4" t="s">
        <v>1885</v>
      </c>
      <c r="Z1486" s="4" t="s">
        <v>1886</v>
      </c>
      <c r="AA1486" s="186">
        <f>O1486</f>
        <v>30000000</v>
      </c>
      <c r="AB1486" s="186">
        <f>O1486-AA1486</f>
        <v>0</v>
      </c>
      <c r="AC1486" s="4"/>
      <c r="AD1486" s="4" t="s">
        <v>2037</v>
      </c>
      <c r="AE1486" s="145" t="s">
        <v>4696</v>
      </c>
      <c r="AF1486" s="145"/>
      <c r="AG1486" s="4"/>
      <c r="AH1486" s="377"/>
      <c r="AI1486" s="4"/>
      <c r="AJ1486" s="4"/>
      <c r="AK1486" s="4" t="s">
        <v>2116</v>
      </c>
    </row>
    <row r="1487" spans="2:40">
      <c r="B1487" s="145" t="s">
        <v>2497</v>
      </c>
      <c r="C1487" s="4" t="s">
        <v>441</v>
      </c>
      <c r="D1487" s="4" t="s">
        <v>2498</v>
      </c>
      <c r="E1487" s="4" t="s">
        <v>1060</v>
      </c>
      <c r="F1487" s="4" t="s">
        <v>4717</v>
      </c>
      <c r="G1487" s="4" t="s">
        <v>1702</v>
      </c>
      <c r="H1487" s="4" t="s">
        <v>1703</v>
      </c>
      <c r="I1487" s="141"/>
      <c r="J1487" s="141">
        <v>5000000000</v>
      </c>
      <c r="K1487" s="139">
        <v>5000000000</v>
      </c>
      <c r="L1487" s="4">
        <v>6.2</v>
      </c>
      <c r="M1487" s="4" t="s">
        <v>2630</v>
      </c>
      <c r="N1487" s="4" t="s">
        <v>3631</v>
      </c>
      <c r="O1487" s="186">
        <f t="shared" si="116"/>
        <v>5000000000</v>
      </c>
      <c r="P1487" s="186">
        <f>J1487-O1487</f>
        <v>0</v>
      </c>
      <c r="Q1487" s="4">
        <v>144</v>
      </c>
      <c r="R1487" s="4" t="s">
        <v>70</v>
      </c>
      <c r="S1487" s="4" t="s">
        <v>70</v>
      </c>
      <c r="T1487" s="140">
        <v>45294</v>
      </c>
      <c r="U1487" s="4" t="s">
        <v>1884</v>
      </c>
      <c r="V1487" s="4" t="s">
        <v>1954</v>
      </c>
      <c r="W1487" s="4"/>
      <c r="X1487" s="4"/>
      <c r="Y1487" s="4"/>
      <c r="Z1487" s="4"/>
      <c r="AA1487" s="4"/>
      <c r="AB1487" s="4"/>
      <c r="AC1487" s="4"/>
      <c r="AD1487" s="4"/>
      <c r="AE1487" s="145"/>
      <c r="AF1487" s="145"/>
      <c r="AG1487" s="4" t="s">
        <v>70</v>
      </c>
      <c r="AH1487" s="377" t="s">
        <v>4717</v>
      </c>
      <c r="AI1487" s="4" t="s">
        <v>9551</v>
      </c>
      <c r="AJ1487" s="4" t="s">
        <v>9556</v>
      </c>
      <c r="AK1487" s="4"/>
    </row>
    <row r="1488" spans="2:40">
      <c r="B1488" s="145" t="s">
        <v>2497</v>
      </c>
      <c r="C1488" s="4" t="s">
        <v>441</v>
      </c>
      <c r="D1488" s="4" t="s">
        <v>1957</v>
      </c>
      <c r="E1488" s="4" t="s">
        <v>1060</v>
      </c>
      <c r="F1488" s="4" t="s">
        <v>4718</v>
      </c>
      <c r="G1488" s="4" t="s">
        <v>1556</v>
      </c>
      <c r="H1488" s="4" t="s">
        <v>1557</v>
      </c>
      <c r="I1488" s="141"/>
      <c r="J1488" s="141">
        <v>43800000000</v>
      </c>
      <c r="K1488" s="139">
        <v>43800000000</v>
      </c>
      <c r="L1488" s="4">
        <v>4.5</v>
      </c>
      <c r="M1488" s="4" t="s">
        <v>2531</v>
      </c>
      <c r="N1488" s="4" t="s">
        <v>2532</v>
      </c>
      <c r="O1488" s="186">
        <f t="shared" si="116"/>
        <v>43800000000</v>
      </c>
      <c r="P1488" s="186">
        <f>O1488-K1488</f>
        <v>0</v>
      </c>
      <c r="Q1488" s="4">
        <v>187</v>
      </c>
      <c r="R1488" s="4" t="s">
        <v>70</v>
      </c>
      <c r="S1488" s="4" t="s">
        <v>70</v>
      </c>
      <c r="T1488" s="140">
        <v>45348</v>
      </c>
      <c r="U1488" s="4" t="s">
        <v>1887</v>
      </c>
      <c r="V1488" s="4"/>
      <c r="W1488" s="4" t="s">
        <v>70</v>
      </c>
      <c r="X1488" s="140">
        <v>45371</v>
      </c>
      <c r="Y1488" s="4" t="s">
        <v>1885</v>
      </c>
      <c r="Z1488" s="4" t="s">
        <v>1886</v>
      </c>
      <c r="AA1488" s="186">
        <f>O1488</f>
        <v>43800000000</v>
      </c>
      <c r="AB1488" s="186">
        <f>O1488-AA1488</f>
        <v>0</v>
      </c>
      <c r="AC1488" s="4"/>
      <c r="AD1488" s="4" t="s">
        <v>2037</v>
      </c>
      <c r="AE1488" s="145" t="s">
        <v>4696</v>
      </c>
      <c r="AF1488" s="145"/>
      <c r="AG1488" s="4"/>
      <c r="AH1488" s="377"/>
      <c r="AI1488" s="4"/>
      <c r="AJ1488" s="4"/>
      <c r="AK1488" s="4" t="s">
        <v>2116</v>
      </c>
    </row>
    <row r="1489" spans="2:38">
      <c r="B1489" s="145" t="s">
        <v>2497</v>
      </c>
      <c r="C1489" s="4" t="s">
        <v>441</v>
      </c>
      <c r="D1489" s="4" t="s">
        <v>3226</v>
      </c>
      <c r="E1489" s="4" t="s">
        <v>1060</v>
      </c>
      <c r="F1489" s="4" t="s">
        <v>4719</v>
      </c>
      <c r="G1489" s="4" t="s">
        <v>1556</v>
      </c>
      <c r="H1489" s="4" t="s">
        <v>1557</v>
      </c>
      <c r="I1489" s="4"/>
      <c r="J1489" s="141">
        <v>164</v>
      </c>
      <c r="K1489" s="139">
        <v>164</v>
      </c>
      <c r="L1489" s="4">
        <v>0.2</v>
      </c>
      <c r="M1489" s="4" t="s">
        <v>4720</v>
      </c>
      <c r="N1489" s="4"/>
      <c r="O1489" s="186">
        <f t="shared" si="116"/>
        <v>164</v>
      </c>
      <c r="P1489" s="186">
        <f>O1489-K1489</f>
        <v>0</v>
      </c>
      <c r="Q1489" s="4">
        <v>187</v>
      </c>
      <c r="R1489" s="4" t="s">
        <v>70</v>
      </c>
      <c r="S1489" s="4" t="s">
        <v>70</v>
      </c>
      <c r="T1489" s="140">
        <v>45348</v>
      </c>
      <c r="U1489" s="4" t="s">
        <v>1887</v>
      </c>
      <c r="V1489" s="4"/>
      <c r="W1489" s="4" t="s">
        <v>70</v>
      </c>
      <c r="X1489" s="140">
        <v>45371</v>
      </c>
      <c r="Y1489" s="4" t="s">
        <v>1885</v>
      </c>
      <c r="Z1489" s="4" t="s">
        <v>1886</v>
      </c>
      <c r="AA1489" s="186">
        <f>O1489</f>
        <v>164</v>
      </c>
      <c r="AB1489" s="186">
        <f>O1489-AA1489</f>
        <v>0</v>
      </c>
      <c r="AC1489" s="4"/>
      <c r="AD1489" s="4" t="s">
        <v>2037</v>
      </c>
      <c r="AE1489" s="145" t="s">
        <v>4696</v>
      </c>
      <c r="AF1489" s="145"/>
      <c r="AG1489" s="4"/>
      <c r="AH1489" s="377"/>
      <c r="AI1489" s="4"/>
      <c r="AJ1489" s="4"/>
      <c r="AK1489" s="4" t="s">
        <v>2116</v>
      </c>
    </row>
    <row r="1490" spans="2:38">
      <c r="B1490" s="145" t="s">
        <v>2497</v>
      </c>
      <c r="C1490" s="4" t="s">
        <v>441</v>
      </c>
      <c r="D1490" s="4" t="s">
        <v>2135</v>
      </c>
      <c r="E1490" s="4" t="s">
        <v>1060</v>
      </c>
      <c r="F1490" s="4" t="s">
        <v>4721</v>
      </c>
      <c r="G1490" s="4" t="s">
        <v>1556</v>
      </c>
      <c r="H1490" s="4" t="s">
        <v>1557</v>
      </c>
      <c r="I1490" s="4"/>
      <c r="J1490" s="141">
        <v>745976</v>
      </c>
      <c r="K1490" s="139">
        <v>745976</v>
      </c>
      <c r="L1490" s="4">
        <v>0.2</v>
      </c>
      <c r="M1490" s="4" t="s">
        <v>4722</v>
      </c>
      <c r="N1490" s="4"/>
      <c r="O1490" s="186">
        <f t="shared" si="116"/>
        <v>745976</v>
      </c>
      <c r="P1490" s="186">
        <f>O1490-K1490</f>
        <v>0</v>
      </c>
      <c r="Q1490" s="4">
        <v>187</v>
      </c>
      <c r="R1490" s="4" t="s">
        <v>70</v>
      </c>
      <c r="S1490" s="4" t="s">
        <v>70</v>
      </c>
      <c r="T1490" s="140">
        <v>45348</v>
      </c>
      <c r="U1490" s="4" t="s">
        <v>1887</v>
      </c>
      <c r="V1490" s="4"/>
      <c r="W1490" s="4" t="s">
        <v>70</v>
      </c>
      <c r="X1490" s="140">
        <v>45371</v>
      </c>
      <c r="Y1490" s="4" t="s">
        <v>1885</v>
      </c>
      <c r="Z1490" s="4" t="s">
        <v>1886</v>
      </c>
      <c r="AA1490" s="186">
        <f>O1490</f>
        <v>745976</v>
      </c>
      <c r="AB1490" s="186">
        <f>O1490-AA1490</f>
        <v>0</v>
      </c>
      <c r="AC1490" s="4"/>
      <c r="AD1490" s="4" t="s">
        <v>2037</v>
      </c>
      <c r="AE1490" s="145" t="s">
        <v>4696</v>
      </c>
      <c r="AF1490" s="145"/>
      <c r="AG1490" s="4"/>
      <c r="AH1490" s="377"/>
      <c r="AI1490" s="4"/>
      <c r="AJ1490" s="4"/>
      <c r="AK1490" s="4" t="s">
        <v>2116</v>
      </c>
    </row>
    <row r="1491" spans="2:38">
      <c r="B1491" s="145" t="s">
        <v>2497</v>
      </c>
      <c r="C1491" s="4" t="s">
        <v>441</v>
      </c>
      <c r="D1491" s="4" t="s">
        <v>3226</v>
      </c>
      <c r="E1491" s="4" t="s">
        <v>1060</v>
      </c>
      <c r="F1491" s="4" t="s">
        <v>4723</v>
      </c>
      <c r="G1491" s="4" t="s">
        <v>1556</v>
      </c>
      <c r="H1491" s="4" t="s">
        <v>1557</v>
      </c>
      <c r="I1491" s="4"/>
      <c r="J1491" s="141">
        <v>239</v>
      </c>
      <c r="K1491" s="139">
        <v>239</v>
      </c>
      <c r="L1491" s="4">
        <v>0.2</v>
      </c>
      <c r="M1491" s="4" t="s">
        <v>4724</v>
      </c>
      <c r="N1491" s="4"/>
      <c r="O1491" s="186">
        <f t="shared" si="116"/>
        <v>239</v>
      </c>
      <c r="P1491" s="186">
        <f>O1491-K1491</f>
        <v>0</v>
      </c>
      <c r="Q1491" s="4">
        <v>187</v>
      </c>
      <c r="R1491" s="4" t="s">
        <v>70</v>
      </c>
      <c r="S1491" s="4" t="s">
        <v>70</v>
      </c>
      <c r="T1491" s="140">
        <v>45348</v>
      </c>
      <c r="U1491" s="4" t="s">
        <v>1887</v>
      </c>
      <c r="V1491" s="4"/>
      <c r="W1491" s="4" t="s">
        <v>70</v>
      </c>
      <c r="X1491" s="140">
        <v>45371</v>
      </c>
      <c r="Y1491" s="4" t="s">
        <v>1885</v>
      </c>
      <c r="Z1491" s="4" t="s">
        <v>1886</v>
      </c>
      <c r="AA1491" s="186">
        <f>O1491</f>
        <v>239</v>
      </c>
      <c r="AB1491" s="186">
        <f>O1491-AA1491</f>
        <v>0</v>
      </c>
      <c r="AC1491" s="4"/>
      <c r="AD1491" s="4" t="s">
        <v>2037</v>
      </c>
      <c r="AE1491" s="145" t="s">
        <v>4696</v>
      </c>
      <c r="AF1491" s="145"/>
      <c r="AG1491" s="4"/>
      <c r="AH1491" s="377"/>
      <c r="AI1491" s="4"/>
      <c r="AJ1491" s="4"/>
      <c r="AK1491" s="4" t="s">
        <v>2116</v>
      </c>
    </row>
    <row r="1492" spans="2:38">
      <c r="B1492" s="145" t="s">
        <v>2497</v>
      </c>
      <c r="C1492" s="4" t="s">
        <v>441</v>
      </c>
      <c r="D1492" s="4" t="s">
        <v>2588</v>
      </c>
      <c r="E1492" s="4" t="s">
        <v>1060</v>
      </c>
      <c r="F1492" s="4" t="s">
        <v>4725</v>
      </c>
      <c r="G1492" s="4" t="s">
        <v>1694</v>
      </c>
      <c r="H1492" s="4" t="s">
        <v>1695</v>
      </c>
      <c r="I1492" s="141"/>
      <c r="J1492" s="141">
        <v>15000000000</v>
      </c>
      <c r="K1492" s="139">
        <v>15000000000</v>
      </c>
      <c r="L1492" s="4">
        <v>7</v>
      </c>
      <c r="M1492" s="4" t="s">
        <v>3598</v>
      </c>
      <c r="N1492" s="4" t="s">
        <v>3844</v>
      </c>
      <c r="O1492" s="91">
        <f>J1492</f>
        <v>15000000000</v>
      </c>
      <c r="P1492" s="91">
        <f>J1492-O1492</f>
        <v>0</v>
      </c>
      <c r="Q1492" s="4">
        <v>73</v>
      </c>
      <c r="R1492" s="4" t="s">
        <v>70</v>
      </c>
      <c r="S1492" s="4" t="s">
        <v>70</v>
      </c>
      <c r="T1492" s="140">
        <v>45321</v>
      </c>
      <c r="U1492" s="4" t="s">
        <v>1884</v>
      </c>
      <c r="V1492" s="4" t="s">
        <v>1954</v>
      </c>
      <c r="W1492" s="4"/>
      <c r="X1492" s="4"/>
      <c r="Y1492" s="4"/>
      <c r="Z1492" s="4"/>
      <c r="AA1492" s="4"/>
      <c r="AB1492" s="4"/>
      <c r="AC1492" s="4"/>
      <c r="AD1492" s="4"/>
      <c r="AE1492" s="145"/>
      <c r="AF1492" s="145"/>
      <c r="AG1492" s="4" t="s">
        <v>70</v>
      </c>
      <c r="AH1492" s="377"/>
      <c r="AI1492" s="4" t="s">
        <v>9555</v>
      </c>
      <c r="AJ1492" s="4" t="s">
        <v>9556</v>
      </c>
      <c r="AK1492" s="4"/>
    </row>
    <row r="1493" spans="2:38">
      <c r="B1493" s="145" t="s">
        <v>2497</v>
      </c>
      <c r="C1493" s="4" t="s">
        <v>441</v>
      </c>
      <c r="D1493" s="4" t="s">
        <v>2613</v>
      </c>
      <c r="E1493" s="4" t="s">
        <v>1060</v>
      </c>
      <c r="F1493" s="4" t="s">
        <v>4726</v>
      </c>
      <c r="G1493" s="4" t="s">
        <v>1644</v>
      </c>
      <c r="H1493" s="4" t="s">
        <v>1645</v>
      </c>
      <c r="I1493" s="141"/>
      <c r="J1493" s="141">
        <v>3131735471</v>
      </c>
      <c r="K1493" s="139">
        <v>3131735471</v>
      </c>
      <c r="L1493" s="4">
        <v>3.45</v>
      </c>
      <c r="M1493" s="4" t="s">
        <v>3715</v>
      </c>
      <c r="N1493" s="4" t="s">
        <v>2920</v>
      </c>
      <c r="O1493" s="186">
        <f t="shared" ref="O1493:O1498" si="117">K1493</f>
        <v>3131735471</v>
      </c>
      <c r="P1493" s="91">
        <f>O1493-J1493</f>
        <v>0</v>
      </c>
      <c r="Q1493" s="4">
        <v>191</v>
      </c>
      <c r="R1493" s="4" t="s">
        <v>70</v>
      </c>
      <c r="S1493" s="4" t="s">
        <v>70</v>
      </c>
      <c r="T1493" s="140">
        <v>45348</v>
      </c>
      <c r="U1493" s="4" t="s">
        <v>1887</v>
      </c>
      <c r="V1493" s="4"/>
      <c r="W1493" s="4" t="s">
        <v>70</v>
      </c>
      <c r="X1493" s="140">
        <v>45364</v>
      </c>
      <c r="Y1493" s="4" t="s">
        <v>1885</v>
      </c>
      <c r="Z1493" s="4" t="s">
        <v>1886</v>
      </c>
      <c r="AA1493" s="186">
        <f>O1493</f>
        <v>3131735471</v>
      </c>
      <c r="AB1493" s="91">
        <f t="shared" ref="AB1493:AB1498" si="118">O1493-AA1493</f>
        <v>0</v>
      </c>
      <c r="AC1493" s="4"/>
      <c r="AD1493" s="4" t="s">
        <v>2037</v>
      </c>
      <c r="AE1493" s="145" t="s">
        <v>4727</v>
      </c>
      <c r="AF1493" s="145"/>
      <c r="AG1493" s="4"/>
      <c r="AH1493" s="377"/>
      <c r="AI1493" s="4"/>
      <c r="AJ1493" s="4"/>
      <c r="AK1493" s="4"/>
    </row>
    <row r="1494" spans="2:38">
      <c r="B1494" s="145" t="s">
        <v>2497</v>
      </c>
      <c r="C1494" s="4" t="s">
        <v>441</v>
      </c>
      <c r="D1494" s="4" t="s">
        <v>2550</v>
      </c>
      <c r="E1494" s="4" t="s">
        <v>1060</v>
      </c>
      <c r="F1494" s="4" t="s">
        <v>4728</v>
      </c>
      <c r="G1494" s="4" t="s">
        <v>1676</v>
      </c>
      <c r="H1494" s="4" t="s">
        <v>1677</v>
      </c>
      <c r="I1494" s="141"/>
      <c r="J1494" s="141">
        <v>5000000000</v>
      </c>
      <c r="K1494" s="139">
        <v>5000000000</v>
      </c>
      <c r="L1494" s="4">
        <v>8.6999999999999993</v>
      </c>
      <c r="M1494" s="4" t="s">
        <v>2887</v>
      </c>
      <c r="N1494" s="4" t="s">
        <v>4128</v>
      </c>
      <c r="O1494" s="186">
        <f t="shared" si="117"/>
        <v>5000000000</v>
      </c>
      <c r="P1494" s="186">
        <f>K1494-O1494</f>
        <v>0</v>
      </c>
      <c r="Q1494" s="4" t="s">
        <v>2503</v>
      </c>
      <c r="R1494" s="4" t="s">
        <v>70</v>
      </c>
      <c r="S1494" s="4" t="s">
        <v>70</v>
      </c>
      <c r="T1494" s="140">
        <v>45351</v>
      </c>
      <c r="U1494" s="4" t="s">
        <v>1884</v>
      </c>
      <c r="V1494" s="4" t="s">
        <v>1954</v>
      </c>
      <c r="W1494" s="4" t="s">
        <v>70</v>
      </c>
      <c r="X1494" s="4" t="s">
        <v>3521</v>
      </c>
      <c r="Y1494" s="4" t="s">
        <v>1888</v>
      </c>
      <c r="Z1494" s="4" t="s">
        <v>1886</v>
      </c>
      <c r="AA1494" s="186">
        <f>K1494</f>
        <v>5000000000</v>
      </c>
      <c r="AB1494" s="186">
        <f t="shared" si="118"/>
        <v>0</v>
      </c>
      <c r="AC1494" s="4"/>
      <c r="AD1494" s="4" t="s">
        <v>2037</v>
      </c>
      <c r="AE1494" s="145" t="s">
        <v>4258</v>
      </c>
      <c r="AF1494" s="145"/>
      <c r="AG1494" s="4"/>
      <c r="AH1494" s="377"/>
      <c r="AI1494" s="4"/>
      <c r="AJ1494" s="4"/>
      <c r="AK1494" s="4"/>
    </row>
    <row r="1495" spans="2:38">
      <c r="B1495" s="145" t="s">
        <v>2497</v>
      </c>
      <c r="C1495" s="4" t="s">
        <v>441</v>
      </c>
      <c r="D1495" s="4" t="s">
        <v>2613</v>
      </c>
      <c r="E1495" s="4" t="s">
        <v>1060</v>
      </c>
      <c r="F1495" s="4" t="s">
        <v>4729</v>
      </c>
      <c r="G1495" s="4" t="s">
        <v>1644</v>
      </c>
      <c r="H1495" s="4" t="s">
        <v>1645</v>
      </c>
      <c r="I1495" s="141"/>
      <c r="J1495" s="141">
        <v>2063929489</v>
      </c>
      <c r="K1495" s="139">
        <v>2063929489</v>
      </c>
      <c r="L1495" s="4">
        <v>3.45</v>
      </c>
      <c r="M1495" s="4" t="s">
        <v>2183</v>
      </c>
      <c r="N1495" s="4" t="s">
        <v>2502</v>
      </c>
      <c r="O1495" s="186">
        <f t="shared" si="117"/>
        <v>2063929489</v>
      </c>
      <c r="P1495" s="91">
        <f>O1495-J1495</f>
        <v>0</v>
      </c>
      <c r="Q1495" s="4">
        <v>191</v>
      </c>
      <c r="R1495" s="4" t="s">
        <v>70</v>
      </c>
      <c r="S1495" s="4" t="s">
        <v>70</v>
      </c>
      <c r="T1495" s="140">
        <v>45348</v>
      </c>
      <c r="U1495" s="4" t="s">
        <v>1887</v>
      </c>
      <c r="V1495" s="4"/>
      <c r="W1495" s="4" t="s">
        <v>70</v>
      </c>
      <c r="X1495" s="140">
        <v>45364</v>
      </c>
      <c r="Y1495" s="4" t="s">
        <v>1885</v>
      </c>
      <c r="Z1495" s="4" t="s">
        <v>1886</v>
      </c>
      <c r="AA1495" s="186">
        <f>O1495</f>
        <v>2063929489</v>
      </c>
      <c r="AB1495" s="91">
        <f t="shared" si="118"/>
        <v>0</v>
      </c>
      <c r="AC1495" s="4"/>
      <c r="AD1495" s="4" t="s">
        <v>2037</v>
      </c>
      <c r="AE1495" s="145" t="s">
        <v>4727</v>
      </c>
      <c r="AF1495" s="145"/>
      <c r="AG1495" s="4"/>
      <c r="AH1495" s="377"/>
      <c r="AI1495" s="4"/>
      <c r="AJ1495" s="4"/>
      <c r="AK1495" s="4"/>
    </row>
    <row r="1496" spans="2:38">
      <c r="B1496" s="145" t="s">
        <v>2497</v>
      </c>
      <c r="C1496" s="4" t="s">
        <v>441</v>
      </c>
      <c r="D1496" s="4" t="s">
        <v>2550</v>
      </c>
      <c r="E1496" s="4" t="s">
        <v>1060</v>
      </c>
      <c r="F1496" s="4" t="s">
        <v>4730</v>
      </c>
      <c r="G1496" s="4" t="s">
        <v>1676</v>
      </c>
      <c r="H1496" s="4" t="s">
        <v>1677</v>
      </c>
      <c r="I1496" s="141"/>
      <c r="J1496" s="141">
        <v>5000000000</v>
      </c>
      <c r="K1496" s="139">
        <v>5000000000</v>
      </c>
      <c r="L1496" s="4">
        <v>8.6999999999999993</v>
      </c>
      <c r="M1496" s="4" t="s">
        <v>2887</v>
      </c>
      <c r="N1496" s="4" t="s">
        <v>4128</v>
      </c>
      <c r="O1496" s="186">
        <f t="shared" si="117"/>
        <v>5000000000</v>
      </c>
      <c r="P1496" s="186">
        <f>K1496-O1496</f>
        <v>0</v>
      </c>
      <c r="Q1496" s="4" t="s">
        <v>2503</v>
      </c>
      <c r="R1496" s="4" t="s">
        <v>70</v>
      </c>
      <c r="S1496" s="4" t="s">
        <v>70</v>
      </c>
      <c r="T1496" s="140">
        <v>45351</v>
      </c>
      <c r="U1496" s="4" t="s">
        <v>1884</v>
      </c>
      <c r="V1496" s="4" t="s">
        <v>1954</v>
      </c>
      <c r="W1496" s="4" t="s">
        <v>70</v>
      </c>
      <c r="X1496" s="4" t="s">
        <v>3521</v>
      </c>
      <c r="Y1496" s="4" t="s">
        <v>1888</v>
      </c>
      <c r="Z1496" s="4" t="s">
        <v>1886</v>
      </c>
      <c r="AA1496" s="186">
        <f>K1496</f>
        <v>5000000000</v>
      </c>
      <c r="AB1496" s="186">
        <f t="shared" si="118"/>
        <v>0</v>
      </c>
      <c r="AC1496" s="4"/>
      <c r="AD1496" s="4" t="s">
        <v>2037</v>
      </c>
      <c r="AE1496" s="145" t="s">
        <v>4258</v>
      </c>
      <c r="AF1496" s="145"/>
      <c r="AG1496" s="4"/>
      <c r="AH1496" s="377"/>
      <c r="AI1496" s="4"/>
      <c r="AJ1496" s="4"/>
      <c r="AK1496" s="4"/>
    </row>
    <row r="1497" spans="2:38">
      <c r="B1497" s="145" t="s">
        <v>2497</v>
      </c>
      <c r="C1497" s="4" t="s">
        <v>441</v>
      </c>
      <c r="D1497" s="4" t="s">
        <v>2613</v>
      </c>
      <c r="E1497" s="4" t="s">
        <v>1060</v>
      </c>
      <c r="F1497" s="4" t="s">
        <v>4731</v>
      </c>
      <c r="G1497" s="4" t="s">
        <v>1644</v>
      </c>
      <c r="H1497" s="4" t="s">
        <v>1645</v>
      </c>
      <c r="I1497" s="141"/>
      <c r="J1497" s="141">
        <v>1067458763</v>
      </c>
      <c r="K1497" s="139">
        <v>1067458763</v>
      </c>
      <c r="L1497" s="4">
        <v>3.45</v>
      </c>
      <c r="M1497" s="4" t="s">
        <v>3633</v>
      </c>
      <c r="N1497" s="4" t="s">
        <v>2679</v>
      </c>
      <c r="O1497" s="186">
        <f t="shared" si="117"/>
        <v>1067458763</v>
      </c>
      <c r="P1497" s="91">
        <f>O1497-J1497</f>
        <v>0</v>
      </c>
      <c r="Q1497" s="4">
        <v>191</v>
      </c>
      <c r="R1497" s="4" t="s">
        <v>70</v>
      </c>
      <c r="S1497" s="4" t="s">
        <v>70</v>
      </c>
      <c r="T1497" s="140">
        <v>45348</v>
      </c>
      <c r="U1497" s="4" t="s">
        <v>1887</v>
      </c>
      <c r="V1497" s="4"/>
      <c r="W1497" s="4" t="s">
        <v>70</v>
      </c>
      <c r="X1497" s="140">
        <v>45364</v>
      </c>
      <c r="Y1497" s="4" t="s">
        <v>1885</v>
      </c>
      <c r="Z1497" s="4" t="s">
        <v>1886</v>
      </c>
      <c r="AA1497" s="186">
        <f>O1497</f>
        <v>1067458763</v>
      </c>
      <c r="AB1497" s="91">
        <f t="shared" si="118"/>
        <v>0</v>
      </c>
      <c r="AC1497" s="4"/>
      <c r="AD1497" s="4" t="s">
        <v>2037</v>
      </c>
      <c r="AE1497" s="145" t="s">
        <v>4727</v>
      </c>
      <c r="AF1497" s="145"/>
      <c r="AG1497" s="4"/>
      <c r="AH1497" s="377"/>
      <c r="AI1497" s="4"/>
      <c r="AJ1497" s="4"/>
      <c r="AK1497" s="4"/>
    </row>
    <row r="1498" spans="2:38">
      <c r="B1498" s="145" t="s">
        <v>2497</v>
      </c>
      <c r="C1498" s="4" t="s">
        <v>441</v>
      </c>
      <c r="D1498" s="4" t="s">
        <v>2613</v>
      </c>
      <c r="E1498" s="4" t="s">
        <v>1060</v>
      </c>
      <c r="F1498" s="4" t="s">
        <v>4732</v>
      </c>
      <c r="G1498" s="4" t="s">
        <v>1644</v>
      </c>
      <c r="H1498" s="4" t="s">
        <v>1645</v>
      </c>
      <c r="I1498" s="141"/>
      <c r="J1498" s="141">
        <v>3097542072</v>
      </c>
      <c r="K1498" s="139">
        <v>3097542072</v>
      </c>
      <c r="L1498" s="4">
        <v>3.45</v>
      </c>
      <c r="M1498" s="4" t="s">
        <v>3195</v>
      </c>
      <c r="N1498" s="4" t="s">
        <v>2751</v>
      </c>
      <c r="O1498" s="186">
        <f t="shared" si="117"/>
        <v>3097542072</v>
      </c>
      <c r="P1498" s="91">
        <f>O1498-J1498</f>
        <v>0</v>
      </c>
      <c r="Q1498" s="4">
        <v>191</v>
      </c>
      <c r="R1498" s="4" t="s">
        <v>70</v>
      </c>
      <c r="S1498" s="4" t="s">
        <v>70</v>
      </c>
      <c r="T1498" s="140">
        <v>45348</v>
      </c>
      <c r="U1498" s="4" t="s">
        <v>1887</v>
      </c>
      <c r="V1498" s="4"/>
      <c r="W1498" s="4" t="s">
        <v>70</v>
      </c>
      <c r="X1498" s="140">
        <v>45364</v>
      </c>
      <c r="Y1498" s="4" t="s">
        <v>1885</v>
      </c>
      <c r="Z1498" s="4" t="s">
        <v>1886</v>
      </c>
      <c r="AA1498" s="186">
        <f>O1498</f>
        <v>3097542072</v>
      </c>
      <c r="AB1498" s="91">
        <f t="shared" si="118"/>
        <v>0</v>
      </c>
      <c r="AC1498" s="4"/>
      <c r="AD1498" s="4" t="s">
        <v>2037</v>
      </c>
      <c r="AE1498" s="145" t="s">
        <v>4727</v>
      </c>
      <c r="AF1498" s="145"/>
      <c r="AG1498" s="4"/>
      <c r="AH1498" s="377"/>
      <c r="AI1498" s="4"/>
      <c r="AJ1498" s="4"/>
      <c r="AK1498" s="4"/>
    </row>
    <row r="1499" spans="2:38">
      <c r="B1499" s="145" t="s">
        <v>2497</v>
      </c>
      <c r="C1499" s="4" t="s">
        <v>441</v>
      </c>
      <c r="D1499" s="4" t="s">
        <v>1976</v>
      </c>
      <c r="E1499" s="4" t="s">
        <v>1060</v>
      </c>
      <c r="F1499" s="4" t="s">
        <v>4733</v>
      </c>
      <c r="G1499" s="4" t="s">
        <v>1688</v>
      </c>
      <c r="H1499" s="4" t="s">
        <v>1689</v>
      </c>
      <c r="I1499" s="141"/>
      <c r="J1499" s="141">
        <v>5000000000</v>
      </c>
      <c r="K1499" s="139">
        <v>5000000000</v>
      </c>
      <c r="L1499" s="4">
        <v>6.7</v>
      </c>
      <c r="M1499" s="4" t="s">
        <v>3224</v>
      </c>
      <c r="N1499" s="4" t="s">
        <v>3346</v>
      </c>
      <c r="O1499" s="91">
        <f>J1499</f>
        <v>5000000000</v>
      </c>
      <c r="P1499" s="91">
        <f>J1499-O1499</f>
        <v>0</v>
      </c>
      <c r="Q1499" s="4">
        <v>89</v>
      </c>
      <c r="R1499" s="4" t="s">
        <v>70</v>
      </c>
      <c r="S1499" s="4" t="s">
        <v>70</v>
      </c>
      <c r="T1499" s="140">
        <v>45341</v>
      </c>
      <c r="U1499" s="4" t="s">
        <v>1884</v>
      </c>
      <c r="V1499" s="4" t="s">
        <v>1954</v>
      </c>
      <c r="W1499" s="4"/>
      <c r="X1499" s="4"/>
      <c r="Y1499" s="4"/>
      <c r="Z1499" s="4"/>
      <c r="AA1499" s="4"/>
      <c r="AB1499" s="4"/>
      <c r="AC1499" s="4"/>
      <c r="AD1499" s="4"/>
      <c r="AE1499" s="145"/>
      <c r="AF1499" s="145"/>
      <c r="AG1499" s="4" t="s">
        <v>70</v>
      </c>
      <c r="AH1499" s="377" t="s">
        <v>4733</v>
      </c>
      <c r="AI1499" s="4" t="s">
        <v>9551</v>
      </c>
      <c r="AJ1499" s="4" t="s">
        <v>9556</v>
      </c>
      <c r="AK1499" s="4"/>
    </row>
    <row r="1500" spans="2:38">
      <c r="B1500" s="145" t="s">
        <v>2497</v>
      </c>
      <c r="C1500" s="4" t="s">
        <v>441</v>
      </c>
      <c r="D1500" s="4" t="s">
        <v>2613</v>
      </c>
      <c r="E1500" s="4" t="s">
        <v>1060</v>
      </c>
      <c r="F1500" s="4" t="s">
        <v>4734</v>
      </c>
      <c r="G1500" s="4" t="s">
        <v>1644</v>
      </c>
      <c r="H1500" s="4" t="s">
        <v>1645</v>
      </c>
      <c r="I1500" s="141"/>
      <c r="J1500" s="141">
        <v>2075839650</v>
      </c>
      <c r="K1500" s="139">
        <v>2075839650</v>
      </c>
      <c r="L1500" s="4">
        <v>3.45</v>
      </c>
      <c r="M1500" s="4" t="s">
        <v>3657</v>
      </c>
      <c r="N1500" s="4" t="s">
        <v>2172</v>
      </c>
      <c r="O1500" s="186">
        <f t="shared" ref="O1500:O1515" si="119">K1500</f>
        <v>2075839650</v>
      </c>
      <c r="P1500" s="91">
        <f t="shared" ref="P1500:P1505" si="120">O1500-J1500</f>
        <v>0</v>
      </c>
      <c r="Q1500" s="4">
        <v>191</v>
      </c>
      <c r="R1500" s="4" t="s">
        <v>70</v>
      </c>
      <c r="S1500" s="4" t="s">
        <v>70</v>
      </c>
      <c r="T1500" s="140">
        <v>45348</v>
      </c>
      <c r="U1500" s="4" t="s">
        <v>1887</v>
      </c>
      <c r="V1500" s="4"/>
      <c r="W1500" s="4" t="s">
        <v>70</v>
      </c>
      <c r="X1500" s="140">
        <v>45364</v>
      </c>
      <c r="Y1500" s="4" t="s">
        <v>1885</v>
      </c>
      <c r="Z1500" s="4" t="s">
        <v>1886</v>
      </c>
      <c r="AA1500" s="186">
        <f t="shared" ref="AA1500:AA1505" si="121">O1500</f>
        <v>2075839650</v>
      </c>
      <c r="AB1500" s="91">
        <f t="shared" ref="AB1500:AB1505" si="122">O1500-AA1500</f>
        <v>0</v>
      </c>
      <c r="AC1500" s="4"/>
      <c r="AD1500" s="4" t="s">
        <v>2037</v>
      </c>
      <c r="AE1500" s="145" t="s">
        <v>4727</v>
      </c>
      <c r="AF1500" s="145"/>
      <c r="AG1500" s="4"/>
      <c r="AH1500" s="377"/>
      <c r="AI1500" s="4"/>
      <c r="AJ1500" s="4"/>
      <c r="AK1500" s="4"/>
    </row>
    <row r="1501" spans="2:38">
      <c r="B1501" s="145" t="s">
        <v>2497</v>
      </c>
      <c r="C1501" s="4" t="s">
        <v>441</v>
      </c>
      <c r="D1501" s="4" t="s">
        <v>2613</v>
      </c>
      <c r="E1501" s="4" t="s">
        <v>1060</v>
      </c>
      <c r="F1501" s="4" t="s">
        <v>4735</v>
      </c>
      <c r="G1501" s="4" t="s">
        <v>1644</v>
      </c>
      <c r="H1501" s="4" t="s">
        <v>1645</v>
      </c>
      <c r="I1501" s="141"/>
      <c r="J1501" s="141">
        <v>4298725058</v>
      </c>
      <c r="K1501" s="139">
        <v>4298725058</v>
      </c>
      <c r="L1501" s="4">
        <v>3.45</v>
      </c>
      <c r="M1501" s="4" t="s">
        <v>3342</v>
      </c>
      <c r="N1501" s="4" t="s">
        <v>3568</v>
      </c>
      <c r="O1501" s="186">
        <f t="shared" si="119"/>
        <v>4298725058</v>
      </c>
      <c r="P1501" s="91">
        <f t="shared" si="120"/>
        <v>0</v>
      </c>
      <c r="Q1501" s="4">
        <v>191</v>
      </c>
      <c r="R1501" s="4" t="s">
        <v>70</v>
      </c>
      <c r="S1501" s="4" t="s">
        <v>70</v>
      </c>
      <c r="T1501" s="140">
        <v>45348</v>
      </c>
      <c r="U1501" s="4" t="s">
        <v>1887</v>
      </c>
      <c r="V1501" s="4"/>
      <c r="W1501" s="4" t="s">
        <v>70</v>
      </c>
      <c r="X1501" s="140">
        <v>45364</v>
      </c>
      <c r="Y1501" s="4" t="s">
        <v>1885</v>
      </c>
      <c r="Z1501" s="4" t="s">
        <v>1886</v>
      </c>
      <c r="AA1501" s="186">
        <f t="shared" si="121"/>
        <v>4298725058</v>
      </c>
      <c r="AB1501" s="91">
        <f t="shared" si="122"/>
        <v>0</v>
      </c>
      <c r="AC1501" s="4"/>
      <c r="AD1501" s="4" t="s">
        <v>2037</v>
      </c>
      <c r="AE1501" s="145" t="s">
        <v>4727</v>
      </c>
      <c r="AF1501" s="145"/>
      <c r="AG1501" s="4"/>
      <c r="AH1501" s="377"/>
      <c r="AI1501" s="4"/>
      <c r="AJ1501" s="4"/>
      <c r="AK1501" s="4"/>
    </row>
    <row r="1502" spans="2:38">
      <c r="B1502" s="145" t="s">
        <v>2497</v>
      </c>
      <c r="C1502" s="4" t="s">
        <v>441</v>
      </c>
      <c r="D1502" s="4" t="s">
        <v>2613</v>
      </c>
      <c r="E1502" s="4" t="s">
        <v>1060</v>
      </c>
      <c r="F1502" s="4" t="s">
        <v>4736</v>
      </c>
      <c r="G1502" s="4" t="s">
        <v>1644</v>
      </c>
      <c r="H1502" s="4" t="s">
        <v>1645</v>
      </c>
      <c r="I1502" s="141"/>
      <c r="J1502" s="141">
        <v>2063929489</v>
      </c>
      <c r="K1502" s="139">
        <v>2063929489</v>
      </c>
      <c r="L1502" s="4">
        <v>3.45</v>
      </c>
      <c r="M1502" s="4" t="s">
        <v>2183</v>
      </c>
      <c r="N1502" s="4" t="s">
        <v>2502</v>
      </c>
      <c r="O1502" s="186">
        <f t="shared" si="119"/>
        <v>2063929489</v>
      </c>
      <c r="P1502" s="91">
        <f t="shared" si="120"/>
        <v>0</v>
      </c>
      <c r="Q1502" s="4">
        <v>191</v>
      </c>
      <c r="R1502" s="4" t="s">
        <v>70</v>
      </c>
      <c r="S1502" s="4" t="s">
        <v>70</v>
      </c>
      <c r="T1502" s="140">
        <v>45348</v>
      </c>
      <c r="U1502" s="4" t="s">
        <v>1887</v>
      </c>
      <c r="V1502" s="4"/>
      <c r="W1502" s="4" t="s">
        <v>70</v>
      </c>
      <c r="X1502" s="140">
        <v>45364</v>
      </c>
      <c r="Y1502" s="4" t="s">
        <v>1885</v>
      </c>
      <c r="Z1502" s="4" t="s">
        <v>1886</v>
      </c>
      <c r="AA1502" s="186">
        <f t="shared" si="121"/>
        <v>2063929489</v>
      </c>
      <c r="AB1502" s="91">
        <f t="shared" si="122"/>
        <v>0</v>
      </c>
      <c r="AC1502" s="4"/>
      <c r="AD1502" s="4" t="s">
        <v>2037</v>
      </c>
      <c r="AE1502" s="145" t="s">
        <v>4727</v>
      </c>
      <c r="AF1502" s="145"/>
      <c r="AG1502" s="4"/>
      <c r="AH1502" s="377"/>
      <c r="AI1502" s="4"/>
      <c r="AJ1502" s="4"/>
      <c r="AK1502" s="4"/>
    </row>
    <row r="1503" spans="2:38">
      <c r="B1503" s="145" t="s">
        <v>2497</v>
      </c>
      <c r="C1503" s="4" t="s">
        <v>441</v>
      </c>
      <c r="D1503" s="4" t="s">
        <v>2613</v>
      </c>
      <c r="E1503" s="4" t="s">
        <v>1060</v>
      </c>
      <c r="F1503" s="4" t="s">
        <v>4737</v>
      </c>
      <c r="G1503" s="4" t="s">
        <v>1644</v>
      </c>
      <c r="H1503" s="4" t="s">
        <v>1645</v>
      </c>
      <c r="I1503" s="141"/>
      <c r="J1503" s="141">
        <v>2063929489</v>
      </c>
      <c r="K1503" s="139">
        <v>2063929489</v>
      </c>
      <c r="L1503" s="4">
        <v>3.45</v>
      </c>
      <c r="M1503" s="4" t="s">
        <v>2183</v>
      </c>
      <c r="N1503" s="4" t="s">
        <v>2502</v>
      </c>
      <c r="O1503" s="186">
        <f t="shared" si="119"/>
        <v>2063929489</v>
      </c>
      <c r="P1503" s="91">
        <f t="shared" si="120"/>
        <v>0</v>
      </c>
      <c r="Q1503" s="4">
        <v>191</v>
      </c>
      <c r="R1503" s="4" t="s">
        <v>70</v>
      </c>
      <c r="S1503" s="4" t="s">
        <v>70</v>
      </c>
      <c r="T1503" s="140">
        <v>45348</v>
      </c>
      <c r="U1503" s="4" t="s">
        <v>1887</v>
      </c>
      <c r="V1503" s="4"/>
      <c r="W1503" s="4" t="s">
        <v>70</v>
      </c>
      <c r="X1503" s="140">
        <v>45364</v>
      </c>
      <c r="Y1503" s="4" t="s">
        <v>1885</v>
      </c>
      <c r="Z1503" s="4" t="s">
        <v>1886</v>
      </c>
      <c r="AA1503" s="186">
        <f t="shared" si="121"/>
        <v>2063929489</v>
      </c>
      <c r="AB1503" s="91">
        <f t="shared" si="122"/>
        <v>0</v>
      </c>
      <c r="AC1503" s="4"/>
      <c r="AD1503" s="4" t="s">
        <v>2037</v>
      </c>
      <c r="AE1503" s="145" t="s">
        <v>4727</v>
      </c>
      <c r="AF1503" s="145"/>
      <c r="AG1503" s="4"/>
      <c r="AH1503" s="377"/>
      <c r="AI1503" s="4"/>
      <c r="AJ1503" s="4"/>
      <c r="AK1503" s="4"/>
      <c r="AL1503" s="372"/>
    </row>
    <row r="1504" spans="2:38">
      <c r="B1504" s="145" t="s">
        <v>2497</v>
      </c>
      <c r="C1504" s="4" t="s">
        <v>441</v>
      </c>
      <c r="D1504" s="4" t="s">
        <v>2613</v>
      </c>
      <c r="E1504" s="4" t="s">
        <v>1060</v>
      </c>
      <c r="F1504" s="4" t="s">
        <v>4738</v>
      </c>
      <c r="G1504" s="4" t="s">
        <v>1644</v>
      </c>
      <c r="H1504" s="4" t="s">
        <v>1645</v>
      </c>
      <c r="I1504" s="141"/>
      <c r="J1504" s="141">
        <v>3555899226</v>
      </c>
      <c r="K1504" s="139">
        <v>3555899226</v>
      </c>
      <c r="L1504" s="4">
        <v>3.45</v>
      </c>
      <c r="M1504" s="4" t="s">
        <v>3969</v>
      </c>
      <c r="N1504" s="4" t="s">
        <v>2657</v>
      </c>
      <c r="O1504" s="186">
        <f t="shared" si="119"/>
        <v>3555899226</v>
      </c>
      <c r="P1504" s="91">
        <f t="shared" si="120"/>
        <v>0</v>
      </c>
      <c r="Q1504" s="4">
        <v>191</v>
      </c>
      <c r="R1504" s="4" t="s">
        <v>70</v>
      </c>
      <c r="S1504" s="4" t="s">
        <v>70</v>
      </c>
      <c r="T1504" s="140">
        <v>45348</v>
      </c>
      <c r="U1504" s="4" t="s">
        <v>1887</v>
      </c>
      <c r="V1504" s="4"/>
      <c r="W1504" s="4" t="s">
        <v>70</v>
      </c>
      <c r="X1504" s="140">
        <v>45364</v>
      </c>
      <c r="Y1504" s="4" t="s">
        <v>1885</v>
      </c>
      <c r="Z1504" s="4" t="s">
        <v>1886</v>
      </c>
      <c r="AA1504" s="186">
        <f t="shared" si="121"/>
        <v>3555899226</v>
      </c>
      <c r="AB1504" s="91">
        <f t="shared" si="122"/>
        <v>0</v>
      </c>
      <c r="AC1504" s="4"/>
      <c r="AD1504" s="4" t="s">
        <v>2037</v>
      </c>
      <c r="AE1504" s="145" t="s">
        <v>4727</v>
      </c>
      <c r="AF1504" s="145"/>
      <c r="AG1504" s="4"/>
      <c r="AH1504" s="377"/>
      <c r="AI1504" s="4"/>
      <c r="AJ1504" s="4"/>
      <c r="AK1504" s="4"/>
    </row>
    <row r="1505" spans="2:37">
      <c r="B1505" s="145" t="s">
        <v>2497</v>
      </c>
      <c r="C1505" s="4" t="s">
        <v>441</v>
      </c>
      <c r="D1505" s="4" t="s">
        <v>2613</v>
      </c>
      <c r="E1505" s="4" t="s">
        <v>1060</v>
      </c>
      <c r="F1505" s="4" t="s">
        <v>4739</v>
      </c>
      <c r="G1505" s="4" t="s">
        <v>1644</v>
      </c>
      <c r="H1505" s="4" t="s">
        <v>1645</v>
      </c>
      <c r="I1505" s="141"/>
      <c r="J1505" s="141">
        <v>2031942892</v>
      </c>
      <c r="K1505" s="139">
        <v>2031942892</v>
      </c>
      <c r="L1505" s="4">
        <v>3.45</v>
      </c>
      <c r="M1505" s="4" t="s">
        <v>3336</v>
      </c>
      <c r="N1505" s="4" t="s">
        <v>2657</v>
      </c>
      <c r="O1505" s="186">
        <f t="shared" si="119"/>
        <v>2031942892</v>
      </c>
      <c r="P1505" s="91">
        <f t="shared" si="120"/>
        <v>0</v>
      </c>
      <c r="Q1505" s="4">
        <v>191</v>
      </c>
      <c r="R1505" s="4" t="s">
        <v>70</v>
      </c>
      <c r="S1505" s="4" t="s">
        <v>70</v>
      </c>
      <c r="T1505" s="140">
        <v>45348</v>
      </c>
      <c r="U1505" s="4" t="s">
        <v>1887</v>
      </c>
      <c r="V1505" s="4"/>
      <c r="W1505" s="4" t="s">
        <v>70</v>
      </c>
      <c r="X1505" s="140">
        <v>45364</v>
      </c>
      <c r="Y1505" s="4" t="s">
        <v>1885</v>
      </c>
      <c r="Z1505" s="4" t="s">
        <v>1886</v>
      </c>
      <c r="AA1505" s="186">
        <f t="shared" si="121"/>
        <v>2031942892</v>
      </c>
      <c r="AB1505" s="91">
        <f t="shared" si="122"/>
        <v>0</v>
      </c>
      <c r="AC1505" s="4"/>
      <c r="AD1505" s="4" t="s">
        <v>2037</v>
      </c>
      <c r="AE1505" s="145" t="s">
        <v>4727</v>
      </c>
      <c r="AF1505" s="145"/>
      <c r="AG1505" s="4"/>
      <c r="AH1505" s="377"/>
      <c r="AI1505" s="4"/>
      <c r="AJ1505" s="4"/>
      <c r="AK1505" s="4"/>
    </row>
    <row r="1506" spans="2:37">
      <c r="B1506" s="145" t="s">
        <v>2497</v>
      </c>
      <c r="C1506" s="4" t="s">
        <v>441</v>
      </c>
      <c r="D1506" s="4" t="s">
        <v>2498</v>
      </c>
      <c r="E1506" s="4" t="s">
        <v>1060</v>
      </c>
      <c r="F1506" s="4" t="s">
        <v>4740</v>
      </c>
      <c r="G1506" s="4" t="s">
        <v>1676</v>
      </c>
      <c r="H1506" s="4" t="s">
        <v>1677</v>
      </c>
      <c r="I1506" s="141"/>
      <c r="J1506" s="141">
        <v>100000000</v>
      </c>
      <c r="K1506" s="139">
        <v>100000000</v>
      </c>
      <c r="L1506" s="4">
        <v>9.6999999999999993</v>
      </c>
      <c r="M1506" s="4" t="s">
        <v>4303</v>
      </c>
      <c r="N1506" s="4" t="s">
        <v>2977</v>
      </c>
      <c r="O1506" s="186">
        <f t="shared" si="119"/>
        <v>100000000</v>
      </c>
      <c r="P1506" s="186">
        <f>K1506-O1506</f>
        <v>0</v>
      </c>
      <c r="Q1506" s="4" t="s">
        <v>2503</v>
      </c>
      <c r="R1506" s="4" t="s">
        <v>70</v>
      </c>
      <c r="S1506" s="4" t="s">
        <v>70</v>
      </c>
      <c r="T1506" s="140">
        <v>45351</v>
      </c>
      <c r="U1506" s="4" t="s">
        <v>1884</v>
      </c>
      <c r="V1506" s="4" t="s">
        <v>1954</v>
      </c>
      <c r="W1506" s="4" t="s">
        <v>70</v>
      </c>
      <c r="X1506" s="4" t="s">
        <v>3521</v>
      </c>
      <c r="Y1506" s="4" t="s">
        <v>1888</v>
      </c>
      <c r="Z1506" s="4" t="s">
        <v>1886</v>
      </c>
      <c r="AA1506" s="186">
        <f>K1506</f>
        <v>100000000</v>
      </c>
      <c r="AB1506" s="186">
        <f t="shared" ref="AB1506:AB1515" si="123">O1506-AA1506</f>
        <v>0</v>
      </c>
      <c r="AC1506" s="4"/>
      <c r="AD1506" s="4" t="s">
        <v>2037</v>
      </c>
      <c r="AE1506" s="145" t="s">
        <v>4258</v>
      </c>
      <c r="AF1506" s="145"/>
      <c r="AG1506" s="4"/>
      <c r="AH1506" s="377"/>
      <c r="AI1506" s="4"/>
      <c r="AJ1506" s="4"/>
      <c r="AK1506" s="4"/>
    </row>
    <row r="1507" spans="2:37">
      <c r="B1507" s="145" t="s">
        <v>2497</v>
      </c>
      <c r="C1507" s="4" t="s">
        <v>441</v>
      </c>
      <c r="D1507" s="4" t="s">
        <v>2613</v>
      </c>
      <c r="E1507" s="4" t="s">
        <v>1060</v>
      </c>
      <c r="F1507" s="4" t="s">
        <v>4741</v>
      </c>
      <c r="G1507" s="4" t="s">
        <v>1644</v>
      </c>
      <c r="H1507" s="4" t="s">
        <v>1645</v>
      </c>
      <c r="I1507" s="141"/>
      <c r="J1507" s="141">
        <v>2031942892</v>
      </c>
      <c r="K1507" s="139">
        <v>2031942892</v>
      </c>
      <c r="L1507" s="4">
        <v>3.45</v>
      </c>
      <c r="M1507" s="4" t="s">
        <v>3336</v>
      </c>
      <c r="N1507" s="4" t="s">
        <v>2657</v>
      </c>
      <c r="O1507" s="186">
        <f t="shared" si="119"/>
        <v>2031942892</v>
      </c>
      <c r="P1507" s="91">
        <f>O1507-J1507</f>
        <v>0</v>
      </c>
      <c r="Q1507" s="4">
        <v>191</v>
      </c>
      <c r="R1507" s="4" t="s">
        <v>70</v>
      </c>
      <c r="S1507" s="4" t="s">
        <v>70</v>
      </c>
      <c r="T1507" s="140">
        <v>45348</v>
      </c>
      <c r="U1507" s="4" t="s">
        <v>1887</v>
      </c>
      <c r="V1507" s="4"/>
      <c r="W1507" s="4" t="s">
        <v>70</v>
      </c>
      <c r="X1507" s="140">
        <v>45364</v>
      </c>
      <c r="Y1507" s="4" t="s">
        <v>1885</v>
      </c>
      <c r="Z1507" s="4" t="s">
        <v>1886</v>
      </c>
      <c r="AA1507" s="186">
        <f>O1507</f>
        <v>2031942892</v>
      </c>
      <c r="AB1507" s="91">
        <f t="shared" si="123"/>
        <v>0</v>
      </c>
      <c r="AC1507" s="4"/>
      <c r="AD1507" s="4" t="s">
        <v>2037</v>
      </c>
      <c r="AE1507" s="145" t="s">
        <v>4727</v>
      </c>
      <c r="AF1507" s="145"/>
      <c r="AG1507" s="4"/>
      <c r="AH1507" s="377"/>
      <c r="AI1507" s="4"/>
      <c r="AJ1507" s="4"/>
      <c r="AK1507" s="4"/>
    </row>
    <row r="1508" spans="2:37">
      <c r="B1508" s="145" t="s">
        <v>2497</v>
      </c>
      <c r="C1508" s="4" t="s">
        <v>441</v>
      </c>
      <c r="D1508" s="4" t="s">
        <v>1957</v>
      </c>
      <c r="E1508" s="4" t="s">
        <v>1060</v>
      </c>
      <c r="F1508" s="4" t="s">
        <v>4742</v>
      </c>
      <c r="G1508" s="4" t="s">
        <v>1676</v>
      </c>
      <c r="H1508" s="4" t="s">
        <v>1677</v>
      </c>
      <c r="I1508" s="141"/>
      <c r="J1508" s="141">
        <v>100000000</v>
      </c>
      <c r="K1508" s="139">
        <v>100000000</v>
      </c>
      <c r="L1508" s="4">
        <v>9.6999999999999993</v>
      </c>
      <c r="M1508" s="4" t="s">
        <v>4287</v>
      </c>
      <c r="N1508" s="4" t="s">
        <v>4288</v>
      </c>
      <c r="O1508" s="186">
        <f t="shared" si="119"/>
        <v>100000000</v>
      </c>
      <c r="P1508" s="186">
        <f>K1508-O1508</f>
        <v>0</v>
      </c>
      <c r="Q1508" s="4" t="s">
        <v>2503</v>
      </c>
      <c r="R1508" s="4" t="s">
        <v>70</v>
      </c>
      <c r="S1508" s="4" t="s">
        <v>70</v>
      </c>
      <c r="T1508" s="140">
        <v>45351</v>
      </c>
      <c r="U1508" s="4" t="s">
        <v>1884</v>
      </c>
      <c r="V1508" s="4" t="s">
        <v>1954</v>
      </c>
      <c r="W1508" s="4" t="s">
        <v>70</v>
      </c>
      <c r="X1508" s="4" t="s">
        <v>3521</v>
      </c>
      <c r="Y1508" s="4" t="s">
        <v>1888</v>
      </c>
      <c r="Z1508" s="4" t="s">
        <v>1886</v>
      </c>
      <c r="AA1508" s="186">
        <f>K1508</f>
        <v>100000000</v>
      </c>
      <c r="AB1508" s="186">
        <f t="shared" si="123"/>
        <v>0</v>
      </c>
      <c r="AC1508" s="4"/>
      <c r="AD1508" s="4" t="s">
        <v>2037</v>
      </c>
      <c r="AE1508" s="145" t="s">
        <v>4258</v>
      </c>
      <c r="AF1508" s="145"/>
      <c r="AG1508" s="4"/>
      <c r="AH1508" s="377"/>
      <c r="AI1508" s="4"/>
      <c r="AJ1508" s="4"/>
      <c r="AK1508" s="4"/>
    </row>
    <row r="1509" spans="2:37">
      <c r="B1509" s="145" t="s">
        <v>2497</v>
      </c>
      <c r="C1509" s="4" t="s">
        <v>441</v>
      </c>
      <c r="D1509" s="4" t="s">
        <v>2613</v>
      </c>
      <c r="E1509" s="4" t="s">
        <v>1060</v>
      </c>
      <c r="F1509" s="4" t="s">
        <v>4743</v>
      </c>
      <c r="G1509" s="4" t="s">
        <v>1644</v>
      </c>
      <c r="H1509" s="4" t="s">
        <v>1645</v>
      </c>
      <c r="I1509" s="141"/>
      <c r="J1509" s="141">
        <v>3555899226</v>
      </c>
      <c r="K1509" s="139">
        <v>3555899226</v>
      </c>
      <c r="L1509" s="4">
        <v>3.45</v>
      </c>
      <c r="M1509" s="4" t="s">
        <v>3969</v>
      </c>
      <c r="N1509" s="4" t="s">
        <v>2657</v>
      </c>
      <c r="O1509" s="186">
        <f t="shared" si="119"/>
        <v>3555899226</v>
      </c>
      <c r="P1509" s="91">
        <f>O1509-J1509</f>
        <v>0</v>
      </c>
      <c r="Q1509" s="4">
        <v>191</v>
      </c>
      <c r="R1509" s="4" t="s">
        <v>70</v>
      </c>
      <c r="S1509" s="4" t="s">
        <v>70</v>
      </c>
      <c r="T1509" s="140">
        <v>45348</v>
      </c>
      <c r="U1509" s="4" t="s">
        <v>1887</v>
      </c>
      <c r="V1509" s="4"/>
      <c r="W1509" s="4" t="s">
        <v>70</v>
      </c>
      <c r="X1509" s="140">
        <v>45364</v>
      </c>
      <c r="Y1509" s="4" t="s">
        <v>1885</v>
      </c>
      <c r="Z1509" s="4" t="s">
        <v>1886</v>
      </c>
      <c r="AA1509" s="186">
        <f>O1509</f>
        <v>3555899226</v>
      </c>
      <c r="AB1509" s="91">
        <f t="shared" si="123"/>
        <v>0</v>
      </c>
      <c r="AC1509" s="4"/>
      <c r="AD1509" s="4" t="s">
        <v>2037</v>
      </c>
      <c r="AE1509" s="145" t="s">
        <v>4727</v>
      </c>
      <c r="AF1509" s="145"/>
      <c r="AG1509" s="4"/>
      <c r="AH1509" s="377"/>
      <c r="AI1509" s="4"/>
      <c r="AJ1509" s="4"/>
      <c r="AK1509" s="4"/>
    </row>
    <row r="1510" spans="2:37">
      <c r="B1510" s="145" t="s">
        <v>2497</v>
      </c>
      <c r="C1510" s="4" t="s">
        <v>441</v>
      </c>
      <c r="D1510" s="4" t="s">
        <v>2613</v>
      </c>
      <c r="E1510" s="4" t="s">
        <v>1060</v>
      </c>
      <c r="F1510" s="4" t="s">
        <v>4744</v>
      </c>
      <c r="G1510" s="4" t="s">
        <v>1644</v>
      </c>
      <c r="H1510" s="4" t="s">
        <v>1645</v>
      </c>
      <c r="I1510" s="141"/>
      <c r="J1510" s="141">
        <v>1150000000</v>
      </c>
      <c r="K1510" s="139">
        <v>1150000000</v>
      </c>
      <c r="L1510" s="4">
        <v>3.45</v>
      </c>
      <c r="M1510" s="4" t="s">
        <v>1864</v>
      </c>
      <c r="N1510" s="4" t="s">
        <v>2502</v>
      </c>
      <c r="O1510" s="186">
        <f t="shared" si="119"/>
        <v>1150000000</v>
      </c>
      <c r="P1510" s="91">
        <f>O1510-J1510</f>
        <v>0</v>
      </c>
      <c r="Q1510" s="4">
        <v>191</v>
      </c>
      <c r="R1510" s="4" t="s">
        <v>70</v>
      </c>
      <c r="S1510" s="4" t="s">
        <v>70</v>
      </c>
      <c r="T1510" s="140">
        <v>45348</v>
      </c>
      <c r="U1510" s="4" t="s">
        <v>1887</v>
      </c>
      <c r="V1510" s="4"/>
      <c r="W1510" s="4" t="s">
        <v>70</v>
      </c>
      <c r="X1510" s="140">
        <v>45364</v>
      </c>
      <c r="Y1510" s="4" t="s">
        <v>1885</v>
      </c>
      <c r="Z1510" s="4" t="s">
        <v>1886</v>
      </c>
      <c r="AA1510" s="186">
        <f>O1510</f>
        <v>1150000000</v>
      </c>
      <c r="AB1510" s="91">
        <f t="shared" si="123"/>
        <v>0</v>
      </c>
      <c r="AC1510" s="4"/>
      <c r="AD1510" s="4" t="s">
        <v>2037</v>
      </c>
      <c r="AE1510" s="145" t="s">
        <v>4727</v>
      </c>
      <c r="AF1510" s="145"/>
      <c r="AG1510" s="4"/>
      <c r="AH1510" s="377"/>
      <c r="AI1510" s="4"/>
      <c r="AJ1510" s="4"/>
      <c r="AK1510" s="4"/>
    </row>
    <row r="1511" spans="2:37">
      <c r="B1511" s="145" t="s">
        <v>2497</v>
      </c>
      <c r="C1511" s="4" t="s">
        <v>441</v>
      </c>
      <c r="D1511" s="4" t="s">
        <v>2613</v>
      </c>
      <c r="E1511" s="4" t="s">
        <v>1060</v>
      </c>
      <c r="F1511" s="4" t="s">
        <v>4745</v>
      </c>
      <c r="G1511" s="4" t="s">
        <v>1644</v>
      </c>
      <c r="H1511" s="4" t="s">
        <v>1645</v>
      </c>
      <c r="I1511" s="141"/>
      <c r="J1511" s="141">
        <v>2063929489</v>
      </c>
      <c r="K1511" s="139">
        <v>2063929489</v>
      </c>
      <c r="L1511" s="4">
        <v>3.45</v>
      </c>
      <c r="M1511" s="4" t="s">
        <v>2183</v>
      </c>
      <c r="N1511" s="4" t="s">
        <v>2502</v>
      </c>
      <c r="O1511" s="186">
        <f t="shared" si="119"/>
        <v>2063929489</v>
      </c>
      <c r="P1511" s="91">
        <f>O1511-J1511</f>
        <v>0</v>
      </c>
      <c r="Q1511" s="4">
        <v>191</v>
      </c>
      <c r="R1511" s="4" t="s">
        <v>70</v>
      </c>
      <c r="S1511" s="4" t="s">
        <v>70</v>
      </c>
      <c r="T1511" s="140">
        <v>45348</v>
      </c>
      <c r="U1511" s="4" t="s">
        <v>1887</v>
      </c>
      <c r="V1511" s="4"/>
      <c r="W1511" s="4" t="s">
        <v>70</v>
      </c>
      <c r="X1511" s="140">
        <v>45364</v>
      </c>
      <c r="Y1511" s="4" t="s">
        <v>1885</v>
      </c>
      <c r="Z1511" s="4" t="s">
        <v>1886</v>
      </c>
      <c r="AA1511" s="186">
        <f>O1511</f>
        <v>2063929489</v>
      </c>
      <c r="AB1511" s="91">
        <f t="shared" si="123"/>
        <v>0</v>
      </c>
      <c r="AC1511" s="4"/>
      <c r="AD1511" s="4" t="s">
        <v>2037</v>
      </c>
      <c r="AE1511" s="145" t="s">
        <v>4727</v>
      </c>
      <c r="AF1511" s="145"/>
      <c r="AG1511" s="4"/>
      <c r="AH1511" s="377"/>
      <c r="AI1511" s="4"/>
      <c r="AJ1511" s="4"/>
      <c r="AK1511" s="4"/>
    </row>
    <row r="1512" spans="2:37">
      <c r="B1512" s="145" t="s">
        <v>2497</v>
      </c>
      <c r="C1512" s="4" t="s">
        <v>441</v>
      </c>
      <c r="D1512" s="4" t="s">
        <v>2613</v>
      </c>
      <c r="E1512" s="4" t="s">
        <v>1060</v>
      </c>
      <c r="F1512" s="4" t="s">
        <v>4746</v>
      </c>
      <c r="G1512" s="4" t="s">
        <v>1644</v>
      </c>
      <c r="H1512" s="4" t="s">
        <v>1645</v>
      </c>
      <c r="I1512" s="141"/>
      <c r="J1512" s="141">
        <v>2063929489</v>
      </c>
      <c r="K1512" s="139">
        <v>2063929489</v>
      </c>
      <c r="L1512" s="4">
        <v>3.45</v>
      </c>
      <c r="M1512" s="4" t="s">
        <v>2183</v>
      </c>
      <c r="N1512" s="4" t="s">
        <v>2502</v>
      </c>
      <c r="O1512" s="186">
        <f t="shared" si="119"/>
        <v>2063929489</v>
      </c>
      <c r="P1512" s="91">
        <f>O1512-J1512</f>
        <v>0</v>
      </c>
      <c r="Q1512" s="4">
        <v>191</v>
      </c>
      <c r="R1512" s="4" t="s">
        <v>70</v>
      </c>
      <c r="S1512" s="4" t="s">
        <v>70</v>
      </c>
      <c r="T1512" s="140">
        <v>45348</v>
      </c>
      <c r="U1512" s="4" t="s">
        <v>1887</v>
      </c>
      <c r="V1512" s="4"/>
      <c r="W1512" s="4" t="s">
        <v>70</v>
      </c>
      <c r="X1512" s="140">
        <v>45364</v>
      </c>
      <c r="Y1512" s="4" t="s">
        <v>1885</v>
      </c>
      <c r="Z1512" s="4" t="s">
        <v>1886</v>
      </c>
      <c r="AA1512" s="186">
        <f>O1512</f>
        <v>2063929489</v>
      </c>
      <c r="AB1512" s="91">
        <f t="shared" si="123"/>
        <v>0</v>
      </c>
      <c r="AC1512" s="4"/>
      <c r="AD1512" s="4" t="s">
        <v>2037</v>
      </c>
      <c r="AE1512" s="145" t="s">
        <v>4727</v>
      </c>
      <c r="AF1512" s="145"/>
      <c r="AG1512" s="4"/>
      <c r="AH1512" s="377"/>
      <c r="AI1512" s="4"/>
      <c r="AJ1512" s="4"/>
      <c r="AK1512" s="4"/>
    </row>
    <row r="1513" spans="2:37">
      <c r="B1513" s="145" t="s">
        <v>2497</v>
      </c>
      <c r="C1513" s="4" t="s">
        <v>441</v>
      </c>
      <c r="D1513" s="4" t="s">
        <v>1957</v>
      </c>
      <c r="E1513" s="4" t="s">
        <v>1060</v>
      </c>
      <c r="F1513" s="4" t="s">
        <v>4747</v>
      </c>
      <c r="G1513" s="4" t="s">
        <v>1676</v>
      </c>
      <c r="H1513" s="4" t="s">
        <v>1677</v>
      </c>
      <c r="I1513" s="141"/>
      <c r="J1513" s="141">
        <v>100000000</v>
      </c>
      <c r="K1513" s="139">
        <v>100000000</v>
      </c>
      <c r="L1513" s="4">
        <v>9.6999999999999993</v>
      </c>
      <c r="M1513" s="4" t="s">
        <v>4420</v>
      </c>
      <c r="N1513" s="4" t="s">
        <v>4421</v>
      </c>
      <c r="O1513" s="186">
        <f t="shared" si="119"/>
        <v>100000000</v>
      </c>
      <c r="P1513" s="186">
        <f>K1513-O1513</f>
        <v>0</v>
      </c>
      <c r="Q1513" s="4" t="s">
        <v>2503</v>
      </c>
      <c r="R1513" s="4" t="s">
        <v>70</v>
      </c>
      <c r="S1513" s="4" t="s">
        <v>70</v>
      </c>
      <c r="T1513" s="140">
        <v>45351</v>
      </c>
      <c r="U1513" s="4" t="s">
        <v>1884</v>
      </c>
      <c r="V1513" s="4" t="s">
        <v>1954</v>
      </c>
      <c r="W1513" s="4" t="s">
        <v>70</v>
      </c>
      <c r="X1513" s="4" t="s">
        <v>3521</v>
      </c>
      <c r="Y1513" s="4" t="s">
        <v>1888</v>
      </c>
      <c r="Z1513" s="4" t="s">
        <v>1886</v>
      </c>
      <c r="AA1513" s="186">
        <f>K1513</f>
        <v>100000000</v>
      </c>
      <c r="AB1513" s="186">
        <f t="shared" si="123"/>
        <v>0</v>
      </c>
      <c r="AC1513" s="4"/>
      <c r="AD1513" s="4" t="s">
        <v>2037</v>
      </c>
      <c r="AE1513" s="145" t="s">
        <v>4258</v>
      </c>
      <c r="AF1513" s="145"/>
      <c r="AG1513" s="4"/>
      <c r="AH1513" s="377"/>
      <c r="AI1513" s="4"/>
      <c r="AJ1513" s="4"/>
      <c r="AK1513" s="4"/>
    </row>
    <row r="1514" spans="2:37">
      <c r="B1514" s="145" t="s">
        <v>2497</v>
      </c>
      <c r="C1514" s="4" t="s">
        <v>441</v>
      </c>
      <c r="D1514" s="4" t="s">
        <v>2613</v>
      </c>
      <c r="E1514" s="4" t="s">
        <v>1060</v>
      </c>
      <c r="F1514" s="4" t="s">
        <v>4748</v>
      </c>
      <c r="G1514" s="4" t="s">
        <v>1644</v>
      </c>
      <c r="H1514" s="4" t="s">
        <v>1645</v>
      </c>
      <c r="I1514" s="141"/>
      <c r="J1514" s="141">
        <v>2160725026</v>
      </c>
      <c r="K1514" s="139">
        <v>2160725026</v>
      </c>
      <c r="L1514" s="4">
        <v>3.45</v>
      </c>
      <c r="M1514" s="4" t="s">
        <v>2203</v>
      </c>
      <c r="N1514" s="4" t="s">
        <v>2172</v>
      </c>
      <c r="O1514" s="186">
        <f t="shared" si="119"/>
        <v>2160725026</v>
      </c>
      <c r="P1514" s="91">
        <f>O1514-J1514</f>
        <v>0</v>
      </c>
      <c r="Q1514" s="4">
        <v>191</v>
      </c>
      <c r="R1514" s="4" t="s">
        <v>70</v>
      </c>
      <c r="S1514" s="4" t="s">
        <v>70</v>
      </c>
      <c r="T1514" s="140">
        <v>45348</v>
      </c>
      <c r="U1514" s="4" t="s">
        <v>1887</v>
      </c>
      <c r="V1514" s="4"/>
      <c r="W1514" s="4" t="s">
        <v>70</v>
      </c>
      <c r="X1514" s="140">
        <v>45364</v>
      </c>
      <c r="Y1514" s="4" t="s">
        <v>1885</v>
      </c>
      <c r="Z1514" s="4" t="s">
        <v>1886</v>
      </c>
      <c r="AA1514" s="186">
        <f>O1514</f>
        <v>2160725026</v>
      </c>
      <c r="AB1514" s="91">
        <f t="shared" si="123"/>
        <v>0</v>
      </c>
      <c r="AC1514" s="4"/>
      <c r="AD1514" s="4" t="s">
        <v>2037</v>
      </c>
      <c r="AE1514" s="145" t="s">
        <v>4727</v>
      </c>
      <c r="AF1514" s="145"/>
      <c r="AG1514" s="4"/>
      <c r="AH1514" s="377"/>
      <c r="AI1514" s="4"/>
      <c r="AJ1514" s="4"/>
      <c r="AK1514" s="4"/>
    </row>
    <row r="1515" spans="2:37">
      <c r="B1515" s="145" t="s">
        <v>2497</v>
      </c>
      <c r="C1515" s="4" t="s">
        <v>441</v>
      </c>
      <c r="D1515" s="4" t="s">
        <v>2613</v>
      </c>
      <c r="E1515" s="4" t="s">
        <v>1060</v>
      </c>
      <c r="F1515" s="4" t="s">
        <v>4749</v>
      </c>
      <c r="G1515" s="4" t="s">
        <v>1644</v>
      </c>
      <c r="H1515" s="4" t="s">
        <v>1645</v>
      </c>
      <c r="I1515" s="141"/>
      <c r="J1515" s="141">
        <v>1630575520</v>
      </c>
      <c r="K1515" s="139">
        <v>1630575520</v>
      </c>
      <c r="L1515" s="4">
        <v>3.45</v>
      </c>
      <c r="M1515" s="4" t="s">
        <v>2841</v>
      </c>
      <c r="N1515" s="4" t="s">
        <v>2842</v>
      </c>
      <c r="O1515" s="186">
        <f t="shared" si="119"/>
        <v>1630575520</v>
      </c>
      <c r="P1515" s="91">
        <f>O1515-J1515</f>
        <v>0</v>
      </c>
      <c r="Q1515" s="4">
        <v>191</v>
      </c>
      <c r="R1515" s="4" t="s">
        <v>70</v>
      </c>
      <c r="S1515" s="4" t="s">
        <v>70</v>
      </c>
      <c r="T1515" s="140">
        <v>45348</v>
      </c>
      <c r="U1515" s="4" t="s">
        <v>1887</v>
      </c>
      <c r="V1515" s="4"/>
      <c r="W1515" s="4" t="s">
        <v>70</v>
      </c>
      <c r="X1515" s="140">
        <v>45364</v>
      </c>
      <c r="Y1515" s="4" t="s">
        <v>1885</v>
      </c>
      <c r="Z1515" s="4" t="s">
        <v>1886</v>
      </c>
      <c r="AA1515" s="186">
        <f>O1515</f>
        <v>1630575520</v>
      </c>
      <c r="AB1515" s="91">
        <f t="shared" si="123"/>
        <v>0</v>
      </c>
      <c r="AC1515" s="4"/>
      <c r="AD1515" s="4" t="s">
        <v>2037</v>
      </c>
      <c r="AE1515" s="145" t="s">
        <v>4727</v>
      </c>
      <c r="AF1515" s="145"/>
      <c r="AG1515" s="4"/>
      <c r="AH1515" s="377"/>
      <c r="AI1515" s="4"/>
      <c r="AJ1515" s="4"/>
      <c r="AK1515" s="4"/>
    </row>
    <row r="1516" spans="2:37">
      <c r="B1516" s="145" t="s">
        <v>2497</v>
      </c>
      <c r="C1516" s="4" t="s">
        <v>441</v>
      </c>
      <c r="D1516" s="4" t="s">
        <v>2649</v>
      </c>
      <c r="E1516" s="4" t="s">
        <v>1060</v>
      </c>
      <c r="F1516" s="4" t="s">
        <v>4750</v>
      </c>
      <c r="G1516" s="4" t="s">
        <v>1684</v>
      </c>
      <c r="H1516" s="4" t="s">
        <v>1685</v>
      </c>
      <c r="I1516" s="141"/>
      <c r="J1516" s="141">
        <v>5000000000</v>
      </c>
      <c r="K1516" s="139">
        <v>5000000000</v>
      </c>
      <c r="L1516" s="4">
        <v>5.45</v>
      </c>
      <c r="M1516" s="4" t="s">
        <v>3368</v>
      </c>
      <c r="N1516" s="4" t="s">
        <v>4751</v>
      </c>
      <c r="O1516" s="4"/>
      <c r="P1516" s="4"/>
      <c r="Q1516" s="4">
        <v>197</v>
      </c>
      <c r="R1516" s="4" t="s">
        <v>70</v>
      </c>
      <c r="S1516" s="4" t="s">
        <v>70</v>
      </c>
      <c r="T1516" s="140">
        <v>45348</v>
      </c>
      <c r="U1516" s="4" t="s">
        <v>1887</v>
      </c>
      <c r="V1516" s="4"/>
      <c r="W1516" s="4"/>
      <c r="X1516" s="4"/>
      <c r="Y1516" s="4"/>
      <c r="Z1516" s="4"/>
      <c r="AA1516" s="4"/>
      <c r="AB1516" s="4"/>
      <c r="AC1516" s="4"/>
      <c r="AD1516" s="4"/>
      <c r="AE1516" s="145"/>
      <c r="AF1516" s="145"/>
      <c r="AG1516" s="4" t="s">
        <v>70</v>
      </c>
      <c r="AH1516" s="377" t="s">
        <v>4750</v>
      </c>
      <c r="AI1516" s="4" t="s">
        <v>9551</v>
      </c>
      <c r="AJ1516" s="4" t="s">
        <v>9556</v>
      </c>
      <c r="AK1516" s="4"/>
    </row>
    <row r="1517" spans="2:37">
      <c r="B1517" s="145" t="s">
        <v>2497</v>
      </c>
      <c r="C1517" s="4" t="s">
        <v>441</v>
      </c>
      <c r="D1517" s="4" t="s">
        <v>2613</v>
      </c>
      <c r="E1517" s="4" t="s">
        <v>1060</v>
      </c>
      <c r="F1517" s="4" t="s">
        <v>4752</v>
      </c>
      <c r="G1517" s="4" t="s">
        <v>1644</v>
      </c>
      <c r="H1517" s="4" t="s">
        <v>1645</v>
      </c>
      <c r="I1517" s="141"/>
      <c r="J1517" s="141">
        <v>2031942892</v>
      </c>
      <c r="K1517" s="139">
        <v>2031942892</v>
      </c>
      <c r="L1517" s="4">
        <v>3.45</v>
      </c>
      <c r="M1517" s="4" t="s">
        <v>3336</v>
      </c>
      <c r="N1517" s="4" t="s">
        <v>2657</v>
      </c>
      <c r="O1517" s="186">
        <f>K1517</f>
        <v>2031942892</v>
      </c>
      <c r="P1517" s="91">
        <f>O1517-J1517</f>
        <v>0</v>
      </c>
      <c r="Q1517" s="4">
        <v>191</v>
      </c>
      <c r="R1517" s="4" t="s">
        <v>70</v>
      </c>
      <c r="S1517" s="4" t="s">
        <v>70</v>
      </c>
      <c r="T1517" s="140">
        <v>45348</v>
      </c>
      <c r="U1517" s="4" t="s">
        <v>1887</v>
      </c>
      <c r="V1517" s="4"/>
      <c r="W1517" s="4" t="s">
        <v>70</v>
      </c>
      <c r="X1517" s="140">
        <v>45364</v>
      </c>
      <c r="Y1517" s="4" t="s">
        <v>1885</v>
      </c>
      <c r="Z1517" s="4" t="s">
        <v>1886</v>
      </c>
      <c r="AA1517" s="186">
        <f>O1517</f>
        <v>2031942892</v>
      </c>
      <c r="AB1517" s="91">
        <f>O1517-AA1517</f>
        <v>0</v>
      </c>
      <c r="AC1517" s="4"/>
      <c r="AD1517" s="4" t="s">
        <v>2037</v>
      </c>
      <c r="AE1517" s="145" t="s">
        <v>4727</v>
      </c>
      <c r="AF1517" s="145"/>
      <c r="AG1517" s="4"/>
      <c r="AH1517" s="377"/>
      <c r="AI1517" s="4"/>
      <c r="AJ1517" s="4"/>
      <c r="AK1517" s="4"/>
    </row>
    <row r="1518" spans="2:37">
      <c r="B1518" s="145" t="s">
        <v>2497</v>
      </c>
      <c r="C1518" s="4" t="s">
        <v>441</v>
      </c>
      <c r="D1518" s="4" t="s">
        <v>1976</v>
      </c>
      <c r="E1518" s="4" t="s">
        <v>1060</v>
      </c>
      <c r="F1518" s="4" t="s">
        <v>4753</v>
      </c>
      <c r="G1518" s="4" t="s">
        <v>1688</v>
      </c>
      <c r="H1518" s="4" t="s">
        <v>1689</v>
      </c>
      <c r="I1518" s="141"/>
      <c r="J1518" s="141">
        <v>5000000000</v>
      </c>
      <c r="K1518" s="139">
        <v>5000000000</v>
      </c>
      <c r="L1518" s="4">
        <v>6.7</v>
      </c>
      <c r="M1518" s="4" t="s">
        <v>3224</v>
      </c>
      <c r="N1518" s="4" t="s">
        <v>3346</v>
      </c>
      <c r="O1518" s="91">
        <f>J1518</f>
        <v>5000000000</v>
      </c>
      <c r="P1518" s="91">
        <f>J1518-O1518</f>
        <v>0</v>
      </c>
      <c r="Q1518" s="4">
        <v>89</v>
      </c>
      <c r="R1518" s="4" t="s">
        <v>70</v>
      </c>
      <c r="S1518" s="4" t="s">
        <v>70</v>
      </c>
      <c r="T1518" s="140">
        <v>45341</v>
      </c>
      <c r="U1518" s="4" t="s">
        <v>1884</v>
      </c>
      <c r="V1518" s="4" t="s">
        <v>1954</v>
      </c>
      <c r="W1518" s="4"/>
      <c r="X1518" s="4"/>
      <c r="Y1518" s="4"/>
      <c r="Z1518" s="4"/>
      <c r="AA1518" s="4"/>
      <c r="AB1518" s="4"/>
      <c r="AC1518" s="4"/>
      <c r="AD1518" s="4"/>
      <c r="AE1518" s="145"/>
      <c r="AF1518" s="145"/>
      <c r="AG1518" s="4" t="s">
        <v>70</v>
      </c>
      <c r="AH1518" s="377" t="s">
        <v>4753</v>
      </c>
      <c r="AI1518" s="4" t="s">
        <v>9551</v>
      </c>
      <c r="AJ1518" s="4" t="s">
        <v>9556</v>
      </c>
      <c r="AK1518" s="4"/>
    </row>
    <row r="1519" spans="2:37">
      <c r="B1519" s="145" t="s">
        <v>2497</v>
      </c>
      <c r="C1519" s="4" t="s">
        <v>441</v>
      </c>
      <c r="D1519" s="4" t="s">
        <v>4754</v>
      </c>
      <c r="E1519" s="4" t="s">
        <v>1060</v>
      </c>
      <c r="F1519" s="4" t="s">
        <v>4755</v>
      </c>
      <c r="G1519" s="4" t="s">
        <v>1684</v>
      </c>
      <c r="H1519" s="4" t="s">
        <v>1685</v>
      </c>
      <c r="I1519" s="141"/>
      <c r="J1519" s="141">
        <v>1000000000</v>
      </c>
      <c r="K1519" s="139">
        <v>1000000000</v>
      </c>
      <c r="L1519" s="4">
        <v>10</v>
      </c>
      <c r="M1519" s="4" t="s">
        <v>3727</v>
      </c>
      <c r="N1519" s="4" t="s">
        <v>4756</v>
      </c>
      <c r="O1519" s="4"/>
      <c r="P1519" s="4"/>
      <c r="Q1519" s="4">
        <v>197</v>
      </c>
      <c r="R1519" s="4" t="s">
        <v>70</v>
      </c>
      <c r="S1519" s="4" t="s">
        <v>70</v>
      </c>
      <c r="T1519" s="140">
        <v>45348</v>
      </c>
      <c r="U1519" s="4" t="s">
        <v>1887</v>
      </c>
      <c r="V1519" s="4"/>
      <c r="W1519" s="4"/>
      <c r="X1519" s="4"/>
      <c r="Y1519" s="4"/>
      <c r="Z1519" s="4"/>
      <c r="AA1519" s="4"/>
      <c r="AB1519" s="4"/>
      <c r="AC1519" s="4"/>
      <c r="AD1519" s="4"/>
      <c r="AE1519" s="145"/>
      <c r="AF1519" s="145"/>
      <c r="AG1519" s="4" t="s">
        <v>70</v>
      </c>
      <c r="AH1519" s="377" t="s">
        <v>4755</v>
      </c>
      <c r="AI1519" s="4" t="s">
        <v>9551</v>
      </c>
      <c r="AJ1519" s="4" t="s">
        <v>9556</v>
      </c>
      <c r="AK1519" s="4"/>
    </row>
    <row r="1520" spans="2:37">
      <c r="B1520" s="145" t="s">
        <v>2497</v>
      </c>
      <c r="C1520" s="4" t="s">
        <v>441</v>
      </c>
      <c r="D1520" s="4" t="s">
        <v>2613</v>
      </c>
      <c r="E1520" s="4" t="s">
        <v>1060</v>
      </c>
      <c r="F1520" s="4" t="s">
        <v>4757</v>
      </c>
      <c r="G1520" s="4" t="s">
        <v>1644</v>
      </c>
      <c r="H1520" s="4" t="s">
        <v>1645</v>
      </c>
      <c r="I1520" s="141"/>
      <c r="J1520" s="141">
        <v>3555899226</v>
      </c>
      <c r="K1520" s="139">
        <v>3555899226</v>
      </c>
      <c r="L1520" s="4">
        <v>3.45</v>
      </c>
      <c r="M1520" s="4" t="s">
        <v>3969</v>
      </c>
      <c r="N1520" s="4" t="s">
        <v>2657</v>
      </c>
      <c r="O1520" s="186">
        <f t="shared" ref="O1520:O1528" si="124">K1520</f>
        <v>3555899226</v>
      </c>
      <c r="P1520" s="91">
        <f t="shared" ref="P1520:P1525" si="125">O1520-J1520</f>
        <v>0</v>
      </c>
      <c r="Q1520" s="4">
        <v>191</v>
      </c>
      <c r="R1520" s="4" t="s">
        <v>70</v>
      </c>
      <c r="S1520" s="4" t="s">
        <v>70</v>
      </c>
      <c r="T1520" s="140">
        <v>45348</v>
      </c>
      <c r="U1520" s="4" t="s">
        <v>1887</v>
      </c>
      <c r="V1520" s="4"/>
      <c r="W1520" s="4" t="s">
        <v>70</v>
      </c>
      <c r="X1520" s="140">
        <v>45364</v>
      </c>
      <c r="Y1520" s="4" t="s">
        <v>1885</v>
      </c>
      <c r="Z1520" s="4" t="s">
        <v>1886</v>
      </c>
      <c r="AA1520" s="186">
        <f t="shared" ref="AA1520:AA1525" si="126">O1520</f>
        <v>3555899226</v>
      </c>
      <c r="AB1520" s="91">
        <f t="shared" ref="AB1520:AB1525" si="127">O1520-AA1520</f>
        <v>0</v>
      </c>
      <c r="AC1520" s="4"/>
      <c r="AD1520" s="4" t="s">
        <v>2037</v>
      </c>
      <c r="AE1520" s="145" t="s">
        <v>4727</v>
      </c>
      <c r="AF1520" s="145"/>
      <c r="AG1520" s="4"/>
      <c r="AH1520" s="377"/>
      <c r="AI1520" s="4"/>
      <c r="AJ1520" s="4"/>
      <c r="AK1520" s="4"/>
    </row>
    <row r="1521" spans="2:37">
      <c r="B1521" s="145" t="s">
        <v>2497</v>
      </c>
      <c r="C1521" s="4" t="s">
        <v>441</v>
      </c>
      <c r="D1521" s="4" t="s">
        <v>2613</v>
      </c>
      <c r="E1521" s="4" t="s">
        <v>1060</v>
      </c>
      <c r="F1521" s="4" t="s">
        <v>4758</v>
      </c>
      <c r="G1521" s="4" t="s">
        <v>1644</v>
      </c>
      <c r="H1521" s="4" t="s">
        <v>1645</v>
      </c>
      <c r="I1521" s="141"/>
      <c r="J1521" s="141">
        <v>3113759471</v>
      </c>
      <c r="K1521" s="139">
        <v>3113759471</v>
      </c>
      <c r="L1521" s="4">
        <v>3.45</v>
      </c>
      <c r="M1521" s="4" t="s">
        <v>3657</v>
      </c>
      <c r="N1521" s="4" t="s">
        <v>2172</v>
      </c>
      <c r="O1521" s="186">
        <f t="shared" si="124"/>
        <v>3113759471</v>
      </c>
      <c r="P1521" s="91">
        <f t="shared" si="125"/>
        <v>0</v>
      </c>
      <c r="Q1521" s="4">
        <v>191</v>
      </c>
      <c r="R1521" s="4" t="s">
        <v>70</v>
      </c>
      <c r="S1521" s="4" t="s">
        <v>70</v>
      </c>
      <c r="T1521" s="140">
        <v>45348</v>
      </c>
      <c r="U1521" s="4" t="s">
        <v>1887</v>
      </c>
      <c r="V1521" s="4"/>
      <c r="W1521" s="4" t="s">
        <v>70</v>
      </c>
      <c r="X1521" s="140">
        <v>45364</v>
      </c>
      <c r="Y1521" s="4" t="s">
        <v>1885</v>
      </c>
      <c r="Z1521" s="4" t="s">
        <v>1886</v>
      </c>
      <c r="AA1521" s="186">
        <f t="shared" si="126"/>
        <v>3113759471</v>
      </c>
      <c r="AB1521" s="91">
        <f t="shared" si="127"/>
        <v>0</v>
      </c>
      <c r="AC1521" s="4"/>
      <c r="AD1521" s="4" t="s">
        <v>2037</v>
      </c>
      <c r="AE1521" s="145" t="s">
        <v>4727</v>
      </c>
      <c r="AF1521" s="145"/>
      <c r="AG1521" s="4"/>
      <c r="AH1521" s="377"/>
      <c r="AI1521" s="4"/>
      <c r="AJ1521" s="4"/>
      <c r="AK1521" s="4"/>
    </row>
    <row r="1522" spans="2:37">
      <c r="B1522" s="145" t="s">
        <v>2497</v>
      </c>
      <c r="C1522" s="4" t="s">
        <v>441</v>
      </c>
      <c r="D1522" s="4" t="s">
        <v>2613</v>
      </c>
      <c r="E1522" s="4" t="s">
        <v>1060</v>
      </c>
      <c r="F1522" s="4" t="s">
        <v>4759</v>
      </c>
      <c r="G1522" s="4" t="s">
        <v>1644</v>
      </c>
      <c r="H1522" s="4" t="s">
        <v>1645</v>
      </c>
      <c r="I1522" s="141"/>
      <c r="J1522" s="141">
        <v>3204465498</v>
      </c>
      <c r="K1522" s="139">
        <v>3204465498</v>
      </c>
      <c r="L1522" s="4">
        <v>3.45</v>
      </c>
      <c r="M1522" s="4" t="s">
        <v>2757</v>
      </c>
      <c r="N1522" s="4" t="s">
        <v>3636</v>
      </c>
      <c r="O1522" s="186">
        <f t="shared" si="124"/>
        <v>3204465498</v>
      </c>
      <c r="P1522" s="91">
        <f t="shared" si="125"/>
        <v>0</v>
      </c>
      <c r="Q1522" s="4">
        <v>191</v>
      </c>
      <c r="R1522" s="4" t="s">
        <v>70</v>
      </c>
      <c r="S1522" s="4" t="s">
        <v>70</v>
      </c>
      <c r="T1522" s="140">
        <v>45348</v>
      </c>
      <c r="U1522" s="4" t="s">
        <v>1887</v>
      </c>
      <c r="V1522" s="4"/>
      <c r="W1522" s="4" t="s">
        <v>70</v>
      </c>
      <c r="X1522" s="140">
        <v>45364</v>
      </c>
      <c r="Y1522" s="4" t="s">
        <v>1885</v>
      </c>
      <c r="Z1522" s="4" t="s">
        <v>1886</v>
      </c>
      <c r="AA1522" s="186">
        <f t="shared" si="126"/>
        <v>3204465498</v>
      </c>
      <c r="AB1522" s="91">
        <f t="shared" si="127"/>
        <v>0</v>
      </c>
      <c r="AC1522" s="4"/>
      <c r="AD1522" s="4" t="s">
        <v>2037</v>
      </c>
      <c r="AE1522" s="145" t="s">
        <v>4727</v>
      </c>
      <c r="AF1522" s="145"/>
      <c r="AG1522" s="4"/>
      <c r="AH1522" s="377"/>
      <c r="AI1522" s="4"/>
      <c r="AJ1522" s="4"/>
      <c r="AK1522" s="4"/>
    </row>
    <row r="1523" spans="2:37">
      <c r="B1523" s="145" t="s">
        <v>2497</v>
      </c>
      <c r="C1523" s="4" t="s">
        <v>441</v>
      </c>
      <c r="D1523" s="4" t="s">
        <v>2613</v>
      </c>
      <c r="E1523" s="4" t="s">
        <v>1060</v>
      </c>
      <c r="F1523" s="4" t="s">
        <v>4760</v>
      </c>
      <c r="G1523" s="4" t="s">
        <v>1644</v>
      </c>
      <c r="H1523" s="4" t="s">
        <v>1645</v>
      </c>
      <c r="I1523" s="141"/>
      <c r="J1523" s="141">
        <v>2539928615</v>
      </c>
      <c r="K1523" s="139">
        <v>2539928615</v>
      </c>
      <c r="L1523" s="4">
        <v>3.45</v>
      </c>
      <c r="M1523" s="4" t="s">
        <v>3336</v>
      </c>
      <c r="N1523" s="4" t="s">
        <v>2657</v>
      </c>
      <c r="O1523" s="186">
        <f t="shared" si="124"/>
        <v>2539928615</v>
      </c>
      <c r="P1523" s="91">
        <f t="shared" si="125"/>
        <v>0</v>
      </c>
      <c r="Q1523" s="4">
        <v>191</v>
      </c>
      <c r="R1523" s="4" t="s">
        <v>70</v>
      </c>
      <c r="S1523" s="4" t="s">
        <v>70</v>
      </c>
      <c r="T1523" s="140">
        <v>45348</v>
      </c>
      <c r="U1523" s="4" t="s">
        <v>1887</v>
      </c>
      <c r="V1523" s="4"/>
      <c r="W1523" s="4" t="s">
        <v>70</v>
      </c>
      <c r="X1523" s="140">
        <v>45364</v>
      </c>
      <c r="Y1523" s="4" t="s">
        <v>1885</v>
      </c>
      <c r="Z1523" s="4" t="s">
        <v>1886</v>
      </c>
      <c r="AA1523" s="186">
        <f t="shared" si="126"/>
        <v>2539928615</v>
      </c>
      <c r="AB1523" s="91">
        <f t="shared" si="127"/>
        <v>0</v>
      </c>
      <c r="AC1523" s="4"/>
      <c r="AD1523" s="4" t="s">
        <v>2037</v>
      </c>
      <c r="AE1523" s="145" t="s">
        <v>4727</v>
      </c>
      <c r="AF1523" s="145"/>
      <c r="AG1523" s="4"/>
      <c r="AH1523" s="377"/>
      <c r="AI1523" s="4"/>
      <c r="AJ1523" s="4"/>
      <c r="AK1523" s="4"/>
    </row>
    <row r="1524" spans="2:37">
      <c r="B1524" s="145" t="s">
        <v>2497</v>
      </c>
      <c r="C1524" s="4" t="s">
        <v>441</v>
      </c>
      <c r="D1524" s="4" t="s">
        <v>2613</v>
      </c>
      <c r="E1524" s="4" t="s">
        <v>1060</v>
      </c>
      <c r="F1524" s="4" t="s">
        <v>4761</v>
      </c>
      <c r="G1524" s="4" t="s">
        <v>1644</v>
      </c>
      <c r="H1524" s="4" t="s">
        <v>1645</v>
      </c>
      <c r="I1524" s="141"/>
      <c r="J1524" s="141">
        <v>2095795283</v>
      </c>
      <c r="K1524" s="139">
        <v>2095795283</v>
      </c>
      <c r="L1524" s="4">
        <v>3.45</v>
      </c>
      <c r="M1524" s="4" t="s">
        <v>3249</v>
      </c>
      <c r="N1524" s="4" t="s">
        <v>3650</v>
      </c>
      <c r="O1524" s="186">
        <f t="shared" si="124"/>
        <v>2095795283</v>
      </c>
      <c r="P1524" s="91">
        <f t="shared" si="125"/>
        <v>0</v>
      </c>
      <c r="Q1524" s="4">
        <v>191</v>
      </c>
      <c r="R1524" s="4" t="s">
        <v>70</v>
      </c>
      <c r="S1524" s="4" t="s">
        <v>70</v>
      </c>
      <c r="T1524" s="140">
        <v>45348</v>
      </c>
      <c r="U1524" s="4" t="s">
        <v>1887</v>
      </c>
      <c r="V1524" s="4"/>
      <c r="W1524" s="4" t="s">
        <v>70</v>
      </c>
      <c r="X1524" s="140">
        <v>45364</v>
      </c>
      <c r="Y1524" s="4" t="s">
        <v>1885</v>
      </c>
      <c r="Z1524" s="4" t="s">
        <v>1886</v>
      </c>
      <c r="AA1524" s="186">
        <f t="shared" si="126"/>
        <v>2095795283</v>
      </c>
      <c r="AB1524" s="91">
        <f t="shared" si="127"/>
        <v>0</v>
      </c>
      <c r="AC1524" s="4"/>
      <c r="AD1524" s="4" t="s">
        <v>2037</v>
      </c>
      <c r="AE1524" s="145" t="s">
        <v>4727</v>
      </c>
      <c r="AF1524" s="145"/>
      <c r="AG1524" s="4"/>
      <c r="AH1524" s="377"/>
      <c r="AI1524" s="4"/>
      <c r="AJ1524" s="4"/>
      <c r="AK1524" s="4"/>
    </row>
    <row r="1525" spans="2:37">
      <c r="B1525" s="145" t="s">
        <v>2497</v>
      </c>
      <c r="C1525" s="4" t="s">
        <v>441</v>
      </c>
      <c r="D1525" s="4" t="s">
        <v>2613</v>
      </c>
      <c r="E1525" s="4" t="s">
        <v>1060</v>
      </c>
      <c r="F1525" s="4" t="s">
        <v>4762</v>
      </c>
      <c r="G1525" s="4" t="s">
        <v>1644</v>
      </c>
      <c r="H1525" s="4" t="s">
        <v>1645</v>
      </c>
      <c r="I1525" s="141"/>
      <c r="J1525" s="141">
        <v>2095795283</v>
      </c>
      <c r="K1525" s="139">
        <v>2095795283</v>
      </c>
      <c r="L1525" s="4">
        <v>3.45</v>
      </c>
      <c r="M1525" s="4" t="s">
        <v>3249</v>
      </c>
      <c r="N1525" s="4" t="s">
        <v>3650</v>
      </c>
      <c r="O1525" s="186">
        <f t="shared" si="124"/>
        <v>2095795283</v>
      </c>
      <c r="P1525" s="91">
        <f t="shared" si="125"/>
        <v>0</v>
      </c>
      <c r="Q1525" s="4">
        <v>191</v>
      </c>
      <c r="R1525" s="4" t="s">
        <v>70</v>
      </c>
      <c r="S1525" s="4" t="s">
        <v>70</v>
      </c>
      <c r="T1525" s="140">
        <v>45348</v>
      </c>
      <c r="U1525" s="4" t="s">
        <v>1887</v>
      </c>
      <c r="V1525" s="4"/>
      <c r="W1525" s="4" t="s">
        <v>70</v>
      </c>
      <c r="X1525" s="140">
        <v>45364</v>
      </c>
      <c r="Y1525" s="4" t="s">
        <v>1885</v>
      </c>
      <c r="Z1525" s="4" t="s">
        <v>1886</v>
      </c>
      <c r="AA1525" s="186">
        <f t="shared" si="126"/>
        <v>2095795283</v>
      </c>
      <c r="AB1525" s="91">
        <f t="shared" si="127"/>
        <v>0</v>
      </c>
      <c r="AC1525" s="4"/>
      <c r="AD1525" s="4" t="s">
        <v>2037</v>
      </c>
      <c r="AE1525" s="145" t="s">
        <v>4727</v>
      </c>
      <c r="AF1525" s="145"/>
      <c r="AG1525" s="4"/>
      <c r="AH1525" s="377"/>
      <c r="AI1525" s="4"/>
      <c r="AJ1525" s="4"/>
      <c r="AK1525" s="4"/>
    </row>
    <row r="1526" spans="2:37">
      <c r="B1526" s="145" t="s">
        <v>2497</v>
      </c>
      <c r="C1526" s="4" t="s">
        <v>441</v>
      </c>
      <c r="D1526" s="4" t="s">
        <v>2498</v>
      </c>
      <c r="E1526" s="4" t="s">
        <v>1060</v>
      </c>
      <c r="F1526" s="4" t="s">
        <v>4763</v>
      </c>
      <c r="G1526" s="4" t="s">
        <v>1702</v>
      </c>
      <c r="H1526" s="4" t="s">
        <v>1703</v>
      </c>
      <c r="I1526" s="141"/>
      <c r="J1526" s="141">
        <v>6000000000</v>
      </c>
      <c r="K1526" s="139">
        <v>6000000000</v>
      </c>
      <c r="L1526" s="4">
        <v>6.7</v>
      </c>
      <c r="M1526" s="4" t="s">
        <v>3490</v>
      </c>
      <c r="N1526" s="4" t="s">
        <v>2869</v>
      </c>
      <c r="O1526" s="186">
        <f t="shared" si="124"/>
        <v>6000000000</v>
      </c>
      <c r="P1526" s="186">
        <f>J1526-O1526</f>
        <v>0</v>
      </c>
      <c r="Q1526" s="4">
        <v>144</v>
      </c>
      <c r="R1526" s="4" t="s">
        <v>70</v>
      </c>
      <c r="S1526" s="4" t="s">
        <v>70</v>
      </c>
      <c r="T1526" s="140">
        <v>45294</v>
      </c>
      <c r="U1526" s="4" t="s">
        <v>1884</v>
      </c>
      <c r="V1526" s="4" t="s">
        <v>1954</v>
      </c>
      <c r="W1526" s="4"/>
      <c r="X1526" s="4"/>
      <c r="Y1526" s="4"/>
      <c r="Z1526" s="4"/>
      <c r="AA1526" s="4"/>
      <c r="AB1526" s="4"/>
      <c r="AC1526" s="4"/>
      <c r="AD1526" s="4"/>
      <c r="AE1526" s="145"/>
      <c r="AF1526" s="145"/>
      <c r="AG1526" s="4" t="s">
        <v>70</v>
      </c>
      <c r="AH1526" s="377" t="s">
        <v>4763</v>
      </c>
      <c r="AI1526" s="4" t="s">
        <v>9551</v>
      </c>
      <c r="AJ1526" s="4" t="s">
        <v>9556</v>
      </c>
      <c r="AK1526" s="4"/>
    </row>
    <row r="1527" spans="2:37">
      <c r="B1527" s="145" t="s">
        <v>2497</v>
      </c>
      <c r="C1527" s="4" t="s">
        <v>441</v>
      </c>
      <c r="D1527" s="4" t="s">
        <v>2613</v>
      </c>
      <c r="E1527" s="4" t="s">
        <v>1060</v>
      </c>
      <c r="F1527" s="4" t="s">
        <v>4764</v>
      </c>
      <c r="G1527" s="4" t="s">
        <v>1644</v>
      </c>
      <c r="H1527" s="4" t="s">
        <v>1645</v>
      </c>
      <c r="I1527" s="141"/>
      <c r="J1527" s="141">
        <v>2141761763</v>
      </c>
      <c r="K1527" s="139">
        <v>2141761763</v>
      </c>
      <c r="L1527" s="4">
        <v>3.45</v>
      </c>
      <c r="M1527" s="4" t="s">
        <v>4765</v>
      </c>
      <c r="N1527" s="4" t="s">
        <v>2172</v>
      </c>
      <c r="O1527" s="186">
        <f t="shared" si="124"/>
        <v>2141761763</v>
      </c>
      <c r="P1527" s="91">
        <f>O1527-J1527</f>
        <v>0</v>
      </c>
      <c r="Q1527" s="4">
        <v>191</v>
      </c>
      <c r="R1527" s="4" t="s">
        <v>70</v>
      </c>
      <c r="S1527" s="4" t="s">
        <v>70</v>
      </c>
      <c r="T1527" s="140">
        <v>45348</v>
      </c>
      <c r="U1527" s="4" t="s">
        <v>1887</v>
      </c>
      <c r="V1527" s="4"/>
      <c r="W1527" s="4" t="s">
        <v>70</v>
      </c>
      <c r="X1527" s="140">
        <v>45364</v>
      </c>
      <c r="Y1527" s="4" t="s">
        <v>1885</v>
      </c>
      <c r="Z1527" s="4" t="s">
        <v>1886</v>
      </c>
      <c r="AA1527" s="186">
        <f>O1527</f>
        <v>2141761763</v>
      </c>
      <c r="AB1527" s="91">
        <f>O1527-AA1527</f>
        <v>0</v>
      </c>
      <c r="AC1527" s="4"/>
      <c r="AD1527" s="4" t="s">
        <v>2037</v>
      </c>
      <c r="AE1527" s="145" t="s">
        <v>4727</v>
      </c>
      <c r="AF1527" s="145"/>
      <c r="AG1527" s="4"/>
      <c r="AH1527" s="377"/>
      <c r="AI1527" s="4"/>
      <c r="AJ1527" s="4"/>
      <c r="AK1527" s="4"/>
    </row>
    <row r="1528" spans="2:37">
      <c r="B1528" s="145" t="s">
        <v>2497</v>
      </c>
      <c r="C1528" s="4" t="s">
        <v>441</v>
      </c>
      <c r="D1528" s="4" t="s">
        <v>2613</v>
      </c>
      <c r="E1528" s="4" t="s">
        <v>1060</v>
      </c>
      <c r="F1528" s="4" t="s">
        <v>4766</v>
      </c>
      <c r="G1528" s="4" t="s">
        <v>1644</v>
      </c>
      <c r="H1528" s="4" t="s">
        <v>1645</v>
      </c>
      <c r="I1528" s="141"/>
      <c r="J1528" s="141">
        <v>1104294521</v>
      </c>
      <c r="K1528" s="139">
        <v>1104294521</v>
      </c>
      <c r="L1528" s="4">
        <v>3.45</v>
      </c>
      <c r="M1528" s="4" t="s">
        <v>3380</v>
      </c>
      <c r="N1528" s="4" t="s">
        <v>2593</v>
      </c>
      <c r="O1528" s="186">
        <f t="shared" si="124"/>
        <v>1104294521</v>
      </c>
      <c r="P1528" s="91">
        <f>O1528-J1528</f>
        <v>0</v>
      </c>
      <c r="Q1528" s="4">
        <v>191</v>
      </c>
      <c r="R1528" s="4" t="s">
        <v>70</v>
      </c>
      <c r="S1528" s="4" t="s">
        <v>70</v>
      </c>
      <c r="T1528" s="140">
        <v>45348</v>
      </c>
      <c r="U1528" s="4" t="s">
        <v>1887</v>
      </c>
      <c r="V1528" s="4"/>
      <c r="W1528" s="4" t="s">
        <v>70</v>
      </c>
      <c r="X1528" s="140">
        <v>45364</v>
      </c>
      <c r="Y1528" s="4" t="s">
        <v>1885</v>
      </c>
      <c r="Z1528" s="4" t="s">
        <v>1886</v>
      </c>
      <c r="AA1528" s="186">
        <f>O1528</f>
        <v>1104294521</v>
      </c>
      <c r="AB1528" s="91">
        <f>O1528-AA1528</f>
        <v>0</v>
      </c>
      <c r="AC1528" s="4"/>
      <c r="AD1528" s="4" t="s">
        <v>2037</v>
      </c>
      <c r="AE1528" s="145" t="s">
        <v>4727</v>
      </c>
      <c r="AF1528" s="145"/>
      <c r="AG1528" s="4"/>
      <c r="AH1528" s="377"/>
      <c r="AI1528" s="4"/>
      <c r="AJ1528" s="4"/>
      <c r="AK1528" s="4"/>
    </row>
    <row r="1529" spans="2:37">
      <c r="B1529" s="145" t="s">
        <v>2497</v>
      </c>
      <c r="C1529" s="4" t="s">
        <v>441</v>
      </c>
      <c r="D1529" s="4" t="s">
        <v>2588</v>
      </c>
      <c r="E1529" s="4" t="s">
        <v>1060</v>
      </c>
      <c r="F1529" s="4" t="s">
        <v>4767</v>
      </c>
      <c r="G1529" s="4" t="s">
        <v>1694</v>
      </c>
      <c r="H1529" s="4" t="s">
        <v>1695</v>
      </c>
      <c r="I1529" s="141"/>
      <c r="J1529" s="141">
        <v>10000000000</v>
      </c>
      <c r="K1529" s="139">
        <v>10000000000</v>
      </c>
      <c r="L1529" s="4">
        <v>8.89</v>
      </c>
      <c r="M1529" s="4" t="s">
        <v>3184</v>
      </c>
      <c r="N1529" s="4" t="s">
        <v>3133</v>
      </c>
      <c r="O1529" s="91">
        <f>J1529</f>
        <v>10000000000</v>
      </c>
      <c r="P1529" s="91">
        <f>J1529-O1529</f>
        <v>0</v>
      </c>
      <c r="Q1529" s="4">
        <v>73</v>
      </c>
      <c r="R1529" s="4" t="s">
        <v>70</v>
      </c>
      <c r="S1529" s="4" t="s">
        <v>70</v>
      </c>
      <c r="T1529" s="140">
        <v>45321</v>
      </c>
      <c r="U1529" s="4" t="s">
        <v>1884</v>
      </c>
      <c r="V1529" s="4" t="s">
        <v>1954</v>
      </c>
      <c r="W1529" s="4"/>
      <c r="X1529" s="4"/>
      <c r="Y1529" s="4"/>
      <c r="Z1529" s="4"/>
      <c r="AA1529" s="4"/>
      <c r="AB1529" s="4"/>
      <c r="AC1529" s="4"/>
      <c r="AD1529" s="4"/>
      <c r="AE1529" s="145"/>
      <c r="AF1529" s="145"/>
      <c r="AG1529" s="4" t="s">
        <v>70</v>
      </c>
      <c r="AH1529" s="377"/>
      <c r="AI1529" s="4" t="s">
        <v>9555</v>
      </c>
      <c r="AJ1529" s="4" t="s">
        <v>9556</v>
      </c>
      <c r="AK1529" s="4"/>
    </row>
    <row r="1530" spans="2:37">
      <c r="B1530" s="145" t="s">
        <v>2497</v>
      </c>
      <c r="C1530" s="4" t="s">
        <v>441</v>
      </c>
      <c r="D1530" s="4" t="s">
        <v>1976</v>
      </c>
      <c r="E1530" s="4" t="s">
        <v>1060</v>
      </c>
      <c r="F1530" s="4" t="s">
        <v>4768</v>
      </c>
      <c r="G1530" s="4" t="s">
        <v>1688</v>
      </c>
      <c r="H1530" s="4" t="s">
        <v>1689</v>
      </c>
      <c r="I1530" s="141"/>
      <c r="J1530" s="141">
        <v>5000000000</v>
      </c>
      <c r="K1530" s="139">
        <v>5000000000</v>
      </c>
      <c r="L1530" s="4">
        <v>6.7</v>
      </c>
      <c r="M1530" s="4" t="s">
        <v>3224</v>
      </c>
      <c r="N1530" s="4" t="s">
        <v>3346</v>
      </c>
      <c r="O1530" s="91">
        <f>J1530</f>
        <v>5000000000</v>
      </c>
      <c r="P1530" s="91">
        <f>J1530-O1530</f>
        <v>0</v>
      </c>
      <c r="Q1530" s="4">
        <v>89</v>
      </c>
      <c r="R1530" s="4" t="s">
        <v>70</v>
      </c>
      <c r="S1530" s="4" t="s">
        <v>70</v>
      </c>
      <c r="T1530" s="140">
        <v>45341</v>
      </c>
      <c r="U1530" s="4" t="s">
        <v>1884</v>
      </c>
      <c r="V1530" s="4" t="s">
        <v>1954</v>
      </c>
      <c r="W1530" s="4"/>
      <c r="X1530" s="4"/>
      <c r="Y1530" s="4"/>
      <c r="Z1530" s="4"/>
      <c r="AA1530" s="4"/>
      <c r="AB1530" s="4"/>
      <c r="AC1530" s="4"/>
      <c r="AD1530" s="4"/>
      <c r="AE1530" s="145"/>
      <c r="AF1530" s="145"/>
      <c r="AG1530" s="4" t="s">
        <v>70</v>
      </c>
      <c r="AH1530" s="377" t="s">
        <v>4768</v>
      </c>
      <c r="AI1530" s="4" t="s">
        <v>9551</v>
      </c>
      <c r="AJ1530" s="4" t="s">
        <v>9556</v>
      </c>
      <c r="AK1530" s="4"/>
    </row>
    <row r="1531" spans="2:37">
      <c r="B1531" s="145" t="s">
        <v>2497</v>
      </c>
      <c r="C1531" s="4" t="s">
        <v>441</v>
      </c>
      <c r="D1531" s="4" t="s">
        <v>4587</v>
      </c>
      <c r="E1531" s="4" t="s">
        <v>1060</v>
      </c>
      <c r="F1531" s="4" t="s">
        <v>4769</v>
      </c>
      <c r="G1531" s="4" t="s">
        <v>1704</v>
      </c>
      <c r="H1531" s="4" t="s">
        <v>1705</v>
      </c>
      <c r="I1531" s="141"/>
      <c r="J1531" s="141">
        <v>14030000000</v>
      </c>
      <c r="K1531" s="139">
        <v>14030000000</v>
      </c>
      <c r="L1531" s="4">
        <v>6.1</v>
      </c>
      <c r="M1531" s="4" t="s">
        <v>3348</v>
      </c>
      <c r="N1531" s="4" t="s">
        <v>3492</v>
      </c>
      <c r="O1531" s="91">
        <f>J1531</f>
        <v>14030000000</v>
      </c>
      <c r="P1531" s="91">
        <f>J1531-O1531</f>
        <v>0</v>
      </c>
      <c r="Q1531" s="4">
        <v>177</v>
      </c>
      <c r="R1531" s="4" t="s">
        <v>70</v>
      </c>
      <c r="S1531" s="4" t="s">
        <v>70</v>
      </c>
      <c r="T1531" s="140">
        <v>45348</v>
      </c>
      <c r="U1531" s="4" t="s">
        <v>1887</v>
      </c>
      <c r="V1531" s="4"/>
      <c r="W1531" s="4"/>
      <c r="X1531" s="4"/>
      <c r="Y1531" s="4"/>
      <c r="Z1531" s="4"/>
      <c r="AA1531" s="4"/>
      <c r="AB1531" s="4"/>
      <c r="AC1531" s="4"/>
      <c r="AD1531" s="4"/>
      <c r="AE1531" s="145"/>
      <c r="AF1531" s="145"/>
      <c r="AG1531" s="4" t="s">
        <v>70</v>
      </c>
      <c r="AH1531" s="377" t="s">
        <v>4769</v>
      </c>
      <c r="AI1531" s="4" t="s">
        <v>9551</v>
      </c>
      <c r="AJ1531" s="4" t="s">
        <v>9556</v>
      </c>
      <c r="AK1531" s="4"/>
    </row>
    <row r="1532" spans="2:37">
      <c r="B1532" s="145" t="s">
        <v>2497</v>
      </c>
      <c r="C1532" s="4" t="s">
        <v>441</v>
      </c>
      <c r="D1532" s="4" t="s">
        <v>2613</v>
      </c>
      <c r="E1532" s="4" t="s">
        <v>1060</v>
      </c>
      <c r="F1532" s="4" t="s">
        <v>4770</v>
      </c>
      <c r="G1532" s="4" t="s">
        <v>1644</v>
      </c>
      <c r="H1532" s="4" t="s">
        <v>1645</v>
      </c>
      <c r="I1532" s="141"/>
      <c r="J1532" s="141">
        <v>2323479408</v>
      </c>
      <c r="K1532" s="139">
        <v>2323479408</v>
      </c>
      <c r="L1532" s="4">
        <v>3.45</v>
      </c>
      <c r="M1532" s="4" t="s">
        <v>2149</v>
      </c>
      <c r="N1532" s="4" t="s">
        <v>2172</v>
      </c>
      <c r="O1532" s="186">
        <f t="shared" ref="O1532:O1543" si="128">K1532</f>
        <v>2323479408</v>
      </c>
      <c r="P1532" s="91">
        <f>O1532-J1532</f>
        <v>0</v>
      </c>
      <c r="Q1532" s="4">
        <v>191</v>
      </c>
      <c r="R1532" s="4" t="s">
        <v>70</v>
      </c>
      <c r="S1532" s="4" t="s">
        <v>70</v>
      </c>
      <c r="T1532" s="140">
        <v>45348</v>
      </c>
      <c r="U1532" s="4" t="s">
        <v>1887</v>
      </c>
      <c r="V1532" s="4"/>
      <c r="W1532" s="4" t="s">
        <v>70</v>
      </c>
      <c r="X1532" s="140">
        <v>45364</v>
      </c>
      <c r="Y1532" s="4" t="s">
        <v>1885</v>
      </c>
      <c r="Z1532" s="4" t="s">
        <v>1886</v>
      </c>
      <c r="AA1532" s="186">
        <f t="shared" ref="AA1532:AA1543" si="129">O1532</f>
        <v>2323479408</v>
      </c>
      <c r="AB1532" s="91">
        <f t="shared" ref="AB1532:AB1542" si="130">O1532-AA1532</f>
        <v>0</v>
      </c>
      <c r="AC1532" s="4"/>
      <c r="AD1532" s="4" t="s">
        <v>2037</v>
      </c>
      <c r="AE1532" s="145" t="s">
        <v>4727</v>
      </c>
      <c r="AF1532" s="145"/>
      <c r="AG1532" s="4"/>
      <c r="AH1532" s="377"/>
      <c r="AI1532" s="4"/>
      <c r="AJ1532" s="4"/>
      <c r="AK1532" s="4"/>
    </row>
    <row r="1533" spans="2:37">
      <c r="B1533" s="145" t="s">
        <v>2497</v>
      </c>
      <c r="C1533" s="4" t="s">
        <v>441</v>
      </c>
      <c r="D1533" s="4" t="s">
        <v>2613</v>
      </c>
      <c r="E1533" s="4" t="s">
        <v>1060</v>
      </c>
      <c r="F1533" s="4" t="s">
        <v>4771</v>
      </c>
      <c r="G1533" s="4" t="s">
        <v>1644</v>
      </c>
      <c r="H1533" s="4" t="s">
        <v>1645</v>
      </c>
      <c r="I1533" s="141"/>
      <c r="J1533" s="141">
        <v>3243190276</v>
      </c>
      <c r="K1533" s="139">
        <v>3243190276</v>
      </c>
      <c r="L1533" s="4">
        <v>3.45</v>
      </c>
      <c r="M1533" s="4" t="s">
        <v>2224</v>
      </c>
      <c r="N1533" s="4" t="s">
        <v>2751</v>
      </c>
      <c r="O1533" s="186">
        <f t="shared" si="128"/>
        <v>3243190276</v>
      </c>
      <c r="P1533" s="91">
        <f>O1533-J1533</f>
        <v>0</v>
      </c>
      <c r="Q1533" s="4">
        <v>191</v>
      </c>
      <c r="R1533" s="4" t="s">
        <v>70</v>
      </c>
      <c r="S1533" s="4" t="s">
        <v>70</v>
      </c>
      <c r="T1533" s="140">
        <v>45348</v>
      </c>
      <c r="U1533" s="4" t="s">
        <v>1887</v>
      </c>
      <c r="V1533" s="4"/>
      <c r="W1533" s="4" t="s">
        <v>70</v>
      </c>
      <c r="X1533" s="140">
        <v>45364</v>
      </c>
      <c r="Y1533" s="4" t="s">
        <v>1885</v>
      </c>
      <c r="Z1533" s="4" t="s">
        <v>1886</v>
      </c>
      <c r="AA1533" s="186">
        <f t="shared" si="129"/>
        <v>3243190276</v>
      </c>
      <c r="AB1533" s="91">
        <f t="shared" si="130"/>
        <v>0</v>
      </c>
      <c r="AC1533" s="4"/>
      <c r="AD1533" s="4" t="s">
        <v>2037</v>
      </c>
      <c r="AE1533" s="145" t="s">
        <v>4727</v>
      </c>
      <c r="AF1533" s="145"/>
      <c r="AG1533" s="4"/>
      <c r="AH1533" s="377"/>
      <c r="AI1533" s="4"/>
      <c r="AJ1533" s="4"/>
      <c r="AK1533" s="4"/>
    </row>
    <row r="1534" spans="2:37">
      <c r="B1534" s="145" t="s">
        <v>2497</v>
      </c>
      <c r="C1534" s="4" t="s">
        <v>441</v>
      </c>
      <c r="D1534" s="4" t="s">
        <v>2613</v>
      </c>
      <c r="E1534" s="4" t="s">
        <v>1060</v>
      </c>
      <c r="F1534" s="4" t="s">
        <v>4772</v>
      </c>
      <c r="G1534" s="4" t="s">
        <v>1644</v>
      </c>
      <c r="H1534" s="4" t="s">
        <v>1645</v>
      </c>
      <c r="I1534" s="4"/>
      <c r="J1534" s="141">
        <v>5926541</v>
      </c>
      <c r="K1534" s="139">
        <v>5926541</v>
      </c>
      <c r="L1534" s="4">
        <v>0.2</v>
      </c>
      <c r="M1534" s="4" t="s">
        <v>4093</v>
      </c>
      <c r="N1534" s="4"/>
      <c r="O1534" s="186">
        <f t="shared" si="128"/>
        <v>5926541</v>
      </c>
      <c r="P1534" s="91">
        <f>O1534-J1534</f>
        <v>0</v>
      </c>
      <c r="Q1534" s="4">
        <v>191</v>
      </c>
      <c r="R1534" s="4" t="s">
        <v>70</v>
      </c>
      <c r="S1534" s="4" t="s">
        <v>70</v>
      </c>
      <c r="T1534" s="140">
        <v>45348</v>
      </c>
      <c r="U1534" s="4" t="s">
        <v>1887</v>
      </c>
      <c r="V1534" s="4"/>
      <c r="W1534" s="4" t="s">
        <v>70</v>
      </c>
      <c r="X1534" s="140">
        <v>45364</v>
      </c>
      <c r="Y1534" s="4" t="s">
        <v>1885</v>
      </c>
      <c r="Z1534" s="4" t="s">
        <v>1886</v>
      </c>
      <c r="AA1534" s="186">
        <f t="shared" si="129"/>
        <v>5926541</v>
      </c>
      <c r="AB1534" s="91">
        <f t="shared" si="130"/>
        <v>0</v>
      </c>
      <c r="AC1534" s="4"/>
      <c r="AD1534" s="4" t="s">
        <v>2037</v>
      </c>
      <c r="AE1534" s="145" t="s">
        <v>4727</v>
      </c>
      <c r="AF1534" s="145"/>
      <c r="AG1534" s="4"/>
      <c r="AH1534" s="377"/>
      <c r="AI1534" s="4"/>
      <c r="AJ1534" s="4"/>
      <c r="AK1534" s="4"/>
    </row>
    <row r="1535" spans="2:37">
      <c r="B1535" s="145" t="s">
        <v>2497</v>
      </c>
      <c r="C1535" s="4" t="s">
        <v>441</v>
      </c>
      <c r="D1535" s="4" t="s">
        <v>1946</v>
      </c>
      <c r="E1535" s="4" t="s">
        <v>1060</v>
      </c>
      <c r="F1535" s="4" t="s">
        <v>4773</v>
      </c>
      <c r="G1535" s="4" t="s">
        <v>1646</v>
      </c>
      <c r="H1535" s="4" t="s">
        <v>1647</v>
      </c>
      <c r="I1535" s="141"/>
      <c r="J1535" s="141">
        <v>10000000000</v>
      </c>
      <c r="K1535" s="139">
        <v>10000000000</v>
      </c>
      <c r="L1535" s="4">
        <v>3</v>
      </c>
      <c r="M1535" s="4" t="s">
        <v>3690</v>
      </c>
      <c r="N1535" s="4" t="s">
        <v>2989</v>
      </c>
      <c r="O1535" s="186">
        <f t="shared" si="128"/>
        <v>10000000000</v>
      </c>
      <c r="P1535" s="91">
        <f t="shared" ref="P1535:P1542" si="131">J1535-O1535</f>
        <v>0</v>
      </c>
      <c r="Q1535" s="4">
        <v>115</v>
      </c>
      <c r="R1535" s="4" t="s">
        <v>70</v>
      </c>
      <c r="S1535" s="4" t="s">
        <v>70</v>
      </c>
      <c r="T1535" s="140">
        <v>45321</v>
      </c>
      <c r="U1535" s="4" t="s">
        <v>1884</v>
      </c>
      <c r="V1535" s="4"/>
      <c r="W1535" s="4" t="s">
        <v>70</v>
      </c>
      <c r="X1535" s="140">
        <v>45371</v>
      </c>
      <c r="Y1535" s="4" t="s">
        <v>1885</v>
      </c>
      <c r="Z1535" s="4" t="s">
        <v>1886</v>
      </c>
      <c r="AA1535" s="186">
        <f t="shared" si="129"/>
        <v>10000000000</v>
      </c>
      <c r="AB1535" s="186">
        <f t="shared" si="130"/>
        <v>0</v>
      </c>
      <c r="AC1535" s="4"/>
      <c r="AD1535" s="4" t="s">
        <v>2037</v>
      </c>
      <c r="AE1535" s="145" t="s">
        <v>4774</v>
      </c>
      <c r="AF1535" s="145"/>
      <c r="AG1535" s="4"/>
      <c r="AH1535" s="377"/>
      <c r="AI1535" s="4"/>
      <c r="AJ1535" s="4"/>
      <c r="AK1535" s="4" t="s">
        <v>2116</v>
      </c>
    </row>
    <row r="1536" spans="2:37">
      <c r="B1536" s="145" t="s">
        <v>2497</v>
      </c>
      <c r="C1536" s="4" t="s">
        <v>441</v>
      </c>
      <c r="D1536" s="4" t="s">
        <v>1946</v>
      </c>
      <c r="E1536" s="4" t="s">
        <v>1060</v>
      </c>
      <c r="F1536" s="4" t="s">
        <v>4775</v>
      </c>
      <c r="G1536" s="4" t="s">
        <v>1646</v>
      </c>
      <c r="H1536" s="4" t="s">
        <v>1647</v>
      </c>
      <c r="I1536" s="141"/>
      <c r="J1536" s="141">
        <v>20000000000</v>
      </c>
      <c r="K1536" s="139">
        <v>20000000000</v>
      </c>
      <c r="L1536" s="4">
        <v>3</v>
      </c>
      <c r="M1536" s="4" t="s">
        <v>3690</v>
      </c>
      <c r="N1536" s="4" t="s">
        <v>2989</v>
      </c>
      <c r="O1536" s="186">
        <f t="shared" si="128"/>
        <v>20000000000</v>
      </c>
      <c r="P1536" s="91">
        <f t="shared" si="131"/>
        <v>0</v>
      </c>
      <c r="Q1536" s="4">
        <v>115</v>
      </c>
      <c r="R1536" s="4" t="s">
        <v>70</v>
      </c>
      <c r="S1536" s="4" t="s">
        <v>70</v>
      </c>
      <c r="T1536" s="140">
        <v>45321</v>
      </c>
      <c r="U1536" s="4" t="s">
        <v>1884</v>
      </c>
      <c r="V1536" s="4"/>
      <c r="W1536" s="4" t="s">
        <v>70</v>
      </c>
      <c r="X1536" s="1">
        <v>45371</v>
      </c>
      <c r="Y1536" s="4" t="s">
        <v>1885</v>
      </c>
      <c r="Z1536" s="4" t="s">
        <v>1886</v>
      </c>
      <c r="AA1536" s="186">
        <f t="shared" si="129"/>
        <v>20000000000</v>
      </c>
      <c r="AB1536" s="186">
        <f t="shared" si="130"/>
        <v>0</v>
      </c>
      <c r="AC1536" s="4"/>
      <c r="AD1536" s="4" t="s">
        <v>2037</v>
      </c>
      <c r="AE1536" s="145" t="s">
        <v>4774</v>
      </c>
      <c r="AF1536" s="145"/>
      <c r="AG1536" s="4"/>
      <c r="AH1536" s="377"/>
      <c r="AI1536" s="4"/>
      <c r="AJ1536" s="4"/>
      <c r="AK1536" s="4" t="s">
        <v>2116</v>
      </c>
    </row>
    <row r="1537" spans="2:40">
      <c r="B1537" s="145" t="s">
        <v>2497</v>
      </c>
      <c r="C1537" s="4" t="s">
        <v>441</v>
      </c>
      <c r="D1537" s="4" t="s">
        <v>1946</v>
      </c>
      <c r="E1537" s="4" t="s">
        <v>1060</v>
      </c>
      <c r="F1537" s="4" t="s">
        <v>4776</v>
      </c>
      <c r="G1537" s="4" t="s">
        <v>1646</v>
      </c>
      <c r="H1537" s="4" t="s">
        <v>1647</v>
      </c>
      <c r="I1537" s="141"/>
      <c r="J1537" s="141">
        <v>10000000000</v>
      </c>
      <c r="K1537" s="139">
        <v>10000000000</v>
      </c>
      <c r="L1537" s="4">
        <v>3</v>
      </c>
      <c r="M1537" s="4" t="s">
        <v>2841</v>
      </c>
      <c r="N1537" s="4" t="s">
        <v>2842</v>
      </c>
      <c r="O1537" s="186">
        <f t="shared" si="128"/>
        <v>10000000000</v>
      </c>
      <c r="P1537" s="91">
        <f t="shared" si="131"/>
        <v>0</v>
      </c>
      <c r="Q1537" s="4">
        <v>115</v>
      </c>
      <c r="R1537" s="4" t="s">
        <v>70</v>
      </c>
      <c r="S1537" s="4" t="s">
        <v>70</v>
      </c>
      <c r="T1537" s="140">
        <v>45321</v>
      </c>
      <c r="U1537" s="4" t="s">
        <v>1884</v>
      </c>
      <c r="V1537" s="4"/>
      <c r="W1537" s="4" t="s">
        <v>70</v>
      </c>
      <c r="X1537" s="140">
        <v>45371</v>
      </c>
      <c r="Y1537" s="4" t="s">
        <v>1885</v>
      </c>
      <c r="Z1537" s="4" t="s">
        <v>1886</v>
      </c>
      <c r="AA1537" s="186">
        <f t="shared" si="129"/>
        <v>10000000000</v>
      </c>
      <c r="AB1537" s="186">
        <f t="shared" si="130"/>
        <v>0</v>
      </c>
      <c r="AC1537" s="4"/>
      <c r="AD1537" s="4" t="s">
        <v>2037</v>
      </c>
      <c r="AE1537" s="145" t="s">
        <v>4774</v>
      </c>
      <c r="AF1537" s="145"/>
      <c r="AG1537" s="4"/>
      <c r="AH1537" s="377"/>
      <c r="AI1537" s="4"/>
      <c r="AJ1537" s="4"/>
      <c r="AK1537" s="4" t="s">
        <v>2116</v>
      </c>
    </row>
    <row r="1538" spans="2:40">
      <c r="B1538" s="145" t="s">
        <v>2497</v>
      </c>
      <c r="C1538" s="4" t="s">
        <v>441</v>
      </c>
      <c r="D1538" s="4" t="s">
        <v>1946</v>
      </c>
      <c r="E1538" s="4" t="s">
        <v>1060</v>
      </c>
      <c r="F1538" s="4" t="s">
        <v>4777</v>
      </c>
      <c r="G1538" s="4" t="s">
        <v>1646</v>
      </c>
      <c r="H1538" s="4" t="s">
        <v>1647</v>
      </c>
      <c r="I1538" s="141"/>
      <c r="J1538" s="141">
        <v>7000000000</v>
      </c>
      <c r="K1538" s="139">
        <v>7000000000</v>
      </c>
      <c r="L1538" s="4">
        <v>3</v>
      </c>
      <c r="M1538" s="4" t="s">
        <v>4473</v>
      </c>
      <c r="N1538" s="4" t="s">
        <v>2593</v>
      </c>
      <c r="O1538" s="186">
        <f t="shared" si="128"/>
        <v>7000000000</v>
      </c>
      <c r="P1538" s="91">
        <f t="shared" si="131"/>
        <v>0</v>
      </c>
      <c r="Q1538" s="4">
        <v>115</v>
      </c>
      <c r="R1538" s="4" t="s">
        <v>70</v>
      </c>
      <c r="S1538" s="4" t="s">
        <v>70</v>
      </c>
      <c r="T1538" s="140">
        <v>45321</v>
      </c>
      <c r="U1538" s="4" t="s">
        <v>1884</v>
      </c>
      <c r="V1538" s="4"/>
      <c r="W1538" s="4" t="s">
        <v>70</v>
      </c>
      <c r="X1538" s="140">
        <v>45371</v>
      </c>
      <c r="Y1538" s="4" t="s">
        <v>1885</v>
      </c>
      <c r="Z1538" s="4" t="s">
        <v>1886</v>
      </c>
      <c r="AA1538" s="186">
        <f t="shared" si="129"/>
        <v>7000000000</v>
      </c>
      <c r="AB1538" s="186">
        <f t="shared" si="130"/>
        <v>0</v>
      </c>
      <c r="AC1538" s="4"/>
      <c r="AD1538" s="4" t="s">
        <v>2037</v>
      </c>
      <c r="AE1538" s="145" t="s">
        <v>4774</v>
      </c>
      <c r="AF1538" s="145"/>
      <c r="AG1538" s="4"/>
      <c r="AH1538" s="377"/>
      <c r="AI1538" s="4"/>
      <c r="AJ1538" s="4"/>
      <c r="AK1538" s="4" t="s">
        <v>2116</v>
      </c>
    </row>
    <row r="1539" spans="2:40">
      <c r="B1539" s="145" t="s">
        <v>2497</v>
      </c>
      <c r="C1539" s="4" t="s">
        <v>441</v>
      </c>
      <c r="D1539" s="4" t="s">
        <v>1946</v>
      </c>
      <c r="E1539" s="4" t="s">
        <v>1060</v>
      </c>
      <c r="F1539" s="4" t="s">
        <v>4778</v>
      </c>
      <c r="G1539" s="4" t="s">
        <v>1646</v>
      </c>
      <c r="H1539" s="4" t="s">
        <v>1647</v>
      </c>
      <c r="I1539" s="141"/>
      <c r="J1539" s="141">
        <v>9000000000</v>
      </c>
      <c r="K1539" s="139">
        <v>9000000000</v>
      </c>
      <c r="L1539" s="4">
        <v>3</v>
      </c>
      <c r="M1539" s="4" t="s">
        <v>3690</v>
      </c>
      <c r="N1539" s="4" t="s">
        <v>2989</v>
      </c>
      <c r="O1539" s="186">
        <f t="shared" si="128"/>
        <v>9000000000</v>
      </c>
      <c r="P1539" s="91">
        <f t="shared" si="131"/>
        <v>0</v>
      </c>
      <c r="Q1539" s="4">
        <v>115</v>
      </c>
      <c r="R1539" s="4" t="s">
        <v>70</v>
      </c>
      <c r="S1539" s="4" t="s">
        <v>70</v>
      </c>
      <c r="T1539" s="140">
        <v>45321</v>
      </c>
      <c r="U1539" s="4" t="s">
        <v>1884</v>
      </c>
      <c r="V1539" s="4"/>
      <c r="W1539" s="4" t="s">
        <v>70</v>
      </c>
      <c r="X1539" s="140">
        <v>45371</v>
      </c>
      <c r="Y1539" s="4" t="s">
        <v>1885</v>
      </c>
      <c r="Z1539" s="4" t="s">
        <v>1886</v>
      </c>
      <c r="AA1539" s="186">
        <f t="shared" si="129"/>
        <v>9000000000</v>
      </c>
      <c r="AB1539" s="186">
        <f t="shared" si="130"/>
        <v>0</v>
      </c>
      <c r="AC1539" s="4"/>
      <c r="AD1539" s="4" t="s">
        <v>2037</v>
      </c>
      <c r="AE1539" s="145" t="s">
        <v>4774</v>
      </c>
      <c r="AF1539" s="145"/>
      <c r="AG1539" s="4"/>
      <c r="AH1539" s="377"/>
      <c r="AI1539" s="4"/>
      <c r="AJ1539" s="4"/>
      <c r="AK1539" s="4" t="s">
        <v>2116</v>
      </c>
      <c r="AL1539" s="372"/>
    </row>
    <row r="1540" spans="2:40">
      <c r="B1540" s="145" t="s">
        <v>2497</v>
      </c>
      <c r="C1540" s="4" t="s">
        <v>441</v>
      </c>
      <c r="D1540" s="4" t="s">
        <v>1946</v>
      </c>
      <c r="E1540" s="4" t="s">
        <v>1060</v>
      </c>
      <c r="F1540" s="4" t="s">
        <v>4779</v>
      </c>
      <c r="G1540" s="4" t="s">
        <v>1646</v>
      </c>
      <c r="H1540" s="4" t="s">
        <v>1647</v>
      </c>
      <c r="I1540" s="141"/>
      <c r="J1540" s="141">
        <v>5000000000</v>
      </c>
      <c r="K1540" s="139">
        <v>5000000000</v>
      </c>
      <c r="L1540" s="4">
        <v>3</v>
      </c>
      <c r="M1540" s="4" t="s">
        <v>4473</v>
      </c>
      <c r="N1540" s="4" t="s">
        <v>2593</v>
      </c>
      <c r="O1540" s="186">
        <f t="shared" si="128"/>
        <v>5000000000</v>
      </c>
      <c r="P1540" s="91">
        <f t="shared" si="131"/>
        <v>0</v>
      </c>
      <c r="Q1540" s="4">
        <v>115</v>
      </c>
      <c r="R1540" s="4" t="s">
        <v>70</v>
      </c>
      <c r="S1540" s="4" t="s">
        <v>70</v>
      </c>
      <c r="T1540" s="140">
        <v>45321</v>
      </c>
      <c r="U1540" s="4" t="s">
        <v>1884</v>
      </c>
      <c r="V1540" s="4"/>
      <c r="W1540" s="4" t="s">
        <v>70</v>
      </c>
      <c r="X1540" s="140">
        <v>45371</v>
      </c>
      <c r="Y1540" s="4" t="s">
        <v>1885</v>
      </c>
      <c r="Z1540" s="4" t="s">
        <v>1886</v>
      </c>
      <c r="AA1540" s="186">
        <f t="shared" si="129"/>
        <v>5000000000</v>
      </c>
      <c r="AB1540" s="186">
        <f t="shared" si="130"/>
        <v>0</v>
      </c>
      <c r="AC1540" s="4"/>
      <c r="AD1540" s="4" t="s">
        <v>2037</v>
      </c>
      <c r="AE1540" s="145" t="s">
        <v>4774</v>
      </c>
      <c r="AF1540" s="145"/>
      <c r="AG1540" s="4"/>
      <c r="AH1540" s="377"/>
      <c r="AI1540" s="4"/>
      <c r="AJ1540" s="4"/>
      <c r="AK1540" s="4" t="s">
        <v>2116</v>
      </c>
    </row>
    <row r="1541" spans="2:40">
      <c r="B1541" s="145" t="s">
        <v>2497</v>
      </c>
      <c r="C1541" s="4" t="s">
        <v>441</v>
      </c>
      <c r="D1541" s="4" t="s">
        <v>1946</v>
      </c>
      <c r="E1541" s="4" t="s">
        <v>1060</v>
      </c>
      <c r="F1541" s="4" t="s">
        <v>4780</v>
      </c>
      <c r="G1541" s="4" t="s">
        <v>1646</v>
      </c>
      <c r="H1541" s="4" t="s">
        <v>1647</v>
      </c>
      <c r="I1541" s="141"/>
      <c r="J1541" s="141">
        <v>8000000000</v>
      </c>
      <c r="K1541" s="139">
        <v>8000000000</v>
      </c>
      <c r="L1541" s="4">
        <v>3</v>
      </c>
      <c r="M1541" s="4" t="s">
        <v>4613</v>
      </c>
      <c r="N1541" s="4" t="s">
        <v>2842</v>
      </c>
      <c r="O1541" s="186">
        <f t="shared" si="128"/>
        <v>8000000000</v>
      </c>
      <c r="P1541" s="91">
        <f t="shared" si="131"/>
        <v>0</v>
      </c>
      <c r="Q1541" s="4">
        <v>115</v>
      </c>
      <c r="R1541" s="4" t="s">
        <v>70</v>
      </c>
      <c r="S1541" s="4" t="s">
        <v>70</v>
      </c>
      <c r="T1541" s="140">
        <v>45321</v>
      </c>
      <c r="U1541" s="4" t="s">
        <v>1884</v>
      </c>
      <c r="V1541" s="4"/>
      <c r="W1541" s="4" t="s">
        <v>70</v>
      </c>
      <c r="X1541" s="140">
        <v>45371</v>
      </c>
      <c r="Y1541" s="4" t="s">
        <v>1885</v>
      </c>
      <c r="Z1541" s="4" t="s">
        <v>1886</v>
      </c>
      <c r="AA1541" s="186">
        <f t="shared" si="129"/>
        <v>8000000000</v>
      </c>
      <c r="AB1541" s="186">
        <f t="shared" si="130"/>
        <v>0</v>
      </c>
      <c r="AC1541" s="4"/>
      <c r="AD1541" s="4" t="s">
        <v>2037</v>
      </c>
      <c r="AE1541" s="145" t="s">
        <v>4774</v>
      </c>
      <c r="AF1541" s="145"/>
      <c r="AG1541" s="4"/>
      <c r="AH1541" s="377"/>
      <c r="AI1541" s="4"/>
      <c r="AJ1541" s="4"/>
      <c r="AK1541" s="4" t="s">
        <v>2116</v>
      </c>
    </row>
    <row r="1542" spans="2:40">
      <c r="B1542" s="145" t="s">
        <v>2497</v>
      </c>
      <c r="C1542" s="4" t="s">
        <v>441</v>
      </c>
      <c r="D1542" s="4" t="s">
        <v>1946</v>
      </c>
      <c r="E1542" s="4" t="s">
        <v>1060</v>
      </c>
      <c r="F1542" s="4" t="s">
        <v>4781</v>
      </c>
      <c r="G1542" s="4" t="s">
        <v>1646</v>
      </c>
      <c r="H1542" s="4" t="s">
        <v>1647</v>
      </c>
      <c r="I1542" s="4"/>
      <c r="J1542" s="141">
        <v>589900797</v>
      </c>
      <c r="K1542" s="139">
        <v>589900797</v>
      </c>
      <c r="L1542" s="4">
        <v>0.2</v>
      </c>
      <c r="M1542" s="4" t="s">
        <v>4782</v>
      </c>
      <c r="N1542" s="4"/>
      <c r="O1542" s="186">
        <f t="shared" si="128"/>
        <v>589900797</v>
      </c>
      <c r="P1542" s="91">
        <f t="shared" si="131"/>
        <v>0</v>
      </c>
      <c r="Q1542" s="4">
        <v>115</v>
      </c>
      <c r="R1542" s="4" t="s">
        <v>70</v>
      </c>
      <c r="S1542" s="4" t="s">
        <v>70</v>
      </c>
      <c r="T1542" s="140">
        <v>45321</v>
      </c>
      <c r="U1542" s="4" t="s">
        <v>1884</v>
      </c>
      <c r="V1542" s="4"/>
      <c r="W1542" s="4" t="s">
        <v>70</v>
      </c>
      <c r="X1542" s="140">
        <v>45371</v>
      </c>
      <c r="Y1542" s="4" t="s">
        <v>1885</v>
      </c>
      <c r="Z1542" s="4" t="s">
        <v>1886</v>
      </c>
      <c r="AA1542" s="186">
        <f t="shared" si="129"/>
        <v>589900797</v>
      </c>
      <c r="AB1542" s="186">
        <f t="shared" si="130"/>
        <v>0</v>
      </c>
      <c r="AC1542" s="4"/>
      <c r="AD1542" s="4" t="s">
        <v>2037</v>
      </c>
      <c r="AE1542" s="145" t="s">
        <v>4774</v>
      </c>
      <c r="AF1542" s="145"/>
      <c r="AG1542" s="4"/>
      <c r="AH1542" s="377"/>
      <c r="AI1542" s="4"/>
      <c r="AJ1542" s="4"/>
      <c r="AK1542" s="4" t="s">
        <v>2116</v>
      </c>
    </row>
    <row r="1543" spans="2:40">
      <c r="B1543" s="145" t="s">
        <v>2497</v>
      </c>
      <c r="C1543" s="4" t="s">
        <v>441</v>
      </c>
      <c r="D1543" s="4" t="s">
        <v>4670</v>
      </c>
      <c r="E1543" s="4" t="s">
        <v>1060</v>
      </c>
      <c r="F1543" s="4" t="s">
        <v>4783</v>
      </c>
      <c r="G1543" s="4" t="s">
        <v>1517</v>
      </c>
      <c r="H1543" s="4" t="s">
        <v>1518</v>
      </c>
      <c r="I1543" s="141"/>
      <c r="J1543" s="141">
        <v>213600000</v>
      </c>
      <c r="K1543" s="139">
        <v>213600000</v>
      </c>
      <c r="L1543" s="4">
        <v>9.8000000000000007</v>
      </c>
      <c r="M1543" s="4" t="s">
        <v>4264</v>
      </c>
      <c r="N1543" s="4" t="s">
        <v>3508</v>
      </c>
      <c r="O1543" s="186">
        <f t="shared" si="128"/>
        <v>213600000</v>
      </c>
      <c r="P1543" s="186">
        <f>K1543-O1543</f>
        <v>0</v>
      </c>
      <c r="Q1543" s="4">
        <v>10</v>
      </c>
      <c r="R1543" s="4" t="s">
        <v>70</v>
      </c>
      <c r="S1543" s="4" t="s">
        <v>70</v>
      </c>
      <c r="T1543" s="140">
        <v>45341</v>
      </c>
      <c r="U1543" s="4" t="s">
        <v>1884</v>
      </c>
      <c r="V1543" s="4" t="s">
        <v>1954</v>
      </c>
      <c r="W1543" s="4" t="s">
        <v>70</v>
      </c>
      <c r="X1543" s="140">
        <v>45353</v>
      </c>
      <c r="Y1543" s="4" t="s">
        <v>1888</v>
      </c>
      <c r="Z1543" s="4" t="s">
        <v>1886</v>
      </c>
      <c r="AA1543" s="186">
        <f t="shared" si="129"/>
        <v>213600000</v>
      </c>
      <c r="AB1543" s="186">
        <f>J1543-AA1543</f>
        <v>0</v>
      </c>
      <c r="AC1543" s="4"/>
      <c r="AD1543" s="4" t="s">
        <v>2037</v>
      </c>
      <c r="AE1543" s="260" t="s">
        <v>4784</v>
      </c>
      <c r="AF1543" s="145"/>
      <c r="AG1543" s="4"/>
      <c r="AH1543" s="377"/>
      <c r="AI1543" s="4"/>
      <c r="AJ1543" s="4"/>
      <c r="AK1543" s="4"/>
      <c r="AL1543" s="1"/>
      <c r="AN1543" t="s">
        <v>1549</v>
      </c>
    </row>
    <row r="1544" spans="2:40">
      <c r="B1544" s="145" t="s">
        <v>2497</v>
      </c>
      <c r="C1544" s="4" t="s">
        <v>441</v>
      </c>
      <c r="D1544" s="4" t="s">
        <v>1976</v>
      </c>
      <c r="E1544" s="4" t="s">
        <v>1060</v>
      </c>
      <c r="F1544" s="4" t="s">
        <v>4785</v>
      </c>
      <c r="G1544" s="4" t="s">
        <v>1688</v>
      </c>
      <c r="H1544" s="4" t="s">
        <v>1689</v>
      </c>
      <c r="I1544" s="141"/>
      <c r="J1544" s="141">
        <v>5000000000</v>
      </c>
      <c r="K1544" s="139">
        <v>5000000000</v>
      </c>
      <c r="L1544" s="4">
        <v>6.7</v>
      </c>
      <c r="M1544" s="4" t="s">
        <v>3224</v>
      </c>
      <c r="N1544" s="4" t="s">
        <v>3346</v>
      </c>
      <c r="O1544" s="91">
        <f>J1544</f>
        <v>5000000000</v>
      </c>
      <c r="P1544" s="91">
        <f>J1544-O1544</f>
        <v>0</v>
      </c>
      <c r="Q1544" s="4">
        <v>89</v>
      </c>
      <c r="R1544" s="4" t="s">
        <v>70</v>
      </c>
      <c r="S1544" s="4" t="s">
        <v>70</v>
      </c>
      <c r="T1544" s="140">
        <v>45341</v>
      </c>
      <c r="U1544" s="4" t="s">
        <v>1884</v>
      </c>
      <c r="V1544" s="4" t="s">
        <v>1954</v>
      </c>
      <c r="W1544" s="4"/>
      <c r="X1544" s="4"/>
      <c r="Y1544" s="4"/>
      <c r="Z1544" s="4"/>
      <c r="AA1544" s="4"/>
      <c r="AB1544" s="4"/>
      <c r="AC1544" s="4"/>
      <c r="AD1544" s="4"/>
      <c r="AE1544" s="145"/>
      <c r="AF1544" s="145"/>
      <c r="AG1544" s="4" t="s">
        <v>70</v>
      </c>
      <c r="AH1544" s="377" t="s">
        <v>4785</v>
      </c>
      <c r="AI1544" s="4" t="s">
        <v>9551</v>
      </c>
      <c r="AJ1544" s="4" t="s">
        <v>9556</v>
      </c>
      <c r="AK1544" s="4"/>
    </row>
    <row r="1545" spans="2:40">
      <c r="B1545" s="145" t="s">
        <v>2497</v>
      </c>
      <c r="C1545" s="4" t="s">
        <v>441</v>
      </c>
      <c r="D1545" s="4" t="s">
        <v>4670</v>
      </c>
      <c r="E1545" s="4" t="s">
        <v>1060</v>
      </c>
      <c r="F1545" s="4" t="s">
        <v>4786</v>
      </c>
      <c r="G1545" s="4" t="s">
        <v>1517</v>
      </c>
      <c r="H1545" s="4" t="s">
        <v>1518</v>
      </c>
      <c r="I1545" s="141"/>
      <c r="J1545" s="141">
        <v>5500000000</v>
      </c>
      <c r="K1545" s="139">
        <v>5500000000</v>
      </c>
      <c r="L1545" s="4">
        <v>11.3</v>
      </c>
      <c r="M1545" s="4" t="s">
        <v>4787</v>
      </c>
      <c r="N1545" s="4" t="s">
        <v>3088</v>
      </c>
      <c r="O1545" s="186">
        <f>K1545</f>
        <v>5500000000</v>
      </c>
      <c r="P1545" s="186">
        <f>K1545-O1545</f>
        <v>0</v>
      </c>
      <c r="Q1545" s="4">
        <v>10</v>
      </c>
      <c r="R1545" s="4" t="s">
        <v>70</v>
      </c>
      <c r="S1545" s="4" t="s">
        <v>70</v>
      </c>
      <c r="T1545" s="140">
        <v>45341</v>
      </c>
      <c r="U1545" s="4" t="s">
        <v>1884</v>
      </c>
      <c r="V1545" s="4" t="s">
        <v>1954</v>
      </c>
      <c r="W1545" s="4" t="s">
        <v>70</v>
      </c>
      <c r="X1545" s="140">
        <v>45353</v>
      </c>
      <c r="Y1545" s="4" t="s">
        <v>1888</v>
      </c>
      <c r="Z1545" s="4" t="s">
        <v>1886</v>
      </c>
      <c r="AA1545" s="186">
        <f>O1545</f>
        <v>5500000000</v>
      </c>
      <c r="AB1545" s="186">
        <f>J1545-AA1545</f>
        <v>0</v>
      </c>
      <c r="AC1545" s="4"/>
      <c r="AD1545" s="4" t="s">
        <v>2037</v>
      </c>
      <c r="AE1545" s="260" t="s">
        <v>4784</v>
      </c>
      <c r="AF1545" s="145"/>
      <c r="AG1545" s="4"/>
      <c r="AH1545" s="377"/>
      <c r="AI1545" s="4"/>
      <c r="AJ1545" s="4"/>
      <c r="AK1545" s="4"/>
      <c r="AL1545" s="1"/>
      <c r="AN1545" t="s">
        <v>1319</v>
      </c>
    </row>
    <row r="1546" spans="2:40">
      <c r="B1546" s="145" t="s">
        <v>2497</v>
      </c>
      <c r="C1546" s="4" t="s">
        <v>441</v>
      </c>
      <c r="D1546" s="4" t="s">
        <v>4670</v>
      </c>
      <c r="E1546" s="4" t="s">
        <v>1060</v>
      </c>
      <c r="F1546" s="4" t="s">
        <v>4788</v>
      </c>
      <c r="G1546" s="4" t="s">
        <v>1517</v>
      </c>
      <c r="H1546" s="4" t="s">
        <v>1518</v>
      </c>
      <c r="I1546" s="141"/>
      <c r="J1546" s="141">
        <v>4346531200</v>
      </c>
      <c r="K1546" s="139">
        <v>4346531200</v>
      </c>
      <c r="L1546" s="4">
        <v>10.5</v>
      </c>
      <c r="M1546" s="4" t="s">
        <v>4451</v>
      </c>
      <c r="N1546" s="4" t="s">
        <v>2191</v>
      </c>
      <c r="O1546" s="186">
        <f>K1546</f>
        <v>4346531200</v>
      </c>
      <c r="P1546" s="186">
        <f>K1546-O1546</f>
        <v>0</v>
      </c>
      <c r="Q1546" s="4">
        <v>10</v>
      </c>
      <c r="R1546" s="4" t="s">
        <v>70</v>
      </c>
      <c r="S1546" s="4" t="s">
        <v>70</v>
      </c>
      <c r="T1546" s="140">
        <v>45341</v>
      </c>
      <c r="U1546" s="4" t="s">
        <v>1884</v>
      </c>
      <c r="V1546" s="4" t="s">
        <v>1954</v>
      </c>
      <c r="W1546" s="4" t="s">
        <v>70</v>
      </c>
      <c r="X1546" s="140">
        <v>45353</v>
      </c>
      <c r="Y1546" s="4" t="s">
        <v>1888</v>
      </c>
      <c r="Z1546" s="4" t="s">
        <v>1886</v>
      </c>
      <c r="AA1546" s="186">
        <f>O1546</f>
        <v>4346531200</v>
      </c>
      <c r="AB1546" s="186">
        <f>J1546-AA1546</f>
        <v>0</v>
      </c>
      <c r="AC1546" s="4"/>
      <c r="AD1546" s="4" t="s">
        <v>2037</v>
      </c>
      <c r="AE1546" s="260" t="s">
        <v>4784</v>
      </c>
      <c r="AF1546" s="145"/>
      <c r="AG1546" s="4"/>
      <c r="AH1546" s="377"/>
      <c r="AI1546" s="4"/>
      <c r="AJ1546" s="4"/>
      <c r="AK1546" s="4"/>
      <c r="AL1546" s="1"/>
    </row>
    <row r="1547" spans="2:40">
      <c r="B1547" s="145" t="s">
        <v>2497</v>
      </c>
      <c r="C1547" s="4" t="s">
        <v>441</v>
      </c>
      <c r="D1547" s="4" t="s">
        <v>1976</v>
      </c>
      <c r="E1547" s="4" t="s">
        <v>1060</v>
      </c>
      <c r="F1547" s="4" t="s">
        <v>4789</v>
      </c>
      <c r="G1547" s="4" t="s">
        <v>1688</v>
      </c>
      <c r="H1547" s="4" t="s">
        <v>1689</v>
      </c>
      <c r="I1547" s="141"/>
      <c r="J1547" s="141">
        <v>5000000000</v>
      </c>
      <c r="K1547" s="139">
        <v>5000000000</v>
      </c>
      <c r="L1547" s="4">
        <v>6.7</v>
      </c>
      <c r="M1547" s="4" t="s">
        <v>3224</v>
      </c>
      <c r="N1547" s="4" t="s">
        <v>3346</v>
      </c>
      <c r="O1547" s="91">
        <f>J1547</f>
        <v>5000000000</v>
      </c>
      <c r="P1547" s="91">
        <f>J1547-O1547</f>
        <v>0</v>
      </c>
      <c r="Q1547" s="4">
        <v>89</v>
      </c>
      <c r="R1547" s="4" t="s">
        <v>70</v>
      </c>
      <c r="S1547" s="4" t="s">
        <v>70</v>
      </c>
      <c r="T1547" s="140">
        <v>45341</v>
      </c>
      <c r="U1547" s="4" t="s">
        <v>1884</v>
      </c>
      <c r="V1547" s="4" t="s">
        <v>1954</v>
      </c>
      <c r="W1547" s="4"/>
      <c r="X1547" s="4"/>
      <c r="Y1547" s="4"/>
      <c r="Z1547" s="4"/>
      <c r="AA1547" s="4"/>
      <c r="AB1547" s="4"/>
      <c r="AC1547" s="4"/>
      <c r="AD1547" s="4"/>
      <c r="AE1547" s="145"/>
      <c r="AF1547" s="145"/>
      <c r="AG1547" s="4" t="s">
        <v>70</v>
      </c>
      <c r="AH1547" s="377" t="s">
        <v>4789</v>
      </c>
      <c r="AI1547" s="4" t="s">
        <v>9551</v>
      </c>
      <c r="AJ1547" s="4" t="s">
        <v>9556</v>
      </c>
      <c r="AK1547" s="4"/>
    </row>
    <row r="1548" spans="2:40">
      <c r="B1548" s="145" t="s">
        <v>2497</v>
      </c>
      <c r="C1548" s="4" t="s">
        <v>441</v>
      </c>
      <c r="D1548" s="4" t="s">
        <v>4670</v>
      </c>
      <c r="E1548" s="4" t="s">
        <v>1060</v>
      </c>
      <c r="F1548" s="4" t="s">
        <v>4790</v>
      </c>
      <c r="G1548" s="4" t="s">
        <v>1517</v>
      </c>
      <c r="H1548" s="4" t="s">
        <v>1518</v>
      </c>
      <c r="I1548" s="141"/>
      <c r="J1548" s="141">
        <v>860000000</v>
      </c>
      <c r="K1548" s="139">
        <v>860000000</v>
      </c>
      <c r="L1548" s="4">
        <v>7.9</v>
      </c>
      <c r="M1548" s="4" t="s">
        <v>3123</v>
      </c>
      <c r="N1548" s="4" t="s">
        <v>2808</v>
      </c>
      <c r="O1548" s="186">
        <f t="shared" ref="O1548:O1569" si="132">K1548</f>
        <v>860000000</v>
      </c>
      <c r="P1548" s="186">
        <f t="shared" ref="P1548:P1569" si="133">K1548-O1548</f>
        <v>0</v>
      </c>
      <c r="Q1548" s="4">
        <v>10</v>
      </c>
      <c r="R1548" s="4" t="s">
        <v>70</v>
      </c>
      <c r="S1548" s="4" t="s">
        <v>70</v>
      </c>
      <c r="T1548" s="140">
        <v>45341</v>
      </c>
      <c r="U1548" s="4" t="s">
        <v>1884</v>
      </c>
      <c r="V1548" s="4" t="s">
        <v>1954</v>
      </c>
      <c r="W1548" s="4" t="s">
        <v>70</v>
      </c>
      <c r="X1548" s="140">
        <v>45353</v>
      </c>
      <c r="Y1548" s="4" t="s">
        <v>1888</v>
      </c>
      <c r="Z1548" s="4" t="s">
        <v>1886</v>
      </c>
      <c r="AA1548" s="186">
        <f t="shared" ref="AA1548:AA1569" si="134">O1548</f>
        <v>860000000</v>
      </c>
      <c r="AB1548" s="186">
        <f t="shared" ref="AB1548:AB1569" si="135">J1548-AA1548</f>
        <v>0</v>
      </c>
      <c r="AC1548" s="4"/>
      <c r="AD1548" s="4" t="s">
        <v>2037</v>
      </c>
      <c r="AE1548" s="260" t="s">
        <v>4784</v>
      </c>
      <c r="AF1548" s="145"/>
      <c r="AG1548" s="4"/>
      <c r="AH1548" s="377"/>
      <c r="AI1548" s="4"/>
      <c r="AJ1548" s="4"/>
      <c r="AK1548" s="4"/>
      <c r="AL1548" s="1"/>
    </row>
    <row r="1549" spans="2:40">
      <c r="B1549" s="145" t="s">
        <v>2497</v>
      </c>
      <c r="C1549" s="4" t="s">
        <v>441</v>
      </c>
      <c r="D1549" s="4" t="s">
        <v>4670</v>
      </c>
      <c r="E1549" s="4" t="s">
        <v>1060</v>
      </c>
      <c r="F1549" s="4" t="s">
        <v>4791</v>
      </c>
      <c r="G1549" s="4" t="s">
        <v>1517</v>
      </c>
      <c r="H1549" s="4" t="s">
        <v>1518</v>
      </c>
      <c r="I1549" s="141"/>
      <c r="J1549" s="141">
        <v>15000000000</v>
      </c>
      <c r="K1549" s="139">
        <v>15000000000</v>
      </c>
      <c r="L1549" s="4">
        <v>12</v>
      </c>
      <c r="M1549" s="4" t="s">
        <v>4792</v>
      </c>
      <c r="N1549" s="4" t="s">
        <v>3578</v>
      </c>
      <c r="O1549" s="186">
        <f t="shared" si="132"/>
        <v>15000000000</v>
      </c>
      <c r="P1549" s="186">
        <f t="shared" si="133"/>
        <v>0</v>
      </c>
      <c r="Q1549" s="4">
        <v>10</v>
      </c>
      <c r="R1549" s="4" t="s">
        <v>70</v>
      </c>
      <c r="S1549" s="4" t="s">
        <v>70</v>
      </c>
      <c r="T1549" s="140">
        <v>45341</v>
      </c>
      <c r="U1549" s="4" t="s">
        <v>1884</v>
      </c>
      <c r="V1549" s="4" t="s">
        <v>1954</v>
      </c>
      <c r="W1549" s="4" t="s">
        <v>70</v>
      </c>
      <c r="X1549" s="140">
        <v>45353</v>
      </c>
      <c r="Y1549" s="4" t="s">
        <v>1888</v>
      </c>
      <c r="Z1549" s="4" t="s">
        <v>1886</v>
      </c>
      <c r="AA1549" s="186">
        <f t="shared" si="134"/>
        <v>15000000000</v>
      </c>
      <c r="AB1549" s="186">
        <f t="shared" si="135"/>
        <v>0</v>
      </c>
      <c r="AC1549" s="4"/>
      <c r="AD1549" s="4" t="s">
        <v>2037</v>
      </c>
      <c r="AE1549" s="260" t="s">
        <v>4784</v>
      </c>
      <c r="AF1549" s="145"/>
      <c r="AG1549" s="4"/>
      <c r="AH1549" s="377"/>
      <c r="AI1549" s="4"/>
      <c r="AJ1549" s="4"/>
      <c r="AK1549" s="4"/>
      <c r="AL1549" s="1"/>
    </row>
    <row r="1550" spans="2:40">
      <c r="B1550" s="145" t="s">
        <v>2497</v>
      </c>
      <c r="C1550" s="4" t="s">
        <v>441</v>
      </c>
      <c r="D1550" s="4" t="s">
        <v>4670</v>
      </c>
      <c r="E1550" s="4" t="s">
        <v>1060</v>
      </c>
      <c r="F1550" s="4" t="s">
        <v>4793</v>
      </c>
      <c r="G1550" s="4" t="s">
        <v>1517</v>
      </c>
      <c r="H1550" s="4" t="s">
        <v>1518</v>
      </c>
      <c r="I1550" s="141"/>
      <c r="J1550" s="141">
        <v>19445008000</v>
      </c>
      <c r="K1550" s="139">
        <v>19445008000</v>
      </c>
      <c r="L1550" s="4">
        <v>11</v>
      </c>
      <c r="M1550" s="4" t="s">
        <v>3132</v>
      </c>
      <c r="N1550" s="4" t="s">
        <v>2712</v>
      </c>
      <c r="O1550" s="186">
        <f t="shared" si="132"/>
        <v>19445008000</v>
      </c>
      <c r="P1550" s="186">
        <f t="shared" si="133"/>
        <v>0</v>
      </c>
      <c r="Q1550" s="4">
        <v>10</v>
      </c>
      <c r="R1550" s="4" t="s">
        <v>70</v>
      </c>
      <c r="S1550" s="4" t="s">
        <v>70</v>
      </c>
      <c r="T1550" s="140">
        <v>45341</v>
      </c>
      <c r="U1550" s="4" t="s">
        <v>1884</v>
      </c>
      <c r="V1550" s="4" t="s">
        <v>1954</v>
      </c>
      <c r="W1550" s="4" t="s">
        <v>70</v>
      </c>
      <c r="X1550" s="140">
        <v>45353</v>
      </c>
      <c r="Y1550" s="4" t="s">
        <v>1888</v>
      </c>
      <c r="Z1550" s="4" t="s">
        <v>1886</v>
      </c>
      <c r="AA1550" s="186">
        <f t="shared" si="134"/>
        <v>19445008000</v>
      </c>
      <c r="AB1550" s="186">
        <f t="shared" si="135"/>
        <v>0</v>
      </c>
      <c r="AC1550" s="4"/>
      <c r="AD1550" s="4" t="s">
        <v>2037</v>
      </c>
      <c r="AE1550" s="260" t="s">
        <v>4784</v>
      </c>
      <c r="AF1550" s="145"/>
      <c r="AG1550" s="4"/>
      <c r="AH1550" s="377"/>
      <c r="AI1550" s="4"/>
      <c r="AJ1550" s="4"/>
      <c r="AK1550" s="4"/>
      <c r="AL1550" s="1"/>
    </row>
    <row r="1551" spans="2:40">
      <c r="B1551" s="145" t="s">
        <v>2497</v>
      </c>
      <c r="C1551" s="4" t="s">
        <v>441</v>
      </c>
      <c r="D1551" s="4" t="s">
        <v>4670</v>
      </c>
      <c r="E1551" s="4" t="s">
        <v>1060</v>
      </c>
      <c r="F1551" s="4" t="s">
        <v>4794</v>
      </c>
      <c r="G1551" s="4" t="s">
        <v>1517</v>
      </c>
      <c r="H1551" s="4" t="s">
        <v>1518</v>
      </c>
      <c r="I1551" s="141"/>
      <c r="J1551" s="141">
        <v>19000000000</v>
      </c>
      <c r="K1551" s="139">
        <v>19000000000</v>
      </c>
      <c r="L1551" s="4">
        <v>7.9</v>
      </c>
      <c r="M1551" s="4" t="s">
        <v>1917</v>
      </c>
      <c r="N1551" s="4" t="s">
        <v>2979</v>
      </c>
      <c r="O1551" s="186">
        <f t="shared" si="132"/>
        <v>19000000000</v>
      </c>
      <c r="P1551" s="186">
        <f t="shared" si="133"/>
        <v>0</v>
      </c>
      <c r="Q1551" s="4">
        <v>10</v>
      </c>
      <c r="R1551" s="4" t="s">
        <v>70</v>
      </c>
      <c r="S1551" s="4" t="s">
        <v>70</v>
      </c>
      <c r="T1551" s="140">
        <v>45341</v>
      </c>
      <c r="U1551" s="4" t="s">
        <v>1884</v>
      </c>
      <c r="V1551" s="4" t="s">
        <v>1954</v>
      </c>
      <c r="W1551" s="4" t="s">
        <v>70</v>
      </c>
      <c r="X1551" s="140">
        <v>45353</v>
      </c>
      <c r="Y1551" s="4" t="s">
        <v>1888</v>
      </c>
      <c r="Z1551" s="4" t="s">
        <v>1886</v>
      </c>
      <c r="AA1551" s="186">
        <f t="shared" si="134"/>
        <v>19000000000</v>
      </c>
      <c r="AB1551" s="186">
        <f t="shared" si="135"/>
        <v>0</v>
      </c>
      <c r="AC1551" s="4"/>
      <c r="AD1551" s="4" t="s">
        <v>2037</v>
      </c>
      <c r="AE1551" s="260" t="s">
        <v>4784</v>
      </c>
      <c r="AF1551" s="145"/>
      <c r="AG1551" s="4"/>
      <c r="AH1551" s="377"/>
      <c r="AI1551" s="4"/>
      <c r="AJ1551" s="4"/>
      <c r="AK1551" s="4"/>
      <c r="AL1551" s="1"/>
    </row>
    <row r="1552" spans="2:40">
      <c r="B1552" s="145" t="s">
        <v>2497</v>
      </c>
      <c r="C1552" s="4" t="s">
        <v>441</v>
      </c>
      <c r="D1552" s="4" t="s">
        <v>4670</v>
      </c>
      <c r="E1552" s="4" t="s">
        <v>1060</v>
      </c>
      <c r="F1552" s="4" t="s">
        <v>4795</v>
      </c>
      <c r="G1552" s="4" t="s">
        <v>1517</v>
      </c>
      <c r="H1552" s="4" t="s">
        <v>1518</v>
      </c>
      <c r="I1552" s="141"/>
      <c r="J1552" s="141">
        <v>25000000000</v>
      </c>
      <c r="K1552" s="139">
        <v>25000000000</v>
      </c>
      <c r="L1552" s="4">
        <v>7.9</v>
      </c>
      <c r="M1552" s="4" t="s">
        <v>3449</v>
      </c>
      <c r="N1552" s="4" t="s">
        <v>2979</v>
      </c>
      <c r="O1552" s="186">
        <f t="shared" si="132"/>
        <v>25000000000</v>
      </c>
      <c r="P1552" s="186">
        <f t="shared" si="133"/>
        <v>0</v>
      </c>
      <c r="Q1552" s="4">
        <v>10</v>
      </c>
      <c r="R1552" s="4" t="s">
        <v>70</v>
      </c>
      <c r="S1552" s="4" t="s">
        <v>70</v>
      </c>
      <c r="T1552" s="140">
        <v>45341</v>
      </c>
      <c r="U1552" s="4" t="s">
        <v>1884</v>
      </c>
      <c r="V1552" s="4" t="s">
        <v>1954</v>
      </c>
      <c r="W1552" s="4" t="s">
        <v>70</v>
      </c>
      <c r="X1552" s="140">
        <v>45353</v>
      </c>
      <c r="Y1552" s="4" t="s">
        <v>1888</v>
      </c>
      <c r="Z1552" s="4" t="s">
        <v>1886</v>
      </c>
      <c r="AA1552" s="186">
        <f t="shared" si="134"/>
        <v>25000000000</v>
      </c>
      <c r="AB1552" s="186">
        <f t="shared" si="135"/>
        <v>0</v>
      </c>
      <c r="AC1552" s="4"/>
      <c r="AD1552" s="4" t="s">
        <v>2037</v>
      </c>
      <c r="AE1552" s="260" t="s">
        <v>4784</v>
      </c>
      <c r="AF1552" s="145"/>
      <c r="AG1552" s="4"/>
      <c r="AH1552" s="377"/>
      <c r="AI1552" s="4"/>
      <c r="AJ1552" s="4"/>
      <c r="AK1552" s="4"/>
      <c r="AL1552" s="1"/>
    </row>
    <row r="1553" spans="2:38">
      <c r="B1553" s="145" t="s">
        <v>2497</v>
      </c>
      <c r="C1553" s="4" t="s">
        <v>441</v>
      </c>
      <c r="D1553" s="4" t="s">
        <v>4670</v>
      </c>
      <c r="E1553" s="4" t="s">
        <v>1060</v>
      </c>
      <c r="F1553" s="4" t="s">
        <v>4796</v>
      </c>
      <c r="G1553" s="4" t="s">
        <v>1517</v>
      </c>
      <c r="H1553" s="4" t="s">
        <v>1518</v>
      </c>
      <c r="I1553" s="141"/>
      <c r="J1553" s="141">
        <v>6009117362</v>
      </c>
      <c r="K1553" s="139">
        <v>6009117362</v>
      </c>
      <c r="L1553" s="4">
        <v>6.9</v>
      </c>
      <c r="M1553" s="4" t="s">
        <v>4797</v>
      </c>
      <c r="N1553" s="4" t="s">
        <v>4798</v>
      </c>
      <c r="O1553" s="186">
        <f t="shared" si="132"/>
        <v>6009117362</v>
      </c>
      <c r="P1553" s="186">
        <f t="shared" si="133"/>
        <v>0</v>
      </c>
      <c r="Q1553" s="4">
        <v>10</v>
      </c>
      <c r="R1553" s="4" t="s">
        <v>70</v>
      </c>
      <c r="S1553" s="4" t="s">
        <v>70</v>
      </c>
      <c r="T1553" s="140">
        <v>45341</v>
      </c>
      <c r="U1553" s="4" t="s">
        <v>1884</v>
      </c>
      <c r="V1553" s="4" t="s">
        <v>1954</v>
      </c>
      <c r="W1553" s="4" t="s">
        <v>70</v>
      </c>
      <c r="X1553" s="140">
        <v>45353</v>
      </c>
      <c r="Y1553" s="4" t="s">
        <v>1888</v>
      </c>
      <c r="Z1553" s="4" t="s">
        <v>1886</v>
      </c>
      <c r="AA1553" s="186">
        <f t="shared" si="134"/>
        <v>6009117362</v>
      </c>
      <c r="AB1553" s="186">
        <f t="shared" si="135"/>
        <v>0</v>
      </c>
      <c r="AC1553" s="4"/>
      <c r="AD1553" s="4" t="s">
        <v>2037</v>
      </c>
      <c r="AE1553" s="260" t="s">
        <v>4784</v>
      </c>
      <c r="AF1553" s="145"/>
      <c r="AG1553" s="4"/>
      <c r="AH1553" s="377"/>
      <c r="AI1553" s="4"/>
      <c r="AJ1553" s="4"/>
      <c r="AK1553" s="4"/>
      <c r="AL1553" s="1"/>
    </row>
    <row r="1554" spans="2:38">
      <c r="B1554" s="145" t="s">
        <v>2497</v>
      </c>
      <c r="C1554" s="4" t="s">
        <v>441</v>
      </c>
      <c r="D1554" s="4" t="s">
        <v>4670</v>
      </c>
      <c r="E1554" s="4" t="s">
        <v>1060</v>
      </c>
      <c r="F1554" s="4" t="s">
        <v>4799</v>
      </c>
      <c r="G1554" s="4" t="s">
        <v>1517</v>
      </c>
      <c r="H1554" s="4" t="s">
        <v>1518</v>
      </c>
      <c r="I1554" s="141"/>
      <c r="J1554" s="141">
        <v>16213562771</v>
      </c>
      <c r="K1554" s="139">
        <v>16213562771</v>
      </c>
      <c r="L1554" s="4">
        <v>11.2</v>
      </c>
      <c r="M1554" s="4" t="s">
        <v>3705</v>
      </c>
      <c r="N1554" s="4" t="s">
        <v>3233</v>
      </c>
      <c r="O1554" s="186">
        <f t="shared" si="132"/>
        <v>16213562771</v>
      </c>
      <c r="P1554" s="186">
        <f t="shared" si="133"/>
        <v>0</v>
      </c>
      <c r="Q1554" s="4">
        <v>10</v>
      </c>
      <c r="R1554" s="4" t="s">
        <v>70</v>
      </c>
      <c r="S1554" s="4" t="s">
        <v>70</v>
      </c>
      <c r="T1554" s="140">
        <v>45341</v>
      </c>
      <c r="U1554" s="4" t="s">
        <v>1884</v>
      </c>
      <c r="V1554" s="4" t="s">
        <v>1954</v>
      </c>
      <c r="W1554" s="4" t="s">
        <v>70</v>
      </c>
      <c r="X1554" s="140">
        <v>45353</v>
      </c>
      <c r="Y1554" s="4" t="s">
        <v>1888</v>
      </c>
      <c r="Z1554" s="4" t="s">
        <v>1886</v>
      </c>
      <c r="AA1554" s="186">
        <f t="shared" si="134"/>
        <v>16213562771</v>
      </c>
      <c r="AB1554" s="186">
        <f t="shared" si="135"/>
        <v>0</v>
      </c>
      <c r="AC1554" s="4"/>
      <c r="AD1554" s="4" t="s">
        <v>2037</v>
      </c>
      <c r="AE1554" s="260" t="s">
        <v>4784</v>
      </c>
      <c r="AF1554" s="145"/>
      <c r="AG1554" s="4"/>
      <c r="AH1554" s="377"/>
      <c r="AI1554" s="4"/>
      <c r="AJ1554" s="4"/>
      <c r="AK1554" s="4"/>
      <c r="AL1554" s="373"/>
    </row>
    <row r="1555" spans="2:38">
      <c r="B1555" s="145" t="s">
        <v>2497</v>
      </c>
      <c r="C1555" s="4" t="s">
        <v>441</v>
      </c>
      <c r="D1555" s="4" t="s">
        <v>4670</v>
      </c>
      <c r="E1555" s="4" t="s">
        <v>1060</v>
      </c>
      <c r="F1555" s="4" t="s">
        <v>4800</v>
      </c>
      <c r="G1555" s="4" t="s">
        <v>1517</v>
      </c>
      <c r="H1555" s="4" t="s">
        <v>1518</v>
      </c>
      <c r="I1555" s="141"/>
      <c r="J1555" s="141">
        <v>8795000000</v>
      </c>
      <c r="K1555" s="139">
        <v>8795000000</v>
      </c>
      <c r="L1555" s="4">
        <v>8.8000000000000007</v>
      </c>
      <c r="M1555" s="4" t="s">
        <v>3672</v>
      </c>
      <c r="N1555" s="4" t="s">
        <v>3164</v>
      </c>
      <c r="O1555" s="186">
        <f t="shared" si="132"/>
        <v>8795000000</v>
      </c>
      <c r="P1555" s="186">
        <f t="shared" si="133"/>
        <v>0</v>
      </c>
      <c r="Q1555" s="4">
        <v>10</v>
      </c>
      <c r="R1555" s="4" t="s">
        <v>70</v>
      </c>
      <c r="S1555" s="4" t="s">
        <v>70</v>
      </c>
      <c r="T1555" s="140">
        <v>45341</v>
      </c>
      <c r="U1555" s="4" t="s">
        <v>1884</v>
      </c>
      <c r="V1555" s="4" t="s">
        <v>1954</v>
      </c>
      <c r="W1555" s="4" t="s">
        <v>70</v>
      </c>
      <c r="X1555" s="140">
        <v>45353</v>
      </c>
      <c r="Y1555" s="4" t="s">
        <v>1888</v>
      </c>
      <c r="Z1555" s="4" t="s">
        <v>1886</v>
      </c>
      <c r="AA1555" s="186">
        <f t="shared" si="134"/>
        <v>8795000000</v>
      </c>
      <c r="AB1555" s="186">
        <f t="shared" si="135"/>
        <v>0</v>
      </c>
      <c r="AC1555" s="4"/>
      <c r="AD1555" s="4" t="s">
        <v>2037</v>
      </c>
      <c r="AE1555" s="260" t="s">
        <v>4784</v>
      </c>
      <c r="AF1555" s="145"/>
      <c r="AG1555" s="4"/>
      <c r="AH1555" s="377"/>
      <c r="AI1555" s="4"/>
      <c r="AJ1555" s="4"/>
      <c r="AK1555" s="4"/>
      <c r="AL1555" s="1"/>
    </row>
    <row r="1556" spans="2:38">
      <c r="B1556" s="145" t="s">
        <v>2497</v>
      </c>
      <c r="C1556" s="4" t="s">
        <v>441</v>
      </c>
      <c r="D1556" s="4" t="s">
        <v>4670</v>
      </c>
      <c r="E1556" s="4" t="s">
        <v>1060</v>
      </c>
      <c r="F1556" s="4" t="s">
        <v>4801</v>
      </c>
      <c r="G1556" s="4" t="s">
        <v>1517</v>
      </c>
      <c r="H1556" s="4" t="s">
        <v>1518</v>
      </c>
      <c r="I1556" s="141"/>
      <c r="J1556" s="141">
        <v>176783293</v>
      </c>
      <c r="K1556" s="139">
        <v>176783293</v>
      </c>
      <c r="L1556" s="4">
        <v>6.9</v>
      </c>
      <c r="M1556" s="4" t="s">
        <v>4802</v>
      </c>
      <c r="N1556" s="4" t="s">
        <v>2652</v>
      </c>
      <c r="O1556" s="186">
        <f t="shared" si="132"/>
        <v>176783293</v>
      </c>
      <c r="P1556" s="186">
        <f t="shared" si="133"/>
        <v>0</v>
      </c>
      <c r="Q1556" s="4">
        <v>10</v>
      </c>
      <c r="R1556" s="4" t="s">
        <v>70</v>
      </c>
      <c r="S1556" s="4" t="s">
        <v>70</v>
      </c>
      <c r="T1556" s="140">
        <v>45341</v>
      </c>
      <c r="U1556" s="4" t="s">
        <v>1884</v>
      </c>
      <c r="V1556" s="4" t="s">
        <v>1954</v>
      </c>
      <c r="W1556" s="4" t="s">
        <v>70</v>
      </c>
      <c r="X1556" s="140">
        <v>45353</v>
      </c>
      <c r="Y1556" s="4" t="s">
        <v>1888</v>
      </c>
      <c r="Z1556" s="4" t="s">
        <v>1886</v>
      </c>
      <c r="AA1556" s="186">
        <f t="shared" si="134"/>
        <v>176783293</v>
      </c>
      <c r="AB1556" s="186">
        <f t="shared" si="135"/>
        <v>0</v>
      </c>
      <c r="AC1556" s="4"/>
      <c r="AD1556" s="4" t="s">
        <v>2037</v>
      </c>
      <c r="AE1556" s="260" t="s">
        <v>4784</v>
      </c>
      <c r="AF1556" s="145"/>
      <c r="AG1556" s="4"/>
      <c r="AH1556" s="377"/>
      <c r="AI1556" s="4"/>
      <c r="AJ1556" s="4"/>
      <c r="AK1556" s="4"/>
      <c r="AL1556" s="1"/>
    </row>
    <row r="1557" spans="2:38">
      <c r="B1557" s="145" t="s">
        <v>2497</v>
      </c>
      <c r="C1557" s="4" t="s">
        <v>441</v>
      </c>
      <c r="D1557" s="4" t="s">
        <v>4670</v>
      </c>
      <c r="E1557" s="4" t="s">
        <v>1060</v>
      </c>
      <c r="F1557" s="4" t="s">
        <v>4803</v>
      </c>
      <c r="G1557" s="4" t="s">
        <v>1517</v>
      </c>
      <c r="H1557" s="4" t="s">
        <v>1518</v>
      </c>
      <c r="I1557" s="141"/>
      <c r="J1557" s="141">
        <v>213600000</v>
      </c>
      <c r="K1557" s="139">
        <v>213600000</v>
      </c>
      <c r="L1557" s="4">
        <v>11.3</v>
      </c>
      <c r="M1557" s="4" t="s">
        <v>2665</v>
      </c>
      <c r="N1557" s="4" t="s">
        <v>2897</v>
      </c>
      <c r="O1557" s="186">
        <f t="shared" si="132"/>
        <v>213600000</v>
      </c>
      <c r="P1557" s="186">
        <f t="shared" si="133"/>
        <v>0</v>
      </c>
      <c r="Q1557" s="4">
        <v>10</v>
      </c>
      <c r="R1557" s="4" t="s">
        <v>70</v>
      </c>
      <c r="S1557" s="4" t="s">
        <v>70</v>
      </c>
      <c r="T1557" s="140">
        <v>45341</v>
      </c>
      <c r="U1557" s="4" t="s">
        <v>1884</v>
      </c>
      <c r="V1557" s="4" t="s">
        <v>1954</v>
      </c>
      <c r="W1557" s="4" t="s">
        <v>70</v>
      </c>
      <c r="X1557" s="140">
        <v>45353</v>
      </c>
      <c r="Y1557" s="4" t="s">
        <v>1888</v>
      </c>
      <c r="Z1557" s="4" t="s">
        <v>1886</v>
      </c>
      <c r="AA1557" s="186">
        <f t="shared" si="134"/>
        <v>213600000</v>
      </c>
      <c r="AB1557" s="186">
        <f t="shared" si="135"/>
        <v>0</v>
      </c>
      <c r="AC1557" s="4"/>
      <c r="AD1557" s="4" t="s">
        <v>2037</v>
      </c>
      <c r="AE1557" s="260" t="s">
        <v>4784</v>
      </c>
      <c r="AF1557" s="145"/>
      <c r="AG1557" s="4"/>
      <c r="AH1557" s="377"/>
      <c r="AI1557" s="4"/>
      <c r="AJ1557" s="4"/>
      <c r="AK1557" s="4"/>
      <c r="AL1557" s="1"/>
    </row>
    <row r="1558" spans="2:38">
      <c r="B1558" s="145" t="s">
        <v>2497</v>
      </c>
      <c r="C1558" s="4" t="s">
        <v>441</v>
      </c>
      <c r="D1558" s="4" t="s">
        <v>4670</v>
      </c>
      <c r="E1558" s="4" t="s">
        <v>1060</v>
      </c>
      <c r="F1558" s="4" t="s">
        <v>4804</v>
      </c>
      <c r="G1558" s="4" t="s">
        <v>1517</v>
      </c>
      <c r="H1558" s="4" t="s">
        <v>1518</v>
      </c>
      <c r="I1558" s="141"/>
      <c r="J1558" s="141">
        <v>2298000000</v>
      </c>
      <c r="K1558" s="139">
        <v>2298000000</v>
      </c>
      <c r="L1558" s="4">
        <v>11.5</v>
      </c>
      <c r="M1558" s="4" t="s">
        <v>4805</v>
      </c>
      <c r="N1558" s="4" t="s">
        <v>3298</v>
      </c>
      <c r="O1558" s="186">
        <f t="shared" si="132"/>
        <v>2298000000</v>
      </c>
      <c r="P1558" s="186">
        <f t="shared" si="133"/>
        <v>0</v>
      </c>
      <c r="Q1558" s="4">
        <v>10</v>
      </c>
      <c r="R1558" s="4" t="s">
        <v>70</v>
      </c>
      <c r="S1558" s="4" t="s">
        <v>70</v>
      </c>
      <c r="T1558" s="140">
        <v>45341</v>
      </c>
      <c r="U1558" s="4" t="s">
        <v>1884</v>
      </c>
      <c r="V1558" s="4" t="s">
        <v>1954</v>
      </c>
      <c r="W1558" s="4" t="s">
        <v>70</v>
      </c>
      <c r="X1558" s="140">
        <v>45353</v>
      </c>
      <c r="Y1558" s="4" t="s">
        <v>1888</v>
      </c>
      <c r="Z1558" s="4" t="s">
        <v>1886</v>
      </c>
      <c r="AA1558" s="186">
        <f t="shared" si="134"/>
        <v>2298000000</v>
      </c>
      <c r="AB1558" s="186">
        <f t="shared" si="135"/>
        <v>0</v>
      </c>
      <c r="AC1558" s="4"/>
      <c r="AD1558" s="4" t="s">
        <v>2037</v>
      </c>
      <c r="AE1558" s="260" t="s">
        <v>4784</v>
      </c>
      <c r="AF1558" s="145"/>
      <c r="AG1558" s="4"/>
      <c r="AH1558" s="377"/>
      <c r="AI1558" s="4"/>
      <c r="AJ1558" s="4"/>
      <c r="AK1558" s="4"/>
      <c r="AL1558" s="1"/>
    </row>
    <row r="1559" spans="2:38">
      <c r="B1559" s="145" t="s">
        <v>2497</v>
      </c>
      <c r="C1559" s="4" t="s">
        <v>441</v>
      </c>
      <c r="D1559" s="4" t="s">
        <v>4670</v>
      </c>
      <c r="E1559" s="4" t="s">
        <v>1060</v>
      </c>
      <c r="F1559" s="4" t="s">
        <v>4806</v>
      </c>
      <c r="G1559" s="4" t="s">
        <v>1517</v>
      </c>
      <c r="H1559" s="4" t="s">
        <v>1518</v>
      </c>
      <c r="I1559" s="141"/>
      <c r="J1559" s="141">
        <v>15464500480</v>
      </c>
      <c r="K1559" s="139">
        <v>15464500480</v>
      </c>
      <c r="L1559" s="4">
        <v>9.6999999999999993</v>
      </c>
      <c r="M1559" s="4" t="s">
        <v>4807</v>
      </c>
      <c r="N1559" s="4" t="s">
        <v>2553</v>
      </c>
      <c r="O1559" s="186">
        <f t="shared" si="132"/>
        <v>15464500480</v>
      </c>
      <c r="P1559" s="186">
        <f t="shared" si="133"/>
        <v>0</v>
      </c>
      <c r="Q1559" s="4">
        <v>10</v>
      </c>
      <c r="R1559" s="4" t="s">
        <v>70</v>
      </c>
      <c r="S1559" s="4" t="s">
        <v>70</v>
      </c>
      <c r="T1559" s="140">
        <v>45341</v>
      </c>
      <c r="U1559" s="4" t="s">
        <v>1884</v>
      </c>
      <c r="V1559" s="4" t="s">
        <v>1954</v>
      </c>
      <c r="W1559" s="4" t="s">
        <v>70</v>
      </c>
      <c r="X1559" s="140">
        <v>45353</v>
      </c>
      <c r="Y1559" s="4" t="s">
        <v>1888</v>
      </c>
      <c r="Z1559" s="4" t="s">
        <v>1886</v>
      </c>
      <c r="AA1559" s="186">
        <f t="shared" si="134"/>
        <v>15464500480</v>
      </c>
      <c r="AB1559" s="186">
        <f t="shared" si="135"/>
        <v>0</v>
      </c>
      <c r="AC1559" s="4"/>
      <c r="AD1559" s="4" t="s">
        <v>2037</v>
      </c>
      <c r="AE1559" s="260" t="s">
        <v>4784</v>
      </c>
      <c r="AF1559" s="145"/>
      <c r="AG1559" s="4"/>
      <c r="AH1559" s="377"/>
      <c r="AI1559" s="4"/>
      <c r="AJ1559" s="4"/>
      <c r="AK1559" s="4"/>
      <c r="AL1559" s="1"/>
    </row>
    <row r="1560" spans="2:38">
      <c r="B1560" s="145" t="s">
        <v>2497</v>
      </c>
      <c r="C1560" s="4" t="s">
        <v>441</v>
      </c>
      <c r="D1560" s="4" t="s">
        <v>4670</v>
      </c>
      <c r="E1560" s="4" t="s">
        <v>1060</v>
      </c>
      <c r="F1560" s="4" t="s">
        <v>4808</v>
      </c>
      <c r="G1560" s="4" t="s">
        <v>1517</v>
      </c>
      <c r="H1560" s="4" t="s">
        <v>1518</v>
      </c>
      <c r="I1560" s="141"/>
      <c r="J1560" s="141">
        <v>5835238412</v>
      </c>
      <c r="K1560" s="139">
        <v>5835238412</v>
      </c>
      <c r="L1560" s="4">
        <v>10.5</v>
      </c>
      <c r="M1560" s="4" t="s">
        <v>4809</v>
      </c>
      <c r="N1560" s="4" t="s">
        <v>3722</v>
      </c>
      <c r="O1560" s="186">
        <f t="shared" si="132"/>
        <v>5835238412</v>
      </c>
      <c r="P1560" s="186">
        <f t="shared" si="133"/>
        <v>0</v>
      </c>
      <c r="Q1560" s="4">
        <v>10</v>
      </c>
      <c r="R1560" s="4" t="s">
        <v>70</v>
      </c>
      <c r="S1560" s="4" t="s">
        <v>70</v>
      </c>
      <c r="T1560" s="140">
        <v>45341</v>
      </c>
      <c r="U1560" s="4" t="s">
        <v>1884</v>
      </c>
      <c r="V1560" s="4" t="s">
        <v>1954</v>
      </c>
      <c r="W1560" s="4" t="s">
        <v>70</v>
      </c>
      <c r="X1560" s="140">
        <v>45353</v>
      </c>
      <c r="Y1560" s="4" t="s">
        <v>1888</v>
      </c>
      <c r="Z1560" s="4" t="s">
        <v>1886</v>
      </c>
      <c r="AA1560" s="186">
        <f t="shared" si="134"/>
        <v>5835238412</v>
      </c>
      <c r="AB1560" s="186">
        <f t="shared" si="135"/>
        <v>0</v>
      </c>
      <c r="AC1560" s="4"/>
      <c r="AD1560" s="4" t="s">
        <v>2037</v>
      </c>
      <c r="AE1560" s="260" t="s">
        <v>4784</v>
      </c>
      <c r="AF1560" s="145"/>
      <c r="AG1560" s="4"/>
      <c r="AH1560" s="377"/>
      <c r="AI1560" s="4"/>
      <c r="AJ1560" s="4"/>
      <c r="AK1560" s="4"/>
      <c r="AL1560" s="1"/>
    </row>
    <row r="1561" spans="2:38">
      <c r="B1561" s="145" t="s">
        <v>2497</v>
      </c>
      <c r="C1561" s="4" t="s">
        <v>441</v>
      </c>
      <c r="D1561" s="4" t="s">
        <v>4670</v>
      </c>
      <c r="E1561" s="4" t="s">
        <v>1060</v>
      </c>
      <c r="F1561" s="4" t="s">
        <v>4810</v>
      </c>
      <c r="G1561" s="4" t="s">
        <v>1517</v>
      </c>
      <c r="H1561" s="4" t="s">
        <v>1518</v>
      </c>
      <c r="I1561" s="141"/>
      <c r="J1561" s="141">
        <v>7800000000</v>
      </c>
      <c r="K1561" s="139">
        <v>7800000000</v>
      </c>
      <c r="L1561" s="4">
        <v>11.3</v>
      </c>
      <c r="M1561" s="4" t="s">
        <v>3820</v>
      </c>
      <c r="N1561" s="4" t="s">
        <v>2593</v>
      </c>
      <c r="O1561" s="186">
        <f t="shared" si="132"/>
        <v>7800000000</v>
      </c>
      <c r="P1561" s="186">
        <f t="shared" si="133"/>
        <v>0</v>
      </c>
      <c r="Q1561" s="4">
        <v>10</v>
      </c>
      <c r="R1561" s="4" t="s">
        <v>70</v>
      </c>
      <c r="S1561" s="4" t="s">
        <v>70</v>
      </c>
      <c r="T1561" s="140">
        <v>45341</v>
      </c>
      <c r="U1561" s="4" t="s">
        <v>1884</v>
      </c>
      <c r="V1561" s="4" t="s">
        <v>1954</v>
      </c>
      <c r="W1561" s="4" t="s">
        <v>70</v>
      </c>
      <c r="X1561" s="140">
        <v>45353</v>
      </c>
      <c r="Y1561" s="4" t="s">
        <v>1888</v>
      </c>
      <c r="Z1561" s="4" t="s">
        <v>1886</v>
      </c>
      <c r="AA1561" s="186">
        <f t="shared" si="134"/>
        <v>7800000000</v>
      </c>
      <c r="AB1561" s="186">
        <f t="shared" si="135"/>
        <v>0</v>
      </c>
      <c r="AC1561" s="4"/>
      <c r="AD1561" s="4" t="s">
        <v>2037</v>
      </c>
      <c r="AE1561" s="260" t="s">
        <v>4784</v>
      </c>
      <c r="AF1561" s="145"/>
      <c r="AG1561" s="4"/>
      <c r="AH1561" s="377"/>
      <c r="AI1561" s="4"/>
      <c r="AJ1561" s="4"/>
      <c r="AK1561" s="4"/>
      <c r="AL1561" s="1"/>
    </row>
    <row r="1562" spans="2:38">
      <c r="B1562" s="145" t="s">
        <v>2497</v>
      </c>
      <c r="C1562" s="4" t="s">
        <v>441</v>
      </c>
      <c r="D1562" s="4" t="s">
        <v>4670</v>
      </c>
      <c r="E1562" s="4" t="s">
        <v>1060</v>
      </c>
      <c r="F1562" s="4" t="s">
        <v>4811</v>
      </c>
      <c r="G1562" s="4" t="s">
        <v>1517</v>
      </c>
      <c r="H1562" s="4" t="s">
        <v>1518</v>
      </c>
      <c r="I1562" s="141"/>
      <c r="J1562" s="141">
        <v>3681972720</v>
      </c>
      <c r="K1562" s="139">
        <v>3681972720</v>
      </c>
      <c r="L1562" s="4">
        <v>7.8</v>
      </c>
      <c r="M1562" s="4" t="s">
        <v>4812</v>
      </c>
      <c r="N1562" s="4" t="s">
        <v>2979</v>
      </c>
      <c r="O1562" s="186">
        <f t="shared" si="132"/>
        <v>3681972720</v>
      </c>
      <c r="P1562" s="186">
        <f t="shared" si="133"/>
        <v>0</v>
      </c>
      <c r="Q1562" s="4">
        <v>10</v>
      </c>
      <c r="R1562" s="4" t="s">
        <v>70</v>
      </c>
      <c r="S1562" s="4" t="s">
        <v>70</v>
      </c>
      <c r="T1562" s="140">
        <v>45341</v>
      </c>
      <c r="U1562" s="4" t="s">
        <v>1884</v>
      </c>
      <c r="V1562" s="4" t="s">
        <v>1954</v>
      </c>
      <c r="W1562" s="4" t="s">
        <v>70</v>
      </c>
      <c r="X1562" s="140">
        <v>45353</v>
      </c>
      <c r="Y1562" s="4" t="s">
        <v>1888</v>
      </c>
      <c r="Z1562" s="4" t="s">
        <v>1886</v>
      </c>
      <c r="AA1562" s="186">
        <f t="shared" si="134"/>
        <v>3681972720</v>
      </c>
      <c r="AB1562" s="186">
        <f t="shared" si="135"/>
        <v>0</v>
      </c>
      <c r="AC1562" s="4"/>
      <c r="AD1562" s="4" t="s">
        <v>2037</v>
      </c>
      <c r="AE1562" s="260" t="s">
        <v>4784</v>
      </c>
      <c r="AF1562" s="145"/>
      <c r="AG1562" s="4"/>
      <c r="AH1562" s="377"/>
      <c r="AI1562" s="4"/>
      <c r="AJ1562" s="4"/>
      <c r="AK1562" s="4"/>
      <c r="AL1562" s="373"/>
    </row>
    <row r="1563" spans="2:38">
      <c r="B1563" s="145" t="s">
        <v>2497</v>
      </c>
      <c r="C1563" s="4" t="s">
        <v>441</v>
      </c>
      <c r="D1563" s="4" t="s">
        <v>4670</v>
      </c>
      <c r="E1563" s="4" t="s">
        <v>1060</v>
      </c>
      <c r="F1563" s="4" t="s">
        <v>4813</v>
      </c>
      <c r="G1563" s="4" t="s">
        <v>1517</v>
      </c>
      <c r="H1563" s="4" t="s">
        <v>1518</v>
      </c>
      <c r="I1563" s="141"/>
      <c r="J1563" s="141">
        <v>16814212800</v>
      </c>
      <c r="K1563" s="139">
        <v>16814212800</v>
      </c>
      <c r="L1563" s="4">
        <v>10.5</v>
      </c>
      <c r="M1563" s="4" t="s">
        <v>4814</v>
      </c>
      <c r="N1563" s="4" t="s">
        <v>1907</v>
      </c>
      <c r="O1563" s="186">
        <f t="shared" si="132"/>
        <v>16814212800</v>
      </c>
      <c r="P1563" s="186">
        <f t="shared" si="133"/>
        <v>0</v>
      </c>
      <c r="Q1563" s="4">
        <v>10</v>
      </c>
      <c r="R1563" s="4" t="s">
        <v>70</v>
      </c>
      <c r="S1563" s="4" t="s">
        <v>70</v>
      </c>
      <c r="T1563" s="140">
        <v>45341</v>
      </c>
      <c r="U1563" s="4" t="s">
        <v>1884</v>
      </c>
      <c r="V1563" s="4" t="s">
        <v>1954</v>
      </c>
      <c r="W1563" s="4" t="s">
        <v>70</v>
      </c>
      <c r="X1563" s="140">
        <v>45353</v>
      </c>
      <c r="Y1563" s="4" t="s">
        <v>1888</v>
      </c>
      <c r="Z1563" s="4" t="s">
        <v>1886</v>
      </c>
      <c r="AA1563" s="186">
        <f t="shared" si="134"/>
        <v>16814212800</v>
      </c>
      <c r="AB1563" s="186">
        <f t="shared" si="135"/>
        <v>0</v>
      </c>
      <c r="AC1563" s="4"/>
      <c r="AD1563" s="4" t="s">
        <v>2037</v>
      </c>
      <c r="AE1563" s="260" t="s">
        <v>4784</v>
      </c>
      <c r="AF1563" s="145"/>
      <c r="AG1563" s="4"/>
      <c r="AH1563" s="377"/>
      <c r="AI1563" s="4"/>
      <c r="AJ1563" s="4"/>
      <c r="AK1563" s="4"/>
      <c r="AL1563" s="1"/>
    </row>
    <row r="1564" spans="2:38">
      <c r="B1564" s="145" t="s">
        <v>2497</v>
      </c>
      <c r="C1564" s="4" t="s">
        <v>441</v>
      </c>
      <c r="D1564" s="4" t="s">
        <v>4670</v>
      </c>
      <c r="E1564" s="4" t="s">
        <v>1060</v>
      </c>
      <c r="F1564" s="4" t="s">
        <v>4815</v>
      </c>
      <c r="G1564" s="4" t="s">
        <v>1517</v>
      </c>
      <c r="H1564" s="4" t="s">
        <v>1518</v>
      </c>
      <c r="I1564" s="141"/>
      <c r="J1564" s="141">
        <v>8400000000</v>
      </c>
      <c r="K1564" s="139">
        <v>8400000000</v>
      </c>
      <c r="L1564" s="4">
        <v>11.3</v>
      </c>
      <c r="M1564" s="4" t="s">
        <v>3635</v>
      </c>
      <c r="N1564" s="4" t="s">
        <v>3636</v>
      </c>
      <c r="O1564" s="186">
        <f t="shared" si="132"/>
        <v>8400000000</v>
      </c>
      <c r="P1564" s="186">
        <f t="shared" si="133"/>
        <v>0</v>
      </c>
      <c r="Q1564" s="4">
        <v>10</v>
      </c>
      <c r="R1564" s="4" t="s">
        <v>70</v>
      </c>
      <c r="S1564" s="4" t="s">
        <v>70</v>
      </c>
      <c r="T1564" s="140">
        <v>45341</v>
      </c>
      <c r="U1564" s="4" t="s">
        <v>1884</v>
      </c>
      <c r="V1564" s="4" t="s">
        <v>1954</v>
      </c>
      <c r="W1564" s="4" t="s">
        <v>70</v>
      </c>
      <c r="X1564" s="140">
        <v>45353</v>
      </c>
      <c r="Y1564" s="4" t="s">
        <v>1888</v>
      </c>
      <c r="Z1564" s="4" t="s">
        <v>1886</v>
      </c>
      <c r="AA1564" s="186">
        <f t="shared" si="134"/>
        <v>8400000000</v>
      </c>
      <c r="AB1564" s="186">
        <f t="shared" si="135"/>
        <v>0</v>
      </c>
      <c r="AC1564" s="4"/>
      <c r="AD1564" s="4" t="s">
        <v>2037</v>
      </c>
      <c r="AE1564" s="260" t="s">
        <v>4784</v>
      </c>
      <c r="AF1564" s="145"/>
      <c r="AG1564" s="4"/>
      <c r="AH1564" s="377"/>
      <c r="AI1564" s="4"/>
      <c r="AJ1564" s="4"/>
      <c r="AK1564" s="4"/>
      <c r="AL1564" s="1"/>
    </row>
    <row r="1565" spans="2:38">
      <c r="B1565" s="145" t="s">
        <v>2497</v>
      </c>
      <c r="C1565" s="4" t="s">
        <v>441</v>
      </c>
      <c r="D1565" s="4" t="s">
        <v>4670</v>
      </c>
      <c r="E1565" s="4" t="s">
        <v>1060</v>
      </c>
      <c r="F1565" s="4" t="s">
        <v>4816</v>
      </c>
      <c r="G1565" s="4" t="s">
        <v>1517</v>
      </c>
      <c r="H1565" s="4" t="s">
        <v>1518</v>
      </c>
      <c r="I1565" s="141"/>
      <c r="J1565" s="141">
        <v>246100000</v>
      </c>
      <c r="K1565" s="139">
        <v>246100000</v>
      </c>
      <c r="L1565" s="4">
        <v>7.7</v>
      </c>
      <c r="M1565" s="4" t="s">
        <v>4613</v>
      </c>
      <c r="N1565" s="4" t="s">
        <v>2851</v>
      </c>
      <c r="O1565" s="186">
        <f t="shared" si="132"/>
        <v>246100000</v>
      </c>
      <c r="P1565" s="186">
        <f t="shared" si="133"/>
        <v>0</v>
      </c>
      <c r="Q1565" s="4">
        <v>10</v>
      </c>
      <c r="R1565" s="4" t="s">
        <v>70</v>
      </c>
      <c r="S1565" s="4" t="s">
        <v>70</v>
      </c>
      <c r="T1565" s="140">
        <v>45341</v>
      </c>
      <c r="U1565" s="4" t="s">
        <v>1884</v>
      </c>
      <c r="V1565" s="4" t="s">
        <v>1954</v>
      </c>
      <c r="W1565" s="4" t="s">
        <v>70</v>
      </c>
      <c r="X1565" s="140">
        <v>45353</v>
      </c>
      <c r="Y1565" s="4" t="s">
        <v>1888</v>
      </c>
      <c r="Z1565" s="4" t="s">
        <v>1886</v>
      </c>
      <c r="AA1565" s="186">
        <f t="shared" si="134"/>
        <v>246100000</v>
      </c>
      <c r="AB1565" s="186">
        <f t="shared" si="135"/>
        <v>0</v>
      </c>
      <c r="AC1565" s="4"/>
      <c r="AD1565" s="4" t="s">
        <v>2037</v>
      </c>
      <c r="AE1565" s="260" t="s">
        <v>4784</v>
      </c>
      <c r="AF1565" s="145"/>
      <c r="AG1565" s="4"/>
      <c r="AH1565" s="377"/>
      <c r="AI1565" s="4"/>
      <c r="AJ1565" s="4"/>
      <c r="AK1565" s="4"/>
      <c r="AL1565" s="1"/>
    </row>
    <row r="1566" spans="2:38">
      <c r="B1566" s="145" t="s">
        <v>2497</v>
      </c>
      <c r="C1566" s="4" t="s">
        <v>441</v>
      </c>
      <c r="D1566" s="4" t="s">
        <v>4670</v>
      </c>
      <c r="E1566" s="4" t="s">
        <v>1060</v>
      </c>
      <c r="F1566" s="4" t="s">
        <v>4817</v>
      </c>
      <c r="G1566" s="4" t="s">
        <v>1517</v>
      </c>
      <c r="H1566" s="4" t="s">
        <v>1518</v>
      </c>
      <c r="I1566" s="141"/>
      <c r="J1566" s="141">
        <v>44156460000</v>
      </c>
      <c r="K1566" s="139">
        <v>44156460000</v>
      </c>
      <c r="L1566" s="4">
        <v>11.5</v>
      </c>
      <c r="M1566" s="4" t="s">
        <v>3398</v>
      </c>
      <c r="N1566" s="4" t="s">
        <v>3675</v>
      </c>
      <c r="O1566" s="186">
        <f t="shared" si="132"/>
        <v>44156460000</v>
      </c>
      <c r="P1566" s="186">
        <f t="shared" si="133"/>
        <v>0</v>
      </c>
      <c r="Q1566" s="4">
        <v>10</v>
      </c>
      <c r="R1566" s="4" t="s">
        <v>70</v>
      </c>
      <c r="S1566" s="4" t="s">
        <v>70</v>
      </c>
      <c r="T1566" s="140">
        <v>45341</v>
      </c>
      <c r="U1566" s="4" t="s">
        <v>1884</v>
      </c>
      <c r="V1566" s="4" t="s">
        <v>1954</v>
      </c>
      <c r="W1566" s="4" t="s">
        <v>70</v>
      </c>
      <c r="X1566" s="140">
        <v>45353</v>
      </c>
      <c r="Y1566" s="4" t="s">
        <v>1888</v>
      </c>
      <c r="Z1566" s="4" t="s">
        <v>1886</v>
      </c>
      <c r="AA1566" s="186">
        <f t="shared" si="134"/>
        <v>44156460000</v>
      </c>
      <c r="AB1566" s="186">
        <f t="shared" si="135"/>
        <v>0</v>
      </c>
      <c r="AC1566" s="4"/>
      <c r="AD1566" s="4" t="s">
        <v>2037</v>
      </c>
      <c r="AE1566" s="260" t="s">
        <v>4784</v>
      </c>
      <c r="AF1566" s="145"/>
      <c r="AG1566" s="4"/>
      <c r="AH1566" s="377"/>
      <c r="AI1566" s="4"/>
      <c r="AJ1566" s="4"/>
      <c r="AK1566" s="4"/>
      <c r="AL1566" s="1"/>
    </row>
    <row r="1567" spans="2:38">
      <c r="B1567" s="145" t="s">
        <v>2497</v>
      </c>
      <c r="C1567" s="4" t="s">
        <v>441</v>
      </c>
      <c r="D1567" s="4" t="s">
        <v>4670</v>
      </c>
      <c r="E1567" s="4" t="s">
        <v>1060</v>
      </c>
      <c r="F1567" s="4" t="s">
        <v>4818</v>
      </c>
      <c r="G1567" s="4" t="s">
        <v>1517</v>
      </c>
      <c r="H1567" s="4" t="s">
        <v>1518</v>
      </c>
      <c r="I1567" s="141"/>
      <c r="J1567" s="141">
        <v>4462448469</v>
      </c>
      <c r="K1567" s="139">
        <v>4462448469</v>
      </c>
      <c r="L1567" s="4">
        <v>10.5</v>
      </c>
      <c r="M1567" s="4" t="s">
        <v>4809</v>
      </c>
      <c r="N1567" s="4" t="s">
        <v>3722</v>
      </c>
      <c r="O1567" s="186">
        <f t="shared" si="132"/>
        <v>4462448469</v>
      </c>
      <c r="P1567" s="186">
        <f t="shared" si="133"/>
        <v>0</v>
      </c>
      <c r="Q1567" s="4">
        <v>10</v>
      </c>
      <c r="R1567" s="4" t="s">
        <v>70</v>
      </c>
      <c r="S1567" s="4" t="s">
        <v>70</v>
      </c>
      <c r="T1567" s="140">
        <v>45341</v>
      </c>
      <c r="U1567" s="4" t="s">
        <v>1884</v>
      </c>
      <c r="V1567" s="4" t="s">
        <v>1954</v>
      </c>
      <c r="W1567" s="4" t="s">
        <v>70</v>
      </c>
      <c r="X1567" s="140">
        <v>45353</v>
      </c>
      <c r="Y1567" s="4" t="s">
        <v>1888</v>
      </c>
      <c r="Z1567" s="4" t="s">
        <v>1886</v>
      </c>
      <c r="AA1567" s="186">
        <f t="shared" si="134"/>
        <v>4462448469</v>
      </c>
      <c r="AB1567" s="186">
        <f t="shared" si="135"/>
        <v>0</v>
      </c>
      <c r="AC1567" s="4"/>
      <c r="AD1567" s="4" t="s">
        <v>2037</v>
      </c>
      <c r="AE1567" s="260" t="s">
        <v>4784</v>
      </c>
      <c r="AF1567" s="145"/>
      <c r="AG1567" s="4"/>
      <c r="AH1567" s="377"/>
      <c r="AI1567" s="4"/>
      <c r="AJ1567" s="4"/>
      <c r="AK1567" s="4"/>
      <c r="AL1567" s="1"/>
    </row>
    <row r="1568" spans="2:38">
      <c r="B1568" s="145" t="s">
        <v>2497</v>
      </c>
      <c r="C1568" s="4" t="s">
        <v>441</v>
      </c>
      <c r="D1568" s="4" t="s">
        <v>4670</v>
      </c>
      <c r="E1568" s="4" t="s">
        <v>1060</v>
      </c>
      <c r="F1568" s="4" t="s">
        <v>4819</v>
      </c>
      <c r="G1568" s="4" t="s">
        <v>1517</v>
      </c>
      <c r="H1568" s="4" t="s">
        <v>1518</v>
      </c>
      <c r="I1568" s="141"/>
      <c r="J1568" s="141">
        <v>4004168360</v>
      </c>
      <c r="K1568" s="139">
        <v>4004168360</v>
      </c>
      <c r="L1568" s="4">
        <v>10.1</v>
      </c>
      <c r="M1568" s="4" t="s">
        <v>4820</v>
      </c>
      <c r="N1568" s="4" t="s">
        <v>2700</v>
      </c>
      <c r="O1568" s="186">
        <f t="shared" si="132"/>
        <v>4004168360</v>
      </c>
      <c r="P1568" s="186">
        <f t="shared" si="133"/>
        <v>0</v>
      </c>
      <c r="Q1568" s="4">
        <v>10</v>
      </c>
      <c r="R1568" s="4" t="s">
        <v>70</v>
      </c>
      <c r="S1568" s="4" t="s">
        <v>70</v>
      </c>
      <c r="T1568" s="140">
        <v>45341</v>
      </c>
      <c r="U1568" s="4" t="s">
        <v>1884</v>
      </c>
      <c r="V1568" s="4" t="s">
        <v>1954</v>
      </c>
      <c r="W1568" s="4" t="s">
        <v>70</v>
      </c>
      <c r="X1568" s="140">
        <v>45353</v>
      </c>
      <c r="Y1568" s="4" t="s">
        <v>1888</v>
      </c>
      <c r="Z1568" s="4" t="s">
        <v>1886</v>
      </c>
      <c r="AA1568" s="186">
        <f t="shared" si="134"/>
        <v>4004168360</v>
      </c>
      <c r="AB1568" s="186">
        <f t="shared" si="135"/>
        <v>0</v>
      </c>
      <c r="AC1568" s="4"/>
      <c r="AD1568" s="4" t="s">
        <v>2037</v>
      </c>
      <c r="AE1568" s="260" t="s">
        <v>4784</v>
      </c>
      <c r="AF1568" s="145"/>
      <c r="AG1568" s="4"/>
      <c r="AH1568" s="377"/>
      <c r="AI1568" s="4"/>
      <c r="AJ1568" s="4"/>
      <c r="AK1568" s="4"/>
      <c r="AL1568" s="1"/>
    </row>
    <row r="1569" spans="2:38">
      <c r="B1569" s="145" t="s">
        <v>2497</v>
      </c>
      <c r="C1569" s="4" t="s">
        <v>441</v>
      </c>
      <c r="D1569" s="4" t="s">
        <v>4670</v>
      </c>
      <c r="E1569" s="4" t="s">
        <v>1060</v>
      </c>
      <c r="F1569" s="4" t="s">
        <v>4821</v>
      </c>
      <c r="G1569" s="4" t="s">
        <v>1517</v>
      </c>
      <c r="H1569" s="4" t="s">
        <v>1518</v>
      </c>
      <c r="I1569" s="141"/>
      <c r="J1569" s="141">
        <v>6900000000</v>
      </c>
      <c r="K1569" s="139">
        <v>6900000000</v>
      </c>
      <c r="L1569" s="4">
        <v>11.3</v>
      </c>
      <c r="M1569" s="4" t="s">
        <v>3041</v>
      </c>
      <c r="N1569" s="4" t="s">
        <v>3042</v>
      </c>
      <c r="O1569" s="186">
        <f t="shared" si="132"/>
        <v>6900000000</v>
      </c>
      <c r="P1569" s="186">
        <f t="shared" si="133"/>
        <v>0</v>
      </c>
      <c r="Q1569" s="4">
        <v>10</v>
      </c>
      <c r="R1569" s="4" t="s">
        <v>70</v>
      </c>
      <c r="S1569" s="4" t="s">
        <v>70</v>
      </c>
      <c r="T1569" s="140">
        <v>45341</v>
      </c>
      <c r="U1569" s="4" t="s">
        <v>1884</v>
      </c>
      <c r="V1569" s="4" t="s">
        <v>1954</v>
      </c>
      <c r="W1569" s="4" t="s">
        <v>70</v>
      </c>
      <c r="X1569" s="140">
        <v>45353</v>
      </c>
      <c r="Y1569" s="4" t="s">
        <v>1888</v>
      </c>
      <c r="Z1569" s="4" t="s">
        <v>1886</v>
      </c>
      <c r="AA1569" s="186">
        <f t="shared" si="134"/>
        <v>6900000000</v>
      </c>
      <c r="AB1569" s="186">
        <f t="shared" si="135"/>
        <v>0</v>
      </c>
      <c r="AC1569" s="4"/>
      <c r="AD1569" s="4" t="s">
        <v>2037</v>
      </c>
      <c r="AE1569" s="260" t="s">
        <v>4784</v>
      </c>
      <c r="AF1569" s="145"/>
      <c r="AG1569" s="4"/>
      <c r="AH1569" s="377"/>
      <c r="AI1569" s="4"/>
      <c r="AJ1569" s="4"/>
      <c r="AK1569" s="4"/>
      <c r="AL1569" s="1"/>
    </row>
    <row r="1570" spans="2:38">
      <c r="B1570" s="145" t="s">
        <v>2497</v>
      </c>
      <c r="C1570" s="4" t="s">
        <v>441</v>
      </c>
      <c r="D1570" s="4" t="s">
        <v>1976</v>
      </c>
      <c r="E1570" s="4" t="s">
        <v>1060</v>
      </c>
      <c r="F1570" s="4" t="s">
        <v>4822</v>
      </c>
      <c r="G1570" s="4" t="s">
        <v>1688</v>
      </c>
      <c r="H1570" s="4" t="s">
        <v>1689</v>
      </c>
      <c r="I1570" s="141"/>
      <c r="J1570" s="141">
        <v>150000000</v>
      </c>
      <c r="K1570" s="139">
        <v>150000000</v>
      </c>
      <c r="L1570" s="4">
        <v>5.95</v>
      </c>
      <c r="M1570" s="4" t="s">
        <v>2531</v>
      </c>
      <c r="N1570" s="4" t="s">
        <v>3076</v>
      </c>
      <c r="O1570" s="91">
        <f>J1570</f>
        <v>150000000</v>
      </c>
      <c r="P1570" s="91">
        <f>J1570-O1570</f>
        <v>0</v>
      </c>
      <c r="Q1570" s="4">
        <v>89</v>
      </c>
      <c r="R1570" s="4" t="s">
        <v>70</v>
      </c>
      <c r="S1570" s="4" t="s">
        <v>70</v>
      </c>
      <c r="T1570" s="140">
        <v>45341</v>
      </c>
      <c r="U1570" s="4" t="s">
        <v>1884</v>
      </c>
      <c r="V1570" s="4" t="s">
        <v>1954</v>
      </c>
      <c r="W1570" s="4"/>
      <c r="X1570" s="4"/>
      <c r="Y1570" s="4"/>
      <c r="Z1570" s="4"/>
      <c r="AA1570" s="4"/>
      <c r="AB1570" s="4"/>
      <c r="AC1570" s="4"/>
      <c r="AD1570" s="4"/>
      <c r="AE1570" s="145"/>
      <c r="AF1570" s="145"/>
      <c r="AG1570" s="4" t="s">
        <v>70</v>
      </c>
      <c r="AH1570" s="377" t="s">
        <v>4822</v>
      </c>
      <c r="AI1570" s="4" t="s">
        <v>9551</v>
      </c>
      <c r="AJ1570" s="4" t="s">
        <v>9556</v>
      </c>
      <c r="AK1570" s="4"/>
    </row>
    <row r="1571" spans="2:38">
      <c r="B1571" s="145" t="s">
        <v>2497</v>
      </c>
      <c r="C1571" s="4" t="s">
        <v>441</v>
      </c>
      <c r="D1571" s="4" t="s">
        <v>4670</v>
      </c>
      <c r="E1571" s="4" t="s">
        <v>1060</v>
      </c>
      <c r="F1571" s="4" t="s">
        <v>4823</v>
      </c>
      <c r="G1571" s="4" t="s">
        <v>1517</v>
      </c>
      <c r="H1571" s="4" t="s">
        <v>1518</v>
      </c>
      <c r="I1571" s="141"/>
      <c r="J1571" s="141">
        <v>37867992207</v>
      </c>
      <c r="K1571" s="139">
        <v>37867992207</v>
      </c>
      <c r="L1571" s="4">
        <v>11.2</v>
      </c>
      <c r="M1571" s="4" t="s">
        <v>3705</v>
      </c>
      <c r="N1571" s="4" t="s">
        <v>3233</v>
      </c>
      <c r="O1571" s="186">
        <f t="shared" ref="O1571:O1577" si="136">K1571</f>
        <v>37867992207</v>
      </c>
      <c r="P1571" s="186">
        <f t="shared" ref="P1571:P1577" si="137">K1571-O1571</f>
        <v>0</v>
      </c>
      <c r="Q1571" s="4">
        <v>10</v>
      </c>
      <c r="R1571" s="4" t="s">
        <v>70</v>
      </c>
      <c r="S1571" s="4" t="s">
        <v>70</v>
      </c>
      <c r="T1571" s="140">
        <v>45341</v>
      </c>
      <c r="U1571" s="4" t="s">
        <v>1884</v>
      </c>
      <c r="V1571" s="4" t="s">
        <v>1954</v>
      </c>
      <c r="W1571" s="4" t="s">
        <v>70</v>
      </c>
      <c r="X1571" s="140">
        <v>45353</v>
      </c>
      <c r="Y1571" s="4" t="s">
        <v>1888</v>
      </c>
      <c r="Z1571" s="4" t="s">
        <v>1886</v>
      </c>
      <c r="AA1571" s="186">
        <f>O1571</f>
        <v>37867992207</v>
      </c>
      <c r="AB1571" s="186">
        <f>J1571-AA1571</f>
        <v>0</v>
      </c>
      <c r="AC1571" s="4"/>
      <c r="AD1571" s="4" t="s">
        <v>2037</v>
      </c>
      <c r="AE1571" s="260" t="s">
        <v>4784</v>
      </c>
      <c r="AF1571" s="145"/>
      <c r="AG1571" s="4"/>
      <c r="AH1571" s="377"/>
      <c r="AI1571" s="4"/>
      <c r="AJ1571" s="4"/>
      <c r="AK1571" s="4"/>
      <c r="AL1571" s="1"/>
    </row>
    <row r="1572" spans="2:38">
      <c r="B1572" s="145" t="s">
        <v>2497</v>
      </c>
      <c r="C1572" s="4" t="s">
        <v>441</v>
      </c>
      <c r="D1572" s="4" t="s">
        <v>4670</v>
      </c>
      <c r="E1572" s="4" t="s">
        <v>1060</v>
      </c>
      <c r="F1572" s="4" t="s">
        <v>4824</v>
      </c>
      <c r="G1572" s="4" t="s">
        <v>1517</v>
      </c>
      <c r="H1572" s="4" t="s">
        <v>1518</v>
      </c>
      <c r="I1572" s="141"/>
      <c r="J1572" s="141">
        <v>4576192411</v>
      </c>
      <c r="K1572" s="139">
        <v>4576192411</v>
      </c>
      <c r="L1572" s="4">
        <v>10.5</v>
      </c>
      <c r="M1572" s="4" t="s">
        <v>4809</v>
      </c>
      <c r="N1572" s="4" t="s">
        <v>3722</v>
      </c>
      <c r="O1572" s="186">
        <f t="shared" si="136"/>
        <v>4576192411</v>
      </c>
      <c r="P1572" s="186">
        <f t="shared" si="137"/>
        <v>0</v>
      </c>
      <c r="Q1572" s="4">
        <v>10</v>
      </c>
      <c r="R1572" s="4" t="s">
        <v>70</v>
      </c>
      <c r="S1572" s="4" t="s">
        <v>70</v>
      </c>
      <c r="T1572" s="140">
        <v>45341</v>
      </c>
      <c r="U1572" s="4" t="s">
        <v>1884</v>
      </c>
      <c r="V1572" s="4" t="s">
        <v>1954</v>
      </c>
      <c r="W1572" s="4" t="s">
        <v>70</v>
      </c>
      <c r="X1572" s="140">
        <v>45353</v>
      </c>
      <c r="Y1572" s="4" t="s">
        <v>1888</v>
      </c>
      <c r="Z1572" s="4" t="s">
        <v>1886</v>
      </c>
      <c r="AA1572" s="186">
        <f>O1572</f>
        <v>4576192411</v>
      </c>
      <c r="AB1572" s="186">
        <f>J1572-AA1572</f>
        <v>0</v>
      </c>
      <c r="AC1572" s="4"/>
      <c r="AD1572" s="4" t="s">
        <v>2037</v>
      </c>
      <c r="AE1572" s="260" t="s">
        <v>4784</v>
      </c>
      <c r="AF1572" s="145"/>
      <c r="AG1572" s="4"/>
      <c r="AH1572" s="377"/>
      <c r="AI1572" s="4"/>
      <c r="AJ1572" s="4"/>
      <c r="AK1572" s="4"/>
      <c r="AL1572" s="1"/>
    </row>
    <row r="1573" spans="2:38">
      <c r="B1573" s="145" t="s">
        <v>2497</v>
      </c>
      <c r="C1573" s="4" t="s">
        <v>441</v>
      </c>
      <c r="D1573" s="4" t="s">
        <v>2550</v>
      </c>
      <c r="E1573" s="4" t="s">
        <v>1060</v>
      </c>
      <c r="F1573" s="4" t="s">
        <v>4825</v>
      </c>
      <c r="G1573" s="4" t="s">
        <v>1676</v>
      </c>
      <c r="H1573" s="4" t="s">
        <v>1677</v>
      </c>
      <c r="I1573" s="141"/>
      <c r="J1573" s="141">
        <v>5000000000</v>
      </c>
      <c r="K1573" s="139">
        <v>5000000000</v>
      </c>
      <c r="L1573" s="4">
        <v>8.6999999999999993</v>
      </c>
      <c r="M1573" s="4" t="s">
        <v>2887</v>
      </c>
      <c r="N1573" s="4" t="s">
        <v>4128</v>
      </c>
      <c r="O1573" s="186">
        <f t="shared" si="136"/>
        <v>5000000000</v>
      </c>
      <c r="P1573" s="186">
        <f t="shared" si="137"/>
        <v>0</v>
      </c>
      <c r="Q1573" s="4" t="s">
        <v>2503</v>
      </c>
      <c r="R1573" s="4" t="s">
        <v>70</v>
      </c>
      <c r="S1573" s="4" t="s">
        <v>70</v>
      </c>
      <c r="T1573" s="140">
        <v>45351</v>
      </c>
      <c r="U1573" s="4" t="s">
        <v>1884</v>
      </c>
      <c r="V1573" s="4" t="s">
        <v>1954</v>
      </c>
      <c r="W1573" s="4" t="s">
        <v>70</v>
      </c>
      <c r="X1573" s="4" t="s">
        <v>3521</v>
      </c>
      <c r="Y1573" s="4" t="s">
        <v>1888</v>
      </c>
      <c r="Z1573" s="4" t="s">
        <v>1886</v>
      </c>
      <c r="AA1573" s="186">
        <f t="shared" ref="AA1573:AA1574" si="138">K1573</f>
        <v>5000000000</v>
      </c>
      <c r="AB1573" s="186">
        <f t="shared" ref="AB1573:AB1574" si="139">O1573-AA1573</f>
        <v>0</v>
      </c>
      <c r="AC1573" s="4"/>
      <c r="AD1573" s="4" t="s">
        <v>2037</v>
      </c>
      <c r="AE1573" s="145" t="s">
        <v>4258</v>
      </c>
      <c r="AF1573" s="145"/>
      <c r="AG1573" s="4"/>
      <c r="AH1573" s="377"/>
      <c r="AI1573" s="4"/>
      <c r="AJ1573" s="4"/>
      <c r="AK1573" s="4"/>
    </row>
    <row r="1574" spans="2:38">
      <c r="B1574" s="145" t="s">
        <v>2497</v>
      </c>
      <c r="C1574" s="4" t="s">
        <v>441</v>
      </c>
      <c r="D1574" s="4" t="s">
        <v>2550</v>
      </c>
      <c r="E1574" s="4" t="s">
        <v>1060</v>
      </c>
      <c r="F1574" s="4" t="s">
        <v>4826</v>
      </c>
      <c r="G1574" s="4" t="s">
        <v>1676</v>
      </c>
      <c r="H1574" s="4" t="s">
        <v>1677</v>
      </c>
      <c r="I1574" s="141"/>
      <c r="J1574" s="141">
        <v>5000000000</v>
      </c>
      <c r="K1574" s="139">
        <v>5000000000</v>
      </c>
      <c r="L1574" s="4">
        <v>8.6999999999999993</v>
      </c>
      <c r="M1574" s="4" t="s">
        <v>4121</v>
      </c>
      <c r="N1574" s="4" t="s">
        <v>4029</v>
      </c>
      <c r="O1574" s="186">
        <f t="shared" si="136"/>
        <v>5000000000</v>
      </c>
      <c r="P1574" s="186">
        <f t="shared" si="137"/>
        <v>0</v>
      </c>
      <c r="Q1574" s="4" t="s">
        <v>2503</v>
      </c>
      <c r="R1574" s="4" t="s">
        <v>70</v>
      </c>
      <c r="S1574" s="4" t="s">
        <v>70</v>
      </c>
      <c r="T1574" s="140">
        <v>45351</v>
      </c>
      <c r="U1574" s="4" t="s">
        <v>1884</v>
      </c>
      <c r="V1574" s="4" t="s">
        <v>1954</v>
      </c>
      <c r="W1574" s="4" t="s">
        <v>70</v>
      </c>
      <c r="X1574" s="4" t="s">
        <v>3521</v>
      </c>
      <c r="Y1574" s="4" t="s">
        <v>1888</v>
      </c>
      <c r="Z1574" s="4" t="s">
        <v>1886</v>
      </c>
      <c r="AA1574" s="186">
        <f t="shared" si="138"/>
        <v>5000000000</v>
      </c>
      <c r="AB1574" s="186">
        <f t="shared" si="139"/>
        <v>0</v>
      </c>
      <c r="AC1574" s="4"/>
      <c r="AD1574" s="4" t="s">
        <v>2037</v>
      </c>
      <c r="AE1574" s="145" t="s">
        <v>4258</v>
      </c>
      <c r="AF1574" s="145"/>
      <c r="AG1574" s="4"/>
      <c r="AH1574" s="377"/>
      <c r="AI1574" s="4"/>
      <c r="AJ1574" s="4"/>
      <c r="AK1574" s="4"/>
    </row>
    <row r="1575" spans="2:38">
      <c r="B1575" s="145" t="s">
        <v>2497</v>
      </c>
      <c r="C1575" s="4" t="s">
        <v>441</v>
      </c>
      <c r="D1575" s="4" t="s">
        <v>4670</v>
      </c>
      <c r="E1575" s="4" t="s">
        <v>1060</v>
      </c>
      <c r="F1575" s="4" t="s">
        <v>4827</v>
      </c>
      <c r="G1575" s="4" t="s">
        <v>1517</v>
      </c>
      <c r="H1575" s="4" t="s">
        <v>1518</v>
      </c>
      <c r="I1575" s="141"/>
      <c r="J1575" s="141">
        <v>5375972800</v>
      </c>
      <c r="K1575" s="139">
        <v>5375972800</v>
      </c>
      <c r="L1575" s="4">
        <v>10.1</v>
      </c>
      <c r="M1575" s="4" t="s">
        <v>4828</v>
      </c>
      <c r="N1575" s="4" t="s">
        <v>3334</v>
      </c>
      <c r="O1575" s="186">
        <f t="shared" si="136"/>
        <v>5375972800</v>
      </c>
      <c r="P1575" s="186">
        <f t="shared" si="137"/>
        <v>0</v>
      </c>
      <c r="Q1575" s="4">
        <v>10</v>
      </c>
      <c r="R1575" s="4" t="s">
        <v>70</v>
      </c>
      <c r="S1575" s="4" t="s">
        <v>70</v>
      </c>
      <c r="T1575" s="140">
        <v>45341</v>
      </c>
      <c r="U1575" s="4" t="s">
        <v>1884</v>
      </c>
      <c r="V1575" s="4" t="s">
        <v>1954</v>
      </c>
      <c r="W1575" s="4" t="s">
        <v>70</v>
      </c>
      <c r="X1575" s="140">
        <v>45353</v>
      </c>
      <c r="Y1575" s="4" t="s">
        <v>1888</v>
      </c>
      <c r="Z1575" s="4" t="s">
        <v>1886</v>
      </c>
      <c r="AA1575" s="186">
        <f>O1575</f>
        <v>5375972800</v>
      </c>
      <c r="AB1575" s="186">
        <f>J1575-AA1575</f>
        <v>0</v>
      </c>
      <c r="AC1575" s="4"/>
      <c r="AD1575" s="4" t="s">
        <v>2037</v>
      </c>
      <c r="AE1575" s="260" t="s">
        <v>4784</v>
      </c>
      <c r="AF1575" s="145"/>
      <c r="AG1575" s="4"/>
      <c r="AH1575" s="377"/>
      <c r="AI1575" s="4"/>
      <c r="AJ1575" s="4"/>
      <c r="AK1575" s="4"/>
      <c r="AL1575" s="1"/>
    </row>
    <row r="1576" spans="2:38">
      <c r="B1576" s="145" t="s">
        <v>2497</v>
      </c>
      <c r="C1576" s="4" t="s">
        <v>441</v>
      </c>
      <c r="D1576" s="4" t="s">
        <v>2498</v>
      </c>
      <c r="E1576" s="4" t="s">
        <v>1060</v>
      </c>
      <c r="F1576" s="4" t="s">
        <v>4829</v>
      </c>
      <c r="G1576" s="4" t="s">
        <v>1515</v>
      </c>
      <c r="H1576" s="4" t="s">
        <v>1516</v>
      </c>
      <c r="I1576" s="4"/>
      <c r="J1576" s="141">
        <v>9291202</v>
      </c>
      <c r="K1576" s="139">
        <v>9291202</v>
      </c>
      <c r="L1576" s="4">
        <v>0.2</v>
      </c>
      <c r="M1576" s="4" t="s">
        <v>4830</v>
      </c>
      <c r="N1576" s="4"/>
      <c r="O1576" s="186">
        <f t="shared" si="136"/>
        <v>9291202</v>
      </c>
      <c r="P1576" s="186">
        <f t="shared" si="137"/>
        <v>0</v>
      </c>
      <c r="Q1576" s="4" t="s">
        <v>2503</v>
      </c>
      <c r="R1576" s="4" t="s">
        <v>70</v>
      </c>
      <c r="S1576" s="4" t="s">
        <v>70</v>
      </c>
      <c r="T1576" s="140">
        <v>45352</v>
      </c>
      <c r="U1576" s="4" t="s">
        <v>1884</v>
      </c>
      <c r="V1576" s="4" t="s">
        <v>1954</v>
      </c>
      <c r="W1576" s="4"/>
      <c r="X1576" s="4"/>
      <c r="Y1576" s="146"/>
      <c r="Z1576" s="4"/>
      <c r="AA1576" s="4"/>
      <c r="AB1576" s="4"/>
      <c r="AC1576" s="4"/>
      <c r="AD1576" s="4"/>
      <c r="AE1576" s="145"/>
      <c r="AF1576" s="145"/>
      <c r="AG1576" s="4" t="s">
        <v>70</v>
      </c>
      <c r="AH1576" s="377" t="s">
        <v>4829</v>
      </c>
      <c r="AI1576" s="4" t="s">
        <v>9551</v>
      </c>
      <c r="AJ1576" s="4" t="s">
        <v>9556</v>
      </c>
      <c r="AK1576" s="4"/>
    </row>
    <row r="1577" spans="2:38">
      <c r="B1577" s="145" t="s">
        <v>2497</v>
      </c>
      <c r="C1577" s="4" t="s">
        <v>441</v>
      </c>
      <c r="D1577" s="4" t="s">
        <v>2498</v>
      </c>
      <c r="E1577" s="4" t="s">
        <v>1060</v>
      </c>
      <c r="F1577" s="4" t="s">
        <v>4831</v>
      </c>
      <c r="G1577" s="4" t="s">
        <v>1515</v>
      </c>
      <c r="H1577" s="4" t="s">
        <v>1516</v>
      </c>
      <c r="I1577" s="4"/>
      <c r="J1577" s="141">
        <v>32034819</v>
      </c>
      <c r="K1577" s="139">
        <v>32034819</v>
      </c>
      <c r="L1577" s="4">
        <v>0.5</v>
      </c>
      <c r="M1577" s="4" t="s">
        <v>4832</v>
      </c>
      <c r="N1577" s="4"/>
      <c r="O1577" s="186">
        <f t="shared" si="136"/>
        <v>32034819</v>
      </c>
      <c r="P1577" s="186">
        <f t="shared" si="137"/>
        <v>0</v>
      </c>
      <c r="Q1577" s="4" t="s">
        <v>2503</v>
      </c>
      <c r="R1577" s="4" t="s">
        <v>70</v>
      </c>
      <c r="S1577" s="4" t="s">
        <v>70</v>
      </c>
      <c r="T1577" s="140">
        <v>45352</v>
      </c>
      <c r="U1577" s="4" t="s">
        <v>1884</v>
      </c>
      <c r="V1577" s="4" t="s">
        <v>1954</v>
      </c>
      <c r="W1577" s="4"/>
      <c r="X1577" s="4"/>
      <c r="Y1577" s="146"/>
      <c r="Z1577" s="4"/>
      <c r="AA1577" s="4"/>
      <c r="AB1577" s="4"/>
      <c r="AC1577" s="4"/>
      <c r="AD1577" s="4"/>
      <c r="AE1577" s="145"/>
      <c r="AF1577" s="145"/>
      <c r="AG1577" s="4" t="s">
        <v>70</v>
      </c>
      <c r="AH1577" s="377" t="s">
        <v>4831</v>
      </c>
      <c r="AI1577" s="4" t="s">
        <v>9551</v>
      </c>
      <c r="AJ1577" s="4" t="s">
        <v>9556</v>
      </c>
      <c r="AK1577" s="4"/>
    </row>
    <row r="1578" spans="2:38">
      <c r="B1578" s="145" t="s">
        <v>2497</v>
      </c>
      <c r="C1578" s="4" t="s">
        <v>441</v>
      </c>
      <c r="D1578" s="4" t="s">
        <v>1976</v>
      </c>
      <c r="E1578" s="4" t="s">
        <v>1060</v>
      </c>
      <c r="F1578" s="4" t="s">
        <v>4833</v>
      </c>
      <c r="G1578" s="4" t="s">
        <v>1507</v>
      </c>
      <c r="H1578" s="4" t="s">
        <v>1508</v>
      </c>
      <c r="I1578" s="4"/>
      <c r="J1578" s="141">
        <v>935082140</v>
      </c>
      <c r="K1578" s="139">
        <v>935082140</v>
      </c>
      <c r="L1578" s="4">
        <v>0.5</v>
      </c>
      <c r="M1578" s="4" t="s">
        <v>3630</v>
      </c>
      <c r="N1578" s="4"/>
      <c r="O1578" s="91">
        <f>J1578</f>
        <v>935082140</v>
      </c>
      <c r="P1578" s="91">
        <f>J1578-O1578</f>
        <v>0</v>
      </c>
      <c r="Q1578" s="4">
        <v>100</v>
      </c>
      <c r="R1578" s="4" t="s">
        <v>70</v>
      </c>
      <c r="S1578" s="4" t="s">
        <v>70</v>
      </c>
      <c r="T1578" s="140">
        <v>45321</v>
      </c>
      <c r="U1578" s="4" t="s">
        <v>1884</v>
      </c>
      <c r="V1578" s="4"/>
      <c r="W1578" s="4"/>
      <c r="X1578" s="4"/>
      <c r="Y1578" s="146"/>
      <c r="Z1578" s="4"/>
      <c r="AA1578" s="4"/>
      <c r="AB1578" s="4"/>
      <c r="AC1578" s="4"/>
      <c r="AD1578" s="4"/>
      <c r="AE1578" s="145"/>
      <c r="AF1578" s="145"/>
      <c r="AG1578" s="4" t="s">
        <v>70</v>
      </c>
      <c r="AH1578" s="377" t="s">
        <v>4833</v>
      </c>
      <c r="AI1578" s="4" t="s">
        <v>9551</v>
      </c>
      <c r="AJ1578" s="4" t="s">
        <v>9556</v>
      </c>
      <c r="AK1578" s="4"/>
    </row>
    <row r="1579" spans="2:38">
      <c r="B1579" s="145" t="s">
        <v>2497</v>
      </c>
      <c r="C1579" s="4" t="s">
        <v>441</v>
      </c>
      <c r="D1579" s="4" t="s">
        <v>1976</v>
      </c>
      <c r="E1579" s="4" t="s">
        <v>1060</v>
      </c>
      <c r="F1579" s="4" t="s">
        <v>4834</v>
      </c>
      <c r="G1579" s="4" t="s">
        <v>1507</v>
      </c>
      <c r="H1579" s="4" t="s">
        <v>1508</v>
      </c>
      <c r="I1579" s="4"/>
      <c r="J1579" s="141">
        <v>3959626</v>
      </c>
      <c r="K1579" s="139">
        <v>3959626</v>
      </c>
      <c r="L1579" s="4">
        <v>0.5</v>
      </c>
      <c r="M1579" s="4" t="s">
        <v>3630</v>
      </c>
      <c r="N1579" s="4"/>
      <c r="O1579" s="91">
        <f>J1579</f>
        <v>3959626</v>
      </c>
      <c r="P1579" s="91">
        <f>J1579-O1579</f>
        <v>0</v>
      </c>
      <c r="Q1579" s="4">
        <v>100</v>
      </c>
      <c r="R1579" s="4" t="s">
        <v>70</v>
      </c>
      <c r="S1579" s="4" t="s">
        <v>70</v>
      </c>
      <c r="T1579" s="140">
        <v>45321</v>
      </c>
      <c r="U1579" s="4" t="s">
        <v>1884</v>
      </c>
      <c r="V1579" s="4"/>
      <c r="W1579" s="4"/>
      <c r="X1579" s="4"/>
      <c r="Y1579" s="146"/>
      <c r="Z1579" s="4"/>
      <c r="AA1579" s="4"/>
      <c r="AB1579" s="4"/>
      <c r="AC1579" s="4"/>
      <c r="AD1579" s="4"/>
      <c r="AE1579" s="145"/>
      <c r="AF1579" s="145"/>
      <c r="AG1579" s="4" t="s">
        <v>70</v>
      </c>
      <c r="AH1579" s="377" t="s">
        <v>4834</v>
      </c>
      <c r="AI1579" s="4" t="s">
        <v>9551</v>
      </c>
      <c r="AJ1579" s="4" t="s">
        <v>9556</v>
      </c>
      <c r="AK1579" s="4"/>
    </row>
    <row r="1580" spans="2:38">
      <c r="B1580" s="145" t="s">
        <v>2497</v>
      </c>
      <c r="C1580" s="4" t="s">
        <v>441</v>
      </c>
      <c r="D1580" s="4" t="s">
        <v>1976</v>
      </c>
      <c r="E1580" s="4" t="s">
        <v>1060</v>
      </c>
      <c r="F1580" s="4" t="s">
        <v>4835</v>
      </c>
      <c r="G1580" s="4" t="s">
        <v>1507</v>
      </c>
      <c r="H1580" s="4" t="s">
        <v>1508</v>
      </c>
      <c r="I1580" s="4"/>
      <c r="J1580" s="141">
        <v>285904269</v>
      </c>
      <c r="K1580" s="139">
        <v>285904269</v>
      </c>
      <c r="L1580" s="4">
        <v>0.5</v>
      </c>
      <c r="M1580" s="4" t="s">
        <v>4836</v>
      </c>
      <c r="N1580" s="4"/>
      <c r="O1580" s="91">
        <f>J1580</f>
        <v>285904269</v>
      </c>
      <c r="P1580" s="91">
        <f>J1580-O1580</f>
        <v>0</v>
      </c>
      <c r="Q1580" s="4">
        <v>100</v>
      </c>
      <c r="R1580" s="4" t="s">
        <v>70</v>
      </c>
      <c r="S1580" s="4" t="s">
        <v>70</v>
      </c>
      <c r="T1580" s="140">
        <v>45321</v>
      </c>
      <c r="U1580" s="4" t="s">
        <v>1884</v>
      </c>
      <c r="V1580" s="4"/>
      <c r="W1580" s="4"/>
      <c r="X1580" s="4"/>
      <c r="Y1580" s="146"/>
      <c r="Z1580" s="4"/>
      <c r="AA1580" s="4"/>
      <c r="AB1580" s="4"/>
      <c r="AC1580" s="4"/>
      <c r="AD1580" s="4"/>
      <c r="AE1580" s="145"/>
      <c r="AF1580" s="145"/>
      <c r="AG1580" s="4" t="s">
        <v>70</v>
      </c>
      <c r="AH1580" s="377" t="s">
        <v>4835</v>
      </c>
      <c r="AI1580" s="4" t="s">
        <v>9551</v>
      </c>
      <c r="AJ1580" s="4" t="s">
        <v>9556</v>
      </c>
      <c r="AK1580" s="4"/>
    </row>
    <row r="1581" spans="2:38">
      <c r="B1581" s="145" t="s">
        <v>2497</v>
      </c>
      <c r="C1581" s="4" t="s">
        <v>441</v>
      </c>
      <c r="D1581" s="4" t="s">
        <v>1976</v>
      </c>
      <c r="E1581" s="4" t="s">
        <v>1060</v>
      </c>
      <c r="F1581" s="4" t="s">
        <v>4837</v>
      </c>
      <c r="G1581" s="4" t="s">
        <v>1507</v>
      </c>
      <c r="H1581" s="4" t="s">
        <v>1508</v>
      </c>
      <c r="I1581" s="4"/>
      <c r="J1581" s="141">
        <v>87495215</v>
      </c>
      <c r="K1581" s="139">
        <v>87495215</v>
      </c>
      <c r="L1581" s="4">
        <v>0.5</v>
      </c>
      <c r="M1581" s="4" t="s">
        <v>4838</v>
      </c>
      <c r="N1581" s="4"/>
      <c r="O1581" s="91">
        <f>J1581</f>
        <v>87495215</v>
      </c>
      <c r="P1581" s="91">
        <f>J1581-O1581</f>
        <v>0</v>
      </c>
      <c r="Q1581" s="4">
        <v>100</v>
      </c>
      <c r="R1581" s="4" t="s">
        <v>70</v>
      </c>
      <c r="S1581" s="4" t="s">
        <v>70</v>
      </c>
      <c r="T1581" s="140">
        <v>45321</v>
      </c>
      <c r="U1581" s="4" t="s">
        <v>1884</v>
      </c>
      <c r="V1581" s="4"/>
      <c r="W1581" s="4"/>
      <c r="X1581" s="4"/>
      <c r="Y1581" s="146"/>
      <c r="Z1581" s="4"/>
      <c r="AA1581" s="4"/>
      <c r="AB1581" s="4"/>
      <c r="AC1581" s="4"/>
      <c r="AD1581" s="4"/>
      <c r="AE1581" s="145"/>
      <c r="AF1581" s="145"/>
      <c r="AG1581" s="4" t="s">
        <v>70</v>
      </c>
      <c r="AH1581" s="377" t="s">
        <v>4837</v>
      </c>
      <c r="AI1581" s="4" t="s">
        <v>9551</v>
      </c>
      <c r="AJ1581" s="4" t="s">
        <v>9556</v>
      </c>
      <c r="AK1581" s="4"/>
    </row>
    <row r="1582" spans="2:38">
      <c r="B1582" s="145" t="s">
        <v>2497</v>
      </c>
      <c r="C1582" s="4" t="s">
        <v>441</v>
      </c>
      <c r="D1582" s="4" t="s">
        <v>4670</v>
      </c>
      <c r="E1582" s="4" t="s">
        <v>1060</v>
      </c>
      <c r="F1582" s="4" t="s">
        <v>4839</v>
      </c>
      <c r="G1582" s="4" t="s">
        <v>1517</v>
      </c>
      <c r="H1582" s="4" t="s">
        <v>1518</v>
      </c>
      <c r="I1582" s="141"/>
      <c r="J1582" s="141">
        <v>5800000000</v>
      </c>
      <c r="K1582" s="139">
        <v>5800000000</v>
      </c>
      <c r="L1582" s="4">
        <v>11.3</v>
      </c>
      <c r="M1582" s="4" t="s">
        <v>2682</v>
      </c>
      <c r="N1582" s="4" t="s">
        <v>1918</v>
      </c>
      <c r="O1582" s="186">
        <f>K1582</f>
        <v>5800000000</v>
      </c>
      <c r="P1582" s="186">
        <f>K1582-O1582</f>
        <v>0</v>
      </c>
      <c r="Q1582" s="4">
        <v>10</v>
      </c>
      <c r="R1582" s="4" t="s">
        <v>70</v>
      </c>
      <c r="S1582" s="4" t="s">
        <v>70</v>
      </c>
      <c r="T1582" s="140">
        <v>45341</v>
      </c>
      <c r="U1582" s="4" t="s">
        <v>1884</v>
      </c>
      <c r="V1582" s="4" t="s">
        <v>1954</v>
      </c>
      <c r="W1582" s="4" t="s">
        <v>70</v>
      </c>
      <c r="X1582" s="140">
        <v>45353</v>
      </c>
      <c r="Y1582" s="4" t="s">
        <v>1888</v>
      </c>
      <c r="Z1582" s="4" t="s">
        <v>1886</v>
      </c>
      <c r="AA1582" s="186">
        <f>O1582</f>
        <v>5800000000</v>
      </c>
      <c r="AB1582" s="186">
        <f>J1582-AA1582</f>
        <v>0</v>
      </c>
      <c r="AC1582" s="4"/>
      <c r="AD1582" s="4" t="s">
        <v>2037</v>
      </c>
      <c r="AE1582" s="260" t="s">
        <v>4784</v>
      </c>
      <c r="AF1582" s="145"/>
      <c r="AG1582" s="4"/>
      <c r="AH1582" s="377"/>
      <c r="AI1582" s="4"/>
      <c r="AJ1582" s="4"/>
      <c r="AK1582" s="4"/>
      <c r="AL1582" s="1"/>
    </row>
    <row r="1583" spans="2:38">
      <c r="B1583" s="145" t="s">
        <v>2497</v>
      </c>
      <c r="C1583" s="4" t="s">
        <v>441</v>
      </c>
      <c r="D1583" s="4" t="s">
        <v>4670</v>
      </c>
      <c r="E1583" s="4" t="s">
        <v>1060</v>
      </c>
      <c r="F1583" s="4" t="s">
        <v>4840</v>
      </c>
      <c r="G1583" s="4" t="s">
        <v>1517</v>
      </c>
      <c r="H1583" s="4" t="s">
        <v>1518</v>
      </c>
      <c r="I1583" s="141"/>
      <c r="J1583" s="141">
        <v>3000000000</v>
      </c>
      <c r="K1583" s="139">
        <v>3000000000</v>
      </c>
      <c r="L1583" s="4">
        <v>11.3</v>
      </c>
      <c r="M1583" s="4" t="s">
        <v>3331</v>
      </c>
      <c r="N1583" s="4" t="s">
        <v>2842</v>
      </c>
      <c r="O1583" s="186">
        <f>K1583</f>
        <v>3000000000</v>
      </c>
      <c r="P1583" s="186">
        <f>K1583-O1583</f>
        <v>0</v>
      </c>
      <c r="Q1583" s="4">
        <v>10</v>
      </c>
      <c r="R1583" s="4" t="s">
        <v>70</v>
      </c>
      <c r="S1583" s="4" t="s">
        <v>70</v>
      </c>
      <c r="T1583" s="140">
        <v>45341</v>
      </c>
      <c r="U1583" s="4" t="s">
        <v>1884</v>
      </c>
      <c r="V1583" s="4" t="s">
        <v>1954</v>
      </c>
      <c r="W1583" s="4" t="s">
        <v>70</v>
      </c>
      <c r="X1583" s="140">
        <v>45353</v>
      </c>
      <c r="Y1583" s="4" t="s">
        <v>1888</v>
      </c>
      <c r="Z1583" s="4" t="s">
        <v>1886</v>
      </c>
      <c r="AA1583" s="186">
        <f>O1583</f>
        <v>3000000000</v>
      </c>
      <c r="AB1583" s="186">
        <f>J1583-AA1583</f>
        <v>0</v>
      </c>
      <c r="AC1583" s="4"/>
      <c r="AD1583" s="4" t="s">
        <v>2037</v>
      </c>
      <c r="AE1583" s="260" t="s">
        <v>4784</v>
      </c>
      <c r="AF1583" s="145"/>
      <c r="AG1583" s="4"/>
      <c r="AH1583" s="377"/>
      <c r="AI1583" s="4"/>
      <c r="AJ1583" s="4"/>
      <c r="AK1583" s="4"/>
      <c r="AL1583" s="1"/>
    </row>
    <row r="1584" spans="2:38">
      <c r="B1584" s="145" t="s">
        <v>2497</v>
      </c>
      <c r="C1584" s="4" t="s">
        <v>441</v>
      </c>
      <c r="D1584" s="4" t="s">
        <v>4145</v>
      </c>
      <c r="E1584" s="4" t="s">
        <v>1060</v>
      </c>
      <c r="F1584" s="4" t="s">
        <v>4841</v>
      </c>
      <c r="G1584" s="4" t="s">
        <v>1541</v>
      </c>
      <c r="H1584" s="4" t="s">
        <v>1542</v>
      </c>
      <c r="I1584" s="4"/>
      <c r="J1584" s="141">
        <v>1117941</v>
      </c>
      <c r="K1584" s="139">
        <v>1117941</v>
      </c>
      <c r="L1584" s="4">
        <v>0.2</v>
      </c>
      <c r="M1584" s="4" t="s">
        <v>2957</v>
      </c>
      <c r="N1584" s="4"/>
      <c r="O1584" s="186">
        <f>K1584</f>
        <v>1117941</v>
      </c>
      <c r="P1584" s="186">
        <f>O1584-K1584</f>
        <v>0</v>
      </c>
      <c r="Q1584" s="4">
        <v>200</v>
      </c>
      <c r="R1584" s="4" t="s">
        <v>70</v>
      </c>
      <c r="S1584" s="4" t="s">
        <v>70</v>
      </c>
      <c r="T1584" s="140">
        <v>45294</v>
      </c>
      <c r="U1584" s="4" t="s">
        <v>1884</v>
      </c>
      <c r="V1584" s="4" t="s">
        <v>1954</v>
      </c>
      <c r="W1584" s="4"/>
      <c r="X1584" s="4"/>
      <c r="Y1584" s="146"/>
      <c r="Z1584" s="4"/>
      <c r="AA1584" s="4"/>
      <c r="AB1584" s="4"/>
      <c r="AC1584" s="4"/>
      <c r="AD1584" s="4"/>
      <c r="AE1584" s="145"/>
      <c r="AF1584" s="145"/>
      <c r="AG1584" s="4" t="s">
        <v>70</v>
      </c>
      <c r="AH1584" s="377" t="s">
        <v>4841</v>
      </c>
      <c r="AI1584" s="4" t="s">
        <v>9551</v>
      </c>
      <c r="AJ1584" s="4" t="s">
        <v>9556</v>
      </c>
      <c r="AK1584" s="4"/>
    </row>
    <row r="1585" spans="2:38">
      <c r="B1585" s="145" t="s">
        <v>2497</v>
      </c>
      <c r="C1585" s="4" t="s">
        <v>441</v>
      </c>
      <c r="D1585" s="4" t="s">
        <v>2898</v>
      </c>
      <c r="E1585" s="4" t="s">
        <v>1060</v>
      </c>
      <c r="F1585" s="4" t="s">
        <v>4842</v>
      </c>
      <c r="G1585" s="4" t="s">
        <v>1541</v>
      </c>
      <c r="H1585" s="4" t="s">
        <v>1542</v>
      </c>
      <c r="I1585" s="4"/>
      <c r="J1585" s="141">
        <v>1119404</v>
      </c>
      <c r="K1585" s="139">
        <v>1119404</v>
      </c>
      <c r="L1585" s="4">
        <v>0.2</v>
      </c>
      <c r="M1585" s="4" t="s">
        <v>4843</v>
      </c>
      <c r="N1585" s="4"/>
      <c r="O1585" s="186">
        <f>K1585</f>
        <v>1119404</v>
      </c>
      <c r="P1585" s="186">
        <f>O1585-K1585</f>
        <v>0</v>
      </c>
      <c r="Q1585" s="4">
        <v>200</v>
      </c>
      <c r="R1585" s="4" t="s">
        <v>70</v>
      </c>
      <c r="S1585" s="4" t="s">
        <v>70</v>
      </c>
      <c r="T1585" s="140">
        <v>45294</v>
      </c>
      <c r="U1585" s="4" t="s">
        <v>1884</v>
      </c>
      <c r="V1585" s="4" t="s">
        <v>1954</v>
      </c>
      <c r="W1585" s="4"/>
      <c r="X1585" s="4"/>
      <c r="Y1585" s="146"/>
      <c r="Z1585" s="4"/>
      <c r="AA1585" s="4"/>
      <c r="AB1585" s="4"/>
      <c r="AC1585" s="4"/>
      <c r="AD1585" s="4"/>
      <c r="AE1585" s="145"/>
      <c r="AF1585" s="145"/>
      <c r="AG1585" s="4" t="s">
        <v>70</v>
      </c>
      <c r="AH1585" s="377" t="s">
        <v>4842</v>
      </c>
      <c r="AI1585" s="4" t="s">
        <v>9551</v>
      </c>
      <c r="AJ1585" s="4" t="s">
        <v>9556</v>
      </c>
      <c r="AK1585" s="4"/>
    </row>
    <row r="1586" spans="2:38">
      <c r="B1586" s="145" t="s">
        <v>2497</v>
      </c>
      <c r="C1586" s="4" t="s">
        <v>441</v>
      </c>
      <c r="D1586" s="4" t="s">
        <v>2649</v>
      </c>
      <c r="E1586" s="4" t="s">
        <v>1060</v>
      </c>
      <c r="F1586" s="4" t="s">
        <v>4844</v>
      </c>
      <c r="G1586" s="4" t="s">
        <v>1523</v>
      </c>
      <c r="H1586" s="4" t="s">
        <v>1524</v>
      </c>
      <c r="I1586" s="4"/>
      <c r="J1586" s="141">
        <v>51114</v>
      </c>
      <c r="K1586" s="139">
        <v>51114</v>
      </c>
      <c r="L1586" s="4">
        <v>0.2</v>
      </c>
      <c r="M1586" s="4" t="s">
        <v>2651</v>
      </c>
      <c r="N1586" s="4"/>
      <c r="O1586" s="91">
        <f>J1586</f>
        <v>51114</v>
      </c>
      <c r="P1586" s="91">
        <f>J1586-O1586</f>
        <v>0</v>
      </c>
      <c r="Q1586" s="4">
        <v>156</v>
      </c>
      <c r="R1586" s="4" t="s">
        <v>70</v>
      </c>
      <c r="S1586" s="4" t="s">
        <v>70</v>
      </c>
      <c r="T1586" s="140">
        <v>45341</v>
      </c>
      <c r="U1586" s="4" t="s">
        <v>1884</v>
      </c>
      <c r="V1586" s="4" t="s">
        <v>1954</v>
      </c>
      <c r="W1586" s="4" t="s">
        <v>70</v>
      </c>
      <c r="X1586" s="140">
        <v>45380</v>
      </c>
      <c r="Y1586" s="4" t="s">
        <v>1885</v>
      </c>
      <c r="Z1586" s="4" t="s">
        <v>1886</v>
      </c>
      <c r="AA1586" s="91">
        <f>O1586</f>
        <v>51114</v>
      </c>
      <c r="AB1586" s="91">
        <f>O1586-AA1586</f>
        <v>0</v>
      </c>
      <c r="AC1586" s="4"/>
      <c r="AD1586" s="4" t="s">
        <v>2037</v>
      </c>
      <c r="AE1586" s="145" t="s">
        <v>2653</v>
      </c>
      <c r="AF1586" s="145"/>
      <c r="AG1586" s="4"/>
      <c r="AH1586" s="377"/>
      <c r="AI1586" s="4"/>
      <c r="AJ1586" s="4"/>
      <c r="AK1586" s="4"/>
    </row>
    <row r="1587" spans="2:38">
      <c r="B1587" s="145" t="s">
        <v>2497</v>
      </c>
      <c r="C1587" s="4" t="s">
        <v>441</v>
      </c>
      <c r="D1587" s="4" t="s">
        <v>2034</v>
      </c>
      <c r="E1587" s="4" t="s">
        <v>1060</v>
      </c>
      <c r="F1587" s="4" t="s">
        <v>4845</v>
      </c>
      <c r="G1587" s="4" t="s">
        <v>1519</v>
      </c>
      <c r="H1587" s="4" t="s">
        <v>1520</v>
      </c>
      <c r="I1587" s="4"/>
      <c r="J1587" s="141">
        <v>15392201</v>
      </c>
      <c r="K1587" s="139">
        <v>15392201</v>
      </c>
      <c r="L1587" s="4">
        <v>0.2</v>
      </c>
      <c r="M1587" s="4" t="s">
        <v>4846</v>
      </c>
      <c r="N1587" s="4"/>
      <c r="O1587" s="91">
        <f>J1587</f>
        <v>15392201</v>
      </c>
      <c r="P1587" s="186">
        <f>K1587-O1587</f>
        <v>0</v>
      </c>
      <c r="Q1587" s="4">
        <v>11</v>
      </c>
      <c r="R1587" s="4" t="s">
        <v>70</v>
      </c>
      <c r="S1587" s="4" t="s">
        <v>70</v>
      </c>
      <c r="T1587" s="140">
        <v>45341</v>
      </c>
      <c r="U1587" s="4" t="s">
        <v>1884</v>
      </c>
      <c r="V1587" s="4" t="s">
        <v>1954</v>
      </c>
      <c r="W1587" s="4"/>
      <c r="X1587" s="4"/>
      <c r="Y1587" s="146"/>
      <c r="Z1587" s="4"/>
      <c r="AA1587" s="4"/>
      <c r="AB1587" s="4"/>
      <c r="AC1587" s="4"/>
      <c r="AD1587" s="4"/>
      <c r="AE1587" s="145"/>
      <c r="AF1587" s="145"/>
      <c r="AG1587" s="4" t="s">
        <v>70</v>
      </c>
      <c r="AH1587" s="377" t="s">
        <v>4845</v>
      </c>
      <c r="AI1587" s="4" t="s">
        <v>9551</v>
      </c>
      <c r="AJ1587" s="4" t="s">
        <v>9556</v>
      </c>
      <c r="AK1587" s="4"/>
    </row>
    <row r="1588" spans="2:38">
      <c r="B1588" s="145" t="s">
        <v>2497</v>
      </c>
      <c r="C1588" s="4" t="s">
        <v>441</v>
      </c>
      <c r="D1588" s="4" t="s">
        <v>2583</v>
      </c>
      <c r="E1588" s="4" t="s">
        <v>1060</v>
      </c>
      <c r="F1588" s="4" t="s">
        <v>4847</v>
      </c>
      <c r="G1588" s="4" t="s">
        <v>1509</v>
      </c>
      <c r="H1588" s="4" t="s">
        <v>1510</v>
      </c>
      <c r="I1588" s="4"/>
      <c r="J1588" s="141">
        <v>1510295469</v>
      </c>
      <c r="K1588" s="139">
        <v>1510295469</v>
      </c>
      <c r="L1588" s="4">
        <v>0.5</v>
      </c>
      <c r="M1588" s="4" t="s">
        <v>4848</v>
      </c>
      <c r="N1588" s="4"/>
      <c r="O1588" s="4"/>
      <c r="P1588" s="4"/>
      <c r="Q1588" s="4">
        <v>118</v>
      </c>
      <c r="R1588" s="4" t="s">
        <v>70</v>
      </c>
      <c r="S1588" s="4" t="s">
        <v>70</v>
      </c>
      <c r="T1588" s="140">
        <v>45348</v>
      </c>
      <c r="U1588" s="4" t="s">
        <v>1887</v>
      </c>
      <c r="V1588" s="4"/>
      <c r="W1588" s="4"/>
      <c r="X1588" s="4"/>
      <c r="Y1588" s="146"/>
      <c r="Z1588" s="4"/>
      <c r="AA1588" s="4"/>
      <c r="AB1588" s="4"/>
      <c r="AC1588" s="4"/>
      <c r="AD1588" s="4"/>
      <c r="AE1588" s="145"/>
      <c r="AF1588" s="145"/>
      <c r="AG1588" s="4" t="s">
        <v>70</v>
      </c>
      <c r="AH1588" s="377" t="s">
        <v>4847</v>
      </c>
      <c r="AI1588" s="4" t="s">
        <v>9551</v>
      </c>
      <c r="AJ1588" s="4" t="s">
        <v>9556</v>
      </c>
      <c r="AK1588" s="4"/>
    </row>
    <row r="1589" spans="2:38">
      <c r="B1589" s="145" t="s">
        <v>2497</v>
      </c>
      <c r="C1589" s="4" t="s">
        <v>441</v>
      </c>
      <c r="D1589" s="4" t="s">
        <v>2304</v>
      </c>
      <c r="E1589" s="4" t="s">
        <v>1060</v>
      </c>
      <c r="F1589" s="4" t="s">
        <v>4849</v>
      </c>
      <c r="G1589" s="4" t="s">
        <v>1509</v>
      </c>
      <c r="H1589" s="4" t="s">
        <v>1510</v>
      </c>
      <c r="I1589" s="4"/>
      <c r="J1589" s="141">
        <v>3018467</v>
      </c>
      <c r="K1589" s="139">
        <v>3018467</v>
      </c>
      <c r="L1589" s="4">
        <v>0.2</v>
      </c>
      <c r="M1589" s="4" t="s">
        <v>4850</v>
      </c>
      <c r="N1589" s="4"/>
      <c r="O1589" s="4"/>
      <c r="P1589" s="4"/>
      <c r="Q1589" s="4">
        <v>118</v>
      </c>
      <c r="R1589" s="4" t="s">
        <v>70</v>
      </c>
      <c r="S1589" s="4" t="s">
        <v>70</v>
      </c>
      <c r="T1589" s="140">
        <v>45348</v>
      </c>
      <c r="U1589" s="4" t="s">
        <v>1887</v>
      </c>
      <c r="V1589" s="4"/>
      <c r="W1589" s="4"/>
      <c r="X1589" s="4"/>
      <c r="Y1589" s="146"/>
      <c r="Z1589" s="4"/>
      <c r="AA1589" s="4"/>
      <c r="AB1589" s="4"/>
      <c r="AC1589" s="4"/>
      <c r="AD1589" s="4"/>
      <c r="AE1589" s="145"/>
      <c r="AF1589" s="145"/>
      <c r="AG1589" s="4" t="s">
        <v>70</v>
      </c>
      <c r="AH1589" s="377" t="s">
        <v>4849</v>
      </c>
      <c r="AI1589" s="4" t="s">
        <v>9551</v>
      </c>
      <c r="AJ1589" s="4" t="s">
        <v>9556</v>
      </c>
      <c r="AK1589" s="4"/>
    </row>
    <row r="1590" spans="2:38">
      <c r="B1590" s="145" t="s">
        <v>2497</v>
      </c>
      <c r="C1590" s="4" t="s">
        <v>441</v>
      </c>
      <c r="D1590" s="4" t="s">
        <v>4670</v>
      </c>
      <c r="E1590" s="4" t="s">
        <v>1060</v>
      </c>
      <c r="F1590" s="4" t="s">
        <v>4851</v>
      </c>
      <c r="G1590" s="4" t="s">
        <v>1517</v>
      </c>
      <c r="H1590" s="4" t="s">
        <v>1518</v>
      </c>
      <c r="I1590" s="141"/>
      <c r="J1590" s="141">
        <v>15115000000</v>
      </c>
      <c r="K1590" s="139">
        <v>15115000000</v>
      </c>
      <c r="L1590" s="4">
        <v>11.3</v>
      </c>
      <c r="M1590" s="4" t="s">
        <v>3249</v>
      </c>
      <c r="N1590" s="4" t="s">
        <v>3650</v>
      </c>
      <c r="O1590" s="186">
        <f>K1590</f>
        <v>15115000000</v>
      </c>
      <c r="P1590" s="186">
        <f>K1590-O1590</f>
        <v>0</v>
      </c>
      <c r="Q1590" s="4">
        <v>10</v>
      </c>
      <c r="R1590" s="4" t="s">
        <v>70</v>
      </c>
      <c r="S1590" s="4" t="s">
        <v>70</v>
      </c>
      <c r="T1590" s="140">
        <v>45341</v>
      </c>
      <c r="U1590" s="4" t="s">
        <v>1884</v>
      </c>
      <c r="V1590" s="4" t="s">
        <v>1954</v>
      </c>
      <c r="W1590" s="4" t="s">
        <v>70</v>
      </c>
      <c r="X1590" s="140">
        <v>45353</v>
      </c>
      <c r="Y1590" s="4" t="s">
        <v>1888</v>
      </c>
      <c r="Z1590" s="4" t="s">
        <v>1886</v>
      </c>
      <c r="AA1590" s="186">
        <f>O1590</f>
        <v>15115000000</v>
      </c>
      <c r="AB1590" s="186">
        <f>J1590-AA1590</f>
        <v>0</v>
      </c>
      <c r="AC1590" s="4"/>
      <c r="AD1590" s="4" t="s">
        <v>2037</v>
      </c>
      <c r="AE1590" s="260" t="s">
        <v>4784</v>
      </c>
      <c r="AF1590" s="145"/>
      <c r="AG1590" s="4"/>
      <c r="AH1590" s="377"/>
      <c r="AI1590" s="4"/>
      <c r="AJ1590" s="4"/>
      <c r="AK1590" s="4"/>
      <c r="AL1590" s="373"/>
    </row>
    <row r="1591" spans="2:38">
      <c r="B1591" s="145" t="s">
        <v>2497</v>
      </c>
      <c r="C1591" s="4" t="s">
        <v>441</v>
      </c>
      <c r="D1591" s="4" t="s">
        <v>3136</v>
      </c>
      <c r="E1591" s="4" t="s">
        <v>1060</v>
      </c>
      <c r="F1591" s="4" t="s">
        <v>4852</v>
      </c>
      <c r="G1591" s="4" t="s">
        <v>1511</v>
      </c>
      <c r="H1591" s="4" t="s">
        <v>1512</v>
      </c>
      <c r="I1591" s="4"/>
      <c r="J1591" s="141">
        <v>1059050</v>
      </c>
      <c r="K1591" s="139">
        <v>1059050</v>
      </c>
      <c r="L1591" s="4">
        <v>0.2</v>
      </c>
      <c r="M1591" s="4" t="s">
        <v>4853</v>
      </c>
      <c r="N1591" s="4"/>
      <c r="O1591" s="91">
        <f t="shared" ref="O1591:O1596" si="140">J1591</f>
        <v>1059050</v>
      </c>
      <c r="P1591" s="91">
        <f>O1591-J1591</f>
        <v>0</v>
      </c>
      <c r="Q1591" s="4">
        <v>188</v>
      </c>
      <c r="R1591" s="4" t="s">
        <v>70</v>
      </c>
      <c r="S1591" s="4" t="s">
        <v>70</v>
      </c>
      <c r="T1591" s="140">
        <v>45294</v>
      </c>
      <c r="U1591" s="4" t="s">
        <v>1884</v>
      </c>
      <c r="V1591" s="4" t="s">
        <v>1954</v>
      </c>
      <c r="W1591" s="4"/>
      <c r="X1591" s="4"/>
      <c r="Y1591" s="146"/>
      <c r="Z1591" s="4"/>
      <c r="AA1591" s="4"/>
      <c r="AB1591" s="4"/>
      <c r="AC1591" s="4"/>
      <c r="AD1591" s="4"/>
      <c r="AE1591" s="145"/>
      <c r="AF1591" s="145"/>
      <c r="AG1591" s="4" t="s">
        <v>70</v>
      </c>
      <c r="AH1591" s="377" t="s">
        <v>4852</v>
      </c>
      <c r="AI1591" s="4" t="s">
        <v>9551</v>
      </c>
      <c r="AJ1591" s="4" t="s">
        <v>9556</v>
      </c>
      <c r="AK1591" s="4"/>
    </row>
    <row r="1592" spans="2:38">
      <c r="B1592" s="145" t="s">
        <v>2497</v>
      </c>
      <c r="C1592" s="4" t="s">
        <v>441</v>
      </c>
      <c r="D1592" s="4" t="s">
        <v>2518</v>
      </c>
      <c r="E1592" s="4" t="s">
        <v>1060</v>
      </c>
      <c r="F1592" s="329" t="s">
        <v>4854</v>
      </c>
      <c r="G1592" s="4" t="s">
        <v>1511</v>
      </c>
      <c r="H1592" s="4" t="s">
        <v>1512</v>
      </c>
      <c r="I1592" s="4"/>
      <c r="J1592" s="141">
        <v>1721202</v>
      </c>
      <c r="K1592" s="139">
        <v>1721202</v>
      </c>
      <c r="L1592" s="4">
        <v>0.2</v>
      </c>
      <c r="M1592" s="4" t="s">
        <v>2820</v>
      </c>
      <c r="N1592" s="4"/>
      <c r="O1592" s="91">
        <f t="shared" si="140"/>
        <v>1721202</v>
      </c>
      <c r="P1592" s="91">
        <f>O1592-J1592</f>
        <v>0</v>
      </c>
      <c r="Q1592" s="4">
        <v>188</v>
      </c>
      <c r="R1592" s="4" t="s">
        <v>70</v>
      </c>
      <c r="S1592" s="4" t="s">
        <v>70</v>
      </c>
      <c r="T1592" s="140">
        <v>45294</v>
      </c>
      <c r="U1592" s="4" t="s">
        <v>1884</v>
      </c>
      <c r="V1592" s="4" t="s">
        <v>1954</v>
      </c>
      <c r="W1592" s="4"/>
      <c r="X1592" s="4"/>
      <c r="Y1592" s="146"/>
      <c r="Z1592" s="4"/>
      <c r="AA1592" s="4"/>
      <c r="AB1592" s="4"/>
      <c r="AC1592" s="4"/>
      <c r="AD1592" s="4"/>
      <c r="AE1592" s="145"/>
      <c r="AF1592" s="145"/>
      <c r="AG1592" s="4" t="s">
        <v>70</v>
      </c>
      <c r="AH1592" s="377" t="s">
        <v>4854</v>
      </c>
      <c r="AI1592" s="4" t="s">
        <v>9551</v>
      </c>
      <c r="AJ1592" s="4" t="s">
        <v>9556</v>
      </c>
      <c r="AK1592" s="4"/>
    </row>
    <row r="1593" spans="2:38">
      <c r="B1593" s="145" t="s">
        <v>2497</v>
      </c>
      <c r="C1593" s="4" t="s">
        <v>441</v>
      </c>
      <c r="D1593" s="4" t="s">
        <v>2257</v>
      </c>
      <c r="E1593" s="4" t="s">
        <v>1060</v>
      </c>
      <c r="F1593" s="4" t="s">
        <v>4855</v>
      </c>
      <c r="G1593" s="4" t="s">
        <v>1511</v>
      </c>
      <c r="H1593" s="4" t="s">
        <v>1512</v>
      </c>
      <c r="I1593" s="4"/>
      <c r="J1593" s="141">
        <v>101825521</v>
      </c>
      <c r="K1593" s="139">
        <v>101825521</v>
      </c>
      <c r="L1593" s="4">
        <v>0.2</v>
      </c>
      <c r="M1593" s="4" t="s">
        <v>3213</v>
      </c>
      <c r="N1593" s="4"/>
      <c r="O1593" s="91">
        <f t="shared" si="140"/>
        <v>101825521</v>
      </c>
      <c r="P1593" s="91">
        <f>O1593-J1593</f>
        <v>0</v>
      </c>
      <c r="Q1593" s="4">
        <v>188</v>
      </c>
      <c r="R1593" s="4" t="s">
        <v>70</v>
      </c>
      <c r="S1593" s="4" t="s">
        <v>70</v>
      </c>
      <c r="T1593" s="140">
        <v>45294</v>
      </c>
      <c r="U1593" s="4" t="s">
        <v>1884</v>
      </c>
      <c r="V1593" s="4" t="s">
        <v>1954</v>
      </c>
      <c r="W1593" s="4"/>
      <c r="X1593" s="4"/>
      <c r="Y1593" s="146"/>
      <c r="Z1593" s="4"/>
      <c r="AA1593" s="4"/>
      <c r="AB1593" s="4"/>
      <c r="AC1593" s="4"/>
      <c r="AD1593" s="4"/>
      <c r="AE1593" s="145"/>
      <c r="AF1593" s="145"/>
      <c r="AG1593" s="4" t="s">
        <v>70</v>
      </c>
      <c r="AH1593" s="377" t="s">
        <v>4855</v>
      </c>
      <c r="AI1593" s="4" t="s">
        <v>9551</v>
      </c>
      <c r="AJ1593" s="4" t="s">
        <v>9556</v>
      </c>
      <c r="AK1593" s="4"/>
    </row>
    <row r="1594" spans="2:38">
      <c r="B1594" s="145" t="s">
        <v>2497</v>
      </c>
      <c r="C1594" s="4" t="s">
        <v>441</v>
      </c>
      <c r="D1594" s="4" t="s">
        <v>2135</v>
      </c>
      <c r="E1594" s="4" t="s">
        <v>1060</v>
      </c>
      <c r="F1594" s="4" t="s">
        <v>4856</v>
      </c>
      <c r="G1594" s="4" t="s">
        <v>1511</v>
      </c>
      <c r="H1594" s="4" t="s">
        <v>1512</v>
      </c>
      <c r="I1594" s="4"/>
      <c r="J1594" s="141">
        <v>22037510</v>
      </c>
      <c r="K1594" s="139">
        <v>22037510</v>
      </c>
      <c r="L1594" s="4">
        <v>0.2</v>
      </c>
      <c r="M1594" s="4" t="s">
        <v>4857</v>
      </c>
      <c r="N1594" s="4"/>
      <c r="O1594" s="91">
        <f t="shared" si="140"/>
        <v>22037510</v>
      </c>
      <c r="P1594" s="91">
        <f>O1594-J1594</f>
        <v>0</v>
      </c>
      <c r="Q1594" s="4">
        <v>188</v>
      </c>
      <c r="R1594" s="4" t="s">
        <v>70</v>
      </c>
      <c r="S1594" s="4" t="s">
        <v>70</v>
      </c>
      <c r="T1594" s="140">
        <v>45294</v>
      </c>
      <c r="U1594" s="4" t="s">
        <v>1884</v>
      </c>
      <c r="V1594" s="4" t="s">
        <v>1954</v>
      </c>
      <c r="W1594" s="4"/>
      <c r="X1594" s="4"/>
      <c r="Y1594" s="146"/>
      <c r="Z1594" s="4"/>
      <c r="AA1594" s="4"/>
      <c r="AB1594" s="4"/>
      <c r="AC1594" s="4"/>
      <c r="AD1594" s="4"/>
      <c r="AE1594" s="145"/>
      <c r="AF1594" s="145"/>
      <c r="AG1594" s="4" t="s">
        <v>70</v>
      </c>
      <c r="AH1594" s="377" t="s">
        <v>4856</v>
      </c>
      <c r="AI1594" s="4" t="s">
        <v>9551</v>
      </c>
      <c r="AJ1594" s="4" t="s">
        <v>9556</v>
      </c>
      <c r="AK1594" s="4"/>
    </row>
    <row r="1595" spans="2:38">
      <c r="B1595" s="145" t="s">
        <v>2497</v>
      </c>
      <c r="C1595" s="4" t="s">
        <v>441</v>
      </c>
      <c r="D1595" s="4" t="s">
        <v>2135</v>
      </c>
      <c r="E1595" s="4" t="s">
        <v>1060</v>
      </c>
      <c r="F1595" s="4" t="s">
        <v>4858</v>
      </c>
      <c r="G1595" s="4" t="s">
        <v>1539</v>
      </c>
      <c r="H1595" s="4" t="s">
        <v>1540</v>
      </c>
      <c r="I1595" s="4"/>
      <c r="J1595" s="141">
        <v>172028</v>
      </c>
      <c r="K1595" s="139">
        <v>172028</v>
      </c>
      <c r="L1595" s="4">
        <v>0.2</v>
      </c>
      <c r="M1595" s="4" t="s">
        <v>4859</v>
      </c>
      <c r="N1595" s="4"/>
      <c r="O1595" s="91">
        <f t="shared" si="140"/>
        <v>172028</v>
      </c>
      <c r="P1595" s="91">
        <f>J1595-O1595</f>
        <v>0</v>
      </c>
      <c r="Q1595" s="4">
        <v>166</v>
      </c>
      <c r="R1595" s="4" t="s">
        <v>70</v>
      </c>
      <c r="S1595" s="4" t="s">
        <v>70</v>
      </c>
      <c r="T1595" s="140">
        <v>45348</v>
      </c>
      <c r="U1595" s="4" t="s">
        <v>1887</v>
      </c>
      <c r="V1595" s="4"/>
      <c r="W1595" s="4"/>
      <c r="X1595" s="4"/>
      <c r="Y1595" s="146"/>
      <c r="Z1595" s="4"/>
      <c r="AA1595" s="4"/>
      <c r="AB1595" s="4"/>
      <c r="AC1595" s="4"/>
      <c r="AD1595" s="4"/>
      <c r="AE1595" s="145"/>
      <c r="AF1595" s="145"/>
      <c r="AG1595" s="4" t="s">
        <v>70</v>
      </c>
      <c r="AH1595" s="377" t="s">
        <v>4858</v>
      </c>
      <c r="AI1595" s="4" t="s">
        <v>9551</v>
      </c>
      <c r="AJ1595" s="4" t="s">
        <v>9556</v>
      </c>
      <c r="AK1595" s="4"/>
    </row>
    <row r="1596" spans="2:38">
      <c r="B1596" s="145" t="s">
        <v>2497</v>
      </c>
      <c r="C1596" s="4" t="s">
        <v>441</v>
      </c>
      <c r="D1596" s="4" t="s">
        <v>2135</v>
      </c>
      <c r="E1596" s="4" t="s">
        <v>1060</v>
      </c>
      <c r="F1596" s="4" t="s">
        <v>4860</v>
      </c>
      <c r="G1596" s="4" t="s">
        <v>1525</v>
      </c>
      <c r="H1596" s="4" t="s">
        <v>1526</v>
      </c>
      <c r="I1596" s="4"/>
      <c r="J1596" s="141">
        <v>642020</v>
      </c>
      <c r="K1596" s="139">
        <v>642020</v>
      </c>
      <c r="L1596" s="4">
        <v>0.2</v>
      </c>
      <c r="M1596" s="4" t="s">
        <v>4861</v>
      </c>
      <c r="N1596" s="4"/>
      <c r="O1596" s="91">
        <f t="shared" si="140"/>
        <v>642020</v>
      </c>
      <c r="P1596" s="91">
        <f>J1596-O1596</f>
        <v>0</v>
      </c>
      <c r="Q1596" s="4">
        <v>161</v>
      </c>
      <c r="R1596" s="4" t="s">
        <v>70</v>
      </c>
      <c r="S1596" s="4" t="s">
        <v>70</v>
      </c>
      <c r="T1596" s="140">
        <v>45294</v>
      </c>
      <c r="U1596" s="4" t="s">
        <v>1884</v>
      </c>
      <c r="V1596" s="4" t="s">
        <v>1954</v>
      </c>
      <c r="W1596" s="4"/>
      <c r="X1596" s="4"/>
      <c r="Y1596" s="146"/>
      <c r="Z1596" s="4"/>
      <c r="AA1596" s="4"/>
      <c r="AB1596" s="4"/>
      <c r="AC1596" s="4"/>
      <c r="AD1596" s="4"/>
      <c r="AE1596" s="145"/>
      <c r="AF1596" s="145"/>
      <c r="AG1596" s="4" t="s">
        <v>70</v>
      </c>
      <c r="AH1596" s="377" t="s">
        <v>4860</v>
      </c>
      <c r="AI1596" s="4" t="s">
        <v>9551</v>
      </c>
      <c r="AJ1596" s="4" t="s">
        <v>9556</v>
      </c>
      <c r="AK1596" s="4"/>
    </row>
    <row r="1597" spans="2:38">
      <c r="B1597" s="145" t="s">
        <v>2497</v>
      </c>
      <c r="C1597" s="4" t="s">
        <v>441</v>
      </c>
      <c r="D1597" s="4" t="s">
        <v>2135</v>
      </c>
      <c r="E1597" s="4" t="s">
        <v>1060</v>
      </c>
      <c r="F1597" s="4" t="s">
        <v>4862</v>
      </c>
      <c r="G1597" s="4" t="s">
        <v>1533</v>
      </c>
      <c r="H1597" s="4" t="s">
        <v>1534</v>
      </c>
      <c r="I1597" s="4"/>
      <c r="J1597" s="141">
        <v>1461127</v>
      </c>
      <c r="K1597" s="139">
        <v>1461127</v>
      </c>
      <c r="L1597" s="4">
        <v>0.2</v>
      </c>
      <c r="M1597" s="4" t="s">
        <v>4863</v>
      </c>
      <c r="N1597" s="4"/>
      <c r="O1597" s="186">
        <f>K1597</f>
        <v>1461127</v>
      </c>
      <c r="P1597" s="186">
        <f>K1597-O1597</f>
        <v>0</v>
      </c>
      <c r="Q1597" s="4">
        <v>242</v>
      </c>
      <c r="R1597" s="4" t="s">
        <v>70</v>
      </c>
      <c r="S1597" s="4" t="s">
        <v>70</v>
      </c>
      <c r="T1597" s="140">
        <v>45353</v>
      </c>
      <c r="U1597" s="4" t="s">
        <v>1884</v>
      </c>
      <c r="V1597" s="4" t="s">
        <v>1954</v>
      </c>
      <c r="W1597" s="4"/>
      <c r="X1597" s="4"/>
      <c r="Y1597" s="146"/>
      <c r="Z1597" s="4"/>
      <c r="AA1597" s="4"/>
      <c r="AB1597" s="4"/>
      <c r="AC1597" s="4"/>
      <c r="AD1597" s="4"/>
      <c r="AE1597" s="145"/>
      <c r="AF1597" s="145"/>
      <c r="AG1597" s="4" t="s">
        <v>70</v>
      </c>
      <c r="AH1597" s="377" t="s">
        <v>4862</v>
      </c>
      <c r="AI1597" s="4" t="s">
        <v>9551</v>
      </c>
      <c r="AJ1597" s="4" t="s">
        <v>9556</v>
      </c>
      <c r="AK1597" s="4"/>
    </row>
    <row r="1598" spans="2:38">
      <c r="B1598" s="145" t="s">
        <v>2497</v>
      </c>
      <c r="C1598" s="4" t="s">
        <v>441</v>
      </c>
      <c r="D1598" s="4" t="s">
        <v>2498</v>
      </c>
      <c r="E1598" s="4" t="s">
        <v>1060</v>
      </c>
      <c r="F1598" s="4" t="s">
        <v>4864</v>
      </c>
      <c r="G1598" s="4" t="s">
        <v>1535</v>
      </c>
      <c r="H1598" s="4" t="s">
        <v>1536</v>
      </c>
      <c r="I1598" s="4"/>
      <c r="J1598" s="141">
        <v>254196806</v>
      </c>
      <c r="K1598" s="139">
        <v>254196806</v>
      </c>
      <c r="L1598" s="4">
        <v>0.2</v>
      </c>
      <c r="M1598" s="4" t="s">
        <v>2937</v>
      </c>
      <c r="N1598" s="4"/>
      <c r="O1598" s="91">
        <f>J1598</f>
        <v>254196806</v>
      </c>
      <c r="P1598" s="91">
        <f>J1598-O1598</f>
        <v>0</v>
      </c>
      <c r="Q1598" s="4">
        <v>149</v>
      </c>
      <c r="R1598" s="4" t="s">
        <v>70</v>
      </c>
      <c r="S1598" s="4" t="s">
        <v>70</v>
      </c>
      <c r="T1598" s="140">
        <v>45294</v>
      </c>
      <c r="U1598" s="4" t="s">
        <v>1884</v>
      </c>
      <c r="V1598" s="4" t="s">
        <v>1954</v>
      </c>
      <c r="W1598" s="4"/>
      <c r="X1598" s="4"/>
      <c r="Y1598" s="146"/>
      <c r="Z1598" s="4"/>
      <c r="AA1598" s="4"/>
      <c r="AB1598" s="4"/>
      <c r="AC1598" s="4"/>
      <c r="AD1598" s="4"/>
      <c r="AE1598" s="145"/>
      <c r="AF1598" s="145"/>
      <c r="AG1598" s="4" t="s">
        <v>70</v>
      </c>
      <c r="AH1598" s="377" t="s">
        <v>4864</v>
      </c>
      <c r="AI1598" s="4" t="s">
        <v>9551</v>
      </c>
      <c r="AJ1598" s="4" t="s">
        <v>9556</v>
      </c>
      <c r="AK1598" s="4"/>
    </row>
    <row r="1599" spans="2:38">
      <c r="B1599" s="145" t="s">
        <v>2497</v>
      </c>
      <c r="C1599" s="4" t="s">
        <v>441</v>
      </c>
      <c r="D1599" s="4" t="s">
        <v>2498</v>
      </c>
      <c r="E1599" s="4" t="s">
        <v>1060</v>
      </c>
      <c r="F1599" s="4" t="s">
        <v>4865</v>
      </c>
      <c r="G1599" s="4" t="s">
        <v>1521</v>
      </c>
      <c r="H1599" s="4" t="s">
        <v>1522</v>
      </c>
      <c r="I1599" s="4"/>
      <c r="J1599" s="141">
        <v>34264364</v>
      </c>
      <c r="K1599" s="139">
        <v>34264364</v>
      </c>
      <c r="L1599" s="4">
        <v>0.5</v>
      </c>
      <c r="M1599" s="4" t="s">
        <v>4866</v>
      </c>
      <c r="N1599" s="4"/>
      <c r="O1599" s="186">
        <f>K1599</f>
        <v>34264364</v>
      </c>
      <c r="P1599" s="186">
        <f>K1599-O1599</f>
        <v>0</v>
      </c>
      <c r="Q1599" s="4" t="s">
        <v>2503</v>
      </c>
      <c r="R1599" s="4" t="s">
        <v>70</v>
      </c>
      <c r="S1599" s="4" t="s">
        <v>70</v>
      </c>
      <c r="T1599" s="140">
        <v>45351</v>
      </c>
      <c r="U1599" s="4" t="s">
        <v>1884</v>
      </c>
      <c r="V1599" s="4" t="s">
        <v>1954</v>
      </c>
      <c r="W1599" s="4"/>
      <c r="X1599" s="4"/>
      <c r="Y1599" s="146"/>
      <c r="Z1599" s="4"/>
      <c r="AA1599" s="4"/>
      <c r="AB1599" s="4"/>
      <c r="AC1599" s="4"/>
      <c r="AD1599" s="4"/>
      <c r="AE1599" s="145"/>
      <c r="AF1599" s="145"/>
      <c r="AG1599" s="4" t="s">
        <v>70</v>
      </c>
      <c r="AH1599" s="377" t="s">
        <v>4865</v>
      </c>
      <c r="AI1599" s="4" t="s">
        <v>9551</v>
      </c>
      <c r="AJ1599" s="4" t="s">
        <v>9556</v>
      </c>
      <c r="AK1599" s="4"/>
    </row>
    <row r="1600" spans="2:38">
      <c r="B1600" s="145" t="s">
        <v>2497</v>
      </c>
      <c r="C1600" s="4" t="s">
        <v>441</v>
      </c>
      <c r="D1600" s="4" t="s">
        <v>3004</v>
      </c>
      <c r="E1600" s="4" t="s">
        <v>1060</v>
      </c>
      <c r="F1600" s="4" t="s">
        <v>4867</v>
      </c>
      <c r="G1600" s="4" t="s">
        <v>1552</v>
      </c>
      <c r="H1600" s="4" t="s">
        <v>1553</v>
      </c>
      <c r="I1600" s="4"/>
      <c r="J1600" s="141">
        <v>2816137</v>
      </c>
      <c r="K1600" s="139">
        <v>2816137</v>
      </c>
      <c r="L1600" s="4">
        <v>0.5</v>
      </c>
      <c r="M1600" s="4" t="s">
        <v>4868</v>
      </c>
      <c r="N1600" s="4"/>
      <c r="O1600" s="4"/>
      <c r="P1600" s="4"/>
      <c r="Q1600" s="4"/>
      <c r="R1600" s="4"/>
      <c r="S1600" s="4"/>
      <c r="T1600" s="4"/>
      <c r="U1600" s="4"/>
      <c r="V1600" s="4"/>
      <c r="W1600" s="4"/>
      <c r="X1600" s="4"/>
      <c r="Y1600" s="146"/>
      <c r="Z1600" s="4"/>
      <c r="AA1600" s="4"/>
      <c r="AB1600" s="4"/>
      <c r="AC1600" s="4"/>
      <c r="AD1600" s="4"/>
      <c r="AE1600" s="145"/>
      <c r="AF1600" s="145"/>
      <c r="AG1600" s="4" t="s">
        <v>70</v>
      </c>
      <c r="AH1600" s="377" t="s">
        <v>4867</v>
      </c>
      <c r="AI1600" s="4" t="s">
        <v>9551</v>
      </c>
      <c r="AJ1600" s="4" t="s">
        <v>9556</v>
      </c>
      <c r="AK1600" s="4"/>
    </row>
    <row r="1601" spans="1:38">
      <c r="B1601" s="145" t="s">
        <v>2497</v>
      </c>
      <c r="C1601" s="4" t="s">
        <v>441</v>
      </c>
      <c r="D1601" s="4" t="s">
        <v>4670</v>
      </c>
      <c r="E1601" s="4" t="s">
        <v>1060</v>
      </c>
      <c r="F1601" s="4" t="s">
        <v>4869</v>
      </c>
      <c r="G1601" s="4" t="s">
        <v>1517</v>
      </c>
      <c r="H1601" s="4" t="s">
        <v>1518</v>
      </c>
      <c r="I1601" s="141"/>
      <c r="J1601" s="141">
        <v>3077308051</v>
      </c>
      <c r="K1601" s="139">
        <v>3077308051</v>
      </c>
      <c r="L1601" s="4">
        <v>10</v>
      </c>
      <c r="M1601" s="4" t="s">
        <v>4870</v>
      </c>
      <c r="N1601" s="4" t="s">
        <v>3619</v>
      </c>
      <c r="O1601" s="186">
        <f>K1601</f>
        <v>3077308051</v>
      </c>
      <c r="P1601" s="186">
        <f>K1601-O1601</f>
        <v>0</v>
      </c>
      <c r="Q1601" s="4">
        <v>10</v>
      </c>
      <c r="R1601" s="4" t="s">
        <v>70</v>
      </c>
      <c r="S1601" s="4" t="s">
        <v>70</v>
      </c>
      <c r="T1601" s="140">
        <v>45341</v>
      </c>
      <c r="U1601" s="4" t="s">
        <v>1884</v>
      </c>
      <c r="V1601" s="4" t="s">
        <v>1954</v>
      </c>
      <c r="W1601" s="4" t="s">
        <v>70</v>
      </c>
      <c r="X1601" s="140">
        <v>45353</v>
      </c>
      <c r="Y1601" s="4" t="s">
        <v>1888</v>
      </c>
      <c r="Z1601" s="4" t="s">
        <v>1886</v>
      </c>
      <c r="AA1601" s="186">
        <f>O1601</f>
        <v>3077308051</v>
      </c>
      <c r="AB1601" s="186">
        <f>J1601-AA1601</f>
        <v>0</v>
      </c>
      <c r="AC1601" s="4"/>
      <c r="AD1601" s="4" t="s">
        <v>2037</v>
      </c>
      <c r="AE1601" s="260" t="s">
        <v>4784</v>
      </c>
      <c r="AF1601" s="145"/>
      <c r="AG1601" s="4"/>
      <c r="AH1601" s="377"/>
      <c r="AI1601" s="4"/>
      <c r="AJ1601" s="4"/>
      <c r="AK1601" s="4"/>
      <c r="AL1601" s="1"/>
    </row>
    <row r="1602" spans="1:38">
      <c r="B1602" s="145" t="s">
        <v>2497</v>
      </c>
      <c r="C1602" s="4" t="s">
        <v>441</v>
      </c>
      <c r="D1602" s="4" t="s">
        <v>4670</v>
      </c>
      <c r="E1602" s="4" t="s">
        <v>1060</v>
      </c>
      <c r="F1602" s="4" t="s">
        <v>4871</v>
      </c>
      <c r="G1602" s="4" t="s">
        <v>1517</v>
      </c>
      <c r="H1602" s="4" t="s">
        <v>1518</v>
      </c>
      <c r="I1602" s="141"/>
      <c r="J1602" s="141">
        <v>4406260000</v>
      </c>
      <c r="K1602" s="139">
        <v>4406260000</v>
      </c>
      <c r="L1602" s="4">
        <v>11.5</v>
      </c>
      <c r="M1602" s="4" t="s">
        <v>3319</v>
      </c>
      <c r="N1602" s="4" t="s">
        <v>3320</v>
      </c>
      <c r="O1602" s="186">
        <f>K1602</f>
        <v>4406260000</v>
      </c>
      <c r="P1602" s="186">
        <f>K1602-O1602</f>
        <v>0</v>
      </c>
      <c r="Q1602" s="4">
        <v>10</v>
      </c>
      <c r="R1602" s="4" t="s">
        <v>70</v>
      </c>
      <c r="S1602" s="4" t="s">
        <v>70</v>
      </c>
      <c r="T1602" s="140">
        <v>45341</v>
      </c>
      <c r="U1602" s="4" t="s">
        <v>1884</v>
      </c>
      <c r="V1602" s="4" t="s">
        <v>1954</v>
      </c>
      <c r="W1602" s="4" t="s">
        <v>70</v>
      </c>
      <c r="X1602" s="140">
        <v>45353</v>
      </c>
      <c r="Y1602" s="4" t="s">
        <v>1888</v>
      </c>
      <c r="Z1602" s="4" t="s">
        <v>1886</v>
      </c>
      <c r="AA1602" s="186">
        <f>O1602</f>
        <v>4406260000</v>
      </c>
      <c r="AB1602" s="186">
        <f>J1602-AA1602</f>
        <v>0</v>
      </c>
      <c r="AC1602" s="4"/>
      <c r="AD1602" s="4" t="s">
        <v>2037</v>
      </c>
      <c r="AE1602" s="260" t="s">
        <v>4784</v>
      </c>
      <c r="AF1602" s="145"/>
      <c r="AG1602" s="4"/>
      <c r="AH1602" s="377"/>
      <c r="AI1602" s="4"/>
      <c r="AJ1602" s="4"/>
      <c r="AK1602" s="4"/>
      <c r="AL1602" s="1"/>
    </row>
    <row r="1603" spans="1:38">
      <c r="B1603" s="145" t="s">
        <v>2497</v>
      </c>
      <c r="C1603" s="4" t="s">
        <v>441</v>
      </c>
      <c r="D1603" s="4" t="s">
        <v>4670</v>
      </c>
      <c r="E1603" s="4" t="s">
        <v>1060</v>
      </c>
      <c r="F1603" s="4" t="s">
        <v>4872</v>
      </c>
      <c r="G1603" s="4" t="s">
        <v>1517</v>
      </c>
      <c r="H1603" s="4" t="s">
        <v>1518</v>
      </c>
      <c r="I1603" s="141"/>
      <c r="J1603" s="141">
        <v>11000000000</v>
      </c>
      <c r="K1603" s="139">
        <v>11000000000</v>
      </c>
      <c r="L1603" s="4">
        <v>11.3</v>
      </c>
      <c r="M1603" s="4" t="s">
        <v>3221</v>
      </c>
      <c r="N1603" s="4" t="s">
        <v>3568</v>
      </c>
      <c r="O1603" s="186">
        <f>K1603</f>
        <v>11000000000</v>
      </c>
      <c r="P1603" s="186">
        <f>K1603-O1603</f>
        <v>0</v>
      </c>
      <c r="Q1603" s="4">
        <v>10</v>
      </c>
      <c r="R1603" s="4" t="s">
        <v>70</v>
      </c>
      <c r="S1603" s="4" t="s">
        <v>70</v>
      </c>
      <c r="T1603" s="140">
        <v>45341</v>
      </c>
      <c r="U1603" s="4" t="s">
        <v>1884</v>
      </c>
      <c r="V1603" s="4" t="s">
        <v>1954</v>
      </c>
      <c r="W1603" s="4" t="s">
        <v>70</v>
      </c>
      <c r="X1603" s="140">
        <v>45353</v>
      </c>
      <c r="Y1603" s="4" t="s">
        <v>1888</v>
      </c>
      <c r="Z1603" s="4" t="s">
        <v>1886</v>
      </c>
      <c r="AA1603" s="186">
        <f>O1603</f>
        <v>11000000000</v>
      </c>
      <c r="AB1603" s="186">
        <f>J1603-AA1603</f>
        <v>0</v>
      </c>
      <c r="AC1603" s="4"/>
      <c r="AD1603" s="4" t="s">
        <v>2037</v>
      </c>
      <c r="AE1603" s="260" t="s">
        <v>4784</v>
      </c>
      <c r="AF1603" s="145"/>
      <c r="AG1603" s="4"/>
      <c r="AH1603" s="377"/>
      <c r="AI1603" s="4"/>
      <c r="AJ1603" s="4"/>
      <c r="AK1603" s="4"/>
      <c r="AL1603" s="1"/>
    </row>
    <row r="1604" spans="1:38">
      <c r="B1604" s="145" t="s">
        <v>2497</v>
      </c>
      <c r="C1604" s="4" t="s">
        <v>441</v>
      </c>
      <c r="D1604" s="4" t="s">
        <v>4670</v>
      </c>
      <c r="E1604" s="4" t="s">
        <v>1060</v>
      </c>
      <c r="F1604" s="4" t="s">
        <v>4873</v>
      </c>
      <c r="G1604" s="4" t="s">
        <v>1517</v>
      </c>
      <c r="H1604" s="4" t="s">
        <v>1518</v>
      </c>
      <c r="I1604" s="4"/>
      <c r="J1604" s="141">
        <v>3256110</v>
      </c>
      <c r="K1604" s="139">
        <v>3256110</v>
      </c>
      <c r="L1604" s="4">
        <v>0.2</v>
      </c>
      <c r="M1604" s="4" t="s">
        <v>4874</v>
      </c>
      <c r="N1604" s="4"/>
      <c r="O1604" s="186">
        <f>K1604</f>
        <v>3256110</v>
      </c>
      <c r="P1604" s="186">
        <f>K1604-O1604</f>
        <v>0</v>
      </c>
      <c r="Q1604" s="4">
        <v>10</v>
      </c>
      <c r="R1604" s="4" t="s">
        <v>70</v>
      </c>
      <c r="S1604" s="4" t="s">
        <v>70</v>
      </c>
      <c r="T1604" s="140">
        <v>45341</v>
      </c>
      <c r="U1604" s="4" t="s">
        <v>1884</v>
      </c>
      <c r="V1604" s="4" t="s">
        <v>1954</v>
      </c>
      <c r="W1604" s="4" t="s">
        <v>70</v>
      </c>
      <c r="X1604" s="140">
        <v>45353</v>
      </c>
      <c r="Y1604" s="4" t="s">
        <v>1888</v>
      </c>
      <c r="Z1604" s="4" t="s">
        <v>1886</v>
      </c>
      <c r="AA1604" s="186">
        <f>O1604</f>
        <v>3256110</v>
      </c>
      <c r="AB1604" s="186">
        <f>J1604-AA1604</f>
        <v>0</v>
      </c>
      <c r="AC1604" s="4"/>
      <c r="AD1604" s="4" t="s">
        <v>2037</v>
      </c>
      <c r="AE1604" s="260" t="s">
        <v>4784</v>
      </c>
      <c r="AF1604" s="145"/>
      <c r="AG1604" s="4"/>
      <c r="AH1604" s="377"/>
      <c r="AI1604" s="4"/>
      <c r="AJ1604" s="4"/>
      <c r="AK1604" s="4"/>
      <c r="AL1604" s="1"/>
    </row>
    <row r="1605" spans="1:38">
      <c r="A1605" s="171" t="s">
        <v>3056</v>
      </c>
      <c r="B1605" s="145" t="s">
        <v>2497</v>
      </c>
      <c r="C1605" s="4" t="s">
        <v>441</v>
      </c>
      <c r="D1605" s="4" t="s">
        <v>2135</v>
      </c>
      <c r="E1605" s="4" t="s">
        <v>1060</v>
      </c>
      <c r="F1605" s="4" t="s">
        <v>4875</v>
      </c>
      <c r="G1605" s="4" t="s">
        <v>1558</v>
      </c>
      <c r="H1605" s="4" t="s">
        <v>1559</v>
      </c>
      <c r="I1605" s="4"/>
      <c r="J1605" s="141">
        <v>155410100</v>
      </c>
      <c r="K1605" s="139">
        <v>155410100</v>
      </c>
      <c r="L1605" s="4">
        <v>0.5</v>
      </c>
      <c r="M1605" s="4" t="s">
        <v>4876</v>
      </c>
      <c r="N1605" s="4"/>
      <c r="O1605" s="91">
        <f>J1605</f>
        <v>155410100</v>
      </c>
      <c r="P1605" s="91">
        <f>J1605-O1605</f>
        <v>0</v>
      </c>
      <c r="Q1605" s="4">
        <v>165</v>
      </c>
      <c r="R1605" s="4" t="s">
        <v>70</v>
      </c>
      <c r="S1605" s="242" t="s">
        <v>3059</v>
      </c>
      <c r="T1605" s="4"/>
      <c r="U1605" s="4"/>
      <c r="V1605" s="4"/>
      <c r="W1605" s="4"/>
      <c r="X1605" s="4"/>
      <c r="Y1605" s="146"/>
      <c r="Z1605" s="4"/>
      <c r="AA1605" s="4"/>
      <c r="AB1605" s="4"/>
      <c r="AC1605" s="4"/>
      <c r="AD1605" s="4"/>
      <c r="AE1605" s="145"/>
      <c r="AF1605" s="145"/>
      <c r="AG1605" s="4" t="s">
        <v>70</v>
      </c>
      <c r="AH1605" s="377" t="s">
        <v>4875</v>
      </c>
      <c r="AI1605" s="4" t="s">
        <v>9551</v>
      </c>
      <c r="AJ1605" s="4" t="s">
        <v>9556</v>
      </c>
      <c r="AK1605" s="4"/>
    </row>
    <row r="1606" spans="1:38">
      <c r="B1606" s="145" t="s">
        <v>2497</v>
      </c>
      <c r="C1606" s="4" t="s">
        <v>441</v>
      </c>
      <c r="D1606" s="4" t="s">
        <v>2135</v>
      </c>
      <c r="E1606" s="4" t="s">
        <v>2018</v>
      </c>
      <c r="F1606" s="4" t="s">
        <v>4877</v>
      </c>
      <c r="G1606" s="4" t="s">
        <v>1574</v>
      </c>
      <c r="H1606" s="4" t="s">
        <v>1575</v>
      </c>
      <c r="I1606" s="4"/>
      <c r="J1606" s="141">
        <v>19.13</v>
      </c>
      <c r="K1606" s="139">
        <v>461319.95</v>
      </c>
      <c r="L1606" s="4">
        <v>0</v>
      </c>
      <c r="M1606" s="4" t="s">
        <v>2627</v>
      </c>
      <c r="N1606" s="4"/>
      <c r="O1606" s="4">
        <f>K1606</f>
        <v>461319.95</v>
      </c>
      <c r="P1606" s="4">
        <f>K1606-O1606</f>
        <v>0</v>
      </c>
      <c r="Q1606" s="4">
        <v>175</v>
      </c>
      <c r="R1606" s="4" t="s">
        <v>70</v>
      </c>
      <c r="S1606" s="4" t="s">
        <v>70</v>
      </c>
      <c r="T1606" s="140">
        <v>45348</v>
      </c>
      <c r="U1606" s="4" t="s">
        <v>1887</v>
      </c>
      <c r="V1606" s="4"/>
      <c r="W1606" s="4"/>
      <c r="X1606" s="4"/>
      <c r="Y1606" s="146"/>
      <c r="Z1606" s="4"/>
      <c r="AA1606" s="4"/>
      <c r="AB1606" s="4"/>
      <c r="AC1606" s="4"/>
      <c r="AD1606" s="4"/>
      <c r="AE1606" s="145"/>
      <c r="AF1606" s="145"/>
      <c r="AG1606" s="4" t="s">
        <v>70</v>
      </c>
      <c r="AH1606" s="377" t="s">
        <v>4877</v>
      </c>
      <c r="AI1606" s="4" t="s">
        <v>9551</v>
      </c>
      <c r="AJ1606" s="4" t="s">
        <v>9556</v>
      </c>
      <c r="AK1606" s="4"/>
    </row>
    <row r="1607" spans="1:38">
      <c r="B1607" s="145" t="s">
        <v>2497</v>
      </c>
      <c r="C1607" s="4" t="s">
        <v>441</v>
      </c>
      <c r="D1607" s="4" t="s">
        <v>2135</v>
      </c>
      <c r="E1607" s="4" t="s">
        <v>1060</v>
      </c>
      <c r="F1607" s="4" t="s">
        <v>4878</v>
      </c>
      <c r="G1607" s="4" t="s">
        <v>1574</v>
      </c>
      <c r="H1607" s="4" t="s">
        <v>1575</v>
      </c>
      <c r="I1607" s="4"/>
      <c r="J1607" s="141">
        <v>5086540</v>
      </c>
      <c r="K1607" s="139">
        <v>5086540</v>
      </c>
      <c r="L1607" s="4">
        <v>0.2</v>
      </c>
      <c r="M1607" s="4" t="s">
        <v>2715</v>
      </c>
      <c r="N1607" s="4"/>
      <c r="O1607" s="4">
        <f>K1607</f>
        <v>5086540</v>
      </c>
      <c r="P1607" s="4">
        <f>K1607-O1607</f>
        <v>0</v>
      </c>
      <c r="Q1607" s="4">
        <v>175</v>
      </c>
      <c r="R1607" s="4" t="s">
        <v>70</v>
      </c>
      <c r="S1607" s="4" t="s">
        <v>70</v>
      </c>
      <c r="T1607" s="140">
        <v>45348</v>
      </c>
      <c r="U1607" s="4" t="s">
        <v>1887</v>
      </c>
      <c r="V1607" s="4"/>
      <c r="W1607" s="4"/>
      <c r="X1607" s="4"/>
      <c r="Y1607" s="146"/>
      <c r="Z1607" s="4"/>
      <c r="AA1607" s="4"/>
      <c r="AB1607" s="4"/>
      <c r="AC1607" s="4"/>
      <c r="AD1607" s="4"/>
      <c r="AE1607" s="145"/>
      <c r="AF1607" s="145"/>
      <c r="AG1607" s="4" t="s">
        <v>70</v>
      </c>
      <c r="AH1607" s="377" t="s">
        <v>4878</v>
      </c>
      <c r="AI1607" s="4" t="s">
        <v>9551</v>
      </c>
      <c r="AJ1607" s="4" t="s">
        <v>9556</v>
      </c>
      <c r="AK1607" s="4"/>
    </row>
    <row r="1608" spans="1:38">
      <c r="B1608" s="145" t="s">
        <v>2497</v>
      </c>
      <c r="C1608" s="4" t="s">
        <v>441</v>
      </c>
      <c r="D1608" s="4" t="s">
        <v>4879</v>
      </c>
      <c r="E1608" s="4" t="s">
        <v>1060</v>
      </c>
      <c r="F1608" s="4" t="s">
        <v>4880</v>
      </c>
      <c r="G1608" s="4" t="s">
        <v>1574</v>
      </c>
      <c r="H1608" s="4" t="s">
        <v>1575</v>
      </c>
      <c r="I1608" s="4"/>
      <c r="J1608" s="141">
        <v>44811</v>
      </c>
      <c r="K1608" s="139">
        <v>44811</v>
      </c>
      <c r="L1608" s="4">
        <v>0.2</v>
      </c>
      <c r="M1608" s="4" t="s">
        <v>4881</v>
      </c>
      <c r="N1608" s="4"/>
      <c r="O1608" s="4">
        <f>K1608</f>
        <v>44811</v>
      </c>
      <c r="P1608" s="4">
        <f>K1608-O1608</f>
        <v>0</v>
      </c>
      <c r="Q1608" s="4">
        <v>175</v>
      </c>
      <c r="R1608" s="4" t="s">
        <v>70</v>
      </c>
      <c r="S1608" s="4" t="s">
        <v>70</v>
      </c>
      <c r="T1608" s="140">
        <v>45348</v>
      </c>
      <c r="U1608" s="4" t="s">
        <v>1887</v>
      </c>
      <c r="V1608" s="4"/>
      <c r="W1608" s="4"/>
      <c r="X1608" s="4"/>
      <c r="Y1608" s="146"/>
      <c r="Z1608" s="4"/>
      <c r="AA1608" s="4"/>
      <c r="AB1608" s="4"/>
      <c r="AC1608" s="4"/>
      <c r="AD1608" s="4"/>
      <c r="AE1608" s="145"/>
      <c r="AF1608" s="145"/>
      <c r="AG1608" s="4" t="s">
        <v>70</v>
      </c>
      <c r="AH1608" s="377"/>
      <c r="AI1608" s="4" t="s">
        <v>9555</v>
      </c>
      <c r="AJ1608" s="4" t="s">
        <v>9556</v>
      </c>
      <c r="AK1608" s="4"/>
    </row>
    <row r="1609" spans="1:38">
      <c r="B1609" s="145" t="s">
        <v>2497</v>
      </c>
      <c r="C1609" s="4" t="s">
        <v>441</v>
      </c>
      <c r="D1609" s="4" t="s">
        <v>2135</v>
      </c>
      <c r="E1609" s="4" t="s">
        <v>1060</v>
      </c>
      <c r="F1609" s="4" t="s">
        <v>4882</v>
      </c>
      <c r="G1609" s="4" t="s">
        <v>1529</v>
      </c>
      <c r="H1609" s="4" t="s">
        <v>1530</v>
      </c>
      <c r="I1609" s="4"/>
      <c r="J1609" s="141">
        <v>282882</v>
      </c>
      <c r="K1609" s="139">
        <v>282882</v>
      </c>
      <c r="L1609" s="4">
        <v>0.2</v>
      </c>
      <c r="M1609" s="4" t="s">
        <v>4883</v>
      </c>
      <c r="N1609" s="4"/>
      <c r="O1609" s="4"/>
      <c r="P1609" s="4"/>
      <c r="Q1609" s="4">
        <v>195</v>
      </c>
      <c r="R1609" s="4" t="s">
        <v>70</v>
      </c>
      <c r="S1609" s="4" t="s">
        <v>70</v>
      </c>
      <c r="T1609" s="140">
        <v>45348</v>
      </c>
      <c r="U1609" s="4" t="s">
        <v>1887</v>
      </c>
      <c r="V1609" s="4"/>
      <c r="W1609" s="4"/>
      <c r="X1609" s="4"/>
      <c r="Y1609" s="146"/>
      <c r="Z1609" s="4"/>
      <c r="AA1609" s="4"/>
      <c r="AB1609" s="4"/>
      <c r="AC1609" s="4"/>
      <c r="AD1609" s="4"/>
      <c r="AE1609" s="145"/>
      <c r="AF1609" s="145"/>
      <c r="AG1609" s="4" t="s">
        <v>70</v>
      </c>
      <c r="AH1609" s="377" t="s">
        <v>4882</v>
      </c>
      <c r="AI1609" s="4" t="s">
        <v>9551</v>
      </c>
      <c r="AJ1609" s="4" t="s">
        <v>9556</v>
      </c>
      <c r="AK1609" s="4"/>
    </row>
    <row r="1610" spans="1:38">
      <c r="B1610" s="145" t="s">
        <v>2497</v>
      </c>
      <c r="C1610" s="4" t="s">
        <v>441</v>
      </c>
      <c r="D1610" s="4" t="s">
        <v>1994</v>
      </c>
      <c r="E1610" s="4" t="s">
        <v>1060</v>
      </c>
      <c r="F1610" s="4" t="s">
        <v>4884</v>
      </c>
      <c r="G1610" s="4" t="s">
        <v>1537</v>
      </c>
      <c r="H1610" s="4" t="s">
        <v>1538</v>
      </c>
      <c r="I1610" s="4"/>
      <c r="J1610" s="141">
        <v>150589</v>
      </c>
      <c r="K1610" s="139">
        <v>150589</v>
      </c>
      <c r="L1610" s="4">
        <v>0.2</v>
      </c>
      <c r="M1610" s="4" t="s">
        <v>4064</v>
      </c>
      <c r="N1610" s="4"/>
      <c r="O1610" s="186">
        <f>K1610</f>
        <v>150589</v>
      </c>
      <c r="P1610" s="186">
        <f>O1610-J1610</f>
        <v>0</v>
      </c>
      <c r="Q1610" s="4">
        <v>185</v>
      </c>
      <c r="R1610" s="4" t="s">
        <v>70</v>
      </c>
      <c r="S1610" s="4" t="s">
        <v>70</v>
      </c>
      <c r="T1610" s="140">
        <v>45348</v>
      </c>
      <c r="U1610" s="4" t="s">
        <v>1887</v>
      </c>
      <c r="V1610" s="4"/>
      <c r="W1610" s="4"/>
      <c r="X1610" s="4"/>
      <c r="Y1610" s="146"/>
      <c r="Z1610" s="4"/>
      <c r="AA1610" s="4"/>
      <c r="AB1610" s="4"/>
      <c r="AC1610" s="4"/>
      <c r="AD1610" s="4"/>
      <c r="AE1610" s="145"/>
      <c r="AF1610" s="145"/>
      <c r="AG1610" s="4" t="s">
        <v>70</v>
      </c>
      <c r="AH1610" s="377" t="s">
        <v>4884</v>
      </c>
      <c r="AI1610" s="4" t="s">
        <v>9551</v>
      </c>
      <c r="AJ1610" s="4" t="s">
        <v>9556</v>
      </c>
      <c r="AK1610" s="4"/>
    </row>
    <row r="1611" spans="1:38">
      <c r="B1611" s="145" t="s">
        <v>2497</v>
      </c>
      <c r="C1611" s="4" t="s">
        <v>441</v>
      </c>
      <c r="D1611" s="4" t="s">
        <v>2498</v>
      </c>
      <c r="E1611" s="4" t="s">
        <v>1060</v>
      </c>
      <c r="F1611" s="4" t="s">
        <v>4885</v>
      </c>
      <c r="G1611" s="4" t="s">
        <v>1570</v>
      </c>
      <c r="H1611" s="4" t="s">
        <v>1571</v>
      </c>
      <c r="I1611" s="4"/>
      <c r="J1611" s="141">
        <v>893040</v>
      </c>
      <c r="K1611" s="139">
        <v>893040</v>
      </c>
      <c r="L1611" s="4">
        <v>0.5</v>
      </c>
      <c r="M1611" s="4" t="s">
        <v>4886</v>
      </c>
      <c r="N1611" s="4"/>
      <c r="O1611" s="91">
        <f>J1611</f>
        <v>893040</v>
      </c>
      <c r="P1611" s="91">
        <f>J1611-O1611</f>
        <v>0</v>
      </c>
      <c r="Q1611" s="4">
        <v>147</v>
      </c>
      <c r="R1611" s="4" t="s">
        <v>70</v>
      </c>
      <c r="S1611" s="4" t="s">
        <v>70</v>
      </c>
      <c r="T1611" s="140">
        <v>45294</v>
      </c>
      <c r="U1611" s="4" t="s">
        <v>1884</v>
      </c>
      <c r="V1611" s="4" t="s">
        <v>1954</v>
      </c>
      <c r="W1611" s="4"/>
      <c r="X1611" s="4"/>
      <c r="Y1611" s="146"/>
      <c r="Z1611" s="4"/>
      <c r="AA1611" s="4"/>
      <c r="AB1611" s="4"/>
      <c r="AC1611" s="4"/>
      <c r="AD1611" s="4"/>
      <c r="AE1611" s="145"/>
      <c r="AF1611" s="145"/>
      <c r="AG1611" s="4" t="s">
        <v>70</v>
      </c>
      <c r="AH1611" s="377" t="s">
        <v>4885</v>
      </c>
      <c r="AI1611" s="4" t="s">
        <v>9551</v>
      </c>
      <c r="AJ1611" s="4" t="s">
        <v>9556</v>
      </c>
      <c r="AK1611" s="4"/>
    </row>
    <row r="1612" spans="1:38">
      <c r="B1612" s="145" t="s">
        <v>2497</v>
      </c>
      <c r="C1612" s="4" t="s">
        <v>441</v>
      </c>
      <c r="D1612" s="4" t="s">
        <v>3136</v>
      </c>
      <c r="E1612" s="4" t="s">
        <v>1060</v>
      </c>
      <c r="F1612" s="4" t="s">
        <v>4887</v>
      </c>
      <c r="G1612" s="4" t="s">
        <v>1566</v>
      </c>
      <c r="H1612" s="4" t="s">
        <v>1567</v>
      </c>
      <c r="I1612" s="4"/>
      <c r="J1612" s="141">
        <v>585495</v>
      </c>
      <c r="K1612" s="139">
        <v>585495</v>
      </c>
      <c r="L1612" s="4">
        <v>0.2</v>
      </c>
      <c r="M1612" s="4" t="s">
        <v>4888</v>
      </c>
      <c r="N1612" s="4"/>
      <c r="O1612" s="91">
        <f>J1612</f>
        <v>585495</v>
      </c>
      <c r="P1612" s="91">
        <f>J1612-O1612</f>
        <v>0</v>
      </c>
      <c r="Q1612" s="4">
        <v>154</v>
      </c>
      <c r="R1612" s="4" t="s">
        <v>70</v>
      </c>
      <c r="S1612" s="4" t="s">
        <v>70</v>
      </c>
      <c r="T1612" s="140">
        <v>45341</v>
      </c>
      <c r="U1612" s="4" t="s">
        <v>1884</v>
      </c>
      <c r="V1612" s="4" t="s">
        <v>1954</v>
      </c>
      <c r="W1612" s="4" t="s">
        <v>70</v>
      </c>
      <c r="X1612" s="140">
        <v>45380</v>
      </c>
      <c r="Y1612" s="4" t="s">
        <v>1885</v>
      </c>
      <c r="Z1612" s="4" t="s">
        <v>1886</v>
      </c>
      <c r="AA1612" s="91">
        <f>O1612</f>
        <v>585495</v>
      </c>
      <c r="AB1612" s="4"/>
      <c r="AC1612" s="4"/>
      <c r="AD1612" s="4" t="s">
        <v>2037</v>
      </c>
      <c r="AE1612" s="145" t="s">
        <v>3139</v>
      </c>
      <c r="AF1612" s="145"/>
      <c r="AG1612" s="4"/>
      <c r="AH1612" s="377"/>
      <c r="AI1612" s="4"/>
      <c r="AJ1612" s="4"/>
      <c r="AK1612" s="4"/>
    </row>
    <row r="1613" spans="1:38">
      <c r="B1613" s="145" t="s">
        <v>2497</v>
      </c>
      <c r="C1613" s="4" t="s">
        <v>441</v>
      </c>
      <c r="D1613" s="4" t="s">
        <v>1946</v>
      </c>
      <c r="E1613" s="4" t="s">
        <v>1060</v>
      </c>
      <c r="F1613" s="4" t="s">
        <v>4889</v>
      </c>
      <c r="G1613" s="4" t="s">
        <v>1543</v>
      </c>
      <c r="H1613" s="4" t="s">
        <v>1544</v>
      </c>
      <c r="I1613" s="4"/>
      <c r="J1613" s="141">
        <v>366721</v>
      </c>
      <c r="K1613" s="139">
        <v>366721</v>
      </c>
      <c r="L1613" s="4">
        <v>0.2</v>
      </c>
      <c r="M1613" s="4" t="s">
        <v>4890</v>
      </c>
      <c r="N1613" s="4"/>
      <c r="O1613" s="91">
        <f>J1613</f>
        <v>366721</v>
      </c>
      <c r="P1613" s="91">
        <f>J1613-O1613</f>
        <v>0</v>
      </c>
      <c r="Q1613" s="4">
        <v>113</v>
      </c>
      <c r="R1613" s="4" t="s">
        <v>70</v>
      </c>
      <c r="S1613" s="4" t="s">
        <v>70</v>
      </c>
      <c r="T1613" s="140">
        <v>45321</v>
      </c>
      <c r="U1613" s="4" t="s">
        <v>1884</v>
      </c>
      <c r="V1613" s="4"/>
      <c r="W1613" s="4"/>
      <c r="X1613" s="4"/>
      <c r="Y1613" s="146"/>
      <c r="Z1613" s="4"/>
      <c r="AA1613" s="4"/>
      <c r="AB1613" s="4"/>
      <c r="AC1613" s="4"/>
      <c r="AD1613" s="4"/>
      <c r="AE1613" s="145"/>
      <c r="AF1613" s="145"/>
      <c r="AG1613" s="4" t="s">
        <v>70</v>
      </c>
      <c r="AH1613" s="378" t="s">
        <v>4889</v>
      </c>
      <c r="AI1613" s="4" t="s">
        <v>9551</v>
      </c>
      <c r="AJ1613" s="4" t="s">
        <v>9556</v>
      </c>
      <c r="AK1613" s="4"/>
    </row>
    <row r="1614" spans="1:38">
      <c r="B1614" s="145" t="s">
        <v>2497</v>
      </c>
      <c r="C1614" s="4" t="s">
        <v>441</v>
      </c>
      <c r="D1614" s="4" t="s">
        <v>2872</v>
      </c>
      <c r="E1614" s="4" t="s">
        <v>1060</v>
      </c>
      <c r="F1614" s="4" t="s">
        <v>4891</v>
      </c>
      <c r="G1614" s="4" t="s">
        <v>1531</v>
      </c>
      <c r="H1614" s="4" t="s">
        <v>1532</v>
      </c>
      <c r="I1614" s="4"/>
      <c r="J1614" s="141">
        <v>201327652</v>
      </c>
      <c r="K1614" s="139">
        <v>201327652</v>
      </c>
      <c r="L1614" s="4">
        <v>0.2</v>
      </c>
      <c r="M1614" s="4" t="s">
        <v>4892</v>
      </c>
      <c r="N1614" s="4"/>
      <c r="O1614" s="91">
        <f>J1614</f>
        <v>201327652</v>
      </c>
      <c r="P1614" s="91">
        <f>J1614-O1614</f>
        <v>0</v>
      </c>
      <c r="Q1614" s="4">
        <v>105</v>
      </c>
      <c r="R1614" s="4" t="s">
        <v>70</v>
      </c>
      <c r="S1614" s="4" t="s">
        <v>70</v>
      </c>
      <c r="T1614" s="140">
        <v>45321</v>
      </c>
      <c r="U1614" s="4" t="s">
        <v>1884</v>
      </c>
      <c r="V1614" s="4"/>
      <c r="W1614" s="4"/>
      <c r="X1614" s="4"/>
      <c r="Y1614" s="146"/>
      <c r="Z1614" s="4"/>
      <c r="AA1614" s="4"/>
      <c r="AB1614" s="4"/>
      <c r="AC1614" s="4"/>
      <c r="AD1614" s="4"/>
      <c r="AE1614" s="145"/>
      <c r="AF1614" s="145"/>
      <c r="AG1614" s="4" t="s">
        <v>70</v>
      </c>
      <c r="AH1614" s="378" t="s">
        <v>4891</v>
      </c>
      <c r="AI1614" s="4" t="s">
        <v>9551</v>
      </c>
      <c r="AJ1614" s="4" t="s">
        <v>9556</v>
      </c>
      <c r="AK1614" s="4"/>
    </row>
    <row r="1615" spans="1:38">
      <c r="B1615" s="145" t="s">
        <v>2497</v>
      </c>
      <c r="C1615" s="4" t="s">
        <v>441</v>
      </c>
      <c r="D1615" s="4" t="s">
        <v>2135</v>
      </c>
      <c r="E1615" s="4" t="s">
        <v>1060</v>
      </c>
      <c r="F1615" s="4" t="s">
        <v>4893</v>
      </c>
      <c r="G1615" s="4" t="s">
        <v>1549</v>
      </c>
      <c r="H1615" s="4" t="s">
        <v>1550</v>
      </c>
      <c r="I1615" s="4"/>
      <c r="J1615" s="141">
        <v>1391254002</v>
      </c>
      <c r="K1615" s="139">
        <v>1391254002</v>
      </c>
      <c r="L1615" s="4">
        <v>0.5</v>
      </c>
      <c r="M1615" s="4" t="s">
        <v>4894</v>
      </c>
      <c r="N1615" s="4"/>
      <c r="O1615" s="91">
        <f>J1615</f>
        <v>1391254002</v>
      </c>
      <c r="P1615" s="91">
        <f>J1615-O1615</f>
        <v>0</v>
      </c>
      <c r="Q1615" s="4">
        <v>171</v>
      </c>
      <c r="R1615" s="4" t="s">
        <v>70</v>
      </c>
      <c r="S1615" s="4" t="s">
        <v>70</v>
      </c>
      <c r="T1615" s="140">
        <v>45294</v>
      </c>
      <c r="U1615" s="4" t="s">
        <v>1884</v>
      </c>
      <c r="V1615" s="4" t="s">
        <v>1954</v>
      </c>
      <c r="W1615" s="4"/>
      <c r="X1615" s="4"/>
      <c r="Y1615" s="146"/>
      <c r="Z1615" s="4"/>
      <c r="AA1615" s="4"/>
      <c r="AB1615" s="4"/>
      <c r="AC1615" s="4"/>
      <c r="AD1615" s="4"/>
      <c r="AE1615" s="145"/>
      <c r="AF1615" s="145"/>
      <c r="AG1615" s="4" t="s">
        <v>70</v>
      </c>
      <c r="AH1615" s="377" t="s">
        <v>4893</v>
      </c>
      <c r="AI1615" s="4" t="s">
        <v>9551</v>
      </c>
      <c r="AJ1615" s="4" t="s">
        <v>9556</v>
      </c>
      <c r="AK1615" s="4"/>
    </row>
    <row r="1616" spans="1:38">
      <c r="B1616" s="145" t="s">
        <v>2497</v>
      </c>
      <c r="C1616" s="4" t="s">
        <v>441</v>
      </c>
      <c r="D1616" s="4" t="s">
        <v>4895</v>
      </c>
      <c r="E1616" s="4" t="s">
        <v>1060</v>
      </c>
      <c r="F1616" s="4" t="s">
        <v>4896</v>
      </c>
      <c r="G1616" s="4" t="s">
        <v>1572</v>
      </c>
      <c r="H1616" s="4" t="s">
        <v>1573</v>
      </c>
      <c r="I1616" s="141"/>
      <c r="J1616" s="141">
        <v>200000000</v>
      </c>
      <c r="K1616" s="139">
        <v>200000000</v>
      </c>
      <c r="L1616" s="4">
        <v>7.5</v>
      </c>
      <c r="M1616" s="4" t="s">
        <v>3969</v>
      </c>
      <c r="N1616" s="4" t="s">
        <v>2506</v>
      </c>
      <c r="O1616" s="186">
        <f>K1616</f>
        <v>200000000</v>
      </c>
      <c r="P1616" s="91">
        <f t="shared" ref="P1616:P1621" si="141">O1616-J1616</f>
        <v>0</v>
      </c>
      <c r="Q1616" s="4">
        <v>201</v>
      </c>
      <c r="R1616" s="4" t="s">
        <v>70</v>
      </c>
      <c r="S1616" s="4" t="s">
        <v>70</v>
      </c>
      <c r="T1616" s="140">
        <v>45294</v>
      </c>
      <c r="U1616" s="4" t="s">
        <v>1884</v>
      </c>
      <c r="V1616" s="4" t="s">
        <v>1954</v>
      </c>
      <c r="W1616" s="4" t="s">
        <v>70</v>
      </c>
      <c r="X1616" s="140">
        <v>45364</v>
      </c>
      <c r="Y1616" s="4" t="s">
        <v>1885</v>
      </c>
      <c r="Z1616" s="4" t="s">
        <v>1886</v>
      </c>
      <c r="AA1616" s="186">
        <f>O1616</f>
        <v>200000000</v>
      </c>
      <c r="AB1616" s="91">
        <f>O1616-AA1616</f>
        <v>0</v>
      </c>
      <c r="AC1616" s="4"/>
      <c r="AD1616" s="4" t="s">
        <v>2037</v>
      </c>
      <c r="AE1616" s="145" t="s">
        <v>4897</v>
      </c>
      <c r="AF1616" s="145"/>
      <c r="AG1616" s="4"/>
      <c r="AH1616" s="377"/>
      <c r="AI1616" s="4"/>
      <c r="AJ1616" s="4"/>
      <c r="AK1616" s="4"/>
    </row>
    <row r="1617" spans="2:37">
      <c r="B1617" s="145" t="s">
        <v>2497</v>
      </c>
      <c r="C1617" s="4" t="s">
        <v>441</v>
      </c>
      <c r="D1617" s="4" t="s">
        <v>4895</v>
      </c>
      <c r="E1617" s="4" t="s">
        <v>1060</v>
      </c>
      <c r="F1617" s="4" t="s">
        <v>4898</v>
      </c>
      <c r="G1617" s="4" t="s">
        <v>1572</v>
      </c>
      <c r="H1617" s="4" t="s">
        <v>1573</v>
      </c>
      <c r="I1617" s="141"/>
      <c r="J1617" s="141">
        <v>40000000</v>
      </c>
      <c r="K1617" s="139">
        <v>40000000</v>
      </c>
      <c r="L1617" s="4">
        <v>7.3</v>
      </c>
      <c r="M1617" s="4" t="s">
        <v>3674</v>
      </c>
      <c r="N1617" s="4" t="s">
        <v>3455</v>
      </c>
      <c r="O1617" s="186">
        <f>K1617</f>
        <v>40000000</v>
      </c>
      <c r="P1617" s="91">
        <f t="shared" si="141"/>
        <v>0</v>
      </c>
      <c r="Q1617" s="4">
        <v>201</v>
      </c>
      <c r="R1617" s="4" t="s">
        <v>70</v>
      </c>
      <c r="S1617" s="4" t="s">
        <v>70</v>
      </c>
      <c r="T1617" s="140">
        <v>45294</v>
      </c>
      <c r="U1617" s="4" t="s">
        <v>1884</v>
      </c>
      <c r="V1617" s="4" t="s">
        <v>1954</v>
      </c>
      <c r="W1617" s="4" t="s">
        <v>70</v>
      </c>
      <c r="X1617" s="140">
        <v>45364</v>
      </c>
      <c r="Y1617" s="4" t="s">
        <v>1885</v>
      </c>
      <c r="Z1617" s="4" t="s">
        <v>1886</v>
      </c>
      <c r="AA1617" s="186">
        <f>O1617</f>
        <v>40000000</v>
      </c>
      <c r="AB1617" s="91">
        <f>O1617-AA1617</f>
        <v>0</v>
      </c>
      <c r="AC1617" s="4"/>
      <c r="AD1617" s="4" t="s">
        <v>2037</v>
      </c>
      <c r="AE1617" s="145" t="s">
        <v>4897</v>
      </c>
      <c r="AF1617" s="145"/>
      <c r="AG1617" s="4"/>
      <c r="AH1617" s="377"/>
      <c r="AI1617" s="4"/>
      <c r="AJ1617" s="4"/>
      <c r="AK1617" s="4"/>
    </row>
    <row r="1618" spans="2:37">
      <c r="B1618" s="145" t="s">
        <v>2497</v>
      </c>
      <c r="C1618" s="4" t="s">
        <v>441</v>
      </c>
      <c r="D1618" s="4" t="s">
        <v>4895</v>
      </c>
      <c r="E1618" s="4" t="s">
        <v>1060</v>
      </c>
      <c r="F1618" s="4" t="s">
        <v>4899</v>
      </c>
      <c r="G1618" s="4" t="s">
        <v>1572</v>
      </c>
      <c r="H1618" s="4" t="s">
        <v>1573</v>
      </c>
      <c r="I1618" s="141"/>
      <c r="J1618" s="141">
        <v>164547945</v>
      </c>
      <c r="K1618" s="139">
        <v>164547945</v>
      </c>
      <c r="L1618" s="4">
        <v>6.6</v>
      </c>
      <c r="M1618" s="4" t="s">
        <v>3027</v>
      </c>
      <c r="N1618" s="4" t="s">
        <v>2622</v>
      </c>
      <c r="O1618" s="186">
        <f>K1618</f>
        <v>164547945</v>
      </c>
      <c r="P1618" s="91">
        <f t="shared" si="141"/>
        <v>0</v>
      </c>
      <c r="Q1618" s="4">
        <v>201</v>
      </c>
      <c r="R1618" s="4" t="s">
        <v>70</v>
      </c>
      <c r="S1618" s="4" t="s">
        <v>70</v>
      </c>
      <c r="T1618" s="140">
        <v>45294</v>
      </c>
      <c r="U1618" s="4" t="s">
        <v>1884</v>
      </c>
      <c r="V1618" s="4" t="s">
        <v>1954</v>
      </c>
      <c r="W1618" s="4" t="s">
        <v>70</v>
      </c>
      <c r="X1618" s="140">
        <v>45364</v>
      </c>
      <c r="Y1618" s="4" t="s">
        <v>1885</v>
      </c>
      <c r="Z1618" s="4" t="s">
        <v>1886</v>
      </c>
      <c r="AA1618" s="186">
        <f>O1618</f>
        <v>164547945</v>
      </c>
      <c r="AB1618" s="91">
        <f>O1618-AA1618</f>
        <v>0</v>
      </c>
      <c r="AC1618" s="4"/>
      <c r="AD1618" s="4" t="s">
        <v>2037</v>
      </c>
      <c r="AE1618" s="145" t="s">
        <v>4897</v>
      </c>
      <c r="AF1618" s="145"/>
      <c r="AG1618" s="4"/>
      <c r="AH1618" s="377"/>
      <c r="AI1618" s="4"/>
      <c r="AJ1618" s="4"/>
      <c r="AK1618" s="4"/>
    </row>
    <row r="1619" spans="2:37">
      <c r="B1619" s="145" t="s">
        <v>2497</v>
      </c>
      <c r="C1619" s="4" t="s">
        <v>441</v>
      </c>
      <c r="D1619" s="4" t="s">
        <v>4895</v>
      </c>
      <c r="E1619" s="4" t="s">
        <v>1060</v>
      </c>
      <c r="F1619" s="4" t="s">
        <v>4900</v>
      </c>
      <c r="G1619" s="4" t="s">
        <v>1572</v>
      </c>
      <c r="H1619" s="4" t="s">
        <v>1573</v>
      </c>
      <c r="I1619" s="141"/>
      <c r="J1619" s="141">
        <v>164547945</v>
      </c>
      <c r="K1619" s="139">
        <v>164547945</v>
      </c>
      <c r="L1619" s="4">
        <v>6.6</v>
      </c>
      <c r="M1619" s="4" t="s">
        <v>3027</v>
      </c>
      <c r="N1619" s="4" t="s">
        <v>2622</v>
      </c>
      <c r="O1619" s="186">
        <f>K1619</f>
        <v>164547945</v>
      </c>
      <c r="P1619" s="91">
        <f t="shared" si="141"/>
        <v>0</v>
      </c>
      <c r="Q1619" s="4">
        <v>201</v>
      </c>
      <c r="R1619" s="4" t="s">
        <v>70</v>
      </c>
      <c r="S1619" s="4" t="s">
        <v>70</v>
      </c>
      <c r="T1619" s="140">
        <v>45294</v>
      </c>
      <c r="U1619" s="4" t="s">
        <v>1884</v>
      </c>
      <c r="V1619" s="4" t="s">
        <v>1954</v>
      </c>
      <c r="W1619" s="4" t="s">
        <v>70</v>
      </c>
      <c r="X1619" s="140">
        <v>45364</v>
      </c>
      <c r="Y1619" s="4" t="s">
        <v>1885</v>
      </c>
      <c r="Z1619" s="4" t="s">
        <v>1886</v>
      </c>
      <c r="AA1619" s="186">
        <f>O1619</f>
        <v>164547945</v>
      </c>
      <c r="AB1619" s="91">
        <f>O1619-AA1619</f>
        <v>0</v>
      </c>
      <c r="AC1619" s="4"/>
      <c r="AD1619" s="4" t="s">
        <v>2037</v>
      </c>
      <c r="AE1619" s="145" t="s">
        <v>4897</v>
      </c>
      <c r="AF1619" s="145"/>
      <c r="AG1619" s="4"/>
      <c r="AH1619" s="377"/>
      <c r="AI1619" s="4"/>
      <c r="AJ1619" s="4"/>
      <c r="AK1619" s="4"/>
    </row>
    <row r="1620" spans="2:37">
      <c r="B1620" s="145" t="s">
        <v>2497</v>
      </c>
      <c r="C1620" s="4" t="s">
        <v>441</v>
      </c>
      <c r="D1620" s="4" t="s">
        <v>2257</v>
      </c>
      <c r="E1620" s="4" t="s">
        <v>1060</v>
      </c>
      <c r="F1620" s="4" t="s">
        <v>4901</v>
      </c>
      <c r="G1620" s="4" t="s">
        <v>1545</v>
      </c>
      <c r="H1620" s="4" t="s">
        <v>1546</v>
      </c>
      <c r="I1620" s="4"/>
      <c r="J1620" s="141">
        <v>7617714</v>
      </c>
      <c r="K1620" s="139">
        <v>7617714</v>
      </c>
      <c r="L1620" s="4">
        <v>0.2</v>
      </c>
      <c r="M1620" s="4" t="s">
        <v>4787</v>
      </c>
      <c r="N1620" s="4"/>
      <c r="O1620" s="91">
        <f>J1620</f>
        <v>7617714</v>
      </c>
      <c r="P1620" s="91">
        <f t="shared" si="141"/>
        <v>0</v>
      </c>
      <c r="Q1620" s="4">
        <v>192</v>
      </c>
      <c r="R1620" s="4" t="s">
        <v>70</v>
      </c>
      <c r="S1620" s="4" t="s">
        <v>70</v>
      </c>
      <c r="T1620" s="140">
        <v>45348</v>
      </c>
      <c r="U1620" s="4" t="s">
        <v>1887</v>
      </c>
      <c r="V1620" s="4"/>
      <c r="W1620" s="4"/>
      <c r="X1620" s="4"/>
      <c r="Y1620" s="146"/>
      <c r="Z1620" s="4"/>
      <c r="AA1620" s="4"/>
      <c r="AB1620" s="4"/>
      <c r="AC1620" s="4"/>
      <c r="AD1620" s="4"/>
      <c r="AE1620" s="145"/>
      <c r="AF1620" s="145"/>
      <c r="AG1620" s="4" t="s">
        <v>70</v>
      </c>
      <c r="AH1620" s="377" t="s">
        <v>4901</v>
      </c>
      <c r="AI1620" s="4" t="s">
        <v>9551</v>
      </c>
      <c r="AJ1620" s="4" t="s">
        <v>9556</v>
      </c>
      <c r="AK1620" s="4"/>
    </row>
    <row r="1621" spans="2:37">
      <c r="B1621" s="145" t="s">
        <v>2497</v>
      </c>
      <c r="C1621" s="4" t="s">
        <v>441</v>
      </c>
      <c r="D1621" s="4" t="s">
        <v>2518</v>
      </c>
      <c r="E1621" s="4" t="s">
        <v>1060</v>
      </c>
      <c r="F1621" s="329" t="s">
        <v>4902</v>
      </c>
      <c r="G1621" s="4" t="s">
        <v>1545</v>
      </c>
      <c r="H1621" s="4" t="s">
        <v>1546</v>
      </c>
      <c r="I1621" s="4"/>
      <c r="J1621" s="141">
        <v>531157</v>
      </c>
      <c r="K1621" s="139">
        <v>531157</v>
      </c>
      <c r="L1621" s="4">
        <v>0.2</v>
      </c>
      <c r="M1621" s="4" t="s">
        <v>4903</v>
      </c>
      <c r="N1621" s="4"/>
      <c r="O1621" s="91">
        <f>J1621</f>
        <v>531157</v>
      </c>
      <c r="P1621" s="91">
        <f t="shared" si="141"/>
        <v>0</v>
      </c>
      <c r="Q1621" s="4">
        <v>192</v>
      </c>
      <c r="R1621" s="4" t="s">
        <v>70</v>
      </c>
      <c r="S1621" s="4" t="s">
        <v>70</v>
      </c>
      <c r="T1621" s="140">
        <v>45348</v>
      </c>
      <c r="U1621" s="4" t="s">
        <v>1887</v>
      </c>
      <c r="V1621" s="4"/>
      <c r="W1621" s="4"/>
      <c r="X1621" s="4"/>
      <c r="Y1621" s="146"/>
      <c r="Z1621" s="4"/>
      <c r="AA1621" s="4"/>
      <c r="AB1621" s="4"/>
      <c r="AC1621" s="4"/>
      <c r="AD1621" s="4"/>
      <c r="AE1621" s="145"/>
      <c r="AF1621" s="145"/>
      <c r="AG1621" s="4" t="s">
        <v>70</v>
      </c>
      <c r="AH1621" s="377" t="s">
        <v>4902</v>
      </c>
      <c r="AI1621" s="4" t="s">
        <v>9551</v>
      </c>
      <c r="AJ1621" s="4" t="s">
        <v>9556</v>
      </c>
      <c r="AK1621" s="4"/>
    </row>
    <row r="1622" spans="2:37">
      <c r="B1622" s="145" t="s">
        <v>2497</v>
      </c>
      <c r="C1622" s="4" t="s">
        <v>441</v>
      </c>
      <c r="D1622" s="4" t="s">
        <v>2257</v>
      </c>
      <c r="E1622" s="4" t="s">
        <v>1060</v>
      </c>
      <c r="F1622" s="4" t="s">
        <v>4904</v>
      </c>
      <c r="G1622" s="4" t="s">
        <v>1568</v>
      </c>
      <c r="H1622" s="4" t="s">
        <v>1569</v>
      </c>
      <c r="I1622" s="4"/>
      <c r="J1622" s="141">
        <v>11066940</v>
      </c>
      <c r="K1622" s="139">
        <v>11066940</v>
      </c>
      <c r="L1622" s="4">
        <v>0.2</v>
      </c>
      <c r="M1622" s="4" t="s">
        <v>4905</v>
      </c>
      <c r="N1622" s="4"/>
      <c r="O1622" s="4"/>
      <c r="P1622" s="4"/>
      <c r="Q1622" s="4">
        <v>117</v>
      </c>
      <c r="R1622" s="4" t="s">
        <v>70</v>
      </c>
      <c r="S1622" s="4" t="s">
        <v>70</v>
      </c>
      <c r="T1622" s="140">
        <v>45348</v>
      </c>
      <c r="U1622" s="4" t="s">
        <v>1887</v>
      </c>
      <c r="V1622" s="4"/>
      <c r="W1622" s="4"/>
      <c r="X1622" s="4"/>
      <c r="Y1622" s="146"/>
      <c r="Z1622" s="4"/>
      <c r="AA1622" s="4"/>
      <c r="AB1622" s="4"/>
      <c r="AC1622" s="4"/>
      <c r="AD1622" s="4"/>
      <c r="AE1622" s="145"/>
      <c r="AF1622" s="145"/>
      <c r="AG1622" s="4" t="s">
        <v>70</v>
      </c>
      <c r="AH1622" s="378" t="s">
        <v>4904</v>
      </c>
      <c r="AI1622" s="4" t="s">
        <v>9551</v>
      </c>
      <c r="AJ1622" s="4" t="s">
        <v>9556</v>
      </c>
      <c r="AK1622" s="4"/>
    </row>
    <row r="1623" spans="2:37">
      <c r="B1623" s="145" t="s">
        <v>2497</v>
      </c>
      <c r="C1623" s="4" t="s">
        <v>441</v>
      </c>
      <c r="D1623" s="4" t="s">
        <v>1976</v>
      </c>
      <c r="E1623" s="4" t="s">
        <v>1060</v>
      </c>
      <c r="F1623" s="4" t="s">
        <v>4906</v>
      </c>
      <c r="G1623" s="4" t="s">
        <v>1592</v>
      </c>
      <c r="H1623" s="4" t="s">
        <v>1593</v>
      </c>
      <c r="I1623" s="4"/>
      <c r="J1623" s="141">
        <v>907955628</v>
      </c>
      <c r="K1623" s="139">
        <v>907955628</v>
      </c>
      <c r="L1623" s="4">
        <v>0.5</v>
      </c>
      <c r="M1623" s="4" t="s">
        <v>4907</v>
      </c>
      <c r="N1623" s="4"/>
      <c r="O1623" s="91">
        <f>J1623</f>
        <v>907955628</v>
      </c>
      <c r="P1623" s="91">
        <f>J1623-O1623</f>
        <v>0</v>
      </c>
      <c r="Q1623" s="4">
        <v>101</v>
      </c>
      <c r="R1623" s="4" t="s">
        <v>70</v>
      </c>
      <c r="S1623" s="4" t="s">
        <v>70</v>
      </c>
      <c r="T1623" s="140">
        <v>45321</v>
      </c>
      <c r="U1623" s="4" t="s">
        <v>1884</v>
      </c>
      <c r="V1623" s="4"/>
      <c r="W1623" s="4"/>
      <c r="X1623" s="4"/>
      <c r="Y1623" s="146"/>
      <c r="Z1623" s="4"/>
      <c r="AA1623" s="4"/>
      <c r="AB1623" s="4"/>
      <c r="AC1623" s="4"/>
      <c r="AD1623" s="4"/>
      <c r="AE1623" s="145"/>
      <c r="AF1623" s="145"/>
      <c r="AG1623" s="4" t="s">
        <v>70</v>
      </c>
      <c r="AH1623" s="377" t="s">
        <v>4906</v>
      </c>
      <c r="AI1623" s="4" t="s">
        <v>9551</v>
      </c>
      <c r="AJ1623" s="4" t="s">
        <v>9556</v>
      </c>
      <c r="AK1623" s="4"/>
    </row>
    <row r="1624" spans="2:37">
      <c r="B1624" s="145" t="s">
        <v>2497</v>
      </c>
      <c r="C1624" s="4" t="s">
        <v>441</v>
      </c>
      <c r="D1624" s="4" t="s">
        <v>1976</v>
      </c>
      <c r="E1624" s="4" t="s">
        <v>1060</v>
      </c>
      <c r="F1624" s="4" t="s">
        <v>4908</v>
      </c>
      <c r="G1624" s="4" t="s">
        <v>1592</v>
      </c>
      <c r="H1624" s="4" t="s">
        <v>1593</v>
      </c>
      <c r="I1624" s="4"/>
      <c r="J1624" s="141">
        <v>70810681</v>
      </c>
      <c r="K1624" s="139">
        <v>70810681</v>
      </c>
      <c r="L1624" s="4">
        <v>0.5</v>
      </c>
      <c r="M1624" s="4" t="s">
        <v>4909</v>
      </c>
      <c r="N1624" s="4"/>
      <c r="O1624" s="91">
        <f>J1624</f>
        <v>70810681</v>
      </c>
      <c r="P1624" s="91">
        <f>J1624-O1624</f>
        <v>0</v>
      </c>
      <c r="Q1624" s="4">
        <v>101</v>
      </c>
      <c r="R1624" s="4" t="s">
        <v>70</v>
      </c>
      <c r="S1624" s="4" t="s">
        <v>70</v>
      </c>
      <c r="T1624" s="140">
        <v>45321</v>
      </c>
      <c r="U1624" s="4" t="s">
        <v>1884</v>
      </c>
      <c r="V1624" s="4"/>
      <c r="W1624" s="4"/>
      <c r="X1624" s="4"/>
      <c r="Y1624" s="146"/>
      <c r="Z1624" s="4"/>
      <c r="AA1624" s="4"/>
      <c r="AB1624" s="4"/>
      <c r="AC1624" s="4"/>
      <c r="AD1624" s="4"/>
      <c r="AE1624" s="145"/>
      <c r="AF1624" s="145"/>
      <c r="AG1624" s="4" t="s">
        <v>70</v>
      </c>
      <c r="AH1624" s="377" t="s">
        <v>4908</v>
      </c>
      <c r="AI1624" s="4" t="s">
        <v>9551</v>
      </c>
      <c r="AJ1624" s="4" t="s">
        <v>9556</v>
      </c>
      <c r="AK1624" s="4"/>
    </row>
    <row r="1625" spans="2:37">
      <c r="B1625" s="145" t="s">
        <v>2497</v>
      </c>
      <c r="C1625" s="4" t="s">
        <v>441</v>
      </c>
      <c r="D1625" s="4" t="s">
        <v>4895</v>
      </c>
      <c r="E1625" s="4" t="s">
        <v>1060</v>
      </c>
      <c r="F1625" s="4" t="s">
        <v>4910</v>
      </c>
      <c r="G1625" s="4" t="s">
        <v>1572</v>
      </c>
      <c r="H1625" s="4" t="s">
        <v>1573</v>
      </c>
      <c r="I1625" s="141"/>
      <c r="J1625" s="141">
        <v>2000000000</v>
      </c>
      <c r="K1625" s="139">
        <v>2000000000</v>
      </c>
      <c r="L1625" s="4">
        <v>5.95</v>
      </c>
      <c r="M1625" s="4" t="s">
        <v>3258</v>
      </c>
      <c r="N1625" s="4" t="s">
        <v>2150</v>
      </c>
      <c r="O1625" s="186">
        <f>K1625</f>
        <v>2000000000</v>
      </c>
      <c r="P1625" s="91">
        <f>O1625-J1625</f>
        <v>0</v>
      </c>
      <c r="Q1625" s="4">
        <v>201</v>
      </c>
      <c r="R1625" s="4" t="s">
        <v>70</v>
      </c>
      <c r="S1625" s="4" t="s">
        <v>70</v>
      </c>
      <c r="T1625" s="140">
        <v>45294</v>
      </c>
      <c r="U1625" s="4" t="s">
        <v>1884</v>
      </c>
      <c r="V1625" s="4" t="s">
        <v>1954</v>
      </c>
      <c r="W1625" s="4" t="s">
        <v>70</v>
      </c>
      <c r="X1625" s="140">
        <v>45364</v>
      </c>
      <c r="Y1625" s="4" t="s">
        <v>1885</v>
      </c>
      <c r="Z1625" s="4" t="s">
        <v>1886</v>
      </c>
      <c r="AA1625" s="186">
        <f>O1625</f>
        <v>2000000000</v>
      </c>
      <c r="AB1625" s="91">
        <f>O1625-AA1625</f>
        <v>0</v>
      </c>
      <c r="AC1625" s="4"/>
      <c r="AD1625" s="4" t="s">
        <v>2037</v>
      </c>
      <c r="AE1625" s="145" t="s">
        <v>4897</v>
      </c>
      <c r="AF1625" s="145"/>
      <c r="AG1625" s="4"/>
      <c r="AH1625" s="377"/>
      <c r="AI1625" s="4"/>
      <c r="AJ1625" s="4"/>
      <c r="AK1625" s="4"/>
    </row>
    <row r="1626" spans="2:37">
      <c r="B1626" s="145" t="s">
        <v>2497</v>
      </c>
      <c r="C1626" s="4" t="s">
        <v>441</v>
      </c>
      <c r="D1626" s="4" t="s">
        <v>4895</v>
      </c>
      <c r="E1626" s="4" t="s">
        <v>1060</v>
      </c>
      <c r="F1626" s="4" t="s">
        <v>4911</v>
      </c>
      <c r="G1626" s="4" t="s">
        <v>1572</v>
      </c>
      <c r="H1626" s="4" t="s">
        <v>1573</v>
      </c>
      <c r="I1626" s="141"/>
      <c r="J1626" s="141">
        <v>31812603</v>
      </c>
      <c r="K1626" s="139">
        <v>31812603</v>
      </c>
      <c r="L1626" s="4">
        <v>5.8</v>
      </c>
      <c r="M1626" s="4" t="s">
        <v>4017</v>
      </c>
      <c r="N1626" s="4" t="s">
        <v>2219</v>
      </c>
      <c r="O1626" s="186">
        <f>K1626</f>
        <v>31812603</v>
      </c>
      <c r="P1626" s="91">
        <f>O1626-J1626</f>
        <v>0</v>
      </c>
      <c r="Q1626" s="4">
        <v>201</v>
      </c>
      <c r="R1626" s="4" t="s">
        <v>70</v>
      </c>
      <c r="S1626" s="4" t="s">
        <v>70</v>
      </c>
      <c r="T1626" s="140">
        <v>45294</v>
      </c>
      <c r="U1626" s="4" t="s">
        <v>1884</v>
      </c>
      <c r="V1626" s="4" t="s">
        <v>1954</v>
      </c>
      <c r="W1626" s="4" t="s">
        <v>70</v>
      </c>
      <c r="X1626" s="140">
        <v>45364</v>
      </c>
      <c r="Y1626" s="4" t="s">
        <v>1885</v>
      </c>
      <c r="Z1626" s="4" t="s">
        <v>1886</v>
      </c>
      <c r="AA1626" s="186">
        <f>O1626</f>
        <v>31812603</v>
      </c>
      <c r="AB1626" s="91">
        <f>O1626-AA1626</f>
        <v>0</v>
      </c>
      <c r="AC1626" s="4"/>
      <c r="AD1626" s="4" t="s">
        <v>2037</v>
      </c>
      <c r="AE1626" s="145" t="s">
        <v>4897</v>
      </c>
      <c r="AF1626" s="145"/>
      <c r="AG1626" s="4"/>
      <c r="AH1626" s="377"/>
      <c r="AI1626" s="4"/>
      <c r="AJ1626" s="4"/>
      <c r="AK1626" s="4"/>
    </row>
    <row r="1627" spans="2:37">
      <c r="B1627" s="145" t="s">
        <v>2497</v>
      </c>
      <c r="C1627" s="4" t="s">
        <v>441</v>
      </c>
      <c r="D1627" s="4" t="s">
        <v>2135</v>
      </c>
      <c r="E1627" s="4" t="s">
        <v>1060</v>
      </c>
      <c r="F1627" s="4" t="s">
        <v>4912</v>
      </c>
      <c r="G1627" s="4" t="s">
        <v>1578</v>
      </c>
      <c r="H1627" s="4" t="s">
        <v>1579</v>
      </c>
      <c r="I1627" s="4"/>
      <c r="J1627" s="141">
        <v>2093163</v>
      </c>
      <c r="K1627" s="139">
        <v>2093163</v>
      </c>
      <c r="L1627" s="4">
        <v>0.2</v>
      </c>
      <c r="M1627" s="4" t="s">
        <v>3921</v>
      </c>
      <c r="N1627" s="4"/>
      <c r="O1627" s="4">
        <f>K1627</f>
        <v>2093163</v>
      </c>
      <c r="P1627" s="4">
        <f>K1627-O1627</f>
        <v>0</v>
      </c>
      <c r="Q1627" s="4">
        <v>169</v>
      </c>
      <c r="R1627" s="4" t="s">
        <v>70</v>
      </c>
      <c r="S1627" s="4" t="s">
        <v>70</v>
      </c>
      <c r="T1627" s="140">
        <v>45348</v>
      </c>
      <c r="U1627" s="4" t="s">
        <v>1887</v>
      </c>
      <c r="V1627" s="4"/>
      <c r="W1627" s="4" t="s">
        <v>70</v>
      </c>
      <c r="X1627" s="140">
        <v>45380</v>
      </c>
      <c r="Y1627" s="4" t="s">
        <v>1885</v>
      </c>
      <c r="Z1627" s="4" t="s">
        <v>1886</v>
      </c>
      <c r="AA1627" s="4">
        <f>O1627</f>
        <v>2093163</v>
      </c>
      <c r="AB1627" s="4">
        <f>O1627-AA1627</f>
        <v>0</v>
      </c>
      <c r="AC1627" s="4"/>
      <c r="AD1627" s="4" t="s">
        <v>2037</v>
      </c>
      <c r="AE1627" s="145" t="s">
        <v>2527</v>
      </c>
      <c r="AF1627" s="145"/>
      <c r="AG1627" s="4"/>
      <c r="AH1627" s="377"/>
      <c r="AI1627" s="4"/>
      <c r="AJ1627" s="4"/>
      <c r="AK1627" s="4"/>
    </row>
    <row r="1628" spans="2:37">
      <c r="B1628" s="145" t="s">
        <v>2497</v>
      </c>
      <c r="C1628" s="4" t="s">
        <v>441</v>
      </c>
      <c r="D1628" s="4" t="s">
        <v>2498</v>
      </c>
      <c r="E1628" s="4" t="s">
        <v>1060</v>
      </c>
      <c r="F1628" s="4" t="s">
        <v>4913</v>
      </c>
      <c r="G1628" s="4" t="s">
        <v>1584</v>
      </c>
      <c r="H1628" s="4" t="s">
        <v>1585</v>
      </c>
      <c r="I1628" s="4"/>
      <c r="J1628" s="141">
        <v>31759560</v>
      </c>
      <c r="K1628" s="139">
        <v>31759560</v>
      </c>
      <c r="L1628" s="4">
        <v>0.5</v>
      </c>
      <c r="M1628" s="4" t="s">
        <v>3032</v>
      </c>
      <c r="N1628" s="4"/>
      <c r="O1628" s="91">
        <f>J1628</f>
        <v>31759560</v>
      </c>
      <c r="P1628" s="91">
        <f>J1628-O1628</f>
        <v>0</v>
      </c>
      <c r="Q1628" s="4">
        <v>148</v>
      </c>
      <c r="R1628" s="4" t="s">
        <v>70</v>
      </c>
      <c r="S1628" s="4" t="s">
        <v>70</v>
      </c>
      <c r="T1628" s="140">
        <v>45294</v>
      </c>
      <c r="U1628" s="4" t="s">
        <v>1884</v>
      </c>
      <c r="V1628" s="4" t="s">
        <v>1954</v>
      </c>
      <c r="W1628" s="4"/>
      <c r="X1628" s="4"/>
      <c r="Y1628" s="146"/>
      <c r="Z1628" s="4"/>
      <c r="AA1628" s="4"/>
      <c r="AB1628" s="4"/>
      <c r="AC1628" s="4"/>
      <c r="AD1628" s="4"/>
      <c r="AE1628" s="145"/>
      <c r="AF1628" s="145"/>
      <c r="AG1628" s="4" t="s">
        <v>70</v>
      </c>
      <c r="AH1628" s="377" t="s">
        <v>4913</v>
      </c>
      <c r="AI1628" s="4" t="s">
        <v>9551</v>
      </c>
      <c r="AJ1628" s="4" t="s">
        <v>9556</v>
      </c>
      <c r="AK1628" s="4"/>
    </row>
    <row r="1629" spans="2:37">
      <c r="B1629" s="145" t="s">
        <v>2497</v>
      </c>
      <c r="C1629" s="4" t="s">
        <v>441</v>
      </c>
      <c r="D1629" s="4" t="s">
        <v>2135</v>
      </c>
      <c r="E1629" s="4" t="s">
        <v>1060</v>
      </c>
      <c r="F1629" s="4" t="s">
        <v>4914</v>
      </c>
      <c r="G1629" s="4" t="s">
        <v>1562</v>
      </c>
      <c r="H1629" s="4" t="s">
        <v>1563</v>
      </c>
      <c r="I1629" s="4"/>
      <c r="J1629" s="141">
        <v>163717565</v>
      </c>
      <c r="K1629" s="139">
        <v>163717565</v>
      </c>
      <c r="L1629" s="4">
        <v>0.2</v>
      </c>
      <c r="M1629" s="4" t="s">
        <v>4915</v>
      </c>
      <c r="N1629" s="4"/>
      <c r="O1629" s="4"/>
      <c r="P1629" s="4"/>
      <c r="Q1629" s="4"/>
      <c r="R1629" s="4"/>
      <c r="S1629" s="4"/>
      <c r="T1629" s="4"/>
      <c r="U1629" s="4"/>
      <c r="V1629" s="4"/>
      <c r="W1629" s="4"/>
      <c r="X1629" s="4"/>
      <c r="Y1629" s="146"/>
      <c r="Z1629" s="4"/>
      <c r="AA1629" s="4"/>
      <c r="AB1629" s="4"/>
      <c r="AC1629" s="4"/>
      <c r="AD1629" s="4"/>
      <c r="AE1629" s="145"/>
      <c r="AF1629" s="145"/>
      <c r="AG1629" s="4" t="s">
        <v>70</v>
      </c>
      <c r="AH1629" s="377" t="s">
        <v>4914</v>
      </c>
      <c r="AI1629" s="4" t="s">
        <v>9551</v>
      </c>
      <c r="AJ1629" s="4" t="s">
        <v>9556</v>
      </c>
      <c r="AK1629" s="4"/>
    </row>
    <row r="1630" spans="2:37">
      <c r="B1630" s="145" t="s">
        <v>2497</v>
      </c>
      <c r="C1630" s="4" t="s">
        <v>441</v>
      </c>
      <c r="D1630" s="4" t="s">
        <v>3226</v>
      </c>
      <c r="E1630" s="4" t="s">
        <v>1060</v>
      </c>
      <c r="F1630" s="4" t="s">
        <v>4916</v>
      </c>
      <c r="G1630" s="4" t="s">
        <v>1562</v>
      </c>
      <c r="H1630" s="4" t="s">
        <v>1563</v>
      </c>
      <c r="I1630" s="4"/>
      <c r="J1630" s="141">
        <v>1004187</v>
      </c>
      <c r="K1630" s="139">
        <v>1004187</v>
      </c>
      <c r="L1630" s="4">
        <v>0.2</v>
      </c>
      <c r="M1630" s="4" t="s">
        <v>4915</v>
      </c>
      <c r="N1630" s="4"/>
      <c r="O1630" s="4"/>
      <c r="P1630" s="4"/>
      <c r="Q1630" s="4"/>
      <c r="R1630" s="4"/>
      <c r="S1630" s="4"/>
      <c r="T1630" s="4"/>
      <c r="U1630" s="4"/>
      <c r="V1630" s="4"/>
      <c r="W1630" s="4"/>
      <c r="X1630" s="4"/>
      <c r="Y1630" s="146"/>
      <c r="Z1630" s="4"/>
      <c r="AA1630" s="4"/>
      <c r="AB1630" s="4"/>
      <c r="AC1630" s="4"/>
      <c r="AD1630" s="4"/>
      <c r="AE1630" s="145"/>
      <c r="AF1630" s="145"/>
      <c r="AG1630" s="4" t="s">
        <v>70</v>
      </c>
      <c r="AH1630" s="377"/>
      <c r="AI1630" s="4" t="s">
        <v>9555</v>
      </c>
      <c r="AJ1630" s="4" t="s">
        <v>9556</v>
      </c>
      <c r="AK1630" s="4"/>
    </row>
    <row r="1631" spans="2:37">
      <c r="B1631" s="145" t="s">
        <v>2497</v>
      </c>
      <c r="C1631" s="4" t="s">
        <v>441</v>
      </c>
      <c r="D1631" s="4" t="s">
        <v>4879</v>
      </c>
      <c r="E1631" s="4" t="s">
        <v>1060</v>
      </c>
      <c r="F1631" s="4" t="s">
        <v>4917</v>
      </c>
      <c r="G1631" s="4" t="s">
        <v>1614</v>
      </c>
      <c r="H1631" s="4" t="s">
        <v>1615</v>
      </c>
      <c r="I1631" s="4"/>
      <c r="J1631" s="141">
        <v>714221</v>
      </c>
      <c r="K1631" s="139">
        <v>714221</v>
      </c>
      <c r="L1631" s="4">
        <v>0.2</v>
      </c>
      <c r="M1631" s="4" t="s">
        <v>3049</v>
      </c>
      <c r="N1631" s="4"/>
      <c r="O1631" s="4"/>
      <c r="P1631" s="4"/>
      <c r="Q1631" s="4">
        <v>122</v>
      </c>
      <c r="R1631" s="4" t="s">
        <v>70</v>
      </c>
      <c r="S1631" s="4" t="s">
        <v>70</v>
      </c>
      <c r="T1631" s="140">
        <v>45294</v>
      </c>
      <c r="U1631" s="4" t="s">
        <v>1884</v>
      </c>
      <c r="V1631" s="4" t="s">
        <v>1954</v>
      </c>
      <c r="W1631" s="4"/>
      <c r="X1631" s="4"/>
      <c r="Y1631" s="146"/>
      <c r="Z1631" s="4"/>
      <c r="AA1631" s="4"/>
      <c r="AB1631" s="4"/>
      <c r="AC1631" s="4"/>
      <c r="AD1631" s="4"/>
      <c r="AE1631" s="145"/>
      <c r="AF1631" s="145"/>
      <c r="AG1631" s="4" t="s">
        <v>70</v>
      </c>
      <c r="AH1631" s="377"/>
      <c r="AI1631" s="4" t="s">
        <v>9555</v>
      </c>
      <c r="AJ1631" s="4" t="s">
        <v>9556</v>
      </c>
      <c r="AK1631" s="4"/>
    </row>
    <row r="1632" spans="2:37">
      <c r="B1632" s="145" t="s">
        <v>2497</v>
      </c>
      <c r="C1632" s="4" t="s">
        <v>441</v>
      </c>
      <c r="D1632" s="4" t="s">
        <v>2135</v>
      </c>
      <c r="E1632" s="4" t="s">
        <v>1060</v>
      </c>
      <c r="F1632" s="4" t="s">
        <v>4918</v>
      </c>
      <c r="G1632" s="4" t="s">
        <v>1588</v>
      </c>
      <c r="H1632" s="4" t="s">
        <v>1589</v>
      </c>
      <c r="I1632" s="4"/>
      <c r="J1632" s="141">
        <v>587505</v>
      </c>
      <c r="K1632" s="139">
        <v>587505</v>
      </c>
      <c r="L1632" s="4">
        <v>0.2</v>
      </c>
      <c r="M1632" s="4" t="s">
        <v>3830</v>
      </c>
      <c r="N1632" s="4"/>
      <c r="O1632" s="91">
        <f>J1632</f>
        <v>587505</v>
      </c>
      <c r="P1632" s="91">
        <f>J1632-O1632</f>
        <v>0</v>
      </c>
      <c r="Q1632" s="4">
        <v>72</v>
      </c>
      <c r="R1632" s="4" t="s">
        <v>70</v>
      </c>
      <c r="S1632" s="4" t="s">
        <v>70</v>
      </c>
      <c r="T1632" s="140">
        <v>45341</v>
      </c>
      <c r="U1632" s="4" t="s">
        <v>1884</v>
      </c>
      <c r="V1632" s="4" t="s">
        <v>1954</v>
      </c>
      <c r="W1632" s="4" t="s">
        <v>70</v>
      </c>
      <c r="X1632" s="140">
        <v>45376</v>
      </c>
      <c r="Y1632" s="4" t="s">
        <v>1888</v>
      </c>
      <c r="Z1632" s="4" t="s">
        <v>1886</v>
      </c>
      <c r="AA1632" s="186">
        <f>K1632</f>
        <v>587505</v>
      </c>
      <c r="AB1632" s="186">
        <f>AA1632-O1632</f>
        <v>0</v>
      </c>
      <c r="AC1632" s="4"/>
      <c r="AD1632" s="4" t="s">
        <v>2037</v>
      </c>
      <c r="AE1632" s="145" t="s">
        <v>2514</v>
      </c>
      <c r="AF1632" s="145"/>
      <c r="AG1632" s="4"/>
      <c r="AH1632" s="377"/>
      <c r="AI1632" s="4"/>
      <c r="AJ1632" s="4"/>
      <c r="AK1632" s="4"/>
    </row>
    <row r="1633" spans="2:37">
      <c r="B1633" s="145" t="s">
        <v>2497</v>
      </c>
      <c r="C1633" s="4" t="s">
        <v>441</v>
      </c>
      <c r="D1633" s="4" t="s">
        <v>3301</v>
      </c>
      <c r="E1633" s="4" t="s">
        <v>1060</v>
      </c>
      <c r="F1633" s="4" t="s">
        <v>4919</v>
      </c>
      <c r="G1633" s="4" t="s">
        <v>1580</v>
      </c>
      <c r="H1633" s="4" t="s">
        <v>1581</v>
      </c>
      <c r="I1633" s="4"/>
      <c r="J1633" s="141">
        <v>43632111</v>
      </c>
      <c r="K1633" s="139">
        <v>43632111</v>
      </c>
      <c r="L1633" s="4">
        <v>0.2</v>
      </c>
      <c r="M1633" s="4" t="s">
        <v>3106</v>
      </c>
      <c r="N1633" s="4"/>
      <c r="O1633" s="91">
        <f>J1633</f>
        <v>43632111</v>
      </c>
      <c r="P1633" s="91">
        <f>J1633-O1633</f>
        <v>0</v>
      </c>
      <c r="Q1633" s="4">
        <v>178</v>
      </c>
      <c r="R1633" s="4" t="s">
        <v>70</v>
      </c>
      <c r="S1633" s="4" t="s">
        <v>70</v>
      </c>
      <c r="T1633" s="140">
        <v>45341</v>
      </c>
      <c r="U1633" s="4" t="s">
        <v>1884</v>
      </c>
      <c r="V1633" s="4" t="s">
        <v>1954</v>
      </c>
      <c r="W1633" s="4"/>
      <c r="X1633" s="4"/>
      <c r="Y1633" s="146"/>
      <c r="Z1633" s="4"/>
      <c r="AA1633" s="4"/>
      <c r="AB1633" s="4"/>
      <c r="AC1633" s="4"/>
      <c r="AD1633" s="4"/>
      <c r="AE1633" s="145"/>
      <c r="AF1633" s="145"/>
      <c r="AG1633" s="4" t="s">
        <v>70</v>
      </c>
      <c r="AH1633" s="377" t="s">
        <v>4919</v>
      </c>
      <c r="AI1633" s="4" t="s">
        <v>9551</v>
      </c>
      <c r="AJ1633" s="4" t="s">
        <v>9556</v>
      </c>
      <c r="AK1633" s="4"/>
    </row>
    <row r="1634" spans="2:37">
      <c r="B1634" s="145" t="s">
        <v>2497</v>
      </c>
      <c r="C1634" s="4" t="s">
        <v>441</v>
      </c>
      <c r="D1634" s="4" t="s">
        <v>4895</v>
      </c>
      <c r="E1634" s="4" t="s">
        <v>1060</v>
      </c>
      <c r="F1634" s="4" t="s">
        <v>4920</v>
      </c>
      <c r="G1634" s="4" t="s">
        <v>1572</v>
      </c>
      <c r="H1634" s="4" t="s">
        <v>1573</v>
      </c>
      <c r="I1634" s="141"/>
      <c r="J1634" s="141">
        <v>5000000000</v>
      </c>
      <c r="K1634" s="139">
        <v>5000000000</v>
      </c>
      <c r="L1634" s="4">
        <v>6.6</v>
      </c>
      <c r="M1634" s="4" t="s">
        <v>3027</v>
      </c>
      <c r="N1634" s="4" t="s">
        <v>2622</v>
      </c>
      <c r="O1634" s="186">
        <f>K1634</f>
        <v>5000000000</v>
      </c>
      <c r="P1634" s="91">
        <f>O1634-J1634</f>
        <v>0</v>
      </c>
      <c r="Q1634" s="4">
        <v>201</v>
      </c>
      <c r="R1634" s="4" t="s">
        <v>70</v>
      </c>
      <c r="S1634" s="4" t="s">
        <v>70</v>
      </c>
      <c r="T1634" s="140">
        <v>45294</v>
      </c>
      <c r="U1634" s="4" t="s">
        <v>1884</v>
      </c>
      <c r="V1634" s="4" t="s">
        <v>1954</v>
      </c>
      <c r="W1634" s="4" t="s">
        <v>70</v>
      </c>
      <c r="X1634" s="140">
        <v>45364</v>
      </c>
      <c r="Y1634" s="4" t="s">
        <v>1885</v>
      </c>
      <c r="Z1634" s="4" t="s">
        <v>1886</v>
      </c>
      <c r="AA1634" s="186">
        <f>O1634</f>
        <v>5000000000</v>
      </c>
      <c r="AB1634" s="91">
        <f>O1634-AA1634</f>
        <v>0</v>
      </c>
      <c r="AC1634" s="4"/>
      <c r="AD1634" s="4" t="s">
        <v>2037</v>
      </c>
      <c r="AE1634" s="145" t="s">
        <v>4897</v>
      </c>
      <c r="AF1634" s="145"/>
      <c r="AG1634" s="4"/>
      <c r="AH1634" s="377"/>
      <c r="AI1634" s="4"/>
      <c r="AJ1634" s="4"/>
      <c r="AK1634" s="4"/>
    </row>
    <row r="1635" spans="2:37">
      <c r="B1635" s="145" t="s">
        <v>2497</v>
      </c>
      <c r="C1635" s="4" t="s">
        <v>441</v>
      </c>
      <c r="D1635" s="4" t="s">
        <v>3476</v>
      </c>
      <c r="E1635" s="4" t="s">
        <v>1060</v>
      </c>
      <c r="F1635" s="4" t="s">
        <v>4921</v>
      </c>
      <c r="G1635" s="4" t="s">
        <v>1598</v>
      </c>
      <c r="H1635" s="4" t="s">
        <v>1599</v>
      </c>
      <c r="I1635" s="4"/>
      <c r="J1635" s="141">
        <v>20920053</v>
      </c>
      <c r="K1635" s="139">
        <v>20920053</v>
      </c>
      <c r="L1635" s="4">
        <v>0.2</v>
      </c>
      <c r="M1635" s="4" t="s">
        <v>4922</v>
      </c>
      <c r="N1635" s="4"/>
      <c r="O1635" s="91">
        <f>J1635</f>
        <v>20920053</v>
      </c>
      <c r="P1635" s="91">
        <f>J1635-O1635</f>
        <v>0</v>
      </c>
      <c r="Q1635" s="4">
        <v>160</v>
      </c>
      <c r="R1635" s="4" t="s">
        <v>70</v>
      </c>
      <c r="S1635" s="4" t="s">
        <v>70</v>
      </c>
      <c r="T1635" s="140">
        <v>45348</v>
      </c>
      <c r="U1635" s="4" t="s">
        <v>1887</v>
      </c>
      <c r="V1635" s="4"/>
      <c r="W1635" s="4"/>
      <c r="X1635" s="4"/>
      <c r="Y1635" s="146"/>
      <c r="Z1635" s="4"/>
      <c r="AA1635" s="4"/>
      <c r="AB1635" s="4"/>
      <c r="AC1635" s="4"/>
      <c r="AD1635" s="4"/>
      <c r="AE1635" s="145"/>
      <c r="AF1635" s="145"/>
      <c r="AG1635" s="4" t="s">
        <v>70</v>
      </c>
      <c r="AH1635" s="377" t="s">
        <v>4921</v>
      </c>
      <c r="AI1635" s="4" t="s">
        <v>9551</v>
      </c>
      <c r="AJ1635" s="4" t="s">
        <v>9556</v>
      </c>
      <c r="AK1635" s="4"/>
    </row>
    <row r="1636" spans="2:37">
      <c r="B1636" s="145" t="s">
        <v>2497</v>
      </c>
      <c r="C1636" s="4" t="s">
        <v>441</v>
      </c>
      <c r="D1636" s="4" t="s">
        <v>2528</v>
      </c>
      <c r="E1636" s="4" t="s">
        <v>1060</v>
      </c>
      <c r="F1636" s="4" t="s">
        <v>4923</v>
      </c>
      <c r="G1636" s="4" t="s">
        <v>1600</v>
      </c>
      <c r="H1636" s="4" t="s">
        <v>1601</v>
      </c>
      <c r="I1636" s="4"/>
      <c r="J1636" s="141">
        <v>662589182</v>
      </c>
      <c r="K1636" s="139">
        <v>662589182</v>
      </c>
      <c r="L1636" s="4">
        <v>0.5</v>
      </c>
      <c r="M1636" s="4" t="s">
        <v>4924</v>
      </c>
      <c r="N1636" s="4"/>
      <c r="O1636" s="186">
        <f>K1636</f>
        <v>662589182</v>
      </c>
      <c r="P1636" s="186">
        <f>K1636-O1636</f>
        <v>0</v>
      </c>
      <c r="Q1636" s="4">
        <v>21</v>
      </c>
      <c r="R1636" s="4" t="s">
        <v>70</v>
      </c>
      <c r="S1636" s="4" t="s">
        <v>70</v>
      </c>
      <c r="T1636" s="140">
        <v>45341</v>
      </c>
      <c r="U1636" s="4" t="s">
        <v>1884</v>
      </c>
      <c r="V1636" s="4" t="s">
        <v>1954</v>
      </c>
      <c r="W1636" s="4"/>
      <c r="X1636" s="4"/>
      <c r="Y1636" s="146"/>
      <c r="Z1636" s="4"/>
      <c r="AA1636" s="4"/>
      <c r="AB1636" s="4"/>
      <c r="AC1636" s="4"/>
      <c r="AD1636" s="4"/>
      <c r="AE1636" s="145"/>
      <c r="AF1636" s="145"/>
      <c r="AG1636" s="4" t="s">
        <v>70</v>
      </c>
      <c r="AH1636" s="377" t="s">
        <v>4923</v>
      </c>
      <c r="AI1636" s="4" t="s">
        <v>9551</v>
      </c>
      <c r="AJ1636" s="4" t="s">
        <v>9556</v>
      </c>
      <c r="AK1636" s="4"/>
    </row>
    <row r="1637" spans="2:37">
      <c r="B1637" s="145" t="s">
        <v>2497</v>
      </c>
      <c r="C1637" s="4" t="s">
        <v>441</v>
      </c>
      <c r="D1637" s="4" t="s">
        <v>2135</v>
      </c>
      <c r="E1637" s="4" t="s">
        <v>1060</v>
      </c>
      <c r="F1637" s="4" t="s">
        <v>4925</v>
      </c>
      <c r="G1637" s="4" t="s">
        <v>1594</v>
      </c>
      <c r="H1637" s="4" t="s">
        <v>1595</v>
      </c>
      <c r="I1637" s="4"/>
      <c r="J1637" s="141">
        <v>30124109</v>
      </c>
      <c r="K1637" s="139">
        <v>30124109</v>
      </c>
      <c r="L1637" s="4">
        <v>0.5</v>
      </c>
      <c r="M1637" s="4" t="s">
        <v>4926</v>
      </c>
      <c r="N1637" s="4"/>
      <c r="O1637" s="4"/>
      <c r="P1637" s="4"/>
      <c r="Q1637" s="4"/>
      <c r="R1637" s="4"/>
      <c r="S1637" s="4"/>
      <c r="T1637" s="4"/>
      <c r="U1637" s="4"/>
      <c r="V1637" s="4"/>
      <c r="W1637" s="4"/>
      <c r="X1637" s="4"/>
      <c r="Y1637" s="146"/>
      <c r="Z1637" s="4"/>
      <c r="AA1637" s="4"/>
      <c r="AB1637" s="4"/>
      <c r="AC1637" s="4"/>
      <c r="AD1637" s="4"/>
      <c r="AE1637" s="145"/>
      <c r="AF1637" s="145"/>
      <c r="AG1637" s="4" t="s">
        <v>70</v>
      </c>
      <c r="AH1637" s="377" t="s">
        <v>4925</v>
      </c>
      <c r="AI1637" s="4" t="s">
        <v>9551</v>
      </c>
      <c r="AJ1637" s="4" t="s">
        <v>9556</v>
      </c>
      <c r="AK1637" s="4"/>
    </row>
    <row r="1638" spans="2:37">
      <c r="B1638" s="145" t="s">
        <v>2497</v>
      </c>
      <c r="C1638" s="4" t="s">
        <v>441</v>
      </c>
      <c r="D1638" s="4" t="s">
        <v>2135</v>
      </c>
      <c r="E1638" s="4" t="s">
        <v>1060</v>
      </c>
      <c r="F1638" s="4" t="s">
        <v>4927</v>
      </c>
      <c r="G1638" s="4" t="s">
        <v>1622</v>
      </c>
      <c r="H1638" s="4" t="s">
        <v>1623</v>
      </c>
      <c r="I1638" s="4"/>
      <c r="J1638" s="141">
        <v>1279484</v>
      </c>
      <c r="K1638" s="139">
        <v>1279484</v>
      </c>
      <c r="L1638" s="4">
        <v>0.2</v>
      </c>
      <c r="M1638" s="4" t="s">
        <v>4928</v>
      </c>
      <c r="N1638" s="4"/>
      <c r="O1638" s="91">
        <f>J1638</f>
        <v>1279484</v>
      </c>
      <c r="P1638" s="91">
        <f>J1638-O1638</f>
        <v>0</v>
      </c>
      <c r="Q1638" s="4">
        <v>172</v>
      </c>
      <c r="R1638" s="4" t="s">
        <v>70</v>
      </c>
      <c r="S1638" s="242" t="s">
        <v>3059</v>
      </c>
      <c r="T1638" s="4"/>
      <c r="U1638" s="4"/>
      <c r="V1638" s="4"/>
      <c r="W1638" s="4"/>
      <c r="X1638" s="4"/>
      <c r="Y1638" s="146"/>
      <c r="Z1638" s="4"/>
      <c r="AA1638" s="4"/>
      <c r="AB1638" s="4"/>
      <c r="AC1638" s="4"/>
      <c r="AD1638" s="4"/>
      <c r="AE1638" s="145"/>
      <c r="AF1638" s="145"/>
      <c r="AG1638" s="4" t="s">
        <v>70</v>
      </c>
      <c r="AH1638" s="377" t="s">
        <v>4927</v>
      </c>
      <c r="AI1638" s="4" t="s">
        <v>9551</v>
      </c>
      <c r="AJ1638" s="4" t="s">
        <v>9556</v>
      </c>
      <c r="AK1638" s="4"/>
    </row>
    <row r="1639" spans="2:37">
      <c r="B1639" s="145" t="s">
        <v>2497</v>
      </c>
      <c r="C1639" s="4" t="s">
        <v>441</v>
      </c>
      <c r="D1639" s="4" t="s">
        <v>3136</v>
      </c>
      <c r="E1639" s="4" t="s">
        <v>1060</v>
      </c>
      <c r="F1639" s="4" t="s">
        <v>4929</v>
      </c>
      <c r="G1639" s="4" t="s">
        <v>1612</v>
      </c>
      <c r="H1639" s="4" t="s">
        <v>1613</v>
      </c>
      <c r="I1639" s="4"/>
      <c r="J1639" s="141">
        <v>672951</v>
      </c>
      <c r="K1639" s="139">
        <v>672951</v>
      </c>
      <c r="L1639" s="4">
        <v>0.2</v>
      </c>
      <c r="M1639" s="4" t="s">
        <v>4197</v>
      </c>
      <c r="N1639" s="4"/>
      <c r="O1639" s="91">
        <f>J1639</f>
        <v>672951</v>
      </c>
      <c r="P1639" s="91">
        <f>J1639-O1639</f>
        <v>0</v>
      </c>
      <c r="Q1639" s="4">
        <v>153</v>
      </c>
      <c r="R1639" s="4" t="s">
        <v>70</v>
      </c>
      <c r="S1639" s="4" t="s">
        <v>70</v>
      </c>
      <c r="T1639" s="140">
        <v>45341</v>
      </c>
      <c r="U1639" s="4" t="s">
        <v>1884</v>
      </c>
      <c r="V1639" s="4" t="s">
        <v>1954</v>
      </c>
      <c r="W1639" s="4"/>
      <c r="X1639" s="4"/>
      <c r="Y1639" s="146"/>
      <c r="Z1639" s="4"/>
      <c r="AA1639" s="4"/>
      <c r="AB1639" s="4"/>
      <c r="AC1639" s="4"/>
      <c r="AD1639" s="4"/>
      <c r="AE1639" s="145"/>
      <c r="AF1639" s="145"/>
      <c r="AG1639" s="4" t="s">
        <v>70</v>
      </c>
      <c r="AH1639" s="377" t="s">
        <v>4929</v>
      </c>
      <c r="AI1639" s="4" t="s">
        <v>9551</v>
      </c>
      <c r="AJ1639" s="4" t="s">
        <v>9556</v>
      </c>
      <c r="AK1639" s="4"/>
    </row>
    <row r="1640" spans="2:37">
      <c r="B1640" s="145" t="s">
        <v>2497</v>
      </c>
      <c r="C1640" s="4" t="s">
        <v>441</v>
      </c>
      <c r="D1640" s="4" t="s">
        <v>4895</v>
      </c>
      <c r="E1640" s="4" t="s">
        <v>1060</v>
      </c>
      <c r="F1640" s="4" t="s">
        <v>4930</v>
      </c>
      <c r="G1640" s="4" t="s">
        <v>1572</v>
      </c>
      <c r="H1640" s="4" t="s">
        <v>1573</v>
      </c>
      <c r="I1640" s="141"/>
      <c r="J1640" s="141">
        <v>1100000000</v>
      </c>
      <c r="K1640" s="139">
        <v>1100000000</v>
      </c>
      <c r="L1640" s="4">
        <v>5.8</v>
      </c>
      <c r="M1640" s="4" t="s">
        <v>4017</v>
      </c>
      <c r="N1640" s="4" t="s">
        <v>2219</v>
      </c>
      <c r="O1640" s="186">
        <f>K1640</f>
        <v>1100000000</v>
      </c>
      <c r="P1640" s="91">
        <f>O1640-J1640</f>
        <v>0</v>
      </c>
      <c r="Q1640" s="4">
        <v>201</v>
      </c>
      <c r="R1640" s="4" t="s">
        <v>70</v>
      </c>
      <c r="S1640" s="4" t="s">
        <v>70</v>
      </c>
      <c r="T1640" s="140">
        <v>45294</v>
      </c>
      <c r="U1640" s="4" t="s">
        <v>1884</v>
      </c>
      <c r="V1640" s="4" t="s">
        <v>1954</v>
      </c>
      <c r="W1640" s="4" t="s">
        <v>70</v>
      </c>
      <c r="X1640" s="140">
        <v>45364</v>
      </c>
      <c r="Y1640" s="4" t="s">
        <v>1885</v>
      </c>
      <c r="Z1640" s="4" t="s">
        <v>1886</v>
      </c>
      <c r="AA1640" s="186">
        <f>O1640</f>
        <v>1100000000</v>
      </c>
      <c r="AB1640" s="91">
        <f>O1640-AA1640</f>
        <v>0</v>
      </c>
      <c r="AC1640" s="4"/>
      <c r="AD1640" s="4" t="s">
        <v>2037</v>
      </c>
      <c r="AE1640" s="145" t="s">
        <v>4897</v>
      </c>
      <c r="AF1640" s="145"/>
      <c r="AG1640" s="4"/>
      <c r="AH1640" s="377"/>
      <c r="AI1640" s="4"/>
      <c r="AJ1640" s="4"/>
      <c r="AK1640" s="4"/>
    </row>
    <row r="1641" spans="2:37">
      <c r="B1641" s="145" t="s">
        <v>2497</v>
      </c>
      <c r="C1641" s="4" t="s">
        <v>441</v>
      </c>
      <c r="D1641" s="4" t="s">
        <v>3513</v>
      </c>
      <c r="E1641" s="4" t="s">
        <v>1060</v>
      </c>
      <c r="F1641" s="4" t="s">
        <v>4931</v>
      </c>
      <c r="G1641" s="4" t="s">
        <v>1604</v>
      </c>
      <c r="H1641" s="4" t="s">
        <v>1605</v>
      </c>
      <c r="I1641" s="4"/>
      <c r="J1641" s="141">
        <v>84595</v>
      </c>
      <c r="K1641" s="139">
        <v>84595</v>
      </c>
      <c r="L1641" s="4">
        <v>0.2</v>
      </c>
      <c r="M1641" s="4" t="s">
        <v>4932</v>
      </c>
      <c r="N1641" s="4"/>
      <c r="O1641" s="4"/>
      <c r="P1641" s="4"/>
      <c r="Q1641" s="4"/>
      <c r="R1641" s="4"/>
      <c r="S1641" s="4"/>
      <c r="T1641" s="4"/>
      <c r="U1641" s="4"/>
      <c r="V1641" s="4"/>
      <c r="W1641" s="4"/>
      <c r="X1641" s="4"/>
      <c r="Y1641" s="146"/>
      <c r="Z1641" s="4"/>
      <c r="AA1641" s="4"/>
      <c r="AB1641" s="4"/>
      <c r="AC1641" s="4"/>
      <c r="AD1641" s="4"/>
      <c r="AE1641" s="145"/>
      <c r="AF1641" s="145"/>
      <c r="AG1641" s="4" t="s">
        <v>70</v>
      </c>
      <c r="AH1641" s="377" t="s">
        <v>4931</v>
      </c>
      <c r="AI1641" s="4" t="s">
        <v>9551</v>
      </c>
      <c r="AJ1641" s="4" t="s">
        <v>9556</v>
      </c>
      <c r="AK1641" s="4"/>
    </row>
    <row r="1642" spans="2:37">
      <c r="B1642" s="145" t="s">
        <v>2497</v>
      </c>
      <c r="C1642" s="4" t="s">
        <v>441</v>
      </c>
      <c r="D1642" s="4" t="s">
        <v>2498</v>
      </c>
      <c r="E1642" s="4" t="s">
        <v>1060</v>
      </c>
      <c r="F1642" s="4" t="s">
        <v>4933</v>
      </c>
      <c r="G1642" s="4" t="s">
        <v>1602</v>
      </c>
      <c r="H1642" s="4" t="s">
        <v>1603</v>
      </c>
      <c r="I1642" s="4"/>
      <c r="J1642" s="141">
        <v>45823035</v>
      </c>
      <c r="K1642" s="139">
        <v>45823035</v>
      </c>
      <c r="L1642" s="4">
        <v>0.5</v>
      </c>
      <c r="M1642" s="4" t="s">
        <v>3672</v>
      </c>
      <c r="N1642" s="4"/>
      <c r="O1642" s="91">
        <f>J1642</f>
        <v>45823035</v>
      </c>
      <c r="P1642" s="91">
        <f>J1642-O1642</f>
        <v>0</v>
      </c>
      <c r="Q1642" s="4">
        <v>183</v>
      </c>
      <c r="R1642" s="4" t="s">
        <v>70</v>
      </c>
      <c r="S1642" s="4" t="s">
        <v>70</v>
      </c>
      <c r="T1642" s="140">
        <v>45294</v>
      </c>
      <c r="U1642" s="4" t="s">
        <v>1884</v>
      </c>
      <c r="V1642" s="4" t="s">
        <v>1954</v>
      </c>
      <c r="W1642" s="4"/>
      <c r="X1642" s="4"/>
      <c r="Y1642" s="146"/>
      <c r="Z1642" s="4"/>
      <c r="AA1642" s="4"/>
      <c r="AB1642" s="4"/>
      <c r="AC1642" s="4"/>
      <c r="AD1642" s="4"/>
      <c r="AE1642" s="145"/>
      <c r="AF1642" s="145"/>
      <c r="AG1642" s="4" t="s">
        <v>70</v>
      </c>
      <c r="AH1642" s="377" t="s">
        <v>4933</v>
      </c>
      <c r="AI1642" s="4" t="s">
        <v>9551</v>
      </c>
      <c r="AJ1642" s="4" t="s">
        <v>9556</v>
      </c>
      <c r="AK1642" s="4"/>
    </row>
    <row r="1643" spans="2:37">
      <c r="B1643" s="145" t="s">
        <v>2497</v>
      </c>
      <c r="C1643" s="4" t="s">
        <v>441</v>
      </c>
      <c r="D1643" s="4" t="s">
        <v>3516</v>
      </c>
      <c r="E1643" s="4" t="s">
        <v>1060</v>
      </c>
      <c r="F1643" s="4" t="s">
        <v>4934</v>
      </c>
      <c r="G1643" s="4" t="s">
        <v>1624</v>
      </c>
      <c r="H1643" s="4" t="s">
        <v>1625</v>
      </c>
      <c r="I1643" s="4"/>
      <c r="J1643" s="141">
        <v>901951</v>
      </c>
      <c r="K1643" s="139">
        <v>901951</v>
      </c>
      <c r="L1643" s="4">
        <v>0.2</v>
      </c>
      <c r="M1643" s="4" t="s">
        <v>3693</v>
      </c>
      <c r="N1643" s="4"/>
      <c r="O1643" s="4"/>
      <c r="P1643" s="4"/>
      <c r="Q1643" s="4"/>
      <c r="R1643" s="4"/>
      <c r="S1643" s="4"/>
      <c r="T1643" s="4"/>
      <c r="U1643" s="4"/>
      <c r="V1643" s="4"/>
      <c r="W1643" s="4"/>
      <c r="X1643" s="4"/>
      <c r="Y1643" s="146"/>
      <c r="Z1643" s="4"/>
      <c r="AA1643" s="4"/>
      <c r="AB1643" s="4"/>
      <c r="AC1643" s="4"/>
      <c r="AD1643" s="4"/>
      <c r="AE1643" s="145"/>
      <c r="AF1643" s="145"/>
      <c r="AG1643" s="4" t="s">
        <v>70</v>
      </c>
      <c r="AH1643" s="377" t="s">
        <v>4934</v>
      </c>
      <c r="AI1643" s="4" t="s">
        <v>9551</v>
      </c>
      <c r="AJ1643" s="4" t="s">
        <v>9556</v>
      </c>
      <c r="AK1643" s="4"/>
    </row>
    <row r="1644" spans="2:37">
      <c r="B1644" s="145" t="s">
        <v>2497</v>
      </c>
      <c r="C1644" s="4" t="s">
        <v>441</v>
      </c>
      <c r="D1644" s="4" t="s">
        <v>3516</v>
      </c>
      <c r="E1644" s="4" t="s">
        <v>1060</v>
      </c>
      <c r="F1644" s="4" t="s">
        <v>4935</v>
      </c>
      <c r="G1644" s="4" t="s">
        <v>1624</v>
      </c>
      <c r="H1644" s="4" t="s">
        <v>1625</v>
      </c>
      <c r="I1644" s="4"/>
      <c r="J1644" s="141">
        <v>54</v>
      </c>
      <c r="K1644" s="139">
        <v>54</v>
      </c>
      <c r="L1644" s="4">
        <v>0.2</v>
      </c>
      <c r="M1644" s="4" t="s">
        <v>1914</v>
      </c>
      <c r="N1644" s="4"/>
      <c r="O1644" s="4"/>
      <c r="P1644" s="4"/>
      <c r="Q1644" s="4"/>
      <c r="R1644" s="4"/>
      <c r="S1644" s="4"/>
      <c r="T1644" s="4"/>
      <c r="U1644" s="4"/>
      <c r="V1644" s="4"/>
      <c r="W1644" s="4"/>
      <c r="X1644" s="4"/>
      <c r="Y1644" s="146"/>
      <c r="Z1644" s="4"/>
      <c r="AA1644" s="4"/>
      <c r="AB1644" s="4"/>
      <c r="AC1644" s="4"/>
      <c r="AD1644" s="4"/>
      <c r="AE1644" s="145"/>
      <c r="AF1644" s="145"/>
      <c r="AG1644" s="4" t="s">
        <v>70</v>
      </c>
      <c r="AH1644" s="377" t="s">
        <v>4935</v>
      </c>
      <c r="AI1644" s="4" t="s">
        <v>9551</v>
      </c>
      <c r="AJ1644" s="4" t="s">
        <v>9556</v>
      </c>
      <c r="AK1644" s="4"/>
    </row>
    <row r="1645" spans="2:37">
      <c r="B1645" s="145" t="s">
        <v>2497</v>
      </c>
      <c r="C1645" s="4" t="s">
        <v>441</v>
      </c>
      <c r="D1645" s="4" t="s">
        <v>1946</v>
      </c>
      <c r="E1645" s="4" t="s">
        <v>1060</v>
      </c>
      <c r="F1645" s="4" t="s">
        <v>4936</v>
      </c>
      <c r="G1645" s="4" t="s">
        <v>1596</v>
      </c>
      <c r="H1645" s="4" t="s">
        <v>1597</v>
      </c>
      <c r="I1645" s="4"/>
      <c r="J1645" s="141">
        <v>46596</v>
      </c>
      <c r="K1645" s="139">
        <v>46596</v>
      </c>
      <c r="L1645" s="4">
        <v>0.2</v>
      </c>
      <c r="M1645" s="4" t="s">
        <v>4937</v>
      </c>
      <c r="N1645" s="4"/>
      <c r="O1645" s="4"/>
      <c r="P1645" s="4"/>
      <c r="Q1645" s="4"/>
      <c r="R1645" s="4"/>
      <c r="S1645" s="4"/>
      <c r="T1645" s="4"/>
      <c r="U1645" s="4"/>
      <c r="V1645" s="4"/>
      <c r="W1645" s="4"/>
      <c r="X1645" s="4"/>
      <c r="Y1645" s="146"/>
      <c r="Z1645" s="4"/>
      <c r="AA1645" s="4"/>
      <c r="AB1645" s="4"/>
      <c r="AC1645" s="4"/>
      <c r="AD1645" s="4"/>
      <c r="AE1645" s="145"/>
      <c r="AF1645" s="145"/>
      <c r="AG1645" s="4" t="s">
        <v>70</v>
      </c>
      <c r="AH1645" s="378" t="s">
        <v>4936</v>
      </c>
      <c r="AI1645" s="4" t="s">
        <v>9551</v>
      </c>
      <c r="AJ1645" s="4" t="s">
        <v>9556</v>
      </c>
      <c r="AK1645" s="4"/>
    </row>
    <row r="1646" spans="2:37">
      <c r="B1646" s="145" t="s">
        <v>2497</v>
      </c>
      <c r="C1646" s="4" t="s">
        <v>441</v>
      </c>
      <c r="D1646" s="4" t="s">
        <v>2135</v>
      </c>
      <c r="E1646" s="4" t="s">
        <v>1060</v>
      </c>
      <c r="F1646" s="4" t="s">
        <v>4938</v>
      </c>
      <c r="G1646" s="4" t="s">
        <v>1616</v>
      </c>
      <c r="H1646" s="4" t="s">
        <v>1617</v>
      </c>
      <c r="I1646" s="4"/>
      <c r="J1646" s="141">
        <v>6079060</v>
      </c>
      <c r="K1646" s="139">
        <v>6079060</v>
      </c>
      <c r="L1646" s="4">
        <v>0.5</v>
      </c>
      <c r="M1646" s="4" t="s">
        <v>1917</v>
      </c>
      <c r="N1646" s="4"/>
      <c r="O1646" s="91">
        <f>J1646</f>
        <v>6079060</v>
      </c>
      <c r="P1646" s="91">
        <f>J1646-O1646</f>
        <v>0</v>
      </c>
      <c r="Q1646" s="4">
        <v>168</v>
      </c>
      <c r="R1646" s="4" t="s">
        <v>70</v>
      </c>
      <c r="S1646" s="4" t="s">
        <v>70</v>
      </c>
      <c r="T1646" s="140">
        <v>45348</v>
      </c>
      <c r="U1646" s="4" t="s">
        <v>1887</v>
      </c>
      <c r="V1646" s="4"/>
      <c r="W1646" s="4"/>
      <c r="X1646" s="4"/>
      <c r="Y1646" s="146"/>
      <c r="Z1646" s="4"/>
      <c r="AA1646" s="4"/>
      <c r="AB1646" s="4"/>
      <c r="AC1646" s="4"/>
      <c r="AD1646" s="4"/>
      <c r="AE1646" s="145"/>
      <c r="AF1646" s="145"/>
      <c r="AG1646" s="4" t="s">
        <v>70</v>
      </c>
      <c r="AH1646" s="377" t="s">
        <v>4938</v>
      </c>
      <c r="AI1646" s="4" t="s">
        <v>9551</v>
      </c>
      <c r="AJ1646" s="4" t="s">
        <v>9556</v>
      </c>
      <c r="AK1646" s="4"/>
    </row>
    <row r="1647" spans="2:37">
      <c r="B1647" s="145" t="s">
        <v>2497</v>
      </c>
      <c r="C1647" s="4" t="s">
        <v>441</v>
      </c>
      <c r="D1647" s="4" t="s">
        <v>2135</v>
      </c>
      <c r="E1647" s="4" t="s">
        <v>1060</v>
      </c>
      <c r="F1647" s="4" t="s">
        <v>4939</v>
      </c>
      <c r="G1647" s="4" t="s">
        <v>1608</v>
      </c>
      <c r="H1647" s="4" t="s">
        <v>1609</v>
      </c>
      <c r="I1647" s="4"/>
      <c r="J1647" s="141">
        <v>107066</v>
      </c>
      <c r="K1647" s="139">
        <v>107066</v>
      </c>
      <c r="L1647" s="4">
        <v>0.2</v>
      </c>
      <c r="M1647" s="4" t="s">
        <v>3690</v>
      </c>
      <c r="N1647" s="4"/>
      <c r="O1647" s="91">
        <f>J1647</f>
        <v>107066</v>
      </c>
      <c r="P1647" s="91">
        <f>J1647-O1647</f>
        <v>0</v>
      </c>
      <c r="Q1647" s="4">
        <v>170</v>
      </c>
      <c r="R1647" s="4" t="s">
        <v>70</v>
      </c>
      <c r="S1647" s="4" t="s">
        <v>70</v>
      </c>
      <c r="T1647" s="140">
        <v>45348</v>
      </c>
      <c r="U1647" s="4" t="s">
        <v>1887</v>
      </c>
      <c r="V1647" s="4"/>
      <c r="W1647" s="4"/>
      <c r="X1647" s="4"/>
      <c r="Y1647" s="146"/>
      <c r="Z1647" s="4"/>
      <c r="AA1647" s="4"/>
      <c r="AB1647" s="4"/>
      <c r="AC1647" s="4"/>
      <c r="AD1647" s="4"/>
      <c r="AE1647" s="145"/>
      <c r="AF1647" s="145"/>
      <c r="AG1647" s="4" t="s">
        <v>70</v>
      </c>
      <c r="AH1647" s="377" t="s">
        <v>4939</v>
      </c>
      <c r="AI1647" s="4" t="s">
        <v>9551</v>
      </c>
      <c r="AJ1647" s="4" t="s">
        <v>9556</v>
      </c>
      <c r="AK1647" s="4"/>
    </row>
    <row r="1648" spans="2:37">
      <c r="B1648" s="145" t="s">
        <v>2497</v>
      </c>
      <c r="C1648" s="4" t="s">
        <v>441</v>
      </c>
      <c r="D1648" s="4" t="s">
        <v>3292</v>
      </c>
      <c r="E1648" s="4" t="s">
        <v>1060</v>
      </c>
      <c r="F1648" s="4" t="s">
        <v>4940</v>
      </c>
      <c r="G1648" s="4" t="s">
        <v>1576</v>
      </c>
      <c r="H1648" s="4" t="s">
        <v>1577</v>
      </c>
      <c r="I1648" s="4"/>
      <c r="J1648" s="141">
        <v>106100202</v>
      </c>
      <c r="K1648" s="139">
        <v>106100202</v>
      </c>
      <c r="L1648" s="4">
        <v>0.5</v>
      </c>
      <c r="M1648" s="4" t="s">
        <v>4941</v>
      </c>
      <c r="N1648" s="4"/>
      <c r="O1648" s="4"/>
      <c r="P1648" s="4"/>
      <c r="Q1648" s="4">
        <v>193</v>
      </c>
      <c r="R1648" s="4" t="s">
        <v>70</v>
      </c>
      <c r="S1648" s="4" t="s">
        <v>70</v>
      </c>
      <c r="T1648" s="140">
        <v>45294</v>
      </c>
      <c r="U1648" s="4" t="s">
        <v>1884</v>
      </c>
      <c r="V1648" s="4" t="s">
        <v>1954</v>
      </c>
      <c r="W1648" s="4"/>
      <c r="X1648" s="4"/>
      <c r="Y1648" s="146"/>
      <c r="Z1648" s="4"/>
      <c r="AA1648" s="4"/>
      <c r="AB1648" s="4"/>
      <c r="AC1648" s="4"/>
      <c r="AD1648" s="4"/>
      <c r="AE1648" s="145"/>
      <c r="AF1648" s="145"/>
      <c r="AG1648" s="4" t="s">
        <v>70</v>
      </c>
      <c r="AH1648" s="377" t="s">
        <v>4940</v>
      </c>
      <c r="AI1648" s="4" t="s">
        <v>9551</v>
      </c>
      <c r="AJ1648" s="4" t="s">
        <v>9556</v>
      </c>
      <c r="AK1648" s="4"/>
    </row>
    <row r="1649" spans="2:37">
      <c r="B1649" s="145" t="s">
        <v>2497</v>
      </c>
      <c r="C1649" s="4" t="s">
        <v>441</v>
      </c>
      <c r="D1649" s="4" t="s">
        <v>2135</v>
      </c>
      <c r="E1649" s="4" t="s">
        <v>1060</v>
      </c>
      <c r="F1649" s="4" t="s">
        <v>4942</v>
      </c>
      <c r="G1649" s="4" t="s">
        <v>1618</v>
      </c>
      <c r="H1649" s="4" t="s">
        <v>1619</v>
      </c>
      <c r="I1649" s="4"/>
      <c r="J1649" s="141">
        <v>962908785</v>
      </c>
      <c r="K1649" s="139">
        <v>962908785</v>
      </c>
      <c r="L1649" s="4">
        <v>0.5</v>
      </c>
      <c r="M1649" s="4" t="s">
        <v>3189</v>
      </c>
      <c r="N1649" s="4"/>
      <c r="O1649" s="186">
        <f t="shared" ref="O1649:O1655" si="142">K1649</f>
        <v>962908785</v>
      </c>
      <c r="P1649" s="4"/>
      <c r="Q1649" s="4"/>
      <c r="R1649" s="4"/>
      <c r="S1649" s="4" t="s">
        <v>70</v>
      </c>
      <c r="T1649" s="4"/>
      <c r="U1649" s="4"/>
      <c r="V1649" s="4"/>
      <c r="W1649" s="4" t="s">
        <v>70</v>
      </c>
      <c r="X1649" s="140"/>
      <c r="Y1649" s="4"/>
      <c r="Z1649" s="4"/>
      <c r="AA1649" s="186">
        <f t="shared" ref="AA1649:AA1652" si="143">K1649</f>
        <v>962908785</v>
      </c>
      <c r="AB1649" s="186"/>
      <c r="AC1649" s="4"/>
      <c r="AD1649" s="4" t="s">
        <v>2037</v>
      </c>
      <c r="AE1649" s="145" t="s">
        <v>3588</v>
      </c>
      <c r="AF1649" s="145"/>
      <c r="AG1649" s="4"/>
      <c r="AH1649" s="377"/>
      <c r="AI1649" s="4"/>
      <c r="AJ1649" s="4"/>
      <c r="AK1649" s="4"/>
    </row>
    <row r="1650" spans="2:37">
      <c r="B1650" s="145" t="s">
        <v>2497</v>
      </c>
      <c r="C1650" s="4" t="s">
        <v>441</v>
      </c>
      <c r="D1650" s="4" t="s">
        <v>3226</v>
      </c>
      <c r="E1650" s="4" t="s">
        <v>1060</v>
      </c>
      <c r="F1650" s="4" t="s">
        <v>4943</v>
      </c>
      <c r="G1650" s="4" t="s">
        <v>1618</v>
      </c>
      <c r="H1650" s="4" t="s">
        <v>1619</v>
      </c>
      <c r="I1650" s="4"/>
      <c r="J1650" s="141">
        <v>82524771</v>
      </c>
      <c r="K1650" s="139">
        <v>82524771</v>
      </c>
      <c r="L1650" s="4">
        <v>0.2</v>
      </c>
      <c r="M1650" s="4" t="s">
        <v>4944</v>
      </c>
      <c r="N1650" s="4"/>
      <c r="O1650" s="186">
        <f t="shared" si="142"/>
        <v>82524771</v>
      </c>
      <c r="P1650" s="4"/>
      <c r="Q1650" s="4"/>
      <c r="R1650" s="4"/>
      <c r="S1650" s="4" t="s">
        <v>70</v>
      </c>
      <c r="T1650" s="4"/>
      <c r="U1650" s="4"/>
      <c r="V1650" s="4"/>
      <c r="W1650" s="4" t="s">
        <v>70</v>
      </c>
      <c r="X1650" s="140"/>
      <c r="Y1650" s="4"/>
      <c r="Z1650" s="4"/>
      <c r="AA1650" s="186">
        <f t="shared" si="143"/>
        <v>82524771</v>
      </c>
      <c r="AB1650" s="186"/>
      <c r="AC1650" s="4"/>
      <c r="AD1650" s="4" t="s">
        <v>2037</v>
      </c>
      <c r="AE1650" s="145" t="s">
        <v>3588</v>
      </c>
      <c r="AF1650" s="145"/>
      <c r="AG1650" s="4"/>
      <c r="AH1650" s="377"/>
      <c r="AI1650" s="4"/>
      <c r="AJ1650" s="4"/>
      <c r="AK1650" s="4"/>
    </row>
    <row r="1651" spans="2:37">
      <c r="B1651" s="145" t="s">
        <v>2497</v>
      </c>
      <c r="C1651" s="4" t="s">
        <v>441</v>
      </c>
      <c r="D1651" s="4" t="s">
        <v>3226</v>
      </c>
      <c r="E1651" s="4" t="s">
        <v>1060</v>
      </c>
      <c r="F1651" s="4" t="s">
        <v>4945</v>
      </c>
      <c r="G1651" s="4" t="s">
        <v>1618</v>
      </c>
      <c r="H1651" s="4" t="s">
        <v>1619</v>
      </c>
      <c r="I1651" s="4"/>
      <c r="J1651" s="141">
        <v>452201172</v>
      </c>
      <c r="K1651" s="139">
        <v>452201172</v>
      </c>
      <c r="L1651" s="4">
        <v>0.2</v>
      </c>
      <c r="M1651" s="4" t="s">
        <v>4944</v>
      </c>
      <c r="N1651" s="4"/>
      <c r="O1651" s="186">
        <f t="shared" si="142"/>
        <v>452201172</v>
      </c>
      <c r="P1651" s="4"/>
      <c r="Q1651" s="4"/>
      <c r="R1651" s="4"/>
      <c r="S1651" s="4" t="s">
        <v>70</v>
      </c>
      <c r="T1651" s="4"/>
      <c r="U1651" s="4"/>
      <c r="V1651" s="4"/>
      <c r="W1651" s="4" t="s">
        <v>70</v>
      </c>
      <c r="X1651" s="140"/>
      <c r="Y1651" s="4"/>
      <c r="Z1651" s="4"/>
      <c r="AA1651" s="186">
        <f t="shared" si="143"/>
        <v>452201172</v>
      </c>
      <c r="AB1651" s="186"/>
      <c r="AC1651" s="4"/>
      <c r="AD1651" s="4" t="s">
        <v>2037</v>
      </c>
      <c r="AE1651" s="145" t="s">
        <v>3588</v>
      </c>
      <c r="AF1651" s="145"/>
      <c r="AG1651" s="4"/>
      <c r="AH1651" s="377"/>
      <c r="AI1651" s="4"/>
      <c r="AJ1651" s="4"/>
      <c r="AK1651" s="4"/>
    </row>
    <row r="1652" spans="2:37">
      <c r="B1652" s="145" t="s">
        <v>2497</v>
      </c>
      <c r="C1652" s="4" t="s">
        <v>441</v>
      </c>
      <c r="D1652" s="4" t="s">
        <v>2135</v>
      </c>
      <c r="E1652" s="4" t="s">
        <v>1060</v>
      </c>
      <c r="F1652" s="4" t="s">
        <v>4946</v>
      </c>
      <c r="G1652" s="4" t="s">
        <v>1618</v>
      </c>
      <c r="H1652" s="4" t="s">
        <v>1619</v>
      </c>
      <c r="I1652" s="4"/>
      <c r="J1652" s="141">
        <v>259847244</v>
      </c>
      <c r="K1652" s="139">
        <v>259847244</v>
      </c>
      <c r="L1652" s="4">
        <v>0.5</v>
      </c>
      <c r="M1652" s="4" t="s">
        <v>4947</v>
      </c>
      <c r="N1652" s="4"/>
      <c r="O1652" s="186">
        <f t="shared" si="142"/>
        <v>259847244</v>
      </c>
      <c r="P1652" s="4"/>
      <c r="Q1652" s="4"/>
      <c r="R1652" s="4"/>
      <c r="S1652" s="4" t="s">
        <v>70</v>
      </c>
      <c r="T1652" s="4"/>
      <c r="U1652" s="4"/>
      <c r="V1652" s="4"/>
      <c r="W1652" s="4" t="s">
        <v>70</v>
      </c>
      <c r="X1652" s="140"/>
      <c r="Y1652" s="4"/>
      <c r="Z1652" s="4"/>
      <c r="AA1652" s="186">
        <f t="shared" si="143"/>
        <v>259847244</v>
      </c>
      <c r="AB1652" s="186"/>
      <c r="AC1652" s="4"/>
      <c r="AD1652" s="4" t="s">
        <v>2037</v>
      </c>
      <c r="AE1652" s="145" t="s">
        <v>3588</v>
      </c>
      <c r="AF1652" s="145"/>
      <c r="AG1652" s="4"/>
      <c r="AH1652" s="377"/>
      <c r="AI1652" s="4"/>
      <c r="AJ1652" s="4"/>
      <c r="AK1652" s="4"/>
    </row>
    <row r="1653" spans="2:37">
      <c r="B1653" s="145" t="s">
        <v>2497</v>
      </c>
      <c r="C1653" s="4" t="s">
        <v>441</v>
      </c>
      <c r="D1653" s="4" t="s">
        <v>3596</v>
      </c>
      <c r="E1653" s="4" t="s">
        <v>1060</v>
      </c>
      <c r="F1653" s="4" t="s">
        <v>4948</v>
      </c>
      <c r="G1653" s="4" t="s">
        <v>1620</v>
      </c>
      <c r="H1653" s="4" t="s">
        <v>1621</v>
      </c>
      <c r="I1653" s="4"/>
      <c r="J1653" s="141">
        <v>159101297</v>
      </c>
      <c r="K1653" s="139">
        <v>159101297</v>
      </c>
      <c r="L1653" s="4">
        <v>0.2</v>
      </c>
      <c r="M1653" s="4" t="s">
        <v>2836</v>
      </c>
      <c r="N1653" s="4"/>
      <c r="O1653" s="186">
        <f t="shared" si="142"/>
        <v>159101297</v>
      </c>
      <c r="P1653" s="186">
        <f>K1653-O1653</f>
        <v>0</v>
      </c>
      <c r="Q1653" s="4">
        <v>7</v>
      </c>
      <c r="R1653" s="4" t="s">
        <v>70</v>
      </c>
      <c r="S1653" s="4" t="s">
        <v>70</v>
      </c>
      <c r="T1653" s="140">
        <v>45321</v>
      </c>
      <c r="U1653" s="4" t="s">
        <v>1884</v>
      </c>
      <c r="V1653" s="4" t="s">
        <v>1954</v>
      </c>
      <c r="W1653" s="4"/>
      <c r="X1653" s="4"/>
      <c r="Y1653" s="146"/>
      <c r="Z1653" s="4"/>
      <c r="AA1653" s="4"/>
      <c r="AB1653" s="4"/>
      <c r="AC1653" s="4"/>
      <c r="AD1653" s="4"/>
      <c r="AE1653" s="145"/>
      <c r="AF1653" s="145"/>
      <c r="AG1653" s="4" t="s">
        <v>70</v>
      </c>
      <c r="AH1653" s="377" t="s">
        <v>4948</v>
      </c>
      <c r="AI1653" s="4" t="s">
        <v>9551</v>
      </c>
      <c r="AJ1653" s="4" t="s">
        <v>9556</v>
      </c>
      <c r="AK1653" s="4"/>
    </row>
    <row r="1654" spans="2:37">
      <c r="B1654" s="145" t="s">
        <v>2497</v>
      </c>
      <c r="C1654" s="4" t="s">
        <v>441</v>
      </c>
      <c r="D1654" s="4" t="s">
        <v>4198</v>
      </c>
      <c r="E1654" s="4" t="s">
        <v>1060</v>
      </c>
      <c r="F1654" s="4" t="s">
        <v>4949</v>
      </c>
      <c r="G1654" s="4" t="s">
        <v>1620</v>
      </c>
      <c r="H1654" s="4" t="s">
        <v>1621</v>
      </c>
      <c r="I1654" s="4"/>
      <c r="J1654" s="141">
        <v>2</v>
      </c>
      <c r="K1654" s="139">
        <v>2</v>
      </c>
      <c r="L1654" s="4">
        <v>0.2</v>
      </c>
      <c r="M1654" s="4" t="s">
        <v>4950</v>
      </c>
      <c r="N1654" s="4"/>
      <c r="O1654" s="186">
        <f t="shared" si="142"/>
        <v>2</v>
      </c>
      <c r="P1654" s="186">
        <f>K1654-O1654</f>
        <v>0</v>
      </c>
      <c r="Q1654" s="4">
        <v>7</v>
      </c>
      <c r="R1654" s="4" t="s">
        <v>70</v>
      </c>
      <c r="S1654" s="4" t="s">
        <v>70</v>
      </c>
      <c r="T1654" s="140">
        <v>45321</v>
      </c>
      <c r="U1654" s="4" t="s">
        <v>1884</v>
      </c>
      <c r="V1654" s="4" t="s">
        <v>1954</v>
      </c>
      <c r="W1654" s="4"/>
      <c r="X1654" s="4"/>
      <c r="Y1654" s="146"/>
      <c r="Z1654" s="4"/>
      <c r="AA1654" s="4"/>
      <c r="AB1654" s="4"/>
      <c r="AC1654" s="4"/>
      <c r="AD1654" s="4"/>
      <c r="AE1654" s="145"/>
      <c r="AF1654" s="145"/>
      <c r="AG1654" s="4" t="s">
        <v>70</v>
      </c>
      <c r="AH1654" s="377" t="s">
        <v>4949</v>
      </c>
      <c r="AI1654" s="4" t="s">
        <v>9551</v>
      </c>
      <c r="AJ1654" s="4" t="s">
        <v>9556</v>
      </c>
      <c r="AK1654" s="4"/>
    </row>
    <row r="1655" spans="2:37">
      <c r="B1655" s="145" t="s">
        <v>2497</v>
      </c>
      <c r="C1655" s="4" t="s">
        <v>441</v>
      </c>
      <c r="D1655" s="4" t="s">
        <v>3596</v>
      </c>
      <c r="E1655" s="4" t="s">
        <v>1060</v>
      </c>
      <c r="F1655" s="4" t="s">
        <v>4951</v>
      </c>
      <c r="G1655" s="4" t="s">
        <v>1620</v>
      </c>
      <c r="H1655" s="4" t="s">
        <v>1621</v>
      </c>
      <c r="I1655" s="4"/>
      <c r="J1655" s="141">
        <v>441818762</v>
      </c>
      <c r="K1655" s="139">
        <v>441818762</v>
      </c>
      <c r="L1655" s="4">
        <v>0.2</v>
      </c>
      <c r="M1655" s="4" t="s">
        <v>4952</v>
      </c>
      <c r="N1655" s="4"/>
      <c r="O1655" s="186">
        <f t="shared" si="142"/>
        <v>441818762</v>
      </c>
      <c r="P1655" s="186">
        <f>K1655-O1655</f>
        <v>0</v>
      </c>
      <c r="Q1655" s="4">
        <v>7</v>
      </c>
      <c r="R1655" s="4" t="s">
        <v>70</v>
      </c>
      <c r="S1655" s="4" t="s">
        <v>70</v>
      </c>
      <c r="T1655" s="140">
        <v>45321</v>
      </c>
      <c r="U1655" s="4" t="s">
        <v>1884</v>
      </c>
      <c r="V1655" s="4" t="s">
        <v>1954</v>
      </c>
      <c r="W1655" s="4"/>
      <c r="X1655" s="4"/>
      <c r="Y1655" s="146"/>
      <c r="Z1655" s="4"/>
      <c r="AA1655" s="4"/>
      <c r="AB1655" s="4"/>
      <c r="AC1655" s="4"/>
      <c r="AD1655" s="4"/>
      <c r="AE1655" s="145"/>
      <c r="AF1655" s="145"/>
      <c r="AG1655" s="4" t="s">
        <v>70</v>
      </c>
      <c r="AH1655" s="377" t="s">
        <v>4951</v>
      </c>
      <c r="AI1655" s="4" t="s">
        <v>9551</v>
      </c>
      <c r="AJ1655" s="4" t="s">
        <v>9556</v>
      </c>
      <c r="AK1655" s="4"/>
    </row>
    <row r="1656" spans="2:37">
      <c r="B1656" s="145" t="s">
        <v>2497</v>
      </c>
      <c r="C1656" s="4" t="s">
        <v>441</v>
      </c>
      <c r="D1656" s="4" t="s">
        <v>2135</v>
      </c>
      <c r="E1656" s="4" t="s">
        <v>1060</v>
      </c>
      <c r="F1656" s="4" t="s">
        <v>4953</v>
      </c>
      <c r="G1656" s="4" t="s">
        <v>1626</v>
      </c>
      <c r="H1656" s="4" t="s">
        <v>1627</v>
      </c>
      <c r="I1656" s="4"/>
      <c r="J1656" s="141">
        <v>71578208</v>
      </c>
      <c r="K1656" s="139">
        <v>71578208</v>
      </c>
      <c r="L1656" s="4">
        <v>0.2</v>
      </c>
      <c r="M1656" s="4" t="s">
        <v>4954</v>
      </c>
      <c r="N1656" s="4"/>
      <c r="O1656" s="91">
        <f>J1656</f>
        <v>71578208</v>
      </c>
      <c r="P1656" s="91">
        <f>J1656-O1656</f>
        <v>0</v>
      </c>
      <c r="Q1656" s="4">
        <v>173</v>
      </c>
      <c r="R1656" s="4" t="s">
        <v>70</v>
      </c>
      <c r="S1656" s="4" t="s">
        <v>70</v>
      </c>
      <c r="T1656" s="140">
        <v>45348</v>
      </c>
      <c r="U1656" s="4" t="s">
        <v>1887</v>
      </c>
      <c r="V1656" s="4"/>
      <c r="W1656" s="4"/>
      <c r="X1656" s="4"/>
      <c r="Y1656" s="146"/>
      <c r="Z1656" s="4"/>
      <c r="AA1656" s="4"/>
      <c r="AB1656" s="4"/>
      <c r="AC1656" s="4"/>
      <c r="AD1656" s="4"/>
      <c r="AE1656" s="145"/>
      <c r="AF1656" s="145"/>
      <c r="AG1656" s="4" t="s">
        <v>70</v>
      </c>
      <c r="AH1656" s="377" t="s">
        <v>4953</v>
      </c>
      <c r="AI1656" s="4" t="s">
        <v>9551</v>
      </c>
      <c r="AJ1656" s="4" t="s">
        <v>9556</v>
      </c>
      <c r="AK1656" s="4"/>
    </row>
    <row r="1657" spans="2:37">
      <c r="B1657" s="145" t="s">
        <v>2497</v>
      </c>
      <c r="C1657" s="4" t="s">
        <v>441</v>
      </c>
      <c r="D1657" s="4" t="s">
        <v>3516</v>
      </c>
      <c r="E1657" s="4" t="s">
        <v>1060</v>
      </c>
      <c r="F1657" s="4" t="s">
        <v>4955</v>
      </c>
      <c r="G1657" s="4" t="s">
        <v>1606</v>
      </c>
      <c r="H1657" s="4" t="s">
        <v>1607</v>
      </c>
      <c r="I1657" s="4"/>
      <c r="J1657" s="141">
        <v>368095</v>
      </c>
      <c r="K1657" s="139">
        <v>368095</v>
      </c>
      <c r="L1657" s="4">
        <v>0.2</v>
      </c>
      <c r="M1657" s="4" t="s">
        <v>1914</v>
      </c>
      <c r="N1657" s="4"/>
      <c r="O1657" s="4"/>
      <c r="P1657" s="4"/>
      <c r="Q1657" s="4"/>
      <c r="R1657" s="4"/>
      <c r="S1657" s="4"/>
      <c r="T1657" s="4"/>
      <c r="U1657" s="4"/>
      <c r="V1657" s="4"/>
      <c r="W1657" s="4"/>
      <c r="X1657" s="4"/>
      <c r="Y1657" s="146"/>
      <c r="Z1657" s="4"/>
      <c r="AA1657" s="4"/>
      <c r="AB1657" s="4"/>
      <c r="AC1657" s="4"/>
      <c r="AD1657" s="4"/>
      <c r="AE1657" s="145"/>
      <c r="AF1657" s="145"/>
      <c r="AG1657" s="4" t="s">
        <v>70</v>
      </c>
      <c r="AH1657" s="377" t="s">
        <v>4955</v>
      </c>
      <c r="AI1657" s="4" t="s">
        <v>9551</v>
      </c>
      <c r="AJ1657" s="4" t="s">
        <v>9556</v>
      </c>
      <c r="AK1657" s="4"/>
    </row>
    <row r="1658" spans="2:37">
      <c r="B1658" s="145" t="s">
        <v>2497</v>
      </c>
      <c r="C1658" s="4" t="s">
        <v>441</v>
      </c>
      <c r="D1658" s="4" t="s">
        <v>3516</v>
      </c>
      <c r="E1658" s="4" t="s">
        <v>1060</v>
      </c>
      <c r="F1658" s="4" t="s">
        <v>4956</v>
      </c>
      <c r="G1658" s="4" t="s">
        <v>1606</v>
      </c>
      <c r="H1658" s="4" t="s">
        <v>1607</v>
      </c>
      <c r="I1658" s="4"/>
      <c r="J1658" s="141">
        <v>1325823</v>
      </c>
      <c r="K1658" s="139">
        <v>1325823</v>
      </c>
      <c r="L1658" s="4">
        <v>0.2</v>
      </c>
      <c r="M1658" s="4" t="s">
        <v>4957</v>
      </c>
      <c r="N1658" s="4"/>
      <c r="O1658" s="4"/>
      <c r="P1658" s="4"/>
      <c r="Q1658" s="4"/>
      <c r="R1658" s="4"/>
      <c r="S1658" s="4"/>
      <c r="T1658" s="4"/>
      <c r="U1658" s="4"/>
      <c r="V1658" s="4"/>
      <c r="W1658" s="4"/>
      <c r="X1658" s="4"/>
      <c r="Y1658" s="146"/>
      <c r="Z1658" s="4"/>
      <c r="AA1658" s="4"/>
      <c r="AB1658" s="4"/>
      <c r="AC1658" s="4"/>
      <c r="AD1658" s="4"/>
      <c r="AE1658" s="145"/>
      <c r="AF1658" s="145"/>
      <c r="AG1658" s="4" t="s">
        <v>70</v>
      </c>
      <c r="AH1658" s="377" t="s">
        <v>4956</v>
      </c>
      <c r="AI1658" s="4" t="s">
        <v>9551</v>
      </c>
      <c r="AJ1658" s="4" t="s">
        <v>9556</v>
      </c>
      <c r="AK1658" s="4"/>
    </row>
    <row r="1659" spans="2:37">
      <c r="B1659" s="145" t="s">
        <v>2497</v>
      </c>
      <c r="C1659" s="4" t="s">
        <v>441</v>
      </c>
      <c r="D1659" s="4" t="s">
        <v>4895</v>
      </c>
      <c r="E1659" s="4" t="s">
        <v>1060</v>
      </c>
      <c r="F1659" s="4" t="s">
        <v>4958</v>
      </c>
      <c r="G1659" s="4" t="s">
        <v>1572</v>
      </c>
      <c r="H1659" s="4" t="s">
        <v>1573</v>
      </c>
      <c r="I1659" s="141"/>
      <c r="J1659" s="141">
        <v>160000000</v>
      </c>
      <c r="K1659" s="139">
        <v>160000000</v>
      </c>
      <c r="L1659" s="4">
        <v>7.5</v>
      </c>
      <c r="M1659" s="4" t="s">
        <v>2685</v>
      </c>
      <c r="N1659" s="4" t="s">
        <v>2894</v>
      </c>
      <c r="O1659" s="186">
        <f>K1659</f>
        <v>160000000</v>
      </c>
      <c r="P1659" s="91">
        <f>O1659-J1659</f>
        <v>0</v>
      </c>
      <c r="Q1659" s="4">
        <v>201</v>
      </c>
      <c r="R1659" s="4" t="s">
        <v>70</v>
      </c>
      <c r="S1659" s="4" t="s">
        <v>70</v>
      </c>
      <c r="T1659" s="140">
        <v>45294</v>
      </c>
      <c r="U1659" s="4" t="s">
        <v>1884</v>
      </c>
      <c r="V1659" s="4" t="s">
        <v>1954</v>
      </c>
      <c r="W1659" s="4" t="s">
        <v>70</v>
      </c>
      <c r="X1659" s="140">
        <v>45364</v>
      </c>
      <c r="Y1659" s="4" t="s">
        <v>1885</v>
      </c>
      <c r="Z1659" s="4" t="s">
        <v>1886</v>
      </c>
      <c r="AA1659" s="186">
        <f>O1659</f>
        <v>160000000</v>
      </c>
      <c r="AB1659" s="91">
        <f>O1659-AA1659</f>
        <v>0</v>
      </c>
      <c r="AC1659" s="4"/>
      <c r="AD1659" s="4" t="s">
        <v>2037</v>
      </c>
      <c r="AE1659" s="145" t="s">
        <v>4897</v>
      </c>
      <c r="AF1659" s="145"/>
      <c r="AG1659" s="4"/>
      <c r="AH1659" s="377"/>
      <c r="AI1659" s="4"/>
      <c r="AJ1659" s="4"/>
      <c r="AK1659" s="4"/>
    </row>
    <row r="1660" spans="2:37">
      <c r="B1660" s="145" t="s">
        <v>2497</v>
      </c>
      <c r="C1660" s="4" t="s">
        <v>441</v>
      </c>
      <c r="D1660" s="4" t="s">
        <v>4895</v>
      </c>
      <c r="E1660" s="4" t="s">
        <v>1060</v>
      </c>
      <c r="F1660" s="4" t="s">
        <v>4959</v>
      </c>
      <c r="G1660" s="4" t="s">
        <v>1572</v>
      </c>
      <c r="H1660" s="4" t="s">
        <v>1573</v>
      </c>
      <c r="I1660" s="141"/>
      <c r="J1660" s="141">
        <v>10000000000</v>
      </c>
      <c r="K1660" s="139">
        <v>10000000000</v>
      </c>
      <c r="L1660" s="4">
        <v>7.5</v>
      </c>
      <c r="M1660" s="4" t="s">
        <v>2685</v>
      </c>
      <c r="N1660" s="4" t="s">
        <v>2894</v>
      </c>
      <c r="O1660" s="186">
        <f>K1660</f>
        <v>10000000000</v>
      </c>
      <c r="P1660" s="91">
        <f>O1660-J1660</f>
        <v>0</v>
      </c>
      <c r="Q1660" s="4">
        <v>201</v>
      </c>
      <c r="R1660" s="4" t="s">
        <v>70</v>
      </c>
      <c r="S1660" s="4" t="s">
        <v>70</v>
      </c>
      <c r="T1660" s="140">
        <v>45294</v>
      </c>
      <c r="U1660" s="4" t="s">
        <v>1884</v>
      </c>
      <c r="V1660" s="4" t="s">
        <v>1954</v>
      </c>
      <c r="W1660" s="4" t="s">
        <v>70</v>
      </c>
      <c r="X1660" s="140">
        <v>45364</v>
      </c>
      <c r="Y1660" s="4" t="s">
        <v>1885</v>
      </c>
      <c r="Z1660" s="4" t="s">
        <v>1886</v>
      </c>
      <c r="AA1660" s="186">
        <f>O1660</f>
        <v>10000000000</v>
      </c>
      <c r="AB1660" s="91">
        <f>O1660-AA1660</f>
        <v>0</v>
      </c>
      <c r="AC1660" s="4"/>
      <c r="AD1660" s="4" t="s">
        <v>2037</v>
      </c>
      <c r="AE1660" s="145" t="s">
        <v>4897</v>
      </c>
      <c r="AF1660" s="145"/>
      <c r="AG1660" s="4"/>
      <c r="AH1660" s="377"/>
      <c r="AI1660" s="4"/>
      <c r="AJ1660" s="4"/>
      <c r="AK1660" s="4"/>
    </row>
    <row r="1661" spans="2:37">
      <c r="B1661" s="145" t="s">
        <v>2497</v>
      </c>
      <c r="C1661" s="4" t="s">
        <v>441</v>
      </c>
      <c r="D1661" s="4" t="s">
        <v>4895</v>
      </c>
      <c r="E1661" s="4" t="s">
        <v>1060</v>
      </c>
      <c r="F1661" s="4" t="s">
        <v>4960</v>
      </c>
      <c r="G1661" s="4" t="s">
        <v>1572</v>
      </c>
      <c r="H1661" s="4" t="s">
        <v>1573</v>
      </c>
      <c r="I1661" s="141"/>
      <c r="J1661" s="141">
        <v>110576219</v>
      </c>
      <c r="K1661" s="139">
        <v>110576219</v>
      </c>
      <c r="L1661" s="4">
        <v>6.6</v>
      </c>
      <c r="M1661" s="4" t="s">
        <v>3027</v>
      </c>
      <c r="N1661" s="4" t="s">
        <v>2622</v>
      </c>
      <c r="O1661" s="186">
        <f>K1661</f>
        <v>110576219</v>
      </c>
      <c r="P1661" s="91">
        <f>O1661-J1661</f>
        <v>0</v>
      </c>
      <c r="Q1661" s="4">
        <v>201</v>
      </c>
      <c r="R1661" s="4" t="s">
        <v>70</v>
      </c>
      <c r="S1661" s="4" t="s">
        <v>70</v>
      </c>
      <c r="T1661" s="140">
        <v>45294</v>
      </c>
      <c r="U1661" s="4" t="s">
        <v>1884</v>
      </c>
      <c r="V1661" s="4" t="s">
        <v>1954</v>
      </c>
      <c r="W1661" s="4" t="s">
        <v>70</v>
      </c>
      <c r="X1661" s="140">
        <v>45364</v>
      </c>
      <c r="Y1661" s="4" t="s">
        <v>1885</v>
      </c>
      <c r="Z1661" s="4" t="s">
        <v>1886</v>
      </c>
      <c r="AA1661" s="186">
        <f>O1661</f>
        <v>110576219</v>
      </c>
      <c r="AB1661" s="91">
        <f>O1661-AA1661</f>
        <v>0</v>
      </c>
      <c r="AC1661" s="4"/>
      <c r="AD1661" s="4" t="s">
        <v>2037</v>
      </c>
      <c r="AE1661" s="145" t="s">
        <v>4897</v>
      </c>
      <c r="AF1661" s="145"/>
      <c r="AG1661" s="4"/>
      <c r="AH1661" s="377"/>
      <c r="AI1661" s="4"/>
      <c r="AJ1661" s="4"/>
      <c r="AK1661" s="4"/>
    </row>
    <row r="1662" spans="2:37">
      <c r="B1662" s="145" t="s">
        <v>2497</v>
      </c>
      <c r="C1662" s="4" t="s">
        <v>441</v>
      </c>
      <c r="D1662" s="4" t="s">
        <v>4895</v>
      </c>
      <c r="E1662" s="4" t="s">
        <v>1060</v>
      </c>
      <c r="F1662" s="4" t="s">
        <v>4961</v>
      </c>
      <c r="G1662" s="4" t="s">
        <v>1572</v>
      </c>
      <c r="H1662" s="4" t="s">
        <v>1573</v>
      </c>
      <c r="I1662" s="141"/>
      <c r="J1662" s="141">
        <v>241688867</v>
      </c>
      <c r="K1662" s="139">
        <v>241688867</v>
      </c>
      <c r="L1662" s="4">
        <v>3.8</v>
      </c>
      <c r="M1662" s="4" t="s">
        <v>3011</v>
      </c>
      <c r="N1662" s="4" t="s">
        <v>2751</v>
      </c>
      <c r="O1662" s="186">
        <f>K1662</f>
        <v>241688867</v>
      </c>
      <c r="P1662" s="91">
        <f>O1662-J1662</f>
        <v>0</v>
      </c>
      <c r="Q1662" s="4">
        <v>201</v>
      </c>
      <c r="R1662" s="4" t="s">
        <v>70</v>
      </c>
      <c r="S1662" s="4" t="s">
        <v>70</v>
      </c>
      <c r="T1662" s="140">
        <v>45294</v>
      </c>
      <c r="U1662" s="4" t="s">
        <v>1884</v>
      </c>
      <c r="V1662" s="4" t="s">
        <v>1954</v>
      </c>
      <c r="W1662" s="4" t="s">
        <v>70</v>
      </c>
      <c r="X1662" s="140">
        <v>45364</v>
      </c>
      <c r="Y1662" s="4" t="s">
        <v>1885</v>
      </c>
      <c r="Z1662" s="4" t="s">
        <v>1886</v>
      </c>
      <c r="AA1662" s="186">
        <f>O1662</f>
        <v>241688867</v>
      </c>
      <c r="AB1662" s="91">
        <f>O1662-AA1662</f>
        <v>0</v>
      </c>
      <c r="AC1662" s="4"/>
      <c r="AD1662" s="4" t="s">
        <v>2037</v>
      </c>
      <c r="AE1662" s="145" t="s">
        <v>4897</v>
      </c>
      <c r="AF1662" s="145"/>
      <c r="AG1662" s="4"/>
      <c r="AH1662" s="377"/>
      <c r="AI1662" s="4"/>
      <c r="AJ1662" s="4"/>
      <c r="AK1662" s="4"/>
    </row>
    <row r="1663" spans="2:37">
      <c r="B1663" s="145" t="s">
        <v>2497</v>
      </c>
      <c r="C1663" s="4" t="s">
        <v>441</v>
      </c>
      <c r="D1663" s="4" t="s">
        <v>4895</v>
      </c>
      <c r="E1663" s="4" t="s">
        <v>1060</v>
      </c>
      <c r="F1663" s="4" t="s">
        <v>4962</v>
      </c>
      <c r="G1663" s="4" t="s">
        <v>1572</v>
      </c>
      <c r="H1663" s="4" t="s">
        <v>1573</v>
      </c>
      <c r="I1663" s="141"/>
      <c r="J1663" s="141">
        <v>10000000000</v>
      </c>
      <c r="K1663" s="139">
        <v>10000000000</v>
      </c>
      <c r="L1663" s="4">
        <v>7.5</v>
      </c>
      <c r="M1663" s="4" t="s">
        <v>2685</v>
      </c>
      <c r="N1663" s="4" t="s">
        <v>2894</v>
      </c>
      <c r="O1663" s="186">
        <f>K1663</f>
        <v>10000000000</v>
      </c>
      <c r="P1663" s="91">
        <f>O1663-J1663</f>
        <v>0</v>
      </c>
      <c r="Q1663" s="4">
        <v>201</v>
      </c>
      <c r="R1663" s="4" t="s">
        <v>70</v>
      </c>
      <c r="S1663" s="4" t="s">
        <v>70</v>
      </c>
      <c r="T1663" s="140">
        <v>45294</v>
      </c>
      <c r="U1663" s="4" t="s">
        <v>1884</v>
      </c>
      <c r="V1663" s="4" t="s">
        <v>1954</v>
      </c>
      <c r="W1663" s="4" t="s">
        <v>70</v>
      </c>
      <c r="X1663" s="140">
        <v>45364</v>
      </c>
      <c r="Y1663" s="4" t="s">
        <v>1885</v>
      </c>
      <c r="Z1663" s="4" t="s">
        <v>1886</v>
      </c>
      <c r="AA1663" s="186">
        <f>O1663</f>
        <v>10000000000</v>
      </c>
      <c r="AB1663" s="91">
        <f>O1663-AA1663</f>
        <v>0</v>
      </c>
      <c r="AC1663" s="4"/>
      <c r="AD1663" s="4" t="s">
        <v>2037</v>
      </c>
      <c r="AE1663" s="145" t="s">
        <v>4897</v>
      </c>
      <c r="AF1663" s="145"/>
      <c r="AG1663" s="4"/>
      <c r="AH1663" s="377"/>
      <c r="AI1663" s="4"/>
      <c r="AJ1663" s="4"/>
      <c r="AK1663" s="4"/>
    </row>
    <row r="1664" spans="2:37">
      <c r="B1664" s="145" t="s">
        <v>2497</v>
      </c>
      <c r="C1664" s="4" t="s">
        <v>441</v>
      </c>
      <c r="D1664" s="4" t="s">
        <v>1946</v>
      </c>
      <c r="E1664" s="4" t="s">
        <v>1060</v>
      </c>
      <c r="F1664" s="4" t="s">
        <v>4963</v>
      </c>
      <c r="G1664" s="4" t="s">
        <v>1642</v>
      </c>
      <c r="H1664" s="4" t="s">
        <v>1643</v>
      </c>
      <c r="I1664" s="4"/>
      <c r="J1664" s="141">
        <v>7095688</v>
      </c>
      <c r="K1664" s="139">
        <v>7095688</v>
      </c>
      <c r="L1664" s="4">
        <v>0.2</v>
      </c>
      <c r="M1664" s="4" t="s">
        <v>4964</v>
      </c>
      <c r="N1664" s="4"/>
      <c r="O1664" s="91">
        <f>J1664</f>
        <v>7095688</v>
      </c>
      <c r="P1664" s="91">
        <f>J1664-O1664</f>
        <v>0</v>
      </c>
      <c r="Q1664" s="4">
        <v>106</v>
      </c>
      <c r="R1664" s="4" t="s">
        <v>70</v>
      </c>
      <c r="S1664" s="4" t="s">
        <v>70</v>
      </c>
      <c r="T1664" s="140">
        <v>45321</v>
      </c>
      <c r="U1664" s="4" t="s">
        <v>1884</v>
      </c>
      <c r="V1664" s="4"/>
      <c r="W1664" s="4"/>
      <c r="X1664" s="4"/>
      <c r="Y1664" s="146"/>
      <c r="Z1664" s="4"/>
      <c r="AA1664" s="4"/>
      <c r="AB1664" s="4"/>
      <c r="AC1664" s="4"/>
      <c r="AD1664" s="4"/>
      <c r="AE1664" s="145"/>
      <c r="AF1664" s="145"/>
      <c r="AG1664" s="4" t="s">
        <v>70</v>
      </c>
      <c r="AH1664" s="378" t="s">
        <v>4963</v>
      </c>
      <c r="AI1664" s="4" t="s">
        <v>9551</v>
      </c>
      <c r="AJ1664" s="4" t="s">
        <v>9556</v>
      </c>
      <c r="AK1664" s="4"/>
    </row>
    <row r="1665" spans="2:38">
      <c r="B1665" s="145" t="s">
        <v>2497</v>
      </c>
      <c r="C1665" s="4" t="s">
        <v>441</v>
      </c>
      <c r="D1665" s="4" t="s">
        <v>4895</v>
      </c>
      <c r="E1665" s="4" t="s">
        <v>1060</v>
      </c>
      <c r="F1665" s="4" t="s">
        <v>4965</v>
      </c>
      <c r="G1665" s="4" t="s">
        <v>1572</v>
      </c>
      <c r="H1665" s="4" t="s">
        <v>1573</v>
      </c>
      <c r="I1665" s="141"/>
      <c r="J1665" s="141">
        <v>329095890</v>
      </c>
      <c r="K1665" s="139">
        <v>329095890</v>
      </c>
      <c r="L1665" s="4">
        <v>6.6</v>
      </c>
      <c r="M1665" s="4" t="s">
        <v>3027</v>
      </c>
      <c r="N1665" s="4" t="s">
        <v>2622</v>
      </c>
      <c r="O1665" s="186">
        <f>K1665</f>
        <v>329095890</v>
      </c>
      <c r="P1665" s="91">
        <f>O1665-J1665</f>
        <v>0</v>
      </c>
      <c r="Q1665" s="4">
        <v>201</v>
      </c>
      <c r="R1665" s="4" t="s">
        <v>70</v>
      </c>
      <c r="S1665" s="4" t="s">
        <v>70</v>
      </c>
      <c r="T1665" s="140">
        <v>45294</v>
      </c>
      <c r="U1665" s="4" t="s">
        <v>1884</v>
      </c>
      <c r="V1665" s="4" t="s">
        <v>1954</v>
      </c>
      <c r="W1665" s="4" t="s">
        <v>70</v>
      </c>
      <c r="X1665" s="140">
        <v>45364</v>
      </c>
      <c r="Y1665" s="4" t="s">
        <v>1885</v>
      </c>
      <c r="Z1665" s="4" t="s">
        <v>1886</v>
      </c>
      <c r="AA1665" s="186">
        <f>O1665</f>
        <v>329095890</v>
      </c>
      <c r="AB1665" s="91">
        <f>O1665-AA1665</f>
        <v>0</v>
      </c>
      <c r="AC1665" s="4"/>
      <c r="AD1665" s="4" t="s">
        <v>2037</v>
      </c>
      <c r="AE1665" s="145" t="s">
        <v>4897</v>
      </c>
      <c r="AF1665" s="145"/>
      <c r="AG1665" s="4"/>
      <c r="AH1665" s="377"/>
      <c r="AI1665" s="4"/>
      <c r="AJ1665" s="4"/>
      <c r="AK1665" s="4"/>
      <c r="AL1665" s="372"/>
    </row>
    <row r="1666" spans="2:38">
      <c r="B1666" s="145" t="s">
        <v>2497</v>
      </c>
      <c r="C1666" s="4" t="s">
        <v>441</v>
      </c>
      <c r="D1666" s="4" t="s">
        <v>3070</v>
      </c>
      <c r="E1666" s="4" t="s">
        <v>1060</v>
      </c>
      <c r="F1666" s="4" t="s">
        <v>4966</v>
      </c>
      <c r="G1666" s="4" t="s">
        <v>1628</v>
      </c>
      <c r="H1666" s="4" t="s">
        <v>1629</v>
      </c>
      <c r="I1666" s="4"/>
      <c r="J1666" s="141">
        <v>457870657</v>
      </c>
      <c r="K1666" s="139">
        <v>457870657</v>
      </c>
      <c r="L1666" s="4">
        <v>0.2</v>
      </c>
      <c r="M1666" s="4" t="s">
        <v>4967</v>
      </c>
      <c r="N1666" s="4"/>
      <c r="O1666" s="91">
        <f>J1666</f>
        <v>457870657</v>
      </c>
      <c r="P1666" s="91">
        <f>J1666-O1666</f>
        <v>0</v>
      </c>
      <c r="Q1666" s="4">
        <v>184</v>
      </c>
      <c r="R1666" s="4" t="s">
        <v>70</v>
      </c>
      <c r="S1666" s="4" t="s">
        <v>70</v>
      </c>
      <c r="T1666" s="140">
        <v>45294</v>
      </c>
      <c r="U1666" s="4" t="s">
        <v>1884</v>
      </c>
      <c r="V1666" s="4" t="s">
        <v>1954</v>
      </c>
      <c r="W1666" s="4"/>
      <c r="X1666" s="4"/>
      <c r="Y1666" s="146"/>
      <c r="Z1666" s="4"/>
      <c r="AA1666" s="4"/>
      <c r="AB1666" s="4"/>
      <c r="AC1666" s="4"/>
      <c r="AD1666" s="4"/>
      <c r="AE1666" s="145"/>
      <c r="AF1666" s="145"/>
      <c r="AG1666" s="4" t="s">
        <v>70</v>
      </c>
      <c r="AH1666" s="377" t="s">
        <v>4966</v>
      </c>
      <c r="AI1666" s="4" t="s">
        <v>9551</v>
      </c>
      <c r="AJ1666" s="4" t="s">
        <v>9556</v>
      </c>
      <c r="AK1666" s="4"/>
    </row>
    <row r="1667" spans="2:38">
      <c r="B1667" s="145" t="s">
        <v>2497</v>
      </c>
      <c r="C1667" s="4" t="s">
        <v>441</v>
      </c>
      <c r="D1667" s="4" t="s">
        <v>3070</v>
      </c>
      <c r="E1667" s="4" t="s">
        <v>1060</v>
      </c>
      <c r="F1667" s="4" t="s">
        <v>4968</v>
      </c>
      <c r="G1667" s="4" t="s">
        <v>1628</v>
      </c>
      <c r="H1667" s="4" t="s">
        <v>1629</v>
      </c>
      <c r="I1667" s="4"/>
      <c r="J1667" s="141">
        <v>24304485632</v>
      </c>
      <c r="K1667" s="139">
        <v>24304485632</v>
      </c>
      <c r="L1667" s="4">
        <v>0.2</v>
      </c>
      <c r="M1667" s="4" t="s">
        <v>4969</v>
      </c>
      <c r="N1667" s="4"/>
      <c r="O1667" s="91">
        <f>J1667</f>
        <v>24304485632</v>
      </c>
      <c r="P1667" s="91">
        <f>J1667-O1667</f>
        <v>0</v>
      </c>
      <c r="Q1667" s="4">
        <v>184</v>
      </c>
      <c r="R1667" s="4" t="s">
        <v>70</v>
      </c>
      <c r="S1667" s="4" t="s">
        <v>70</v>
      </c>
      <c r="T1667" s="140">
        <v>45294</v>
      </c>
      <c r="U1667" s="4" t="s">
        <v>1884</v>
      </c>
      <c r="V1667" s="4" t="s">
        <v>1954</v>
      </c>
      <c r="W1667" s="4"/>
      <c r="X1667" s="4"/>
      <c r="Y1667" s="146"/>
      <c r="Z1667" s="4"/>
      <c r="AA1667" s="4"/>
      <c r="AB1667" s="4"/>
      <c r="AC1667" s="4"/>
      <c r="AD1667" s="4"/>
      <c r="AE1667" s="145"/>
      <c r="AF1667" s="145"/>
      <c r="AG1667" s="4" t="s">
        <v>70</v>
      </c>
      <c r="AH1667" s="377" t="s">
        <v>9538</v>
      </c>
      <c r="AI1667" s="4" t="s">
        <v>9551</v>
      </c>
      <c r="AJ1667" s="4" t="s">
        <v>9556</v>
      </c>
      <c r="AK1667" s="4"/>
    </row>
    <row r="1668" spans="2:38">
      <c r="B1668" s="145" t="s">
        <v>2497</v>
      </c>
      <c r="C1668" s="4" t="s">
        <v>441</v>
      </c>
      <c r="D1668" s="4" t="s">
        <v>1957</v>
      </c>
      <c r="E1668" s="4" t="s">
        <v>1060</v>
      </c>
      <c r="F1668" s="4" t="s">
        <v>4970</v>
      </c>
      <c r="G1668" s="4" t="s">
        <v>1628</v>
      </c>
      <c r="H1668" s="4" t="s">
        <v>1629</v>
      </c>
      <c r="I1668" s="4"/>
      <c r="J1668" s="141">
        <v>-9573032040</v>
      </c>
      <c r="K1668" s="139">
        <v>-9573032040</v>
      </c>
      <c r="L1668" s="4">
        <v>0.2</v>
      </c>
      <c r="M1668" s="4" t="s">
        <v>4971</v>
      </c>
      <c r="N1668" s="4"/>
      <c r="O1668" s="91">
        <f>J1668</f>
        <v>-9573032040</v>
      </c>
      <c r="P1668" s="91">
        <f>J1668-O1668</f>
        <v>0</v>
      </c>
      <c r="Q1668" s="4">
        <v>184</v>
      </c>
      <c r="R1668" s="4" t="s">
        <v>70</v>
      </c>
      <c r="S1668" s="4" t="s">
        <v>70</v>
      </c>
      <c r="T1668" s="140">
        <v>45294</v>
      </c>
      <c r="U1668" s="4" t="s">
        <v>1884</v>
      </c>
      <c r="V1668" s="4" t="s">
        <v>1954</v>
      </c>
      <c r="W1668" s="4"/>
      <c r="X1668" s="4"/>
      <c r="Y1668" s="146"/>
      <c r="Z1668" s="4"/>
      <c r="AA1668" s="4"/>
      <c r="AB1668" s="4"/>
      <c r="AC1668" s="4"/>
      <c r="AD1668" s="4"/>
      <c r="AE1668" s="145"/>
      <c r="AF1668" s="145"/>
      <c r="AG1668" s="4" t="s">
        <v>70</v>
      </c>
      <c r="AH1668" s="377" t="s">
        <v>4970</v>
      </c>
      <c r="AI1668" s="4" t="s">
        <v>9551</v>
      </c>
      <c r="AJ1668" s="4" t="s">
        <v>9556</v>
      </c>
      <c r="AK1668" s="4"/>
    </row>
    <row r="1669" spans="2:38">
      <c r="B1669" s="145" t="s">
        <v>2497</v>
      </c>
      <c r="C1669" s="4" t="s">
        <v>441</v>
      </c>
      <c r="D1669" s="4" t="s">
        <v>1957</v>
      </c>
      <c r="E1669" s="4" t="s">
        <v>1060</v>
      </c>
      <c r="F1669" s="4" t="s">
        <v>4972</v>
      </c>
      <c r="G1669" s="4" t="s">
        <v>1628</v>
      </c>
      <c r="H1669" s="4" t="s">
        <v>1629</v>
      </c>
      <c r="I1669" s="4"/>
      <c r="J1669" s="141">
        <v>11367906</v>
      </c>
      <c r="K1669" s="139">
        <v>11367906</v>
      </c>
      <c r="L1669" s="4">
        <v>0.2</v>
      </c>
      <c r="M1669" s="4" t="s">
        <v>4973</v>
      </c>
      <c r="N1669" s="4"/>
      <c r="O1669" s="91">
        <f>J1669</f>
        <v>11367906</v>
      </c>
      <c r="P1669" s="91">
        <f>J1669-O1669</f>
        <v>0</v>
      </c>
      <c r="Q1669" s="4">
        <v>184</v>
      </c>
      <c r="R1669" s="4" t="s">
        <v>70</v>
      </c>
      <c r="S1669" s="4" t="s">
        <v>70</v>
      </c>
      <c r="T1669" s="140">
        <v>45294</v>
      </c>
      <c r="U1669" s="4" t="s">
        <v>1884</v>
      </c>
      <c r="V1669" s="4" t="s">
        <v>1954</v>
      </c>
      <c r="W1669" s="4"/>
      <c r="X1669" s="4"/>
      <c r="Y1669" s="146"/>
      <c r="Z1669" s="4"/>
      <c r="AA1669" s="4"/>
      <c r="AB1669" s="4"/>
      <c r="AC1669" s="4"/>
      <c r="AD1669" s="4"/>
      <c r="AE1669" s="145"/>
      <c r="AF1669" s="145"/>
      <c r="AG1669" s="4" t="s">
        <v>70</v>
      </c>
      <c r="AH1669" s="377" t="s">
        <v>4972</v>
      </c>
      <c r="AI1669" s="4" t="s">
        <v>9551</v>
      </c>
      <c r="AJ1669" s="4" t="s">
        <v>9556</v>
      </c>
      <c r="AK1669" s="4"/>
    </row>
    <row r="1670" spans="2:38">
      <c r="B1670" s="145" t="s">
        <v>2497</v>
      </c>
      <c r="C1670" s="4" t="s">
        <v>441</v>
      </c>
      <c r="D1670" s="4" t="s">
        <v>4895</v>
      </c>
      <c r="E1670" s="4" t="s">
        <v>1060</v>
      </c>
      <c r="F1670" s="4" t="s">
        <v>4974</v>
      </c>
      <c r="G1670" s="4" t="s">
        <v>1572</v>
      </c>
      <c r="H1670" s="4" t="s">
        <v>1573</v>
      </c>
      <c r="I1670" s="141"/>
      <c r="J1670" s="141">
        <v>329095890</v>
      </c>
      <c r="K1670" s="139">
        <v>329095890</v>
      </c>
      <c r="L1670" s="4">
        <v>6.6</v>
      </c>
      <c r="M1670" s="4" t="s">
        <v>3027</v>
      </c>
      <c r="N1670" s="4" t="s">
        <v>2622</v>
      </c>
      <c r="O1670" s="186">
        <f>K1670</f>
        <v>329095890</v>
      </c>
      <c r="P1670" s="91">
        <f>O1670-J1670</f>
        <v>0</v>
      </c>
      <c r="Q1670" s="4">
        <v>201</v>
      </c>
      <c r="R1670" s="4" t="s">
        <v>70</v>
      </c>
      <c r="S1670" s="4" t="s">
        <v>70</v>
      </c>
      <c r="T1670" s="140">
        <v>45294</v>
      </c>
      <c r="U1670" s="4" t="s">
        <v>1884</v>
      </c>
      <c r="V1670" s="4" t="s">
        <v>1954</v>
      </c>
      <c r="W1670" s="4" t="s">
        <v>70</v>
      </c>
      <c r="X1670" s="140">
        <v>45364</v>
      </c>
      <c r="Y1670" s="4" t="s">
        <v>1885</v>
      </c>
      <c r="Z1670" s="4" t="s">
        <v>1886</v>
      </c>
      <c r="AA1670" s="186">
        <f>O1670</f>
        <v>329095890</v>
      </c>
      <c r="AB1670" s="91">
        <f>O1670-AA1670</f>
        <v>0</v>
      </c>
      <c r="AC1670" s="4"/>
      <c r="AD1670" s="4" t="s">
        <v>2037</v>
      </c>
      <c r="AE1670" s="145" t="s">
        <v>4897</v>
      </c>
      <c r="AF1670" s="145"/>
      <c r="AG1670" s="4"/>
      <c r="AH1670" s="377"/>
      <c r="AI1670" s="4"/>
      <c r="AJ1670" s="4"/>
      <c r="AK1670" s="4"/>
    </row>
    <row r="1671" spans="2:38">
      <c r="B1671" s="145" t="s">
        <v>2497</v>
      </c>
      <c r="C1671" s="4" t="s">
        <v>441</v>
      </c>
      <c r="D1671" s="4" t="s">
        <v>1976</v>
      </c>
      <c r="E1671" s="4" t="s">
        <v>1060</v>
      </c>
      <c r="F1671" s="4" t="s">
        <v>4976</v>
      </c>
      <c r="G1671" s="4" t="s">
        <v>1708</v>
      </c>
      <c r="H1671" s="4" t="s">
        <v>1709</v>
      </c>
      <c r="I1671" s="4"/>
      <c r="J1671" s="141">
        <v>83676342</v>
      </c>
      <c r="K1671" s="139">
        <v>83676342</v>
      </c>
      <c r="L1671" s="4">
        <v>0.2</v>
      </c>
      <c r="M1671" s="4" t="s">
        <v>4977</v>
      </c>
      <c r="N1671" s="4"/>
      <c r="O1671" s="4"/>
      <c r="P1671" s="4"/>
      <c r="Q1671" s="4">
        <v>203</v>
      </c>
      <c r="R1671" s="4" t="s">
        <v>70</v>
      </c>
      <c r="S1671" s="4" t="s">
        <v>70</v>
      </c>
      <c r="T1671" s="140">
        <v>45357</v>
      </c>
      <c r="U1671" s="4" t="s">
        <v>1887</v>
      </c>
      <c r="V1671" s="4"/>
      <c r="W1671" s="4"/>
      <c r="X1671" s="4"/>
      <c r="Y1671" s="146"/>
      <c r="Z1671" s="4"/>
      <c r="AA1671" s="4"/>
      <c r="AB1671" s="4"/>
      <c r="AC1671" s="4"/>
      <c r="AD1671" s="4"/>
      <c r="AE1671" s="145"/>
      <c r="AF1671" s="145"/>
      <c r="AG1671" s="4" t="s">
        <v>70</v>
      </c>
      <c r="AH1671" s="377" t="s">
        <v>4976</v>
      </c>
      <c r="AI1671" s="4" t="s">
        <v>9551</v>
      </c>
      <c r="AJ1671" s="4" t="s">
        <v>9556</v>
      </c>
      <c r="AK1671" s="4"/>
    </row>
    <row r="1672" spans="2:38">
      <c r="B1672" s="145" t="s">
        <v>2497</v>
      </c>
      <c r="C1672" s="4" t="s">
        <v>441</v>
      </c>
      <c r="D1672" s="4" t="s">
        <v>1976</v>
      </c>
      <c r="E1672" s="4" t="s">
        <v>1060</v>
      </c>
      <c r="F1672" s="4" t="s">
        <v>4978</v>
      </c>
      <c r="G1672" s="4" t="s">
        <v>1708</v>
      </c>
      <c r="H1672" s="4" t="s">
        <v>1709</v>
      </c>
      <c r="I1672" s="4"/>
      <c r="J1672" s="141">
        <v>821884467</v>
      </c>
      <c r="K1672" s="139">
        <v>821884467</v>
      </c>
      <c r="L1672" s="4">
        <v>0.2</v>
      </c>
      <c r="M1672" s="4" t="s">
        <v>4979</v>
      </c>
      <c r="N1672" s="4"/>
      <c r="O1672" s="4"/>
      <c r="P1672" s="4"/>
      <c r="Q1672" s="4">
        <v>203</v>
      </c>
      <c r="R1672" s="4" t="s">
        <v>70</v>
      </c>
      <c r="S1672" s="4" t="s">
        <v>70</v>
      </c>
      <c r="T1672" s="140">
        <v>45357</v>
      </c>
      <c r="U1672" s="4" t="s">
        <v>1887</v>
      </c>
      <c r="V1672" s="4"/>
      <c r="W1672" s="4"/>
      <c r="X1672" s="4"/>
      <c r="Y1672" s="146"/>
      <c r="Z1672" s="4"/>
      <c r="AA1672" s="4"/>
      <c r="AB1672" s="4"/>
      <c r="AC1672" s="4"/>
      <c r="AD1672" s="4"/>
      <c r="AE1672" s="145"/>
      <c r="AF1672" s="145"/>
      <c r="AG1672" s="4" t="s">
        <v>70</v>
      </c>
      <c r="AH1672" s="377" t="s">
        <v>4978</v>
      </c>
      <c r="AI1672" s="4" t="s">
        <v>9551</v>
      </c>
      <c r="AJ1672" s="4" t="s">
        <v>9556</v>
      </c>
      <c r="AK1672" s="4"/>
    </row>
    <row r="1673" spans="2:38">
      <c r="B1673" s="145" t="s">
        <v>2497</v>
      </c>
      <c r="C1673" s="4" t="s">
        <v>441</v>
      </c>
      <c r="D1673" s="4" t="s">
        <v>1976</v>
      </c>
      <c r="E1673" s="4" t="s">
        <v>1060</v>
      </c>
      <c r="F1673" s="4" t="s">
        <v>4980</v>
      </c>
      <c r="G1673" s="4" t="s">
        <v>1708</v>
      </c>
      <c r="H1673" s="4" t="s">
        <v>1709</v>
      </c>
      <c r="I1673" s="4"/>
      <c r="J1673" s="141">
        <v>85089011752</v>
      </c>
      <c r="K1673" s="139">
        <v>85089011752</v>
      </c>
      <c r="L1673" s="4">
        <v>0.2</v>
      </c>
      <c r="M1673" s="4" t="s">
        <v>4981</v>
      </c>
      <c r="N1673" s="4"/>
      <c r="O1673" s="4"/>
      <c r="P1673" s="4"/>
      <c r="Q1673" s="4">
        <v>203</v>
      </c>
      <c r="R1673" s="4" t="s">
        <v>70</v>
      </c>
      <c r="S1673" s="4" t="s">
        <v>70</v>
      </c>
      <c r="T1673" s="140">
        <v>45357</v>
      </c>
      <c r="U1673" s="4" t="s">
        <v>1887</v>
      </c>
      <c r="V1673" s="4"/>
      <c r="W1673" s="4"/>
      <c r="X1673" s="4"/>
      <c r="Y1673" s="146"/>
      <c r="Z1673" s="4"/>
      <c r="AA1673" s="4"/>
      <c r="AB1673" s="4"/>
      <c r="AC1673" s="4"/>
      <c r="AD1673" s="4"/>
      <c r="AE1673" s="145"/>
      <c r="AF1673" s="145"/>
      <c r="AG1673" s="4" t="s">
        <v>70</v>
      </c>
      <c r="AH1673" s="377" t="s">
        <v>9540</v>
      </c>
      <c r="AI1673" s="4" t="s">
        <v>9551</v>
      </c>
      <c r="AJ1673" s="4" t="s">
        <v>9556</v>
      </c>
      <c r="AK1673" s="4"/>
    </row>
    <row r="1674" spans="2:38">
      <c r="B1674" s="145" t="s">
        <v>2497</v>
      </c>
      <c r="C1674" s="4" t="s">
        <v>441</v>
      </c>
      <c r="D1674" s="4" t="s">
        <v>1976</v>
      </c>
      <c r="E1674" s="4" t="s">
        <v>1060</v>
      </c>
      <c r="F1674" s="4" t="s">
        <v>4982</v>
      </c>
      <c r="G1674" s="4" t="s">
        <v>1708</v>
      </c>
      <c r="H1674" s="4" t="s">
        <v>1709</v>
      </c>
      <c r="I1674" s="4"/>
      <c r="J1674" s="141">
        <v>41000000</v>
      </c>
      <c r="K1674" s="139">
        <v>41000000</v>
      </c>
      <c r="L1674" s="4">
        <v>0</v>
      </c>
      <c r="M1674" s="4" t="s">
        <v>2183</v>
      </c>
      <c r="N1674" s="4"/>
      <c r="O1674" s="4"/>
      <c r="P1674" s="4"/>
      <c r="Q1674" s="4">
        <v>203</v>
      </c>
      <c r="R1674" s="4" t="s">
        <v>70</v>
      </c>
      <c r="S1674" s="4" t="s">
        <v>70</v>
      </c>
      <c r="T1674" s="140">
        <v>45357</v>
      </c>
      <c r="U1674" s="4" t="s">
        <v>1887</v>
      </c>
      <c r="V1674" s="4"/>
      <c r="W1674" s="4"/>
      <c r="X1674" s="4"/>
      <c r="Y1674" s="146"/>
      <c r="Z1674" s="4"/>
      <c r="AA1674" s="4"/>
      <c r="AB1674" s="4"/>
      <c r="AC1674" s="4"/>
      <c r="AD1674" s="4"/>
      <c r="AE1674" s="145"/>
      <c r="AF1674" s="145"/>
      <c r="AG1674" s="4" t="s">
        <v>70</v>
      </c>
      <c r="AH1674" s="377" t="s">
        <v>4982</v>
      </c>
      <c r="AI1674" s="4" t="s">
        <v>9551</v>
      </c>
      <c r="AJ1674" s="4" t="s">
        <v>9556</v>
      </c>
      <c r="AK1674" s="4"/>
    </row>
    <row r="1675" spans="2:38">
      <c r="B1675" s="145" t="s">
        <v>2497</v>
      </c>
      <c r="C1675" s="4" t="s">
        <v>441</v>
      </c>
      <c r="D1675" s="4" t="s">
        <v>1976</v>
      </c>
      <c r="E1675" s="4" t="s">
        <v>1060</v>
      </c>
      <c r="F1675" s="4" t="s">
        <v>4983</v>
      </c>
      <c r="G1675" s="4" t="s">
        <v>1708</v>
      </c>
      <c r="H1675" s="4" t="s">
        <v>1709</v>
      </c>
      <c r="I1675" s="4"/>
      <c r="J1675" s="141">
        <v>274914800</v>
      </c>
      <c r="K1675" s="139">
        <v>274914800</v>
      </c>
      <c r="L1675" s="4">
        <v>0.2</v>
      </c>
      <c r="M1675" s="4" t="s">
        <v>4979</v>
      </c>
      <c r="N1675" s="4"/>
      <c r="O1675" s="4"/>
      <c r="P1675" s="4"/>
      <c r="Q1675" s="4">
        <v>203</v>
      </c>
      <c r="R1675" s="4" t="s">
        <v>70</v>
      </c>
      <c r="S1675" s="4" t="s">
        <v>70</v>
      </c>
      <c r="T1675" s="140">
        <v>45357</v>
      </c>
      <c r="U1675" s="4" t="s">
        <v>1887</v>
      </c>
      <c r="V1675" s="4"/>
      <c r="W1675" s="4"/>
      <c r="X1675" s="4"/>
      <c r="Y1675" s="146"/>
      <c r="Z1675" s="4"/>
      <c r="AA1675" s="4"/>
      <c r="AB1675" s="4"/>
      <c r="AC1675" s="4"/>
      <c r="AD1675" s="4"/>
      <c r="AE1675" s="145"/>
      <c r="AF1675" s="145"/>
      <c r="AG1675" s="4" t="s">
        <v>70</v>
      </c>
      <c r="AH1675" s="377" t="s">
        <v>4983</v>
      </c>
      <c r="AI1675" s="4" t="s">
        <v>9551</v>
      </c>
      <c r="AJ1675" s="4" t="s">
        <v>9556</v>
      </c>
      <c r="AK1675" s="4"/>
    </row>
    <row r="1676" spans="2:38">
      <c r="B1676" s="145" t="s">
        <v>2497</v>
      </c>
      <c r="C1676" s="4" t="s">
        <v>441</v>
      </c>
      <c r="D1676" s="4" t="s">
        <v>4895</v>
      </c>
      <c r="E1676" s="4" t="s">
        <v>1060</v>
      </c>
      <c r="F1676" s="4" t="s">
        <v>4984</v>
      </c>
      <c r="G1676" s="4" t="s">
        <v>1572</v>
      </c>
      <c r="H1676" s="4" t="s">
        <v>1573</v>
      </c>
      <c r="I1676" s="141"/>
      <c r="J1676" s="141">
        <v>10000000000</v>
      </c>
      <c r="K1676" s="139">
        <v>10000000000</v>
      </c>
      <c r="L1676" s="4">
        <v>6.6</v>
      </c>
      <c r="M1676" s="4" t="s">
        <v>3027</v>
      </c>
      <c r="N1676" s="4" t="s">
        <v>2622</v>
      </c>
      <c r="O1676" s="186">
        <f t="shared" ref="O1676:O1692" si="144">K1676</f>
        <v>10000000000</v>
      </c>
      <c r="P1676" s="91">
        <f t="shared" ref="P1676:P1688" si="145">O1676-J1676</f>
        <v>0</v>
      </c>
      <c r="Q1676" s="4">
        <v>201</v>
      </c>
      <c r="R1676" s="4" t="s">
        <v>70</v>
      </c>
      <c r="S1676" s="4" t="s">
        <v>70</v>
      </c>
      <c r="T1676" s="140">
        <v>45294</v>
      </c>
      <c r="U1676" s="4" t="s">
        <v>1884</v>
      </c>
      <c r="V1676" s="4" t="s">
        <v>1954</v>
      </c>
      <c r="W1676" s="4" t="s">
        <v>70</v>
      </c>
      <c r="X1676" s="140">
        <v>45364</v>
      </c>
      <c r="Y1676" s="4" t="s">
        <v>1885</v>
      </c>
      <c r="Z1676" s="4" t="s">
        <v>1886</v>
      </c>
      <c r="AA1676" s="186">
        <f t="shared" ref="AA1676:AA1692" si="146">O1676</f>
        <v>10000000000</v>
      </c>
      <c r="AB1676" s="91">
        <f t="shared" ref="AB1676:AB1688" si="147">O1676-AA1676</f>
        <v>0</v>
      </c>
      <c r="AC1676" s="4"/>
      <c r="AD1676" s="4" t="s">
        <v>2037</v>
      </c>
      <c r="AE1676" s="145" t="s">
        <v>4897</v>
      </c>
      <c r="AF1676" s="145"/>
      <c r="AG1676" s="4"/>
      <c r="AH1676" s="377"/>
      <c r="AI1676" s="4"/>
      <c r="AJ1676" s="4"/>
      <c r="AK1676" s="4"/>
    </row>
    <row r="1677" spans="2:38">
      <c r="B1677" s="145" t="s">
        <v>2497</v>
      </c>
      <c r="C1677" s="4" t="s">
        <v>441</v>
      </c>
      <c r="D1677" s="4" t="s">
        <v>4895</v>
      </c>
      <c r="E1677" s="4" t="s">
        <v>1060</v>
      </c>
      <c r="F1677" s="4" t="s">
        <v>4985</v>
      </c>
      <c r="G1677" s="4" t="s">
        <v>1572</v>
      </c>
      <c r="H1677" s="4" t="s">
        <v>1573</v>
      </c>
      <c r="I1677" s="141"/>
      <c r="J1677" s="141">
        <v>140000000</v>
      </c>
      <c r="K1677" s="139">
        <v>140000000</v>
      </c>
      <c r="L1677" s="4">
        <v>7.5</v>
      </c>
      <c r="M1677" s="4" t="s">
        <v>3969</v>
      </c>
      <c r="N1677" s="4" t="s">
        <v>2506</v>
      </c>
      <c r="O1677" s="186">
        <f t="shared" si="144"/>
        <v>140000000</v>
      </c>
      <c r="P1677" s="91">
        <f t="shared" si="145"/>
        <v>0</v>
      </c>
      <c r="Q1677" s="4">
        <v>201</v>
      </c>
      <c r="R1677" s="4" t="s">
        <v>70</v>
      </c>
      <c r="S1677" s="4" t="s">
        <v>70</v>
      </c>
      <c r="T1677" s="140">
        <v>45294</v>
      </c>
      <c r="U1677" s="4" t="s">
        <v>1884</v>
      </c>
      <c r="V1677" s="4" t="s">
        <v>1954</v>
      </c>
      <c r="W1677" s="4" t="s">
        <v>70</v>
      </c>
      <c r="X1677" s="140">
        <v>45364</v>
      </c>
      <c r="Y1677" s="4" t="s">
        <v>1885</v>
      </c>
      <c r="Z1677" s="4" t="s">
        <v>1886</v>
      </c>
      <c r="AA1677" s="186">
        <f t="shared" si="146"/>
        <v>140000000</v>
      </c>
      <c r="AB1677" s="91">
        <f t="shared" si="147"/>
        <v>0</v>
      </c>
      <c r="AC1677" s="4"/>
      <c r="AD1677" s="4" t="s">
        <v>2037</v>
      </c>
      <c r="AE1677" s="145" t="s">
        <v>4897</v>
      </c>
      <c r="AF1677" s="145"/>
      <c r="AG1677" s="4"/>
      <c r="AH1677" s="377"/>
      <c r="AI1677" s="4"/>
      <c r="AJ1677" s="4"/>
      <c r="AK1677" s="4"/>
    </row>
    <row r="1678" spans="2:38">
      <c r="B1678" s="145" t="s">
        <v>2497</v>
      </c>
      <c r="C1678" s="4" t="s">
        <v>441</v>
      </c>
      <c r="D1678" s="4" t="s">
        <v>4895</v>
      </c>
      <c r="E1678" s="4" t="s">
        <v>1060</v>
      </c>
      <c r="F1678" s="4" t="s">
        <v>4986</v>
      </c>
      <c r="G1678" s="4" t="s">
        <v>1572</v>
      </c>
      <c r="H1678" s="4" t="s">
        <v>1573</v>
      </c>
      <c r="I1678" s="141"/>
      <c r="J1678" s="141">
        <v>231618497</v>
      </c>
      <c r="K1678" s="139">
        <v>231618497</v>
      </c>
      <c r="L1678" s="4">
        <v>3.8</v>
      </c>
      <c r="M1678" s="4" t="s">
        <v>3011</v>
      </c>
      <c r="N1678" s="4" t="s">
        <v>2751</v>
      </c>
      <c r="O1678" s="186">
        <f t="shared" si="144"/>
        <v>231618497</v>
      </c>
      <c r="P1678" s="91">
        <f t="shared" si="145"/>
        <v>0</v>
      </c>
      <c r="Q1678" s="4">
        <v>201</v>
      </c>
      <c r="R1678" s="4" t="s">
        <v>70</v>
      </c>
      <c r="S1678" s="4" t="s">
        <v>70</v>
      </c>
      <c r="T1678" s="140">
        <v>45294</v>
      </c>
      <c r="U1678" s="4" t="s">
        <v>1884</v>
      </c>
      <c r="V1678" s="4" t="s">
        <v>1954</v>
      </c>
      <c r="W1678" s="4" t="s">
        <v>70</v>
      </c>
      <c r="X1678" s="140">
        <v>45364</v>
      </c>
      <c r="Y1678" s="4" t="s">
        <v>1885</v>
      </c>
      <c r="Z1678" s="4" t="s">
        <v>1886</v>
      </c>
      <c r="AA1678" s="186">
        <f t="shared" si="146"/>
        <v>231618497</v>
      </c>
      <c r="AB1678" s="91">
        <f t="shared" si="147"/>
        <v>0</v>
      </c>
      <c r="AC1678" s="4"/>
      <c r="AD1678" s="4" t="s">
        <v>2037</v>
      </c>
      <c r="AE1678" s="145" t="s">
        <v>4897</v>
      </c>
      <c r="AF1678" s="145"/>
      <c r="AG1678" s="4"/>
      <c r="AH1678" s="377"/>
      <c r="AI1678" s="4"/>
      <c r="AJ1678" s="4"/>
      <c r="AK1678" s="4"/>
    </row>
    <row r="1679" spans="2:38">
      <c r="B1679" s="145" t="s">
        <v>2497</v>
      </c>
      <c r="C1679" s="4" t="s">
        <v>441</v>
      </c>
      <c r="D1679" s="4" t="s">
        <v>4895</v>
      </c>
      <c r="E1679" s="4" t="s">
        <v>1060</v>
      </c>
      <c r="F1679" s="4" t="s">
        <v>4987</v>
      </c>
      <c r="G1679" s="4" t="s">
        <v>1572</v>
      </c>
      <c r="H1679" s="4" t="s">
        <v>1573</v>
      </c>
      <c r="I1679" s="141"/>
      <c r="J1679" s="141">
        <v>3360000000</v>
      </c>
      <c r="K1679" s="139">
        <v>3360000000</v>
      </c>
      <c r="L1679" s="4">
        <v>6.6</v>
      </c>
      <c r="M1679" s="4" t="s">
        <v>3027</v>
      </c>
      <c r="N1679" s="4" t="s">
        <v>2622</v>
      </c>
      <c r="O1679" s="186">
        <f t="shared" si="144"/>
        <v>3360000000</v>
      </c>
      <c r="P1679" s="91">
        <f t="shared" si="145"/>
        <v>0</v>
      </c>
      <c r="Q1679" s="4">
        <v>201</v>
      </c>
      <c r="R1679" s="4" t="s">
        <v>70</v>
      </c>
      <c r="S1679" s="4" t="s">
        <v>70</v>
      </c>
      <c r="T1679" s="140">
        <v>45294</v>
      </c>
      <c r="U1679" s="4" t="s">
        <v>1884</v>
      </c>
      <c r="V1679" s="4" t="s">
        <v>1954</v>
      </c>
      <c r="W1679" s="4" t="s">
        <v>70</v>
      </c>
      <c r="X1679" s="140">
        <v>45364</v>
      </c>
      <c r="Y1679" s="4" t="s">
        <v>1885</v>
      </c>
      <c r="Z1679" s="4" t="s">
        <v>1886</v>
      </c>
      <c r="AA1679" s="186">
        <f t="shared" si="146"/>
        <v>3360000000</v>
      </c>
      <c r="AB1679" s="91">
        <f t="shared" si="147"/>
        <v>0</v>
      </c>
      <c r="AC1679" s="4"/>
      <c r="AD1679" s="4" t="s">
        <v>2037</v>
      </c>
      <c r="AE1679" s="145" t="s">
        <v>4897</v>
      </c>
      <c r="AF1679" s="145"/>
      <c r="AG1679" s="4"/>
      <c r="AH1679" s="377"/>
      <c r="AI1679" s="4"/>
      <c r="AJ1679" s="4"/>
      <c r="AK1679" s="4"/>
    </row>
    <row r="1680" spans="2:38">
      <c r="B1680" s="145" t="s">
        <v>2497</v>
      </c>
      <c r="C1680" s="4" t="s">
        <v>441</v>
      </c>
      <c r="D1680" s="4" t="s">
        <v>4895</v>
      </c>
      <c r="E1680" s="4" t="s">
        <v>1060</v>
      </c>
      <c r="F1680" s="4" t="s">
        <v>4988</v>
      </c>
      <c r="G1680" s="4" t="s">
        <v>1572</v>
      </c>
      <c r="H1680" s="4" t="s">
        <v>1573</v>
      </c>
      <c r="I1680" s="141"/>
      <c r="J1680" s="141">
        <v>3000000000</v>
      </c>
      <c r="K1680" s="139">
        <v>3000000000</v>
      </c>
      <c r="L1680" s="4">
        <v>5.95</v>
      </c>
      <c r="M1680" s="4" t="s">
        <v>3011</v>
      </c>
      <c r="N1680" s="4" t="s">
        <v>2942</v>
      </c>
      <c r="O1680" s="186">
        <f t="shared" si="144"/>
        <v>3000000000</v>
      </c>
      <c r="P1680" s="91">
        <f t="shared" si="145"/>
        <v>0</v>
      </c>
      <c r="Q1680" s="4">
        <v>201</v>
      </c>
      <c r="R1680" s="4" t="s">
        <v>70</v>
      </c>
      <c r="S1680" s="4" t="s">
        <v>70</v>
      </c>
      <c r="T1680" s="140">
        <v>45294</v>
      </c>
      <c r="U1680" s="4" t="s">
        <v>1884</v>
      </c>
      <c r="V1680" s="4" t="s">
        <v>1954</v>
      </c>
      <c r="W1680" s="4" t="s">
        <v>70</v>
      </c>
      <c r="X1680" s="140">
        <v>45364</v>
      </c>
      <c r="Y1680" s="4" t="s">
        <v>1885</v>
      </c>
      <c r="Z1680" s="4" t="s">
        <v>1886</v>
      </c>
      <c r="AA1680" s="186">
        <f t="shared" si="146"/>
        <v>3000000000</v>
      </c>
      <c r="AB1680" s="91">
        <f t="shared" si="147"/>
        <v>0</v>
      </c>
      <c r="AC1680" s="4"/>
      <c r="AD1680" s="4" t="s">
        <v>2037</v>
      </c>
      <c r="AE1680" s="145" t="s">
        <v>4897</v>
      </c>
      <c r="AF1680" s="145"/>
      <c r="AG1680" s="4"/>
      <c r="AH1680" s="377"/>
      <c r="AI1680" s="4"/>
      <c r="AJ1680" s="4"/>
      <c r="AK1680" s="4"/>
    </row>
    <row r="1681" spans="2:40">
      <c r="B1681" s="145" t="s">
        <v>2497</v>
      </c>
      <c r="C1681" s="4" t="s">
        <v>441</v>
      </c>
      <c r="D1681" s="4" t="s">
        <v>4895</v>
      </c>
      <c r="E1681" s="4" t="s">
        <v>1060</v>
      </c>
      <c r="F1681" s="4" t="s">
        <v>4989</v>
      </c>
      <c r="G1681" s="4" t="s">
        <v>1572</v>
      </c>
      <c r="H1681" s="4" t="s">
        <v>1573</v>
      </c>
      <c r="I1681" s="141"/>
      <c r="J1681" s="141">
        <v>10000000000</v>
      </c>
      <c r="K1681" s="139">
        <v>10000000000</v>
      </c>
      <c r="L1681" s="4">
        <v>6.6</v>
      </c>
      <c r="M1681" s="4" t="s">
        <v>3027</v>
      </c>
      <c r="N1681" s="4" t="s">
        <v>2622</v>
      </c>
      <c r="O1681" s="186">
        <f t="shared" si="144"/>
        <v>10000000000</v>
      </c>
      <c r="P1681" s="91">
        <f t="shared" si="145"/>
        <v>0</v>
      </c>
      <c r="Q1681" s="4">
        <v>201</v>
      </c>
      <c r="R1681" s="4" t="s">
        <v>70</v>
      </c>
      <c r="S1681" s="4" t="s">
        <v>70</v>
      </c>
      <c r="T1681" s="140">
        <v>45294</v>
      </c>
      <c r="U1681" s="4" t="s">
        <v>1884</v>
      </c>
      <c r="V1681" s="4" t="s">
        <v>1954</v>
      </c>
      <c r="W1681" s="4" t="s">
        <v>70</v>
      </c>
      <c r="X1681" s="140">
        <v>45364</v>
      </c>
      <c r="Y1681" s="4" t="s">
        <v>1885</v>
      </c>
      <c r="Z1681" s="4" t="s">
        <v>1886</v>
      </c>
      <c r="AA1681" s="186">
        <f t="shared" si="146"/>
        <v>10000000000</v>
      </c>
      <c r="AB1681" s="91">
        <f t="shared" si="147"/>
        <v>0</v>
      </c>
      <c r="AC1681" s="4"/>
      <c r="AD1681" s="4" t="s">
        <v>2037</v>
      </c>
      <c r="AE1681" s="145" t="s">
        <v>4897</v>
      </c>
      <c r="AF1681" s="145"/>
      <c r="AG1681" s="4"/>
      <c r="AH1681" s="377"/>
      <c r="AI1681" s="4"/>
      <c r="AJ1681" s="4"/>
      <c r="AK1681" s="4"/>
    </row>
    <row r="1682" spans="2:40">
      <c r="B1682" s="145" t="s">
        <v>2497</v>
      </c>
      <c r="C1682" s="4" t="s">
        <v>441</v>
      </c>
      <c r="D1682" s="4" t="s">
        <v>4895</v>
      </c>
      <c r="E1682" s="4" t="s">
        <v>1060</v>
      </c>
      <c r="F1682" s="4" t="s">
        <v>4990</v>
      </c>
      <c r="G1682" s="4" t="s">
        <v>1572</v>
      </c>
      <c r="H1682" s="4" t="s">
        <v>1573</v>
      </c>
      <c r="I1682" s="141"/>
      <c r="J1682" s="141">
        <v>1440000000</v>
      </c>
      <c r="K1682" s="139">
        <v>1440000000</v>
      </c>
      <c r="L1682" s="4">
        <v>7.5</v>
      </c>
      <c r="M1682" s="4" t="s">
        <v>3336</v>
      </c>
      <c r="N1682" s="4" t="s">
        <v>1918</v>
      </c>
      <c r="O1682" s="186">
        <f t="shared" si="144"/>
        <v>1440000000</v>
      </c>
      <c r="P1682" s="91">
        <f t="shared" si="145"/>
        <v>0</v>
      </c>
      <c r="Q1682" s="4">
        <v>201</v>
      </c>
      <c r="R1682" s="4" t="s">
        <v>70</v>
      </c>
      <c r="S1682" s="4" t="s">
        <v>70</v>
      </c>
      <c r="T1682" s="140">
        <v>45294</v>
      </c>
      <c r="U1682" s="4" t="s">
        <v>1884</v>
      </c>
      <c r="V1682" s="4" t="s">
        <v>1954</v>
      </c>
      <c r="W1682" s="4" t="s">
        <v>70</v>
      </c>
      <c r="X1682" s="140">
        <v>45364</v>
      </c>
      <c r="Y1682" s="4" t="s">
        <v>1885</v>
      </c>
      <c r="Z1682" s="4" t="s">
        <v>1886</v>
      </c>
      <c r="AA1682" s="186">
        <f t="shared" si="146"/>
        <v>1440000000</v>
      </c>
      <c r="AB1682" s="91">
        <f t="shared" si="147"/>
        <v>0</v>
      </c>
      <c r="AC1682" s="4"/>
      <c r="AD1682" s="4" t="s">
        <v>2037</v>
      </c>
      <c r="AE1682" s="145" t="s">
        <v>4897</v>
      </c>
      <c r="AF1682" s="145"/>
      <c r="AG1682" s="4"/>
      <c r="AH1682" s="377"/>
      <c r="AI1682" s="4"/>
      <c r="AJ1682" s="4"/>
      <c r="AK1682" s="4"/>
    </row>
    <row r="1683" spans="2:40">
      <c r="B1683" s="145" t="s">
        <v>2497</v>
      </c>
      <c r="C1683" s="4" t="s">
        <v>441</v>
      </c>
      <c r="D1683" s="4" t="s">
        <v>4895</v>
      </c>
      <c r="E1683" s="4" t="s">
        <v>1060</v>
      </c>
      <c r="F1683" s="4" t="s">
        <v>4991</v>
      </c>
      <c r="G1683" s="4" t="s">
        <v>1572</v>
      </c>
      <c r="H1683" s="4" t="s">
        <v>1573</v>
      </c>
      <c r="I1683" s="141"/>
      <c r="J1683" s="141">
        <v>221548128</v>
      </c>
      <c r="K1683" s="139">
        <v>221548128</v>
      </c>
      <c r="L1683" s="4">
        <v>3.8</v>
      </c>
      <c r="M1683" s="4" t="s">
        <v>3011</v>
      </c>
      <c r="N1683" s="4" t="s">
        <v>2751</v>
      </c>
      <c r="O1683" s="186">
        <f t="shared" si="144"/>
        <v>221548128</v>
      </c>
      <c r="P1683" s="91">
        <f t="shared" si="145"/>
        <v>0</v>
      </c>
      <c r="Q1683" s="4">
        <v>201</v>
      </c>
      <c r="R1683" s="4" t="s">
        <v>70</v>
      </c>
      <c r="S1683" s="4" t="s">
        <v>70</v>
      </c>
      <c r="T1683" s="140">
        <v>45294</v>
      </c>
      <c r="U1683" s="4" t="s">
        <v>1884</v>
      </c>
      <c r="V1683" s="4" t="s">
        <v>1954</v>
      </c>
      <c r="W1683" s="4" t="s">
        <v>70</v>
      </c>
      <c r="X1683" s="140">
        <v>45364</v>
      </c>
      <c r="Y1683" s="4" t="s">
        <v>1885</v>
      </c>
      <c r="Z1683" s="4" t="s">
        <v>1886</v>
      </c>
      <c r="AA1683" s="186">
        <f t="shared" si="146"/>
        <v>221548128</v>
      </c>
      <c r="AB1683" s="91">
        <f t="shared" si="147"/>
        <v>0</v>
      </c>
      <c r="AC1683" s="4"/>
      <c r="AD1683" s="4" t="s">
        <v>2037</v>
      </c>
      <c r="AE1683" s="145" t="s">
        <v>4897</v>
      </c>
      <c r="AF1683" s="145"/>
      <c r="AG1683" s="4"/>
      <c r="AH1683" s="377"/>
      <c r="AI1683" s="4"/>
      <c r="AJ1683" s="4"/>
      <c r="AK1683" s="4"/>
    </row>
    <row r="1684" spans="2:40">
      <c r="B1684" s="145" t="s">
        <v>2497</v>
      </c>
      <c r="C1684" s="4" t="s">
        <v>441</v>
      </c>
      <c r="D1684" s="4" t="s">
        <v>4895</v>
      </c>
      <c r="E1684" s="4" t="s">
        <v>1060</v>
      </c>
      <c r="F1684" s="4" t="s">
        <v>4992</v>
      </c>
      <c r="G1684" s="4" t="s">
        <v>1572</v>
      </c>
      <c r="H1684" s="4" t="s">
        <v>1573</v>
      </c>
      <c r="I1684" s="141"/>
      <c r="J1684" s="141">
        <v>125000000</v>
      </c>
      <c r="K1684" s="139">
        <v>125000000</v>
      </c>
      <c r="L1684" s="4">
        <v>7.5</v>
      </c>
      <c r="M1684" s="4" t="s">
        <v>4121</v>
      </c>
      <c r="N1684" s="4" t="s">
        <v>2989</v>
      </c>
      <c r="O1684" s="186">
        <f t="shared" si="144"/>
        <v>125000000</v>
      </c>
      <c r="P1684" s="91">
        <f t="shared" si="145"/>
        <v>0</v>
      </c>
      <c r="Q1684" s="4">
        <v>201</v>
      </c>
      <c r="R1684" s="4" t="s">
        <v>70</v>
      </c>
      <c r="S1684" s="4" t="s">
        <v>70</v>
      </c>
      <c r="T1684" s="140">
        <v>45294</v>
      </c>
      <c r="U1684" s="4" t="s">
        <v>1884</v>
      </c>
      <c r="V1684" s="4" t="s">
        <v>1954</v>
      </c>
      <c r="W1684" s="4" t="s">
        <v>70</v>
      </c>
      <c r="X1684" s="140">
        <v>45364</v>
      </c>
      <c r="Y1684" s="4" t="s">
        <v>1885</v>
      </c>
      <c r="Z1684" s="4" t="s">
        <v>1886</v>
      </c>
      <c r="AA1684" s="186">
        <f t="shared" si="146"/>
        <v>125000000</v>
      </c>
      <c r="AB1684" s="91">
        <f t="shared" si="147"/>
        <v>0</v>
      </c>
      <c r="AC1684" s="4"/>
      <c r="AD1684" s="4" t="s">
        <v>2037</v>
      </c>
      <c r="AE1684" s="145" t="s">
        <v>4897</v>
      </c>
      <c r="AF1684" s="145"/>
      <c r="AG1684" s="4"/>
      <c r="AH1684" s="377"/>
      <c r="AI1684" s="4"/>
      <c r="AJ1684" s="4"/>
      <c r="AK1684" s="4"/>
    </row>
    <row r="1685" spans="2:40">
      <c r="B1685" s="145" t="s">
        <v>2497</v>
      </c>
      <c r="C1685" s="4" t="s">
        <v>441</v>
      </c>
      <c r="D1685" s="4" t="s">
        <v>4895</v>
      </c>
      <c r="E1685" s="4" t="s">
        <v>1060</v>
      </c>
      <c r="F1685" s="4" t="s">
        <v>4993</v>
      </c>
      <c r="G1685" s="4" t="s">
        <v>1572</v>
      </c>
      <c r="H1685" s="4" t="s">
        <v>1573</v>
      </c>
      <c r="I1685" s="141"/>
      <c r="J1685" s="141">
        <v>5000000000</v>
      </c>
      <c r="K1685" s="139">
        <v>5000000000</v>
      </c>
      <c r="L1685" s="4">
        <v>6.6</v>
      </c>
      <c r="M1685" s="4" t="s">
        <v>3027</v>
      </c>
      <c r="N1685" s="4" t="s">
        <v>2622</v>
      </c>
      <c r="O1685" s="186">
        <f t="shared" si="144"/>
        <v>5000000000</v>
      </c>
      <c r="P1685" s="91">
        <f t="shared" si="145"/>
        <v>0</v>
      </c>
      <c r="Q1685" s="4">
        <v>201</v>
      </c>
      <c r="R1685" s="4" t="s">
        <v>70</v>
      </c>
      <c r="S1685" s="4" t="s">
        <v>70</v>
      </c>
      <c r="T1685" s="140">
        <v>45294</v>
      </c>
      <c r="U1685" s="4" t="s">
        <v>1884</v>
      </c>
      <c r="V1685" s="4" t="s">
        <v>1954</v>
      </c>
      <c r="W1685" s="4" t="s">
        <v>70</v>
      </c>
      <c r="X1685" s="140">
        <v>45364</v>
      </c>
      <c r="Y1685" s="4" t="s">
        <v>1885</v>
      </c>
      <c r="Z1685" s="4" t="s">
        <v>1886</v>
      </c>
      <c r="AA1685" s="186">
        <f t="shared" si="146"/>
        <v>5000000000</v>
      </c>
      <c r="AB1685" s="91">
        <f t="shared" si="147"/>
        <v>0</v>
      </c>
      <c r="AC1685" s="4"/>
      <c r="AD1685" s="4" t="s">
        <v>2037</v>
      </c>
      <c r="AE1685" s="145" t="s">
        <v>4897</v>
      </c>
      <c r="AF1685" s="145"/>
      <c r="AG1685" s="4"/>
      <c r="AH1685" s="377"/>
      <c r="AI1685" s="4"/>
      <c r="AJ1685" s="4"/>
      <c r="AK1685" s="4"/>
    </row>
    <row r="1686" spans="2:40">
      <c r="B1686" s="145" t="s">
        <v>2497</v>
      </c>
      <c r="C1686" s="4" t="s">
        <v>441</v>
      </c>
      <c r="D1686" s="4" t="s">
        <v>4895</v>
      </c>
      <c r="E1686" s="4" t="s">
        <v>1060</v>
      </c>
      <c r="F1686" s="4" t="s">
        <v>4994</v>
      </c>
      <c r="G1686" s="4" t="s">
        <v>1572</v>
      </c>
      <c r="H1686" s="4" t="s">
        <v>1573</v>
      </c>
      <c r="I1686" s="4"/>
      <c r="J1686" s="141">
        <v>76144835</v>
      </c>
      <c r="K1686" s="139">
        <v>76144835</v>
      </c>
      <c r="L1686" s="4">
        <v>0.2</v>
      </c>
      <c r="M1686" s="4" t="s">
        <v>4064</v>
      </c>
      <c r="N1686" s="4"/>
      <c r="O1686" s="186">
        <f t="shared" si="144"/>
        <v>76144835</v>
      </c>
      <c r="P1686" s="91">
        <f t="shared" si="145"/>
        <v>0</v>
      </c>
      <c r="Q1686" s="4">
        <v>201</v>
      </c>
      <c r="R1686" s="4" t="s">
        <v>70</v>
      </c>
      <c r="S1686" s="4" t="s">
        <v>70</v>
      </c>
      <c r="T1686" s="140">
        <v>45294</v>
      </c>
      <c r="U1686" s="4" t="s">
        <v>1884</v>
      </c>
      <c r="V1686" s="4" t="s">
        <v>1954</v>
      </c>
      <c r="W1686" s="4" t="s">
        <v>70</v>
      </c>
      <c r="X1686" s="140">
        <v>45364</v>
      </c>
      <c r="Y1686" s="4" t="s">
        <v>1885</v>
      </c>
      <c r="Z1686" s="4" t="s">
        <v>1886</v>
      </c>
      <c r="AA1686" s="186">
        <f t="shared" si="146"/>
        <v>76144835</v>
      </c>
      <c r="AB1686" s="91">
        <f t="shared" si="147"/>
        <v>0</v>
      </c>
      <c r="AC1686" s="4"/>
      <c r="AD1686" s="4" t="s">
        <v>2037</v>
      </c>
      <c r="AE1686" s="145" t="s">
        <v>4897</v>
      </c>
      <c r="AF1686" s="145"/>
      <c r="AG1686" s="4"/>
      <c r="AH1686" s="377"/>
      <c r="AI1686" s="4"/>
      <c r="AJ1686" s="4"/>
      <c r="AK1686" s="4"/>
    </row>
    <row r="1687" spans="2:40">
      <c r="B1687" s="145" t="s">
        <v>2497</v>
      </c>
      <c r="C1687" s="4" t="s">
        <v>441</v>
      </c>
      <c r="D1687" s="4" t="s">
        <v>4895</v>
      </c>
      <c r="E1687" s="4" t="s">
        <v>1060</v>
      </c>
      <c r="F1687" s="4" t="s">
        <v>4995</v>
      </c>
      <c r="G1687" s="4" t="s">
        <v>1572</v>
      </c>
      <c r="H1687" s="4" t="s">
        <v>1573</v>
      </c>
      <c r="I1687" s="4"/>
      <c r="J1687" s="141">
        <v>23080431</v>
      </c>
      <c r="K1687" s="139">
        <v>23080431</v>
      </c>
      <c r="L1687" s="4">
        <v>0.2</v>
      </c>
      <c r="M1687" s="4" t="s">
        <v>2171</v>
      </c>
      <c r="N1687" s="4"/>
      <c r="O1687" s="186">
        <f t="shared" si="144"/>
        <v>23080431</v>
      </c>
      <c r="P1687" s="91">
        <f t="shared" si="145"/>
        <v>0</v>
      </c>
      <c r="Q1687" s="4">
        <v>201</v>
      </c>
      <c r="R1687" s="4" t="s">
        <v>70</v>
      </c>
      <c r="S1687" s="4" t="s">
        <v>70</v>
      </c>
      <c r="T1687" s="140">
        <v>45294</v>
      </c>
      <c r="U1687" s="4" t="s">
        <v>1884</v>
      </c>
      <c r="V1687" s="4" t="s">
        <v>1954</v>
      </c>
      <c r="W1687" s="4" t="s">
        <v>70</v>
      </c>
      <c r="X1687" s="140">
        <v>45364</v>
      </c>
      <c r="Y1687" s="4" t="s">
        <v>1885</v>
      </c>
      <c r="Z1687" s="4" t="s">
        <v>1886</v>
      </c>
      <c r="AA1687" s="186">
        <f t="shared" si="146"/>
        <v>23080431</v>
      </c>
      <c r="AB1687" s="91">
        <f t="shared" si="147"/>
        <v>0</v>
      </c>
      <c r="AC1687" s="4"/>
      <c r="AD1687" s="4" t="s">
        <v>2037</v>
      </c>
      <c r="AE1687" s="145" t="s">
        <v>4897</v>
      </c>
      <c r="AF1687" s="145"/>
      <c r="AG1687" s="4"/>
      <c r="AH1687" s="377"/>
      <c r="AI1687" s="4"/>
      <c r="AJ1687" s="4"/>
      <c r="AK1687" s="4"/>
    </row>
    <row r="1688" spans="2:40">
      <c r="B1688" s="145" t="s">
        <v>2497</v>
      </c>
      <c r="C1688" s="4" t="s">
        <v>441</v>
      </c>
      <c r="D1688" s="4" t="s">
        <v>2135</v>
      </c>
      <c r="E1688" s="4" t="s">
        <v>1060</v>
      </c>
      <c r="F1688" s="4" t="s">
        <v>4996</v>
      </c>
      <c r="G1688" s="4" t="s">
        <v>1572</v>
      </c>
      <c r="H1688" s="4" t="s">
        <v>1573</v>
      </c>
      <c r="I1688" s="4"/>
      <c r="J1688" s="141">
        <v>742717</v>
      </c>
      <c r="K1688" s="139">
        <v>742717</v>
      </c>
      <c r="L1688" s="4">
        <v>0.2</v>
      </c>
      <c r="M1688" s="4" t="s">
        <v>4997</v>
      </c>
      <c r="N1688" s="4"/>
      <c r="O1688" s="186">
        <f t="shared" si="144"/>
        <v>742717</v>
      </c>
      <c r="P1688" s="91">
        <f t="shared" si="145"/>
        <v>0</v>
      </c>
      <c r="Q1688" s="4">
        <v>201</v>
      </c>
      <c r="R1688" s="4" t="s">
        <v>70</v>
      </c>
      <c r="S1688" s="4" t="s">
        <v>70</v>
      </c>
      <c r="T1688" s="140">
        <v>45294</v>
      </c>
      <c r="U1688" s="4" t="s">
        <v>1884</v>
      </c>
      <c r="V1688" s="4" t="s">
        <v>1954</v>
      </c>
      <c r="W1688" s="4" t="s">
        <v>70</v>
      </c>
      <c r="X1688" s="140">
        <v>45364</v>
      </c>
      <c r="Y1688" s="4" t="s">
        <v>1885</v>
      </c>
      <c r="Z1688" s="4" t="s">
        <v>1886</v>
      </c>
      <c r="AA1688" s="186">
        <f t="shared" si="146"/>
        <v>742717</v>
      </c>
      <c r="AB1688" s="91">
        <f t="shared" si="147"/>
        <v>0</v>
      </c>
      <c r="AC1688" s="4"/>
      <c r="AD1688" s="4" t="s">
        <v>2037</v>
      </c>
      <c r="AE1688" s="145" t="s">
        <v>4897</v>
      </c>
      <c r="AF1688" s="145"/>
      <c r="AG1688" s="4"/>
      <c r="AH1688" s="377"/>
      <c r="AI1688" s="4"/>
      <c r="AJ1688" s="4"/>
      <c r="AK1688" s="4"/>
    </row>
    <row r="1689" spans="2:40">
      <c r="B1689" s="145" t="s">
        <v>2497</v>
      </c>
      <c r="C1689" s="4" t="s">
        <v>441</v>
      </c>
      <c r="D1689" s="4" t="s">
        <v>4198</v>
      </c>
      <c r="E1689" s="4" t="s">
        <v>1060</v>
      </c>
      <c r="F1689" s="4" t="s">
        <v>4998</v>
      </c>
      <c r="G1689" s="4" t="s">
        <v>1513</v>
      </c>
      <c r="H1689" s="4" t="s">
        <v>1514</v>
      </c>
      <c r="I1689" s="141"/>
      <c r="J1689" s="141">
        <v>9500000000</v>
      </c>
      <c r="K1689" s="139">
        <v>9500000000</v>
      </c>
      <c r="L1689" s="4">
        <v>7.4</v>
      </c>
      <c r="M1689" s="4" t="s">
        <v>2638</v>
      </c>
      <c r="N1689" s="4" t="s">
        <v>3508</v>
      </c>
      <c r="O1689" s="186">
        <f t="shared" si="144"/>
        <v>9500000000</v>
      </c>
      <c r="P1689" s="186">
        <f>K1689-O1689</f>
        <v>0</v>
      </c>
      <c r="Q1689" s="4">
        <v>6</v>
      </c>
      <c r="R1689" s="4" t="s">
        <v>70</v>
      </c>
      <c r="S1689" s="4" t="s">
        <v>70</v>
      </c>
      <c r="T1689" s="140">
        <v>45341</v>
      </c>
      <c r="U1689" s="4" t="s">
        <v>1884</v>
      </c>
      <c r="V1689" s="4" t="s">
        <v>1954</v>
      </c>
      <c r="W1689" s="4" t="s">
        <v>70</v>
      </c>
      <c r="X1689" s="140">
        <v>45357</v>
      </c>
      <c r="Y1689" s="4" t="s">
        <v>1888</v>
      </c>
      <c r="Z1689" s="4" t="s">
        <v>1886</v>
      </c>
      <c r="AA1689" s="186">
        <f t="shared" si="146"/>
        <v>9500000000</v>
      </c>
      <c r="AB1689" s="186">
        <f>AA1689-O1689</f>
        <v>0</v>
      </c>
      <c r="AC1689" s="4"/>
      <c r="AD1689" s="4" t="s">
        <v>2037</v>
      </c>
      <c r="AE1689" s="250" t="s">
        <v>4999</v>
      </c>
      <c r="AF1689" s="145"/>
      <c r="AG1689" s="4"/>
      <c r="AH1689" s="377"/>
      <c r="AI1689" s="4"/>
      <c r="AJ1689" s="4"/>
      <c r="AK1689" s="4"/>
      <c r="AN1689" t="s">
        <v>1525</v>
      </c>
    </row>
    <row r="1690" spans="2:40">
      <c r="B1690" s="145" t="s">
        <v>2497</v>
      </c>
      <c r="C1690" s="4" t="s">
        <v>441</v>
      </c>
      <c r="D1690" s="4" t="s">
        <v>4198</v>
      </c>
      <c r="E1690" s="4" t="s">
        <v>1060</v>
      </c>
      <c r="F1690" s="4" t="s">
        <v>5000</v>
      </c>
      <c r="G1690" s="4" t="s">
        <v>1513</v>
      </c>
      <c r="H1690" s="4" t="s">
        <v>1514</v>
      </c>
      <c r="I1690" s="141"/>
      <c r="J1690" s="141">
        <v>170605479</v>
      </c>
      <c r="K1690" s="139">
        <v>170605479</v>
      </c>
      <c r="L1690" s="4">
        <v>7.4</v>
      </c>
      <c r="M1690" s="4" t="s">
        <v>3528</v>
      </c>
      <c r="N1690" s="4" t="s">
        <v>2894</v>
      </c>
      <c r="O1690" s="186">
        <f t="shared" si="144"/>
        <v>170605479</v>
      </c>
      <c r="P1690" s="186">
        <f>K1690-O1690</f>
        <v>0</v>
      </c>
      <c r="Q1690" s="4">
        <v>6</v>
      </c>
      <c r="R1690" s="4" t="s">
        <v>70</v>
      </c>
      <c r="S1690" s="4" t="s">
        <v>70</v>
      </c>
      <c r="T1690" s="140">
        <v>45341</v>
      </c>
      <c r="U1690" s="4" t="s">
        <v>1884</v>
      </c>
      <c r="V1690" s="4" t="s">
        <v>1954</v>
      </c>
      <c r="W1690" s="4" t="s">
        <v>70</v>
      </c>
      <c r="X1690" s="140">
        <v>45357</v>
      </c>
      <c r="Y1690" s="4" t="s">
        <v>1888</v>
      </c>
      <c r="Z1690" s="4" t="s">
        <v>1886</v>
      </c>
      <c r="AA1690" s="186">
        <f t="shared" si="146"/>
        <v>170605479</v>
      </c>
      <c r="AB1690" s="186">
        <f>AA1690-O1690</f>
        <v>0</v>
      </c>
      <c r="AC1690" s="4"/>
      <c r="AD1690" s="4" t="s">
        <v>2037</v>
      </c>
      <c r="AE1690" s="250" t="s">
        <v>4999</v>
      </c>
      <c r="AF1690" s="145"/>
      <c r="AG1690" s="4"/>
      <c r="AH1690" s="377"/>
      <c r="AI1690" s="4"/>
      <c r="AJ1690" s="4"/>
      <c r="AK1690" s="4"/>
      <c r="AN1690" t="s">
        <v>1453</v>
      </c>
    </row>
    <row r="1691" spans="2:40">
      <c r="B1691" s="145" t="s">
        <v>2497</v>
      </c>
      <c r="C1691" s="4" t="s">
        <v>441</v>
      </c>
      <c r="D1691" s="4" t="s">
        <v>4198</v>
      </c>
      <c r="E1691" s="4" t="s">
        <v>1060</v>
      </c>
      <c r="F1691" s="4" t="s">
        <v>5001</v>
      </c>
      <c r="G1691" s="4" t="s">
        <v>1513</v>
      </c>
      <c r="H1691" s="4" t="s">
        <v>1514</v>
      </c>
      <c r="I1691" s="141"/>
      <c r="J1691" s="141">
        <v>4500000000</v>
      </c>
      <c r="K1691" s="139">
        <v>4500000000</v>
      </c>
      <c r="L1691" s="4">
        <v>6.6</v>
      </c>
      <c r="M1691" s="4" t="s">
        <v>2601</v>
      </c>
      <c r="N1691" s="4" t="s">
        <v>2602</v>
      </c>
      <c r="O1691" s="186">
        <f t="shared" si="144"/>
        <v>4500000000</v>
      </c>
      <c r="P1691" s="186">
        <f>K1691-O1691</f>
        <v>0</v>
      </c>
      <c r="Q1691" s="4">
        <v>6</v>
      </c>
      <c r="R1691" s="4" t="s">
        <v>70</v>
      </c>
      <c r="S1691" s="4" t="s">
        <v>70</v>
      </c>
      <c r="T1691" s="140">
        <v>45341</v>
      </c>
      <c r="U1691" s="4" t="s">
        <v>1884</v>
      </c>
      <c r="V1691" s="4" t="s">
        <v>1954</v>
      </c>
      <c r="W1691" s="4" t="s">
        <v>70</v>
      </c>
      <c r="X1691" s="140">
        <v>45357</v>
      </c>
      <c r="Y1691" s="4" t="s">
        <v>1888</v>
      </c>
      <c r="Z1691" s="4" t="s">
        <v>1886</v>
      </c>
      <c r="AA1691" s="186">
        <f t="shared" si="146"/>
        <v>4500000000</v>
      </c>
      <c r="AB1691" s="186">
        <f>AA1691-O1691</f>
        <v>0</v>
      </c>
      <c r="AC1691" s="4"/>
      <c r="AD1691" s="4" t="s">
        <v>2037</v>
      </c>
      <c r="AE1691" s="250" t="s">
        <v>4999</v>
      </c>
      <c r="AF1691" s="145"/>
      <c r="AG1691" s="4"/>
      <c r="AH1691" s="377"/>
      <c r="AI1691" s="4"/>
      <c r="AJ1691" s="4"/>
      <c r="AK1691" s="4"/>
      <c r="AN1691" t="s">
        <v>1541</v>
      </c>
    </row>
    <row r="1692" spans="2:40">
      <c r="B1692" s="145" t="s">
        <v>2497</v>
      </c>
      <c r="C1692" s="4" t="s">
        <v>441</v>
      </c>
      <c r="D1692" s="4" t="s">
        <v>4198</v>
      </c>
      <c r="E1692" s="4" t="s">
        <v>1060</v>
      </c>
      <c r="F1692" s="4" t="s">
        <v>5002</v>
      </c>
      <c r="G1692" s="4" t="s">
        <v>1513</v>
      </c>
      <c r="H1692" s="4" t="s">
        <v>1514</v>
      </c>
      <c r="I1692" s="141"/>
      <c r="J1692" s="141">
        <v>628120548</v>
      </c>
      <c r="K1692" s="139">
        <v>628120548</v>
      </c>
      <c r="L1692" s="4">
        <v>8.9</v>
      </c>
      <c r="M1692" s="4" t="s">
        <v>3830</v>
      </c>
      <c r="N1692" s="4" t="s">
        <v>2858</v>
      </c>
      <c r="O1692" s="186">
        <f t="shared" si="144"/>
        <v>628120548</v>
      </c>
      <c r="P1692" s="186">
        <f>K1692-O1692</f>
        <v>0</v>
      </c>
      <c r="Q1692" s="4">
        <v>6</v>
      </c>
      <c r="R1692" s="4" t="s">
        <v>70</v>
      </c>
      <c r="S1692" s="4" t="s">
        <v>70</v>
      </c>
      <c r="T1692" s="140">
        <v>45341</v>
      </c>
      <c r="U1692" s="4" t="s">
        <v>1884</v>
      </c>
      <c r="V1692" s="4" t="s">
        <v>1954</v>
      </c>
      <c r="W1692" s="4" t="s">
        <v>70</v>
      </c>
      <c r="X1692" s="140">
        <v>45357</v>
      </c>
      <c r="Y1692" s="4" t="s">
        <v>1888</v>
      </c>
      <c r="Z1692" s="4" t="s">
        <v>1886</v>
      </c>
      <c r="AA1692" s="186">
        <f t="shared" si="146"/>
        <v>628120548</v>
      </c>
      <c r="AB1692" s="186">
        <f>AA1692-O1692</f>
        <v>0</v>
      </c>
      <c r="AC1692" s="4"/>
      <c r="AD1692" s="4" t="s">
        <v>2037</v>
      </c>
      <c r="AE1692" s="250" t="s">
        <v>4999</v>
      </c>
      <c r="AF1692" s="145"/>
      <c r="AG1692" s="4"/>
      <c r="AH1692" s="377"/>
      <c r="AI1692" s="4"/>
      <c r="AJ1692" s="4"/>
      <c r="AK1692" s="4"/>
      <c r="AN1692" t="s">
        <v>1325</v>
      </c>
    </row>
    <row r="1693" spans="2:40">
      <c r="B1693" s="145" t="s">
        <v>2497</v>
      </c>
      <c r="C1693" s="4" t="s">
        <v>441</v>
      </c>
      <c r="D1693" s="4" t="s">
        <v>1976</v>
      </c>
      <c r="E1693" s="4" t="s">
        <v>1060</v>
      </c>
      <c r="F1693" s="4" t="s">
        <v>5003</v>
      </c>
      <c r="G1693" s="4" t="s">
        <v>1654</v>
      </c>
      <c r="H1693" s="4" t="s">
        <v>1655</v>
      </c>
      <c r="I1693" s="4"/>
      <c r="J1693" s="141">
        <v>6583331</v>
      </c>
      <c r="K1693" s="139">
        <v>6583331</v>
      </c>
      <c r="L1693" s="4">
        <v>0.2</v>
      </c>
      <c r="M1693" s="4" t="s">
        <v>5004</v>
      </c>
      <c r="N1693" s="4"/>
      <c r="O1693" s="91">
        <f>J1693</f>
        <v>6583331</v>
      </c>
      <c r="P1693" s="91">
        <f>J1693-O1693</f>
        <v>0</v>
      </c>
      <c r="Q1693" s="4">
        <v>95</v>
      </c>
      <c r="R1693" s="4" t="s">
        <v>70</v>
      </c>
      <c r="S1693" s="4" t="s">
        <v>70</v>
      </c>
      <c r="T1693" s="140">
        <v>45321</v>
      </c>
      <c r="U1693" s="4" t="s">
        <v>1884</v>
      </c>
      <c r="V1693" s="4"/>
      <c r="W1693" s="4"/>
      <c r="X1693" s="4"/>
      <c r="Y1693" s="146"/>
      <c r="Z1693" s="4"/>
      <c r="AA1693" s="4"/>
      <c r="AB1693" s="4"/>
      <c r="AC1693" s="4"/>
      <c r="AD1693" s="4"/>
      <c r="AE1693" s="145"/>
      <c r="AF1693" s="145"/>
      <c r="AG1693" s="4" t="s">
        <v>70</v>
      </c>
      <c r="AH1693" s="377" t="s">
        <v>5003</v>
      </c>
      <c r="AI1693" s="4" t="s">
        <v>9551</v>
      </c>
      <c r="AJ1693" s="4" t="s">
        <v>9556</v>
      </c>
      <c r="AK1693" s="4"/>
    </row>
    <row r="1694" spans="2:40">
      <c r="B1694" s="145" t="s">
        <v>2497</v>
      </c>
      <c r="C1694" s="4" t="s">
        <v>441</v>
      </c>
      <c r="D1694" s="4" t="s">
        <v>1976</v>
      </c>
      <c r="E1694" s="4" t="s">
        <v>1060</v>
      </c>
      <c r="F1694" s="4" t="s">
        <v>5005</v>
      </c>
      <c r="G1694" s="4" t="s">
        <v>1654</v>
      </c>
      <c r="H1694" s="4" t="s">
        <v>1655</v>
      </c>
      <c r="I1694" s="4"/>
      <c r="J1694" s="141">
        <v>9525573</v>
      </c>
      <c r="K1694" s="139">
        <v>9525573</v>
      </c>
      <c r="L1694" s="4">
        <v>0.2</v>
      </c>
      <c r="M1694" s="4" t="s">
        <v>5006</v>
      </c>
      <c r="N1694" s="4"/>
      <c r="O1694" s="91">
        <f>J1694</f>
        <v>9525573</v>
      </c>
      <c r="P1694" s="91">
        <f>J1694-O1694</f>
        <v>0</v>
      </c>
      <c r="Q1694" s="4">
        <v>95</v>
      </c>
      <c r="R1694" s="4" t="s">
        <v>70</v>
      </c>
      <c r="S1694" s="4" t="s">
        <v>70</v>
      </c>
      <c r="T1694" s="140">
        <v>45321</v>
      </c>
      <c r="U1694" s="4" t="s">
        <v>1884</v>
      </c>
      <c r="V1694" s="4"/>
      <c r="W1694" s="4"/>
      <c r="X1694" s="4"/>
      <c r="Y1694" s="146"/>
      <c r="Z1694" s="4"/>
      <c r="AA1694" s="4"/>
      <c r="AB1694" s="4"/>
      <c r="AC1694" s="4"/>
      <c r="AD1694" s="4"/>
      <c r="AE1694" s="145"/>
      <c r="AF1694" s="145"/>
      <c r="AG1694" s="4" t="s">
        <v>70</v>
      </c>
      <c r="AH1694" s="377" t="s">
        <v>5005</v>
      </c>
      <c r="AI1694" s="4" t="s">
        <v>9551</v>
      </c>
      <c r="AJ1694" s="4" t="s">
        <v>9556</v>
      </c>
      <c r="AK1694" s="4"/>
    </row>
    <row r="1695" spans="2:40">
      <c r="B1695" s="145" t="s">
        <v>2497</v>
      </c>
      <c r="C1695" s="4" t="s">
        <v>441</v>
      </c>
      <c r="D1695" s="4" t="s">
        <v>4198</v>
      </c>
      <c r="E1695" s="4" t="s">
        <v>1060</v>
      </c>
      <c r="F1695" s="4" t="s">
        <v>5007</v>
      </c>
      <c r="G1695" s="4" t="s">
        <v>1513</v>
      </c>
      <c r="H1695" s="4" t="s">
        <v>1514</v>
      </c>
      <c r="I1695" s="141"/>
      <c r="J1695" s="141">
        <v>5000000000</v>
      </c>
      <c r="K1695" s="139">
        <v>5000000000</v>
      </c>
      <c r="L1695" s="4">
        <v>7.4</v>
      </c>
      <c r="M1695" s="4" t="s">
        <v>3528</v>
      </c>
      <c r="N1695" s="4" t="s">
        <v>2894</v>
      </c>
      <c r="O1695" s="186">
        <f t="shared" ref="O1695:O1707" si="148">K1695</f>
        <v>5000000000</v>
      </c>
      <c r="P1695" s="186">
        <f t="shared" ref="P1695:P1707" si="149">K1695-O1695</f>
        <v>0</v>
      </c>
      <c r="Q1695" s="4">
        <v>6</v>
      </c>
      <c r="R1695" s="4" t="s">
        <v>70</v>
      </c>
      <c r="S1695" s="4" t="s">
        <v>70</v>
      </c>
      <c r="T1695" s="140">
        <v>45341</v>
      </c>
      <c r="U1695" s="4" t="s">
        <v>1884</v>
      </c>
      <c r="V1695" s="4" t="s">
        <v>1954</v>
      </c>
      <c r="W1695" s="4" t="s">
        <v>70</v>
      </c>
      <c r="X1695" s="140">
        <v>45357</v>
      </c>
      <c r="Y1695" s="4" t="s">
        <v>1888</v>
      </c>
      <c r="Z1695" s="4" t="s">
        <v>1886</v>
      </c>
      <c r="AA1695" s="186">
        <f t="shared" ref="AA1695:AA1706" si="150">O1695</f>
        <v>5000000000</v>
      </c>
      <c r="AB1695" s="186">
        <f t="shared" ref="AB1695:AB1706" si="151">AA1695-O1695</f>
        <v>0</v>
      </c>
      <c r="AC1695" s="4"/>
      <c r="AD1695" s="4" t="s">
        <v>2037</v>
      </c>
      <c r="AE1695" s="250" t="s">
        <v>4999</v>
      </c>
      <c r="AF1695" s="145"/>
      <c r="AG1695" s="4"/>
      <c r="AH1695" s="377"/>
      <c r="AI1695" s="4"/>
      <c r="AJ1695" s="4"/>
      <c r="AK1695" s="4"/>
    </row>
    <row r="1696" spans="2:40">
      <c r="B1696" s="145" t="s">
        <v>2497</v>
      </c>
      <c r="C1696" s="4" t="s">
        <v>441</v>
      </c>
      <c r="D1696" s="4" t="s">
        <v>4198</v>
      </c>
      <c r="E1696" s="4" t="s">
        <v>1060</v>
      </c>
      <c r="F1696" s="4" t="s">
        <v>5008</v>
      </c>
      <c r="G1696" s="4" t="s">
        <v>1513</v>
      </c>
      <c r="H1696" s="4" t="s">
        <v>1514</v>
      </c>
      <c r="I1696" s="141"/>
      <c r="J1696" s="141">
        <v>5000000000</v>
      </c>
      <c r="K1696" s="139">
        <v>5000000000</v>
      </c>
      <c r="L1696" s="4">
        <v>7.4</v>
      </c>
      <c r="M1696" s="4" t="s">
        <v>3123</v>
      </c>
      <c r="N1696" s="4" t="s">
        <v>2894</v>
      </c>
      <c r="O1696" s="186">
        <f t="shared" si="148"/>
        <v>5000000000</v>
      </c>
      <c r="P1696" s="186">
        <f t="shared" si="149"/>
        <v>0</v>
      </c>
      <c r="Q1696" s="4">
        <v>6</v>
      </c>
      <c r="R1696" s="4" t="s">
        <v>70</v>
      </c>
      <c r="S1696" s="4" t="s">
        <v>70</v>
      </c>
      <c r="T1696" s="140">
        <v>45341</v>
      </c>
      <c r="U1696" s="4" t="s">
        <v>1884</v>
      </c>
      <c r="V1696" s="4" t="s">
        <v>1954</v>
      </c>
      <c r="W1696" s="4" t="s">
        <v>70</v>
      </c>
      <c r="X1696" s="140">
        <v>45357</v>
      </c>
      <c r="Y1696" s="4" t="s">
        <v>1888</v>
      </c>
      <c r="Z1696" s="4" t="s">
        <v>1886</v>
      </c>
      <c r="AA1696" s="186">
        <f t="shared" si="150"/>
        <v>5000000000</v>
      </c>
      <c r="AB1696" s="186">
        <f t="shared" si="151"/>
        <v>0</v>
      </c>
      <c r="AC1696" s="4"/>
      <c r="AD1696" s="4" t="s">
        <v>2037</v>
      </c>
      <c r="AE1696" s="250" t="s">
        <v>4999</v>
      </c>
      <c r="AF1696" s="145"/>
      <c r="AG1696" s="4"/>
      <c r="AH1696" s="377"/>
      <c r="AI1696" s="4"/>
      <c r="AJ1696" s="4"/>
      <c r="AK1696" s="4"/>
    </row>
    <row r="1697" spans="2:37">
      <c r="B1697" s="145" t="s">
        <v>2497</v>
      </c>
      <c r="C1697" s="4" t="s">
        <v>441</v>
      </c>
      <c r="D1697" s="4" t="s">
        <v>4198</v>
      </c>
      <c r="E1697" s="4" t="s">
        <v>1060</v>
      </c>
      <c r="F1697" s="4" t="s">
        <v>5009</v>
      </c>
      <c r="G1697" s="4" t="s">
        <v>1513</v>
      </c>
      <c r="H1697" s="4" t="s">
        <v>1514</v>
      </c>
      <c r="I1697" s="141"/>
      <c r="J1697" s="141">
        <v>186140411</v>
      </c>
      <c r="K1697" s="139">
        <v>186140411</v>
      </c>
      <c r="L1697" s="4">
        <v>5.65</v>
      </c>
      <c r="M1697" s="4" t="s">
        <v>2552</v>
      </c>
      <c r="N1697" s="4" t="s">
        <v>2553</v>
      </c>
      <c r="O1697" s="186">
        <f t="shared" si="148"/>
        <v>186140411</v>
      </c>
      <c r="P1697" s="186">
        <f t="shared" si="149"/>
        <v>0</v>
      </c>
      <c r="Q1697" s="4">
        <v>6</v>
      </c>
      <c r="R1697" s="4" t="s">
        <v>70</v>
      </c>
      <c r="S1697" s="4" t="s">
        <v>70</v>
      </c>
      <c r="T1697" s="140">
        <v>45341</v>
      </c>
      <c r="U1697" s="4" t="s">
        <v>1884</v>
      </c>
      <c r="V1697" s="4" t="s">
        <v>1954</v>
      </c>
      <c r="W1697" s="4" t="s">
        <v>70</v>
      </c>
      <c r="X1697" s="140">
        <v>45357</v>
      </c>
      <c r="Y1697" s="4" t="s">
        <v>1888</v>
      </c>
      <c r="Z1697" s="4" t="s">
        <v>1886</v>
      </c>
      <c r="AA1697" s="186">
        <f t="shared" si="150"/>
        <v>186140411</v>
      </c>
      <c r="AB1697" s="186">
        <f t="shared" si="151"/>
        <v>0</v>
      </c>
      <c r="AC1697" s="4"/>
      <c r="AD1697" s="4" t="s">
        <v>2037</v>
      </c>
      <c r="AE1697" s="250" t="s">
        <v>4999</v>
      </c>
      <c r="AF1697" s="145"/>
      <c r="AG1697" s="4"/>
      <c r="AH1697" s="377"/>
      <c r="AI1697" s="4"/>
      <c r="AJ1697" s="4"/>
      <c r="AK1697" s="4"/>
    </row>
    <row r="1698" spans="2:37">
      <c r="B1698" s="145" t="s">
        <v>2497</v>
      </c>
      <c r="C1698" s="4" t="s">
        <v>441</v>
      </c>
      <c r="D1698" s="4" t="s">
        <v>4198</v>
      </c>
      <c r="E1698" s="4" t="s">
        <v>1060</v>
      </c>
      <c r="F1698" s="4" t="s">
        <v>5010</v>
      </c>
      <c r="G1698" s="4" t="s">
        <v>1513</v>
      </c>
      <c r="H1698" s="4" t="s">
        <v>1514</v>
      </c>
      <c r="I1698" s="141"/>
      <c r="J1698" s="141">
        <v>5700000000</v>
      </c>
      <c r="K1698" s="139">
        <v>5700000000</v>
      </c>
      <c r="L1698" s="4">
        <v>5.5</v>
      </c>
      <c r="M1698" s="4" t="s">
        <v>3378</v>
      </c>
      <c r="N1698" s="4" t="s">
        <v>2191</v>
      </c>
      <c r="O1698" s="186">
        <f t="shared" si="148"/>
        <v>5700000000</v>
      </c>
      <c r="P1698" s="186">
        <f t="shared" si="149"/>
        <v>0</v>
      </c>
      <c r="Q1698" s="4">
        <v>6</v>
      </c>
      <c r="R1698" s="4" t="s">
        <v>70</v>
      </c>
      <c r="S1698" s="4" t="s">
        <v>70</v>
      </c>
      <c r="T1698" s="140">
        <v>45341</v>
      </c>
      <c r="U1698" s="4" t="s">
        <v>1884</v>
      </c>
      <c r="V1698" s="4" t="s">
        <v>1954</v>
      </c>
      <c r="W1698" s="4" t="s">
        <v>70</v>
      </c>
      <c r="X1698" s="140">
        <v>45357</v>
      </c>
      <c r="Y1698" s="4" t="s">
        <v>1888</v>
      </c>
      <c r="Z1698" s="4" t="s">
        <v>1886</v>
      </c>
      <c r="AA1698" s="186">
        <f t="shared" si="150"/>
        <v>5700000000</v>
      </c>
      <c r="AB1698" s="186">
        <f t="shared" si="151"/>
        <v>0</v>
      </c>
      <c r="AC1698" s="4"/>
      <c r="AD1698" s="4" t="s">
        <v>2037</v>
      </c>
      <c r="AE1698" s="250" t="s">
        <v>4999</v>
      </c>
      <c r="AF1698" s="145"/>
      <c r="AG1698" s="4"/>
      <c r="AH1698" s="377"/>
      <c r="AI1698" s="4"/>
      <c r="AJ1698" s="4"/>
      <c r="AK1698" s="4"/>
    </row>
    <row r="1699" spans="2:37">
      <c r="B1699" s="145" t="s">
        <v>2497</v>
      </c>
      <c r="C1699" s="4" t="s">
        <v>441</v>
      </c>
      <c r="D1699" s="4" t="s">
        <v>4198</v>
      </c>
      <c r="E1699" s="4" t="s">
        <v>1060</v>
      </c>
      <c r="F1699" s="4" t="s">
        <v>5011</v>
      </c>
      <c r="G1699" s="4" t="s">
        <v>1513</v>
      </c>
      <c r="H1699" s="4" t="s">
        <v>1514</v>
      </c>
      <c r="I1699" s="141"/>
      <c r="J1699" s="141">
        <v>354389041</v>
      </c>
      <c r="K1699" s="139">
        <v>354389041</v>
      </c>
      <c r="L1699" s="4">
        <v>7.4</v>
      </c>
      <c r="M1699" s="4" t="s">
        <v>2638</v>
      </c>
      <c r="N1699" s="4" t="s">
        <v>3508</v>
      </c>
      <c r="O1699" s="186">
        <f t="shared" si="148"/>
        <v>354389041</v>
      </c>
      <c r="P1699" s="186">
        <f t="shared" si="149"/>
        <v>0</v>
      </c>
      <c r="Q1699" s="4">
        <v>6</v>
      </c>
      <c r="R1699" s="4" t="s">
        <v>70</v>
      </c>
      <c r="S1699" s="4" t="s">
        <v>70</v>
      </c>
      <c r="T1699" s="140">
        <v>45341</v>
      </c>
      <c r="U1699" s="4" t="s">
        <v>1884</v>
      </c>
      <c r="V1699" s="4" t="s">
        <v>1954</v>
      </c>
      <c r="W1699" s="4" t="s">
        <v>70</v>
      </c>
      <c r="X1699" s="140">
        <v>45357</v>
      </c>
      <c r="Y1699" s="4" t="s">
        <v>1888</v>
      </c>
      <c r="Z1699" s="4" t="s">
        <v>1886</v>
      </c>
      <c r="AA1699" s="186">
        <f t="shared" si="150"/>
        <v>354389041</v>
      </c>
      <c r="AB1699" s="186">
        <f t="shared" si="151"/>
        <v>0</v>
      </c>
      <c r="AC1699" s="4"/>
      <c r="AD1699" s="4" t="s">
        <v>2037</v>
      </c>
      <c r="AE1699" s="250" t="s">
        <v>4999</v>
      </c>
      <c r="AF1699" s="145"/>
      <c r="AG1699" s="4"/>
      <c r="AH1699" s="377"/>
      <c r="AI1699" s="4"/>
      <c r="AJ1699" s="4"/>
      <c r="AK1699" s="4"/>
    </row>
    <row r="1700" spans="2:37">
      <c r="B1700" s="145" t="s">
        <v>2497</v>
      </c>
      <c r="C1700" s="4" t="s">
        <v>441</v>
      </c>
      <c r="D1700" s="4" t="s">
        <v>4198</v>
      </c>
      <c r="E1700" s="4" t="s">
        <v>1060</v>
      </c>
      <c r="F1700" s="4" t="s">
        <v>5012</v>
      </c>
      <c r="G1700" s="4" t="s">
        <v>1513</v>
      </c>
      <c r="H1700" s="4" t="s">
        <v>1514</v>
      </c>
      <c r="I1700" s="141"/>
      <c r="J1700" s="141">
        <v>35000000000</v>
      </c>
      <c r="K1700" s="139">
        <v>35000000000</v>
      </c>
      <c r="L1700" s="4">
        <v>5.9</v>
      </c>
      <c r="M1700" s="4" t="s">
        <v>5013</v>
      </c>
      <c r="N1700" s="4" t="s">
        <v>2582</v>
      </c>
      <c r="O1700" s="186">
        <f t="shared" si="148"/>
        <v>35000000000</v>
      </c>
      <c r="P1700" s="186">
        <f t="shared" si="149"/>
        <v>0</v>
      </c>
      <c r="Q1700" s="4">
        <v>6</v>
      </c>
      <c r="R1700" s="4" t="s">
        <v>70</v>
      </c>
      <c r="S1700" s="4" t="s">
        <v>70</v>
      </c>
      <c r="T1700" s="140">
        <v>45341</v>
      </c>
      <c r="U1700" s="4" t="s">
        <v>1884</v>
      </c>
      <c r="V1700" s="4" t="s">
        <v>1954</v>
      </c>
      <c r="W1700" s="4" t="s">
        <v>70</v>
      </c>
      <c r="X1700" s="140">
        <v>45357</v>
      </c>
      <c r="Y1700" s="4" t="s">
        <v>1888</v>
      </c>
      <c r="Z1700" s="4" t="s">
        <v>1886</v>
      </c>
      <c r="AA1700" s="186">
        <f t="shared" si="150"/>
        <v>35000000000</v>
      </c>
      <c r="AB1700" s="186">
        <f t="shared" si="151"/>
        <v>0</v>
      </c>
      <c r="AC1700" s="4"/>
      <c r="AD1700" s="4" t="s">
        <v>2037</v>
      </c>
      <c r="AE1700" s="250" t="s">
        <v>4999</v>
      </c>
      <c r="AF1700" s="145"/>
      <c r="AG1700" s="4"/>
      <c r="AH1700" s="377"/>
      <c r="AI1700" s="4"/>
      <c r="AJ1700" s="4"/>
      <c r="AK1700" s="4"/>
    </row>
    <row r="1701" spans="2:37">
      <c r="B1701" s="145" t="s">
        <v>2497</v>
      </c>
      <c r="C1701" s="4" t="s">
        <v>441</v>
      </c>
      <c r="D1701" s="4" t="s">
        <v>4198</v>
      </c>
      <c r="E1701" s="4" t="s">
        <v>1060</v>
      </c>
      <c r="F1701" s="4" t="s">
        <v>5014</v>
      </c>
      <c r="G1701" s="4" t="s">
        <v>1513</v>
      </c>
      <c r="H1701" s="4" t="s">
        <v>1514</v>
      </c>
      <c r="I1701" s="141"/>
      <c r="J1701" s="141">
        <v>3500000000</v>
      </c>
      <c r="K1701" s="139">
        <v>3500000000</v>
      </c>
      <c r="L1701" s="4">
        <v>5.5</v>
      </c>
      <c r="M1701" s="4" t="s">
        <v>3862</v>
      </c>
      <c r="N1701" s="4" t="s">
        <v>2139</v>
      </c>
      <c r="O1701" s="186">
        <f t="shared" si="148"/>
        <v>3500000000</v>
      </c>
      <c r="P1701" s="186">
        <f t="shared" si="149"/>
        <v>0</v>
      </c>
      <c r="Q1701" s="4">
        <v>6</v>
      </c>
      <c r="R1701" s="4" t="s">
        <v>70</v>
      </c>
      <c r="S1701" s="4" t="s">
        <v>70</v>
      </c>
      <c r="T1701" s="140">
        <v>45341</v>
      </c>
      <c r="U1701" s="4" t="s">
        <v>1884</v>
      </c>
      <c r="V1701" s="4" t="s">
        <v>1954</v>
      </c>
      <c r="W1701" s="4" t="s">
        <v>70</v>
      </c>
      <c r="X1701" s="140">
        <v>45357</v>
      </c>
      <c r="Y1701" s="4" t="s">
        <v>1888</v>
      </c>
      <c r="Z1701" s="4" t="s">
        <v>1886</v>
      </c>
      <c r="AA1701" s="186">
        <f t="shared" si="150"/>
        <v>3500000000</v>
      </c>
      <c r="AB1701" s="186">
        <f t="shared" si="151"/>
        <v>0</v>
      </c>
      <c r="AC1701" s="4"/>
      <c r="AD1701" s="4" t="s">
        <v>2037</v>
      </c>
      <c r="AE1701" s="250" t="s">
        <v>4999</v>
      </c>
      <c r="AF1701" s="145"/>
      <c r="AG1701" s="4"/>
      <c r="AH1701" s="377"/>
      <c r="AI1701" s="4"/>
      <c r="AJ1701" s="4"/>
      <c r="AK1701" s="4"/>
    </row>
    <row r="1702" spans="2:37">
      <c r="B1702" s="145" t="s">
        <v>2497</v>
      </c>
      <c r="C1702" s="4" t="s">
        <v>441</v>
      </c>
      <c r="D1702" s="4" t="s">
        <v>4198</v>
      </c>
      <c r="E1702" s="4" t="s">
        <v>1060</v>
      </c>
      <c r="F1702" s="4" t="s">
        <v>5015</v>
      </c>
      <c r="G1702" s="4" t="s">
        <v>1513</v>
      </c>
      <c r="H1702" s="4" t="s">
        <v>1514</v>
      </c>
      <c r="I1702" s="141"/>
      <c r="J1702" s="141">
        <v>1000000000</v>
      </c>
      <c r="K1702" s="139">
        <v>1000000000</v>
      </c>
      <c r="L1702" s="4">
        <v>5.3</v>
      </c>
      <c r="M1702" s="4" t="s">
        <v>2592</v>
      </c>
      <c r="N1702" s="4" t="s">
        <v>2804</v>
      </c>
      <c r="O1702" s="186">
        <f t="shared" si="148"/>
        <v>1000000000</v>
      </c>
      <c r="P1702" s="186">
        <f t="shared" si="149"/>
        <v>0</v>
      </c>
      <c r="Q1702" s="4">
        <v>6</v>
      </c>
      <c r="R1702" s="4" t="s">
        <v>70</v>
      </c>
      <c r="S1702" s="4" t="s">
        <v>70</v>
      </c>
      <c r="T1702" s="140">
        <v>45341</v>
      </c>
      <c r="U1702" s="4" t="s">
        <v>1884</v>
      </c>
      <c r="V1702" s="4" t="s">
        <v>1954</v>
      </c>
      <c r="W1702" s="4" t="s">
        <v>70</v>
      </c>
      <c r="X1702" s="140">
        <v>45357</v>
      </c>
      <c r="Y1702" s="4" t="s">
        <v>1888</v>
      </c>
      <c r="Z1702" s="4" t="s">
        <v>1886</v>
      </c>
      <c r="AA1702" s="186">
        <f t="shared" si="150"/>
        <v>1000000000</v>
      </c>
      <c r="AB1702" s="186">
        <f t="shared" si="151"/>
        <v>0</v>
      </c>
      <c r="AC1702" s="4"/>
      <c r="AD1702" s="4" t="s">
        <v>2037</v>
      </c>
      <c r="AE1702" s="250" t="s">
        <v>4999</v>
      </c>
      <c r="AF1702" s="145"/>
      <c r="AG1702" s="4"/>
      <c r="AH1702" s="377"/>
      <c r="AI1702" s="4"/>
      <c r="AJ1702" s="4"/>
      <c r="AK1702" s="4"/>
    </row>
    <row r="1703" spans="2:37">
      <c r="B1703" s="145" t="s">
        <v>2497</v>
      </c>
      <c r="C1703" s="4" t="s">
        <v>441</v>
      </c>
      <c r="D1703" s="4" t="s">
        <v>4198</v>
      </c>
      <c r="E1703" s="4" t="s">
        <v>1060</v>
      </c>
      <c r="F1703" s="4" t="s">
        <v>5016</v>
      </c>
      <c r="G1703" s="4" t="s">
        <v>1513</v>
      </c>
      <c r="H1703" s="4" t="s">
        <v>1514</v>
      </c>
      <c r="I1703" s="141"/>
      <c r="J1703" s="141">
        <v>261128767</v>
      </c>
      <c r="K1703" s="139">
        <v>261128767</v>
      </c>
      <c r="L1703" s="4">
        <v>7.4</v>
      </c>
      <c r="M1703" s="4" t="s">
        <v>3505</v>
      </c>
      <c r="N1703" s="4" t="s">
        <v>3240</v>
      </c>
      <c r="O1703" s="186">
        <f t="shared" si="148"/>
        <v>261128767</v>
      </c>
      <c r="P1703" s="186">
        <f t="shared" si="149"/>
        <v>0</v>
      </c>
      <c r="Q1703" s="4">
        <v>6</v>
      </c>
      <c r="R1703" s="4" t="s">
        <v>70</v>
      </c>
      <c r="S1703" s="4" t="s">
        <v>70</v>
      </c>
      <c r="T1703" s="140">
        <v>45341</v>
      </c>
      <c r="U1703" s="4" t="s">
        <v>1884</v>
      </c>
      <c r="V1703" s="4" t="s">
        <v>1954</v>
      </c>
      <c r="W1703" s="4" t="s">
        <v>70</v>
      </c>
      <c r="X1703" s="140">
        <v>45357</v>
      </c>
      <c r="Y1703" s="4" t="s">
        <v>1888</v>
      </c>
      <c r="Z1703" s="4" t="s">
        <v>1886</v>
      </c>
      <c r="AA1703" s="186">
        <f t="shared" si="150"/>
        <v>261128767</v>
      </c>
      <c r="AB1703" s="186">
        <f t="shared" si="151"/>
        <v>0</v>
      </c>
      <c r="AC1703" s="4"/>
      <c r="AD1703" s="4" t="s">
        <v>2037</v>
      </c>
      <c r="AE1703" s="250" t="s">
        <v>4999</v>
      </c>
      <c r="AF1703" s="145"/>
      <c r="AG1703" s="4"/>
      <c r="AH1703" s="377"/>
      <c r="AI1703" s="4"/>
      <c r="AJ1703" s="4"/>
      <c r="AK1703" s="4"/>
    </row>
    <row r="1704" spans="2:37">
      <c r="B1704" s="145" t="s">
        <v>2497</v>
      </c>
      <c r="C1704" s="4" t="s">
        <v>441</v>
      </c>
      <c r="D1704" s="4" t="s">
        <v>4198</v>
      </c>
      <c r="E1704" s="4" t="s">
        <v>1060</v>
      </c>
      <c r="F1704" s="4" t="s">
        <v>5017</v>
      </c>
      <c r="G1704" s="4" t="s">
        <v>1513</v>
      </c>
      <c r="H1704" s="4" t="s">
        <v>1514</v>
      </c>
      <c r="I1704" s="141"/>
      <c r="J1704" s="141">
        <v>10000000000</v>
      </c>
      <c r="K1704" s="139">
        <v>10000000000</v>
      </c>
      <c r="L1704" s="4">
        <v>5.9</v>
      </c>
      <c r="M1704" s="4" t="s">
        <v>3258</v>
      </c>
      <c r="N1704" s="4" t="s">
        <v>2150</v>
      </c>
      <c r="O1704" s="186">
        <f t="shared" si="148"/>
        <v>10000000000</v>
      </c>
      <c r="P1704" s="186">
        <f t="shared" si="149"/>
        <v>0</v>
      </c>
      <c r="Q1704" s="4">
        <v>6</v>
      </c>
      <c r="R1704" s="4" t="s">
        <v>70</v>
      </c>
      <c r="S1704" s="4" t="s">
        <v>70</v>
      </c>
      <c r="T1704" s="140">
        <v>45341</v>
      </c>
      <c r="U1704" s="4" t="s">
        <v>1884</v>
      </c>
      <c r="V1704" s="4" t="s">
        <v>1954</v>
      </c>
      <c r="W1704" s="4" t="s">
        <v>70</v>
      </c>
      <c r="X1704" s="140">
        <v>45357</v>
      </c>
      <c r="Y1704" s="4" t="s">
        <v>1888</v>
      </c>
      <c r="Z1704" s="4" t="s">
        <v>1886</v>
      </c>
      <c r="AA1704" s="186">
        <f t="shared" si="150"/>
        <v>10000000000</v>
      </c>
      <c r="AB1704" s="186">
        <f t="shared" si="151"/>
        <v>0</v>
      </c>
      <c r="AC1704" s="4"/>
      <c r="AD1704" s="4" t="s">
        <v>2037</v>
      </c>
      <c r="AE1704" s="250" t="s">
        <v>4999</v>
      </c>
      <c r="AF1704" s="145"/>
      <c r="AG1704" s="4"/>
      <c r="AH1704" s="377"/>
      <c r="AI1704" s="4"/>
      <c r="AJ1704" s="4"/>
      <c r="AK1704" s="4"/>
    </row>
    <row r="1705" spans="2:37">
      <c r="B1705" s="145" t="s">
        <v>2497</v>
      </c>
      <c r="C1705" s="4" t="s">
        <v>441</v>
      </c>
      <c r="D1705" s="4" t="s">
        <v>4198</v>
      </c>
      <c r="E1705" s="4" t="s">
        <v>1060</v>
      </c>
      <c r="F1705" s="4" t="s">
        <v>5018</v>
      </c>
      <c r="G1705" s="4" t="s">
        <v>1513</v>
      </c>
      <c r="H1705" s="4" t="s">
        <v>1514</v>
      </c>
      <c r="I1705" s="141"/>
      <c r="J1705" s="141">
        <v>295808219</v>
      </c>
      <c r="K1705" s="139">
        <v>295808219</v>
      </c>
      <c r="L1705" s="4">
        <v>5.9</v>
      </c>
      <c r="M1705" s="4" t="s">
        <v>3258</v>
      </c>
      <c r="N1705" s="4" t="s">
        <v>2150</v>
      </c>
      <c r="O1705" s="186">
        <f t="shared" si="148"/>
        <v>295808219</v>
      </c>
      <c r="P1705" s="186">
        <f t="shared" si="149"/>
        <v>0</v>
      </c>
      <c r="Q1705" s="4">
        <v>6</v>
      </c>
      <c r="R1705" s="4" t="s">
        <v>70</v>
      </c>
      <c r="S1705" s="4" t="s">
        <v>70</v>
      </c>
      <c r="T1705" s="140">
        <v>45341</v>
      </c>
      <c r="U1705" s="4" t="s">
        <v>1884</v>
      </c>
      <c r="V1705" s="4" t="s">
        <v>1954</v>
      </c>
      <c r="W1705" s="4" t="s">
        <v>70</v>
      </c>
      <c r="X1705" s="140">
        <v>45357</v>
      </c>
      <c r="Y1705" s="4" t="s">
        <v>1888</v>
      </c>
      <c r="Z1705" s="4" t="s">
        <v>1886</v>
      </c>
      <c r="AA1705" s="186">
        <f t="shared" si="150"/>
        <v>295808219</v>
      </c>
      <c r="AB1705" s="186">
        <f t="shared" si="151"/>
        <v>0</v>
      </c>
      <c r="AC1705" s="4"/>
      <c r="AD1705" s="4" t="s">
        <v>2037</v>
      </c>
      <c r="AE1705" s="250" t="s">
        <v>4999</v>
      </c>
      <c r="AF1705" s="145"/>
      <c r="AG1705" s="4"/>
      <c r="AH1705" s="377"/>
      <c r="AI1705" s="4"/>
      <c r="AJ1705" s="4"/>
      <c r="AK1705" s="4"/>
    </row>
    <row r="1706" spans="2:37">
      <c r="B1706" s="145" t="s">
        <v>2497</v>
      </c>
      <c r="C1706" s="4" t="s">
        <v>441</v>
      </c>
      <c r="D1706" s="4" t="s">
        <v>4198</v>
      </c>
      <c r="E1706" s="4" t="s">
        <v>1060</v>
      </c>
      <c r="F1706" s="4" t="s">
        <v>5019</v>
      </c>
      <c r="G1706" s="4" t="s">
        <v>1513</v>
      </c>
      <c r="H1706" s="4" t="s">
        <v>1514</v>
      </c>
      <c r="I1706" s="141"/>
      <c r="J1706" s="141">
        <v>4500000000</v>
      </c>
      <c r="K1706" s="139">
        <v>4500000000</v>
      </c>
      <c r="L1706" s="4">
        <v>7.4</v>
      </c>
      <c r="M1706" s="4" t="s">
        <v>3528</v>
      </c>
      <c r="N1706" s="4" t="s">
        <v>2894</v>
      </c>
      <c r="O1706" s="186">
        <f t="shared" si="148"/>
        <v>4500000000</v>
      </c>
      <c r="P1706" s="186">
        <f t="shared" si="149"/>
        <v>0</v>
      </c>
      <c r="Q1706" s="4">
        <v>6</v>
      </c>
      <c r="R1706" s="4" t="s">
        <v>70</v>
      </c>
      <c r="S1706" s="4" t="s">
        <v>70</v>
      </c>
      <c r="T1706" s="140">
        <v>45341</v>
      </c>
      <c r="U1706" s="4" t="s">
        <v>1884</v>
      </c>
      <c r="V1706" s="4" t="s">
        <v>1954</v>
      </c>
      <c r="W1706" s="4" t="s">
        <v>70</v>
      </c>
      <c r="X1706" s="140">
        <v>45357</v>
      </c>
      <c r="Y1706" s="4" t="s">
        <v>1888</v>
      </c>
      <c r="Z1706" s="4" t="s">
        <v>1886</v>
      </c>
      <c r="AA1706" s="186">
        <f t="shared" si="150"/>
        <v>4500000000</v>
      </c>
      <c r="AB1706" s="186">
        <f t="shared" si="151"/>
        <v>0</v>
      </c>
      <c r="AC1706" s="4"/>
      <c r="AD1706" s="4" t="s">
        <v>2037</v>
      </c>
      <c r="AE1706" s="250" t="s">
        <v>4999</v>
      </c>
      <c r="AF1706" s="145"/>
      <c r="AG1706" s="4"/>
      <c r="AH1706" s="377"/>
      <c r="AI1706" s="4"/>
      <c r="AJ1706" s="4"/>
      <c r="AK1706" s="4"/>
    </row>
    <row r="1707" spans="2:37">
      <c r="B1707" s="145" t="s">
        <v>2497</v>
      </c>
      <c r="C1707" s="4" t="s">
        <v>441</v>
      </c>
      <c r="D1707" s="4" t="s">
        <v>2528</v>
      </c>
      <c r="E1707" s="4" t="s">
        <v>1060</v>
      </c>
      <c r="F1707" s="4" t="s">
        <v>5020</v>
      </c>
      <c r="G1707" s="4" t="s">
        <v>1660</v>
      </c>
      <c r="H1707" s="4" t="s">
        <v>1661</v>
      </c>
      <c r="I1707" s="4"/>
      <c r="J1707" s="141">
        <v>1459621</v>
      </c>
      <c r="K1707" s="139">
        <v>1459621</v>
      </c>
      <c r="L1707" s="4">
        <v>0.2</v>
      </c>
      <c r="M1707" s="4" t="s">
        <v>5021</v>
      </c>
      <c r="N1707" s="4"/>
      <c r="O1707" s="186">
        <f t="shared" si="148"/>
        <v>1459621</v>
      </c>
      <c r="P1707" s="186">
        <f t="shared" si="149"/>
        <v>0</v>
      </c>
      <c r="Q1707" s="4" t="s">
        <v>2503</v>
      </c>
      <c r="R1707" s="4" t="s">
        <v>70</v>
      </c>
      <c r="S1707" s="4" t="s">
        <v>70</v>
      </c>
      <c r="T1707" s="140">
        <v>45351</v>
      </c>
      <c r="U1707" s="4" t="s">
        <v>1884</v>
      </c>
      <c r="V1707" s="4"/>
      <c r="W1707" s="4"/>
      <c r="X1707" s="4"/>
      <c r="Y1707" s="146"/>
      <c r="Z1707" s="4"/>
      <c r="AA1707" s="4"/>
      <c r="AB1707" s="4"/>
      <c r="AC1707" s="4"/>
      <c r="AD1707" s="4"/>
      <c r="AE1707" s="145"/>
      <c r="AF1707" s="145"/>
      <c r="AG1707" s="4" t="s">
        <v>70</v>
      </c>
      <c r="AH1707" s="377" t="s">
        <v>5020</v>
      </c>
      <c r="AI1707" s="4" t="s">
        <v>9551</v>
      </c>
      <c r="AJ1707" s="4" t="s">
        <v>9556</v>
      </c>
      <c r="AK1707" s="4"/>
    </row>
    <row r="1708" spans="2:37">
      <c r="B1708" s="145" t="s">
        <v>2497</v>
      </c>
      <c r="C1708" s="4" t="s">
        <v>441</v>
      </c>
      <c r="D1708" s="4" t="s">
        <v>1957</v>
      </c>
      <c r="E1708" s="4" t="s">
        <v>1060</v>
      </c>
      <c r="F1708" s="4" t="s">
        <v>5022</v>
      </c>
      <c r="G1708" s="4" t="s">
        <v>1664</v>
      </c>
      <c r="H1708" s="4" t="s">
        <v>1665</v>
      </c>
      <c r="I1708" s="4"/>
      <c r="J1708" s="141">
        <v>8595151</v>
      </c>
      <c r="K1708" s="139">
        <v>8595151</v>
      </c>
      <c r="L1708" s="4">
        <v>0.2</v>
      </c>
      <c r="M1708" s="4" t="s">
        <v>5023</v>
      </c>
      <c r="N1708" s="4"/>
      <c r="O1708" s="91">
        <f>J1708</f>
        <v>8595151</v>
      </c>
      <c r="P1708" s="91">
        <f>O1708-J1708</f>
        <v>0</v>
      </c>
      <c r="Q1708" s="4">
        <v>199</v>
      </c>
      <c r="R1708" s="4" t="s">
        <v>70</v>
      </c>
      <c r="S1708" s="4" t="s">
        <v>70</v>
      </c>
      <c r="T1708" s="140">
        <v>45294</v>
      </c>
      <c r="U1708" s="4" t="s">
        <v>1884</v>
      </c>
      <c r="V1708" s="4" t="s">
        <v>1954</v>
      </c>
      <c r="W1708" s="4"/>
      <c r="X1708" s="4"/>
      <c r="Y1708" s="146"/>
      <c r="Z1708" s="4"/>
      <c r="AA1708" s="4"/>
      <c r="AB1708" s="4"/>
      <c r="AC1708" s="4"/>
      <c r="AD1708" s="4"/>
      <c r="AE1708" s="145"/>
      <c r="AF1708" s="145"/>
      <c r="AG1708" s="4" t="s">
        <v>70</v>
      </c>
      <c r="AH1708" s="377" t="s">
        <v>5022</v>
      </c>
      <c r="AI1708" s="4" t="s">
        <v>9551</v>
      </c>
      <c r="AJ1708" s="4" t="s">
        <v>9556</v>
      </c>
      <c r="AK1708" s="4"/>
    </row>
    <row r="1709" spans="2:37">
      <c r="B1709" s="145" t="s">
        <v>2497</v>
      </c>
      <c r="C1709" s="4" t="s">
        <v>441</v>
      </c>
      <c r="D1709" s="4" t="s">
        <v>1957</v>
      </c>
      <c r="E1709" s="4" t="s">
        <v>1060</v>
      </c>
      <c r="F1709" s="4" t="s">
        <v>5024</v>
      </c>
      <c r="G1709" s="4" t="s">
        <v>1664</v>
      </c>
      <c r="H1709" s="4" t="s">
        <v>1665</v>
      </c>
      <c r="I1709" s="4"/>
      <c r="J1709" s="141">
        <v>2277926233</v>
      </c>
      <c r="K1709" s="139">
        <v>2277926233</v>
      </c>
      <c r="L1709" s="4">
        <v>0.2</v>
      </c>
      <c r="M1709" s="4" t="s">
        <v>5025</v>
      </c>
      <c r="N1709" s="4"/>
      <c r="O1709" s="91">
        <f>J1709</f>
        <v>2277926233</v>
      </c>
      <c r="P1709" s="91">
        <f>O1709-J1709</f>
        <v>0</v>
      </c>
      <c r="Q1709" s="4">
        <v>199</v>
      </c>
      <c r="R1709" s="4" t="s">
        <v>70</v>
      </c>
      <c r="S1709" s="4" t="s">
        <v>70</v>
      </c>
      <c r="T1709" s="140">
        <v>45294</v>
      </c>
      <c r="U1709" s="4" t="s">
        <v>1884</v>
      </c>
      <c r="V1709" s="4" t="s">
        <v>1954</v>
      </c>
      <c r="W1709" s="4"/>
      <c r="X1709" s="4"/>
      <c r="Y1709" s="146"/>
      <c r="Z1709" s="4"/>
      <c r="AA1709" s="4"/>
      <c r="AB1709" s="4"/>
      <c r="AC1709" s="4"/>
      <c r="AD1709" s="4"/>
      <c r="AE1709" s="145"/>
      <c r="AF1709" s="145"/>
      <c r="AG1709" s="4" t="s">
        <v>70</v>
      </c>
      <c r="AH1709" s="377" t="s">
        <v>5024</v>
      </c>
      <c r="AI1709" s="4" t="s">
        <v>9551</v>
      </c>
      <c r="AJ1709" s="4" t="s">
        <v>9556</v>
      </c>
      <c r="AK1709" s="4"/>
    </row>
    <row r="1710" spans="2:37">
      <c r="B1710" s="145" t="s">
        <v>2497</v>
      </c>
      <c r="C1710" s="4" t="s">
        <v>441</v>
      </c>
      <c r="D1710" s="4" t="s">
        <v>4198</v>
      </c>
      <c r="E1710" s="4" t="s">
        <v>1060</v>
      </c>
      <c r="F1710" s="4" t="s">
        <v>5026</v>
      </c>
      <c r="G1710" s="4" t="s">
        <v>1513</v>
      </c>
      <c r="H1710" s="4" t="s">
        <v>1514</v>
      </c>
      <c r="I1710" s="141"/>
      <c r="J1710" s="141">
        <v>7000000000</v>
      </c>
      <c r="K1710" s="139">
        <v>7000000000</v>
      </c>
      <c r="L1710" s="4">
        <v>8.9</v>
      </c>
      <c r="M1710" s="4" t="s">
        <v>3830</v>
      </c>
      <c r="N1710" s="4" t="s">
        <v>2858</v>
      </c>
      <c r="O1710" s="186">
        <f>K1710</f>
        <v>7000000000</v>
      </c>
      <c r="P1710" s="186">
        <f>K1710-O1710</f>
        <v>0</v>
      </c>
      <c r="Q1710" s="4">
        <v>6</v>
      </c>
      <c r="R1710" s="4" t="s">
        <v>70</v>
      </c>
      <c r="S1710" s="4" t="s">
        <v>70</v>
      </c>
      <c r="T1710" s="140">
        <v>45341</v>
      </c>
      <c r="U1710" s="4" t="s">
        <v>1884</v>
      </c>
      <c r="V1710" s="4" t="s">
        <v>1954</v>
      </c>
      <c r="W1710" s="4" t="s">
        <v>70</v>
      </c>
      <c r="X1710" s="140">
        <v>45357</v>
      </c>
      <c r="Y1710" s="4" t="s">
        <v>1888</v>
      </c>
      <c r="Z1710" s="4" t="s">
        <v>1886</v>
      </c>
      <c r="AA1710" s="186">
        <f>O1710</f>
        <v>7000000000</v>
      </c>
      <c r="AB1710" s="186">
        <f>AA1710-O1710</f>
        <v>0</v>
      </c>
      <c r="AC1710" s="4"/>
      <c r="AD1710" s="4" t="s">
        <v>2037</v>
      </c>
      <c r="AE1710" s="250" t="s">
        <v>4999</v>
      </c>
      <c r="AF1710" s="145"/>
      <c r="AG1710" s="4"/>
      <c r="AH1710" s="377"/>
      <c r="AI1710" s="4"/>
      <c r="AJ1710" s="4"/>
      <c r="AK1710" s="4"/>
    </row>
    <row r="1711" spans="2:37">
      <c r="B1711" s="145" t="s">
        <v>2497</v>
      </c>
      <c r="C1711" s="4" t="s">
        <v>441</v>
      </c>
      <c r="D1711" s="4" t="s">
        <v>4198</v>
      </c>
      <c r="E1711" s="4" t="s">
        <v>1060</v>
      </c>
      <c r="F1711" s="4" t="s">
        <v>5027</v>
      </c>
      <c r="G1711" s="4" t="s">
        <v>1513</v>
      </c>
      <c r="H1711" s="4" t="s">
        <v>1514</v>
      </c>
      <c r="I1711" s="141"/>
      <c r="J1711" s="141">
        <v>628120548</v>
      </c>
      <c r="K1711" s="139">
        <v>628120548</v>
      </c>
      <c r="L1711" s="4">
        <v>8.9</v>
      </c>
      <c r="M1711" s="4" t="s">
        <v>3830</v>
      </c>
      <c r="N1711" s="4" t="s">
        <v>2858</v>
      </c>
      <c r="O1711" s="186">
        <f>K1711</f>
        <v>628120548</v>
      </c>
      <c r="P1711" s="186">
        <f>K1711-O1711</f>
        <v>0</v>
      </c>
      <c r="Q1711" s="4">
        <v>6</v>
      </c>
      <c r="R1711" s="4" t="s">
        <v>70</v>
      </c>
      <c r="S1711" s="4" t="s">
        <v>70</v>
      </c>
      <c r="T1711" s="140">
        <v>45341</v>
      </c>
      <c r="U1711" s="4" t="s">
        <v>1884</v>
      </c>
      <c r="V1711" s="4" t="s">
        <v>1954</v>
      </c>
      <c r="W1711" s="4" t="s">
        <v>70</v>
      </c>
      <c r="X1711" s="140">
        <v>45357</v>
      </c>
      <c r="Y1711" s="4" t="s">
        <v>1888</v>
      </c>
      <c r="Z1711" s="4" t="s">
        <v>1886</v>
      </c>
      <c r="AA1711" s="186">
        <f>O1711</f>
        <v>628120548</v>
      </c>
      <c r="AB1711" s="186">
        <f>AA1711-O1711</f>
        <v>0</v>
      </c>
      <c r="AC1711" s="4"/>
      <c r="AD1711" s="4" t="s">
        <v>2037</v>
      </c>
      <c r="AE1711" s="250" t="s">
        <v>4999</v>
      </c>
      <c r="AF1711" s="145"/>
      <c r="AG1711" s="4"/>
      <c r="AH1711" s="377"/>
      <c r="AI1711" s="4"/>
      <c r="AJ1711" s="4"/>
      <c r="AK1711" s="4"/>
    </row>
    <row r="1712" spans="2:37">
      <c r="B1712" s="145" t="s">
        <v>2497</v>
      </c>
      <c r="C1712" s="4" t="s">
        <v>441</v>
      </c>
      <c r="D1712" s="4" t="s">
        <v>2518</v>
      </c>
      <c r="E1712" s="4" t="s">
        <v>1060</v>
      </c>
      <c r="F1712" s="329" t="s">
        <v>5028</v>
      </c>
      <c r="G1712" s="4" t="s">
        <v>1638</v>
      </c>
      <c r="H1712" s="4" t="s">
        <v>1639</v>
      </c>
      <c r="I1712" s="4"/>
      <c r="J1712" s="141">
        <v>26991060</v>
      </c>
      <c r="K1712" s="139">
        <v>26991060</v>
      </c>
      <c r="L1712" s="4">
        <v>0.2</v>
      </c>
      <c r="M1712" s="4" t="s">
        <v>5029</v>
      </c>
      <c r="N1712" s="4"/>
      <c r="O1712" s="91">
        <f>J1712</f>
        <v>26991060</v>
      </c>
      <c r="P1712" s="91">
        <f>J1712-O1712</f>
        <v>0</v>
      </c>
      <c r="Q1712" s="4">
        <v>139</v>
      </c>
      <c r="R1712" s="4" t="s">
        <v>70</v>
      </c>
      <c r="S1712" s="4" t="s">
        <v>70</v>
      </c>
      <c r="T1712" s="140">
        <v>45348</v>
      </c>
      <c r="U1712" s="4" t="s">
        <v>1887</v>
      </c>
      <c r="V1712" s="4"/>
      <c r="W1712" s="4"/>
      <c r="X1712" s="4"/>
      <c r="Y1712" s="146"/>
      <c r="Z1712" s="4"/>
      <c r="AA1712" s="4"/>
      <c r="AB1712" s="4"/>
      <c r="AC1712" s="4"/>
      <c r="AD1712" s="4"/>
      <c r="AE1712" s="145"/>
      <c r="AF1712" s="145"/>
      <c r="AG1712" s="4" t="s">
        <v>70</v>
      </c>
      <c r="AH1712" s="377" t="s">
        <v>5028</v>
      </c>
      <c r="AI1712" s="4" t="s">
        <v>9551</v>
      </c>
      <c r="AJ1712" s="4" t="s">
        <v>9556</v>
      </c>
      <c r="AK1712" s="4"/>
    </row>
    <row r="1713" spans="2:38">
      <c r="B1713" s="145" t="s">
        <v>2497</v>
      </c>
      <c r="C1713" s="4" t="s">
        <v>441</v>
      </c>
      <c r="D1713" s="4" t="s">
        <v>4198</v>
      </c>
      <c r="E1713" s="4" t="s">
        <v>1060</v>
      </c>
      <c r="F1713" s="4" t="s">
        <v>5030</v>
      </c>
      <c r="G1713" s="4" t="s">
        <v>1513</v>
      </c>
      <c r="H1713" s="4" t="s">
        <v>1514</v>
      </c>
      <c r="I1713" s="141"/>
      <c r="J1713" s="141">
        <v>7000000000</v>
      </c>
      <c r="K1713" s="139">
        <v>7000000000</v>
      </c>
      <c r="L1713" s="4">
        <v>8.9</v>
      </c>
      <c r="M1713" s="4" t="s">
        <v>3830</v>
      </c>
      <c r="N1713" s="4" t="s">
        <v>2858</v>
      </c>
      <c r="O1713" s="186">
        <f>K1713</f>
        <v>7000000000</v>
      </c>
      <c r="P1713" s="186">
        <f>K1713-O1713</f>
        <v>0</v>
      </c>
      <c r="Q1713" s="4">
        <v>6</v>
      </c>
      <c r="R1713" s="4" t="s">
        <v>70</v>
      </c>
      <c r="S1713" s="4" t="s">
        <v>70</v>
      </c>
      <c r="T1713" s="140">
        <v>45341</v>
      </c>
      <c r="U1713" s="4" t="s">
        <v>1884</v>
      </c>
      <c r="V1713" s="4" t="s">
        <v>1954</v>
      </c>
      <c r="W1713" s="4" t="s">
        <v>70</v>
      </c>
      <c r="X1713" s="140">
        <v>45357</v>
      </c>
      <c r="Y1713" s="4" t="s">
        <v>1888</v>
      </c>
      <c r="Z1713" s="4" t="s">
        <v>1886</v>
      </c>
      <c r="AA1713" s="186">
        <f>O1713</f>
        <v>7000000000</v>
      </c>
      <c r="AB1713" s="186">
        <f>AA1713-O1713</f>
        <v>0</v>
      </c>
      <c r="AC1713" s="4"/>
      <c r="AD1713" s="4" t="s">
        <v>2037</v>
      </c>
      <c r="AE1713" s="250" t="s">
        <v>4999</v>
      </c>
      <c r="AF1713" s="145"/>
      <c r="AG1713" s="4"/>
      <c r="AH1713" s="377"/>
      <c r="AI1713" s="4"/>
      <c r="AJ1713" s="4"/>
      <c r="AK1713" s="4"/>
      <c r="AL1713" s="372"/>
    </row>
    <row r="1714" spans="2:38">
      <c r="B1714" s="145" t="s">
        <v>2497</v>
      </c>
      <c r="C1714" s="4" t="s">
        <v>441</v>
      </c>
      <c r="D1714" s="4" t="s">
        <v>1946</v>
      </c>
      <c r="E1714" s="4" t="s">
        <v>1060</v>
      </c>
      <c r="F1714" s="4" t="s">
        <v>5031</v>
      </c>
      <c r="G1714" s="4" t="s">
        <v>1680</v>
      </c>
      <c r="H1714" s="4" t="s">
        <v>1681</v>
      </c>
      <c r="I1714" s="4"/>
      <c r="J1714" s="141">
        <v>14962084653</v>
      </c>
      <c r="K1714" s="139">
        <v>14962084653</v>
      </c>
      <c r="L1714" s="4">
        <v>0.2</v>
      </c>
      <c r="M1714" s="4" t="s">
        <v>4814</v>
      </c>
      <c r="N1714" s="4"/>
      <c r="O1714" s="91">
        <f>J1714</f>
        <v>14962084653</v>
      </c>
      <c r="P1714" s="91">
        <f>J1714-O1714</f>
        <v>0</v>
      </c>
      <c r="Q1714" s="4">
        <v>116</v>
      </c>
      <c r="R1714" s="4" t="s">
        <v>70</v>
      </c>
      <c r="S1714" s="4" t="s">
        <v>70</v>
      </c>
      <c r="T1714" s="140">
        <v>45321</v>
      </c>
      <c r="U1714" s="4" t="s">
        <v>1884</v>
      </c>
      <c r="V1714" s="4"/>
      <c r="W1714" s="4"/>
      <c r="X1714" s="4"/>
      <c r="Y1714" s="146"/>
      <c r="Z1714" s="4"/>
      <c r="AA1714" s="4"/>
      <c r="AB1714" s="4"/>
      <c r="AC1714" s="4"/>
      <c r="AD1714" s="4"/>
      <c r="AE1714" s="145"/>
      <c r="AF1714" s="145"/>
      <c r="AG1714" s="4" t="s">
        <v>70</v>
      </c>
      <c r="AH1714" s="377" t="s">
        <v>9539</v>
      </c>
      <c r="AI1714" s="4" t="s">
        <v>9551</v>
      </c>
      <c r="AJ1714" s="4" t="s">
        <v>9556</v>
      </c>
      <c r="AK1714" s="4"/>
    </row>
    <row r="1715" spans="2:38">
      <c r="B1715" s="145" t="s">
        <v>2497</v>
      </c>
      <c r="C1715" s="4" t="s">
        <v>441</v>
      </c>
      <c r="D1715" s="4" t="s">
        <v>4198</v>
      </c>
      <c r="E1715" s="4" t="s">
        <v>1060</v>
      </c>
      <c r="F1715" s="4" t="s">
        <v>5032</v>
      </c>
      <c r="G1715" s="4" t="s">
        <v>1513</v>
      </c>
      <c r="H1715" s="4" t="s">
        <v>1514</v>
      </c>
      <c r="I1715" s="141"/>
      <c r="J1715" s="141">
        <v>14000000000</v>
      </c>
      <c r="K1715" s="139">
        <v>14000000000</v>
      </c>
      <c r="L1715" s="4">
        <v>5.5</v>
      </c>
      <c r="M1715" s="4" t="s">
        <v>1906</v>
      </c>
      <c r="N1715" s="4" t="s">
        <v>2156</v>
      </c>
      <c r="O1715" s="186">
        <f>K1715</f>
        <v>14000000000</v>
      </c>
      <c r="P1715" s="186">
        <f>K1715-O1715</f>
        <v>0</v>
      </c>
      <c r="Q1715" s="4">
        <v>6</v>
      </c>
      <c r="R1715" s="4" t="s">
        <v>70</v>
      </c>
      <c r="S1715" s="4" t="s">
        <v>70</v>
      </c>
      <c r="T1715" s="140">
        <v>45341</v>
      </c>
      <c r="U1715" s="4" t="s">
        <v>1884</v>
      </c>
      <c r="V1715" s="4" t="s">
        <v>1954</v>
      </c>
      <c r="W1715" s="4" t="s">
        <v>70</v>
      </c>
      <c r="X1715" s="140">
        <v>45357</v>
      </c>
      <c r="Y1715" s="4" t="s">
        <v>1888</v>
      </c>
      <c r="Z1715" s="4" t="s">
        <v>1886</v>
      </c>
      <c r="AA1715" s="186">
        <f>O1715</f>
        <v>14000000000</v>
      </c>
      <c r="AB1715" s="186">
        <f>AA1715-O1715</f>
        <v>0</v>
      </c>
      <c r="AC1715" s="4"/>
      <c r="AD1715" s="4" t="s">
        <v>2037</v>
      </c>
      <c r="AE1715" s="250" t="s">
        <v>4999</v>
      </c>
      <c r="AF1715" s="145"/>
      <c r="AG1715" s="4"/>
      <c r="AH1715" s="377"/>
      <c r="AI1715" s="4"/>
      <c r="AJ1715" s="4"/>
      <c r="AK1715" s="4"/>
    </row>
    <row r="1716" spans="2:38">
      <c r="B1716" s="145" t="s">
        <v>2497</v>
      </c>
      <c r="C1716" s="4" t="s">
        <v>441</v>
      </c>
      <c r="D1716" s="4" t="s">
        <v>4145</v>
      </c>
      <c r="E1716" s="4" t="s">
        <v>1060</v>
      </c>
      <c r="F1716" s="4" t="s">
        <v>5033</v>
      </c>
      <c r="G1716" s="4" t="s">
        <v>1668</v>
      </c>
      <c r="H1716" s="4" t="s">
        <v>1669</v>
      </c>
      <c r="I1716" s="4"/>
      <c r="J1716" s="141">
        <v>23993135</v>
      </c>
      <c r="K1716" s="139">
        <v>23993135</v>
      </c>
      <c r="L1716" s="4">
        <v>0.2</v>
      </c>
      <c r="M1716" s="4" t="s">
        <v>5034</v>
      </c>
      <c r="N1716" s="4"/>
      <c r="O1716" s="186">
        <f>K1716</f>
        <v>23993135</v>
      </c>
      <c r="P1716" s="186">
        <f>O1716-J1716</f>
        <v>0</v>
      </c>
      <c r="Q1716" s="4">
        <v>198</v>
      </c>
      <c r="R1716" s="4" t="s">
        <v>70</v>
      </c>
      <c r="S1716" s="4" t="s">
        <v>70</v>
      </c>
      <c r="T1716" s="140">
        <v>45349</v>
      </c>
      <c r="U1716" s="4" t="s">
        <v>1887</v>
      </c>
      <c r="V1716" s="4"/>
      <c r="W1716" s="4"/>
      <c r="X1716" s="4"/>
      <c r="Y1716" s="146"/>
      <c r="Z1716" s="4"/>
      <c r="AA1716" s="4"/>
      <c r="AB1716" s="4"/>
      <c r="AC1716" s="4"/>
      <c r="AD1716" s="4"/>
      <c r="AE1716" s="145"/>
      <c r="AF1716" s="145"/>
      <c r="AG1716" s="4" t="s">
        <v>70</v>
      </c>
      <c r="AH1716" s="377" t="s">
        <v>5033</v>
      </c>
      <c r="AI1716" s="4" t="s">
        <v>9551</v>
      </c>
      <c r="AJ1716" s="4" t="s">
        <v>9556</v>
      </c>
      <c r="AK1716" s="4"/>
    </row>
    <row r="1717" spans="2:38">
      <c r="B1717" s="145" t="s">
        <v>2497</v>
      </c>
      <c r="C1717" s="4" t="s">
        <v>441</v>
      </c>
      <c r="D1717" s="4" t="s">
        <v>4145</v>
      </c>
      <c r="E1717" s="4" t="s">
        <v>1060</v>
      </c>
      <c r="F1717" s="4" t="s">
        <v>5035</v>
      </c>
      <c r="G1717" s="4" t="s">
        <v>1668</v>
      </c>
      <c r="H1717" s="4" t="s">
        <v>1669</v>
      </c>
      <c r="I1717" s="4"/>
      <c r="J1717" s="141">
        <v>9446840</v>
      </c>
      <c r="K1717" s="139">
        <v>9446840</v>
      </c>
      <c r="L1717" s="4">
        <v>0.2</v>
      </c>
      <c r="M1717" s="4" t="s">
        <v>5036</v>
      </c>
      <c r="N1717" s="4"/>
      <c r="O1717" s="186">
        <f>K1717</f>
        <v>9446840</v>
      </c>
      <c r="P1717" s="186">
        <f>O1717-J1717</f>
        <v>0</v>
      </c>
      <c r="Q1717" s="4">
        <v>198</v>
      </c>
      <c r="R1717" s="4" t="s">
        <v>70</v>
      </c>
      <c r="S1717" s="4" t="s">
        <v>70</v>
      </c>
      <c r="T1717" s="140">
        <v>45349</v>
      </c>
      <c r="U1717" s="4" t="s">
        <v>1887</v>
      </c>
      <c r="V1717" s="4"/>
      <c r="W1717" s="4"/>
      <c r="X1717" s="4"/>
      <c r="Y1717" s="146"/>
      <c r="Z1717" s="4"/>
      <c r="AA1717" s="4"/>
      <c r="AB1717" s="4"/>
      <c r="AC1717" s="4"/>
      <c r="AD1717" s="4"/>
      <c r="AE1717" s="145"/>
      <c r="AF1717" s="145"/>
      <c r="AG1717" s="4" t="s">
        <v>70</v>
      </c>
      <c r="AH1717" s="377" t="s">
        <v>5035</v>
      </c>
      <c r="AI1717" s="4" t="s">
        <v>9551</v>
      </c>
      <c r="AJ1717" s="4" t="s">
        <v>9556</v>
      </c>
      <c r="AK1717" s="4"/>
    </row>
    <row r="1718" spans="2:38">
      <c r="B1718" s="145" t="s">
        <v>2497</v>
      </c>
      <c r="C1718" s="4" t="s">
        <v>441</v>
      </c>
      <c r="D1718" s="4" t="s">
        <v>1976</v>
      </c>
      <c r="E1718" s="4" t="s">
        <v>1060</v>
      </c>
      <c r="F1718" s="4" t="s">
        <v>5037</v>
      </c>
      <c r="G1718" s="4" t="s">
        <v>1682</v>
      </c>
      <c r="H1718" s="4" t="s">
        <v>1683</v>
      </c>
      <c r="I1718" s="4"/>
      <c r="J1718" s="141">
        <v>8273968946</v>
      </c>
      <c r="K1718" s="139">
        <v>8273968946</v>
      </c>
      <c r="L1718" s="4">
        <v>0.2</v>
      </c>
      <c r="M1718" s="4" t="s">
        <v>5038</v>
      </c>
      <c r="N1718" s="4"/>
      <c r="O1718" s="91">
        <f>J1718</f>
        <v>8273968946</v>
      </c>
      <c r="P1718" s="91">
        <f>J1718-O1718</f>
        <v>0</v>
      </c>
      <c r="Q1718" s="4">
        <v>94</v>
      </c>
      <c r="R1718" s="4" t="s">
        <v>70</v>
      </c>
      <c r="S1718" s="4" t="s">
        <v>70</v>
      </c>
      <c r="T1718" s="140">
        <v>45341</v>
      </c>
      <c r="U1718" s="4" t="s">
        <v>1884</v>
      </c>
      <c r="V1718" s="4" t="s">
        <v>1954</v>
      </c>
      <c r="W1718" s="4"/>
      <c r="X1718" s="4"/>
      <c r="Y1718" s="146"/>
      <c r="Z1718" s="4"/>
      <c r="AA1718" s="4"/>
      <c r="AB1718" s="4"/>
      <c r="AC1718" s="4"/>
      <c r="AD1718" s="4"/>
      <c r="AE1718" s="145"/>
      <c r="AF1718" s="145"/>
      <c r="AG1718" s="4" t="s">
        <v>70</v>
      </c>
      <c r="AH1718" s="377" t="s">
        <v>5037</v>
      </c>
      <c r="AI1718" s="4" t="s">
        <v>9551</v>
      </c>
      <c r="AJ1718" s="4" t="s">
        <v>9556</v>
      </c>
      <c r="AK1718" s="4"/>
    </row>
    <row r="1719" spans="2:38">
      <c r="B1719" s="145" t="s">
        <v>2497</v>
      </c>
      <c r="C1719" s="4" t="s">
        <v>441</v>
      </c>
      <c r="D1719" s="4" t="s">
        <v>4198</v>
      </c>
      <c r="E1719" s="4" t="s">
        <v>1060</v>
      </c>
      <c r="F1719" s="4" t="s">
        <v>5039</v>
      </c>
      <c r="G1719" s="4" t="s">
        <v>1513</v>
      </c>
      <c r="H1719" s="4" t="s">
        <v>1514</v>
      </c>
      <c r="I1719" s="141"/>
      <c r="J1719" s="141">
        <v>190575342</v>
      </c>
      <c r="K1719" s="139">
        <v>190575342</v>
      </c>
      <c r="L1719" s="4">
        <v>7.4</v>
      </c>
      <c r="M1719" s="4" t="s">
        <v>3123</v>
      </c>
      <c r="N1719" s="4" t="s">
        <v>2894</v>
      </c>
      <c r="O1719" s="186">
        <f>K1719</f>
        <v>190575342</v>
      </c>
      <c r="P1719" s="186">
        <f>K1719-O1719</f>
        <v>0</v>
      </c>
      <c r="Q1719" s="4">
        <v>6</v>
      </c>
      <c r="R1719" s="4" t="s">
        <v>70</v>
      </c>
      <c r="S1719" s="4" t="s">
        <v>70</v>
      </c>
      <c r="T1719" s="140">
        <v>45341</v>
      </c>
      <c r="U1719" s="4" t="s">
        <v>1884</v>
      </c>
      <c r="V1719" s="4" t="s">
        <v>1954</v>
      </c>
      <c r="W1719" s="4" t="s">
        <v>70</v>
      </c>
      <c r="X1719" s="140">
        <v>45357</v>
      </c>
      <c r="Y1719" s="4" t="s">
        <v>1888</v>
      </c>
      <c r="Z1719" s="4" t="s">
        <v>1886</v>
      </c>
      <c r="AA1719" s="186">
        <f>O1719</f>
        <v>190575342</v>
      </c>
      <c r="AB1719" s="186">
        <f>AA1719-O1719</f>
        <v>0</v>
      </c>
      <c r="AC1719" s="4"/>
      <c r="AD1719" s="4" t="s">
        <v>2037</v>
      </c>
      <c r="AE1719" s="250" t="s">
        <v>4999</v>
      </c>
      <c r="AF1719" s="145"/>
      <c r="AG1719" s="4"/>
      <c r="AH1719" s="377"/>
      <c r="AI1719" s="4"/>
      <c r="AJ1719" s="4"/>
      <c r="AK1719" s="4"/>
    </row>
    <row r="1720" spans="2:38">
      <c r="B1720" s="145" t="s">
        <v>2497</v>
      </c>
      <c r="C1720" s="4" t="s">
        <v>441</v>
      </c>
      <c r="D1720" s="4" t="s">
        <v>2498</v>
      </c>
      <c r="E1720" s="4" t="s">
        <v>1060</v>
      </c>
      <c r="F1720" s="4" t="s">
        <v>5040</v>
      </c>
      <c r="G1720" s="4" t="s">
        <v>1702</v>
      </c>
      <c r="H1720" s="4" t="s">
        <v>1703</v>
      </c>
      <c r="I1720" s="4"/>
      <c r="J1720" s="141">
        <v>1863893</v>
      </c>
      <c r="K1720" s="139">
        <v>1863893</v>
      </c>
      <c r="L1720" s="4">
        <v>0.2</v>
      </c>
      <c r="M1720" s="4" t="s">
        <v>3556</v>
      </c>
      <c r="N1720" s="4"/>
      <c r="O1720" s="186">
        <f>K1720</f>
        <v>1863893</v>
      </c>
      <c r="P1720" s="186">
        <f>J1720-O1720</f>
        <v>0</v>
      </c>
      <c r="Q1720" s="4">
        <v>144</v>
      </c>
      <c r="R1720" s="4" t="s">
        <v>70</v>
      </c>
      <c r="S1720" s="4" t="s">
        <v>70</v>
      </c>
      <c r="T1720" s="140">
        <v>45294</v>
      </c>
      <c r="U1720" s="4" t="s">
        <v>1884</v>
      </c>
      <c r="V1720" s="4" t="s">
        <v>1954</v>
      </c>
      <c r="W1720" s="4"/>
      <c r="X1720" s="4"/>
      <c r="Y1720" s="146"/>
      <c r="Z1720" s="4"/>
      <c r="AA1720" s="4"/>
      <c r="AB1720" s="4"/>
      <c r="AC1720" s="4"/>
      <c r="AD1720" s="4"/>
      <c r="AE1720" s="145"/>
      <c r="AF1720" s="145"/>
      <c r="AG1720" s="4" t="s">
        <v>70</v>
      </c>
      <c r="AH1720" s="377" t="s">
        <v>5040</v>
      </c>
      <c r="AI1720" s="4" t="s">
        <v>9551</v>
      </c>
      <c r="AJ1720" s="4" t="s">
        <v>9556</v>
      </c>
      <c r="AK1720" s="4"/>
    </row>
    <row r="1721" spans="2:38">
      <c r="B1721" s="145" t="s">
        <v>2497</v>
      </c>
      <c r="C1721" s="4" t="s">
        <v>441</v>
      </c>
      <c r="D1721" s="4" t="s">
        <v>3004</v>
      </c>
      <c r="E1721" s="4" t="s">
        <v>1060</v>
      </c>
      <c r="F1721" s="4" t="s">
        <v>5041</v>
      </c>
      <c r="G1721" s="4" t="s">
        <v>1684</v>
      </c>
      <c r="H1721" s="4" t="s">
        <v>1685</v>
      </c>
      <c r="I1721" s="4"/>
      <c r="J1721" s="141">
        <v>220103042</v>
      </c>
      <c r="K1721" s="139">
        <v>220103042</v>
      </c>
      <c r="L1721" s="4">
        <v>0.2</v>
      </c>
      <c r="M1721" s="4" t="s">
        <v>4511</v>
      </c>
      <c r="N1721" s="4"/>
      <c r="O1721" s="4"/>
      <c r="P1721" s="4"/>
      <c r="Q1721" s="4">
        <v>197</v>
      </c>
      <c r="R1721" s="4" t="s">
        <v>70</v>
      </c>
      <c r="S1721" s="4" t="s">
        <v>70</v>
      </c>
      <c r="T1721" s="140">
        <v>45348</v>
      </c>
      <c r="U1721" s="4" t="s">
        <v>1887</v>
      </c>
      <c r="V1721" s="4"/>
      <c r="W1721" s="4"/>
      <c r="X1721" s="4"/>
      <c r="Y1721" s="146"/>
      <c r="Z1721" s="4"/>
      <c r="AA1721" s="4"/>
      <c r="AB1721" s="4"/>
      <c r="AC1721" s="4"/>
      <c r="AD1721" s="4"/>
      <c r="AE1721" s="145"/>
      <c r="AF1721" s="145"/>
      <c r="AG1721" s="4" t="s">
        <v>70</v>
      </c>
      <c r="AH1721" s="377" t="s">
        <v>5041</v>
      </c>
      <c r="AI1721" s="4" t="s">
        <v>9551</v>
      </c>
      <c r="AJ1721" s="4" t="s">
        <v>9556</v>
      </c>
      <c r="AK1721" s="4"/>
    </row>
    <row r="1722" spans="2:38">
      <c r="B1722" s="145" t="s">
        <v>2497</v>
      </c>
      <c r="C1722" s="4" t="s">
        <v>441</v>
      </c>
      <c r="D1722" s="4" t="s">
        <v>4483</v>
      </c>
      <c r="E1722" s="4" t="s">
        <v>1060</v>
      </c>
      <c r="F1722" s="4" t="s">
        <v>5042</v>
      </c>
      <c r="G1722" s="4" t="s">
        <v>1684</v>
      </c>
      <c r="H1722" s="4" t="s">
        <v>1685</v>
      </c>
      <c r="I1722" s="4"/>
      <c r="J1722" s="141">
        <v>97936544</v>
      </c>
      <c r="K1722" s="139">
        <v>97936544</v>
      </c>
      <c r="L1722" s="4">
        <v>0.2</v>
      </c>
      <c r="M1722" s="4" t="s">
        <v>5043</v>
      </c>
      <c r="N1722" s="4"/>
      <c r="O1722" s="4"/>
      <c r="P1722" s="4"/>
      <c r="Q1722" s="4">
        <v>197</v>
      </c>
      <c r="R1722" s="4" t="s">
        <v>70</v>
      </c>
      <c r="S1722" s="4" t="s">
        <v>70</v>
      </c>
      <c r="T1722" s="140">
        <v>45348</v>
      </c>
      <c r="U1722" s="4" t="s">
        <v>1887</v>
      </c>
      <c r="V1722" s="4"/>
      <c r="W1722" s="4"/>
      <c r="X1722" s="4"/>
      <c r="Y1722" s="146"/>
      <c r="Z1722" s="4"/>
      <c r="AA1722" s="4"/>
      <c r="AB1722" s="4"/>
      <c r="AC1722" s="4"/>
      <c r="AD1722" s="4"/>
      <c r="AE1722" s="145"/>
      <c r="AF1722" s="145"/>
      <c r="AG1722" s="4" t="s">
        <v>70</v>
      </c>
      <c r="AH1722" s="377" t="s">
        <v>5042</v>
      </c>
      <c r="AI1722" s="4" t="s">
        <v>9551</v>
      </c>
      <c r="AJ1722" s="4" t="s">
        <v>9556</v>
      </c>
      <c r="AK1722" s="4"/>
    </row>
    <row r="1723" spans="2:38">
      <c r="B1723" s="145" t="s">
        <v>2497</v>
      </c>
      <c r="C1723" s="4" t="s">
        <v>441</v>
      </c>
      <c r="D1723" s="4" t="s">
        <v>3596</v>
      </c>
      <c r="E1723" s="4" t="s">
        <v>1060</v>
      </c>
      <c r="F1723" s="4" t="s">
        <v>5044</v>
      </c>
      <c r="G1723" s="4" t="s">
        <v>1684</v>
      </c>
      <c r="H1723" s="4" t="s">
        <v>1685</v>
      </c>
      <c r="I1723" s="4"/>
      <c r="J1723" s="141">
        <v>864072640</v>
      </c>
      <c r="K1723" s="139">
        <v>864072640</v>
      </c>
      <c r="L1723" s="4">
        <v>0</v>
      </c>
      <c r="M1723" s="4" t="s">
        <v>5045</v>
      </c>
      <c r="N1723" s="4"/>
      <c r="O1723" s="4"/>
      <c r="P1723" s="4"/>
      <c r="Q1723" s="4">
        <v>197</v>
      </c>
      <c r="R1723" s="4" t="s">
        <v>70</v>
      </c>
      <c r="S1723" s="4" t="s">
        <v>70</v>
      </c>
      <c r="T1723" s="140">
        <v>45348</v>
      </c>
      <c r="U1723" s="4" t="s">
        <v>1887</v>
      </c>
      <c r="V1723" s="4"/>
      <c r="W1723" s="4"/>
      <c r="X1723" s="4"/>
      <c r="Y1723" s="146"/>
      <c r="Z1723" s="4"/>
      <c r="AA1723" s="4"/>
      <c r="AB1723" s="4"/>
      <c r="AC1723" s="4"/>
      <c r="AD1723" s="4"/>
      <c r="AE1723" s="145"/>
      <c r="AF1723" s="145"/>
      <c r="AG1723" s="4" t="s">
        <v>70</v>
      </c>
      <c r="AH1723" s="377" t="s">
        <v>5044</v>
      </c>
      <c r="AI1723" s="4" t="s">
        <v>9551</v>
      </c>
      <c r="AJ1723" s="4" t="s">
        <v>9556</v>
      </c>
      <c r="AK1723" s="4"/>
    </row>
    <row r="1724" spans="2:38">
      <c r="B1724" s="145" t="s">
        <v>2497</v>
      </c>
      <c r="C1724" s="4" t="s">
        <v>441</v>
      </c>
      <c r="D1724" s="4" t="s">
        <v>2135</v>
      </c>
      <c r="E1724" s="4" t="s">
        <v>1060</v>
      </c>
      <c r="F1724" s="4" t="s">
        <v>5046</v>
      </c>
      <c r="G1724" s="4" t="s">
        <v>1684</v>
      </c>
      <c r="H1724" s="4" t="s">
        <v>1685</v>
      </c>
      <c r="I1724" s="4"/>
      <c r="J1724" s="141">
        <v>275651553</v>
      </c>
      <c r="K1724" s="139">
        <v>275651553</v>
      </c>
      <c r="L1724" s="4">
        <v>0.2</v>
      </c>
      <c r="M1724" s="4" t="s">
        <v>5047</v>
      </c>
      <c r="N1724" s="4"/>
      <c r="O1724" s="4"/>
      <c r="P1724" s="4"/>
      <c r="Q1724" s="4">
        <v>197</v>
      </c>
      <c r="R1724" s="4" t="s">
        <v>70</v>
      </c>
      <c r="S1724" s="4" t="s">
        <v>70</v>
      </c>
      <c r="T1724" s="140">
        <v>45348</v>
      </c>
      <c r="U1724" s="4" t="s">
        <v>1887</v>
      </c>
      <c r="V1724" s="4"/>
      <c r="W1724" s="4"/>
      <c r="X1724" s="4"/>
      <c r="Y1724" s="146"/>
      <c r="Z1724" s="4"/>
      <c r="AA1724" s="4"/>
      <c r="AB1724" s="4"/>
      <c r="AC1724" s="4"/>
      <c r="AD1724" s="4"/>
      <c r="AE1724" s="145"/>
      <c r="AF1724" s="145"/>
      <c r="AG1724" s="4" t="s">
        <v>70</v>
      </c>
      <c r="AH1724" s="377" t="s">
        <v>5046</v>
      </c>
      <c r="AI1724" s="4" t="s">
        <v>9551</v>
      </c>
      <c r="AJ1724" s="4" t="s">
        <v>9556</v>
      </c>
      <c r="AK1724" s="4"/>
    </row>
    <row r="1725" spans="2:38">
      <c r="B1725" s="145" t="s">
        <v>2497</v>
      </c>
      <c r="C1725" s="4" t="s">
        <v>441</v>
      </c>
      <c r="D1725" s="4" t="s">
        <v>1831</v>
      </c>
      <c r="E1725" s="4" t="s">
        <v>1060</v>
      </c>
      <c r="F1725" s="4" t="s">
        <v>5048</v>
      </c>
      <c r="G1725" s="4" t="s">
        <v>1684</v>
      </c>
      <c r="H1725" s="4" t="s">
        <v>1685</v>
      </c>
      <c r="I1725" s="4"/>
      <c r="J1725" s="141">
        <v>678220332</v>
      </c>
      <c r="K1725" s="139">
        <v>678220332</v>
      </c>
      <c r="L1725" s="4">
        <v>0</v>
      </c>
      <c r="M1725" s="4" t="s">
        <v>5049</v>
      </c>
      <c r="N1725" s="4"/>
      <c r="O1725" s="4"/>
      <c r="P1725" s="4"/>
      <c r="Q1725" s="4">
        <v>197</v>
      </c>
      <c r="R1725" s="4" t="s">
        <v>70</v>
      </c>
      <c r="S1725" s="4" t="s">
        <v>70</v>
      </c>
      <c r="T1725" s="140">
        <v>45348</v>
      </c>
      <c r="U1725" s="4" t="s">
        <v>1887</v>
      </c>
      <c r="V1725" s="4"/>
      <c r="W1725" s="4"/>
      <c r="X1725" s="4"/>
      <c r="Y1725" s="146"/>
      <c r="Z1725" s="4"/>
      <c r="AA1725" s="4"/>
      <c r="AB1725" s="4"/>
      <c r="AC1725" s="4"/>
      <c r="AD1725" s="4"/>
      <c r="AE1725" s="145"/>
      <c r="AF1725" s="145"/>
      <c r="AG1725" s="4" t="s">
        <v>70</v>
      </c>
      <c r="AH1725" s="377" t="s">
        <v>5048</v>
      </c>
      <c r="AI1725" s="4" t="s">
        <v>9551</v>
      </c>
      <c r="AJ1725" s="4" t="s">
        <v>9556</v>
      </c>
      <c r="AK1725" s="4"/>
    </row>
    <row r="1726" spans="2:38">
      <c r="B1726" s="145" t="s">
        <v>2497</v>
      </c>
      <c r="C1726" s="4" t="s">
        <v>441</v>
      </c>
      <c r="D1726" s="4" t="s">
        <v>4198</v>
      </c>
      <c r="E1726" s="4" t="s">
        <v>1060</v>
      </c>
      <c r="F1726" s="4" t="s">
        <v>5050</v>
      </c>
      <c r="G1726" s="4" t="s">
        <v>1513</v>
      </c>
      <c r="H1726" s="4" t="s">
        <v>1514</v>
      </c>
      <c r="I1726" s="141"/>
      <c r="J1726" s="141">
        <v>7000000000</v>
      </c>
      <c r="K1726" s="139">
        <v>7000000000</v>
      </c>
      <c r="L1726" s="4">
        <v>7.4</v>
      </c>
      <c r="M1726" s="4" t="s">
        <v>3505</v>
      </c>
      <c r="N1726" s="4" t="s">
        <v>3240</v>
      </c>
      <c r="O1726" s="186">
        <f>K1726</f>
        <v>7000000000</v>
      </c>
      <c r="P1726" s="186">
        <f>K1726-O1726</f>
        <v>0</v>
      </c>
      <c r="Q1726" s="4">
        <v>6</v>
      </c>
      <c r="R1726" s="4" t="s">
        <v>70</v>
      </c>
      <c r="S1726" s="4" t="s">
        <v>70</v>
      </c>
      <c r="T1726" s="140">
        <v>45341</v>
      </c>
      <c r="U1726" s="4" t="s">
        <v>1884</v>
      </c>
      <c r="V1726" s="4" t="s">
        <v>1954</v>
      </c>
      <c r="W1726" s="4" t="s">
        <v>70</v>
      </c>
      <c r="X1726" s="140">
        <v>45357</v>
      </c>
      <c r="Y1726" s="4" t="s">
        <v>1888</v>
      </c>
      <c r="Z1726" s="4" t="s">
        <v>1886</v>
      </c>
      <c r="AA1726" s="186">
        <f>O1726</f>
        <v>7000000000</v>
      </c>
      <c r="AB1726" s="186">
        <f>AA1726-O1726</f>
        <v>0</v>
      </c>
      <c r="AC1726" s="4"/>
      <c r="AD1726" s="4" t="s">
        <v>2037</v>
      </c>
      <c r="AE1726" s="250" t="s">
        <v>4999</v>
      </c>
      <c r="AF1726" s="145"/>
      <c r="AG1726" s="4"/>
      <c r="AH1726" s="377"/>
      <c r="AI1726" s="4"/>
      <c r="AJ1726" s="4"/>
      <c r="AK1726" s="4"/>
    </row>
    <row r="1727" spans="2:38">
      <c r="B1727" s="145" t="s">
        <v>2497</v>
      </c>
      <c r="C1727" s="4" t="s">
        <v>441</v>
      </c>
      <c r="D1727" s="4" t="s">
        <v>1831</v>
      </c>
      <c r="E1727" s="4" t="s">
        <v>1060</v>
      </c>
      <c r="F1727" s="4" t="s">
        <v>5051</v>
      </c>
      <c r="G1727" s="4" t="s">
        <v>1676</v>
      </c>
      <c r="H1727" s="4" t="s">
        <v>1677</v>
      </c>
      <c r="I1727" s="4"/>
      <c r="J1727" s="141">
        <v>11168048</v>
      </c>
      <c r="K1727" s="139">
        <v>11168048</v>
      </c>
      <c r="L1727" s="4">
        <v>0.2</v>
      </c>
      <c r="M1727" s="4" t="s">
        <v>5052</v>
      </c>
      <c r="N1727" s="4"/>
      <c r="O1727" s="91">
        <f>J1727</f>
        <v>11168048</v>
      </c>
      <c r="P1727" s="4">
        <f>K1727-O1727</f>
        <v>0</v>
      </c>
      <c r="Q1727" s="4"/>
      <c r="R1727" s="4"/>
      <c r="S1727" s="4"/>
      <c r="T1727" s="4"/>
      <c r="U1727" s="4"/>
      <c r="V1727" s="4"/>
      <c r="W1727" s="4" t="s">
        <v>70</v>
      </c>
      <c r="X1727" s="4" t="s">
        <v>3521</v>
      </c>
      <c r="Y1727" s="4" t="s">
        <v>1888</v>
      </c>
      <c r="Z1727" s="4" t="s">
        <v>1886</v>
      </c>
      <c r="AA1727" s="186">
        <f>K1727</f>
        <v>11168048</v>
      </c>
      <c r="AB1727" s="186">
        <f>O1727-AA1727</f>
        <v>0</v>
      </c>
      <c r="AC1727" s="4"/>
      <c r="AD1727" s="4" t="s">
        <v>2037</v>
      </c>
      <c r="AE1727" s="145" t="s">
        <v>4258</v>
      </c>
      <c r="AF1727" s="145"/>
      <c r="AG1727" s="4"/>
      <c r="AH1727" s="377"/>
      <c r="AI1727" s="4"/>
      <c r="AJ1727" s="4"/>
      <c r="AK1727" s="4"/>
    </row>
    <row r="1728" spans="2:38">
      <c r="B1728" s="145" t="s">
        <v>2497</v>
      </c>
      <c r="C1728" s="4" t="s">
        <v>441</v>
      </c>
      <c r="D1728" s="4" t="s">
        <v>4587</v>
      </c>
      <c r="E1728" s="4" t="s">
        <v>1060</v>
      </c>
      <c r="F1728" s="4" t="s">
        <v>5053</v>
      </c>
      <c r="G1728" s="4" t="s">
        <v>1704</v>
      </c>
      <c r="H1728" s="4" t="s">
        <v>1705</v>
      </c>
      <c r="I1728" s="4"/>
      <c r="J1728" s="141">
        <v>4562488</v>
      </c>
      <c r="K1728" s="139">
        <v>4562488</v>
      </c>
      <c r="L1728" s="4">
        <v>0.2</v>
      </c>
      <c r="M1728" s="4" t="s">
        <v>4886</v>
      </c>
      <c r="N1728" s="4"/>
      <c r="O1728" s="91">
        <f>J1728</f>
        <v>4562488</v>
      </c>
      <c r="P1728" s="91">
        <f>J1728-O1728</f>
        <v>0</v>
      </c>
      <c r="Q1728" s="4">
        <v>177</v>
      </c>
      <c r="R1728" s="4" t="s">
        <v>70</v>
      </c>
      <c r="S1728" s="4" t="s">
        <v>70</v>
      </c>
      <c r="T1728" s="140">
        <v>45348</v>
      </c>
      <c r="U1728" s="4" t="s">
        <v>1887</v>
      </c>
      <c r="V1728" s="4"/>
      <c r="W1728" s="4"/>
      <c r="X1728" s="4"/>
      <c r="Y1728" s="146"/>
      <c r="Z1728" s="4"/>
      <c r="AA1728" s="4"/>
      <c r="AB1728" s="4"/>
      <c r="AC1728" s="4"/>
      <c r="AD1728" s="4"/>
      <c r="AE1728" s="145"/>
      <c r="AF1728" s="145"/>
      <c r="AG1728" s="4" t="s">
        <v>70</v>
      </c>
      <c r="AH1728" s="377" t="s">
        <v>5053</v>
      </c>
      <c r="AI1728" s="4" t="s">
        <v>9551</v>
      </c>
      <c r="AJ1728" s="4" t="s">
        <v>9556</v>
      </c>
      <c r="AK1728" s="4"/>
    </row>
    <row r="1729" spans="1:38">
      <c r="B1729" s="145" t="s">
        <v>2497</v>
      </c>
      <c r="C1729" s="4" t="s">
        <v>441</v>
      </c>
      <c r="D1729" s="4" t="s">
        <v>4198</v>
      </c>
      <c r="E1729" s="4" t="s">
        <v>1060</v>
      </c>
      <c r="F1729" s="4" t="s">
        <v>5054</v>
      </c>
      <c r="G1729" s="4" t="s">
        <v>1513</v>
      </c>
      <c r="H1729" s="4" t="s">
        <v>1514</v>
      </c>
      <c r="I1729" s="141"/>
      <c r="J1729" s="141">
        <v>148093151</v>
      </c>
      <c r="K1729" s="139">
        <v>148093151</v>
      </c>
      <c r="L1729" s="4">
        <v>6.6</v>
      </c>
      <c r="M1729" s="4" t="s">
        <v>2601</v>
      </c>
      <c r="N1729" s="4" t="s">
        <v>2602</v>
      </c>
      <c r="O1729" s="186">
        <f t="shared" ref="O1729:O1738" si="152">K1729</f>
        <v>148093151</v>
      </c>
      <c r="P1729" s="186">
        <f t="shared" ref="P1729:P1738" si="153">K1729-O1729</f>
        <v>0</v>
      </c>
      <c r="Q1729" s="4">
        <v>6</v>
      </c>
      <c r="R1729" s="4" t="s">
        <v>70</v>
      </c>
      <c r="S1729" s="4" t="s">
        <v>70</v>
      </c>
      <c r="T1729" s="140">
        <v>45341</v>
      </c>
      <c r="U1729" s="4" t="s">
        <v>1884</v>
      </c>
      <c r="V1729" s="4" t="s">
        <v>1954</v>
      </c>
      <c r="W1729" s="4" t="s">
        <v>70</v>
      </c>
      <c r="X1729" s="1">
        <v>45357</v>
      </c>
      <c r="Y1729" s="4" t="s">
        <v>1888</v>
      </c>
      <c r="Z1729" s="4" t="s">
        <v>1886</v>
      </c>
      <c r="AA1729" s="186">
        <f t="shared" ref="AA1729:AA1738" si="154">O1729</f>
        <v>148093151</v>
      </c>
      <c r="AB1729" s="186">
        <f t="shared" ref="AB1729:AB1738" si="155">AA1729-O1729</f>
        <v>0</v>
      </c>
      <c r="AC1729" s="4"/>
      <c r="AD1729" s="4" t="s">
        <v>2037</v>
      </c>
      <c r="AE1729" s="250" t="s">
        <v>4999</v>
      </c>
      <c r="AF1729" s="145"/>
      <c r="AG1729" s="4"/>
      <c r="AH1729" s="377"/>
      <c r="AI1729" s="4"/>
      <c r="AJ1729" s="4"/>
      <c r="AK1729" s="4"/>
    </row>
    <row r="1730" spans="1:38">
      <c r="B1730" s="145" t="s">
        <v>2497</v>
      </c>
      <c r="C1730" s="4" t="s">
        <v>441</v>
      </c>
      <c r="D1730" s="4" t="s">
        <v>4198</v>
      </c>
      <c r="E1730" s="4" t="s">
        <v>1060</v>
      </c>
      <c r="F1730" s="4" t="s">
        <v>5055</v>
      </c>
      <c r="G1730" s="4" t="s">
        <v>1513</v>
      </c>
      <c r="H1730" s="4" t="s">
        <v>1514</v>
      </c>
      <c r="I1730" s="141"/>
      <c r="J1730" s="141">
        <v>1029671233</v>
      </c>
      <c r="K1730" s="139">
        <v>1029671233</v>
      </c>
      <c r="L1730" s="4">
        <v>5.9</v>
      </c>
      <c r="M1730" s="4" t="s">
        <v>5013</v>
      </c>
      <c r="N1730" s="4" t="s">
        <v>2582</v>
      </c>
      <c r="O1730" s="186">
        <f t="shared" si="152"/>
        <v>1029671233</v>
      </c>
      <c r="P1730" s="186">
        <f t="shared" si="153"/>
        <v>0</v>
      </c>
      <c r="Q1730" s="4">
        <v>6</v>
      </c>
      <c r="R1730" s="4" t="s">
        <v>70</v>
      </c>
      <c r="S1730" s="4" t="s">
        <v>70</v>
      </c>
      <c r="T1730" s="140">
        <v>45341</v>
      </c>
      <c r="U1730" s="4" t="s">
        <v>1884</v>
      </c>
      <c r="V1730" s="4" t="s">
        <v>1954</v>
      </c>
      <c r="W1730" s="4" t="s">
        <v>70</v>
      </c>
      <c r="X1730" s="140">
        <v>45357</v>
      </c>
      <c r="Y1730" s="4" t="s">
        <v>1888</v>
      </c>
      <c r="Z1730" s="4" t="s">
        <v>1886</v>
      </c>
      <c r="AA1730" s="186">
        <f t="shared" si="154"/>
        <v>1029671233</v>
      </c>
      <c r="AB1730" s="186">
        <f t="shared" si="155"/>
        <v>0</v>
      </c>
      <c r="AC1730" s="4"/>
      <c r="AD1730" s="4" t="s">
        <v>2037</v>
      </c>
      <c r="AE1730" s="250" t="s">
        <v>4999</v>
      </c>
      <c r="AF1730" s="145"/>
      <c r="AG1730" s="4"/>
      <c r="AH1730" s="377"/>
      <c r="AI1730" s="4"/>
      <c r="AJ1730" s="4"/>
      <c r="AK1730" s="4"/>
    </row>
    <row r="1731" spans="1:38">
      <c r="B1731" s="145" t="s">
        <v>2497</v>
      </c>
      <c r="C1731" s="4" t="s">
        <v>441</v>
      </c>
      <c r="D1731" s="4" t="s">
        <v>4198</v>
      </c>
      <c r="E1731" s="4" t="s">
        <v>1060</v>
      </c>
      <c r="F1731" s="4" t="s">
        <v>5056</v>
      </c>
      <c r="G1731" s="4" t="s">
        <v>1513</v>
      </c>
      <c r="H1731" s="4" t="s">
        <v>1514</v>
      </c>
      <c r="I1731" s="141"/>
      <c r="J1731" s="141">
        <v>189561644</v>
      </c>
      <c r="K1731" s="139">
        <v>189561644</v>
      </c>
      <c r="L1731" s="4">
        <v>7.4</v>
      </c>
      <c r="M1731" s="4" t="s">
        <v>3528</v>
      </c>
      <c r="N1731" s="4" t="s">
        <v>2894</v>
      </c>
      <c r="O1731" s="186">
        <f t="shared" si="152"/>
        <v>189561644</v>
      </c>
      <c r="P1731" s="186">
        <f t="shared" si="153"/>
        <v>0</v>
      </c>
      <c r="Q1731" s="4">
        <v>6</v>
      </c>
      <c r="R1731" s="4" t="s">
        <v>70</v>
      </c>
      <c r="S1731" s="4" t="s">
        <v>70</v>
      </c>
      <c r="T1731" s="140">
        <v>45341</v>
      </c>
      <c r="U1731" s="4" t="s">
        <v>1884</v>
      </c>
      <c r="V1731" s="4" t="s">
        <v>1954</v>
      </c>
      <c r="W1731" s="4" t="s">
        <v>70</v>
      </c>
      <c r="X1731" s="140">
        <v>45357</v>
      </c>
      <c r="Y1731" s="4" t="s">
        <v>1888</v>
      </c>
      <c r="Z1731" s="4" t="s">
        <v>1886</v>
      </c>
      <c r="AA1731" s="186">
        <f t="shared" si="154"/>
        <v>189561644</v>
      </c>
      <c r="AB1731" s="186">
        <f t="shared" si="155"/>
        <v>0</v>
      </c>
      <c r="AC1731" s="4"/>
      <c r="AD1731" s="4" t="s">
        <v>2037</v>
      </c>
      <c r="AE1731" s="250" t="s">
        <v>4999</v>
      </c>
      <c r="AF1731" s="145"/>
      <c r="AG1731" s="4"/>
      <c r="AH1731" s="377"/>
      <c r="AI1731" s="4"/>
      <c r="AJ1731" s="4"/>
      <c r="AK1731" s="4"/>
    </row>
    <row r="1732" spans="1:38">
      <c r="B1732" s="145" t="s">
        <v>2497</v>
      </c>
      <c r="C1732" s="4" t="s">
        <v>441</v>
      </c>
      <c r="D1732" s="4" t="s">
        <v>4198</v>
      </c>
      <c r="E1732" s="4" t="s">
        <v>1060</v>
      </c>
      <c r="F1732" s="4" t="s">
        <v>5057</v>
      </c>
      <c r="G1732" s="4" t="s">
        <v>1513</v>
      </c>
      <c r="H1732" s="4" t="s">
        <v>1514</v>
      </c>
      <c r="I1732" s="141"/>
      <c r="J1732" s="141">
        <v>2139397260</v>
      </c>
      <c r="K1732" s="139">
        <v>2139397260</v>
      </c>
      <c r="L1732" s="4">
        <v>7</v>
      </c>
      <c r="M1732" s="4" t="s">
        <v>3221</v>
      </c>
      <c r="N1732" s="4" t="s">
        <v>2475</v>
      </c>
      <c r="O1732" s="186">
        <f t="shared" si="152"/>
        <v>2139397260</v>
      </c>
      <c r="P1732" s="186">
        <f t="shared" si="153"/>
        <v>0</v>
      </c>
      <c r="Q1732" s="4">
        <v>6</v>
      </c>
      <c r="R1732" s="4" t="s">
        <v>70</v>
      </c>
      <c r="S1732" s="4" t="s">
        <v>70</v>
      </c>
      <c r="T1732" s="140">
        <v>45341</v>
      </c>
      <c r="U1732" s="4" t="s">
        <v>1884</v>
      </c>
      <c r="V1732" s="4" t="s">
        <v>1954</v>
      </c>
      <c r="W1732" s="4" t="s">
        <v>70</v>
      </c>
      <c r="X1732" s="140">
        <v>45357</v>
      </c>
      <c r="Y1732" s="4" t="s">
        <v>1888</v>
      </c>
      <c r="Z1732" s="4" t="s">
        <v>1886</v>
      </c>
      <c r="AA1732" s="186">
        <f t="shared" si="154"/>
        <v>2139397260</v>
      </c>
      <c r="AB1732" s="186">
        <f t="shared" si="155"/>
        <v>0</v>
      </c>
      <c r="AC1732" s="4"/>
      <c r="AD1732" s="4" t="s">
        <v>2037</v>
      </c>
      <c r="AE1732" s="250" t="s">
        <v>4999</v>
      </c>
      <c r="AF1732" s="145"/>
      <c r="AG1732" s="4"/>
      <c r="AH1732" s="377"/>
      <c r="AI1732" s="4"/>
      <c r="AJ1732" s="4"/>
      <c r="AK1732" s="4"/>
    </row>
    <row r="1733" spans="1:38">
      <c r="B1733" s="145" t="s">
        <v>2497</v>
      </c>
      <c r="C1733" s="4" t="s">
        <v>441</v>
      </c>
      <c r="D1733" s="4" t="s">
        <v>4198</v>
      </c>
      <c r="E1733" s="4" t="s">
        <v>1060</v>
      </c>
      <c r="F1733" s="4" t="s">
        <v>5058</v>
      </c>
      <c r="G1733" s="4" t="s">
        <v>1513</v>
      </c>
      <c r="H1733" s="4" t="s">
        <v>1514</v>
      </c>
      <c r="I1733" s="141"/>
      <c r="J1733" s="141">
        <v>7000000000</v>
      </c>
      <c r="K1733" s="139">
        <v>7000000000</v>
      </c>
      <c r="L1733" s="4">
        <v>8.9</v>
      </c>
      <c r="M1733" s="4" t="s">
        <v>3830</v>
      </c>
      <c r="N1733" s="4" t="s">
        <v>2858</v>
      </c>
      <c r="O1733" s="186">
        <f t="shared" si="152"/>
        <v>7000000000</v>
      </c>
      <c r="P1733" s="186">
        <f t="shared" si="153"/>
        <v>0</v>
      </c>
      <c r="Q1733" s="4">
        <v>6</v>
      </c>
      <c r="R1733" s="4" t="s">
        <v>70</v>
      </c>
      <c r="S1733" s="4" t="s">
        <v>70</v>
      </c>
      <c r="T1733" s="140">
        <v>45341</v>
      </c>
      <c r="U1733" s="4" t="s">
        <v>1884</v>
      </c>
      <c r="V1733" s="4" t="s">
        <v>1954</v>
      </c>
      <c r="W1733" s="4" t="s">
        <v>70</v>
      </c>
      <c r="X1733" s="140">
        <v>45357</v>
      </c>
      <c r="Y1733" s="4" t="s">
        <v>1888</v>
      </c>
      <c r="Z1733" s="4" t="s">
        <v>1886</v>
      </c>
      <c r="AA1733" s="186">
        <f t="shared" si="154"/>
        <v>7000000000</v>
      </c>
      <c r="AB1733" s="186">
        <f t="shared" si="155"/>
        <v>0</v>
      </c>
      <c r="AC1733" s="4"/>
      <c r="AD1733" s="4" t="s">
        <v>2037</v>
      </c>
      <c r="AE1733" s="250" t="s">
        <v>4999</v>
      </c>
      <c r="AF1733" s="145"/>
      <c r="AG1733" s="4"/>
      <c r="AH1733" s="377"/>
      <c r="AI1733" s="4"/>
      <c r="AJ1733" s="4"/>
      <c r="AK1733" s="4"/>
    </row>
    <row r="1734" spans="1:38">
      <c r="B1734" s="145" t="s">
        <v>2497</v>
      </c>
      <c r="C1734" s="4" t="s">
        <v>441</v>
      </c>
      <c r="D1734" s="4" t="s">
        <v>4198</v>
      </c>
      <c r="E1734" s="4" t="s">
        <v>1060</v>
      </c>
      <c r="F1734" s="4" t="s">
        <v>5059</v>
      </c>
      <c r="G1734" s="4" t="s">
        <v>1513</v>
      </c>
      <c r="H1734" s="4" t="s">
        <v>1514</v>
      </c>
      <c r="I1734" s="141"/>
      <c r="J1734" s="141">
        <v>628120548</v>
      </c>
      <c r="K1734" s="139">
        <v>628120548</v>
      </c>
      <c r="L1734" s="4">
        <v>8.9</v>
      </c>
      <c r="M1734" s="4" t="s">
        <v>3830</v>
      </c>
      <c r="N1734" s="4" t="s">
        <v>2858</v>
      </c>
      <c r="O1734" s="186">
        <f t="shared" si="152"/>
        <v>628120548</v>
      </c>
      <c r="P1734" s="186">
        <f t="shared" si="153"/>
        <v>0</v>
      </c>
      <c r="Q1734" s="4">
        <v>6</v>
      </c>
      <c r="R1734" s="4" t="s">
        <v>70</v>
      </c>
      <c r="S1734" s="4" t="s">
        <v>70</v>
      </c>
      <c r="T1734" s="140">
        <v>45341</v>
      </c>
      <c r="U1734" s="4" t="s">
        <v>1884</v>
      </c>
      <c r="V1734" s="4" t="s">
        <v>1954</v>
      </c>
      <c r="W1734" s="4" t="s">
        <v>70</v>
      </c>
      <c r="X1734" s="140">
        <v>45357</v>
      </c>
      <c r="Y1734" s="4" t="s">
        <v>1888</v>
      </c>
      <c r="Z1734" s="4" t="s">
        <v>1886</v>
      </c>
      <c r="AA1734" s="186">
        <f t="shared" si="154"/>
        <v>628120548</v>
      </c>
      <c r="AB1734" s="186">
        <f t="shared" si="155"/>
        <v>0</v>
      </c>
      <c r="AC1734" s="4"/>
      <c r="AD1734" s="4" t="s">
        <v>2037</v>
      </c>
      <c r="AE1734" s="250" t="s">
        <v>4999</v>
      </c>
      <c r="AF1734" s="145"/>
      <c r="AG1734" s="4"/>
      <c r="AH1734" s="377"/>
      <c r="AI1734" s="4"/>
      <c r="AJ1734" s="4"/>
      <c r="AK1734" s="4"/>
    </row>
    <row r="1735" spans="1:38">
      <c r="B1735" s="145" t="s">
        <v>2497</v>
      </c>
      <c r="C1735" s="4" t="s">
        <v>441</v>
      </c>
      <c r="D1735" s="4" t="s">
        <v>4198</v>
      </c>
      <c r="E1735" s="4" t="s">
        <v>1060</v>
      </c>
      <c r="F1735" s="4" t="s">
        <v>5060</v>
      </c>
      <c r="G1735" s="4" t="s">
        <v>1513</v>
      </c>
      <c r="H1735" s="4" t="s">
        <v>1514</v>
      </c>
      <c r="I1735" s="141"/>
      <c r="J1735" s="141">
        <v>628120548</v>
      </c>
      <c r="K1735" s="139">
        <v>628120548</v>
      </c>
      <c r="L1735" s="4">
        <v>8.9</v>
      </c>
      <c r="M1735" s="4" t="s">
        <v>3830</v>
      </c>
      <c r="N1735" s="4" t="s">
        <v>2858</v>
      </c>
      <c r="O1735" s="186">
        <f t="shared" si="152"/>
        <v>628120548</v>
      </c>
      <c r="P1735" s="186">
        <f t="shared" si="153"/>
        <v>0</v>
      </c>
      <c r="Q1735" s="4">
        <v>6</v>
      </c>
      <c r="R1735" s="4" t="s">
        <v>70</v>
      </c>
      <c r="S1735" s="4" t="s">
        <v>70</v>
      </c>
      <c r="T1735" s="140">
        <v>45341</v>
      </c>
      <c r="U1735" s="4" t="s">
        <v>1884</v>
      </c>
      <c r="V1735" s="4" t="s">
        <v>1954</v>
      </c>
      <c r="W1735" s="4" t="s">
        <v>70</v>
      </c>
      <c r="X1735" s="140">
        <v>45357</v>
      </c>
      <c r="Y1735" s="4" t="s">
        <v>1888</v>
      </c>
      <c r="Z1735" s="4" t="s">
        <v>1886</v>
      </c>
      <c r="AA1735" s="186">
        <f t="shared" si="154"/>
        <v>628120548</v>
      </c>
      <c r="AB1735" s="186">
        <f t="shared" si="155"/>
        <v>0</v>
      </c>
      <c r="AC1735" s="4"/>
      <c r="AD1735" s="4" t="s">
        <v>2037</v>
      </c>
      <c r="AE1735" s="250" t="s">
        <v>4999</v>
      </c>
      <c r="AF1735" s="145"/>
      <c r="AG1735" s="4"/>
      <c r="AH1735" s="377"/>
      <c r="AI1735" s="4"/>
      <c r="AJ1735" s="4"/>
      <c r="AK1735" s="4"/>
    </row>
    <row r="1736" spans="1:38">
      <c r="B1736" s="145" t="s">
        <v>2497</v>
      </c>
      <c r="C1736" s="4" t="s">
        <v>441</v>
      </c>
      <c r="D1736" s="4" t="s">
        <v>4198</v>
      </c>
      <c r="E1736" s="4" t="s">
        <v>1060</v>
      </c>
      <c r="F1736" s="4" t="s">
        <v>5061</v>
      </c>
      <c r="G1736" s="4" t="s">
        <v>1513</v>
      </c>
      <c r="H1736" s="4" t="s">
        <v>1514</v>
      </c>
      <c r="I1736" s="141"/>
      <c r="J1736" s="141">
        <v>7000000000</v>
      </c>
      <c r="K1736" s="139">
        <v>7000000000</v>
      </c>
      <c r="L1736" s="4">
        <v>8.9</v>
      </c>
      <c r="M1736" s="4" t="s">
        <v>3830</v>
      </c>
      <c r="N1736" s="4" t="s">
        <v>2858</v>
      </c>
      <c r="O1736" s="186">
        <f t="shared" si="152"/>
        <v>7000000000</v>
      </c>
      <c r="P1736" s="186">
        <f t="shared" si="153"/>
        <v>0</v>
      </c>
      <c r="Q1736" s="4">
        <v>6</v>
      </c>
      <c r="R1736" s="4" t="s">
        <v>70</v>
      </c>
      <c r="S1736" s="4" t="s">
        <v>70</v>
      </c>
      <c r="T1736" s="140">
        <v>45341</v>
      </c>
      <c r="U1736" s="4" t="s">
        <v>1884</v>
      </c>
      <c r="V1736" s="4" t="s">
        <v>1954</v>
      </c>
      <c r="W1736" s="4" t="s">
        <v>70</v>
      </c>
      <c r="X1736" s="140">
        <v>45357</v>
      </c>
      <c r="Y1736" s="4" t="s">
        <v>1888</v>
      </c>
      <c r="Z1736" s="4" t="s">
        <v>1886</v>
      </c>
      <c r="AA1736" s="186">
        <f t="shared" si="154"/>
        <v>7000000000</v>
      </c>
      <c r="AB1736" s="186">
        <f t="shared" si="155"/>
        <v>0</v>
      </c>
      <c r="AC1736" s="4"/>
      <c r="AD1736" s="4" t="s">
        <v>2037</v>
      </c>
      <c r="AE1736" s="250" t="s">
        <v>4999</v>
      </c>
      <c r="AF1736" s="145"/>
      <c r="AG1736" s="4"/>
      <c r="AH1736" s="377"/>
      <c r="AI1736" s="4"/>
      <c r="AJ1736" s="4"/>
      <c r="AK1736" s="4"/>
    </row>
    <row r="1737" spans="1:38">
      <c r="B1737" s="145" t="s">
        <v>2497</v>
      </c>
      <c r="C1737" s="4" t="s">
        <v>441</v>
      </c>
      <c r="D1737" s="4" t="s">
        <v>4198</v>
      </c>
      <c r="E1737" s="4" t="s">
        <v>1060</v>
      </c>
      <c r="F1737" s="4" t="s">
        <v>5062</v>
      </c>
      <c r="G1737" s="4" t="s">
        <v>1513</v>
      </c>
      <c r="H1737" s="4" t="s">
        <v>1514</v>
      </c>
      <c r="I1737" s="141"/>
      <c r="J1737" s="141">
        <v>628120548</v>
      </c>
      <c r="K1737" s="139">
        <v>628120548</v>
      </c>
      <c r="L1737" s="4">
        <v>8.9</v>
      </c>
      <c r="M1737" s="4" t="s">
        <v>3830</v>
      </c>
      <c r="N1737" s="4" t="s">
        <v>2858</v>
      </c>
      <c r="O1737" s="186">
        <f t="shared" si="152"/>
        <v>628120548</v>
      </c>
      <c r="P1737" s="186">
        <f t="shared" si="153"/>
        <v>0</v>
      </c>
      <c r="Q1737" s="4">
        <v>6</v>
      </c>
      <c r="R1737" s="4" t="s">
        <v>70</v>
      </c>
      <c r="S1737" s="4" t="s">
        <v>70</v>
      </c>
      <c r="T1737" s="140">
        <v>45341</v>
      </c>
      <c r="U1737" s="4" t="s">
        <v>1884</v>
      </c>
      <c r="V1737" s="4" t="s">
        <v>1954</v>
      </c>
      <c r="W1737" s="4" t="s">
        <v>70</v>
      </c>
      <c r="X1737" s="140">
        <v>45357</v>
      </c>
      <c r="Y1737" s="4" t="s">
        <v>1888</v>
      </c>
      <c r="Z1737" s="4" t="s">
        <v>1886</v>
      </c>
      <c r="AA1737" s="186">
        <f t="shared" si="154"/>
        <v>628120548</v>
      </c>
      <c r="AB1737" s="186">
        <f t="shared" si="155"/>
        <v>0</v>
      </c>
      <c r="AC1737" s="4"/>
      <c r="AD1737" s="4" t="s">
        <v>2037</v>
      </c>
      <c r="AE1737" s="250" t="s">
        <v>4999</v>
      </c>
      <c r="AF1737" s="145"/>
      <c r="AG1737" s="4"/>
      <c r="AH1737" s="377"/>
      <c r="AI1737" s="4"/>
      <c r="AJ1737" s="4"/>
      <c r="AK1737" s="4"/>
    </row>
    <row r="1738" spans="1:38">
      <c r="B1738" s="145" t="s">
        <v>2497</v>
      </c>
      <c r="C1738" s="4" t="s">
        <v>441</v>
      </c>
      <c r="D1738" s="4" t="s">
        <v>4198</v>
      </c>
      <c r="E1738" s="4" t="s">
        <v>1060</v>
      </c>
      <c r="F1738" s="4" t="s">
        <v>5063</v>
      </c>
      <c r="G1738" s="4" t="s">
        <v>1513</v>
      </c>
      <c r="H1738" s="4" t="s">
        <v>1514</v>
      </c>
      <c r="I1738" s="141"/>
      <c r="J1738" s="141">
        <v>7000000000</v>
      </c>
      <c r="K1738" s="139">
        <v>7000000000</v>
      </c>
      <c r="L1738" s="4">
        <v>8.9</v>
      </c>
      <c r="M1738" s="4" t="s">
        <v>3830</v>
      </c>
      <c r="N1738" s="4" t="s">
        <v>2858</v>
      </c>
      <c r="O1738" s="186">
        <f t="shared" si="152"/>
        <v>7000000000</v>
      </c>
      <c r="P1738" s="186">
        <f t="shared" si="153"/>
        <v>0</v>
      </c>
      <c r="Q1738" s="4">
        <v>6</v>
      </c>
      <c r="R1738" s="4" t="s">
        <v>70</v>
      </c>
      <c r="S1738" s="4" t="s">
        <v>70</v>
      </c>
      <c r="T1738" s="140">
        <v>45341</v>
      </c>
      <c r="U1738" s="4" t="s">
        <v>1884</v>
      </c>
      <c r="V1738" s="4" t="s">
        <v>1954</v>
      </c>
      <c r="W1738" s="4" t="s">
        <v>70</v>
      </c>
      <c r="X1738" s="140">
        <v>45357</v>
      </c>
      <c r="Y1738" s="4" t="s">
        <v>1888</v>
      </c>
      <c r="Z1738" s="4" t="s">
        <v>1886</v>
      </c>
      <c r="AA1738" s="186">
        <f t="shared" si="154"/>
        <v>7000000000</v>
      </c>
      <c r="AB1738" s="186">
        <f t="shared" si="155"/>
        <v>0</v>
      </c>
      <c r="AC1738" s="4"/>
      <c r="AD1738" s="4" t="s">
        <v>2037</v>
      </c>
      <c r="AE1738" s="250" t="s">
        <v>4999</v>
      </c>
      <c r="AF1738" s="145"/>
      <c r="AG1738" s="4"/>
      <c r="AH1738" s="377"/>
      <c r="AI1738" s="4"/>
      <c r="AJ1738" s="4"/>
      <c r="AK1738" s="4"/>
    </row>
    <row r="1739" spans="1:38">
      <c r="B1739" s="145" t="s">
        <v>2497</v>
      </c>
      <c r="C1739" s="4" t="s">
        <v>441</v>
      </c>
      <c r="D1739" s="4" t="s">
        <v>1976</v>
      </c>
      <c r="E1739" s="4" t="s">
        <v>1060</v>
      </c>
      <c r="F1739" s="4" t="s">
        <v>5064</v>
      </c>
      <c r="G1739" s="4" t="s">
        <v>1688</v>
      </c>
      <c r="H1739" s="4" t="s">
        <v>1689</v>
      </c>
      <c r="I1739" s="4"/>
      <c r="J1739" s="141">
        <v>410919167</v>
      </c>
      <c r="K1739" s="139">
        <v>410919167</v>
      </c>
      <c r="L1739" s="4">
        <v>0.2</v>
      </c>
      <c r="M1739" s="4" t="s">
        <v>5065</v>
      </c>
      <c r="N1739" s="4"/>
      <c r="O1739" s="91">
        <f>J1739</f>
        <v>410919167</v>
      </c>
      <c r="P1739" s="91">
        <f>J1739-O1739</f>
        <v>0</v>
      </c>
      <c r="Q1739" s="4">
        <v>89</v>
      </c>
      <c r="R1739" s="4" t="s">
        <v>70</v>
      </c>
      <c r="S1739" s="4" t="s">
        <v>70</v>
      </c>
      <c r="T1739" s="140">
        <v>45341</v>
      </c>
      <c r="U1739" s="4" t="s">
        <v>1884</v>
      </c>
      <c r="V1739" s="4" t="s">
        <v>1954</v>
      </c>
      <c r="W1739" s="4"/>
      <c r="X1739" s="4"/>
      <c r="Y1739" s="146"/>
      <c r="Z1739" s="4"/>
      <c r="AA1739" s="4"/>
      <c r="AB1739" s="4"/>
      <c r="AC1739" s="4"/>
      <c r="AD1739" s="4"/>
      <c r="AE1739" s="145"/>
      <c r="AF1739" s="145"/>
      <c r="AG1739" s="4" t="s">
        <v>70</v>
      </c>
      <c r="AH1739" s="377" t="s">
        <v>5064</v>
      </c>
      <c r="AI1739" s="4" t="s">
        <v>9551</v>
      </c>
      <c r="AJ1739" s="4" t="s">
        <v>9556</v>
      </c>
      <c r="AK1739" s="4"/>
    </row>
    <row r="1740" spans="1:38">
      <c r="B1740" s="145" t="s">
        <v>2497</v>
      </c>
      <c r="C1740" s="4" t="s">
        <v>441</v>
      </c>
      <c r="D1740" s="4" t="s">
        <v>1976</v>
      </c>
      <c r="E1740" s="4" t="s">
        <v>1060</v>
      </c>
      <c r="F1740" s="4" t="s">
        <v>5066</v>
      </c>
      <c r="G1740" s="4" t="s">
        <v>1688</v>
      </c>
      <c r="H1740" s="4" t="s">
        <v>1689</v>
      </c>
      <c r="I1740" s="4"/>
      <c r="J1740" s="141">
        <v>1552662</v>
      </c>
      <c r="K1740" s="139">
        <v>1552662</v>
      </c>
      <c r="L1740" s="4">
        <v>0.2</v>
      </c>
      <c r="M1740" s="4" t="s">
        <v>3417</v>
      </c>
      <c r="N1740" s="4"/>
      <c r="O1740" s="91">
        <f>J1740</f>
        <v>1552662</v>
      </c>
      <c r="P1740" s="91">
        <f>J1740-O1740</f>
        <v>0</v>
      </c>
      <c r="Q1740" s="4">
        <v>89</v>
      </c>
      <c r="R1740" s="4" t="s">
        <v>70</v>
      </c>
      <c r="S1740" s="4" t="s">
        <v>70</v>
      </c>
      <c r="T1740" s="140">
        <v>45341</v>
      </c>
      <c r="U1740" s="4" t="s">
        <v>1884</v>
      </c>
      <c r="V1740" s="4" t="s">
        <v>1954</v>
      </c>
      <c r="W1740" s="4"/>
      <c r="X1740" s="4"/>
      <c r="Y1740" s="146"/>
      <c r="Z1740" s="4"/>
      <c r="AA1740" s="4"/>
      <c r="AB1740" s="4"/>
      <c r="AC1740" s="4"/>
      <c r="AD1740" s="4"/>
      <c r="AE1740" s="145"/>
      <c r="AF1740" s="145"/>
      <c r="AG1740" s="4" t="s">
        <v>70</v>
      </c>
      <c r="AH1740" s="377" t="s">
        <v>5066</v>
      </c>
      <c r="AI1740" s="4" t="s">
        <v>9551</v>
      </c>
      <c r="AJ1740" s="4" t="s">
        <v>9556</v>
      </c>
      <c r="AK1740" s="4"/>
    </row>
    <row r="1741" spans="1:38">
      <c r="B1741" s="145" t="s">
        <v>2497</v>
      </c>
      <c r="C1741" s="4" t="s">
        <v>441</v>
      </c>
      <c r="D1741" s="4" t="s">
        <v>4198</v>
      </c>
      <c r="E1741" s="4" t="s">
        <v>1060</v>
      </c>
      <c r="F1741" s="4" t="s">
        <v>5067</v>
      </c>
      <c r="G1741" s="4" t="s">
        <v>1513</v>
      </c>
      <c r="H1741" s="4" t="s">
        <v>1514</v>
      </c>
      <c r="I1741" s="141"/>
      <c r="J1741" s="141">
        <v>6500000000</v>
      </c>
      <c r="K1741" s="139">
        <v>6500000000</v>
      </c>
      <c r="L1741" s="4">
        <v>5.65</v>
      </c>
      <c r="M1741" s="4" t="s">
        <v>2552</v>
      </c>
      <c r="N1741" s="4" t="s">
        <v>2553</v>
      </c>
      <c r="O1741" s="186">
        <f>K1741</f>
        <v>6500000000</v>
      </c>
      <c r="P1741" s="186">
        <f>K1741-O1741</f>
        <v>0</v>
      </c>
      <c r="Q1741" s="4">
        <v>6</v>
      </c>
      <c r="R1741" s="4" t="s">
        <v>70</v>
      </c>
      <c r="S1741" s="4" t="s">
        <v>70</v>
      </c>
      <c r="T1741" s="140">
        <v>45341</v>
      </c>
      <c r="U1741" s="4" t="s">
        <v>1884</v>
      </c>
      <c r="V1741" s="4" t="s">
        <v>1954</v>
      </c>
      <c r="W1741" s="4" t="s">
        <v>70</v>
      </c>
      <c r="X1741" s="140">
        <v>45357</v>
      </c>
      <c r="Y1741" s="4" t="s">
        <v>1888</v>
      </c>
      <c r="Z1741" s="4" t="s">
        <v>1886</v>
      </c>
      <c r="AA1741" s="186">
        <f>O1741</f>
        <v>6500000000</v>
      </c>
      <c r="AB1741" s="186">
        <f>AA1741-O1741</f>
        <v>0</v>
      </c>
      <c r="AC1741" s="4"/>
      <c r="AD1741" s="4" t="s">
        <v>2037</v>
      </c>
      <c r="AE1741" s="250" t="s">
        <v>4999</v>
      </c>
      <c r="AF1741" s="145"/>
      <c r="AG1741" s="4"/>
      <c r="AH1741" s="377"/>
      <c r="AI1741" s="4"/>
      <c r="AJ1741" s="4"/>
      <c r="AK1741" s="4"/>
    </row>
    <row r="1742" spans="1:38">
      <c r="A1742" t="s">
        <v>5068</v>
      </c>
      <c r="B1742" s="145" t="s">
        <v>2497</v>
      </c>
      <c r="C1742" s="4" t="s">
        <v>441</v>
      </c>
      <c r="D1742" s="4" t="s">
        <v>1831</v>
      </c>
      <c r="E1742" s="4" t="s">
        <v>1060</v>
      </c>
      <c r="F1742" s="4" t="s">
        <v>5069</v>
      </c>
      <c r="G1742" s="4" t="s">
        <v>1718</v>
      </c>
      <c r="H1742" s="4" t="s">
        <v>1719</v>
      </c>
      <c r="I1742" s="4"/>
      <c r="J1742" s="141">
        <v>134460094336</v>
      </c>
      <c r="K1742" s="139">
        <v>134460094336</v>
      </c>
      <c r="L1742" s="4">
        <v>0.2</v>
      </c>
      <c r="M1742" s="4" t="s">
        <v>5070</v>
      </c>
      <c r="N1742" s="4"/>
      <c r="O1742" s="91">
        <f>J1742</f>
        <v>134460094336</v>
      </c>
      <c r="P1742" s="91">
        <f>J1742-O1742</f>
        <v>0</v>
      </c>
      <c r="Q1742" s="4">
        <v>29</v>
      </c>
      <c r="R1742" s="4" t="s">
        <v>70</v>
      </c>
      <c r="S1742" s="4" t="s">
        <v>70</v>
      </c>
      <c r="T1742" s="140">
        <v>45348</v>
      </c>
      <c r="U1742" s="4" t="s">
        <v>1887</v>
      </c>
      <c r="V1742" s="4"/>
      <c r="W1742" s="4" t="s">
        <v>70</v>
      </c>
      <c r="X1742" s="4">
        <v>45362</v>
      </c>
      <c r="Y1742" s="146" t="s">
        <v>1888</v>
      </c>
      <c r="Z1742" s="4" t="s">
        <v>1886</v>
      </c>
      <c r="AA1742" s="4">
        <v>134460094336</v>
      </c>
      <c r="AB1742" s="146">
        <v>0</v>
      </c>
      <c r="AC1742" s="4"/>
      <c r="AD1742" s="4" t="s">
        <v>2037</v>
      </c>
      <c r="AE1742" s="145" t="s">
        <v>9467</v>
      </c>
      <c r="AF1742" s="145"/>
      <c r="AG1742" s="4"/>
      <c r="AH1742" s="377"/>
      <c r="AI1742" s="4"/>
      <c r="AJ1742" s="4"/>
      <c r="AK1742" s="4"/>
    </row>
    <row r="1743" spans="1:38">
      <c r="A1743" t="s">
        <v>5068</v>
      </c>
      <c r="B1743" s="145" t="s">
        <v>2497</v>
      </c>
      <c r="C1743" s="4" t="s">
        <v>441</v>
      </c>
      <c r="D1743" s="4" t="s">
        <v>2135</v>
      </c>
      <c r="E1743" s="4" t="s">
        <v>1060</v>
      </c>
      <c r="F1743" s="4" t="s">
        <v>5071</v>
      </c>
      <c r="G1743" s="4" t="s">
        <v>1718</v>
      </c>
      <c r="H1743" s="4" t="s">
        <v>1719</v>
      </c>
      <c r="I1743" s="4"/>
      <c r="J1743" s="141">
        <v>364671458</v>
      </c>
      <c r="K1743" s="139">
        <v>364671458</v>
      </c>
      <c r="L1743" s="4">
        <v>0.2</v>
      </c>
      <c r="M1743" s="4" t="s">
        <v>5072</v>
      </c>
      <c r="N1743" s="4"/>
      <c r="O1743" s="91">
        <f>J1743</f>
        <v>364671458</v>
      </c>
      <c r="P1743" s="91">
        <f>J1743-O1743</f>
        <v>0</v>
      </c>
      <c r="Q1743" s="4">
        <v>29</v>
      </c>
      <c r="R1743" s="4" t="s">
        <v>70</v>
      </c>
      <c r="S1743" s="4" t="s">
        <v>70</v>
      </c>
      <c r="T1743" s="140">
        <v>45348</v>
      </c>
      <c r="U1743" s="4" t="s">
        <v>1887</v>
      </c>
      <c r="V1743" s="4"/>
      <c r="W1743" s="4" t="s">
        <v>70</v>
      </c>
      <c r="X1743" s="4">
        <v>45362</v>
      </c>
      <c r="Y1743" s="146" t="s">
        <v>1888</v>
      </c>
      <c r="Z1743" s="4" t="s">
        <v>1886</v>
      </c>
      <c r="AA1743" s="4">
        <v>364671458</v>
      </c>
      <c r="AB1743" s="146">
        <v>0</v>
      </c>
      <c r="AC1743" s="4"/>
      <c r="AD1743" s="4" t="s">
        <v>2037</v>
      </c>
      <c r="AE1743" s="145" t="s">
        <v>9467</v>
      </c>
      <c r="AF1743" s="145"/>
      <c r="AG1743" s="4"/>
      <c r="AH1743" s="377"/>
      <c r="AI1743" s="4"/>
      <c r="AJ1743" s="4"/>
      <c r="AK1743" s="4"/>
    </row>
    <row r="1744" spans="1:38">
      <c r="B1744" s="145" t="s">
        <v>2497</v>
      </c>
      <c r="C1744" s="4" t="s">
        <v>441</v>
      </c>
      <c r="D1744" s="4" t="s">
        <v>4198</v>
      </c>
      <c r="E1744" s="4" t="s">
        <v>1060</v>
      </c>
      <c r="F1744" s="4" t="s">
        <v>5073</v>
      </c>
      <c r="G1744" s="4" t="s">
        <v>1513</v>
      </c>
      <c r="H1744" s="4" t="s">
        <v>1514</v>
      </c>
      <c r="I1744" s="4"/>
      <c r="J1744" s="141">
        <v>122160419</v>
      </c>
      <c r="K1744" s="139">
        <v>122160419</v>
      </c>
      <c r="L1744" s="4">
        <v>0.2</v>
      </c>
      <c r="M1744" s="4" t="s">
        <v>5074</v>
      </c>
      <c r="N1744" s="4"/>
      <c r="O1744" s="186">
        <f>K1744</f>
        <v>122160419</v>
      </c>
      <c r="P1744" s="186">
        <f>K1744-O1744</f>
        <v>0</v>
      </c>
      <c r="Q1744" s="4">
        <v>6</v>
      </c>
      <c r="R1744" s="4" t="s">
        <v>70</v>
      </c>
      <c r="S1744" s="4" t="s">
        <v>70</v>
      </c>
      <c r="T1744" s="140">
        <v>45341</v>
      </c>
      <c r="U1744" s="4" t="s">
        <v>1884</v>
      </c>
      <c r="V1744" s="4" t="s">
        <v>1954</v>
      </c>
      <c r="W1744" s="4" t="s">
        <v>70</v>
      </c>
      <c r="X1744" s="140">
        <v>45357</v>
      </c>
      <c r="Y1744" s="4" t="s">
        <v>1888</v>
      </c>
      <c r="Z1744" s="4" t="s">
        <v>1886</v>
      </c>
      <c r="AA1744" s="186">
        <f>O1744</f>
        <v>122160419</v>
      </c>
      <c r="AB1744" s="186">
        <f>AA1744-O1744</f>
        <v>0</v>
      </c>
      <c r="AC1744" s="4"/>
      <c r="AD1744" s="4" t="s">
        <v>2037</v>
      </c>
      <c r="AE1744" s="250" t="s">
        <v>4999</v>
      </c>
      <c r="AF1744" s="145"/>
      <c r="AG1744" s="4"/>
      <c r="AH1744" s="377"/>
      <c r="AI1744" s="4"/>
      <c r="AJ1744" s="4"/>
      <c r="AK1744" s="4"/>
      <c r="AL1744" s="372"/>
    </row>
    <row r="1745" spans="2:37">
      <c r="B1745" s="145" t="s">
        <v>2497</v>
      </c>
      <c r="C1745" s="4" t="s">
        <v>441</v>
      </c>
      <c r="D1745" s="4" t="s">
        <v>4198</v>
      </c>
      <c r="E1745" s="4" t="s">
        <v>1060</v>
      </c>
      <c r="F1745" s="4" t="s">
        <v>5075</v>
      </c>
      <c r="G1745" s="4" t="s">
        <v>1513</v>
      </c>
      <c r="H1745" s="4" t="s">
        <v>1514</v>
      </c>
      <c r="I1745" s="4"/>
      <c r="J1745" s="141">
        <v>1027539270</v>
      </c>
      <c r="K1745" s="139">
        <v>1027539270</v>
      </c>
      <c r="L1745" s="4">
        <v>0.5</v>
      </c>
      <c r="M1745" s="4" t="s">
        <v>3666</v>
      </c>
      <c r="N1745" s="4"/>
      <c r="O1745" s="186">
        <f>K1745</f>
        <v>1027539270</v>
      </c>
      <c r="P1745" s="186">
        <f>K1745-O1745</f>
        <v>0</v>
      </c>
      <c r="Q1745" s="4">
        <v>6</v>
      </c>
      <c r="R1745" s="4" t="s">
        <v>70</v>
      </c>
      <c r="S1745" s="4" t="s">
        <v>70</v>
      </c>
      <c r="T1745" s="140">
        <v>45341</v>
      </c>
      <c r="U1745" s="4" t="s">
        <v>1884</v>
      </c>
      <c r="V1745" s="4" t="s">
        <v>1954</v>
      </c>
      <c r="W1745" s="4" t="s">
        <v>70</v>
      </c>
      <c r="X1745" s="140">
        <v>45357</v>
      </c>
      <c r="Y1745" s="4" t="s">
        <v>1888</v>
      </c>
      <c r="Z1745" s="4" t="s">
        <v>1886</v>
      </c>
      <c r="AA1745" s="186">
        <f>O1745</f>
        <v>1027539270</v>
      </c>
      <c r="AB1745" s="186">
        <f>AA1745-O1745</f>
        <v>0</v>
      </c>
      <c r="AC1745" s="4"/>
      <c r="AD1745" s="4" t="s">
        <v>2037</v>
      </c>
      <c r="AE1745" s="250" t="s">
        <v>4999</v>
      </c>
      <c r="AF1745" s="145"/>
      <c r="AG1745" s="4"/>
      <c r="AH1745" s="377"/>
      <c r="AI1745" s="4"/>
      <c r="AJ1745" s="4"/>
      <c r="AK1745" s="4"/>
    </row>
    <row r="1746" spans="2:37">
      <c r="B1746" s="145" t="s">
        <v>2497</v>
      </c>
      <c r="C1746" s="4" t="s">
        <v>1120</v>
      </c>
      <c r="D1746" s="4" t="s">
        <v>3596</v>
      </c>
      <c r="E1746" s="4" t="s">
        <v>1060</v>
      </c>
      <c r="F1746" s="4" t="s">
        <v>5076</v>
      </c>
      <c r="G1746" s="4" t="s">
        <v>1684</v>
      </c>
      <c r="H1746" s="4" t="s">
        <v>1685</v>
      </c>
      <c r="I1746" s="4"/>
      <c r="J1746" s="141">
        <v>0</v>
      </c>
      <c r="K1746" s="150">
        <v>11000000</v>
      </c>
      <c r="L1746" s="4" t="s">
        <v>5077</v>
      </c>
      <c r="M1746" s="4" t="s">
        <v>5078</v>
      </c>
      <c r="N1746" s="4" t="s">
        <v>5079</v>
      </c>
      <c r="O1746" s="4"/>
      <c r="P1746" s="4"/>
      <c r="Q1746" s="4">
        <v>197</v>
      </c>
      <c r="R1746" s="4" t="s">
        <v>70</v>
      </c>
      <c r="S1746" s="4" t="s">
        <v>70</v>
      </c>
      <c r="T1746" s="140">
        <v>45348</v>
      </c>
      <c r="U1746" s="4" t="s">
        <v>1887</v>
      </c>
      <c r="V1746" s="4"/>
      <c r="W1746" s="4"/>
      <c r="X1746" s="4"/>
      <c r="Y1746" s="4"/>
      <c r="Z1746" s="6"/>
      <c r="AA1746" s="4"/>
      <c r="AB1746" s="4"/>
      <c r="AC1746" s="4"/>
      <c r="AD1746" s="4"/>
      <c r="AE1746" s="145"/>
      <c r="AF1746" s="4"/>
      <c r="AG1746" s="4" t="s">
        <v>70</v>
      </c>
      <c r="AH1746" s="377"/>
      <c r="AI1746" s="4" t="s">
        <v>9555</v>
      </c>
      <c r="AJ1746" s="4" t="s">
        <v>9556</v>
      </c>
      <c r="AK1746" s="4"/>
    </row>
    <row r="1747" spans="2:37">
      <c r="B1747" s="145" t="s">
        <v>2497</v>
      </c>
      <c r="C1747" s="4" t="s">
        <v>1120</v>
      </c>
      <c r="D1747" s="4" t="s">
        <v>2649</v>
      </c>
      <c r="E1747" s="4" t="s">
        <v>1060</v>
      </c>
      <c r="F1747" s="4" t="s">
        <v>5080</v>
      </c>
      <c r="G1747" s="4" t="s">
        <v>1684</v>
      </c>
      <c r="H1747" s="4" t="s">
        <v>1685</v>
      </c>
      <c r="I1747" s="4"/>
      <c r="J1747" s="141">
        <v>0</v>
      </c>
      <c r="K1747" s="150">
        <v>6400000</v>
      </c>
      <c r="L1747" s="4" t="s">
        <v>5077</v>
      </c>
      <c r="M1747" s="4" t="s">
        <v>5081</v>
      </c>
      <c r="N1747" s="4" t="s">
        <v>3116</v>
      </c>
      <c r="O1747" s="4"/>
      <c r="P1747" s="4"/>
      <c r="Q1747" s="4">
        <v>197</v>
      </c>
      <c r="R1747" s="4" t="s">
        <v>70</v>
      </c>
      <c r="S1747" s="4" t="s">
        <v>70</v>
      </c>
      <c r="T1747" s="140">
        <v>45348</v>
      </c>
      <c r="U1747" s="4" t="s">
        <v>1887</v>
      </c>
      <c r="V1747" s="4"/>
      <c r="W1747" s="4"/>
      <c r="X1747" s="4"/>
      <c r="Y1747" s="4"/>
      <c r="Z1747" s="6"/>
      <c r="AA1747" s="4"/>
      <c r="AB1747" s="4"/>
      <c r="AC1747" s="4"/>
      <c r="AD1747" s="4"/>
      <c r="AE1747" s="145"/>
      <c r="AF1747" s="4"/>
      <c r="AG1747" s="4" t="s">
        <v>70</v>
      </c>
      <c r="AH1747" s="377"/>
      <c r="AI1747" s="4" t="s">
        <v>9555</v>
      </c>
      <c r="AJ1747" s="4" t="s">
        <v>9556</v>
      </c>
      <c r="AK1747" s="4"/>
    </row>
    <row r="1748" spans="2:37">
      <c r="B1748" s="145" t="s">
        <v>2497</v>
      </c>
      <c r="C1748" s="4" t="s">
        <v>1120</v>
      </c>
      <c r="D1748" s="4" t="s">
        <v>3596</v>
      </c>
      <c r="E1748" s="4" t="s">
        <v>1060</v>
      </c>
      <c r="F1748" s="4" t="s">
        <v>5082</v>
      </c>
      <c r="G1748" s="4" t="s">
        <v>1684</v>
      </c>
      <c r="H1748" s="4" t="s">
        <v>1685</v>
      </c>
      <c r="I1748" s="4"/>
      <c r="J1748" s="141">
        <v>0</v>
      </c>
      <c r="K1748" s="150">
        <v>10000000</v>
      </c>
      <c r="L1748" s="4" t="s">
        <v>5077</v>
      </c>
      <c r="M1748" s="4" t="s">
        <v>5083</v>
      </c>
      <c r="N1748" s="4" t="s">
        <v>5084</v>
      </c>
      <c r="O1748" s="4"/>
      <c r="P1748" s="4"/>
      <c r="Q1748" s="4">
        <v>197</v>
      </c>
      <c r="R1748" s="4" t="s">
        <v>70</v>
      </c>
      <c r="S1748" s="4" t="s">
        <v>70</v>
      </c>
      <c r="T1748" s="140">
        <v>45348</v>
      </c>
      <c r="U1748" s="4" t="s">
        <v>1887</v>
      </c>
      <c r="V1748" s="4"/>
      <c r="W1748" s="4"/>
      <c r="X1748" s="4"/>
      <c r="Y1748" s="4"/>
      <c r="Z1748" s="6"/>
      <c r="AA1748" s="4"/>
      <c r="AB1748" s="4"/>
      <c r="AC1748" s="4"/>
      <c r="AD1748" s="4"/>
      <c r="AE1748" s="145"/>
      <c r="AF1748" s="4"/>
      <c r="AG1748" s="4" t="s">
        <v>70</v>
      </c>
      <c r="AH1748" s="377"/>
      <c r="AI1748" s="4" t="s">
        <v>9555</v>
      </c>
      <c r="AJ1748" s="4" t="s">
        <v>9556</v>
      </c>
      <c r="AK1748" s="4"/>
    </row>
    <row r="1749" spans="2:37">
      <c r="B1749" s="145" t="s">
        <v>2497</v>
      </c>
      <c r="C1749" s="4" t="s">
        <v>1120</v>
      </c>
      <c r="D1749" s="4" t="s">
        <v>3596</v>
      </c>
      <c r="E1749" s="4" t="s">
        <v>1060</v>
      </c>
      <c r="F1749" s="4" t="s">
        <v>5085</v>
      </c>
      <c r="G1749" s="4" t="s">
        <v>1684</v>
      </c>
      <c r="H1749" s="4" t="s">
        <v>1685</v>
      </c>
      <c r="I1749" s="4"/>
      <c r="J1749" s="141">
        <v>0</v>
      </c>
      <c r="K1749" s="150">
        <v>36480000</v>
      </c>
      <c r="L1749" s="4" t="s">
        <v>5077</v>
      </c>
      <c r="M1749" s="4" t="s">
        <v>5086</v>
      </c>
      <c r="N1749" s="4" t="s">
        <v>5087</v>
      </c>
      <c r="O1749" s="4"/>
      <c r="P1749" s="4"/>
      <c r="Q1749" s="4">
        <v>197</v>
      </c>
      <c r="R1749" s="4" t="s">
        <v>70</v>
      </c>
      <c r="S1749" s="4" t="s">
        <v>70</v>
      </c>
      <c r="T1749" s="140">
        <v>45348</v>
      </c>
      <c r="U1749" s="4" t="s">
        <v>1887</v>
      </c>
      <c r="V1749" s="4"/>
      <c r="W1749" s="4"/>
      <c r="X1749" s="4"/>
      <c r="Y1749" s="4"/>
      <c r="Z1749" s="6"/>
      <c r="AA1749" s="4"/>
      <c r="AB1749" s="4"/>
      <c r="AC1749" s="4"/>
      <c r="AD1749" s="4"/>
      <c r="AE1749" s="145"/>
      <c r="AF1749" s="4"/>
      <c r="AG1749" s="4" t="s">
        <v>70</v>
      </c>
      <c r="AH1749" s="377"/>
      <c r="AI1749" s="4" t="s">
        <v>9555</v>
      </c>
      <c r="AJ1749" s="4" t="s">
        <v>9556</v>
      </c>
      <c r="AK1749" s="4"/>
    </row>
    <row r="1750" spans="2:37">
      <c r="B1750" s="145" t="s">
        <v>2497</v>
      </c>
      <c r="C1750" s="4" t="s">
        <v>1120</v>
      </c>
      <c r="D1750" s="4" t="s">
        <v>2649</v>
      </c>
      <c r="E1750" s="4" t="s">
        <v>1060</v>
      </c>
      <c r="F1750" s="4" t="s">
        <v>5088</v>
      </c>
      <c r="G1750" s="4" t="s">
        <v>1684</v>
      </c>
      <c r="H1750" s="4" t="s">
        <v>1685</v>
      </c>
      <c r="I1750" s="4"/>
      <c r="J1750" s="141">
        <v>0</v>
      </c>
      <c r="K1750" s="150">
        <v>22111801</v>
      </c>
      <c r="L1750" s="4" t="s">
        <v>5077</v>
      </c>
      <c r="M1750" s="4" t="s">
        <v>5081</v>
      </c>
      <c r="N1750" s="4" t="s">
        <v>5089</v>
      </c>
      <c r="O1750" s="4"/>
      <c r="P1750" s="4"/>
      <c r="Q1750" s="4">
        <v>197</v>
      </c>
      <c r="R1750" s="4" t="s">
        <v>70</v>
      </c>
      <c r="S1750" s="4" t="s">
        <v>70</v>
      </c>
      <c r="T1750" s="140">
        <v>45348</v>
      </c>
      <c r="U1750" s="4" t="s">
        <v>1887</v>
      </c>
      <c r="V1750" s="4"/>
      <c r="W1750" s="4"/>
      <c r="X1750" s="4"/>
      <c r="Y1750" s="4"/>
      <c r="Z1750" s="6"/>
      <c r="AA1750" s="4"/>
      <c r="AB1750" s="4"/>
      <c r="AC1750" s="4"/>
      <c r="AD1750" s="4"/>
      <c r="AE1750" s="145"/>
      <c r="AF1750" s="4"/>
      <c r="AG1750" s="4" t="s">
        <v>70</v>
      </c>
      <c r="AH1750" s="377"/>
      <c r="AI1750" s="4" t="s">
        <v>9555</v>
      </c>
      <c r="AJ1750" s="4" t="s">
        <v>9556</v>
      </c>
      <c r="AK1750" s="4"/>
    </row>
    <row r="1751" spans="2:37">
      <c r="B1751" s="145" t="s">
        <v>2497</v>
      </c>
      <c r="C1751" s="4" t="s">
        <v>1120</v>
      </c>
      <c r="D1751" s="4" t="s">
        <v>3596</v>
      </c>
      <c r="E1751" s="4" t="s">
        <v>1060</v>
      </c>
      <c r="F1751" s="4" t="s">
        <v>5090</v>
      </c>
      <c r="G1751" s="4" t="s">
        <v>1684</v>
      </c>
      <c r="H1751" s="4" t="s">
        <v>1685</v>
      </c>
      <c r="I1751" s="4"/>
      <c r="J1751" s="141">
        <v>0</v>
      </c>
      <c r="K1751" s="150">
        <v>60000000</v>
      </c>
      <c r="L1751" s="4" t="s">
        <v>5077</v>
      </c>
      <c r="M1751" s="4" t="s">
        <v>5091</v>
      </c>
      <c r="N1751" s="4" t="s">
        <v>5092</v>
      </c>
      <c r="O1751" s="4"/>
      <c r="P1751" s="4"/>
      <c r="Q1751" s="4">
        <v>197</v>
      </c>
      <c r="R1751" s="4" t="s">
        <v>70</v>
      </c>
      <c r="S1751" s="4" t="s">
        <v>70</v>
      </c>
      <c r="T1751" s="140">
        <v>45348</v>
      </c>
      <c r="U1751" s="4" t="s">
        <v>1887</v>
      </c>
      <c r="V1751" s="4"/>
      <c r="W1751" s="4"/>
      <c r="X1751" s="4"/>
      <c r="Y1751" s="4"/>
      <c r="Z1751" s="6"/>
      <c r="AA1751" s="4"/>
      <c r="AB1751" s="4"/>
      <c r="AC1751" s="4"/>
      <c r="AD1751" s="4"/>
      <c r="AE1751" s="145"/>
      <c r="AF1751" s="4"/>
      <c r="AG1751" s="4" t="s">
        <v>70</v>
      </c>
      <c r="AH1751" s="377"/>
      <c r="AI1751" s="4" t="s">
        <v>9555</v>
      </c>
      <c r="AJ1751" s="4" t="s">
        <v>9556</v>
      </c>
      <c r="AK1751" s="4"/>
    </row>
    <row r="1752" spans="2:37">
      <c r="B1752" s="145" t="s">
        <v>2497</v>
      </c>
      <c r="C1752" s="4" t="s">
        <v>1120</v>
      </c>
      <c r="D1752" s="4" t="s">
        <v>3596</v>
      </c>
      <c r="E1752" s="4" t="s">
        <v>1060</v>
      </c>
      <c r="F1752" s="4" t="s">
        <v>5093</v>
      </c>
      <c r="G1752" s="4" t="s">
        <v>1684</v>
      </c>
      <c r="H1752" s="4" t="s">
        <v>1685</v>
      </c>
      <c r="I1752" s="4"/>
      <c r="J1752" s="141">
        <v>0</v>
      </c>
      <c r="K1752" s="150">
        <v>28000000</v>
      </c>
      <c r="L1752" s="4" t="s">
        <v>5077</v>
      </c>
      <c r="M1752" s="4" t="s">
        <v>5094</v>
      </c>
      <c r="N1752" s="4" t="s">
        <v>5095</v>
      </c>
      <c r="O1752" s="4"/>
      <c r="P1752" s="4"/>
      <c r="Q1752" s="4">
        <v>197</v>
      </c>
      <c r="R1752" s="4" t="s">
        <v>70</v>
      </c>
      <c r="S1752" s="4" t="s">
        <v>70</v>
      </c>
      <c r="T1752" s="140">
        <v>45348</v>
      </c>
      <c r="U1752" s="4" t="s">
        <v>1887</v>
      </c>
      <c r="V1752" s="4"/>
      <c r="W1752" s="4"/>
      <c r="X1752" s="4"/>
      <c r="Y1752" s="4"/>
      <c r="Z1752" s="6"/>
      <c r="AA1752" s="4"/>
      <c r="AB1752" s="4"/>
      <c r="AC1752" s="4"/>
      <c r="AD1752" s="4"/>
      <c r="AE1752" s="145"/>
      <c r="AF1752" s="4"/>
      <c r="AG1752" s="4" t="s">
        <v>70</v>
      </c>
      <c r="AH1752" s="377"/>
      <c r="AI1752" s="4" t="s">
        <v>9555</v>
      </c>
      <c r="AJ1752" s="4" t="s">
        <v>9556</v>
      </c>
      <c r="AK1752" s="4"/>
    </row>
    <row r="1753" spans="2:37">
      <c r="B1753" s="145" t="s">
        <v>2497</v>
      </c>
      <c r="C1753" s="4" t="s">
        <v>1120</v>
      </c>
      <c r="D1753" s="4" t="s">
        <v>2649</v>
      </c>
      <c r="E1753" s="4" t="s">
        <v>1060</v>
      </c>
      <c r="F1753" s="4" t="s">
        <v>5096</v>
      </c>
      <c r="G1753" s="4" t="s">
        <v>1684</v>
      </c>
      <c r="H1753" s="4" t="s">
        <v>1685</v>
      </c>
      <c r="I1753" s="4"/>
      <c r="J1753" s="141">
        <v>0</v>
      </c>
      <c r="K1753" s="150">
        <v>44780000</v>
      </c>
      <c r="L1753" s="4" t="s">
        <v>5077</v>
      </c>
      <c r="M1753" s="4" t="s">
        <v>5081</v>
      </c>
      <c r="N1753" s="4" t="s">
        <v>3116</v>
      </c>
      <c r="O1753" s="4"/>
      <c r="P1753" s="4"/>
      <c r="Q1753" s="4">
        <v>197</v>
      </c>
      <c r="R1753" s="4" t="s">
        <v>70</v>
      </c>
      <c r="S1753" s="4" t="s">
        <v>70</v>
      </c>
      <c r="T1753" s="140">
        <v>45348</v>
      </c>
      <c r="U1753" s="4" t="s">
        <v>1887</v>
      </c>
      <c r="V1753" s="4"/>
      <c r="W1753" s="4"/>
      <c r="X1753" s="4"/>
      <c r="Y1753" s="4"/>
      <c r="Z1753" s="6"/>
      <c r="AA1753" s="4"/>
      <c r="AB1753" s="4"/>
      <c r="AC1753" s="4"/>
      <c r="AD1753" s="4"/>
      <c r="AE1753" s="145"/>
      <c r="AF1753" s="4"/>
      <c r="AG1753" s="4" t="s">
        <v>70</v>
      </c>
      <c r="AH1753" s="377"/>
      <c r="AI1753" s="4" t="s">
        <v>9555</v>
      </c>
      <c r="AJ1753" s="4" t="s">
        <v>9556</v>
      </c>
      <c r="AK1753" s="4"/>
    </row>
    <row r="1754" spans="2:37">
      <c r="B1754" s="145" t="s">
        <v>2497</v>
      </c>
      <c r="C1754" s="4" t="s">
        <v>1120</v>
      </c>
      <c r="D1754" s="4" t="s">
        <v>3004</v>
      </c>
      <c r="E1754" s="4" t="s">
        <v>1060</v>
      </c>
      <c r="F1754" s="4" t="s">
        <v>5097</v>
      </c>
      <c r="G1754" s="4" t="s">
        <v>1684</v>
      </c>
      <c r="H1754" s="4" t="s">
        <v>1685</v>
      </c>
      <c r="I1754" s="4"/>
      <c r="J1754" s="141">
        <v>0</v>
      </c>
      <c r="K1754" s="150">
        <v>4352000</v>
      </c>
      <c r="L1754" s="4" t="s">
        <v>5077</v>
      </c>
      <c r="M1754" s="4" t="s">
        <v>5098</v>
      </c>
      <c r="N1754" s="4" t="s">
        <v>5099</v>
      </c>
      <c r="O1754" s="4"/>
      <c r="P1754" s="4"/>
      <c r="Q1754" s="4">
        <v>197</v>
      </c>
      <c r="R1754" s="4" t="s">
        <v>70</v>
      </c>
      <c r="S1754" s="4" t="s">
        <v>70</v>
      </c>
      <c r="T1754" s="140">
        <v>45348</v>
      </c>
      <c r="U1754" s="4" t="s">
        <v>1887</v>
      </c>
      <c r="V1754" s="4"/>
      <c r="W1754" s="4"/>
      <c r="X1754" s="4"/>
      <c r="Y1754" s="4"/>
      <c r="Z1754" s="6"/>
      <c r="AA1754" s="4"/>
      <c r="AB1754" s="4"/>
      <c r="AC1754" s="4"/>
      <c r="AD1754" s="4"/>
      <c r="AE1754" s="145"/>
      <c r="AF1754" s="4"/>
      <c r="AG1754" s="4" t="s">
        <v>70</v>
      </c>
      <c r="AH1754" s="377"/>
      <c r="AI1754" s="4" t="s">
        <v>9555</v>
      </c>
      <c r="AJ1754" s="4" t="s">
        <v>9556</v>
      </c>
      <c r="AK1754" s="4"/>
    </row>
    <row r="1755" spans="2:37">
      <c r="B1755" s="145" t="s">
        <v>2497</v>
      </c>
      <c r="C1755" s="4" t="s">
        <v>1120</v>
      </c>
      <c r="D1755" s="4" t="s">
        <v>2583</v>
      </c>
      <c r="E1755" s="4" t="s">
        <v>1060</v>
      </c>
      <c r="F1755" s="4" t="s">
        <v>5100</v>
      </c>
      <c r="G1755" s="4" t="s">
        <v>1684</v>
      </c>
      <c r="H1755" s="4" t="s">
        <v>1685</v>
      </c>
      <c r="I1755" s="4"/>
      <c r="J1755" s="141">
        <v>0</v>
      </c>
      <c r="K1755" s="150">
        <v>4983300</v>
      </c>
      <c r="L1755" s="4" t="s">
        <v>5077</v>
      </c>
      <c r="M1755" s="4" t="s">
        <v>5101</v>
      </c>
      <c r="N1755" s="4" t="s">
        <v>5102</v>
      </c>
      <c r="O1755" s="4"/>
      <c r="P1755" s="4"/>
      <c r="Q1755" s="4">
        <v>197</v>
      </c>
      <c r="R1755" s="4" t="s">
        <v>70</v>
      </c>
      <c r="S1755" s="4" t="s">
        <v>70</v>
      </c>
      <c r="T1755" s="140">
        <v>45348</v>
      </c>
      <c r="U1755" s="4" t="s">
        <v>1887</v>
      </c>
      <c r="V1755" s="4"/>
      <c r="W1755" s="4"/>
      <c r="X1755" s="4"/>
      <c r="Y1755" s="4"/>
      <c r="Z1755" s="6"/>
      <c r="AA1755" s="4"/>
      <c r="AB1755" s="4"/>
      <c r="AC1755" s="4"/>
      <c r="AD1755" s="4"/>
      <c r="AE1755" s="145"/>
      <c r="AF1755" s="4"/>
      <c r="AG1755" s="4" t="s">
        <v>70</v>
      </c>
      <c r="AH1755" s="377"/>
      <c r="AI1755" s="4" t="s">
        <v>9555</v>
      </c>
      <c r="AJ1755" s="4" t="s">
        <v>9556</v>
      </c>
      <c r="AK1755" s="4"/>
    </row>
    <row r="1756" spans="2:37">
      <c r="B1756" s="145" t="s">
        <v>2497</v>
      </c>
      <c r="C1756" s="4" t="s">
        <v>1120</v>
      </c>
      <c r="D1756" s="4" t="s">
        <v>3596</v>
      </c>
      <c r="E1756" s="4" t="s">
        <v>1060</v>
      </c>
      <c r="F1756" s="4" t="s">
        <v>5103</v>
      </c>
      <c r="G1756" s="4" t="s">
        <v>1684</v>
      </c>
      <c r="H1756" s="4" t="s">
        <v>1685</v>
      </c>
      <c r="I1756" s="4"/>
      <c r="J1756" s="141">
        <v>0</v>
      </c>
      <c r="K1756" s="150">
        <v>67200000</v>
      </c>
      <c r="L1756" s="4" t="s">
        <v>5077</v>
      </c>
      <c r="M1756" s="4" t="s">
        <v>5104</v>
      </c>
      <c r="N1756" s="4" t="s">
        <v>5105</v>
      </c>
      <c r="O1756" s="4"/>
      <c r="P1756" s="4"/>
      <c r="Q1756" s="4">
        <v>197</v>
      </c>
      <c r="R1756" s="4" t="s">
        <v>70</v>
      </c>
      <c r="S1756" s="4" t="s">
        <v>70</v>
      </c>
      <c r="T1756" s="140">
        <v>45348</v>
      </c>
      <c r="U1756" s="4" t="s">
        <v>1887</v>
      </c>
      <c r="V1756" s="4"/>
      <c r="W1756" s="4"/>
      <c r="X1756" s="4"/>
      <c r="Y1756" s="4"/>
      <c r="Z1756" s="6"/>
      <c r="AA1756" s="4"/>
      <c r="AB1756" s="4"/>
      <c r="AC1756" s="4"/>
      <c r="AD1756" s="4"/>
      <c r="AE1756" s="145"/>
      <c r="AF1756" s="4"/>
      <c r="AG1756" s="4" t="s">
        <v>70</v>
      </c>
      <c r="AH1756" s="377"/>
      <c r="AI1756" s="4" t="s">
        <v>9555</v>
      </c>
      <c r="AJ1756" s="4" t="s">
        <v>9556</v>
      </c>
      <c r="AK1756" s="4"/>
    </row>
    <row r="1757" spans="2:37">
      <c r="B1757" s="145" t="s">
        <v>2497</v>
      </c>
      <c r="C1757" s="4" t="s">
        <v>1120</v>
      </c>
      <c r="D1757" s="4" t="s">
        <v>2649</v>
      </c>
      <c r="E1757" s="4" t="s">
        <v>1060</v>
      </c>
      <c r="F1757" s="4" t="s">
        <v>5106</v>
      </c>
      <c r="G1757" s="4" t="s">
        <v>1684</v>
      </c>
      <c r="H1757" s="4" t="s">
        <v>1685</v>
      </c>
      <c r="I1757" s="4"/>
      <c r="J1757" s="141">
        <v>0</v>
      </c>
      <c r="K1757" s="150">
        <v>94511000</v>
      </c>
      <c r="L1757" s="4" t="s">
        <v>5077</v>
      </c>
      <c r="M1757" s="4" t="s">
        <v>5081</v>
      </c>
      <c r="N1757" s="4" t="s">
        <v>3116</v>
      </c>
      <c r="O1757" s="4"/>
      <c r="P1757" s="4"/>
      <c r="Q1757" s="4">
        <v>197</v>
      </c>
      <c r="R1757" s="4" t="s">
        <v>70</v>
      </c>
      <c r="S1757" s="4" t="s">
        <v>70</v>
      </c>
      <c r="T1757" s="140">
        <v>45348</v>
      </c>
      <c r="U1757" s="4" t="s">
        <v>1887</v>
      </c>
      <c r="V1757" s="4"/>
      <c r="W1757" s="4"/>
      <c r="X1757" s="4"/>
      <c r="Y1757" s="4"/>
      <c r="Z1757" s="6"/>
      <c r="AA1757" s="4"/>
      <c r="AB1757" s="4"/>
      <c r="AC1757" s="4"/>
      <c r="AD1757" s="4"/>
      <c r="AE1757" s="145"/>
      <c r="AF1757" s="4"/>
      <c r="AG1757" s="4" t="s">
        <v>70</v>
      </c>
      <c r="AH1757" s="377"/>
      <c r="AI1757" s="4" t="s">
        <v>9555</v>
      </c>
      <c r="AJ1757" s="4" t="s">
        <v>9556</v>
      </c>
      <c r="AK1757" s="4"/>
    </row>
    <row r="1758" spans="2:37">
      <c r="B1758" s="145" t="s">
        <v>2497</v>
      </c>
      <c r="C1758" s="4" t="s">
        <v>1120</v>
      </c>
      <c r="D1758" s="4" t="s">
        <v>3596</v>
      </c>
      <c r="E1758" s="4" t="s">
        <v>1060</v>
      </c>
      <c r="F1758" s="4" t="s">
        <v>5107</v>
      </c>
      <c r="G1758" s="4" t="s">
        <v>1684</v>
      </c>
      <c r="H1758" s="4" t="s">
        <v>1685</v>
      </c>
      <c r="I1758" s="4"/>
      <c r="J1758" s="141">
        <v>0</v>
      </c>
      <c r="K1758" s="150">
        <v>48900000</v>
      </c>
      <c r="L1758" s="4" t="s">
        <v>5077</v>
      </c>
      <c r="M1758" s="4" t="s">
        <v>5108</v>
      </c>
      <c r="N1758" s="4" t="s">
        <v>5109</v>
      </c>
      <c r="O1758" s="4"/>
      <c r="P1758" s="4"/>
      <c r="Q1758" s="4">
        <v>197</v>
      </c>
      <c r="R1758" s="4" t="s">
        <v>70</v>
      </c>
      <c r="S1758" s="4" t="s">
        <v>70</v>
      </c>
      <c r="T1758" s="140">
        <v>45348</v>
      </c>
      <c r="U1758" s="4" t="s">
        <v>1887</v>
      </c>
      <c r="V1758" s="4"/>
      <c r="W1758" s="4"/>
      <c r="X1758" s="4"/>
      <c r="Y1758" s="4"/>
      <c r="Z1758" s="6"/>
      <c r="AA1758" s="4"/>
      <c r="AB1758" s="4"/>
      <c r="AC1758" s="4"/>
      <c r="AD1758" s="4"/>
      <c r="AE1758" s="145"/>
      <c r="AF1758" s="4"/>
      <c r="AG1758" s="4" t="s">
        <v>70</v>
      </c>
      <c r="AH1758" s="377"/>
      <c r="AI1758" s="4" t="s">
        <v>9555</v>
      </c>
      <c r="AJ1758" s="4" t="s">
        <v>9556</v>
      </c>
      <c r="AK1758" s="4"/>
    </row>
    <row r="1759" spans="2:37">
      <c r="B1759" s="145" t="s">
        <v>2497</v>
      </c>
      <c r="C1759" s="4" t="s">
        <v>1120</v>
      </c>
      <c r="D1759" s="4" t="s">
        <v>3596</v>
      </c>
      <c r="E1759" s="4" t="s">
        <v>1060</v>
      </c>
      <c r="F1759" s="4" t="s">
        <v>5110</v>
      </c>
      <c r="G1759" s="4" t="s">
        <v>1684</v>
      </c>
      <c r="H1759" s="4" t="s">
        <v>1685</v>
      </c>
      <c r="I1759" s="4"/>
      <c r="J1759" s="141">
        <v>0</v>
      </c>
      <c r="K1759" s="150">
        <v>80000000</v>
      </c>
      <c r="L1759" s="4" t="s">
        <v>5077</v>
      </c>
      <c r="M1759" s="4" t="s">
        <v>5111</v>
      </c>
      <c r="N1759" s="4" t="s">
        <v>5112</v>
      </c>
      <c r="O1759" s="4"/>
      <c r="P1759" s="4"/>
      <c r="Q1759" s="4">
        <v>197</v>
      </c>
      <c r="R1759" s="4" t="s">
        <v>70</v>
      </c>
      <c r="S1759" s="4" t="s">
        <v>70</v>
      </c>
      <c r="T1759" s="140">
        <v>45348</v>
      </c>
      <c r="U1759" s="4" t="s">
        <v>1887</v>
      </c>
      <c r="V1759" s="4"/>
      <c r="W1759" s="4"/>
      <c r="X1759" s="4"/>
      <c r="Y1759" s="4"/>
      <c r="Z1759" s="6"/>
      <c r="AA1759" s="4"/>
      <c r="AB1759" s="4"/>
      <c r="AC1759" s="4"/>
      <c r="AD1759" s="4"/>
      <c r="AE1759" s="145"/>
      <c r="AF1759" s="4"/>
      <c r="AG1759" s="4" t="s">
        <v>70</v>
      </c>
      <c r="AH1759" s="377"/>
      <c r="AI1759" s="4" t="s">
        <v>9555</v>
      </c>
      <c r="AJ1759" s="4" t="s">
        <v>9556</v>
      </c>
      <c r="AK1759" s="4"/>
    </row>
    <row r="1760" spans="2:37">
      <c r="B1760" s="145" t="s">
        <v>2497</v>
      </c>
      <c r="C1760" s="4" t="s">
        <v>1120</v>
      </c>
      <c r="D1760" s="4" t="s">
        <v>2649</v>
      </c>
      <c r="E1760" s="4" t="s">
        <v>1060</v>
      </c>
      <c r="F1760" s="4" t="s">
        <v>5113</v>
      </c>
      <c r="G1760" s="4" t="s">
        <v>1684</v>
      </c>
      <c r="H1760" s="4" t="s">
        <v>1685</v>
      </c>
      <c r="I1760" s="4"/>
      <c r="J1760" s="141">
        <v>0</v>
      </c>
      <c r="K1760" s="150">
        <v>14179479</v>
      </c>
      <c r="L1760" s="4" t="s">
        <v>5077</v>
      </c>
      <c r="M1760" s="4" t="s">
        <v>5081</v>
      </c>
      <c r="N1760" s="4" t="s">
        <v>3116</v>
      </c>
      <c r="O1760" s="4"/>
      <c r="P1760" s="4"/>
      <c r="Q1760" s="4">
        <v>197</v>
      </c>
      <c r="R1760" s="4" t="s">
        <v>70</v>
      </c>
      <c r="S1760" s="4" t="s">
        <v>70</v>
      </c>
      <c r="T1760" s="140">
        <v>45348</v>
      </c>
      <c r="U1760" s="4" t="s">
        <v>1887</v>
      </c>
      <c r="V1760" s="4"/>
      <c r="W1760" s="4"/>
      <c r="X1760" s="4"/>
      <c r="Y1760" s="4"/>
      <c r="Z1760" s="6"/>
      <c r="AA1760" s="4"/>
      <c r="AB1760" s="4"/>
      <c r="AC1760" s="4"/>
      <c r="AD1760" s="4"/>
      <c r="AE1760" s="145"/>
      <c r="AF1760" s="4"/>
      <c r="AG1760" s="4" t="s">
        <v>70</v>
      </c>
      <c r="AH1760" s="377"/>
      <c r="AI1760" s="4" t="s">
        <v>9555</v>
      </c>
      <c r="AJ1760" s="4" t="s">
        <v>9556</v>
      </c>
      <c r="AK1760" s="4"/>
    </row>
    <row r="1761" spans="2:37">
      <c r="B1761" s="145" t="s">
        <v>2497</v>
      </c>
      <c r="C1761" s="4" t="s">
        <v>1120</v>
      </c>
      <c r="D1761" s="4" t="s">
        <v>3596</v>
      </c>
      <c r="E1761" s="4" t="s">
        <v>1060</v>
      </c>
      <c r="F1761" s="4" t="s">
        <v>5114</v>
      </c>
      <c r="G1761" s="4" t="s">
        <v>1684</v>
      </c>
      <c r="H1761" s="4" t="s">
        <v>1685</v>
      </c>
      <c r="I1761" s="4"/>
      <c r="J1761" s="141">
        <v>0</v>
      </c>
      <c r="K1761" s="150">
        <v>69000000</v>
      </c>
      <c r="L1761" s="4" t="s">
        <v>5077</v>
      </c>
      <c r="M1761" s="4" t="s">
        <v>5115</v>
      </c>
      <c r="N1761" s="4" t="s">
        <v>5116</v>
      </c>
      <c r="O1761" s="4"/>
      <c r="P1761" s="4"/>
      <c r="Q1761" s="4">
        <v>197</v>
      </c>
      <c r="R1761" s="4" t="s">
        <v>70</v>
      </c>
      <c r="S1761" s="4" t="s">
        <v>70</v>
      </c>
      <c r="T1761" s="140">
        <v>45348</v>
      </c>
      <c r="U1761" s="4" t="s">
        <v>1887</v>
      </c>
      <c r="V1761" s="4"/>
      <c r="W1761" s="4"/>
      <c r="X1761" s="4"/>
      <c r="Y1761" s="4"/>
      <c r="Z1761" s="6"/>
      <c r="AA1761" s="4"/>
      <c r="AB1761" s="4"/>
      <c r="AC1761" s="4"/>
      <c r="AD1761" s="4"/>
      <c r="AE1761" s="145"/>
      <c r="AF1761" s="4"/>
      <c r="AG1761" s="4" t="s">
        <v>70</v>
      </c>
      <c r="AH1761" s="377"/>
      <c r="AI1761" s="4" t="s">
        <v>9555</v>
      </c>
      <c r="AJ1761" s="4" t="s">
        <v>9556</v>
      </c>
      <c r="AK1761" s="4"/>
    </row>
    <row r="1762" spans="2:37">
      <c r="B1762" s="145" t="s">
        <v>2497</v>
      </c>
      <c r="C1762" s="4" t="s">
        <v>1120</v>
      </c>
      <c r="D1762" s="4" t="s">
        <v>3596</v>
      </c>
      <c r="E1762" s="4" t="s">
        <v>1060</v>
      </c>
      <c r="F1762" s="4" t="s">
        <v>5117</v>
      </c>
      <c r="G1762" s="4" t="s">
        <v>1684</v>
      </c>
      <c r="H1762" s="4" t="s">
        <v>1685</v>
      </c>
      <c r="I1762" s="4"/>
      <c r="J1762" s="141">
        <v>0</v>
      </c>
      <c r="K1762" s="150">
        <v>50000000</v>
      </c>
      <c r="L1762" s="4" t="s">
        <v>5077</v>
      </c>
      <c r="M1762" s="4" t="s">
        <v>5118</v>
      </c>
      <c r="N1762" s="4" t="s">
        <v>5119</v>
      </c>
      <c r="O1762" s="4"/>
      <c r="P1762" s="4"/>
      <c r="Q1762" s="4">
        <v>197</v>
      </c>
      <c r="R1762" s="4" t="s">
        <v>70</v>
      </c>
      <c r="S1762" s="4" t="s">
        <v>70</v>
      </c>
      <c r="T1762" s="140">
        <v>45348</v>
      </c>
      <c r="U1762" s="4" t="s">
        <v>1887</v>
      </c>
      <c r="V1762" s="4"/>
      <c r="W1762" s="4"/>
      <c r="X1762" s="4"/>
      <c r="Y1762" s="4"/>
      <c r="Z1762" s="6"/>
      <c r="AA1762" s="4"/>
      <c r="AB1762" s="4"/>
      <c r="AC1762" s="4"/>
      <c r="AD1762" s="4"/>
      <c r="AE1762" s="145"/>
      <c r="AF1762" s="4"/>
      <c r="AG1762" s="4" t="s">
        <v>70</v>
      </c>
      <c r="AH1762" s="377"/>
      <c r="AI1762" s="4" t="s">
        <v>9555</v>
      </c>
      <c r="AJ1762" s="4" t="s">
        <v>9556</v>
      </c>
      <c r="AK1762" s="4"/>
    </row>
    <row r="1763" spans="2:37">
      <c r="B1763" s="145" t="s">
        <v>2497</v>
      </c>
      <c r="C1763" s="4" t="s">
        <v>1120</v>
      </c>
      <c r="D1763" s="4" t="s">
        <v>2649</v>
      </c>
      <c r="E1763" s="4" t="s">
        <v>1060</v>
      </c>
      <c r="F1763" s="4" t="s">
        <v>5120</v>
      </c>
      <c r="G1763" s="4" t="s">
        <v>1684</v>
      </c>
      <c r="H1763" s="4" t="s">
        <v>1685</v>
      </c>
      <c r="I1763" s="4"/>
      <c r="J1763" s="141">
        <v>0</v>
      </c>
      <c r="K1763" s="150">
        <v>13600000</v>
      </c>
      <c r="L1763" s="4" t="s">
        <v>5077</v>
      </c>
      <c r="M1763" s="4" t="s">
        <v>5121</v>
      </c>
      <c r="N1763" s="4" t="s">
        <v>5122</v>
      </c>
      <c r="O1763" s="4"/>
      <c r="P1763" s="4"/>
      <c r="Q1763" s="4">
        <v>197</v>
      </c>
      <c r="R1763" s="4" t="s">
        <v>70</v>
      </c>
      <c r="S1763" s="4" t="s">
        <v>70</v>
      </c>
      <c r="T1763" s="140">
        <v>45348</v>
      </c>
      <c r="U1763" s="4" t="s">
        <v>1887</v>
      </c>
      <c r="V1763" s="4"/>
      <c r="W1763" s="4"/>
      <c r="X1763" s="4"/>
      <c r="Y1763" s="4"/>
      <c r="Z1763" s="6"/>
      <c r="AA1763" s="4"/>
      <c r="AB1763" s="4"/>
      <c r="AC1763" s="4"/>
      <c r="AD1763" s="4"/>
      <c r="AE1763" s="145"/>
      <c r="AF1763" s="4"/>
      <c r="AG1763" s="4" t="s">
        <v>70</v>
      </c>
      <c r="AH1763" s="377"/>
      <c r="AI1763" s="4" t="s">
        <v>9555</v>
      </c>
      <c r="AJ1763" s="4" t="s">
        <v>9556</v>
      </c>
      <c r="AK1763" s="4"/>
    </row>
    <row r="1764" spans="2:37">
      <c r="B1764" s="145" t="s">
        <v>2497</v>
      </c>
      <c r="C1764" s="4" t="s">
        <v>1120</v>
      </c>
      <c r="D1764" s="4" t="s">
        <v>3596</v>
      </c>
      <c r="E1764" s="4" t="s">
        <v>1060</v>
      </c>
      <c r="F1764" s="4" t="s">
        <v>5123</v>
      </c>
      <c r="G1764" s="4" t="s">
        <v>1684</v>
      </c>
      <c r="H1764" s="4" t="s">
        <v>1685</v>
      </c>
      <c r="I1764" s="4"/>
      <c r="J1764" s="141">
        <v>0</v>
      </c>
      <c r="K1764" s="150">
        <v>27000000</v>
      </c>
      <c r="L1764" s="4" t="s">
        <v>5077</v>
      </c>
      <c r="M1764" s="4" t="s">
        <v>5124</v>
      </c>
      <c r="N1764" s="4" t="s">
        <v>5125</v>
      </c>
      <c r="O1764" s="4"/>
      <c r="P1764" s="4"/>
      <c r="Q1764" s="4">
        <v>197</v>
      </c>
      <c r="R1764" s="4" t="s">
        <v>70</v>
      </c>
      <c r="S1764" s="4" t="s">
        <v>70</v>
      </c>
      <c r="T1764" s="140">
        <v>45348</v>
      </c>
      <c r="U1764" s="4" t="s">
        <v>1887</v>
      </c>
      <c r="V1764" s="4"/>
      <c r="W1764" s="4"/>
      <c r="X1764" s="4"/>
      <c r="Y1764" s="4"/>
      <c r="Z1764" s="6"/>
      <c r="AA1764" s="4"/>
      <c r="AB1764" s="4"/>
      <c r="AC1764" s="4"/>
      <c r="AD1764" s="4"/>
      <c r="AE1764" s="145"/>
      <c r="AF1764" s="4"/>
      <c r="AG1764" s="4" t="s">
        <v>70</v>
      </c>
      <c r="AH1764" s="377"/>
      <c r="AI1764" s="4" t="s">
        <v>9555</v>
      </c>
      <c r="AJ1764" s="4" t="s">
        <v>9556</v>
      </c>
      <c r="AK1764" s="4"/>
    </row>
    <row r="1765" spans="2:37">
      <c r="B1765" s="145" t="s">
        <v>2497</v>
      </c>
      <c r="C1765" s="4" t="s">
        <v>1120</v>
      </c>
      <c r="D1765" s="4" t="s">
        <v>3004</v>
      </c>
      <c r="E1765" s="4" t="s">
        <v>1060</v>
      </c>
      <c r="F1765" s="4" t="s">
        <v>5126</v>
      </c>
      <c r="G1765" s="4" t="s">
        <v>1684</v>
      </c>
      <c r="H1765" s="4" t="s">
        <v>1685</v>
      </c>
      <c r="I1765" s="4"/>
      <c r="J1765" s="141">
        <v>0</v>
      </c>
      <c r="K1765" s="150">
        <v>1600000</v>
      </c>
      <c r="L1765" s="4" t="s">
        <v>5077</v>
      </c>
      <c r="M1765" s="4" t="s">
        <v>5127</v>
      </c>
      <c r="N1765" s="4" t="s">
        <v>5128</v>
      </c>
      <c r="O1765" s="4"/>
      <c r="P1765" s="4"/>
      <c r="Q1765" s="4">
        <v>197</v>
      </c>
      <c r="R1765" s="4" t="s">
        <v>70</v>
      </c>
      <c r="S1765" s="4" t="s">
        <v>70</v>
      </c>
      <c r="T1765" s="140">
        <v>45348</v>
      </c>
      <c r="U1765" s="4" t="s">
        <v>1887</v>
      </c>
      <c r="V1765" s="4"/>
      <c r="W1765" s="4"/>
      <c r="X1765" s="4"/>
      <c r="Y1765" s="4"/>
      <c r="Z1765" s="6"/>
      <c r="AA1765" s="4"/>
      <c r="AB1765" s="4"/>
      <c r="AC1765" s="4"/>
      <c r="AD1765" s="4"/>
      <c r="AE1765" s="145"/>
      <c r="AF1765" s="4"/>
      <c r="AG1765" s="4" t="s">
        <v>70</v>
      </c>
      <c r="AH1765" s="377"/>
      <c r="AI1765" s="4" t="s">
        <v>9555</v>
      </c>
      <c r="AJ1765" s="4" t="s">
        <v>9556</v>
      </c>
      <c r="AK1765" s="4"/>
    </row>
    <row r="1766" spans="2:37">
      <c r="B1766" s="145" t="s">
        <v>2497</v>
      </c>
      <c r="C1766" s="4" t="s">
        <v>1120</v>
      </c>
      <c r="D1766" s="4" t="s">
        <v>1976</v>
      </c>
      <c r="E1766" s="4" t="s">
        <v>1060</v>
      </c>
      <c r="F1766" s="4" t="s">
        <v>5129</v>
      </c>
      <c r="G1766" s="4" t="s">
        <v>1708</v>
      </c>
      <c r="H1766" s="4" t="s">
        <v>5130</v>
      </c>
      <c r="I1766" s="4"/>
      <c r="J1766" s="150">
        <v>41000000</v>
      </c>
      <c r="K1766" s="150">
        <v>41000000</v>
      </c>
      <c r="L1766" s="4" t="s">
        <v>5077</v>
      </c>
      <c r="M1766" s="4" t="s">
        <v>5131</v>
      </c>
      <c r="N1766" s="4" t="s">
        <v>5132</v>
      </c>
      <c r="O1766" s="4"/>
      <c r="P1766" s="4"/>
      <c r="Q1766" s="4">
        <v>203</v>
      </c>
      <c r="R1766" s="4" t="s">
        <v>70</v>
      </c>
      <c r="S1766" s="4" t="s">
        <v>70</v>
      </c>
      <c r="T1766" s="140">
        <v>45357</v>
      </c>
      <c r="U1766" s="4" t="s">
        <v>1887</v>
      </c>
      <c r="V1766" s="4"/>
      <c r="W1766" s="4"/>
      <c r="X1766" s="4"/>
      <c r="Y1766" s="4"/>
      <c r="Z1766" s="6"/>
      <c r="AA1766" s="4"/>
      <c r="AB1766" s="4"/>
      <c r="AC1766" s="4"/>
      <c r="AD1766" s="4"/>
      <c r="AE1766" s="145"/>
      <c r="AF1766" s="4"/>
      <c r="AG1766" s="4" t="s">
        <v>70</v>
      </c>
      <c r="AH1766" s="377"/>
      <c r="AI1766" s="4" t="s">
        <v>9555</v>
      </c>
      <c r="AJ1766" s="4" t="s">
        <v>9556</v>
      </c>
      <c r="AK1766" s="4"/>
    </row>
    <row r="1767" spans="2:37">
      <c r="B1767" s="145" t="s">
        <v>2497</v>
      </c>
      <c r="C1767" s="4" t="s">
        <v>1120</v>
      </c>
      <c r="D1767" s="4" t="s">
        <v>2583</v>
      </c>
      <c r="E1767" s="4" t="s">
        <v>1060</v>
      </c>
      <c r="F1767" s="4" t="s">
        <v>5133</v>
      </c>
      <c r="G1767" s="4" t="s">
        <v>1684</v>
      </c>
      <c r="H1767" s="4" t="s">
        <v>1685</v>
      </c>
      <c r="I1767" s="4"/>
      <c r="J1767" s="141">
        <v>0</v>
      </c>
      <c r="K1767" s="150">
        <v>24090000</v>
      </c>
      <c r="L1767" s="4" t="s">
        <v>5077</v>
      </c>
      <c r="M1767" s="4" t="s">
        <v>5134</v>
      </c>
      <c r="N1767" s="4" t="s">
        <v>5135</v>
      </c>
      <c r="O1767" s="4"/>
      <c r="P1767" s="4"/>
      <c r="Q1767" s="4">
        <v>197</v>
      </c>
      <c r="R1767" s="4" t="s">
        <v>70</v>
      </c>
      <c r="S1767" s="4" t="s">
        <v>70</v>
      </c>
      <c r="T1767" s="140">
        <v>45348</v>
      </c>
      <c r="U1767" s="4" t="s">
        <v>1887</v>
      </c>
      <c r="V1767" s="4"/>
      <c r="W1767" s="4"/>
      <c r="X1767" s="4"/>
      <c r="Y1767" s="4"/>
      <c r="Z1767" s="6"/>
      <c r="AA1767" s="4"/>
      <c r="AB1767" s="4"/>
      <c r="AC1767" s="4"/>
      <c r="AD1767" s="4"/>
      <c r="AE1767" s="145"/>
      <c r="AF1767" s="4"/>
      <c r="AG1767" s="4" t="s">
        <v>70</v>
      </c>
      <c r="AH1767" s="377"/>
      <c r="AI1767" s="4" t="s">
        <v>9555</v>
      </c>
      <c r="AJ1767" s="4" t="s">
        <v>9556</v>
      </c>
      <c r="AK1767" s="4"/>
    </row>
    <row r="1768" spans="2:37">
      <c r="B1768" s="145" t="s">
        <v>2497</v>
      </c>
      <c r="C1768" s="4" t="s">
        <v>1120</v>
      </c>
      <c r="D1768" s="4" t="s">
        <v>3596</v>
      </c>
      <c r="E1768" s="4" t="s">
        <v>1060</v>
      </c>
      <c r="F1768" s="4" t="s">
        <v>5136</v>
      </c>
      <c r="G1768" s="4" t="s">
        <v>1684</v>
      </c>
      <c r="H1768" s="4" t="s">
        <v>1685</v>
      </c>
      <c r="I1768" s="4"/>
      <c r="J1768" s="141">
        <v>0</v>
      </c>
      <c r="K1768" s="150">
        <v>11000000</v>
      </c>
      <c r="L1768" s="4" t="s">
        <v>5077</v>
      </c>
      <c r="M1768" s="4" t="s">
        <v>5137</v>
      </c>
      <c r="N1768" s="4" t="s">
        <v>5138</v>
      </c>
      <c r="O1768" s="4"/>
      <c r="P1768" s="4"/>
      <c r="Q1768" s="4">
        <v>197</v>
      </c>
      <c r="R1768" s="4" t="s">
        <v>70</v>
      </c>
      <c r="S1768" s="4" t="s">
        <v>70</v>
      </c>
      <c r="T1768" s="140">
        <v>45348</v>
      </c>
      <c r="U1768" s="4" t="s">
        <v>1887</v>
      </c>
      <c r="V1768" s="4"/>
      <c r="W1768" s="4"/>
      <c r="X1768" s="4"/>
      <c r="Y1768" s="4"/>
      <c r="Z1768" s="6"/>
      <c r="AA1768" s="4"/>
      <c r="AB1768" s="4"/>
      <c r="AC1768" s="4"/>
      <c r="AD1768" s="4"/>
      <c r="AE1768" s="145"/>
      <c r="AF1768" s="4"/>
      <c r="AG1768" s="4" t="s">
        <v>70</v>
      </c>
      <c r="AH1768" s="377"/>
      <c r="AI1768" s="4" t="s">
        <v>9555</v>
      </c>
      <c r="AJ1768" s="4" t="s">
        <v>9556</v>
      </c>
      <c r="AK1768" s="4"/>
    </row>
    <row r="1769" spans="2:37">
      <c r="B1769" s="145" t="s">
        <v>2497</v>
      </c>
      <c r="C1769" s="4" t="s">
        <v>1120</v>
      </c>
      <c r="D1769" s="4" t="s">
        <v>2649</v>
      </c>
      <c r="E1769" s="4" t="s">
        <v>1060</v>
      </c>
      <c r="F1769" s="4" t="s">
        <v>5139</v>
      </c>
      <c r="G1769" s="4" t="s">
        <v>1684</v>
      </c>
      <c r="H1769" s="4" t="s">
        <v>1685</v>
      </c>
      <c r="I1769" s="4"/>
      <c r="J1769" s="141">
        <v>0</v>
      </c>
      <c r="K1769" s="150">
        <v>54973000</v>
      </c>
      <c r="L1769" s="4" t="s">
        <v>5077</v>
      </c>
      <c r="M1769" s="4" t="s">
        <v>5081</v>
      </c>
      <c r="N1769" s="4" t="s">
        <v>5140</v>
      </c>
      <c r="O1769" s="4"/>
      <c r="P1769" s="4"/>
      <c r="Q1769" s="4">
        <v>197</v>
      </c>
      <c r="R1769" s="4" t="s">
        <v>70</v>
      </c>
      <c r="S1769" s="4" t="s">
        <v>70</v>
      </c>
      <c r="T1769" s="140">
        <v>45348</v>
      </c>
      <c r="U1769" s="4" t="s">
        <v>1887</v>
      </c>
      <c r="V1769" s="4"/>
      <c r="W1769" s="4"/>
      <c r="X1769" s="4"/>
      <c r="Y1769" s="4"/>
      <c r="Z1769" s="6"/>
      <c r="AA1769" s="4"/>
      <c r="AB1769" s="4"/>
      <c r="AC1769" s="4"/>
      <c r="AD1769" s="4"/>
      <c r="AE1769" s="145"/>
      <c r="AF1769" s="4"/>
      <c r="AG1769" s="4" t="s">
        <v>70</v>
      </c>
      <c r="AH1769" s="377"/>
      <c r="AI1769" s="4" t="s">
        <v>9555</v>
      </c>
      <c r="AJ1769" s="4" t="s">
        <v>9556</v>
      </c>
      <c r="AK1769" s="4"/>
    </row>
    <row r="1770" spans="2:37">
      <c r="B1770" s="145" t="s">
        <v>2497</v>
      </c>
      <c r="C1770" s="4" t="s">
        <v>1120</v>
      </c>
      <c r="D1770" s="4" t="s">
        <v>3596</v>
      </c>
      <c r="E1770" s="4" t="s">
        <v>1060</v>
      </c>
      <c r="F1770" s="4" t="s">
        <v>5141</v>
      </c>
      <c r="G1770" s="4" t="s">
        <v>1684</v>
      </c>
      <c r="H1770" s="4" t="s">
        <v>1685</v>
      </c>
      <c r="I1770" s="4"/>
      <c r="J1770" s="141">
        <v>0</v>
      </c>
      <c r="K1770" s="150">
        <v>10500000</v>
      </c>
      <c r="L1770" s="4" t="s">
        <v>5077</v>
      </c>
      <c r="M1770" s="4" t="s">
        <v>5142</v>
      </c>
      <c r="N1770" s="4" t="s">
        <v>5143</v>
      </c>
      <c r="O1770" s="4"/>
      <c r="P1770" s="4"/>
      <c r="Q1770" s="4">
        <v>197</v>
      </c>
      <c r="R1770" s="4" t="s">
        <v>70</v>
      </c>
      <c r="S1770" s="4" t="s">
        <v>70</v>
      </c>
      <c r="T1770" s="140">
        <v>45348</v>
      </c>
      <c r="U1770" s="4" t="s">
        <v>1887</v>
      </c>
      <c r="V1770" s="4"/>
      <c r="W1770" s="4"/>
      <c r="X1770" s="4"/>
      <c r="Y1770" s="4"/>
      <c r="Z1770" s="6"/>
      <c r="AA1770" s="4"/>
      <c r="AB1770" s="4"/>
      <c r="AC1770" s="4"/>
      <c r="AD1770" s="4"/>
      <c r="AE1770" s="145"/>
      <c r="AF1770" s="4"/>
      <c r="AG1770" s="4" t="s">
        <v>70</v>
      </c>
      <c r="AH1770" s="377"/>
      <c r="AI1770" s="4" t="s">
        <v>9555</v>
      </c>
      <c r="AJ1770" s="4" t="s">
        <v>9556</v>
      </c>
      <c r="AK1770" s="4"/>
    </row>
    <row r="1771" spans="2:37">
      <c r="B1771" s="145" t="s">
        <v>2497</v>
      </c>
      <c r="C1771" s="4" t="s">
        <v>1120</v>
      </c>
      <c r="D1771" s="4" t="s">
        <v>2649</v>
      </c>
      <c r="E1771" s="4" t="s">
        <v>1060</v>
      </c>
      <c r="F1771" s="4" t="s">
        <v>5144</v>
      </c>
      <c r="G1771" s="4" t="s">
        <v>1684</v>
      </c>
      <c r="H1771" s="4" t="s">
        <v>1685</v>
      </c>
      <c r="I1771" s="4"/>
      <c r="J1771" s="141">
        <v>0</v>
      </c>
      <c r="K1771" s="150">
        <v>6570000</v>
      </c>
      <c r="L1771" s="4" t="s">
        <v>5077</v>
      </c>
      <c r="M1771" s="4" t="s">
        <v>5081</v>
      </c>
      <c r="N1771" s="4" t="s">
        <v>5145</v>
      </c>
      <c r="O1771" s="4"/>
      <c r="P1771" s="4"/>
      <c r="Q1771" s="4">
        <v>197</v>
      </c>
      <c r="R1771" s="4" t="s">
        <v>70</v>
      </c>
      <c r="S1771" s="4" t="s">
        <v>70</v>
      </c>
      <c r="T1771" s="140">
        <v>45348</v>
      </c>
      <c r="U1771" s="4" t="s">
        <v>1887</v>
      </c>
      <c r="V1771" s="4"/>
      <c r="W1771" s="4"/>
      <c r="X1771" s="4"/>
      <c r="Y1771" s="4"/>
      <c r="Z1771" s="6"/>
      <c r="AA1771" s="4"/>
      <c r="AB1771" s="4"/>
      <c r="AC1771" s="4"/>
      <c r="AD1771" s="4"/>
      <c r="AE1771" s="145"/>
      <c r="AF1771" s="4"/>
      <c r="AG1771" s="4" t="s">
        <v>70</v>
      </c>
      <c r="AH1771" s="377"/>
      <c r="AI1771" s="4" t="s">
        <v>9555</v>
      </c>
      <c r="AJ1771" s="4" t="s">
        <v>9556</v>
      </c>
      <c r="AK1771" s="4"/>
    </row>
    <row r="1772" spans="2:37">
      <c r="B1772" s="145" t="s">
        <v>2497</v>
      </c>
      <c r="C1772" s="4" t="s">
        <v>1120</v>
      </c>
      <c r="D1772" s="4" t="s">
        <v>3596</v>
      </c>
      <c r="E1772" s="4" t="s">
        <v>1060</v>
      </c>
      <c r="F1772" s="4" t="s">
        <v>5146</v>
      </c>
      <c r="G1772" s="4" t="s">
        <v>1684</v>
      </c>
      <c r="H1772" s="4" t="s">
        <v>1685</v>
      </c>
      <c r="I1772" s="4"/>
      <c r="J1772" s="141">
        <v>0</v>
      </c>
      <c r="K1772" s="150">
        <v>67200000</v>
      </c>
      <c r="L1772" s="4" t="s">
        <v>5077</v>
      </c>
      <c r="M1772" s="4" t="s">
        <v>5147</v>
      </c>
      <c r="N1772" s="4" t="s">
        <v>5116</v>
      </c>
      <c r="O1772" s="4"/>
      <c r="P1772" s="4"/>
      <c r="Q1772" s="4">
        <v>197</v>
      </c>
      <c r="R1772" s="4" t="s">
        <v>70</v>
      </c>
      <c r="S1772" s="4" t="s">
        <v>70</v>
      </c>
      <c r="T1772" s="140">
        <v>45348</v>
      </c>
      <c r="U1772" s="4" t="s">
        <v>1887</v>
      </c>
      <c r="V1772" s="4"/>
      <c r="W1772" s="4"/>
      <c r="X1772" s="4"/>
      <c r="Y1772" s="4"/>
      <c r="Z1772" s="6"/>
      <c r="AA1772" s="4"/>
      <c r="AB1772" s="4"/>
      <c r="AC1772" s="4"/>
      <c r="AD1772" s="4"/>
      <c r="AE1772" s="145"/>
      <c r="AF1772" s="4"/>
      <c r="AG1772" s="4" t="s">
        <v>70</v>
      </c>
      <c r="AH1772" s="377"/>
      <c r="AI1772" s="4" t="s">
        <v>9555</v>
      </c>
      <c r="AJ1772" s="4" t="s">
        <v>9556</v>
      </c>
      <c r="AK1772" s="4"/>
    </row>
    <row r="1773" spans="2:37">
      <c r="B1773" s="145" t="s">
        <v>2497</v>
      </c>
      <c r="C1773" s="4" t="s">
        <v>1120</v>
      </c>
      <c r="D1773" s="4" t="s">
        <v>3596</v>
      </c>
      <c r="E1773" s="4" t="s">
        <v>1060</v>
      </c>
      <c r="F1773" s="4" t="s">
        <v>5148</v>
      </c>
      <c r="G1773" s="4" t="s">
        <v>1684</v>
      </c>
      <c r="H1773" s="4" t="s">
        <v>1685</v>
      </c>
      <c r="I1773" s="4"/>
      <c r="J1773" s="141">
        <v>0</v>
      </c>
      <c r="K1773" s="150">
        <v>101000000</v>
      </c>
      <c r="L1773" s="4" t="s">
        <v>5077</v>
      </c>
      <c r="M1773" s="4" t="s">
        <v>5149</v>
      </c>
      <c r="N1773" s="4" t="s">
        <v>5150</v>
      </c>
      <c r="O1773" s="4"/>
      <c r="P1773" s="4"/>
      <c r="Q1773" s="4">
        <v>197</v>
      </c>
      <c r="R1773" s="4" t="s">
        <v>70</v>
      </c>
      <c r="S1773" s="4" t="s">
        <v>70</v>
      </c>
      <c r="T1773" s="140">
        <v>45348</v>
      </c>
      <c r="U1773" s="4" t="s">
        <v>1887</v>
      </c>
      <c r="V1773" s="4"/>
      <c r="W1773" s="4"/>
      <c r="X1773" s="4"/>
      <c r="Y1773" s="4"/>
      <c r="Z1773" s="6"/>
      <c r="AA1773" s="4"/>
      <c r="AB1773" s="4"/>
      <c r="AC1773" s="4"/>
      <c r="AD1773" s="4"/>
      <c r="AE1773" s="145"/>
      <c r="AF1773" s="4"/>
      <c r="AG1773" s="4" t="s">
        <v>70</v>
      </c>
      <c r="AH1773" s="377"/>
      <c r="AI1773" s="4" t="s">
        <v>9555</v>
      </c>
      <c r="AJ1773" s="4" t="s">
        <v>9556</v>
      </c>
      <c r="AK1773" s="4"/>
    </row>
    <row r="1774" spans="2:37">
      <c r="B1774" s="145" t="s">
        <v>2497</v>
      </c>
      <c r="C1774" s="4" t="s">
        <v>1120</v>
      </c>
      <c r="D1774" s="4" t="s">
        <v>3596</v>
      </c>
      <c r="E1774" s="4" t="s">
        <v>1060</v>
      </c>
      <c r="F1774" s="4" t="s">
        <v>5151</v>
      </c>
      <c r="G1774" s="4" t="s">
        <v>1684</v>
      </c>
      <c r="H1774" s="4" t="s">
        <v>1685</v>
      </c>
      <c r="I1774" s="4"/>
      <c r="J1774" s="141">
        <v>0</v>
      </c>
      <c r="K1774" s="150">
        <v>54300000</v>
      </c>
      <c r="L1774" s="4" t="s">
        <v>5077</v>
      </c>
      <c r="M1774" s="4" t="s">
        <v>5115</v>
      </c>
      <c r="N1774" s="4" t="s">
        <v>5116</v>
      </c>
      <c r="O1774" s="4"/>
      <c r="P1774" s="4"/>
      <c r="Q1774" s="4">
        <v>197</v>
      </c>
      <c r="R1774" s="4" t="s">
        <v>70</v>
      </c>
      <c r="S1774" s="4" t="s">
        <v>70</v>
      </c>
      <c r="T1774" s="140">
        <v>45348</v>
      </c>
      <c r="U1774" s="4" t="s">
        <v>1887</v>
      </c>
      <c r="V1774" s="4"/>
      <c r="W1774" s="4"/>
      <c r="X1774" s="4"/>
      <c r="Y1774" s="4"/>
      <c r="Z1774" s="6"/>
      <c r="AA1774" s="4"/>
      <c r="AB1774" s="4"/>
      <c r="AC1774" s="4"/>
      <c r="AD1774" s="4"/>
      <c r="AE1774" s="145"/>
      <c r="AF1774" s="4"/>
      <c r="AG1774" s="4" t="s">
        <v>70</v>
      </c>
      <c r="AH1774" s="377"/>
      <c r="AI1774" s="4" t="s">
        <v>9555</v>
      </c>
      <c r="AJ1774" s="4" t="s">
        <v>9556</v>
      </c>
      <c r="AK1774" s="4"/>
    </row>
    <row r="1775" spans="2:37">
      <c r="B1775" s="145" t="s">
        <v>2497</v>
      </c>
      <c r="C1775" s="4" t="s">
        <v>1120</v>
      </c>
      <c r="D1775" s="4" t="s">
        <v>3596</v>
      </c>
      <c r="E1775" s="4" t="s">
        <v>1060</v>
      </c>
      <c r="F1775" s="4" t="s">
        <v>5152</v>
      </c>
      <c r="G1775" s="4" t="s">
        <v>1684</v>
      </c>
      <c r="H1775" s="4" t="s">
        <v>1685</v>
      </c>
      <c r="I1775" s="4"/>
      <c r="J1775" s="141">
        <v>0</v>
      </c>
      <c r="K1775" s="150">
        <v>130477920</v>
      </c>
      <c r="L1775" s="4" t="s">
        <v>5077</v>
      </c>
      <c r="M1775" s="4" t="s">
        <v>5153</v>
      </c>
      <c r="N1775" s="4" t="s">
        <v>5154</v>
      </c>
      <c r="O1775" s="4"/>
      <c r="P1775" s="4"/>
      <c r="Q1775" s="4">
        <v>197</v>
      </c>
      <c r="R1775" s="4" t="s">
        <v>70</v>
      </c>
      <c r="S1775" s="4" t="s">
        <v>70</v>
      </c>
      <c r="T1775" s="140">
        <v>45348</v>
      </c>
      <c r="U1775" s="4" t="s">
        <v>1887</v>
      </c>
      <c r="V1775" s="4"/>
      <c r="W1775" s="4"/>
      <c r="X1775" s="4"/>
      <c r="Y1775" s="4"/>
      <c r="Z1775" s="6"/>
      <c r="AA1775" s="4"/>
      <c r="AB1775" s="4"/>
      <c r="AC1775" s="4"/>
      <c r="AD1775" s="4"/>
      <c r="AE1775" s="145"/>
      <c r="AF1775" s="4"/>
      <c r="AG1775" s="4" t="s">
        <v>70</v>
      </c>
      <c r="AH1775" s="377"/>
      <c r="AI1775" s="4" t="s">
        <v>9555</v>
      </c>
      <c r="AJ1775" s="4" t="s">
        <v>9556</v>
      </c>
      <c r="AK1775" s="4"/>
    </row>
    <row r="1776" spans="2:37">
      <c r="B1776" s="145" t="s">
        <v>2497</v>
      </c>
      <c r="C1776" s="4" t="s">
        <v>1120</v>
      </c>
      <c r="D1776" s="4" t="s">
        <v>2583</v>
      </c>
      <c r="E1776" s="4" t="s">
        <v>1060</v>
      </c>
      <c r="F1776" s="4" t="s">
        <v>5155</v>
      </c>
      <c r="G1776" s="4" t="s">
        <v>1684</v>
      </c>
      <c r="H1776" s="4" t="s">
        <v>1685</v>
      </c>
      <c r="I1776" s="4"/>
      <c r="J1776" s="141">
        <v>0</v>
      </c>
      <c r="K1776" s="150">
        <v>6085062</v>
      </c>
      <c r="L1776" s="4" t="s">
        <v>5077</v>
      </c>
      <c r="M1776" s="4" t="s">
        <v>5156</v>
      </c>
      <c r="N1776" s="4" t="s">
        <v>5157</v>
      </c>
      <c r="O1776" s="4"/>
      <c r="P1776" s="4"/>
      <c r="Q1776" s="4">
        <v>197</v>
      </c>
      <c r="R1776" s="4" t="s">
        <v>70</v>
      </c>
      <c r="S1776" s="4" t="s">
        <v>70</v>
      </c>
      <c r="T1776" s="140">
        <v>45348</v>
      </c>
      <c r="U1776" s="4" t="s">
        <v>1887</v>
      </c>
      <c r="V1776" s="4"/>
      <c r="W1776" s="4"/>
      <c r="X1776" s="4"/>
      <c r="Y1776" s="4"/>
      <c r="Z1776" s="6"/>
      <c r="AA1776" s="4"/>
      <c r="AB1776" s="4"/>
      <c r="AC1776" s="4"/>
      <c r="AD1776" s="4"/>
      <c r="AE1776" s="145"/>
      <c r="AF1776" s="4"/>
      <c r="AG1776" s="4" t="s">
        <v>70</v>
      </c>
      <c r="AH1776" s="377"/>
      <c r="AI1776" s="4" t="s">
        <v>9555</v>
      </c>
      <c r="AJ1776" s="4" t="s">
        <v>9556</v>
      </c>
      <c r="AK1776" s="4"/>
    </row>
    <row r="1777" spans="2:37">
      <c r="B1777" s="145" t="s">
        <v>2497</v>
      </c>
      <c r="C1777" s="4" t="s">
        <v>1120</v>
      </c>
      <c r="D1777" s="4" t="s">
        <v>3596</v>
      </c>
      <c r="E1777" s="4" t="s">
        <v>1060</v>
      </c>
      <c r="F1777" s="4" t="s">
        <v>5158</v>
      </c>
      <c r="G1777" s="4" t="s">
        <v>1684</v>
      </c>
      <c r="H1777" s="4" t="s">
        <v>1685</v>
      </c>
      <c r="I1777" s="4"/>
      <c r="J1777" s="141">
        <v>0</v>
      </c>
      <c r="K1777" s="150">
        <v>29000000</v>
      </c>
      <c r="L1777" s="4" t="s">
        <v>5077</v>
      </c>
      <c r="M1777" s="4" t="s">
        <v>5111</v>
      </c>
      <c r="N1777" s="4" t="s">
        <v>5159</v>
      </c>
      <c r="O1777" s="4"/>
      <c r="P1777" s="4"/>
      <c r="Q1777" s="4">
        <v>197</v>
      </c>
      <c r="R1777" s="4" t="s">
        <v>70</v>
      </c>
      <c r="S1777" s="4" t="s">
        <v>70</v>
      </c>
      <c r="T1777" s="140">
        <v>45348</v>
      </c>
      <c r="U1777" s="4" t="s">
        <v>1887</v>
      </c>
      <c r="V1777" s="4"/>
      <c r="W1777" s="4"/>
      <c r="X1777" s="4"/>
      <c r="Y1777" s="4"/>
      <c r="Z1777" s="6"/>
      <c r="AA1777" s="4"/>
      <c r="AB1777" s="4"/>
      <c r="AC1777" s="4"/>
      <c r="AD1777" s="4"/>
      <c r="AE1777" s="145"/>
      <c r="AF1777" s="4"/>
      <c r="AG1777" s="4" t="s">
        <v>70</v>
      </c>
      <c r="AH1777" s="377"/>
      <c r="AI1777" s="4" t="s">
        <v>9555</v>
      </c>
      <c r="AJ1777" s="4" t="s">
        <v>9556</v>
      </c>
      <c r="AK1777" s="4"/>
    </row>
    <row r="1778" spans="2:37">
      <c r="B1778" s="145" t="s">
        <v>2497</v>
      </c>
      <c r="C1778" s="4" t="s">
        <v>1120</v>
      </c>
      <c r="D1778" s="4" t="s">
        <v>3596</v>
      </c>
      <c r="E1778" s="4" t="s">
        <v>1060</v>
      </c>
      <c r="F1778" s="4" t="s">
        <v>5160</v>
      </c>
      <c r="G1778" s="4" t="s">
        <v>1684</v>
      </c>
      <c r="H1778" s="4" t="s">
        <v>1685</v>
      </c>
      <c r="I1778" s="4"/>
      <c r="J1778" s="141">
        <v>0</v>
      </c>
      <c r="K1778" s="150">
        <v>1494720</v>
      </c>
      <c r="L1778" s="4" t="s">
        <v>5077</v>
      </c>
      <c r="M1778" s="4" t="s">
        <v>5161</v>
      </c>
      <c r="N1778" s="4" t="s">
        <v>5162</v>
      </c>
      <c r="O1778" s="4"/>
      <c r="P1778" s="4"/>
      <c r="Q1778" s="4">
        <v>197</v>
      </c>
      <c r="R1778" s="4" t="s">
        <v>70</v>
      </c>
      <c r="S1778" s="4" t="s">
        <v>70</v>
      </c>
      <c r="T1778" s="140">
        <v>45348</v>
      </c>
      <c r="U1778" s="4" t="s">
        <v>1887</v>
      </c>
      <c r="V1778" s="4"/>
      <c r="W1778" s="4"/>
      <c r="X1778" s="4"/>
      <c r="Y1778" s="4"/>
      <c r="Z1778" s="6"/>
      <c r="AA1778" s="4"/>
      <c r="AB1778" s="4"/>
      <c r="AC1778" s="4"/>
      <c r="AD1778" s="4"/>
      <c r="AE1778" s="145"/>
      <c r="AF1778" s="4"/>
      <c r="AG1778" s="4" t="s">
        <v>70</v>
      </c>
      <c r="AH1778" s="377"/>
      <c r="AI1778" s="4" t="s">
        <v>9555</v>
      </c>
      <c r="AJ1778" s="4" t="s">
        <v>9556</v>
      </c>
      <c r="AK1778" s="4"/>
    </row>
    <row r="1779" spans="2:37">
      <c r="B1779" s="145" t="s">
        <v>2497</v>
      </c>
      <c r="C1779" s="4" t="s">
        <v>1120</v>
      </c>
      <c r="D1779" s="4" t="s">
        <v>3596</v>
      </c>
      <c r="E1779" s="4" t="s">
        <v>1060</v>
      </c>
      <c r="F1779" s="4" t="s">
        <v>5163</v>
      </c>
      <c r="G1779" s="4" t="s">
        <v>1684</v>
      </c>
      <c r="H1779" s="4" t="s">
        <v>1685</v>
      </c>
      <c r="I1779" s="4"/>
      <c r="J1779" s="141">
        <v>0</v>
      </c>
      <c r="K1779" s="150">
        <v>45000000</v>
      </c>
      <c r="L1779" s="4" t="s">
        <v>5077</v>
      </c>
      <c r="M1779" s="4" t="s">
        <v>5115</v>
      </c>
      <c r="N1779" s="4" t="s">
        <v>5116</v>
      </c>
      <c r="O1779" s="4"/>
      <c r="P1779" s="4"/>
      <c r="Q1779" s="4">
        <v>197</v>
      </c>
      <c r="R1779" s="4" t="s">
        <v>70</v>
      </c>
      <c r="S1779" s="4" t="s">
        <v>70</v>
      </c>
      <c r="T1779" s="140">
        <v>45348</v>
      </c>
      <c r="U1779" s="4" t="s">
        <v>1887</v>
      </c>
      <c r="V1779" s="4"/>
      <c r="W1779" s="4"/>
      <c r="X1779" s="4"/>
      <c r="Y1779" s="4"/>
      <c r="Z1779" s="6"/>
      <c r="AA1779" s="4"/>
      <c r="AB1779" s="4"/>
      <c r="AC1779" s="4"/>
      <c r="AD1779" s="4"/>
      <c r="AE1779" s="145"/>
      <c r="AF1779" s="4"/>
      <c r="AG1779" s="4" t="s">
        <v>70</v>
      </c>
      <c r="AH1779" s="377"/>
      <c r="AI1779" s="4" t="s">
        <v>9555</v>
      </c>
      <c r="AJ1779" s="4" t="s">
        <v>9556</v>
      </c>
      <c r="AK1779" s="4"/>
    </row>
    <row r="1780" spans="2:37">
      <c r="B1780" s="145" t="s">
        <v>2497</v>
      </c>
      <c r="C1780" s="4" t="s">
        <v>1120</v>
      </c>
      <c r="D1780" s="4" t="s">
        <v>3596</v>
      </c>
      <c r="E1780" s="4" t="s">
        <v>1060</v>
      </c>
      <c r="F1780" s="4" t="s">
        <v>5164</v>
      </c>
      <c r="G1780" s="4" t="s">
        <v>1684</v>
      </c>
      <c r="H1780" s="4" t="s">
        <v>1685</v>
      </c>
      <c r="I1780" s="4"/>
      <c r="J1780" s="141">
        <v>0</v>
      </c>
      <c r="K1780" s="150">
        <v>66000000</v>
      </c>
      <c r="L1780" s="4" t="s">
        <v>5077</v>
      </c>
      <c r="M1780" s="4" t="s">
        <v>5165</v>
      </c>
      <c r="N1780" s="4" t="s">
        <v>5166</v>
      </c>
      <c r="O1780" s="4"/>
      <c r="P1780" s="4"/>
      <c r="Q1780" s="4">
        <v>197</v>
      </c>
      <c r="R1780" s="4" t="s">
        <v>70</v>
      </c>
      <c r="S1780" s="4" t="s">
        <v>70</v>
      </c>
      <c r="T1780" s="140">
        <v>45348</v>
      </c>
      <c r="U1780" s="4" t="s">
        <v>1887</v>
      </c>
      <c r="V1780" s="4"/>
      <c r="W1780" s="4"/>
      <c r="X1780" s="4"/>
      <c r="Y1780" s="4"/>
      <c r="Z1780" s="6"/>
      <c r="AA1780" s="4"/>
      <c r="AB1780" s="4"/>
      <c r="AC1780" s="4"/>
      <c r="AD1780" s="4"/>
      <c r="AE1780" s="145"/>
      <c r="AF1780" s="4"/>
      <c r="AG1780" s="4" t="s">
        <v>70</v>
      </c>
      <c r="AH1780" s="377"/>
      <c r="AI1780" s="4" t="s">
        <v>9555</v>
      </c>
      <c r="AJ1780" s="4" t="s">
        <v>9556</v>
      </c>
      <c r="AK1780" s="4"/>
    </row>
    <row r="1781" spans="2:37">
      <c r="B1781" s="145" t="s">
        <v>2497</v>
      </c>
      <c r="C1781" s="4" t="s">
        <v>1120</v>
      </c>
      <c r="D1781" s="4" t="s">
        <v>2583</v>
      </c>
      <c r="E1781" s="4" t="s">
        <v>1060</v>
      </c>
      <c r="F1781" s="4" t="s">
        <v>5167</v>
      </c>
      <c r="G1781" s="4" t="s">
        <v>1684</v>
      </c>
      <c r="H1781" s="4" t="s">
        <v>1685</v>
      </c>
      <c r="I1781" s="4"/>
      <c r="J1781" s="141">
        <v>0</v>
      </c>
      <c r="K1781" s="150">
        <v>60000000</v>
      </c>
      <c r="L1781" s="4" t="s">
        <v>5077</v>
      </c>
      <c r="M1781" s="4" t="s">
        <v>5168</v>
      </c>
      <c r="N1781" s="4" t="s">
        <v>3116</v>
      </c>
      <c r="O1781" s="4"/>
      <c r="P1781" s="4"/>
      <c r="Q1781" s="4">
        <v>197</v>
      </c>
      <c r="R1781" s="4" t="s">
        <v>70</v>
      </c>
      <c r="S1781" s="4" t="s">
        <v>70</v>
      </c>
      <c r="T1781" s="140">
        <v>45348</v>
      </c>
      <c r="U1781" s="4" t="s">
        <v>1887</v>
      </c>
      <c r="V1781" s="4"/>
      <c r="W1781" s="4"/>
      <c r="X1781" s="4"/>
      <c r="Y1781" s="4"/>
      <c r="Z1781" s="6"/>
      <c r="AA1781" s="4"/>
      <c r="AB1781" s="4"/>
      <c r="AC1781" s="4"/>
      <c r="AD1781" s="4"/>
      <c r="AE1781" s="145"/>
      <c r="AF1781" s="4"/>
      <c r="AG1781" s="4" t="s">
        <v>70</v>
      </c>
      <c r="AH1781" s="377"/>
      <c r="AI1781" s="4" t="s">
        <v>9555</v>
      </c>
      <c r="AJ1781" s="4" t="s">
        <v>9556</v>
      </c>
      <c r="AK1781" s="4"/>
    </row>
    <row r="1782" spans="2:37">
      <c r="B1782" s="145" t="s">
        <v>2497</v>
      </c>
      <c r="C1782" s="4" t="s">
        <v>1120</v>
      </c>
      <c r="D1782" s="4" t="s">
        <v>2583</v>
      </c>
      <c r="E1782" s="4" t="s">
        <v>1060</v>
      </c>
      <c r="F1782" s="4" t="s">
        <v>5169</v>
      </c>
      <c r="G1782" s="4" t="s">
        <v>1684</v>
      </c>
      <c r="H1782" s="4" t="s">
        <v>1685</v>
      </c>
      <c r="I1782" s="4"/>
      <c r="J1782" s="141">
        <v>0</v>
      </c>
      <c r="K1782" s="150">
        <v>151504690</v>
      </c>
      <c r="L1782" s="4" t="s">
        <v>5077</v>
      </c>
      <c r="M1782" s="4" t="s">
        <v>5170</v>
      </c>
      <c r="N1782" s="4" t="s">
        <v>5171</v>
      </c>
      <c r="O1782" s="4"/>
      <c r="P1782" s="4"/>
      <c r="Q1782" s="4">
        <v>197</v>
      </c>
      <c r="R1782" s="4" t="s">
        <v>70</v>
      </c>
      <c r="S1782" s="4" t="s">
        <v>70</v>
      </c>
      <c r="T1782" s="140">
        <v>45348</v>
      </c>
      <c r="U1782" s="4" t="s">
        <v>1887</v>
      </c>
      <c r="V1782" s="4"/>
      <c r="W1782" s="4"/>
      <c r="X1782" s="4"/>
      <c r="Y1782" s="4"/>
      <c r="Z1782" s="6"/>
      <c r="AA1782" s="4"/>
      <c r="AB1782" s="4"/>
      <c r="AC1782" s="4"/>
      <c r="AD1782" s="4"/>
      <c r="AE1782" s="145"/>
      <c r="AF1782" s="4"/>
      <c r="AG1782" s="4" t="s">
        <v>70</v>
      </c>
      <c r="AH1782" s="377"/>
      <c r="AI1782" s="4" t="s">
        <v>9555</v>
      </c>
      <c r="AJ1782" s="4" t="s">
        <v>9556</v>
      </c>
      <c r="AK1782" s="4"/>
    </row>
    <row r="1783" spans="2:37">
      <c r="B1783" s="145" t="s">
        <v>2497</v>
      </c>
      <c r="C1783" s="4" t="s">
        <v>1120</v>
      </c>
      <c r="D1783" s="4" t="s">
        <v>3596</v>
      </c>
      <c r="E1783" s="4" t="s">
        <v>1060</v>
      </c>
      <c r="F1783" s="4" t="s">
        <v>5172</v>
      </c>
      <c r="G1783" s="4" t="s">
        <v>1684</v>
      </c>
      <c r="H1783" s="4" t="s">
        <v>1685</v>
      </c>
      <c r="I1783" s="4"/>
      <c r="J1783" s="141">
        <v>0</v>
      </c>
      <c r="K1783" s="150">
        <v>29000000</v>
      </c>
      <c r="L1783" s="4" t="s">
        <v>5077</v>
      </c>
      <c r="M1783" s="4" t="s">
        <v>5173</v>
      </c>
      <c r="N1783" s="4" t="s">
        <v>5174</v>
      </c>
      <c r="O1783" s="4"/>
      <c r="P1783" s="4"/>
      <c r="Q1783" s="4">
        <v>197</v>
      </c>
      <c r="R1783" s="4" t="s">
        <v>70</v>
      </c>
      <c r="S1783" s="4" t="s">
        <v>70</v>
      </c>
      <c r="T1783" s="140">
        <v>45348</v>
      </c>
      <c r="U1783" s="4" t="s">
        <v>1887</v>
      </c>
      <c r="V1783" s="4"/>
      <c r="W1783" s="4"/>
      <c r="X1783" s="4"/>
      <c r="Y1783" s="4"/>
      <c r="Z1783" s="6"/>
      <c r="AA1783" s="4"/>
      <c r="AB1783" s="4"/>
      <c r="AC1783" s="4"/>
      <c r="AD1783" s="4"/>
      <c r="AE1783" s="145"/>
      <c r="AF1783" s="4"/>
      <c r="AG1783" s="4" t="s">
        <v>70</v>
      </c>
      <c r="AH1783" s="377"/>
      <c r="AI1783" s="4" t="s">
        <v>9555</v>
      </c>
      <c r="AJ1783" s="4" t="s">
        <v>9556</v>
      </c>
      <c r="AK1783" s="4"/>
    </row>
  </sheetData>
  <autoFilter ref="A4:AO1783" xr:uid="{80E0823E-0137-47D5-B441-32A9E79F617E}"/>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79E6C-4B92-4DFD-B540-98D92A90ACE7}">
  <sheetPr codeName="Sheet8" filterMode="1">
    <tabColor theme="7" tint="0.59999389629810485"/>
  </sheetPr>
  <dimension ref="A1:AN1961"/>
  <sheetViews>
    <sheetView showGridLines="0" topLeftCell="F2" zoomScale="93" zoomScaleNormal="70" workbookViewId="0">
      <selection activeCell="AB1871" sqref="AB1871"/>
    </sheetView>
  </sheetViews>
  <sheetFormatPr defaultRowHeight="14.5"/>
  <cols>
    <col min="1" max="1" width="13.08984375" bestFit="1" customWidth="1"/>
    <col min="3" max="3" width="24.54296875" bestFit="1" customWidth="1"/>
    <col min="4" max="4" width="24.54296875" customWidth="1"/>
    <col min="5" max="5" width="33.453125" customWidth="1"/>
    <col min="6" max="6" width="24.54296875" customWidth="1"/>
    <col min="7" max="7" width="15.90625" customWidth="1"/>
    <col min="8" max="8" width="18.36328125" customWidth="1"/>
    <col min="9" max="9" width="69.453125" bestFit="1" customWidth="1"/>
    <col min="10" max="10" width="54.08984375" style="9" customWidth="1"/>
    <col min="11" max="11" width="21.6328125" style="9" customWidth="1"/>
    <col min="12" max="12" width="23" style="1" customWidth="1"/>
    <col min="13" max="13" width="16.08984375" customWidth="1"/>
    <col min="14" max="14" width="13.36328125" customWidth="1"/>
    <col min="15" max="15" width="11.54296875" customWidth="1"/>
    <col min="16" max="16" width="20.08984375" customWidth="1"/>
    <col min="17" max="17" width="20.6328125" customWidth="1"/>
    <col min="18" max="19" width="11.54296875" customWidth="1"/>
    <col min="20" max="20" width="21.453125" customWidth="1"/>
    <col min="21" max="21" width="13.36328125" customWidth="1"/>
    <col min="22" max="22" width="21.6328125" customWidth="1"/>
    <col min="23" max="23" width="19.453125" customWidth="1"/>
    <col min="24" max="24" width="7.453125" customWidth="1"/>
    <col min="25" max="25" width="16.453125" customWidth="1"/>
    <col min="26" max="26" width="14.90625" customWidth="1"/>
    <col min="27" max="27" width="18.54296875" style="9" customWidth="1"/>
    <col min="28" max="28" width="28.36328125" customWidth="1"/>
    <col min="29" max="29" width="17.36328125" customWidth="1"/>
    <col min="30" max="30" width="14.54296875" customWidth="1"/>
    <col min="31" max="31" width="14.36328125" bestFit="1" customWidth="1"/>
    <col min="32" max="32" width="15" bestFit="1" customWidth="1"/>
    <col min="33" max="33" width="16.08984375" style="8" bestFit="1" customWidth="1"/>
    <col min="34" max="34" width="8.36328125" bestFit="1" customWidth="1"/>
    <col min="35" max="35" width="13.08984375" style="8" bestFit="1" customWidth="1"/>
    <col min="36" max="36" width="30" customWidth="1"/>
    <col min="37" max="37" width="12.6328125" customWidth="1"/>
    <col min="38" max="38" width="15.6328125" bestFit="1" customWidth="1"/>
    <col min="39" max="39" width="13.36328125" bestFit="1" customWidth="1"/>
    <col min="40" max="40" width="16.453125" bestFit="1" customWidth="1"/>
    <col min="41" max="41" width="12.36328125" bestFit="1" customWidth="1"/>
    <col min="42" max="42" width="15.36328125" bestFit="1" customWidth="1"/>
    <col min="43" max="43" width="13.08984375" bestFit="1" customWidth="1"/>
    <col min="44" max="44" width="30.36328125" bestFit="1" customWidth="1"/>
    <col min="45" max="45" width="21.08984375" bestFit="1" customWidth="1"/>
    <col min="46" max="46" width="111.90625" bestFit="1" customWidth="1"/>
    <col min="47" max="47" width="10.6328125" bestFit="1" customWidth="1"/>
    <col min="48" max="48" width="140.08984375" bestFit="1" customWidth="1"/>
    <col min="49" max="49" width="11.54296875" bestFit="1" customWidth="1"/>
    <col min="50" max="50" width="88.36328125" bestFit="1" customWidth="1"/>
    <col min="51" max="51" width="11.90625" bestFit="1" customWidth="1"/>
    <col min="52" max="52" width="63.6328125" bestFit="1" customWidth="1"/>
    <col min="53" max="53" width="19.453125" bestFit="1" customWidth="1"/>
    <col min="54" max="54" width="8.36328125" bestFit="1" customWidth="1"/>
    <col min="56" max="56" width="14.08984375" bestFit="1" customWidth="1"/>
    <col min="57" max="57" width="48.6328125" bestFit="1" customWidth="1"/>
    <col min="58" max="58" width="34.90625" bestFit="1" customWidth="1"/>
  </cols>
  <sheetData>
    <row r="1" spans="1:40">
      <c r="H1" s="66" t="s">
        <v>1726</v>
      </c>
      <c r="L1" s="132">
        <f>SUM(L3:L1961)</f>
        <v>27842835689927.051</v>
      </c>
      <c r="O1" s="154" t="s">
        <v>2481</v>
      </c>
      <c r="P1" s="154"/>
      <c r="Q1" s="154"/>
      <c r="R1" s="154">
        <f>MAX(R2:R1962)</f>
        <v>248</v>
      </c>
      <c r="S1" s="154"/>
      <c r="T1" s="155" t="s">
        <v>70</v>
      </c>
      <c r="U1" s="156">
        <v>44927</v>
      </c>
      <c r="V1" s="155" t="s">
        <v>1886</v>
      </c>
      <c r="W1" s="12" t="s">
        <v>1954</v>
      </c>
      <c r="X1" s="12" t="s">
        <v>70</v>
      </c>
      <c r="Y1" s="95">
        <v>45353</v>
      </c>
      <c r="Z1" s="12" t="s">
        <v>1888</v>
      </c>
      <c r="AA1" s="12" t="s">
        <v>1886</v>
      </c>
      <c r="AB1" s="157">
        <v>19999978000</v>
      </c>
      <c r="AC1" s="157">
        <v>0</v>
      </c>
      <c r="AD1" s="57">
        <v>0</v>
      </c>
      <c r="AE1" s="12" t="s">
        <v>1127</v>
      </c>
      <c r="AF1" s="175" t="s">
        <v>5175</v>
      </c>
    </row>
    <row r="2" spans="1:40" ht="43.5">
      <c r="A2" t="s">
        <v>10</v>
      </c>
      <c r="B2" s="151" t="s">
        <v>1862</v>
      </c>
      <c r="C2" s="147" t="s">
        <v>2483</v>
      </c>
      <c r="D2" s="148" t="s">
        <v>2484</v>
      </c>
      <c r="E2" s="148" t="s">
        <v>5176</v>
      </c>
      <c r="F2" s="148" t="s">
        <v>2485</v>
      </c>
      <c r="G2" s="148" t="s">
        <v>2486</v>
      </c>
      <c r="H2" s="148" t="s">
        <v>2487</v>
      </c>
      <c r="I2" s="176" t="s">
        <v>2488</v>
      </c>
      <c r="J2" s="148" t="s">
        <v>2489</v>
      </c>
      <c r="K2" s="320" t="s">
        <v>2490</v>
      </c>
      <c r="L2" s="149" t="s">
        <v>2491</v>
      </c>
      <c r="M2" s="148" t="s">
        <v>2492</v>
      </c>
      <c r="N2" s="148" t="s">
        <v>5177</v>
      </c>
      <c r="O2" s="148" t="s">
        <v>2494</v>
      </c>
      <c r="P2" s="321" t="s">
        <v>1941</v>
      </c>
      <c r="Q2" s="322" t="s">
        <v>1876</v>
      </c>
      <c r="R2" s="322" t="s">
        <v>1868</v>
      </c>
      <c r="S2" s="325" t="s">
        <v>2495</v>
      </c>
      <c r="T2" s="133" t="s">
        <v>1865</v>
      </c>
      <c r="U2" s="133" t="s">
        <v>1866</v>
      </c>
      <c r="V2" s="133" t="s">
        <v>1867</v>
      </c>
      <c r="W2" s="133" t="s">
        <v>1869</v>
      </c>
      <c r="X2" s="134" t="s">
        <v>1870</v>
      </c>
      <c r="Y2" s="134" t="s">
        <v>1871</v>
      </c>
      <c r="Z2" s="134" t="s">
        <v>1872</v>
      </c>
      <c r="AA2" s="134" t="s">
        <v>1873</v>
      </c>
      <c r="AB2" s="249" t="s">
        <v>1874</v>
      </c>
      <c r="AC2" s="135" t="s">
        <v>1876</v>
      </c>
      <c r="AD2" s="135" t="s">
        <v>1877</v>
      </c>
      <c r="AE2" s="133" t="s">
        <v>1942</v>
      </c>
      <c r="AF2" s="136" t="s">
        <v>1879</v>
      </c>
      <c r="AG2" s="137" t="s">
        <v>1880</v>
      </c>
      <c r="AH2" s="138" t="s">
        <v>1881</v>
      </c>
      <c r="AI2" s="137" t="s">
        <v>1943</v>
      </c>
      <c r="AJ2" s="138" t="s">
        <v>1882</v>
      </c>
      <c r="AK2" t="s">
        <v>2496</v>
      </c>
      <c r="AN2" s="148" t="s">
        <v>2487</v>
      </c>
    </row>
    <row r="3" spans="1:40" hidden="1">
      <c r="B3" s="145" t="s">
        <v>5175</v>
      </c>
      <c r="C3" s="4" t="s">
        <v>160</v>
      </c>
      <c r="D3" s="4" t="s">
        <v>2518</v>
      </c>
      <c r="E3" s="4" t="s">
        <v>2518</v>
      </c>
      <c r="F3" s="4" t="s">
        <v>1060</v>
      </c>
      <c r="G3" s="177" t="s">
        <v>5178</v>
      </c>
      <c r="H3" s="4" t="s">
        <v>1180</v>
      </c>
      <c r="I3" s="4" t="s">
        <v>1181</v>
      </c>
      <c r="J3" s="4" t="s">
        <v>5179</v>
      </c>
      <c r="K3" s="139">
        <v>300000000</v>
      </c>
      <c r="L3" s="139">
        <v>300000000</v>
      </c>
      <c r="M3" s="4" t="s">
        <v>5180</v>
      </c>
      <c r="N3" s="4" t="s">
        <v>3210</v>
      </c>
      <c r="O3" s="4" t="s">
        <v>2842</v>
      </c>
      <c r="P3" s="186">
        <f>L3</f>
        <v>300000000</v>
      </c>
      <c r="Q3" s="4"/>
      <c r="R3" s="4">
        <v>221</v>
      </c>
      <c r="S3" s="174" t="s">
        <v>70</v>
      </c>
      <c r="T3" s="4" t="s">
        <v>70</v>
      </c>
      <c r="U3" s="140">
        <v>45348</v>
      </c>
      <c r="V3" s="4" t="s">
        <v>1887</v>
      </c>
      <c r="W3" s="4"/>
      <c r="X3" s="139" t="s">
        <v>70</v>
      </c>
      <c r="Y3" s="140">
        <v>45360</v>
      </c>
      <c r="Z3" s="4" t="s">
        <v>1888</v>
      </c>
      <c r="AA3" s="4" t="s">
        <v>1886</v>
      </c>
      <c r="AB3" s="141">
        <f>L3</f>
        <v>300000000</v>
      </c>
      <c r="AC3" s="142">
        <f>P3-AB3</f>
        <v>0</v>
      </c>
      <c r="AD3" s="143"/>
      <c r="AE3" s="4" t="s">
        <v>1127</v>
      </c>
      <c r="AF3" s="252" t="s">
        <v>5181</v>
      </c>
      <c r="AG3" s="4"/>
      <c r="AH3" s="143"/>
      <c r="AI3" s="4"/>
      <c r="AJ3" s="145"/>
      <c r="AN3" s="66" t="s">
        <v>1203</v>
      </c>
    </row>
    <row r="4" spans="1:40" hidden="1">
      <c r="B4" s="145" t="s">
        <v>5175</v>
      </c>
      <c r="C4" s="4" t="s">
        <v>160</v>
      </c>
      <c r="D4" s="4" t="s">
        <v>2518</v>
      </c>
      <c r="E4" s="4" t="s">
        <v>2518</v>
      </c>
      <c r="F4" s="4" t="s">
        <v>1060</v>
      </c>
      <c r="G4" s="4" t="s">
        <v>5182</v>
      </c>
      <c r="H4" s="4" t="s">
        <v>1461</v>
      </c>
      <c r="I4" s="4" t="s">
        <v>1462</v>
      </c>
      <c r="J4" s="4" t="s">
        <v>5183</v>
      </c>
      <c r="K4" s="139">
        <v>1900000000</v>
      </c>
      <c r="L4" s="139">
        <v>1900000000</v>
      </c>
      <c r="M4" s="4" t="s">
        <v>5184</v>
      </c>
      <c r="N4" s="4" t="s">
        <v>3969</v>
      </c>
      <c r="O4" s="4" t="s">
        <v>2657</v>
      </c>
      <c r="P4" s="186">
        <f>K4</f>
        <v>1900000000</v>
      </c>
      <c r="Q4" s="186">
        <f>K4-P4</f>
        <v>0</v>
      </c>
      <c r="R4" s="4">
        <v>141</v>
      </c>
      <c r="S4" s="4" t="s">
        <v>70</v>
      </c>
      <c r="T4" s="4" t="s">
        <v>70</v>
      </c>
      <c r="U4" s="140">
        <v>45348</v>
      </c>
      <c r="V4" s="4" t="s">
        <v>1887</v>
      </c>
      <c r="W4" s="4"/>
      <c r="X4" s="139"/>
      <c r="Y4" s="140"/>
      <c r="Z4" s="4"/>
      <c r="AA4" s="4" t="s">
        <v>1886</v>
      </c>
      <c r="AB4" s="141"/>
      <c r="AC4" s="142">
        <f>P4-AB4</f>
        <v>1900000000</v>
      </c>
      <c r="AD4" s="143"/>
      <c r="AE4" s="4"/>
      <c r="AF4" s="144"/>
      <c r="AG4" s="4"/>
      <c r="AH4" s="143"/>
      <c r="AI4" s="4"/>
      <c r="AJ4" s="145"/>
      <c r="AN4" s="66" t="s">
        <v>1215</v>
      </c>
    </row>
    <row r="5" spans="1:40" hidden="1">
      <c r="B5" s="145" t="s">
        <v>5175</v>
      </c>
      <c r="C5" s="4" t="s">
        <v>160</v>
      </c>
      <c r="D5" s="4" t="s">
        <v>2518</v>
      </c>
      <c r="E5" s="4" t="s">
        <v>2518</v>
      </c>
      <c r="F5" s="4" t="s">
        <v>1060</v>
      </c>
      <c r="G5" s="4" t="s">
        <v>5185</v>
      </c>
      <c r="H5" s="4" t="s">
        <v>1461</v>
      </c>
      <c r="I5" s="4" t="s">
        <v>1462</v>
      </c>
      <c r="J5" s="4" t="s">
        <v>5186</v>
      </c>
      <c r="K5" s="139">
        <v>1680000000</v>
      </c>
      <c r="L5" s="139">
        <v>1680000000</v>
      </c>
      <c r="M5" s="4" t="s">
        <v>5184</v>
      </c>
      <c r="N5" s="4" t="s">
        <v>3505</v>
      </c>
      <c r="O5" s="4" t="s">
        <v>2657</v>
      </c>
      <c r="P5" s="186">
        <f t="shared" ref="P5:P12" si="0">K5</f>
        <v>1680000000</v>
      </c>
      <c r="Q5" s="186">
        <f t="shared" ref="Q5:Q12" si="1">K5-P5</f>
        <v>0</v>
      </c>
      <c r="R5" s="4">
        <v>141</v>
      </c>
      <c r="S5" s="4" t="s">
        <v>70</v>
      </c>
      <c r="T5" s="4" t="s">
        <v>70</v>
      </c>
      <c r="U5" s="140">
        <v>45348</v>
      </c>
      <c r="V5" s="4" t="s">
        <v>1887</v>
      </c>
      <c r="W5" s="4"/>
      <c r="X5" s="4"/>
      <c r="Y5" s="4"/>
      <c r="Z5" s="4"/>
      <c r="AA5" s="4" t="s">
        <v>1886</v>
      </c>
      <c r="AB5" s="4"/>
      <c r="AC5" s="142">
        <f t="shared" ref="AC5:AC68" si="2">P5-AB5</f>
        <v>1680000000</v>
      </c>
      <c r="AD5" s="4"/>
      <c r="AE5" s="4"/>
      <c r="AF5" s="144"/>
      <c r="AG5" s="4"/>
      <c r="AH5" s="4"/>
      <c r="AI5" s="4"/>
      <c r="AJ5" s="4"/>
      <c r="AN5" s="66" t="s">
        <v>1192</v>
      </c>
    </row>
    <row r="6" spans="1:40" hidden="1">
      <c r="B6" s="145" t="s">
        <v>5175</v>
      </c>
      <c r="C6" s="4" t="s">
        <v>160</v>
      </c>
      <c r="D6" s="4" t="s">
        <v>2518</v>
      </c>
      <c r="E6" s="4" t="s">
        <v>2518</v>
      </c>
      <c r="F6" s="4" t="s">
        <v>1060</v>
      </c>
      <c r="G6" s="4" t="s">
        <v>5187</v>
      </c>
      <c r="H6" s="4" t="s">
        <v>1461</v>
      </c>
      <c r="I6" s="4" t="s">
        <v>1462</v>
      </c>
      <c r="J6" s="4" t="s">
        <v>5188</v>
      </c>
      <c r="K6" s="139">
        <v>500000000</v>
      </c>
      <c r="L6" s="139">
        <v>500000000</v>
      </c>
      <c r="M6" s="4" t="s">
        <v>5184</v>
      </c>
      <c r="N6" s="4" t="s">
        <v>3505</v>
      </c>
      <c r="O6" s="4" t="s">
        <v>2657</v>
      </c>
      <c r="P6" s="186">
        <f t="shared" si="0"/>
        <v>500000000</v>
      </c>
      <c r="Q6" s="186">
        <f t="shared" si="1"/>
        <v>0</v>
      </c>
      <c r="R6" s="4">
        <v>141</v>
      </c>
      <c r="S6" s="4" t="s">
        <v>70</v>
      </c>
      <c r="T6" s="4" t="s">
        <v>70</v>
      </c>
      <c r="U6" s="140">
        <v>45348</v>
      </c>
      <c r="V6" s="4" t="s">
        <v>1887</v>
      </c>
      <c r="W6" s="4"/>
      <c r="X6" s="4"/>
      <c r="Y6" s="4"/>
      <c r="Z6" s="4"/>
      <c r="AA6" s="4" t="s">
        <v>1886</v>
      </c>
      <c r="AB6" s="4"/>
      <c r="AC6" s="142">
        <f t="shared" si="2"/>
        <v>500000000</v>
      </c>
      <c r="AD6" s="4"/>
      <c r="AE6" s="4"/>
      <c r="AF6" s="144"/>
      <c r="AG6" s="4"/>
      <c r="AH6" s="4"/>
      <c r="AI6" s="4"/>
      <c r="AJ6" s="4"/>
      <c r="AN6" s="66" t="s">
        <v>1274</v>
      </c>
    </row>
    <row r="7" spans="1:40" hidden="1">
      <c r="B7" s="145" t="s">
        <v>5175</v>
      </c>
      <c r="C7" s="4" t="s">
        <v>160</v>
      </c>
      <c r="D7" s="4" t="s">
        <v>2518</v>
      </c>
      <c r="E7" s="4" t="s">
        <v>2518</v>
      </c>
      <c r="F7" s="4" t="s">
        <v>1060</v>
      </c>
      <c r="G7" s="4" t="s">
        <v>5189</v>
      </c>
      <c r="H7" s="4" t="s">
        <v>1461</v>
      </c>
      <c r="I7" s="4" t="s">
        <v>1462</v>
      </c>
      <c r="J7" s="4" t="s">
        <v>5190</v>
      </c>
      <c r="K7" s="139">
        <v>437000000</v>
      </c>
      <c r="L7" s="139">
        <v>437000000</v>
      </c>
      <c r="M7" s="4" t="s">
        <v>5184</v>
      </c>
      <c r="N7" s="4" t="s">
        <v>3449</v>
      </c>
      <c r="O7" s="4" t="s">
        <v>2920</v>
      </c>
      <c r="P7" s="186">
        <f t="shared" si="0"/>
        <v>437000000</v>
      </c>
      <c r="Q7" s="186">
        <f t="shared" si="1"/>
        <v>0</v>
      </c>
      <c r="R7" s="4">
        <v>141</v>
      </c>
      <c r="S7" s="4" t="s">
        <v>70</v>
      </c>
      <c r="T7" s="4" t="s">
        <v>70</v>
      </c>
      <c r="U7" s="140">
        <v>45348</v>
      </c>
      <c r="V7" s="4" t="s">
        <v>1887</v>
      </c>
      <c r="W7" s="4"/>
      <c r="X7" s="4"/>
      <c r="Y7" s="4"/>
      <c r="Z7" s="4"/>
      <c r="AA7" s="4" t="s">
        <v>1886</v>
      </c>
      <c r="AB7" s="4"/>
      <c r="AC7" s="142">
        <f t="shared" si="2"/>
        <v>437000000</v>
      </c>
      <c r="AD7" s="4"/>
      <c r="AE7" s="4"/>
      <c r="AF7" s="144"/>
      <c r="AG7" s="4"/>
      <c r="AH7" s="4"/>
      <c r="AI7" s="4"/>
      <c r="AJ7" s="4"/>
      <c r="AN7" s="66" t="s">
        <v>1291</v>
      </c>
    </row>
    <row r="8" spans="1:40" hidden="1">
      <c r="B8" s="145" t="s">
        <v>5175</v>
      </c>
      <c r="C8" s="4" t="s">
        <v>160</v>
      </c>
      <c r="D8" s="4" t="s">
        <v>2518</v>
      </c>
      <c r="E8" s="4" t="s">
        <v>2518</v>
      </c>
      <c r="F8" s="4" t="s">
        <v>1060</v>
      </c>
      <c r="G8" s="4" t="s">
        <v>5191</v>
      </c>
      <c r="H8" s="4" t="s">
        <v>1461</v>
      </c>
      <c r="I8" s="4" t="s">
        <v>1462</v>
      </c>
      <c r="J8" s="4" t="s">
        <v>5192</v>
      </c>
      <c r="K8" s="139">
        <v>1650000000</v>
      </c>
      <c r="L8" s="139">
        <v>1650000000</v>
      </c>
      <c r="M8" s="4" t="s">
        <v>5184</v>
      </c>
      <c r="N8" s="4" t="s">
        <v>3123</v>
      </c>
      <c r="O8" s="4" t="s">
        <v>2884</v>
      </c>
      <c r="P8" s="186">
        <f t="shared" si="0"/>
        <v>1650000000</v>
      </c>
      <c r="Q8" s="186">
        <f t="shared" si="1"/>
        <v>0</v>
      </c>
      <c r="R8" s="4">
        <v>141</v>
      </c>
      <c r="S8" s="4" t="s">
        <v>70</v>
      </c>
      <c r="T8" s="4" t="s">
        <v>70</v>
      </c>
      <c r="U8" s="140">
        <v>45348</v>
      </c>
      <c r="V8" s="4" t="s">
        <v>1887</v>
      </c>
      <c r="W8" s="4"/>
      <c r="X8" s="4"/>
      <c r="Y8" s="4"/>
      <c r="Z8" s="4"/>
      <c r="AA8" s="4" t="s">
        <v>1886</v>
      </c>
      <c r="AB8" s="4"/>
      <c r="AC8" s="142">
        <f t="shared" si="2"/>
        <v>1650000000</v>
      </c>
      <c r="AD8" s="4"/>
      <c r="AE8" s="4"/>
      <c r="AF8" s="144"/>
      <c r="AG8" s="4"/>
      <c r="AH8" s="4"/>
      <c r="AI8" s="4"/>
      <c r="AJ8" s="4"/>
      <c r="AN8" s="66" t="s">
        <v>1161</v>
      </c>
    </row>
    <row r="9" spans="1:40" hidden="1">
      <c r="B9" s="145" t="s">
        <v>5175</v>
      </c>
      <c r="C9" s="4" t="s">
        <v>160</v>
      </c>
      <c r="D9" s="4" t="s">
        <v>2518</v>
      </c>
      <c r="E9" s="4" t="s">
        <v>2518</v>
      </c>
      <c r="F9" s="4" t="s">
        <v>1060</v>
      </c>
      <c r="G9" s="4" t="s">
        <v>5193</v>
      </c>
      <c r="H9" s="4" t="s">
        <v>1461</v>
      </c>
      <c r="I9" s="4" t="s">
        <v>1462</v>
      </c>
      <c r="J9" s="4" t="s">
        <v>5194</v>
      </c>
      <c r="K9" s="139">
        <v>1565000000</v>
      </c>
      <c r="L9" s="139">
        <v>1565000000</v>
      </c>
      <c r="M9" s="4" t="s">
        <v>5184</v>
      </c>
      <c r="N9" s="4" t="s">
        <v>3123</v>
      </c>
      <c r="O9" s="4" t="s">
        <v>2884</v>
      </c>
      <c r="P9" s="186">
        <f t="shared" si="0"/>
        <v>1565000000</v>
      </c>
      <c r="Q9" s="186">
        <f t="shared" si="1"/>
        <v>0</v>
      </c>
      <c r="R9" s="4">
        <v>141</v>
      </c>
      <c r="S9" s="4" t="s">
        <v>70</v>
      </c>
      <c r="T9" s="4" t="s">
        <v>70</v>
      </c>
      <c r="U9" s="140">
        <v>45348</v>
      </c>
      <c r="V9" s="4" t="s">
        <v>1887</v>
      </c>
      <c r="W9" s="4"/>
      <c r="X9" s="4"/>
      <c r="Y9" s="4"/>
      <c r="Z9" s="4"/>
      <c r="AA9" s="4" t="s">
        <v>1886</v>
      </c>
      <c r="AB9" s="4"/>
      <c r="AC9" s="142">
        <f t="shared" si="2"/>
        <v>1565000000</v>
      </c>
      <c r="AD9" s="4"/>
      <c r="AE9" s="4"/>
      <c r="AF9" s="144"/>
      <c r="AG9" s="4"/>
      <c r="AH9" s="4"/>
      <c r="AI9" s="4"/>
      <c r="AJ9" s="4"/>
      <c r="AN9" s="66" t="s">
        <v>1335</v>
      </c>
    </row>
    <row r="10" spans="1:40" hidden="1">
      <c r="B10" s="145" t="s">
        <v>5175</v>
      </c>
      <c r="C10" s="4" t="s">
        <v>160</v>
      </c>
      <c r="D10" s="4" t="s">
        <v>2518</v>
      </c>
      <c r="E10" s="4" t="s">
        <v>2518</v>
      </c>
      <c r="F10" s="4" t="s">
        <v>1060</v>
      </c>
      <c r="G10" s="4" t="s">
        <v>5195</v>
      </c>
      <c r="H10" s="4" t="s">
        <v>1461</v>
      </c>
      <c r="I10" s="4" t="s">
        <v>1462</v>
      </c>
      <c r="J10" s="4" t="s">
        <v>5196</v>
      </c>
      <c r="K10" s="139">
        <v>4875000000</v>
      </c>
      <c r="L10" s="139">
        <v>4875000000</v>
      </c>
      <c r="M10" s="4" t="s">
        <v>5184</v>
      </c>
      <c r="N10" s="4" t="s">
        <v>3021</v>
      </c>
      <c r="O10" s="4" t="s">
        <v>2172</v>
      </c>
      <c r="P10" s="186">
        <f t="shared" si="0"/>
        <v>4875000000</v>
      </c>
      <c r="Q10" s="186">
        <f t="shared" si="1"/>
        <v>0</v>
      </c>
      <c r="R10" s="4">
        <v>141</v>
      </c>
      <c r="S10" s="4" t="s">
        <v>70</v>
      </c>
      <c r="T10" s="4" t="s">
        <v>70</v>
      </c>
      <c r="U10" s="140">
        <v>45348</v>
      </c>
      <c r="V10" s="4" t="s">
        <v>1887</v>
      </c>
      <c r="W10" s="4"/>
      <c r="X10" s="4"/>
      <c r="Y10" s="4"/>
      <c r="Z10" s="4"/>
      <c r="AA10" s="4" t="s">
        <v>1886</v>
      </c>
      <c r="AB10" s="4"/>
      <c r="AC10" s="142">
        <f t="shared" si="2"/>
        <v>4875000000</v>
      </c>
      <c r="AD10" s="4"/>
      <c r="AE10" s="4"/>
      <c r="AF10" s="144"/>
      <c r="AG10" s="4"/>
      <c r="AH10" s="4"/>
      <c r="AI10" s="4"/>
      <c r="AJ10" s="4"/>
      <c r="AN10" s="66" t="s">
        <v>1347</v>
      </c>
    </row>
    <row r="11" spans="1:40" hidden="1">
      <c r="B11" s="145" t="s">
        <v>5175</v>
      </c>
      <c r="C11" s="4" t="s">
        <v>160</v>
      </c>
      <c r="D11" s="4" t="s">
        <v>2518</v>
      </c>
      <c r="E11" s="4" t="s">
        <v>2518</v>
      </c>
      <c r="F11" s="4" t="s">
        <v>1060</v>
      </c>
      <c r="G11" s="4" t="s">
        <v>5197</v>
      </c>
      <c r="H11" s="4" t="s">
        <v>1461</v>
      </c>
      <c r="I11" s="4" t="s">
        <v>1462</v>
      </c>
      <c r="J11" s="4" t="s">
        <v>5198</v>
      </c>
      <c r="K11" s="139">
        <v>4600000000</v>
      </c>
      <c r="L11" s="139">
        <v>4600000000</v>
      </c>
      <c r="M11" s="4" t="s">
        <v>5184</v>
      </c>
      <c r="N11" s="4" t="s">
        <v>3490</v>
      </c>
      <c r="O11" s="4" t="s">
        <v>2532</v>
      </c>
      <c r="P11" s="186">
        <f t="shared" si="0"/>
        <v>4600000000</v>
      </c>
      <c r="Q11" s="186">
        <f t="shared" si="1"/>
        <v>0</v>
      </c>
      <c r="R11" s="4">
        <v>141</v>
      </c>
      <c r="S11" s="4" t="s">
        <v>70</v>
      </c>
      <c r="T11" s="4" t="s">
        <v>70</v>
      </c>
      <c r="U11" s="140">
        <v>45348</v>
      </c>
      <c r="V11" s="4" t="s">
        <v>1887</v>
      </c>
      <c r="W11" s="4"/>
      <c r="X11" s="4"/>
      <c r="Y11" s="4"/>
      <c r="Z11" s="4"/>
      <c r="AA11" s="4" t="s">
        <v>1886</v>
      </c>
      <c r="AB11" s="4"/>
      <c r="AC11" s="142">
        <f t="shared" si="2"/>
        <v>4600000000</v>
      </c>
      <c r="AD11" s="4"/>
      <c r="AE11" s="4"/>
      <c r="AF11" s="144"/>
      <c r="AG11" s="4"/>
      <c r="AH11" s="4"/>
      <c r="AI11" s="4"/>
      <c r="AJ11" s="4"/>
      <c r="AN11" s="66" t="s">
        <v>1423</v>
      </c>
    </row>
    <row r="12" spans="1:40" hidden="1">
      <c r="B12" s="145" t="s">
        <v>5175</v>
      </c>
      <c r="C12" s="4" t="s">
        <v>160</v>
      </c>
      <c r="D12" s="4" t="s">
        <v>2518</v>
      </c>
      <c r="E12" s="4" t="s">
        <v>2518</v>
      </c>
      <c r="F12" s="4" t="s">
        <v>1060</v>
      </c>
      <c r="G12" s="4" t="s">
        <v>5199</v>
      </c>
      <c r="H12" s="4" t="s">
        <v>1461</v>
      </c>
      <c r="I12" s="4" t="s">
        <v>1462</v>
      </c>
      <c r="J12" s="4" t="s">
        <v>5200</v>
      </c>
      <c r="K12" s="139">
        <v>2790000000</v>
      </c>
      <c r="L12" s="139">
        <v>2790000000</v>
      </c>
      <c r="M12" s="4" t="s">
        <v>5184</v>
      </c>
      <c r="N12" s="4" t="s">
        <v>3490</v>
      </c>
      <c r="O12" s="4" t="s">
        <v>2532</v>
      </c>
      <c r="P12" s="186">
        <f t="shared" si="0"/>
        <v>2790000000</v>
      </c>
      <c r="Q12" s="186">
        <f t="shared" si="1"/>
        <v>0</v>
      </c>
      <c r="R12" s="4">
        <v>141</v>
      </c>
      <c r="S12" s="4" t="s">
        <v>70</v>
      </c>
      <c r="T12" s="4" t="s">
        <v>70</v>
      </c>
      <c r="U12" s="140">
        <v>45348</v>
      </c>
      <c r="V12" s="4" t="s">
        <v>1887</v>
      </c>
      <c r="W12" s="4"/>
      <c r="X12" s="4"/>
      <c r="Y12" s="4"/>
      <c r="Z12" s="4"/>
      <c r="AA12" s="4" t="s">
        <v>1886</v>
      </c>
      <c r="AB12" s="4"/>
      <c r="AC12" s="142">
        <f t="shared" si="2"/>
        <v>2790000000</v>
      </c>
      <c r="AD12" s="4"/>
      <c r="AE12" s="4"/>
      <c r="AF12" s="144"/>
      <c r="AG12" s="4"/>
      <c r="AH12" s="4"/>
      <c r="AI12" s="4"/>
      <c r="AJ12" s="4"/>
    </row>
    <row r="13" spans="1:40" hidden="1">
      <c r="B13" s="145" t="s">
        <v>5175</v>
      </c>
      <c r="C13" s="4" t="s">
        <v>160</v>
      </c>
      <c r="D13" s="4" t="s">
        <v>2518</v>
      </c>
      <c r="E13" s="4" t="s">
        <v>2518</v>
      </c>
      <c r="F13" s="4" t="s">
        <v>1060</v>
      </c>
      <c r="G13" s="4" t="s">
        <v>5201</v>
      </c>
      <c r="H13" s="4" t="s">
        <v>1491</v>
      </c>
      <c r="I13" s="4" t="s">
        <v>1492</v>
      </c>
      <c r="J13" s="4" t="s">
        <v>5202</v>
      </c>
      <c r="K13" s="139">
        <v>1120800000</v>
      </c>
      <c r="L13" s="139">
        <v>1120800000</v>
      </c>
      <c r="M13" s="4" t="s">
        <v>5203</v>
      </c>
      <c r="N13" s="4" t="s">
        <v>2190</v>
      </c>
      <c r="O13" s="4" t="s">
        <v>5204</v>
      </c>
      <c r="P13" s="186">
        <f>K13</f>
        <v>1120800000</v>
      </c>
      <c r="Q13" s="186">
        <f>K13-P13</f>
        <v>0</v>
      </c>
      <c r="R13" s="4">
        <v>182</v>
      </c>
      <c r="S13" s="4" t="s">
        <v>70</v>
      </c>
      <c r="T13" s="4" t="s">
        <v>70</v>
      </c>
      <c r="U13" s="140">
        <v>45352</v>
      </c>
      <c r="V13" s="4" t="s">
        <v>1884</v>
      </c>
      <c r="W13" s="4" t="s">
        <v>1954</v>
      </c>
      <c r="X13" s="139" t="s">
        <v>70</v>
      </c>
      <c r="Y13" s="140">
        <v>45362</v>
      </c>
      <c r="Z13" s="4" t="s">
        <v>1888</v>
      </c>
      <c r="AA13" s="4" t="s">
        <v>1886</v>
      </c>
      <c r="AB13" s="186">
        <f>P13</f>
        <v>1120800000</v>
      </c>
      <c r="AC13" s="142">
        <f t="shared" si="2"/>
        <v>0</v>
      </c>
      <c r="AD13" s="4"/>
      <c r="AE13" s="4" t="s">
        <v>1127</v>
      </c>
      <c r="AF13" s="252" t="s">
        <v>5205</v>
      </c>
      <c r="AG13" s="4"/>
      <c r="AH13" s="4"/>
      <c r="AI13" s="4"/>
      <c r="AJ13" s="4"/>
    </row>
    <row r="14" spans="1:40" hidden="1">
      <c r="B14" s="145" t="s">
        <v>5175</v>
      </c>
      <c r="C14" s="4" t="s">
        <v>160</v>
      </c>
      <c r="D14" s="4" t="s">
        <v>2498</v>
      </c>
      <c r="E14" s="4" t="s">
        <v>2498</v>
      </c>
      <c r="F14" s="4" t="s">
        <v>1060</v>
      </c>
      <c r="G14" s="4" t="s">
        <v>5206</v>
      </c>
      <c r="H14" s="4" t="s">
        <v>1431</v>
      </c>
      <c r="I14" s="4" t="s">
        <v>1432</v>
      </c>
      <c r="J14" s="4" t="s">
        <v>5207</v>
      </c>
      <c r="K14" s="139">
        <v>1900000000</v>
      </c>
      <c r="L14" s="139">
        <v>1900000000</v>
      </c>
      <c r="M14" s="4" t="s">
        <v>5208</v>
      </c>
      <c r="N14" s="4" t="s">
        <v>4549</v>
      </c>
      <c r="O14" s="4" t="s">
        <v>3519</v>
      </c>
      <c r="P14" s="186">
        <f>K14</f>
        <v>1900000000</v>
      </c>
      <c r="Q14" s="186">
        <f>K14-P14</f>
        <v>0</v>
      </c>
      <c r="R14" s="4">
        <v>145</v>
      </c>
      <c r="S14" s="4" t="s">
        <v>70</v>
      </c>
      <c r="T14" s="4" t="s">
        <v>70</v>
      </c>
      <c r="U14" s="140">
        <v>45352</v>
      </c>
      <c r="V14" s="4" t="s">
        <v>1884</v>
      </c>
      <c r="W14" s="4" t="s">
        <v>1954</v>
      </c>
      <c r="X14" s="4"/>
      <c r="Y14" s="4"/>
      <c r="Z14" s="4"/>
      <c r="AA14" s="4" t="s">
        <v>1886</v>
      </c>
      <c r="AB14" s="4"/>
      <c r="AC14" s="142">
        <f t="shared" si="2"/>
        <v>1900000000</v>
      </c>
      <c r="AD14" s="4"/>
      <c r="AE14" s="4"/>
      <c r="AF14" s="144"/>
      <c r="AG14" s="4"/>
      <c r="AH14" s="4"/>
      <c r="AI14" s="4"/>
      <c r="AJ14" s="4"/>
    </row>
    <row r="15" spans="1:40" hidden="1">
      <c r="B15" s="145" t="s">
        <v>5175</v>
      </c>
      <c r="C15" s="4" t="s">
        <v>160</v>
      </c>
      <c r="D15" s="4" t="s">
        <v>2498</v>
      </c>
      <c r="E15" s="4" t="s">
        <v>2498</v>
      </c>
      <c r="F15" s="4" t="s">
        <v>1060</v>
      </c>
      <c r="G15" s="4" t="s">
        <v>5209</v>
      </c>
      <c r="H15" s="4" t="s">
        <v>1431</v>
      </c>
      <c r="I15" s="4" t="s">
        <v>1432</v>
      </c>
      <c r="J15" s="4" t="s">
        <v>5210</v>
      </c>
      <c r="K15" s="139">
        <v>100000000</v>
      </c>
      <c r="L15" s="139">
        <v>100000000</v>
      </c>
      <c r="M15" s="4" t="s">
        <v>5208</v>
      </c>
      <c r="N15" s="4" t="s">
        <v>4549</v>
      </c>
      <c r="O15" s="4" t="s">
        <v>3519</v>
      </c>
      <c r="P15" s="186">
        <f t="shared" ref="P15:P77" si="3">K15</f>
        <v>100000000</v>
      </c>
      <c r="Q15" s="186">
        <f t="shared" ref="Q15:Q77" si="4">K15-P15</f>
        <v>0</v>
      </c>
      <c r="R15" s="4">
        <v>145</v>
      </c>
      <c r="S15" s="4" t="s">
        <v>70</v>
      </c>
      <c r="T15" s="4" t="s">
        <v>70</v>
      </c>
      <c r="U15" s="140">
        <v>45352</v>
      </c>
      <c r="V15" s="4" t="s">
        <v>1884</v>
      </c>
      <c r="W15" s="4" t="s">
        <v>1954</v>
      </c>
      <c r="X15" s="4"/>
      <c r="Y15" s="4"/>
      <c r="Z15" s="4"/>
      <c r="AA15" s="4" t="s">
        <v>1886</v>
      </c>
      <c r="AB15" s="4"/>
      <c r="AC15" s="142">
        <f t="shared" si="2"/>
        <v>100000000</v>
      </c>
      <c r="AD15" s="4"/>
      <c r="AE15" s="4"/>
      <c r="AF15" s="144"/>
      <c r="AG15" s="4"/>
      <c r="AH15" s="4"/>
      <c r="AI15" s="4"/>
      <c r="AJ15" s="4"/>
    </row>
    <row r="16" spans="1:40" hidden="1">
      <c r="B16" s="145" t="s">
        <v>5175</v>
      </c>
      <c r="C16" s="4" t="s">
        <v>160</v>
      </c>
      <c r="D16" s="4" t="s">
        <v>2498</v>
      </c>
      <c r="E16" s="4" t="s">
        <v>2498</v>
      </c>
      <c r="F16" s="4" t="s">
        <v>1060</v>
      </c>
      <c r="G16" s="4" t="s">
        <v>5211</v>
      </c>
      <c r="H16" s="4" t="s">
        <v>1431</v>
      </c>
      <c r="I16" s="4" t="s">
        <v>1432</v>
      </c>
      <c r="J16" s="4" t="s">
        <v>5212</v>
      </c>
      <c r="K16" s="139">
        <v>2120000000</v>
      </c>
      <c r="L16" s="139">
        <v>2120000000</v>
      </c>
      <c r="M16" s="4" t="s">
        <v>5208</v>
      </c>
      <c r="N16" s="4" t="s">
        <v>4197</v>
      </c>
      <c r="O16" s="4" t="s">
        <v>2602</v>
      </c>
      <c r="P16" s="186">
        <f t="shared" si="3"/>
        <v>2120000000</v>
      </c>
      <c r="Q16" s="186">
        <f t="shared" si="4"/>
        <v>0</v>
      </c>
      <c r="R16" s="4">
        <v>145</v>
      </c>
      <c r="S16" s="4" t="s">
        <v>70</v>
      </c>
      <c r="T16" s="4" t="s">
        <v>70</v>
      </c>
      <c r="U16" s="140">
        <v>45352</v>
      </c>
      <c r="V16" s="4" t="s">
        <v>1884</v>
      </c>
      <c r="W16" s="4" t="s">
        <v>1954</v>
      </c>
      <c r="X16" s="4"/>
      <c r="Y16" s="4"/>
      <c r="Z16" s="4"/>
      <c r="AA16" s="4" t="s">
        <v>1886</v>
      </c>
      <c r="AB16" s="4"/>
      <c r="AC16" s="142">
        <f t="shared" si="2"/>
        <v>2120000000</v>
      </c>
      <c r="AD16" s="4"/>
      <c r="AE16" s="4"/>
      <c r="AF16" s="144"/>
      <c r="AG16" s="4"/>
      <c r="AH16" s="4"/>
      <c r="AI16" s="4"/>
      <c r="AJ16" s="4"/>
    </row>
    <row r="17" spans="2:36" hidden="1">
      <c r="B17" s="145" t="s">
        <v>5175</v>
      </c>
      <c r="C17" s="4" t="s">
        <v>160</v>
      </c>
      <c r="D17" s="4" t="s">
        <v>2498</v>
      </c>
      <c r="E17" s="4" t="s">
        <v>2498</v>
      </c>
      <c r="F17" s="4" t="s">
        <v>1060</v>
      </c>
      <c r="G17" s="4" t="s">
        <v>5213</v>
      </c>
      <c r="H17" s="4" t="s">
        <v>1431</v>
      </c>
      <c r="I17" s="4" t="s">
        <v>1432</v>
      </c>
      <c r="J17" s="4" t="s">
        <v>5214</v>
      </c>
      <c r="K17" s="139">
        <v>33671968</v>
      </c>
      <c r="L17" s="139">
        <v>33671968</v>
      </c>
      <c r="M17" s="4" t="s">
        <v>5208</v>
      </c>
      <c r="N17" s="4" t="s">
        <v>4197</v>
      </c>
      <c r="O17" s="4" t="s">
        <v>2602</v>
      </c>
      <c r="P17" s="186">
        <f t="shared" si="3"/>
        <v>33671968</v>
      </c>
      <c r="Q17" s="186">
        <f t="shared" si="4"/>
        <v>0</v>
      </c>
      <c r="R17" s="4">
        <v>145</v>
      </c>
      <c r="S17" s="4" t="s">
        <v>70</v>
      </c>
      <c r="T17" s="4" t="s">
        <v>70</v>
      </c>
      <c r="U17" s="140">
        <v>45352</v>
      </c>
      <c r="V17" s="4" t="s">
        <v>1884</v>
      </c>
      <c r="W17" s="4" t="s">
        <v>1954</v>
      </c>
      <c r="X17" s="4"/>
      <c r="Y17" s="4"/>
      <c r="Z17" s="4"/>
      <c r="AA17" s="4" t="s">
        <v>1886</v>
      </c>
      <c r="AB17" s="4"/>
      <c r="AC17" s="142">
        <f t="shared" si="2"/>
        <v>33671968</v>
      </c>
      <c r="AD17" s="4"/>
      <c r="AE17" s="4"/>
      <c r="AF17" s="144"/>
      <c r="AG17" s="4"/>
      <c r="AH17" s="4"/>
      <c r="AI17" s="4"/>
      <c r="AJ17" s="4"/>
    </row>
    <row r="18" spans="2:36" hidden="1">
      <c r="B18" s="145" t="s">
        <v>5175</v>
      </c>
      <c r="C18" s="4" t="s">
        <v>160</v>
      </c>
      <c r="D18" s="4" t="s">
        <v>2498</v>
      </c>
      <c r="E18" s="4" t="s">
        <v>2498</v>
      </c>
      <c r="F18" s="4" t="s">
        <v>1060</v>
      </c>
      <c r="G18" s="4" t="s">
        <v>5215</v>
      </c>
      <c r="H18" s="4" t="s">
        <v>1431</v>
      </c>
      <c r="I18" s="4" t="s">
        <v>1432</v>
      </c>
      <c r="J18" s="4" t="s">
        <v>5216</v>
      </c>
      <c r="K18" s="139">
        <v>500000000</v>
      </c>
      <c r="L18" s="139">
        <v>500000000</v>
      </c>
      <c r="M18" s="4" t="s">
        <v>5208</v>
      </c>
      <c r="N18" s="4" t="s">
        <v>5217</v>
      </c>
      <c r="O18" s="4" t="s">
        <v>2219</v>
      </c>
      <c r="P18" s="186">
        <f t="shared" si="3"/>
        <v>500000000</v>
      </c>
      <c r="Q18" s="186">
        <f t="shared" si="4"/>
        <v>0</v>
      </c>
      <c r="R18" s="4">
        <v>145</v>
      </c>
      <c r="S18" s="4" t="s">
        <v>70</v>
      </c>
      <c r="T18" s="4" t="s">
        <v>70</v>
      </c>
      <c r="U18" s="140">
        <v>45352</v>
      </c>
      <c r="V18" s="4" t="s">
        <v>1884</v>
      </c>
      <c r="W18" s="4" t="s">
        <v>1954</v>
      </c>
      <c r="X18" s="4"/>
      <c r="Y18" s="4"/>
      <c r="Z18" s="4"/>
      <c r="AA18" s="4" t="s">
        <v>1886</v>
      </c>
      <c r="AB18" s="4"/>
      <c r="AC18" s="142">
        <f t="shared" si="2"/>
        <v>500000000</v>
      </c>
      <c r="AD18" s="4"/>
      <c r="AE18" s="4"/>
      <c r="AF18" s="144"/>
      <c r="AG18" s="4"/>
      <c r="AH18" s="4"/>
      <c r="AI18" s="4"/>
      <c r="AJ18" s="4"/>
    </row>
    <row r="19" spans="2:36" hidden="1">
      <c r="B19" s="145" t="s">
        <v>5175</v>
      </c>
      <c r="C19" s="4" t="s">
        <v>160</v>
      </c>
      <c r="D19" s="4" t="s">
        <v>2498</v>
      </c>
      <c r="E19" s="4" t="s">
        <v>2498</v>
      </c>
      <c r="F19" s="4" t="s">
        <v>1060</v>
      </c>
      <c r="G19" s="4" t="s">
        <v>5218</v>
      </c>
      <c r="H19" s="4" t="s">
        <v>1431</v>
      </c>
      <c r="I19" s="4" t="s">
        <v>1432</v>
      </c>
      <c r="J19" s="4" t="s">
        <v>5219</v>
      </c>
      <c r="K19" s="139">
        <v>450000000</v>
      </c>
      <c r="L19" s="139">
        <v>450000000</v>
      </c>
      <c r="M19" s="4" t="s">
        <v>5208</v>
      </c>
      <c r="N19" s="4" t="s">
        <v>5220</v>
      </c>
      <c r="O19" s="4" t="s">
        <v>2582</v>
      </c>
      <c r="P19" s="186">
        <f t="shared" si="3"/>
        <v>450000000</v>
      </c>
      <c r="Q19" s="186">
        <f t="shared" si="4"/>
        <v>0</v>
      </c>
      <c r="R19" s="4">
        <v>145</v>
      </c>
      <c r="S19" s="4" t="s">
        <v>70</v>
      </c>
      <c r="T19" s="4" t="s">
        <v>70</v>
      </c>
      <c r="U19" s="140">
        <v>45352</v>
      </c>
      <c r="V19" s="4" t="s">
        <v>1884</v>
      </c>
      <c r="W19" s="4" t="s">
        <v>1954</v>
      </c>
      <c r="X19" s="4"/>
      <c r="Y19" s="4"/>
      <c r="Z19" s="4"/>
      <c r="AA19" s="4" t="s">
        <v>1886</v>
      </c>
      <c r="AB19" s="4"/>
      <c r="AC19" s="142">
        <f t="shared" si="2"/>
        <v>450000000</v>
      </c>
      <c r="AD19" s="4"/>
      <c r="AE19" s="4"/>
      <c r="AF19" s="144"/>
      <c r="AG19" s="4"/>
      <c r="AH19" s="4"/>
      <c r="AI19" s="4"/>
      <c r="AJ19" s="4"/>
    </row>
    <row r="20" spans="2:36" hidden="1">
      <c r="B20" s="145" t="s">
        <v>5175</v>
      </c>
      <c r="C20" s="4" t="s">
        <v>160</v>
      </c>
      <c r="D20" s="4" t="s">
        <v>2498</v>
      </c>
      <c r="E20" s="4" t="s">
        <v>2498</v>
      </c>
      <c r="F20" s="4" t="s">
        <v>1060</v>
      </c>
      <c r="G20" s="4" t="s">
        <v>5221</v>
      </c>
      <c r="H20" s="4" t="s">
        <v>1431</v>
      </c>
      <c r="I20" s="4" t="s">
        <v>1432</v>
      </c>
      <c r="J20" s="4" t="s">
        <v>5222</v>
      </c>
      <c r="K20" s="139">
        <v>600000000</v>
      </c>
      <c r="L20" s="139">
        <v>600000000</v>
      </c>
      <c r="M20" s="4" t="s">
        <v>5208</v>
      </c>
      <c r="N20" s="4" t="s">
        <v>4121</v>
      </c>
      <c r="O20" s="4" t="s">
        <v>3470</v>
      </c>
      <c r="P20" s="186">
        <f t="shared" si="3"/>
        <v>600000000</v>
      </c>
      <c r="Q20" s="186">
        <f t="shared" si="4"/>
        <v>0</v>
      </c>
      <c r="R20" s="4">
        <v>145</v>
      </c>
      <c r="S20" s="4" t="s">
        <v>70</v>
      </c>
      <c r="T20" s="4" t="s">
        <v>70</v>
      </c>
      <c r="U20" s="140">
        <v>45352</v>
      </c>
      <c r="V20" s="4" t="s">
        <v>1884</v>
      </c>
      <c r="W20" s="4" t="s">
        <v>1954</v>
      </c>
      <c r="X20" s="4"/>
      <c r="Y20" s="4"/>
      <c r="Z20" s="4"/>
      <c r="AA20" s="4" t="s">
        <v>1886</v>
      </c>
      <c r="AB20" s="4"/>
      <c r="AC20" s="142">
        <f t="shared" si="2"/>
        <v>600000000</v>
      </c>
      <c r="AD20" s="4"/>
      <c r="AE20" s="4"/>
      <c r="AF20" s="144"/>
      <c r="AG20" s="4"/>
      <c r="AH20" s="4"/>
      <c r="AI20" s="4"/>
      <c r="AJ20" s="4"/>
    </row>
    <row r="21" spans="2:36" hidden="1">
      <c r="B21" s="145" t="s">
        <v>5175</v>
      </c>
      <c r="C21" s="4" t="s">
        <v>160</v>
      </c>
      <c r="D21" s="4" t="s">
        <v>2498</v>
      </c>
      <c r="E21" s="4" t="s">
        <v>2498</v>
      </c>
      <c r="F21" s="4" t="s">
        <v>1060</v>
      </c>
      <c r="G21" s="4" t="s">
        <v>5223</v>
      </c>
      <c r="H21" s="4" t="s">
        <v>1431</v>
      </c>
      <c r="I21" s="4" t="s">
        <v>1432</v>
      </c>
      <c r="J21" s="4" t="s">
        <v>5224</v>
      </c>
      <c r="K21" s="139">
        <v>317620600</v>
      </c>
      <c r="L21" s="139">
        <v>317620600</v>
      </c>
      <c r="M21" s="4" t="s">
        <v>5208</v>
      </c>
      <c r="N21" s="4" t="s">
        <v>4613</v>
      </c>
      <c r="O21" s="4" t="s">
        <v>3164</v>
      </c>
      <c r="P21" s="186">
        <f t="shared" si="3"/>
        <v>317620600</v>
      </c>
      <c r="Q21" s="186">
        <f t="shared" si="4"/>
        <v>0</v>
      </c>
      <c r="R21" s="4">
        <v>145</v>
      </c>
      <c r="S21" s="4" t="s">
        <v>70</v>
      </c>
      <c r="T21" s="4" t="s">
        <v>70</v>
      </c>
      <c r="U21" s="140">
        <v>45352</v>
      </c>
      <c r="V21" s="4" t="s">
        <v>1884</v>
      </c>
      <c r="W21" s="4" t="s">
        <v>1954</v>
      </c>
      <c r="X21" s="4"/>
      <c r="Y21" s="4"/>
      <c r="Z21" s="4"/>
      <c r="AA21" s="4" t="s">
        <v>1886</v>
      </c>
      <c r="AB21" s="4"/>
      <c r="AC21" s="142">
        <f t="shared" si="2"/>
        <v>317620600</v>
      </c>
      <c r="AD21" s="4"/>
      <c r="AE21" s="4"/>
      <c r="AF21" s="144"/>
      <c r="AG21" s="4"/>
      <c r="AH21" s="4"/>
      <c r="AI21" s="4"/>
      <c r="AJ21" s="4"/>
    </row>
    <row r="22" spans="2:36" hidden="1">
      <c r="B22" s="145" t="s">
        <v>5175</v>
      </c>
      <c r="C22" s="4" t="s">
        <v>160</v>
      </c>
      <c r="D22" s="4" t="s">
        <v>2498</v>
      </c>
      <c r="E22" s="4" t="s">
        <v>2498</v>
      </c>
      <c r="F22" s="4" t="s">
        <v>1060</v>
      </c>
      <c r="G22" s="4" t="s">
        <v>5225</v>
      </c>
      <c r="H22" s="4" t="s">
        <v>1431</v>
      </c>
      <c r="I22" s="4" t="s">
        <v>1432</v>
      </c>
      <c r="J22" s="4" t="s">
        <v>5226</v>
      </c>
      <c r="K22" s="139">
        <v>50000000</v>
      </c>
      <c r="L22" s="139">
        <v>50000000</v>
      </c>
      <c r="M22" s="4" t="s">
        <v>5208</v>
      </c>
      <c r="N22" s="4" t="s">
        <v>2968</v>
      </c>
      <c r="O22" s="4" t="s">
        <v>3102</v>
      </c>
      <c r="P22" s="186">
        <f t="shared" si="3"/>
        <v>50000000</v>
      </c>
      <c r="Q22" s="186">
        <f t="shared" si="4"/>
        <v>0</v>
      </c>
      <c r="R22" s="4">
        <v>145</v>
      </c>
      <c r="S22" s="4" t="s">
        <v>70</v>
      </c>
      <c r="T22" s="4" t="s">
        <v>70</v>
      </c>
      <c r="U22" s="140">
        <v>45352</v>
      </c>
      <c r="V22" s="4" t="s">
        <v>1884</v>
      </c>
      <c r="W22" s="4" t="s">
        <v>1954</v>
      </c>
      <c r="X22" s="4"/>
      <c r="Y22" s="4"/>
      <c r="Z22" s="4"/>
      <c r="AA22" s="4" t="s">
        <v>1886</v>
      </c>
      <c r="AB22" s="4"/>
      <c r="AC22" s="142">
        <f t="shared" si="2"/>
        <v>50000000</v>
      </c>
      <c r="AD22" s="4"/>
      <c r="AE22" s="4"/>
      <c r="AF22" s="144"/>
      <c r="AG22" s="4"/>
      <c r="AH22" s="4"/>
      <c r="AI22" s="4"/>
      <c r="AJ22" s="4"/>
    </row>
    <row r="23" spans="2:36" hidden="1">
      <c r="B23" s="145" t="s">
        <v>5175</v>
      </c>
      <c r="C23" s="4" t="s">
        <v>160</v>
      </c>
      <c r="D23" s="4" t="s">
        <v>2498</v>
      </c>
      <c r="E23" s="4" t="s">
        <v>2498</v>
      </c>
      <c r="F23" s="4" t="s">
        <v>1060</v>
      </c>
      <c r="G23" s="4" t="s">
        <v>5227</v>
      </c>
      <c r="H23" s="4" t="s">
        <v>1431</v>
      </c>
      <c r="I23" s="4" t="s">
        <v>1432</v>
      </c>
      <c r="J23" s="4" t="s">
        <v>5228</v>
      </c>
      <c r="K23" s="139">
        <v>574000000</v>
      </c>
      <c r="L23" s="139">
        <v>574000000</v>
      </c>
      <c r="M23" s="4" t="s">
        <v>5208</v>
      </c>
      <c r="N23" s="4" t="s">
        <v>2968</v>
      </c>
      <c r="O23" s="4" t="s">
        <v>3102</v>
      </c>
      <c r="P23" s="186">
        <f t="shared" si="3"/>
        <v>574000000</v>
      </c>
      <c r="Q23" s="186">
        <f t="shared" si="4"/>
        <v>0</v>
      </c>
      <c r="R23" s="4">
        <v>145</v>
      </c>
      <c r="S23" s="4" t="s">
        <v>70</v>
      </c>
      <c r="T23" s="4" t="s">
        <v>70</v>
      </c>
      <c r="U23" s="140">
        <v>45352</v>
      </c>
      <c r="V23" s="4" t="s">
        <v>1884</v>
      </c>
      <c r="W23" s="4" t="s">
        <v>1954</v>
      </c>
      <c r="X23" s="4"/>
      <c r="Y23" s="4"/>
      <c r="Z23" s="4"/>
      <c r="AA23" s="4" t="s">
        <v>1886</v>
      </c>
      <c r="AB23" s="4"/>
      <c r="AC23" s="142">
        <f t="shared" si="2"/>
        <v>574000000</v>
      </c>
      <c r="AD23" s="4"/>
      <c r="AE23" s="4"/>
      <c r="AF23" s="144"/>
      <c r="AG23" s="4"/>
      <c r="AH23" s="4"/>
      <c r="AI23" s="4"/>
      <c r="AJ23" s="4"/>
    </row>
    <row r="24" spans="2:36" hidden="1">
      <c r="B24" s="145" t="s">
        <v>5175</v>
      </c>
      <c r="C24" s="4" t="s">
        <v>160</v>
      </c>
      <c r="D24" s="4" t="s">
        <v>2498</v>
      </c>
      <c r="E24" s="4" t="s">
        <v>2498</v>
      </c>
      <c r="F24" s="4" t="s">
        <v>1060</v>
      </c>
      <c r="G24" s="4" t="s">
        <v>5229</v>
      </c>
      <c r="H24" s="4" t="s">
        <v>1431</v>
      </c>
      <c r="I24" s="4" t="s">
        <v>1432</v>
      </c>
      <c r="J24" s="4" t="s">
        <v>5230</v>
      </c>
      <c r="K24" s="139">
        <v>300000000</v>
      </c>
      <c r="L24" s="139">
        <v>300000000</v>
      </c>
      <c r="M24" s="4" t="s">
        <v>5231</v>
      </c>
      <c r="N24" s="4" t="s">
        <v>3123</v>
      </c>
      <c r="O24" s="4" t="s">
        <v>2763</v>
      </c>
      <c r="P24" s="186">
        <f t="shared" si="3"/>
        <v>300000000</v>
      </c>
      <c r="Q24" s="186">
        <f t="shared" si="4"/>
        <v>0</v>
      </c>
      <c r="R24" s="4">
        <v>145</v>
      </c>
      <c r="S24" s="4" t="s">
        <v>70</v>
      </c>
      <c r="T24" s="4" t="s">
        <v>70</v>
      </c>
      <c r="U24" s="140">
        <v>45352</v>
      </c>
      <c r="V24" s="4" t="s">
        <v>1884</v>
      </c>
      <c r="W24" s="4" t="s">
        <v>1954</v>
      </c>
      <c r="X24" s="4"/>
      <c r="Y24" s="4"/>
      <c r="Z24" s="4"/>
      <c r="AA24" s="4" t="s">
        <v>1886</v>
      </c>
      <c r="AB24" s="4"/>
      <c r="AC24" s="142">
        <f t="shared" si="2"/>
        <v>300000000</v>
      </c>
      <c r="AD24" s="4"/>
      <c r="AE24" s="4"/>
      <c r="AF24" s="144"/>
      <c r="AG24" s="4"/>
      <c r="AH24" s="4"/>
      <c r="AI24" s="4"/>
      <c r="AJ24" s="4"/>
    </row>
    <row r="25" spans="2:36" hidden="1">
      <c r="B25" s="145" t="s">
        <v>5175</v>
      </c>
      <c r="C25" s="4" t="s">
        <v>160</v>
      </c>
      <c r="D25" s="4" t="s">
        <v>2498</v>
      </c>
      <c r="E25" s="4" t="s">
        <v>2498</v>
      </c>
      <c r="F25" s="4" t="s">
        <v>1060</v>
      </c>
      <c r="G25" s="4" t="s">
        <v>5232</v>
      </c>
      <c r="H25" s="4" t="s">
        <v>1431</v>
      </c>
      <c r="I25" s="4" t="s">
        <v>1432</v>
      </c>
      <c r="J25" s="4" t="s">
        <v>5233</v>
      </c>
      <c r="K25" s="139">
        <v>103547520</v>
      </c>
      <c r="L25" s="139">
        <v>103547520</v>
      </c>
      <c r="M25" s="4" t="s">
        <v>5231</v>
      </c>
      <c r="N25" s="4" t="s">
        <v>3123</v>
      </c>
      <c r="O25" s="4" t="s">
        <v>2763</v>
      </c>
      <c r="P25" s="186">
        <f t="shared" si="3"/>
        <v>103547520</v>
      </c>
      <c r="Q25" s="186">
        <f t="shared" si="4"/>
        <v>0</v>
      </c>
      <c r="R25" s="4">
        <v>145</v>
      </c>
      <c r="S25" s="4" t="s">
        <v>70</v>
      </c>
      <c r="T25" s="4" t="s">
        <v>70</v>
      </c>
      <c r="U25" s="140">
        <v>45352</v>
      </c>
      <c r="V25" s="4" t="s">
        <v>1884</v>
      </c>
      <c r="W25" s="4" t="s">
        <v>1954</v>
      </c>
      <c r="X25" s="4"/>
      <c r="Y25" s="4"/>
      <c r="Z25" s="4"/>
      <c r="AA25" s="4" t="s">
        <v>1886</v>
      </c>
      <c r="AB25" s="4"/>
      <c r="AC25" s="142">
        <f t="shared" si="2"/>
        <v>103547520</v>
      </c>
      <c r="AD25" s="4"/>
      <c r="AE25" s="4"/>
      <c r="AF25" s="144"/>
      <c r="AG25" s="4"/>
      <c r="AH25" s="4"/>
      <c r="AI25" s="4"/>
      <c r="AJ25" s="4"/>
    </row>
    <row r="26" spans="2:36" hidden="1">
      <c r="B26" s="145" t="s">
        <v>5175</v>
      </c>
      <c r="C26" s="4" t="s">
        <v>160</v>
      </c>
      <c r="D26" s="4" t="s">
        <v>2498</v>
      </c>
      <c r="E26" s="4" t="s">
        <v>2498</v>
      </c>
      <c r="F26" s="4" t="s">
        <v>1060</v>
      </c>
      <c r="G26" s="4" t="s">
        <v>5234</v>
      </c>
      <c r="H26" s="4" t="s">
        <v>1431</v>
      </c>
      <c r="I26" s="4" t="s">
        <v>1432</v>
      </c>
      <c r="J26" s="4" t="s">
        <v>5235</v>
      </c>
      <c r="K26" s="139">
        <v>1000000000</v>
      </c>
      <c r="L26" s="139">
        <v>1000000000</v>
      </c>
      <c r="M26" s="4" t="s">
        <v>5231</v>
      </c>
      <c r="N26" s="4" t="s">
        <v>2814</v>
      </c>
      <c r="O26" s="4" t="s">
        <v>2712</v>
      </c>
      <c r="P26" s="186">
        <f t="shared" si="3"/>
        <v>1000000000</v>
      </c>
      <c r="Q26" s="186">
        <f t="shared" si="4"/>
        <v>0</v>
      </c>
      <c r="R26" s="4">
        <v>145</v>
      </c>
      <c r="S26" s="4" t="s">
        <v>70</v>
      </c>
      <c r="T26" s="4" t="s">
        <v>70</v>
      </c>
      <c r="U26" s="140">
        <v>45352</v>
      </c>
      <c r="V26" s="4" t="s">
        <v>1884</v>
      </c>
      <c r="W26" s="4" t="s">
        <v>1954</v>
      </c>
      <c r="X26" s="4"/>
      <c r="Y26" s="4"/>
      <c r="Z26" s="4"/>
      <c r="AA26" s="4" t="s">
        <v>1886</v>
      </c>
      <c r="AB26" s="4"/>
      <c r="AC26" s="142">
        <f t="shared" si="2"/>
        <v>1000000000</v>
      </c>
      <c r="AD26" s="4"/>
      <c r="AE26" s="4"/>
      <c r="AF26" s="144"/>
      <c r="AG26" s="4"/>
      <c r="AH26" s="4"/>
      <c r="AI26" s="4"/>
      <c r="AJ26" s="4"/>
    </row>
    <row r="27" spans="2:36" hidden="1">
      <c r="B27" s="145" t="s">
        <v>5175</v>
      </c>
      <c r="C27" s="4" t="s">
        <v>160</v>
      </c>
      <c r="D27" s="4" t="s">
        <v>2498</v>
      </c>
      <c r="E27" s="4" t="s">
        <v>2498</v>
      </c>
      <c r="F27" s="4" t="s">
        <v>1060</v>
      </c>
      <c r="G27" s="4" t="s">
        <v>5236</v>
      </c>
      <c r="H27" s="4" t="s">
        <v>1431</v>
      </c>
      <c r="I27" s="4" t="s">
        <v>1432</v>
      </c>
      <c r="J27" s="4" t="s">
        <v>5237</v>
      </c>
      <c r="K27" s="139">
        <v>200337985</v>
      </c>
      <c r="L27" s="139">
        <v>200337985</v>
      </c>
      <c r="M27" s="4" t="s">
        <v>5231</v>
      </c>
      <c r="N27" s="4" t="s">
        <v>3490</v>
      </c>
      <c r="O27" s="4" t="s">
        <v>2773</v>
      </c>
      <c r="P27" s="186">
        <f t="shared" si="3"/>
        <v>200337985</v>
      </c>
      <c r="Q27" s="186">
        <f t="shared" si="4"/>
        <v>0</v>
      </c>
      <c r="R27" s="4">
        <v>145</v>
      </c>
      <c r="S27" s="4" t="s">
        <v>70</v>
      </c>
      <c r="T27" s="4" t="s">
        <v>70</v>
      </c>
      <c r="U27" s="140">
        <v>45352</v>
      </c>
      <c r="V27" s="4" t="s">
        <v>1884</v>
      </c>
      <c r="W27" s="4" t="s">
        <v>1954</v>
      </c>
      <c r="X27" s="4"/>
      <c r="Y27" s="4"/>
      <c r="Z27" s="4"/>
      <c r="AA27" s="4" t="s">
        <v>1886</v>
      </c>
      <c r="AB27" s="4"/>
      <c r="AC27" s="142">
        <f t="shared" si="2"/>
        <v>200337985</v>
      </c>
      <c r="AD27" s="4"/>
      <c r="AE27" s="4"/>
      <c r="AF27" s="144"/>
      <c r="AG27" s="4"/>
      <c r="AH27" s="4"/>
      <c r="AI27" s="4"/>
      <c r="AJ27" s="4"/>
    </row>
    <row r="28" spans="2:36" hidden="1">
      <c r="B28" s="145" t="s">
        <v>5175</v>
      </c>
      <c r="C28" s="4" t="s">
        <v>160</v>
      </c>
      <c r="D28" s="4" t="s">
        <v>2498</v>
      </c>
      <c r="E28" s="4" t="s">
        <v>2498</v>
      </c>
      <c r="F28" s="4" t="s">
        <v>1060</v>
      </c>
      <c r="G28" s="4" t="s">
        <v>5238</v>
      </c>
      <c r="H28" s="4" t="s">
        <v>1431</v>
      </c>
      <c r="I28" s="4" t="s">
        <v>1432</v>
      </c>
      <c r="J28" s="4" t="s">
        <v>5239</v>
      </c>
      <c r="K28" s="139">
        <v>500000000</v>
      </c>
      <c r="L28" s="139">
        <v>500000000</v>
      </c>
      <c r="M28" s="4" t="s">
        <v>5231</v>
      </c>
      <c r="N28" s="4" t="s">
        <v>2597</v>
      </c>
      <c r="O28" s="4" t="s">
        <v>3940</v>
      </c>
      <c r="P28" s="186">
        <f t="shared" si="3"/>
        <v>500000000</v>
      </c>
      <c r="Q28" s="186">
        <f t="shared" si="4"/>
        <v>0</v>
      </c>
      <c r="R28" s="4">
        <v>145</v>
      </c>
      <c r="S28" s="4" t="s">
        <v>70</v>
      </c>
      <c r="T28" s="4" t="s">
        <v>70</v>
      </c>
      <c r="U28" s="140">
        <v>45352</v>
      </c>
      <c r="V28" s="4" t="s">
        <v>1884</v>
      </c>
      <c r="W28" s="4" t="s">
        <v>1954</v>
      </c>
      <c r="X28" s="4"/>
      <c r="Y28" s="4"/>
      <c r="Z28" s="4"/>
      <c r="AA28" s="4" t="s">
        <v>1886</v>
      </c>
      <c r="AB28" s="4"/>
      <c r="AC28" s="142">
        <f t="shared" si="2"/>
        <v>500000000</v>
      </c>
      <c r="AD28" s="4"/>
      <c r="AE28" s="4"/>
      <c r="AF28" s="144"/>
      <c r="AG28" s="4"/>
      <c r="AH28" s="4"/>
      <c r="AI28" s="4"/>
      <c r="AJ28" s="4"/>
    </row>
    <row r="29" spans="2:36" hidden="1">
      <c r="B29" s="145" t="s">
        <v>5175</v>
      </c>
      <c r="C29" s="4" t="s">
        <v>160</v>
      </c>
      <c r="D29" s="4" t="s">
        <v>2498</v>
      </c>
      <c r="E29" s="4" t="s">
        <v>2498</v>
      </c>
      <c r="F29" s="4" t="s">
        <v>1060</v>
      </c>
      <c r="G29" s="4" t="s">
        <v>5240</v>
      </c>
      <c r="H29" s="4" t="s">
        <v>1431</v>
      </c>
      <c r="I29" s="4" t="s">
        <v>1432</v>
      </c>
      <c r="J29" s="4" t="s">
        <v>5241</v>
      </c>
      <c r="K29" s="139">
        <v>1934344980</v>
      </c>
      <c r="L29" s="139">
        <v>1934344980</v>
      </c>
      <c r="M29" s="4" t="s">
        <v>5231</v>
      </c>
      <c r="N29" s="4" t="s">
        <v>3348</v>
      </c>
      <c r="O29" s="4" t="s">
        <v>2804</v>
      </c>
      <c r="P29" s="186">
        <f t="shared" si="3"/>
        <v>1934344980</v>
      </c>
      <c r="Q29" s="186">
        <f t="shared" si="4"/>
        <v>0</v>
      </c>
      <c r="R29" s="4">
        <v>145</v>
      </c>
      <c r="S29" s="4" t="s">
        <v>70</v>
      </c>
      <c r="T29" s="4" t="s">
        <v>70</v>
      </c>
      <c r="U29" s="140">
        <v>45352</v>
      </c>
      <c r="V29" s="4" t="s">
        <v>1884</v>
      </c>
      <c r="W29" s="4" t="s">
        <v>1954</v>
      </c>
      <c r="X29" s="4"/>
      <c r="Y29" s="4"/>
      <c r="Z29" s="4"/>
      <c r="AA29" s="4" t="s">
        <v>1886</v>
      </c>
      <c r="AB29" s="4"/>
      <c r="AC29" s="142">
        <f t="shared" si="2"/>
        <v>1934344980</v>
      </c>
      <c r="AD29" s="4"/>
      <c r="AE29" s="4"/>
      <c r="AF29" s="144"/>
      <c r="AG29" s="4"/>
      <c r="AH29" s="4"/>
      <c r="AI29" s="4"/>
      <c r="AJ29" s="4"/>
    </row>
    <row r="30" spans="2:36" hidden="1">
      <c r="B30" s="145" t="s">
        <v>5175</v>
      </c>
      <c r="C30" s="4" t="s">
        <v>160</v>
      </c>
      <c r="D30" s="4" t="s">
        <v>2498</v>
      </c>
      <c r="E30" s="4" t="s">
        <v>2498</v>
      </c>
      <c r="F30" s="4" t="s">
        <v>1060</v>
      </c>
      <c r="G30" s="4" t="s">
        <v>5242</v>
      </c>
      <c r="H30" s="4" t="s">
        <v>1431</v>
      </c>
      <c r="I30" s="4" t="s">
        <v>1432</v>
      </c>
      <c r="J30" s="4" t="s">
        <v>5243</v>
      </c>
      <c r="K30" s="139">
        <v>300000000</v>
      </c>
      <c r="L30" s="139">
        <v>300000000</v>
      </c>
      <c r="M30" s="4" t="s">
        <v>5231</v>
      </c>
      <c r="N30" s="4" t="s">
        <v>3348</v>
      </c>
      <c r="O30" s="4" t="s">
        <v>2804</v>
      </c>
      <c r="P30" s="186">
        <f t="shared" si="3"/>
        <v>300000000</v>
      </c>
      <c r="Q30" s="186">
        <f t="shared" si="4"/>
        <v>0</v>
      </c>
      <c r="R30" s="4">
        <v>145</v>
      </c>
      <c r="S30" s="4" t="s">
        <v>70</v>
      </c>
      <c r="T30" s="4" t="s">
        <v>70</v>
      </c>
      <c r="U30" s="140">
        <v>45352</v>
      </c>
      <c r="V30" s="4" t="s">
        <v>1884</v>
      </c>
      <c r="W30" s="4" t="s">
        <v>1954</v>
      </c>
      <c r="X30" s="4"/>
      <c r="Y30" s="4"/>
      <c r="Z30" s="4"/>
      <c r="AA30" s="4" t="s">
        <v>1886</v>
      </c>
      <c r="AB30" s="4"/>
      <c r="AC30" s="142">
        <f t="shared" si="2"/>
        <v>300000000</v>
      </c>
      <c r="AD30" s="4"/>
      <c r="AE30" s="4"/>
      <c r="AF30" s="144"/>
      <c r="AG30" s="4"/>
      <c r="AH30" s="4"/>
      <c r="AI30" s="4"/>
      <c r="AJ30" s="4"/>
    </row>
    <row r="31" spans="2:36" hidden="1">
      <c r="B31" s="145" t="s">
        <v>5175</v>
      </c>
      <c r="C31" s="4" t="s">
        <v>160</v>
      </c>
      <c r="D31" s="4" t="s">
        <v>2498</v>
      </c>
      <c r="E31" s="4" t="s">
        <v>2498</v>
      </c>
      <c r="F31" s="4" t="s">
        <v>1060</v>
      </c>
      <c r="G31" s="4" t="s">
        <v>5244</v>
      </c>
      <c r="H31" s="4" t="s">
        <v>1431</v>
      </c>
      <c r="I31" s="4" t="s">
        <v>1432</v>
      </c>
      <c r="J31" s="4" t="s">
        <v>5245</v>
      </c>
      <c r="K31" s="139">
        <v>605000000</v>
      </c>
      <c r="L31" s="139">
        <v>605000000</v>
      </c>
      <c r="M31" s="4" t="s">
        <v>5231</v>
      </c>
      <c r="N31" s="4" t="s">
        <v>3690</v>
      </c>
      <c r="O31" s="4" t="s">
        <v>3844</v>
      </c>
      <c r="P31" s="186">
        <f t="shared" si="3"/>
        <v>605000000</v>
      </c>
      <c r="Q31" s="186">
        <f t="shared" si="4"/>
        <v>0</v>
      </c>
      <c r="R31" s="4">
        <v>145</v>
      </c>
      <c r="S31" s="4" t="s">
        <v>70</v>
      </c>
      <c r="T31" s="4" t="s">
        <v>70</v>
      </c>
      <c r="U31" s="140">
        <v>45352</v>
      </c>
      <c r="V31" s="4" t="s">
        <v>1884</v>
      </c>
      <c r="W31" s="4" t="s">
        <v>1954</v>
      </c>
      <c r="X31" s="4"/>
      <c r="Y31" s="4"/>
      <c r="Z31" s="4"/>
      <c r="AA31" s="4" t="s">
        <v>1886</v>
      </c>
      <c r="AB31" s="4"/>
      <c r="AC31" s="142">
        <f t="shared" si="2"/>
        <v>605000000</v>
      </c>
      <c r="AD31" s="4"/>
      <c r="AE31" s="4"/>
      <c r="AF31" s="144"/>
      <c r="AG31" s="4"/>
      <c r="AH31" s="4"/>
      <c r="AI31" s="4"/>
      <c r="AJ31" s="4"/>
    </row>
    <row r="32" spans="2:36" hidden="1">
      <c r="B32" s="145" t="s">
        <v>5175</v>
      </c>
      <c r="C32" s="4" t="s">
        <v>160</v>
      </c>
      <c r="D32" s="4" t="s">
        <v>2498</v>
      </c>
      <c r="E32" s="4" t="s">
        <v>2498</v>
      </c>
      <c r="F32" s="4" t="s">
        <v>1060</v>
      </c>
      <c r="G32" s="4" t="s">
        <v>5246</v>
      </c>
      <c r="H32" s="4" t="s">
        <v>1431</v>
      </c>
      <c r="I32" s="4" t="s">
        <v>1432</v>
      </c>
      <c r="J32" s="4" t="s">
        <v>5247</v>
      </c>
      <c r="K32" s="139">
        <v>1270000000</v>
      </c>
      <c r="L32" s="139">
        <v>1270000000</v>
      </c>
      <c r="M32" s="4" t="s">
        <v>5231</v>
      </c>
      <c r="N32" s="4" t="s">
        <v>5248</v>
      </c>
      <c r="O32" s="4" t="s">
        <v>3445</v>
      </c>
      <c r="P32" s="186">
        <f t="shared" si="3"/>
        <v>1270000000</v>
      </c>
      <c r="Q32" s="186">
        <f t="shared" si="4"/>
        <v>0</v>
      </c>
      <c r="R32" s="4">
        <v>145</v>
      </c>
      <c r="S32" s="4" t="s">
        <v>70</v>
      </c>
      <c r="T32" s="4" t="s">
        <v>70</v>
      </c>
      <c r="U32" s="140">
        <v>45352</v>
      </c>
      <c r="V32" s="4" t="s">
        <v>1884</v>
      </c>
      <c r="W32" s="4" t="s">
        <v>1954</v>
      </c>
      <c r="X32" s="4"/>
      <c r="Y32" s="4"/>
      <c r="Z32" s="4"/>
      <c r="AA32" s="4" t="s">
        <v>1886</v>
      </c>
      <c r="AB32" s="4"/>
      <c r="AC32" s="142">
        <f t="shared" si="2"/>
        <v>1270000000</v>
      </c>
      <c r="AD32" s="4"/>
      <c r="AE32" s="4"/>
      <c r="AF32" s="144"/>
      <c r="AG32" s="4"/>
      <c r="AH32" s="4"/>
      <c r="AI32" s="4"/>
      <c r="AJ32" s="4"/>
    </row>
    <row r="33" spans="2:36" hidden="1">
      <c r="B33" s="145" t="s">
        <v>5175</v>
      </c>
      <c r="C33" s="4" t="s">
        <v>160</v>
      </c>
      <c r="D33" s="4" t="s">
        <v>2498</v>
      </c>
      <c r="E33" s="4" t="s">
        <v>2498</v>
      </c>
      <c r="F33" s="4" t="s">
        <v>1060</v>
      </c>
      <c r="G33" s="4" t="s">
        <v>5249</v>
      </c>
      <c r="H33" s="4" t="s">
        <v>1431</v>
      </c>
      <c r="I33" s="4" t="s">
        <v>1432</v>
      </c>
      <c r="J33" s="4" t="s">
        <v>5250</v>
      </c>
      <c r="K33" s="139">
        <v>664459578</v>
      </c>
      <c r="L33" s="139">
        <v>664459578</v>
      </c>
      <c r="M33" s="4" t="s">
        <v>5231</v>
      </c>
      <c r="N33" s="4" t="s">
        <v>5248</v>
      </c>
      <c r="O33" s="4" t="s">
        <v>3445</v>
      </c>
      <c r="P33" s="186">
        <f t="shared" si="3"/>
        <v>664459578</v>
      </c>
      <c r="Q33" s="186">
        <f t="shared" si="4"/>
        <v>0</v>
      </c>
      <c r="R33" s="4">
        <v>145</v>
      </c>
      <c r="S33" s="4" t="s">
        <v>70</v>
      </c>
      <c r="T33" s="4" t="s">
        <v>70</v>
      </c>
      <c r="U33" s="140">
        <v>45352</v>
      </c>
      <c r="V33" s="4" t="s">
        <v>1884</v>
      </c>
      <c r="W33" s="4" t="s">
        <v>1954</v>
      </c>
      <c r="X33" s="4"/>
      <c r="Y33" s="4"/>
      <c r="Z33" s="4"/>
      <c r="AA33" s="4" t="s">
        <v>1886</v>
      </c>
      <c r="AB33" s="4"/>
      <c r="AC33" s="142">
        <f t="shared" si="2"/>
        <v>664459578</v>
      </c>
      <c r="AD33" s="4"/>
      <c r="AE33" s="4"/>
      <c r="AF33" s="144"/>
      <c r="AG33" s="4"/>
      <c r="AH33" s="4"/>
      <c r="AI33" s="4"/>
      <c r="AJ33" s="4"/>
    </row>
    <row r="34" spans="2:36" hidden="1">
      <c r="B34" s="145" t="s">
        <v>5175</v>
      </c>
      <c r="C34" s="4" t="s">
        <v>160</v>
      </c>
      <c r="D34" s="4" t="s">
        <v>2498</v>
      </c>
      <c r="E34" s="4" t="s">
        <v>2498</v>
      </c>
      <c r="F34" s="4" t="s">
        <v>1060</v>
      </c>
      <c r="G34" s="4" t="s">
        <v>5251</v>
      </c>
      <c r="H34" s="4" t="s">
        <v>1431</v>
      </c>
      <c r="I34" s="4" t="s">
        <v>1432</v>
      </c>
      <c r="J34" s="4" t="s">
        <v>5252</v>
      </c>
      <c r="K34" s="139">
        <v>1390000000</v>
      </c>
      <c r="L34" s="139">
        <v>1390000000</v>
      </c>
      <c r="M34" s="4" t="s">
        <v>5231</v>
      </c>
      <c r="N34" s="4" t="s">
        <v>3208</v>
      </c>
      <c r="O34" s="4" t="s">
        <v>3842</v>
      </c>
      <c r="P34" s="186">
        <f t="shared" si="3"/>
        <v>1390000000</v>
      </c>
      <c r="Q34" s="186">
        <f t="shared" si="4"/>
        <v>0</v>
      </c>
      <c r="R34" s="4">
        <v>145</v>
      </c>
      <c r="S34" s="4" t="s">
        <v>70</v>
      </c>
      <c r="T34" s="4" t="s">
        <v>70</v>
      </c>
      <c r="U34" s="140">
        <v>45352</v>
      </c>
      <c r="V34" s="4" t="s">
        <v>1884</v>
      </c>
      <c r="W34" s="4" t="s">
        <v>1954</v>
      </c>
      <c r="X34" s="4"/>
      <c r="Y34" s="4"/>
      <c r="Z34" s="4"/>
      <c r="AA34" s="4" t="s">
        <v>1886</v>
      </c>
      <c r="AB34" s="4"/>
      <c r="AC34" s="142">
        <f t="shared" si="2"/>
        <v>1390000000</v>
      </c>
      <c r="AD34" s="4"/>
      <c r="AE34" s="4"/>
      <c r="AF34" s="144"/>
      <c r="AG34" s="4"/>
      <c r="AH34" s="4"/>
      <c r="AI34" s="4"/>
      <c r="AJ34" s="4"/>
    </row>
    <row r="35" spans="2:36" hidden="1">
      <c r="B35" s="145" t="s">
        <v>5175</v>
      </c>
      <c r="C35" s="4" t="s">
        <v>160</v>
      </c>
      <c r="D35" s="4" t="s">
        <v>2498</v>
      </c>
      <c r="E35" s="4" t="s">
        <v>2498</v>
      </c>
      <c r="F35" s="4" t="s">
        <v>1060</v>
      </c>
      <c r="G35" s="4" t="s">
        <v>5253</v>
      </c>
      <c r="H35" s="4" t="s">
        <v>1431</v>
      </c>
      <c r="I35" s="4" t="s">
        <v>1432</v>
      </c>
      <c r="J35" s="4" t="s">
        <v>5254</v>
      </c>
      <c r="K35" s="139">
        <v>1360000000</v>
      </c>
      <c r="L35" s="139">
        <v>1360000000</v>
      </c>
      <c r="M35" s="4" t="s">
        <v>5231</v>
      </c>
      <c r="N35" s="4" t="s">
        <v>1971</v>
      </c>
      <c r="O35" s="4" t="s">
        <v>3578</v>
      </c>
      <c r="P35" s="186">
        <f t="shared" si="3"/>
        <v>1360000000</v>
      </c>
      <c r="Q35" s="186">
        <f t="shared" si="4"/>
        <v>0</v>
      </c>
      <c r="R35" s="4">
        <v>145</v>
      </c>
      <c r="S35" s="4" t="s">
        <v>70</v>
      </c>
      <c r="T35" s="4" t="s">
        <v>70</v>
      </c>
      <c r="U35" s="140">
        <v>45352</v>
      </c>
      <c r="V35" s="4" t="s">
        <v>1884</v>
      </c>
      <c r="W35" s="4" t="s">
        <v>1954</v>
      </c>
      <c r="X35" s="4"/>
      <c r="Y35" s="4"/>
      <c r="Z35" s="4"/>
      <c r="AA35" s="4" t="s">
        <v>1886</v>
      </c>
      <c r="AB35" s="4"/>
      <c r="AC35" s="142">
        <f t="shared" si="2"/>
        <v>1360000000</v>
      </c>
      <c r="AD35" s="4"/>
      <c r="AE35" s="4"/>
      <c r="AF35" s="144"/>
      <c r="AG35" s="4"/>
      <c r="AH35" s="4"/>
      <c r="AI35" s="4"/>
      <c r="AJ35" s="4"/>
    </row>
    <row r="36" spans="2:36" hidden="1">
      <c r="B36" s="145" t="s">
        <v>5175</v>
      </c>
      <c r="C36" s="4" t="s">
        <v>160</v>
      </c>
      <c r="D36" s="4" t="s">
        <v>2498</v>
      </c>
      <c r="E36" s="4" t="s">
        <v>2498</v>
      </c>
      <c r="F36" s="4" t="s">
        <v>1060</v>
      </c>
      <c r="G36" s="4" t="s">
        <v>5255</v>
      </c>
      <c r="H36" s="4" t="s">
        <v>1431</v>
      </c>
      <c r="I36" s="4" t="s">
        <v>1432</v>
      </c>
      <c r="J36" s="4" t="s">
        <v>5256</v>
      </c>
      <c r="K36" s="139">
        <v>1380000000</v>
      </c>
      <c r="L36" s="139">
        <v>1380000000</v>
      </c>
      <c r="M36" s="4" t="s">
        <v>5231</v>
      </c>
      <c r="N36" s="4" t="s">
        <v>3412</v>
      </c>
      <c r="O36" s="4" t="s">
        <v>4489</v>
      </c>
      <c r="P36" s="186">
        <f t="shared" si="3"/>
        <v>1380000000</v>
      </c>
      <c r="Q36" s="186">
        <f t="shared" si="4"/>
        <v>0</v>
      </c>
      <c r="R36" s="4">
        <v>145</v>
      </c>
      <c r="S36" s="4" t="s">
        <v>70</v>
      </c>
      <c r="T36" s="4" t="s">
        <v>70</v>
      </c>
      <c r="U36" s="140">
        <v>45352</v>
      </c>
      <c r="V36" s="4" t="s">
        <v>1884</v>
      </c>
      <c r="W36" s="4" t="s">
        <v>1954</v>
      </c>
      <c r="X36" s="4"/>
      <c r="Y36" s="4"/>
      <c r="Z36" s="4"/>
      <c r="AA36" s="4" t="s">
        <v>1886</v>
      </c>
      <c r="AB36" s="4"/>
      <c r="AC36" s="142">
        <f t="shared" si="2"/>
        <v>1380000000</v>
      </c>
      <c r="AD36" s="4"/>
      <c r="AE36" s="4"/>
      <c r="AF36" s="144"/>
      <c r="AG36" s="4"/>
      <c r="AH36" s="4"/>
      <c r="AI36" s="4"/>
      <c r="AJ36" s="4"/>
    </row>
    <row r="37" spans="2:36" hidden="1">
      <c r="B37" s="145" t="s">
        <v>5175</v>
      </c>
      <c r="C37" s="4" t="s">
        <v>160</v>
      </c>
      <c r="D37" s="4" t="s">
        <v>2498</v>
      </c>
      <c r="E37" s="4" t="s">
        <v>2498</v>
      </c>
      <c r="F37" s="4" t="s">
        <v>1060</v>
      </c>
      <c r="G37" s="4" t="s">
        <v>5257</v>
      </c>
      <c r="H37" s="4" t="s">
        <v>1431</v>
      </c>
      <c r="I37" s="4" t="s">
        <v>1432</v>
      </c>
      <c r="J37" s="4" t="s">
        <v>5258</v>
      </c>
      <c r="K37" s="139">
        <v>1700000000</v>
      </c>
      <c r="L37" s="139">
        <v>1700000000</v>
      </c>
      <c r="M37" s="4" t="s">
        <v>5231</v>
      </c>
      <c r="N37" s="4" t="s">
        <v>3758</v>
      </c>
      <c r="O37" s="4" t="s">
        <v>3298</v>
      </c>
      <c r="P37" s="186">
        <f t="shared" si="3"/>
        <v>1700000000</v>
      </c>
      <c r="Q37" s="186">
        <f t="shared" si="4"/>
        <v>0</v>
      </c>
      <c r="R37" s="4">
        <v>145</v>
      </c>
      <c r="S37" s="4" t="s">
        <v>70</v>
      </c>
      <c r="T37" s="4" t="s">
        <v>70</v>
      </c>
      <c r="U37" s="140">
        <v>45352</v>
      </c>
      <c r="V37" s="4" t="s">
        <v>1884</v>
      </c>
      <c r="W37" s="4" t="s">
        <v>1954</v>
      </c>
      <c r="X37" s="4"/>
      <c r="Y37" s="4"/>
      <c r="Z37" s="4"/>
      <c r="AA37" s="4" t="s">
        <v>1886</v>
      </c>
      <c r="AB37" s="4"/>
      <c r="AC37" s="142">
        <f t="shared" si="2"/>
        <v>1700000000</v>
      </c>
      <c r="AD37" s="4"/>
      <c r="AE37" s="4"/>
      <c r="AF37" s="144"/>
      <c r="AG37" s="4"/>
      <c r="AH37" s="4"/>
      <c r="AI37" s="4"/>
      <c r="AJ37" s="4"/>
    </row>
    <row r="38" spans="2:36" hidden="1">
      <c r="B38" s="145" t="s">
        <v>5175</v>
      </c>
      <c r="C38" s="4" t="s">
        <v>160</v>
      </c>
      <c r="D38" s="4" t="s">
        <v>2498</v>
      </c>
      <c r="E38" s="4" t="s">
        <v>2498</v>
      </c>
      <c r="F38" s="4" t="s">
        <v>1060</v>
      </c>
      <c r="G38" s="4" t="s">
        <v>5259</v>
      </c>
      <c r="H38" s="4" t="s">
        <v>1431</v>
      </c>
      <c r="I38" s="4" t="s">
        <v>1432</v>
      </c>
      <c r="J38" s="4" t="s">
        <v>5260</v>
      </c>
      <c r="K38" s="139">
        <v>127000000</v>
      </c>
      <c r="L38" s="139">
        <v>127000000</v>
      </c>
      <c r="M38" s="4" t="s">
        <v>5231</v>
      </c>
      <c r="N38" s="4" t="s">
        <v>3758</v>
      </c>
      <c r="O38" s="4" t="s">
        <v>3298</v>
      </c>
      <c r="P38" s="186">
        <f t="shared" si="3"/>
        <v>127000000</v>
      </c>
      <c r="Q38" s="186">
        <f t="shared" si="4"/>
        <v>0</v>
      </c>
      <c r="R38" s="4">
        <v>145</v>
      </c>
      <c r="S38" s="4" t="s">
        <v>70</v>
      </c>
      <c r="T38" s="4" t="s">
        <v>70</v>
      </c>
      <c r="U38" s="140">
        <v>45352</v>
      </c>
      <c r="V38" s="4" t="s">
        <v>1884</v>
      </c>
      <c r="W38" s="4" t="s">
        <v>1954</v>
      </c>
      <c r="X38" s="4"/>
      <c r="Y38" s="4"/>
      <c r="Z38" s="4"/>
      <c r="AA38" s="4" t="s">
        <v>1886</v>
      </c>
      <c r="AB38" s="4"/>
      <c r="AC38" s="142">
        <f t="shared" si="2"/>
        <v>127000000</v>
      </c>
      <c r="AD38" s="4"/>
      <c r="AE38" s="4"/>
      <c r="AF38" s="144"/>
      <c r="AG38" s="4"/>
      <c r="AH38" s="4"/>
      <c r="AI38" s="4"/>
      <c r="AJ38" s="4"/>
    </row>
    <row r="39" spans="2:36" hidden="1">
      <c r="B39" s="145" t="s">
        <v>5175</v>
      </c>
      <c r="C39" s="4" t="s">
        <v>160</v>
      </c>
      <c r="D39" s="4" t="s">
        <v>2498</v>
      </c>
      <c r="E39" s="4" t="s">
        <v>2498</v>
      </c>
      <c r="F39" s="4" t="s">
        <v>1060</v>
      </c>
      <c r="G39" s="4" t="s">
        <v>5261</v>
      </c>
      <c r="H39" s="4" t="s">
        <v>1431</v>
      </c>
      <c r="I39" s="4" t="s">
        <v>1432</v>
      </c>
      <c r="J39" s="4" t="s">
        <v>5262</v>
      </c>
      <c r="K39" s="139">
        <v>1781480000</v>
      </c>
      <c r="L39" s="139">
        <v>1781480000</v>
      </c>
      <c r="M39" s="4" t="s">
        <v>5231</v>
      </c>
      <c r="N39" s="4" t="s">
        <v>4017</v>
      </c>
      <c r="O39" s="4" t="s">
        <v>3320</v>
      </c>
      <c r="P39" s="186">
        <f t="shared" si="3"/>
        <v>1781480000</v>
      </c>
      <c r="Q39" s="186">
        <f t="shared" si="4"/>
        <v>0</v>
      </c>
      <c r="R39" s="4">
        <v>145</v>
      </c>
      <c r="S39" s="4" t="s">
        <v>70</v>
      </c>
      <c r="T39" s="4" t="s">
        <v>70</v>
      </c>
      <c r="U39" s="140">
        <v>45352</v>
      </c>
      <c r="V39" s="4" t="s">
        <v>1884</v>
      </c>
      <c r="W39" s="4" t="s">
        <v>1954</v>
      </c>
      <c r="X39" s="4"/>
      <c r="Y39" s="4"/>
      <c r="Z39" s="4"/>
      <c r="AA39" s="4" t="s">
        <v>1886</v>
      </c>
      <c r="AB39" s="4"/>
      <c r="AC39" s="142">
        <f t="shared" si="2"/>
        <v>1781480000</v>
      </c>
      <c r="AD39" s="4"/>
      <c r="AE39" s="4"/>
      <c r="AF39" s="144"/>
      <c r="AG39" s="4"/>
      <c r="AH39" s="4"/>
      <c r="AI39" s="4"/>
      <c r="AJ39" s="4"/>
    </row>
    <row r="40" spans="2:36" hidden="1">
      <c r="B40" s="145" t="s">
        <v>5175</v>
      </c>
      <c r="C40" s="4" t="s">
        <v>160</v>
      </c>
      <c r="D40" s="4" t="s">
        <v>2498</v>
      </c>
      <c r="E40" s="4" t="s">
        <v>2498</v>
      </c>
      <c r="F40" s="4" t="s">
        <v>1060</v>
      </c>
      <c r="G40" s="4" t="s">
        <v>5263</v>
      </c>
      <c r="H40" s="4" t="s">
        <v>1431</v>
      </c>
      <c r="I40" s="4" t="s">
        <v>1432</v>
      </c>
      <c r="J40" s="4" t="s">
        <v>5264</v>
      </c>
      <c r="K40" s="139">
        <v>1500000000</v>
      </c>
      <c r="L40" s="139">
        <v>1500000000</v>
      </c>
      <c r="M40" s="4" t="s">
        <v>5231</v>
      </c>
      <c r="N40" s="4" t="s">
        <v>5265</v>
      </c>
      <c r="O40" s="4" t="s">
        <v>2821</v>
      </c>
      <c r="P40" s="186">
        <f t="shared" si="3"/>
        <v>1500000000</v>
      </c>
      <c r="Q40" s="186">
        <f t="shared" si="4"/>
        <v>0</v>
      </c>
      <c r="R40" s="4">
        <v>145</v>
      </c>
      <c r="S40" s="4" t="s">
        <v>70</v>
      </c>
      <c r="T40" s="4" t="s">
        <v>70</v>
      </c>
      <c r="U40" s="140">
        <v>45352</v>
      </c>
      <c r="V40" s="4" t="s">
        <v>1884</v>
      </c>
      <c r="W40" s="4" t="s">
        <v>1954</v>
      </c>
      <c r="X40" s="4"/>
      <c r="Y40" s="4"/>
      <c r="Z40" s="4"/>
      <c r="AA40" s="4" t="s">
        <v>1886</v>
      </c>
      <c r="AB40" s="4"/>
      <c r="AC40" s="142">
        <f t="shared" si="2"/>
        <v>1500000000</v>
      </c>
      <c r="AD40" s="4"/>
      <c r="AE40" s="4"/>
      <c r="AF40" s="144"/>
      <c r="AG40" s="4"/>
      <c r="AH40" s="4"/>
      <c r="AI40" s="4"/>
      <c r="AJ40" s="4"/>
    </row>
    <row r="41" spans="2:36" hidden="1">
      <c r="B41" s="145" t="s">
        <v>5175</v>
      </c>
      <c r="C41" s="4" t="s">
        <v>160</v>
      </c>
      <c r="D41" s="4" t="s">
        <v>2498</v>
      </c>
      <c r="E41" s="4" t="s">
        <v>2498</v>
      </c>
      <c r="F41" s="4" t="s">
        <v>1060</v>
      </c>
      <c r="G41" s="4" t="s">
        <v>5266</v>
      </c>
      <c r="H41" s="4" t="s">
        <v>1431</v>
      </c>
      <c r="I41" s="4" t="s">
        <v>1432</v>
      </c>
      <c r="J41" s="4" t="s">
        <v>5267</v>
      </c>
      <c r="K41" s="139">
        <v>1900000000</v>
      </c>
      <c r="L41" s="139">
        <v>1900000000</v>
      </c>
      <c r="M41" s="4" t="s">
        <v>5268</v>
      </c>
      <c r="N41" s="4" t="s">
        <v>3145</v>
      </c>
      <c r="O41" s="4" t="s">
        <v>2826</v>
      </c>
      <c r="P41" s="186">
        <f t="shared" si="3"/>
        <v>1900000000</v>
      </c>
      <c r="Q41" s="186">
        <f t="shared" si="4"/>
        <v>0</v>
      </c>
      <c r="R41" s="4">
        <v>145</v>
      </c>
      <c r="S41" s="4" t="s">
        <v>70</v>
      </c>
      <c r="T41" s="4" t="s">
        <v>70</v>
      </c>
      <c r="U41" s="140">
        <v>45352</v>
      </c>
      <c r="V41" s="4" t="s">
        <v>1884</v>
      </c>
      <c r="W41" s="4" t="s">
        <v>1954</v>
      </c>
      <c r="X41" s="4"/>
      <c r="Y41" s="4"/>
      <c r="Z41" s="4"/>
      <c r="AA41" s="4" t="s">
        <v>1886</v>
      </c>
      <c r="AB41" s="4"/>
      <c r="AC41" s="142">
        <f t="shared" si="2"/>
        <v>1900000000</v>
      </c>
      <c r="AD41" s="4"/>
      <c r="AE41" s="4"/>
      <c r="AF41" s="144"/>
      <c r="AG41" s="4"/>
      <c r="AH41" s="4"/>
      <c r="AI41" s="4"/>
      <c r="AJ41" s="4"/>
    </row>
    <row r="42" spans="2:36" hidden="1">
      <c r="B42" s="145" t="s">
        <v>5175</v>
      </c>
      <c r="C42" s="4" t="s">
        <v>160</v>
      </c>
      <c r="D42" s="4" t="s">
        <v>2498</v>
      </c>
      <c r="E42" s="4" t="s">
        <v>2498</v>
      </c>
      <c r="F42" s="4" t="s">
        <v>1060</v>
      </c>
      <c r="G42" s="4" t="s">
        <v>5269</v>
      </c>
      <c r="H42" s="4" t="s">
        <v>1431</v>
      </c>
      <c r="I42" s="4" t="s">
        <v>1432</v>
      </c>
      <c r="J42" s="4" t="s">
        <v>5270</v>
      </c>
      <c r="K42" s="139">
        <v>1700000000</v>
      </c>
      <c r="L42" s="139">
        <v>1700000000</v>
      </c>
      <c r="M42" s="4" t="s">
        <v>5268</v>
      </c>
      <c r="N42" s="4" t="s">
        <v>2659</v>
      </c>
      <c r="O42" s="4" t="s">
        <v>4128</v>
      </c>
      <c r="P42" s="186">
        <f t="shared" si="3"/>
        <v>1700000000</v>
      </c>
      <c r="Q42" s="186">
        <f t="shared" si="4"/>
        <v>0</v>
      </c>
      <c r="R42" s="4">
        <v>145</v>
      </c>
      <c r="S42" s="4" t="s">
        <v>70</v>
      </c>
      <c r="T42" s="4" t="s">
        <v>70</v>
      </c>
      <c r="U42" s="140">
        <v>45352</v>
      </c>
      <c r="V42" s="4" t="s">
        <v>1884</v>
      </c>
      <c r="W42" s="4" t="s">
        <v>1954</v>
      </c>
      <c r="X42" s="4"/>
      <c r="Y42" s="4"/>
      <c r="Z42" s="4"/>
      <c r="AA42" s="4" t="s">
        <v>1886</v>
      </c>
      <c r="AB42" s="4"/>
      <c r="AC42" s="142">
        <f t="shared" si="2"/>
        <v>1700000000</v>
      </c>
      <c r="AD42" s="4"/>
      <c r="AE42" s="4"/>
      <c r="AF42" s="144"/>
      <c r="AG42" s="4"/>
      <c r="AH42" s="4"/>
      <c r="AI42" s="4"/>
      <c r="AJ42" s="4"/>
    </row>
    <row r="43" spans="2:36" hidden="1">
      <c r="B43" s="145" t="s">
        <v>5175</v>
      </c>
      <c r="C43" s="4" t="s">
        <v>160</v>
      </c>
      <c r="D43" s="4" t="s">
        <v>2498</v>
      </c>
      <c r="E43" s="4" t="s">
        <v>2498</v>
      </c>
      <c r="F43" s="4" t="s">
        <v>1060</v>
      </c>
      <c r="G43" s="4" t="s">
        <v>5271</v>
      </c>
      <c r="H43" s="4" t="s">
        <v>1431</v>
      </c>
      <c r="I43" s="4" t="s">
        <v>1432</v>
      </c>
      <c r="J43" s="4" t="s">
        <v>5272</v>
      </c>
      <c r="K43" s="139">
        <v>1900000000</v>
      </c>
      <c r="L43" s="139">
        <v>1900000000</v>
      </c>
      <c r="M43" s="4" t="s">
        <v>5268</v>
      </c>
      <c r="N43" s="4" t="s">
        <v>2988</v>
      </c>
      <c r="O43" s="4" t="s">
        <v>4029</v>
      </c>
      <c r="P43" s="186">
        <f t="shared" si="3"/>
        <v>1900000000</v>
      </c>
      <c r="Q43" s="186">
        <f t="shared" si="4"/>
        <v>0</v>
      </c>
      <c r="R43" s="4">
        <v>145</v>
      </c>
      <c r="S43" s="4" t="s">
        <v>70</v>
      </c>
      <c r="T43" s="4" t="s">
        <v>70</v>
      </c>
      <c r="U43" s="140">
        <v>45352</v>
      </c>
      <c r="V43" s="4" t="s">
        <v>1884</v>
      </c>
      <c r="W43" s="4" t="s">
        <v>1954</v>
      </c>
      <c r="X43" s="4"/>
      <c r="Y43" s="4"/>
      <c r="Z43" s="4"/>
      <c r="AA43" s="4" t="s">
        <v>1886</v>
      </c>
      <c r="AB43" s="4"/>
      <c r="AC43" s="142">
        <f t="shared" si="2"/>
        <v>1900000000</v>
      </c>
      <c r="AD43" s="4"/>
      <c r="AE43" s="4"/>
      <c r="AF43" s="144"/>
      <c r="AG43" s="4"/>
      <c r="AH43" s="4"/>
      <c r="AI43" s="4"/>
      <c r="AJ43" s="4"/>
    </row>
    <row r="44" spans="2:36" hidden="1">
      <c r="B44" s="145" t="s">
        <v>5175</v>
      </c>
      <c r="C44" s="4" t="s">
        <v>160</v>
      </c>
      <c r="D44" s="4" t="s">
        <v>2498</v>
      </c>
      <c r="E44" s="4" t="s">
        <v>2498</v>
      </c>
      <c r="F44" s="4" t="s">
        <v>1060</v>
      </c>
      <c r="G44" s="4" t="s">
        <v>5273</v>
      </c>
      <c r="H44" s="4" t="s">
        <v>1431</v>
      </c>
      <c r="I44" s="4" t="s">
        <v>1432</v>
      </c>
      <c r="J44" s="4" t="s">
        <v>5274</v>
      </c>
      <c r="K44" s="139">
        <v>300000000</v>
      </c>
      <c r="L44" s="139">
        <v>300000000</v>
      </c>
      <c r="M44" s="4" t="s">
        <v>5268</v>
      </c>
      <c r="N44" s="4" t="s">
        <v>2915</v>
      </c>
      <c r="O44" s="4" t="s">
        <v>2851</v>
      </c>
      <c r="P44" s="186">
        <f t="shared" si="3"/>
        <v>300000000</v>
      </c>
      <c r="Q44" s="186">
        <f t="shared" si="4"/>
        <v>0</v>
      </c>
      <c r="R44" s="4">
        <v>145</v>
      </c>
      <c r="S44" s="4" t="s">
        <v>70</v>
      </c>
      <c r="T44" s="4" t="s">
        <v>70</v>
      </c>
      <c r="U44" s="140">
        <v>45352</v>
      </c>
      <c r="V44" s="4" t="s">
        <v>1884</v>
      </c>
      <c r="W44" s="4" t="s">
        <v>1954</v>
      </c>
      <c r="X44" s="4"/>
      <c r="Y44" s="4"/>
      <c r="Z44" s="4"/>
      <c r="AA44" s="4" t="s">
        <v>1886</v>
      </c>
      <c r="AB44" s="4"/>
      <c r="AC44" s="142">
        <f t="shared" si="2"/>
        <v>300000000</v>
      </c>
      <c r="AD44" s="4"/>
      <c r="AE44" s="4"/>
      <c r="AF44" s="144"/>
      <c r="AG44" s="4"/>
      <c r="AH44" s="4"/>
      <c r="AI44" s="4"/>
      <c r="AJ44" s="4"/>
    </row>
    <row r="45" spans="2:36" hidden="1">
      <c r="B45" s="145" t="s">
        <v>5175</v>
      </c>
      <c r="C45" s="4" t="s">
        <v>160</v>
      </c>
      <c r="D45" s="4" t="s">
        <v>2498</v>
      </c>
      <c r="E45" s="4" t="s">
        <v>2498</v>
      </c>
      <c r="F45" s="4" t="s">
        <v>1060</v>
      </c>
      <c r="G45" s="4" t="s">
        <v>5275</v>
      </c>
      <c r="H45" s="4" t="s">
        <v>1431</v>
      </c>
      <c r="I45" s="4" t="s">
        <v>1432</v>
      </c>
      <c r="J45" s="4" t="s">
        <v>5276</v>
      </c>
      <c r="K45" s="139">
        <v>2473761450</v>
      </c>
      <c r="L45" s="139">
        <v>2473761450</v>
      </c>
      <c r="M45" s="4" t="s">
        <v>5268</v>
      </c>
      <c r="N45" s="4" t="s">
        <v>2915</v>
      </c>
      <c r="O45" s="4" t="s">
        <v>2851</v>
      </c>
      <c r="P45" s="186">
        <f t="shared" si="3"/>
        <v>2473761450</v>
      </c>
      <c r="Q45" s="186">
        <f t="shared" si="4"/>
        <v>0</v>
      </c>
      <c r="R45" s="4">
        <v>145</v>
      </c>
      <c r="S45" s="4" t="s">
        <v>70</v>
      </c>
      <c r="T45" s="4" t="s">
        <v>70</v>
      </c>
      <c r="U45" s="140">
        <v>45352</v>
      </c>
      <c r="V45" s="4" t="s">
        <v>1884</v>
      </c>
      <c r="W45" s="4" t="s">
        <v>1954</v>
      </c>
      <c r="X45" s="4"/>
      <c r="Y45" s="4"/>
      <c r="Z45" s="4"/>
      <c r="AA45" s="4" t="s">
        <v>1886</v>
      </c>
      <c r="AB45" s="4"/>
      <c r="AC45" s="142">
        <f t="shared" si="2"/>
        <v>2473761450</v>
      </c>
      <c r="AD45" s="4"/>
      <c r="AE45" s="4"/>
      <c r="AF45" s="144"/>
      <c r="AG45" s="4"/>
      <c r="AH45" s="4"/>
      <c r="AI45" s="4"/>
      <c r="AJ45" s="4"/>
    </row>
    <row r="46" spans="2:36" hidden="1">
      <c r="B46" s="145" t="s">
        <v>5175</v>
      </c>
      <c r="C46" s="4" t="s">
        <v>160</v>
      </c>
      <c r="D46" s="4" t="s">
        <v>2498</v>
      </c>
      <c r="E46" s="4" t="s">
        <v>2498</v>
      </c>
      <c r="F46" s="4" t="s">
        <v>1060</v>
      </c>
      <c r="G46" s="4" t="s">
        <v>5277</v>
      </c>
      <c r="H46" s="4" t="s">
        <v>1431</v>
      </c>
      <c r="I46" s="4" t="s">
        <v>1432</v>
      </c>
      <c r="J46" s="4" t="s">
        <v>5278</v>
      </c>
      <c r="K46" s="139">
        <v>1500000000</v>
      </c>
      <c r="L46" s="139">
        <v>1500000000</v>
      </c>
      <c r="M46" s="4" t="s">
        <v>5268</v>
      </c>
      <c r="N46" s="4" t="s">
        <v>1914</v>
      </c>
      <c r="O46" s="4" t="s">
        <v>3222</v>
      </c>
      <c r="P46" s="186">
        <f t="shared" si="3"/>
        <v>1500000000</v>
      </c>
      <c r="Q46" s="186">
        <f t="shared" si="4"/>
        <v>0</v>
      </c>
      <c r="R46" s="4">
        <v>145</v>
      </c>
      <c r="S46" s="4" t="s">
        <v>70</v>
      </c>
      <c r="T46" s="4" t="s">
        <v>70</v>
      </c>
      <c r="U46" s="140">
        <v>45352</v>
      </c>
      <c r="V46" s="4" t="s">
        <v>1884</v>
      </c>
      <c r="W46" s="4" t="s">
        <v>1954</v>
      </c>
      <c r="X46" s="4"/>
      <c r="Y46" s="4"/>
      <c r="Z46" s="4"/>
      <c r="AA46" s="4" t="s">
        <v>1886</v>
      </c>
      <c r="AB46" s="4"/>
      <c r="AC46" s="142">
        <f t="shared" si="2"/>
        <v>1500000000</v>
      </c>
      <c r="AD46" s="4"/>
      <c r="AE46" s="4"/>
      <c r="AF46" s="144"/>
      <c r="AG46" s="4"/>
      <c r="AH46" s="4"/>
      <c r="AI46" s="4"/>
      <c r="AJ46" s="4"/>
    </row>
    <row r="47" spans="2:36" hidden="1">
      <c r="B47" s="145" t="s">
        <v>5175</v>
      </c>
      <c r="C47" s="4" t="s">
        <v>160</v>
      </c>
      <c r="D47" s="4" t="s">
        <v>2498</v>
      </c>
      <c r="E47" s="4" t="s">
        <v>2498</v>
      </c>
      <c r="F47" s="4" t="s">
        <v>1060</v>
      </c>
      <c r="G47" s="4" t="s">
        <v>5279</v>
      </c>
      <c r="H47" s="4" t="s">
        <v>1431</v>
      </c>
      <c r="I47" s="4" t="s">
        <v>1432</v>
      </c>
      <c r="J47" s="4" t="s">
        <v>5280</v>
      </c>
      <c r="K47" s="139">
        <v>1300000000</v>
      </c>
      <c r="L47" s="139">
        <v>1300000000</v>
      </c>
      <c r="M47" s="4" t="s">
        <v>5268</v>
      </c>
      <c r="N47" s="4" t="s">
        <v>3258</v>
      </c>
      <c r="O47" s="4" t="s">
        <v>4465</v>
      </c>
      <c r="P47" s="186">
        <f t="shared" si="3"/>
        <v>1300000000</v>
      </c>
      <c r="Q47" s="186">
        <f t="shared" si="4"/>
        <v>0</v>
      </c>
      <c r="R47" s="4">
        <v>145</v>
      </c>
      <c r="S47" s="4" t="s">
        <v>70</v>
      </c>
      <c r="T47" s="4" t="s">
        <v>70</v>
      </c>
      <c r="U47" s="140">
        <v>45352</v>
      </c>
      <c r="V47" s="4" t="s">
        <v>1884</v>
      </c>
      <c r="W47" s="4" t="s">
        <v>1954</v>
      </c>
      <c r="X47" s="4"/>
      <c r="Y47" s="4"/>
      <c r="Z47" s="4"/>
      <c r="AA47" s="4" t="s">
        <v>1886</v>
      </c>
      <c r="AB47" s="4"/>
      <c r="AC47" s="142">
        <f t="shared" si="2"/>
        <v>1300000000</v>
      </c>
      <c r="AD47" s="4"/>
      <c r="AE47" s="4"/>
      <c r="AF47" s="144"/>
      <c r="AG47" s="4"/>
      <c r="AH47" s="4"/>
      <c r="AI47" s="4"/>
      <c r="AJ47" s="4"/>
    </row>
    <row r="48" spans="2:36" hidden="1">
      <c r="B48" s="145" t="s">
        <v>5175</v>
      </c>
      <c r="C48" s="4" t="s">
        <v>160</v>
      </c>
      <c r="D48" s="4" t="s">
        <v>2498</v>
      </c>
      <c r="E48" s="4" t="s">
        <v>2498</v>
      </c>
      <c r="F48" s="4" t="s">
        <v>1060</v>
      </c>
      <c r="G48" s="4" t="s">
        <v>5281</v>
      </c>
      <c r="H48" s="4" t="s">
        <v>1431</v>
      </c>
      <c r="I48" s="4" t="s">
        <v>1432</v>
      </c>
      <c r="J48" s="4" t="s">
        <v>5282</v>
      </c>
      <c r="K48" s="139">
        <v>750000000</v>
      </c>
      <c r="L48" s="139">
        <v>750000000</v>
      </c>
      <c r="M48" s="4" t="s">
        <v>5268</v>
      </c>
      <c r="N48" s="4" t="s">
        <v>2829</v>
      </c>
      <c r="O48" s="4" t="s">
        <v>2666</v>
      </c>
      <c r="P48" s="186">
        <f t="shared" si="3"/>
        <v>750000000</v>
      </c>
      <c r="Q48" s="186">
        <f t="shared" si="4"/>
        <v>0</v>
      </c>
      <c r="R48" s="4">
        <v>145</v>
      </c>
      <c r="S48" s="4" t="s">
        <v>70</v>
      </c>
      <c r="T48" s="4" t="s">
        <v>70</v>
      </c>
      <c r="U48" s="140">
        <v>45352</v>
      </c>
      <c r="V48" s="4" t="s">
        <v>1884</v>
      </c>
      <c r="W48" s="4" t="s">
        <v>1954</v>
      </c>
      <c r="X48" s="4"/>
      <c r="Y48" s="4"/>
      <c r="Z48" s="4"/>
      <c r="AA48" s="4" t="s">
        <v>1886</v>
      </c>
      <c r="AB48" s="4"/>
      <c r="AC48" s="142">
        <f t="shared" si="2"/>
        <v>750000000</v>
      </c>
      <c r="AD48" s="4"/>
      <c r="AE48" s="4"/>
      <c r="AF48" s="144"/>
      <c r="AG48" s="4"/>
      <c r="AH48" s="4"/>
      <c r="AI48" s="4"/>
      <c r="AJ48" s="4"/>
    </row>
    <row r="49" spans="2:36" hidden="1">
      <c r="B49" s="145" t="s">
        <v>5175</v>
      </c>
      <c r="C49" s="4" t="s">
        <v>160</v>
      </c>
      <c r="D49" s="4" t="s">
        <v>2498</v>
      </c>
      <c r="E49" s="4" t="s">
        <v>2498</v>
      </c>
      <c r="F49" s="4" t="s">
        <v>1060</v>
      </c>
      <c r="G49" s="4" t="s">
        <v>5283</v>
      </c>
      <c r="H49" s="4" t="s">
        <v>1431</v>
      </c>
      <c r="I49" s="4" t="s">
        <v>1432</v>
      </c>
      <c r="J49" s="4" t="s">
        <v>5284</v>
      </c>
      <c r="K49" s="139">
        <v>900000000</v>
      </c>
      <c r="L49" s="139">
        <v>900000000</v>
      </c>
      <c r="M49" s="4" t="s">
        <v>5268</v>
      </c>
      <c r="N49" s="4" t="s">
        <v>2974</v>
      </c>
      <c r="O49" s="4" t="s">
        <v>3250</v>
      </c>
      <c r="P49" s="186">
        <f t="shared" si="3"/>
        <v>900000000</v>
      </c>
      <c r="Q49" s="186">
        <f t="shared" si="4"/>
        <v>0</v>
      </c>
      <c r="R49" s="4">
        <v>145</v>
      </c>
      <c r="S49" s="4" t="s">
        <v>70</v>
      </c>
      <c r="T49" s="4" t="s">
        <v>70</v>
      </c>
      <c r="U49" s="140">
        <v>45352</v>
      </c>
      <c r="V49" s="4" t="s">
        <v>1884</v>
      </c>
      <c r="W49" s="4" t="s">
        <v>1954</v>
      </c>
      <c r="X49" s="4"/>
      <c r="Y49" s="4"/>
      <c r="Z49" s="4"/>
      <c r="AA49" s="4" t="s">
        <v>1886</v>
      </c>
      <c r="AB49" s="4"/>
      <c r="AC49" s="142">
        <f t="shared" si="2"/>
        <v>900000000</v>
      </c>
      <c r="AD49" s="4"/>
      <c r="AE49" s="4"/>
      <c r="AF49" s="144"/>
      <c r="AG49" s="4"/>
      <c r="AH49" s="4"/>
      <c r="AI49" s="4"/>
      <c r="AJ49" s="4"/>
    </row>
    <row r="50" spans="2:36" hidden="1">
      <c r="B50" s="145" t="s">
        <v>5175</v>
      </c>
      <c r="C50" s="4" t="s">
        <v>160</v>
      </c>
      <c r="D50" s="4" t="s">
        <v>2498</v>
      </c>
      <c r="E50" s="4" t="s">
        <v>2498</v>
      </c>
      <c r="F50" s="4" t="s">
        <v>1060</v>
      </c>
      <c r="G50" s="4" t="s">
        <v>5285</v>
      </c>
      <c r="H50" s="4" t="s">
        <v>1431</v>
      </c>
      <c r="I50" s="4" t="s">
        <v>1432</v>
      </c>
      <c r="J50" s="4" t="s">
        <v>5286</v>
      </c>
      <c r="K50" s="139">
        <v>500000000</v>
      </c>
      <c r="L50" s="139">
        <v>500000000</v>
      </c>
      <c r="M50" s="4" t="s">
        <v>5268</v>
      </c>
      <c r="N50" s="4" t="s">
        <v>2974</v>
      </c>
      <c r="O50" s="4" t="s">
        <v>3250</v>
      </c>
      <c r="P50" s="186">
        <f t="shared" si="3"/>
        <v>500000000</v>
      </c>
      <c r="Q50" s="186">
        <f t="shared" si="4"/>
        <v>0</v>
      </c>
      <c r="R50" s="4">
        <v>145</v>
      </c>
      <c r="S50" s="4" t="s">
        <v>70</v>
      </c>
      <c r="T50" s="4" t="s">
        <v>70</v>
      </c>
      <c r="U50" s="140">
        <v>45352</v>
      </c>
      <c r="V50" s="4" t="s">
        <v>1884</v>
      </c>
      <c r="W50" s="4" t="s">
        <v>1954</v>
      </c>
      <c r="X50" s="4"/>
      <c r="Y50" s="4"/>
      <c r="Z50" s="4"/>
      <c r="AA50" s="4" t="s">
        <v>1886</v>
      </c>
      <c r="AB50" s="4"/>
      <c r="AC50" s="142">
        <f t="shared" si="2"/>
        <v>500000000</v>
      </c>
      <c r="AD50" s="4"/>
      <c r="AE50" s="4"/>
      <c r="AF50" s="144"/>
      <c r="AG50" s="4"/>
      <c r="AH50" s="4"/>
      <c r="AI50" s="4"/>
      <c r="AJ50" s="4"/>
    </row>
    <row r="51" spans="2:36" hidden="1">
      <c r="B51" s="145" t="s">
        <v>5175</v>
      </c>
      <c r="C51" s="4" t="s">
        <v>160</v>
      </c>
      <c r="D51" s="4" t="s">
        <v>2498</v>
      </c>
      <c r="E51" s="4" t="s">
        <v>2498</v>
      </c>
      <c r="F51" s="4" t="s">
        <v>1060</v>
      </c>
      <c r="G51" s="4" t="s">
        <v>5287</v>
      </c>
      <c r="H51" s="4" t="s">
        <v>1431</v>
      </c>
      <c r="I51" s="4" t="s">
        <v>1432</v>
      </c>
      <c r="J51" s="4" t="s">
        <v>5288</v>
      </c>
      <c r="K51" s="139">
        <v>1040000000</v>
      </c>
      <c r="L51" s="139">
        <v>1040000000</v>
      </c>
      <c r="M51" s="4" t="s">
        <v>5268</v>
      </c>
      <c r="N51" s="4" t="s">
        <v>3011</v>
      </c>
      <c r="O51" s="4" t="s">
        <v>3196</v>
      </c>
      <c r="P51" s="186">
        <f t="shared" si="3"/>
        <v>1040000000</v>
      </c>
      <c r="Q51" s="186">
        <f t="shared" si="4"/>
        <v>0</v>
      </c>
      <c r="R51" s="4">
        <v>145</v>
      </c>
      <c r="S51" s="4" t="s">
        <v>70</v>
      </c>
      <c r="T51" s="4" t="s">
        <v>70</v>
      </c>
      <c r="U51" s="140">
        <v>45352</v>
      </c>
      <c r="V51" s="4" t="s">
        <v>1884</v>
      </c>
      <c r="W51" s="4" t="s">
        <v>1954</v>
      </c>
      <c r="X51" s="4"/>
      <c r="Y51" s="4"/>
      <c r="Z51" s="4"/>
      <c r="AA51" s="4" t="s">
        <v>1886</v>
      </c>
      <c r="AB51" s="4"/>
      <c r="AC51" s="142">
        <f t="shared" si="2"/>
        <v>1040000000</v>
      </c>
      <c r="AD51" s="4"/>
      <c r="AE51" s="4"/>
      <c r="AF51" s="144"/>
      <c r="AG51" s="4"/>
      <c r="AH51" s="4"/>
      <c r="AI51" s="4"/>
      <c r="AJ51" s="4"/>
    </row>
    <row r="52" spans="2:36" hidden="1">
      <c r="B52" s="145" t="s">
        <v>5175</v>
      </c>
      <c r="C52" s="4" t="s">
        <v>160</v>
      </c>
      <c r="D52" s="4" t="s">
        <v>2498</v>
      </c>
      <c r="E52" s="4" t="s">
        <v>2498</v>
      </c>
      <c r="F52" s="4" t="s">
        <v>1060</v>
      </c>
      <c r="G52" s="4" t="s">
        <v>5289</v>
      </c>
      <c r="H52" s="4" t="s">
        <v>1431</v>
      </c>
      <c r="I52" s="4" t="s">
        <v>1432</v>
      </c>
      <c r="J52" s="4" t="s">
        <v>5290</v>
      </c>
      <c r="K52" s="139">
        <v>890000000</v>
      </c>
      <c r="L52" s="139">
        <v>890000000</v>
      </c>
      <c r="M52" s="4" t="s">
        <v>5268</v>
      </c>
      <c r="N52" s="4" t="s">
        <v>3693</v>
      </c>
      <c r="O52" s="4" t="s">
        <v>2815</v>
      </c>
      <c r="P52" s="186">
        <f t="shared" si="3"/>
        <v>890000000</v>
      </c>
      <c r="Q52" s="186">
        <f t="shared" si="4"/>
        <v>0</v>
      </c>
      <c r="R52" s="4">
        <v>145</v>
      </c>
      <c r="S52" s="4" t="s">
        <v>70</v>
      </c>
      <c r="T52" s="4" t="s">
        <v>70</v>
      </c>
      <c r="U52" s="140">
        <v>45352</v>
      </c>
      <c r="V52" s="4" t="s">
        <v>1884</v>
      </c>
      <c r="W52" s="4" t="s">
        <v>1954</v>
      </c>
      <c r="X52" s="4"/>
      <c r="Y52" s="4"/>
      <c r="Z52" s="4"/>
      <c r="AA52" s="4" t="s">
        <v>1886</v>
      </c>
      <c r="AB52" s="4"/>
      <c r="AC52" s="142">
        <f t="shared" si="2"/>
        <v>890000000</v>
      </c>
      <c r="AD52" s="4"/>
      <c r="AE52" s="4"/>
      <c r="AF52" s="144"/>
      <c r="AG52" s="4"/>
      <c r="AH52" s="4"/>
      <c r="AI52" s="4"/>
      <c r="AJ52" s="4"/>
    </row>
    <row r="53" spans="2:36" hidden="1">
      <c r="B53" s="145" t="s">
        <v>5175</v>
      </c>
      <c r="C53" s="4" t="s">
        <v>160</v>
      </c>
      <c r="D53" s="4" t="s">
        <v>2498</v>
      </c>
      <c r="E53" s="4" t="s">
        <v>2498</v>
      </c>
      <c r="F53" s="4" t="s">
        <v>1060</v>
      </c>
      <c r="G53" s="4" t="s">
        <v>5291</v>
      </c>
      <c r="H53" s="4" t="s">
        <v>1431</v>
      </c>
      <c r="I53" s="4" t="s">
        <v>1432</v>
      </c>
      <c r="J53" s="4" t="s">
        <v>5292</v>
      </c>
      <c r="K53" s="139">
        <v>915000000</v>
      </c>
      <c r="L53" s="139">
        <v>915000000</v>
      </c>
      <c r="M53" s="4" t="s">
        <v>5268</v>
      </c>
      <c r="N53" s="4" t="s">
        <v>2513</v>
      </c>
      <c r="O53" s="4" t="s">
        <v>5293</v>
      </c>
      <c r="P53" s="186">
        <f t="shared" si="3"/>
        <v>915000000</v>
      </c>
      <c r="Q53" s="186">
        <f t="shared" si="4"/>
        <v>0</v>
      </c>
      <c r="R53" s="4">
        <v>145</v>
      </c>
      <c r="S53" s="4" t="s">
        <v>70</v>
      </c>
      <c r="T53" s="4" t="s">
        <v>70</v>
      </c>
      <c r="U53" s="140">
        <v>45352</v>
      </c>
      <c r="V53" s="4" t="s">
        <v>1884</v>
      </c>
      <c r="W53" s="4" t="s">
        <v>1954</v>
      </c>
      <c r="X53" s="4"/>
      <c r="Y53" s="4"/>
      <c r="Z53" s="4"/>
      <c r="AA53" s="4" t="s">
        <v>1886</v>
      </c>
      <c r="AB53" s="4"/>
      <c r="AC53" s="142">
        <f t="shared" si="2"/>
        <v>915000000</v>
      </c>
      <c r="AD53" s="4"/>
      <c r="AE53" s="4"/>
      <c r="AF53" s="144"/>
      <c r="AG53" s="4"/>
      <c r="AH53" s="4"/>
      <c r="AI53" s="4"/>
      <c r="AJ53" s="4"/>
    </row>
    <row r="54" spans="2:36" hidden="1">
      <c r="B54" s="145" t="s">
        <v>5175</v>
      </c>
      <c r="C54" s="4" t="s">
        <v>160</v>
      </c>
      <c r="D54" s="4" t="s">
        <v>2498</v>
      </c>
      <c r="E54" s="4" t="s">
        <v>2498</v>
      </c>
      <c r="F54" s="4" t="s">
        <v>1060</v>
      </c>
      <c r="G54" s="4" t="s">
        <v>5294</v>
      </c>
      <c r="H54" s="4" t="s">
        <v>1431</v>
      </c>
      <c r="I54" s="4" t="s">
        <v>1432</v>
      </c>
      <c r="J54" s="4" t="s">
        <v>5295</v>
      </c>
      <c r="K54" s="139">
        <v>900000000</v>
      </c>
      <c r="L54" s="139">
        <v>900000000</v>
      </c>
      <c r="M54" s="4" t="s">
        <v>5268</v>
      </c>
      <c r="N54" s="4" t="s">
        <v>2531</v>
      </c>
      <c r="O54" s="4" t="s">
        <v>2775</v>
      </c>
      <c r="P54" s="186">
        <f t="shared" si="3"/>
        <v>900000000</v>
      </c>
      <c r="Q54" s="186">
        <f t="shared" si="4"/>
        <v>0</v>
      </c>
      <c r="R54" s="4">
        <v>145</v>
      </c>
      <c r="S54" s="4" t="s">
        <v>70</v>
      </c>
      <c r="T54" s="4" t="s">
        <v>70</v>
      </c>
      <c r="U54" s="140">
        <v>45352</v>
      </c>
      <c r="V54" s="4" t="s">
        <v>1884</v>
      </c>
      <c r="W54" s="4" t="s">
        <v>1954</v>
      </c>
      <c r="X54" s="4"/>
      <c r="Y54" s="4"/>
      <c r="Z54" s="4"/>
      <c r="AA54" s="4" t="s">
        <v>1886</v>
      </c>
      <c r="AB54" s="4"/>
      <c r="AC54" s="142">
        <f t="shared" si="2"/>
        <v>900000000</v>
      </c>
      <c r="AD54" s="4"/>
      <c r="AE54" s="4"/>
      <c r="AF54" s="144"/>
      <c r="AG54" s="4"/>
      <c r="AH54" s="4"/>
      <c r="AI54" s="4"/>
      <c r="AJ54" s="4"/>
    </row>
    <row r="55" spans="2:36" hidden="1">
      <c r="B55" s="145" t="s">
        <v>5175</v>
      </c>
      <c r="C55" s="4" t="s">
        <v>160</v>
      </c>
      <c r="D55" s="4" t="s">
        <v>2498</v>
      </c>
      <c r="E55" s="4" t="s">
        <v>2498</v>
      </c>
      <c r="F55" s="4" t="s">
        <v>1060</v>
      </c>
      <c r="G55" s="4" t="s">
        <v>5296</v>
      </c>
      <c r="H55" s="4" t="s">
        <v>1431</v>
      </c>
      <c r="I55" s="4" t="s">
        <v>1432</v>
      </c>
      <c r="J55" s="4" t="s">
        <v>5297</v>
      </c>
      <c r="K55" s="139">
        <v>1400000000</v>
      </c>
      <c r="L55" s="139">
        <v>1400000000</v>
      </c>
      <c r="M55" s="4" t="s">
        <v>5298</v>
      </c>
      <c r="N55" s="4" t="s">
        <v>3380</v>
      </c>
      <c r="O55" s="4" t="s">
        <v>3420</v>
      </c>
      <c r="P55" s="186">
        <f t="shared" si="3"/>
        <v>1400000000</v>
      </c>
      <c r="Q55" s="186">
        <f t="shared" si="4"/>
        <v>0</v>
      </c>
      <c r="R55" s="4">
        <v>145</v>
      </c>
      <c r="S55" s="4" t="s">
        <v>70</v>
      </c>
      <c r="T55" s="4" t="s">
        <v>70</v>
      </c>
      <c r="U55" s="140">
        <v>45352</v>
      </c>
      <c r="V55" s="4" t="s">
        <v>1884</v>
      </c>
      <c r="W55" s="4" t="s">
        <v>1954</v>
      </c>
      <c r="X55" s="4"/>
      <c r="Y55" s="4"/>
      <c r="Z55" s="4"/>
      <c r="AA55" s="4" t="s">
        <v>1886</v>
      </c>
      <c r="AB55" s="4"/>
      <c r="AC55" s="142">
        <f t="shared" si="2"/>
        <v>1400000000</v>
      </c>
      <c r="AD55" s="4"/>
      <c r="AE55" s="4"/>
      <c r="AF55" s="144"/>
      <c r="AG55" s="4"/>
      <c r="AH55" s="4"/>
      <c r="AI55" s="4"/>
      <c r="AJ55" s="4"/>
    </row>
    <row r="56" spans="2:36" hidden="1">
      <c r="B56" s="145" t="s">
        <v>5175</v>
      </c>
      <c r="C56" s="4" t="s">
        <v>160</v>
      </c>
      <c r="D56" s="4" t="s">
        <v>2498</v>
      </c>
      <c r="E56" s="4" t="s">
        <v>2498</v>
      </c>
      <c r="F56" s="4" t="s">
        <v>1060</v>
      </c>
      <c r="G56" s="4" t="s">
        <v>5299</v>
      </c>
      <c r="H56" s="4" t="s">
        <v>1431</v>
      </c>
      <c r="I56" s="4" t="s">
        <v>1432</v>
      </c>
      <c r="J56" s="4" t="s">
        <v>5300</v>
      </c>
      <c r="K56" s="139">
        <v>1350000000</v>
      </c>
      <c r="L56" s="139">
        <v>1350000000</v>
      </c>
      <c r="M56" s="4" t="s">
        <v>5298</v>
      </c>
      <c r="N56" s="4" t="s">
        <v>2825</v>
      </c>
      <c r="O56" s="4" t="s">
        <v>2686</v>
      </c>
      <c r="P56" s="186">
        <f t="shared" si="3"/>
        <v>1350000000</v>
      </c>
      <c r="Q56" s="186">
        <f t="shared" si="4"/>
        <v>0</v>
      </c>
      <c r="R56" s="4">
        <v>145</v>
      </c>
      <c r="S56" s="4" t="s">
        <v>70</v>
      </c>
      <c r="T56" s="4" t="s">
        <v>70</v>
      </c>
      <c r="U56" s="140">
        <v>45352</v>
      </c>
      <c r="V56" s="4" t="s">
        <v>1884</v>
      </c>
      <c r="W56" s="4" t="s">
        <v>1954</v>
      </c>
      <c r="X56" s="4"/>
      <c r="Y56" s="4"/>
      <c r="Z56" s="4"/>
      <c r="AA56" s="4" t="s">
        <v>1886</v>
      </c>
      <c r="AB56" s="4"/>
      <c r="AC56" s="142">
        <f t="shared" si="2"/>
        <v>1350000000</v>
      </c>
      <c r="AD56" s="4"/>
      <c r="AE56" s="4"/>
      <c r="AF56" s="144"/>
      <c r="AG56" s="4"/>
      <c r="AH56" s="4"/>
      <c r="AI56" s="4"/>
      <c r="AJ56" s="4"/>
    </row>
    <row r="57" spans="2:36" hidden="1">
      <c r="B57" s="145" t="s">
        <v>5175</v>
      </c>
      <c r="C57" s="4" t="s">
        <v>160</v>
      </c>
      <c r="D57" s="4" t="s">
        <v>2498</v>
      </c>
      <c r="E57" s="4" t="s">
        <v>2498</v>
      </c>
      <c r="F57" s="4" t="s">
        <v>1060</v>
      </c>
      <c r="G57" s="4" t="s">
        <v>5301</v>
      </c>
      <c r="H57" s="4" t="s">
        <v>1431</v>
      </c>
      <c r="I57" s="4" t="s">
        <v>1432</v>
      </c>
      <c r="J57" s="4" t="s">
        <v>5302</v>
      </c>
      <c r="K57" s="139">
        <v>1100000000</v>
      </c>
      <c r="L57" s="139">
        <v>1100000000</v>
      </c>
      <c r="M57" s="4" t="s">
        <v>5298</v>
      </c>
      <c r="N57" s="4" t="s">
        <v>3711</v>
      </c>
      <c r="O57" s="4" t="s">
        <v>2808</v>
      </c>
      <c r="P57" s="186">
        <f t="shared" si="3"/>
        <v>1100000000</v>
      </c>
      <c r="Q57" s="186">
        <f t="shared" si="4"/>
        <v>0</v>
      </c>
      <c r="R57" s="4">
        <v>145</v>
      </c>
      <c r="S57" s="4" t="s">
        <v>70</v>
      </c>
      <c r="T57" s="4" t="s">
        <v>70</v>
      </c>
      <c r="U57" s="140">
        <v>45352</v>
      </c>
      <c r="V57" s="4" t="s">
        <v>1884</v>
      </c>
      <c r="W57" s="4" t="s">
        <v>1954</v>
      </c>
      <c r="X57" s="4"/>
      <c r="Y57" s="4"/>
      <c r="Z57" s="4"/>
      <c r="AA57" s="4" t="s">
        <v>1886</v>
      </c>
      <c r="AB57" s="4"/>
      <c r="AC57" s="142">
        <f t="shared" si="2"/>
        <v>1100000000</v>
      </c>
      <c r="AD57" s="4"/>
      <c r="AE57" s="4"/>
      <c r="AF57" s="144"/>
      <c r="AG57" s="4"/>
      <c r="AH57" s="4"/>
      <c r="AI57" s="4"/>
      <c r="AJ57" s="4"/>
    </row>
    <row r="58" spans="2:36" hidden="1">
      <c r="B58" s="145" t="s">
        <v>5175</v>
      </c>
      <c r="C58" s="4" t="s">
        <v>160</v>
      </c>
      <c r="D58" s="4" t="s">
        <v>2498</v>
      </c>
      <c r="E58" s="4" t="s">
        <v>2498</v>
      </c>
      <c r="F58" s="4" t="s">
        <v>1060</v>
      </c>
      <c r="G58" s="4" t="s">
        <v>5303</v>
      </c>
      <c r="H58" s="4" t="s">
        <v>1431</v>
      </c>
      <c r="I58" s="4" t="s">
        <v>1432</v>
      </c>
      <c r="J58" s="4" t="s">
        <v>5304</v>
      </c>
      <c r="K58" s="139">
        <v>1300000000</v>
      </c>
      <c r="L58" s="139">
        <v>1300000000</v>
      </c>
      <c r="M58" s="4" t="s">
        <v>5298</v>
      </c>
      <c r="N58" s="4" t="s">
        <v>3862</v>
      </c>
      <c r="O58" s="4" t="s">
        <v>2663</v>
      </c>
      <c r="P58" s="186">
        <f t="shared" si="3"/>
        <v>1300000000</v>
      </c>
      <c r="Q58" s="186">
        <f t="shared" si="4"/>
        <v>0</v>
      </c>
      <c r="R58" s="4">
        <v>145</v>
      </c>
      <c r="S58" s="4" t="s">
        <v>70</v>
      </c>
      <c r="T58" s="4" t="s">
        <v>70</v>
      </c>
      <c r="U58" s="140">
        <v>45352</v>
      </c>
      <c r="V58" s="4" t="s">
        <v>1884</v>
      </c>
      <c r="W58" s="4" t="s">
        <v>1954</v>
      </c>
      <c r="X58" s="4"/>
      <c r="Y58" s="4"/>
      <c r="Z58" s="4"/>
      <c r="AA58" s="4" t="s">
        <v>1886</v>
      </c>
      <c r="AB58" s="4"/>
      <c r="AC58" s="142">
        <f t="shared" si="2"/>
        <v>1300000000</v>
      </c>
      <c r="AD58" s="4"/>
      <c r="AE58" s="4"/>
      <c r="AF58" s="144"/>
      <c r="AG58" s="4"/>
      <c r="AH58" s="4"/>
      <c r="AI58" s="4"/>
      <c r="AJ58" s="4"/>
    </row>
    <row r="59" spans="2:36" hidden="1">
      <c r="B59" s="145" t="s">
        <v>5175</v>
      </c>
      <c r="C59" s="4" t="s">
        <v>160</v>
      </c>
      <c r="D59" s="4" t="s">
        <v>2498</v>
      </c>
      <c r="E59" s="4" t="s">
        <v>2498</v>
      </c>
      <c r="F59" s="4" t="s">
        <v>1060</v>
      </c>
      <c r="G59" s="4" t="s">
        <v>5305</v>
      </c>
      <c r="H59" s="4" t="s">
        <v>1431</v>
      </c>
      <c r="I59" s="4" t="s">
        <v>1432</v>
      </c>
      <c r="J59" s="4" t="s">
        <v>5306</v>
      </c>
      <c r="K59" s="139">
        <v>1500000000</v>
      </c>
      <c r="L59" s="139">
        <v>1500000000</v>
      </c>
      <c r="M59" s="4" t="s">
        <v>5298</v>
      </c>
      <c r="N59" s="4" t="s">
        <v>3888</v>
      </c>
      <c r="O59" s="4" t="s">
        <v>3007</v>
      </c>
      <c r="P59" s="186">
        <f t="shared" si="3"/>
        <v>1500000000</v>
      </c>
      <c r="Q59" s="186">
        <f t="shared" si="4"/>
        <v>0</v>
      </c>
      <c r="R59" s="4">
        <v>145</v>
      </c>
      <c r="S59" s="4" t="s">
        <v>70</v>
      </c>
      <c r="T59" s="4" t="s">
        <v>70</v>
      </c>
      <c r="U59" s="140">
        <v>45352</v>
      </c>
      <c r="V59" s="4" t="s">
        <v>1884</v>
      </c>
      <c r="W59" s="4" t="s">
        <v>1954</v>
      </c>
      <c r="X59" s="4"/>
      <c r="Y59" s="4"/>
      <c r="Z59" s="4"/>
      <c r="AA59" s="4" t="s">
        <v>1886</v>
      </c>
      <c r="AB59" s="4"/>
      <c r="AC59" s="142">
        <f t="shared" si="2"/>
        <v>1500000000</v>
      </c>
      <c r="AD59" s="4"/>
      <c r="AE59" s="4"/>
      <c r="AF59" s="144"/>
      <c r="AG59" s="4"/>
      <c r="AH59" s="4"/>
      <c r="AI59" s="4"/>
      <c r="AJ59" s="4"/>
    </row>
    <row r="60" spans="2:36" hidden="1">
      <c r="B60" s="145" t="s">
        <v>5175</v>
      </c>
      <c r="C60" s="4" t="s">
        <v>160</v>
      </c>
      <c r="D60" s="4" t="s">
        <v>2498</v>
      </c>
      <c r="E60" s="4" t="s">
        <v>2498</v>
      </c>
      <c r="F60" s="4" t="s">
        <v>1060</v>
      </c>
      <c r="G60" s="4" t="s">
        <v>5307</v>
      </c>
      <c r="H60" s="4" t="s">
        <v>1431</v>
      </c>
      <c r="I60" s="4" t="s">
        <v>1432</v>
      </c>
      <c r="J60" s="4" t="s">
        <v>5308</v>
      </c>
      <c r="K60" s="139">
        <v>1350000000</v>
      </c>
      <c r="L60" s="139">
        <v>1350000000</v>
      </c>
      <c r="M60" s="4" t="s">
        <v>5298</v>
      </c>
      <c r="N60" s="4" t="s">
        <v>1906</v>
      </c>
      <c r="O60" s="4" t="s">
        <v>3795</v>
      </c>
      <c r="P60" s="186">
        <f t="shared" si="3"/>
        <v>1350000000</v>
      </c>
      <c r="Q60" s="186">
        <f t="shared" si="4"/>
        <v>0</v>
      </c>
      <c r="R60" s="4">
        <v>145</v>
      </c>
      <c r="S60" s="4" t="s">
        <v>70</v>
      </c>
      <c r="T60" s="4" t="s">
        <v>70</v>
      </c>
      <c r="U60" s="140">
        <v>45352</v>
      </c>
      <c r="V60" s="4" t="s">
        <v>1884</v>
      </c>
      <c r="W60" s="4" t="s">
        <v>1954</v>
      </c>
      <c r="X60" s="4"/>
      <c r="Y60" s="4"/>
      <c r="Z60" s="4"/>
      <c r="AA60" s="4" t="s">
        <v>1886</v>
      </c>
      <c r="AB60" s="4"/>
      <c r="AC60" s="142">
        <f t="shared" si="2"/>
        <v>1350000000</v>
      </c>
      <c r="AD60" s="4"/>
      <c r="AE60" s="4"/>
      <c r="AF60" s="144"/>
      <c r="AG60" s="4"/>
      <c r="AH60" s="4"/>
      <c r="AI60" s="4"/>
      <c r="AJ60" s="4"/>
    </row>
    <row r="61" spans="2:36" hidden="1">
      <c r="B61" s="145" t="s">
        <v>5175</v>
      </c>
      <c r="C61" s="4" t="s">
        <v>160</v>
      </c>
      <c r="D61" s="4" t="s">
        <v>2498</v>
      </c>
      <c r="E61" s="4" t="s">
        <v>2498</v>
      </c>
      <c r="F61" s="4" t="s">
        <v>1060</v>
      </c>
      <c r="G61" s="4" t="s">
        <v>5309</v>
      </c>
      <c r="H61" s="4" t="s">
        <v>1431</v>
      </c>
      <c r="I61" s="4" t="s">
        <v>1432</v>
      </c>
      <c r="J61" s="4" t="s">
        <v>5310</v>
      </c>
      <c r="K61" s="139">
        <v>900000000</v>
      </c>
      <c r="L61" s="139">
        <v>900000000</v>
      </c>
      <c r="M61" s="4" t="s">
        <v>5298</v>
      </c>
      <c r="N61" s="4" t="s">
        <v>2564</v>
      </c>
      <c r="O61" s="4" t="s">
        <v>5311</v>
      </c>
      <c r="P61" s="186">
        <f t="shared" si="3"/>
        <v>900000000</v>
      </c>
      <c r="Q61" s="186">
        <f t="shared" si="4"/>
        <v>0</v>
      </c>
      <c r="R61" s="4">
        <v>145</v>
      </c>
      <c r="S61" s="4" t="s">
        <v>70</v>
      </c>
      <c r="T61" s="4" t="s">
        <v>70</v>
      </c>
      <c r="U61" s="140">
        <v>45352</v>
      </c>
      <c r="V61" s="4" t="s">
        <v>1884</v>
      </c>
      <c r="W61" s="4" t="s">
        <v>1954</v>
      </c>
      <c r="X61" s="4"/>
      <c r="Y61" s="4"/>
      <c r="Z61" s="4"/>
      <c r="AA61" s="4" t="s">
        <v>1886</v>
      </c>
      <c r="AB61" s="4"/>
      <c r="AC61" s="142">
        <f t="shared" si="2"/>
        <v>900000000</v>
      </c>
      <c r="AD61" s="4"/>
      <c r="AE61" s="4"/>
      <c r="AF61" s="144"/>
      <c r="AG61" s="4"/>
      <c r="AH61" s="4"/>
      <c r="AI61" s="4"/>
      <c r="AJ61" s="4"/>
    </row>
    <row r="62" spans="2:36" hidden="1">
      <c r="B62" s="145" t="s">
        <v>5175</v>
      </c>
      <c r="C62" s="4" t="s">
        <v>160</v>
      </c>
      <c r="D62" s="4" t="s">
        <v>2498</v>
      </c>
      <c r="E62" s="4" t="s">
        <v>2498</v>
      </c>
      <c r="F62" s="4" t="s">
        <v>1060</v>
      </c>
      <c r="G62" s="4" t="s">
        <v>5312</v>
      </c>
      <c r="H62" s="4" t="s">
        <v>1431</v>
      </c>
      <c r="I62" s="4" t="s">
        <v>1432</v>
      </c>
      <c r="J62" s="4" t="s">
        <v>5313</v>
      </c>
      <c r="K62" s="139">
        <v>1050000000</v>
      </c>
      <c r="L62" s="139">
        <v>1050000000</v>
      </c>
      <c r="M62" s="4" t="s">
        <v>5298</v>
      </c>
      <c r="N62" s="4" t="s">
        <v>3368</v>
      </c>
      <c r="O62" s="4" t="s">
        <v>3474</v>
      </c>
      <c r="P62" s="186">
        <f t="shared" si="3"/>
        <v>1050000000</v>
      </c>
      <c r="Q62" s="186">
        <f t="shared" si="4"/>
        <v>0</v>
      </c>
      <c r="R62" s="4">
        <v>145</v>
      </c>
      <c r="S62" s="4" t="s">
        <v>70</v>
      </c>
      <c r="T62" s="4" t="s">
        <v>70</v>
      </c>
      <c r="U62" s="140">
        <v>45352</v>
      </c>
      <c r="V62" s="4" t="s">
        <v>1884</v>
      </c>
      <c r="W62" s="4" t="s">
        <v>1954</v>
      </c>
      <c r="X62" s="4"/>
      <c r="Y62" s="4"/>
      <c r="Z62" s="4"/>
      <c r="AA62" s="4" t="s">
        <v>1886</v>
      </c>
      <c r="AB62" s="4"/>
      <c r="AC62" s="142">
        <f t="shared" si="2"/>
        <v>1050000000</v>
      </c>
      <c r="AD62" s="4"/>
      <c r="AE62" s="4"/>
      <c r="AF62" s="144"/>
      <c r="AG62" s="4"/>
      <c r="AH62" s="4"/>
      <c r="AI62" s="4"/>
      <c r="AJ62" s="4"/>
    </row>
    <row r="63" spans="2:36" hidden="1">
      <c r="B63" s="145" t="s">
        <v>5175</v>
      </c>
      <c r="C63" s="4" t="s">
        <v>160</v>
      </c>
      <c r="D63" s="4" t="s">
        <v>2498</v>
      </c>
      <c r="E63" s="4" t="s">
        <v>2498</v>
      </c>
      <c r="F63" s="4" t="s">
        <v>1060</v>
      </c>
      <c r="G63" s="4" t="s">
        <v>5314</v>
      </c>
      <c r="H63" s="4" t="s">
        <v>1431</v>
      </c>
      <c r="I63" s="4" t="s">
        <v>1432</v>
      </c>
      <c r="J63" s="4" t="s">
        <v>5315</v>
      </c>
      <c r="K63" s="139">
        <v>1030000000</v>
      </c>
      <c r="L63" s="139">
        <v>1030000000</v>
      </c>
      <c r="M63" s="4" t="s">
        <v>5298</v>
      </c>
      <c r="N63" s="4" t="s">
        <v>3378</v>
      </c>
      <c r="O63" s="4" t="s">
        <v>3472</v>
      </c>
      <c r="P63" s="186">
        <f t="shared" si="3"/>
        <v>1030000000</v>
      </c>
      <c r="Q63" s="186">
        <f t="shared" si="4"/>
        <v>0</v>
      </c>
      <c r="R63" s="4">
        <v>145</v>
      </c>
      <c r="S63" s="4" t="s">
        <v>70</v>
      </c>
      <c r="T63" s="4" t="s">
        <v>70</v>
      </c>
      <c r="U63" s="140">
        <v>45352</v>
      </c>
      <c r="V63" s="4" t="s">
        <v>1884</v>
      </c>
      <c r="W63" s="4" t="s">
        <v>1954</v>
      </c>
      <c r="X63" s="4"/>
      <c r="Y63" s="4"/>
      <c r="Z63" s="4"/>
      <c r="AA63" s="4" t="s">
        <v>1886</v>
      </c>
      <c r="AB63" s="4"/>
      <c r="AC63" s="142">
        <f t="shared" si="2"/>
        <v>1030000000</v>
      </c>
      <c r="AD63" s="4"/>
      <c r="AE63" s="4"/>
      <c r="AF63" s="144"/>
      <c r="AG63" s="4"/>
      <c r="AH63" s="4"/>
      <c r="AI63" s="4"/>
      <c r="AJ63" s="4"/>
    </row>
    <row r="64" spans="2:36" hidden="1">
      <c r="B64" s="145" t="s">
        <v>5175</v>
      </c>
      <c r="C64" s="4" t="s">
        <v>160</v>
      </c>
      <c r="D64" s="4" t="s">
        <v>2498</v>
      </c>
      <c r="E64" s="4" t="s">
        <v>2498</v>
      </c>
      <c r="F64" s="4" t="s">
        <v>1060</v>
      </c>
      <c r="G64" s="4" t="s">
        <v>5316</v>
      </c>
      <c r="H64" s="4" t="s">
        <v>1431</v>
      </c>
      <c r="I64" s="4" t="s">
        <v>1432</v>
      </c>
      <c r="J64" s="4" t="s">
        <v>5317</v>
      </c>
      <c r="K64" s="139">
        <v>1300000000</v>
      </c>
      <c r="L64" s="139">
        <v>1300000000</v>
      </c>
      <c r="M64" s="4" t="s">
        <v>5298</v>
      </c>
      <c r="N64" s="4" t="s">
        <v>2711</v>
      </c>
      <c r="O64" s="4" t="s">
        <v>4798</v>
      </c>
      <c r="P64" s="186">
        <f t="shared" si="3"/>
        <v>1300000000</v>
      </c>
      <c r="Q64" s="186">
        <f t="shared" si="4"/>
        <v>0</v>
      </c>
      <c r="R64" s="4">
        <v>145</v>
      </c>
      <c r="S64" s="4" t="s">
        <v>70</v>
      </c>
      <c r="T64" s="4" t="s">
        <v>70</v>
      </c>
      <c r="U64" s="140">
        <v>45352</v>
      </c>
      <c r="V64" s="4" t="s">
        <v>1884</v>
      </c>
      <c r="W64" s="4" t="s">
        <v>1954</v>
      </c>
      <c r="X64" s="4"/>
      <c r="Y64" s="4"/>
      <c r="Z64" s="4"/>
      <c r="AA64" s="4" t="s">
        <v>1886</v>
      </c>
      <c r="AB64" s="4"/>
      <c r="AC64" s="142">
        <f t="shared" si="2"/>
        <v>1300000000</v>
      </c>
      <c r="AD64" s="4"/>
      <c r="AE64" s="4"/>
      <c r="AF64" s="144"/>
      <c r="AG64" s="4"/>
      <c r="AH64" s="4"/>
      <c r="AI64" s="4"/>
      <c r="AJ64" s="4"/>
    </row>
    <row r="65" spans="2:36" hidden="1">
      <c r="B65" s="145" t="s">
        <v>5175</v>
      </c>
      <c r="C65" s="4" t="s">
        <v>160</v>
      </c>
      <c r="D65" s="4" t="s">
        <v>2498</v>
      </c>
      <c r="E65" s="4" t="s">
        <v>2498</v>
      </c>
      <c r="F65" s="4" t="s">
        <v>1060</v>
      </c>
      <c r="G65" s="4" t="s">
        <v>5318</v>
      </c>
      <c r="H65" s="4" t="s">
        <v>1431</v>
      </c>
      <c r="I65" s="4" t="s">
        <v>1432</v>
      </c>
      <c r="J65" s="4" t="s">
        <v>5319</v>
      </c>
      <c r="K65" s="139">
        <v>2400000000</v>
      </c>
      <c r="L65" s="139">
        <v>2400000000</v>
      </c>
      <c r="M65" s="4" t="s">
        <v>5298</v>
      </c>
      <c r="N65" s="4" t="s">
        <v>1911</v>
      </c>
      <c r="O65" s="4" t="s">
        <v>2652</v>
      </c>
      <c r="P65" s="186">
        <f t="shared" si="3"/>
        <v>2400000000</v>
      </c>
      <c r="Q65" s="186">
        <f t="shared" si="4"/>
        <v>0</v>
      </c>
      <c r="R65" s="4">
        <v>145</v>
      </c>
      <c r="S65" s="4" t="s">
        <v>70</v>
      </c>
      <c r="T65" s="4" t="s">
        <v>70</v>
      </c>
      <c r="U65" s="140">
        <v>45352</v>
      </c>
      <c r="V65" s="4" t="s">
        <v>1884</v>
      </c>
      <c r="W65" s="4" t="s">
        <v>1954</v>
      </c>
      <c r="X65" s="4"/>
      <c r="Y65" s="4"/>
      <c r="Z65" s="4"/>
      <c r="AA65" s="4" t="s">
        <v>1886</v>
      </c>
      <c r="AB65" s="4"/>
      <c r="AC65" s="142">
        <f t="shared" si="2"/>
        <v>2400000000</v>
      </c>
      <c r="AD65" s="4"/>
      <c r="AE65" s="4"/>
      <c r="AF65" s="144"/>
      <c r="AG65" s="4"/>
      <c r="AH65" s="4"/>
      <c r="AI65" s="4"/>
      <c r="AJ65" s="4"/>
    </row>
    <row r="66" spans="2:36" hidden="1">
      <c r="B66" s="145" t="s">
        <v>5175</v>
      </c>
      <c r="C66" s="4" t="s">
        <v>160</v>
      </c>
      <c r="D66" s="4" t="s">
        <v>2498</v>
      </c>
      <c r="E66" s="4" t="s">
        <v>2498</v>
      </c>
      <c r="F66" s="4" t="s">
        <v>1060</v>
      </c>
      <c r="G66" s="4" t="s">
        <v>5320</v>
      </c>
      <c r="H66" s="4" t="s">
        <v>1431</v>
      </c>
      <c r="I66" s="4" t="s">
        <v>1432</v>
      </c>
      <c r="J66" s="4" t="s">
        <v>5321</v>
      </c>
      <c r="K66" s="139">
        <v>2700000000</v>
      </c>
      <c r="L66" s="139">
        <v>2700000000</v>
      </c>
      <c r="M66" s="4" t="s">
        <v>5298</v>
      </c>
      <c r="N66" s="4" t="s">
        <v>2715</v>
      </c>
      <c r="O66" s="4" t="s">
        <v>3216</v>
      </c>
      <c r="P66" s="186">
        <f t="shared" si="3"/>
        <v>2700000000</v>
      </c>
      <c r="Q66" s="186">
        <f t="shared" si="4"/>
        <v>0</v>
      </c>
      <c r="R66" s="4">
        <v>145</v>
      </c>
      <c r="S66" s="4" t="s">
        <v>70</v>
      </c>
      <c r="T66" s="4" t="s">
        <v>70</v>
      </c>
      <c r="U66" s="140">
        <v>45352</v>
      </c>
      <c r="V66" s="4" t="s">
        <v>1884</v>
      </c>
      <c r="W66" s="4" t="s">
        <v>1954</v>
      </c>
      <c r="X66" s="4"/>
      <c r="Y66" s="4"/>
      <c r="Z66" s="4"/>
      <c r="AA66" s="4" t="s">
        <v>1886</v>
      </c>
      <c r="AB66" s="4"/>
      <c r="AC66" s="142">
        <f t="shared" si="2"/>
        <v>2700000000</v>
      </c>
      <c r="AD66" s="4"/>
      <c r="AE66" s="4"/>
      <c r="AF66" s="144"/>
      <c r="AG66" s="4"/>
      <c r="AH66" s="4"/>
      <c r="AI66" s="4"/>
      <c r="AJ66" s="4"/>
    </row>
    <row r="67" spans="2:36" hidden="1">
      <c r="B67" s="145" t="s">
        <v>5175</v>
      </c>
      <c r="C67" s="4" t="s">
        <v>160</v>
      </c>
      <c r="D67" s="4" t="s">
        <v>2498</v>
      </c>
      <c r="E67" s="4" t="s">
        <v>2498</v>
      </c>
      <c r="F67" s="4" t="s">
        <v>1060</v>
      </c>
      <c r="G67" s="4" t="s">
        <v>5322</v>
      </c>
      <c r="H67" s="4" t="s">
        <v>1431</v>
      </c>
      <c r="I67" s="4" t="s">
        <v>1432</v>
      </c>
      <c r="J67" s="4" t="s">
        <v>5323</v>
      </c>
      <c r="K67" s="139">
        <v>300000000</v>
      </c>
      <c r="L67" s="139">
        <v>300000000</v>
      </c>
      <c r="M67" s="4" t="s">
        <v>5298</v>
      </c>
      <c r="N67" s="4" t="s">
        <v>2715</v>
      </c>
      <c r="O67" s="4" t="s">
        <v>3216</v>
      </c>
      <c r="P67" s="186">
        <f t="shared" si="3"/>
        <v>300000000</v>
      </c>
      <c r="Q67" s="186">
        <f t="shared" si="4"/>
        <v>0</v>
      </c>
      <c r="R67" s="4">
        <v>145</v>
      </c>
      <c r="S67" s="4" t="s">
        <v>70</v>
      </c>
      <c r="T67" s="4" t="s">
        <v>70</v>
      </c>
      <c r="U67" s="140">
        <v>45352</v>
      </c>
      <c r="V67" s="4" t="s">
        <v>1884</v>
      </c>
      <c r="W67" s="4" t="s">
        <v>1954</v>
      </c>
      <c r="X67" s="4"/>
      <c r="Y67" s="4"/>
      <c r="Z67" s="4"/>
      <c r="AA67" s="4" t="s">
        <v>1886</v>
      </c>
      <c r="AB67" s="4"/>
      <c r="AC67" s="142">
        <f t="shared" si="2"/>
        <v>300000000</v>
      </c>
      <c r="AD67" s="4"/>
      <c r="AE67" s="4"/>
      <c r="AF67" s="144"/>
      <c r="AG67" s="4"/>
      <c r="AH67" s="4"/>
      <c r="AI67" s="4"/>
      <c r="AJ67" s="4"/>
    </row>
    <row r="68" spans="2:36" hidden="1">
      <c r="B68" s="145" t="s">
        <v>5175</v>
      </c>
      <c r="C68" s="4" t="s">
        <v>160</v>
      </c>
      <c r="D68" s="4" t="s">
        <v>2498</v>
      </c>
      <c r="E68" s="4" t="s">
        <v>2498</v>
      </c>
      <c r="F68" s="4" t="s">
        <v>1060</v>
      </c>
      <c r="G68" s="4" t="s">
        <v>5324</v>
      </c>
      <c r="H68" s="4" t="s">
        <v>1431</v>
      </c>
      <c r="I68" s="4" t="s">
        <v>1432</v>
      </c>
      <c r="J68" s="4" t="s">
        <v>5325</v>
      </c>
      <c r="K68" s="139">
        <v>450000000</v>
      </c>
      <c r="L68" s="139">
        <v>450000000</v>
      </c>
      <c r="M68" s="4" t="s">
        <v>5298</v>
      </c>
      <c r="N68" s="4" t="s">
        <v>3232</v>
      </c>
      <c r="O68" s="4" t="s">
        <v>3362</v>
      </c>
      <c r="P68" s="186">
        <f t="shared" si="3"/>
        <v>450000000</v>
      </c>
      <c r="Q68" s="186">
        <f t="shared" si="4"/>
        <v>0</v>
      </c>
      <c r="R68" s="4">
        <v>145</v>
      </c>
      <c r="S68" s="4" t="s">
        <v>70</v>
      </c>
      <c r="T68" s="4" t="s">
        <v>70</v>
      </c>
      <c r="U68" s="140">
        <v>45352</v>
      </c>
      <c r="V68" s="4" t="s">
        <v>1884</v>
      </c>
      <c r="W68" s="4" t="s">
        <v>1954</v>
      </c>
      <c r="X68" s="4"/>
      <c r="Y68" s="4"/>
      <c r="Z68" s="4"/>
      <c r="AA68" s="4" t="s">
        <v>1886</v>
      </c>
      <c r="AB68" s="4"/>
      <c r="AC68" s="142">
        <f t="shared" si="2"/>
        <v>450000000</v>
      </c>
      <c r="AD68" s="4"/>
      <c r="AE68" s="4"/>
      <c r="AF68" s="144"/>
      <c r="AG68" s="4"/>
      <c r="AH68" s="4"/>
      <c r="AI68" s="4"/>
      <c r="AJ68" s="4"/>
    </row>
    <row r="69" spans="2:36" hidden="1">
      <c r="B69" s="145" t="s">
        <v>5175</v>
      </c>
      <c r="C69" s="4" t="s">
        <v>160</v>
      </c>
      <c r="D69" s="4" t="s">
        <v>2498</v>
      </c>
      <c r="E69" s="4" t="s">
        <v>2498</v>
      </c>
      <c r="F69" s="4" t="s">
        <v>1060</v>
      </c>
      <c r="G69" s="4" t="s">
        <v>5326</v>
      </c>
      <c r="H69" s="4" t="s">
        <v>1431</v>
      </c>
      <c r="I69" s="4" t="s">
        <v>1432</v>
      </c>
      <c r="J69" s="4" t="s">
        <v>5327</v>
      </c>
      <c r="K69" s="139">
        <v>400000000</v>
      </c>
      <c r="L69" s="139">
        <v>400000000</v>
      </c>
      <c r="M69" s="4" t="s">
        <v>5298</v>
      </c>
      <c r="N69" s="4" t="s">
        <v>2568</v>
      </c>
      <c r="O69" s="4" t="s">
        <v>3316</v>
      </c>
      <c r="P69" s="186">
        <f t="shared" si="3"/>
        <v>400000000</v>
      </c>
      <c r="Q69" s="186">
        <f t="shared" si="4"/>
        <v>0</v>
      </c>
      <c r="R69" s="4">
        <v>145</v>
      </c>
      <c r="S69" s="4" t="s">
        <v>70</v>
      </c>
      <c r="T69" s="4" t="s">
        <v>70</v>
      </c>
      <c r="U69" s="140">
        <v>45352</v>
      </c>
      <c r="V69" s="4" t="s">
        <v>1884</v>
      </c>
      <c r="W69" s="4" t="s">
        <v>1954</v>
      </c>
      <c r="X69" s="4"/>
      <c r="Y69" s="4"/>
      <c r="Z69" s="4"/>
      <c r="AA69" s="4" t="s">
        <v>1886</v>
      </c>
      <c r="AB69" s="4"/>
      <c r="AC69" s="142">
        <f t="shared" ref="AC69:AC132" si="5">P69-AB69</f>
        <v>400000000</v>
      </c>
      <c r="AD69" s="4"/>
      <c r="AE69" s="4"/>
      <c r="AF69" s="144"/>
      <c r="AG69" s="4"/>
      <c r="AH69" s="4"/>
      <c r="AI69" s="4"/>
      <c r="AJ69" s="4"/>
    </row>
    <row r="70" spans="2:36" hidden="1">
      <c r="B70" s="145" t="s">
        <v>5175</v>
      </c>
      <c r="C70" s="4" t="s">
        <v>160</v>
      </c>
      <c r="D70" s="4" t="s">
        <v>2498</v>
      </c>
      <c r="E70" s="4" t="s">
        <v>2498</v>
      </c>
      <c r="F70" s="4" t="s">
        <v>1060</v>
      </c>
      <c r="G70" s="4" t="s">
        <v>5328</v>
      </c>
      <c r="H70" s="4" t="s">
        <v>1431</v>
      </c>
      <c r="I70" s="4" t="s">
        <v>1432</v>
      </c>
      <c r="J70" s="4" t="s">
        <v>5329</v>
      </c>
      <c r="K70" s="139">
        <v>3176000000</v>
      </c>
      <c r="L70" s="139">
        <v>3176000000</v>
      </c>
      <c r="M70" s="4" t="s">
        <v>5298</v>
      </c>
      <c r="N70" s="4" t="s">
        <v>2568</v>
      </c>
      <c r="O70" s="4" t="s">
        <v>3316</v>
      </c>
      <c r="P70" s="186">
        <f t="shared" si="3"/>
        <v>3176000000</v>
      </c>
      <c r="Q70" s="186">
        <f t="shared" si="4"/>
        <v>0</v>
      </c>
      <c r="R70" s="4">
        <v>145</v>
      </c>
      <c r="S70" s="4" t="s">
        <v>70</v>
      </c>
      <c r="T70" s="4" t="s">
        <v>70</v>
      </c>
      <c r="U70" s="140">
        <v>45352</v>
      </c>
      <c r="V70" s="4" t="s">
        <v>1884</v>
      </c>
      <c r="W70" s="4" t="s">
        <v>1954</v>
      </c>
      <c r="X70" s="4"/>
      <c r="Y70" s="4"/>
      <c r="Z70" s="4"/>
      <c r="AA70" s="4" t="s">
        <v>1886</v>
      </c>
      <c r="AB70" s="4"/>
      <c r="AC70" s="142">
        <f t="shared" si="5"/>
        <v>3176000000</v>
      </c>
      <c r="AD70" s="4"/>
      <c r="AE70" s="4"/>
      <c r="AF70" s="144"/>
      <c r="AG70" s="4"/>
      <c r="AH70" s="4"/>
      <c r="AI70" s="4"/>
      <c r="AJ70" s="4"/>
    </row>
    <row r="71" spans="2:36" hidden="1">
      <c r="B71" s="145" t="s">
        <v>5175</v>
      </c>
      <c r="C71" s="4" t="s">
        <v>160</v>
      </c>
      <c r="D71" s="4" t="s">
        <v>2498</v>
      </c>
      <c r="E71" s="4" t="s">
        <v>2498</v>
      </c>
      <c r="F71" s="4" t="s">
        <v>1060</v>
      </c>
      <c r="G71" s="4" t="s">
        <v>5330</v>
      </c>
      <c r="H71" s="4" t="s">
        <v>1431</v>
      </c>
      <c r="I71" s="4" t="s">
        <v>1432</v>
      </c>
      <c r="J71" s="4" t="s">
        <v>5331</v>
      </c>
      <c r="K71" s="139">
        <v>644000000</v>
      </c>
      <c r="L71" s="139">
        <v>644000000</v>
      </c>
      <c r="M71" s="4" t="s">
        <v>5298</v>
      </c>
      <c r="N71" s="4" t="s">
        <v>2568</v>
      </c>
      <c r="O71" s="4" t="s">
        <v>3316</v>
      </c>
      <c r="P71" s="186">
        <f t="shared" si="3"/>
        <v>644000000</v>
      </c>
      <c r="Q71" s="186">
        <f t="shared" si="4"/>
        <v>0</v>
      </c>
      <c r="R71" s="4">
        <v>145</v>
      </c>
      <c r="S71" s="4" t="s">
        <v>70</v>
      </c>
      <c r="T71" s="4" t="s">
        <v>70</v>
      </c>
      <c r="U71" s="140">
        <v>45352</v>
      </c>
      <c r="V71" s="4" t="s">
        <v>1884</v>
      </c>
      <c r="W71" s="4" t="s">
        <v>1954</v>
      </c>
      <c r="X71" s="4"/>
      <c r="Y71" s="4"/>
      <c r="Z71" s="4"/>
      <c r="AA71" s="4" t="s">
        <v>1886</v>
      </c>
      <c r="AB71" s="4"/>
      <c r="AC71" s="142">
        <f t="shared" si="5"/>
        <v>644000000</v>
      </c>
      <c r="AD71" s="4"/>
      <c r="AE71" s="4"/>
      <c r="AF71" s="144"/>
      <c r="AG71" s="4"/>
      <c r="AH71" s="4"/>
      <c r="AI71" s="4"/>
      <c r="AJ71" s="4"/>
    </row>
    <row r="72" spans="2:36" hidden="1">
      <c r="B72" s="145" t="s">
        <v>5175</v>
      </c>
      <c r="C72" s="4" t="s">
        <v>160</v>
      </c>
      <c r="D72" s="4" t="s">
        <v>2498</v>
      </c>
      <c r="E72" s="4" t="s">
        <v>2498</v>
      </c>
      <c r="F72" s="4" t="s">
        <v>1060</v>
      </c>
      <c r="G72" s="4" t="s">
        <v>5332</v>
      </c>
      <c r="H72" s="4" t="s">
        <v>1431</v>
      </c>
      <c r="I72" s="4" t="s">
        <v>1432</v>
      </c>
      <c r="J72" s="4" t="s">
        <v>5333</v>
      </c>
      <c r="K72" s="139">
        <v>300000000</v>
      </c>
      <c r="L72" s="139">
        <v>300000000</v>
      </c>
      <c r="M72" s="4" t="s">
        <v>5298</v>
      </c>
      <c r="N72" s="4" t="s">
        <v>4225</v>
      </c>
      <c r="O72" s="4" t="s">
        <v>5334</v>
      </c>
      <c r="P72" s="186">
        <f t="shared" si="3"/>
        <v>300000000</v>
      </c>
      <c r="Q72" s="186">
        <f t="shared" si="4"/>
        <v>0</v>
      </c>
      <c r="R72" s="4">
        <v>145</v>
      </c>
      <c r="S72" s="4" t="s">
        <v>70</v>
      </c>
      <c r="T72" s="4" t="s">
        <v>70</v>
      </c>
      <c r="U72" s="140">
        <v>45352</v>
      </c>
      <c r="V72" s="4" t="s">
        <v>1884</v>
      </c>
      <c r="W72" s="4" t="s">
        <v>1954</v>
      </c>
      <c r="X72" s="4"/>
      <c r="Y72" s="4"/>
      <c r="Z72" s="4"/>
      <c r="AA72" s="4" t="s">
        <v>1886</v>
      </c>
      <c r="AB72" s="4"/>
      <c r="AC72" s="142">
        <f t="shared" si="5"/>
        <v>300000000</v>
      </c>
      <c r="AD72" s="4"/>
      <c r="AE72" s="4"/>
      <c r="AF72" s="144"/>
      <c r="AG72" s="4"/>
      <c r="AH72" s="4"/>
      <c r="AI72" s="4"/>
      <c r="AJ72" s="4"/>
    </row>
    <row r="73" spans="2:36" hidden="1">
      <c r="B73" s="145" t="s">
        <v>5175</v>
      </c>
      <c r="C73" s="4" t="s">
        <v>160</v>
      </c>
      <c r="D73" s="4" t="s">
        <v>2498</v>
      </c>
      <c r="E73" s="4" t="s">
        <v>2498</v>
      </c>
      <c r="F73" s="4" t="s">
        <v>1060</v>
      </c>
      <c r="G73" s="4" t="s">
        <v>5335</v>
      </c>
      <c r="H73" s="4" t="s">
        <v>1431</v>
      </c>
      <c r="I73" s="4" t="s">
        <v>1432</v>
      </c>
      <c r="J73" s="4" t="s">
        <v>5336</v>
      </c>
      <c r="K73" s="139">
        <v>1180000000</v>
      </c>
      <c r="L73" s="139">
        <v>1180000000</v>
      </c>
      <c r="M73" s="4" t="s">
        <v>5298</v>
      </c>
      <c r="N73" s="4" t="s">
        <v>4225</v>
      </c>
      <c r="O73" s="4" t="s">
        <v>5334</v>
      </c>
      <c r="P73" s="186">
        <f t="shared" si="3"/>
        <v>1180000000</v>
      </c>
      <c r="Q73" s="186">
        <f t="shared" si="4"/>
        <v>0</v>
      </c>
      <c r="R73" s="4">
        <v>145</v>
      </c>
      <c r="S73" s="4" t="s">
        <v>70</v>
      </c>
      <c r="T73" s="4" t="s">
        <v>70</v>
      </c>
      <c r="U73" s="140">
        <v>45352</v>
      </c>
      <c r="V73" s="4" t="s">
        <v>1884</v>
      </c>
      <c r="W73" s="4" t="s">
        <v>1954</v>
      </c>
      <c r="X73" s="4"/>
      <c r="Y73" s="4"/>
      <c r="Z73" s="4"/>
      <c r="AA73" s="4" t="s">
        <v>1886</v>
      </c>
      <c r="AB73" s="4"/>
      <c r="AC73" s="142">
        <f t="shared" si="5"/>
        <v>1180000000</v>
      </c>
      <c r="AD73" s="4"/>
      <c r="AE73" s="4"/>
      <c r="AF73" s="144"/>
      <c r="AG73" s="4"/>
      <c r="AH73" s="4"/>
      <c r="AI73" s="4"/>
      <c r="AJ73" s="4"/>
    </row>
    <row r="74" spans="2:36" hidden="1">
      <c r="B74" s="145" t="s">
        <v>5175</v>
      </c>
      <c r="C74" s="4" t="s">
        <v>160</v>
      </c>
      <c r="D74" s="4" t="s">
        <v>2498</v>
      </c>
      <c r="E74" s="4" t="s">
        <v>2498</v>
      </c>
      <c r="F74" s="4" t="s">
        <v>1060</v>
      </c>
      <c r="G74" s="4" t="s">
        <v>5337</v>
      </c>
      <c r="H74" s="4" t="s">
        <v>1431</v>
      </c>
      <c r="I74" s="4" t="s">
        <v>1432</v>
      </c>
      <c r="J74" s="4" t="s">
        <v>5338</v>
      </c>
      <c r="K74" s="139">
        <v>1694000000</v>
      </c>
      <c r="L74" s="139">
        <v>1694000000</v>
      </c>
      <c r="M74" s="4" t="s">
        <v>5298</v>
      </c>
      <c r="N74" s="4" t="s">
        <v>4225</v>
      </c>
      <c r="O74" s="4" t="s">
        <v>5334</v>
      </c>
      <c r="P74" s="186">
        <f t="shared" si="3"/>
        <v>1694000000</v>
      </c>
      <c r="Q74" s="186">
        <f t="shared" si="4"/>
        <v>0</v>
      </c>
      <c r="R74" s="4">
        <v>145</v>
      </c>
      <c r="S74" s="4" t="s">
        <v>70</v>
      </c>
      <c r="T74" s="4" t="s">
        <v>70</v>
      </c>
      <c r="U74" s="140">
        <v>45352</v>
      </c>
      <c r="V74" s="4" t="s">
        <v>1884</v>
      </c>
      <c r="W74" s="4" t="s">
        <v>1954</v>
      </c>
      <c r="X74" s="4"/>
      <c r="Y74" s="4"/>
      <c r="Z74" s="4"/>
      <c r="AA74" s="4" t="s">
        <v>1886</v>
      </c>
      <c r="AB74" s="4"/>
      <c r="AC74" s="142">
        <f t="shared" si="5"/>
        <v>1694000000</v>
      </c>
      <c r="AD74" s="4"/>
      <c r="AE74" s="4"/>
      <c r="AF74" s="144"/>
      <c r="AG74" s="4"/>
      <c r="AH74" s="4"/>
      <c r="AI74" s="4"/>
      <c r="AJ74" s="4"/>
    </row>
    <row r="75" spans="2:36" hidden="1">
      <c r="B75" s="145" t="s">
        <v>5175</v>
      </c>
      <c r="C75" s="4" t="s">
        <v>160</v>
      </c>
      <c r="D75" s="4" t="s">
        <v>2498</v>
      </c>
      <c r="E75" s="4" t="s">
        <v>2498</v>
      </c>
      <c r="F75" s="4" t="s">
        <v>1060</v>
      </c>
      <c r="G75" s="4" t="s">
        <v>5339</v>
      </c>
      <c r="H75" s="4" t="s">
        <v>1431</v>
      </c>
      <c r="I75" s="4" t="s">
        <v>1432</v>
      </c>
      <c r="J75" s="4" t="s">
        <v>5340</v>
      </c>
      <c r="K75" s="139">
        <v>426000000</v>
      </c>
      <c r="L75" s="139">
        <v>426000000</v>
      </c>
      <c r="M75" s="4" t="s">
        <v>5298</v>
      </c>
      <c r="N75" s="4" t="s">
        <v>4225</v>
      </c>
      <c r="O75" s="4" t="s">
        <v>5334</v>
      </c>
      <c r="P75" s="186">
        <f t="shared" si="3"/>
        <v>426000000</v>
      </c>
      <c r="Q75" s="186">
        <f t="shared" si="4"/>
        <v>0</v>
      </c>
      <c r="R75" s="4">
        <v>145</v>
      </c>
      <c r="S75" s="4" t="s">
        <v>70</v>
      </c>
      <c r="T75" s="4" t="s">
        <v>70</v>
      </c>
      <c r="U75" s="140">
        <v>45352</v>
      </c>
      <c r="V75" s="4" t="s">
        <v>1884</v>
      </c>
      <c r="W75" s="4" t="s">
        <v>1954</v>
      </c>
      <c r="X75" s="4"/>
      <c r="Y75" s="4"/>
      <c r="Z75" s="4"/>
      <c r="AA75" s="4" t="s">
        <v>1886</v>
      </c>
      <c r="AB75" s="4"/>
      <c r="AC75" s="142">
        <f t="shared" si="5"/>
        <v>426000000</v>
      </c>
      <c r="AD75" s="4"/>
      <c r="AE75" s="4"/>
      <c r="AF75" s="144"/>
      <c r="AG75" s="4"/>
      <c r="AH75" s="4"/>
      <c r="AI75" s="4"/>
      <c r="AJ75" s="4"/>
    </row>
    <row r="76" spans="2:36" hidden="1">
      <c r="B76" s="145" t="s">
        <v>5175</v>
      </c>
      <c r="C76" s="4" t="s">
        <v>160</v>
      </c>
      <c r="D76" s="4" t="s">
        <v>2498</v>
      </c>
      <c r="E76" s="4" t="s">
        <v>2498</v>
      </c>
      <c r="F76" s="4" t="s">
        <v>1060</v>
      </c>
      <c r="G76" s="4" t="s">
        <v>5341</v>
      </c>
      <c r="H76" s="4" t="s">
        <v>1431</v>
      </c>
      <c r="I76" s="4" t="s">
        <v>1432</v>
      </c>
      <c r="J76" s="4" t="s">
        <v>5342</v>
      </c>
      <c r="K76" s="139">
        <v>828000000</v>
      </c>
      <c r="L76" s="139">
        <v>828000000</v>
      </c>
      <c r="M76" s="4" t="s">
        <v>5298</v>
      </c>
      <c r="N76" s="4" t="s">
        <v>2656</v>
      </c>
      <c r="O76" s="4" t="s">
        <v>3494</v>
      </c>
      <c r="P76" s="186">
        <f t="shared" si="3"/>
        <v>828000000</v>
      </c>
      <c r="Q76" s="186">
        <f t="shared" si="4"/>
        <v>0</v>
      </c>
      <c r="R76" s="4">
        <v>145</v>
      </c>
      <c r="S76" s="4" t="s">
        <v>70</v>
      </c>
      <c r="T76" s="4" t="s">
        <v>70</v>
      </c>
      <c r="U76" s="140">
        <v>45352</v>
      </c>
      <c r="V76" s="4" t="s">
        <v>1884</v>
      </c>
      <c r="W76" s="4" t="s">
        <v>1954</v>
      </c>
      <c r="X76" s="4"/>
      <c r="Y76" s="4"/>
      <c r="Z76" s="4"/>
      <c r="AA76" s="4" t="s">
        <v>1886</v>
      </c>
      <c r="AB76" s="4"/>
      <c r="AC76" s="142">
        <f t="shared" si="5"/>
        <v>828000000</v>
      </c>
      <c r="AD76" s="4"/>
      <c r="AE76" s="4"/>
      <c r="AF76" s="144"/>
      <c r="AG76" s="4"/>
      <c r="AH76" s="4"/>
      <c r="AI76" s="4"/>
      <c r="AJ76" s="4"/>
    </row>
    <row r="77" spans="2:36" hidden="1">
      <c r="B77" s="145" t="s">
        <v>5175</v>
      </c>
      <c r="C77" s="4" t="s">
        <v>160</v>
      </c>
      <c r="D77" s="4" t="s">
        <v>2498</v>
      </c>
      <c r="E77" s="4" t="s">
        <v>2498</v>
      </c>
      <c r="F77" s="4" t="s">
        <v>1060</v>
      </c>
      <c r="G77" s="4" t="s">
        <v>5343</v>
      </c>
      <c r="H77" s="4" t="s">
        <v>1431</v>
      </c>
      <c r="I77" s="4" t="s">
        <v>1432</v>
      </c>
      <c r="J77" s="4" t="s">
        <v>5344</v>
      </c>
      <c r="K77" s="139">
        <v>1488000000</v>
      </c>
      <c r="L77" s="139">
        <v>1488000000</v>
      </c>
      <c r="M77" s="4" t="s">
        <v>5298</v>
      </c>
      <c r="N77" s="4" t="s">
        <v>2656</v>
      </c>
      <c r="O77" s="4" t="s">
        <v>3494</v>
      </c>
      <c r="P77" s="186">
        <f t="shared" si="3"/>
        <v>1488000000</v>
      </c>
      <c r="Q77" s="186">
        <f t="shared" si="4"/>
        <v>0</v>
      </c>
      <c r="R77" s="4">
        <v>145</v>
      </c>
      <c r="S77" s="4" t="s">
        <v>70</v>
      </c>
      <c r="T77" s="4" t="s">
        <v>70</v>
      </c>
      <c r="U77" s="140">
        <v>45352</v>
      </c>
      <c r="V77" s="4" t="s">
        <v>1884</v>
      </c>
      <c r="W77" s="4" t="s">
        <v>1954</v>
      </c>
      <c r="X77" s="4"/>
      <c r="Y77" s="4"/>
      <c r="Z77" s="4"/>
      <c r="AA77" s="4" t="s">
        <v>1886</v>
      </c>
      <c r="AB77" s="4"/>
      <c r="AC77" s="142">
        <f t="shared" si="5"/>
        <v>1488000000</v>
      </c>
      <c r="AD77" s="4"/>
      <c r="AE77" s="4"/>
      <c r="AF77" s="144"/>
      <c r="AG77" s="4"/>
      <c r="AH77" s="4"/>
      <c r="AI77" s="4"/>
      <c r="AJ77" s="4"/>
    </row>
    <row r="78" spans="2:36" hidden="1">
      <c r="B78" s="145" t="s">
        <v>5175</v>
      </c>
      <c r="C78" s="4" t="s">
        <v>160</v>
      </c>
      <c r="D78" s="4" t="s">
        <v>2498</v>
      </c>
      <c r="E78" s="4" t="s">
        <v>2498</v>
      </c>
      <c r="F78" s="4" t="s">
        <v>1060</v>
      </c>
      <c r="G78" s="4" t="s">
        <v>5345</v>
      </c>
      <c r="H78" s="4" t="s">
        <v>1278</v>
      </c>
      <c r="I78" s="4" t="s">
        <v>1279</v>
      </c>
      <c r="J78" s="4" t="s">
        <v>5346</v>
      </c>
      <c r="K78" s="139">
        <v>23918000000</v>
      </c>
      <c r="L78" s="139">
        <v>23918000000</v>
      </c>
      <c r="M78" s="4" t="s">
        <v>5347</v>
      </c>
      <c r="N78" s="4" t="s">
        <v>5348</v>
      </c>
      <c r="O78" s="4" t="s">
        <v>5349</v>
      </c>
      <c r="P78" s="4"/>
      <c r="Q78" s="4"/>
      <c r="R78" s="4">
        <v>218</v>
      </c>
      <c r="S78" s="174" t="s">
        <v>70</v>
      </c>
      <c r="T78" s="4" t="s">
        <v>70</v>
      </c>
      <c r="U78" s="140">
        <v>45348</v>
      </c>
      <c r="V78" s="4" t="s">
        <v>1887</v>
      </c>
      <c r="W78" s="4"/>
      <c r="X78" s="4"/>
      <c r="Y78" s="4"/>
      <c r="Z78" s="4"/>
      <c r="AA78" s="4" t="s">
        <v>1886</v>
      </c>
      <c r="AB78" s="4"/>
      <c r="AC78" s="142">
        <f t="shared" si="5"/>
        <v>0</v>
      </c>
      <c r="AD78" s="4"/>
      <c r="AE78" s="4"/>
      <c r="AF78" s="144"/>
      <c r="AG78" s="4"/>
      <c r="AH78" s="4"/>
      <c r="AI78" s="4"/>
      <c r="AJ78" s="4"/>
    </row>
    <row r="79" spans="2:36" hidden="1">
      <c r="B79" s="145" t="s">
        <v>5175</v>
      </c>
      <c r="C79" s="4" t="s">
        <v>160</v>
      </c>
      <c r="D79" s="4" t="s">
        <v>2498</v>
      </c>
      <c r="E79" s="4" t="s">
        <v>2498</v>
      </c>
      <c r="F79" s="4" t="s">
        <v>1060</v>
      </c>
      <c r="G79" s="4" t="s">
        <v>5350</v>
      </c>
      <c r="H79" s="4" t="s">
        <v>1278</v>
      </c>
      <c r="I79" s="4" t="s">
        <v>1279</v>
      </c>
      <c r="J79" s="4" t="s">
        <v>5351</v>
      </c>
      <c r="K79" s="139">
        <v>17555223411</v>
      </c>
      <c r="L79" s="139">
        <v>17555223411</v>
      </c>
      <c r="M79" s="4" t="s">
        <v>5352</v>
      </c>
      <c r="N79" s="4" t="s">
        <v>4086</v>
      </c>
      <c r="O79" s="4" t="s">
        <v>5353</v>
      </c>
      <c r="P79" s="4"/>
      <c r="Q79" s="4"/>
      <c r="R79" s="4">
        <v>218</v>
      </c>
      <c r="S79" s="174" t="s">
        <v>70</v>
      </c>
      <c r="T79" s="4" t="s">
        <v>70</v>
      </c>
      <c r="U79" s="140">
        <v>45348</v>
      </c>
      <c r="V79" s="4" t="s">
        <v>1887</v>
      </c>
      <c r="W79" s="4"/>
      <c r="X79" s="4"/>
      <c r="Y79" s="4"/>
      <c r="Z79" s="4"/>
      <c r="AA79" s="4" t="s">
        <v>1886</v>
      </c>
      <c r="AB79" s="4"/>
      <c r="AC79" s="142">
        <f t="shared" si="5"/>
        <v>0</v>
      </c>
      <c r="AD79" s="4"/>
      <c r="AE79" s="4"/>
      <c r="AF79" s="144"/>
      <c r="AG79" s="4"/>
      <c r="AH79" s="4"/>
      <c r="AI79" s="4"/>
      <c r="AJ79" s="4"/>
    </row>
    <row r="80" spans="2:36" hidden="1">
      <c r="B80" s="145" t="s">
        <v>5175</v>
      </c>
      <c r="C80" s="4" t="s">
        <v>160</v>
      </c>
      <c r="D80" s="4" t="s">
        <v>2498</v>
      </c>
      <c r="E80" s="4" t="s">
        <v>2498</v>
      </c>
      <c r="F80" s="4" t="s">
        <v>1060</v>
      </c>
      <c r="G80" s="4" t="s">
        <v>5354</v>
      </c>
      <c r="H80" s="4" t="s">
        <v>1278</v>
      </c>
      <c r="I80" s="4" t="s">
        <v>1279</v>
      </c>
      <c r="J80" s="4" t="s">
        <v>5355</v>
      </c>
      <c r="K80" s="139">
        <v>2633260000</v>
      </c>
      <c r="L80" s="139">
        <v>2633260000</v>
      </c>
      <c r="M80" s="4" t="s">
        <v>5352</v>
      </c>
      <c r="N80" s="4" t="s">
        <v>5356</v>
      </c>
      <c r="O80" s="4" t="s">
        <v>5357</v>
      </c>
      <c r="P80" s="4"/>
      <c r="Q80" s="4"/>
      <c r="R80" s="4">
        <v>218</v>
      </c>
      <c r="S80" s="174" t="s">
        <v>70</v>
      </c>
      <c r="T80" s="4" t="s">
        <v>70</v>
      </c>
      <c r="U80" s="140">
        <v>45348</v>
      </c>
      <c r="V80" s="4" t="s">
        <v>1887</v>
      </c>
      <c r="W80" s="4"/>
      <c r="X80" s="4"/>
      <c r="Y80" s="4"/>
      <c r="Z80" s="4"/>
      <c r="AA80" s="4" t="s">
        <v>1886</v>
      </c>
      <c r="AB80" s="4"/>
      <c r="AC80" s="142">
        <f t="shared" si="5"/>
        <v>0</v>
      </c>
      <c r="AD80" s="4"/>
      <c r="AE80" s="4"/>
      <c r="AF80" s="144"/>
      <c r="AG80" s="4"/>
      <c r="AH80" s="4"/>
      <c r="AI80" s="4"/>
      <c r="AJ80" s="4"/>
    </row>
    <row r="81" spans="2:36" hidden="1">
      <c r="B81" s="145" t="s">
        <v>5175</v>
      </c>
      <c r="C81" s="4" t="s">
        <v>160</v>
      </c>
      <c r="D81" s="4" t="s">
        <v>2498</v>
      </c>
      <c r="E81" s="4" t="s">
        <v>2498</v>
      </c>
      <c r="F81" s="4" t="s">
        <v>1060</v>
      </c>
      <c r="G81" s="4" t="s">
        <v>5358</v>
      </c>
      <c r="H81" s="4" t="s">
        <v>1278</v>
      </c>
      <c r="I81" s="4" t="s">
        <v>1279</v>
      </c>
      <c r="J81" s="4" t="s">
        <v>5359</v>
      </c>
      <c r="K81" s="139">
        <v>1755580000</v>
      </c>
      <c r="L81" s="139">
        <v>1755580000</v>
      </c>
      <c r="M81" s="4" t="s">
        <v>5352</v>
      </c>
      <c r="N81" s="4" t="s">
        <v>5360</v>
      </c>
      <c r="O81" s="4" t="s">
        <v>5361</v>
      </c>
      <c r="P81" s="4"/>
      <c r="Q81" s="4"/>
      <c r="R81" s="4">
        <v>218</v>
      </c>
      <c r="S81" s="174" t="s">
        <v>70</v>
      </c>
      <c r="T81" s="4" t="s">
        <v>70</v>
      </c>
      <c r="U81" s="140">
        <v>45348</v>
      </c>
      <c r="V81" s="4" t="s">
        <v>1887</v>
      </c>
      <c r="W81" s="4"/>
      <c r="X81" s="4"/>
      <c r="Y81" s="4"/>
      <c r="Z81" s="4"/>
      <c r="AA81" s="4" t="s">
        <v>1886</v>
      </c>
      <c r="AB81" s="4"/>
      <c r="AC81" s="142">
        <f t="shared" si="5"/>
        <v>0</v>
      </c>
      <c r="AD81" s="4"/>
      <c r="AE81" s="4"/>
      <c r="AF81" s="144"/>
      <c r="AG81" s="4"/>
      <c r="AH81" s="4"/>
      <c r="AI81" s="4"/>
      <c r="AJ81" s="4"/>
    </row>
    <row r="82" spans="2:36" hidden="1">
      <c r="B82" s="145" t="s">
        <v>5175</v>
      </c>
      <c r="C82" s="4" t="s">
        <v>160</v>
      </c>
      <c r="D82" s="4" t="s">
        <v>2498</v>
      </c>
      <c r="E82" s="4" t="s">
        <v>2498</v>
      </c>
      <c r="F82" s="4" t="s">
        <v>1060</v>
      </c>
      <c r="G82" s="4" t="s">
        <v>5362</v>
      </c>
      <c r="H82" s="4" t="s">
        <v>1278</v>
      </c>
      <c r="I82" s="4" t="s">
        <v>1279</v>
      </c>
      <c r="J82" s="4" t="s">
        <v>5363</v>
      </c>
      <c r="K82" s="139">
        <v>1158000000</v>
      </c>
      <c r="L82" s="139">
        <v>1158000000</v>
      </c>
      <c r="M82" s="4" t="s">
        <v>5364</v>
      </c>
      <c r="N82" s="4" t="s">
        <v>5365</v>
      </c>
      <c r="O82" s="4" t="s">
        <v>5366</v>
      </c>
      <c r="P82" s="4"/>
      <c r="Q82" s="4"/>
      <c r="R82" s="4">
        <v>218</v>
      </c>
      <c r="S82" s="174" t="s">
        <v>70</v>
      </c>
      <c r="T82" s="4" t="s">
        <v>70</v>
      </c>
      <c r="U82" s="140">
        <v>45348</v>
      </c>
      <c r="V82" s="4" t="s">
        <v>1887</v>
      </c>
      <c r="W82" s="4"/>
      <c r="X82" s="4"/>
      <c r="Y82" s="4"/>
      <c r="Z82" s="4"/>
      <c r="AA82" s="4" t="s">
        <v>1886</v>
      </c>
      <c r="AB82" s="4"/>
      <c r="AC82" s="142">
        <f t="shared" si="5"/>
        <v>0</v>
      </c>
      <c r="AD82" s="4"/>
      <c r="AE82" s="4"/>
      <c r="AF82" s="144"/>
      <c r="AG82" s="4"/>
      <c r="AH82" s="4"/>
      <c r="AI82" s="4"/>
      <c r="AJ82" s="4"/>
    </row>
    <row r="83" spans="2:36" hidden="1">
      <c r="B83" s="145" t="s">
        <v>5175</v>
      </c>
      <c r="C83" s="4" t="s">
        <v>160</v>
      </c>
      <c r="D83" s="4" t="s">
        <v>2498</v>
      </c>
      <c r="E83" s="4" t="s">
        <v>2498</v>
      </c>
      <c r="F83" s="4" t="s">
        <v>1060</v>
      </c>
      <c r="G83" s="4" t="s">
        <v>5367</v>
      </c>
      <c r="H83" s="4" t="s">
        <v>1278</v>
      </c>
      <c r="I83" s="4" t="s">
        <v>1279</v>
      </c>
      <c r="J83" s="4" t="s">
        <v>5346</v>
      </c>
      <c r="K83" s="139">
        <v>1210000000</v>
      </c>
      <c r="L83" s="139">
        <v>1210000000</v>
      </c>
      <c r="M83" s="4" t="s">
        <v>5347</v>
      </c>
      <c r="N83" s="4" t="s">
        <v>2526</v>
      </c>
      <c r="O83" s="4" t="s">
        <v>5368</v>
      </c>
      <c r="P83" s="4"/>
      <c r="Q83" s="4"/>
      <c r="R83" s="4">
        <v>218</v>
      </c>
      <c r="S83" s="174" t="s">
        <v>70</v>
      </c>
      <c r="T83" s="4" t="s">
        <v>70</v>
      </c>
      <c r="U83" s="140">
        <v>45348</v>
      </c>
      <c r="V83" s="4" t="s">
        <v>1887</v>
      </c>
      <c r="W83" s="4"/>
      <c r="X83" s="4"/>
      <c r="Y83" s="4"/>
      <c r="Z83" s="4"/>
      <c r="AA83" s="4" t="s">
        <v>1886</v>
      </c>
      <c r="AB83" s="4"/>
      <c r="AC83" s="142">
        <f t="shared" si="5"/>
        <v>0</v>
      </c>
      <c r="AD83" s="4"/>
      <c r="AE83" s="4"/>
      <c r="AF83" s="144"/>
      <c r="AG83" s="4"/>
      <c r="AH83" s="4"/>
      <c r="AI83" s="4"/>
      <c r="AJ83" s="4"/>
    </row>
    <row r="84" spans="2:36" hidden="1">
      <c r="B84" s="145" t="s">
        <v>5175</v>
      </c>
      <c r="C84" s="4" t="s">
        <v>160</v>
      </c>
      <c r="D84" s="4" t="s">
        <v>2498</v>
      </c>
      <c r="E84" s="4" t="s">
        <v>2498</v>
      </c>
      <c r="F84" s="4" t="s">
        <v>1060</v>
      </c>
      <c r="G84" s="4" t="s">
        <v>5369</v>
      </c>
      <c r="H84" s="4" t="s">
        <v>1278</v>
      </c>
      <c r="I84" s="4" t="s">
        <v>1279</v>
      </c>
      <c r="J84" s="4" t="s">
        <v>5370</v>
      </c>
      <c r="K84" s="139">
        <v>1100000000</v>
      </c>
      <c r="L84" s="139">
        <v>1100000000</v>
      </c>
      <c r="M84" s="4" t="s">
        <v>5347</v>
      </c>
      <c r="N84" s="4" t="s">
        <v>2526</v>
      </c>
      <c r="O84" s="4" t="s">
        <v>5368</v>
      </c>
      <c r="P84" s="4"/>
      <c r="Q84" s="4"/>
      <c r="R84" s="4">
        <v>218</v>
      </c>
      <c r="S84" s="174" t="s">
        <v>70</v>
      </c>
      <c r="T84" s="4" t="s">
        <v>70</v>
      </c>
      <c r="U84" s="140">
        <v>45348</v>
      </c>
      <c r="V84" s="4" t="s">
        <v>1887</v>
      </c>
      <c r="W84" s="4"/>
      <c r="X84" s="4"/>
      <c r="Y84" s="4"/>
      <c r="Z84" s="4"/>
      <c r="AA84" s="4" t="s">
        <v>1886</v>
      </c>
      <c r="AB84" s="4"/>
      <c r="AC84" s="142">
        <f t="shared" si="5"/>
        <v>0</v>
      </c>
      <c r="AD84" s="4"/>
      <c r="AE84" s="4"/>
      <c r="AF84" s="144"/>
      <c r="AG84" s="4"/>
      <c r="AH84" s="4"/>
      <c r="AI84" s="4"/>
      <c r="AJ84" s="4"/>
    </row>
    <row r="85" spans="2:36" hidden="1">
      <c r="B85" s="145" t="s">
        <v>5175</v>
      </c>
      <c r="C85" s="4" t="s">
        <v>160</v>
      </c>
      <c r="D85" s="4" t="s">
        <v>2498</v>
      </c>
      <c r="E85" s="4" t="s">
        <v>2498</v>
      </c>
      <c r="F85" s="4" t="s">
        <v>1060</v>
      </c>
      <c r="G85" s="4" t="s">
        <v>5371</v>
      </c>
      <c r="H85" s="4" t="s">
        <v>1278</v>
      </c>
      <c r="I85" s="4" t="s">
        <v>1279</v>
      </c>
      <c r="J85" s="4" t="s">
        <v>5363</v>
      </c>
      <c r="K85" s="139">
        <v>130000000</v>
      </c>
      <c r="L85" s="139">
        <v>130000000</v>
      </c>
      <c r="M85" s="4" t="s">
        <v>5364</v>
      </c>
      <c r="N85" s="4" t="s">
        <v>2526</v>
      </c>
      <c r="O85" s="4" t="s">
        <v>5368</v>
      </c>
      <c r="P85" s="4"/>
      <c r="Q85" s="4"/>
      <c r="R85" s="4">
        <v>218</v>
      </c>
      <c r="S85" s="174" t="s">
        <v>70</v>
      </c>
      <c r="T85" s="4" t="s">
        <v>70</v>
      </c>
      <c r="U85" s="140">
        <v>45348</v>
      </c>
      <c r="V85" s="4" t="s">
        <v>1887</v>
      </c>
      <c r="W85" s="4"/>
      <c r="X85" s="4"/>
      <c r="Y85" s="4"/>
      <c r="Z85" s="4"/>
      <c r="AA85" s="4" t="s">
        <v>1886</v>
      </c>
      <c r="AB85" s="4"/>
      <c r="AC85" s="142">
        <f t="shared" si="5"/>
        <v>0</v>
      </c>
      <c r="AD85" s="4"/>
      <c r="AE85" s="4"/>
      <c r="AF85" s="144"/>
      <c r="AG85" s="4"/>
      <c r="AH85" s="4"/>
      <c r="AI85" s="4"/>
      <c r="AJ85" s="4"/>
    </row>
    <row r="86" spans="2:36" hidden="1">
      <c r="B86" s="145" t="s">
        <v>5175</v>
      </c>
      <c r="C86" s="4" t="s">
        <v>160</v>
      </c>
      <c r="D86" s="4" t="s">
        <v>2498</v>
      </c>
      <c r="E86" s="4" t="s">
        <v>2498</v>
      </c>
      <c r="F86" s="4" t="s">
        <v>1060</v>
      </c>
      <c r="G86" s="4" t="s">
        <v>5372</v>
      </c>
      <c r="H86" s="4" t="s">
        <v>1278</v>
      </c>
      <c r="I86" s="4" t="s">
        <v>1279</v>
      </c>
      <c r="J86" s="4" t="s">
        <v>5373</v>
      </c>
      <c r="K86" s="139">
        <v>230000000</v>
      </c>
      <c r="L86" s="139">
        <v>230000000</v>
      </c>
      <c r="M86" s="4" t="s">
        <v>5364</v>
      </c>
      <c r="N86" s="4" t="s">
        <v>2526</v>
      </c>
      <c r="O86" s="4" t="s">
        <v>5368</v>
      </c>
      <c r="P86" s="4"/>
      <c r="Q86" s="4"/>
      <c r="R86" s="4">
        <v>218</v>
      </c>
      <c r="S86" s="174" t="s">
        <v>70</v>
      </c>
      <c r="T86" s="4" t="s">
        <v>70</v>
      </c>
      <c r="U86" s="140">
        <v>45348</v>
      </c>
      <c r="V86" s="4" t="s">
        <v>1887</v>
      </c>
      <c r="W86" s="4"/>
      <c r="X86" s="4"/>
      <c r="Y86" s="4"/>
      <c r="Z86" s="4"/>
      <c r="AA86" s="4" t="s">
        <v>1886</v>
      </c>
      <c r="AB86" s="4"/>
      <c r="AC86" s="142">
        <f t="shared" si="5"/>
        <v>0</v>
      </c>
      <c r="AD86" s="4"/>
      <c r="AE86" s="4"/>
      <c r="AF86" s="144"/>
      <c r="AG86" s="4"/>
      <c r="AH86" s="4"/>
      <c r="AI86" s="4"/>
      <c r="AJ86" s="4"/>
    </row>
    <row r="87" spans="2:36" hidden="1">
      <c r="B87" s="145" t="s">
        <v>5175</v>
      </c>
      <c r="C87" s="4" t="s">
        <v>160</v>
      </c>
      <c r="D87" s="4" t="s">
        <v>2498</v>
      </c>
      <c r="E87" s="4" t="s">
        <v>2498</v>
      </c>
      <c r="F87" s="4" t="s">
        <v>1060</v>
      </c>
      <c r="G87" s="4" t="s">
        <v>5374</v>
      </c>
      <c r="H87" s="4" t="s">
        <v>1278</v>
      </c>
      <c r="I87" s="4" t="s">
        <v>1279</v>
      </c>
      <c r="J87" s="4" t="s">
        <v>5351</v>
      </c>
      <c r="K87" s="139">
        <v>1111110000</v>
      </c>
      <c r="L87" s="139">
        <v>1111110000</v>
      </c>
      <c r="M87" s="4" t="s">
        <v>5352</v>
      </c>
      <c r="N87" s="4" t="s">
        <v>2526</v>
      </c>
      <c r="O87" s="4" t="s">
        <v>5375</v>
      </c>
      <c r="P87" s="4"/>
      <c r="Q87" s="4"/>
      <c r="R87" s="4">
        <v>218</v>
      </c>
      <c r="S87" s="174" t="s">
        <v>70</v>
      </c>
      <c r="T87" s="4" t="s">
        <v>70</v>
      </c>
      <c r="U87" s="140">
        <v>45348</v>
      </c>
      <c r="V87" s="4" t="s">
        <v>1887</v>
      </c>
      <c r="W87" s="4"/>
      <c r="X87" s="4"/>
      <c r="Y87" s="4"/>
      <c r="Z87" s="4"/>
      <c r="AA87" s="4" t="s">
        <v>1886</v>
      </c>
      <c r="AB87" s="4"/>
      <c r="AC87" s="142">
        <f t="shared" si="5"/>
        <v>0</v>
      </c>
      <c r="AD87" s="4"/>
      <c r="AE87" s="4"/>
      <c r="AF87" s="144"/>
      <c r="AG87" s="4"/>
      <c r="AH87" s="4"/>
      <c r="AI87" s="4"/>
      <c r="AJ87" s="4"/>
    </row>
    <row r="88" spans="2:36" hidden="1">
      <c r="B88" s="145" t="s">
        <v>5175</v>
      </c>
      <c r="C88" s="4" t="s">
        <v>160</v>
      </c>
      <c r="D88" s="4" t="s">
        <v>2498</v>
      </c>
      <c r="E88" s="4" t="s">
        <v>2498</v>
      </c>
      <c r="F88" s="4" t="s">
        <v>1060</v>
      </c>
      <c r="G88" s="4" t="s">
        <v>5376</v>
      </c>
      <c r="H88" s="4" t="s">
        <v>1278</v>
      </c>
      <c r="I88" s="4" t="s">
        <v>1279</v>
      </c>
      <c r="J88" s="4" t="s">
        <v>5355</v>
      </c>
      <c r="K88" s="139">
        <v>166700000</v>
      </c>
      <c r="L88" s="139">
        <v>166700000</v>
      </c>
      <c r="M88" s="4" t="s">
        <v>5352</v>
      </c>
      <c r="N88" s="4" t="s">
        <v>2526</v>
      </c>
      <c r="O88" s="4" t="s">
        <v>5375</v>
      </c>
      <c r="P88" s="4"/>
      <c r="Q88" s="4"/>
      <c r="R88" s="4">
        <v>218</v>
      </c>
      <c r="S88" s="174" t="s">
        <v>70</v>
      </c>
      <c r="T88" s="4" t="s">
        <v>70</v>
      </c>
      <c r="U88" s="140">
        <v>45348</v>
      </c>
      <c r="V88" s="4" t="s">
        <v>1887</v>
      </c>
      <c r="W88" s="4"/>
      <c r="X88" s="4"/>
      <c r="Y88" s="4"/>
      <c r="Z88" s="4"/>
      <c r="AA88" s="4" t="s">
        <v>1886</v>
      </c>
      <c r="AB88" s="4"/>
      <c r="AC88" s="142">
        <f t="shared" si="5"/>
        <v>0</v>
      </c>
      <c r="AD88" s="4"/>
      <c r="AE88" s="4"/>
      <c r="AF88" s="144"/>
      <c r="AG88" s="4"/>
      <c r="AH88" s="4"/>
      <c r="AI88" s="4"/>
      <c r="AJ88" s="4"/>
    </row>
    <row r="89" spans="2:36" hidden="1">
      <c r="B89" s="145" t="s">
        <v>5175</v>
      </c>
      <c r="C89" s="4" t="s">
        <v>160</v>
      </c>
      <c r="D89" s="4" t="s">
        <v>2498</v>
      </c>
      <c r="E89" s="4" t="s">
        <v>2498</v>
      </c>
      <c r="F89" s="4" t="s">
        <v>1060</v>
      </c>
      <c r="G89" s="4" t="s">
        <v>5377</v>
      </c>
      <c r="H89" s="4" t="s">
        <v>1278</v>
      </c>
      <c r="I89" s="4" t="s">
        <v>1279</v>
      </c>
      <c r="J89" s="4" t="s">
        <v>5359</v>
      </c>
      <c r="K89" s="139">
        <v>111100000</v>
      </c>
      <c r="L89" s="139">
        <v>111100000</v>
      </c>
      <c r="M89" s="4" t="s">
        <v>5352</v>
      </c>
      <c r="N89" s="4" t="s">
        <v>2526</v>
      </c>
      <c r="O89" s="4" t="s">
        <v>5375</v>
      </c>
      <c r="P89" s="4"/>
      <c r="Q89" s="4"/>
      <c r="R89" s="4">
        <v>218</v>
      </c>
      <c r="S89" s="174" t="s">
        <v>70</v>
      </c>
      <c r="T89" s="4" t="s">
        <v>70</v>
      </c>
      <c r="U89" s="140">
        <v>45348</v>
      </c>
      <c r="V89" s="4" t="s">
        <v>1887</v>
      </c>
      <c r="W89" s="4"/>
      <c r="X89" s="4"/>
      <c r="Y89" s="4"/>
      <c r="Z89" s="4"/>
      <c r="AA89" s="4" t="s">
        <v>1886</v>
      </c>
      <c r="AB89" s="4"/>
      <c r="AC89" s="142">
        <f t="shared" si="5"/>
        <v>0</v>
      </c>
      <c r="AD89" s="4"/>
      <c r="AE89" s="4"/>
      <c r="AF89" s="144"/>
      <c r="AG89" s="4"/>
      <c r="AH89" s="4"/>
      <c r="AI89" s="4"/>
      <c r="AJ89" s="4"/>
    </row>
    <row r="90" spans="2:36" hidden="1">
      <c r="B90" s="145" t="s">
        <v>5175</v>
      </c>
      <c r="C90" s="4" t="s">
        <v>160</v>
      </c>
      <c r="D90" s="4" t="s">
        <v>2498</v>
      </c>
      <c r="E90" s="4" t="s">
        <v>2498</v>
      </c>
      <c r="F90" s="4" t="s">
        <v>1060</v>
      </c>
      <c r="G90" s="4" t="s">
        <v>5378</v>
      </c>
      <c r="H90" s="4" t="s">
        <v>1278</v>
      </c>
      <c r="I90" s="4" t="s">
        <v>1279</v>
      </c>
      <c r="J90" s="4" t="s">
        <v>5373</v>
      </c>
      <c r="K90" s="139">
        <v>3464000000</v>
      </c>
      <c r="L90" s="139">
        <v>3464000000</v>
      </c>
      <c r="M90" s="4" t="s">
        <v>5364</v>
      </c>
      <c r="N90" s="4" t="s">
        <v>5379</v>
      </c>
      <c r="O90" s="4" t="s">
        <v>5380</v>
      </c>
      <c r="P90" s="4"/>
      <c r="Q90" s="4"/>
      <c r="R90" s="4">
        <v>218</v>
      </c>
      <c r="S90" s="174" t="s">
        <v>70</v>
      </c>
      <c r="T90" s="4" t="s">
        <v>70</v>
      </c>
      <c r="U90" s="140">
        <v>45348</v>
      </c>
      <c r="V90" s="4" t="s">
        <v>1887</v>
      </c>
      <c r="W90" s="4"/>
      <c r="X90" s="4"/>
      <c r="Y90" s="4"/>
      <c r="Z90" s="4"/>
      <c r="AA90" s="4" t="s">
        <v>1886</v>
      </c>
      <c r="AB90" s="4"/>
      <c r="AC90" s="142">
        <f t="shared" si="5"/>
        <v>0</v>
      </c>
      <c r="AD90" s="4"/>
      <c r="AE90" s="4"/>
      <c r="AF90" s="144"/>
      <c r="AG90" s="4"/>
      <c r="AH90" s="4"/>
      <c r="AI90" s="4"/>
      <c r="AJ90" s="4"/>
    </row>
    <row r="91" spans="2:36" hidden="1">
      <c r="B91" s="145" t="s">
        <v>5175</v>
      </c>
      <c r="C91" s="4" t="s">
        <v>160</v>
      </c>
      <c r="D91" s="4" t="s">
        <v>2498</v>
      </c>
      <c r="E91" s="4" t="s">
        <v>2498</v>
      </c>
      <c r="F91" s="4" t="s">
        <v>1060</v>
      </c>
      <c r="G91" s="4" t="s">
        <v>5381</v>
      </c>
      <c r="H91" s="4" t="s">
        <v>1278</v>
      </c>
      <c r="I91" s="4" t="s">
        <v>1279</v>
      </c>
      <c r="J91" s="4" t="s">
        <v>5370</v>
      </c>
      <c r="K91" s="139">
        <v>21880000000</v>
      </c>
      <c r="L91" s="139">
        <v>21880000000</v>
      </c>
      <c r="M91" s="4" t="s">
        <v>5347</v>
      </c>
      <c r="N91" s="4" t="s">
        <v>5382</v>
      </c>
      <c r="O91" s="4" t="s">
        <v>5349</v>
      </c>
      <c r="P91" s="4"/>
      <c r="Q91" s="4"/>
      <c r="R91" s="4">
        <v>218</v>
      </c>
      <c r="S91" s="174" t="s">
        <v>70</v>
      </c>
      <c r="T91" s="4" t="s">
        <v>70</v>
      </c>
      <c r="U91" s="140">
        <v>45348</v>
      </c>
      <c r="V91" s="4" t="s">
        <v>1887</v>
      </c>
      <c r="W91" s="4"/>
      <c r="X91" s="4"/>
      <c r="Y91" s="4"/>
      <c r="Z91" s="4"/>
      <c r="AA91" s="4" t="s">
        <v>1886</v>
      </c>
      <c r="AB91" s="4"/>
      <c r="AC91" s="142">
        <f t="shared" si="5"/>
        <v>0</v>
      </c>
      <c r="AD91" s="4"/>
      <c r="AE91" s="4"/>
      <c r="AF91" s="144"/>
      <c r="AG91" s="4"/>
      <c r="AH91" s="4"/>
      <c r="AI91" s="4"/>
      <c r="AJ91" s="4"/>
    </row>
    <row r="92" spans="2:36" hidden="1">
      <c r="B92" s="145" t="s">
        <v>5175</v>
      </c>
      <c r="C92" s="4" t="s">
        <v>160</v>
      </c>
      <c r="D92" s="4" t="s">
        <v>1976</v>
      </c>
      <c r="E92" s="4" t="s">
        <v>1976</v>
      </c>
      <c r="F92" s="4" t="s">
        <v>1060</v>
      </c>
      <c r="G92" s="4" t="s">
        <v>5383</v>
      </c>
      <c r="H92" s="4" t="s">
        <v>1387</v>
      </c>
      <c r="I92" s="4" t="s">
        <v>1388</v>
      </c>
      <c r="J92" s="4" t="s">
        <v>5384</v>
      </c>
      <c r="K92" s="139">
        <v>200000000000</v>
      </c>
      <c r="L92" s="139">
        <v>200000000000</v>
      </c>
      <c r="M92" s="4" t="s">
        <v>5385</v>
      </c>
      <c r="N92" s="4" t="s">
        <v>2454</v>
      </c>
      <c r="O92" s="4" t="s">
        <v>3989</v>
      </c>
      <c r="P92" s="186">
        <f>K92</f>
        <v>200000000000</v>
      </c>
      <c r="Q92" s="186">
        <f>K92-P92</f>
        <v>0</v>
      </c>
      <c r="R92" s="4">
        <v>92</v>
      </c>
      <c r="S92" s="4" t="s">
        <v>70</v>
      </c>
      <c r="T92" s="4" t="s">
        <v>70</v>
      </c>
      <c r="U92" s="140">
        <v>45321</v>
      </c>
      <c r="V92" s="4" t="s">
        <v>1884</v>
      </c>
      <c r="W92" s="4"/>
      <c r="X92" s="139" t="s">
        <v>70</v>
      </c>
      <c r="Y92" s="140">
        <v>45357</v>
      </c>
      <c r="Z92" s="4" t="s">
        <v>1888</v>
      </c>
      <c r="AA92" s="4" t="s">
        <v>1886</v>
      </c>
      <c r="AB92" s="186">
        <f>P92</f>
        <v>200000000000</v>
      </c>
      <c r="AC92" s="142">
        <f t="shared" si="5"/>
        <v>0</v>
      </c>
      <c r="AD92" s="4"/>
      <c r="AE92" s="4" t="s">
        <v>2066</v>
      </c>
      <c r="AF92" s="252" t="s">
        <v>5386</v>
      </c>
      <c r="AG92" s="4"/>
      <c r="AH92" s="4"/>
      <c r="AI92" s="4"/>
      <c r="AJ92" s="4"/>
    </row>
    <row r="93" spans="2:36" hidden="1">
      <c r="B93" s="145" t="s">
        <v>5175</v>
      </c>
      <c r="C93" s="4" t="s">
        <v>160</v>
      </c>
      <c r="D93" s="4" t="s">
        <v>1957</v>
      </c>
      <c r="E93" s="4" t="s">
        <v>1957</v>
      </c>
      <c r="F93" s="4" t="s">
        <v>2018</v>
      </c>
      <c r="G93" s="4" t="s">
        <v>5387</v>
      </c>
      <c r="H93" s="4" t="s">
        <v>1411</v>
      </c>
      <c r="I93" s="4" t="s">
        <v>1412</v>
      </c>
      <c r="J93" s="4" t="s">
        <v>5388</v>
      </c>
      <c r="K93" s="139">
        <v>823199.8</v>
      </c>
      <c r="L93" s="139">
        <v>19851463177</v>
      </c>
      <c r="M93" s="4" t="s">
        <v>5389</v>
      </c>
      <c r="N93" s="4" t="s">
        <v>5390</v>
      </c>
      <c r="O93" s="4" t="s">
        <v>5391</v>
      </c>
      <c r="P93" s="186">
        <f>K93</f>
        <v>823199.8</v>
      </c>
      <c r="Q93" s="186">
        <f>P93-K93</f>
        <v>0</v>
      </c>
      <c r="R93" s="4">
        <v>187</v>
      </c>
      <c r="S93" s="174" t="s">
        <v>70</v>
      </c>
      <c r="T93" s="4" t="s">
        <v>70</v>
      </c>
      <c r="U93" s="140">
        <v>45352</v>
      </c>
      <c r="V93" s="4" t="s">
        <v>1884</v>
      </c>
      <c r="W93" s="4" t="s">
        <v>1954</v>
      </c>
      <c r="X93" s="4"/>
      <c r="Y93" s="4"/>
      <c r="Z93" s="4"/>
      <c r="AA93" s="4" t="s">
        <v>1886</v>
      </c>
      <c r="AB93" s="4"/>
      <c r="AC93" s="142">
        <f t="shared" si="5"/>
        <v>823199.8</v>
      </c>
      <c r="AD93" s="4"/>
      <c r="AE93" s="4"/>
      <c r="AF93" s="144"/>
      <c r="AG93" s="4"/>
      <c r="AH93" s="4"/>
      <c r="AI93" s="4"/>
      <c r="AJ93" s="4"/>
    </row>
    <row r="94" spans="2:36" hidden="1">
      <c r="B94" s="145" t="s">
        <v>5175</v>
      </c>
      <c r="C94" s="4" t="s">
        <v>160</v>
      </c>
      <c r="D94" s="4" t="s">
        <v>1957</v>
      </c>
      <c r="E94" s="4" t="s">
        <v>1957</v>
      </c>
      <c r="F94" s="4" t="s">
        <v>2018</v>
      </c>
      <c r="G94" s="4" t="s">
        <v>5392</v>
      </c>
      <c r="H94" s="4" t="s">
        <v>1411</v>
      </c>
      <c r="I94" s="4" t="s">
        <v>1412</v>
      </c>
      <c r="J94" s="4" t="s">
        <v>5393</v>
      </c>
      <c r="K94" s="139">
        <v>3292799.12</v>
      </c>
      <c r="L94" s="139">
        <v>79405850778.800003</v>
      </c>
      <c r="M94" s="4" t="s">
        <v>5389</v>
      </c>
      <c r="N94" s="4" t="s">
        <v>5394</v>
      </c>
      <c r="O94" s="4" t="s">
        <v>5391</v>
      </c>
      <c r="P94" s="186">
        <f>K94</f>
        <v>3292799.12</v>
      </c>
      <c r="Q94" s="186">
        <f>P94-K94</f>
        <v>0</v>
      </c>
      <c r="R94" s="4">
        <v>187</v>
      </c>
      <c r="S94" s="174" t="s">
        <v>70</v>
      </c>
      <c r="T94" s="4" t="s">
        <v>70</v>
      </c>
      <c r="U94" s="140">
        <v>45352</v>
      </c>
      <c r="V94" s="4" t="s">
        <v>1884</v>
      </c>
      <c r="W94" s="4" t="s">
        <v>1954</v>
      </c>
      <c r="X94" s="4"/>
      <c r="Y94" s="4"/>
      <c r="Z94" s="4"/>
      <c r="AA94" s="4" t="s">
        <v>1886</v>
      </c>
      <c r="AB94" s="4"/>
      <c r="AC94" s="142">
        <f t="shared" si="5"/>
        <v>3292799.12</v>
      </c>
      <c r="AD94" s="4"/>
      <c r="AE94" s="4"/>
      <c r="AF94" s="144"/>
      <c r="AG94" s="4"/>
      <c r="AH94" s="4"/>
      <c r="AI94" s="4"/>
      <c r="AJ94" s="4"/>
    </row>
    <row r="95" spans="2:36" hidden="1">
      <c r="B95" s="145" t="s">
        <v>5175</v>
      </c>
      <c r="C95" s="4" t="s">
        <v>160</v>
      </c>
      <c r="D95" s="4" t="s">
        <v>1957</v>
      </c>
      <c r="E95" s="4" t="s">
        <v>1957</v>
      </c>
      <c r="F95" s="4" t="s">
        <v>1060</v>
      </c>
      <c r="G95" s="4" t="s">
        <v>5395</v>
      </c>
      <c r="H95" s="4" t="s">
        <v>1489</v>
      </c>
      <c r="I95" s="4" t="s">
        <v>1490</v>
      </c>
      <c r="J95" s="4" t="s">
        <v>5396</v>
      </c>
      <c r="K95" s="139">
        <v>200000000</v>
      </c>
      <c r="L95" s="139">
        <v>200000000</v>
      </c>
      <c r="M95" s="4" t="s">
        <v>5203</v>
      </c>
      <c r="N95" s="4" t="s">
        <v>4335</v>
      </c>
      <c r="O95" s="4" t="s">
        <v>2884</v>
      </c>
      <c r="P95" s="186">
        <f>K95</f>
        <v>200000000</v>
      </c>
      <c r="Q95" s="186">
        <f>P95-K95</f>
        <v>0</v>
      </c>
      <c r="R95" s="4">
        <v>186</v>
      </c>
      <c r="S95" s="174" t="s">
        <v>70</v>
      </c>
      <c r="T95" s="4" t="s">
        <v>70</v>
      </c>
      <c r="U95" s="140">
        <v>45352</v>
      </c>
      <c r="V95" s="4" t="s">
        <v>1884</v>
      </c>
      <c r="W95" s="4" t="s">
        <v>1954</v>
      </c>
      <c r="X95" s="4"/>
      <c r="Y95" s="4"/>
      <c r="Z95" s="4"/>
      <c r="AA95" s="4" t="s">
        <v>1886</v>
      </c>
      <c r="AB95" s="4"/>
      <c r="AC95" s="142">
        <f t="shared" si="5"/>
        <v>200000000</v>
      </c>
      <c r="AD95" s="4"/>
      <c r="AE95" s="4"/>
      <c r="AF95" s="144"/>
      <c r="AG95" s="4"/>
      <c r="AH95" s="4"/>
      <c r="AI95" s="4"/>
      <c r="AJ95" s="4"/>
    </row>
    <row r="96" spans="2:36" hidden="1">
      <c r="B96" s="145" t="s">
        <v>5175</v>
      </c>
      <c r="C96" s="4" t="s">
        <v>160</v>
      </c>
      <c r="D96" s="4" t="s">
        <v>1957</v>
      </c>
      <c r="E96" s="4" t="s">
        <v>1957</v>
      </c>
      <c r="F96" s="4" t="s">
        <v>1060</v>
      </c>
      <c r="G96" s="4" t="s">
        <v>5397</v>
      </c>
      <c r="H96" s="4" t="s">
        <v>1489</v>
      </c>
      <c r="I96" s="4" t="s">
        <v>1490</v>
      </c>
      <c r="J96" s="4">
        <v>42200049700004</v>
      </c>
      <c r="K96" s="139">
        <v>200000000</v>
      </c>
      <c r="L96" s="139">
        <v>200000000</v>
      </c>
      <c r="M96" s="4" t="s">
        <v>5203</v>
      </c>
      <c r="N96" s="4" t="s">
        <v>3484</v>
      </c>
      <c r="O96" s="4" t="s">
        <v>2842</v>
      </c>
      <c r="P96" s="186">
        <f t="shared" ref="P96:P101" si="6">K96</f>
        <v>200000000</v>
      </c>
      <c r="Q96" s="186">
        <f t="shared" ref="Q96:Q104" si="7">P96-K96</f>
        <v>0</v>
      </c>
      <c r="R96" s="4">
        <v>186</v>
      </c>
      <c r="S96" s="174" t="s">
        <v>70</v>
      </c>
      <c r="T96" s="4" t="s">
        <v>70</v>
      </c>
      <c r="U96" s="140">
        <v>45352</v>
      </c>
      <c r="V96" s="4" t="s">
        <v>1884</v>
      </c>
      <c r="W96" s="4" t="s">
        <v>1954</v>
      </c>
      <c r="X96" s="4"/>
      <c r="Y96" s="4"/>
      <c r="Z96" s="4"/>
      <c r="AA96" s="4" t="s">
        <v>1886</v>
      </c>
      <c r="AB96" s="4"/>
      <c r="AC96" s="142">
        <f t="shared" si="5"/>
        <v>200000000</v>
      </c>
      <c r="AD96" s="4"/>
      <c r="AE96" s="4"/>
      <c r="AF96" s="144"/>
      <c r="AG96" s="4"/>
      <c r="AH96" s="4"/>
      <c r="AI96" s="4"/>
      <c r="AJ96" s="4"/>
    </row>
    <row r="97" spans="1:36" hidden="1">
      <c r="B97" s="145" t="s">
        <v>5175</v>
      </c>
      <c r="C97" s="4" t="s">
        <v>160</v>
      </c>
      <c r="D97" s="4" t="s">
        <v>1957</v>
      </c>
      <c r="E97" s="4" t="s">
        <v>1957</v>
      </c>
      <c r="F97" s="4" t="s">
        <v>1060</v>
      </c>
      <c r="G97" s="4" t="s">
        <v>5398</v>
      </c>
      <c r="H97" s="4" t="s">
        <v>1489</v>
      </c>
      <c r="I97" s="4" t="s">
        <v>1490</v>
      </c>
      <c r="J97" s="4" t="s">
        <v>5399</v>
      </c>
      <c r="K97" s="139">
        <v>200000000</v>
      </c>
      <c r="L97" s="139">
        <v>200000000</v>
      </c>
      <c r="M97" s="4" t="s">
        <v>2545</v>
      </c>
      <c r="N97" s="4" t="s">
        <v>4552</v>
      </c>
      <c r="O97" s="4" t="s">
        <v>3641</v>
      </c>
      <c r="P97" s="186">
        <f t="shared" si="6"/>
        <v>200000000</v>
      </c>
      <c r="Q97" s="186">
        <f t="shared" si="7"/>
        <v>0</v>
      </c>
      <c r="R97" s="4">
        <v>186</v>
      </c>
      <c r="S97" s="174" t="s">
        <v>70</v>
      </c>
      <c r="T97" s="4" t="s">
        <v>70</v>
      </c>
      <c r="U97" s="140">
        <v>45352</v>
      </c>
      <c r="V97" s="4" t="s">
        <v>1884</v>
      </c>
      <c r="W97" s="4" t="s">
        <v>1954</v>
      </c>
      <c r="X97" s="4"/>
      <c r="Y97" s="4"/>
      <c r="Z97" s="4"/>
      <c r="AA97" s="4" t="s">
        <v>1886</v>
      </c>
      <c r="AB97" s="4"/>
      <c r="AC97" s="142">
        <f t="shared" si="5"/>
        <v>200000000</v>
      </c>
      <c r="AD97" s="4"/>
      <c r="AE97" s="4"/>
      <c r="AF97" s="144"/>
      <c r="AG97" s="4"/>
      <c r="AH97" s="4"/>
      <c r="AI97" s="4"/>
      <c r="AJ97" s="4"/>
    </row>
    <row r="98" spans="1:36" hidden="1">
      <c r="B98" s="145" t="s">
        <v>5175</v>
      </c>
      <c r="C98" s="4" t="s">
        <v>160</v>
      </c>
      <c r="D98" s="4" t="s">
        <v>1957</v>
      </c>
      <c r="E98" s="4" t="s">
        <v>1957</v>
      </c>
      <c r="F98" s="4" t="s">
        <v>1060</v>
      </c>
      <c r="G98" s="4" t="s">
        <v>5400</v>
      </c>
      <c r="H98" s="4" t="s">
        <v>1489</v>
      </c>
      <c r="I98" s="4" t="s">
        <v>1490</v>
      </c>
      <c r="J98" s="4" t="s">
        <v>5401</v>
      </c>
      <c r="K98" s="139">
        <v>150000000</v>
      </c>
      <c r="L98" s="139">
        <v>150000000</v>
      </c>
      <c r="M98" s="4" t="s">
        <v>5231</v>
      </c>
      <c r="N98" s="4" t="s">
        <v>5402</v>
      </c>
      <c r="O98" s="4" t="s">
        <v>2942</v>
      </c>
      <c r="P98" s="186">
        <f t="shared" si="6"/>
        <v>150000000</v>
      </c>
      <c r="Q98" s="186">
        <f t="shared" si="7"/>
        <v>0</v>
      </c>
      <c r="R98" s="4">
        <v>186</v>
      </c>
      <c r="S98" s="174" t="s">
        <v>70</v>
      </c>
      <c r="T98" s="4" t="s">
        <v>70</v>
      </c>
      <c r="U98" s="140">
        <v>45352</v>
      </c>
      <c r="V98" s="4" t="s">
        <v>1884</v>
      </c>
      <c r="W98" s="4" t="s">
        <v>1954</v>
      </c>
      <c r="X98" s="4"/>
      <c r="Y98" s="4"/>
      <c r="Z98" s="4"/>
      <c r="AA98" s="4" t="s">
        <v>1886</v>
      </c>
      <c r="AB98" s="4"/>
      <c r="AC98" s="142">
        <f t="shared" si="5"/>
        <v>150000000</v>
      </c>
      <c r="AD98" s="4"/>
      <c r="AE98" s="4"/>
      <c r="AF98" s="144"/>
      <c r="AG98" s="4"/>
      <c r="AH98" s="4"/>
      <c r="AI98" s="4"/>
      <c r="AJ98" s="4"/>
    </row>
    <row r="99" spans="1:36" hidden="1">
      <c r="B99" s="145" t="s">
        <v>5175</v>
      </c>
      <c r="C99" s="4" t="s">
        <v>160</v>
      </c>
      <c r="D99" s="4" t="s">
        <v>1957</v>
      </c>
      <c r="E99" s="4" t="s">
        <v>1957</v>
      </c>
      <c r="F99" s="4" t="s">
        <v>1060</v>
      </c>
      <c r="G99" s="4" t="s">
        <v>5403</v>
      </c>
      <c r="H99" s="4" t="s">
        <v>1489</v>
      </c>
      <c r="I99" s="4" t="s">
        <v>1490</v>
      </c>
      <c r="J99" s="4" t="s">
        <v>5404</v>
      </c>
      <c r="K99" s="139">
        <v>40000000</v>
      </c>
      <c r="L99" s="139">
        <v>40000000</v>
      </c>
      <c r="M99" s="4" t="s">
        <v>1919</v>
      </c>
      <c r="N99" s="4" t="s">
        <v>3412</v>
      </c>
      <c r="O99" s="4" t="s">
        <v>3413</v>
      </c>
      <c r="P99" s="186">
        <f t="shared" si="6"/>
        <v>40000000</v>
      </c>
      <c r="Q99" s="186">
        <f t="shared" si="7"/>
        <v>0</v>
      </c>
      <c r="R99" s="4">
        <v>186</v>
      </c>
      <c r="S99" s="174" t="s">
        <v>70</v>
      </c>
      <c r="T99" s="4" t="s">
        <v>70</v>
      </c>
      <c r="U99" s="140">
        <v>45352</v>
      </c>
      <c r="V99" s="4" t="s">
        <v>1884</v>
      </c>
      <c r="W99" s="4" t="s">
        <v>1954</v>
      </c>
      <c r="X99" s="4"/>
      <c r="Y99" s="4"/>
      <c r="Z99" s="4"/>
      <c r="AA99" s="4" t="s">
        <v>1886</v>
      </c>
      <c r="AB99" s="4"/>
      <c r="AC99" s="142">
        <f t="shared" si="5"/>
        <v>40000000</v>
      </c>
      <c r="AD99" s="4"/>
      <c r="AE99" s="4"/>
      <c r="AF99" s="144"/>
      <c r="AG99" s="4"/>
      <c r="AH99" s="4"/>
      <c r="AI99" s="4"/>
      <c r="AJ99" s="4"/>
    </row>
    <row r="100" spans="1:36" hidden="1">
      <c r="B100" s="145" t="s">
        <v>5175</v>
      </c>
      <c r="C100" s="4" t="s">
        <v>160</v>
      </c>
      <c r="D100" s="4" t="s">
        <v>1957</v>
      </c>
      <c r="E100" s="4" t="s">
        <v>1957</v>
      </c>
      <c r="F100" s="4" t="s">
        <v>1060</v>
      </c>
      <c r="G100" s="4" t="s">
        <v>5405</v>
      </c>
      <c r="H100" s="4" t="s">
        <v>1489</v>
      </c>
      <c r="I100" s="4" t="s">
        <v>1490</v>
      </c>
      <c r="J100" s="4" t="s">
        <v>5406</v>
      </c>
      <c r="K100" s="139">
        <v>120000000</v>
      </c>
      <c r="L100" s="139">
        <v>120000000</v>
      </c>
      <c r="M100" s="4" t="s">
        <v>5407</v>
      </c>
      <c r="N100" s="4" t="s">
        <v>3011</v>
      </c>
      <c r="O100" s="4" t="s">
        <v>2942</v>
      </c>
      <c r="P100" s="186">
        <f t="shared" si="6"/>
        <v>120000000</v>
      </c>
      <c r="Q100" s="186">
        <f t="shared" si="7"/>
        <v>0</v>
      </c>
      <c r="R100" s="4">
        <v>186</v>
      </c>
      <c r="S100" s="174" t="s">
        <v>70</v>
      </c>
      <c r="T100" s="4" t="s">
        <v>70</v>
      </c>
      <c r="U100" s="140">
        <v>45352</v>
      </c>
      <c r="V100" s="4" t="s">
        <v>1884</v>
      </c>
      <c r="W100" s="4" t="s">
        <v>1954</v>
      </c>
      <c r="X100" s="4"/>
      <c r="Y100" s="4"/>
      <c r="Z100" s="4"/>
      <c r="AA100" s="4" t="s">
        <v>1886</v>
      </c>
      <c r="AB100" s="4"/>
      <c r="AC100" s="142">
        <f t="shared" si="5"/>
        <v>120000000</v>
      </c>
      <c r="AD100" s="4"/>
      <c r="AE100" s="4"/>
      <c r="AF100" s="144"/>
      <c r="AG100" s="4"/>
      <c r="AH100" s="4"/>
      <c r="AI100" s="4"/>
      <c r="AJ100" s="4"/>
    </row>
    <row r="101" spans="1:36" hidden="1">
      <c r="B101" s="145" t="s">
        <v>5175</v>
      </c>
      <c r="C101" s="4" t="s">
        <v>160</v>
      </c>
      <c r="D101" s="4" t="s">
        <v>1957</v>
      </c>
      <c r="E101" s="4" t="s">
        <v>1957</v>
      </c>
      <c r="F101" s="4" t="s">
        <v>1060</v>
      </c>
      <c r="G101" s="4" t="s">
        <v>5408</v>
      </c>
      <c r="H101" s="4" t="s">
        <v>1489</v>
      </c>
      <c r="I101" s="4" t="s">
        <v>1490</v>
      </c>
      <c r="J101" s="4" t="s">
        <v>5409</v>
      </c>
      <c r="K101" s="139">
        <v>300000000</v>
      </c>
      <c r="L101" s="139">
        <v>300000000</v>
      </c>
      <c r="M101" s="4" t="s">
        <v>5385</v>
      </c>
      <c r="N101" s="4" t="s">
        <v>3798</v>
      </c>
      <c r="O101" s="4" t="s">
        <v>5410</v>
      </c>
      <c r="P101" s="186">
        <f t="shared" si="6"/>
        <v>300000000</v>
      </c>
      <c r="Q101" s="186">
        <f t="shared" si="7"/>
        <v>0</v>
      </c>
      <c r="R101" s="4">
        <v>186</v>
      </c>
      <c r="S101" s="174" t="s">
        <v>70</v>
      </c>
      <c r="T101" s="4" t="s">
        <v>70</v>
      </c>
      <c r="U101" s="140">
        <v>45352</v>
      </c>
      <c r="V101" s="4" t="s">
        <v>1884</v>
      </c>
      <c r="W101" s="4" t="s">
        <v>1954</v>
      </c>
      <c r="X101" s="4"/>
      <c r="Y101" s="4"/>
      <c r="Z101" s="4"/>
      <c r="AA101" s="4" t="s">
        <v>1886</v>
      </c>
      <c r="AB101" s="4"/>
      <c r="AC101" s="142">
        <f t="shared" si="5"/>
        <v>300000000</v>
      </c>
      <c r="AD101" s="4"/>
      <c r="AE101" s="4"/>
      <c r="AF101" s="144"/>
      <c r="AG101" s="4"/>
      <c r="AH101" s="4"/>
      <c r="AI101" s="4"/>
      <c r="AJ101" s="4"/>
    </row>
    <row r="102" spans="1:36" hidden="1">
      <c r="B102" s="145" t="s">
        <v>5175</v>
      </c>
      <c r="C102" s="4" t="s">
        <v>160</v>
      </c>
      <c r="D102" s="4" t="s">
        <v>1957</v>
      </c>
      <c r="E102" s="4" t="s">
        <v>1957</v>
      </c>
      <c r="F102" s="4" t="s">
        <v>1060</v>
      </c>
      <c r="G102" s="4" t="s">
        <v>5411</v>
      </c>
      <c r="H102" s="4" t="s">
        <v>1477</v>
      </c>
      <c r="I102" s="4" t="s">
        <v>1478</v>
      </c>
      <c r="J102" s="4" t="s">
        <v>5412</v>
      </c>
      <c r="K102" s="139">
        <v>1530400000</v>
      </c>
      <c r="L102" s="139">
        <v>1530400000</v>
      </c>
      <c r="M102" s="4" t="s">
        <v>5385</v>
      </c>
      <c r="N102" s="4" t="s">
        <v>2964</v>
      </c>
      <c r="O102" s="4" t="s">
        <v>2703</v>
      </c>
      <c r="P102" s="186">
        <f>K102</f>
        <v>1530400000</v>
      </c>
      <c r="Q102" s="186">
        <f t="shared" si="7"/>
        <v>0</v>
      </c>
      <c r="R102" s="4">
        <v>233</v>
      </c>
      <c r="S102" s="4" t="s">
        <v>70</v>
      </c>
      <c r="T102" s="4" t="s">
        <v>70</v>
      </c>
      <c r="U102" s="140">
        <v>45352</v>
      </c>
      <c r="V102" s="4" t="s">
        <v>1884</v>
      </c>
      <c r="W102" s="4" t="s">
        <v>1954</v>
      </c>
      <c r="X102" s="4"/>
      <c r="Y102" s="4"/>
      <c r="Z102" s="4"/>
      <c r="AA102" s="4" t="s">
        <v>1886</v>
      </c>
      <c r="AB102" s="4"/>
      <c r="AC102" s="142">
        <f t="shared" si="5"/>
        <v>1530400000</v>
      </c>
      <c r="AD102" s="4"/>
      <c r="AE102" s="4"/>
      <c r="AF102" s="144"/>
      <c r="AG102" s="4"/>
      <c r="AH102" s="4"/>
      <c r="AI102" s="4"/>
      <c r="AJ102" s="4"/>
    </row>
    <row r="103" spans="1:36" hidden="1">
      <c r="B103" s="145" t="s">
        <v>5175</v>
      </c>
      <c r="C103" s="4" t="s">
        <v>160</v>
      </c>
      <c r="D103" s="4" t="s">
        <v>1957</v>
      </c>
      <c r="E103" s="4" t="s">
        <v>1957</v>
      </c>
      <c r="F103" s="4" t="s">
        <v>1060</v>
      </c>
      <c r="G103" s="4" t="s">
        <v>5413</v>
      </c>
      <c r="H103" s="4" t="s">
        <v>1477</v>
      </c>
      <c r="I103" s="4" t="s">
        <v>1478</v>
      </c>
      <c r="J103" s="4" t="s">
        <v>5414</v>
      </c>
      <c r="K103" s="139">
        <v>1066757600</v>
      </c>
      <c r="L103" s="139">
        <v>1066757600</v>
      </c>
      <c r="M103" s="4" t="s">
        <v>5415</v>
      </c>
      <c r="N103" s="4" t="s">
        <v>2964</v>
      </c>
      <c r="O103" s="4" t="s">
        <v>4489</v>
      </c>
      <c r="P103" s="186">
        <f t="shared" ref="P103:P104" si="8">K103</f>
        <v>1066757600</v>
      </c>
      <c r="Q103" s="186">
        <f t="shared" si="7"/>
        <v>0</v>
      </c>
      <c r="R103" s="4">
        <v>233</v>
      </c>
      <c r="S103" s="4" t="s">
        <v>70</v>
      </c>
      <c r="T103" s="4" t="s">
        <v>70</v>
      </c>
      <c r="U103" s="140">
        <v>45352</v>
      </c>
      <c r="V103" s="4" t="s">
        <v>1884</v>
      </c>
      <c r="W103" s="4" t="s">
        <v>1954</v>
      </c>
      <c r="X103" s="4"/>
      <c r="Y103" s="4"/>
      <c r="Z103" s="4"/>
      <c r="AA103" s="4" t="s">
        <v>1886</v>
      </c>
      <c r="AB103" s="4"/>
      <c r="AC103" s="142">
        <f t="shared" si="5"/>
        <v>1066757600</v>
      </c>
      <c r="AD103" s="4"/>
      <c r="AE103" s="4"/>
      <c r="AF103" s="144"/>
      <c r="AG103" s="4"/>
      <c r="AH103" s="4"/>
      <c r="AI103" s="4"/>
      <c r="AJ103" s="4"/>
    </row>
    <row r="104" spans="1:36" hidden="1">
      <c r="B104" s="145" t="s">
        <v>5175</v>
      </c>
      <c r="C104" s="4" t="s">
        <v>160</v>
      </c>
      <c r="D104" s="4" t="s">
        <v>1957</v>
      </c>
      <c r="E104" s="4" t="s">
        <v>1957</v>
      </c>
      <c r="F104" s="4" t="s">
        <v>1060</v>
      </c>
      <c r="G104" s="4" t="s">
        <v>5416</v>
      </c>
      <c r="H104" s="4" t="s">
        <v>1477</v>
      </c>
      <c r="I104" s="4" t="s">
        <v>1478</v>
      </c>
      <c r="J104" s="4" t="s">
        <v>5417</v>
      </c>
      <c r="K104" s="139">
        <v>1099200000</v>
      </c>
      <c r="L104" s="139">
        <v>1099200000</v>
      </c>
      <c r="M104" s="4" t="s">
        <v>5415</v>
      </c>
      <c r="N104" s="4" t="s">
        <v>2705</v>
      </c>
      <c r="O104" s="4" t="s">
        <v>2821</v>
      </c>
      <c r="P104" s="186">
        <f t="shared" si="8"/>
        <v>1099200000</v>
      </c>
      <c r="Q104" s="186">
        <f t="shared" si="7"/>
        <v>0</v>
      </c>
      <c r="R104" s="4">
        <v>233</v>
      </c>
      <c r="S104" s="4" t="s">
        <v>70</v>
      </c>
      <c r="T104" s="4" t="s">
        <v>70</v>
      </c>
      <c r="U104" s="140">
        <v>45352</v>
      </c>
      <c r="V104" s="4" t="s">
        <v>1884</v>
      </c>
      <c r="W104" s="4" t="s">
        <v>1954</v>
      </c>
      <c r="X104" s="4"/>
      <c r="Y104" s="4"/>
      <c r="Z104" s="4"/>
      <c r="AA104" s="4" t="s">
        <v>1886</v>
      </c>
      <c r="AB104" s="4"/>
      <c r="AC104" s="142">
        <f t="shared" si="5"/>
        <v>1099200000</v>
      </c>
      <c r="AD104" s="4"/>
      <c r="AE104" s="4"/>
      <c r="AF104" s="144"/>
      <c r="AG104" s="4"/>
      <c r="AH104" s="4"/>
      <c r="AI104" s="4"/>
      <c r="AJ104" s="4"/>
    </row>
    <row r="105" spans="1:36" hidden="1">
      <c r="A105" t="s">
        <v>70</v>
      </c>
      <c r="B105" s="145" t="s">
        <v>5418</v>
      </c>
      <c r="C105" s="4" t="s">
        <v>160</v>
      </c>
      <c r="D105" s="4" t="s">
        <v>5419</v>
      </c>
      <c r="E105" s="4" t="s">
        <v>5419</v>
      </c>
      <c r="F105" s="4" t="s">
        <v>1060</v>
      </c>
      <c r="G105" s="4" t="s">
        <v>5420</v>
      </c>
      <c r="H105" s="4" t="s">
        <v>1722</v>
      </c>
      <c r="I105" s="4" t="s">
        <v>1723</v>
      </c>
      <c r="J105" s="4" t="s">
        <v>5421</v>
      </c>
      <c r="K105" s="139">
        <v>2043820089</v>
      </c>
      <c r="L105" s="139">
        <v>2043820089</v>
      </c>
      <c r="M105" s="4" t="s">
        <v>5180</v>
      </c>
      <c r="N105" s="4" t="s">
        <v>3235</v>
      </c>
      <c r="O105" s="4" t="s">
        <v>2475</v>
      </c>
      <c r="P105" s="186">
        <f t="shared" ref="P105:P168" si="9">L105</f>
        <v>2043820089</v>
      </c>
      <c r="Q105" s="186">
        <f t="shared" ref="Q105:Q168" si="10">L105-P105</f>
        <v>0</v>
      </c>
      <c r="R105" s="4">
        <v>1</v>
      </c>
      <c r="S105" s="4" t="s">
        <v>70</v>
      </c>
      <c r="T105" s="4" t="s">
        <v>70</v>
      </c>
      <c r="U105" s="140">
        <v>45321</v>
      </c>
      <c r="V105" s="4" t="s">
        <v>1884</v>
      </c>
      <c r="W105" s="4" t="s">
        <v>1954</v>
      </c>
      <c r="X105" s="4"/>
      <c r="Y105" s="4"/>
      <c r="Z105" s="4"/>
      <c r="AA105" s="4" t="s">
        <v>1886</v>
      </c>
      <c r="AB105" s="4"/>
      <c r="AC105" s="142">
        <f t="shared" si="5"/>
        <v>2043820089</v>
      </c>
      <c r="AD105" s="4"/>
      <c r="AE105" s="4"/>
      <c r="AF105" s="144"/>
      <c r="AG105" s="4"/>
      <c r="AH105" s="4"/>
      <c r="AI105" s="4"/>
      <c r="AJ105" s="4"/>
    </row>
    <row r="106" spans="1:36" hidden="1">
      <c r="A106" t="s">
        <v>70</v>
      </c>
      <c r="B106" s="145" t="s">
        <v>5418</v>
      </c>
      <c r="C106" s="4" t="s">
        <v>160</v>
      </c>
      <c r="D106" s="4" t="s">
        <v>5419</v>
      </c>
      <c r="E106" s="4" t="s">
        <v>5419</v>
      </c>
      <c r="F106" s="4" t="s">
        <v>1060</v>
      </c>
      <c r="G106" s="4" t="s">
        <v>5422</v>
      </c>
      <c r="H106" s="4" t="s">
        <v>1722</v>
      </c>
      <c r="I106" s="4" t="s">
        <v>1723</v>
      </c>
      <c r="J106" s="4" t="s">
        <v>5423</v>
      </c>
      <c r="K106" s="139">
        <v>8546374242</v>
      </c>
      <c r="L106" s="139">
        <v>8546374242</v>
      </c>
      <c r="M106" s="4" t="s">
        <v>5424</v>
      </c>
      <c r="N106" s="4" t="s">
        <v>2732</v>
      </c>
      <c r="O106" s="4" t="s">
        <v>3033</v>
      </c>
      <c r="P106" s="186">
        <f t="shared" si="9"/>
        <v>8546374242</v>
      </c>
      <c r="Q106" s="186">
        <f t="shared" si="10"/>
        <v>0</v>
      </c>
      <c r="R106" s="4">
        <v>1</v>
      </c>
      <c r="S106" s="4" t="s">
        <v>70</v>
      </c>
      <c r="T106" s="4" t="s">
        <v>70</v>
      </c>
      <c r="U106" s="140">
        <v>45321</v>
      </c>
      <c r="V106" s="4" t="s">
        <v>1884</v>
      </c>
      <c r="W106" s="4" t="s">
        <v>1954</v>
      </c>
      <c r="X106" s="4"/>
      <c r="Y106" s="4"/>
      <c r="Z106" s="4"/>
      <c r="AA106" s="4" t="s">
        <v>1886</v>
      </c>
      <c r="AB106" s="4"/>
      <c r="AC106" s="142">
        <f t="shared" si="5"/>
        <v>8546374242</v>
      </c>
      <c r="AD106" s="4"/>
      <c r="AE106" s="4"/>
      <c r="AF106" s="144"/>
      <c r="AG106" s="4"/>
      <c r="AH106" s="4"/>
      <c r="AI106" s="4"/>
      <c r="AJ106" s="4"/>
    </row>
    <row r="107" spans="1:36" hidden="1">
      <c r="A107" t="s">
        <v>70</v>
      </c>
      <c r="B107" s="145" t="s">
        <v>5418</v>
      </c>
      <c r="C107" s="4" t="s">
        <v>160</v>
      </c>
      <c r="D107" s="4" t="s">
        <v>5419</v>
      </c>
      <c r="E107" s="4" t="s">
        <v>5419</v>
      </c>
      <c r="F107" s="4" t="s">
        <v>1060</v>
      </c>
      <c r="G107" s="4" t="s">
        <v>5425</v>
      </c>
      <c r="H107" s="4" t="s">
        <v>1722</v>
      </c>
      <c r="I107" s="4" t="s">
        <v>1723</v>
      </c>
      <c r="J107" s="4" t="s">
        <v>5426</v>
      </c>
      <c r="K107" s="139">
        <v>558000000</v>
      </c>
      <c r="L107" s="139">
        <v>558000000</v>
      </c>
      <c r="M107" s="4" t="s">
        <v>5424</v>
      </c>
      <c r="N107" s="4" t="s">
        <v>2732</v>
      </c>
      <c r="O107" s="4" t="s">
        <v>3033</v>
      </c>
      <c r="P107" s="186">
        <f t="shared" si="9"/>
        <v>558000000</v>
      </c>
      <c r="Q107" s="186">
        <f t="shared" si="10"/>
        <v>0</v>
      </c>
      <c r="R107" s="4">
        <v>1</v>
      </c>
      <c r="S107" s="4" t="s">
        <v>70</v>
      </c>
      <c r="T107" s="4" t="s">
        <v>70</v>
      </c>
      <c r="U107" s="140">
        <v>45321</v>
      </c>
      <c r="V107" s="4" t="s">
        <v>1884</v>
      </c>
      <c r="W107" s="4" t="s">
        <v>1954</v>
      </c>
      <c r="X107" s="4"/>
      <c r="Y107" s="4"/>
      <c r="Z107" s="4"/>
      <c r="AA107" s="4" t="s">
        <v>1886</v>
      </c>
      <c r="AB107" s="4"/>
      <c r="AC107" s="142">
        <f t="shared" si="5"/>
        <v>558000000</v>
      </c>
      <c r="AD107" s="4"/>
      <c r="AE107" s="4"/>
      <c r="AF107" s="144"/>
      <c r="AG107" s="4"/>
      <c r="AH107" s="4"/>
      <c r="AI107" s="4"/>
      <c r="AJ107" s="4"/>
    </row>
    <row r="108" spans="1:36" hidden="1">
      <c r="A108" t="s">
        <v>70</v>
      </c>
      <c r="B108" s="145" t="s">
        <v>5418</v>
      </c>
      <c r="C108" s="4" t="s">
        <v>160</v>
      </c>
      <c r="D108" s="4" t="s">
        <v>5419</v>
      </c>
      <c r="E108" s="4" t="s">
        <v>5419</v>
      </c>
      <c r="F108" s="4" t="s">
        <v>1060</v>
      </c>
      <c r="G108" s="4" t="s">
        <v>5427</v>
      </c>
      <c r="H108" s="4" t="s">
        <v>1722</v>
      </c>
      <c r="I108" s="4" t="s">
        <v>1723</v>
      </c>
      <c r="J108" s="4" t="s">
        <v>5428</v>
      </c>
      <c r="K108" s="139">
        <v>4811460500</v>
      </c>
      <c r="L108" s="139">
        <v>4811460500</v>
      </c>
      <c r="M108" s="4" t="s">
        <v>5424</v>
      </c>
      <c r="N108" s="4" t="s">
        <v>3109</v>
      </c>
      <c r="O108" s="4" t="s">
        <v>2712</v>
      </c>
      <c r="P108" s="186">
        <f t="shared" si="9"/>
        <v>4811460500</v>
      </c>
      <c r="Q108" s="186">
        <f t="shared" si="10"/>
        <v>0</v>
      </c>
      <c r="R108" s="4">
        <v>1</v>
      </c>
      <c r="S108" s="4" t="s">
        <v>70</v>
      </c>
      <c r="T108" s="4" t="s">
        <v>70</v>
      </c>
      <c r="U108" s="140">
        <v>45321</v>
      </c>
      <c r="V108" s="4" t="s">
        <v>1884</v>
      </c>
      <c r="W108" s="4" t="s">
        <v>1954</v>
      </c>
      <c r="X108" s="4"/>
      <c r="Y108" s="4"/>
      <c r="Z108" s="4"/>
      <c r="AA108" s="4" t="s">
        <v>1886</v>
      </c>
      <c r="AB108" s="4"/>
      <c r="AC108" s="142">
        <f t="shared" si="5"/>
        <v>4811460500</v>
      </c>
      <c r="AD108" s="4"/>
      <c r="AE108" s="4"/>
      <c r="AF108" s="144"/>
      <c r="AG108" s="4"/>
      <c r="AH108" s="4"/>
      <c r="AI108" s="4"/>
      <c r="AJ108" s="4"/>
    </row>
    <row r="109" spans="1:36" hidden="1">
      <c r="A109" t="s">
        <v>70</v>
      </c>
      <c r="B109" s="145" t="s">
        <v>5418</v>
      </c>
      <c r="C109" s="4" t="s">
        <v>160</v>
      </c>
      <c r="D109" s="4" t="s">
        <v>5419</v>
      </c>
      <c r="E109" s="4" t="s">
        <v>5419</v>
      </c>
      <c r="F109" s="4" t="s">
        <v>1060</v>
      </c>
      <c r="G109" s="4" t="s">
        <v>5429</v>
      </c>
      <c r="H109" s="4" t="s">
        <v>1722</v>
      </c>
      <c r="I109" s="4" t="s">
        <v>1723</v>
      </c>
      <c r="J109" s="4" t="s">
        <v>5430</v>
      </c>
      <c r="K109" s="139">
        <v>5000000000</v>
      </c>
      <c r="L109" s="139">
        <v>5000000000</v>
      </c>
      <c r="M109" s="4" t="s">
        <v>2545</v>
      </c>
      <c r="N109" s="4" t="s">
        <v>2887</v>
      </c>
      <c r="O109" s="4" t="s">
        <v>5431</v>
      </c>
      <c r="P109" s="186">
        <f t="shared" si="9"/>
        <v>5000000000</v>
      </c>
      <c r="Q109" s="186">
        <f t="shared" si="10"/>
        <v>0</v>
      </c>
      <c r="R109" s="4">
        <v>1</v>
      </c>
      <c r="S109" s="4" t="s">
        <v>70</v>
      </c>
      <c r="T109" s="4" t="s">
        <v>70</v>
      </c>
      <c r="U109" s="140">
        <v>45321</v>
      </c>
      <c r="V109" s="4" t="s">
        <v>1884</v>
      </c>
      <c r="W109" s="4" t="s">
        <v>1954</v>
      </c>
      <c r="X109" s="4"/>
      <c r="Y109" s="4"/>
      <c r="Z109" s="4"/>
      <c r="AA109" s="4" t="s">
        <v>1886</v>
      </c>
      <c r="AB109" s="4"/>
      <c r="AC109" s="142">
        <f t="shared" si="5"/>
        <v>5000000000</v>
      </c>
      <c r="AD109" s="4"/>
      <c r="AE109" s="4"/>
      <c r="AF109" s="144"/>
      <c r="AG109" s="4"/>
      <c r="AH109" s="4"/>
      <c r="AI109" s="4"/>
      <c r="AJ109" s="4"/>
    </row>
    <row r="110" spans="1:36" hidden="1">
      <c r="A110" t="s">
        <v>70</v>
      </c>
      <c r="B110" s="145" t="s">
        <v>5418</v>
      </c>
      <c r="C110" s="4" t="s">
        <v>160</v>
      </c>
      <c r="D110" s="4" t="s">
        <v>5419</v>
      </c>
      <c r="E110" s="4" t="s">
        <v>5419</v>
      </c>
      <c r="F110" s="4" t="s">
        <v>1060</v>
      </c>
      <c r="G110" s="4" t="s">
        <v>5432</v>
      </c>
      <c r="H110" s="4" t="s">
        <v>1722</v>
      </c>
      <c r="I110" s="4" t="s">
        <v>1723</v>
      </c>
      <c r="J110" s="4" t="s">
        <v>5433</v>
      </c>
      <c r="K110" s="139">
        <v>1468185462</v>
      </c>
      <c r="L110" s="139">
        <v>1468185462</v>
      </c>
      <c r="M110" s="4" t="s">
        <v>2545</v>
      </c>
      <c r="N110" s="4" t="s">
        <v>4613</v>
      </c>
      <c r="O110" s="4" t="s">
        <v>2165</v>
      </c>
      <c r="P110" s="186">
        <f t="shared" si="9"/>
        <v>1468185462</v>
      </c>
      <c r="Q110" s="186">
        <f t="shared" si="10"/>
        <v>0</v>
      </c>
      <c r="R110" s="4">
        <v>1</v>
      </c>
      <c r="S110" s="4" t="s">
        <v>70</v>
      </c>
      <c r="T110" s="4" t="s">
        <v>70</v>
      </c>
      <c r="U110" s="140">
        <v>45321</v>
      </c>
      <c r="V110" s="4" t="s">
        <v>1884</v>
      </c>
      <c r="W110" s="4" t="s">
        <v>1954</v>
      </c>
      <c r="X110" s="4"/>
      <c r="Y110" s="4"/>
      <c r="Z110" s="4"/>
      <c r="AA110" s="4" t="s">
        <v>1886</v>
      </c>
      <c r="AB110" s="4"/>
      <c r="AC110" s="142">
        <f t="shared" si="5"/>
        <v>1468185462</v>
      </c>
      <c r="AD110" s="4"/>
      <c r="AE110" s="4"/>
      <c r="AF110" s="144"/>
      <c r="AG110" s="4"/>
      <c r="AH110" s="4"/>
      <c r="AI110" s="4"/>
      <c r="AJ110" s="4"/>
    </row>
    <row r="111" spans="1:36" hidden="1">
      <c r="A111" t="s">
        <v>70</v>
      </c>
      <c r="B111" s="145" t="s">
        <v>5418</v>
      </c>
      <c r="C111" s="4" t="s">
        <v>160</v>
      </c>
      <c r="D111" s="4" t="s">
        <v>5419</v>
      </c>
      <c r="E111" s="4" t="s">
        <v>5419</v>
      </c>
      <c r="F111" s="4" t="s">
        <v>1060</v>
      </c>
      <c r="G111" s="4" t="s">
        <v>5434</v>
      </c>
      <c r="H111" s="4" t="s">
        <v>1722</v>
      </c>
      <c r="I111" s="4" t="s">
        <v>1723</v>
      </c>
      <c r="J111" s="4" t="s">
        <v>5435</v>
      </c>
      <c r="K111" s="139">
        <v>4500000000</v>
      </c>
      <c r="L111" s="139">
        <v>4500000000</v>
      </c>
      <c r="M111" s="4" t="s">
        <v>2545</v>
      </c>
      <c r="N111" s="4" t="s">
        <v>2841</v>
      </c>
      <c r="O111" s="4" t="s">
        <v>2225</v>
      </c>
      <c r="P111" s="186">
        <f t="shared" si="9"/>
        <v>4500000000</v>
      </c>
      <c r="Q111" s="186">
        <f t="shared" si="10"/>
        <v>0</v>
      </c>
      <c r="R111" s="4">
        <v>1</v>
      </c>
      <c r="S111" s="4" t="s">
        <v>70</v>
      </c>
      <c r="T111" s="4" t="s">
        <v>70</v>
      </c>
      <c r="U111" s="140">
        <v>45321</v>
      </c>
      <c r="V111" s="4" t="s">
        <v>1884</v>
      </c>
      <c r="W111" s="4" t="s">
        <v>1954</v>
      </c>
      <c r="X111" s="4"/>
      <c r="Y111" s="4"/>
      <c r="Z111" s="4"/>
      <c r="AA111" s="4" t="s">
        <v>1886</v>
      </c>
      <c r="AB111" s="4"/>
      <c r="AC111" s="142">
        <f t="shared" si="5"/>
        <v>4500000000</v>
      </c>
      <c r="AD111" s="4"/>
      <c r="AE111" s="4"/>
      <c r="AF111" s="144"/>
      <c r="AG111" s="4"/>
      <c r="AH111" s="4"/>
      <c r="AI111" s="4"/>
      <c r="AJ111" s="4"/>
    </row>
    <row r="112" spans="1:36" hidden="1">
      <c r="A112" t="s">
        <v>70</v>
      </c>
      <c r="B112" s="145" t="s">
        <v>5418</v>
      </c>
      <c r="C112" s="4" t="s">
        <v>160</v>
      </c>
      <c r="D112" s="4" t="s">
        <v>5419</v>
      </c>
      <c r="E112" s="4" t="s">
        <v>5419</v>
      </c>
      <c r="F112" s="4" t="s">
        <v>1060</v>
      </c>
      <c r="G112" s="4" t="s">
        <v>5436</v>
      </c>
      <c r="H112" s="4" t="s">
        <v>1722</v>
      </c>
      <c r="I112" s="4" t="s">
        <v>1723</v>
      </c>
      <c r="J112" s="4" t="s">
        <v>5437</v>
      </c>
      <c r="K112" s="139">
        <v>5005920000</v>
      </c>
      <c r="L112" s="139">
        <v>5005920000</v>
      </c>
      <c r="M112" s="4" t="s">
        <v>2545</v>
      </c>
      <c r="N112" s="4" t="s">
        <v>3361</v>
      </c>
      <c r="O112" s="4" t="s">
        <v>2833</v>
      </c>
      <c r="P112" s="186">
        <f t="shared" si="9"/>
        <v>5005920000</v>
      </c>
      <c r="Q112" s="186">
        <f t="shared" si="10"/>
        <v>0</v>
      </c>
      <c r="R112" s="4">
        <v>1</v>
      </c>
      <c r="S112" s="4" t="s">
        <v>70</v>
      </c>
      <c r="T112" s="4" t="s">
        <v>70</v>
      </c>
      <c r="U112" s="140">
        <v>45321</v>
      </c>
      <c r="V112" s="4" t="s">
        <v>1884</v>
      </c>
      <c r="W112" s="4" t="s">
        <v>1954</v>
      </c>
      <c r="X112" s="4"/>
      <c r="Y112" s="4"/>
      <c r="Z112" s="4"/>
      <c r="AA112" s="4" t="s">
        <v>1886</v>
      </c>
      <c r="AB112" s="4"/>
      <c r="AC112" s="142">
        <f t="shared" si="5"/>
        <v>5005920000</v>
      </c>
      <c r="AD112" s="4"/>
      <c r="AE112" s="4"/>
      <c r="AF112" s="144"/>
      <c r="AG112" s="4"/>
      <c r="AH112" s="4"/>
      <c r="AI112" s="4"/>
      <c r="AJ112" s="4"/>
    </row>
    <row r="113" spans="1:36" hidden="1">
      <c r="A113" t="s">
        <v>70</v>
      </c>
      <c r="B113" s="145" t="s">
        <v>5418</v>
      </c>
      <c r="C113" s="4" t="s">
        <v>160</v>
      </c>
      <c r="D113" s="4" t="s">
        <v>5419</v>
      </c>
      <c r="E113" s="4" t="s">
        <v>5419</v>
      </c>
      <c r="F113" s="4" t="s">
        <v>1060</v>
      </c>
      <c r="G113" s="4" t="s">
        <v>5438</v>
      </c>
      <c r="H113" s="4" t="s">
        <v>1722</v>
      </c>
      <c r="I113" s="4" t="s">
        <v>1723</v>
      </c>
      <c r="J113" s="4" t="s">
        <v>5439</v>
      </c>
      <c r="K113" s="139">
        <v>1795929850</v>
      </c>
      <c r="L113" s="139">
        <v>1795929850</v>
      </c>
      <c r="M113" s="4" t="s">
        <v>5208</v>
      </c>
      <c r="N113" s="4" t="s">
        <v>3547</v>
      </c>
      <c r="O113" s="4" t="s">
        <v>2917</v>
      </c>
      <c r="P113" s="186">
        <f t="shared" si="9"/>
        <v>1795929850</v>
      </c>
      <c r="Q113" s="186">
        <f t="shared" si="10"/>
        <v>0</v>
      </c>
      <c r="R113" s="4">
        <v>1</v>
      </c>
      <c r="S113" s="4" t="s">
        <v>70</v>
      </c>
      <c r="T113" s="4" t="s">
        <v>70</v>
      </c>
      <c r="U113" s="140">
        <v>45321</v>
      </c>
      <c r="V113" s="4" t="s">
        <v>1884</v>
      </c>
      <c r="W113" s="4" t="s">
        <v>1954</v>
      </c>
      <c r="X113" s="4"/>
      <c r="Y113" s="4"/>
      <c r="Z113" s="4"/>
      <c r="AA113" s="4" t="s">
        <v>1886</v>
      </c>
      <c r="AB113" s="4"/>
      <c r="AC113" s="142">
        <f t="shared" si="5"/>
        <v>1795929850</v>
      </c>
      <c r="AD113" s="4"/>
      <c r="AE113" s="4"/>
      <c r="AF113" s="144"/>
      <c r="AG113" s="4"/>
      <c r="AH113" s="4"/>
      <c r="AI113" s="4"/>
      <c r="AJ113" s="4"/>
    </row>
    <row r="114" spans="1:36" hidden="1">
      <c r="A114" t="s">
        <v>70</v>
      </c>
      <c r="B114" s="145" t="s">
        <v>5418</v>
      </c>
      <c r="C114" s="4" t="s">
        <v>160</v>
      </c>
      <c r="D114" s="4" t="s">
        <v>5419</v>
      </c>
      <c r="E114" s="4" t="s">
        <v>5419</v>
      </c>
      <c r="F114" s="4" t="s">
        <v>1060</v>
      </c>
      <c r="G114" s="4" t="s">
        <v>5440</v>
      </c>
      <c r="H114" s="4" t="s">
        <v>1722</v>
      </c>
      <c r="I114" s="4" t="s">
        <v>1723</v>
      </c>
      <c r="J114" s="4" t="s">
        <v>5441</v>
      </c>
      <c r="K114" s="139">
        <v>328236308</v>
      </c>
      <c r="L114" s="139">
        <v>328236308</v>
      </c>
      <c r="M114" s="4" t="s">
        <v>5208</v>
      </c>
      <c r="N114" s="4" t="s">
        <v>3547</v>
      </c>
      <c r="O114" s="4" t="s">
        <v>2917</v>
      </c>
      <c r="P114" s="186">
        <f t="shared" si="9"/>
        <v>328236308</v>
      </c>
      <c r="Q114" s="186">
        <f t="shared" si="10"/>
        <v>0</v>
      </c>
      <c r="R114" s="4">
        <v>1</v>
      </c>
      <c r="S114" s="4" t="s">
        <v>70</v>
      </c>
      <c r="T114" s="4" t="s">
        <v>70</v>
      </c>
      <c r="U114" s="140">
        <v>45321</v>
      </c>
      <c r="V114" s="4" t="s">
        <v>1884</v>
      </c>
      <c r="W114" s="4" t="s">
        <v>1954</v>
      </c>
      <c r="X114" s="4"/>
      <c r="Y114" s="4"/>
      <c r="Z114" s="4"/>
      <c r="AA114" s="4" t="s">
        <v>1886</v>
      </c>
      <c r="AB114" s="4"/>
      <c r="AC114" s="142">
        <f t="shared" si="5"/>
        <v>328236308</v>
      </c>
      <c r="AD114" s="4"/>
      <c r="AE114" s="4"/>
      <c r="AF114" s="144"/>
      <c r="AG114" s="4"/>
      <c r="AH114" s="4"/>
      <c r="AI114" s="4"/>
      <c r="AJ114" s="4"/>
    </row>
    <row r="115" spans="1:36" hidden="1">
      <c r="B115" s="145" t="s">
        <v>5175</v>
      </c>
      <c r="C115" s="4" t="s">
        <v>160</v>
      </c>
      <c r="D115" s="4" t="s">
        <v>5419</v>
      </c>
      <c r="E115" s="4" t="s">
        <v>5419</v>
      </c>
      <c r="F115" s="4" t="s">
        <v>1060</v>
      </c>
      <c r="G115" s="4" t="s">
        <v>5442</v>
      </c>
      <c r="H115" s="4" t="s">
        <v>1427</v>
      </c>
      <c r="I115" s="4" t="s">
        <v>1428</v>
      </c>
      <c r="J115" s="4" t="s">
        <v>5443</v>
      </c>
      <c r="K115" s="139">
        <v>569024389</v>
      </c>
      <c r="L115" s="139">
        <v>569024389</v>
      </c>
      <c r="M115" s="4" t="s">
        <v>5208</v>
      </c>
      <c r="N115" s="4" t="s">
        <v>2149</v>
      </c>
      <c r="O115" s="4" t="s">
        <v>2172</v>
      </c>
      <c r="P115" s="186">
        <f t="shared" si="9"/>
        <v>569024389</v>
      </c>
      <c r="Q115" s="186">
        <f t="shared" si="10"/>
        <v>0</v>
      </c>
      <c r="R115" s="4">
        <v>3</v>
      </c>
      <c r="S115" s="4" t="s">
        <v>70</v>
      </c>
      <c r="T115" s="4" t="s">
        <v>70</v>
      </c>
      <c r="U115" s="140">
        <v>45321</v>
      </c>
      <c r="V115" s="4" t="s">
        <v>1884</v>
      </c>
      <c r="W115" s="4" t="s">
        <v>1954</v>
      </c>
      <c r="X115" s="139" t="s">
        <v>70</v>
      </c>
      <c r="Y115" s="140">
        <v>45362</v>
      </c>
      <c r="Z115" s="4" t="s">
        <v>1888</v>
      </c>
      <c r="AA115" s="4" t="s">
        <v>1886</v>
      </c>
      <c r="AB115" s="186">
        <f t="shared" ref="AB115:AB143" si="11">P115</f>
        <v>569024389</v>
      </c>
      <c r="AC115" s="142">
        <f t="shared" si="5"/>
        <v>0</v>
      </c>
      <c r="AD115" s="4"/>
      <c r="AE115" s="4" t="s">
        <v>1127</v>
      </c>
      <c r="AF115" s="252" t="s">
        <v>5444</v>
      </c>
      <c r="AG115" s="4"/>
      <c r="AH115" s="4"/>
      <c r="AI115" s="4"/>
      <c r="AJ115" s="4"/>
    </row>
    <row r="116" spans="1:36" hidden="1">
      <c r="B116" s="145" t="s">
        <v>5175</v>
      </c>
      <c r="C116" s="4" t="s">
        <v>160</v>
      </c>
      <c r="D116" s="4" t="s">
        <v>5419</v>
      </c>
      <c r="E116" s="4" t="s">
        <v>5419</v>
      </c>
      <c r="F116" s="4" t="s">
        <v>1060</v>
      </c>
      <c r="G116" s="4" t="s">
        <v>5445</v>
      </c>
      <c r="H116" s="4" t="s">
        <v>1427</v>
      </c>
      <c r="I116" s="4" t="s">
        <v>1428</v>
      </c>
      <c r="J116" s="4" t="s">
        <v>5446</v>
      </c>
      <c r="K116" s="139">
        <v>2970000000</v>
      </c>
      <c r="L116" s="139">
        <v>2970000000</v>
      </c>
      <c r="M116" s="4" t="s">
        <v>5208</v>
      </c>
      <c r="N116" s="4" t="s">
        <v>3365</v>
      </c>
      <c r="O116" s="4" t="s">
        <v>2532</v>
      </c>
      <c r="P116" s="186">
        <f t="shared" si="9"/>
        <v>2970000000</v>
      </c>
      <c r="Q116" s="186">
        <f t="shared" si="10"/>
        <v>0</v>
      </c>
      <c r="R116" s="4">
        <v>3</v>
      </c>
      <c r="S116" s="4" t="s">
        <v>70</v>
      </c>
      <c r="T116" s="4" t="s">
        <v>70</v>
      </c>
      <c r="U116" s="140">
        <v>45321</v>
      </c>
      <c r="V116" s="4" t="s">
        <v>1884</v>
      </c>
      <c r="W116" s="4" t="s">
        <v>1954</v>
      </c>
      <c r="X116" s="139" t="s">
        <v>70</v>
      </c>
      <c r="Y116" s="140">
        <v>45362</v>
      </c>
      <c r="Z116" s="4" t="s">
        <v>1888</v>
      </c>
      <c r="AA116" s="4" t="s">
        <v>1886</v>
      </c>
      <c r="AB116" s="186">
        <f t="shared" si="11"/>
        <v>2970000000</v>
      </c>
      <c r="AC116" s="142">
        <f t="shared" si="5"/>
        <v>0</v>
      </c>
      <c r="AD116" s="4"/>
      <c r="AE116" s="4" t="s">
        <v>1127</v>
      </c>
      <c r="AF116" s="252" t="s">
        <v>5444</v>
      </c>
      <c r="AG116" s="4"/>
      <c r="AH116" s="4"/>
      <c r="AI116" s="4"/>
      <c r="AJ116" s="4"/>
    </row>
    <row r="117" spans="1:36" hidden="1">
      <c r="B117" s="145" t="s">
        <v>5175</v>
      </c>
      <c r="C117" s="4" t="s">
        <v>160</v>
      </c>
      <c r="D117" s="4" t="s">
        <v>5419</v>
      </c>
      <c r="E117" s="4" t="s">
        <v>5419</v>
      </c>
      <c r="F117" s="4" t="s">
        <v>1060</v>
      </c>
      <c r="G117" s="4" t="s">
        <v>5447</v>
      </c>
      <c r="H117" s="4" t="s">
        <v>1427</v>
      </c>
      <c r="I117" s="4" t="s">
        <v>1428</v>
      </c>
      <c r="J117" s="4" t="s">
        <v>5448</v>
      </c>
      <c r="K117" s="139">
        <v>3573000000</v>
      </c>
      <c r="L117" s="139">
        <v>3573000000</v>
      </c>
      <c r="M117" s="4" t="s">
        <v>5208</v>
      </c>
      <c r="N117" s="4" t="s">
        <v>3141</v>
      </c>
      <c r="O117" s="4" t="s">
        <v>4492</v>
      </c>
      <c r="P117" s="186">
        <f t="shared" si="9"/>
        <v>3573000000</v>
      </c>
      <c r="Q117" s="186">
        <f t="shared" si="10"/>
        <v>0</v>
      </c>
      <c r="R117" s="4">
        <v>3</v>
      </c>
      <c r="S117" s="4" t="s">
        <v>70</v>
      </c>
      <c r="T117" s="4" t="s">
        <v>70</v>
      </c>
      <c r="U117" s="140">
        <v>45321</v>
      </c>
      <c r="V117" s="4" t="s">
        <v>1884</v>
      </c>
      <c r="W117" s="4" t="s">
        <v>1954</v>
      </c>
      <c r="X117" s="139" t="s">
        <v>70</v>
      </c>
      <c r="Y117" s="140">
        <v>45362</v>
      </c>
      <c r="Z117" s="4" t="s">
        <v>1888</v>
      </c>
      <c r="AA117" s="4" t="s">
        <v>1886</v>
      </c>
      <c r="AB117" s="186">
        <f t="shared" si="11"/>
        <v>3573000000</v>
      </c>
      <c r="AC117" s="142">
        <f t="shared" si="5"/>
        <v>0</v>
      </c>
      <c r="AD117" s="4"/>
      <c r="AE117" s="4" t="s">
        <v>1127</v>
      </c>
      <c r="AF117" s="252" t="s">
        <v>5444</v>
      </c>
      <c r="AG117" s="4"/>
      <c r="AH117" s="4"/>
      <c r="AI117" s="4"/>
      <c r="AJ117" s="4"/>
    </row>
    <row r="118" spans="1:36" hidden="1">
      <c r="B118" s="145" t="s">
        <v>5175</v>
      </c>
      <c r="C118" s="4" t="s">
        <v>160</v>
      </c>
      <c r="D118" s="4" t="s">
        <v>5419</v>
      </c>
      <c r="E118" s="4" t="s">
        <v>5419</v>
      </c>
      <c r="F118" s="4" t="s">
        <v>1060</v>
      </c>
      <c r="G118" s="4" t="s">
        <v>5449</v>
      </c>
      <c r="H118" s="4" t="s">
        <v>1427</v>
      </c>
      <c r="I118" s="4" t="s">
        <v>1428</v>
      </c>
      <c r="J118" s="4" t="s">
        <v>5450</v>
      </c>
      <c r="K118" s="139">
        <v>3549000000</v>
      </c>
      <c r="L118" s="139">
        <v>3549000000</v>
      </c>
      <c r="M118" s="4" t="s">
        <v>5208</v>
      </c>
      <c r="N118" s="4" t="s">
        <v>3461</v>
      </c>
      <c r="O118" s="4" t="s">
        <v>2894</v>
      </c>
      <c r="P118" s="186">
        <f t="shared" si="9"/>
        <v>3549000000</v>
      </c>
      <c r="Q118" s="186">
        <f t="shared" si="10"/>
        <v>0</v>
      </c>
      <c r="R118" s="4">
        <v>3</v>
      </c>
      <c r="S118" s="4" t="s">
        <v>70</v>
      </c>
      <c r="T118" s="4" t="s">
        <v>70</v>
      </c>
      <c r="U118" s="140">
        <v>45321</v>
      </c>
      <c r="V118" s="4" t="s">
        <v>1884</v>
      </c>
      <c r="W118" s="4" t="s">
        <v>1954</v>
      </c>
      <c r="X118" s="139" t="s">
        <v>70</v>
      </c>
      <c r="Y118" s="140">
        <v>45362</v>
      </c>
      <c r="Z118" s="4" t="s">
        <v>1888</v>
      </c>
      <c r="AA118" s="4" t="s">
        <v>1886</v>
      </c>
      <c r="AB118" s="186">
        <f t="shared" si="11"/>
        <v>3549000000</v>
      </c>
      <c r="AC118" s="142">
        <f t="shared" si="5"/>
        <v>0</v>
      </c>
      <c r="AD118" s="4"/>
      <c r="AE118" s="4" t="s">
        <v>1127</v>
      </c>
      <c r="AF118" s="252" t="s">
        <v>5444</v>
      </c>
      <c r="AG118" s="4"/>
      <c r="AH118" s="4"/>
      <c r="AI118" s="4"/>
      <c r="AJ118" s="4"/>
    </row>
    <row r="119" spans="1:36" hidden="1">
      <c r="B119" s="145" t="s">
        <v>5175</v>
      </c>
      <c r="C119" s="4" t="s">
        <v>160</v>
      </c>
      <c r="D119" s="4" t="s">
        <v>5419</v>
      </c>
      <c r="E119" s="4" t="s">
        <v>5419</v>
      </c>
      <c r="F119" s="4" t="s">
        <v>1060</v>
      </c>
      <c r="G119" s="4" t="s">
        <v>5451</v>
      </c>
      <c r="H119" s="4" t="s">
        <v>1427</v>
      </c>
      <c r="I119" s="4" t="s">
        <v>1428</v>
      </c>
      <c r="J119" s="4" t="s">
        <v>5452</v>
      </c>
      <c r="K119" s="139">
        <v>5215000000</v>
      </c>
      <c r="L119" s="139">
        <v>5215000000</v>
      </c>
      <c r="M119" s="4" t="s">
        <v>5208</v>
      </c>
      <c r="N119" s="4" t="s">
        <v>2624</v>
      </c>
      <c r="O119" s="4" t="s">
        <v>2894</v>
      </c>
      <c r="P119" s="186">
        <f t="shared" si="9"/>
        <v>5215000000</v>
      </c>
      <c r="Q119" s="186">
        <f t="shared" si="10"/>
        <v>0</v>
      </c>
      <c r="R119" s="4">
        <v>3</v>
      </c>
      <c r="S119" s="4" t="s">
        <v>70</v>
      </c>
      <c r="T119" s="4" t="s">
        <v>70</v>
      </c>
      <c r="U119" s="140">
        <v>45321</v>
      </c>
      <c r="V119" s="4" t="s">
        <v>1884</v>
      </c>
      <c r="W119" s="4" t="s">
        <v>1954</v>
      </c>
      <c r="X119" s="139" t="s">
        <v>70</v>
      </c>
      <c r="Y119" s="140">
        <v>45362</v>
      </c>
      <c r="Z119" s="4" t="s">
        <v>1888</v>
      </c>
      <c r="AA119" s="4" t="s">
        <v>1886</v>
      </c>
      <c r="AB119" s="186">
        <f t="shared" si="11"/>
        <v>5215000000</v>
      </c>
      <c r="AC119" s="142">
        <f t="shared" si="5"/>
        <v>0</v>
      </c>
      <c r="AD119" s="4"/>
      <c r="AE119" s="4" t="s">
        <v>1127</v>
      </c>
      <c r="AF119" s="252" t="s">
        <v>5444</v>
      </c>
      <c r="AG119" s="4"/>
      <c r="AH119" s="4"/>
      <c r="AI119" s="4"/>
      <c r="AJ119" s="4"/>
    </row>
    <row r="120" spans="1:36" hidden="1">
      <c r="B120" s="145" t="s">
        <v>5175</v>
      </c>
      <c r="C120" s="4" t="s">
        <v>160</v>
      </c>
      <c r="D120" s="4" t="s">
        <v>5419</v>
      </c>
      <c r="E120" s="4" t="s">
        <v>5419</v>
      </c>
      <c r="F120" s="4" t="s">
        <v>1060</v>
      </c>
      <c r="G120" s="4" t="s">
        <v>5453</v>
      </c>
      <c r="H120" s="4" t="s">
        <v>1427</v>
      </c>
      <c r="I120" s="4" t="s">
        <v>1428</v>
      </c>
      <c r="J120" s="4" t="s">
        <v>5454</v>
      </c>
      <c r="K120" s="139">
        <v>2322000000</v>
      </c>
      <c r="L120" s="139">
        <v>2322000000</v>
      </c>
      <c r="M120" s="4" t="s">
        <v>5347</v>
      </c>
      <c r="N120" s="4" t="s">
        <v>3748</v>
      </c>
      <c r="O120" s="4" t="s">
        <v>2894</v>
      </c>
      <c r="P120" s="186">
        <f t="shared" si="9"/>
        <v>2322000000</v>
      </c>
      <c r="Q120" s="186">
        <f t="shared" si="10"/>
        <v>0</v>
      </c>
      <c r="R120" s="4">
        <v>3</v>
      </c>
      <c r="S120" s="4" t="s">
        <v>70</v>
      </c>
      <c r="T120" s="4" t="s">
        <v>70</v>
      </c>
      <c r="U120" s="140">
        <v>45321</v>
      </c>
      <c r="V120" s="4" t="s">
        <v>1884</v>
      </c>
      <c r="W120" s="4" t="s">
        <v>1954</v>
      </c>
      <c r="X120" s="139" t="s">
        <v>70</v>
      </c>
      <c r="Y120" s="140">
        <v>45362</v>
      </c>
      <c r="Z120" s="4" t="s">
        <v>1888</v>
      </c>
      <c r="AA120" s="4" t="s">
        <v>1886</v>
      </c>
      <c r="AB120" s="186">
        <f t="shared" si="11"/>
        <v>2322000000</v>
      </c>
      <c r="AC120" s="142">
        <f t="shared" si="5"/>
        <v>0</v>
      </c>
      <c r="AD120" s="4"/>
      <c r="AE120" s="4" t="s">
        <v>1127</v>
      </c>
      <c r="AF120" s="252" t="s">
        <v>5444</v>
      </c>
      <c r="AG120" s="4"/>
      <c r="AH120" s="4"/>
      <c r="AI120" s="4"/>
      <c r="AJ120" s="4"/>
    </row>
    <row r="121" spans="1:36" hidden="1">
      <c r="B121" s="145" t="s">
        <v>5175</v>
      </c>
      <c r="C121" s="4" t="s">
        <v>160</v>
      </c>
      <c r="D121" s="4" t="s">
        <v>5419</v>
      </c>
      <c r="E121" s="4" t="s">
        <v>5419</v>
      </c>
      <c r="F121" s="4" t="s">
        <v>1060</v>
      </c>
      <c r="G121" s="4" t="s">
        <v>5455</v>
      </c>
      <c r="H121" s="4" t="s">
        <v>1427</v>
      </c>
      <c r="I121" s="4" t="s">
        <v>1428</v>
      </c>
      <c r="J121" s="4" t="s">
        <v>5456</v>
      </c>
      <c r="K121" s="139">
        <v>1124000000</v>
      </c>
      <c r="L121" s="139">
        <v>1124000000</v>
      </c>
      <c r="M121" s="4" t="s">
        <v>5347</v>
      </c>
      <c r="N121" s="4" t="s">
        <v>2662</v>
      </c>
      <c r="O121" s="4" t="s">
        <v>3608</v>
      </c>
      <c r="P121" s="186">
        <f t="shared" si="9"/>
        <v>1124000000</v>
      </c>
      <c r="Q121" s="186">
        <f t="shared" si="10"/>
        <v>0</v>
      </c>
      <c r="R121" s="4">
        <v>3</v>
      </c>
      <c r="S121" s="4" t="s">
        <v>70</v>
      </c>
      <c r="T121" s="4" t="s">
        <v>70</v>
      </c>
      <c r="U121" s="140">
        <v>45321</v>
      </c>
      <c r="V121" s="4" t="s">
        <v>1884</v>
      </c>
      <c r="W121" s="4" t="s">
        <v>1954</v>
      </c>
      <c r="X121" s="139" t="s">
        <v>70</v>
      </c>
      <c r="Y121" s="140">
        <v>45362</v>
      </c>
      <c r="Z121" s="4" t="s">
        <v>1888</v>
      </c>
      <c r="AA121" s="4" t="s">
        <v>1886</v>
      </c>
      <c r="AB121" s="186">
        <f t="shared" si="11"/>
        <v>1124000000</v>
      </c>
      <c r="AC121" s="142">
        <f t="shared" si="5"/>
        <v>0</v>
      </c>
      <c r="AD121" s="4"/>
      <c r="AE121" s="4" t="s">
        <v>1127</v>
      </c>
      <c r="AF121" s="252" t="s">
        <v>5444</v>
      </c>
      <c r="AG121" s="4"/>
      <c r="AH121" s="4"/>
      <c r="AI121" s="4"/>
      <c r="AJ121" s="4"/>
    </row>
    <row r="122" spans="1:36" hidden="1">
      <c r="B122" s="145" t="s">
        <v>5175</v>
      </c>
      <c r="C122" s="4" t="s">
        <v>160</v>
      </c>
      <c r="D122" s="4" t="s">
        <v>5419</v>
      </c>
      <c r="E122" s="4" t="s">
        <v>5419</v>
      </c>
      <c r="F122" s="4" t="s">
        <v>1060</v>
      </c>
      <c r="G122" s="4" t="s">
        <v>5457</v>
      </c>
      <c r="H122" s="4" t="s">
        <v>1427</v>
      </c>
      <c r="I122" s="4" t="s">
        <v>1428</v>
      </c>
      <c r="J122" s="4" t="s">
        <v>5458</v>
      </c>
      <c r="K122" s="139">
        <v>2173000000</v>
      </c>
      <c r="L122" s="139">
        <v>2173000000</v>
      </c>
      <c r="M122" s="4" t="s">
        <v>5347</v>
      </c>
      <c r="N122" s="4" t="s">
        <v>2992</v>
      </c>
      <c r="O122" s="4" t="s">
        <v>2877</v>
      </c>
      <c r="P122" s="186">
        <f t="shared" si="9"/>
        <v>2173000000</v>
      </c>
      <c r="Q122" s="186">
        <f t="shared" si="10"/>
        <v>0</v>
      </c>
      <c r="R122" s="4">
        <v>3</v>
      </c>
      <c r="S122" s="4" t="s">
        <v>70</v>
      </c>
      <c r="T122" s="4" t="s">
        <v>70</v>
      </c>
      <c r="U122" s="140">
        <v>45321</v>
      </c>
      <c r="V122" s="4" t="s">
        <v>1884</v>
      </c>
      <c r="W122" s="4" t="s">
        <v>1954</v>
      </c>
      <c r="X122" s="139" t="s">
        <v>70</v>
      </c>
      <c r="Y122" s="140">
        <v>45362</v>
      </c>
      <c r="Z122" s="4" t="s">
        <v>1888</v>
      </c>
      <c r="AA122" s="4" t="s">
        <v>1886</v>
      </c>
      <c r="AB122" s="186">
        <f t="shared" si="11"/>
        <v>2173000000</v>
      </c>
      <c r="AC122" s="142">
        <f t="shared" si="5"/>
        <v>0</v>
      </c>
      <c r="AD122" s="4"/>
      <c r="AE122" s="4" t="s">
        <v>1127</v>
      </c>
      <c r="AF122" s="252" t="s">
        <v>5444</v>
      </c>
      <c r="AG122" s="4"/>
      <c r="AH122" s="4"/>
      <c r="AI122" s="4"/>
      <c r="AJ122" s="4"/>
    </row>
    <row r="123" spans="1:36" hidden="1">
      <c r="B123" s="145" t="s">
        <v>5175</v>
      </c>
      <c r="C123" s="4" t="s">
        <v>160</v>
      </c>
      <c r="D123" s="4" t="s">
        <v>5419</v>
      </c>
      <c r="E123" s="4" t="s">
        <v>5419</v>
      </c>
      <c r="F123" s="4" t="s">
        <v>1060</v>
      </c>
      <c r="G123" s="4" t="s">
        <v>5459</v>
      </c>
      <c r="H123" s="4" t="s">
        <v>1427</v>
      </c>
      <c r="I123" s="4" t="s">
        <v>1428</v>
      </c>
      <c r="J123" s="4" t="s">
        <v>5460</v>
      </c>
      <c r="K123" s="139">
        <v>1350000000</v>
      </c>
      <c r="L123" s="139">
        <v>1350000000</v>
      </c>
      <c r="M123" s="4" t="s">
        <v>5347</v>
      </c>
      <c r="N123" s="4" t="s">
        <v>2138</v>
      </c>
      <c r="O123" s="4" t="s">
        <v>3458</v>
      </c>
      <c r="P123" s="186">
        <f t="shared" si="9"/>
        <v>1350000000</v>
      </c>
      <c r="Q123" s="186">
        <f t="shared" si="10"/>
        <v>0</v>
      </c>
      <c r="R123" s="4">
        <v>3</v>
      </c>
      <c r="S123" s="4" t="s">
        <v>70</v>
      </c>
      <c r="T123" s="4" t="s">
        <v>70</v>
      </c>
      <c r="U123" s="140">
        <v>45321</v>
      </c>
      <c r="V123" s="4" t="s">
        <v>1884</v>
      </c>
      <c r="W123" s="4" t="s">
        <v>1954</v>
      </c>
      <c r="X123" s="139" t="s">
        <v>70</v>
      </c>
      <c r="Y123" s="140">
        <v>45362</v>
      </c>
      <c r="Z123" s="4" t="s">
        <v>1888</v>
      </c>
      <c r="AA123" s="4" t="s">
        <v>1886</v>
      </c>
      <c r="AB123" s="186">
        <f t="shared" si="11"/>
        <v>1350000000</v>
      </c>
      <c r="AC123" s="142">
        <f t="shared" si="5"/>
        <v>0</v>
      </c>
      <c r="AD123" s="4"/>
      <c r="AE123" s="4" t="s">
        <v>1127</v>
      </c>
      <c r="AF123" s="252" t="s">
        <v>5444</v>
      </c>
      <c r="AG123" s="4"/>
      <c r="AH123" s="4"/>
      <c r="AI123" s="4"/>
      <c r="AJ123" s="4"/>
    </row>
    <row r="124" spans="1:36" hidden="1">
      <c r="B124" s="145" t="s">
        <v>5175</v>
      </c>
      <c r="C124" s="4" t="s">
        <v>160</v>
      </c>
      <c r="D124" s="4" t="s">
        <v>5419</v>
      </c>
      <c r="E124" s="4" t="s">
        <v>5419</v>
      </c>
      <c r="F124" s="4" t="s">
        <v>1060</v>
      </c>
      <c r="G124" s="4" t="s">
        <v>5461</v>
      </c>
      <c r="H124" s="4" t="s">
        <v>1427</v>
      </c>
      <c r="I124" s="4" t="s">
        <v>1428</v>
      </c>
      <c r="J124" s="4" t="s">
        <v>5462</v>
      </c>
      <c r="K124" s="139">
        <v>3559000000</v>
      </c>
      <c r="L124" s="139">
        <v>3559000000</v>
      </c>
      <c r="M124" s="4" t="s">
        <v>5347</v>
      </c>
      <c r="N124" s="4" t="s">
        <v>4701</v>
      </c>
      <c r="O124" s="4" t="s">
        <v>3133</v>
      </c>
      <c r="P124" s="186">
        <f t="shared" si="9"/>
        <v>3559000000</v>
      </c>
      <c r="Q124" s="186">
        <f t="shared" si="10"/>
        <v>0</v>
      </c>
      <c r="R124" s="4">
        <v>3</v>
      </c>
      <c r="S124" s="4" t="s">
        <v>70</v>
      </c>
      <c r="T124" s="4" t="s">
        <v>70</v>
      </c>
      <c r="U124" s="140">
        <v>45321</v>
      </c>
      <c r="V124" s="4" t="s">
        <v>1884</v>
      </c>
      <c r="W124" s="4" t="s">
        <v>1954</v>
      </c>
      <c r="X124" s="139" t="s">
        <v>70</v>
      </c>
      <c r="Y124" s="140">
        <v>45362</v>
      </c>
      <c r="Z124" s="4" t="s">
        <v>1888</v>
      </c>
      <c r="AA124" s="4" t="s">
        <v>1886</v>
      </c>
      <c r="AB124" s="186">
        <f t="shared" si="11"/>
        <v>3559000000</v>
      </c>
      <c r="AC124" s="142">
        <f t="shared" si="5"/>
        <v>0</v>
      </c>
      <c r="AD124" s="4"/>
      <c r="AE124" s="4" t="s">
        <v>1127</v>
      </c>
      <c r="AF124" s="252" t="s">
        <v>5444</v>
      </c>
      <c r="AG124" s="4"/>
      <c r="AH124" s="4"/>
      <c r="AI124" s="4"/>
      <c r="AJ124" s="4"/>
    </row>
    <row r="125" spans="1:36" hidden="1">
      <c r="B125" s="145" t="s">
        <v>5175</v>
      </c>
      <c r="C125" s="4" t="s">
        <v>160</v>
      </c>
      <c r="D125" s="4" t="s">
        <v>5419</v>
      </c>
      <c r="E125" s="4" t="s">
        <v>5419</v>
      </c>
      <c r="F125" s="4" t="s">
        <v>1060</v>
      </c>
      <c r="G125" s="4" t="s">
        <v>5463</v>
      </c>
      <c r="H125" s="4" t="s">
        <v>1427</v>
      </c>
      <c r="I125" s="4" t="s">
        <v>1428</v>
      </c>
      <c r="J125" s="4" t="s">
        <v>5464</v>
      </c>
      <c r="K125" s="139">
        <v>1790000000</v>
      </c>
      <c r="L125" s="139">
        <v>1790000000</v>
      </c>
      <c r="M125" s="4" t="s">
        <v>5347</v>
      </c>
      <c r="N125" s="4" t="s">
        <v>3243</v>
      </c>
      <c r="O125" s="4" t="s">
        <v>2869</v>
      </c>
      <c r="P125" s="186">
        <f t="shared" si="9"/>
        <v>1790000000</v>
      </c>
      <c r="Q125" s="186">
        <f t="shared" si="10"/>
        <v>0</v>
      </c>
      <c r="R125" s="4">
        <v>3</v>
      </c>
      <c r="S125" s="4" t="s">
        <v>70</v>
      </c>
      <c r="T125" s="4" t="s">
        <v>70</v>
      </c>
      <c r="U125" s="140">
        <v>45321</v>
      </c>
      <c r="V125" s="4" t="s">
        <v>1884</v>
      </c>
      <c r="W125" s="4" t="s">
        <v>1954</v>
      </c>
      <c r="X125" s="139" t="s">
        <v>70</v>
      </c>
      <c r="Y125" s="140">
        <v>45362</v>
      </c>
      <c r="Z125" s="4" t="s">
        <v>1888</v>
      </c>
      <c r="AA125" s="4" t="s">
        <v>1886</v>
      </c>
      <c r="AB125" s="186">
        <f t="shared" si="11"/>
        <v>1790000000</v>
      </c>
      <c r="AC125" s="142">
        <f t="shared" si="5"/>
        <v>0</v>
      </c>
      <c r="AD125" s="4"/>
      <c r="AE125" s="4" t="s">
        <v>1127</v>
      </c>
      <c r="AF125" s="252" t="s">
        <v>5444</v>
      </c>
      <c r="AG125" s="4"/>
      <c r="AH125" s="4"/>
      <c r="AI125" s="4"/>
      <c r="AJ125" s="4"/>
    </row>
    <row r="126" spans="1:36" hidden="1">
      <c r="B126" s="145" t="s">
        <v>5175</v>
      </c>
      <c r="C126" s="4" t="s">
        <v>160</v>
      </c>
      <c r="D126" s="4" t="s">
        <v>5419</v>
      </c>
      <c r="E126" s="4" t="s">
        <v>5419</v>
      </c>
      <c r="F126" s="4" t="s">
        <v>1060</v>
      </c>
      <c r="G126" s="4" t="s">
        <v>5465</v>
      </c>
      <c r="H126" s="4" t="s">
        <v>1427</v>
      </c>
      <c r="I126" s="4" t="s">
        <v>1428</v>
      </c>
      <c r="J126" s="4" t="s">
        <v>5466</v>
      </c>
      <c r="K126" s="139">
        <v>4100000000</v>
      </c>
      <c r="L126" s="139">
        <v>4100000000</v>
      </c>
      <c r="M126" s="4" t="s">
        <v>5467</v>
      </c>
      <c r="N126" s="4" t="s">
        <v>2618</v>
      </c>
      <c r="O126" s="4" t="s">
        <v>2573</v>
      </c>
      <c r="P126" s="186">
        <f t="shared" si="9"/>
        <v>4100000000</v>
      </c>
      <c r="Q126" s="186">
        <f t="shared" si="10"/>
        <v>0</v>
      </c>
      <c r="R126" s="4">
        <v>3</v>
      </c>
      <c r="S126" s="4" t="s">
        <v>70</v>
      </c>
      <c r="T126" s="4" t="s">
        <v>70</v>
      </c>
      <c r="U126" s="140">
        <v>45321</v>
      </c>
      <c r="V126" s="4" t="s">
        <v>1884</v>
      </c>
      <c r="W126" s="4" t="s">
        <v>1954</v>
      </c>
      <c r="X126" s="139" t="s">
        <v>70</v>
      </c>
      <c r="Y126" s="140">
        <v>45362</v>
      </c>
      <c r="Z126" s="4" t="s">
        <v>1888</v>
      </c>
      <c r="AA126" s="4" t="s">
        <v>1886</v>
      </c>
      <c r="AB126" s="186">
        <f t="shared" si="11"/>
        <v>4100000000</v>
      </c>
      <c r="AC126" s="142">
        <f t="shared" si="5"/>
        <v>0</v>
      </c>
      <c r="AD126" s="4"/>
      <c r="AE126" s="4" t="s">
        <v>1127</v>
      </c>
      <c r="AF126" s="252" t="s">
        <v>5444</v>
      </c>
      <c r="AG126" s="4"/>
      <c r="AH126" s="4"/>
      <c r="AI126" s="4"/>
      <c r="AJ126" s="4"/>
    </row>
    <row r="127" spans="1:36" hidden="1">
      <c r="B127" s="145" t="s">
        <v>5175</v>
      </c>
      <c r="C127" s="4" t="s">
        <v>160</v>
      </c>
      <c r="D127" s="4" t="s">
        <v>5419</v>
      </c>
      <c r="E127" s="4" t="s">
        <v>5419</v>
      </c>
      <c r="F127" s="4" t="s">
        <v>1060</v>
      </c>
      <c r="G127" s="4" t="s">
        <v>5468</v>
      </c>
      <c r="H127" s="4" t="s">
        <v>1427</v>
      </c>
      <c r="I127" s="4" t="s">
        <v>1428</v>
      </c>
      <c r="J127" s="4" t="s">
        <v>5469</v>
      </c>
      <c r="K127" s="139">
        <v>1318500000</v>
      </c>
      <c r="L127" s="139">
        <v>1318500000</v>
      </c>
      <c r="M127" s="4" t="s">
        <v>5467</v>
      </c>
      <c r="N127" s="4" t="s">
        <v>2767</v>
      </c>
      <c r="O127" s="4" t="s">
        <v>3225</v>
      </c>
      <c r="P127" s="186">
        <f t="shared" si="9"/>
        <v>1318500000</v>
      </c>
      <c r="Q127" s="186">
        <f t="shared" si="10"/>
        <v>0</v>
      </c>
      <c r="R127" s="4">
        <v>3</v>
      </c>
      <c r="S127" s="4" t="s">
        <v>70</v>
      </c>
      <c r="T127" s="4" t="s">
        <v>70</v>
      </c>
      <c r="U127" s="140">
        <v>45321</v>
      </c>
      <c r="V127" s="4" t="s">
        <v>1884</v>
      </c>
      <c r="W127" s="4" t="s">
        <v>1954</v>
      </c>
      <c r="X127" s="139" t="s">
        <v>70</v>
      </c>
      <c r="Y127" s="140">
        <v>45362</v>
      </c>
      <c r="Z127" s="4" t="s">
        <v>1888</v>
      </c>
      <c r="AA127" s="4" t="s">
        <v>1886</v>
      </c>
      <c r="AB127" s="186">
        <f t="shared" si="11"/>
        <v>1318500000</v>
      </c>
      <c r="AC127" s="142">
        <f t="shared" si="5"/>
        <v>0</v>
      </c>
      <c r="AD127" s="4"/>
      <c r="AE127" s="4" t="s">
        <v>1127</v>
      </c>
      <c r="AF127" s="252" t="s">
        <v>5444</v>
      </c>
      <c r="AG127" s="4"/>
      <c r="AH127" s="4"/>
      <c r="AI127" s="4"/>
      <c r="AJ127" s="4"/>
    </row>
    <row r="128" spans="1:36" hidden="1">
      <c r="B128" s="145" t="s">
        <v>5175</v>
      </c>
      <c r="C128" s="4" t="s">
        <v>160</v>
      </c>
      <c r="D128" s="4" t="s">
        <v>5419</v>
      </c>
      <c r="E128" s="4" t="s">
        <v>5419</v>
      </c>
      <c r="F128" s="4" t="s">
        <v>1060</v>
      </c>
      <c r="G128" s="4" t="s">
        <v>5470</v>
      </c>
      <c r="H128" s="4" t="s">
        <v>1427</v>
      </c>
      <c r="I128" s="4" t="s">
        <v>1428</v>
      </c>
      <c r="J128" s="4" t="s">
        <v>5471</v>
      </c>
      <c r="K128" s="139">
        <v>2250000000</v>
      </c>
      <c r="L128" s="139">
        <v>2250000000</v>
      </c>
      <c r="M128" s="4" t="s">
        <v>5467</v>
      </c>
      <c r="N128" s="4" t="s">
        <v>3598</v>
      </c>
      <c r="O128" s="4" t="s">
        <v>3376</v>
      </c>
      <c r="P128" s="186">
        <f t="shared" si="9"/>
        <v>2250000000</v>
      </c>
      <c r="Q128" s="186">
        <f t="shared" si="10"/>
        <v>0</v>
      </c>
      <c r="R128" s="4">
        <v>3</v>
      </c>
      <c r="S128" s="4" t="s">
        <v>70</v>
      </c>
      <c r="T128" s="4" t="s">
        <v>70</v>
      </c>
      <c r="U128" s="140">
        <v>45321</v>
      </c>
      <c r="V128" s="4" t="s">
        <v>1884</v>
      </c>
      <c r="W128" s="4" t="s">
        <v>1954</v>
      </c>
      <c r="X128" s="139" t="s">
        <v>70</v>
      </c>
      <c r="Y128" s="140">
        <v>45362</v>
      </c>
      <c r="Z128" s="4" t="s">
        <v>1888</v>
      </c>
      <c r="AA128" s="4" t="s">
        <v>1886</v>
      </c>
      <c r="AB128" s="186">
        <f t="shared" si="11"/>
        <v>2250000000</v>
      </c>
      <c r="AC128" s="142">
        <f t="shared" si="5"/>
        <v>0</v>
      </c>
      <c r="AD128" s="4"/>
      <c r="AE128" s="4" t="s">
        <v>1127</v>
      </c>
      <c r="AF128" s="252" t="s">
        <v>5444</v>
      </c>
      <c r="AG128" s="4"/>
      <c r="AH128" s="4"/>
      <c r="AI128" s="4"/>
      <c r="AJ128" s="4"/>
    </row>
    <row r="129" spans="2:36" hidden="1">
      <c r="B129" s="145" t="s">
        <v>5175</v>
      </c>
      <c r="C129" s="4" t="s">
        <v>160</v>
      </c>
      <c r="D129" s="4" t="s">
        <v>5419</v>
      </c>
      <c r="E129" s="4" t="s">
        <v>5419</v>
      </c>
      <c r="F129" s="4" t="s">
        <v>1060</v>
      </c>
      <c r="G129" s="4" t="s">
        <v>5472</v>
      </c>
      <c r="H129" s="4" t="s">
        <v>1427</v>
      </c>
      <c r="I129" s="4" t="s">
        <v>1428</v>
      </c>
      <c r="J129" s="4" t="s">
        <v>5473</v>
      </c>
      <c r="K129" s="139">
        <v>2700000000</v>
      </c>
      <c r="L129" s="139">
        <v>2700000000</v>
      </c>
      <c r="M129" s="4" t="s">
        <v>5347</v>
      </c>
      <c r="N129" s="4" t="s">
        <v>4549</v>
      </c>
      <c r="O129" s="4" t="s">
        <v>3519</v>
      </c>
      <c r="P129" s="186">
        <f t="shared" si="9"/>
        <v>2700000000</v>
      </c>
      <c r="Q129" s="186">
        <f t="shared" si="10"/>
        <v>0</v>
      </c>
      <c r="R129" s="4">
        <v>3</v>
      </c>
      <c r="S129" s="4" t="s">
        <v>70</v>
      </c>
      <c r="T129" s="4" t="s">
        <v>70</v>
      </c>
      <c r="U129" s="140">
        <v>45321</v>
      </c>
      <c r="V129" s="4" t="s">
        <v>1884</v>
      </c>
      <c r="W129" s="4" t="s">
        <v>1954</v>
      </c>
      <c r="X129" s="139" t="s">
        <v>70</v>
      </c>
      <c r="Y129" s="140">
        <v>45362</v>
      </c>
      <c r="Z129" s="4" t="s">
        <v>1888</v>
      </c>
      <c r="AA129" s="4" t="s">
        <v>1886</v>
      </c>
      <c r="AB129" s="186">
        <f t="shared" si="11"/>
        <v>2700000000</v>
      </c>
      <c r="AC129" s="142">
        <f t="shared" si="5"/>
        <v>0</v>
      </c>
      <c r="AD129" s="4"/>
      <c r="AE129" s="4" t="s">
        <v>1127</v>
      </c>
      <c r="AF129" s="252" t="s">
        <v>5444</v>
      </c>
      <c r="AG129" s="4"/>
      <c r="AH129" s="4"/>
      <c r="AI129" s="4"/>
      <c r="AJ129" s="4"/>
    </row>
    <row r="130" spans="2:36" hidden="1">
      <c r="B130" s="145" t="s">
        <v>5175</v>
      </c>
      <c r="C130" s="4" t="s">
        <v>160</v>
      </c>
      <c r="D130" s="4" t="s">
        <v>5419</v>
      </c>
      <c r="E130" s="4" t="s">
        <v>5419</v>
      </c>
      <c r="F130" s="4" t="s">
        <v>1060</v>
      </c>
      <c r="G130" s="4" t="s">
        <v>5474</v>
      </c>
      <c r="H130" s="4" t="s">
        <v>1427</v>
      </c>
      <c r="I130" s="4" t="s">
        <v>1428</v>
      </c>
      <c r="J130" s="4" t="s">
        <v>5475</v>
      </c>
      <c r="K130" s="139">
        <v>2995000000</v>
      </c>
      <c r="L130" s="139">
        <v>2995000000</v>
      </c>
      <c r="M130" s="4" t="s">
        <v>5347</v>
      </c>
      <c r="N130" s="4" t="s">
        <v>4197</v>
      </c>
      <c r="O130" s="4" t="s">
        <v>2602</v>
      </c>
      <c r="P130" s="186">
        <f t="shared" si="9"/>
        <v>2995000000</v>
      </c>
      <c r="Q130" s="186">
        <f t="shared" si="10"/>
        <v>0</v>
      </c>
      <c r="R130" s="4">
        <v>3</v>
      </c>
      <c r="S130" s="4" t="s">
        <v>70</v>
      </c>
      <c r="T130" s="4" t="s">
        <v>70</v>
      </c>
      <c r="U130" s="140">
        <v>45321</v>
      </c>
      <c r="V130" s="4" t="s">
        <v>1884</v>
      </c>
      <c r="W130" s="4" t="s">
        <v>1954</v>
      </c>
      <c r="X130" s="139" t="s">
        <v>70</v>
      </c>
      <c r="Y130" s="140">
        <v>45362</v>
      </c>
      <c r="Z130" s="4" t="s">
        <v>1888</v>
      </c>
      <c r="AA130" s="4" t="s">
        <v>1886</v>
      </c>
      <c r="AB130" s="186">
        <f t="shared" si="11"/>
        <v>2995000000</v>
      </c>
      <c r="AC130" s="142">
        <f t="shared" si="5"/>
        <v>0</v>
      </c>
      <c r="AD130" s="4"/>
      <c r="AE130" s="4" t="s">
        <v>1127</v>
      </c>
      <c r="AF130" s="252" t="s">
        <v>5444</v>
      </c>
      <c r="AG130" s="4"/>
      <c r="AH130" s="4"/>
      <c r="AI130" s="4"/>
      <c r="AJ130" s="4"/>
    </row>
    <row r="131" spans="2:36" hidden="1">
      <c r="B131" s="145" t="s">
        <v>5175</v>
      </c>
      <c r="C131" s="4" t="s">
        <v>160</v>
      </c>
      <c r="D131" s="4" t="s">
        <v>5419</v>
      </c>
      <c r="E131" s="4" t="s">
        <v>5419</v>
      </c>
      <c r="F131" s="4" t="s">
        <v>1060</v>
      </c>
      <c r="G131" s="4" t="s">
        <v>5476</v>
      </c>
      <c r="H131" s="4" t="s">
        <v>1427</v>
      </c>
      <c r="I131" s="4" t="s">
        <v>1428</v>
      </c>
      <c r="J131" s="4" t="s">
        <v>5477</v>
      </c>
      <c r="K131" s="139">
        <v>2700000000</v>
      </c>
      <c r="L131" s="139">
        <v>2700000000</v>
      </c>
      <c r="M131" s="4" t="s">
        <v>5347</v>
      </c>
      <c r="N131" s="4" t="s">
        <v>3342</v>
      </c>
      <c r="O131" s="4" t="s">
        <v>2475</v>
      </c>
      <c r="P131" s="186">
        <f t="shared" si="9"/>
        <v>2700000000</v>
      </c>
      <c r="Q131" s="186">
        <f t="shared" si="10"/>
        <v>0</v>
      </c>
      <c r="R131" s="4">
        <v>3</v>
      </c>
      <c r="S131" s="4" t="s">
        <v>70</v>
      </c>
      <c r="T131" s="4" t="s">
        <v>70</v>
      </c>
      <c r="U131" s="140">
        <v>45321</v>
      </c>
      <c r="V131" s="4" t="s">
        <v>1884</v>
      </c>
      <c r="W131" s="4" t="s">
        <v>1954</v>
      </c>
      <c r="X131" s="139" t="s">
        <v>70</v>
      </c>
      <c r="Y131" s="140">
        <v>45362</v>
      </c>
      <c r="Z131" s="4" t="s">
        <v>1888</v>
      </c>
      <c r="AA131" s="4" t="s">
        <v>1886</v>
      </c>
      <c r="AB131" s="186">
        <f t="shared" si="11"/>
        <v>2700000000</v>
      </c>
      <c r="AC131" s="142">
        <f t="shared" si="5"/>
        <v>0</v>
      </c>
      <c r="AD131" s="4"/>
      <c r="AE131" s="4" t="s">
        <v>1127</v>
      </c>
      <c r="AF131" s="252" t="s">
        <v>5444</v>
      </c>
      <c r="AG131" s="4"/>
      <c r="AH131" s="4"/>
      <c r="AI131" s="4"/>
      <c r="AJ131" s="4"/>
    </row>
    <row r="132" spans="2:36" hidden="1">
      <c r="B132" s="145" t="s">
        <v>5175</v>
      </c>
      <c r="C132" s="4" t="s">
        <v>160</v>
      </c>
      <c r="D132" s="4" t="s">
        <v>5419</v>
      </c>
      <c r="E132" s="4" t="s">
        <v>5419</v>
      </c>
      <c r="F132" s="4" t="s">
        <v>1060</v>
      </c>
      <c r="G132" s="4" t="s">
        <v>5478</v>
      </c>
      <c r="H132" s="4" t="s">
        <v>1427</v>
      </c>
      <c r="I132" s="4" t="s">
        <v>1428</v>
      </c>
      <c r="J132" s="4" t="s">
        <v>5479</v>
      </c>
      <c r="K132" s="139">
        <v>2668000000</v>
      </c>
      <c r="L132" s="139">
        <v>2668000000</v>
      </c>
      <c r="M132" s="4" t="s">
        <v>5347</v>
      </c>
      <c r="N132" s="4" t="s">
        <v>5480</v>
      </c>
      <c r="O132" s="4" t="s">
        <v>5481</v>
      </c>
      <c r="P132" s="186">
        <f t="shared" si="9"/>
        <v>2668000000</v>
      </c>
      <c r="Q132" s="186">
        <f t="shared" si="10"/>
        <v>0</v>
      </c>
      <c r="R132" s="4">
        <v>3</v>
      </c>
      <c r="S132" s="4" t="s">
        <v>70</v>
      </c>
      <c r="T132" s="4" t="s">
        <v>70</v>
      </c>
      <c r="U132" s="140">
        <v>45321</v>
      </c>
      <c r="V132" s="4" t="s">
        <v>1884</v>
      </c>
      <c r="W132" s="4" t="s">
        <v>1954</v>
      </c>
      <c r="X132" s="139" t="s">
        <v>70</v>
      </c>
      <c r="Y132" s="140">
        <v>45362</v>
      </c>
      <c r="Z132" s="4" t="s">
        <v>1888</v>
      </c>
      <c r="AA132" s="4" t="s">
        <v>1886</v>
      </c>
      <c r="AB132" s="186">
        <f t="shared" si="11"/>
        <v>2668000000</v>
      </c>
      <c r="AC132" s="142">
        <f t="shared" si="5"/>
        <v>0</v>
      </c>
      <c r="AD132" s="4"/>
      <c r="AE132" s="4" t="s">
        <v>1127</v>
      </c>
      <c r="AF132" s="252" t="s">
        <v>5444</v>
      </c>
      <c r="AG132" s="4"/>
      <c r="AH132" s="4"/>
      <c r="AI132" s="4"/>
      <c r="AJ132" s="4"/>
    </row>
    <row r="133" spans="2:36" hidden="1">
      <c r="B133" s="145" t="s">
        <v>5175</v>
      </c>
      <c r="C133" s="4" t="s">
        <v>160</v>
      </c>
      <c r="D133" s="4" t="s">
        <v>5419</v>
      </c>
      <c r="E133" s="4" t="s">
        <v>5419</v>
      </c>
      <c r="F133" s="4" t="s">
        <v>1060</v>
      </c>
      <c r="G133" s="4" t="s">
        <v>5482</v>
      </c>
      <c r="H133" s="4" t="s">
        <v>1427</v>
      </c>
      <c r="I133" s="4" t="s">
        <v>1428</v>
      </c>
      <c r="J133" s="4" t="s">
        <v>5483</v>
      </c>
      <c r="K133" s="139">
        <v>2583000000</v>
      </c>
      <c r="L133" s="139">
        <v>2583000000</v>
      </c>
      <c r="M133" s="4" t="s">
        <v>5347</v>
      </c>
      <c r="N133" s="4" t="s">
        <v>2164</v>
      </c>
      <c r="O133" s="4" t="s">
        <v>3312</v>
      </c>
      <c r="P133" s="186">
        <f t="shared" si="9"/>
        <v>2583000000</v>
      </c>
      <c r="Q133" s="186">
        <f t="shared" si="10"/>
        <v>0</v>
      </c>
      <c r="R133" s="4">
        <v>3</v>
      </c>
      <c r="S133" s="4" t="s">
        <v>70</v>
      </c>
      <c r="T133" s="4" t="s">
        <v>70</v>
      </c>
      <c r="U133" s="140">
        <v>45321</v>
      </c>
      <c r="V133" s="4" t="s">
        <v>1884</v>
      </c>
      <c r="W133" s="4" t="s">
        <v>1954</v>
      </c>
      <c r="X133" s="139" t="s">
        <v>70</v>
      </c>
      <c r="Y133" s="140">
        <v>45362</v>
      </c>
      <c r="Z133" s="4" t="s">
        <v>1888</v>
      </c>
      <c r="AA133" s="4" t="s">
        <v>1886</v>
      </c>
      <c r="AB133" s="186">
        <f t="shared" si="11"/>
        <v>2583000000</v>
      </c>
      <c r="AC133" s="142">
        <f t="shared" ref="AC133:AC196" si="12">P133-AB133</f>
        <v>0</v>
      </c>
      <c r="AD133" s="4"/>
      <c r="AE133" s="4" t="s">
        <v>1127</v>
      </c>
      <c r="AF133" s="252" t="s">
        <v>5444</v>
      </c>
      <c r="AG133" s="4"/>
      <c r="AH133" s="4"/>
      <c r="AI133" s="4"/>
      <c r="AJ133" s="4"/>
    </row>
    <row r="134" spans="2:36" hidden="1">
      <c r="B134" s="145" t="s">
        <v>5175</v>
      </c>
      <c r="C134" s="4" t="s">
        <v>160</v>
      </c>
      <c r="D134" s="4" t="s">
        <v>5419</v>
      </c>
      <c r="E134" s="4" t="s">
        <v>5419</v>
      </c>
      <c r="F134" s="4" t="s">
        <v>1060</v>
      </c>
      <c r="G134" s="4" t="s">
        <v>5484</v>
      </c>
      <c r="H134" s="4" t="s">
        <v>1427</v>
      </c>
      <c r="I134" s="4" t="s">
        <v>1428</v>
      </c>
      <c r="J134" s="4" t="s">
        <v>5485</v>
      </c>
      <c r="K134" s="139">
        <v>882000000</v>
      </c>
      <c r="L134" s="139">
        <v>882000000</v>
      </c>
      <c r="M134" s="4" t="s">
        <v>5347</v>
      </c>
      <c r="N134" s="4" t="s">
        <v>2164</v>
      </c>
      <c r="O134" s="4" t="s">
        <v>3312</v>
      </c>
      <c r="P134" s="186">
        <f t="shared" si="9"/>
        <v>882000000</v>
      </c>
      <c r="Q134" s="186">
        <f t="shared" si="10"/>
        <v>0</v>
      </c>
      <c r="R134" s="4">
        <v>3</v>
      </c>
      <c r="S134" s="4" t="s">
        <v>70</v>
      </c>
      <c r="T134" s="4" t="s">
        <v>70</v>
      </c>
      <c r="U134" s="140">
        <v>45321</v>
      </c>
      <c r="V134" s="4" t="s">
        <v>1884</v>
      </c>
      <c r="W134" s="4" t="s">
        <v>1954</v>
      </c>
      <c r="X134" s="139" t="s">
        <v>70</v>
      </c>
      <c r="Y134" s="140">
        <v>45362</v>
      </c>
      <c r="Z134" s="4" t="s">
        <v>1888</v>
      </c>
      <c r="AA134" s="4" t="s">
        <v>1886</v>
      </c>
      <c r="AB134" s="186">
        <f t="shared" si="11"/>
        <v>882000000</v>
      </c>
      <c r="AC134" s="142">
        <f t="shared" si="12"/>
        <v>0</v>
      </c>
      <c r="AD134" s="4"/>
      <c r="AE134" s="4" t="s">
        <v>1127</v>
      </c>
      <c r="AF134" s="252" t="s">
        <v>5444</v>
      </c>
      <c r="AG134" s="4"/>
      <c r="AH134" s="4"/>
      <c r="AI134" s="4"/>
      <c r="AJ134" s="4"/>
    </row>
    <row r="135" spans="2:36" hidden="1">
      <c r="B135" s="145" t="s">
        <v>5175</v>
      </c>
      <c r="C135" s="4" t="s">
        <v>160</v>
      </c>
      <c r="D135" s="4" t="s">
        <v>5419</v>
      </c>
      <c r="E135" s="4" t="s">
        <v>5419</v>
      </c>
      <c r="F135" s="4" t="s">
        <v>1060</v>
      </c>
      <c r="G135" s="4" t="s">
        <v>5486</v>
      </c>
      <c r="H135" s="4" t="s">
        <v>1427</v>
      </c>
      <c r="I135" s="4" t="s">
        <v>1428</v>
      </c>
      <c r="J135" s="4" t="s">
        <v>5487</v>
      </c>
      <c r="K135" s="139">
        <v>452800000</v>
      </c>
      <c r="L135" s="139">
        <v>452800000</v>
      </c>
      <c r="M135" s="4" t="s">
        <v>5347</v>
      </c>
      <c r="N135" s="4" t="s">
        <v>2224</v>
      </c>
      <c r="O135" s="4" t="s">
        <v>3413</v>
      </c>
      <c r="P135" s="186">
        <f t="shared" si="9"/>
        <v>452800000</v>
      </c>
      <c r="Q135" s="186">
        <f t="shared" si="10"/>
        <v>0</v>
      </c>
      <c r="R135" s="4">
        <v>3</v>
      </c>
      <c r="S135" s="4" t="s">
        <v>70</v>
      </c>
      <c r="T135" s="4" t="s">
        <v>70</v>
      </c>
      <c r="U135" s="140">
        <v>45321</v>
      </c>
      <c r="V135" s="4" t="s">
        <v>1884</v>
      </c>
      <c r="W135" s="4" t="s">
        <v>1954</v>
      </c>
      <c r="X135" s="139" t="s">
        <v>70</v>
      </c>
      <c r="Y135" s="140">
        <v>45362</v>
      </c>
      <c r="Z135" s="4" t="s">
        <v>1888</v>
      </c>
      <c r="AA135" s="4" t="s">
        <v>1886</v>
      </c>
      <c r="AB135" s="186">
        <f t="shared" si="11"/>
        <v>452800000</v>
      </c>
      <c r="AC135" s="142">
        <f t="shared" si="12"/>
        <v>0</v>
      </c>
      <c r="AD135" s="4"/>
      <c r="AE135" s="4" t="s">
        <v>1127</v>
      </c>
      <c r="AF135" s="252" t="s">
        <v>5444</v>
      </c>
      <c r="AG135" s="4"/>
      <c r="AH135" s="4"/>
      <c r="AI135" s="4"/>
      <c r="AJ135" s="4"/>
    </row>
    <row r="136" spans="2:36" hidden="1">
      <c r="B136" s="145" t="s">
        <v>5175</v>
      </c>
      <c r="C136" s="4" t="s">
        <v>160</v>
      </c>
      <c r="D136" s="4" t="s">
        <v>5419</v>
      </c>
      <c r="E136" s="4" t="s">
        <v>5419</v>
      </c>
      <c r="F136" s="4" t="s">
        <v>1060</v>
      </c>
      <c r="G136" s="4" t="s">
        <v>5488</v>
      </c>
      <c r="H136" s="4" t="s">
        <v>1427</v>
      </c>
      <c r="I136" s="4" t="s">
        <v>1428</v>
      </c>
      <c r="J136" s="4" t="s">
        <v>5489</v>
      </c>
      <c r="K136" s="139">
        <v>2697200000</v>
      </c>
      <c r="L136" s="139">
        <v>2697200000</v>
      </c>
      <c r="M136" s="4" t="s">
        <v>5347</v>
      </c>
      <c r="N136" s="4" t="s">
        <v>2224</v>
      </c>
      <c r="O136" s="4" t="s">
        <v>3413</v>
      </c>
      <c r="P136" s="186">
        <f t="shared" si="9"/>
        <v>2697200000</v>
      </c>
      <c r="Q136" s="186">
        <f t="shared" si="10"/>
        <v>0</v>
      </c>
      <c r="R136" s="4">
        <v>3</v>
      </c>
      <c r="S136" s="4" t="s">
        <v>70</v>
      </c>
      <c r="T136" s="4" t="s">
        <v>70</v>
      </c>
      <c r="U136" s="140">
        <v>45321</v>
      </c>
      <c r="V136" s="4" t="s">
        <v>1884</v>
      </c>
      <c r="W136" s="4" t="s">
        <v>1954</v>
      </c>
      <c r="X136" s="139" t="s">
        <v>70</v>
      </c>
      <c r="Y136" s="140">
        <v>45362</v>
      </c>
      <c r="Z136" s="4" t="s">
        <v>1888</v>
      </c>
      <c r="AA136" s="4" t="s">
        <v>1886</v>
      </c>
      <c r="AB136" s="186">
        <f t="shared" si="11"/>
        <v>2697200000</v>
      </c>
      <c r="AC136" s="142">
        <f t="shared" si="12"/>
        <v>0</v>
      </c>
      <c r="AD136" s="4"/>
      <c r="AE136" s="4" t="s">
        <v>1127</v>
      </c>
      <c r="AF136" s="252" t="s">
        <v>5444</v>
      </c>
      <c r="AG136" s="4"/>
      <c r="AH136" s="4"/>
      <c r="AI136" s="4"/>
      <c r="AJ136" s="4"/>
    </row>
    <row r="137" spans="2:36" hidden="1">
      <c r="B137" s="145" t="s">
        <v>5175</v>
      </c>
      <c r="C137" s="4" t="s">
        <v>160</v>
      </c>
      <c r="D137" s="4" t="s">
        <v>5419</v>
      </c>
      <c r="E137" s="4" t="s">
        <v>5419</v>
      </c>
      <c r="F137" s="4" t="s">
        <v>1060</v>
      </c>
      <c r="G137" s="4" t="s">
        <v>5490</v>
      </c>
      <c r="H137" s="4" t="s">
        <v>1427</v>
      </c>
      <c r="I137" s="4" t="s">
        <v>1428</v>
      </c>
      <c r="J137" s="4" t="s">
        <v>5491</v>
      </c>
      <c r="K137" s="139">
        <v>695000000</v>
      </c>
      <c r="L137" s="139">
        <v>695000000</v>
      </c>
      <c r="M137" s="4" t="s">
        <v>5347</v>
      </c>
      <c r="N137" s="4" t="s">
        <v>3109</v>
      </c>
      <c r="O137" s="4" t="s">
        <v>2455</v>
      </c>
      <c r="P137" s="186">
        <f t="shared" si="9"/>
        <v>695000000</v>
      </c>
      <c r="Q137" s="186">
        <f t="shared" si="10"/>
        <v>0</v>
      </c>
      <c r="R137" s="4">
        <v>3</v>
      </c>
      <c r="S137" s="4" t="s">
        <v>70</v>
      </c>
      <c r="T137" s="4" t="s">
        <v>70</v>
      </c>
      <c r="U137" s="140">
        <v>45321</v>
      </c>
      <c r="V137" s="4" t="s">
        <v>1884</v>
      </c>
      <c r="W137" s="4" t="s">
        <v>1954</v>
      </c>
      <c r="X137" s="139" t="s">
        <v>70</v>
      </c>
      <c r="Y137" s="140">
        <v>45362</v>
      </c>
      <c r="Z137" s="4" t="s">
        <v>1888</v>
      </c>
      <c r="AA137" s="4" t="s">
        <v>1886</v>
      </c>
      <c r="AB137" s="186">
        <f t="shared" si="11"/>
        <v>695000000</v>
      </c>
      <c r="AC137" s="142">
        <f t="shared" si="12"/>
        <v>0</v>
      </c>
      <c r="AD137" s="4"/>
      <c r="AE137" s="4" t="s">
        <v>1127</v>
      </c>
      <c r="AF137" s="252" t="s">
        <v>5444</v>
      </c>
      <c r="AG137" s="4"/>
      <c r="AH137" s="4"/>
      <c r="AI137" s="4"/>
      <c r="AJ137" s="4"/>
    </row>
    <row r="138" spans="2:36" hidden="1">
      <c r="B138" s="145" t="s">
        <v>5175</v>
      </c>
      <c r="C138" s="4" t="s">
        <v>160</v>
      </c>
      <c r="D138" s="4" t="s">
        <v>5419</v>
      </c>
      <c r="E138" s="4" t="s">
        <v>5419</v>
      </c>
      <c r="F138" s="4" t="s">
        <v>1060</v>
      </c>
      <c r="G138" s="4" t="s">
        <v>5492</v>
      </c>
      <c r="H138" s="4" t="s">
        <v>1427</v>
      </c>
      <c r="I138" s="4" t="s">
        <v>1428</v>
      </c>
      <c r="J138" s="4" t="s">
        <v>5493</v>
      </c>
      <c r="K138" s="139">
        <v>1094000000</v>
      </c>
      <c r="L138" s="139">
        <v>1094000000</v>
      </c>
      <c r="M138" s="4" t="s">
        <v>5347</v>
      </c>
      <c r="N138" s="4" t="s">
        <v>3109</v>
      </c>
      <c r="O138" s="4" t="s">
        <v>2455</v>
      </c>
      <c r="P138" s="186">
        <f t="shared" si="9"/>
        <v>1094000000</v>
      </c>
      <c r="Q138" s="186">
        <f t="shared" si="10"/>
        <v>0</v>
      </c>
      <c r="R138" s="4">
        <v>3</v>
      </c>
      <c r="S138" s="4" t="s">
        <v>70</v>
      </c>
      <c r="T138" s="4" t="s">
        <v>70</v>
      </c>
      <c r="U138" s="140">
        <v>45321</v>
      </c>
      <c r="V138" s="4" t="s">
        <v>1884</v>
      </c>
      <c r="W138" s="4" t="s">
        <v>1954</v>
      </c>
      <c r="X138" s="139" t="s">
        <v>70</v>
      </c>
      <c r="Y138" s="140">
        <v>45362</v>
      </c>
      <c r="Z138" s="4" t="s">
        <v>1888</v>
      </c>
      <c r="AA138" s="4" t="s">
        <v>1886</v>
      </c>
      <c r="AB138" s="186">
        <f t="shared" si="11"/>
        <v>1094000000</v>
      </c>
      <c r="AC138" s="142">
        <f t="shared" si="12"/>
        <v>0</v>
      </c>
      <c r="AD138" s="4"/>
      <c r="AE138" s="4" t="s">
        <v>1127</v>
      </c>
      <c r="AF138" s="252" t="s">
        <v>5444</v>
      </c>
      <c r="AG138" s="4"/>
      <c r="AH138" s="4"/>
      <c r="AI138" s="4"/>
      <c r="AJ138" s="4"/>
    </row>
    <row r="139" spans="2:36" hidden="1">
      <c r="B139" s="145" t="s">
        <v>5175</v>
      </c>
      <c r="C139" s="4" t="s">
        <v>160</v>
      </c>
      <c r="D139" s="4" t="s">
        <v>5419</v>
      </c>
      <c r="E139" s="4" t="s">
        <v>5419</v>
      </c>
      <c r="F139" s="4" t="s">
        <v>1060</v>
      </c>
      <c r="G139" s="4" t="s">
        <v>5494</v>
      </c>
      <c r="H139" s="4" t="s">
        <v>1427</v>
      </c>
      <c r="I139" s="4" t="s">
        <v>1428</v>
      </c>
      <c r="J139" s="4" t="s">
        <v>5495</v>
      </c>
      <c r="K139" s="139">
        <v>2125000000</v>
      </c>
      <c r="L139" s="139">
        <v>2125000000</v>
      </c>
      <c r="M139" s="4" t="s">
        <v>5347</v>
      </c>
      <c r="N139" s="4" t="s">
        <v>3623</v>
      </c>
      <c r="O139" s="4" t="s">
        <v>2871</v>
      </c>
      <c r="P139" s="186">
        <f t="shared" si="9"/>
        <v>2125000000</v>
      </c>
      <c r="Q139" s="186">
        <f t="shared" si="10"/>
        <v>0</v>
      </c>
      <c r="R139" s="4">
        <v>3</v>
      </c>
      <c r="S139" s="4" t="s">
        <v>70</v>
      </c>
      <c r="T139" s="4" t="s">
        <v>70</v>
      </c>
      <c r="U139" s="140">
        <v>45321</v>
      </c>
      <c r="V139" s="4" t="s">
        <v>1884</v>
      </c>
      <c r="W139" s="4" t="s">
        <v>1954</v>
      </c>
      <c r="X139" s="139" t="s">
        <v>70</v>
      </c>
      <c r="Y139" s="140">
        <v>45362</v>
      </c>
      <c r="Z139" s="4" t="s">
        <v>1888</v>
      </c>
      <c r="AA139" s="4" t="s">
        <v>1886</v>
      </c>
      <c r="AB139" s="186">
        <f t="shared" si="11"/>
        <v>2125000000</v>
      </c>
      <c r="AC139" s="142">
        <f t="shared" si="12"/>
        <v>0</v>
      </c>
      <c r="AD139" s="4"/>
      <c r="AE139" s="4" t="s">
        <v>1127</v>
      </c>
      <c r="AF139" s="252" t="s">
        <v>5444</v>
      </c>
      <c r="AG139" s="4"/>
      <c r="AH139" s="4"/>
      <c r="AI139" s="4"/>
      <c r="AJ139" s="4"/>
    </row>
    <row r="140" spans="2:36" hidden="1">
      <c r="B140" s="145" t="s">
        <v>5175</v>
      </c>
      <c r="C140" s="4" t="s">
        <v>160</v>
      </c>
      <c r="D140" s="4" t="s">
        <v>5419</v>
      </c>
      <c r="E140" s="4" t="s">
        <v>5419</v>
      </c>
      <c r="F140" s="4" t="s">
        <v>1060</v>
      </c>
      <c r="G140" s="4" t="s">
        <v>5496</v>
      </c>
      <c r="H140" s="4" t="s">
        <v>1427</v>
      </c>
      <c r="I140" s="4" t="s">
        <v>1428</v>
      </c>
      <c r="J140" s="4" t="s">
        <v>5497</v>
      </c>
      <c r="K140" s="139">
        <v>1350000000</v>
      </c>
      <c r="L140" s="139">
        <v>1350000000</v>
      </c>
      <c r="M140" s="4" t="s">
        <v>5347</v>
      </c>
      <c r="N140" s="4" t="s">
        <v>5220</v>
      </c>
      <c r="O140" s="4" t="s">
        <v>2582</v>
      </c>
      <c r="P140" s="186">
        <f t="shared" si="9"/>
        <v>1350000000</v>
      </c>
      <c r="Q140" s="186">
        <f t="shared" si="10"/>
        <v>0</v>
      </c>
      <c r="R140" s="4">
        <v>3</v>
      </c>
      <c r="S140" s="4" t="s">
        <v>70</v>
      </c>
      <c r="T140" s="4" t="s">
        <v>70</v>
      </c>
      <c r="U140" s="140">
        <v>45321</v>
      </c>
      <c r="V140" s="4" t="s">
        <v>1884</v>
      </c>
      <c r="W140" s="4" t="s">
        <v>1954</v>
      </c>
      <c r="X140" s="139" t="s">
        <v>70</v>
      </c>
      <c r="Y140" s="140">
        <v>45362</v>
      </c>
      <c r="Z140" s="4" t="s">
        <v>1888</v>
      </c>
      <c r="AA140" s="4" t="s">
        <v>1886</v>
      </c>
      <c r="AB140" s="186">
        <f t="shared" si="11"/>
        <v>1350000000</v>
      </c>
      <c r="AC140" s="142">
        <f t="shared" si="12"/>
        <v>0</v>
      </c>
      <c r="AD140" s="4"/>
      <c r="AE140" s="4" t="s">
        <v>1127</v>
      </c>
      <c r="AF140" s="252" t="s">
        <v>5444</v>
      </c>
      <c r="AG140" s="4"/>
      <c r="AH140" s="4"/>
      <c r="AI140" s="4"/>
      <c r="AJ140" s="4"/>
    </row>
    <row r="141" spans="2:36" hidden="1">
      <c r="B141" s="145" t="s">
        <v>5175</v>
      </c>
      <c r="C141" s="4" t="s">
        <v>160</v>
      </c>
      <c r="D141" s="4" t="s">
        <v>5419</v>
      </c>
      <c r="E141" s="4" t="s">
        <v>5419</v>
      </c>
      <c r="F141" s="4" t="s">
        <v>1060</v>
      </c>
      <c r="G141" s="4" t="s">
        <v>5498</v>
      </c>
      <c r="H141" s="4" t="s">
        <v>1427</v>
      </c>
      <c r="I141" s="4" t="s">
        <v>1428</v>
      </c>
      <c r="J141" s="4" t="s">
        <v>5499</v>
      </c>
      <c r="K141" s="139">
        <v>3076000000</v>
      </c>
      <c r="L141" s="139">
        <v>3076000000</v>
      </c>
      <c r="M141" s="4" t="s">
        <v>5231</v>
      </c>
      <c r="N141" s="4" t="s">
        <v>2601</v>
      </c>
      <c r="O141" s="4" t="s">
        <v>2971</v>
      </c>
      <c r="P141" s="186">
        <f t="shared" si="9"/>
        <v>3076000000</v>
      </c>
      <c r="Q141" s="186">
        <f t="shared" si="10"/>
        <v>0</v>
      </c>
      <c r="R141" s="4">
        <v>3</v>
      </c>
      <c r="S141" s="4" t="s">
        <v>70</v>
      </c>
      <c r="T141" s="4" t="s">
        <v>70</v>
      </c>
      <c r="U141" s="140">
        <v>45321</v>
      </c>
      <c r="V141" s="4" t="s">
        <v>1884</v>
      </c>
      <c r="W141" s="4" t="s">
        <v>1954</v>
      </c>
      <c r="X141" s="139" t="s">
        <v>70</v>
      </c>
      <c r="Y141" s="140">
        <v>45362</v>
      </c>
      <c r="Z141" s="4" t="s">
        <v>1888</v>
      </c>
      <c r="AA141" s="4" t="s">
        <v>1886</v>
      </c>
      <c r="AB141" s="186">
        <f t="shared" si="11"/>
        <v>3076000000</v>
      </c>
      <c r="AC141" s="142">
        <f t="shared" si="12"/>
        <v>0</v>
      </c>
      <c r="AD141" s="4"/>
      <c r="AE141" s="4" t="s">
        <v>1127</v>
      </c>
      <c r="AF141" s="252" t="s">
        <v>5444</v>
      </c>
      <c r="AG141" s="4"/>
      <c r="AH141" s="4"/>
      <c r="AI141" s="4"/>
      <c r="AJ141" s="4"/>
    </row>
    <row r="142" spans="2:36" hidden="1">
      <c r="B142" s="145" t="s">
        <v>5175</v>
      </c>
      <c r="C142" s="4" t="s">
        <v>160</v>
      </c>
      <c r="D142" s="4" t="s">
        <v>5419</v>
      </c>
      <c r="E142" s="4" t="s">
        <v>5419</v>
      </c>
      <c r="F142" s="4" t="s">
        <v>1060</v>
      </c>
      <c r="G142" s="4" t="s">
        <v>5500</v>
      </c>
      <c r="H142" s="4" t="s">
        <v>1427</v>
      </c>
      <c r="I142" s="4" t="s">
        <v>1428</v>
      </c>
      <c r="J142" s="4" t="s">
        <v>5501</v>
      </c>
      <c r="K142" s="139">
        <v>2877000000</v>
      </c>
      <c r="L142" s="139">
        <v>2877000000</v>
      </c>
      <c r="M142" s="4" t="s">
        <v>5231</v>
      </c>
      <c r="N142" s="4" t="s">
        <v>5265</v>
      </c>
      <c r="O142" s="4" t="s">
        <v>2821</v>
      </c>
      <c r="P142" s="186">
        <f t="shared" si="9"/>
        <v>2877000000</v>
      </c>
      <c r="Q142" s="186">
        <f t="shared" si="10"/>
        <v>0</v>
      </c>
      <c r="R142" s="4">
        <v>3</v>
      </c>
      <c r="S142" s="4" t="s">
        <v>70</v>
      </c>
      <c r="T142" s="4" t="s">
        <v>70</v>
      </c>
      <c r="U142" s="140">
        <v>45321</v>
      </c>
      <c r="V142" s="4" t="s">
        <v>1884</v>
      </c>
      <c r="W142" s="4" t="s">
        <v>1954</v>
      </c>
      <c r="X142" s="139" t="s">
        <v>70</v>
      </c>
      <c r="Y142" s="140">
        <v>45362</v>
      </c>
      <c r="Z142" s="4" t="s">
        <v>1888</v>
      </c>
      <c r="AA142" s="4" t="s">
        <v>1886</v>
      </c>
      <c r="AB142" s="186">
        <f t="shared" si="11"/>
        <v>2877000000</v>
      </c>
      <c r="AC142" s="142">
        <f t="shared" si="12"/>
        <v>0</v>
      </c>
      <c r="AD142" s="4"/>
      <c r="AE142" s="4" t="s">
        <v>1127</v>
      </c>
      <c r="AF142" s="252" t="s">
        <v>5444</v>
      </c>
      <c r="AG142" s="4"/>
      <c r="AH142" s="4"/>
      <c r="AI142" s="4"/>
      <c r="AJ142" s="4"/>
    </row>
    <row r="143" spans="2:36" hidden="1">
      <c r="B143" s="145" t="s">
        <v>5175</v>
      </c>
      <c r="C143" s="4" t="s">
        <v>160</v>
      </c>
      <c r="D143" s="4" t="s">
        <v>5419</v>
      </c>
      <c r="E143" s="4" t="s">
        <v>5419</v>
      </c>
      <c r="F143" s="4" t="s">
        <v>1060</v>
      </c>
      <c r="G143" s="4" t="s">
        <v>5502</v>
      </c>
      <c r="H143" s="4" t="s">
        <v>1427</v>
      </c>
      <c r="I143" s="4" t="s">
        <v>1428</v>
      </c>
      <c r="J143" s="4" t="s">
        <v>5503</v>
      </c>
      <c r="K143" s="139">
        <v>3975000000</v>
      </c>
      <c r="L143" s="139">
        <v>3975000000</v>
      </c>
      <c r="M143" s="4" t="s">
        <v>1916</v>
      </c>
      <c r="N143" s="4" t="s">
        <v>2659</v>
      </c>
      <c r="O143" s="4" t="s">
        <v>4128</v>
      </c>
      <c r="P143" s="186">
        <f t="shared" si="9"/>
        <v>3975000000</v>
      </c>
      <c r="Q143" s="186">
        <f t="shared" si="10"/>
        <v>0</v>
      </c>
      <c r="R143" s="4">
        <v>3</v>
      </c>
      <c r="S143" s="4" t="s">
        <v>70</v>
      </c>
      <c r="T143" s="4" t="s">
        <v>70</v>
      </c>
      <c r="U143" s="140">
        <v>45321</v>
      </c>
      <c r="V143" s="4" t="s">
        <v>1884</v>
      </c>
      <c r="W143" s="4" t="s">
        <v>1954</v>
      </c>
      <c r="X143" s="139" t="s">
        <v>70</v>
      </c>
      <c r="Y143" s="140">
        <v>45362</v>
      </c>
      <c r="Z143" s="4" t="s">
        <v>1888</v>
      </c>
      <c r="AA143" s="4" t="s">
        <v>1886</v>
      </c>
      <c r="AB143" s="186">
        <f t="shared" si="11"/>
        <v>3975000000</v>
      </c>
      <c r="AC143" s="142">
        <f t="shared" si="12"/>
        <v>0</v>
      </c>
      <c r="AD143" s="4"/>
      <c r="AE143" s="4" t="s">
        <v>1127</v>
      </c>
      <c r="AF143" s="252" t="s">
        <v>5444</v>
      </c>
      <c r="AG143" s="4"/>
      <c r="AH143" s="4"/>
      <c r="AI143" s="4"/>
      <c r="AJ143" s="4"/>
    </row>
    <row r="144" spans="2:36" hidden="1">
      <c r="B144" s="145" t="s">
        <v>5175</v>
      </c>
      <c r="C144" s="4" t="s">
        <v>160</v>
      </c>
      <c r="D144" s="4" t="s">
        <v>5419</v>
      </c>
      <c r="E144" s="4" t="s">
        <v>5419</v>
      </c>
      <c r="F144" s="4" t="s">
        <v>1060</v>
      </c>
      <c r="G144" s="4" t="s">
        <v>5504</v>
      </c>
      <c r="H144" s="4" t="s">
        <v>1447</v>
      </c>
      <c r="I144" s="4" t="s">
        <v>1448</v>
      </c>
      <c r="J144" s="4" t="s">
        <v>5505</v>
      </c>
      <c r="K144" s="139">
        <v>507975050</v>
      </c>
      <c r="L144" s="139">
        <v>507975050</v>
      </c>
      <c r="M144" s="4" t="s">
        <v>5506</v>
      </c>
      <c r="N144" s="4" t="s">
        <v>2937</v>
      </c>
      <c r="O144" s="4" t="s">
        <v>2502</v>
      </c>
      <c r="P144" s="186">
        <f t="shared" si="9"/>
        <v>507975050</v>
      </c>
      <c r="Q144" s="186">
        <f t="shared" si="10"/>
        <v>0</v>
      </c>
      <c r="R144" s="4">
        <v>2</v>
      </c>
      <c r="S144" s="4" t="s">
        <v>70</v>
      </c>
      <c r="T144" s="4" t="s">
        <v>70</v>
      </c>
      <c r="U144" s="140">
        <v>45321</v>
      </c>
      <c r="V144" s="4" t="s">
        <v>1884</v>
      </c>
      <c r="W144" s="4" t="s">
        <v>1954</v>
      </c>
      <c r="X144" s="4"/>
      <c r="Y144" s="4"/>
      <c r="Z144" s="4"/>
      <c r="AA144" s="4" t="s">
        <v>1886</v>
      </c>
      <c r="AB144" s="4"/>
      <c r="AC144" s="142">
        <f t="shared" si="12"/>
        <v>507975050</v>
      </c>
      <c r="AD144" s="4"/>
      <c r="AE144" s="4"/>
      <c r="AF144" s="144"/>
      <c r="AG144" s="4"/>
      <c r="AH144" s="4"/>
      <c r="AI144" s="4"/>
      <c r="AJ144" s="4"/>
    </row>
    <row r="145" spans="2:36" hidden="1">
      <c r="B145" s="145" t="s">
        <v>5175</v>
      </c>
      <c r="C145" s="4" t="s">
        <v>160</v>
      </c>
      <c r="D145" s="4" t="s">
        <v>5419</v>
      </c>
      <c r="E145" s="4" t="s">
        <v>5419</v>
      </c>
      <c r="F145" s="4" t="s">
        <v>1060</v>
      </c>
      <c r="G145" s="4" t="s">
        <v>5507</v>
      </c>
      <c r="H145" s="4" t="s">
        <v>1447</v>
      </c>
      <c r="I145" s="4" t="s">
        <v>1448</v>
      </c>
      <c r="J145" s="4" t="s">
        <v>5508</v>
      </c>
      <c r="K145" s="139">
        <v>1093075000</v>
      </c>
      <c r="L145" s="139">
        <v>1093075000</v>
      </c>
      <c r="M145" s="4" t="s">
        <v>5506</v>
      </c>
      <c r="N145" s="4" t="s">
        <v>3547</v>
      </c>
      <c r="O145" s="4" t="s">
        <v>3868</v>
      </c>
      <c r="P145" s="186">
        <f t="shared" si="9"/>
        <v>1093075000</v>
      </c>
      <c r="Q145" s="186">
        <f t="shared" si="10"/>
        <v>0</v>
      </c>
      <c r="R145" s="4">
        <v>2</v>
      </c>
      <c r="S145" s="4" t="s">
        <v>70</v>
      </c>
      <c r="T145" s="4" t="s">
        <v>70</v>
      </c>
      <c r="U145" s="140">
        <v>45321</v>
      </c>
      <c r="V145" s="4" t="s">
        <v>1884</v>
      </c>
      <c r="W145" s="4" t="s">
        <v>1954</v>
      </c>
      <c r="X145" s="4"/>
      <c r="Y145" s="4"/>
      <c r="Z145" s="4"/>
      <c r="AA145" s="4" t="s">
        <v>1886</v>
      </c>
      <c r="AB145" s="4"/>
      <c r="AC145" s="142">
        <f t="shared" si="12"/>
        <v>1093075000</v>
      </c>
      <c r="AD145" s="4"/>
      <c r="AE145" s="4"/>
      <c r="AF145" s="144"/>
      <c r="AG145" s="4"/>
      <c r="AH145" s="4"/>
      <c r="AI145" s="4"/>
      <c r="AJ145" s="4"/>
    </row>
    <row r="146" spans="2:36" hidden="1">
      <c r="B146" s="145" t="s">
        <v>5175</v>
      </c>
      <c r="C146" s="4" t="s">
        <v>160</v>
      </c>
      <c r="D146" s="4" t="s">
        <v>5419</v>
      </c>
      <c r="E146" s="4" t="s">
        <v>5419</v>
      </c>
      <c r="F146" s="4" t="s">
        <v>1060</v>
      </c>
      <c r="G146" s="4" t="s">
        <v>5509</v>
      </c>
      <c r="H146" s="4" t="s">
        <v>1447</v>
      </c>
      <c r="I146" s="4" t="s">
        <v>1448</v>
      </c>
      <c r="J146" s="4" t="s">
        <v>5510</v>
      </c>
      <c r="K146" s="139">
        <v>1207135000</v>
      </c>
      <c r="L146" s="139">
        <v>1207135000</v>
      </c>
      <c r="M146" s="4" t="s">
        <v>5506</v>
      </c>
      <c r="N146" s="4" t="s">
        <v>3417</v>
      </c>
      <c r="O146" s="4" t="s">
        <v>1918</v>
      </c>
      <c r="P146" s="186">
        <f t="shared" si="9"/>
        <v>1207135000</v>
      </c>
      <c r="Q146" s="186">
        <f t="shared" si="10"/>
        <v>0</v>
      </c>
      <c r="R146" s="4">
        <v>2</v>
      </c>
      <c r="S146" s="4" t="s">
        <v>70</v>
      </c>
      <c r="T146" s="4" t="s">
        <v>70</v>
      </c>
      <c r="U146" s="140">
        <v>45321</v>
      </c>
      <c r="V146" s="4" t="s">
        <v>1884</v>
      </c>
      <c r="W146" s="4" t="s">
        <v>1954</v>
      </c>
      <c r="X146" s="4"/>
      <c r="Y146" s="4"/>
      <c r="Z146" s="4"/>
      <c r="AA146" s="4" t="s">
        <v>1886</v>
      </c>
      <c r="AB146" s="4"/>
      <c r="AC146" s="142">
        <f t="shared" si="12"/>
        <v>1207135000</v>
      </c>
      <c r="AD146" s="4"/>
      <c r="AE146" s="4"/>
      <c r="AF146" s="144"/>
      <c r="AG146" s="4"/>
      <c r="AH146" s="4"/>
      <c r="AI146" s="4"/>
      <c r="AJ146" s="4"/>
    </row>
    <row r="147" spans="2:36" hidden="1">
      <c r="B147" s="145" t="s">
        <v>5175</v>
      </c>
      <c r="C147" s="4" t="s">
        <v>160</v>
      </c>
      <c r="D147" s="4" t="s">
        <v>5419</v>
      </c>
      <c r="E147" s="4" t="s">
        <v>5419</v>
      </c>
      <c r="F147" s="4" t="s">
        <v>1060</v>
      </c>
      <c r="G147" s="4" t="s">
        <v>5511</v>
      </c>
      <c r="H147" s="4" t="s">
        <v>1447</v>
      </c>
      <c r="I147" s="4" t="s">
        <v>1448</v>
      </c>
      <c r="J147" s="4" t="s">
        <v>5512</v>
      </c>
      <c r="K147" s="139">
        <v>1097827500</v>
      </c>
      <c r="L147" s="139">
        <v>1097827500</v>
      </c>
      <c r="M147" s="4" t="s">
        <v>5506</v>
      </c>
      <c r="N147" s="4" t="s">
        <v>3224</v>
      </c>
      <c r="O147" s="4" t="s">
        <v>3450</v>
      </c>
      <c r="P147" s="186">
        <f t="shared" si="9"/>
        <v>1097827500</v>
      </c>
      <c r="Q147" s="186">
        <f t="shared" si="10"/>
        <v>0</v>
      </c>
      <c r="R147" s="4">
        <v>2</v>
      </c>
      <c r="S147" s="4" t="s">
        <v>70</v>
      </c>
      <c r="T147" s="4" t="s">
        <v>70</v>
      </c>
      <c r="U147" s="140">
        <v>45321</v>
      </c>
      <c r="V147" s="4" t="s">
        <v>1884</v>
      </c>
      <c r="W147" s="4" t="s">
        <v>1954</v>
      </c>
      <c r="X147" s="4"/>
      <c r="Y147" s="4"/>
      <c r="Z147" s="4"/>
      <c r="AA147" s="4" t="s">
        <v>1886</v>
      </c>
      <c r="AB147" s="4"/>
      <c r="AC147" s="142">
        <f t="shared" si="12"/>
        <v>1097827500</v>
      </c>
      <c r="AD147" s="4"/>
      <c r="AE147" s="4"/>
      <c r="AF147" s="144"/>
      <c r="AG147" s="4"/>
      <c r="AH147" s="4"/>
      <c r="AI147" s="4"/>
      <c r="AJ147" s="4"/>
    </row>
    <row r="148" spans="2:36" hidden="1">
      <c r="B148" s="145" t="s">
        <v>5175</v>
      </c>
      <c r="C148" s="4" t="s">
        <v>160</v>
      </c>
      <c r="D148" s="4" t="s">
        <v>5419</v>
      </c>
      <c r="E148" s="4" t="s">
        <v>5419</v>
      </c>
      <c r="F148" s="4" t="s">
        <v>1060</v>
      </c>
      <c r="G148" s="4" t="s">
        <v>5513</v>
      </c>
      <c r="H148" s="4" t="s">
        <v>1447</v>
      </c>
      <c r="I148" s="4" t="s">
        <v>1448</v>
      </c>
      <c r="J148" s="4" t="s">
        <v>5514</v>
      </c>
      <c r="K148" s="139">
        <v>1099538400</v>
      </c>
      <c r="L148" s="139">
        <v>1099538400</v>
      </c>
      <c r="M148" s="4" t="s">
        <v>5506</v>
      </c>
      <c r="N148" s="4" t="s">
        <v>2597</v>
      </c>
      <c r="O148" s="4" t="s">
        <v>2561</v>
      </c>
      <c r="P148" s="186">
        <f t="shared" si="9"/>
        <v>1099538400</v>
      </c>
      <c r="Q148" s="186">
        <f t="shared" si="10"/>
        <v>0</v>
      </c>
      <c r="R148" s="4">
        <v>2</v>
      </c>
      <c r="S148" s="4" t="s">
        <v>70</v>
      </c>
      <c r="T148" s="4" t="s">
        <v>70</v>
      </c>
      <c r="U148" s="140">
        <v>45321</v>
      </c>
      <c r="V148" s="4" t="s">
        <v>1884</v>
      </c>
      <c r="W148" s="4" t="s">
        <v>1954</v>
      </c>
      <c r="X148" s="4"/>
      <c r="Y148" s="4"/>
      <c r="Z148" s="4"/>
      <c r="AA148" s="4" t="s">
        <v>1886</v>
      </c>
      <c r="AB148" s="4"/>
      <c r="AC148" s="142">
        <f t="shared" si="12"/>
        <v>1099538400</v>
      </c>
      <c r="AD148" s="4"/>
      <c r="AE148" s="4"/>
      <c r="AF148" s="144"/>
      <c r="AG148" s="4"/>
      <c r="AH148" s="4"/>
      <c r="AI148" s="4"/>
      <c r="AJ148" s="4"/>
    </row>
    <row r="149" spans="2:36" hidden="1">
      <c r="B149" s="145" t="s">
        <v>5175</v>
      </c>
      <c r="C149" s="4" t="s">
        <v>160</v>
      </c>
      <c r="D149" s="4" t="s">
        <v>5419</v>
      </c>
      <c r="E149" s="4" t="s">
        <v>5419</v>
      </c>
      <c r="F149" s="4" t="s">
        <v>1060</v>
      </c>
      <c r="G149" s="4" t="s">
        <v>5515</v>
      </c>
      <c r="H149" s="4" t="s">
        <v>1447</v>
      </c>
      <c r="I149" s="4" t="s">
        <v>1448</v>
      </c>
      <c r="J149" s="4" t="s">
        <v>5516</v>
      </c>
      <c r="K149" s="139">
        <v>1100393850</v>
      </c>
      <c r="L149" s="139">
        <v>1100393850</v>
      </c>
      <c r="M149" s="4" t="s">
        <v>5506</v>
      </c>
      <c r="N149" s="4" t="s">
        <v>3348</v>
      </c>
      <c r="O149" s="4" t="s">
        <v>3508</v>
      </c>
      <c r="P149" s="186">
        <f t="shared" si="9"/>
        <v>1100393850</v>
      </c>
      <c r="Q149" s="186">
        <f t="shared" si="10"/>
        <v>0</v>
      </c>
      <c r="R149" s="4">
        <v>2</v>
      </c>
      <c r="S149" s="4" t="s">
        <v>70</v>
      </c>
      <c r="T149" s="4" t="s">
        <v>70</v>
      </c>
      <c r="U149" s="140">
        <v>45321</v>
      </c>
      <c r="V149" s="4" t="s">
        <v>1884</v>
      </c>
      <c r="W149" s="4" t="s">
        <v>1954</v>
      </c>
      <c r="X149" s="4"/>
      <c r="Y149" s="4"/>
      <c r="Z149" s="4"/>
      <c r="AA149" s="4" t="s">
        <v>1886</v>
      </c>
      <c r="AB149" s="4"/>
      <c r="AC149" s="142">
        <f t="shared" si="12"/>
        <v>1100393850</v>
      </c>
      <c r="AD149" s="4"/>
      <c r="AE149" s="4"/>
      <c r="AF149" s="144"/>
      <c r="AG149" s="4"/>
      <c r="AH149" s="4"/>
      <c r="AI149" s="4"/>
      <c r="AJ149" s="4"/>
    </row>
    <row r="150" spans="2:36" hidden="1">
      <c r="B150" s="145" t="s">
        <v>5175</v>
      </c>
      <c r="C150" s="4" t="s">
        <v>160</v>
      </c>
      <c r="D150" s="4" t="s">
        <v>5419</v>
      </c>
      <c r="E150" s="4" t="s">
        <v>5419</v>
      </c>
      <c r="F150" s="4" t="s">
        <v>1060</v>
      </c>
      <c r="G150" s="4" t="s">
        <v>5517</v>
      </c>
      <c r="H150" s="4" t="s">
        <v>1447</v>
      </c>
      <c r="I150" s="4" t="s">
        <v>1448</v>
      </c>
      <c r="J150" s="4" t="s">
        <v>5518</v>
      </c>
      <c r="K150" s="139">
        <v>1216640000</v>
      </c>
      <c r="L150" s="139">
        <v>1216640000</v>
      </c>
      <c r="M150" s="4" t="s">
        <v>5506</v>
      </c>
      <c r="N150" s="4" t="s">
        <v>3394</v>
      </c>
      <c r="O150" s="4" t="s">
        <v>4492</v>
      </c>
      <c r="P150" s="186">
        <f t="shared" si="9"/>
        <v>1216640000</v>
      </c>
      <c r="Q150" s="186">
        <f t="shared" si="10"/>
        <v>0</v>
      </c>
      <c r="R150" s="4">
        <v>2</v>
      </c>
      <c r="S150" s="4" t="s">
        <v>70</v>
      </c>
      <c r="T150" s="4" t="s">
        <v>70</v>
      </c>
      <c r="U150" s="140">
        <v>45321</v>
      </c>
      <c r="V150" s="4" t="s">
        <v>1884</v>
      </c>
      <c r="W150" s="4" t="s">
        <v>1954</v>
      </c>
      <c r="X150" s="4"/>
      <c r="Y150" s="4"/>
      <c r="Z150" s="4"/>
      <c r="AA150" s="4" t="s">
        <v>1886</v>
      </c>
      <c r="AB150" s="4"/>
      <c r="AC150" s="142">
        <f t="shared" si="12"/>
        <v>1216640000</v>
      </c>
      <c r="AD150" s="4"/>
      <c r="AE150" s="4"/>
      <c r="AF150" s="144"/>
      <c r="AG150" s="4"/>
      <c r="AH150" s="4"/>
      <c r="AI150" s="4"/>
      <c r="AJ150" s="4"/>
    </row>
    <row r="151" spans="2:36" hidden="1">
      <c r="B151" s="145" t="s">
        <v>5175</v>
      </c>
      <c r="C151" s="4" t="s">
        <v>160</v>
      </c>
      <c r="D151" s="4" t="s">
        <v>5419</v>
      </c>
      <c r="E151" s="4" t="s">
        <v>5419</v>
      </c>
      <c r="F151" s="4" t="s">
        <v>1060</v>
      </c>
      <c r="G151" s="4" t="s">
        <v>5519</v>
      </c>
      <c r="H151" s="4" t="s">
        <v>1447</v>
      </c>
      <c r="I151" s="4" t="s">
        <v>1448</v>
      </c>
      <c r="J151" s="4" t="s">
        <v>5520</v>
      </c>
      <c r="K151" s="139">
        <v>554596000</v>
      </c>
      <c r="L151" s="139">
        <v>554596000</v>
      </c>
      <c r="M151" s="4" t="s">
        <v>5506</v>
      </c>
      <c r="N151" s="4" t="s">
        <v>3027</v>
      </c>
      <c r="O151" s="4" t="s">
        <v>2894</v>
      </c>
      <c r="P151" s="186">
        <f t="shared" si="9"/>
        <v>554596000</v>
      </c>
      <c r="Q151" s="186">
        <f t="shared" si="10"/>
        <v>0</v>
      </c>
      <c r="R151" s="4">
        <v>2</v>
      </c>
      <c r="S151" s="4" t="s">
        <v>70</v>
      </c>
      <c r="T151" s="4" t="s">
        <v>70</v>
      </c>
      <c r="U151" s="140">
        <v>45321</v>
      </c>
      <c r="V151" s="4" t="s">
        <v>1884</v>
      </c>
      <c r="W151" s="4" t="s">
        <v>1954</v>
      </c>
      <c r="X151" s="4"/>
      <c r="Y151" s="4"/>
      <c r="Z151" s="4"/>
      <c r="AA151" s="4" t="s">
        <v>1886</v>
      </c>
      <c r="AB151" s="4"/>
      <c r="AC151" s="142">
        <f t="shared" si="12"/>
        <v>554596000</v>
      </c>
      <c r="AD151" s="4"/>
      <c r="AE151" s="4"/>
      <c r="AF151" s="144"/>
      <c r="AG151" s="4"/>
      <c r="AH151" s="4"/>
      <c r="AI151" s="4"/>
      <c r="AJ151" s="4"/>
    </row>
    <row r="152" spans="2:36" hidden="1">
      <c r="B152" s="145" t="s">
        <v>5175</v>
      </c>
      <c r="C152" s="4" t="s">
        <v>160</v>
      </c>
      <c r="D152" s="4" t="s">
        <v>5419</v>
      </c>
      <c r="E152" s="4" t="s">
        <v>5419</v>
      </c>
      <c r="F152" s="4" t="s">
        <v>1060</v>
      </c>
      <c r="G152" s="4" t="s">
        <v>5521</v>
      </c>
      <c r="H152" s="4" t="s">
        <v>1447</v>
      </c>
      <c r="I152" s="4" t="s">
        <v>1448</v>
      </c>
      <c r="J152" s="4" t="s">
        <v>5522</v>
      </c>
      <c r="K152" s="139">
        <v>594687500</v>
      </c>
      <c r="L152" s="139">
        <v>594687500</v>
      </c>
      <c r="M152" s="4" t="s">
        <v>5506</v>
      </c>
      <c r="N152" s="4" t="s">
        <v>3690</v>
      </c>
      <c r="O152" s="4" t="s">
        <v>2894</v>
      </c>
      <c r="P152" s="186">
        <f t="shared" si="9"/>
        <v>594687500</v>
      </c>
      <c r="Q152" s="186">
        <f t="shared" si="10"/>
        <v>0</v>
      </c>
      <c r="R152" s="4">
        <v>2</v>
      </c>
      <c r="S152" s="4" t="s">
        <v>70</v>
      </c>
      <c r="T152" s="4" t="s">
        <v>70</v>
      </c>
      <c r="U152" s="140">
        <v>45321</v>
      </c>
      <c r="V152" s="4" t="s">
        <v>1884</v>
      </c>
      <c r="W152" s="4" t="s">
        <v>1954</v>
      </c>
      <c r="X152" s="4"/>
      <c r="Y152" s="4"/>
      <c r="Z152" s="4"/>
      <c r="AA152" s="4" t="s">
        <v>1886</v>
      </c>
      <c r="AB152" s="4"/>
      <c r="AC152" s="142">
        <f t="shared" si="12"/>
        <v>594687500</v>
      </c>
      <c r="AD152" s="4"/>
      <c r="AE152" s="4"/>
      <c r="AF152" s="144"/>
      <c r="AG152" s="4"/>
      <c r="AH152" s="4"/>
      <c r="AI152" s="4"/>
      <c r="AJ152" s="4"/>
    </row>
    <row r="153" spans="2:36" hidden="1">
      <c r="B153" s="145" t="s">
        <v>5175</v>
      </c>
      <c r="C153" s="4" t="s">
        <v>160</v>
      </c>
      <c r="D153" s="4" t="s">
        <v>5419</v>
      </c>
      <c r="E153" s="4" t="s">
        <v>5419</v>
      </c>
      <c r="F153" s="4" t="s">
        <v>1060</v>
      </c>
      <c r="G153" s="4" t="s">
        <v>5523</v>
      </c>
      <c r="H153" s="4" t="s">
        <v>1447</v>
      </c>
      <c r="I153" s="4" t="s">
        <v>1448</v>
      </c>
      <c r="J153" s="4" t="s">
        <v>5524</v>
      </c>
      <c r="K153" s="139">
        <v>599445000</v>
      </c>
      <c r="L153" s="139">
        <v>599445000</v>
      </c>
      <c r="M153" s="4" t="s">
        <v>5506</v>
      </c>
      <c r="N153" s="4" t="s">
        <v>2630</v>
      </c>
      <c r="O153" s="4" t="s">
        <v>2894</v>
      </c>
      <c r="P153" s="186">
        <f t="shared" si="9"/>
        <v>599445000</v>
      </c>
      <c r="Q153" s="186">
        <f t="shared" si="10"/>
        <v>0</v>
      </c>
      <c r="R153" s="4">
        <v>2</v>
      </c>
      <c r="S153" s="4" t="s">
        <v>70</v>
      </c>
      <c r="T153" s="4" t="s">
        <v>70</v>
      </c>
      <c r="U153" s="140">
        <v>45321</v>
      </c>
      <c r="V153" s="4" t="s">
        <v>1884</v>
      </c>
      <c r="W153" s="4" t="s">
        <v>1954</v>
      </c>
      <c r="X153" s="4"/>
      <c r="Y153" s="4"/>
      <c r="Z153" s="4"/>
      <c r="AA153" s="4" t="s">
        <v>1886</v>
      </c>
      <c r="AB153" s="4"/>
      <c r="AC153" s="142">
        <f t="shared" si="12"/>
        <v>599445000</v>
      </c>
      <c r="AD153" s="4"/>
      <c r="AE153" s="4"/>
      <c r="AF153" s="144"/>
      <c r="AG153" s="4"/>
      <c r="AH153" s="4"/>
      <c r="AI153" s="4"/>
      <c r="AJ153" s="4"/>
    </row>
    <row r="154" spans="2:36" hidden="1">
      <c r="B154" s="145" t="s">
        <v>5175</v>
      </c>
      <c r="C154" s="4" t="s">
        <v>160</v>
      </c>
      <c r="D154" s="4" t="s">
        <v>5419</v>
      </c>
      <c r="E154" s="4" t="s">
        <v>5419</v>
      </c>
      <c r="F154" s="4" t="s">
        <v>1060</v>
      </c>
      <c r="G154" s="4" t="s">
        <v>5525</v>
      </c>
      <c r="H154" s="4" t="s">
        <v>1447</v>
      </c>
      <c r="I154" s="4" t="s">
        <v>1448</v>
      </c>
      <c r="J154" s="4" t="s">
        <v>5526</v>
      </c>
      <c r="K154" s="139">
        <v>618475000</v>
      </c>
      <c r="L154" s="139">
        <v>618475000</v>
      </c>
      <c r="M154" s="4" t="s">
        <v>5527</v>
      </c>
      <c r="N154" s="4" t="s">
        <v>3375</v>
      </c>
      <c r="O154" s="4" t="s">
        <v>2894</v>
      </c>
      <c r="P154" s="186">
        <f t="shared" si="9"/>
        <v>618475000</v>
      </c>
      <c r="Q154" s="186">
        <f t="shared" si="10"/>
        <v>0</v>
      </c>
      <c r="R154" s="4">
        <v>2</v>
      </c>
      <c r="S154" s="4" t="s">
        <v>70</v>
      </c>
      <c r="T154" s="4" t="s">
        <v>70</v>
      </c>
      <c r="U154" s="140">
        <v>45321</v>
      </c>
      <c r="V154" s="4" t="s">
        <v>1884</v>
      </c>
      <c r="W154" s="4" t="s">
        <v>1954</v>
      </c>
      <c r="X154" s="4"/>
      <c r="Y154" s="4"/>
      <c r="Z154" s="4"/>
      <c r="AA154" s="4" t="s">
        <v>1886</v>
      </c>
      <c r="AB154" s="4"/>
      <c r="AC154" s="142">
        <f t="shared" si="12"/>
        <v>618475000</v>
      </c>
      <c r="AD154" s="4"/>
      <c r="AE154" s="4"/>
      <c r="AF154" s="144"/>
      <c r="AG154" s="4"/>
      <c r="AH154" s="4"/>
      <c r="AI154" s="4"/>
      <c r="AJ154" s="4"/>
    </row>
    <row r="155" spans="2:36" hidden="1">
      <c r="B155" s="145" t="s">
        <v>5175</v>
      </c>
      <c r="C155" s="4" t="s">
        <v>160</v>
      </c>
      <c r="D155" s="4" t="s">
        <v>5419</v>
      </c>
      <c r="E155" s="4" t="s">
        <v>5419</v>
      </c>
      <c r="F155" s="4" t="s">
        <v>1060</v>
      </c>
      <c r="G155" s="4" t="s">
        <v>5528</v>
      </c>
      <c r="H155" s="4" t="s">
        <v>1447</v>
      </c>
      <c r="I155" s="4" t="s">
        <v>1448</v>
      </c>
      <c r="J155" s="4" t="s">
        <v>5529</v>
      </c>
      <c r="K155" s="139">
        <v>647020000</v>
      </c>
      <c r="L155" s="139">
        <v>647020000</v>
      </c>
      <c r="M155" s="4" t="s">
        <v>5527</v>
      </c>
      <c r="N155" s="4" t="s">
        <v>2601</v>
      </c>
      <c r="O155" s="4" t="s">
        <v>3608</v>
      </c>
      <c r="P155" s="186">
        <f t="shared" si="9"/>
        <v>647020000</v>
      </c>
      <c r="Q155" s="186">
        <f t="shared" si="10"/>
        <v>0</v>
      </c>
      <c r="R155" s="4">
        <v>2</v>
      </c>
      <c r="S155" s="4" t="s">
        <v>70</v>
      </c>
      <c r="T155" s="4" t="s">
        <v>70</v>
      </c>
      <c r="U155" s="140">
        <v>45321</v>
      </c>
      <c r="V155" s="4" t="s">
        <v>1884</v>
      </c>
      <c r="W155" s="4" t="s">
        <v>1954</v>
      </c>
      <c r="X155" s="4"/>
      <c r="Y155" s="4"/>
      <c r="Z155" s="4"/>
      <c r="AA155" s="4" t="s">
        <v>1886</v>
      </c>
      <c r="AB155" s="4"/>
      <c r="AC155" s="142">
        <f t="shared" si="12"/>
        <v>647020000</v>
      </c>
      <c r="AD155" s="4"/>
      <c r="AE155" s="4"/>
      <c r="AF155" s="144"/>
      <c r="AG155" s="4"/>
      <c r="AH155" s="4"/>
      <c r="AI155" s="4"/>
      <c r="AJ155" s="4"/>
    </row>
    <row r="156" spans="2:36" hidden="1">
      <c r="B156" s="145" t="s">
        <v>5175</v>
      </c>
      <c r="C156" s="4" t="s">
        <v>160</v>
      </c>
      <c r="D156" s="4" t="s">
        <v>5419</v>
      </c>
      <c r="E156" s="4" t="s">
        <v>5419</v>
      </c>
      <c r="F156" s="4" t="s">
        <v>1060</v>
      </c>
      <c r="G156" s="4" t="s">
        <v>5530</v>
      </c>
      <c r="H156" s="4" t="s">
        <v>1447</v>
      </c>
      <c r="I156" s="4" t="s">
        <v>1448</v>
      </c>
      <c r="J156" s="4" t="s">
        <v>5531</v>
      </c>
      <c r="K156" s="139">
        <v>589930000</v>
      </c>
      <c r="L156" s="139">
        <v>589930000</v>
      </c>
      <c r="M156" s="4" t="s">
        <v>5527</v>
      </c>
      <c r="N156" s="4" t="s">
        <v>5248</v>
      </c>
      <c r="O156" s="4" t="s">
        <v>2877</v>
      </c>
      <c r="P156" s="186">
        <f t="shared" si="9"/>
        <v>589930000</v>
      </c>
      <c r="Q156" s="186">
        <f t="shared" si="10"/>
        <v>0</v>
      </c>
      <c r="R156" s="4">
        <v>2</v>
      </c>
      <c r="S156" s="4" t="s">
        <v>70</v>
      </c>
      <c r="T156" s="4" t="s">
        <v>70</v>
      </c>
      <c r="U156" s="140">
        <v>45321</v>
      </c>
      <c r="V156" s="4" t="s">
        <v>1884</v>
      </c>
      <c r="W156" s="4" t="s">
        <v>1954</v>
      </c>
      <c r="X156" s="4"/>
      <c r="Y156" s="4"/>
      <c r="Z156" s="4"/>
      <c r="AA156" s="4" t="s">
        <v>1886</v>
      </c>
      <c r="AB156" s="4"/>
      <c r="AC156" s="142">
        <f t="shared" si="12"/>
        <v>589930000</v>
      </c>
      <c r="AD156" s="4"/>
      <c r="AE156" s="4"/>
      <c r="AF156" s="144"/>
      <c r="AG156" s="4"/>
      <c r="AH156" s="4"/>
      <c r="AI156" s="4"/>
      <c r="AJ156" s="4"/>
    </row>
    <row r="157" spans="2:36" hidden="1">
      <c r="B157" s="145" t="s">
        <v>5175</v>
      </c>
      <c r="C157" s="4" t="s">
        <v>160</v>
      </c>
      <c r="D157" s="4" t="s">
        <v>5419</v>
      </c>
      <c r="E157" s="4" t="s">
        <v>5419</v>
      </c>
      <c r="F157" s="4" t="s">
        <v>1060</v>
      </c>
      <c r="G157" s="4" t="s">
        <v>5532</v>
      </c>
      <c r="H157" s="4" t="s">
        <v>1447</v>
      </c>
      <c r="I157" s="4" t="s">
        <v>1448</v>
      </c>
      <c r="J157" s="4" t="s">
        <v>5533</v>
      </c>
      <c r="K157" s="139">
        <v>585172500</v>
      </c>
      <c r="L157" s="139">
        <v>585172500</v>
      </c>
      <c r="M157" s="4" t="s">
        <v>5527</v>
      </c>
      <c r="N157" s="4" t="s">
        <v>3208</v>
      </c>
      <c r="O157" s="4" t="s">
        <v>2877</v>
      </c>
      <c r="P157" s="186">
        <f t="shared" si="9"/>
        <v>585172500</v>
      </c>
      <c r="Q157" s="186">
        <f t="shared" si="10"/>
        <v>0</v>
      </c>
      <c r="R157" s="4">
        <v>2</v>
      </c>
      <c r="S157" s="4" t="s">
        <v>70</v>
      </c>
      <c r="T157" s="4" t="s">
        <v>70</v>
      </c>
      <c r="U157" s="140">
        <v>45321</v>
      </c>
      <c r="V157" s="4" t="s">
        <v>1884</v>
      </c>
      <c r="W157" s="4" t="s">
        <v>1954</v>
      </c>
      <c r="X157" s="4"/>
      <c r="Y157" s="4"/>
      <c r="Z157" s="4"/>
      <c r="AA157" s="4" t="s">
        <v>1886</v>
      </c>
      <c r="AB157" s="4"/>
      <c r="AC157" s="142">
        <f t="shared" si="12"/>
        <v>585172500</v>
      </c>
      <c r="AD157" s="4"/>
      <c r="AE157" s="4"/>
      <c r="AF157" s="144"/>
      <c r="AG157" s="4"/>
      <c r="AH157" s="4"/>
      <c r="AI157" s="4"/>
      <c r="AJ157" s="4"/>
    </row>
    <row r="158" spans="2:36" hidden="1">
      <c r="B158" s="145" t="s">
        <v>5175</v>
      </c>
      <c r="C158" s="4" t="s">
        <v>160</v>
      </c>
      <c r="D158" s="4" t="s">
        <v>5419</v>
      </c>
      <c r="E158" s="4" t="s">
        <v>5419</v>
      </c>
      <c r="F158" s="4" t="s">
        <v>1060</v>
      </c>
      <c r="G158" s="4" t="s">
        <v>5534</v>
      </c>
      <c r="H158" s="4" t="s">
        <v>1447</v>
      </c>
      <c r="I158" s="4" t="s">
        <v>1448</v>
      </c>
      <c r="J158" s="4" t="s">
        <v>5535</v>
      </c>
      <c r="K158" s="139">
        <v>578512000</v>
      </c>
      <c r="L158" s="139">
        <v>578512000</v>
      </c>
      <c r="M158" s="4" t="s">
        <v>5527</v>
      </c>
      <c r="N158" s="4" t="s">
        <v>1971</v>
      </c>
      <c r="O158" s="4" t="s">
        <v>2846</v>
      </c>
      <c r="P158" s="186">
        <f t="shared" si="9"/>
        <v>578512000</v>
      </c>
      <c r="Q158" s="186">
        <f t="shared" si="10"/>
        <v>0</v>
      </c>
      <c r="R158" s="4">
        <v>2</v>
      </c>
      <c r="S158" s="4" t="s">
        <v>70</v>
      </c>
      <c r="T158" s="4" t="s">
        <v>70</v>
      </c>
      <c r="U158" s="140">
        <v>45321</v>
      </c>
      <c r="V158" s="4" t="s">
        <v>1884</v>
      </c>
      <c r="W158" s="4" t="s">
        <v>1954</v>
      </c>
      <c r="X158" s="4"/>
      <c r="Y158" s="4"/>
      <c r="Z158" s="4"/>
      <c r="AA158" s="4" t="s">
        <v>1886</v>
      </c>
      <c r="AB158" s="4"/>
      <c r="AC158" s="142">
        <f t="shared" si="12"/>
        <v>578512000</v>
      </c>
      <c r="AD158" s="4"/>
      <c r="AE158" s="4"/>
      <c r="AF158" s="144"/>
      <c r="AG158" s="4"/>
      <c r="AH158" s="4"/>
      <c r="AI158" s="4"/>
      <c r="AJ158" s="4"/>
    </row>
    <row r="159" spans="2:36" hidden="1">
      <c r="B159" s="145" t="s">
        <v>5175</v>
      </c>
      <c r="C159" s="4" t="s">
        <v>160</v>
      </c>
      <c r="D159" s="4" t="s">
        <v>5419</v>
      </c>
      <c r="E159" s="4" t="s">
        <v>5419</v>
      </c>
      <c r="F159" s="4" t="s">
        <v>1060</v>
      </c>
      <c r="G159" s="4" t="s">
        <v>5536</v>
      </c>
      <c r="H159" s="4" t="s">
        <v>1447</v>
      </c>
      <c r="I159" s="4" t="s">
        <v>1448</v>
      </c>
      <c r="J159" s="4" t="s">
        <v>5537</v>
      </c>
      <c r="K159" s="139">
        <v>592784500</v>
      </c>
      <c r="L159" s="139">
        <v>592784500</v>
      </c>
      <c r="M159" s="4" t="s">
        <v>5527</v>
      </c>
      <c r="N159" s="4" t="s">
        <v>3412</v>
      </c>
      <c r="O159" s="4" t="s">
        <v>1921</v>
      </c>
      <c r="P159" s="186">
        <f t="shared" si="9"/>
        <v>592784500</v>
      </c>
      <c r="Q159" s="186">
        <f t="shared" si="10"/>
        <v>0</v>
      </c>
      <c r="R159" s="4">
        <v>2</v>
      </c>
      <c r="S159" s="4" t="s">
        <v>70</v>
      </c>
      <c r="T159" s="4" t="s">
        <v>70</v>
      </c>
      <c r="U159" s="140">
        <v>45321</v>
      </c>
      <c r="V159" s="4" t="s">
        <v>1884</v>
      </c>
      <c r="W159" s="4" t="s">
        <v>1954</v>
      </c>
      <c r="X159" s="4"/>
      <c r="Y159" s="4"/>
      <c r="Z159" s="4"/>
      <c r="AA159" s="4" t="s">
        <v>1886</v>
      </c>
      <c r="AB159" s="4"/>
      <c r="AC159" s="142">
        <f t="shared" si="12"/>
        <v>592784500</v>
      </c>
      <c r="AD159" s="4"/>
      <c r="AE159" s="4"/>
      <c r="AF159" s="144"/>
      <c r="AG159" s="4"/>
      <c r="AH159" s="4"/>
      <c r="AI159" s="4"/>
      <c r="AJ159" s="4"/>
    </row>
    <row r="160" spans="2:36" hidden="1">
      <c r="B160" s="145" t="s">
        <v>5175</v>
      </c>
      <c r="C160" s="4" t="s">
        <v>160</v>
      </c>
      <c r="D160" s="4" t="s">
        <v>5419</v>
      </c>
      <c r="E160" s="4" t="s">
        <v>5419</v>
      </c>
      <c r="F160" s="4" t="s">
        <v>1060</v>
      </c>
      <c r="G160" s="4" t="s">
        <v>5538</v>
      </c>
      <c r="H160" s="4" t="s">
        <v>1447</v>
      </c>
      <c r="I160" s="4" t="s">
        <v>1448</v>
      </c>
      <c r="J160" s="4" t="s">
        <v>5539</v>
      </c>
      <c r="K160" s="139">
        <v>618284700</v>
      </c>
      <c r="L160" s="139">
        <v>618284700</v>
      </c>
      <c r="M160" s="4" t="s">
        <v>5527</v>
      </c>
      <c r="N160" s="4" t="s">
        <v>1901</v>
      </c>
      <c r="O160" s="4" t="s">
        <v>3458</v>
      </c>
      <c r="P160" s="186">
        <f t="shared" si="9"/>
        <v>618284700</v>
      </c>
      <c r="Q160" s="186">
        <f t="shared" si="10"/>
        <v>0</v>
      </c>
      <c r="R160" s="4">
        <v>2</v>
      </c>
      <c r="S160" s="4" t="s">
        <v>70</v>
      </c>
      <c r="T160" s="4" t="s">
        <v>70</v>
      </c>
      <c r="U160" s="140">
        <v>45321</v>
      </c>
      <c r="V160" s="4" t="s">
        <v>1884</v>
      </c>
      <c r="W160" s="4" t="s">
        <v>1954</v>
      </c>
      <c r="X160" s="4"/>
      <c r="Y160" s="4"/>
      <c r="Z160" s="4"/>
      <c r="AA160" s="4" t="s">
        <v>1886</v>
      </c>
      <c r="AB160" s="4"/>
      <c r="AC160" s="142">
        <f t="shared" si="12"/>
        <v>618284700</v>
      </c>
      <c r="AD160" s="4"/>
      <c r="AE160" s="4"/>
      <c r="AF160" s="144"/>
      <c r="AG160" s="4"/>
      <c r="AH160" s="4"/>
      <c r="AI160" s="4"/>
      <c r="AJ160" s="4"/>
    </row>
    <row r="161" spans="2:36" hidden="1">
      <c r="B161" s="145" t="s">
        <v>5175</v>
      </c>
      <c r="C161" s="4" t="s">
        <v>160</v>
      </c>
      <c r="D161" s="4" t="s">
        <v>5419</v>
      </c>
      <c r="E161" s="4" t="s">
        <v>5419</v>
      </c>
      <c r="F161" s="4" t="s">
        <v>1060</v>
      </c>
      <c r="G161" s="4" t="s">
        <v>5540</v>
      </c>
      <c r="H161" s="4" t="s">
        <v>1447</v>
      </c>
      <c r="I161" s="4" t="s">
        <v>1448</v>
      </c>
      <c r="J161" s="4" t="s">
        <v>5541</v>
      </c>
      <c r="K161" s="139">
        <v>620378000</v>
      </c>
      <c r="L161" s="139">
        <v>620378000</v>
      </c>
      <c r="M161" s="4" t="s">
        <v>5527</v>
      </c>
      <c r="N161" s="4" t="s">
        <v>3075</v>
      </c>
      <c r="O161" s="4" t="s">
        <v>2869</v>
      </c>
      <c r="P161" s="186">
        <f t="shared" si="9"/>
        <v>620378000</v>
      </c>
      <c r="Q161" s="186">
        <f t="shared" si="10"/>
        <v>0</v>
      </c>
      <c r="R161" s="4">
        <v>2</v>
      </c>
      <c r="S161" s="4" t="s">
        <v>70</v>
      </c>
      <c r="T161" s="4" t="s">
        <v>70</v>
      </c>
      <c r="U161" s="140">
        <v>45321</v>
      </c>
      <c r="V161" s="4" t="s">
        <v>1884</v>
      </c>
      <c r="W161" s="4" t="s">
        <v>1954</v>
      </c>
      <c r="X161" s="4"/>
      <c r="Y161" s="4"/>
      <c r="Z161" s="4"/>
      <c r="AA161" s="4" t="s">
        <v>1886</v>
      </c>
      <c r="AB161" s="4"/>
      <c r="AC161" s="142">
        <f t="shared" si="12"/>
        <v>620378000</v>
      </c>
      <c r="AD161" s="4"/>
      <c r="AE161" s="4"/>
      <c r="AF161" s="144"/>
      <c r="AG161" s="4"/>
      <c r="AH161" s="4"/>
      <c r="AI161" s="4"/>
      <c r="AJ161" s="4"/>
    </row>
    <row r="162" spans="2:36" hidden="1">
      <c r="B162" s="145" t="s">
        <v>5175</v>
      </c>
      <c r="C162" s="4" t="s">
        <v>160</v>
      </c>
      <c r="D162" s="4" t="s">
        <v>5419</v>
      </c>
      <c r="E162" s="4" t="s">
        <v>5419</v>
      </c>
      <c r="F162" s="4" t="s">
        <v>1060</v>
      </c>
      <c r="G162" s="4" t="s">
        <v>5542</v>
      </c>
      <c r="H162" s="4" t="s">
        <v>1447</v>
      </c>
      <c r="I162" s="4" t="s">
        <v>1448</v>
      </c>
      <c r="J162" s="4" t="s">
        <v>5543</v>
      </c>
      <c r="K162" s="139">
        <v>1440750000</v>
      </c>
      <c r="L162" s="139">
        <v>1440750000</v>
      </c>
      <c r="M162" s="4" t="s">
        <v>5527</v>
      </c>
      <c r="N162" s="4" t="s">
        <v>2144</v>
      </c>
      <c r="O162" s="4" t="s">
        <v>2573</v>
      </c>
      <c r="P162" s="186">
        <f t="shared" si="9"/>
        <v>1440750000</v>
      </c>
      <c r="Q162" s="186">
        <f t="shared" si="10"/>
        <v>0</v>
      </c>
      <c r="R162" s="4">
        <v>2</v>
      </c>
      <c r="S162" s="4" t="s">
        <v>70</v>
      </c>
      <c r="T162" s="4" t="s">
        <v>70</v>
      </c>
      <c r="U162" s="140">
        <v>45321</v>
      </c>
      <c r="V162" s="4" t="s">
        <v>1884</v>
      </c>
      <c r="W162" s="4" t="s">
        <v>1954</v>
      </c>
      <c r="X162" s="4"/>
      <c r="Y162" s="4"/>
      <c r="Z162" s="4"/>
      <c r="AA162" s="4" t="s">
        <v>1886</v>
      </c>
      <c r="AB162" s="4"/>
      <c r="AC162" s="142">
        <f t="shared" si="12"/>
        <v>1440750000</v>
      </c>
      <c r="AD162" s="4"/>
      <c r="AE162" s="4"/>
      <c r="AF162" s="144"/>
      <c r="AG162" s="4"/>
      <c r="AH162" s="4"/>
      <c r="AI162" s="4"/>
      <c r="AJ162" s="4"/>
    </row>
    <row r="163" spans="2:36" hidden="1">
      <c r="B163" s="145" t="s">
        <v>5175</v>
      </c>
      <c r="C163" s="4" t="s">
        <v>160</v>
      </c>
      <c r="D163" s="4" t="s">
        <v>5419</v>
      </c>
      <c r="E163" s="4" t="s">
        <v>5419</v>
      </c>
      <c r="F163" s="4" t="s">
        <v>1060</v>
      </c>
      <c r="G163" s="4" t="s">
        <v>5544</v>
      </c>
      <c r="H163" s="4" t="s">
        <v>1447</v>
      </c>
      <c r="I163" s="4" t="s">
        <v>1448</v>
      </c>
      <c r="J163" s="4" t="s">
        <v>5545</v>
      </c>
      <c r="K163" s="139">
        <v>2499900000</v>
      </c>
      <c r="L163" s="139">
        <v>2499900000</v>
      </c>
      <c r="M163" s="4" t="s">
        <v>5527</v>
      </c>
      <c r="N163" s="4" t="s">
        <v>2997</v>
      </c>
      <c r="O163" s="4" t="s">
        <v>2573</v>
      </c>
      <c r="P163" s="186">
        <f t="shared" si="9"/>
        <v>2499900000</v>
      </c>
      <c r="Q163" s="186">
        <f t="shared" si="10"/>
        <v>0</v>
      </c>
      <c r="R163" s="4">
        <v>2</v>
      </c>
      <c r="S163" s="4" t="s">
        <v>70</v>
      </c>
      <c r="T163" s="4" t="s">
        <v>70</v>
      </c>
      <c r="U163" s="140">
        <v>45321</v>
      </c>
      <c r="V163" s="4" t="s">
        <v>1884</v>
      </c>
      <c r="W163" s="4" t="s">
        <v>1954</v>
      </c>
      <c r="X163" s="4"/>
      <c r="Y163" s="4"/>
      <c r="Z163" s="4"/>
      <c r="AA163" s="4" t="s">
        <v>1886</v>
      </c>
      <c r="AB163" s="4"/>
      <c r="AC163" s="142">
        <f t="shared" si="12"/>
        <v>2499900000</v>
      </c>
      <c r="AD163" s="4"/>
      <c r="AE163" s="4"/>
      <c r="AF163" s="144"/>
      <c r="AG163" s="4"/>
      <c r="AH163" s="4"/>
      <c r="AI163" s="4"/>
      <c r="AJ163" s="4"/>
    </row>
    <row r="164" spans="2:36" hidden="1">
      <c r="B164" s="145" t="s">
        <v>5175</v>
      </c>
      <c r="C164" s="4" t="s">
        <v>160</v>
      </c>
      <c r="D164" s="4" t="s">
        <v>5419</v>
      </c>
      <c r="E164" s="4" t="s">
        <v>5419</v>
      </c>
      <c r="F164" s="4" t="s">
        <v>1060</v>
      </c>
      <c r="G164" s="4" t="s">
        <v>5546</v>
      </c>
      <c r="H164" s="4" t="s">
        <v>1447</v>
      </c>
      <c r="I164" s="4" t="s">
        <v>1448</v>
      </c>
      <c r="J164" s="4" t="s">
        <v>5547</v>
      </c>
      <c r="K164" s="139">
        <v>1056220000</v>
      </c>
      <c r="L164" s="139">
        <v>1056220000</v>
      </c>
      <c r="M164" s="4" t="s">
        <v>5548</v>
      </c>
      <c r="N164" s="4" t="s">
        <v>3258</v>
      </c>
      <c r="O164" s="4" t="s">
        <v>2475</v>
      </c>
      <c r="P164" s="186">
        <f t="shared" si="9"/>
        <v>1056220000</v>
      </c>
      <c r="Q164" s="186">
        <f t="shared" si="10"/>
        <v>0</v>
      </c>
      <c r="R164" s="4">
        <v>2</v>
      </c>
      <c r="S164" s="4" t="s">
        <v>70</v>
      </c>
      <c r="T164" s="4" t="s">
        <v>70</v>
      </c>
      <c r="U164" s="140">
        <v>45321</v>
      </c>
      <c r="V164" s="4" t="s">
        <v>1884</v>
      </c>
      <c r="W164" s="4" t="s">
        <v>1954</v>
      </c>
      <c r="X164" s="4"/>
      <c r="Y164" s="4"/>
      <c r="Z164" s="4"/>
      <c r="AA164" s="4" t="s">
        <v>1886</v>
      </c>
      <c r="AB164" s="4"/>
      <c r="AC164" s="142">
        <f t="shared" si="12"/>
        <v>1056220000</v>
      </c>
      <c r="AD164" s="4"/>
      <c r="AE164" s="4"/>
      <c r="AF164" s="144"/>
      <c r="AG164" s="4"/>
      <c r="AH164" s="4"/>
      <c r="AI164" s="4"/>
      <c r="AJ164" s="4"/>
    </row>
    <row r="165" spans="2:36" hidden="1">
      <c r="B165" s="145" t="s">
        <v>5175</v>
      </c>
      <c r="C165" s="4" t="s">
        <v>160</v>
      </c>
      <c r="D165" s="4" t="s">
        <v>5419</v>
      </c>
      <c r="E165" s="4" t="s">
        <v>5419</v>
      </c>
      <c r="F165" s="4" t="s">
        <v>1060</v>
      </c>
      <c r="G165" s="4" t="s">
        <v>5549</v>
      </c>
      <c r="H165" s="4" t="s">
        <v>1447</v>
      </c>
      <c r="I165" s="4" t="s">
        <v>1448</v>
      </c>
      <c r="J165" s="4" t="s">
        <v>5550</v>
      </c>
      <c r="K165" s="139">
        <v>1075760000</v>
      </c>
      <c r="L165" s="139">
        <v>1075760000</v>
      </c>
      <c r="M165" s="4" t="s">
        <v>5548</v>
      </c>
      <c r="N165" s="4" t="s">
        <v>2829</v>
      </c>
      <c r="O165" s="4" t="s">
        <v>2475</v>
      </c>
      <c r="P165" s="186">
        <f t="shared" si="9"/>
        <v>1075760000</v>
      </c>
      <c r="Q165" s="186">
        <f t="shared" si="10"/>
        <v>0</v>
      </c>
      <c r="R165" s="4">
        <v>2</v>
      </c>
      <c r="S165" s="4" t="s">
        <v>70</v>
      </c>
      <c r="T165" s="4" t="s">
        <v>70</v>
      </c>
      <c r="U165" s="140">
        <v>45321</v>
      </c>
      <c r="V165" s="4" t="s">
        <v>1884</v>
      </c>
      <c r="W165" s="4" t="s">
        <v>1954</v>
      </c>
      <c r="X165" s="4"/>
      <c r="Y165" s="4"/>
      <c r="Z165" s="4"/>
      <c r="AA165" s="4" t="s">
        <v>1886</v>
      </c>
      <c r="AB165" s="4"/>
      <c r="AC165" s="142">
        <f t="shared" si="12"/>
        <v>1075760000</v>
      </c>
      <c r="AD165" s="4"/>
      <c r="AE165" s="4"/>
      <c r="AF165" s="144"/>
      <c r="AG165" s="4"/>
      <c r="AH165" s="4"/>
      <c r="AI165" s="4"/>
      <c r="AJ165" s="4"/>
    </row>
    <row r="166" spans="2:36" hidden="1">
      <c r="B166" s="145" t="s">
        <v>5175</v>
      </c>
      <c r="C166" s="4" t="s">
        <v>160</v>
      </c>
      <c r="D166" s="4" t="s">
        <v>5419</v>
      </c>
      <c r="E166" s="4" t="s">
        <v>5419</v>
      </c>
      <c r="F166" s="4" t="s">
        <v>1060</v>
      </c>
      <c r="G166" s="4" t="s">
        <v>5551</v>
      </c>
      <c r="H166" s="4" t="s">
        <v>1447</v>
      </c>
      <c r="I166" s="4" t="s">
        <v>1448</v>
      </c>
      <c r="J166" s="4" t="s">
        <v>5552</v>
      </c>
      <c r="K166" s="139">
        <v>1152600000</v>
      </c>
      <c r="L166" s="139">
        <v>1152600000</v>
      </c>
      <c r="M166" s="4" t="s">
        <v>5548</v>
      </c>
      <c r="N166" s="4" t="s">
        <v>2974</v>
      </c>
      <c r="O166" s="4" t="s">
        <v>5481</v>
      </c>
      <c r="P166" s="186">
        <f t="shared" si="9"/>
        <v>1152600000</v>
      </c>
      <c r="Q166" s="186">
        <f t="shared" si="10"/>
        <v>0</v>
      </c>
      <c r="R166" s="4">
        <v>2</v>
      </c>
      <c r="S166" s="4" t="s">
        <v>70</v>
      </c>
      <c r="T166" s="4" t="s">
        <v>70</v>
      </c>
      <c r="U166" s="140">
        <v>45321</v>
      </c>
      <c r="V166" s="4" t="s">
        <v>1884</v>
      </c>
      <c r="W166" s="4" t="s">
        <v>1954</v>
      </c>
      <c r="X166" s="4"/>
      <c r="Y166" s="4"/>
      <c r="Z166" s="4"/>
      <c r="AA166" s="4" t="s">
        <v>1886</v>
      </c>
      <c r="AB166" s="4"/>
      <c r="AC166" s="142">
        <f t="shared" si="12"/>
        <v>1152600000</v>
      </c>
      <c r="AD166" s="4"/>
      <c r="AE166" s="4"/>
      <c r="AF166" s="144"/>
      <c r="AG166" s="4"/>
      <c r="AH166" s="4"/>
      <c r="AI166" s="4"/>
      <c r="AJ166" s="4"/>
    </row>
    <row r="167" spans="2:36" hidden="1">
      <c r="B167" s="145" t="s">
        <v>5175</v>
      </c>
      <c r="C167" s="4" t="s">
        <v>160</v>
      </c>
      <c r="D167" s="4" t="s">
        <v>5419</v>
      </c>
      <c r="E167" s="4" t="s">
        <v>5419</v>
      </c>
      <c r="F167" s="4" t="s">
        <v>1060</v>
      </c>
      <c r="G167" s="4" t="s">
        <v>5553</v>
      </c>
      <c r="H167" s="4" t="s">
        <v>1447</v>
      </c>
      <c r="I167" s="4" t="s">
        <v>1448</v>
      </c>
      <c r="J167" s="4" t="s">
        <v>5554</v>
      </c>
      <c r="K167" s="139">
        <v>1344700000</v>
      </c>
      <c r="L167" s="139">
        <v>1344700000</v>
      </c>
      <c r="M167" s="4" t="s">
        <v>5548</v>
      </c>
      <c r="N167" s="4" t="s">
        <v>3011</v>
      </c>
      <c r="O167" s="4" t="s">
        <v>3312</v>
      </c>
      <c r="P167" s="186">
        <f t="shared" si="9"/>
        <v>1344700000</v>
      </c>
      <c r="Q167" s="186">
        <f t="shared" si="10"/>
        <v>0</v>
      </c>
      <c r="R167" s="4">
        <v>2</v>
      </c>
      <c r="S167" s="4" t="s">
        <v>70</v>
      </c>
      <c r="T167" s="4" t="s">
        <v>70</v>
      </c>
      <c r="U167" s="140">
        <v>45321</v>
      </c>
      <c r="V167" s="4" t="s">
        <v>1884</v>
      </c>
      <c r="W167" s="4" t="s">
        <v>1954</v>
      </c>
      <c r="X167" s="4"/>
      <c r="Y167" s="4"/>
      <c r="Z167" s="4"/>
      <c r="AA167" s="4" t="s">
        <v>1886</v>
      </c>
      <c r="AB167" s="4"/>
      <c r="AC167" s="142">
        <f t="shared" si="12"/>
        <v>1344700000</v>
      </c>
      <c r="AD167" s="4"/>
      <c r="AE167" s="4"/>
      <c r="AF167" s="144"/>
      <c r="AG167" s="4"/>
      <c r="AH167" s="4"/>
      <c r="AI167" s="4"/>
      <c r="AJ167" s="4"/>
    </row>
    <row r="168" spans="2:36" hidden="1">
      <c r="B168" s="145" t="s">
        <v>5175</v>
      </c>
      <c r="C168" s="4" t="s">
        <v>160</v>
      </c>
      <c r="D168" s="4" t="s">
        <v>5419</v>
      </c>
      <c r="E168" s="4" t="s">
        <v>5419</v>
      </c>
      <c r="F168" s="4" t="s">
        <v>1060</v>
      </c>
      <c r="G168" s="4" t="s">
        <v>5555</v>
      </c>
      <c r="H168" s="4" t="s">
        <v>1447</v>
      </c>
      <c r="I168" s="4" t="s">
        <v>1448</v>
      </c>
      <c r="J168" s="4" t="s">
        <v>5556</v>
      </c>
      <c r="K168" s="139">
        <v>1146600000</v>
      </c>
      <c r="L168" s="139">
        <v>1146600000</v>
      </c>
      <c r="M168" s="4" t="s">
        <v>5548</v>
      </c>
      <c r="N168" s="4" t="s">
        <v>3693</v>
      </c>
      <c r="O168" s="4" t="s">
        <v>2455</v>
      </c>
      <c r="P168" s="186">
        <f t="shared" si="9"/>
        <v>1146600000</v>
      </c>
      <c r="Q168" s="186">
        <f t="shared" si="10"/>
        <v>0</v>
      </c>
      <c r="R168" s="4">
        <v>2</v>
      </c>
      <c r="S168" s="4" t="s">
        <v>70</v>
      </c>
      <c r="T168" s="4" t="s">
        <v>70</v>
      </c>
      <c r="U168" s="140">
        <v>45321</v>
      </c>
      <c r="V168" s="4" t="s">
        <v>1884</v>
      </c>
      <c r="W168" s="4" t="s">
        <v>1954</v>
      </c>
      <c r="X168" s="4"/>
      <c r="Y168" s="4"/>
      <c r="Z168" s="4"/>
      <c r="AA168" s="4" t="s">
        <v>1886</v>
      </c>
      <c r="AB168" s="4"/>
      <c r="AC168" s="142">
        <f t="shared" si="12"/>
        <v>1146600000</v>
      </c>
      <c r="AD168" s="4"/>
      <c r="AE168" s="4"/>
      <c r="AF168" s="144"/>
      <c r="AG168" s="4"/>
      <c r="AH168" s="4"/>
      <c r="AI168" s="4"/>
      <c r="AJ168" s="4"/>
    </row>
    <row r="169" spans="2:36" hidden="1">
      <c r="B169" s="145" t="s">
        <v>5175</v>
      </c>
      <c r="C169" s="4" t="s">
        <v>160</v>
      </c>
      <c r="D169" s="4" t="s">
        <v>5419</v>
      </c>
      <c r="E169" s="4" t="s">
        <v>5419</v>
      </c>
      <c r="F169" s="4" t="s">
        <v>1060</v>
      </c>
      <c r="G169" s="4" t="s">
        <v>5557</v>
      </c>
      <c r="H169" s="4" t="s">
        <v>1447</v>
      </c>
      <c r="I169" s="4" t="s">
        <v>1448</v>
      </c>
      <c r="J169" s="4" t="s">
        <v>5558</v>
      </c>
      <c r="K169" s="139">
        <v>1344700000</v>
      </c>
      <c r="L169" s="139">
        <v>1344700000</v>
      </c>
      <c r="M169" s="4" t="s">
        <v>5548</v>
      </c>
      <c r="N169" s="4" t="s">
        <v>2513</v>
      </c>
      <c r="O169" s="4" t="s">
        <v>2455</v>
      </c>
      <c r="P169" s="186">
        <f t="shared" ref="P169:P198" si="13">L169</f>
        <v>1344700000</v>
      </c>
      <c r="Q169" s="186">
        <f t="shared" ref="Q169:Q198" si="14">L169-P169</f>
        <v>0</v>
      </c>
      <c r="R169" s="4">
        <v>2</v>
      </c>
      <c r="S169" s="4" t="s">
        <v>70</v>
      </c>
      <c r="T169" s="4" t="s">
        <v>70</v>
      </c>
      <c r="U169" s="140">
        <v>45321</v>
      </c>
      <c r="V169" s="4" t="s">
        <v>1884</v>
      </c>
      <c r="W169" s="4" t="s">
        <v>1954</v>
      </c>
      <c r="X169" s="4"/>
      <c r="Y169" s="4"/>
      <c r="Z169" s="4"/>
      <c r="AA169" s="4" t="s">
        <v>1886</v>
      </c>
      <c r="AB169" s="4"/>
      <c r="AC169" s="142">
        <f t="shared" si="12"/>
        <v>1344700000</v>
      </c>
      <c r="AD169" s="4"/>
      <c r="AE169" s="4"/>
      <c r="AF169" s="144"/>
      <c r="AG169" s="4"/>
      <c r="AH169" s="4"/>
      <c r="AI169" s="4"/>
      <c r="AJ169" s="4"/>
    </row>
    <row r="170" spans="2:36" hidden="1">
      <c r="B170" s="145" t="s">
        <v>5175</v>
      </c>
      <c r="C170" s="4" t="s">
        <v>160</v>
      </c>
      <c r="D170" s="4" t="s">
        <v>5419</v>
      </c>
      <c r="E170" s="4" t="s">
        <v>5419</v>
      </c>
      <c r="F170" s="4" t="s">
        <v>1060</v>
      </c>
      <c r="G170" s="4" t="s">
        <v>5559</v>
      </c>
      <c r="H170" s="4" t="s">
        <v>1447</v>
      </c>
      <c r="I170" s="4" t="s">
        <v>1448</v>
      </c>
      <c r="J170" s="4" t="s">
        <v>5560</v>
      </c>
      <c r="K170" s="139">
        <v>1149000000</v>
      </c>
      <c r="L170" s="139">
        <v>1149000000</v>
      </c>
      <c r="M170" s="4" t="s">
        <v>5548</v>
      </c>
      <c r="N170" s="4" t="s">
        <v>2531</v>
      </c>
      <c r="O170" s="4" t="s">
        <v>2455</v>
      </c>
      <c r="P170" s="186">
        <f t="shared" si="13"/>
        <v>1149000000</v>
      </c>
      <c r="Q170" s="186">
        <f t="shared" si="14"/>
        <v>0</v>
      </c>
      <c r="R170" s="4">
        <v>2</v>
      </c>
      <c r="S170" s="4" t="s">
        <v>70</v>
      </c>
      <c r="T170" s="4" t="s">
        <v>70</v>
      </c>
      <c r="U170" s="140">
        <v>45321</v>
      </c>
      <c r="V170" s="4" t="s">
        <v>1884</v>
      </c>
      <c r="W170" s="4" t="s">
        <v>1954</v>
      </c>
      <c r="X170" s="4"/>
      <c r="Y170" s="4"/>
      <c r="Z170" s="4"/>
      <c r="AA170" s="4" t="s">
        <v>1886</v>
      </c>
      <c r="AB170" s="4"/>
      <c r="AC170" s="142">
        <f t="shared" si="12"/>
        <v>1149000000</v>
      </c>
      <c r="AD170" s="4"/>
      <c r="AE170" s="4"/>
      <c r="AF170" s="144"/>
      <c r="AG170" s="4"/>
      <c r="AH170" s="4"/>
      <c r="AI170" s="4"/>
      <c r="AJ170" s="4"/>
    </row>
    <row r="171" spans="2:36" hidden="1">
      <c r="B171" s="145" t="s">
        <v>5175</v>
      </c>
      <c r="C171" s="4" t="s">
        <v>160</v>
      </c>
      <c r="D171" s="4" t="s">
        <v>5419</v>
      </c>
      <c r="E171" s="4" t="s">
        <v>5419</v>
      </c>
      <c r="F171" s="4" t="s">
        <v>1060</v>
      </c>
      <c r="G171" s="4" t="s">
        <v>5561</v>
      </c>
      <c r="H171" s="4" t="s">
        <v>1447</v>
      </c>
      <c r="I171" s="4" t="s">
        <v>1448</v>
      </c>
      <c r="J171" s="4" t="s">
        <v>5562</v>
      </c>
      <c r="K171" s="139">
        <v>1104575000</v>
      </c>
      <c r="L171" s="139">
        <v>1104575000</v>
      </c>
      <c r="M171" s="4" t="s">
        <v>5548</v>
      </c>
      <c r="N171" s="4" t="s">
        <v>3633</v>
      </c>
      <c r="O171" s="4" t="s">
        <v>2871</v>
      </c>
      <c r="P171" s="186">
        <f t="shared" si="13"/>
        <v>1104575000</v>
      </c>
      <c r="Q171" s="186">
        <f t="shared" si="14"/>
        <v>0</v>
      </c>
      <c r="R171" s="4">
        <v>2</v>
      </c>
      <c r="S171" s="4" t="s">
        <v>70</v>
      </c>
      <c r="T171" s="4" t="s">
        <v>70</v>
      </c>
      <c r="U171" s="140">
        <v>45321</v>
      </c>
      <c r="V171" s="4" t="s">
        <v>1884</v>
      </c>
      <c r="W171" s="4" t="s">
        <v>1954</v>
      </c>
      <c r="X171" s="4"/>
      <c r="Y171" s="4"/>
      <c r="Z171" s="4"/>
      <c r="AA171" s="4" t="s">
        <v>1886</v>
      </c>
      <c r="AB171" s="4"/>
      <c r="AC171" s="142">
        <f t="shared" si="12"/>
        <v>1104575000</v>
      </c>
      <c r="AD171" s="4"/>
      <c r="AE171" s="4"/>
      <c r="AF171" s="144"/>
      <c r="AG171" s="4"/>
      <c r="AH171" s="4"/>
      <c r="AI171" s="4"/>
      <c r="AJ171" s="4"/>
    </row>
    <row r="172" spans="2:36" hidden="1">
      <c r="B172" s="145" t="s">
        <v>5175</v>
      </c>
      <c r="C172" s="4" t="s">
        <v>160</v>
      </c>
      <c r="D172" s="4" t="s">
        <v>5419</v>
      </c>
      <c r="E172" s="4" t="s">
        <v>5419</v>
      </c>
      <c r="F172" s="4" t="s">
        <v>1060</v>
      </c>
      <c r="G172" s="4" t="s">
        <v>5563</v>
      </c>
      <c r="H172" s="4" t="s">
        <v>1447</v>
      </c>
      <c r="I172" s="4" t="s">
        <v>1448</v>
      </c>
      <c r="J172" s="4" t="s">
        <v>5564</v>
      </c>
      <c r="K172" s="139">
        <v>1008525000</v>
      </c>
      <c r="L172" s="139">
        <v>1008525000</v>
      </c>
      <c r="M172" s="4" t="s">
        <v>5548</v>
      </c>
      <c r="N172" s="4" t="s">
        <v>2526</v>
      </c>
      <c r="O172" s="4" t="s">
        <v>2219</v>
      </c>
      <c r="P172" s="186">
        <f t="shared" si="13"/>
        <v>1008525000</v>
      </c>
      <c r="Q172" s="186">
        <f t="shared" si="14"/>
        <v>0</v>
      </c>
      <c r="R172" s="4">
        <v>2</v>
      </c>
      <c r="S172" s="4" t="s">
        <v>70</v>
      </c>
      <c r="T172" s="4" t="s">
        <v>70</v>
      </c>
      <c r="U172" s="140">
        <v>45321</v>
      </c>
      <c r="V172" s="4" t="s">
        <v>1884</v>
      </c>
      <c r="W172" s="4" t="s">
        <v>1954</v>
      </c>
      <c r="X172" s="4"/>
      <c r="Y172" s="4"/>
      <c r="Z172" s="4"/>
      <c r="AA172" s="4" t="s">
        <v>1886</v>
      </c>
      <c r="AB172" s="4"/>
      <c r="AC172" s="142">
        <f t="shared" si="12"/>
        <v>1008525000</v>
      </c>
      <c r="AD172" s="4"/>
      <c r="AE172" s="4"/>
      <c r="AF172" s="144"/>
      <c r="AG172" s="4"/>
      <c r="AH172" s="4"/>
      <c r="AI172" s="4"/>
      <c r="AJ172" s="4"/>
    </row>
    <row r="173" spans="2:36" hidden="1">
      <c r="B173" s="145" t="s">
        <v>5175</v>
      </c>
      <c r="C173" s="4" t="s">
        <v>160</v>
      </c>
      <c r="D173" s="4" t="s">
        <v>5419</v>
      </c>
      <c r="E173" s="4" t="s">
        <v>5419</v>
      </c>
      <c r="F173" s="4" t="s">
        <v>1060</v>
      </c>
      <c r="G173" s="4" t="s">
        <v>5565</v>
      </c>
      <c r="H173" s="4" t="s">
        <v>1447</v>
      </c>
      <c r="I173" s="4" t="s">
        <v>1448</v>
      </c>
      <c r="J173" s="4" t="s">
        <v>5566</v>
      </c>
      <c r="K173" s="139">
        <v>1152838500</v>
      </c>
      <c r="L173" s="139">
        <v>1152838500</v>
      </c>
      <c r="M173" s="4" t="s">
        <v>5548</v>
      </c>
      <c r="N173" s="4" t="s">
        <v>2552</v>
      </c>
      <c r="O173" s="4" t="s">
        <v>2823</v>
      </c>
      <c r="P173" s="186">
        <f t="shared" si="13"/>
        <v>1152838500</v>
      </c>
      <c r="Q173" s="186">
        <f t="shared" si="14"/>
        <v>0</v>
      </c>
      <c r="R173" s="4">
        <v>2</v>
      </c>
      <c r="S173" s="4" t="s">
        <v>70</v>
      </c>
      <c r="T173" s="4" t="s">
        <v>70</v>
      </c>
      <c r="U173" s="140">
        <v>45321</v>
      </c>
      <c r="V173" s="4" t="s">
        <v>1884</v>
      </c>
      <c r="W173" s="4" t="s">
        <v>1954</v>
      </c>
      <c r="X173" s="4"/>
      <c r="Y173" s="4"/>
      <c r="Z173" s="4"/>
      <c r="AA173" s="4" t="s">
        <v>1886</v>
      </c>
      <c r="AB173" s="4"/>
      <c r="AC173" s="142">
        <f t="shared" si="12"/>
        <v>1152838500</v>
      </c>
      <c r="AD173" s="4"/>
      <c r="AE173" s="4"/>
      <c r="AF173" s="144"/>
      <c r="AG173" s="4"/>
      <c r="AH173" s="4"/>
      <c r="AI173" s="4"/>
      <c r="AJ173" s="4"/>
    </row>
    <row r="174" spans="2:36" hidden="1">
      <c r="B174" s="145" t="s">
        <v>5175</v>
      </c>
      <c r="C174" s="4" t="s">
        <v>160</v>
      </c>
      <c r="D174" s="4" t="s">
        <v>5419</v>
      </c>
      <c r="E174" s="4" t="s">
        <v>5419</v>
      </c>
      <c r="F174" s="4" t="s">
        <v>1060</v>
      </c>
      <c r="G174" s="4" t="s">
        <v>5567</v>
      </c>
      <c r="H174" s="4" t="s">
        <v>1447</v>
      </c>
      <c r="I174" s="4" t="s">
        <v>1448</v>
      </c>
      <c r="J174" s="4" t="s">
        <v>5568</v>
      </c>
      <c r="K174" s="139">
        <v>855450000</v>
      </c>
      <c r="L174" s="139">
        <v>855450000</v>
      </c>
      <c r="M174" s="4" t="s">
        <v>5548</v>
      </c>
      <c r="N174" s="4" t="s">
        <v>2556</v>
      </c>
      <c r="O174" s="4" t="s">
        <v>2823</v>
      </c>
      <c r="P174" s="186">
        <f t="shared" si="13"/>
        <v>855450000</v>
      </c>
      <c r="Q174" s="186">
        <f t="shared" si="14"/>
        <v>0</v>
      </c>
      <c r="R174" s="4">
        <v>2</v>
      </c>
      <c r="S174" s="4" t="s">
        <v>70</v>
      </c>
      <c r="T174" s="4" t="s">
        <v>70</v>
      </c>
      <c r="U174" s="140">
        <v>45321</v>
      </c>
      <c r="V174" s="4" t="s">
        <v>1884</v>
      </c>
      <c r="W174" s="4" t="s">
        <v>1954</v>
      </c>
      <c r="X174" s="4"/>
      <c r="Y174" s="4"/>
      <c r="Z174" s="4"/>
      <c r="AA174" s="4" t="s">
        <v>1886</v>
      </c>
      <c r="AB174" s="4"/>
      <c r="AC174" s="142">
        <f t="shared" si="12"/>
        <v>855450000</v>
      </c>
      <c r="AD174" s="4"/>
      <c r="AE174" s="4"/>
      <c r="AF174" s="144"/>
      <c r="AG174" s="4"/>
      <c r="AH174" s="4"/>
      <c r="AI174" s="4"/>
      <c r="AJ174" s="4"/>
    </row>
    <row r="175" spans="2:36" hidden="1">
      <c r="B175" s="145" t="s">
        <v>5175</v>
      </c>
      <c r="C175" s="4" t="s">
        <v>160</v>
      </c>
      <c r="D175" s="4" t="s">
        <v>5419</v>
      </c>
      <c r="E175" s="4" t="s">
        <v>5419</v>
      </c>
      <c r="F175" s="4" t="s">
        <v>1060</v>
      </c>
      <c r="G175" s="4" t="s">
        <v>5569</v>
      </c>
      <c r="H175" s="4" t="s">
        <v>1447</v>
      </c>
      <c r="I175" s="4" t="s">
        <v>1448</v>
      </c>
      <c r="J175" s="4" t="s">
        <v>5570</v>
      </c>
      <c r="K175" s="139">
        <v>673050000</v>
      </c>
      <c r="L175" s="139">
        <v>673050000</v>
      </c>
      <c r="M175" s="4" t="s">
        <v>5548</v>
      </c>
      <c r="N175" s="4" t="s">
        <v>3938</v>
      </c>
      <c r="O175" s="4" t="s">
        <v>2823</v>
      </c>
      <c r="P175" s="186">
        <f t="shared" si="13"/>
        <v>673050000</v>
      </c>
      <c r="Q175" s="186">
        <f t="shared" si="14"/>
        <v>0</v>
      </c>
      <c r="R175" s="4">
        <v>2</v>
      </c>
      <c r="S175" s="4" t="s">
        <v>70</v>
      </c>
      <c r="T175" s="4" t="s">
        <v>70</v>
      </c>
      <c r="U175" s="140">
        <v>45321</v>
      </c>
      <c r="V175" s="4" t="s">
        <v>1884</v>
      </c>
      <c r="W175" s="4" t="s">
        <v>1954</v>
      </c>
      <c r="X175" s="4"/>
      <c r="Y175" s="4"/>
      <c r="Z175" s="4"/>
      <c r="AA175" s="4" t="s">
        <v>1886</v>
      </c>
      <c r="AB175" s="4"/>
      <c r="AC175" s="142">
        <f t="shared" si="12"/>
        <v>673050000</v>
      </c>
      <c r="AD175" s="4"/>
      <c r="AE175" s="4"/>
      <c r="AF175" s="144"/>
      <c r="AG175" s="4"/>
      <c r="AH175" s="4"/>
      <c r="AI175" s="4"/>
      <c r="AJ175" s="4"/>
    </row>
    <row r="176" spans="2:36" hidden="1">
      <c r="B176" s="145" t="s">
        <v>5175</v>
      </c>
      <c r="C176" s="4" t="s">
        <v>160</v>
      </c>
      <c r="D176" s="4" t="s">
        <v>5419</v>
      </c>
      <c r="E176" s="4" t="s">
        <v>5419</v>
      </c>
      <c r="F176" s="4" t="s">
        <v>1060</v>
      </c>
      <c r="G176" s="4" t="s">
        <v>5571</v>
      </c>
      <c r="H176" s="4" t="s">
        <v>1447</v>
      </c>
      <c r="I176" s="4" t="s">
        <v>1448</v>
      </c>
      <c r="J176" s="4" t="s">
        <v>5572</v>
      </c>
      <c r="K176" s="139">
        <v>370562500</v>
      </c>
      <c r="L176" s="139">
        <v>370562500</v>
      </c>
      <c r="M176" s="4" t="s">
        <v>5548</v>
      </c>
      <c r="N176" s="4" t="s">
        <v>3846</v>
      </c>
      <c r="O176" s="4" t="s">
        <v>3018</v>
      </c>
      <c r="P176" s="186">
        <f t="shared" si="13"/>
        <v>370562500</v>
      </c>
      <c r="Q176" s="186">
        <f t="shared" si="14"/>
        <v>0</v>
      </c>
      <c r="R176" s="4">
        <v>2</v>
      </c>
      <c r="S176" s="4" t="s">
        <v>70</v>
      </c>
      <c r="T176" s="4" t="s">
        <v>70</v>
      </c>
      <c r="U176" s="140">
        <v>45321</v>
      </c>
      <c r="V176" s="4" t="s">
        <v>1884</v>
      </c>
      <c r="W176" s="4" t="s">
        <v>1954</v>
      </c>
      <c r="X176" s="4"/>
      <c r="Y176" s="4"/>
      <c r="Z176" s="4"/>
      <c r="AA176" s="4" t="s">
        <v>1886</v>
      </c>
      <c r="AB176" s="4"/>
      <c r="AC176" s="142">
        <f t="shared" si="12"/>
        <v>370562500</v>
      </c>
      <c r="AD176" s="4"/>
      <c r="AE176" s="4"/>
      <c r="AF176" s="144"/>
      <c r="AG176" s="4"/>
      <c r="AH176" s="4"/>
      <c r="AI176" s="4"/>
      <c r="AJ176" s="4"/>
    </row>
    <row r="177" spans="2:36" hidden="1">
      <c r="B177" s="145" t="s">
        <v>5175</v>
      </c>
      <c r="C177" s="4" t="s">
        <v>160</v>
      </c>
      <c r="D177" s="4" t="s">
        <v>5419</v>
      </c>
      <c r="E177" s="4" t="s">
        <v>5419</v>
      </c>
      <c r="F177" s="4" t="s">
        <v>1060</v>
      </c>
      <c r="G177" s="4" t="s">
        <v>5573</v>
      </c>
      <c r="H177" s="4" t="s">
        <v>1447</v>
      </c>
      <c r="I177" s="4" t="s">
        <v>1448</v>
      </c>
      <c r="J177" s="4" t="s">
        <v>5574</v>
      </c>
      <c r="K177" s="139">
        <v>2276385000</v>
      </c>
      <c r="L177" s="139">
        <v>2276385000</v>
      </c>
      <c r="M177" s="4" t="s">
        <v>5548</v>
      </c>
      <c r="N177" s="4" t="s">
        <v>3480</v>
      </c>
      <c r="O177" s="4" t="s">
        <v>3164</v>
      </c>
      <c r="P177" s="186">
        <f t="shared" si="13"/>
        <v>2276385000</v>
      </c>
      <c r="Q177" s="186">
        <f t="shared" si="14"/>
        <v>0</v>
      </c>
      <c r="R177" s="4">
        <v>2</v>
      </c>
      <c r="S177" s="4" t="s">
        <v>70</v>
      </c>
      <c r="T177" s="4" t="s">
        <v>70</v>
      </c>
      <c r="U177" s="140">
        <v>45321</v>
      </c>
      <c r="V177" s="4" t="s">
        <v>1884</v>
      </c>
      <c r="W177" s="4" t="s">
        <v>1954</v>
      </c>
      <c r="X177" s="4"/>
      <c r="Y177" s="4"/>
      <c r="Z177" s="4"/>
      <c r="AA177" s="4" t="s">
        <v>1886</v>
      </c>
      <c r="AB177" s="4"/>
      <c r="AC177" s="142">
        <f t="shared" si="12"/>
        <v>2276385000</v>
      </c>
      <c r="AD177" s="4"/>
      <c r="AE177" s="4"/>
      <c r="AF177" s="144"/>
      <c r="AG177" s="4"/>
      <c r="AH177" s="4"/>
      <c r="AI177" s="4"/>
      <c r="AJ177" s="4"/>
    </row>
    <row r="178" spans="2:36" hidden="1">
      <c r="B178" s="145" t="s">
        <v>5175</v>
      </c>
      <c r="C178" s="4" t="s">
        <v>160</v>
      </c>
      <c r="D178" s="4" t="s">
        <v>5419</v>
      </c>
      <c r="E178" s="4" t="s">
        <v>5419</v>
      </c>
      <c r="F178" s="4" t="s">
        <v>1060</v>
      </c>
      <c r="G178" s="4" t="s">
        <v>5575</v>
      </c>
      <c r="H178" s="4" t="s">
        <v>1447</v>
      </c>
      <c r="I178" s="4" t="s">
        <v>1448</v>
      </c>
      <c r="J178" s="4" t="s">
        <v>5576</v>
      </c>
      <c r="K178" s="139">
        <v>643535000</v>
      </c>
      <c r="L178" s="139">
        <v>643535000</v>
      </c>
      <c r="M178" s="4" t="s">
        <v>5548</v>
      </c>
      <c r="N178" s="4" t="s">
        <v>3880</v>
      </c>
      <c r="O178" s="4" t="s">
        <v>3164</v>
      </c>
      <c r="P178" s="186">
        <f t="shared" si="13"/>
        <v>643535000</v>
      </c>
      <c r="Q178" s="186">
        <f t="shared" si="14"/>
        <v>0</v>
      </c>
      <c r="R178" s="4">
        <v>2</v>
      </c>
      <c r="S178" s="4" t="s">
        <v>70</v>
      </c>
      <c r="T178" s="4" t="s">
        <v>70</v>
      </c>
      <c r="U178" s="140">
        <v>45321</v>
      </c>
      <c r="V178" s="4" t="s">
        <v>1884</v>
      </c>
      <c r="W178" s="4" t="s">
        <v>1954</v>
      </c>
      <c r="X178" s="4"/>
      <c r="Y178" s="4"/>
      <c r="Z178" s="4"/>
      <c r="AA178" s="4" t="s">
        <v>1886</v>
      </c>
      <c r="AB178" s="4"/>
      <c r="AC178" s="142">
        <f t="shared" si="12"/>
        <v>643535000</v>
      </c>
      <c r="AD178" s="4"/>
      <c r="AE178" s="4"/>
      <c r="AF178" s="144"/>
      <c r="AG178" s="4"/>
      <c r="AH178" s="4"/>
      <c r="AI178" s="4"/>
      <c r="AJ178" s="4"/>
    </row>
    <row r="179" spans="2:36" hidden="1">
      <c r="B179" s="145" t="s">
        <v>5175</v>
      </c>
      <c r="C179" s="4" t="s">
        <v>160</v>
      </c>
      <c r="D179" s="4" t="s">
        <v>5419</v>
      </c>
      <c r="E179" s="4" t="s">
        <v>5419</v>
      </c>
      <c r="F179" s="4" t="s">
        <v>1060</v>
      </c>
      <c r="G179" s="4" t="s">
        <v>5577</v>
      </c>
      <c r="H179" s="4" t="s">
        <v>1447</v>
      </c>
      <c r="I179" s="4" t="s">
        <v>1448</v>
      </c>
      <c r="J179" s="4" t="s">
        <v>5578</v>
      </c>
      <c r="K179" s="139">
        <v>787610000</v>
      </c>
      <c r="L179" s="139">
        <v>787610000</v>
      </c>
      <c r="M179" s="4" t="s">
        <v>1913</v>
      </c>
      <c r="N179" s="4" t="s">
        <v>1906</v>
      </c>
      <c r="O179" s="4" t="s">
        <v>2150</v>
      </c>
      <c r="P179" s="186">
        <f t="shared" si="13"/>
        <v>787610000</v>
      </c>
      <c r="Q179" s="186">
        <f t="shared" si="14"/>
        <v>0</v>
      </c>
      <c r="R179" s="4">
        <v>2</v>
      </c>
      <c r="S179" s="4" t="s">
        <v>70</v>
      </c>
      <c r="T179" s="4" t="s">
        <v>70</v>
      </c>
      <c r="U179" s="140">
        <v>45321</v>
      </c>
      <c r="V179" s="4" t="s">
        <v>1884</v>
      </c>
      <c r="W179" s="4" t="s">
        <v>1954</v>
      </c>
      <c r="X179" s="4"/>
      <c r="Y179" s="4"/>
      <c r="Z179" s="4"/>
      <c r="AA179" s="4" t="s">
        <v>1886</v>
      </c>
      <c r="AB179" s="4"/>
      <c r="AC179" s="142">
        <f t="shared" si="12"/>
        <v>787610000</v>
      </c>
      <c r="AD179" s="4"/>
      <c r="AE179" s="4"/>
      <c r="AF179" s="144"/>
      <c r="AG179" s="4"/>
      <c r="AH179" s="4"/>
      <c r="AI179" s="4"/>
      <c r="AJ179" s="4"/>
    </row>
    <row r="180" spans="2:36" hidden="1">
      <c r="B180" s="145" t="s">
        <v>5175</v>
      </c>
      <c r="C180" s="4" t="s">
        <v>160</v>
      </c>
      <c r="D180" s="4" t="s">
        <v>5419</v>
      </c>
      <c r="E180" s="4" t="s">
        <v>5419</v>
      </c>
      <c r="F180" s="4" t="s">
        <v>1060</v>
      </c>
      <c r="G180" s="4" t="s">
        <v>5579</v>
      </c>
      <c r="H180" s="4" t="s">
        <v>1447</v>
      </c>
      <c r="I180" s="4" t="s">
        <v>1448</v>
      </c>
      <c r="J180" s="4" t="s">
        <v>5580</v>
      </c>
      <c r="K180" s="139">
        <v>1056550000</v>
      </c>
      <c r="L180" s="139">
        <v>1056550000</v>
      </c>
      <c r="M180" s="4" t="s">
        <v>1913</v>
      </c>
      <c r="N180" s="4" t="s">
        <v>2564</v>
      </c>
      <c r="O180" s="4" t="s">
        <v>2942</v>
      </c>
      <c r="P180" s="186">
        <f t="shared" si="13"/>
        <v>1056550000</v>
      </c>
      <c r="Q180" s="186">
        <f t="shared" si="14"/>
        <v>0</v>
      </c>
      <c r="R180" s="4">
        <v>2</v>
      </c>
      <c r="S180" s="4" t="s">
        <v>70</v>
      </c>
      <c r="T180" s="4" t="s">
        <v>70</v>
      </c>
      <c r="U180" s="140">
        <v>45321</v>
      </c>
      <c r="V180" s="4" t="s">
        <v>1884</v>
      </c>
      <c r="W180" s="4" t="s">
        <v>1954</v>
      </c>
      <c r="X180" s="4"/>
      <c r="Y180" s="4"/>
      <c r="Z180" s="4"/>
      <c r="AA180" s="4" t="s">
        <v>1886</v>
      </c>
      <c r="AB180" s="4"/>
      <c r="AC180" s="142">
        <f t="shared" si="12"/>
        <v>1056550000</v>
      </c>
      <c r="AD180" s="4"/>
      <c r="AE180" s="4"/>
      <c r="AF180" s="144"/>
      <c r="AG180" s="4"/>
      <c r="AH180" s="4"/>
      <c r="AI180" s="4"/>
      <c r="AJ180" s="4"/>
    </row>
    <row r="181" spans="2:36" hidden="1">
      <c r="B181" s="145" t="s">
        <v>5175</v>
      </c>
      <c r="C181" s="4" t="s">
        <v>160</v>
      </c>
      <c r="D181" s="4" t="s">
        <v>5419</v>
      </c>
      <c r="E181" s="4" t="s">
        <v>5419</v>
      </c>
      <c r="F181" s="4" t="s">
        <v>1060</v>
      </c>
      <c r="G181" s="4" t="s">
        <v>5581</v>
      </c>
      <c r="H181" s="4" t="s">
        <v>1447</v>
      </c>
      <c r="I181" s="4" t="s">
        <v>1448</v>
      </c>
      <c r="J181" s="4" t="s">
        <v>5582</v>
      </c>
      <c r="K181" s="139">
        <v>1025814000</v>
      </c>
      <c r="L181" s="139">
        <v>1025814000</v>
      </c>
      <c r="M181" s="4" t="s">
        <v>1913</v>
      </c>
      <c r="N181" s="4" t="s">
        <v>3368</v>
      </c>
      <c r="O181" s="4" t="s">
        <v>2942</v>
      </c>
      <c r="P181" s="186">
        <f t="shared" si="13"/>
        <v>1025814000</v>
      </c>
      <c r="Q181" s="186">
        <f t="shared" si="14"/>
        <v>0</v>
      </c>
      <c r="R181" s="4">
        <v>2</v>
      </c>
      <c r="S181" s="4" t="s">
        <v>70</v>
      </c>
      <c r="T181" s="4" t="s">
        <v>70</v>
      </c>
      <c r="U181" s="140">
        <v>45321</v>
      </c>
      <c r="V181" s="4" t="s">
        <v>1884</v>
      </c>
      <c r="W181" s="4" t="s">
        <v>1954</v>
      </c>
      <c r="X181" s="4"/>
      <c r="Y181" s="4"/>
      <c r="Z181" s="4"/>
      <c r="AA181" s="4" t="s">
        <v>1886</v>
      </c>
      <c r="AB181" s="4"/>
      <c r="AC181" s="142">
        <f t="shared" si="12"/>
        <v>1025814000</v>
      </c>
      <c r="AD181" s="4"/>
      <c r="AE181" s="4"/>
      <c r="AF181" s="144"/>
      <c r="AG181" s="4"/>
      <c r="AH181" s="4"/>
      <c r="AI181" s="4"/>
      <c r="AJ181" s="4"/>
    </row>
    <row r="182" spans="2:36" hidden="1">
      <c r="B182" s="145" t="s">
        <v>5175</v>
      </c>
      <c r="C182" s="4" t="s">
        <v>160</v>
      </c>
      <c r="D182" s="4" t="s">
        <v>5419</v>
      </c>
      <c r="E182" s="4" t="s">
        <v>5419</v>
      </c>
      <c r="F182" s="4" t="s">
        <v>1060</v>
      </c>
      <c r="G182" s="4" t="s">
        <v>5583</v>
      </c>
      <c r="H182" s="4" t="s">
        <v>1447</v>
      </c>
      <c r="I182" s="4" t="s">
        <v>1448</v>
      </c>
      <c r="J182" s="4" t="s">
        <v>5584</v>
      </c>
      <c r="K182" s="139">
        <v>1008525000</v>
      </c>
      <c r="L182" s="139">
        <v>1008525000</v>
      </c>
      <c r="M182" s="4" t="s">
        <v>1913</v>
      </c>
      <c r="N182" s="4" t="s">
        <v>3378</v>
      </c>
      <c r="O182" s="4" t="s">
        <v>2942</v>
      </c>
      <c r="P182" s="186">
        <f t="shared" si="13"/>
        <v>1008525000</v>
      </c>
      <c r="Q182" s="186">
        <f t="shared" si="14"/>
        <v>0</v>
      </c>
      <c r="R182" s="4">
        <v>2</v>
      </c>
      <c r="S182" s="4" t="s">
        <v>70</v>
      </c>
      <c r="T182" s="4" t="s">
        <v>70</v>
      </c>
      <c r="U182" s="140">
        <v>45321</v>
      </c>
      <c r="V182" s="4" t="s">
        <v>1884</v>
      </c>
      <c r="W182" s="4" t="s">
        <v>1954</v>
      </c>
      <c r="X182" s="4"/>
      <c r="Y182" s="4"/>
      <c r="Z182" s="4"/>
      <c r="AA182" s="4" t="s">
        <v>1886</v>
      </c>
      <c r="AB182" s="4"/>
      <c r="AC182" s="142">
        <f t="shared" si="12"/>
        <v>1008525000</v>
      </c>
      <c r="AD182" s="4"/>
      <c r="AE182" s="4"/>
      <c r="AF182" s="144"/>
      <c r="AG182" s="4"/>
      <c r="AH182" s="4"/>
      <c r="AI182" s="4"/>
      <c r="AJ182" s="4"/>
    </row>
    <row r="183" spans="2:36" hidden="1">
      <c r="B183" s="145" t="s">
        <v>5175</v>
      </c>
      <c r="C183" s="4" t="s">
        <v>160</v>
      </c>
      <c r="D183" s="4" t="s">
        <v>5419</v>
      </c>
      <c r="E183" s="4" t="s">
        <v>5419</v>
      </c>
      <c r="F183" s="4" t="s">
        <v>1060</v>
      </c>
      <c r="G183" s="4" t="s">
        <v>5585</v>
      </c>
      <c r="H183" s="4" t="s">
        <v>1447</v>
      </c>
      <c r="I183" s="4" t="s">
        <v>1448</v>
      </c>
      <c r="J183" s="4" t="s">
        <v>5586</v>
      </c>
      <c r="K183" s="139">
        <v>518670000</v>
      </c>
      <c r="L183" s="139">
        <v>518670000</v>
      </c>
      <c r="M183" s="4" t="s">
        <v>1913</v>
      </c>
      <c r="N183" s="4" t="s">
        <v>2711</v>
      </c>
      <c r="O183" s="4" t="s">
        <v>5587</v>
      </c>
      <c r="P183" s="186">
        <f t="shared" si="13"/>
        <v>518670000</v>
      </c>
      <c r="Q183" s="186">
        <f t="shared" si="14"/>
        <v>0</v>
      </c>
      <c r="R183" s="4">
        <v>2</v>
      </c>
      <c r="S183" s="4" t="s">
        <v>70</v>
      </c>
      <c r="T183" s="4" t="s">
        <v>70</v>
      </c>
      <c r="U183" s="140">
        <v>45321</v>
      </c>
      <c r="V183" s="4" t="s">
        <v>1884</v>
      </c>
      <c r="W183" s="4" t="s">
        <v>1954</v>
      </c>
      <c r="X183" s="4"/>
      <c r="Y183" s="4"/>
      <c r="Z183" s="4"/>
      <c r="AA183" s="4" t="s">
        <v>1886</v>
      </c>
      <c r="AB183" s="4"/>
      <c r="AC183" s="142">
        <f t="shared" si="12"/>
        <v>518670000</v>
      </c>
      <c r="AD183" s="4"/>
      <c r="AE183" s="4"/>
      <c r="AF183" s="144"/>
      <c r="AG183" s="4"/>
      <c r="AH183" s="4"/>
      <c r="AI183" s="4"/>
      <c r="AJ183" s="4"/>
    </row>
    <row r="184" spans="2:36" hidden="1">
      <c r="B184" s="145" t="s">
        <v>5175</v>
      </c>
      <c r="C184" s="4" t="s">
        <v>160</v>
      </c>
      <c r="D184" s="4" t="s">
        <v>5419</v>
      </c>
      <c r="E184" s="4" t="s">
        <v>5419</v>
      </c>
      <c r="F184" s="4" t="s">
        <v>1060</v>
      </c>
      <c r="G184" s="4" t="s">
        <v>5588</v>
      </c>
      <c r="H184" s="4" t="s">
        <v>1447</v>
      </c>
      <c r="I184" s="4" t="s">
        <v>1448</v>
      </c>
      <c r="J184" s="4" t="s">
        <v>5589</v>
      </c>
      <c r="K184" s="139">
        <v>720375000</v>
      </c>
      <c r="L184" s="139">
        <v>720375000</v>
      </c>
      <c r="M184" s="4" t="s">
        <v>1913</v>
      </c>
      <c r="N184" s="4" t="s">
        <v>3210</v>
      </c>
      <c r="O184" s="4" t="s">
        <v>2595</v>
      </c>
      <c r="P184" s="186">
        <f t="shared" si="13"/>
        <v>720375000</v>
      </c>
      <c r="Q184" s="186">
        <f t="shared" si="14"/>
        <v>0</v>
      </c>
      <c r="R184" s="4">
        <v>2</v>
      </c>
      <c r="S184" s="4" t="s">
        <v>70</v>
      </c>
      <c r="T184" s="4" t="s">
        <v>70</v>
      </c>
      <c r="U184" s="140">
        <v>45321</v>
      </c>
      <c r="V184" s="4" t="s">
        <v>1884</v>
      </c>
      <c r="W184" s="4" t="s">
        <v>1954</v>
      </c>
      <c r="X184" s="4"/>
      <c r="Y184" s="4"/>
      <c r="Z184" s="4"/>
      <c r="AA184" s="4" t="s">
        <v>1886</v>
      </c>
      <c r="AB184" s="4"/>
      <c r="AC184" s="142">
        <f t="shared" si="12"/>
        <v>720375000</v>
      </c>
      <c r="AD184" s="4"/>
      <c r="AE184" s="4"/>
      <c r="AF184" s="144"/>
      <c r="AG184" s="4"/>
      <c r="AH184" s="4"/>
      <c r="AI184" s="4"/>
      <c r="AJ184" s="4"/>
    </row>
    <row r="185" spans="2:36" hidden="1">
      <c r="B185" s="145" t="s">
        <v>5175</v>
      </c>
      <c r="C185" s="4" t="s">
        <v>160</v>
      </c>
      <c r="D185" s="4" t="s">
        <v>5419</v>
      </c>
      <c r="E185" s="4" t="s">
        <v>5419</v>
      </c>
      <c r="F185" s="4" t="s">
        <v>1060</v>
      </c>
      <c r="G185" s="4" t="s">
        <v>5590</v>
      </c>
      <c r="H185" s="4" t="s">
        <v>1447</v>
      </c>
      <c r="I185" s="4" t="s">
        <v>1448</v>
      </c>
      <c r="J185" s="4" t="s">
        <v>5591</v>
      </c>
      <c r="K185" s="139">
        <v>729980000</v>
      </c>
      <c r="L185" s="139">
        <v>729980000</v>
      </c>
      <c r="M185" s="4" t="s">
        <v>1913</v>
      </c>
      <c r="N185" s="4" t="s">
        <v>3324</v>
      </c>
      <c r="O185" s="4" t="s">
        <v>2595</v>
      </c>
      <c r="P185" s="186">
        <f t="shared" si="13"/>
        <v>729980000</v>
      </c>
      <c r="Q185" s="186">
        <f t="shared" si="14"/>
        <v>0</v>
      </c>
      <c r="R185" s="4">
        <v>2</v>
      </c>
      <c r="S185" s="4" t="s">
        <v>70</v>
      </c>
      <c r="T185" s="4" t="s">
        <v>70</v>
      </c>
      <c r="U185" s="140">
        <v>45321</v>
      </c>
      <c r="V185" s="4" t="s">
        <v>1884</v>
      </c>
      <c r="W185" s="4" t="s">
        <v>1954</v>
      </c>
      <c r="X185" s="4"/>
      <c r="Y185" s="4"/>
      <c r="Z185" s="4"/>
      <c r="AA185" s="4" t="s">
        <v>1886</v>
      </c>
      <c r="AB185" s="4"/>
      <c r="AC185" s="142">
        <f t="shared" si="12"/>
        <v>729980000</v>
      </c>
      <c r="AD185" s="4"/>
      <c r="AE185" s="4"/>
      <c r="AF185" s="144"/>
      <c r="AG185" s="4"/>
      <c r="AH185" s="4"/>
      <c r="AI185" s="4"/>
      <c r="AJ185" s="4"/>
    </row>
    <row r="186" spans="2:36" hidden="1">
      <c r="B186" s="145" t="s">
        <v>5175</v>
      </c>
      <c r="C186" s="4" t="s">
        <v>160</v>
      </c>
      <c r="D186" s="4" t="s">
        <v>5419</v>
      </c>
      <c r="E186" s="4" t="s">
        <v>5419</v>
      </c>
      <c r="F186" s="4" t="s">
        <v>1060</v>
      </c>
      <c r="G186" s="4" t="s">
        <v>5592</v>
      </c>
      <c r="H186" s="4" t="s">
        <v>1447</v>
      </c>
      <c r="I186" s="4" t="s">
        <v>1448</v>
      </c>
      <c r="J186" s="4" t="s">
        <v>5593</v>
      </c>
      <c r="K186" s="139">
        <v>1056550000</v>
      </c>
      <c r="L186" s="139">
        <v>1056550000</v>
      </c>
      <c r="M186" s="4" t="s">
        <v>1913</v>
      </c>
      <c r="N186" s="4" t="s">
        <v>2592</v>
      </c>
      <c r="O186" s="4" t="s">
        <v>2161</v>
      </c>
      <c r="P186" s="186">
        <f t="shared" si="13"/>
        <v>1056550000</v>
      </c>
      <c r="Q186" s="186">
        <f t="shared" si="14"/>
        <v>0</v>
      </c>
      <c r="R186" s="4">
        <v>2</v>
      </c>
      <c r="S186" s="4" t="s">
        <v>70</v>
      </c>
      <c r="T186" s="4" t="s">
        <v>70</v>
      </c>
      <c r="U186" s="140">
        <v>45321</v>
      </c>
      <c r="V186" s="4" t="s">
        <v>1884</v>
      </c>
      <c r="W186" s="4" t="s">
        <v>1954</v>
      </c>
      <c r="X186" s="4"/>
      <c r="Y186" s="4"/>
      <c r="Z186" s="4"/>
      <c r="AA186" s="4" t="s">
        <v>1886</v>
      </c>
      <c r="AB186" s="4"/>
      <c r="AC186" s="142">
        <f t="shared" si="12"/>
        <v>1056550000</v>
      </c>
      <c r="AD186" s="4"/>
      <c r="AE186" s="4"/>
      <c r="AF186" s="144"/>
      <c r="AG186" s="4"/>
      <c r="AH186" s="4"/>
      <c r="AI186" s="4"/>
      <c r="AJ186" s="4"/>
    </row>
    <row r="187" spans="2:36" hidden="1">
      <c r="B187" s="145" t="s">
        <v>5175</v>
      </c>
      <c r="C187" s="4" t="s">
        <v>160</v>
      </c>
      <c r="D187" s="4" t="s">
        <v>5419</v>
      </c>
      <c r="E187" s="4" t="s">
        <v>5419</v>
      </c>
      <c r="F187" s="4" t="s">
        <v>1060</v>
      </c>
      <c r="G187" s="4" t="s">
        <v>5594</v>
      </c>
      <c r="H187" s="4" t="s">
        <v>1447</v>
      </c>
      <c r="I187" s="4" t="s">
        <v>1448</v>
      </c>
      <c r="J187" s="4" t="s">
        <v>5595</v>
      </c>
      <c r="K187" s="139">
        <v>1058480000</v>
      </c>
      <c r="L187" s="139">
        <v>1058480000</v>
      </c>
      <c r="M187" s="4" t="s">
        <v>1913</v>
      </c>
      <c r="N187" s="4" t="s">
        <v>5596</v>
      </c>
      <c r="O187" s="4" t="s">
        <v>3619</v>
      </c>
      <c r="P187" s="186">
        <f t="shared" si="13"/>
        <v>1058480000</v>
      </c>
      <c r="Q187" s="186">
        <f t="shared" si="14"/>
        <v>0</v>
      </c>
      <c r="R187" s="4">
        <v>2</v>
      </c>
      <c r="S187" s="4" t="s">
        <v>70</v>
      </c>
      <c r="T187" s="4" t="s">
        <v>70</v>
      </c>
      <c r="U187" s="140">
        <v>45321</v>
      </c>
      <c r="V187" s="4" t="s">
        <v>1884</v>
      </c>
      <c r="W187" s="4" t="s">
        <v>1954</v>
      </c>
      <c r="X187" s="4"/>
      <c r="Y187" s="4"/>
      <c r="Z187" s="4"/>
      <c r="AA187" s="4" t="s">
        <v>1886</v>
      </c>
      <c r="AB187" s="4"/>
      <c r="AC187" s="142">
        <f t="shared" si="12"/>
        <v>1058480000</v>
      </c>
      <c r="AD187" s="4"/>
      <c r="AE187" s="4"/>
      <c r="AF187" s="144"/>
      <c r="AG187" s="4"/>
      <c r="AH187" s="4"/>
      <c r="AI187" s="4"/>
      <c r="AJ187" s="4"/>
    </row>
    <row r="188" spans="2:36" hidden="1">
      <c r="B188" s="145" t="s">
        <v>5175</v>
      </c>
      <c r="C188" s="4" t="s">
        <v>160</v>
      </c>
      <c r="D188" s="4" t="s">
        <v>5419</v>
      </c>
      <c r="E188" s="4" t="s">
        <v>5419</v>
      </c>
      <c r="F188" s="4" t="s">
        <v>1060</v>
      </c>
      <c r="G188" s="4" t="s">
        <v>5597</v>
      </c>
      <c r="H188" s="4" t="s">
        <v>1447</v>
      </c>
      <c r="I188" s="4" t="s">
        <v>1448</v>
      </c>
      <c r="J188" s="4" t="s">
        <v>5598</v>
      </c>
      <c r="K188" s="139">
        <v>1110095000</v>
      </c>
      <c r="L188" s="139">
        <v>1110095000</v>
      </c>
      <c r="M188" s="4" t="s">
        <v>1913</v>
      </c>
      <c r="N188" s="4" t="s">
        <v>2645</v>
      </c>
      <c r="O188" s="4" t="s">
        <v>2781</v>
      </c>
      <c r="P188" s="186">
        <f t="shared" si="13"/>
        <v>1110095000</v>
      </c>
      <c r="Q188" s="186">
        <f t="shared" si="14"/>
        <v>0</v>
      </c>
      <c r="R188" s="4">
        <v>2</v>
      </c>
      <c r="S188" s="4" t="s">
        <v>70</v>
      </c>
      <c r="T188" s="4" t="s">
        <v>70</v>
      </c>
      <c r="U188" s="140">
        <v>45321</v>
      </c>
      <c r="V188" s="4" t="s">
        <v>1884</v>
      </c>
      <c r="W188" s="4" t="s">
        <v>1954</v>
      </c>
      <c r="X188" s="4"/>
      <c r="Y188" s="4"/>
      <c r="Z188" s="4"/>
      <c r="AA188" s="4" t="s">
        <v>1886</v>
      </c>
      <c r="AB188" s="4"/>
      <c r="AC188" s="142">
        <f t="shared" si="12"/>
        <v>1110095000</v>
      </c>
      <c r="AD188" s="4"/>
      <c r="AE188" s="4"/>
      <c r="AF188" s="144"/>
      <c r="AG188" s="4"/>
      <c r="AH188" s="4"/>
      <c r="AI188" s="4"/>
      <c r="AJ188" s="4"/>
    </row>
    <row r="189" spans="2:36" hidden="1">
      <c r="B189" s="145" t="s">
        <v>5175</v>
      </c>
      <c r="C189" s="4" t="s">
        <v>160</v>
      </c>
      <c r="D189" s="4" t="s">
        <v>5419</v>
      </c>
      <c r="E189" s="4" t="s">
        <v>5419</v>
      </c>
      <c r="F189" s="4" t="s">
        <v>1060</v>
      </c>
      <c r="G189" s="4" t="s">
        <v>5599</v>
      </c>
      <c r="H189" s="4" t="s">
        <v>1447</v>
      </c>
      <c r="I189" s="4" t="s">
        <v>1448</v>
      </c>
      <c r="J189" s="4" t="s">
        <v>5600</v>
      </c>
      <c r="K189" s="139">
        <v>1104575000</v>
      </c>
      <c r="L189" s="139">
        <v>1104575000</v>
      </c>
      <c r="M189" s="4" t="s">
        <v>1913</v>
      </c>
      <c r="N189" s="4" t="s">
        <v>4306</v>
      </c>
      <c r="O189" s="4" t="s">
        <v>2781</v>
      </c>
      <c r="P189" s="186">
        <f t="shared" si="13"/>
        <v>1104575000</v>
      </c>
      <c r="Q189" s="186">
        <f t="shared" si="14"/>
        <v>0</v>
      </c>
      <c r="R189" s="4">
        <v>2</v>
      </c>
      <c r="S189" s="4" t="s">
        <v>70</v>
      </c>
      <c r="T189" s="4" t="s">
        <v>70</v>
      </c>
      <c r="U189" s="140">
        <v>45321</v>
      </c>
      <c r="V189" s="4" t="s">
        <v>1884</v>
      </c>
      <c r="W189" s="4" t="s">
        <v>1954</v>
      </c>
      <c r="X189" s="4"/>
      <c r="Y189" s="4"/>
      <c r="Z189" s="4"/>
      <c r="AA189" s="4" t="s">
        <v>1886</v>
      </c>
      <c r="AB189" s="4"/>
      <c r="AC189" s="142">
        <f t="shared" si="12"/>
        <v>1104575000</v>
      </c>
      <c r="AD189" s="4"/>
      <c r="AE189" s="4"/>
      <c r="AF189" s="144"/>
      <c r="AG189" s="4"/>
      <c r="AH189" s="4"/>
      <c r="AI189" s="4"/>
      <c r="AJ189" s="4"/>
    </row>
    <row r="190" spans="2:36" hidden="1">
      <c r="B190" s="145" t="s">
        <v>5175</v>
      </c>
      <c r="C190" s="4" t="s">
        <v>160</v>
      </c>
      <c r="D190" s="4" t="s">
        <v>5419</v>
      </c>
      <c r="E190" s="4" t="s">
        <v>5419</v>
      </c>
      <c r="F190" s="4" t="s">
        <v>1060</v>
      </c>
      <c r="G190" s="4" t="s">
        <v>5601</v>
      </c>
      <c r="H190" s="4" t="s">
        <v>1447</v>
      </c>
      <c r="I190" s="4" t="s">
        <v>1448</v>
      </c>
      <c r="J190" s="4" t="s">
        <v>5602</v>
      </c>
      <c r="K190" s="139">
        <v>1110095000</v>
      </c>
      <c r="L190" s="139">
        <v>1110095000</v>
      </c>
      <c r="M190" s="4" t="s">
        <v>1913</v>
      </c>
      <c r="N190" s="4" t="s">
        <v>2855</v>
      </c>
      <c r="O190" s="4" t="s">
        <v>2781</v>
      </c>
      <c r="P190" s="186">
        <f t="shared" si="13"/>
        <v>1110095000</v>
      </c>
      <c r="Q190" s="186">
        <f t="shared" si="14"/>
        <v>0</v>
      </c>
      <c r="R190" s="4">
        <v>2</v>
      </c>
      <c r="S190" s="4" t="s">
        <v>70</v>
      </c>
      <c r="T190" s="4" t="s">
        <v>70</v>
      </c>
      <c r="U190" s="140">
        <v>45321</v>
      </c>
      <c r="V190" s="4" t="s">
        <v>1884</v>
      </c>
      <c r="W190" s="4" t="s">
        <v>1954</v>
      </c>
      <c r="X190" s="4"/>
      <c r="Y190" s="4"/>
      <c r="Z190" s="4"/>
      <c r="AA190" s="4" t="s">
        <v>1886</v>
      </c>
      <c r="AB190" s="4"/>
      <c r="AC190" s="142">
        <f t="shared" si="12"/>
        <v>1110095000</v>
      </c>
      <c r="AD190" s="4"/>
      <c r="AE190" s="4"/>
      <c r="AF190" s="144"/>
      <c r="AG190" s="4"/>
      <c r="AH190" s="4"/>
      <c r="AI190" s="4"/>
      <c r="AJ190" s="4"/>
    </row>
    <row r="191" spans="2:36" hidden="1">
      <c r="B191" s="145" t="s">
        <v>5175</v>
      </c>
      <c r="C191" s="4" t="s">
        <v>160</v>
      </c>
      <c r="D191" s="4" t="s">
        <v>5419</v>
      </c>
      <c r="E191" s="4" t="s">
        <v>5419</v>
      </c>
      <c r="F191" s="4" t="s">
        <v>1060</v>
      </c>
      <c r="G191" s="4" t="s">
        <v>5603</v>
      </c>
      <c r="H191" s="4" t="s">
        <v>1447</v>
      </c>
      <c r="I191" s="4" t="s">
        <v>1448</v>
      </c>
      <c r="J191" s="4" t="s">
        <v>5604</v>
      </c>
      <c r="K191" s="139">
        <v>720375000</v>
      </c>
      <c r="L191" s="139">
        <v>720375000</v>
      </c>
      <c r="M191" s="4" t="s">
        <v>1913</v>
      </c>
      <c r="N191" s="4" t="s">
        <v>2501</v>
      </c>
      <c r="O191" s="4" t="s">
        <v>1907</v>
      </c>
      <c r="P191" s="186">
        <f t="shared" si="13"/>
        <v>720375000</v>
      </c>
      <c r="Q191" s="186">
        <f t="shared" si="14"/>
        <v>0</v>
      </c>
      <c r="R191" s="4">
        <v>2</v>
      </c>
      <c r="S191" s="4" t="s">
        <v>70</v>
      </c>
      <c r="T191" s="4" t="s">
        <v>70</v>
      </c>
      <c r="U191" s="140">
        <v>45321</v>
      </c>
      <c r="V191" s="4" t="s">
        <v>1884</v>
      </c>
      <c r="W191" s="4" t="s">
        <v>1954</v>
      </c>
      <c r="X191" s="4"/>
      <c r="Y191" s="4"/>
      <c r="Z191" s="4"/>
      <c r="AA191" s="4" t="s">
        <v>1886</v>
      </c>
      <c r="AB191" s="4"/>
      <c r="AC191" s="142">
        <f t="shared" si="12"/>
        <v>720375000</v>
      </c>
      <c r="AD191" s="4"/>
      <c r="AE191" s="4"/>
      <c r="AF191" s="144"/>
      <c r="AG191" s="4"/>
      <c r="AH191" s="4"/>
      <c r="AI191" s="4"/>
      <c r="AJ191" s="4"/>
    </row>
    <row r="192" spans="2:36" hidden="1">
      <c r="B192" s="145" t="s">
        <v>5175</v>
      </c>
      <c r="C192" s="4" t="s">
        <v>160</v>
      </c>
      <c r="D192" s="4" t="s">
        <v>5419</v>
      </c>
      <c r="E192" s="4" t="s">
        <v>5419</v>
      </c>
      <c r="F192" s="4" t="s">
        <v>1060</v>
      </c>
      <c r="G192" s="4" t="s">
        <v>5605</v>
      </c>
      <c r="H192" s="4" t="s">
        <v>1447</v>
      </c>
      <c r="I192" s="4" t="s">
        <v>1448</v>
      </c>
      <c r="J192" s="4" t="s">
        <v>5606</v>
      </c>
      <c r="K192" s="139">
        <v>797215000</v>
      </c>
      <c r="L192" s="139">
        <v>797215000</v>
      </c>
      <c r="M192" s="4" t="s">
        <v>1913</v>
      </c>
      <c r="N192" s="4" t="s">
        <v>3798</v>
      </c>
      <c r="O192" s="4" t="s">
        <v>1907</v>
      </c>
      <c r="P192" s="186">
        <f t="shared" si="13"/>
        <v>797215000</v>
      </c>
      <c r="Q192" s="186">
        <f t="shared" si="14"/>
        <v>0</v>
      </c>
      <c r="R192" s="4">
        <v>2</v>
      </c>
      <c r="S192" s="4" t="s">
        <v>70</v>
      </c>
      <c r="T192" s="4" t="s">
        <v>70</v>
      </c>
      <c r="U192" s="140">
        <v>45321</v>
      </c>
      <c r="V192" s="4" t="s">
        <v>1884</v>
      </c>
      <c r="W192" s="4" t="s">
        <v>1954</v>
      </c>
      <c r="X192" s="4"/>
      <c r="Y192" s="4"/>
      <c r="Z192" s="4"/>
      <c r="AA192" s="4" t="s">
        <v>1886</v>
      </c>
      <c r="AB192" s="4"/>
      <c r="AC192" s="142">
        <f t="shared" si="12"/>
        <v>797215000</v>
      </c>
      <c r="AD192" s="4"/>
      <c r="AE192" s="4"/>
      <c r="AF192" s="144"/>
      <c r="AG192" s="4"/>
      <c r="AH192" s="4"/>
      <c r="AI192" s="4"/>
      <c r="AJ192" s="4"/>
    </row>
    <row r="193" spans="2:36" hidden="1">
      <c r="B193" s="145" t="s">
        <v>5175</v>
      </c>
      <c r="C193" s="4" t="s">
        <v>160</v>
      </c>
      <c r="D193" s="4" t="s">
        <v>5419</v>
      </c>
      <c r="E193" s="4" t="s">
        <v>5419</v>
      </c>
      <c r="F193" s="4" t="s">
        <v>1060</v>
      </c>
      <c r="G193" s="4" t="s">
        <v>5607</v>
      </c>
      <c r="H193" s="4" t="s">
        <v>1447</v>
      </c>
      <c r="I193" s="4" t="s">
        <v>1448</v>
      </c>
      <c r="J193" s="4" t="s">
        <v>5608</v>
      </c>
      <c r="K193" s="139">
        <v>1194875000</v>
      </c>
      <c r="L193" s="139">
        <v>1194875000</v>
      </c>
      <c r="M193" s="4" t="s">
        <v>1913</v>
      </c>
      <c r="N193" s="4" t="s">
        <v>2964</v>
      </c>
      <c r="O193" s="4" t="s">
        <v>3722</v>
      </c>
      <c r="P193" s="186">
        <f t="shared" si="13"/>
        <v>1194875000</v>
      </c>
      <c r="Q193" s="186">
        <f t="shared" si="14"/>
        <v>0</v>
      </c>
      <c r="R193" s="4">
        <v>2</v>
      </c>
      <c r="S193" s="4" t="s">
        <v>70</v>
      </c>
      <c r="T193" s="4" t="s">
        <v>70</v>
      </c>
      <c r="U193" s="140">
        <v>45321</v>
      </c>
      <c r="V193" s="4" t="s">
        <v>1884</v>
      </c>
      <c r="W193" s="4" t="s">
        <v>1954</v>
      </c>
      <c r="X193" s="4"/>
      <c r="Y193" s="4"/>
      <c r="Z193" s="4"/>
      <c r="AA193" s="4" t="s">
        <v>1886</v>
      </c>
      <c r="AB193" s="4"/>
      <c r="AC193" s="142">
        <f t="shared" si="12"/>
        <v>1194875000</v>
      </c>
      <c r="AD193" s="4"/>
      <c r="AE193" s="4"/>
      <c r="AF193" s="144"/>
      <c r="AG193" s="4"/>
      <c r="AH193" s="4"/>
      <c r="AI193" s="4"/>
      <c r="AJ193" s="4"/>
    </row>
    <row r="194" spans="2:36" hidden="1">
      <c r="B194" s="145" t="s">
        <v>5175</v>
      </c>
      <c r="C194" s="4" t="s">
        <v>160</v>
      </c>
      <c r="D194" s="4" t="s">
        <v>5419</v>
      </c>
      <c r="E194" s="4" t="s">
        <v>5419</v>
      </c>
      <c r="F194" s="4" t="s">
        <v>1060</v>
      </c>
      <c r="G194" s="4" t="s">
        <v>5609</v>
      </c>
      <c r="H194" s="4" t="s">
        <v>1447</v>
      </c>
      <c r="I194" s="4" t="s">
        <v>1448</v>
      </c>
      <c r="J194" s="4" t="s">
        <v>5610</v>
      </c>
      <c r="K194" s="139">
        <v>1175757000</v>
      </c>
      <c r="L194" s="139">
        <v>1175757000</v>
      </c>
      <c r="M194" s="4" t="s">
        <v>1913</v>
      </c>
      <c r="N194" s="4" t="s">
        <v>2750</v>
      </c>
      <c r="O194" s="4" t="s">
        <v>2191</v>
      </c>
      <c r="P194" s="186">
        <f t="shared" si="13"/>
        <v>1175757000</v>
      </c>
      <c r="Q194" s="186">
        <f t="shared" si="14"/>
        <v>0</v>
      </c>
      <c r="R194" s="4">
        <v>2</v>
      </c>
      <c r="S194" s="4" t="s">
        <v>70</v>
      </c>
      <c r="T194" s="4" t="s">
        <v>70</v>
      </c>
      <c r="U194" s="140">
        <v>45321</v>
      </c>
      <c r="V194" s="4" t="s">
        <v>1884</v>
      </c>
      <c r="W194" s="4" t="s">
        <v>1954</v>
      </c>
      <c r="X194" s="4"/>
      <c r="Y194" s="4"/>
      <c r="Z194" s="4"/>
      <c r="AA194" s="4" t="s">
        <v>1886</v>
      </c>
      <c r="AB194" s="4"/>
      <c r="AC194" s="142">
        <f t="shared" si="12"/>
        <v>1175757000</v>
      </c>
      <c r="AD194" s="4"/>
      <c r="AE194" s="4"/>
      <c r="AF194" s="144"/>
      <c r="AG194" s="4"/>
      <c r="AH194" s="4"/>
      <c r="AI194" s="4"/>
      <c r="AJ194" s="4"/>
    </row>
    <row r="195" spans="2:36" hidden="1">
      <c r="B195" s="145" t="s">
        <v>5175</v>
      </c>
      <c r="C195" s="4" t="s">
        <v>160</v>
      </c>
      <c r="D195" s="4" t="s">
        <v>5419</v>
      </c>
      <c r="E195" s="4" t="s">
        <v>5419</v>
      </c>
      <c r="F195" s="4" t="s">
        <v>1060</v>
      </c>
      <c r="G195" s="4" t="s">
        <v>5611</v>
      </c>
      <c r="H195" s="4" t="s">
        <v>1447</v>
      </c>
      <c r="I195" s="4" t="s">
        <v>1448</v>
      </c>
      <c r="J195" s="4" t="s">
        <v>5612</v>
      </c>
      <c r="K195" s="139">
        <v>1194875000</v>
      </c>
      <c r="L195" s="139">
        <v>1194875000</v>
      </c>
      <c r="M195" s="4" t="s">
        <v>1913</v>
      </c>
      <c r="N195" s="4" t="s">
        <v>2454</v>
      </c>
      <c r="O195" s="4" t="s">
        <v>2773</v>
      </c>
      <c r="P195" s="186">
        <f t="shared" si="13"/>
        <v>1194875000</v>
      </c>
      <c r="Q195" s="186">
        <f t="shared" si="14"/>
        <v>0</v>
      </c>
      <c r="R195" s="4">
        <v>2</v>
      </c>
      <c r="S195" s="4" t="s">
        <v>70</v>
      </c>
      <c r="T195" s="4" t="s">
        <v>70</v>
      </c>
      <c r="U195" s="140">
        <v>45321</v>
      </c>
      <c r="V195" s="4" t="s">
        <v>1884</v>
      </c>
      <c r="W195" s="4" t="s">
        <v>1954</v>
      </c>
      <c r="X195" s="4"/>
      <c r="Y195" s="4"/>
      <c r="Z195" s="4"/>
      <c r="AA195" s="4" t="s">
        <v>1886</v>
      </c>
      <c r="AB195" s="4"/>
      <c r="AC195" s="142">
        <f t="shared" si="12"/>
        <v>1194875000</v>
      </c>
      <c r="AD195" s="4"/>
      <c r="AE195" s="4"/>
      <c r="AF195" s="144"/>
      <c r="AG195" s="4"/>
      <c r="AH195" s="4"/>
      <c r="AI195" s="4"/>
      <c r="AJ195" s="4"/>
    </row>
    <row r="196" spans="2:36" hidden="1">
      <c r="B196" s="145" t="s">
        <v>5175</v>
      </c>
      <c r="C196" s="4" t="s">
        <v>160</v>
      </c>
      <c r="D196" s="4" t="s">
        <v>5419</v>
      </c>
      <c r="E196" s="4" t="s">
        <v>5419</v>
      </c>
      <c r="F196" s="4" t="s">
        <v>1060</v>
      </c>
      <c r="G196" s="4" t="s">
        <v>5613</v>
      </c>
      <c r="H196" s="4" t="s">
        <v>1447</v>
      </c>
      <c r="I196" s="4" t="s">
        <v>1448</v>
      </c>
      <c r="J196" s="4" t="s">
        <v>5614</v>
      </c>
      <c r="K196" s="139">
        <v>1110755800</v>
      </c>
      <c r="L196" s="139">
        <v>1110755800</v>
      </c>
      <c r="M196" s="4" t="s">
        <v>1913</v>
      </c>
      <c r="N196" s="4" t="s">
        <v>2579</v>
      </c>
      <c r="O196" s="4" t="s">
        <v>2773</v>
      </c>
      <c r="P196" s="186">
        <f t="shared" si="13"/>
        <v>1110755800</v>
      </c>
      <c r="Q196" s="186">
        <f t="shared" si="14"/>
        <v>0</v>
      </c>
      <c r="R196" s="4">
        <v>2</v>
      </c>
      <c r="S196" s="4" t="s">
        <v>70</v>
      </c>
      <c r="T196" s="4" t="s">
        <v>70</v>
      </c>
      <c r="U196" s="140">
        <v>45321</v>
      </c>
      <c r="V196" s="4" t="s">
        <v>1884</v>
      </c>
      <c r="W196" s="4" t="s">
        <v>1954</v>
      </c>
      <c r="X196" s="4"/>
      <c r="Y196" s="4"/>
      <c r="Z196" s="4"/>
      <c r="AA196" s="4" t="s">
        <v>1886</v>
      </c>
      <c r="AB196" s="4"/>
      <c r="AC196" s="142">
        <f t="shared" si="12"/>
        <v>1110755800</v>
      </c>
      <c r="AD196" s="4"/>
      <c r="AE196" s="4"/>
      <c r="AF196" s="144"/>
      <c r="AG196" s="4"/>
      <c r="AH196" s="4"/>
      <c r="AI196" s="4"/>
      <c r="AJ196" s="4"/>
    </row>
    <row r="197" spans="2:36" hidden="1">
      <c r="B197" s="145" t="s">
        <v>5175</v>
      </c>
      <c r="C197" s="4" t="s">
        <v>160</v>
      </c>
      <c r="D197" s="4" t="s">
        <v>5419</v>
      </c>
      <c r="E197" s="4" t="s">
        <v>5419</v>
      </c>
      <c r="F197" s="4" t="s">
        <v>1060</v>
      </c>
      <c r="G197" s="4" t="s">
        <v>5615</v>
      </c>
      <c r="H197" s="4" t="s">
        <v>1447</v>
      </c>
      <c r="I197" s="4" t="s">
        <v>1448</v>
      </c>
      <c r="J197" s="4" t="s">
        <v>5616</v>
      </c>
      <c r="K197" s="139">
        <v>1106932200</v>
      </c>
      <c r="L197" s="139">
        <v>1106932200</v>
      </c>
      <c r="M197" s="4" t="s">
        <v>1913</v>
      </c>
      <c r="N197" s="4" t="s">
        <v>2587</v>
      </c>
      <c r="O197" s="4" t="s">
        <v>2773</v>
      </c>
      <c r="P197" s="186">
        <f t="shared" si="13"/>
        <v>1106932200</v>
      </c>
      <c r="Q197" s="186">
        <f t="shared" si="14"/>
        <v>0</v>
      </c>
      <c r="R197" s="4">
        <v>2</v>
      </c>
      <c r="S197" s="4" t="s">
        <v>70</v>
      </c>
      <c r="T197" s="4" t="s">
        <v>70</v>
      </c>
      <c r="U197" s="140">
        <v>45321</v>
      </c>
      <c r="V197" s="4" t="s">
        <v>1884</v>
      </c>
      <c r="W197" s="4" t="s">
        <v>1954</v>
      </c>
      <c r="X197" s="4"/>
      <c r="Y197" s="4"/>
      <c r="Z197" s="4"/>
      <c r="AA197" s="4" t="s">
        <v>1886</v>
      </c>
      <c r="AB197" s="4"/>
      <c r="AC197" s="142">
        <f t="shared" ref="AC197:AC260" si="15">P197-AB197</f>
        <v>1106932200</v>
      </c>
      <c r="AD197" s="4"/>
      <c r="AE197" s="4"/>
      <c r="AF197" s="144"/>
      <c r="AG197" s="4"/>
      <c r="AH197" s="4"/>
      <c r="AI197" s="4"/>
      <c r="AJ197" s="4"/>
    </row>
    <row r="198" spans="2:36" hidden="1">
      <c r="B198" s="145" t="s">
        <v>5175</v>
      </c>
      <c r="C198" s="4" t="s">
        <v>160</v>
      </c>
      <c r="D198" s="4" t="s">
        <v>5419</v>
      </c>
      <c r="E198" s="4" t="s">
        <v>5419</v>
      </c>
      <c r="F198" s="4" t="s">
        <v>1060</v>
      </c>
      <c r="G198" s="4" t="s">
        <v>5617</v>
      </c>
      <c r="H198" s="4" t="s">
        <v>1447</v>
      </c>
      <c r="I198" s="4" t="s">
        <v>1448</v>
      </c>
      <c r="J198" s="4" t="s">
        <v>5618</v>
      </c>
      <c r="K198" s="139">
        <v>1194875000</v>
      </c>
      <c r="L198" s="139">
        <v>1194875000</v>
      </c>
      <c r="M198" s="4" t="s">
        <v>1913</v>
      </c>
      <c r="N198" s="4" t="s">
        <v>2705</v>
      </c>
      <c r="O198" s="4" t="s">
        <v>3233</v>
      </c>
      <c r="P198" s="186">
        <f t="shared" si="13"/>
        <v>1194875000</v>
      </c>
      <c r="Q198" s="186">
        <f t="shared" si="14"/>
        <v>0</v>
      </c>
      <c r="R198" s="4">
        <v>2</v>
      </c>
      <c r="S198" s="4" t="s">
        <v>70</v>
      </c>
      <c r="T198" s="4" t="s">
        <v>70</v>
      </c>
      <c r="U198" s="140">
        <v>45321</v>
      </c>
      <c r="V198" s="4" t="s">
        <v>1884</v>
      </c>
      <c r="W198" s="4" t="s">
        <v>1954</v>
      </c>
      <c r="X198" s="4"/>
      <c r="Y198" s="4"/>
      <c r="Z198" s="4"/>
      <c r="AA198" s="4" t="s">
        <v>1886</v>
      </c>
      <c r="AB198" s="4"/>
      <c r="AC198" s="142">
        <f t="shared" si="15"/>
        <v>1194875000</v>
      </c>
      <c r="AD198" s="4"/>
      <c r="AE198" s="4"/>
      <c r="AF198" s="144"/>
      <c r="AG198" s="4"/>
      <c r="AH198" s="4"/>
      <c r="AI198" s="4"/>
      <c r="AJ198" s="4"/>
    </row>
    <row r="199" spans="2:36" hidden="1">
      <c r="B199" s="145" t="s">
        <v>5175</v>
      </c>
      <c r="C199" s="4" t="s">
        <v>160</v>
      </c>
      <c r="D199" s="4" t="s">
        <v>5419</v>
      </c>
      <c r="E199" s="4" t="s">
        <v>5419</v>
      </c>
      <c r="F199" s="4" t="s">
        <v>1060</v>
      </c>
      <c r="G199" s="4" t="s">
        <v>5619</v>
      </c>
      <c r="H199" s="4" t="s">
        <v>1333</v>
      </c>
      <c r="I199" s="4" t="s">
        <v>1334</v>
      </c>
      <c r="J199" s="4" t="s">
        <v>5620</v>
      </c>
      <c r="K199" s="139">
        <v>585000000</v>
      </c>
      <c r="L199" s="139">
        <v>585000000</v>
      </c>
      <c r="M199" s="4" t="s">
        <v>4666</v>
      </c>
      <c r="N199" s="4" t="s">
        <v>1971</v>
      </c>
      <c r="O199" s="4" t="s">
        <v>5621</v>
      </c>
      <c r="P199" s="186">
        <f>K199</f>
        <v>585000000</v>
      </c>
      <c r="Q199" s="186">
        <f>P199-K199</f>
        <v>0</v>
      </c>
      <c r="R199" s="4">
        <v>236</v>
      </c>
      <c r="S199" s="4" t="s">
        <v>70</v>
      </c>
      <c r="T199" s="4" t="s">
        <v>70</v>
      </c>
      <c r="U199" s="140">
        <v>45352</v>
      </c>
      <c r="V199" s="4" t="s">
        <v>1884</v>
      </c>
      <c r="W199" s="4" t="s">
        <v>1954</v>
      </c>
      <c r="X199" s="4"/>
      <c r="Y199" s="4"/>
      <c r="Z199" s="4"/>
      <c r="AA199" s="4" t="s">
        <v>1886</v>
      </c>
      <c r="AB199" s="4"/>
      <c r="AC199" s="142">
        <f t="shared" si="15"/>
        <v>585000000</v>
      </c>
      <c r="AD199" s="4"/>
      <c r="AE199" s="4"/>
      <c r="AF199" s="144"/>
      <c r="AG199" s="4"/>
      <c r="AH199" s="4"/>
      <c r="AI199" s="4"/>
      <c r="AJ199" s="4"/>
    </row>
    <row r="200" spans="2:36" hidden="1">
      <c r="B200" s="175" t="s">
        <v>5175</v>
      </c>
      <c r="C200" s="174" t="s">
        <v>160</v>
      </c>
      <c r="D200" s="4" t="s">
        <v>4483</v>
      </c>
      <c r="E200" s="4" t="s">
        <v>4483</v>
      </c>
      <c r="F200" s="4" t="s">
        <v>1060</v>
      </c>
      <c r="G200" s="4" t="s">
        <v>5622</v>
      </c>
      <c r="H200" s="4" t="s">
        <v>1399</v>
      </c>
      <c r="I200" s="4" t="s">
        <v>1400</v>
      </c>
      <c r="J200" s="4"/>
      <c r="K200" s="139">
        <v>73890000</v>
      </c>
      <c r="L200" s="139">
        <v>73890000</v>
      </c>
      <c r="M200" s="4" t="s">
        <v>5623</v>
      </c>
      <c r="N200" s="4" t="s">
        <v>5624</v>
      </c>
      <c r="O200" s="4" t="s">
        <v>5625</v>
      </c>
      <c r="P200" s="186">
        <f t="shared" ref="P200:P236" si="16">K200</f>
        <v>73890000</v>
      </c>
      <c r="Q200" s="186">
        <f t="shared" ref="Q200:Q236" si="17">K200-P200</f>
        <v>0</v>
      </c>
      <c r="R200" s="4">
        <v>49</v>
      </c>
      <c r="S200" s="4" t="s">
        <v>70</v>
      </c>
      <c r="T200" s="4" t="s">
        <v>70</v>
      </c>
      <c r="U200" s="140">
        <v>45341</v>
      </c>
      <c r="V200" s="4" t="s">
        <v>1884</v>
      </c>
      <c r="W200" s="4" t="s">
        <v>1954</v>
      </c>
      <c r="X200" s="139" t="s">
        <v>70</v>
      </c>
      <c r="Y200" s="140">
        <v>45369</v>
      </c>
      <c r="Z200" s="4" t="s">
        <v>1885</v>
      </c>
      <c r="AA200" s="4" t="s">
        <v>1886</v>
      </c>
      <c r="AB200" s="186">
        <f>P200</f>
        <v>73890000</v>
      </c>
      <c r="AC200" s="142">
        <f t="shared" si="15"/>
        <v>0</v>
      </c>
      <c r="AD200" s="4"/>
      <c r="AE200" s="4" t="s">
        <v>1127</v>
      </c>
      <c r="AF200" s="144" t="s">
        <v>5626</v>
      </c>
      <c r="AG200" s="4"/>
      <c r="AH200" s="4"/>
      <c r="AI200" s="4"/>
      <c r="AJ200" s="4"/>
    </row>
    <row r="201" spans="2:36" hidden="1">
      <c r="B201" s="175" t="s">
        <v>5175</v>
      </c>
      <c r="C201" s="174" t="s">
        <v>160</v>
      </c>
      <c r="D201" s="4" t="s">
        <v>4483</v>
      </c>
      <c r="E201" s="4" t="s">
        <v>4483</v>
      </c>
      <c r="F201" s="4" t="s">
        <v>1060</v>
      </c>
      <c r="G201" s="4" t="s">
        <v>5627</v>
      </c>
      <c r="H201" s="4" t="s">
        <v>1399</v>
      </c>
      <c r="I201" s="4" t="s">
        <v>1400</v>
      </c>
      <c r="J201" s="4" t="s">
        <v>2033</v>
      </c>
      <c r="K201" s="139">
        <v>424148986</v>
      </c>
      <c r="L201" s="139">
        <v>424148986</v>
      </c>
      <c r="M201" s="4" t="s">
        <v>5623</v>
      </c>
      <c r="N201" s="4" t="s">
        <v>5628</v>
      </c>
      <c r="O201" s="4" t="s">
        <v>5625</v>
      </c>
      <c r="P201" s="186">
        <f t="shared" si="16"/>
        <v>424148986</v>
      </c>
      <c r="Q201" s="186">
        <f t="shared" si="17"/>
        <v>0</v>
      </c>
      <c r="R201" s="4">
        <v>49</v>
      </c>
      <c r="S201" s="4" t="s">
        <v>70</v>
      </c>
      <c r="T201" s="4" t="s">
        <v>70</v>
      </c>
      <c r="U201" s="140">
        <v>45341</v>
      </c>
      <c r="V201" s="4" t="s">
        <v>1884</v>
      </c>
      <c r="W201" s="4" t="s">
        <v>1954</v>
      </c>
      <c r="X201" s="139" t="s">
        <v>70</v>
      </c>
      <c r="Y201" s="140">
        <v>45369</v>
      </c>
      <c r="Z201" s="4" t="s">
        <v>1885</v>
      </c>
      <c r="AA201" s="4" t="s">
        <v>1886</v>
      </c>
      <c r="AB201" s="186">
        <f t="shared" ref="AB201:AB224" si="18">P201</f>
        <v>424148986</v>
      </c>
      <c r="AC201" s="142">
        <f t="shared" si="15"/>
        <v>0</v>
      </c>
      <c r="AD201" s="4"/>
      <c r="AE201" s="4" t="s">
        <v>1127</v>
      </c>
      <c r="AF201" s="144" t="s">
        <v>5626</v>
      </c>
      <c r="AG201" s="4"/>
      <c r="AH201" s="4"/>
      <c r="AI201" s="4"/>
      <c r="AJ201" s="4"/>
    </row>
    <row r="202" spans="2:36" hidden="1">
      <c r="B202" s="175" t="s">
        <v>5175</v>
      </c>
      <c r="C202" s="174" t="s">
        <v>160</v>
      </c>
      <c r="D202" s="4" t="s">
        <v>4483</v>
      </c>
      <c r="E202" s="4" t="s">
        <v>4483</v>
      </c>
      <c r="F202" s="4" t="s">
        <v>1060</v>
      </c>
      <c r="G202" s="4" t="s">
        <v>5629</v>
      </c>
      <c r="H202" s="4" t="s">
        <v>1399</v>
      </c>
      <c r="I202" s="4" t="s">
        <v>1400</v>
      </c>
      <c r="J202" s="4"/>
      <c r="K202" s="139">
        <v>26000000</v>
      </c>
      <c r="L202" s="139">
        <v>26000000</v>
      </c>
      <c r="M202" s="4" t="s">
        <v>5623</v>
      </c>
      <c r="N202" s="4" t="s">
        <v>5630</v>
      </c>
      <c r="O202" s="4" t="s">
        <v>5625</v>
      </c>
      <c r="P202" s="186">
        <f t="shared" si="16"/>
        <v>26000000</v>
      </c>
      <c r="Q202" s="186">
        <f t="shared" si="17"/>
        <v>0</v>
      </c>
      <c r="R202" s="4">
        <v>49</v>
      </c>
      <c r="S202" s="4" t="s">
        <v>70</v>
      </c>
      <c r="T202" s="4" t="s">
        <v>70</v>
      </c>
      <c r="U202" s="140">
        <v>45341</v>
      </c>
      <c r="V202" s="4" t="s">
        <v>1884</v>
      </c>
      <c r="W202" s="4" t="s">
        <v>1954</v>
      </c>
      <c r="X202" s="139" t="s">
        <v>70</v>
      </c>
      <c r="Y202" s="140">
        <v>45369</v>
      </c>
      <c r="Z202" s="4" t="s">
        <v>1885</v>
      </c>
      <c r="AA202" s="4" t="s">
        <v>1886</v>
      </c>
      <c r="AB202" s="186">
        <f t="shared" si="18"/>
        <v>26000000</v>
      </c>
      <c r="AC202" s="142">
        <f t="shared" si="15"/>
        <v>0</v>
      </c>
      <c r="AD202" s="4"/>
      <c r="AE202" s="4" t="s">
        <v>1127</v>
      </c>
      <c r="AF202" s="144" t="s">
        <v>5626</v>
      </c>
      <c r="AG202" s="4"/>
      <c r="AH202" s="4"/>
      <c r="AI202" s="4"/>
      <c r="AJ202" s="4"/>
    </row>
    <row r="203" spans="2:36" hidden="1">
      <c r="B203" s="175" t="s">
        <v>5175</v>
      </c>
      <c r="C203" s="174" t="s">
        <v>160</v>
      </c>
      <c r="D203" s="4" t="s">
        <v>4483</v>
      </c>
      <c r="E203" s="4" t="s">
        <v>4483</v>
      </c>
      <c r="F203" s="4" t="s">
        <v>1060</v>
      </c>
      <c r="G203" s="4" t="s">
        <v>5631</v>
      </c>
      <c r="H203" s="4" t="s">
        <v>1399</v>
      </c>
      <c r="I203" s="4" t="s">
        <v>1400</v>
      </c>
      <c r="J203" s="4"/>
      <c r="K203" s="139">
        <v>8100000</v>
      </c>
      <c r="L203" s="139">
        <v>8100000</v>
      </c>
      <c r="M203" s="4" t="s">
        <v>5623</v>
      </c>
      <c r="N203" s="4" t="s">
        <v>5632</v>
      </c>
      <c r="O203" s="4" t="s">
        <v>5625</v>
      </c>
      <c r="P203" s="186">
        <f t="shared" si="16"/>
        <v>8100000</v>
      </c>
      <c r="Q203" s="186">
        <f t="shared" si="17"/>
        <v>0</v>
      </c>
      <c r="R203" s="4">
        <v>49</v>
      </c>
      <c r="S203" s="4" t="s">
        <v>70</v>
      </c>
      <c r="T203" s="4" t="s">
        <v>70</v>
      </c>
      <c r="U203" s="140">
        <v>45341</v>
      </c>
      <c r="V203" s="4" t="s">
        <v>1884</v>
      </c>
      <c r="W203" s="4" t="s">
        <v>1954</v>
      </c>
      <c r="X203" s="139" t="s">
        <v>70</v>
      </c>
      <c r="Y203" s="140">
        <v>45369</v>
      </c>
      <c r="Z203" s="4" t="s">
        <v>1885</v>
      </c>
      <c r="AA203" s="4" t="s">
        <v>1886</v>
      </c>
      <c r="AB203" s="186">
        <f t="shared" si="18"/>
        <v>8100000</v>
      </c>
      <c r="AC203" s="142">
        <f t="shared" si="15"/>
        <v>0</v>
      </c>
      <c r="AD203" s="4"/>
      <c r="AE203" s="4" t="s">
        <v>1127</v>
      </c>
      <c r="AF203" s="144" t="s">
        <v>5626</v>
      </c>
      <c r="AG203" s="4"/>
      <c r="AH203" s="4"/>
      <c r="AI203" s="4"/>
      <c r="AJ203" s="4"/>
    </row>
    <row r="204" spans="2:36" hidden="1">
      <c r="B204" s="175" t="s">
        <v>5175</v>
      </c>
      <c r="C204" s="174" t="s">
        <v>160</v>
      </c>
      <c r="D204" s="4" t="s">
        <v>4483</v>
      </c>
      <c r="E204" s="4" t="s">
        <v>4483</v>
      </c>
      <c r="F204" s="4" t="s">
        <v>1060</v>
      </c>
      <c r="G204" s="4" t="s">
        <v>5633</v>
      </c>
      <c r="H204" s="4" t="s">
        <v>1399</v>
      </c>
      <c r="I204" s="4" t="s">
        <v>1400</v>
      </c>
      <c r="J204" s="4"/>
      <c r="K204" s="139">
        <v>310000000</v>
      </c>
      <c r="L204" s="139">
        <v>310000000</v>
      </c>
      <c r="M204" s="4" t="s">
        <v>5623</v>
      </c>
      <c r="N204" s="4" t="s">
        <v>5632</v>
      </c>
      <c r="O204" s="4" t="s">
        <v>5625</v>
      </c>
      <c r="P204" s="186">
        <f t="shared" si="16"/>
        <v>310000000</v>
      </c>
      <c r="Q204" s="186">
        <f t="shared" si="17"/>
        <v>0</v>
      </c>
      <c r="R204" s="4">
        <v>49</v>
      </c>
      <c r="S204" s="4" t="s">
        <v>70</v>
      </c>
      <c r="T204" s="4" t="s">
        <v>70</v>
      </c>
      <c r="U204" s="140">
        <v>45341</v>
      </c>
      <c r="V204" s="4" t="s">
        <v>1884</v>
      </c>
      <c r="W204" s="4" t="s">
        <v>1954</v>
      </c>
      <c r="X204" s="139" t="s">
        <v>70</v>
      </c>
      <c r="Y204" s="140">
        <v>45369</v>
      </c>
      <c r="Z204" s="4" t="s">
        <v>1885</v>
      </c>
      <c r="AA204" s="4" t="s">
        <v>1886</v>
      </c>
      <c r="AB204" s="186">
        <f t="shared" si="18"/>
        <v>310000000</v>
      </c>
      <c r="AC204" s="142">
        <f t="shared" si="15"/>
        <v>0</v>
      </c>
      <c r="AD204" s="4"/>
      <c r="AE204" s="4" t="s">
        <v>1127</v>
      </c>
      <c r="AF204" s="144" t="s">
        <v>5626</v>
      </c>
      <c r="AG204" s="4"/>
      <c r="AH204" s="4"/>
      <c r="AI204" s="4"/>
      <c r="AJ204" s="4"/>
    </row>
    <row r="205" spans="2:36" hidden="1">
      <c r="B205" s="175" t="s">
        <v>5175</v>
      </c>
      <c r="C205" s="174" t="s">
        <v>160</v>
      </c>
      <c r="D205" s="4" t="s">
        <v>4483</v>
      </c>
      <c r="E205" s="4" t="s">
        <v>4483</v>
      </c>
      <c r="F205" s="4" t="s">
        <v>1060</v>
      </c>
      <c r="G205" s="4" t="s">
        <v>5634</v>
      </c>
      <c r="H205" s="4" t="s">
        <v>1399</v>
      </c>
      <c r="I205" s="4" t="s">
        <v>1400</v>
      </c>
      <c r="J205" s="4"/>
      <c r="K205" s="139">
        <v>38500000</v>
      </c>
      <c r="L205" s="139">
        <v>38500000</v>
      </c>
      <c r="M205" s="4" t="s">
        <v>5623</v>
      </c>
      <c r="N205" s="4" t="s">
        <v>5632</v>
      </c>
      <c r="O205" s="4" t="s">
        <v>5625</v>
      </c>
      <c r="P205" s="186">
        <f t="shared" si="16"/>
        <v>38500000</v>
      </c>
      <c r="Q205" s="186">
        <f t="shared" si="17"/>
        <v>0</v>
      </c>
      <c r="R205" s="4">
        <v>49</v>
      </c>
      <c r="S205" s="4" t="s">
        <v>70</v>
      </c>
      <c r="T205" s="4" t="s">
        <v>70</v>
      </c>
      <c r="U205" s="140">
        <v>45341</v>
      </c>
      <c r="V205" s="4" t="s">
        <v>1884</v>
      </c>
      <c r="W205" s="4" t="s">
        <v>1954</v>
      </c>
      <c r="X205" s="139" t="s">
        <v>70</v>
      </c>
      <c r="Y205" s="140">
        <v>45369</v>
      </c>
      <c r="Z205" s="4" t="s">
        <v>1885</v>
      </c>
      <c r="AA205" s="4" t="s">
        <v>1886</v>
      </c>
      <c r="AB205" s="186">
        <f t="shared" si="18"/>
        <v>38500000</v>
      </c>
      <c r="AC205" s="142">
        <f t="shared" si="15"/>
        <v>0</v>
      </c>
      <c r="AD205" s="4"/>
      <c r="AE205" s="4" t="s">
        <v>1127</v>
      </c>
      <c r="AF205" s="144" t="s">
        <v>5626</v>
      </c>
      <c r="AG205" s="4"/>
      <c r="AH205" s="4"/>
      <c r="AI205" s="4"/>
      <c r="AJ205" s="4"/>
    </row>
    <row r="206" spans="2:36" hidden="1">
      <c r="B206" s="175" t="s">
        <v>5175</v>
      </c>
      <c r="C206" s="174" t="s">
        <v>160</v>
      </c>
      <c r="D206" s="4" t="s">
        <v>4483</v>
      </c>
      <c r="E206" s="4" t="s">
        <v>4483</v>
      </c>
      <c r="F206" s="4" t="s">
        <v>1060</v>
      </c>
      <c r="G206" s="4" t="s">
        <v>5635</v>
      </c>
      <c r="H206" s="4" t="s">
        <v>1399</v>
      </c>
      <c r="I206" s="4" t="s">
        <v>1400</v>
      </c>
      <c r="J206" s="4" t="s">
        <v>5636</v>
      </c>
      <c r="K206" s="139">
        <v>1175000000</v>
      </c>
      <c r="L206" s="139">
        <v>1175000000</v>
      </c>
      <c r="M206" s="4" t="s">
        <v>5184</v>
      </c>
      <c r="N206" s="4" t="s">
        <v>5637</v>
      </c>
      <c r="O206" s="4" t="s">
        <v>5638</v>
      </c>
      <c r="P206" s="186">
        <f t="shared" si="16"/>
        <v>1175000000</v>
      </c>
      <c r="Q206" s="186">
        <f t="shared" si="17"/>
        <v>0</v>
      </c>
      <c r="R206" s="4">
        <v>49</v>
      </c>
      <c r="S206" s="4" t="s">
        <v>70</v>
      </c>
      <c r="T206" s="4" t="s">
        <v>70</v>
      </c>
      <c r="U206" s="140">
        <v>45341</v>
      </c>
      <c r="V206" s="4" t="s">
        <v>1884</v>
      </c>
      <c r="W206" s="4" t="s">
        <v>1954</v>
      </c>
      <c r="X206" s="139" t="s">
        <v>70</v>
      </c>
      <c r="Y206" s="140">
        <v>45369</v>
      </c>
      <c r="Z206" s="4" t="s">
        <v>1885</v>
      </c>
      <c r="AA206" s="4" t="s">
        <v>1886</v>
      </c>
      <c r="AB206" s="186">
        <f t="shared" si="18"/>
        <v>1175000000</v>
      </c>
      <c r="AC206" s="142">
        <f t="shared" si="15"/>
        <v>0</v>
      </c>
      <c r="AD206" s="4"/>
      <c r="AE206" s="4" t="s">
        <v>1127</v>
      </c>
      <c r="AF206" s="144" t="s">
        <v>5626</v>
      </c>
      <c r="AG206" s="4"/>
      <c r="AH206" s="4"/>
      <c r="AI206" s="4"/>
      <c r="AJ206" s="4"/>
    </row>
    <row r="207" spans="2:36" hidden="1">
      <c r="B207" s="175" t="s">
        <v>5175</v>
      </c>
      <c r="C207" s="174" t="s">
        <v>160</v>
      </c>
      <c r="D207" s="4" t="s">
        <v>4483</v>
      </c>
      <c r="E207" s="4" t="s">
        <v>4483</v>
      </c>
      <c r="F207" s="4" t="s">
        <v>1060</v>
      </c>
      <c r="G207" s="4" t="s">
        <v>5639</v>
      </c>
      <c r="H207" s="4" t="s">
        <v>1399</v>
      </c>
      <c r="I207" s="4" t="s">
        <v>1400</v>
      </c>
      <c r="J207" s="4" t="s">
        <v>5640</v>
      </c>
      <c r="K207" s="139">
        <v>575000000</v>
      </c>
      <c r="L207" s="139">
        <v>575000000</v>
      </c>
      <c r="M207" s="4" t="s">
        <v>5184</v>
      </c>
      <c r="N207" s="4" t="s">
        <v>5641</v>
      </c>
      <c r="O207" s="4" t="s">
        <v>5638</v>
      </c>
      <c r="P207" s="186">
        <f t="shared" si="16"/>
        <v>575000000</v>
      </c>
      <c r="Q207" s="186">
        <f t="shared" si="17"/>
        <v>0</v>
      </c>
      <c r="R207" s="4">
        <v>49</v>
      </c>
      <c r="S207" s="4" t="s">
        <v>70</v>
      </c>
      <c r="T207" s="4" t="s">
        <v>70</v>
      </c>
      <c r="U207" s="140">
        <v>45341</v>
      </c>
      <c r="V207" s="4" t="s">
        <v>1884</v>
      </c>
      <c r="W207" s="4" t="s">
        <v>1954</v>
      </c>
      <c r="X207" s="139" t="s">
        <v>70</v>
      </c>
      <c r="Y207" s="140">
        <v>45369</v>
      </c>
      <c r="Z207" s="4" t="s">
        <v>1885</v>
      </c>
      <c r="AA207" s="4" t="s">
        <v>1886</v>
      </c>
      <c r="AB207" s="186">
        <f t="shared" si="18"/>
        <v>575000000</v>
      </c>
      <c r="AC207" s="142">
        <f t="shared" si="15"/>
        <v>0</v>
      </c>
      <c r="AD207" s="4"/>
      <c r="AE207" s="4" t="s">
        <v>1127</v>
      </c>
      <c r="AF207" s="144" t="s">
        <v>5626</v>
      </c>
      <c r="AG207" s="4"/>
      <c r="AH207" s="4"/>
      <c r="AI207" s="4"/>
      <c r="AJ207" s="4"/>
    </row>
    <row r="208" spans="2:36" hidden="1">
      <c r="B208" s="175" t="s">
        <v>5175</v>
      </c>
      <c r="C208" s="174" t="s">
        <v>160</v>
      </c>
      <c r="D208" s="4" t="s">
        <v>4483</v>
      </c>
      <c r="E208" s="4" t="s">
        <v>4483</v>
      </c>
      <c r="F208" s="4" t="s">
        <v>1060</v>
      </c>
      <c r="G208" s="4" t="s">
        <v>5642</v>
      </c>
      <c r="H208" s="4" t="s">
        <v>1399</v>
      </c>
      <c r="I208" s="4" t="s">
        <v>1400</v>
      </c>
      <c r="J208" s="4"/>
      <c r="K208" s="139">
        <v>5700000</v>
      </c>
      <c r="L208" s="139">
        <v>5700000</v>
      </c>
      <c r="M208" s="4" t="s">
        <v>5643</v>
      </c>
      <c r="N208" s="4" t="s">
        <v>5644</v>
      </c>
      <c r="O208" s="4" t="s">
        <v>5625</v>
      </c>
      <c r="P208" s="186">
        <f t="shared" si="16"/>
        <v>5700000</v>
      </c>
      <c r="Q208" s="186">
        <f t="shared" si="17"/>
        <v>0</v>
      </c>
      <c r="R208" s="4">
        <v>49</v>
      </c>
      <c r="S208" s="4" t="s">
        <v>70</v>
      </c>
      <c r="T208" s="4" t="s">
        <v>70</v>
      </c>
      <c r="U208" s="140">
        <v>45341</v>
      </c>
      <c r="V208" s="4" t="s">
        <v>1884</v>
      </c>
      <c r="W208" s="4" t="s">
        <v>1954</v>
      </c>
      <c r="X208" s="139" t="s">
        <v>70</v>
      </c>
      <c r="Y208" s="140">
        <v>45369</v>
      </c>
      <c r="Z208" s="4" t="s">
        <v>1885</v>
      </c>
      <c r="AA208" s="4" t="s">
        <v>1886</v>
      </c>
      <c r="AB208" s="186">
        <f t="shared" si="18"/>
        <v>5700000</v>
      </c>
      <c r="AC208" s="142">
        <f t="shared" si="15"/>
        <v>0</v>
      </c>
      <c r="AD208" s="4"/>
      <c r="AE208" s="4" t="s">
        <v>1127</v>
      </c>
      <c r="AF208" s="144" t="s">
        <v>5626</v>
      </c>
      <c r="AG208" s="4"/>
      <c r="AH208" s="4"/>
      <c r="AI208" s="4"/>
      <c r="AJ208" s="4"/>
    </row>
    <row r="209" spans="2:36" hidden="1">
      <c r="B209" s="175" t="s">
        <v>5175</v>
      </c>
      <c r="C209" s="174" t="s">
        <v>160</v>
      </c>
      <c r="D209" s="4" t="s">
        <v>4483</v>
      </c>
      <c r="E209" s="4" t="s">
        <v>4483</v>
      </c>
      <c r="F209" s="4" t="s">
        <v>1060</v>
      </c>
      <c r="G209" s="4" t="s">
        <v>5645</v>
      </c>
      <c r="H209" s="4" t="s">
        <v>1399</v>
      </c>
      <c r="I209" s="4" t="s">
        <v>1400</v>
      </c>
      <c r="J209" s="4"/>
      <c r="K209" s="139">
        <v>5000000</v>
      </c>
      <c r="L209" s="139">
        <v>5000000</v>
      </c>
      <c r="M209" s="4" t="s">
        <v>5643</v>
      </c>
      <c r="N209" s="4" t="s">
        <v>5644</v>
      </c>
      <c r="O209" s="4" t="s">
        <v>5625</v>
      </c>
      <c r="P209" s="186">
        <f t="shared" si="16"/>
        <v>5000000</v>
      </c>
      <c r="Q209" s="186">
        <f t="shared" si="17"/>
        <v>0</v>
      </c>
      <c r="R209" s="4">
        <v>49</v>
      </c>
      <c r="S209" s="4" t="s">
        <v>70</v>
      </c>
      <c r="T209" s="4" t="s">
        <v>70</v>
      </c>
      <c r="U209" s="140">
        <v>45341</v>
      </c>
      <c r="V209" s="4" t="s">
        <v>1884</v>
      </c>
      <c r="W209" s="4" t="s">
        <v>1954</v>
      </c>
      <c r="X209" s="139" t="s">
        <v>70</v>
      </c>
      <c r="Y209" s="140">
        <v>45369</v>
      </c>
      <c r="Z209" s="4" t="s">
        <v>1885</v>
      </c>
      <c r="AA209" s="4" t="s">
        <v>1886</v>
      </c>
      <c r="AB209" s="186">
        <f t="shared" si="18"/>
        <v>5000000</v>
      </c>
      <c r="AC209" s="142">
        <f t="shared" si="15"/>
        <v>0</v>
      </c>
      <c r="AD209" s="4"/>
      <c r="AE209" s="4" t="s">
        <v>1127</v>
      </c>
      <c r="AF209" s="144" t="s">
        <v>5626</v>
      </c>
      <c r="AG209" s="4"/>
      <c r="AH209" s="4"/>
      <c r="AI209" s="4"/>
      <c r="AJ209" s="4"/>
    </row>
    <row r="210" spans="2:36" hidden="1">
      <c r="B210" s="175" t="s">
        <v>5175</v>
      </c>
      <c r="C210" s="174" t="s">
        <v>160</v>
      </c>
      <c r="D210" s="4" t="s">
        <v>4483</v>
      </c>
      <c r="E210" s="4" t="s">
        <v>4483</v>
      </c>
      <c r="F210" s="4" t="s">
        <v>1060</v>
      </c>
      <c r="G210" s="4" t="s">
        <v>5646</v>
      </c>
      <c r="H210" s="4" t="s">
        <v>1399</v>
      </c>
      <c r="I210" s="4" t="s">
        <v>1400</v>
      </c>
      <c r="J210" s="4"/>
      <c r="K210" s="139">
        <v>5600000</v>
      </c>
      <c r="L210" s="139">
        <v>5600000</v>
      </c>
      <c r="M210" s="4" t="s">
        <v>5643</v>
      </c>
      <c r="N210" s="4" t="s">
        <v>5647</v>
      </c>
      <c r="O210" s="4" t="s">
        <v>5625</v>
      </c>
      <c r="P210" s="186">
        <f t="shared" si="16"/>
        <v>5600000</v>
      </c>
      <c r="Q210" s="186">
        <f t="shared" si="17"/>
        <v>0</v>
      </c>
      <c r="R210" s="4">
        <v>49</v>
      </c>
      <c r="S210" s="4" t="s">
        <v>70</v>
      </c>
      <c r="T210" s="4" t="s">
        <v>70</v>
      </c>
      <c r="U210" s="140">
        <v>45341</v>
      </c>
      <c r="V210" s="4" t="s">
        <v>1884</v>
      </c>
      <c r="W210" s="4" t="s">
        <v>1954</v>
      </c>
      <c r="X210" s="139" t="s">
        <v>70</v>
      </c>
      <c r="Y210" s="140">
        <v>45369</v>
      </c>
      <c r="Z210" s="4" t="s">
        <v>1885</v>
      </c>
      <c r="AA210" s="4" t="s">
        <v>1886</v>
      </c>
      <c r="AB210" s="186">
        <f t="shared" si="18"/>
        <v>5600000</v>
      </c>
      <c r="AC210" s="142">
        <f t="shared" si="15"/>
        <v>0</v>
      </c>
      <c r="AD210" s="4"/>
      <c r="AE210" s="4" t="s">
        <v>1127</v>
      </c>
      <c r="AF210" s="144" t="s">
        <v>5626</v>
      </c>
      <c r="AG210" s="4"/>
      <c r="AH210" s="4"/>
      <c r="AI210" s="4"/>
      <c r="AJ210" s="4"/>
    </row>
    <row r="211" spans="2:36" hidden="1">
      <c r="B211" s="175" t="s">
        <v>5175</v>
      </c>
      <c r="C211" s="174" t="s">
        <v>160</v>
      </c>
      <c r="D211" s="4" t="s">
        <v>4483</v>
      </c>
      <c r="E211" s="4" t="s">
        <v>4483</v>
      </c>
      <c r="F211" s="4" t="s">
        <v>1060</v>
      </c>
      <c r="G211" s="4" t="s">
        <v>5648</v>
      </c>
      <c r="H211" s="4" t="s">
        <v>1399</v>
      </c>
      <c r="I211" s="4" t="s">
        <v>1400</v>
      </c>
      <c r="J211" s="4"/>
      <c r="K211" s="139">
        <v>40600000</v>
      </c>
      <c r="L211" s="139">
        <v>40600000</v>
      </c>
      <c r="M211" s="4" t="s">
        <v>5643</v>
      </c>
      <c r="N211" s="4" t="s">
        <v>5649</v>
      </c>
      <c r="O211" s="4" t="s">
        <v>5625</v>
      </c>
      <c r="P211" s="186">
        <f t="shared" si="16"/>
        <v>40600000</v>
      </c>
      <c r="Q211" s="186">
        <f t="shared" si="17"/>
        <v>0</v>
      </c>
      <c r="R211" s="4">
        <v>49</v>
      </c>
      <c r="S211" s="4" t="s">
        <v>70</v>
      </c>
      <c r="T211" s="4" t="s">
        <v>70</v>
      </c>
      <c r="U211" s="140">
        <v>45341</v>
      </c>
      <c r="V211" s="4" t="s">
        <v>1884</v>
      </c>
      <c r="W211" s="4" t="s">
        <v>1954</v>
      </c>
      <c r="X211" s="139" t="s">
        <v>70</v>
      </c>
      <c r="Y211" s="140">
        <v>45369</v>
      </c>
      <c r="Z211" s="4" t="s">
        <v>1885</v>
      </c>
      <c r="AA211" s="4" t="s">
        <v>1886</v>
      </c>
      <c r="AB211" s="186">
        <f t="shared" si="18"/>
        <v>40600000</v>
      </c>
      <c r="AC211" s="142">
        <f t="shared" si="15"/>
        <v>0</v>
      </c>
      <c r="AD211" s="4"/>
      <c r="AE211" s="4" t="s">
        <v>1127</v>
      </c>
      <c r="AF211" s="144" t="s">
        <v>5626</v>
      </c>
      <c r="AG211" s="4"/>
      <c r="AH211" s="4"/>
      <c r="AI211" s="4"/>
      <c r="AJ211" s="4"/>
    </row>
    <row r="212" spans="2:36" hidden="1">
      <c r="B212" s="175" t="s">
        <v>5175</v>
      </c>
      <c r="C212" s="174" t="s">
        <v>160</v>
      </c>
      <c r="D212" s="4" t="s">
        <v>4483</v>
      </c>
      <c r="E212" s="4" t="s">
        <v>4483</v>
      </c>
      <c r="F212" s="4" t="s">
        <v>1060</v>
      </c>
      <c r="G212" s="4" t="s">
        <v>5650</v>
      </c>
      <c r="H212" s="4" t="s">
        <v>1399</v>
      </c>
      <c r="I212" s="4" t="s">
        <v>1400</v>
      </c>
      <c r="J212" s="4"/>
      <c r="K212" s="139">
        <v>113800000</v>
      </c>
      <c r="L212" s="139">
        <v>113800000</v>
      </c>
      <c r="M212" s="4" t="s">
        <v>5651</v>
      </c>
      <c r="N212" s="4" t="s">
        <v>5652</v>
      </c>
      <c r="O212" s="4" t="s">
        <v>5625</v>
      </c>
      <c r="P212" s="186">
        <f t="shared" si="16"/>
        <v>113800000</v>
      </c>
      <c r="Q212" s="186">
        <f t="shared" si="17"/>
        <v>0</v>
      </c>
      <c r="R212" s="4">
        <v>49</v>
      </c>
      <c r="S212" s="4" t="s">
        <v>70</v>
      </c>
      <c r="T212" s="4" t="s">
        <v>70</v>
      </c>
      <c r="U212" s="140">
        <v>45341</v>
      </c>
      <c r="V212" s="4" t="s">
        <v>1884</v>
      </c>
      <c r="W212" s="4" t="s">
        <v>1954</v>
      </c>
      <c r="X212" s="139" t="s">
        <v>70</v>
      </c>
      <c r="Y212" s="140">
        <v>45369</v>
      </c>
      <c r="Z212" s="4" t="s">
        <v>1885</v>
      </c>
      <c r="AA212" s="4" t="s">
        <v>1886</v>
      </c>
      <c r="AB212" s="186">
        <f t="shared" si="18"/>
        <v>113800000</v>
      </c>
      <c r="AC212" s="142">
        <f t="shared" si="15"/>
        <v>0</v>
      </c>
      <c r="AD212" s="4"/>
      <c r="AE212" s="4" t="s">
        <v>1127</v>
      </c>
      <c r="AF212" s="144" t="s">
        <v>5626</v>
      </c>
      <c r="AG212" s="4"/>
      <c r="AH212" s="4"/>
      <c r="AI212" s="4"/>
      <c r="AJ212" s="4"/>
    </row>
    <row r="213" spans="2:36" hidden="1">
      <c r="B213" s="175" t="s">
        <v>5175</v>
      </c>
      <c r="C213" s="174" t="s">
        <v>160</v>
      </c>
      <c r="D213" s="4" t="s">
        <v>4483</v>
      </c>
      <c r="E213" s="4" t="s">
        <v>4483</v>
      </c>
      <c r="F213" s="4" t="s">
        <v>1060</v>
      </c>
      <c r="G213" s="4" t="s">
        <v>5653</v>
      </c>
      <c r="H213" s="4" t="s">
        <v>1399</v>
      </c>
      <c r="I213" s="4" t="s">
        <v>1400</v>
      </c>
      <c r="J213" s="4"/>
      <c r="K213" s="139">
        <v>18000000</v>
      </c>
      <c r="L213" s="139">
        <v>18000000</v>
      </c>
      <c r="M213" s="4" t="s">
        <v>5651</v>
      </c>
      <c r="N213" s="4" t="s">
        <v>5652</v>
      </c>
      <c r="O213" s="4" t="s">
        <v>5625</v>
      </c>
      <c r="P213" s="186">
        <f t="shared" si="16"/>
        <v>18000000</v>
      </c>
      <c r="Q213" s="186">
        <f t="shared" si="17"/>
        <v>0</v>
      </c>
      <c r="R213" s="4">
        <v>49</v>
      </c>
      <c r="S213" s="4" t="s">
        <v>70</v>
      </c>
      <c r="T213" s="4" t="s">
        <v>70</v>
      </c>
      <c r="U213" s="140">
        <v>45341</v>
      </c>
      <c r="V213" s="4" t="s">
        <v>1884</v>
      </c>
      <c r="W213" s="4" t="s">
        <v>1954</v>
      </c>
      <c r="X213" s="139" t="s">
        <v>70</v>
      </c>
      <c r="Y213" s="140">
        <v>45369</v>
      </c>
      <c r="Z213" s="4" t="s">
        <v>1885</v>
      </c>
      <c r="AA213" s="4" t="s">
        <v>1886</v>
      </c>
      <c r="AB213" s="186">
        <f t="shared" si="18"/>
        <v>18000000</v>
      </c>
      <c r="AC213" s="142">
        <f t="shared" si="15"/>
        <v>0</v>
      </c>
      <c r="AD213" s="4"/>
      <c r="AE213" s="4" t="s">
        <v>1127</v>
      </c>
      <c r="AF213" s="144" t="s">
        <v>5626</v>
      </c>
      <c r="AG213" s="4"/>
      <c r="AH213" s="4"/>
      <c r="AI213" s="4"/>
      <c r="AJ213" s="4"/>
    </row>
    <row r="214" spans="2:36" hidden="1">
      <c r="B214" s="175" t="s">
        <v>5175</v>
      </c>
      <c r="C214" s="174" t="s">
        <v>160</v>
      </c>
      <c r="D214" s="4" t="s">
        <v>4483</v>
      </c>
      <c r="E214" s="4" t="s">
        <v>4483</v>
      </c>
      <c r="F214" s="4" t="s">
        <v>1060</v>
      </c>
      <c r="G214" s="4" t="s">
        <v>5654</v>
      </c>
      <c r="H214" s="4" t="s">
        <v>1399</v>
      </c>
      <c r="I214" s="4" t="s">
        <v>1400</v>
      </c>
      <c r="J214" s="4"/>
      <c r="K214" s="139">
        <v>110000000</v>
      </c>
      <c r="L214" s="139">
        <v>110000000</v>
      </c>
      <c r="M214" s="4" t="s">
        <v>5651</v>
      </c>
      <c r="N214" s="4" t="s">
        <v>5655</v>
      </c>
      <c r="O214" s="4" t="s">
        <v>5625</v>
      </c>
      <c r="P214" s="186">
        <f t="shared" si="16"/>
        <v>110000000</v>
      </c>
      <c r="Q214" s="186">
        <f t="shared" si="17"/>
        <v>0</v>
      </c>
      <c r="R214" s="4">
        <v>49</v>
      </c>
      <c r="S214" s="4" t="s">
        <v>70</v>
      </c>
      <c r="T214" s="4" t="s">
        <v>70</v>
      </c>
      <c r="U214" s="140">
        <v>45341</v>
      </c>
      <c r="V214" s="4" t="s">
        <v>1884</v>
      </c>
      <c r="W214" s="4" t="s">
        <v>1954</v>
      </c>
      <c r="X214" s="139" t="s">
        <v>70</v>
      </c>
      <c r="Y214" s="140">
        <v>45369</v>
      </c>
      <c r="Z214" s="4" t="s">
        <v>1885</v>
      </c>
      <c r="AA214" s="4" t="s">
        <v>1886</v>
      </c>
      <c r="AB214" s="186">
        <f t="shared" si="18"/>
        <v>110000000</v>
      </c>
      <c r="AC214" s="142">
        <f t="shared" si="15"/>
        <v>0</v>
      </c>
      <c r="AD214" s="4"/>
      <c r="AE214" s="4" t="s">
        <v>1127</v>
      </c>
      <c r="AF214" s="144" t="s">
        <v>5626</v>
      </c>
      <c r="AG214" s="4"/>
      <c r="AH214" s="4"/>
      <c r="AI214" s="4"/>
      <c r="AJ214" s="4"/>
    </row>
    <row r="215" spans="2:36" hidden="1">
      <c r="B215" s="175" t="s">
        <v>5175</v>
      </c>
      <c r="C215" s="174" t="s">
        <v>160</v>
      </c>
      <c r="D215" s="4" t="s">
        <v>4483</v>
      </c>
      <c r="E215" s="4" t="s">
        <v>4483</v>
      </c>
      <c r="F215" s="4" t="s">
        <v>1060</v>
      </c>
      <c r="G215" s="4" t="s">
        <v>5656</v>
      </c>
      <c r="H215" s="4" t="s">
        <v>1399</v>
      </c>
      <c r="I215" s="4" t="s">
        <v>1400</v>
      </c>
      <c r="J215" s="4"/>
      <c r="K215" s="139">
        <v>2900000</v>
      </c>
      <c r="L215" s="139">
        <v>2900000</v>
      </c>
      <c r="M215" s="4" t="s">
        <v>5651</v>
      </c>
      <c r="N215" s="4" t="s">
        <v>5657</v>
      </c>
      <c r="O215" s="4" t="s">
        <v>5625</v>
      </c>
      <c r="P215" s="186">
        <f t="shared" si="16"/>
        <v>2900000</v>
      </c>
      <c r="Q215" s="186">
        <f t="shared" si="17"/>
        <v>0</v>
      </c>
      <c r="R215" s="4">
        <v>49</v>
      </c>
      <c r="S215" s="4" t="s">
        <v>70</v>
      </c>
      <c r="T215" s="4" t="s">
        <v>70</v>
      </c>
      <c r="U215" s="140">
        <v>45341</v>
      </c>
      <c r="V215" s="4" t="s">
        <v>1884</v>
      </c>
      <c r="W215" s="4" t="s">
        <v>1954</v>
      </c>
      <c r="X215" s="139" t="s">
        <v>70</v>
      </c>
      <c r="Y215" s="140">
        <v>45369</v>
      </c>
      <c r="Z215" s="4" t="s">
        <v>1885</v>
      </c>
      <c r="AA215" s="4" t="s">
        <v>1886</v>
      </c>
      <c r="AB215" s="186">
        <f t="shared" si="18"/>
        <v>2900000</v>
      </c>
      <c r="AC215" s="142">
        <f t="shared" si="15"/>
        <v>0</v>
      </c>
      <c r="AD215" s="4"/>
      <c r="AE215" s="4" t="s">
        <v>1127</v>
      </c>
      <c r="AF215" s="144" t="s">
        <v>5626</v>
      </c>
      <c r="AG215" s="4"/>
      <c r="AH215" s="4"/>
      <c r="AI215" s="4"/>
      <c r="AJ215" s="4"/>
    </row>
    <row r="216" spans="2:36" hidden="1">
      <c r="B216" s="175" t="s">
        <v>5175</v>
      </c>
      <c r="C216" s="174" t="s">
        <v>160</v>
      </c>
      <c r="D216" s="4" t="s">
        <v>4483</v>
      </c>
      <c r="E216" s="4" t="s">
        <v>4483</v>
      </c>
      <c r="F216" s="4" t="s">
        <v>1060</v>
      </c>
      <c r="G216" s="4" t="s">
        <v>5658</v>
      </c>
      <c r="H216" s="4" t="s">
        <v>1399</v>
      </c>
      <c r="I216" s="4" t="s">
        <v>1400</v>
      </c>
      <c r="J216" s="4"/>
      <c r="K216" s="139">
        <v>8188200</v>
      </c>
      <c r="L216" s="139">
        <v>8188200</v>
      </c>
      <c r="M216" s="4" t="s">
        <v>5659</v>
      </c>
      <c r="N216" s="4" t="s">
        <v>5660</v>
      </c>
      <c r="O216" s="4" t="s">
        <v>5625</v>
      </c>
      <c r="P216" s="186">
        <f t="shared" si="16"/>
        <v>8188200</v>
      </c>
      <c r="Q216" s="186">
        <f t="shared" si="17"/>
        <v>0</v>
      </c>
      <c r="R216" s="4">
        <v>49</v>
      </c>
      <c r="S216" s="4" t="s">
        <v>70</v>
      </c>
      <c r="T216" s="4" t="s">
        <v>70</v>
      </c>
      <c r="U216" s="140">
        <v>45341</v>
      </c>
      <c r="V216" s="4" t="s">
        <v>1884</v>
      </c>
      <c r="W216" s="4" t="s">
        <v>1954</v>
      </c>
      <c r="X216" s="139" t="s">
        <v>70</v>
      </c>
      <c r="Y216" s="140">
        <v>45369</v>
      </c>
      <c r="Z216" s="4" t="s">
        <v>1885</v>
      </c>
      <c r="AA216" s="4" t="s">
        <v>1886</v>
      </c>
      <c r="AB216" s="186">
        <f t="shared" si="18"/>
        <v>8188200</v>
      </c>
      <c r="AC216" s="142">
        <f t="shared" si="15"/>
        <v>0</v>
      </c>
      <c r="AD216" s="4"/>
      <c r="AE216" s="4" t="s">
        <v>1127</v>
      </c>
      <c r="AF216" s="144" t="s">
        <v>5626</v>
      </c>
      <c r="AG216" s="4"/>
      <c r="AH216" s="4"/>
      <c r="AI216" s="4"/>
      <c r="AJ216" s="4"/>
    </row>
    <row r="217" spans="2:36" hidden="1">
      <c r="B217" s="175" t="s">
        <v>5175</v>
      </c>
      <c r="C217" s="174" t="s">
        <v>160</v>
      </c>
      <c r="D217" s="4" t="s">
        <v>4483</v>
      </c>
      <c r="E217" s="4" t="s">
        <v>4483</v>
      </c>
      <c r="F217" s="4" t="s">
        <v>1060</v>
      </c>
      <c r="G217" s="4" t="s">
        <v>5661</v>
      </c>
      <c r="H217" s="4" t="s">
        <v>1399</v>
      </c>
      <c r="I217" s="4" t="s">
        <v>1400</v>
      </c>
      <c r="J217" s="4"/>
      <c r="K217" s="139">
        <v>23000000</v>
      </c>
      <c r="L217" s="139">
        <v>23000000</v>
      </c>
      <c r="M217" s="4" t="s">
        <v>5659</v>
      </c>
      <c r="N217" s="4" t="s">
        <v>5662</v>
      </c>
      <c r="O217" s="4" t="s">
        <v>5625</v>
      </c>
      <c r="P217" s="186">
        <f t="shared" si="16"/>
        <v>23000000</v>
      </c>
      <c r="Q217" s="186">
        <f t="shared" si="17"/>
        <v>0</v>
      </c>
      <c r="R217" s="4">
        <v>49</v>
      </c>
      <c r="S217" s="4" t="s">
        <v>70</v>
      </c>
      <c r="T217" s="4" t="s">
        <v>70</v>
      </c>
      <c r="U217" s="140">
        <v>45341</v>
      </c>
      <c r="V217" s="4" t="s">
        <v>1884</v>
      </c>
      <c r="W217" s="4" t="s">
        <v>1954</v>
      </c>
      <c r="X217" s="139" t="s">
        <v>70</v>
      </c>
      <c r="Y217" s="140">
        <v>45369</v>
      </c>
      <c r="Z217" s="4" t="s">
        <v>1885</v>
      </c>
      <c r="AA217" s="4" t="s">
        <v>1886</v>
      </c>
      <c r="AB217" s="186">
        <f t="shared" si="18"/>
        <v>23000000</v>
      </c>
      <c r="AC217" s="142">
        <f t="shared" si="15"/>
        <v>0</v>
      </c>
      <c r="AD217" s="4"/>
      <c r="AE217" s="4" t="s">
        <v>1127</v>
      </c>
      <c r="AF217" s="144" t="s">
        <v>5626</v>
      </c>
      <c r="AG217" s="4"/>
      <c r="AH217" s="4"/>
      <c r="AI217" s="4"/>
      <c r="AJ217" s="4"/>
    </row>
    <row r="218" spans="2:36" hidden="1">
      <c r="B218" s="175" t="s">
        <v>5175</v>
      </c>
      <c r="C218" s="174" t="s">
        <v>160</v>
      </c>
      <c r="D218" s="4" t="s">
        <v>4483</v>
      </c>
      <c r="E218" s="4" t="s">
        <v>4483</v>
      </c>
      <c r="F218" s="4" t="s">
        <v>1060</v>
      </c>
      <c r="G218" s="4" t="s">
        <v>5663</v>
      </c>
      <c r="H218" s="4" t="s">
        <v>1399</v>
      </c>
      <c r="I218" s="4" t="s">
        <v>1400</v>
      </c>
      <c r="J218" s="4"/>
      <c r="K218" s="139">
        <v>65400000</v>
      </c>
      <c r="L218" s="139">
        <v>65400000</v>
      </c>
      <c r="M218" s="4" t="s">
        <v>5659</v>
      </c>
      <c r="N218" s="4" t="s">
        <v>5662</v>
      </c>
      <c r="O218" s="4" t="s">
        <v>5625</v>
      </c>
      <c r="P218" s="186">
        <f t="shared" si="16"/>
        <v>65400000</v>
      </c>
      <c r="Q218" s="186">
        <f t="shared" si="17"/>
        <v>0</v>
      </c>
      <c r="R218" s="4">
        <v>49</v>
      </c>
      <c r="S218" s="4" t="s">
        <v>70</v>
      </c>
      <c r="T218" s="4" t="s">
        <v>70</v>
      </c>
      <c r="U218" s="140">
        <v>45341</v>
      </c>
      <c r="V218" s="4" t="s">
        <v>1884</v>
      </c>
      <c r="W218" s="4" t="s">
        <v>1954</v>
      </c>
      <c r="X218" s="139" t="s">
        <v>70</v>
      </c>
      <c r="Y218" s="140">
        <v>45369</v>
      </c>
      <c r="Z218" s="4" t="s">
        <v>1885</v>
      </c>
      <c r="AA218" s="4" t="s">
        <v>1886</v>
      </c>
      <c r="AB218" s="186">
        <f t="shared" si="18"/>
        <v>65400000</v>
      </c>
      <c r="AC218" s="142">
        <f t="shared" si="15"/>
        <v>0</v>
      </c>
      <c r="AD218" s="4"/>
      <c r="AE218" s="4" t="s">
        <v>1127</v>
      </c>
      <c r="AF218" s="144" t="s">
        <v>5626</v>
      </c>
      <c r="AG218" s="4"/>
      <c r="AH218" s="4"/>
      <c r="AI218" s="4"/>
      <c r="AJ218" s="4"/>
    </row>
    <row r="219" spans="2:36" hidden="1">
      <c r="B219" s="175" t="s">
        <v>5175</v>
      </c>
      <c r="C219" s="174" t="s">
        <v>160</v>
      </c>
      <c r="D219" s="4" t="s">
        <v>4483</v>
      </c>
      <c r="E219" s="4" t="s">
        <v>4483</v>
      </c>
      <c r="F219" s="4" t="s">
        <v>1060</v>
      </c>
      <c r="G219" s="4" t="s">
        <v>5664</v>
      </c>
      <c r="H219" s="4" t="s">
        <v>1399</v>
      </c>
      <c r="I219" s="4" t="s">
        <v>1400</v>
      </c>
      <c r="J219" s="4"/>
      <c r="K219" s="139">
        <v>3900000</v>
      </c>
      <c r="L219" s="139">
        <v>3900000</v>
      </c>
      <c r="M219" s="4" t="s">
        <v>5659</v>
      </c>
      <c r="N219" s="4" t="s">
        <v>5665</v>
      </c>
      <c r="O219" s="4" t="s">
        <v>5625</v>
      </c>
      <c r="P219" s="186">
        <f t="shared" si="16"/>
        <v>3900000</v>
      </c>
      <c r="Q219" s="186">
        <f t="shared" si="17"/>
        <v>0</v>
      </c>
      <c r="R219" s="4">
        <v>49</v>
      </c>
      <c r="S219" s="4" t="s">
        <v>70</v>
      </c>
      <c r="T219" s="4" t="s">
        <v>70</v>
      </c>
      <c r="U219" s="140">
        <v>45341</v>
      </c>
      <c r="V219" s="4" t="s">
        <v>1884</v>
      </c>
      <c r="W219" s="4" t="s">
        <v>1954</v>
      </c>
      <c r="X219" s="139" t="s">
        <v>70</v>
      </c>
      <c r="Y219" s="140">
        <v>45369</v>
      </c>
      <c r="Z219" s="4" t="s">
        <v>1885</v>
      </c>
      <c r="AA219" s="4" t="s">
        <v>1886</v>
      </c>
      <c r="AB219" s="186">
        <f t="shared" si="18"/>
        <v>3900000</v>
      </c>
      <c r="AC219" s="142">
        <f t="shared" si="15"/>
        <v>0</v>
      </c>
      <c r="AD219" s="4"/>
      <c r="AE219" s="4" t="s">
        <v>1127</v>
      </c>
      <c r="AF219" s="144" t="s">
        <v>5626</v>
      </c>
      <c r="AG219" s="4"/>
      <c r="AH219" s="4"/>
      <c r="AI219" s="4"/>
      <c r="AJ219" s="4"/>
    </row>
    <row r="220" spans="2:36" hidden="1">
      <c r="B220" s="175" t="s">
        <v>5175</v>
      </c>
      <c r="C220" s="174" t="s">
        <v>160</v>
      </c>
      <c r="D220" s="4" t="s">
        <v>4483</v>
      </c>
      <c r="E220" s="4" t="s">
        <v>4483</v>
      </c>
      <c r="F220" s="4" t="s">
        <v>1060</v>
      </c>
      <c r="G220" s="4" t="s">
        <v>5666</v>
      </c>
      <c r="H220" s="4" t="s">
        <v>1399</v>
      </c>
      <c r="I220" s="4" t="s">
        <v>1400</v>
      </c>
      <c r="J220" s="4"/>
      <c r="K220" s="139">
        <v>8400000</v>
      </c>
      <c r="L220" s="139">
        <v>8400000</v>
      </c>
      <c r="M220" s="4" t="s">
        <v>5667</v>
      </c>
      <c r="N220" s="4" t="s">
        <v>5668</v>
      </c>
      <c r="O220" s="4" t="s">
        <v>5625</v>
      </c>
      <c r="P220" s="186">
        <f t="shared" si="16"/>
        <v>8400000</v>
      </c>
      <c r="Q220" s="186">
        <f t="shared" si="17"/>
        <v>0</v>
      </c>
      <c r="R220" s="4">
        <v>49</v>
      </c>
      <c r="S220" s="4" t="s">
        <v>70</v>
      </c>
      <c r="T220" s="4" t="s">
        <v>70</v>
      </c>
      <c r="U220" s="140">
        <v>45341</v>
      </c>
      <c r="V220" s="4" t="s">
        <v>1884</v>
      </c>
      <c r="W220" s="4" t="s">
        <v>1954</v>
      </c>
      <c r="X220" s="139" t="s">
        <v>70</v>
      </c>
      <c r="Y220" s="140">
        <v>45369</v>
      </c>
      <c r="Z220" s="4" t="s">
        <v>1885</v>
      </c>
      <c r="AA220" s="4" t="s">
        <v>1886</v>
      </c>
      <c r="AB220" s="186">
        <f t="shared" si="18"/>
        <v>8400000</v>
      </c>
      <c r="AC220" s="142">
        <f t="shared" si="15"/>
        <v>0</v>
      </c>
      <c r="AD220" s="4"/>
      <c r="AE220" s="4" t="s">
        <v>1127</v>
      </c>
      <c r="AF220" s="144" t="s">
        <v>5626</v>
      </c>
      <c r="AG220" s="4"/>
      <c r="AH220" s="4"/>
      <c r="AI220" s="4"/>
      <c r="AJ220" s="4"/>
    </row>
    <row r="221" spans="2:36" hidden="1">
      <c r="B221" s="175" t="s">
        <v>5175</v>
      </c>
      <c r="C221" s="174" t="s">
        <v>160</v>
      </c>
      <c r="D221" s="4" t="s">
        <v>4483</v>
      </c>
      <c r="E221" s="4" t="s">
        <v>4483</v>
      </c>
      <c r="F221" s="4" t="s">
        <v>1060</v>
      </c>
      <c r="G221" s="4" t="s">
        <v>5669</v>
      </c>
      <c r="H221" s="4" t="s">
        <v>1399</v>
      </c>
      <c r="I221" s="4" t="s">
        <v>1400</v>
      </c>
      <c r="J221" s="4"/>
      <c r="K221" s="139">
        <v>159400000</v>
      </c>
      <c r="L221" s="139">
        <v>159400000</v>
      </c>
      <c r="M221" s="4" t="s">
        <v>5667</v>
      </c>
      <c r="N221" s="4" t="s">
        <v>5670</v>
      </c>
      <c r="O221" s="4" t="s">
        <v>5625</v>
      </c>
      <c r="P221" s="186">
        <f t="shared" si="16"/>
        <v>159400000</v>
      </c>
      <c r="Q221" s="186">
        <f t="shared" si="17"/>
        <v>0</v>
      </c>
      <c r="R221" s="4">
        <v>49</v>
      </c>
      <c r="S221" s="4" t="s">
        <v>70</v>
      </c>
      <c r="T221" s="4" t="s">
        <v>70</v>
      </c>
      <c r="U221" s="140">
        <v>45341</v>
      </c>
      <c r="V221" s="4" t="s">
        <v>1884</v>
      </c>
      <c r="W221" s="4" t="s">
        <v>1954</v>
      </c>
      <c r="X221" s="139" t="s">
        <v>70</v>
      </c>
      <c r="Y221" s="140">
        <v>45369</v>
      </c>
      <c r="Z221" s="4" t="s">
        <v>1885</v>
      </c>
      <c r="AA221" s="4" t="s">
        <v>1886</v>
      </c>
      <c r="AB221" s="186">
        <f t="shared" si="18"/>
        <v>159400000</v>
      </c>
      <c r="AC221" s="142">
        <f t="shared" si="15"/>
        <v>0</v>
      </c>
      <c r="AD221" s="4"/>
      <c r="AE221" s="4" t="s">
        <v>1127</v>
      </c>
      <c r="AF221" s="144" t="s">
        <v>5626</v>
      </c>
      <c r="AG221" s="4"/>
      <c r="AH221" s="4"/>
      <c r="AI221" s="4"/>
      <c r="AJ221" s="4"/>
    </row>
    <row r="222" spans="2:36" hidden="1">
      <c r="B222" s="175" t="s">
        <v>5175</v>
      </c>
      <c r="C222" s="174" t="s">
        <v>160</v>
      </c>
      <c r="D222" s="4" t="s">
        <v>4483</v>
      </c>
      <c r="E222" s="4" t="s">
        <v>4483</v>
      </c>
      <c r="F222" s="4" t="s">
        <v>1060</v>
      </c>
      <c r="G222" s="4" t="s">
        <v>5671</v>
      </c>
      <c r="H222" s="4" t="s">
        <v>1399</v>
      </c>
      <c r="I222" s="4" t="s">
        <v>1400</v>
      </c>
      <c r="J222" s="4"/>
      <c r="K222" s="139">
        <v>255800000</v>
      </c>
      <c r="L222" s="139">
        <v>255800000</v>
      </c>
      <c r="M222" s="4" t="s">
        <v>1903</v>
      </c>
      <c r="N222" s="4" t="s">
        <v>5672</v>
      </c>
      <c r="O222" s="4" t="s">
        <v>5625</v>
      </c>
      <c r="P222" s="186">
        <f t="shared" si="16"/>
        <v>255800000</v>
      </c>
      <c r="Q222" s="186">
        <f t="shared" si="17"/>
        <v>0</v>
      </c>
      <c r="R222" s="4">
        <v>49</v>
      </c>
      <c r="S222" s="4" t="s">
        <v>70</v>
      </c>
      <c r="T222" s="4" t="s">
        <v>70</v>
      </c>
      <c r="U222" s="140">
        <v>45341</v>
      </c>
      <c r="V222" s="4" t="s">
        <v>1884</v>
      </c>
      <c r="W222" s="4" t="s">
        <v>1954</v>
      </c>
      <c r="X222" s="139" t="s">
        <v>70</v>
      </c>
      <c r="Y222" s="140">
        <v>45369</v>
      </c>
      <c r="Z222" s="4" t="s">
        <v>1885</v>
      </c>
      <c r="AA222" s="4" t="s">
        <v>1886</v>
      </c>
      <c r="AB222" s="186">
        <f t="shared" si="18"/>
        <v>255800000</v>
      </c>
      <c r="AC222" s="142">
        <f t="shared" si="15"/>
        <v>0</v>
      </c>
      <c r="AD222" s="4"/>
      <c r="AE222" s="4" t="s">
        <v>1127</v>
      </c>
      <c r="AF222" s="144" t="s">
        <v>5626</v>
      </c>
      <c r="AG222" s="4"/>
      <c r="AH222" s="4"/>
      <c r="AI222" s="4"/>
      <c r="AJ222" s="4"/>
    </row>
    <row r="223" spans="2:36" hidden="1">
      <c r="B223" s="175" t="s">
        <v>5175</v>
      </c>
      <c r="C223" s="174" t="s">
        <v>160</v>
      </c>
      <c r="D223" s="4" t="s">
        <v>4483</v>
      </c>
      <c r="E223" s="4" t="s">
        <v>4483</v>
      </c>
      <c r="F223" s="4" t="s">
        <v>1060</v>
      </c>
      <c r="G223" s="4" t="s">
        <v>5673</v>
      </c>
      <c r="H223" s="4" t="s">
        <v>1399</v>
      </c>
      <c r="I223" s="4" t="s">
        <v>1400</v>
      </c>
      <c r="J223" s="4"/>
      <c r="K223" s="139">
        <v>9165500</v>
      </c>
      <c r="L223" s="139">
        <v>9165500</v>
      </c>
      <c r="M223" s="4" t="s">
        <v>5674</v>
      </c>
      <c r="N223" s="4" t="s">
        <v>5675</v>
      </c>
      <c r="O223" s="4" t="s">
        <v>5625</v>
      </c>
      <c r="P223" s="186">
        <f t="shared" si="16"/>
        <v>9165500</v>
      </c>
      <c r="Q223" s="186">
        <f t="shared" si="17"/>
        <v>0</v>
      </c>
      <c r="R223" s="4">
        <v>49</v>
      </c>
      <c r="S223" s="4" t="s">
        <v>70</v>
      </c>
      <c r="T223" s="4" t="s">
        <v>70</v>
      </c>
      <c r="U223" s="140">
        <v>45341</v>
      </c>
      <c r="V223" s="4" t="s">
        <v>1884</v>
      </c>
      <c r="W223" s="4" t="s">
        <v>1954</v>
      </c>
      <c r="X223" s="139" t="s">
        <v>70</v>
      </c>
      <c r="Y223" s="140">
        <v>45369</v>
      </c>
      <c r="Z223" s="4" t="s">
        <v>1885</v>
      </c>
      <c r="AA223" s="4" t="s">
        <v>1886</v>
      </c>
      <c r="AB223" s="186">
        <f t="shared" si="18"/>
        <v>9165500</v>
      </c>
      <c r="AC223" s="142">
        <f t="shared" si="15"/>
        <v>0</v>
      </c>
      <c r="AD223" s="4"/>
      <c r="AE223" s="4" t="s">
        <v>1127</v>
      </c>
      <c r="AF223" s="144" t="s">
        <v>5626</v>
      </c>
      <c r="AG223" s="4"/>
      <c r="AH223" s="4"/>
      <c r="AI223" s="4"/>
      <c r="AJ223" s="4"/>
    </row>
    <row r="224" spans="2:36" hidden="1">
      <c r="B224" s="175" t="s">
        <v>5175</v>
      </c>
      <c r="C224" s="174" t="s">
        <v>160</v>
      </c>
      <c r="D224" s="4" t="s">
        <v>4483</v>
      </c>
      <c r="E224" s="4" t="s">
        <v>4483</v>
      </c>
      <c r="F224" s="4" t="s">
        <v>1060</v>
      </c>
      <c r="G224" s="4" t="s">
        <v>5676</v>
      </c>
      <c r="H224" s="4" t="s">
        <v>1399</v>
      </c>
      <c r="I224" s="4" t="s">
        <v>1400</v>
      </c>
      <c r="J224" s="4"/>
      <c r="K224" s="139">
        <v>450000000</v>
      </c>
      <c r="L224" s="139">
        <v>450000000</v>
      </c>
      <c r="M224" s="4" t="s">
        <v>5623</v>
      </c>
      <c r="N224" s="4" t="s">
        <v>4997</v>
      </c>
      <c r="O224" s="4" t="s">
        <v>5625</v>
      </c>
      <c r="P224" s="186">
        <f t="shared" si="16"/>
        <v>450000000</v>
      </c>
      <c r="Q224" s="186">
        <f t="shared" si="17"/>
        <v>0</v>
      </c>
      <c r="R224" s="4">
        <v>49</v>
      </c>
      <c r="S224" s="4" t="s">
        <v>70</v>
      </c>
      <c r="T224" s="4" t="s">
        <v>70</v>
      </c>
      <c r="U224" s="140">
        <v>45341</v>
      </c>
      <c r="V224" s="4" t="s">
        <v>1884</v>
      </c>
      <c r="W224" s="4" t="s">
        <v>1954</v>
      </c>
      <c r="X224" s="139" t="s">
        <v>70</v>
      </c>
      <c r="Y224" s="140">
        <v>45369</v>
      </c>
      <c r="Z224" s="4" t="s">
        <v>1885</v>
      </c>
      <c r="AA224" s="4" t="s">
        <v>1886</v>
      </c>
      <c r="AB224" s="186">
        <f t="shared" si="18"/>
        <v>450000000</v>
      </c>
      <c r="AC224" s="142">
        <f t="shared" si="15"/>
        <v>0</v>
      </c>
      <c r="AD224" s="4"/>
      <c r="AE224" s="4" t="s">
        <v>1127</v>
      </c>
      <c r="AF224" s="144" t="s">
        <v>5626</v>
      </c>
      <c r="AG224" s="4"/>
      <c r="AH224" s="4"/>
      <c r="AI224" s="4"/>
      <c r="AJ224" s="4"/>
    </row>
    <row r="225" spans="2:36" hidden="1">
      <c r="B225" s="145" t="s">
        <v>5175</v>
      </c>
      <c r="C225" s="4" t="s">
        <v>160</v>
      </c>
      <c r="D225" s="4" t="s">
        <v>4483</v>
      </c>
      <c r="E225" s="4" t="s">
        <v>4483</v>
      </c>
      <c r="F225" s="4" t="s">
        <v>1060</v>
      </c>
      <c r="G225" s="4" t="s">
        <v>5677</v>
      </c>
      <c r="H225" s="4" t="s">
        <v>1445</v>
      </c>
      <c r="I225" s="4" t="s">
        <v>1446</v>
      </c>
      <c r="J225" s="4" t="s">
        <v>5678</v>
      </c>
      <c r="K225" s="139">
        <v>9250000000</v>
      </c>
      <c r="L225" s="139">
        <v>9250000000</v>
      </c>
      <c r="M225" s="4" t="s">
        <v>5679</v>
      </c>
      <c r="N225" s="4" t="s">
        <v>2645</v>
      </c>
      <c r="O225" s="4" t="s">
        <v>2622</v>
      </c>
      <c r="P225" s="186">
        <f t="shared" si="16"/>
        <v>9250000000</v>
      </c>
      <c r="Q225" s="186">
        <f t="shared" si="17"/>
        <v>0</v>
      </c>
      <c r="R225" s="4">
        <v>102</v>
      </c>
      <c r="S225" s="4" t="s">
        <v>70</v>
      </c>
      <c r="T225" s="4" t="s">
        <v>70</v>
      </c>
      <c r="U225" s="140">
        <v>45348</v>
      </c>
      <c r="V225" s="4" t="s">
        <v>1887</v>
      </c>
      <c r="W225" s="4"/>
      <c r="X225" s="4" t="s">
        <v>70</v>
      </c>
      <c r="Y225" s="4" t="s">
        <v>2942</v>
      </c>
      <c r="Z225" s="4" t="s">
        <v>1885</v>
      </c>
      <c r="AA225" s="4" t="s">
        <v>1886</v>
      </c>
      <c r="AB225" s="186">
        <f>P225</f>
        <v>9250000000</v>
      </c>
      <c r="AC225" s="142">
        <f t="shared" si="15"/>
        <v>0</v>
      </c>
      <c r="AD225" s="4"/>
      <c r="AE225" s="4" t="s">
        <v>1127</v>
      </c>
      <c r="AF225" s="144" t="s">
        <v>5680</v>
      </c>
      <c r="AG225" s="4"/>
      <c r="AH225" s="4"/>
      <c r="AI225" s="4"/>
      <c r="AJ225" s="4"/>
    </row>
    <row r="226" spans="2:36" hidden="1">
      <c r="B226" s="145" t="s">
        <v>5175</v>
      </c>
      <c r="C226" s="4" t="s">
        <v>160</v>
      </c>
      <c r="D226" s="4" t="s">
        <v>4483</v>
      </c>
      <c r="E226" s="4" t="s">
        <v>4483</v>
      </c>
      <c r="F226" s="4" t="s">
        <v>1060</v>
      </c>
      <c r="G226" s="4" t="s">
        <v>5681</v>
      </c>
      <c r="H226" s="4" t="s">
        <v>1445</v>
      </c>
      <c r="I226" s="4" t="s">
        <v>1446</v>
      </c>
      <c r="J226" s="4" t="s">
        <v>5682</v>
      </c>
      <c r="K226" s="139">
        <v>4650000000</v>
      </c>
      <c r="L226" s="139">
        <v>4650000000</v>
      </c>
      <c r="M226" s="4" t="s">
        <v>5679</v>
      </c>
      <c r="N226" s="4" t="s">
        <v>4306</v>
      </c>
      <c r="O226" s="4" t="s">
        <v>3376</v>
      </c>
      <c r="P226" s="186">
        <f t="shared" si="16"/>
        <v>4650000000</v>
      </c>
      <c r="Q226" s="186">
        <f t="shared" si="17"/>
        <v>0</v>
      </c>
      <c r="R226" s="4">
        <v>102</v>
      </c>
      <c r="S226" s="4" t="s">
        <v>70</v>
      </c>
      <c r="T226" s="4" t="s">
        <v>70</v>
      </c>
      <c r="U226" s="140">
        <v>45348</v>
      </c>
      <c r="V226" s="4" t="s">
        <v>1887</v>
      </c>
      <c r="W226" s="4"/>
      <c r="X226" s="4" t="s">
        <v>70</v>
      </c>
      <c r="Y226" s="4" t="s">
        <v>2942</v>
      </c>
      <c r="Z226" s="4" t="s">
        <v>1885</v>
      </c>
      <c r="AA226" s="4" t="s">
        <v>1886</v>
      </c>
      <c r="AB226" s="186">
        <f t="shared" ref="AB226:AB231" si="19">P226</f>
        <v>4650000000</v>
      </c>
      <c r="AC226" s="142">
        <f t="shared" ref="AC226:AC231" si="20">P226-AB226</f>
        <v>0</v>
      </c>
      <c r="AD226" s="4"/>
      <c r="AE226" s="4" t="s">
        <v>1127</v>
      </c>
      <c r="AF226" s="144" t="s">
        <v>5680</v>
      </c>
      <c r="AG226" s="4"/>
      <c r="AH226" s="4"/>
      <c r="AI226" s="4"/>
      <c r="AJ226" s="4"/>
    </row>
    <row r="227" spans="2:36" hidden="1">
      <c r="B227" s="145" t="s">
        <v>5175</v>
      </c>
      <c r="C227" s="4" t="s">
        <v>160</v>
      </c>
      <c r="D227" s="4" t="s">
        <v>4483</v>
      </c>
      <c r="E227" s="4" t="s">
        <v>4483</v>
      </c>
      <c r="F227" s="4" t="s">
        <v>1060</v>
      </c>
      <c r="G227" s="4" t="s">
        <v>5683</v>
      </c>
      <c r="H227" s="4" t="s">
        <v>1445</v>
      </c>
      <c r="I227" s="4" t="s">
        <v>1446</v>
      </c>
      <c r="J227" s="4" t="s">
        <v>5684</v>
      </c>
      <c r="K227" s="139">
        <v>15000000000</v>
      </c>
      <c r="L227" s="139">
        <v>15000000000</v>
      </c>
      <c r="M227" s="4" t="s">
        <v>5679</v>
      </c>
      <c r="N227" s="4" t="s">
        <v>2855</v>
      </c>
      <c r="O227" s="4" t="s">
        <v>3631</v>
      </c>
      <c r="P227" s="186">
        <f t="shared" si="16"/>
        <v>15000000000</v>
      </c>
      <c r="Q227" s="186">
        <f t="shared" si="17"/>
        <v>0</v>
      </c>
      <c r="R227" s="4">
        <v>102</v>
      </c>
      <c r="S227" s="4" t="s">
        <v>70</v>
      </c>
      <c r="T227" s="4" t="s">
        <v>70</v>
      </c>
      <c r="U227" s="140">
        <v>45348</v>
      </c>
      <c r="V227" s="4" t="s">
        <v>1887</v>
      </c>
      <c r="W227" s="4"/>
      <c r="X227" s="4" t="s">
        <v>70</v>
      </c>
      <c r="Y227" s="4" t="s">
        <v>2942</v>
      </c>
      <c r="Z227" s="4" t="s">
        <v>1885</v>
      </c>
      <c r="AA227" s="4" t="s">
        <v>1886</v>
      </c>
      <c r="AB227" s="186">
        <f t="shared" si="19"/>
        <v>15000000000</v>
      </c>
      <c r="AC227" s="142">
        <f t="shared" si="20"/>
        <v>0</v>
      </c>
      <c r="AD227" s="4"/>
      <c r="AE227" s="4" t="s">
        <v>1127</v>
      </c>
      <c r="AF227" s="144" t="s">
        <v>5680</v>
      </c>
      <c r="AG227" s="4"/>
      <c r="AH227" s="4"/>
      <c r="AI227" s="4"/>
      <c r="AJ227" s="4"/>
    </row>
    <row r="228" spans="2:36" hidden="1">
      <c r="B228" s="145" t="s">
        <v>5175</v>
      </c>
      <c r="C228" s="4" t="s">
        <v>160</v>
      </c>
      <c r="D228" s="4" t="s">
        <v>4483</v>
      </c>
      <c r="E228" s="4" t="s">
        <v>4483</v>
      </c>
      <c r="F228" s="4" t="s">
        <v>1060</v>
      </c>
      <c r="G228" s="4" t="s">
        <v>5685</v>
      </c>
      <c r="H228" s="4" t="s">
        <v>1445</v>
      </c>
      <c r="I228" s="4" t="s">
        <v>1446</v>
      </c>
      <c r="J228" s="4" t="s">
        <v>5686</v>
      </c>
      <c r="K228" s="139">
        <v>7200000000</v>
      </c>
      <c r="L228" s="139">
        <v>7200000000</v>
      </c>
      <c r="M228" s="4" t="s">
        <v>5667</v>
      </c>
      <c r="N228" s="4" t="s">
        <v>3798</v>
      </c>
      <c r="O228" s="4" t="s">
        <v>5481</v>
      </c>
      <c r="P228" s="186">
        <f t="shared" si="16"/>
        <v>7200000000</v>
      </c>
      <c r="Q228" s="186">
        <f t="shared" si="17"/>
        <v>0</v>
      </c>
      <c r="R228" s="4">
        <v>102</v>
      </c>
      <c r="S228" s="4" t="s">
        <v>70</v>
      </c>
      <c r="T228" s="4" t="s">
        <v>70</v>
      </c>
      <c r="U228" s="140">
        <v>45348</v>
      </c>
      <c r="V228" s="4" t="s">
        <v>1887</v>
      </c>
      <c r="W228" s="4"/>
      <c r="X228" s="4" t="s">
        <v>70</v>
      </c>
      <c r="Y228" s="4" t="s">
        <v>2942</v>
      </c>
      <c r="Z228" s="4" t="s">
        <v>1885</v>
      </c>
      <c r="AA228" s="4" t="s">
        <v>1886</v>
      </c>
      <c r="AB228" s="186">
        <f t="shared" si="19"/>
        <v>7200000000</v>
      </c>
      <c r="AC228" s="142">
        <f t="shared" si="20"/>
        <v>0</v>
      </c>
      <c r="AD228" s="4"/>
      <c r="AE228" s="4" t="s">
        <v>1127</v>
      </c>
      <c r="AF228" s="144" t="s">
        <v>5680</v>
      </c>
      <c r="AG228" s="4"/>
      <c r="AH228" s="4"/>
      <c r="AI228" s="4"/>
      <c r="AJ228" s="4"/>
    </row>
    <row r="229" spans="2:36" hidden="1">
      <c r="B229" s="145" t="s">
        <v>5175</v>
      </c>
      <c r="C229" s="4" t="s">
        <v>160</v>
      </c>
      <c r="D229" s="4" t="s">
        <v>4483</v>
      </c>
      <c r="E229" s="4" t="s">
        <v>4483</v>
      </c>
      <c r="F229" s="4" t="s">
        <v>1060</v>
      </c>
      <c r="G229" s="4" t="s">
        <v>5687</v>
      </c>
      <c r="H229" s="4" t="s">
        <v>1445</v>
      </c>
      <c r="I229" s="4" t="s">
        <v>1446</v>
      </c>
      <c r="J229" s="4" t="s">
        <v>5688</v>
      </c>
      <c r="K229" s="139">
        <v>4000000000</v>
      </c>
      <c r="L229" s="139">
        <v>4000000000</v>
      </c>
      <c r="M229" s="4" t="s">
        <v>5679</v>
      </c>
      <c r="N229" s="4" t="s">
        <v>3798</v>
      </c>
      <c r="O229" s="4" t="s">
        <v>5481</v>
      </c>
      <c r="P229" s="186">
        <f t="shared" si="16"/>
        <v>4000000000</v>
      </c>
      <c r="Q229" s="186">
        <f t="shared" si="17"/>
        <v>0</v>
      </c>
      <c r="R229" s="4">
        <v>102</v>
      </c>
      <c r="S229" s="4" t="s">
        <v>70</v>
      </c>
      <c r="T229" s="4" t="s">
        <v>70</v>
      </c>
      <c r="U229" s="140">
        <v>45348</v>
      </c>
      <c r="V229" s="4" t="s">
        <v>1887</v>
      </c>
      <c r="W229" s="4"/>
      <c r="X229" s="4" t="s">
        <v>70</v>
      </c>
      <c r="Y229" s="4" t="s">
        <v>2942</v>
      </c>
      <c r="Z229" s="4" t="s">
        <v>1885</v>
      </c>
      <c r="AA229" s="4" t="s">
        <v>1886</v>
      </c>
      <c r="AB229" s="186">
        <f t="shared" si="19"/>
        <v>4000000000</v>
      </c>
      <c r="AC229" s="142">
        <f t="shared" si="20"/>
        <v>0</v>
      </c>
      <c r="AD229" s="4"/>
      <c r="AE229" s="4" t="s">
        <v>1127</v>
      </c>
      <c r="AF229" s="144" t="s">
        <v>5680</v>
      </c>
      <c r="AG229" s="4"/>
      <c r="AH229" s="4"/>
      <c r="AI229" s="4"/>
      <c r="AJ229" s="4"/>
    </row>
    <row r="230" spans="2:36" hidden="1">
      <c r="B230" s="145" t="s">
        <v>5175</v>
      </c>
      <c r="C230" s="4" t="s">
        <v>160</v>
      </c>
      <c r="D230" s="4" t="s">
        <v>4483</v>
      </c>
      <c r="E230" s="4" t="s">
        <v>4483</v>
      </c>
      <c r="F230" s="4" t="s">
        <v>1060</v>
      </c>
      <c r="G230" s="4" t="s">
        <v>5689</v>
      </c>
      <c r="H230" s="4" t="s">
        <v>1445</v>
      </c>
      <c r="I230" s="4" t="s">
        <v>1446</v>
      </c>
      <c r="J230" s="4" t="s">
        <v>5690</v>
      </c>
      <c r="K230" s="139">
        <v>16500000000</v>
      </c>
      <c r="L230" s="139">
        <v>16500000000</v>
      </c>
      <c r="M230" s="4" t="s">
        <v>5679</v>
      </c>
      <c r="N230" s="4" t="s">
        <v>2451</v>
      </c>
      <c r="O230" s="4" t="s">
        <v>3312</v>
      </c>
      <c r="P230" s="186">
        <f t="shared" si="16"/>
        <v>16500000000</v>
      </c>
      <c r="Q230" s="186">
        <f t="shared" si="17"/>
        <v>0</v>
      </c>
      <c r="R230" s="4">
        <v>102</v>
      </c>
      <c r="S230" s="4" t="s">
        <v>70</v>
      </c>
      <c r="T230" s="4" t="s">
        <v>70</v>
      </c>
      <c r="U230" s="140">
        <v>45348</v>
      </c>
      <c r="V230" s="4" t="s">
        <v>1887</v>
      </c>
      <c r="W230" s="4"/>
      <c r="X230" s="4" t="s">
        <v>70</v>
      </c>
      <c r="Y230" s="4" t="s">
        <v>2942</v>
      </c>
      <c r="Z230" s="4" t="s">
        <v>1885</v>
      </c>
      <c r="AA230" s="4" t="s">
        <v>1886</v>
      </c>
      <c r="AB230" s="186">
        <f t="shared" si="19"/>
        <v>16500000000</v>
      </c>
      <c r="AC230" s="142">
        <f t="shared" si="20"/>
        <v>0</v>
      </c>
      <c r="AD230" s="4"/>
      <c r="AE230" s="4" t="s">
        <v>1127</v>
      </c>
      <c r="AF230" s="144" t="s">
        <v>5680</v>
      </c>
      <c r="AG230" s="4"/>
      <c r="AH230" s="4"/>
      <c r="AI230" s="4"/>
      <c r="AJ230" s="4"/>
    </row>
    <row r="231" spans="2:36" hidden="1">
      <c r="B231" s="145" t="s">
        <v>5175</v>
      </c>
      <c r="C231" s="4" t="s">
        <v>160</v>
      </c>
      <c r="D231" s="4" t="s">
        <v>4483</v>
      </c>
      <c r="E231" s="4" t="s">
        <v>4483</v>
      </c>
      <c r="F231" s="4" t="s">
        <v>1060</v>
      </c>
      <c r="G231" s="4" t="s">
        <v>5691</v>
      </c>
      <c r="H231" s="4" t="s">
        <v>1445</v>
      </c>
      <c r="I231" s="4" t="s">
        <v>1446</v>
      </c>
      <c r="J231" s="4" t="s">
        <v>5692</v>
      </c>
      <c r="K231" s="139">
        <v>3200000000</v>
      </c>
      <c r="L231" s="139">
        <v>3200000000</v>
      </c>
      <c r="M231" s="4" t="s">
        <v>5679</v>
      </c>
      <c r="N231" s="4" t="s">
        <v>2451</v>
      </c>
      <c r="O231" s="4" t="s">
        <v>3312</v>
      </c>
      <c r="P231" s="186">
        <f t="shared" si="16"/>
        <v>3200000000</v>
      </c>
      <c r="Q231" s="186">
        <f t="shared" si="17"/>
        <v>0</v>
      </c>
      <c r="R231" s="4">
        <v>102</v>
      </c>
      <c r="S231" s="4" t="s">
        <v>70</v>
      </c>
      <c r="T231" s="4" t="s">
        <v>70</v>
      </c>
      <c r="U231" s="140">
        <v>45348</v>
      </c>
      <c r="V231" s="4" t="s">
        <v>1887</v>
      </c>
      <c r="W231" s="4"/>
      <c r="X231" s="4" t="s">
        <v>70</v>
      </c>
      <c r="Y231" s="4" t="s">
        <v>2942</v>
      </c>
      <c r="Z231" s="4" t="s">
        <v>1885</v>
      </c>
      <c r="AA231" s="4" t="s">
        <v>1886</v>
      </c>
      <c r="AB231" s="186">
        <f t="shared" si="19"/>
        <v>3200000000</v>
      </c>
      <c r="AC231" s="142">
        <f t="shared" si="20"/>
        <v>0</v>
      </c>
      <c r="AD231" s="4"/>
      <c r="AE231" s="4" t="s">
        <v>1127</v>
      </c>
      <c r="AF231" s="144" t="s">
        <v>5680</v>
      </c>
      <c r="AG231" s="4"/>
      <c r="AH231" s="4"/>
      <c r="AI231" s="4"/>
      <c r="AJ231" s="4"/>
    </row>
    <row r="232" spans="2:36" hidden="1">
      <c r="B232" s="145" t="s">
        <v>5175</v>
      </c>
      <c r="C232" s="4" t="s">
        <v>160</v>
      </c>
      <c r="D232" s="4" t="s">
        <v>4483</v>
      </c>
      <c r="E232" s="4" t="s">
        <v>4483</v>
      </c>
      <c r="F232" s="4" t="s">
        <v>1060</v>
      </c>
      <c r="G232" s="4" t="s">
        <v>5693</v>
      </c>
      <c r="H232" s="4" t="s">
        <v>1475</v>
      </c>
      <c r="I232" s="4" t="s">
        <v>1476</v>
      </c>
      <c r="J232" s="4" t="s">
        <v>5694</v>
      </c>
      <c r="K232" s="139">
        <v>450000000</v>
      </c>
      <c r="L232" s="139">
        <v>450000000</v>
      </c>
      <c r="M232" s="4" t="s">
        <v>5659</v>
      </c>
      <c r="N232" s="4" t="s">
        <v>2601</v>
      </c>
      <c r="O232" s="4" t="s">
        <v>3608</v>
      </c>
      <c r="P232" s="186">
        <f t="shared" si="16"/>
        <v>450000000</v>
      </c>
      <c r="Q232" s="186">
        <f t="shared" si="17"/>
        <v>0</v>
      </c>
      <c r="R232" s="4">
        <v>104</v>
      </c>
      <c r="S232" s="4" t="s">
        <v>70</v>
      </c>
      <c r="T232" s="4" t="s">
        <v>70</v>
      </c>
      <c r="U232" s="140">
        <v>45348</v>
      </c>
      <c r="V232" s="4" t="s">
        <v>1887</v>
      </c>
      <c r="W232" s="4"/>
      <c r="X232" s="139" t="s">
        <v>70</v>
      </c>
      <c r="Y232" s="140">
        <v>45371</v>
      </c>
      <c r="Z232" s="4" t="s">
        <v>1885</v>
      </c>
      <c r="AA232" s="4" t="s">
        <v>1886</v>
      </c>
      <c r="AB232" s="186">
        <f>K232</f>
        <v>450000000</v>
      </c>
      <c r="AC232" s="142">
        <f t="shared" si="15"/>
        <v>0</v>
      </c>
      <c r="AD232" s="4"/>
      <c r="AE232" s="4" t="s">
        <v>1987</v>
      </c>
      <c r="AF232" s="144" t="s">
        <v>5695</v>
      </c>
      <c r="AG232" s="4"/>
      <c r="AH232" s="4"/>
      <c r="AI232" s="4"/>
      <c r="AJ232" s="4"/>
    </row>
    <row r="233" spans="2:36" hidden="1">
      <c r="B233" s="145" t="s">
        <v>5175</v>
      </c>
      <c r="C233" s="4" t="s">
        <v>160</v>
      </c>
      <c r="D233" s="4" t="s">
        <v>4483</v>
      </c>
      <c r="E233" s="4" t="s">
        <v>4483</v>
      </c>
      <c r="F233" s="4" t="s">
        <v>1060</v>
      </c>
      <c r="G233" s="4" t="s">
        <v>5696</v>
      </c>
      <c r="H233" s="4" t="s">
        <v>1475</v>
      </c>
      <c r="I233" s="4" t="s">
        <v>1476</v>
      </c>
      <c r="J233" s="4" t="s">
        <v>5697</v>
      </c>
      <c r="K233" s="139">
        <v>720000000</v>
      </c>
      <c r="L233" s="139">
        <v>720000000</v>
      </c>
      <c r="M233" s="4" t="s">
        <v>5698</v>
      </c>
      <c r="N233" s="4" t="s">
        <v>3208</v>
      </c>
      <c r="O233" s="4" t="s">
        <v>2877</v>
      </c>
      <c r="P233" s="186">
        <f t="shared" si="16"/>
        <v>720000000</v>
      </c>
      <c r="Q233" s="186">
        <f t="shared" si="17"/>
        <v>0</v>
      </c>
      <c r="R233" s="4">
        <v>104</v>
      </c>
      <c r="S233" s="4" t="s">
        <v>70</v>
      </c>
      <c r="T233" s="4" t="s">
        <v>70</v>
      </c>
      <c r="U233" s="140">
        <v>45348</v>
      </c>
      <c r="V233" s="4" t="s">
        <v>1887</v>
      </c>
      <c r="W233" s="4"/>
      <c r="X233" s="139" t="s">
        <v>70</v>
      </c>
      <c r="Y233" s="140">
        <v>45371</v>
      </c>
      <c r="Z233" s="4" t="s">
        <v>1885</v>
      </c>
      <c r="AA233" s="4" t="s">
        <v>1886</v>
      </c>
      <c r="AB233" s="186">
        <f t="shared" ref="AB233:AB235" si="21">K233</f>
        <v>720000000</v>
      </c>
      <c r="AC233" s="142">
        <f t="shared" si="15"/>
        <v>0</v>
      </c>
      <c r="AD233" s="4"/>
      <c r="AE233" s="4" t="s">
        <v>1987</v>
      </c>
      <c r="AF233" s="144" t="s">
        <v>5695</v>
      </c>
      <c r="AG233" s="4"/>
      <c r="AH233" s="4"/>
      <c r="AI233" s="4"/>
      <c r="AJ233" s="4"/>
    </row>
    <row r="234" spans="2:36" hidden="1">
      <c r="B234" s="145" t="s">
        <v>5175</v>
      </c>
      <c r="C234" s="4" t="s">
        <v>160</v>
      </c>
      <c r="D234" s="4" t="s">
        <v>4483</v>
      </c>
      <c r="E234" s="4" t="s">
        <v>4483</v>
      </c>
      <c r="F234" s="4" t="s">
        <v>1060</v>
      </c>
      <c r="G234" s="4" t="s">
        <v>5699</v>
      </c>
      <c r="H234" s="4" t="s">
        <v>1475</v>
      </c>
      <c r="I234" s="4" t="s">
        <v>1476</v>
      </c>
      <c r="J234" s="4" t="s">
        <v>5700</v>
      </c>
      <c r="K234" s="139">
        <v>790000000</v>
      </c>
      <c r="L234" s="139">
        <v>790000000</v>
      </c>
      <c r="M234" s="4" t="s">
        <v>5698</v>
      </c>
      <c r="N234" s="4" t="s">
        <v>3412</v>
      </c>
      <c r="O234" s="4" t="s">
        <v>1921</v>
      </c>
      <c r="P234" s="186">
        <f t="shared" si="16"/>
        <v>790000000</v>
      </c>
      <c r="Q234" s="186">
        <f t="shared" si="17"/>
        <v>0</v>
      </c>
      <c r="R234" s="4">
        <v>104</v>
      </c>
      <c r="S234" s="4" t="s">
        <v>70</v>
      </c>
      <c r="T234" s="4" t="s">
        <v>70</v>
      </c>
      <c r="U234" s="140">
        <v>45348</v>
      </c>
      <c r="V234" s="4" t="s">
        <v>1887</v>
      </c>
      <c r="W234" s="4"/>
      <c r="X234" s="139" t="s">
        <v>70</v>
      </c>
      <c r="Y234" s="140">
        <v>45371</v>
      </c>
      <c r="Z234" s="4" t="s">
        <v>1885</v>
      </c>
      <c r="AA234" s="4" t="s">
        <v>1886</v>
      </c>
      <c r="AB234" s="186">
        <f t="shared" si="21"/>
        <v>790000000</v>
      </c>
      <c r="AC234" s="142">
        <f t="shared" si="15"/>
        <v>0</v>
      </c>
      <c r="AD234" s="4"/>
      <c r="AE234" s="4" t="s">
        <v>1987</v>
      </c>
      <c r="AF234" s="144" t="s">
        <v>5695</v>
      </c>
      <c r="AG234" s="4"/>
      <c r="AH234" s="4"/>
      <c r="AI234" s="4"/>
      <c r="AJ234" s="4"/>
    </row>
    <row r="235" spans="2:36" hidden="1">
      <c r="B235" s="145" t="s">
        <v>5175</v>
      </c>
      <c r="C235" s="4" t="s">
        <v>160</v>
      </c>
      <c r="D235" s="4" t="s">
        <v>4483</v>
      </c>
      <c r="E235" s="4" t="s">
        <v>4483</v>
      </c>
      <c r="F235" s="4" t="s">
        <v>1060</v>
      </c>
      <c r="G235" s="4" t="s">
        <v>5701</v>
      </c>
      <c r="H235" s="4" t="s">
        <v>1475</v>
      </c>
      <c r="I235" s="4" t="s">
        <v>1476</v>
      </c>
      <c r="J235" s="4" t="s">
        <v>5702</v>
      </c>
      <c r="K235" s="139">
        <v>1940000000</v>
      </c>
      <c r="L235" s="139">
        <v>1940000000</v>
      </c>
      <c r="M235" s="4" t="s">
        <v>5698</v>
      </c>
      <c r="N235" s="4" t="s">
        <v>3075</v>
      </c>
      <c r="O235" s="4" t="s">
        <v>2869</v>
      </c>
      <c r="P235" s="186">
        <f t="shared" si="16"/>
        <v>1940000000</v>
      </c>
      <c r="Q235" s="186">
        <f t="shared" si="17"/>
        <v>0</v>
      </c>
      <c r="R235" s="4">
        <v>104</v>
      </c>
      <c r="S235" s="4" t="s">
        <v>70</v>
      </c>
      <c r="T235" s="4" t="s">
        <v>70</v>
      </c>
      <c r="U235" s="140">
        <v>45348</v>
      </c>
      <c r="V235" s="4" t="s">
        <v>1887</v>
      </c>
      <c r="W235" s="4"/>
      <c r="X235" s="139" t="s">
        <v>70</v>
      </c>
      <c r="Y235" s="140">
        <v>45371</v>
      </c>
      <c r="Z235" s="4" t="s">
        <v>1885</v>
      </c>
      <c r="AA235" s="4" t="s">
        <v>1886</v>
      </c>
      <c r="AB235" s="186">
        <f t="shared" si="21"/>
        <v>1940000000</v>
      </c>
      <c r="AC235" s="142">
        <f t="shared" si="15"/>
        <v>0</v>
      </c>
      <c r="AD235" s="4"/>
      <c r="AE235" s="4" t="s">
        <v>1987</v>
      </c>
      <c r="AF235" s="144" t="s">
        <v>5695</v>
      </c>
      <c r="AG235" s="4"/>
      <c r="AH235" s="4"/>
      <c r="AI235" s="4"/>
      <c r="AJ235" s="4"/>
    </row>
    <row r="236" spans="2:36" hidden="1">
      <c r="B236" s="145" t="s">
        <v>5175</v>
      </c>
      <c r="C236" s="4" t="s">
        <v>160</v>
      </c>
      <c r="D236" s="4" t="s">
        <v>4483</v>
      </c>
      <c r="E236" s="4" t="s">
        <v>4483</v>
      </c>
      <c r="F236" s="4" t="s">
        <v>1060</v>
      </c>
      <c r="G236" s="4" t="s">
        <v>5703</v>
      </c>
      <c r="H236" s="4" t="s">
        <v>1499</v>
      </c>
      <c r="I236" s="4" t="s">
        <v>1500</v>
      </c>
      <c r="J236" s="4" t="s">
        <v>5704</v>
      </c>
      <c r="K236" s="139">
        <v>433333340</v>
      </c>
      <c r="L236" s="139">
        <v>433333340</v>
      </c>
      <c r="M236" s="4" t="s">
        <v>2545</v>
      </c>
      <c r="N236" s="4" t="s">
        <v>3955</v>
      </c>
      <c r="O236" s="4" t="s">
        <v>5705</v>
      </c>
      <c r="P236" s="186">
        <f t="shared" si="16"/>
        <v>433333340</v>
      </c>
      <c r="Q236" s="186">
        <f t="shared" si="17"/>
        <v>0</v>
      </c>
      <c r="R236" s="4">
        <v>103</v>
      </c>
      <c r="S236" s="4" t="s">
        <v>70</v>
      </c>
      <c r="T236" s="4" t="s">
        <v>70</v>
      </c>
      <c r="U236" s="140">
        <v>45348</v>
      </c>
      <c r="V236" s="4" t="s">
        <v>1887</v>
      </c>
      <c r="W236" s="4"/>
      <c r="X236" s="4"/>
      <c r="Y236" s="4"/>
      <c r="Z236" s="4"/>
      <c r="AA236" s="4" t="s">
        <v>1886</v>
      </c>
      <c r="AB236" s="4"/>
      <c r="AC236" s="142">
        <f t="shared" si="15"/>
        <v>433333340</v>
      </c>
      <c r="AD236" s="4"/>
      <c r="AE236" s="4"/>
      <c r="AF236" s="144"/>
      <c r="AG236" s="4"/>
      <c r="AH236" s="4"/>
      <c r="AI236" s="4"/>
      <c r="AJ236" s="4"/>
    </row>
    <row r="237" spans="2:36" hidden="1">
      <c r="B237" s="145" t="s">
        <v>5175</v>
      </c>
      <c r="C237" s="4" t="s">
        <v>160</v>
      </c>
      <c r="D237" s="4" t="s">
        <v>5706</v>
      </c>
      <c r="E237" s="4" t="s">
        <v>2518</v>
      </c>
      <c r="F237" s="4" t="s">
        <v>1060</v>
      </c>
      <c r="G237" s="4" t="s">
        <v>5707</v>
      </c>
      <c r="H237" s="4" t="s">
        <v>1300</v>
      </c>
      <c r="I237" s="4" t="s">
        <v>1301</v>
      </c>
      <c r="J237" s="4" t="s">
        <v>5708</v>
      </c>
      <c r="K237" s="139">
        <v>44996000</v>
      </c>
      <c r="L237" s="139">
        <v>44996000</v>
      </c>
      <c r="M237" s="4" t="s">
        <v>1922</v>
      </c>
      <c r="N237" s="4" t="s">
        <v>3571</v>
      </c>
      <c r="O237" s="4" t="s">
        <v>5709</v>
      </c>
      <c r="P237" s="186">
        <f>K237</f>
        <v>44996000</v>
      </c>
      <c r="Q237" s="186">
        <f>P237-K237</f>
        <v>0</v>
      </c>
      <c r="R237" s="4">
        <v>201</v>
      </c>
      <c r="S237" s="174" t="s">
        <v>70</v>
      </c>
      <c r="T237" s="4" t="s">
        <v>70</v>
      </c>
      <c r="U237" s="140">
        <v>45348</v>
      </c>
      <c r="V237" s="4" t="s">
        <v>1887</v>
      </c>
      <c r="W237" s="4"/>
      <c r="X237" s="139" t="s">
        <v>70</v>
      </c>
      <c r="Y237" s="140">
        <v>45363</v>
      </c>
      <c r="Z237" s="4" t="s">
        <v>1885</v>
      </c>
      <c r="AA237" s="4" t="s">
        <v>1886</v>
      </c>
      <c r="AB237" s="186">
        <f>L237</f>
        <v>44996000</v>
      </c>
      <c r="AC237" s="142">
        <f>L237-AB237</f>
        <v>0</v>
      </c>
      <c r="AD237" s="4"/>
      <c r="AE237" s="4" t="s">
        <v>1127</v>
      </c>
      <c r="AF237" s="252" t="s">
        <v>5710</v>
      </c>
      <c r="AG237" s="4"/>
      <c r="AH237" s="4"/>
      <c r="AI237" s="4"/>
      <c r="AJ237" s="4"/>
    </row>
    <row r="238" spans="2:36" hidden="1">
      <c r="B238" s="145" t="s">
        <v>5175</v>
      </c>
      <c r="C238" s="4" t="s">
        <v>160</v>
      </c>
      <c r="D238" s="4" t="s">
        <v>1946</v>
      </c>
      <c r="E238" s="4" t="s">
        <v>1946</v>
      </c>
      <c r="F238" s="4" t="s">
        <v>1060</v>
      </c>
      <c r="G238" s="4" t="s">
        <v>5711</v>
      </c>
      <c r="H238" s="4" t="s">
        <v>1467</v>
      </c>
      <c r="I238" s="4" t="s">
        <v>1468</v>
      </c>
      <c r="J238" s="4" t="s">
        <v>5712</v>
      </c>
      <c r="K238" s="139">
        <v>428170566</v>
      </c>
      <c r="L238" s="139">
        <v>428170566</v>
      </c>
      <c r="M238" s="4" t="s">
        <v>5713</v>
      </c>
      <c r="N238" s="4" t="s">
        <v>3361</v>
      </c>
      <c r="O238" s="4" t="s">
        <v>2502</v>
      </c>
      <c r="P238" s="186">
        <f t="shared" ref="P238:P261" si="22">K238</f>
        <v>428170566</v>
      </c>
      <c r="Q238" s="186">
        <f t="shared" ref="Q238:Q261" si="23">P238-K238</f>
        <v>0</v>
      </c>
      <c r="R238" s="4">
        <v>111</v>
      </c>
      <c r="S238" s="4" t="s">
        <v>70</v>
      </c>
      <c r="T238" s="4" t="s">
        <v>70</v>
      </c>
      <c r="U238" s="140">
        <v>45321</v>
      </c>
      <c r="V238" s="4" t="s">
        <v>1884</v>
      </c>
      <c r="W238" s="4"/>
      <c r="X238" s="4"/>
      <c r="Y238" s="4"/>
      <c r="Z238" s="4"/>
      <c r="AA238" s="4" t="s">
        <v>1886</v>
      </c>
      <c r="AB238" s="4"/>
      <c r="AC238" s="142">
        <f t="shared" si="15"/>
        <v>428170566</v>
      </c>
      <c r="AD238" s="4"/>
      <c r="AE238" s="4"/>
      <c r="AF238" s="144"/>
      <c r="AG238" s="4"/>
      <c r="AH238" s="4"/>
      <c r="AI238" s="4"/>
      <c r="AJ238" s="4"/>
    </row>
    <row r="239" spans="2:36" hidden="1">
      <c r="B239" s="145" t="s">
        <v>5175</v>
      </c>
      <c r="C239" s="4" t="s">
        <v>160</v>
      </c>
      <c r="D239" s="4" t="s">
        <v>1946</v>
      </c>
      <c r="E239" s="4" t="s">
        <v>1946</v>
      </c>
      <c r="F239" s="4" t="s">
        <v>1060</v>
      </c>
      <c r="G239" s="4" t="s">
        <v>5714</v>
      </c>
      <c r="H239" s="4" t="s">
        <v>1467</v>
      </c>
      <c r="I239" s="4" t="s">
        <v>1468</v>
      </c>
      <c r="J239" s="4" t="s">
        <v>5715</v>
      </c>
      <c r="K239" s="139">
        <v>734891320</v>
      </c>
      <c r="L239" s="139">
        <v>734891320</v>
      </c>
      <c r="M239" s="4" t="s">
        <v>5713</v>
      </c>
      <c r="N239" s="4" t="s">
        <v>3394</v>
      </c>
      <c r="O239" s="4" t="s">
        <v>4492</v>
      </c>
      <c r="P239" s="186">
        <f t="shared" si="22"/>
        <v>734891320</v>
      </c>
      <c r="Q239" s="186">
        <f t="shared" si="23"/>
        <v>0</v>
      </c>
      <c r="R239" s="4">
        <v>111</v>
      </c>
      <c r="S239" s="4" t="s">
        <v>70</v>
      </c>
      <c r="T239" s="4" t="s">
        <v>70</v>
      </c>
      <c r="U239" s="140">
        <v>45321</v>
      </c>
      <c r="V239" s="4" t="s">
        <v>1884</v>
      </c>
      <c r="W239" s="4"/>
      <c r="X239" s="4"/>
      <c r="Y239" s="4"/>
      <c r="Z239" s="4"/>
      <c r="AA239" s="4" t="s">
        <v>1886</v>
      </c>
      <c r="AB239" s="4"/>
      <c r="AC239" s="142">
        <f t="shared" si="15"/>
        <v>734891320</v>
      </c>
      <c r="AD239" s="4"/>
      <c r="AE239" s="4"/>
      <c r="AF239" s="144"/>
      <c r="AG239" s="4"/>
      <c r="AH239" s="4"/>
      <c r="AI239" s="4"/>
      <c r="AJ239" s="4"/>
    </row>
    <row r="240" spans="2:36" hidden="1">
      <c r="B240" s="145" t="s">
        <v>5175</v>
      </c>
      <c r="C240" s="4" t="s">
        <v>160</v>
      </c>
      <c r="D240" s="4" t="s">
        <v>1946</v>
      </c>
      <c r="E240" s="4" t="s">
        <v>1946</v>
      </c>
      <c r="F240" s="4" t="s">
        <v>1060</v>
      </c>
      <c r="G240" s="4" t="s">
        <v>5716</v>
      </c>
      <c r="H240" s="4" t="s">
        <v>1467</v>
      </c>
      <c r="I240" s="4" t="s">
        <v>1468</v>
      </c>
      <c r="J240" s="4" t="s">
        <v>5717</v>
      </c>
      <c r="K240" s="139">
        <v>42114023</v>
      </c>
      <c r="L240" s="139">
        <v>42114023</v>
      </c>
      <c r="M240" s="4" t="s">
        <v>5713</v>
      </c>
      <c r="N240" s="4" t="s">
        <v>3690</v>
      </c>
      <c r="O240" s="4" t="s">
        <v>2894</v>
      </c>
      <c r="P240" s="186">
        <f t="shared" si="22"/>
        <v>42114023</v>
      </c>
      <c r="Q240" s="186">
        <f t="shared" si="23"/>
        <v>0</v>
      </c>
      <c r="R240" s="4">
        <v>111</v>
      </c>
      <c r="S240" s="4" t="s">
        <v>70</v>
      </c>
      <c r="T240" s="4" t="s">
        <v>70</v>
      </c>
      <c r="U240" s="140">
        <v>45321</v>
      </c>
      <c r="V240" s="4" t="s">
        <v>1884</v>
      </c>
      <c r="W240" s="4"/>
      <c r="X240" s="4"/>
      <c r="Y240" s="4"/>
      <c r="Z240" s="4"/>
      <c r="AA240" s="4" t="s">
        <v>1886</v>
      </c>
      <c r="AB240" s="4"/>
      <c r="AC240" s="142">
        <f t="shared" si="15"/>
        <v>42114023</v>
      </c>
      <c r="AD240" s="4"/>
      <c r="AE240" s="4"/>
      <c r="AF240" s="144"/>
      <c r="AG240" s="4"/>
      <c r="AH240" s="4"/>
      <c r="AI240" s="4"/>
      <c r="AJ240" s="4"/>
    </row>
    <row r="241" spans="2:36" hidden="1">
      <c r="B241" s="145" t="s">
        <v>5175</v>
      </c>
      <c r="C241" s="4" t="s">
        <v>160</v>
      </c>
      <c r="D241" s="4" t="s">
        <v>1946</v>
      </c>
      <c r="E241" s="4" t="s">
        <v>1946</v>
      </c>
      <c r="F241" s="4" t="s">
        <v>1060</v>
      </c>
      <c r="G241" s="4" t="s">
        <v>5718</v>
      </c>
      <c r="H241" s="4" t="s">
        <v>1467</v>
      </c>
      <c r="I241" s="4" t="s">
        <v>1468</v>
      </c>
      <c r="J241" s="4" t="s">
        <v>5719</v>
      </c>
      <c r="K241" s="139">
        <v>237000000</v>
      </c>
      <c r="L241" s="139">
        <v>237000000</v>
      </c>
      <c r="M241" s="4" t="s">
        <v>5713</v>
      </c>
      <c r="N241" s="4" t="s">
        <v>5248</v>
      </c>
      <c r="O241" s="4" t="s">
        <v>2877</v>
      </c>
      <c r="P241" s="186">
        <f t="shared" si="22"/>
        <v>237000000</v>
      </c>
      <c r="Q241" s="186">
        <f t="shared" si="23"/>
        <v>0</v>
      </c>
      <c r="R241" s="4">
        <v>111</v>
      </c>
      <c r="S241" s="4" t="s">
        <v>70</v>
      </c>
      <c r="T241" s="4" t="s">
        <v>70</v>
      </c>
      <c r="U241" s="140">
        <v>45321</v>
      </c>
      <c r="V241" s="4" t="s">
        <v>1884</v>
      </c>
      <c r="W241" s="4"/>
      <c r="X241" s="4"/>
      <c r="Y241" s="4"/>
      <c r="Z241" s="4"/>
      <c r="AA241" s="4" t="s">
        <v>1886</v>
      </c>
      <c r="AB241" s="4"/>
      <c r="AC241" s="142">
        <f t="shared" si="15"/>
        <v>237000000</v>
      </c>
      <c r="AD241" s="4"/>
      <c r="AE241" s="4"/>
      <c r="AF241" s="144"/>
      <c r="AG241" s="4"/>
      <c r="AH241" s="4"/>
      <c r="AI241" s="4"/>
      <c r="AJ241" s="4"/>
    </row>
    <row r="242" spans="2:36" hidden="1">
      <c r="B242" s="145" t="s">
        <v>5175</v>
      </c>
      <c r="C242" s="4" t="s">
        <v>160</v>
      </c>
      <c r="D242" s="4" t="s">
        <v>1946</v>
      </c>
      <c r="E242" s="4" t="s">
        <v>1946</v>
      </c>
      <c r="F242" s="4" t="s">
        <v>1060</v>
      </c>
      <c r="G242" s="4" t="s">
        <v>5720</v>
      </c>
      <c r="H242" s="4" t="s">
        <v>1467</v>
      </c>
      <c r="I242" s="4" t="s">
        <v>1468</v>
      </c>
      <c r="J242" s="4" t="s">
        <v>5721</v>
      </c>
      <c r="K242" s="139">
        <v>397938901</v>
      </c>
      <c r="L242" s="139">
        <v>397938901</v>
      </c>
      <c r="M242" s="4" t="s">
        <v>5713</v>
      </c>
      <c r="N242" s="4" t="s">
        <v>3075</v>
      </c>
      <c r="O242" s="4" t="s">
        <v>2869</v>
      </c>
      <c r="P242" s="186">
        <f t="shared" si="22"/>
        <v>397938901</v>
      </c>
      <c r="Q242" s="186">
        <f t="shared" si="23"/>
        <v>0</v>
      </c>
      <c r="R242" s="4">
        <v>111</v>
      </c>
      <c r="S242" s="4" t="s">
        <v>70</v>
      </c>
      <c r="T242" s="4" t="s">
        <v>70</v>
      </c>
      <c r="U242" s="140">
        <v>45321</v>
      </c>
      <c r="V242" s="4" t="s">
        <v>1884</v>
      </c>
      <c r="W242" s="4"/>
      <c r="X242" s="4"/>
      <c r="Y242" s="4"/>
      <c r="Z242" s="4"/>
      <c r="AA242" s="4" t="s">
        <v>1886</v>
      </c>
      <c r="AB242" s="4"/>
      <c r="AC242" s="142">
        <f t="shared" si="15"/>
        <v>397938901</v>
      </c>
      <c r="AD242" s="4"/>
      <c r="AE242" s="4"/>
      <c r="AF242" s="144"/>
      <c r="AG242" s="4"/>
      <c r="AH242" s="4"/>
      <c r="AI242" s="4"/>
      <c r="AJ242" s="4"/>
    </row>
    <row r="243" spans="2:36" hidden="1">
      <c r="B243" s="145" t="s">
        <v>5175</v>
      </c>
      <c r="C243" s="4" t="s">
        <v>160</v>
      </c>
      <c r="D243" s="4" t="s">
        <v>1946</v>
      </c>
      <c r="E243" s="4" t="s">
        <v>1946</v>
      </c>
      <c r="F243" s="4" t="s">
        <v>1060</v>
      </c>
      <c r="G243" s="4" t="s">
        <v>5722</v>
      </c>
      <c r="H243" s="4" t="s">
        <v>1467</v>
      </c>
      <c r="I243" s="4" t="s">
        <v>1468</v>
      </c>
      <c r="J243" s="4" t="s">
        <v>5723</v>
      </c>
      <c r="K243" s="139">
        <v>649000000</v>
      </c>
      <c r="L243" s="139">
        <v>649000000</v>
      </c>
      <c r="M243" s="4" t="s">
        <v>5698</v>
      </c>
      <c r="N243" s="4" t="s">
        <v>3145</v>
      </c>
      <c r="O243" s="4" t="s">
        <v>2622</v>
      </c>
      <c r="P243" s="186">
        <f t="shared" si="22"/>
        <v>649000000</v>
      </c>
      <c r="Q243" s="186">
        <f t="shared" si="23"/>
        <v>0</v>
      </c>
      <c r="R243" s="4">
        <v>111</v>
      </c>
      <c r="S243" s="4" t="s">
        <v>70</v>
      </c>
      <c r="T243" s="4" t="s">
        <v>70</v>
      </c>
      <c r="U243" s="140">
        <v>45321</v>
      </c>
      <c r="V243" s="4" t="s">
        <v>1884</v>
      </c>
      <c r="W243" s="4"/>
      <c r="X243" s="4"/>
      <c r="Y243" s="4"/>
      <c r="Z243" s="4"/>
      <c r="AA243" s="4" t="s">
        <v>1886</v>
      </c>
      <c r="AB243" s="4"/>
      <c r="AC243" s="142">
        <f t="shared" si="15"/>
        <v>649000000</v>
      </c>
      <c r="AD243" s="4"/>
      <c r="AE243" s="4"/>
      <c r="AF243" s="144"/>
      <c r="AG243" s="4"/>
      <c r="AH243" s="4"/>
      <c r="AI243" s="4"/>
      <c r="AJ243" s="4"/>
    </row>
    <row r="244" spans="2:36" hidden="1">
      <c r="B244" s="145" t="s">
        <v>5175</v>
      </c>
      <c r="C244" s="4" t="s">
        <v>160</v>
      </c>
      <c r="D244" s="4" t="s">
        <v>1946</v>
      </c>
      <c r="E244" s="4" t="s">
        <v>1946</v>
      </c>
      <c r="F244" s="4" t="s">
        <v>1060</v>
      </c>
      <c r="G244" s="4" t="s">
        <v>5724</v>
      </c>
      <c r="H244" s="4" t="s">
        <v>1467</v>
      </c>
      <c r="I244" s="4" t="s">
        <v>1468</v>
      </c>
      <c r="J244" s="4" t="s">
        <v>5725</v>
      </c>
      <c r="K244" s="139">
        <v>139328116</v>
      </c>
      <c r="L244" s="139">
        <v>139328116</v>
      </c>
      <c r="M244" s="4" t="s">
        <v>5698</v>
      </c>
      <c r="N244" s="4" t="s">
        <v>3145</v>
      </c>
      <c r="O244" s="4" t="s">
        <v>2622</v>
      </c>
      <c r="P244" s="186">
        <f t="shared" si="22"/>
        <v>139328116</v>
      </c>
      <c r="Q244" s="186">
        <f t="shared" si="23"/>
        <v>0</v>
      </c>
      <c r="R244" s="4">
        <v>111</v>
      </c>
      <c r="S244" s="4" t="s">
        <v>70</v>
      </c>
      <c r="T244" s="4" t="s">
        <v>70</v>
      </c>
      <c r="U244" s="140">
        <v>45321</v>
      </c>
      <c r="V244" s="4" t="s">
        <v>1884</v>
      </c>
      <c r="W244" s="4"/>
      <c r="X244" s="4"/>
      <c r="Y244" s="4"/>
      <c r="Z244" s="4"/>
      <c r="AA244" s="4" t="s">
        <v>1886</v>
      </c>
      <c r="AB244" s="4"/>
      <c r="AC244" s="142">
        <f t="shared" si="15"/>
        <v>139328116</v>
      </c>
      <c r="AD244" s="4"/>
      <c r="AE244" s="4"/>
      <c r="AF244" s="144"/>
      <c r="AG244" s="4"/>
      <c r="AH244" s="4"/>
      <c r="AI244" s="4"/>
      <c r="AJ244" s="4"/>
    </row>
    <row r="245" spans="2:36" hidden="1">
      <c r="B245" s="145" t="s">
        <v>5175</v>
      </c>
      <c r="C245" s="4" t="s">
        <v>160</v>
      </c>
      <c r="D245" s="4" t="s">
        <v>1946</v>
      </c>
      <c r="E245" s="4" t="s">
        <v>1946</v>
      </c>
      <c r="F245" s="4" t="s">
        <v>1060</v>
      </c>
      <c r="G245" s="4" t="s">
        <v>5726</v>
      </c>
      <c r="H245" s="4" t="s">
        <v>1467</v>
      </c>
      <c r="I245" s="4" t="s">
        <v>1468</v>
      </c>
      <c r="J245" s="4" t="s">
        <v>5727</v>
      </c>
      <c r="K245" s="139">
        <v>230000000</v>
      </c>
      <c r="L245" s="139">
        <v>230000000</v>
      </c>
      <c r="M245" s="4" t="s">
        <v>5698</v>
      </c>
      <c r="N245" s="4" t="s">
        <v>2988</v>
      </c>
      <c r="O245" s="4" t="s">
        <v>3376</v>
      </c>
      <c r="P245" s="186">
        <f t="shared" si="22"/>
        <v>230000000</v>
      </c>
      <c r="Q245" s="186">
        <f t="shared" si="23"/>
        <v>0</v>
      </c>
      <c r="R245" s="4">
        <v>111</v>
      </c>
      <c r="S245" s="4" t="s">
        <v>70</v>
      </c>
      <c r="T245" s="4" t="s">
        <v>70</v>
      </c>
      <c r="U245" s="140">
        <v>45321</v>
      </c>
      <c r="V245" s="4" t="s">
        <v>1884</v>
      </c>
      <c r="W245" s="4"/>
      <c r="X245" s="4"/>
      <c r="Y245" s="4"/>
      <c r="Z245" s="4"/>
      <c r="AA245" s="4" t="s">
        <v>1886</v>
      </c>
      <c r="AB245" s="4"/>
      <c r="AC245" s="142">
        <f t="shared" si="15"/>
        <v>230000000</v>
      </c>
      <c r="AD245" s="4"/>
      <c r="AE245" s="4"/>
      <c r="AF245" s="144"/>
      <c r="AG245" s="4"/>
      <c r="AH245" s="4"/>
      <c r="AI245" s="4"/>
      <c r="AJ245" s="4"/>
    </row>
    <row r="246" spans="2:36" hidden="1">
      <c r="B246" s="145" t="s">
        <v>5175</v>
      </c>
      <c r="C246" s="4" t="s">
        <v>160</v>
      </c>
      <c r="D246" s="4" t="s">
        <v>1946</v>
      </c>
      <c r="E246" s="4" t="s">
        <v>1946</v>
      </c>
      <c r="F246" s="4" t="s">
        <v>1060</v>
      </c>
      <c r="G246" s="4" t="s">
        <v>5728</v>
      </c>
      <c r="H246" s="4" t="s">
        <v>1467</v>
      </c>
      <c r="I246" s="4" t="s">
        <v>1468</v>
      </c>
      <c r="J246" s="4" t="s">
        <v>5729</v>
      </c>
      <c r="K246" s="139">
        <v>48022439</v>
      </c>
      <c r="L246" s="139">
        <v>48022439</v>
      </c>
      <c r="M246" s="4" t="s">
        <v>5698</v>
      </c>
      <c r="N246" s="4" t="s">
        <v>2988</v>
      </c>
      <c r="O246" s="4" t="s">
        <v>3376</v>
      </c>
      <c r="P246" s="186">
        <f t="shared" si="22"/>
        <v>48022439</v>
      </c>
      <c r="Q246" s="186">
        <f t="shared" si="23"/>
        <v>0</v>
      </c>
      <c r="R246" s="4">
        <v>111</v>
      </c>
      <c r="S246" s="4" t="s">
        <v>70</v>
      </c>
      <c r="T246" s="4" t="s">
        <v>70</v>
      </c>
      <c r="U246" s="140">
        <v>45321</v>
      </c>
      <c r="V246" s="4" t="s">
        <v>1884</v>
      </c>
      <c r="W246" s="4"/>
      <c r="X246" s="4"/>
      <c r="Y246" s="4"/>
      <c r="Z246" s="4"/>
      <c r="AA246" s="4" t="s">
        <v>1886</v>
      </c>
      <c r="AB246" s="4"/>
      <c r="AC246" s="142">
        <f t="shared" si="15"/>
        <v>48022439</v>
      </c>
      <c r="AD246" s="4"/>
      <c r="AE246" s="4"/>
      <c r="AF246" s="144"/>
      <c r="AG246" s="4"/>
      <c r="AH246" s="4"/>
      <c r="AI246" s="4"/>
      <c r="AJ246" s="4"/>
    </row>
    <row r="247" spans="2:36" hidden="1">
      <c r="B247" s="145" t="s">
        <v>5175</v>
      </c>
      <c r="C247" s="4" t="s">
        <v>160</v>
      </c>
      <c r="D247" s="4" t="s">
        <v>1946</v>
      </c>
      <c r="E247" s="4" t="s">
        <v>1946</v>
      </c>
      <c r="F247" s="4" t="s">
        <v>1060</v>
      </c>
      <c r="G247" s="4" t="s">
        <v>5730</v>
      </c>
      <c r="H247" s="4" t="s">
        <v>1467</v>
      </c>
      <c r="I247" s="4" t="s">
        <v>1468</v>
      </c>
      <c r="J247" s="4" t="s">
        <v>5731</v>
      </c>
      <c r="K247" s="139">
        <v>400000000</v>
      </c>
      <c r="L247" s="139">
        <v>400000000</v>
      </c>
      <c r="M247" s="4" t="s">
        <v>5713</v>
      </c>
      <c r="N247" s="4" t="s">
        <v>2556</v>
      </c>
      <c r="O247" s="4" t="s">
        <v>2823</v>
      </c>
      <c r="P247" s="186">
        <f t="shared" si="22"/>
        <v>400000000</v>
      </c>
      <c r="Q247" s="186">
        <f t="shared" si="23"/>
        <v>0</v>
      </c>
      <c r="R247" s="4">
        <v>111</v>
      </c>
      <c r="S247" s="4" t="s">
        <v>70</v>
      </c>
      <c r="T247" s="4" t="s">
        <v>70</v>
      </c>
      <c r="U247" s="140">
        <v>45321</v>
      </c>
      <c r="V247" s="4" t="s">
        <v>1884</v>
      </c>
      <c r="W247" s="4"/>
      <c r="X247" s="4"/>
      <c r="Y247" s="4"/>
      <c r="Z247" s="4"/>
      <c r="AA247" s="4" t="s">
        <v>1886</v>
      </c>
      <c r="AB247" s="4"/>
      <c r="AC247" s="142">
        <f t="shared" si="15"/>
        <v>400000000</v>
      </c>
      <c r="AD247" s="4"/>
      <c r="AE247" s="4"/>
      <c r="AF247" s="144"/>
      <c r="AG247" s="4"/>
      <c r="AH247" s="4"/>
      <c r="AI247" s="4"/>
      <c r="AJ247" s="4"/>
    </row>
    <row r="248" spans="2:36" hidden="1">
      <c r="B248" s="145" t="s">
        <v>5175</v>
      </c>
      <c r="C248" s="4" t="s">
        <v>160</v>
      </c>
      <c r="D248" s="4" t="s">
        <v>1946</v>
      </c>
      <c r="E248" s="4" t="s">
        <v>1946</v>
      </c>
      <c r="F248" s="4" t="s">
        <v>1060</v>
      </c>
      <c r="G248" s="4" t="s">
        <v>5732</v>
      </c>
      <c r="H248" s="4" t="s">
        <v>1467</v>
      </c>
      <c r="I248" s="4" t="s">
        <v>1468</v>
      </c>
      <c r="J248" s="4" t="s">
        <v>5733</v>
      </c>
      <c r="K248" s="139">
        <v>198531167</v>
      </c>
      <c r="L248" s="139">
        <v>198531167</v>
      </c>
      <c r="M248" s="4" t="s">
        <v>5643</v>
      </c>
      <c r="N248" s="4" t="s">
        <v>3380</v>
      </c>
      <c r="O248" s="4" t="s">
        <v>2725</v>
      </c>
      <c r="P248" s="186">
        <f t="shared" si="22"/>
        <v>198531167</v>
      </c>
      <c r="Q248" s="186">
        <f t="shared" si="23"/>
        <v>0</v>
      </c>
      <c r="R248" s="4">
        <v>111</v>
      </c>
      <c r="S248" s="4" t="s">
        <v>70</v>
      </c>
      <c r="T248" s="4" t="s">
        <v>70</v>
      </c>
      <c r="U248" s="140">
        <v>45321</v>
      </c>
      <c r="V248" s="4" t="s">
        <v>1884</v>
      </c>
      <c r="W248" s="4"/>
      <c r="X248" s="4"/>
      <c r="Y248" s="4"/>
      <c r="Z248" s="4"/>
      <c r="AA248" s="4" t="s">
        <v>1886</v>
      </c>
      <c r="AB248" s="4"/>
      <c r="AC248" s="142">
        <f t="shared" si="15"/>
        <v>198531167</v>
      </c>
      <c r="AD248" s="4"/>
      <c r="AE248" s="4"/>
      <c r="AF248" s="144"/>
      <c r="AG248" s="4"/>
      <c r="AH248" s="4"/>
      <c r="AI248" s="4"/>
      <c r="AJ248" s="4"/>
    </row>
    <row r="249" spans="2:36" hidden="1">
      <c r="B249" s="145" t="s">
        <v>5175</v>
      </c>
      <c r="C249" s="4" t="s">
        <v>160</v>
      </c>
      <c r="D249" s="4" t="s">
        <v>1946</v>
      </c>
      <c r="E249" s="4" t="s">
        <v>1946</v>
      </c>
      <c r="F249" s="4" t="s">
        <v>1060</v>
      </c>
      <c r="G249" s="4" t="s">
        <v>5734</v>
      </c>
      <c r="H249" s="4" t="s">
        <v>1467</v>
      </c>
      <c r="I249" s="4" t="s">
        <v>1468</v>
      </c>
      <c r="J249" s="4" t="s">
        <v>5735</v>
      </c>
      <c r="K249" s="139">
        <v>460000000</v>
      </c>
      <c r="L249" s="139">
        <v>460000000</v>
      </c>
      <c r="M249" s="4" t="s">
        <v>5643</v>
      </c>
      <c r="N249" s="4" t="s">
        <v>3380</v>
      </c>
      <c r="O249" s="4" t="s">
        <v>2725</v>
      </c>
      <c r="P249" s="186">
        <f t="shared" si="22"/>
        <v>460000000</v>
      </c>
      <c r="Q249" s="186">
        <f t="shared" si="23"/>
        <v>0</v>
      </c>
      <c r="R249" s="4">
        <v>111</v>
      </c>
      <c r="S249" s="4" t="s">
        <v>70</v>
      </c>
      <c r="T249" s="4" t="s">
        <v>70</v>
      </c>
      <c r="U249" s="140">
        <v>45321</v>
      </c>
      <c r="V249" s="4" t="s">
        <v>1884</v>
      </c>
      <c r="W249" s="4"/>
      <c r="X249" s="4"/>
      <c r="Y249" s="4"/>
      <c r="Z249" s="4"/>
      <c r="AA249" s="4" t="s">
        <v>1886</v>
      </c>
      <c r="AB249" s="4"/>
      <c r="AC249" s="142">
        <f t="shared" si="15"/>
        <v>460000000</v>
      </c>
      <c r="AD249" s="4"/>
      <c r="AE249" s="4"/>
      <c r="AF249" s="144"/>
      <c r="AG249" s="4"/>
      <c r="AH249" s="4"/>
      <c r="AI249" s="4"/>
      <c r="AJ249" s="4"/>
    </row>
    <row r="250" spans="2:36" hidden="1">
      <c r="B250" s="145" t="s">
        <v>5175</v>
      </c>
      <c r="C250" s="4" t="s">
        <v>160</v>
      </c>
      <c r="D250" s="4" t="s">
        <v>1946</v>
      </c>
      <c r="E250" s="4" t="s">
        <v>1946</v>
      </c>
      <c r="F250" s="4" t="s">
        <v>1060</v>
      </c>
      <c r="G250" s="4" t="s">
        <v>5736</v>
      </c>
      <c r="H250" s="4" t="s">
        <v>1467</v>
      </c>
      <c r="I250" s="4" t="s">
        <v>1468</v>
      </c>
      <c r="J250" s="4" t="s">
        <v>5737</v>
      </c>
      <c r="K250" s="139">
        <v>398420801</v>
      </c>
      <c r="L250" s="139">
        <v>398420801</v>
      </c>
      <c r="M250" s="4" t="s">
        <v>5651</v>
      </c>
      <c r="N250" s="4" t="s">
        <v>2715</v>
      </c>
      <c r="O250" s="4" t="s">
        <v>3102</v>
      </c>
      <c r="P250" s="186">
        <f t="shared" si="22"/>
        <v>398420801</v>
      </c>
      <c r="Q250" s="186">
        <f t="shared" si="23"/>
        <v>0</v>
      </c>
      <c r="R250" s="4">
        <v>111</v>
      </c>
      <c r="S250" s="4" t="s">
        <v>70</v>
      </c>
      <c r="T250" s="4" t="s">
        <v>70</v>
      </c>
      <c r="U250" s="140">
        <v>45321</v>
      </c>
      <c r="V250" s="4" t="s">
        <v>1884</v>
      </c>
      <c r="W250" s="4"/>
      <c r="X250" s="4"/>
      <c r="Y250" s="4"/>
      <c r="Z250" s="4"/>
      <c r="AA250" s="4" t="s">
        <v>1886</v>
      </c>
      <c r="AB250" s="4"/>
      <c r="AC250" s="142">
        <f t="shared" si="15"/>
        <v>398420801</v>
      </c>
      <c r="AD250" s="4"/>
      <c r="AE250" s="4"/>
      <c r="AF250" s="144"/>
      <c r="AG250" s="4"/>
      <c r="AH250" s="4"/>
      <c r="AI250" s="4"/>
      <c r="AJ250" s="4"/>
    </row>
    <row r="251" spans="2:36" hidden="1">
      <c r="B251" s="145" t="s">
        <v>5175</v>
      </c>
      <c r="C251" s="4" t="s">
        <v>160</v>
      </c>
      <c r="D251" s="4" t="s">
        <v>1946</v>
      </c>
      <c r="E251" s="4" t="s">
        <v>1946</v>
      </c>
      <c r="F251" s="4" t="s">
        <v>1060</v>
      </c>
      <c r="G251" s="4" t="s">
        <v>5738</v>
      </c>
      <c r="H251" s="4" t="s">
        <v>1467</v>
      </c>
      <c r="I251" s="4" t="s">
        <v>1468</v>
      </c>
      <c r="J251" s="4" t="s">
        <v>5739</v>
      </c>
      <c r="K251" s="139">
        <v>312000000</v>
      </c>
      <c r="L251" s="139">
        <v>312000000</v>
      </c>
      <c r="M251" s="4" t="s">
        <v>5651</v>
      </c>
      <c r="N251" s="4" t="s">
        <v>2656</v>
      </c>
      <c r="O251" s="4" t="s">
        <v>2553</v>
      </c>
      <c r="P251" s="186">
        <f t="shared" si="22"/>
        <v>312000000</v>
      </c>
      <c r="Q251" s="186">
        <f t="shared" si="23"/>
        <v>0</v>
      </c>
      <c r="R251" s="4">
        <v>111</v>
      </c>
      <c r="S251" s="4" t="s">
        <v>70</v>
      </c>
      <c r="T251" s="4" t="s">
        <v>70</v>
      </c>
      <c r="U251" s="140">
        <v>45321</v>
      </c>
      <c r="V251" s="4" t="s">
        <v>1884</v>
      </c>
      <c r="W251" s="4"/>
      <c r="X251" s="4"/>
      <c r="Y251" s="4"/>
      <c r="Z251" s="4"/>
      <c r="AA251" s="4" t="s">
        <v>1886</v>
      </c>
      <c r="AB251" s="4"/>
      <c r="AC251" s="142">
        <f t="shared" si="15"/>
        <v>312000000</v>
      </c>
      <c r="AD251" s="4"/>
      <c r="AE251" s="4"/>
      <c r="AF251" s="144"/>
      <c r="AG251" s="4"/>
      <c r="AH251" s="4"/>
      <c r="AI251" s="4"/>
      <c r="AJ251" s="4"/>
    </row>
    <row r="252" spans="2:36" hidden="1">
      <c r="B252" s="145" t="s">
        <v>5175</v>
      </c>
      <c r="C252" s="4" t="s">
        <v>160</v>
      </c>
      <c r="D252" s="4" t="s">
        <v>1946</v>
      </c>
      <c r="E252" s="4" t="s">
        <v>1946</v>
      </c>
      <c r="F252" s="4" t="s">
        <v>1060</v>
      </c>
      <c r="G252" s="4" t="s">
        <v>5740</v>
      </c>
      <c r="H252" s="4" t="s">
        <v>1467</v>
      </c>
      <c r="I252" s="4" t="s">
        <v>1468</v>
      </c>
      <c r="J252" s="4" t="s">
        <v>5741</v>
      </c>
      <c r="K252" s="139">
        <v>108804984</v>
      </c>
      <c r="L252" s="139">
        <v>108804984</v>
      </c>
      <c r="M252" s="4" t="s">
        <v>5651</v>
      </c>
      <c r="N252" s="4" t="s">
        <v>5596</v>
      </c>
      <c r="O252" s="4" t="s">
        <v>3619</v>
      </c>
      <c r="P252" s="186">
        <f t="shared" si="22"/>
        <v>108804984</v>
      </c>
      <c r="Q252" s="186">
        <f t="shared" si="23"/>
        <v>0</v>
      </c>
      <c r="R252" s="4">
        <v>111</v>
      </c>
      <c r="S252" s="4" t="s">
        <v>70</v>
      </c>
      <c r="T252" s="4" t="s">
        <v>70</v>
      </c>
      <c r="U252" s="140">
        <v>45321</v>
      </c>
      <c r="V252" s="4" t="s">
        <v>1884</v>
      </c>
      <c r="W252" s="4"/>
      <c r="X252" s="4"/>
      <c r="Y252" s="4"/>
      <c r="Z252" s="4"/>
      <c r="AA252" s="4" t="s">
        <v>1886</v>
      </c>
      <c r="AB252" s="4"/>
      <c r="AC252" s="142">
        <f t="shared" si="15"/>
        <v>108804984</v>
      </c>
      <c r="AD252" s="4"/>
      <c r="AE252" s="4"/>
      <c r="AF252" s="144"/>
      <c r="AG252" s="4"/>
      <c r="AH252" s="4"/>
      <c r="AI252" s="4"/>
      <c r="AJ252" s="4"/>
    </row>
    <row r="253" spans="2:36" hidden="1">
      <c r="B253" s="145" t="s">
        <v>5175</v>
      </c>
      <c r="C253" s="4" t="s">
        <v>160</v>
      </c>
      <c r="D253" s="4" t="s">
        <v>1946</v>
      </c>
      <c r="E253" s="4" t="s">
        <v>1946</v>
      </c>
      <c r="F253" s="4" t="s">
        <v>1060</v>
      </c>
      <c r="G253" s="4" t="s">
        <v>5742</v>
      </c>
      <c r="H253" s="4" t="s">
        <v>1467</v>
      </c>
      <c r="I253" s="4" t="s">
        <v>1468</v>
      </c>
      <c r="J253" s="4" t="s">
        <v>5743</v>
      </c>
      <c r="K253" s="139">
        <v>87229293</v>
      </c>
      <c r="L253" s="139">
        <v>87229293</v>
      </c>
      <c r="M253" s="4" t="s">
        <v>1913</v>
      </c>
      <c r="N253" s="4" t="s">
        <v>4306</v>
      </c>
      <c r="O253" s="4" t="s">
        <v>2781</v>
      </c>
      <c r="P253" s="186">
        <f t="shared" si="22"/>
        <v>87229293</v>
      </c>
      <c r="Q253" s="186">
        <f t="shared" si="23"/>
        <v>0</v>
      </c>
      <c r="R253" s="4">
        <v>111</v>
      </c>
      <c r="S253" s="4" t="s">
        <v>70</v>
      </c>
      <c r="T253" s="4" t="s">
        <v>70</v>
      </c>
      <c r="U253" s="140">
        <v>45321</v>
      </c>
      <c r="V253" s="4" t="s">
        <v>1884</v>
      </c>
      <c r="W253" s="4"/>
      <c r="X253" s="4"/>
      <c r="Y253" s="4"/>
      <c r="Z253" s="4"/>
      <c r="AA253" s="4" t="s">
        <v>1886</v>
      </c>
      <c r="AB253" s="4"/>
      <c r="AC253" s="142">
        <f t="shared" si="15"/>
        <v>87229293</v>
      </c>
      <c r="AD253" s="4"/>
      <c r="AE253" s="4"/>
      <c r="AF253" s="144"/>
      <c r="AG253" s="4"/>
      <c r="AH253" s="4"/>
      <c r="AI253" s="4"/>
      <c r="AJ253" s="4"/>
    </row>
    <row r="254" spans="2:36" hidden="1">
      <c r="B254" s="145" t="s">
        <v>5175</v>
      </c>
      <c r="C254" s="4" t="s">
        <v>160</v>
      </c>
      <c r="D254" s="4" t="s">
        <v>1946</v>
      </c>
      <c r="E254" s="4" t="s">
        <v>1946</v>
      </c>
      <c r="F254" s="4" t="s">
        <v>1060</v>
      </c>
      <c r="G254" s="4" t="s">
        <v>5744</v>
      </c>
      <c r="H254" s="4" t="s">
        <v>1467</v>
      </c>
      <c r="I254" s="4" t="s">
        <v>1468</v>
      </c>
      <c r="J254" s="4" t="s">
        <v>5745</v>
      </c>
      <c r="K254" s="139">
        <v>240000000</v>
      </c>
      <c r="L254" s="139">
        <v>240000000</v>
      </c>
      <c r="M254" s="4" t="s">
        <v>1913</v>
      </c>
      <c r="N254" s="4" t="s">
        <v>4306</v>
      </c>
      <c r="O254" s="4" t="s">
        <v>2781</v>
      </c>
      <c r="P254" s="186">
        <f t="shared" si="22"/>
        <v>240000000</v>
      </c>
      <c r="Q254" s="186">
        <f t="shared" si="23"/>
        <v>0</v>
      </c>
      <c r="R254" s="4">
        <v>111</v>
      </c>
      <c r="S254" s="4" t="s">
        <v>70</v>
      </c>
      <c r="T254" s="4" t="s">
        <v>70</v>
      </c>
      <c r="U254" s="140">
        <v>45321</v>
      </c>
      <c r="V254" s="4" t="s">
        <v>1884</v>
      </c>
      <c r="W254" s="4"/>
      <c r="X254" s="4"/>
      <c r="Y254" s="4"/>
      <c r="Z254" s="4"/>
      <c r="AA254" s="4" t="s">
        <v>1886</v>
      </c>
      <c r="AB254" s="4"/>
      <c r="AC254" s="142">
        <f t="shared" si="15"/>
        <v>240000000</v>
      </c>
      <c r="AD254" s="4"/>
      <c r="AE254" s="4"/>
      <c r="AF254" s="144"/>
      <c r="AG254" s="4"/>
      <c r="AH254" s="4"/>
      <c r="AI254" s="4"/>
      <c r="AJ254" s="4"/>
    </row>
    <row r="255" spans="2:36" hidden="1">
      <c r="B255" s="145" t="s">
        <v>5175</v>
      </c>
      <c r="C255" s="4" t="s">
        <v>160</v>
      </c>
      <c r="D255" s="4" t="s">
        <v>1946</v>
      </c>
      <c r="E255" s="4" t="s">
        <v>1946</v>
      </c>
      <c r="F255" s="4" t="s">
        <v>1060</v>
      </c>
      <c r="G255" s="4" t="s">
        <v>5746</v>
      </c>
      <c r="H255" s="4" t="s">
        <v>1467</v>
      </c>
      <c r="I255" s="4" t="s">
        <v>1468</v>
      </c>
      <c r="J255" s="4" t="s">
        <v>5747</v>
      </c>
      <c r="K255" s="139">
        <v>245000000</v>
      </c>
      <c r="L255" s="139">
        <v>245000000</v>
      </c>
      <c r="M255" s="4" t="s">
        <v>1913</v>
      </c>
      <c r="N255" s="4" t="s">
        <v>2750</v>
      </c>
      <c r="O255" s="4" t="s">
        <v>2191</v>
      </c>
      <c r="P255" s="186">
        <f t="shared" si="22"/>
        <v>245000000</v>
      </c>
      <c r="Q255" s="186">
        <f t="shared" si="23"/>
        <v>0</v>
      </c>
      <c r="R255" s="4">
        <v>111</v>
      </c>
      <c r="S255" s="4" t="s">
        <v>70</v>
      </c>
      <c r="T255" s="4" t="s">
        <v>70</v>
      </c>
      <c r="U255" s="140">
        <v>45321</v>
      </c>
      <c r="V255" s="4" t="s">
        <v>1884</v>
      </c>
      <c r="W255" s="4"/>
      <c r="X255" s="4"/>
      <c r="Y255" s="4"/>
      <c r="Z255" s="4"/>
      <c r="AA255" s="4" t="s">
        <v>1886</v>
      </c>
      <c r="AB255" s="4"/>
      <c r="AC255" s="142">
        <f t="shared" si="15"/>
        <v>245000000</v>
      </c>
      <c r="AD255" s="4"/>
      <c r="AE255" s="4"/>
      <c r="AF255" s="144"/>
      <c r="AG255" s="4"/>
      <c r="AH255" s="4"/>
      <c r="AI255" s="4"/>
      <c r="AJ255" s="4"/>
    </row>
    <row r="256" spans="2:36" hidden="1">
      <c r="B256" s="145" t="s">
        <v>5175</v>
      </c>
      <c r="C256" s="4" t="s">
        <v>160</v>
      </c>
      <c r="D256" s="4" t="s">
        <v>1946</v>
      </c>
      <c r="E256" s="4" t="s">
        <v>1946</v>
      </c>
      <c r="F256" s="4" t="s">
        <v>1060</v>
      </c>
      <c r="G256" s="4" t="s">
        <v>5748</v>
      </c>
      <c r="H256" s="4" t="s">
        <v>1467</v>
      </c>
      <c r="I256" s="4" t="s">
        <v>1468</v>
      </c>
      <c r="J256" s="4" t="s">
        <v>5749</v>
      </c>
      <c r="K256" s="139">
        <v>300000000</v>
      </c>
      <c r="L256" s="139">
        <v>300000000</v>
      </c>
      <c r="M256" s="4" t="s">
        <v>1913</v>
      </c>
      <c r="N256" s="4" t="s">
        <v>2587</v>
      </c>
      <c r="O256" s="4" t="s">
        <v>2773</v>
      </c>
      <c r="P256" s="186">
        <f t="shared" si="22"/>
        <v>300000000</v>
      </c>
      <c r="Q256" s="186">
        <f t="shared" si="23"/>
        <v>0</v>
      </c>
      <c r="R256" s="4">
        <v>111</v>
      </c>
      <c r="S256" s="4" t="s">
        <v>70</v>
      </c>
      <c r="T256" s="4" t="s">
        <v>70</v>
      </c>
      <c r="U256" s="140">
        <v>45321</v>
      </c>
      <c r="V256" s="4" t="s">
        <v>1884</v>
      </c>
      <c r="W256" s="4"/>
      <c r="X256" s="4"/>
      <c r="Y256" s="4"/>
      <c r="Z256" s="4"/>
      <c r="AA256" s="4" t="s">
        <v>1886</v>
      </c>
      <c r="AB256" s="4"/>
      <c r="AC256" s="142">
        <f t="shared" si="15"/>
        <v>300000000</v>
      </c>
      <c r="AD256" s="4"/>
      <c r="AE256" s="4"/>
      <c r="AF256" s="144"/>
      <c r="AG256" s="4"/>
      <c r="AH256" s="4"/>
      <c r="AI256" s="4"/>
      <c r="AJ256" s="4"/>
    </row>
    <row r="257" spans="1:36" hidden="1">
      <c r="B257" s="145" t="s">
        <v>5175</v>
      </c>
      <c r="C257" s="4" t="s">
        <v>160</v>
      </c>
      <c r="D257" s="4" t="s">
        <v>1946</v>
      </c>
      <c r="E257" s="4" t="s">
        <v>1946</v>
      </c>
      <c r="F257" s="4" t="s">
        <v>1060</v>
      </c>
      <c r="G257" s="4" t="s">
        <v>5750</v>
      </c>
      <c r="H257" s="4" t="s">
        <v>1471</v>
      </c>
      <c r="I257" s="4" t="s">
        <v>1472</v>
      </c>
      <c r="J257" s="4" t="s">
        <v>5751</v>
      </c>
      <c r="K257" s="139">
        <v>1000000000</v>
      </c>
      <c r="L257" s="139">
        <v>1000000000</v>
      </c>
      <c r="M257" s="4" t="s">
        <v>5752</v>
      </c>
      <c r="N257" s="4" t="s">
        <v>2564</v>
      </c>
      <c r="O257" s="4" t="s">
        <v>2942</v>
      </c>
      <c r="P257" s="186">
        <f t="shared" si="22"/>
        <v>1000000000</v>
      </c>
      <c r="Q257" s="186">
        <f t="shared" si="23"/>
        <v>0</v>
      </c>
      <c r="R257" s="4">
        <v>112</v>
      </c>
      <c r="S257" s="4" t="s">
        <v>70</v>
      </c>
      <c r="T257" s="4" t="s">
        <v>70</v>
      </c>
      <c r="U257" s="140">
        <v>45321</v>
      </c>
      <c r="V257" s="4" t="s">
        <v>1884</v>
      </c>
      <c r="W257" s="4"/>
      <c r="X257" s="4"/>
      <c r="Y257" s="4"/>
      <c r="Z257" s="4"/>
      <c r="AA257" s="4" t="s">
        <v>1886</v>
      </c>
      <c r="AB257" s="4"/>
      <c r="AC257" s="142">
        <f t="shared" si="15"/>
        <v>1000000000</v>
      </c>
      <c r="AD257" s="4"/>
      <c r="AE257" s="4"/>
      <c r="AF257" s="144"/>
      <c r="AG257" s="4"/>
      <c r="AH257" s="4"/>
      <c r="AI257" s="4"/>
      <c r="AJ257" s="4"/>
    </row>
    <row r="258" spans="1:36" hidden="1">
      <c r="B258" s="145" t="s">
        <v>5175</v>
      </c>
      <c r="C258" s="4" t="s">
        <v>160</v>
      </c>
      <c r="D258" s="4" t="s">
        <v>1946</v>
      </c>
      <c r="E258" s="4" t="s">
        <v>1946</v>
      </c>
      <c r="F258" s="4" t="s">
        <v>1060</v>
      </c>
      <c r="G258" s="4" t="s">
        <v>5753</v>
      </c>
      <c r="H258" s="4" t="s">
        <v>1471</v>
      </c>
      <c r="I258" s="4" t="s">
        <v>1472</v>
      </c>
      <c r="J258" s="4" t="s">
        <v>5754</v>
      </c>
      <c r="K258" s="139">
        <v>1000000000</v>
      </c>
      <c r="L258" s="139">
        <v>1000000000</v>
      </c>
      <c r="M258" s="4" t="s">
        <v>5752</v>
      </c>
      <c r="N258" s="4" t="s">
        <v>3368</v>
      </c>
      <c r="O258" s="4" t="s">
        <v>2942</v>
      </c>
      <c r="P258" s="186">
        <f t="shared" si="22"/>
        <v>1000000000</v>
      </c>
      <c r="Q258" s="186">
        <f t="shared" si="23"/>
        <v>0</v>
      </c>
      <c r="R258" s="4">
        <v>112</v>
      </c>
      <c r="S258" s="4" t="s">
        <v>70</v>
      </c>
      <c r="T258" s="4" t="s">
        <v>70</v>
      </c>
      <c r="U258" s="140">
        <v>45321</v>
      </c>
      <c r="V258" s="4" t="s">
        <v>1884</v>
      </c>
      <c r="W258" s="4"/>
      <c r="X258" s="4"/>
      <c r="Y258" s="4"/>
      <c r="Z258" s="4"/>
      <c r="AA258" s="4" t="s">
        <v>1886</v>
      </c>
      <c r="AB258" s="4"/>
      <c r="AC258" s="142">
        <f t="shared" si="15"/>
        <v>1000000000</v>
      </c>
      <c r="AD258" s="4"/>
      <c r="AE258" s="4"/>
      <c r="AF258" s="144"/>
      <c r="AG258" s="4"/>
      <c r="AH258" s="4"/>
      <c r="AI258" s="4"/>
      <c r="AJ258" s="4"/>
    </row>
    <row r="259" spans="1:36" hidden="1">
      <c r="B259" s="145" t="s">
        <v>5175</v>
      </c>
      <c r="C259" s="4" t="s">
        <v>160</v>
      </c>
      <c r="D259" s="4" t="s">
        <v>1946</v>
      </c>
      <c r="E259" s="4" t="s">
        <v>1946</v>
      </c>
      <c r="F259" s="4" t="s">
        <v>1060</v>
      </c>
      <c r="G259" s="4" t="s">
        <v>5755</v>
      </c>
      <c r="H259" s="4" t="s">
        <v>1471</v>
      </c>
      <c r="I259" s="4" t="s">
        <v>1472</v>
      </c>
      <c r="J259" s="4" t="s">
        <v>5756</v>
      </c>
      <c r="K259" s="139">
        <v>1000000000</v>
      </c>
      <c r="L259" s="139">
        <v>1000000000</v>
      </c>
      <c r="M259" s="4" t="s">
        <v>5752</v>
      </c>
      <c r="N259" s="4" t="s">
        <v>3378</v>
      </c>
      <c r="O259" s="4" t="s">
        <v>2942</v>
      </c>
      <c r="P259" s="186">
        <f t="shared" si="22"/>
        <v>1000000000</v>
      </c>
      <c r="Q259" s="186">
        <f t="shared" si="23"/>
        <v>0</v>
      </c>
      <c r="R259" s="4">
        <v>112</v>
      </c>
      <c r="S259" s="4" t="s">
        <v>70</v>
      </c>
      <c r="T259" s="4" t="s">
        <v>70</v>
      </c>
      <c r="U259" s="140">
        <v>45321</v>
      </c>
      <c r="V259" s="4" t="s">
        <v>1884</v>
      </c>
      <c r="W259" s="4"/>
      <c r="X259" s="4"/>
      <c r="Y259" s="4"/>
      <c r="Z259" s="4"/>
      <c r="AA259" s="4" t="s">
        <v>1886</v>
      </c>
      <c r="AB259" s="4"/>
      <c r="AC259" s="142">
        <f t="shared" si="15"/>
        <v>1000000000</v>
      </c>
      <c r="AD259" s="4"/>
      <c r="AE259" s="4"/>
      <c r="AF259" s="144"/>
      <c r="AG259" s="4"/>
      <c r="AH259" s="4"/>
      <c r="AI259" s="4"/>
      <c r="AJ259" s="4"/>
    </row>
    <row r="260" spans="1:36" hidden="1">
      <c r="B260" s="145" t="s">
        <v>5175</v>
      </c>
      <c r="C260" s="4" t="s">
        <v>160</v>
      </c>
      <c r="D260" s="4" t="s">
        <v>1946</v>
      </c>
      <c r="E260" s="4" t="s">
        <v>1946</v>
      </c>
      <c r="F260" s="4" t="s">
        <v>1060</v>
      </c>
      <c r="G260" s="4" t="s">
        <v>5757</v>
      </c>
      <c r="H260" s="4" t="s">
        <v>1471</v>
      </c>
      <c r="I260" s="4" t="s">
        <v>1472</v>
      </c>
      <c r="J260" s="4" t="s">
        <v>5758</v>
      </c>
      <c r="K260" s="139">
        <v>1000000000</v>
      </c>
      <c r="L260" s="139">
        <v>1000000000</v>
      </c>
      <c r="M260" s="4" t="s">
        <v>5752</v>
      </c>
      <c r="N260" s="4" t="s">
        <v>2711</v>
      </c>
      <c r="O260" s="4" t="s">
        <v>5587</v>
      </c>
      <c r="P260" s="186">
        <f t="shared" si="22"/>
        <v>1000000000</v>
      </c>
      <c r="Q260" s="186">
        <f t="shared" si="23"/>
        <v>0</v>
      </c>
      <c r="R260" s="4">
        <v>112</v>
      </c>
      <c r="S260" s="4" t="s">
        <v>70</v>
      </c>
      <c r="T260" s="4" t="s">
        <v>70</v>
      </c>
      <c r="U260" s="140">
        <v>45321</v>
      </c>
      <c r="V260" s="4" t="s">
        <v>1884</v>
      </c>
      <c r="W260" s="4"/>
      <c r="X260" s="4"/>
      <c r="Y260" s="4"/>
      <c r="Z260" s="4"/>
      <c r="AA260" s="4" t="s">
        <v>1886</v>
      </c>
      <c r="AB260" s="4"/>
      <c r="AC260" s="142">
        <f t="shared" si="15"/>
        <v>1000000000</v>
      </c>
      <c r="AD260" s="4"/>
      <c r="AE260" s="4"/>
      <c r="AF260" s="144"/>
      <c r="AG260" s="4"/>
      <c r="AH260" s="4"/>
      <c r="AI260" s="4"/>
      <c r="AJ260" s="4"/>
    </row>
    <row r="261" spans="1:36" hidden="1">
      <c r="B261" s="145" t="s">
        <v>5175</v>
      </c>
      <c r="C261" s="4" t="s">
        <v>160</v>
      </c>
      <c r="D261" s="4" t="s">
        <v>1946</v>
      </c>
      <c r="E261" s="4" t="s">
        <v>1946</v>
      </c>
      <c r="F261" s="4" t="s">
        <v>1060</v>
      </c>
      <c r="G261" s="4" t="s">
        <v>5759</v>
      </c>
      <c r="H261" s="4" t="s">
        <v>1471</v>
      </c>
      <c r="I261" s="4" t="s">
        <v>1472</v>
      </c>
      <c r="J261" s="4" t="s">
        <v>5760</v>
      </c>
      <c r="K261" s="139">
        <v>1000000000</v>
      </c>
      <c r="L261" s="139">
        <v>1000000000</v>
      </c>
      <c r="M261" s="4" t="s">
        <v>5752</v>
      </c>
      <c r="N261" s="4" t="s">
        <v>1911</v>
      </c>
      <c r="O261" s="4" t="s">
        <v>3590</v>
      </c>
      <c r="P261" s="186">
        <f t="shared" si="22"/>
        <v>1000000000</v>
      </c>
      <c r="Q261" s="186">
        <f t="shared" si="23"/>
        <v>0</v>
      </c>
      <c r="R261" s="4">
        <v>112</v>
      </c>
      <c r="S261" s="4" t="s">
        <v>70</v>
      </c>
      <c r="T261" s="4" t="s">
        <v>70</v>
      </c>
      <c r="U261" s="140">
        <v>45321</v>
      </c>
      <c r="V261" s="4" t="s">
        <v>1884</v>
      </c>
      <c r="W261" s="4"/>
      <c r="X261" s="4"/>
      <c r="Y261" s="4"/>
      <c r="Z261" s="4"/>
      <c r="AA261" s="4" t="s">
        <v>1886</v>
      </c>
      <c r="AB261" s="4"/>
      <c r="AC261" s="142">
        <f t="shared" ref="AC261:AC324" si="24">P261-AB261</f>
        <v>1000000000</v>
      </c>
      <c r="AD261" s="4"/>
      <c r="AE261" s="4"/>
      <c r="AF261" s="144"/>
      <c r="AG261" s="4"/>
      <c r="AH261" s="4"/>
      <c r="AI261" s="4"/>
      <c r="AJ261" s="4"/>
    </row>
    <row r="262" spans="1:36" hidden="1">
      <c r="A262" t="s">
        <v>4975</v>
      </c>
      <c r="B262" s="145" t="s">
        <v>5418</v>
      </c>
      <c r="C262" s="4" t="s">
        <v>160</v>
      </c>
      <c r="D262" s="4" t="s">
        <v>1946</v>
      </c>
      <c r="E262" s="4" t="s">
        <v>1946</v>
      </c>
      <c r="F262" s="4" t="s">
        <v>1060</v>
      </c>
      <c r="G262" s="4" t="s">
        <v>5761</v>
      </c>
      <c r="H262" s="4" t="s">
        <v>1732</v>
      </c>
      <c r="I262" s="4" t="s">
        <v>1733</v>
      </c>
      <c r="J262" s="4" t="s">
        <v>5762</v>
      </c>
      <c r="K262" s="139">
        <v>873000000</v>
      </c>
      <c r="L262" s="4">
        <v>873000000</v>
      </c>
      <c r="M262" s="4" t="s">
        <v>5184</v>
      </c>
      <c r="N262" s="4" t="s">
        <v>2727</v>
      </c>
      <c r="O262" s="4" t="s">
        <v>2569</v>
      </c>
      <c r="P262" s="4"/>
      <c r="Q262" s="4"/>
      <c r="R262" s="4">
        <v>248</v>
      </c>
      <c r="S262" s="4" t="s">
        <v>70</v>
      </c>
      <c r="T262" s="4" t="s">
        <v>70</v>
      </c>
      <c r="U262" s="140">
        <v>45357</v>
      </c>
      <c r="V262" s="4" t="s">
        <v>1887</v>
      </c>
      <c r="W262" s="4"/>
      <c r="X262" s="4"/>
      <c r="Y262" s="4"/>
      <c r="Z262" s="4"/>
      <c r="AA262" s="4" t="s">
        <v>1886</v>
      </c>
      <c r="AB262" s="4"/>
      <c r="AC262" s="142">
        <f t="shared" si="24"/>
        <v>0</v>
      </c>
      <c r="AD262" s="4"/>
      <c r="AE262" s="4"/>
      <c r="AF262" s="144"/>
      <c r="AG262" s="4"/>
      <c r="AH262" s="4"/>
      <c r="AI262" s="4"/>
      <c r="AJ262" s="4"/>
    </row>
    <row r="263" spans="1:36" hidden="1">
      <c r="A263" t="s">
        <v>4975</v>
      </c>
      <c r="B263" s="145" t="s">
        <v>5418</v>
      </c>
      <c r="C263" s="4" t="s">
        <v>160</v>
      </c>
      <c r="D263" s="4" t="s">
        <v>1946</v>
      </c>
      <c r="E263" s="4" t="s">
        <v>1946</v>
      </c>
      <c r="F263" s="4" t="s">
        <v>1060</v>
      </c>
      <c r="G263" s="4" t="s">
        <v>5763</v>
      </c>
      <c r="H263" s="4" t="s">
        <v>1732</v>
      </c>
      <c r="I263" s="4" t="s">
        <v>1733</v>
      </c>
      <c r="J263" s="4" t="s">
        <v>5764</v>
      </c>
      <c r="K263" s="139">
        <v>106585000</v>
      </c>
      <c r="L263" s="4">
        <v>106585000</v>
      </c>
      <c r="M263" s="4" t="s">
        <v>5184</v>
      </c>
      <c r="N263" s="4" t="s">
        <v>3830</v>
      </c>
      <c r="O263" s="4" t="s">
        <v>3655</v>
      </c>
      <c r="P263" s="4"/>
      <c r="Q263" s="4"/>
      <c r="R263" s="4">
        <v>248</v>
      </c>
      <c r="S263" s="4" t="s">
        <v>70</v>
      </c>
      <c r="T263" s="4" t="s">
        <v>70</v>
      </c>
      <c r="U263" s="140">
        <v>45357</v>
      </c>
      <c r="V263" s="4" t="s">
        <v>1887</v>
      </c>
      <c r="W263" s="4"/>
      <c r="X263" s="4"/>
      <c r="Y263" s="4"/>
      <c r="Z263" s="4"/>
      <c r="AA263" s="4" t="s">
        <v>1886</v>
      </c>
      <c r="AB263" s="4"/>
      <c r="AC263" s="142">
        <f t="shared" si="24"/>
        <v>0</v>
      </c>
      <c r="AD263" s="4"/>
      <c r="AE263" s="4"/>
      <c r="AF263" s="144"/>
      <c r="AG263" s="4"/>
      <c r="AH263" s="4"/>
      <c r="AI263" s="4"/>
      <c r="AJ263" s="4"/>
    </row>
    <row r="264" spans="1:36" hidden="1">
      <c r="A264" t="s">
        <v>4975</v>
      </c>
      <c r="B264" s="145" t="s">
        <v>5418</v>
      </c>
      <c r="C264" s="4" t="s">
        <v>160</v>
      </c>
      <c r="D264" s="4" t="s">
        <v>1946</v>
      </c>
      <c r="E264" s="4" t="s">
        <v>1946</v>
      </c>
      <c r="F264" s="4" t="s">
        <v>1060</v>
      </c>
      <c r="G264" s="4" t="s">
        <v>5765</v>
      </c>
      <c r="H264" s="4" t="s">
        <v>1732</v>
      </c>
      <c r="I264" s="4" t="s">
        <v>1733</v>
      </c>
      <c r="J264" s="4" t="s">
        <v>5766</v>
      </c>
      <c r="K264" s="139">
        <v>200000000</v>
      </c>
      <c r="L264" s="4">
        <v>200000000</v>
      </c>
      <c r="M264" s="4" t="s">
        <v>5184</v>
      </c>
      <c r="N264" s="4" t="s">
        <v>3830</v>
      </c>
      <c r="O264" s="4" t="s">
        <v>3655</v>
      </c>
      <c r="P264" s="4"/>
      <c r="Q264" s="4"/>
      <c r="R264" s="4">
        <v>248</v>
      </c>
      <c r="S264" s="4" t="s">
        <v>70</v>
      </c>
      <c r="T264" s="4" t="s">
        <v>70</v>
      </c>
      <c r="U264" s="140">
        <v>45357</v>
      </c>
      <c r="V264" s="4" t="s">
        <v>1887</v>
      </c>
      <c r="W264" s="4"/>
      <c r="X264" s="4"/>
      <c r="Y264" s="4"/>
      <c r="Z264" s="4"/>
      <c r="AA264" s="4" t="s">
        <v>1886</v>
      </c>
      <c r="AB264" s="4"/>
      <c r="AC264" s="142">
        <f t="shared" si="24"/>
        <v>0</v>
      </c>
      <c r="AD264" s="4"/>
      <c r="AE264" s="4"/>
      <c r="AF264" s="144"/>
      <c r="AG264" s="4"/>
      <c r="AH264" s="4"/>
      <c r="AI264" s="4"/>
      <c r="AJ264" s="4"/>
    </row>
    <row r="265" spans="1:36" hidden="1">
      <c r="A265" t="s">
        <v>4975</v>
      </c>
      <c r="B265" s="145" t="s">
        <v>5418</v>
      </c>
      <c r="C265" s="4" t="s">
        <v>160</v>
      </c>
      <c r="D265" s="4" t="s">
        <v>1946</v>
      </c>
      <c r="E265" s="4" t="s">
        <v>1946</v>
      </c>
      <c r="F265" s="4" t="s">
        <v>1060</v>
      </c>
      <c r="G265" s="4" t="s">
        <v>5767</v>
      </c>
      <c r="H265" s="4" t="s">
        <v>1732</v>
      </c>
      <c r="I265" s="4" t="s">
        <v>1733</v>
      </c>
      <c r="J265" s="4" t="s">
        <v>5768</v>
      </c>
      <c r="K265" s="139">
        <v>865223423</v>
      </c>
      <c r="L265" s="4">
        <v>865223423</v>
      </c>
      <c r="M265" s="4" t="s">
        <v>5623</v>
      </c>
      <c r="N265" s="4" t="s">
        <v>4531</v>
      </c>
      <c r="O265" s="4" t="s">
        <v>3102</v>
      </c>
      <c r="P265" s="4"/>
      <c r="Q265" s="4"/>
      <c r="R265" s="4">
        <v>248</v>
      </c>
      <c r="S265" s="4" t="s">
        <v>70</v>
      </c>
      <c r="T265" s="4" t="s">
        <v>70</v>
      </c>
      <c r="U265" s="140">
        <v>45357</v>
      </c>
      <c r="V265" s="4" t="s">
        <v>1887</v>
      </c>
      <c r="W265" s="4"/>
      <c r="X265" s="4"/>
      <c r="Y265" s="4"/>
      <c r="Z265" s="4"/>
      <c r="AA265" s="4" t="s">
        <v>1886</v>
      </c>
      <c r="AB265" s="4"/>
      <c r="AC265" s="142">
        <f t="shared" si="24"/>
        <v>0</v>
      </c>
      <c r="AD265" s="4"/>
      <c r="AE265" s="4"/>
      <c r="AF265" s="144"/>
      <c r="AG265" s="4"/>
      <c r="AH265" s="4"/>
      <c r="AI265" s="4"/>
      <c r="AJ265" s="4"/>
    </row>
    <row r="266" spans="1:36" hidden="1">
      <c r="A266" t="s">
        <v>4975</v>
      </c>
      <c r="B266" s="145" t="s">
        <v>5418</v>
      </c>
      <c r="C266" s="4" t="s">
        <v>160</v>
      </c>
      <c r="D266" s="4" t="s">
        <v>1946</v>
      </c>
      <c r="E266" s="4" t="s">
        <v>1946</v>
      </c>
      <c r="F266" s="4" t="s">
        <v>1060</v>
      </c>
      <c r="G266" s="4" t="s">
        <v>5769</v>
      </c>
      <c r="H266" s="4" t="s">
        <v>1732</v>
      </c>
      <c r="I266" s="4" t="s">
        <v>1733</v>
      </c>
      <c r="J266" s="4" t="s">
        <v>5770</v>
      </c>
      <c r="K266" s="139">
        <v>1820000000</v>
      </c>
      <c r="L266" s="4">
        <v>1820000000</v>
      </c>
      <c r="M266" s="4" t="s">
        <v>5623</v>
      </c>
      <c r="N266" s="4" t="s">
        <v>2811</v>
      </c>
      <c r="O266" s="4" t="s">
        <v>3619</v>
      </c>
      <c r="P266" s="4"/>
      <c r="Q266" s="4"/>
      <c r="R266" s="4">
        <v>248</v>
      </c>
      <c r="S266" s="4" t="s">
        <v>70</v>
      </c>
      <c r="T266" s="4" t="s">
        <v>70</v>
      </c>
      <c r="U266" s="140">
        <v>45357</v>
      </c>
      <c r="V266" s="4" t="s">
        <v>1887</v>
      </c>
      <c r="W266" s="4"/>
      <c r="X266" s="4"/>
      <c r="Y266" s="4"/>
      <c r="Z266" s="4"/>
      <c r="AA266" s="4" t="s">
        <v>1886</v>
      </c>
      <c r="AB266" s="4"/>
      <c r="AC266" s="142">
        <f t="shared" si="24"/>
        <v>0</v>
      </c>
      <c r="AD266" s="4"/>
      <c r="AE266" s="4"/>
      <c r="AF266" s="144"/>
      <c r="AG266" s="4"/>
      <c r="AH266" s="4"/>
      <c r="AI266" s="4"/>
      <c r="AJ266" s="4"/>
    </row>
    <row r="267" spans="1:36" hidden="1">
      <c r="A267" t="s">
        <v>4975</v>
      </c>
      <c r="B267" s="145" t="s">
        <v>5418</v>
      </c>
      <c r="C267" s="4" t="s">
        <v>160</v>
      </c>
      <c r="D267" s="4" t="s">
        <v>1946</v>
      </c>
      <c r="E267" s="4" t="s">
        <v>1946</v>
      </c>
      <c r="F267" s="4" t="s">
        <v>1060</v>
      </c>
      <c r="G267" s="4" t="s">
        <v>5771</v>
      </c>
      <c r="H267" s="4" t="s">
        <v>1732</v>
      </c>
      <c r="I267" s="4" t="s">
        <v>1733</v>
      </c>
      <c r="J267" s="4" t="s">
        <v>5772</v>
      </c>
      <c r="K267" s="139">
        <v>1353600000</v>
      </c>
      <c r="L267" s="4">
        <v>1353600000</v>
      </c>
      <c r="M267" s="4" t="s">
        <v>5623</v>
      </c>
      <c r="N267" s="4" t="s">
        <v>2876</v>
      </c>
      <c r="O267" s="4" t="s">
        <v>2156</v>
      </c>
      <c r="P267" s="4"/>
      <c r="Q267" s="4"/>
      <c r="R267" s="4">
        <v>248</v>
      </c>
      <c r="S267" s="4" t="s">
        <v>70</v>
      </c>
      <c r="T267" s="4" t="s">
        <v>70</v>
      </c>
      <c r="U267" s="140">
        <v>45357</v>
      </c>
      <c r="V267" s="4" t="s">
        <v>1887</v>
      </c>
      <c r="W267" s="4"/>
      <c r="X267" s="4"/>
      <c r="Y267" s="4"/>
      <c r="Z267" s="4"/>
      <c r="AA267" s="4" t="s">
        <v>1886</v>
      </c>
      <c r="AB267" s="4"/>
      <c r="AC267" s="142">
        <f t="shared" si="24"/>
        <v>0</v>
      </c>
      <c r="AD267" s="4"/>
      <c r="AE267" s="4"/>
      <c r="AF267" s="144"/>
      <c r="AG267" s="4"/>
      <c r="AH267" s="4"/>
      <c r="AI267" s="4"/>
      <c r="AJ267" s="4"/>
    </row>
    <row r="268" spans="1:36" hidden="1">
      <c r="A268" t="s">
        <v>4975</v>
      </c>
      <c r="B268" s="145" t="s">
        <v>5418</v>
      </c>
      <c r="C268" s="4" t="s">
        <v>160</v>
      </c>
      <c r="D268" s="4" t="s">
        <v>1946</v>
      </c>
      <c r="E268" s="4" t="s">
        <v>1946</v>
      </c>
      <c r="F268" s="4" t="s">
        <v>1060</v>
      </c>
      <c r="G268" s="4" t="s">
        <v>5773</v>
      </c>
      <c r="H268" s="4" t="s">
        <v>1732</v>
      </c>
      <c r="I268" s="4" t="s">
        <v>1733</v>
      </c>
      <c r="J268" s="4" t="s">
        <v>5774</v>
      </c>
      <c r="K268" s="139">
        <v>575702039</v>
      </c>
      <c r="L268" s="4">
        <v>575702039</v>
      </c>
      <c r="M268" s="4" t="s">
        <v>5623</v>
      </c>
      <c r="N268" s="4" t="s">
        <v>3547</v>
      </c>
      <c r="O268" s="4" t="s">
        <v>3786</v>
      </c>
      <c r="P268" s="4"/>
      <c r="Q268" s="4"/>
      <c r="R268" s="4">
        <v>248</v>
      </c>
      <c r="S268" s="4" t="s">
        <v>70</v>
      </c>
      <c r="T268" s="4" t="s">
        <v>70</v>
      </c>
      <c r="U268" s="140">
        <v>45357</v>
      </c>
      <c r="V268" s="4" t="s">
        <v>1887</v>
      </c>
      <c r="W268" s="4"/>
      <c r="X268" s="4"/>
      <c r="Y268" s="4"/>
      <c r="Z268" s="4"/>
      <c r="AA268" s="4" t="s">
        <v>1886</v>
      </c>
      <c r="AB268" s="4"/>
      <c r="AC268" s="142">
        <f t="shared" si="24"/>
        <v>0</v>
      </c>
      <c r="AD268" s="4"/>
      <c r="AE268" s="4"/>
      <c r="AF268" s="144"/>
      <c r="AG268" s="4"/>
      <c r="AH268" s="4"/>
      <c r="AI268" s="4"/>
      <c r="AJ268" s="4"/>
    </row>
    <row r="269" spans="1:36" hidden="1">
      <c r="A269" t="s">
        <v>4975</v>
      </c>
      <c r="B269" s="145" t="s">
        <v>5418</v>
      </c>
      <c r="C269" s="4" t="s">
        <v>160</v>
      </c>
      <c r="D269" s="4" t="s">
        <v>1946</v>
      </c>
      <c r="E269" s="4" t="s">
        <v>1946</v>
      </c>
      <c r="F269" s="4" t="s">
        <v>1060</v>
      </c>
      <c r="G269" s="4" t="s">
        <v>5775</v>
      </c>
      <c r="H269" s="4" t="s">
        <v>1732</v>
      </c>
      <c r="I269" s="4" t="s">
        <v>1733</v>
      </c>
      <c r="J269" s="4" t="s">
        <v>5776</v>
      </c>
      <c r="K269" s="139">
        <v>1000000000</v>
      </c>
      <c r="L269" s="4">
        <v>1000000000</v>
      </c>
      <c r="M269" s="4" t="s">
        <v>5623</v>
      </c>
      <c r="N269" s="4" t="s">
        <v>3375</v>
      </c>
      <c r="O269" s="4" t="s">
        <v>2225</v>
      </c>
      <c r="P269" s="4"/>
      <c r="Q269" s="4"/>
      <c r="R269" s="4">
        <v>248</v>
      </c>
      <c r="S269" s="4" t="s">
        <v>70</v>
      </c>
      <c r="T269" s="4" t="s">
        <v>70</v>
      </c>
      <c r="U269" s="140">
        <v>45357</v>
      </c>
      <c r="V269" s="4" t="s">
        <v>1887</v>
      </c>
      <c r="W269" s="4"/>
      <c r="X269" s="4"/>
      <c r="Y269" s="4"/>
      <c r="Z269" s="4"/>
      <c r="AA269" s="4" t="s">
        <v>1886</v>
      </c>
      <c r="AB269" s="4"/>
      <c r="AC269" s="142">
        <f t="shared" si="24"/>
        <v>0</v>
      </c>
      <c r="AD269" s="4"/>
      <c r="AE269" s="4"/>
      <c r="AF269" s="144"/>
      <c r="AG269" s="4"/>
      <c r="AH269" s="4"/>
      <c r="AI269" s="4"/>
      <c r="AJ269" s="4"/>
    </row>
    <row r="270" spans="1:36" hidden="1">
      <c r="A270" t="s">
        <v>4975</v>
      </c>
      <c r="B270" s="145" t="s">
        <v>5418</v>
      </c>
      <c r="C270" s="4" t="s">
        <v>160</v>
      </c>
      <c r="D270" s="4" t="s">
        <v>1946</v>
      </c>
      <c r="E270" s="4" t="s">
        <v>1946</v>
      </c>
      <c r="F270" s="4" t="s">
        <v>1060</v>
      </c>
      <c r="G270" s="4" t="s">
        <v>5777</v>
      </c>
      <c r="H270" s="4" t="s">
        <v>1732</v>
      </c>
      <c r="I270" s="4" t="s">
        <v>1733</v>
      </c>
      <c r="J270" s="4" t="s">
        <v>5778</v>
      </c>
      <c r="K270" s="139">
        <v>3500000000</v>
      </c>
      <c r="L270" s="4">
        <v>3500000000</v>
      </c>
      <c r="M270" s="4" t="s">
        <v>4666</v>
      </c>
      <c r="N270" s="4" t="s">
        <v>5596</v>
      </c>
      <c r="O270" s="4" t="s">
        <v>3190</v>
      </c>
      <c r="P270" s="4"/>
      <c r="Q270" s="4"/>
      <c r="R270" s="4">
        <v>248</v>
      </c>
      <c r="S270" s="4" t="s">
        <v>70</v>
      </c>
      <c r="T270" s="4" t="s">
        <v>70</v>
      </c>
      <c r="U270" s="140">
        <v>45357</v>
      </c>
      <c r="V270" s="4" t="s">
        <v>1887</v>
      </c>
      <c r="W270" s="4"/>
      <c r="X270" s="4"/>
      <c r="Y270" s="4"/>
      <c r="Z270" s="4"/>
      <c r="AA270" s="4" t="s">
        <v>1886</v>
      </c>
      <c r="AB270" s="4"/>
      <c r="AC270" s="142">
        <f t="shared" si="24"/>
        <v>0</v>
      </c>
      <c r="AD270" s="4"/>
      <c r="AE270" s="4"/>
      <c r="AF270" s="144"/>
      <c r="AG270" s="4"/>
      <c r="AH270" s="4"/>
      <c r="AI270" s="4"/>
      <c r="AJ270" s="4"/>
    </row>
    <row r="271" spans="1:36" hidden="1">
      <c r="A271" t="s">
        <v>4975</v>
      </c>
      <c r="B271" s="145" t="s">
        <v>5418</v>
      </c>
      <c r="C271" s="4" t="s">
        <v>160</v>
      </c>
      <c r="D271" s="4" t="s">
        <v>1946</v>
      </c>
      <c r="E271" s="4" t="s">
        <v>1946</v>
      </c>
      <c r="F271" s="4" t="s">
        <v>1060</v>
      </c>
      <c r="G271" s="4" t="s">
        <v>5779</v>
      </c>
      <c r="H271" s="4" t="s">
        <v>1732</v>
      </c>
      <c r="I271" s="4" t="s">
        <v>1733</v>
      </c>
      <c r="J271" s="4" t="s">
        <v>5780</v>
      </c>
      <c r="K271" s="139">
        <v>1170000000</v>
      </c>
      <c r="L271" s="4">
        <v>1170000000</v>
      </c>
      <c r="M271" s="4" t="s">
        <v>4666</v>
      </c>
      <c r="N271" s="4" t="s">
        <v>2645</v>
      </c>
      <c r="O271" s="4" t="s">
        <v>3403</v>
      </c>
      <c r="P271" s="4"/>
      <c r="Q271" s="4"/>
      <c r="R271" s="4">
        <v>248</v>
      </c>
      <c r="S271" s="4" t="s">
        <v>70</v>
      </c>
      <c r="T271" s="4" t="s">
        <v>70</v>
      </c>
      <c r="U271" s="140">
        <v>45357</v>
      </c>
      <c r="V271" s="4" t="s">
        <v>1887</v>
      </c>
      <c r="W271" s="4"/>
      <c r="X271" s="4"/>
      <c r="Y271" s="4"/>
      <c r="Z271" s="4"/>
      <c r="AA271" s="4" t="s">
        <v>1886</v>
      </c>
      <c r="AB271" s="4"/>
      <c r="AC271" s="142">
        <f t="shared" si="24"/>
        <v>0</v>
      </c>
      <c r="AD271" s="4"/>
      <c r="AE271" s="4"/>
      <c r="AF271" s="144"/>
      <c r="AG271" s="4"/>
      <c r="AH271" s="4"/>
      <c r="AI271" s="4"/>
      <c r="AJ271" s="4"/>
    </row>
    <row r="272" spans="1:36" hidden="1">
      <c r="A272" t="s">
        <v>4975</v>
      </c>
      <c r="B272" s="145" t="s">
        <v>5418</v>
      </c>
      <c r="C272" s="4" t="s">
        <v>160</v>
      </c>
      <c r="D272" s="4" t="s">
        <v>1946</v>
      </c>
      <c r="E272" s="4" t="s">
        <v>1946</v>
      </c>
      <c r="F272" s="4" t="s">
        <v>1060</v>
      </c>
      <c r="G272" s="4" t="s">
        <v>5781</v>
      </c>
      <c r="H272" s="4" t="s">
        <v>1732</v>
      </c>
      <c r="I272" s="4" t="s">
        <v>1733</v>
      </c>
      <c r="J272" s="4" t="s">
        <v>5782</v>
      </c>
      <c r="K272" s="139">
        <v>2800000000</v>
      </c>
      <c r="L272" s="4">
        <v>2800000000</v>
      </c>
      <c r="M272" s="4" t="s">
        <v>4666</v>
      </c>
      <c r="N272" s="4" t="s">
        <v>2501</v>
      </c>
      <c r="O272" s="4" t="s">
        <v>2612</v>
      </c>
      <c r="P272" s="4"/>
      <c r="Q272" s="4"/>
      <c r="R272" s="4">
        <v>248</v>
      </c>
      <c r="S272" s="4" t="s">
        <v>70</v>
      </c>
      <c r="T272" s="4" t="s">
        <v>70</v>
      </c>
      <c r="U272" s="140">
        <v>45357</v>
      </c>
      <c r="V272" s="4" t="s">
        <v>1887</v>
      </c>
      <c r="W272" s="4"/>
      <c r="X272" s="4"/>
      <c r="Y272" s="4"/>
      <c r="Z272" s="4"/>
      <c r="AA272" s="4" t="s">
        <v>1886</v>
      </c>
      <c r="AB272" s="4"/>
      <c r="AC272" s="142">
        <f t="shared" si="24"/>
        <v>0</v>
      </c>
      <c r="AD272" s="4"/>
      <c r="AE272" s="4"/>
      <c r="AF272" s="144"/>
      <c r="AG272" s="4"/>
      <c r="AH272" s="4"/>
      <c r="AI272" s="4"/>
      <c r="AJ272" s="4"/>
    </row>
    <row r="273" spans="1:37" hidden="1">
      <c r="A273" t="s">
        <v>4975</v>
      </c>
      <c r="B273" s="145" t="s">
        <v>5418</v>
      </c>
      <c r="C273" s="4" t="s">
        <v>160</v>
      </c>
      <c r="D273" s="4" t="s">
        <v>1946</v>
      </c>
      <c r="E273" s="4" t="s">
        <v>1946</v>
      </c>
      <c r="F273" s="4" t="s">
        <v>1060</v>
      </c>
      <c r="G273" s="4" t="s">
        <v>5783</v>
      </c>
      <c r="H273" s="4" t="s">
        <v>1732</v>
      </c>
      <c r="I273" s="4" t="s">
        <v>1733</v>
      </c>
      <c r="J273" s="4" t="s">
        <v>5784</v>
      </c>
      <c r="K273" s="139">
        <v>2890000000</v>
      </c>
      <c r="L273" s="4">
        <v>2890000000</v>
      </c>
      <c r="M273" s="4" t="s">
        <v>4666</v>
      </c>
      <c r="N273" s="4" t="s">
        <v>3798</v>
      </c>
      <c r="O273" s="4" t="s">
        <v>5410</v>
      </c>
      <c r="P273" s="4"/>
      <c r="Q273" s="4"/>
      <c r="R273" s="4">
        <v>248</v>
      </c>
      <c r="S273" s="4" t="s">
        <v>70</v>
      </c>
      <c r="T273" s="4" t="s">
        <v>70</v>
      </c>
      <c r="U273" s="140">
        <v>45357</v>
      </c>
      <c r="V273" s="4" t="s">
        <v>1887</v>
      </c>
      <c r="W273" s="4"/>
      <c r="X273" s="4"/>
      <c r="Y273" s="4"/>
      <c r="Z273" s="4"/>
      <c r="AA273" s="4" t="s">
        <v>1886</v>
      </c>
      <c r="AB273" s="4"/>
      <c r="AC273" s="142">
        <f t="shared" si="24"/>
        <v>0</v>
      </c>
      <c r="AD273" s="4"/>
      <c r="AE273" s="4"/>
      <c r="AF273" s="144"/>
      <c r="AG273" s="4"/>
      <c r="AH273" s="4"/>
      <c r="AI273" s="4"/>
      <c r="AJ273" s="4"/>
    </row>
    <row r="274" spans="1:37" hidden="1">
      <c r="B274" s="145" t="s">
        <v>5175</v>
      </c>
      <c r="C274" s="4" t="s">
        <v>160</v>
      </c>
      <c r="D274" s="4" t="s">
        <v>1946</v>
      </c>
      <c r="E274" s="4" t="s">
        <v>1946</v>
      </c>
      <c r="F274" s="4" t="s">
        <v>1060</v>
      </c>
      <c r="G274" s="4" t="s">
        <v>5785</v>
      </c>
      <c r="H274" s="4" t="s">
        <v>1295</v>
      </c>
      <c r="I274" s="4" t="s">
        <v>1296</v>
      </c>
      <c r="J274" s="4" t="s">
        <v>5786</v>
      </c>
      <c r="K274" s="139">
        <v>202531662</v>
      </c>
      <c r="L274" s="139">
        <v>202531662</v>
      </c>
      <c r="M274" s="4" t="s">
        <v>5787</v>
      </c>
      <c r="N274" s="4" t="s">
        <v>5788</v>
      </c>
      <c r="O274" s="4" t="s">
        <v>3124</v>
      </c>
      <c r="P274" s="186">
        <f t="shared" ref="P274:P299" si="25">K274</f>
        <v>202531662</v>
      </c>
      <c r="Q274" s="186">
        <f t="shared" ref="Q274:Q289" si="26">P274-K274</f>
        <v>0</v>
      </c>
      <c r="R274" s="4">
        <v>114</v>
      </c>
      <c r="S274" s="4" t="s">
        <v>70</v>
      </c>
      <c r="T274" s="4" t="s">
        <v>70</v>
      </c>
      <c r="U274" s="140">
        <v>45321</v>
      </c>
      <c r="V274" s="4" t="s">
        <v>1884</v>
      </c>
      <c r="W274" s="4"/>
      <c r="X274" s="139" t="s">
        <v>70</v>
      </c>
      <c r="Y274" s="95">
        <v>45353</v>
      </c>
      <c r="Z274" s="4" t="s">
        <v>1888</v>
      </c>
      <c r="AA274" s="4" t="s">
        <v>1886</v>
      </c>
      <c r="AB274" s="186">
        <f t="shared" ref="AB274:AB289" si="27">P274</f>
        <v>202531662</v>
      </c>
      <c r="AC274" s="142">
        <f t="shared" si="24"/>
        <v>0</v>
      </c>
      <c r="AD274" s="4"/>
      <c r="AE274" s="4" t="s">
        <v>1942</v>
      </c>
      <c r="AF274" s="252" t="s">
        <v>5789</v>
      </c>
      <c r="AG274" s="4"/>
      <c r="AH274" s="4"/>
      <c r="AI274" s="4"/>
      <c r="AJ274" s="4"/>
      <c r="AK274" s="95">
        <v>45353</v>
      </c>
    </row>
    <row r="275" spans="1:37" hidden="1">
      <c r="B275" s="145" t="s">
        <v>5175</v>
      </c>
      <c r="C275" s="4" t="s">
        <v>160</v>
      </c>
      <c r="D275" s="4" t="s">
        <v>1946</v>
      </c>
      <c r="E275" s="4" t="s">
        <v>1946</v>
      </c>
      <c r="F275" s="4" t="s">
        <v>1060</v>
      </c>
      <c r="G275" s="4" t="s">
        <v>5790</v>
      </c>
      <c r="H275" s="4" t="s">
        <v>1295</v>
      </c>
      <c r="I275" s="4" t="s">
        <v>1296</v>
      </c>
      <c r="J275" s="4" t="s">
        <v>5791</v>
      </c>
      <c r="K275" s="139">
        <v>202531662</v>
      </c>
      <c r="L275" s="139">
        <v>202531662</v>
      </c>
      <c r="M275" s="4" t="s">
        <v>5787</v>
      </c>
      <c r="N275" s="4" t="s">
        <v>5788</v>
      </c>
      <c r="O275" s="4" t="s">
        <v>3124</v>
      </c>
      <c r="P275" s="186">
        <f t="shared" si="25"/>
        <v>202531662</v>
      </c>
      <c r="Q275" s="186">
        <f t="shared" si="26"/>
        <v>0</v>
      </c>
      <c r="R275" s="4">
        <v>114</v>
      </c>
      <c r="S275" s="4" t="s">
        <v>70</v>
      </c>
      <c r="T275" s="4" t="s">
        <v>70</v>
      </c>
      <c r="U275" s="140">
        <v>45321</v>
      </c>
      <c r="V275" s="4" t="s">
        <v>1884</v>
      </c>
      <c r="W275" s="4"/>
      <c r="X275" s="139" t="s">
        <v>70</v>
      </c>
      <c r="Y275" s="95">
        <v>45353</v>
      </c>
      <c r="Z275" s="4" t="s">
        <v>1888</v>
      </c>
      <c r="AA275" s="4" t="s">
        <v>1886</v>
      </c>
      <c r="AB275" s="186">
        <f t="shared" si="27"/>
        <v>202531662</v>
      </c>
      <c r="AC275" s="142">
        <f t="shared" si="24"/>
        <v>0</v>
      </c>
      <c r="AD275" s="4"/>
      <c r="AE275" s="4" t="s">
        <v>1942</v>
      </c>
      <c r="AF275" s="252" t="s">
        <v>5789</v>
      </c>
      <c r="AG275" s="4"/>
      <c r="AH275" s="4"/>
      <c r="AI275" s="4"/>
      <c r="AJ275" s="4"/>
      <c r="AK275" s="95">
        <v>45353</v>
      </c>
    </row>
    <row r="276" spans="1:37" hidden="1">
      <c r="B276" s="145" t="s">
        <v>5175</v>
      </c>
      <c r="C276" s="4" t="s">
        <v>160</v>
      </c>
      <c r="D276" s="4" t="s">
        <v>1946</v>
      </c>
      <c r="E276" s="4" t="s">
        <v>1946</v>
      </c>
      <c r="F276" s="4" t="s">
        <v>1060</v>
      </c>
      <c r="G276" s="4" t="s">
        <v>5792</v>
      </c>
      <c r="H276" s="4" t="s">
        <v>1295</v>
      </c>
      <c r="I276" s="4" t="s">
        <v>1296</v>
      </c>
      <c r="J276" s="4" t="s">
        <v>5793</v>
      </c>
      <c r="K276" s="139">
        <v>202531662</v>
      </c>
      <c r="L276" s="139">
        <v>202531662</v>
      </c>
      <c r="M276" s="4" t="s">
        <v>5787</v>
      </c>
      <c r="N276" s="4" t="s">
        <v>5788</v>
      </c>
      <c r="O276" s="4" t="s">
        <v>3124</v>
      </c>
      <c r="P276" s="186">
        <f t="shared" si="25"/>
        <v>202531662</v>
      </c>
      <c r="Q276" s="186">
        <f t="shared" si="26"/>
        <v>0</v>
      </c>
      <c r="R276" s="4">
        <v>114</v>
      </c>
      <c r="S276" s="4" t="s">
        <v>70</v>
      </c>
      <c r="T276" s="4" t="s">
        <v>70</v>
      </c>
      <c r="U276" s="140">
        <v>45321</v>
      </c>
      <c r="V276" s="4" t="s">
        <v>1884</v>
      </c>
      <c r="W276" s="4"/>
      <c r="X276" s="139" t="s">
        <v>70</v>
      </c>
      <c r="Y276" s="95">
        <v>45353</v>
      </c>
      <c r="Z276" s="4" t="s">
        <v>1888</v>
      </c>
      <c r="AA276" s="4" t="s">
        <v>1886</v>
      </c>
      <c r="AB276" s="186">
        <f t="shared" si="27"/>
        <v>202531662</v>
      </c>
      <c r="AC276" s="142">
        <f t="shared" si="24"/>
        <v>0</v>
      </c>
      <c r="AD276" s="4"/>
      <c r="AE276" s="4" t="s">
        <v>1942</v>
      </c>
      <c r="AF276" s="252" t="s">
        <v>5789</v>
      </c>
      <c r="AG276" s="4"/>
      <c r="AH276" s="4"/>
      <c r="AI276" s="4"/>
      <c r="AJ276" s="4"/>
      <c r="AK276" s="95">
        <v>45353</v>
      </c>
    </row>
    <row r="277" spans="1:37" hidden="1">
      <c r="B277" s="145" t="s">
        <v>5175</v>
      </c>
      <c r="C277" s="4" t="s">
        <v>160</v>
      </c>
      <c r="D277" s="4" t="s">
        <v>1946</v>
      </c>
      <c r="E277" s="4" t="s">
        <v>1946</v>
      </c>
      <c r="F277" s="4" t="s">
        <v>1060</v>
      </c>
      <c r="G277" s="4" t="s">
        <v>5794</v>
      </c>
      <c r="H277" s="4" t="s">
        <v>1295</v>
      </c>
      <c r="I277" s="4" t="s">
        <v>1296</v>
      </c>
      <c r="J277" s="4" t="s">
        <v>5795</v>
      </c>
      <c r="K277" s="139">
        <v>202531662</v>
      </c>
      <c r="L277" s="139">
        <v>202531662</v>
      </c>
      <c r="M277" s="4" t="s">
        <v>5787</v>
      </c>
      <c r="N277" s="4" t="s">
        <v>5788</v>
      </c>
      <c r="O277" s="4" t="s">
        <v>3124</v>
      </c>
      <c r="P277" s="186">
        <f t="shared" si="25"/>
        <v>202531662</v>
      </c>
      <c r="Q277" s="186">
        <f t="shared" si="26"/>
        <v>0</v>
      </c>
      <c r="R277" s="4">
        <v>114</v>
      </c>
      <c r="S277" s="4" t="s">
        <v>70</v>
      </c>
      <c r="T277" s="4" t="s">
        <v>70</v>
      </c>
      <c r="U277" s="140">
        <v>45321</v>
      </c>
      <c r="V277" s="4" t="s">
        <v>1884</v>
      </c>
      <c r="W277" s="4"/>
      <c r="X277" s="139" t="s">
        <v>70</v>
      </c>
      <c r="Y277" s="95">
        <v>45353</v>
      </c>
      <c r="Z277" s="4" t="s">
        <v>1888</v>
      </c>
      <c r="AA277" s="4" t="s">
        <v>1886</v>
      </c>
      <c r="AB277" s="186">
        <f t="shared" si="27"/>
        <v>202531662</v>
      </c>
      <c r="AC277" s="142">
        <f t="shared" si="24"/>
        <v>0</v>
      </c>
      <c r="AD277" s="4"/>
      <c r="AE277" s="4" t="s">
        <v>1942</v>
      </c>
      <c r="AF277" s="252" t="s">
        <v>5789</v>
      </c>
      <c r="AG277" s="4"/>
      <c r="AH277" s="4"/>
      <c r="AI277" s="4"/>
      <c r="AJ277" s="4"/>
      <c r="AK277" s="95">
        <v>45353</v>
      </c>
    </row>
    <row r="278" spans="1:37" hidden="1">
      <c r="B278" s="145" t="s">
        <v>5175</v>
      </c>
      <c r="C278" s="4" t="s">
        <v>160</v>
      </c>
      <c r="D278" s="4" t="s">
        <v>1946</v>
      </c>
      <c r="E278" s="4" t="s">
        <v>1946</v>
      </c>
      <c r="F278" s="4" t="s">
        <v>1060</v>
      </c>
      <c r="G278" s="4" t="s">
        <v>5796</v>
      </c>
      <c r="H278" s="4" t="s">
        <v>1295</v>
      </c>
      <c r="I278" s="4" t="s">
        <v>1296</v>
      </c>
      <c r="J278" s="4" t="s">
        <v>5797</v>
      </c>
      <c r="K278" s="139">
        <v>227848105</v>
      </c>
      <c r="L278" s="139">
        <v>227848105</v>
      </c>
      <c r="M278" s="4" t="s">
        <v>5787</v>
      </c>
      <c r="N278" s="4" t="s">
        <v>5788</v>
      </c>
      <c r="O278" s="4" t="s">
        <v>3124</v>
      </c>
      <c r="P278" s="186">
        <f t="shared" si="25"/>
        <v>227848105</v>
      </c>
      <c r="Q278" s="186">
        <f t="shared" si="26"/>
        <v>0</v>
      </c>
      <c r="R278" s="4">
        <v>114</v>
      </c>
      <c r="S278" s="4" t="s">
        <v>70</v>
      </c>
      <c r="T278" s="4" t="s">
        <v>70</v>
      </c>
      <c r="U278" s="140">
        <v>45321</v>
      </c>
      <c r="V278" s="4" t="s">
        <v>1884</v>
      </c>
      <c r="W278" s="4"/>
      <c r="X278" s="139" t="s">
        <v>70</v>
      </c>
      <c r="Y278" s="95">
        <v>45353</v>
      </c>
      <c r="Z278" s="4" t="s">
        <v>1888</v>
      </c>
      <c r="AA278" s="4" t="s">
        <v>1886</v>
      </c>
      <c r="AB278" s="186">
        <f t="shared" si="27"/>
        <v>227848105</v>
      </c>
      <c r="AC278" s="142">
        <f t="shared" si="24"/>
        <v>0</v>
      </c>
      <c r="AD278" s="4"/>
      <c r="AE278" s="4" t="s">
        <v>1942</v>
      </c>
      <c r="AF278" s="252" t="s">
        <v>5789</v>
      </c>
      <c r="AG278" s="4"/>
      <c r="AH278" s="4"/>
      <c r="AI278" s="4"/>
      <c r="AJ278" s="4"/>
      <c r="AK278" s="95">
        <v>45353</v>
      </c>
    </row>
    <row r="279" spans="1:37" hidden="1">
      <c r="B279" s="145" t="s">
        <v>5175</v>
      </c>
      <c r="C279" s="4" t="s">
        <v>160</v>
      </c>
      <c r="D279" s="4" t="s">
        <v>1946</v>
      </c>
      <c r="E279" s="4" t="s">
        <v>1946</v>
      </c>
      <c r="F279" s="4" t="s">
        <v>1060</v>
      </c>
      <c r="G279" s="4" t="s">
        <v>5798</v>
      </c>
      <c r="H279" s="4" t="s">
        <v>1295</v>
      </c>
      <c r="I279" s="4" t="s">
        <v>1296</v>
      </c>
      <c r="J279" s="4" t="s">
        <v>5799</v>
      </c>
      <c r="K279" s="139">
        <v>227848105</v>
      </c>
      <c r="L279" s="139">
        <v>227848105</v>
      </c>
      <c r="M279" s="4" t="s">
        <v>5787</v>
      </c>
      <c r="N279" s="4" t="s">
        <v>5788</v>
      </c>
      <c r="O279" s="4" t="s">
        <v>3124</v>
      </c>
      <c r="P279" s="186">
        <f t="shared" si="25"/>
        <v>227848105</v>
      </c>
      <c r="Q279" s="186">
        <f t="shared" si="26"/>
        <v>0</v>
      </c>
      <c r="R279" s="4">
        <v>114</v>
      </c>
      <c r="S279" s="4" t="s">
        <v>70</v>
      </c>
      <c r="T279" s="4" t="s">
        <v>70</v>
      </c>
      <c r="U279" s="140">
        <v>45321</v>
      </c>
      <c r="V279" s="4" t="s">
        <v>1884</v>
      </c>
      <c r="W279" s="4"/>
      <c r="X279" s="139" t="s">
        <v>70</v>
      </c>
      <c r="Y279" s="95">
        <v>45353</v>
      </c>
      <c r="Z279" s="4" t="s">
        <v>1888</v>
      </c>
      <c r="AA279" s="4" t="s">
        <v>1886</v>
      </c>
      <c r="AB279" s="186">
        <f t="shared" si="27"/>
        <v>227848105</v>
      </c>
      <c r="AC279" s="142">
        <f t="shared" si="24"/>
        <v>0</v>
      </c>
      <c r="AD279" s="4"/>
      <c r="AE279" s="4" t="s">
        <v>1942</v>
      </c>
      <c r="AF279" s="252" t="s">
        <v>5789</v>
      </c>
      <c r="AG279" s="4"/>
      <c r="AH279" s="4"/>
      <c r="AI279" s="4"/>
      <c r="AJ279" s="4"/>
      <c r="AK279" s="95">
        <v>45353</v>
      </c>
    </row>
    <row r="280" spans="1:37" hidden="1">
      <c r="B280" s="145" t="s">
        <v>5175</v>
      </c>
      <c r="C280" s="4" t="s">
        <v>160</v>
      </c>
      <c r="D280" s="4" t="s">
        <v>1946</v>
      </c>
      <c r="E280" s="4" t="s">
        <v>1946</v>
      </c>
      <c r="F280" s="4" t="s">
        <v>1060</v>
      </c>
      <c r="G280" s="4" t="s">
        <v>5800</v>
      </c>
      <c r="H280" s="4" t="s">
        <v>1295</v>
      </c>
      <c r="I280" s="4" t="s">
        <v>1296</v>
      </c>
      <c r="J280" s="4" t="s">
        <v>5801</v>
      </c>
      <c r="K280" s="139">
        <v>126582274</v>
      </c>
      <c r="L280" s="139">
        <v>126582274</v>
      </c>
      <c r="M280" s="4" t="s">
        <v>5787</v>
      </c>
      <c r="N280" s="4" t="s">
        <v>5788</v>
      </c>
      <c r="O280" s="4" t="s">
        <v>3124</v>
      </c>
      <c r="P280" s="186">
        <f t="shared" si="25"/>
        <v>126582274</v>
      </c>
      <c r="Q280" s="186">
        <f t="shared" si="26"/>
        <v>0</v>
      </c>
      <c r="R280" s="4">
        <v>114</v>
      </c>
      <c r="S280" s="4" t="s">
        <v>70</v>
      </c>
      <c r="T280" s="4" t="s">
        <v>70</v>
      </c>
      <c r="U280" s="140">
        <v>45321</v>
      </c>
      <c r="V280" s="4" t="s">
        <v>1884</v>
      </c>
      <c r="W280" s="4"/>
      <c r="X280" s="139" t="s">
        <v>70</v>
      </c>
      <c r="Y280" s="95">
        <v>45353</v>
      </c>
      <c r="Z280" s="4" t="s">
        <v>1888</v>
      </c>
      <c r="AA280" s="4" t="s">
        <v>1886</v>
      </c>
      <c r="AB280" s="186">
        <f t="shared" si="27"/>
        <v>126582274</v>
      </c>
      <c r="AC280" s="142">
        <f t="shared" si="24"/>
        <v>0</v>
      </c>
      <c r="AD280" s="4"/>
      <c r="AE280" s="4" t="s">
        <v>1942</v>
      </c>
      <c r="AF280" s="252" t="s">
        <v>5789</v>
      </c>
      <c r="AG280" s="4"/>
      <c r="AH280" s="4"/>
      <c r="AI280" s="4"/>
      <c r="AJ280" s="4"/>
      <c r="AK280" s="95">
        <v>45353</v>
      </c>
    </row>
    <row r="281" spans="1:37" hidden="1">
      <c r="B281" s="145" t="s">
        <v>5175</v>
      </c>
      <c r="C281" s="4" t="s">
        <v>160</v>
      </c>
      <c r="D281" s="4" t="s">
        <v>1946</v>
      </c>
      <c r="E281" s="4" t="s">
        <v>1946</v>
      </c>
      <c r="F281" s="4" t="s">
        <v>1060</v>
      </c>
      <c r="G281" s="4" t="s">
        <v>5802</v>
      </c>
      <c r="H281" s="4" t="s">
        <v>1295</v>
      </c>
      <c r="I281" s="4" t="s">
        <v>1296</v>
      </c>
      <c r="J281" s="4" t="s">
        <v>5801</v>
      </c>
      <c r="K281" s="139">
        <v>126582274</v>
      </c>
      <c r="L281" s="139">
        <v>126582274</v>
      </c>
      <c r="M281" s="4" t="s">
        <v>5787</v>
      </c>
      <c r="N281" s="4" t="s">
        <v>5788</v>
      </c>
      <c r="O281" s="4" t="s">
        <v>3124</v>
      </c>
      <c r="P281" s="186">
        <f t="shared" si="25"/>
        <v>126582274</v>
      </c>
      <c r="Q281" s="186">
        <f t="shared" si="26"/>
        <v>0</v>
      </c>
      <c r="R281" s="4">
        <v>114</v>
      </c>
      <c r="S281" s="4" t="s">
        <v>70</v>
      </c>
      <c r="T281" s="4" t="s">
        <v>70</v>
      </c>
      <c r="U281" s="140">
        <v>45321</v>
      </c>
      <c r="V281" s="4" t="s">
        <v>1884</v>
      </c>
      <c r="W281" s="4"/>
      <c r="X281" s="139" t="s">
        <v>70</v>
      </c>
      <c r="Y281" s="95">
        <v>45353</v>
      </c>
      <c r="Z281" s="4" t="s">
        <v>1888</v>
      </c>
      <c r="AA281" s="4" t="s">
        <v>1886</v>
      </c>
      <c r="AB281" s="186">
        <f t="shared" si="27"/>
        <v>126582274</v>
      </c>
      <c r="AC281" s="142">
        <f t="shared" si="24"/>
        <v>0</v>
      </c>
      <c r="AD281" s="4"/>
      <c r="AE281" s="4" t="s">
        <v>1942</v>
      </c>
      <c r="AF281" s="252" t="s">
        <v>5789</v>
      </c>
      <c r="AG281" s="4"/>
      <c r="AH281" s="4"/>
      <c r="AI281" s="4"/>
      <c r="AJ281" s="4"/>
      <c r="AK281" s="95">
        <v>45353</v>
      </c>
    </row>
    <row r="282" spans="1:37" hidden="1">
      <c r="B282" s="145" t="s">
        <v>5175</v>
      </c>
      <c r="C282" s="4" t="s">
        <v>160</v>
      </c>
      <c r="D282" s="4" t="s">
        <v>1946</v>
      </c>
      <c r="E282" s="4" t="s">
        <v>1946</v>
      </c>
      <c r="F282" s="4" t="s">
        <v>1060</v>
      </c>
      <c r="G282" s="4" t="s">
        <v>5803</v>
      </c>
      <c r="H282" s="4" t="s">
        <v>1295</v>
      </c>
      <c r="I282" s="4" t="s">
        <v>1296</v>
      </c>
      <c r="J282" s="4" t="s">
        <v>5804</v>
      </c>
      <c r="K282" s="139">
        <v>27619444452</v>
      </c>
      <c r="L282" s="139">
        <v>27619444452</v>
      </c>
      <c r="M282" s="4" t="s">
        <v>5787</v>
      </c>
      <c r="N282" s="4" t="s">
        <v>5805</v>
      </c>
      <c r="O282" s="4" t="s">
        <v>5806</v>
      </c>
      <c r="P282" s="186">
        <f t="shared" si="25"/>
        <v>27619444452</v>
      </c>
      <c r="Q282" s="186">
        <f t="shared" si="26"/>
        <v>0</v>
      </c>
      <c r="R282" s="4">
        <v>114</v>
      </c>
      <c r="S282" s="4" t="s">
        <v>70</v>
      </c>
      <c r="T282" s="4" t="s">
        <v>70</v>
      </c>
      <c r="U282" s="140">
        <v>45321</v>
      </c>
      <c r="V282" s="4" t="s">
        <v>1884</v>
      </c>
      <c r="W282" s="4"/>
      <c r="X282" s="139" t="s">
        <v>70</v>
      </c>
      <c r="Y282" s="95">
        <v>45353</v>
      </c>
      <c r="Z282" s="4" t="s">
        <v>1888</v>
      </c>
      <c r="AA282" s="4" t="s">
        <v>1886</v>
      </c>
      <c r="AB282" s="186">
        <f t="shared" si="27"/>
        <v>27619444452</v>
      </c>
      <c r="AC282" s="142">
        <f t="shared" si="24"/>
        <v>0</v>
      </c>
      <c r="AD282" s="4"/>
      <c r="AE282" s="4" t="s">
        <v>1942</v>
      </c>
      <c r="AF282" s="252" t="s">
        <v>5789</v>
      </c>
      <c r="AG282" s="4"/>
      <c r="AH282" s="4"/>
      <c r="AI282" s="4"/>
      <c r="AJ282" s="4"/>
      <c r="AK282" s="95">
        <v>45353</v>
      </c>
    </row>
    <row r="283" spans="1:37" hidden="1">
      <c r="B283" s="145" t="s">
        <v>5175</v>
      </c>
      <c r="C283" s="4" t="s">
        <v>160</v>
      </c>
      <c r="D283" s="4" t="s">
        <v>1946</v>
      </c>
      <c r="E283" s="4" t="s">
        <v>1946</v>
      </c>
      <c r="F283" s="4" t="s">
        <v>1060</v>
      </c>
      <c r="G283" s="4" t="s">
        <v>5807</v>
      </c>
      <c r="H283" s="4" t="s">
        <v>1295</v>
      </c>
      <c r="I283" s="4" t="s">
        <v>1296</v>
      </c>
      <c r="J283" s="4" t="s">
        <v>5808</v>
      </c>
      <c r="K283" s="139">
        <v>2716666661</v>
      </c>
      <c r="L283" s="139">
        <v>2716666661</v>
      </c>
      <c r="M283" s="4" t="s">
        <v>5787</v>
      </c>
      <c r="N283" s="4" t="s">
        <v>5809</v>
      </c>
      <c r="O283" s="4" t="s">
        <v>5806</v>
      </c>
      <c r="P283" s="186">
        <f t="shared" si="25"/>
        <v>2716666661</v>
      </c>
      <c r="Q283" s="186">
        <f t="shared" si="26"/>
        <v>0</v>
      </c>
      <c r="R283" s="4">
        <v>114</v>
      </c>
      <c r="S283" s="4" t="s">
        <v>70</v>
      </c>
      <c r="T283" s="4" t="s">
        <v>70</v>
      </c>
      <c r="U283" s="140">
        <v>45321</v>
      </c>
      <c r="V283" s="4" t="s">
        <v>1884</v>
      </c>
      <c r="W283" s="4"/>
      <c r="X283" s="139" t="s">
        <v>70</v>
      </c>
      <c r="Y283" s="95">
        <v>45353</v>
      </c>
      <c r="Z283" s="4" t="s">
        <v>1888</v>
      </c>
      <c r="AA283" s="4" t="s">
        <v>1886</v>
      </c>
      <c r="AB283" s="186">
        <f t="shared" si="27"/>
        <v>2716666661</v>
      </c>
      <c r="AC283" s="142">
        <f t="shared" si="24"/>
        <v>0</v>
      </c>
      <c r="AD283" s="4"/>
      <c r="AE283" s="4" t="s">
        <v>1942</v>
      </c>
      <c r="AF283" s="252" t="s">
        <v>5789</v>
      </c>
      <c r="AG283" s="4"/>
      <c r="AH283" s="4"/>
      <c r="AI283" s="4"/>
      <c r="AJ283" s="4"/>
      <c r="AK283" s="95">
        <v>45353</v>
      </c>
    </row>
    <row r="284" spans="1:37" hidden="1">
      <c r="B284" s="145" t="s">
        <v>5175</v>
      </c>
      <c r="C284" s="4" t="s">
        <v>160</v>
      </c>
      <c r="D284" s="4" t="s">
        <v>1946</v>
      </c>
      <c r="E284" s="4" t="s">
        <v>1946</v>
      </c>
      <c r="F284" s="4" t="s">
        <v>1060</v>
      </c>
      <c r="G284" s="4" t="s">
        <v>5810</v>
      </c>
      <c r="H284" s="4" t="s">
        <v>1295</v>
      </c>
      <c r="I284" s="4" t="s">
        <v>1296</v>
      </c>
      <c r="J284" s="4" t="s">
        <v>5811</v>
      </c>
      <c r="K284" s="139">
        <v>1055888891</v>
      </c>
      <c r="L284" s="139">
        <v>1055888891</v>
      </c>
      <c r="M284" s="4" t="s">
        <v>5787</v>
      </c>
      <c r="N284" s="4" t="s">
        <v>5812</v>
      </c>
      <c r="O284" s="4" t="s">
        <v>5813</v>
      </c>
      <c r="P284" s="186">
        <f t="shared" si="25"/>
        <v>1055888891</v>
      </c>
      <c r="Q284" s="186">
        <f t="shared" si="26"/>
        <v>0</v>
      </c>
      <c r="R284" s="4">
        <v>114</v>
      </c>
      <c r="S284" s="4" t="s">
        <v>70</v>
      </c>
      <c r="T284" s="4" t="s">
        <v>70</v>
      </c>
      <c r="U284" s="140">
        <v>45321</v>
      </c>
      <c r="V284" s="4" t="s">
        <v>1884</v>
      </c>
      <c r="W284" s="4"/>
      <c r="X284" s="139" t="s">
        <v>70</v>
      </c>
      <c r="Y284" s="95">
        <v>45353</v>
      </c>
      <c r="Z284" s="4" t="s">
        <v>1888</v>
      </c>
      <c r="AA284" s="4" t="s">
        <v>1886</v>
      </c>
      <c r="AB284" s="186">
        <f t="shared" si="27"/>
        <v>1055888891</v>
      </c>
      <c r="AC284" s="142">
        <f t="shared" si="24"/>
        <v>0</v>
      </c>
      <c r="AD284" s="4"/>
      <c r="AE284" s="4" t="s">
        <v>1942</v>
      </c>
      <c r="AF284" s="252" t="s">
        <v>5789</v>
      </c>
      <c r="AG284" s="4"/>
      <c r="AH284" s="4"/>
      <c r="AI284" s="4"/>
      <c r="AJ284" s="4"/>
      <c r="AK284" s="95">
        <v>45353</v>
      </c>
    </row>
    <row r="285" spans="1:37" hidden="1">
      <c r="B285" s="145" t="s">
        <v>5175</v>
      </c>
      <c r="C285" s="4" t="s">
        <v>160</v>
      </c>
      <c r="D285" s="4" t="s">
        <v>1946</v>
      </c>
      <c r="E285" s="4" t="s">
        <v>1946</v>
      </c>
      <c r="F285" s="4" t="s">
        <v>1060</v>
      </c>
      <c r="G285" s="4" t="s">
        <v>5814</v>
      </c>
      <c r="H285" s="4" t="s">
        <v>1295</v>
      </c>
      <c r="I285" s="4" t="s">
        <v>1296</v>
      </c>
      <c r="J285" s="4" t="s">
        <v>5815</v>
      </c>
      <c r="K285" s="139">
        <v>944428566</v>
      </c>
      <c r="L285" s="139">
        <v>944428566</v>
      </c>
      <c r="M285" s="4" t="s">
        <v>5787</v>
      </c>
      <c r="N285" s="4" t="s">
        <v>5812</v>
      </c>
      <c r="O285" s="4" t="s">
        <v>5816</v>
      </c>
      <c r="P285" s="186">
        <f t="shared" si="25"/>
        <v>944428566</v>
      </c>
      <c r="Q285" s="186">
        <f t="shared" si="26"/>
        <v>0</v>
      </c>
      <c r="R285" s="4">
        <v>114</v>
      </c>
      <c r="S285" s="4" t="s">
        <v>70</v>
      </c>
      <c r="T285" s="4" t="s">
        <v>70</v>
      </c>
      <c r="U285" s="140">
        <v>45321</v>
      </c>
      <c r="V285" s="4" t="s">
        <v>1884</v>
      </c>
      <c r="W285" s="4"/>
      <c r="X285" s="139" t="s">
        <v>70</v>
      </c>
      <c r="Y285" s="95">
        <v>45353</v>
      </c>
      <c r="Z285" s="4" t="s">
        <v>1888</v>
      </c>
      <c r="AA285" s="4" t="s">
        <v>1886</v>
      </c>
      <c r="AB285" s="186">
        <f t="shared" si="27"/>
        <v>944428566</v>
      </c>
      <c r="AC285" s="142">
        <f t="shared" si="24"/>
        <v>0</v>
      </c>
      <c r="AD285" s="4"/>
      <c r="AE285" s="4" t="s">
        <v>1942</v>
      </c>
      <c r="AF285" s="252" t="s">
        <v>5789</v>
      </c>
      <c r="AG285" s="4"/>
      <c r="AH285" s="4"/>
      <c r="AI285" s="4"/>
      <c r="AJ285" s="4"/>
      <c r="AK285" s="95">
        <v>45353</v>
      </c>
    </row>
    <row r="286" spans="1:37" hidden="1">
      <c r="B286" s="145" t="s">
        <v>5175</v>
      </c>
      <c r="C286" s="4" t="s">
        <v>160</v>
      </c>
      <c r="D286" s="4" t="s">
        <v>1946</v>
      </c>
      <c r="E286" s="4" t="s">
        <v>1946</v>
      </c>
      <c r="F286" s="4" t="s">
        <v>1060</v>
      </c>
      <c r="G286" s="4" t="s">
        <v>5817</v>
      </c>
      <c r="H286" s="4" t="s">
        <v>1295</v>
      </c>
      <c r="I286" s="4" t="s">
        <v>1296</v>
      </c>
      <c r="J286" s="4" t="s">
        <v>5818</v>
      </c>
      <c r="K286" s="139">
        <v>3495666673</v>
      </c>
      <c r="L286" s="139">
        <v>3495666673</v>
      </c>
      <c r="M286" s="4" t="s">
        <v>5787</v>
      </c>
      <c r="N286" s="4" t="s">
        <v>5819</v>
      </c>
      <c r="O286" s="4" t="s">
        <v>5813</v>
      </c>
      <c r="P286" s="186">
        <f t="shared" si="25"/>
        <v>3495666673</v>
      </c>
      <c r="Q286" s="186">
        <f t="shared" si="26"/>
        <v>0</v>
      </c>
      <c r="R286" s="4">
        <v>114</v>
      </c>
      <c r="S286" s="4" t="s">
        <v>70</v>
      </c>
      <c r="T286" s="4" t="s">
        <v>70</v>
      </c>
      <c r="U286" s="140">
        <v>45321</v>
      </c>
      <c r="V286" s="4" t="s">
        <v>1884</v>
      </c>
      <c r="W286" s="4"/>
      <c r="X286" s="139" t="s">
        <v>70</v>
      </c>
      <c r="Y286" s="95">
        <v>45353</v>
      </c>
      <c r="Z286" s="4" t="s">
        <v>1888</v>
      </c>
      <c r="AA286" s="4" t="s">
        <v>1886</v>
      </c>
      <c r="AB286" s="186">
        <f t="shared" si="27"/>
        <v>3495666673</v>
      </c>
      <c r="AC286" s="142">
        <f t="shared" si="24"/>
        <v>0</v>
      </c>
      <c r="AD286" s="4"/>
      <c r="AE286" s="4" t="s">
        <v>1942</v>
      </c>
      <c r="AF286" s="252" t="s">
        <v>5789</v>
      </c>
      <c r="AG286" s="4"/>
      <c r="AH286" s="4"/>
      <c r="AI286" s="4"/>
      <c r="AJ286" s="4"/>
      <c r="AK286" s="95">
        <v>45353</v>
      </c>
    </row>
    <row r="287" spans="1:37" hidden="1">
      <c r="B287" s="145" t="s">
        <v>5175</v>
      </c>
      <c r="C287" s="4" t="s">
        <v>160</v>
      </c>
      <c r="D287" s="4" t="s">
        <v>1946</v>
      </c>
      <c r="E287" s="4" t="s">
        <v>1946</v>
      </c>
      <c r="F287" s="4" t="s">
        <v>1060</v>
      </c>
      <c r="G287" s="4" t="s">
        <v>5820</v>
      </c>
      <c r="H287" s="4" t="s">
        <v>1295</v>
      </c>
      <c r="I287" s="4" t="s">
        <v>1296</v>
      </c>
      <c r="J287" s="4" t="s">
        <v>5821</v>
      </c>
      <c r="K287" s="139">
        <v>5886111113</v>
      </c>
      <c r="L287" s="139">
        <v>5886111113</v>
      </c>
      <c r="M287" s="4" t="s">
        <v>5787</v>
      </c>
      <c r="N287" s="4" t="s">
        <v>4093</v>
      </c>
      <c r="O287" s="4" t="s">
        <v>5806</v>
      </c>
      <c r="P287" s="186">
        <f t="shared" si="25"/>
        <v>5886111113</v>
      </c>
      <c r="Q287" s="186">
        <f t="shared" si="26"/>
        <v>0</v>
      </c>
      <c r="R287" s="4">
        <v>114</v>
      </c>
      <c r="S287" s="4" t="s">
        <v>70</v>
      </c>
      <c r="T287" s="4" t="s">
        <v>70</v>
      </c>
      <c r="U287" s="140">
        <v>45321</v>
      </c>
      <c r="V287" s="4" t="s">
        <v>1884</v>
      </c>
      <c r="W287" s="4"/>
      <c r="X287" s="139" t="s">
        <v>70</v>
      </c>
      <c r="Y287" s="95">
        <v>45353</v>
      </c>
      <c r="Z287" s="4" t="s">
        <v>1888</v>
      </c>
      <c r="AA287" s="4" t="s">
        <v>1886</v>
      </c>
      <c r="AB287" s="186">
        <f t="shared" si="27"/>
        <v>5886111113</v>
      </c>
      <c r="AC287" s="142">
        <f t="shared" si="24"/>
        <v>0</v>
      </c>
      <c r="AD287" s="4"/>
      <c r="AE287" s="4" t="s">
        <v>1942</v>
      </c>
      <c r="AF287" s="252" t="s">
        <v>5789</v>
      </c>
      <c r="AG287" s="4"/>
      <c r="AH287" s="4"/>
      <c r="AI287" s="4"/>
      <c r="AJ287" s="4"/>
      <c r="AK287" s="95">
        <v>45353</v>
      </c>
    </row>
    <row r="288" spans="1:37" hidden="1">
      <c r="B288" s="145" t="s">
        <v>5175</v>
      </c>
      <c r="C288" s="4" t="s">
        <v>160</v>
      </c>
      <c r="D288" s="4" t="s">
        <v>1946</v>
      </c>
      <c r="E288" s="4" t="s">
        <v>1946</v>
      </c>
      <c r="F288" s="4" t="s">
        <v>1060</v>
      </c>
      <c r="G288" s="4" t="s">
        <v>5822</v>
      </c>
      <c r="H288" s="4" t="s">
        <v>1295</v>
      </c>
      <c r="I288" s="4" t="s">
        <v>1296</v>
      </c>
      <c r="J288" s="4" t="s">
        <v>5823</v>
      </c>
      <c r="K288" s="139">
        <v>5342899434</v>
      </c>
      <c r="L288" s="139">
        <v>5342899434</v>
      </c>
      <c r="M288" s="4" t="s">
        <v>5787</v>
      </c>
      <c r="N288" s="4" t="s">
        <v>2845</v>
      </c>
      <c r="O288" s="4" t="s">
        <v>5813</v>
      </c>
      <c r="P288" s="186">
        <f t="shared" si="25"/>
        <v>5342899434</v>
      </c>
      <c r="Q288" s="186">
        <f t="shared" si="26"/>
        <v>0</v>
      </c>
      <c r="R288" s="4">
        <v>114</v>
      </c>
      <c r="S288" s="4" t="s">
        <v>70</v>
      </c>
      <c r="T288" s="4" t="s">
        <v>70</v>
      </c>
      <c r="U288" s="140">
        <v>45321</v>
      </c>
      <c r="V288" s="4" t="s">
        <v>1884</v>
      </c>
      <c r="W288" s="4"/>
      <c r="X288" s="139" t="s">
        <v>70</v>
      </c>
      <c r="Y288" s="95">
        <v>45353</v>
      </c>
      <c r="Z288" s="4" t="s">
        <v>1888</v>
      </c>
      <c r="AA288" s="4" t="s">
        <v>1886</v>
      </c>
      <c r="AB288" s="186">
        <f t="shared" si="27"/>
        <v>5342899434</v>
      </c>
      <c r="AC288" s="142">
        <f t="shared" si="24"/>
        <v>0</v>
      </c>
      <c r="AD288" s="4"/>
      <c r="AE288" s="4" t="s">
        <v>1942</v>
      </c>
      <c r="AF288" s="252" t="s">
        <v>5789</v>
      </c>
      <c r="AG288" s="4"/>
      <c r="AH288" s="4"/>
      <c r="AI288" s="4"/>
      <c r="AJ288" s="4"/>
      <c r="AK288" s="95">
        <v>45353</v>
      </c>
    </row>
    <row r="289" spans="1:37" hidden="1">
      <c r="B289" s="145" t="s">
        <v>5175</v>
      </c>
      <c r="C289" s="4" t="s">
        <v>160</v>
      </c>
      <c r="D289" s="4" t="s">
        <v>1946</v>
      </c>
      <c r="E289" s="4" t="s">
        <v>1946</v>
      </c>
      <c r="F289" s="4" t="s">
        <v>1060</v>
      </c>
      <c r="G289" s="4" t="s">
        <v>5824</v>
      </c>
      <c r="H289" s="4" t="s">
        <v>1295</v>
      </c>
      <c r="I289" s="4" t="s">
        <v>1296</v>
      </c>
      <c r="J289" s="4" t="s">
        <v>5825</v>
      </c>
      <c r="K289" s="139">
        <v>1877111108</v>
      </c>
      <c r="L289" s="139">
        <v>1877111108</v>
      </c>
      <c r="M289" s="4" t="s">
        <v>5787</v>
      </c>
      <c r="N289" s="4" t="s">
        <v>3112</v>
      </c>
      <c r="O289" s="4" t="s">
        <v>5826</v>
      </c>
      <c r="P289" s="186">
        <f t="shared" si="25"/>
        <v>1877111108</v>
      </c>
      <c r="Q289" s="186">
        <f t="shared" si="26"/>
        <v>0</v>
      </c>
      <c r="R289" s="4">
        <v>114</v>
      </c>
      <c r="S289" s="4" t="s">
        <v>70</v>
      </c>
      <c r="T289" s="4" t="s">
        <v>70</v>
      </c>
      <c r="U289" s="140">
        <v>45321</v>
      </c>
      <c r="V289" s="4" t="s">
        <v>1884</v>
      </c>
      <c r="W289" s="4"/>
      <c r="X289" s="139" t="s">
        <v>70</v>
      </c>
      <c r="Y289" s="95">
        <v>45353</v>
      </c>
      <c r="Z289" s="4" t="s">
        <v>1888</v>
      </c>
      <c r="AA289" s="4" t="s">
        <v>1886</v>
      </c>
      <c r="AB289" s="186">
        <f t="shared" si="27"/>
        <v>1877111108</v>
      </c>
      <c r="AC289" s="142">
        <f t="shared" si="24"/>
        <v>0</v>
      </c>
      <c r="AD289" s="4"/>
      <c r="AE289" s="4" t="s">
        <v>1942</v>
      </c>
      <c r="AF289" s="252" t="s">
        <v>5789</v>
      </c>
      <c r="AG289" s="4"/>
      <c r="AH289" s="4"/>
      <c r="AI289" s="4"/>
      <c r="AJ289" s="4"/>
      <c r="AK289" s="95">
        <v>45353</v>
      </c>
    </row>
    <row r="290" spans="1:37" hidden="1">
      <c r="B290" s="175" t="s">
        <v>5175</v>
      </c>
      <c r="C290" s="174" t="s">
        <v>160</v>
      </c>
      <c r="D290" s="4" t="s">
        <v>1946</v>
      </c>
      <c r="E290" s="4" t="s">
        <v>1946</v>
      </c>
      <c r="F290" s="4" t="s">
        <v>1060</v>
      </c>
      <c r="G290" s="4" t="s">
        <v>5827</v>
      </c>
      <c r="H290" s="4" t="s">
        <v>1457</v>
      </c>
      <c r="I290" s="4" t="s">
        <v>1458</v>
      </c>
      <c r="J290" s="4" t="s">
        <v>5828</v>
      </c>
      <c r="K290" s="139">
        <v>1500000000</v>
      </c>
      <c r="L290" s="139">
        <v>1500000000</v>
      </c>
      <c r="M290" s="4" t="s">
        <v>5698</v>
      </c>
      <c r="N290" s="4" t="s">
        <v>2526</v>
      </c>
      <c r="O290" s="4" t="s">
        <v>2219</v>
      </c>
      <c r="P290" s="186">
        <f t="shared" si="25"/>
        <v>1500000000</v>
      </c>
      <c r="Q290" s="186">
        <f t="shared" ref="Q290:Q299" si="28">K290-P290</f>
        <v>0</v>
      </c>
      <c r="R290" s="4">
        <v>107</v>
      </c>
      <c r="S290" s="4" t="s">
        <v>70</v>
      </c>
      <c r="T290" s="4" t="s">
        <v>70</v>
      </c>
      <c r="U290" s="140">
        <v>45341</v>
      </c>
      <c r="V290" s="4" t="s">
        <v>1884</v>
      </c>
      <c r="W290" s="4" t="s">
        <v>1954</v>
      </c>
      <c r="X290" s="4"/>
      <c r="Y290" s="4"/>
      <c r="Z290" s="4"/>
      <c r="AA290" s="4" t="s">
        <v>1886</v>
      </c>
      <c r="AB290" s="4"/>
      <c r="AC290" s="142">
        <f t="shared" si="24"/>
        <v>1500000000</v>
      </c>
      <c r="AD290" s="4"/>
      <c r="AE290" s="4"/>
      <c r="AF290" s="144"/>
      <c r="AG290" s="4"/>
      <c r="AH290" s="4"/>
      <c r="AI290" s="4"/>
      <c r="AJ290" s="4"/>
    </row>
    <row r="291" spans="1:37" hidden="1">
      <c r="B291" s="175" t="s">
        <v>5175</v>
      </c>
      <c r="C291" s="174" t="s">
        <v>160</v>
      </c>
      <c r="D291" s="4" t="s">
        <v>1946</v>
      </c>
      <c r="E291" s="4" t="s">
        <v>1946</v>
      </c>
      <c r="F291" s="4" t="s">
        <v>1060</v>
      </c>
      <c r="G291" s="4" t="s">
        <v>5829</v>
      </c>
      <c r="H291" s="4" t="s">
        <v>1457</v>
      </c>
      <c r="I291" s="4" t="s">
        <v>1458</v>
      </c>
      <c r="J291" s="4" t="s">
        <v>5830</v>
      </c>
      <c r="K291" s="139">
        <v>6000000000</v>
      </c>
      <c r="L291" s="139">
        <v>6000000000</v>
      </c>
      <c r="M291" s="4" t="s">
        <v>5698</v>
      </c>
      <c r="N291" s="4" t="s">
        <v>2552</v>
      </c>
      <c r="O291" s="4" t="s">
        <v>2823</v>
      </c>
      <c r="P291" s="186">
        <f t="shared" si="25"/>
        <v>6000000000</v>
      </c>
      <c r="Q291" s="186">
        <f t="shared" si="28"/>
        <v>0</v>
      </c>
      <c r="R291" s="4">
        <v>107</v>
      </c>
      <c r="S291" s="4" t="s">
        <v>70</v>
      </c>
      <c r="T291" s="4" t="s">
        <v>70</v>
      </c>
      <c r="U291" s="140">
        <v>45341</v>
      </c>
      <c r="V291" s="4" t="s">
        <v>1884</v>
      </c>
      <c r="W291" s="4" t="s">
        <v>1954</v>
      </c>
      <c r="X291" s="4"/>
      <c r="Y291" s="4"/>
      <c r="Z291" s="4"/>
      <c r="AA291" s="4" t="s">
        <v>1886</v>
      </c>
      <c r="AB291" s="4"/>
      <c r="AC291" s="142">
        <f t="shared" si="24"/>
        <v>6000000000</v>
      </c>
      <c r="AD291" s="4"/>
      <c r="AE291" s="4"/>
      <c r="AF291" s="144"/>
      <c r="AG291" s="4"/>
      <c r="AH291" s="4"/>
      <c r="AI291" s="4"/>
      <c r="AJ291" s="4"/>
    </row>
    <row r="292" spans="1:37" hidden="1">
      <c r="B292" s="175" t="s">
        <v>5175</v>
      </c>
      <c r="C292" s="174" t="s">
        <v>160</v>
      </c>
      <c r="D292" s="4" t="s">
        <v>1946</v>
      </c>
      <c r="E292" s="4" t="s">
        <v>1946</v>
      </c>
      <c r="F292" s="4" t="s">
        <v>1060</v>
      </c>
      <c r="G292" s="4" t="s">
        <v>5831</v>
      </c>
      <c r="H292" s="4" t="s">
        <v>1457</v>
      </c>
      <c r="I292" s="4" t="s">
        <v>1458</v>
      </c>
      <c r="J292" s="4" t="s">
        <v>5832</v>
      </c>
      <c r="K292" s="139">
        <v>6000000000</v>
      </c>
      <c r="L292" s="139">
        <v>6000000000</v>
      </c>
      <c r="M292" s="4" t="s">
        <v>5698</v>
      </c>
      <c r="N292" s="4" t="s">
        <v>2556</v>
      </c>
      <c r="O292" s="4" t="s">
        <v>2823</v>
      </c>
      <c r="P292" s="186">
        <f t="shared" si="25"/>
        <v>6000000000</v>
      </c>
      <c r="Q292" s="186">
        <f t="shared" si="28"/>
        <v>0</v>
      </c>
      <c r="R292" s="4">
        <v>107</v>
      </c>
      <c r="S292" s="4" t="s">
        <v>70</v>
      </c>
      <c r="T292" s="4" t="s">
        <v>70</v>
      </c>
      <c r="U292" s="140">
        <v>45341</v>
      </c>
      <c r="V292" s="4" t="s">
        <v>1884</v>
      </c>
      <c r="W292" s="4" t="s">
        <v>1954</v>
      </c>
      <c r="X292" s="4"/>
      <c r="Y292" s="4"/>
      <c r="Z292" s="4"/>
      <c r="AA292" s="4" t="s">
        <v>1886</v>
      </c>
      <c r="AB292" s="4"/>
      <c r="AC292" s="142">
        <f t="shared" si="24"/>
        <v>6000000000</v>
      </c>
      <c r="AD292" s="4"/>
      <c r="AE292" s="4"/>
      <c r="AF292" s="144"/>
      <c r="AG292" s="4"/>
      <c r="AH292" s="4"/>
      <c r="AI292" s="4"/>
      <c r="AJ292" s="4"/>
    </row>
    <row r="293" spans="1:37" hidden="1">
      <c r="B293" s="175" t="s">
        <v>5175</v>
      </c>
      <c r="C293" s="174" t="s">
        <v>160</v>
      </c>
      <c r="D293" s="4" t="s">
        <v>1946</v>
      </c>
      <c r="E293" s="4" t="s">
        <v>1946</v>
      </c>
      <c r="F293" s="4" t="s">
        <v>1060</v>
      </c>
      <c r="G293" s="4" t="s">
        <v>5833</v>
      </c>
      <c r="H293" s="4" t="s">
        <v>1457</v>
      </c>
      <c r="I293" s="4" t="s">
        <v>1458</v>
      </c>
      <c r="J293" s="4" t="s">
        <v>5834</v>
      </c>
      <c r="K293" s="139">
        <v>3800000000</v>
      </c>
      <c r="L293" s="139">
        <v>3800000000</v>
      </c>
      <c r="M293" s="4" t="s">
        <v>5698</v>
      </c>
      <c r="N293" s="4" t="s">
        <v>3565</v>
      </c>
      <c r="O293" s="4" t="s">
        <v>2145</v>
      </c>
      <c r="P293" s="186">
        <f t="shared" si="25"/>
        <v>3800000000</v>
      </c>
      <c r="Q293" s="186">
        <f t="shared" si="28"/>
        <v>0</v>
      </c>
      <c r="R293" s="4">
        <v>107</v>
      </c>
      <c r="S293" s="4" t="s">
        <v>70</v>
      </c>
      <c r="T293" s="4" t="s">
        <v>70</v>
      </c>
      <c r="U293" s="140">
        <v>45341</v>
      </c>
      <c r="V293" s="4" t="s">
        <v>1884</v>
      </c>
      <c r="W293" s="4" t="s">
        <v>1954</v>
      </c>
      <c r="X293" s="4"/>
      <c r="Y293" s="4"/>
      <c r="Z293" s="4"/>
      <c r="AA293" s="4" t="s">
        <v>1886</v>
      </c>
      <c r="AB293" s="4"/>
      <c r="AC293" s="142">
        <f t="shared" si="24"/>
        <v>3800000000</v>
      </c>
      <c r="AD293" s="4"/>
      <c r="AE293" s="4"/>
      <c r="AF293" s="144"/>
      <c r="AG293" s="4"/>
      <c r="AH293" s="4"/>
      <c r="AI293" s="4"/>
      <c r="AJ293" s="4"/>
    </row>
    <row r="294" spans="1:37" hidden="1">
      <c r="B294" s="175" t="s">
        <v>5175</v>
      </c>
      <c r="C294" s="174" t="s">
        <v>160</v>
      </c>
      <c r="D294" s="4" t="s">
        <v>1946</v>
      </c>
      <c r="E294" s="4" t="s">
        <v>1946</v>
      </c>
      <c r="F294" s="4" t="s">
        <v>1060</v>
      </c>
      <c r="G294" s="4" t="s">
        <v>5835</v>
      </c>
      <c r="H294" s="4" t="s">
        <v>1457</v>
      </c>
      <c r="I294" s="4" t="s">
        <v>1458</v>
      </c>
      <c r="J294" s="4" t="s">
        <v>5836</v>
      </c>
      <c r="K294" s="139">
        <v>6000000000</v>
      </c>
      <c r="L294" s="139">
        <v>6000000000</v>
      </c>
      <c r="M294" s="4" t="s">
        <v>5837</v>
      </c>
      <c r="N294" s="4" t="s">
        <v>3562</v>
      </c>
      <c r="O294" s="4" t="s">
        <v>2700</v>
      </c>
      <c r="P294" s="186">
        <f t="shared" si="25"/>
        <v>6000000000</v>
      </c>
      <c r="Q294" s="186">
        <f t="shared" si="28"/>
        <v>0</v>
      </c>
      <c r="R294" s="4">
        <v>107</v>
      </c>
      <c r="S294" s="4" t="s">
        <v>70</v>
      </c>
      <c r="T294" s="4" t="s">
        <v>70</v>
      </c>
      <c r="U294" s="140">
        <v>45341</v>
      </c>
      <c r="V294" s="4" t="s">
        <v>1884</v>
      </c>
      <c r="W294" s="4" t="s">
        <v>1954</v>
      </c>
      <c r="X294" s="4"/>
      <c r="Y294" s="4"/>
      <c r="Z294" s="4"/>
      <c r="AA294" s="4" t="s">
        <v>1886</v>
      </c>
      <c r="AB294" s="4"/>
      <c r="AC294" s="142">
        <f t="shared" si="24"/>
        <v>6000000000</v>
      </c>
      <c r="AD294" s="4"/>
      <c r="AE294" s="4"/>
      <c r="AF294" s="144"/>
      <c r="AG294" s="4"/>
      <c r="AH294" s="4"/>
      <c r="AI294" s="4"/>
      <c r="AJ294" s="4"/>
    </row>
    <row r="295" spans="1:37" hidden="1">
      <c r="B295" s="175" t="s">
        <v>5175</v>
      </c>
      <c r="C295" s="174" t="s">
        <v>160</v>
      </c>
      <c r="D295" s="4" t="s">
        <v>1946</v>
      </c>
      <c r="E295" s="4" t="s">
        <v>1946</v>
      </c>
      <c r="F295" s="4" t="s">
        <v>1060</v>
      </c>
      <c r="G295" s="4" t="s">
        <v>5838</v>
      </c>
      <c r="H295" s="4" t="s">
        <v>1457</v>
      </c>
      <c r="I295" s="4" t="s">
        <v>1458</v>
      </c>
      <c r="J295" s="4" t="s">
        <v>5839</v>
      </c>
      <c r="K295" s="139">
        <v>6000000000</v>
      </c>
      <c r="L295" s="139">
        <v>6000000000</v>
      </c>
      <c r="M295" s="4" t="s">
        <v>5837</v>
      </c>
      <c r="N295" s="4" t="s">
        <v>2451</v>
      </c>
      <c r="O295" s="4" t="s">
        <v>1907</v>
      </c>
      <c r="P295" s="186">
        <f t="shared" si="25"/>
        <v>6000000000</v>
      </c>
      <c r="Q295" s="186">
        <f t="shared" si="28"/>
        <v>0</v>
      </c>
      <c r="R295" s="4">
        <v>107</v>
      </c>
      <c r="S295" s="4" t="s">
        <v>70</v>
      </c>
      <c r="T295" s="4" t="s">
        <v>70</v>
      </c>
      <c r="U295" s="140">
        <v>45341</v>
      </c>
      <c r="V295" s="4" t="s">
        <v>1884</v>
      </c>
      <c r="W295" s="4" t="s">
        <v>1954</v>
      </c>
      <c r="X295" s="4"/>
      <c r="Y295" s="4"/>
      <c r="Z295" s="4"/>
      <c r="AA295" s="4" t="s">
        <v>1886</v>
      </c>
      <c r="AB295" s="4"/>
      <c r="AC295" s="142">
        <f t="shared" si="24"/>
        <v>6000000000</v>
      </c>
      <c r="AD295" s="4"/>
      <c r="AE295" s="4"/>
      <c r="AF295" s="144"/>
      <c r="AG295" s="4"/>
      <c r="AH295" s="4"/>
      <c r="AI295" s="4"/>
      <c r="AJ295" s="4"/>
    </row>
    <row r="296" spans="1:37" hidden="1">
      <c r="B296" s="175" t="s">
        <v>5175</v>
      </c>
      <c r="C296" s="174" t="s">
        <v>160</v>
      </c>
      <c r="D296" s="4" t="s">
        <v>1946</v>
      </c>
      <c r="E296" s="4" t="s">
        <v>1946</v>
      </c>
      <c r="F296" s="4" t="s">
        <v>1060</v>
      </c>
      <c r="G296" s="4" t="s">
        <v>5840</v>
      </c>
      <c r="H296" s="4" t="s">
        <v>1457</v>
      </c>
      <c r="I296" s="4" t="s">
        <v>1458</v>
      </c>
      <c r="J296" s="4" t="s">
        <v>5841</v>
      </c>
      <c r="K296" s="139">
        <v>6000000000</v>
      </c>
      <c r="L296" s="139">
        <v>6000000000</v>
      </c>
      <c r="M296" s="4" t="s">
        <v>5837</v>
      </c>
      <c r="N296" s="4" t="s">
        <v>2587</v>
      </c>
      <c r="O296" s="4" t="s">
        <v>2773</v>
      </c>
      <c r="P296" s="186">
        <f t="shared" si="25"/>
        <v>6000000000</v>
      </c>
      <c r="Q296" s="186">
        <f t="shared" si="28"/>
        <v>0</v>
      </c>
      <c r="R296" s="4">
        <v>107</v>
      </c>
      <c r="S296" s="4" t="s">
        <v>70</v>
      </c>
      <c r="T296" s="4" t="s">
        <v>70</v>
      </c>
      <c r="U296" s="140">
        <v>45341</v>
      </c>
      <c r="V296" s="4" t="s">
        <v>1884</v>
      </c>
      <c r="W296" s="4" t="s">
        <v>1954</v>
      </c>
      <c r="X296" s="4"/>
      <c r="Y296" s="4"/>
      <c r="Z296" s="4"/>
      <c r="AA296" s="4" t="s">
        <v>1886</v>
      </c>
      <c r="AB296" s="4"/>
      <c r="AC296" s="142">
        <f t="shared" si="24"/>
        <v>6000000000</v>
      </c>
      <c r="AD296" s="4"/>
      <c r="AE296" s="4"/>
      <c r="AF296" s="144"/>
      <c r="AG296" s="4"/>
      <c r="AH296" s="4"/>
      <c r="AI296" s="4"/>
      <c r="AJ296" s="4"/>
    </row>
    <row r="297" spans="1:37" hidden="1">
      <c r="B297" s="175" t="s">
        <v>5175</v>
      </c>
      <c r="C297" s="174" t="s">
        <v>160</v>
      </c>
      <c r="D297" s="4" t="s">
        <v>1946</v>
      </c>
      <c r="E297" s="4" t="s">
        <v>1946</v>
      </c>
      <c r="F297" s="4" t="s">
        <v>1060</v>
      </c>
      <c r="G297" s="4" t="s">
        <v>5842</v>
      </c>
      <c r="H297" s="4" t="s">
        <v>1457</v>
      </c>
      <c r="I297" s="4" t="s">
        <v>1458</v>
      </c>
      <c r="J297" s="4" t="s">
        <v>5843</v>
      </c>
      <c r="K297" s="139">
        <v>6000000000</v>
      </c>
      <c r="L297" s="139">
        <v>6000000000</v>
      </c>
      <c r="M297" s="4" t="s">
        <v>5837</v>
      </c>
      <c r="N297" s="4" t="s">
        <v>2705</v>
      </c>
      <c r="O297" s="4" t="s">
        <v>3233</v>
      </c>
      <c r="P297" s="186">
        <f t="shared" si="25"/>
        <v>6000000000</v>
      </c>
      <c r="Q297" s="186">
        <f t="shared" si="28"/>
        <v>0</v>
      </c>
      <c r="R297" s="4">
        <v>107</v>
      </c>
      <c r="S297" s="4" t="s">
        <v>70</v>
      </c>
      <c r="T297" s="4" t="s">
        <v>70</v>
      </c>
      <c r="U297" s="140">
        <v>45341</v>
      </c>
      <c r="V297" s="4" t="s">
        <v>1884</v>
      </c>
      <c r="W297" s="4" t="s">
        <v>1954</v>
      </c>
      <c r="X297" s="4"/>
      <c r="Y297" s="4"/>
      <c r="Z297" s="4"/>
      <c r="AA297" s="4" t="s">
        <v>1886</v>
      </c>
      <c r="AB297" s="4"/>
      <c r="AC297" s="142">
        <f t="shared" si="24"/>
        <v>6000000000</v>
      </c>
      <c r="AD297" s="4"/>
      <c r="AE297" s="4"/>
      <c r="AF297" s="144"/>
      <c r="AG297" s="4"/>
      <c r="AH297" s="4"/>
      <c r="AI297" s="4"/>
      <c r="AJ297" s="4"/>
    </row>
    <row r="298" spans="1:37" hidden="1">
      <c r="B298" s="175" t="s">
        <v>5175</v>
      </c>
      <c r="C298" s="174" t="s">
        <v>160</v>
      </c>
      <c r="D298" s="4" t="s">
        <v>1946</v>
      </c>
      <c r="E298" s="4" t="s">
        <v>1946</v>
      </c>
      <c r="F298" s="4" t="s">
        <v>1060</v>
      </c>
      <c r="G298" s="4" t="s">
        <v>5844</v>
      </c>
      <c r="H298" s="4" t="s">
        <v>1457</v>
      </c>
      <c r="I298" s="4" t="s">
        <v>1458</v>
      </c>
      <c r="J298" s="4" t="s">
        <v>5845</v>
      </c>
      <c r="K298" s="139">
        <v>6000000000</v>
      </c>
      <c r="L298" s="139">
        <v>6000000000</v>
      </c>
      <c r="M298" s="4" t="s">
        <v>5837</v>
      </c>
      <c r="N298" s="4" t="s">
        <v>1864</v>
      </c>
      <c r="O298" s="4" t="s">
        <v>3294</v>
      </c>
      <c r="P298" s="186">
        <f t="shared" si="25"/>
        <v>6000000000</v>
      </c>
      <c r="Q298" s="186">
        <f t="shared" si="28"/>
        <v>0</v>
      </c>
      <c r="R298" s="4">
        <v>107</v>
      </c>
      <c r="S298" s="4" t="s">
        <v>70</v>
      </c>
      <c r="T298" s="4" t="s">
        <v>70</v>
      </c>
      <c r="U298" s="140">
        <v>45341</v>
      </c>
      <c r="V298" s="4" t="s">
        <v>1884</v>
      </c>
      <c r="W298" s="4" t="s">
        <v>1954</v>
      </c>
      <c r="X298" s="4"/>
      <c r="Y298" s="4"/>
      <c r="Z298" s="4"/>
      <c r="AA298" s="4" t="s">
        <v>1886</v>
      </c>
      <c r="AB298" s="4"/>
      <c r="AC298" s="142">
        <f t="shared" si="24"/>
        <v>6000000000</v>
      </c>
      <c r="AD298" s="4"/>
      <c r="AE298" s="4"/>
      <c r="AF298" s="144"/>
      <c r="AG298" s="4"/>
      <c r="AH298" s="4"/>
      <c r="AI298" s="4"/>
      <c r="AJ298" s="4"/>
    </row>
    <row r="299" spans="1:37" hidden="1">
      <c r="B299" s="175" t="s">
        <v>5175</v>
      </c>
      <c r="C299" s="174" t="s">
        <v>160</v>
      </c>
      <c r="D299" s="4" t="s">
        <v>1946</v>
      </c>
      <c r="E299" s="4" t="s">
        <v>1946</v>
      </c>
      <c r="F299" s="4" t="s">
        <v>1060</v>
      </c>
      <c r="G299" s="4" t="s">
        <v>5846</v>
      </c>
      <c r="H299" s="4" t="s">
        <v>1457</v>
      </c>
      <c r="I299" s="4" t="s">
        <v>1458</v>
      </c>
      <c r="J299" s="4" t="s">
        <v>5847</v>
      </c>
      <c r="K299" s="139">
        <v>2500000000</v>
      </c>
      <c r="L299" s="139">
        <v>2500000000</v>
      </c>
      <c r="M299" s="4" t="s">
        <v>5837</v>
      </c>
      <c r="N299" s="4" t="s">
        <v>1864</v>
      </c>
      <c r="O299" s="4" t="s">
        <v>3294</v>
      </c>
      <c r="P299" s="186">
        <f t="shared" si="25"/>
        <v>2500000000</v>
      </c>
      <c r="Q299" s="186">
        <f t="shared" si="28"/>
        <v>0</v>
      </c>
      <c r="R299" s="4">
        <v>107</v>
      </c>
      <c r="S299" s="4" t="s">
        <v>70</v>
      </c>
      <c r="T299" s="4" t="s">
        <v>70</v>
      </c>
      <c r="U299" s="140">
        <v>45341</v>
      </c>
      <c r="V299" s="4" t="s">
        <v>1884</v>
      </c>
      <c r="W299" s="4" t="s">
        <v>1954</v>
      </c>
      <c r="X299" s="4"/>
      <c r="Y299" s="4"/>
      <c r="Z299" s="4"/>
      <c r="AA299" s="4" t="s">
        <v>1886</v>
      </c>
      <c r="AB299" s="4"/>
      <c r="AC299" s="142">
        <f t="shared" si="24"/>
        <v>2500000000</v>
      </c>
      <c r="AD299" s="4"/>
      <c r="AE299" s="4"/>
      <c r="AF299" s="144"/>
      <c r="AG299" s="4"/>
      <c r="AH299" s="4"/>
      <c r="AI299" s="4"/>
      <c r="AJ299" s="4"/>
    </row>
    <row r="300" spans="1:37" hidden="1">
      <c r="A300" t="s">
        <v>5848</v>
      </c>
      <c r="B300" s="175" t="s">
        <v>5175</v>
      </c>
      <c r="C300" s="174" t="s">
        <v>160</v>
      </c>
      <c r="D300" s="4" t="s">
        <v>4670</v>
      </c>
      <c r="E300" s="4" t="s">
        <v>4670</v>
      </c>
      <c r="F300" s="4" t="s">
        <v>1060</v>
      </c>
      <c r="G300" s="4" t="s">
        <v>5849</v>
      </c>
      <c r="H300" s="4" t="s">
        <v>1451</v>
      </c>
      <c r="I300" s="4" t="s">
        <v>1452</v>
      </c>
      <c r="J300" s="4" t="s">
        <v>5850</v>
      </c>
      <c r="K300" s="139">
        <v>3090000000</v>
      </c>
      <c r="L300" s="139">
        <v>3090000000</v>
      </c>
      <c r="M300" s="4" t="s">
        <v>1903</v>
      </c>
      <c r="N300" s="4" t="s">
        <v>3011</v>
      </c>
      <c r="O300" s="4" t="s">
        <v>3650</v>
      </c>
      <c r="P300" s="186">
        <f t="shared" ref="P300:P308" si="29">L300</f>
        <v>3090000000</v>
      </c>
      <c r="Q300" s="186">
        <f>K300</f>
        <v>3090000000</v>
      </c>
      <c r="R300" s="4">
        <v>8</v>
      </c>
      <c r="S300" s="4" t="s">
        <v>70</v>
      </c>
      <c r="T300" s="4" t="s">
        <v>70</v>
      </c>
      <c r="U300" s="140">
        <v>45341</v>
      </c>
      <c r="V300" s="4" t="s">
        <v>1884</v>
      </c>
      <c r="W300" s="4" t="s">
        <v>1954</v>
      </c>
      <c r="X300" s="4"/>
      <c r="Y300" s="4"/>
      <c r="Z300" s="4"/>
      <c r="AA300" s="4" t="s">
        <v>1886</v>
      </c>
      <c r="AB300" s="4"/>
      <c r="AC300" s="142">
        <f t="shared" si="24"/>
        <v>3090000000</v>
      </c>
      <c r="AD300" s="4"/>
      <c r="AE300" s="4"/>
      <c r="AF300" s="144"/>
      <c r="AG300" s="4"/>
      <c r="AH300" s="4"/>
      <c r="AI300" s="4"/>
      <c r="AJ300" s="4"/>
    </row>
    <row r="301" spans="1:37" hidden="1">
      <c r="A301" t="s">
        <v>5848</v>
      </c>
      <c r="B301" s="175" t="s">
        <v>5175</v>
      </c>
      <c r="C301" s="174" t="s">
        <v>160</v>
      </c>
      <c r="D301" s="4" t="s">
        <v>4670</v>
      </c>
      <c r="E301" s="4" t="s">
        <v>4670</v>
      </c>
      <c r="F301" s="4" t="s">
        <v>1060</v>
      </c>
      <c r="G301" s="4" t="s">
        <v>5851</v>
      </c>
      <c r="H301" s="4" t="s">
        <v>1451</v>
      </c>
      <c r="I301" s="4" t="s">
        <v>1452</v>
      </c>
      <c r="J301" s="4" t="s">
        <v>5852</v>
      </c>
      <c r="K301" s="139">
        <v>13100000000</v>
      </c>
      <c r="L301" s="139">
        <v>13100000000</v>
      </c>
      <c r="M301" s="4" t="s">
        <v>5853</v>
      </c>
      <c r="N301" s="4" t="s">
        <v>2454</v>
      </c>
      <c r="O301" s="4" t="s">
        <v>2455</v>
      </c>
      <c r="P301" s="186">
        <f t="shared" si="29"/>
        <v>13100000000</v>
      </c>
      <c r="Q301" s="186">
        <f t="shared" ref="Q301:Q308" si="30">L301-P301</f>
        <v>0</v>
      </c>
      <c r="R301" s="4">
        <v>8</v>
      </c>
      <c r="S301" s="4" t="s">
        <v>70</v>
      </c>
      <c r="T301" s="4" t="s">
        <v>70</v>
      </c>
      <c r="U301" s="140">
        <v>45341</v>
      </c>
      <c r="V301" s="4" t="s">
        <v>1884</v>
      </c>
      <c r="W301" s="4" t="s">
        <v>1954</v>
      </c>
      <c r="X301" s="4"/>
      <c r="Y301" s="4"/>
      <c r="Z301" s="4"/>
      <c r="AA301" s="4" t="s">
        <v>1886</v>
      </c>
      <c r="AB301" s="4"/>
      <c r="AC301" s="142">
        <f t="shared" si="24"/>
        <v>13100000000</v>
      </c>
      <c r="AD301" s="4"/>
      <c r="AE301" s="4"/>
      <c r="AF301" s="144"/>
      <c r="AG301" s="4"/>
      <c r="AH301" s="4"/>
      <c r="AI301" s="4"/>
      <c r="AJ301" s="4"/>
    </row>
    <row r="302" spans="1:37" hidden="1">
      <c r="A302" t="s">
        <v>5848</v>
      </c>
      <c r="B302" s="175" t="s">
        <v>5175</v>
      </c>
      <c r="C302" s="174" t="s">
        <v>160</v>
      </c>
      <c r="D302" s="4" t="s">
        <v>4670</v>
      </c>
      <c r="E302" s="4" t="s">
        <v>4670</v>
      </c>
      <c r="F302" s="4" t="s">
        <v>1060</v>
      </c>
      <c r="G302" s="4" t="s">
        <v>5854</v>
      </c>
      <c r="H302" s="4" t="s">
        <v>1451</v>
      </c>
      <c r="I302" s="4" t="s">
        <v>1452</v>
      </c>
      <c r="J302" s="4" t="s">
        <v>5855</v>
      </c>
      <c r="K302" s="139">
        <v>6800000000</v>
      </c>
      <c r="L302" s="139">
        <v>6800000000</v>
      </c>
      <c r="M302" s="4" t="s">
        <v>5853</v>
      </c>
      <c r="N302" s="4" t="s">
        <v>2587</v>
      </c>
      <c r="O302" s="4" t="s">
        <v>2219</v>
      </c>
      <c r="P302" s="186">
        <f t="shared" si="29"/>
        <v>6800000000</v>
      </c>
      <c r="Q302" s="186">
        <f t="shared" si="30"/>
        <v>0</v>
      </c>
      <c r="R302" s="4">
        <v>8</v>
      </c>
      <c r="S302" s="4" t="s">
        <v>70</v>
      </c>
      <c r="T302" s="4" t="s">
        <v>70</v>
      </c>
      <c r="U302" s="140">
        <v>45341</v>
      </c>
      <c r="V302" s="4" t="s">
        <v>1884</v>
      </c>
      <c r="W302" s="4" t="s">
        <v>1954</v>
      </c>
      <c r="X302" s="4"/>
      <c r="Y302" s="4"/>
      <c r="Z302" s="4"/>
      <c r="AA302" s="4" t="s">
        <v>1886</v>
      </c>
      <c r="AB302" s="4"/>
      <c r="AC302" s="142">
        <f t="shared" si="24"/>
        <v>6800000000</v>
      </c>
      <c r="AD302" s="4"/>
      <c r="AE302" s="4"/>
      <c r="AF302" s="144"/>
      <c r="AG302" s="4"/>
      <c r="AH302" s="4"/>
      <c r="AI302" s="4"/>
      <c r="AJ302" s="4"/>
    </row>
    <row r="303" spans="1:37" hidden="1">
      <c r="A303" t="s">
        <v>5848</v>
      </c>
      <c r="B303" s="175" t="s">
        <v>5175</v>
      </c>
      <c r="C303" s="174" t="s">
        <v>160</v>
      </c>
      <c r="D303" s="4" t="s">
        <v>4670</v>
      </c>
      <c r="E303" s="4" t="s">
        <v>4670</v>
      </c>
      <c r="F303" s="4" t="s">
        <v>1060</v>
      </c>
      <c r="G303" s="4" t="s">
        <v>5856</v>
      </c>
      <c r="H303" s="4" t="s">
        <v>1451</v>
      </c>
      <c r="I303" s="4" t="s">
        <v>1452</v>
      </c>
      <c r="J303" s="4" t="s">
        <v>5857</v>
      </c>
      <c r="K303" s="139">
        <v>13700000000</v>
      </c>
      <c r="L303" s="139">
        <v>13700000000</v>
      </c>
      <c r="M303" s="4" t="s">
        <v>5853</v>
      </c>
      <c r="N303" s="4" t="s">
        <v>2705</v>
      </c>
      <c r="O303" s="4" t="s">
        <v>3118</v>
      </c>
      <c r="P303" s="186">
        <f t="shared" si="29"/>
        <v>13700000000</v>
      </c>
      <c r="Q303" s="186">
        <f t="shared" si="30"/>
        <v>0</v>
      </c>
      <c r="R303" s="4">
        <v>8</v>
      </c>
      <c r="S303" s="4" t="s">
        <v>70</v>
      </c>
      <c r="T303" s="4" t="s">
        <v>70</v>
      </c>
      <c r="U303" s="140">
        <v>45341</v>
      </c>
      <c r="V303" s="4" t="s">
        <v>1884</v>
      </c>
      <c r="W303" s="4" t="s">
        <v>1954</v>
      </c>
      <c r="X303" s="4"/>
      <c r="Y303" s="4"/>
      <c r="Z303" s="4"/>
      <c r="AA303" s="4" t="s">
        <v>1886</v>
      </c>
      <c r="AB303" s="4"/>
      <c r="AC303" s="142">
        <f t="shared" si="24"/>
        <v>13700000000</v>
      </c>
      <c r="AD303" s="4"/>
      <c r="AE303" s="4"/>
      <c r="AF303" s="144"/>
      <c r="AG303" s="4"/>
      <c r="AH303" s="4"/>
      <c r="AI303" s="4"/>
      <c r="AJ303" s="4"/>
    </row>
    <row r="304" spans="1:37" hidden="1">
      <c r="A304" t="s">
        <v>5848</v>
      </c>
      <c r="B304" s="175" t="s">
        <v>5175</v>
      </c>
      <c r="C304" s="174" t="s">
        <v>160</v>
      </c>
      <c r="D304" s="4" t="s">
        <v>4670</v>
      </c>
      <c r="E304" s="4" t="s">
        <v>4670</v>
      </c>
      <c r="F304" s="4" t="s">
        <v>1060</v>
      </c>
      <c r="G304" s="4" t="s">
        <v>5858</v>
      </c>
      <c r="H304" s="4" t="s">
        <v>1451</v>
      </c>
      <c r="I304" s="4" t="s">
        <v>1452</v>
      </c>
      <c r="J304" s="4" t="s">
        <v>5859</v>
      </c>
      <c r="K304" s="139">
        <v>5800000000</v>
      </c>
      <c r="L304" s="139">
        <v>5800000000</v>
      </c>
      <c r="M304" s="4" t="s">
        <v>5679</v>
      </c>
      <c r="N304" s="4" t="s">
        <v>1864</v>
      </c>
      <c r="O304" s="4" t="s">
        <v>2582</v>
      </c>
      <c r="P304" s="186">
        <f t="shared" si="29"/>
        <v>5800000000</v>
      </c>
      <c r="Q304" s="186">
        <f t="shared" si="30"/>
        <v>0</v>
      </c>
      <c r="R304" s="4">
        <v>8</v>
      </c>
      <c r="S304" s="4" t="s">
        <v>70</v>
      </c>
      <c r="T304" s="4" t="s">
        <v>70</v>
      </c>
      <c r="U304" s="140">
        <v>45341</v>
      </c>
      <c r="V304" s="4" t="s">
        <v>1884</v>
      </c>
      <c r="W304" s="4" t="s">
        <v>1954</v>
      </c>
      <c r="X304" s="4"/>
      <c r="Y304" s="4"/>
      <c r="Z304" s="4"/>
      <c r="AA304" s="4" t="s">
        <v>1886</v>
      </c>
      <c r="AB304" s="4"/>
      <c r="AC304" s="142">
        <f t="shared" si="24"/>
        <v>5800000000</v>
      </c>
      <c r="AD304" s="4"/>
      <c r="AE304" s="4"/>
      <c r="AF304" s="144"/>
      <c r="AG304" s="4"/>
      <c r="AH304" s="4"/>
      <c r="AI304" s="4"/>
      <c r="AJ304" s="4"/>
    </row>
    <row r="305" spans="1:36" hidden="1">
      <c r="A305" t="s">
        <v>5848</v>
      </c>
      <c r="B305" s="175" t="s">
        <v>5175</v>
      </c>
      <c r="C305" s="174" t="s">
        <v>160</v>
      </c>
      <c r="D305" s="4" t="s">
        <v>4670</v>
      </c>
      <c r="E305" s="4" t="s">
        <v>4670</v>
      </c>
      <c r="F305" s="4" t="s">
        <v>1060</v>
      </c>
      <c r="G305" s="4" t="s">
        <v>5860</v>
      </c>
      <c r="H305" s="4" t="s">
        <v>1451</v>
      </c>
      <c r="I305" s="4" t="s">
        <v>1452</v>
      </c>
      <c r="J305" s="4" t="s">
        <v>5861</v>
      </c>
      <c r="K305" s="139">
        <v>8470000000</v>
      </c>
      <c r="L305" s="139">
        <v>8470000000</v>
      </c>
      <c r="M305" s="4" t="s">
        <v>5853</v>
      </c>
      <c r="N305" s="4" t="s">
        <v>1864</v>
      </c>
      <c r="O305" s="4" t="s">
        <v>2582</v>
      </c>
      <c r="P305" s="186">
        <f t="shared" si="29"/>
        <v>8470000000</v>
      </c>
      <c r="Q305" s="186">
        <f t="shared" si="30"/>
        <v>0</v>
      </c>
      <c r="R305" s="4">
        <v>8</v>
      </c>
      <c r="S305" s="4" t="s">
        <v>70</v>
      </c>
      <c r="T305" s="4" t="s">
        <v>70</v>
      </c>
      <c r="U305" s="140">
        <v>45341</v>
      </c>
      <c r="V305" s="4" t="s">
        <v>1884</v>
      </c>
      <c r="W305" s="4" t="s">
        <v>1954</v>
      </c>
      <c r="X305" s="4"/>
      <c r="Y305" s="4"/>
      <c r="Z305" s="4"/>
      <c r="AA305" s="4" t="s">
        <v>1886</v>
      </c>
      <c r="AB305" s="4"/>
      <c r="AC305" s="142">
        <f t="shared" si="24"/>
        <v>8470000000</v>
      </c>
      <c r="AD305" s="4"/>
      <c r="AE305" s="4"/>
      <c r="AF305" s="144"/>
      <c r="AG305" s="4"/>
      <c r="AH305" s="4"/>
      <c r="AI305" s="4"/>
      <c r="AJ305" s="4"/>
    </row>
    <row r="306" spans="1:36" hidden="1">
      <c r="B306" s="175" t="s">
        <v>5175</v>
      </c>
      <c r="C306" s="174" t="s">
        <v>160</v>
      </c>
      <c r="D306" s="4" t="s">
        <v>4670</v>
      </c>
      <c r="E306" s="4" t="s">
        <v>4670</v>
      </c>
      <c r="F306" s="4" t="s">
        <v>1060</v>
      </c>
      <c r="G306" s="4" t="s">
        <v>5862</v>
      </c>
      <c r="H306" s="4" t="s">
        <v>1473</v>
      </c>
      <c r="I306" s="4" t="s">
        <v>1474</v>
      </c>
      <c r="J306" s="4" t="s">
        <v>5863</v>
      </c>
      <c r="K306" s="139">
        <v>2200000000</v>
      </c>
      <c r="L306" s="139">
        <v>2200000000</v>
      </c>
      <c r="M306" s="4" t="s">
        <v>1903</v>
      </c>
      <c r="N306" s="4" t="s">
        <v>2659</v>
      </c>
      <c r="O306" s="4" t="s">
        <v>2888</v>
      </c>
      <c r="P306" s="186">
        <f t="shared" si="29"/>
        <v>2200000000</v>
      </c>
      <c r="Q306" s="186">
        <f t="shared" si="30"/>
        <v>0</v>
      </c>
      <c r="R306" s="4">
        <v>9</v>
      </c>
      <c r="S306" s="4" t="s">
        <v>70</v>
      </c>
      <c r="T306" s="4" t="s">
        <v>70</v>
      </c>
      <c r="U306" s="140">
        <v>45341</v>
      </c>
      <c r="V306" s="4" t="s">
        <v>1884</v>
      </c>
      <c r="W306" s="4" t="s">
        <v>1954</v>
      </c>
      <c r="X306" s="139" t="s">
        <v>70</v>
      </c>
      <c r="Y306" s="140">
        <v>45355</v>
      </c>
      <c r="Z306" s="4" t="s">
        <v>1888</v>
      </c>
      <c r="AA306" s="4" t="s">
        <v>1886</v>
      </c>
      <c r="AB306" s="186">
        <f>P306</f>
        <v>2200000000</v>
      </c>
      <c r="AC306" s="142">
        <f>P306-AB306</f>
        <v>0</v>
      </c>
      <c r="AD306" s="4"/>
      <c r="AE306" s="4" t="s">
        <v>1127</v>
      </c>
      <c r="AF306" s="252" t="s">
        <v>5864</v>
      </c>
      <c r="AG306" s="4"/>
      <c r="AH306" s="4"/>
      <c r="AI306" s="4"/>
      <c r="AJ306" s="4"/>
    </row>
    <row r="307" spans="1:36" hidden="1">
      <c r="B307" s="175" t="s">
        <v>5175</v>
      </c>
      <c r="C307" s="174" t="s">
        <v>160</v>
      </c>
      <c r="D307" s="4" t="s">
        <v>4670</v>
      </c>
      <c r="E307" s="4" t="s">
        <v>4670</v>
      </c>
      <c r="F307" s="4" t="s">
        <v>1060</v>
      </c>
      <c r="G307" s="4" t="s">
        <v>5865</v>
      </c>
      <c r="H307" s="4" t="s">
        <v>1473</v>
      </c>
      <c r="I307" s="4" t="s">
        <v>1474</v>
      </c>
      <c r="J307" s="4" t="s">
        <v>5866</v>
      </c>
      <c r="K307" s="139">
        <v>400000000</v>
      </c>
      <c r="L307" s="139">
        <v>400000000</v>
      </c>
      <c r="M307" s="4" t="s">
        <v>5867</v>
      </c>
      <c r="N307" s="4" t="s">
        <v>2587</v>
      </c>
      <c r="O307" s="4" t="s">
        <v>2219</v>
      </c>
      <c r="P307" s="186">
        <f t="shared" si="29"/>
        <v>400000000</v>
      </c>
      <c r="Q307" s="186">
        <f t="shared" si="30"/>
        <v>0</v>
      </c>
      <c r="R307" s="4">
        <v>9</v>
      </c>
      <c r="S307" s="4" t="s">
        <v>70</v>
      </c>
      <c r="T307" s="4" t="s">
        <v>70</v>
      </c>
      <c r="U307" s="140">
        <v>45341</v>
      </c>
      <c r="V307" s="4" t="s">
        <v>1884</v>
      </c>
      <c r="W307" s="4" t="s">
        <v>1954</v>
      </c>
      <c r="X307" s="139" t="s">
        <v>70</v>
      </c>
      <c r="Y307" s="140">
        <v>45355</v>
      </c>
      <c r="Z307" s="4" t="s">
        <v>1888</v>
      </c>
      <c r="AA307" s="4" t="s">
        <v>1886</v>
      </c>
      <c r="AB307" s="186">
        <f>P307</f>
        <v>400000000</v>
      </c>
      <c r="AC307" s="142">
        <f>P307-AB307</f>
        <v>0</v>
      </c>
      <c r="AD307" s="4"/>
      <c r="AE307" s="4" t="s">
        <v>1127</v>
      </c>
      <c r="AF307" s="252" t="s">
        <v>5864</v>
      </c>
      <c r="AG307" s="4"/>
      <c r="AH307" s="4"/>
      <c r="AI307" s="4"/>
      <c r="AJ307" s="4"/>
    </row>
    <row r="308" spans="1:36" hidden="1">
      <c r="B308" s="175" t="s">
        <v>5175</v>
      </c>
      <c r="C308" s="174" t="s">
        <v>160</v>
      </c>
      <c r="D308" s="4" t="s">
        <v>4670</v>
      </c>
      <c r="E308" s="4" t="s">
        <v>4670</v>
      </c>
      <c r="F308" s="4" t="s">
        <v>1060</v>
      </c>
      <c r="G308" s="4" t="s">
        <v>5868</v>
      </c>
      <c r="H308" s="4" t="s">
        <v>1473</v>
      </c>
      <c r="I308" s="4" t="s">
        <v>1474</v>
      </c>
      <c r="J308" s="4" t="s">
        <v>5869</v>
      </c>
      <c r="K308" s="139">
        <v>1800000000</v>
      </c>
      <c r="L308" s="139">
        <v>1800000000</v>
      </c>
      <c r="M308" s="4" t="s">
        <v>5870</v>
      </c>
      <c r="N308" s="4" t="s">
        <v>2587</v>
      </c>
      <c r="O308" s="4" t="s">
        <v>2773</v>
      </c>
      <c r="P308" s="186">
        <f t="shared" si="29"/>
        <v>1800000000</v>
      </c>
      <c r="Q308" s="186">
        <f t="shared" si="30"/>
        <v>0</v>
      </c>
      <c r="R308" s="4">
        <v>9</v>
      </c>
      <c r="S308" s="4" t="s">
        <v>70</v>
      </c>
      <c r="T308" s="4" t="s">
        <v>70</v>
      </c>
      <c r="U308" s="140">
        <v>45341</v>
      </c>
      <c r="V308" s="4" t="s">
        <v>1884</v>
      </c>
      <c r="W308" s="4" t="s">
        <v>1954</v>
      </c>
      <c r="X308" s="139" t="s">
        <v>70</v>
      </c>
      <c r="Y308" s="140">
        <v>45355</v>
      </c>
      <c r="Z308" s="4" t="s">
        <v>1888</v>
      </c>
      <c r="AA308" s="4" t="s">
        <v>1886</v>
      </c>
      <c r="AB308" s="186">
        <f>P308</f>
        <v>1800000000</v>
      </c>
      <c r="AC308" s="142">
        <f>P308-AB308</f>
        <v>0</v>
      </c>
      <c r="AD308" s="4"/>
      <c r="AE308" s="4" t="s">
        <v>1127</v>
      </c>
      <c r="AF308" s="252" t="s">
        <v>5864</v>
      </c>
      <c r="AG308" s="4"/>
      <c r="AH308" s="4"/>
      <c r="AI308" s="4"/>
      <c r="AJ308" s="4"/>
    </row>
    <row r="309" spans="1:36" hidden="1">
      <c r="B309" s="145" t="s">
        <v>5175</v>
      </c>
      <c r="C309" s="4" t="s">
        <v>160</v>
      </c>
      <c r="D309" s="4" t="s">
        <v>1994</v>
      </c>
      <c r="E309" s="4" t="s">
        <v>1994</v>
      </c>
      <c r="F309" s="4" t="s">
        <v>1060</v>
      </c>
      <c r="G309" s="4" t="s">
        <v>5871</v>
      </c>
      <c r="H309" s="4" t="s">
        <v>1465</v>
      </c>
      <c r="I309" s="4" t="s">
        <v>1466</v>
      </c>
      <c r="J309" s="4" t="s">
        <v>5872</v>
      </c>
      <c r="K309" s="139">
        <v>140000000</v>
      </c>
      <c r="L309" s="139">
        <v>140000000</v>
      </c>
      <c r="M309" s="4" t="s">
        <v>5873</v>
      </c>
      <c r="N309" s="4" t="s">
        <v>2876</v>
      </c>
      <c r="O309" s="4" t="s">
        <v>3088</v>
      </c>
      <c r="P309" s="186">
        <f>K309</f>
        <v>140000000</v>
      </c>
      <c r="Q309" s="186">
        <f t="shared" ref="Q309:Q335" si="31">P309-K309</f>
        <v>0</v>
      </c>
      <c r="R309" s="4">
        <v>189</v>
      </c>
      <c r="S309" s="174" t="s">
        <v>70</v>
      </c>
      <c r="T309" s="4" t="s">
        <v>70</v>
      </c>
      <c r="U309" s="140">
        <v>45348</v>
      </c>
      <c r="V309" s="4" t="s">
        <v>1887</v>
      </c>
      <c r="W309" s="4"/>
      <c r="X309" s="4"/>
      <c r="Y309" s="4"/>
      <c r="Z309" s="4"/>
      <c r="AA309" s="4" t="s">
        <v>1886</v>
      </c>
      <c r="AB309" s="4"/>
      <c r="AC309" s="142">
        <f t="shared" si="24"/>
        <v>140000000</v>
      </c>
      <c r="AD309" s="4"/>
      <c r="AE309" s="4"/>
      <c r="AF309" s="144"/>
      <c r="AG309" s="4"/>
      <c r="AH309" s="4"/>
      <c r="AI309" s="4"/>
      <c r="AJ309" s="4"/>
    </row>
    <row r="310" spans="1:36" hidden="1">
      <c r="B310" s="145" t="s">
        <v>5175</v>
      </c>
      <c r="C310" s="4" t="s">
        <v>160</v>
      </c>
      <c r="D310" s="4" t="s">
        <v>1994</v>
      </c>
      <c r="E310" s="4" t="s">
        <v>1994</v>
      </c>
      <c r="F310" s="4" t="s">
        <v>1060</v>
      </c>
      <c r="G310" s="4" t="s">
        <v>5874</v>
      </c>
      <c r="H310" s="4" t="s">
        <v>1465</v>
      </c>
      <c r="I310" s="4" t="s">
        <v>1466</v>
      </c>
      <c r="J310" s="4" t="s">
        <v>5875</v>
      </c>
      <c r="K310" s="139">
        <v>150000000</v>
      </c>
      <c r="L310" s="139">
        <v>150000000</v>
      </c>
      <c r="M310" s="4" t="s">
        <v>5873</v>
      </c>
      <c r="N310" s="4" t="s">
        <v>2212</v>
      </c>
      <c r="O310" s="4" t="s">
        <v>2751</v>
      </c>
      <c r="P310" s="186">
        <f t="shared" ref="P310:P358" si="32">K310</f>
        <v>150000000</v>
      </c>
      <c r="Q310" s="186">
        <f t="shared" si="31"/>
        <v>0</v>
      </c>
      <c r="R310" s="4">
        <v>189</v>
      </c>
      <c r="S310" s="174" t="s">
        <v>70</v>
      </c>
      <c r="T310" s="4" t="s">
        <v>70</v>
      </c>
      <c r="U310" s="140">
        <v>45348</v>
      </c>
      <c r="V310" s="4" t="s">
        <v>1887</v>
      </c>
      <c r="W310" s="4"/>
      <c r="X310" s="4"/>
      <c r="Y310" s="4"/>
      <c r="Z310" s="4"/>
      <c r="AA310" s="4" t="s">
        <v>1886</v>
      </c>
      <c r="AB310" s="4"/>
      <c r="AC310" s="142">
        <f t="shared" si="24"/>
        <v>150000000</v>
      </c>
      <c r="AD310" s="4"/>
      <c r="AE310" s="4"/>
      <c r="AF310" s="144"/>
      <c r="AG310" s="4"/>
      <c r="AH310" s="4"/>
      <c r="AI310" s="4"/>
      <c r="AJ310" s="4"/>
    </row>
    <row r="311" spans="1:36" hidden="1">
      <c r="B311" s="145" t="s">
        <v>5175</v>
      </c>
      <c r="C311" s="4" t="s">
        <v>160</v>
      </c>
      <c r="D311" s="4" t="s">
        <v>1994</v>
      </c>
      <c r="E311" s="4" t="s">
        <v>1994</v>
      </c>
      <c r="F311" s="4" t="s">
        <v>1060</v>
      </c>
      <c r="G311" s="4" t="s">
        <v>5876</v>
      </c>
      <c r="H311" s="4" t="s">
        <v>1465</v>
      </c>
      <c r="I311" s="4" t="s">
        <v>1466</v>
      </c>
      <c r="J311" s="4" t="s">
        <v>5877</v>
      </c>
      <c r="K311" s="139">
        <v>115000000</v>
      </c>
      <c r="L311" s="139">
        <v>115000000</v>
      </c>
      <c r="M311" s="4" t="s">
        <v>5651</v>
      </c>
      <c r="N311" s="4" t="s">
        <v>3021</v>
      </c>
      <c r="O311" s="4" t="s">
        <v>2172</v>
      </c>
      <c r="P311" s="186">
        <f t="shared" si="32"/>
        <v>115000000</v>
      </c>
      <c r="Q311" s="186">
        <f t="shared" si="31"/>
        <v>0</v>
      </c>
      <c r="R311" s="4">
        <v>189</v>
      </c>
      <c r="S311" s="174" t="s">
        <v>70</v>
      </c>
      <c r="T311" s="4" t="s">
        <v>70</v>
      </c>
      <c r="U311" s="140">
        <v>45348</v>
      </c>
      <c r="V311" s="4" t="s">
        <v>1887</v>
      </c>
      <c r="W311" s="4"/>
      <c r="X311" s="4"/>
      <c r="Y311" s="4"/>
      <c r="Z311" s="4"/>
      <c r="AA311" s="4" t="s">
        <v>1886</v>
      </c>
      <c r="AB311" s="4"/>
      <c r="AC311" s="142">
        <f t="shared" si="24"/>
        <v>115000000</v>
      </c>
      <c r="AD311" s="4"/>
      <c r="AE311" s="4"/>
      <c r="AF311" s="144"/>
      <c r="AG311" s="4"/>
      <c r="AH311" s="4"/>
      <c r="AI311" s="4"/>
      <c r="AJ311" s="4"/>
    </row>
    <row r="312" spans="1:36" hidden="1">
      <c r="B312" s="145" t="s">
        <v>5175</v>
      </c>
      <c r="C312" s="4" t="s">
        <v>160</v>
      </c>
      <c r="D312" s="4" t="s">
        <v>1994</v>
      </c>
      <c r="E312" s="4" t="s">
        <v>1994</v>
      </c>
      <c r="F312" s="4" t="s">
        <v>1060</v>
      </c>
      <c r="G312" s="4" t="s">
        <v>5878</v>
      </c>
      <c r="H312" s="4" t="s">
        <v>1465</v>
      </c>
      <c r="I312" s="4" t="s">
        <v>1466</v>
      </c>
      <c r="J312" s="4" t="s">
        <v>5879</v>
      </c>
      <c r="K312" s="139">
        <v>240000000</v>
      </c>
      <c r="L312" s="139">
        <v>240000000</v>
      </c>
      <c r="M312" s="4" t="s">
        <v>5651</v>
      </c>
      <c r="N312" s="4" t="s">
        <v>3361</v>
      </c>
      <c r="O312" s="4" t="s">
        <v>2679</v>
      </c>
      <c r="P312" s="186">
        <f t="shared" si="32"/>
        <v>240000000</v>
      </c>
      <c r="Q312" s="186">
        <f t="shared" si="31"/>
        <v>0</v>
      </c>
      <c r="R312" s="4">
        <v>189</v>
      </c>
      <c r="S312" s="174" t="s">
        <v>70</v>
      </c>
      <c r="T312" s="4" t="s">
        <v>70</v>
      </c>
      <c r="U312" s="140">
        <v>45348</v>
      </c>
      <c r="V312" s="4" t="s">
        <v>1887</v>
      </c>
      <c r="W312" s="4"/>
      <c r="X312" s="4"/>
      <c r="Y312" s="4"/>
      <c r="Z312" s="4"/>
      <c r="AA312" s="4" t="s">
        <v>1886</v>
      </c>
      <c r="AB312" s="4"/>
      <c r="AC312" s="142">
        <f t="shared" si="24"/>
        <v>240000000</v>
      </c>
      <c r="AD312" s="4"/>
      <c r="AE312" s="4"/>
      <c r="AF312" s="144"/>
      <c r="AG312" s="4"/>
      <c r="AH312" s="4"/>
      <c r="AI312" s="4"/>
      <c r="AJ312" s="4"/>
    </row>
    <row r="313" spans="1:36" hidden="1">
      <c r="B313" s="145" t="s">
        <v>5175</v>
      </c>
      <c r="C313" s="4" t="s">
        <v>160</v>
      </c>
      <c r="D313" s="4" t="s">
        <v>1994</v>
      </c>
      <c r="E313" s="4" t="s">
        <v>1994</v>
      </c>
      <c r="F313" s="4" t="s">
        <v>1060</v>
      </c>
      <c r="G313" s="4" t="s">
        <v>5880</v>
      </c>
      <c r="H313" s="4" t="s">
        <v>1465</v>
      </c>
      <c r="I313" s="4" t="s">
        <v>1466</v>
      </c>
      <c r="J313" s="4" t="s">
        <v>5881</v>
      </c>
      <c r="K313" s="139">
        <v>200000000</v>
      </c>
      <c r="L313" s="139">
        <v>200000000</v>
      </c>
      <c r="M313" s="4" t="s">
        <v>5651</v>
      </c>
      <c r="N313" s="4" t="s">
        <v>3547</v>
      </c>
      <c r="O313" s="4" t="s">
        <v>3868</v>
      </c>
      <c r="P313" s="186">
        <f t="shared" si="32"/>
        <v>200000000</v>
      </c>
      <c r="Q313" s="186">
        <f t="shared" si="31"/>
        <v>0</v>
      </c>
      <c r="R313" s="4">
        <v>189</v>
      </c>
      <c r="S313" s="174" t="s">
        <v>70</v>
      </c>
      <c r="T313" s="4" t="s">
        <v>70</v>
      </c>
      <c r="U313" s="140">
        <v>45348</v>
      </c>
      <c r="V313" s="4" t="s">
        <v>1887</v>
      </c>
      <c r="W313" s="4"/>
      <c r="X313" s="4"/>
      <c r="Y313" s="4"/>
      <c r="Z313" s="4"/>
      <c r="AA313" s="4" t="s">
        <v>1886</v>
      </c>
      <c r="AB313" s="4"/>
      <c r="AC313" s="142">
        <f t="shared" si="24"/>
        <v>200000000</v>
      </c>
      <c r="AD313" s="4"/>
      <c r="AE313" s="4"/>
      <c r="AF313" s="144"/>
      <c r="AG313" s="4"/>
      <c r="AH313" s="4"/>
      <c r="AI313" s="4"/>
      <c r="AJ313" s="4"/>
    </row>
    <row r="314" spans="1:36" hidden="1">
      <c r="B314" s="145" t="s">
        <v>5175</v>
      </c>
      <c r="C314" s="4" t="s">
        <v>160</v>
      </c>
      <c r="D314" s="4" t="s">
        <v>1994</v>
      </c>
      <c r="E314" s="4" t="s">
        <v>1994</v>
      </c>
      <c r="F314" s="4" t="s">
        <v>1060</v>
      </c>
      <c r="G314" s="4" t="s">
        <v>5882</v>
      </c>
      <c r="H314" s="4" t="s">
        <v>1465</v>
      </c>
      <c r="I314" s="4" t="s">
        <v>1466</v>
      </c>
      <c r="J314" s="4" t="s">
        <v>5883</v>
      </c>
      <c r="K314" s="139">
        <v>175000000</v>
      </c>
      <c r="L314" s="139">
        <v>175000000</v>
      </c>
      <c r="M314" s="4" t="s">
        <v>5651</v>
      </c>
      <c r="N314" s="4" t="s">
        <v>3224</v>
      </c>
      <c r="O314" s="4" t="s">
        <v>3450</v>
      </c>
      <c r="P314" s="186">
        <f t="shared" si="32"/>
        <v>175000000</v>
      </c>
      <c r="Q314" s="186">
        <f t="shared" si="31"/>
        <v>0</v>
      </c>
      <c r="R314" s="4">
        <v>189</v>
      </c>
      <c r="S314" s="174" t="s">
        <v>70</v>
      </c>
      <c r="T314" s="4" t="s">
        <v>70</v>
      </c>
      <c r="U314" s="140">
        <v>45348</v>
      </c>
      <c r="V314" s="4" t="s">
        <v>1887</v>
      </c>
      <c r="W314" s="4"/>
      <c r="X314" s="4"/>
      <c r="Y314" s="4"/>
      <c r="Z314" s="4"/>
      <c r="AA314" s="4" t="s">
        <v>1886</v>
      </c>
      <c r="AB314" s="4"/>
      <c r="AC314" s="142">
        <f t="shared" si="24"/>
        <v>175000000</v>
      </c>
      <c r="AD314" s="4"/>
      <c r="AE314" s="4"/>
      <c r="AF314" s="144"/>
      <c r="AG314" s="4"/>
      <c r="AH314" s="4"/>
      <c r="AI314" s="4"/>
      <c r="AJ314" s="4"/>
    </row>
    <row r="315" spans="1:36" hidden="1">
      <c r="B315" s="145" t="s">
        <v>5175</v>
      </c>
      <c r="C315" s="4" t="s">
        <v>160</v>
      </c>
      <c r="D315" s="4" t="s">
        <v>1994</v>
      </c>
      <c r="E315" s="4" t="s">
        <v>1994</v>
      </c>
      <c r="F315" s="4" t="s">
        <v>1060</v>
      </c>
      <c r="G315" s="4" t="s">
        <v>5884</v>
      </c>
      <c r="H315" s="4" t="s">
        <v>1465</v>
      </c>
      <c r="I315" s="4" t="s">
        <v>1466</v>
      </c>
      <c r="J315" s="4" t="s">
        <v>5885</v>
      </c>
      <c r="K315" s="139">
        <v>200000000</v>
      </c>
      <c r="L315" s="139">
        <v>200000000</v>
      </c>
      <c r="M315" s="4" t="s">
        <v>5651</v>
      </c>
      <c r="N315" s="4" t="s">
        <v>3075</v>
      </c>
      <c r="O315" s="4" t="s">
        <v>3133</v>
      </c>
      <c r="P315" s="186">
        <f t="shared" si="32"/>
        <v>200000000</v>
      </c>
      <c r="Q315" s="186">
        <f t="shared" si="31"/>
        <v>0</v>
      </c>
      <c r="R315" s="4">
        <v>189</v>
      </c>
      <c r="S315" s="174" t="s">
        <v>70</v>
      </c>
      <c r="T315" s="4" t="s">
        <v>70</v>
      </c>
      <c r="U315" s="140">
        <v>45348</v>
      </c>
      <c r="V315" s="4" t="s">
        <v>1887</v>
      </c>
      <c r="W315" s="4"/>
      <c r="X315" s="4"/>
      <c r="Y315" s="4"/>
      <c r="Z315" s="4"/>
      <c r="AA315" s="4" t="s">
        <v>1886</v>
      </c>
      <c r="AB315" s="4"/>
      <c r="AC315" s="142">
        <f t="shared" si="24"/>
        <v>200000000</v>
      </c>
      <c r="AD315" s="4"/>
      <c r="AE315" s="4"/>
      <c r="AF315" s="144"/>
      <c r="AG315" s="4"/>
      <c r="AH315" s="4"/>
      <c r="AI315" s="4"/>
      <c r="AJ315" s="4"/>
    </row>
    <row r="316" spans="1:36" hidden="1">
      <c r="B316" s="145" t="s">
        <v>5175</v>
      </c>
      <c r="C316" s="4" t="s">
        <v>160</v>
      </c>
      <c r="D316" s="4" t="s">
        <v>1994</v>
      </c>
      <c r="E316" s="4" t="s">
        <v>1994</v>
      </c>
      <c r="F316" s="4" t="s">
        <v>1060</v>
      </c>
      <c r="G316" s="4" t="s">
        <v>5886</v>
      </c>
      <c r="H316" s="4" t="s">
        <v>1465</v>
      </c>
      <c r="I316" s="4" t="s">
        <v>1466</v>
      </c>
      <c r="J316" s="4" t="s">
        <v>5887</v>
      </c>
      <c r="K316" s="139">
        <v>500000000</v>
      </c>
      <c r="L316" s="139">
        <v>500000000</v>
      </c>
      <c r="M316" s="4" t="s">
        <v>5651</v>
      </c>
      <c r="N316" s="4" t="s">
        <v>4017</v>
      </c>
      <c r="O316" s="4" t="s">
        <v>2952</v>
      </c>
      <c r="P316" s="186">
        <f t="shared" si="32"/>
        <v>500000000</v>
      </c>
      <c r="Q316" s="186">
        <f t="shared" si="31"/>
        <v>0</v>
      </c>
      <c r="R316" s="4">
        <v>189</v>
      </c>
      <c r="S316" s="174" t="s">
        <v>70</v>
      </c>
      <c r="T316" s="4" t="s">
        <v>70</v>
      </c>
      <c r="U316" s="140">
        <v>45348</v>
      </c>
      <c r="V316" s="4" t="s">
        <v>1887</v>
      </c>
      <c r="W316" s="4"/>
      <c r="X316" s="4"/>
      <c r="Y316" s="4"/>
      <c r="Z316" s="4"/>
      <c r="AA316" s="4" t="s">
        <v>1886</v>
      </c>
      <c r="AB316" s="4"/>
      <c r="AC316" s="142">
        <f t="shared" si="24"/>
        <v>500000000</v>
      </c>
      <c r="AD316" s="4"/>
      <c r="AE316" s="4"/>
      <c r="AF316" s="144"/>
      <c r="AG316" s="4"/>
      <c r="AH316" s="4"/>
      <c r="AI316" s="4"/>
      <c r="AJ316" s="4"/>
    </row>
    <row r="317" spans="1:36" hidden="1">
      <c r="B317" s="145" t="s">
        <v>5175</v>
      </c>
      <c r="C317" s="4" t="s">
        <v>160</v>
      </c>
      <c r="D317" s="4" t="s">
        <v>1994</v>
      </c>
      <c r="E317" s="4" t="s">
        <v>1994</v>
      </c>
      <c r="F317" s="4" t="s">
        <v>1060</v>
      </c>
      <c r="G317" s="4" t="s">
        <v>5888</v>
      </c>
      <c r="H317" s="4" t="s">
        <v>1465</v>
      </c>
      <c r="I317" s="4" t="s">
        <v>1466</v>
      </c>
      <c r="J317" s="4" t="s">
        <v>5889</v>
      </c>
      <c r="K317" s="139">
        <v>180000000</v>
      </c>
      <c r="L317" s="139">
        <v>180000000</v>
      </c>
      <c r="M317" s="4" t="s">
        <v>5651</v>
      </c>
      <c r="N317" s="4" t="s">
        <v>5265</v>
      </c>
      <c r="O317" s="4" t="s">
        <v>3440</v>
      </c>
      <c r="P317" s="186">
        <f t="shared" si="32"/>
        <v>180000000</v>
      </c>
      <c r="Q317" s="186">
        <f t="shared" si="31"/>
        <v>0</v>
      </c>
      <c r="R317" s="4">
        <v>189</v>
      </c>
      <c r="S317" s="174" t="s">
        <v>70</v>
      </c>
      <c r="T317" s="4" t="s">
        <v>70</v>
      </c>
      <c r="U317" s="140">
        <v>45348</v>
      </c>
      <c r="V317" s="4" t="s">
        <v>1887</v>
      </c>
      <c r="W317" s="4"/>
      <c r="X317" s="4"/>
      <c r="Y317" s="4"/>
      <c r="Z317" s="4"/>
      <c r="AA317" s="4" t="s">
        <v>1886</v>
      </c>
      <c r="AB317" s="4"/>
      <c r="AC317" s="142">
        <f t="shared" si="24"/>
        <v>180000000</v>
      </c>
      <c r="AD317" s="4"/>
      <c r="AE317" s="4"/>
      <c r="AF317" s="144"/>
      <c r="AG317" s="4"/>
      <c r="AH317" s="4"/>
      <c r="AI317" s="4"/>
      <c r="AJ317" s="4"/>
    </row>
    <row r="318" spans="1:36" hidden="1">
      <c r="B318" s="145" t="s">
        <v>5175</v>
      </c>
      <c r="C318" s="4" t="s">
        <v>160</v>
      </c>
      <c r="D318" s="4" t="s">
        <v>1994</v>
      </c>
      <c r="E318" s="4" t="s">
        <v>1994</v>
      </c>
      <c r="F318" s="4" t="s">
        <v>1060</v>
      </c>
      <c r="G318" s="4" t="s">
        <v>5890</v>
      </c>
      <c r="H318" s="4" t="s">
        <v>1465</v>
      </c>
      <c r="I318" s="4" t="s">
        <v>1466</v>
      </c>
      <c r="J318" s="4" t="s">
        <v>5891</v>
      </c>
      <c r="K318" s="139">
        <v>450000000</v>
      </c>
      <c r="L318" s="139">
        <v>450000000</v>
      </c>
      <c r="M318" s="4" t="s">
        <v>5651</v>
      </c>
      <c r="N318" s="4" t="s">
        <v>2144</v>
      </c>
      <c r="O318" s="4" t="s">
        <v>3655</v>
      </c>
      <c r="P318" s="186">
        <f t="shared" si="32"/>
        <v>450000000</v>
      </c>
      <c r="Q318" s="186">
        <f t="shared" si="31"/>
        <v>0</v>
      </c>
      <c r="R318" s="4">
        <v>189</v>
      </c>
      <c r="S318" s="174" t="s">
        <v>70</v>
      </c>
      <c r="T318" s="4" t="s">
        <v>70</v>
      </c>
      <c r="U318" s="140">
        <v>45348</v>
      </c>
      <c r="V318" s="4" t="s">
        <v>1887</v>
      </c>
      <c r="W318" s="4"/>
      <c r="X318" s="4"/>
      <c r="Y318" s="4"/>
      <c r="Z318" s="4"/>
      <c r="AA318" s="4" t="s">
        <v>1886</v>
      </c>
      <c r="AB318" s="4"/>
      <c r="AC318" s="142">
        <f t="shared" si="24"/>
        <v>450000000</v>
      </c>
      <c r="AD318" s="4"/>
      <c r="AE318" s="4"/>
      <c r="AF318" s="144"/>
      <c r="AG318" s="4"/>
      <c r="AH318" s="4"/>
      <c r="AI318" s="4"/>
      <c r="AJ318" s="4"/>
    </row>
    <row r="319" spans="1:36" hidden="1">
      <c r="B319" s="145" t="s">
        <v>5175</v>
      </c>
      <c r="C319" s="4" t="s">
        <v>160</v>
      </c>
      <c r="D319" s="4" t="s">
        <v>1994</v>
      </c>
      <c r="E319" s="4" t="s">
        <v>1994</v>
      </c>
      <c r="F319" s="4" t="s">
        <v>1060</v>
      </c>
      <c r="G319" s="4" t="s">
        <v>5892</v>
      </c>
      <c r="H319" s="4" t="s">
        <v>1465</v>
      </c>
      <c r="I319" s="4" t="s">
        <v>1466</v>
      </c>
      <c r="J319" s="4" t="s">
        <v>5893</v>
      </c>
      <c r="K319" s="139">
        <v>450000000</v>
      </c>
      <c r="L319" s="139">
        <v>450000000</v>
      </c>
      <c r="M319" s="4" t="s">
        <v>5651</v>
      </c>
      <c r="N319" s="4" t="s">
        <v>2997</v>
      </c>
      <c r="O319" s="4" t="s">
        <v>2573</v>
      </c>
      <c r="P319" s="186">
        <f t="shared" si="32"/>
        <v>450000000</v>
      </c>
      <c r="Q319" s="186">
        <f t="shared" si="31"/>
        <v>0</v>
      </c>
      <c r="R319" s="4">
        <v>189</v>
      </c>
      <c r="S319" s="174" t="s">
        <v>70</v>
      </c>
      <c r="T319" s="4" t="s">
        <v>70</v>
      </c>
      <c r="U319" s="140">
        <v>45348</v>
      </c>
      <c r="V319" s="4" t="s">
        <v>1887</v>
      </c>
      <c r="W319" s="4"/>
      <c r="X319" s="4"/>
      <c r="Y319" s="4"/>
      <c r="Z319" s="4"/>
      <c r="AA319" s="4" t="s">
        <v>1886</v>
      </c>
      <c r="AB319" s="4"/>
      <c r="AC319" s="142">
        <f t="shared" si="24"/>
        <v>450000000</v>
      </c>
      <c r="AD319" s="4"/>
      <c r="AE319" s="4"/>
      <c r="AF319" s="144"/>
      <c r="AG319" s="4"/>
      <c r="AH319" s="4"/>
      <c r="AI319" s="4"/>
      <c r="AJ319" s="4"/>
    </row>
    <row r="320" spans="1:36" hidden="1">
      <c r="B320" s="145" t="s">
        <v>5175</v>
      </c>
      <c r="C320" s="4" t="s">
        <v>160</v>
      </c>
      <c r="D320" s="4" t="s">
        <v>1994</v>
      </c>
      <c r="E320" s="4" t="s">
        <v>1994</v>
      </c>
      <c r="F320" s="4" t="s">
        <v>1060</v>
      </c>
      <c r="G320" s="4" t="s">
        <v>5894</v>
      </c>
      <c r="H320" s="4" t="s">
        <v>1465</v>
      </c>
      <c r="I320" s="4" t="s">
        <v>1466</v>
      </c>
      <c r="J320" s="4" t="s">
        <v>5895</v>
      </c>
      <c r="K320" s="139">
        <v>255000000</v>
      </c>
      <c r="L320" s="139">
        <v>255000000</v>
      </c>
      <c r="M320" s="4" t="s">
        <v>5651</v>
      </c>
      <c r="N320" s="4" t="s">
        <v>3145</v>
      </c>
      <c r="O320" s="4" t="s">
        <v>3641</v>
      </c>
      <c r="P320" s="186">
        <f t="shared" si="32"/>
        <v>255000000</v>
      </c>
      <c r="Q320" s="186">
        <f t="shared" si="31"/>
        <v>0</v>
      </c>
      <c r="R320" s="4">
        <v>189</v>
      </c>
      <c r="S320" s="174" t="s">
        <v>70</v>
      </c>
      <c r="T320" s="4" t="s">
        <v>70</v>
      </c>
      <c r="U320" s="140">
        <v>45348</v>
      </c>
      <c r="V320" s="4" t="s">
        <v>1887</v>
      </c>
      <c r="W320" s="4"/>
      <c r="X320" s="4"/>
      <c r="Y320" s="4"/>
      <c r="Z320" s="4"/>
      <c r="AA320" s="4" t="s">
        <v>1886</v>
      </c>
      <c r="AB320" s="4"/>
      <c r="AC320" s="142">
        <f t="shared" si="24"/>
        <v>255000000</v>
      </c>
      <c r="AD320" s="4"/>
      <c r="AE320" s="4"/>
      <c r="AF320" s="144"/>
      <c r="AG320" s="4"/>
      <c r="AH320" s="4"/>
      <c r="AI320" s="4"/>
      <c r="AJ320" s="4"/>
    </row>
    <row r="321" spans="1:36" hidden="1">
      <c r="B321" s="145" t="s">
        <v>5175</v>
      </c>
      <c r="C321" s="4" t="s">
        <v>160</v>
      </c>
      <c r="D321" s="4" t="s">
        <v>1994</v>
      </c>
      <c r="E321" s="4" t="s">
        <v>1994</v>
      </c>
      <c r="F321" s="4" t="s">
        <v>1060</v>
      </c>
      <c r="G321" s="4" t="s">
        <v>5896</v>
      </c>
      <c r="H321" s="4" t="s">
        <v>1465</v>
      </c>
      <c r="I321" s="4" t="s">
        <v>1466</v>
      </c>
      <c r="J321" s="4" t="s">
        <v>5897</v>
      </c>
      <c r="K321" s="139">
        <v>135000000</v>
      </c>
      <c r="L321" s="139">
        <v>135000000</v>
      </c>
      <c r="M321" s="4" t="s">
        <v>5651</v>
      </c>
      <c r="N321" s="4" t="s">
        <v>1914</v>
      </c>
      <c r="O321" s="4" t="s">
        <v>2602</v>
      </c>
      <c r="P321" s="186">
        <f t="shared" si="32"/>
        <v>135000000</v>
      </c>
      <c r="Q321" s="186">
        <f t="shared" si="31"/>
        <v>0</v>
      </c>
      <c r="R321" s="4">
        <v>189</v>
      </c>
      <c r="S321" s="174" t="s">
        <v>70</v>
      </c>
      <c r="T321" s="4" t="s">
        <v>70</v>
      </c>
      <c r="U321" s="140">
        <v>45348</v>
      </c>
      <c r="V321" s="4" t="s">
        <v>1887</v>
      </c>
      <c r="W321" s="4"/>
      <c r="X321" s="4"/>
      <c r="Y321" s="4"/>
      <c r="Z321" s="4"/>
      <c r="AA321" s="4" t="s">
        <v>1886</v>
      </c>
      <c r="AB321" s="4"/>
      <c r="AC321" s="142">
        <f t="shared" si="24"/>
        <v>135000000</v>
      </c>
      <c r="AD321" s="4"/>
      <c r="AE321" s="4"/>
      <c r="AF321" s="144"/>
      <c r="AG321" s="4"/>
      <c r="AH321" s="4"/>
      <c r="AI321" s="4"/>
      <c r="AJ321" s="4"/>
    </row>
    <row r="322" spans="1:36" hidden="1">
      <c r="B322" s="145" t="s">
        <v>5175</v>
      </c>
      <c r="C322" s="4" t="s">
        <v>160</v>
      </c>
      <c r="D322" s="4" t="s">
        <v>1994</v>
      </c>
      <c r="E322" s="4" t="s">
        <v>1994</v>
      </c>
      <c r="F322" s="4" t="s">
        <v>1060</v>
      </c>
      <c r="G322" s="4" t="s">
        <v>5898</v>
      </c>
      <c r="H322" s="4" t="s">
        <v>1465</v>
      </c>
      <c r="I322" s="4" t="s">
        <v>1466</v>
      </c>
      <c r="J322" s="4" t="s">
        <v>5899</v>
      </c>
      <c r="K322" s="139">
        <v>680000000</v>
      </c>
      <c r="L322" s="139">
        <v>680000000</v>
      </c>
      <c r="M322" s="4" t="s">
        <v>5651</v>
      </c>
      <c r="N322" s="4" t="s">
        <v>3258</v>
      </c>
      <c r="O322" s="4" t="s">
        <v>2602</v>
      </c>
      <c r="P322" s="186">
        <f t="shared" si="32"/>
        <v>680000000</v>
      </c>
      <c r="Q322" s="186">
        <f t="shared" si="31"/>
        <v>0</v>
      </c>
      <c r="R322" s="4">
        <v>189</v>
      </c>
      <c r="S322" s="174" t="s">
        <v>70</v>
      </c>
      <c r="T322" s="4" t="s">
        <v>70</v>
      </c>
      <c r="U322" s="140">
        <v>45348</v>
      </c>
      <c r="V322" s="4" t="s">
        <v>1887</v>
      </c>
      <c r="W322" s="4"/>
      <c r="X322" s="4"/>
      <c r="Y322" s="4"/>
      <c r="Z322" s="4"/>
      <c r="AA322" s="4" t="s">
        <v>1886</v>
      </c>
      <c r="AB322" s="4"/>
      <c r="AC322" s="142">
        <f t="shared" si="24"/>
        <v>680000000</v>
      </c>
      <c r="AD322" s="4"/>
      <c r="AE322" s="4"/>
      <c r="AF322" s="144"/>
      <c r="AG322" s="4"/>
      <c r="AH322" s="4"/>
      <c r="AI322" s="4"/>
      <c r="AJ322" s="4"/>
    </row>
    <row r="323" spans="1:36" hidden="1">
      <c r="B323" s="145" t="s">
        <v>5175</v>
      </c>
      <c r="C323" s="4" t="s">
        <v>160</v>
      </c>
      <c r="D323" s="4" t="s">
        <v>1994</v>
      </c>
      <c r="E323" s="4" t="s">
        <v>1994</v>
      </c>
      <c r="F323" s="4" t="s">
        <v>1060</v>
      </c>
      <c r="G323" s="4" t="s">
        <v>5900</v>
      </c>
      <c r="H323" s="4" t="s">
        <v>1465</v>
      </c>
      <c r="I323" s="4" t="s">
        <v>1466</v>
      </c>
      <c r="J323" s="4" t="s">
        <v>5901</v>
      </c>
      <c r="K323" s="139">
        <v>540000000</v>
      </c>
      <c r="L323" s="139">
        <v>540000000</v>
      </c>
      <c r="M323" s="4" t="s">
        <v>5651</v>
      </c>
      <c r="N323" s="4" t="s">
        <v>2829</v>
      </c>
      <c r="O323" s="4" t="s">
        <v>2475</v>
      </c>
      <c r="P323" s="186">
        <f t="shared" si="32"/>
        <v>540000000</v>
      </c>
      <c r="Q323" s="186">
        <f t="shared" si="31"/>
        <v>0</v>
      </c>
      <c r="R323" s="4">
        <v>189</v>
      </c>
      <c r="S323" s="174" t="s">
        <v>70</v>
      </c>
      <c r="T323" s="4" t="s">
        <v>70</v>
      </c>
      <c r="U323" s="140">
        <v>45348</v>
      </c>
      <c r="V323" s="4" t="s">
        <v>1887</v>
      </c>
      <c r="W323" s="4"/>
      <c r="X323" s="4"/>
      <c r="Y323" s="4"/>
      <c r="Z323" s="4"/>
      <c r="AA323" s="4" t="s">
        <v>1886</v>
      </c>
      <c r="AB323" s="4"/>
      <c r="AC323" s="142">
        <f t="shared" si="24"/>
        <v>540000000</v>
      </c>
      <c r="AD323" s="4"/>
      <c r="AE323" s="4"/>
      <c r="AF323" s="144"/>
      <c r="AG323" s="4"/>
      <c r="AH323" s="4"/>
      <c r="AI323" s="4"/>
      <c r="AJ323" s="4"/>
    </row>
    <row r="324" spans="1:36" hidden="1">
      <c r="B324" s="145" t="s">
        <v>5175</v>
      </c>
      <c r="C324" s="4" t="s">
        <v>160</v>
      </c>
      <c r="D324" s="4" t="s">
        <v>1994</v>
      </c>
      <c r="E324" s="4" t="s">
        <v>1994</v>
      </c>
      <c r="F324" s="4" t="s">
        <v>1060</v>
      </c>
      <c r="G324" s="4" t="s">
        <v>5902</v>
      </c>
      <c r="H324" s="4" t="s">
        <v>1465</v>
      </c>
      <c r="I324" s="4" t="s">
        <v>1466</v>
      </c>
      <c r="J324" s="4" t="s">
        <v>5903</v>
      </c>
      <c r="K324" s="139">
        <v>230000000</v>
      </c>
      <c r="L324" s="139">
        <v>230000000</v>
      </c>
      <c r="M324" s="4" t="s">
        <v>5651</v>
      </c>
      <c r="N324" s="4" t="s">
        <v>3693</v>
      </c>
      <c r="O324" s="4" t="s">
        <v>3521</v>
      </c>
      <c r="P324" s="186">
        <f t="shared" si="32"/>
        <v>230000000</v>
      </c>
      <c r="Q324" s="186">
        <f t="shared" si="31"/>
        <v>0</v>
      </c>
      <c r="R324" s="4">
        <v>189</v>
      </c>
      <c r="S324" s="174" t="s">
        <v>70</v>
      </c>
      <c r="T324" s="4" t="s">
        <v>70</v>
      </c>
      <c r="U324" s="140">
        <v>45348</v>
      </c>
      <c r="V324" s="4" t="s">
        <v>1887</v>
      </c>
      <c r="W324" s="4"/>
      <c r="X324" s="4"/>
      <c r="Y324" s="4"/>
      <c r="Z324" s="4"/>
      <c r="AA324" s="4" t="s">
        <v>1886</v>
      </c>
      <c r="AB324" s="4"/>
      <c r="AC324" s="142">
        <f t="shared" si="24"/>
        <v>230000000</v>
      </c>
      <c r="AD324" s="4"/>
      <c r="AE324" s="4"/>
      <c r="AF324" s="144"/>
      <c r="AG324" s="4"/>
      <c r="AH324" s="4"/>
      <c r="AI324" s="4"/>
      <c r="AJ324" s="4"/>
    </row>
    <row r="325" spans="1:36" hidden="1">
      <c r="B325" s="145" t="s">
        <v>5175</v>
      </c>
      <c r="C325" s="4" t="s">
        <v>160</v>
      </c>
      <c r="D325" s="4" t="s">
        <v>1994</v>
      </c>
      <c r="E325" s="4" t="s">
        <v>1994</v>
      </c>
      <c r="F325" s="4" t="s">
        <v>1060</v>
      </c>
      <c r="G325" s="4" t="s">
        <v>5904</v>
      </c>
      <c r="H325" s="4" t="s">
        <v>1465</v>
      </c>
      <c r="I325" s="4" t="s">
        <v>1466</v>
      </c>
      <c r="J325" s="4" t="s">
        <v>5905</v>
      </c>
      <c r="K325" s="139">
        <v>500000000</v>
      </c>
      <c r="L325" s="139">
        <v>500000000</v>
      </c>
      <c r="M325" s="4" t="s">
        <v>5651</v>
      </c>
      <c r="N325" s="4" t="s">
        <v>2513</v>
      </c>
      <c r="O325" s="4" t="s">
        <v>3521</v>
      </c>
      <c r="P325" s="186">
        <f t="shared" si="32"/>
        <v>500000000</v>
      </c>
      <c r="Q325" s="186">
        <f t="shared" si="31"/>
        <v>0</v>
      </c>
      <c r="R325" s="4">
        <v>189</v>
      </c>
      <c r="S325" s="174" t="s">
        <v>70</v>
      </c>
      <c r="T325" s="4" t="s">
        <v>70</v>
      </c>
      <c r="U325" s="140">
        <v>45348</v>
      </c>
      <c r="V325" s="4" t="s">
        <v>1887</v>
      </c>
      <c r="W325" s="4"/>
      <c r="X325" s="4"/>
      <c r="Y325" s="4"/>
      <c r="Z325" s="4"/>
      <c r="AA325" s="4" t="s">
        <v>1886</v>
      </c>
      <c r="AB325" s="4"/>
      <c r="AC325" s="142">
        <f t="shared" ref="AC325:AC385" si="33">P325-AB325</f>
        <v>500000000</v>
      </c>
      <c r="AD325" s="4"/>
      <c r="AE325" s="4"/>
      <c r="AF325" s="144"/>
      <c r="AG325" s="4"/>
      <c r="AH325" s="4"/>
      <c r="AI325" s="4"/>
      <c r="AJ325" s="4"/>
    </row>
    <row r="326" spans="1:36" hidden="1">
      <c r="B326" s="145" t="s">
        <v>5175</v>
      </c>
      <c r="C326" s="4" t="s">
        <v>160</v>
      </c>
      <c r="D326" s="4" t="s">
        <v>1994</v>
      </c>
      <c r="E326" s="4" t="s">
        <v>1994</v>
      </c>
      <c r="F326" s="4" t="s">
        <v>1060</v>
      </c>
      <c r="G326" s="4" t="s">
        <v>5906</v>
      </c>
      <c r="H326" s="4" t="s">
        <v>1465</v>
      </c>
      <c r="I326" s="4" t="s">
        <v>1466</v>
      </c>
      <c r="J326" s="4" t="s">
        <v>5907</v>
      </c>
      <c r="K326" s="139">
        <v>130000000</v>
      </c>
      <c r="L326" s="139">
        <v>130000000</v>
      </c>
      <c r="M326" s="4" t="s">
        <v>5651</v>
      </c>
      <c r="N326" s="4" t="s">
        <v>2531</v>
      </c>
      <c r="O326" s="4" t="s">
        <v>2455</v>
      </c>
      <c r="P326" s="186">
        <f t="shared" si="32"/>
        <v>130000000</v>
      </c>
      <c r="Q326" s="186">
        <f t="shared" si="31"/>
        <v>0</v>
      </c>
      <c r="R326" s="4">
        <v>189</v>
      </c>
      <c r="S326" s="174" t="s">
        <v>70</v>
      </c>
      <c r="T326" s="4" t="s">
        <v>70</v>
      </c>
      <c r="U326" s="140">
        <v>45348</v>
      </c>
      <c r="V326" s="4" t="s">
        <v>1887</v>
      </c>
      <c r="W326" s="4"/>
      <c r="X326" s="4"/>
      <c r="Y326" s="4"/>
      <c r="Z326" s="4"/>
      <c r="AA326" s="4" t="s">
        <v>1886</v>
      </c>
      <c r="AB326" s="4"/>
      <c r="AC326" s="142">
        <f t="shared" si="33"/>
        <v>130000000</v>
      </c>
      <c r="AD326" s="4"/>
      <c r="AE326" s="4"/>
      <c r="AF326" s="144"/>
      <c r="AG326" s="4"/>
      <c r="AH326" s="4"/>
      <c r="AI326" s="4"/>
      <c r="AJ326" s="4"/>
    </row>
    <row r="327" spans="1:36" hidden="1">
      <c r="B327" s="145" t="s">
        <v>5175</v>
      </c>
      <c r="C327" s="4" t="s">
        <v>160</v>
      </c>
      <c r="D327" s="4" t="s">
        <v>1994</v>
      </c>
      <c r="E327" s="4" t="s">
        <v>1994</v>
      </c>
      <c r="F327" s="4" t="s">
        <v>1060</v>
      </c>
      <c r="G327" s="4" t="s">
        <v>5908</v>
      </c>
      <c r="H327" s="4" t="s">
        <v>1465</v>
      </c>
      <c r="I327" s="4" t="s">
        <v>1466</v>
      </c>
      <c r="J327" s="4" t="s">
        <v>5909</v>
      </c>
      <c r="K327" s="139">
        <v>485000000</v>
      </c>
      <c r="L327" s="139">
        <v>485000000</v>
      </c>
      <c r="M327" s="4" t="s">
        <v>5651</v>
      </c>
      <c r="N327" s="4" t="s">
        <v>3633</v>
      </c>
      <c r="O327" s="4" t="s">
        <v>2871</v>
      </c>
      <c r="P327" s="186">
        <f t="shared" si="32"/>
        <v>485000000</v>
      </c>
      <c r="Q327" s="186">
        <f t="shared" si="31"/>
        <v>0</v>
      </c>
      <c r="R327" s="4">
        <v>189</v>
      </c>
      <c r="S327" s="174" t="s">
        <v>70</v>
      </c>
      <c r="T327" s="4" t="s">
        <v>70</v>
      </c>
      <c r="U327" s="140">
        <v>45348</v>
      </c>
      <c r="V327" s="4" t="s">
        <v>1887</v>
      </c>
      <c r="W327" s="4"/>
      <c r="X327" s="4"/>
      <c r="Y327" s="4"/>
      <c r="Z327" s="4"/>
      <c r="AA327" s="4" t="s">
        <v>1886</v>
      </c>
      <c r="AB327" s="4"/>
      <c r="AC327" s="142">
        <f t="shared" si="33"/>
        <v>485000000</v>
      </c>
      <c r="AD327" s="4"/>
      <c r="AE327" s="4"/>
      <c r="AF327" s="144"/>
      <c r="AG327" s="4"/>
      <c r="AH327" s="4"/>
      <c r="AI327" s="4"/>
      <c r="AJ327" s="4"/>
    </row>
    <row r="328" spans="1:36" hidden="1">
      <c r="B328" s="145" t="s">
        <v>5175</v>
      </c>
      <c r="C328" s="4" t="s">
        <v>160</v>
      </c>
      <c r="D328" s="4" t="s">
        <v>1994</v>
      </c>
      <c r="E328" s="4" t="s">
        <v>1994</v>
      </c>
      <c r="F328" s="4" t="s">
        <v>1060</v>
      </c>
      <c r="G328" s="4" t="s">
        <v>5910</v>
      </c>
      <c r="H328" s="4" t="s">
        <v>1465</v>
      </c>
      <c r="I328" s="4" t="s">
        <v>1466</v>
      </c>
      <c r="J328" s="4" t="s">
        <v>5911</v>
      </c>
      <c r="K328" s="139">
        <v>150000000</v>
      </c>
      <c r="L328" s="139">
        <v>150000000</v>
      </c>
      <c r="M328" s="4" t="s">
        <v>5651</v>
      </c>
      <c r="N328" s="4" t="s">
        <v>2552</v>
      </c>
      <c r="O328" s="4" t="s">
        <v>2823</v>
      </c>
      <c r="P328" s="186">
        <f t="shared" si="32"/>
        <v>150000000</v>
      </c>
      <c r="Q328" s="186">
        <f t="shared" si="31"/>
        <v>0</v>
      </c>
      <c r="R328" s="4">
        <v>189</v>
      </c>
      <c r="S328" s="174" t="s">
        <v>70</v>
      </c>
      <c r="T328" s="4" t="s">
        <v>70</v>
      </c>
      <c r="U328" s="140">
        <v>45348</v>
      </c>
      <c r="V328" s="4" t="s">
        <v>1887</v>
      </c>
      <c r="W328" s="4"/>
      <c r="X328" s="4"/>
      <c r="Y328" s="4"/>
      <c r="Z328" s="4"/>
      <c r="AA328" s="4" t="s">
        <v>1886</v>
      </c>
      <c r="AB328" s="4"/>
      <c r="AC328" s="142">
        <f t="shared" si="33"/>
        <v>150000000</v>
      </c>
      <c r="AD328" s="4"/>
      <c r="AE328" s="4"/>
      <c r="AF328" s="144"/>
      <c r="AG328" s="4"/>
      <c r="AH328" s="4"/>
      <c r="AI328" s="4"/>
      <c r="AJ328" s="4"/>
    </row>
    <row r="329" spans="1:36" hidden="1">
      <c r="B329" s="145" t="s">
        <v>5175</v>
      </c>
      <c r="C329" s="4" t="s">
        <v>160</v>
      </c>
      <c r="D329" s="4" t="s">
        <v>1994</v>
      </c>
      <c r="E329" s="4" t="s">
        <v>1994</v>
      </c>
      <c r="F329" s="4" t="s">
        <v>1060</v>
      </c>
      <c r="G329" s="4" t="s">
        <v>5912</v>
      </c>
      <c r="H329" s="4" t="s">
        <v>1465</v>
      </c>
      <c r="I329" s="4" t="s">
        <v>1466</v>
      </c>
      <c r="J329" s="4" t="s">
        <v>5913</v>
      </c>
      <c r="K329" s="139">
        <v>287000000</v>
      </c>
      <c r="L329" s="139">
        <v>287000000</v>
      </c>
      <c r="M329" s="4" t="s">
        <v>5651</v>
      </c>
      <c r="N329" s="4" t="s">
        <v>3711</v>
      </c>
      <c r="O329" s="4" t="s">
        <v>3155</v>
      </c>
      <c r="P329" s="186">
        <f t="shared" si="32"/>
        <v>287000000</v>
      </c>
      <c r="Q329" s="186">
        <f t="shared" si="31"/>
        <v>0</v>
      </c>
      <c r="R329" s="4">
        <v>189</v>
      </c>
      <c r="S329" s="174" t="s">
        <v>70</v>
      </c>
      <c r="T329" s="4" t="s">
        <v>70</v>
      </c>
      <c r="U329" s="140">
        <v>45348</v>
      </c>
      <c r="V329" s="4" t="s">
        <v>1887</v>
      </c>
      <c r="W329" s="4"/>
      <c r="X329" s="4"/>
      <c r="Y329" s="4"/>
      <c r="Z329" s="4"/>
      <c r="AA329" s="4" t="s">
        <v>1886</v>
      </c>
      <c r="AB329" s="4"/>
      <c r="AC329" s="142">
        <f t="shared" si="33"/>
        <v>287000000</v>
      </c>
      <c r="AD329" s="4"/>
      <c r="AE329" s="4"/>
      <c r="AF329" s="144"/>
      <c r="AG329" s="4"/>
      <c r="AH329" s="4"/>
      <c r="AI329" s="4"/>
      <c r="AJ329" s="4"/>
    </row>
    <row r="330" spans="1:36" hidden="1">
      <c r="B330" s="145" t="s">
        <v>5175</v>
      </c>
      <c r="C330" s="4" t="s">
        <v>160</v>
      </c>
      <c r="D330" s="4" t="s">
        <v>1994</v>
      </c>
      <c r="E330" s="4" t="s">
        <v>1994</v>
      </c>
      <c r="F330" s="4" t="s">
        <v>1060</v>
      </c>
      <c r="G330" s="4" t="s">
        <v>5914</v>
      </c>
      <c r="H330" s="4" t="s">
        <v>1465</v>
      </c>
      <c r="I330" s="4" t="s">
        <v>1466</v>
      </c>
      <c r="J330" s="4" t="s">
        <v>5915</v>
      </c>
      <c r="K330" s="139">
        <v>968068000</v>
      </c>
      <c r="L330" s="139">
        <v>968068000</v>
      </c>
      <c r="M330" s="4" t="s">
        <v>5651</v>
      </c>
      <c r="N330" s="4" t="s">
        <v>3862</v>
      </c>
      <c r="O330" s="4" t="s">
        <v>3164</v>
      </c>
      <c r="P330" s="186">
        <f t="shared" si="32"/>
        <v>968068000</v>
      </c>
      <c r="Q330" s="186">
        <f t="shared" si="31"/>
        <v>0</v>
      </c>
      <c r="R330" s="4">
        <v>189</v>
      </c>
      <c r="S330" s="174" t="s">
        <v>70</v>
      </c>
      <c r="T330" s="4" t="s">
        <v>70</v>
      </c>
      <c r="U330" s="140">
        <v>45348</v>
      </c>
      <c r="V330" s="4" t="s">
        <v>1887</v>
      </c>
      <c r="W330" s="4"/>
      <c r="X330" s="4"/>
      <c r="Y330" s="4"/>
      <c r="Z330" s="4"/>
      <c r="AA330" s="4" t="s">
        <v>1886</v>
      </c>
      <c r="AB330" s="4"/>
      <c r="AC330" s="142">
        <f t="shared" si="33"/>
        <v>968068000</v>
      </c>
      <c r="AD330" s="4"/>
      <c r="AE330" s="4"/>
      <c r="AF330" s="144"/>
      <c r="AG330" s="4"/>
      <c r="AH330" s="4"/>
      <c r="AI330" s="4"/>
      <c r="AJ330" s="4"/>
    </row>
    <row r="331" spans="1:36" hidden="1">
      <c r="B331" s="145" t="s">
        <v>5175</v>
      </c>
      <c r="C331" s="4" t="s">
        <v>160</v>
      </c>
      <c r="D331" s="4" t="s">
        <v>1994</v>
      </c>
      <c r="E331" s="4" t="s">
        <v>1994</v>
      </c>
      <c r="F331" s="4" t="s">
        <v>1060</v>
      </c>
      <c r="G331" s="4" t="s">
        <v>5916</v>
      </c>
      <c r="H331" s="4" t="s">
        <v>1465</v>
      </c>
      <c r="I331" s="4" t="s">
        <v>1466</v>
      </c>
      <c r="J331" s="4" t="s">
        <v>5917</v>
      </c>
      <c r="K331" s="139">
        <v>189000000</v>
      </c>
      <c r="L331" s="139">
        <v>189000000</v>
      </c>
      <c r="M331" s="4" t="s">
        <v>5651</v>
      </c>
      <c r="N331" s="4" t="s">
        <v>1906</v>
      </c>
      <c r="O331" s="4" t="s">
        <v>2150</v>
      </c>
      <c r="P331" s="186">
        <f t="shared" si="32"/>
        <v>189000000</v>
      </c>
      <c r="Q331" s="186">
        <f t="shared" si="31"/>
        <v>0</v>
      </c>
      <c r="R331" s="4">
        <v>189</v>
      </c>
      <c r="S331" s="174" t="s">
        <v>70</v>
      </c>
      <c r="T331" s="4" t="s">
        <v>70</v>
      </c>
      <c r="U331" s="140">
        <v>45348</v>
      </c>
      <c r="V331" s="4" t="s">
        <v>1887</v>
      </c>
      <c r="W331" s="4"/>
      <c r="X331" s="4"/>
      <c r="Y331" s="4"/>
      <c r="Z331" s="4"/>
      <c r="AA331" s="4" t="s">
        <v>1886</v>
      </c>
      <c r="AB331" s="4"/>
      <c r="AC331" s="142">
        <f t="shared" si="33"/>
        <v>189000000</v>
      </c>
      <c r="AD331" s="4"/>
      <c r="AE331" s="4"/>
      <c r="AF331" s="144"/>
      <c r="AG331" s="4"/>
      <c r="AH331" s="4"/>
      <c r="AI331" s="4"/>
      <c r="AJ331" s="4"/>
    </row>
    <row r="332" spans="1:36" hidden="1">
      <c r="B332" s="145" t="s">
        <v>5175</v>
      </c>
      <c r="C332" s="4" t="s">
        <v>160</v>
      </c>
      <c r="D332" s="4" t="s">
        <v>1994</v>
      </c>
      <c r="E332" s="4" t="s">
        <v>1994</v>
      </c>
      <c r="F332" s="4" t="s">
        <v>1060</v>
      </c>
      <c r="G332" s="4" t="s">
        <v>5918</v>
      </c>
      <c r="H332" s="4" t="s">
        <v>1465</v>
      </c>
      <c r="I332" s="4" t="s">
        <v>1466</v>
      </c>
      <c r="J332" s="4" t="s">
        <v>5919</v>
      </c>
      <c r="K332" s="139">
        <v>200000000</v>
      </c>
      <c r="L332" s="139">
        <v>200000000</v>
      </c>
      <c r="M332" s="4" t="s">
        <v>5651</v>
      </c>
      <c r="N332" s="4" t="s">
        <v>2711</v>
      </c>
      <c r="O332" s="4" t="s">
        <v>5587</v>
      </c>
      <c r="P332" s="186">
        <f t="shared" si="32"/>
        <v>200000000</v>
      </c>
      <c r="Q332" s="186">
        <f t="shared" si="31"/>
        <v>0</v>
      </c>
      <c r="R332" s="4">
        <v>189</v>
      </c>
      <c r="S332" s="174" t="s">
        <v>70</v>
      </c>
      <c r="T332" s="4" t="s">
        <v>70</v>
      </c>
      <c r="U332" s="140">
        <v>45348</v>
      </c>
      <c r="V332" s="4" t="s">
        <v>1887</v>
      </c>
      <c r="W332" s="4"/>
      <c r="X332" s="4"/>
      <c r="Y332" s="4"/>
      <c r="Z332" s="4"/>
      <c r="AA332" s="4" t="s">
        <v>1886</v>
      </c>
      <c r="AB332" s="4"/>
      <c r="AC332" s="142">
        <f t="shared" si="33"/>
        <v>200000000</v>
      </c>
      <c r="AD332" s="4"/>
      <c r="AE332" s="4"/>
      <c r="AF332" s="144"/>
      <c r="AG332" s="4"/>
      <c r="AH332" s="4"/>
      <c r="AI332" s="4"/>
      <c r="AJ332" s="4"/>
    </row>
    <row r="333" spans="1:36" hidden="1">
      <c r="B333" s="145" t="s">
        <v>5175</v>
      </c>
      <c r="C333" s="4" t="s">
        <v>160</v>
      </c>
      <c r="D333" s="4" t="s">
        <v>1994</v>
      </c>
      <c r="E333" s="4" t="s">
        <v>1994</v>
      </c>
      <c r="F333" s="4" t="s">
        <v>1060</v>
      </c>
      <c r="G333" s="4" t="s">
        <v>5920</v>
      </c>
      <c r="H333" s="4" t="s">
        <v>1465</v>
      </c>
      <c r="I333" s="4" t="s">
        <v>1466</v>
      </c>
      <c r="J333" s="4" t="s">
        <v>5921</v>
      </c>
      <c r="K333" s="139">
        <v>380000000</v>
      </c>
      <c r="L333" s="139">
        <v>380000000</v>
      </c>
      <c r="M333" s="4" t="s">
        <v>5651</v>
      </c>
      <c r="N333" s="4" t="s">
        <v>1911</v>
      </c>
      <c r="O333" s="4" t="s">
        <v>3590</v>
      </c>
      <c r="P333" s="186">
        <f t="shared" si="32"/>
        <v>380000000</v>
      </c>
      <c r="Q333" s="186">
        <f t="shared" si="31"/>
        <v>0</v>
      </c>
      <c r="R333" s="4">
        <v>189</v>
      </c>
      <c r="S333" s="174" t="s">
        <v>70</v>
      </c>
      <c r="T333" s="4" t="s">
        <v>70</v>
      </c>
      <c r="U333" s="140">
        <v>45348</v>
      </c>
      <c r="V333" s="4" t="s">
        <v>1887</v>
      </c>
      <c r="W333" s="4"/>
      <c r="X333" s="4"/>
      <c r="Y333" s="4"/>
      <c r="Z333" s="4"/>
      <c r="AA333" s="4" t="s">
        <v>1886</v>
      </c>
      <c r="AB333" s="4"/>
      <c r="AC333" s="142">
        <f t="shared" si="33"/>
        <v>380000000</v>
      </c>
      <c r="AD333" s="4"/>
      <c r="AE333" s="4"/>
      <c r="AF333" s="144"/>
      <c r="AG333" s="4"/>
      <c r="AH333" s="4"/>
      <c r="AI333" s="4"/>
      <c r="AJ333" s="4"/>
    </row>
    <row r="334" spans="1:36" hidden="1">
      <c r="B334" s="145" t="s">
        <v>5175</v>
      </c>
      <c r="C334" s="4" t="s">
        <v>160</v>
      </c>
      <c r="D334" s="4" t="s">
        <v>1994</v>
      </c>
      <c r="E334" s="4" t="s">
        <v>1994</v>
      </c>
      <c r="F334" s="4" t="s">
        <v>1060</v>
      </c>
      <c r="G334" s="4" t="s">
        <v>5922</v>
      </c>
      <c r="H334" s="4" t="s">
        <v>1465</v>
      </c>
      <c r="I334" s="4" t="s">
        <v>1466</v>
      </c>
      <c r="J334" s="4" t="s">
        <v>5923</v>
      </c>
      <c r="K334" s="139">
        <v>180000000</v>
      </c>
      <c r="L334" s="139">
        <v>180000000</v>
      </c>
      <c r="M334" s="4" t="s">
        <v>5651</v>
      </c>
      <c r="N334" s="4" t="s">
        <v>2715</v>
      </c>
      <c r="O334" s="4" t="s">
        <v>3037</v>
      </c>
      <c r="P334" s="186">
        <f t="shared" si="32"/>
        <v>180000000</v>
      </c>
      <c r="Q334" s="186">
        <f t="shared" si="31"/>
        <v>0</v>
      </c>
      <c r="R334" s="4">
        <v>189</v>
      </c>
      <c r="S334" s="174" t="s">
        <v>70</v>
      </c>
      <c r="T334" s="4" t="s">
        <v>70</v>
      </c>
      <c r="U334" s="140">
        <v>45348</v>
      </c>
      <c r="V334" s="4" t="s">
        <v>1887</v>
      </c>
      <c r="W334" s="4"/>
      <c r="X334" s="4"/>
      <c r="Y334" s="4"/>
      <c r="Z334" s="4"/>
      <c r="AA334" s="4" t="s">
        <v>1886</v>
      </c>
      <c r="AB334" s="4"/>
      <c r="AC334" s="142">
        <f t="shared" si="33"/>
        <v>180000000</v>
      </c>
      <c r="AD334" s="4"/>
      <c r="AE334" s="4"/>
      <c r="AF334" s="144"/>
      <c r="AG334" s="4"/>
      <c r="AH334" s="4"/>
      <c r="AI334" s="4"/>
      <c r="AJ334" s="4"/>
    </row>
    <row r="335" spans="1:36" hidden="1">
      <c r="B335" s="145" t="s">
        <v>5175</v>
      </c>
      <c r="C335" s="4" t="s">
        <v>160</v>
      </c>
      <c r="D335" s="4" t="s">
        <v>1994</v>
      </c>
      <c r="E335" s="4" t="s">
        <v>1994</v>
      </c>
      <c r="F335" s="4" t="s">
        <v>1060</v>
      </c>
      <c r="G335" s="4" t="s">
        <v>5924</v>
      </c>
      <c r="H335" s="4" t="s">
        <v>1465</v>
      </c>
      <c r="I335" s="4" t="s">
        <v>1466</v>
      </c>
      <c r="J335" s="4" t="s">
        <v>5925</v>
      </c>
      <c r="K335" s="139">
        <v>190000000</v>
      </c>
      <c r="L335" s="139">
        <v>190000000</v>
      </c>
      <c r="M335" s="4" t="s">
        <v>4666</v>
      </c>
      <c r="N335" s="4" t="s">
        <v>4284</v>
      </c>
      <c r="O335" s="4" t="s">
        <v>2139</v>
      </c>
      <c r="P335" s="186">
        <f t="shared" si="32"/>
        <v>190000000</v>
      </c>
      <c r="Q335" s="186">
        <f t="shared" si="31"/>
        <v>0</v>
      </c>
      <c r="R335" s="4">
        <v>189</v>
      </c>
      <c r="S335" s="174" t="s">
        <v>70</v>
      </c>
      <c r="T335" s="4" t="s">
        <v>70</v>
      </c>
      <c r="U335" s="140">
        <v>45348</v>
      </c>
      <c r="V335" s="4" t="s">
        <v>1887</v>
      </c>
      <c r="W335" s="4"/>
      <c r="X335" s="4"/>
      <c r="Y335" s="4"/>
      <c r="Z335" s="4"/>
      <c r="AA335" s="4" t="s">
        <v>1886</v>
      </c>
      <c r="AB335" s="4"/>
      <c r="AC335" s="142">
        <f t="shared" si="33"/>
        <v>190000000</v>
      </c>
      <c r="AD335" s="4"/>
      <c r="AE335" s="4"/>
      <c r="AF335" s="144"/>
      <c r="AG335" s="4"/>
      <c r="AH335" s="4"/>
      <c r="AI335" s="4"/>
      <c r="AJ335" s="4"/>
    </row>
    <row r="336" spans="1:36" hidden="1">
      <c r="A336" t="s">
        <v>5926</v>
      </c>
      <c r="B336" s="145" t="s">
        <v>5175</v>
      </c>
      <c r="C336" s="4" t="s">
        <v>160</v>
      </c>
      <c r="D336" s="4" t="s">
        <v>3513</v>
      </c>
      <c r="E336" s="4" t="s">
        <v>5419</v>
      </c>
      <c r="F336" s="4" t="s">
        <v>1060</v>
      </c>
      <c r="G336" s="4" t="s">
        <v>5927</v>
      </c>
      <c r="H336" s="4" t="s">
        <v>1423</v>
      </c>
      <c r="I336" s="4" t="s">
        <v>1424</v>
      </c>
      <c r="J336" s="4" t="s">
        <v>5928</v>
      </c>
      <c r="K336" s="139">
        <v>4500000000</v>
      </c>
      <c r="L336" s="139">
        <v>4500000000</v>
      </c>
      <c r="M336" s="4" t="s">
        <v>5929</v>
      </c>
      <c r="N336" s="4" t="s">
        <v>2685</v>
      </c>
      <c r="O336" s="4" t="s">
        <v>3042</v>
      </c>
      <c r="P336" s="186">
        <f t="shared" si="32"/>
        <v>4500000000</v>
      </c>
      <c r="Q336" s="186">
        <f>P336-K336</f>
        <v>0</v>
      </c>
      <c r="R336" s="4" t="s">
        <v>2503</v>
      </c>
      <c r="S336" s="4" t="s">
        <v>70</v>
      </c>
      <c r="T336" s="4"/>
      <c r="U336" s="140">
        <v>45353</v>
      </c>
      <c r="V336" s="4" t="s">
        <v>1884</v>
      </c>
      <c r="W336" s="4" t="s">
        <v>1954</v>
      </c>
      <c r="X336" s="4"/>
      <c r="Y336" s="4"/>
      <c r="Z336" s="4"/>
      <c r="AA336" s="4" t="s">
        <v>1886</v>
      </c>
      <c r="AB336" s="4"/>
      <c r="AC336" s="142">
        <f t="shared" si="33"/>
        <v>4500000000</v>
      </c>
      <c r="AD336" s="4"/>
      <c r="AE336" s="4"/>
      <c r="AF336" s="144"/>
      <c r="AG336" s="4"/>
      <c r="AH336" s="4"/>
      <c r="AI336" s="4"/>
      <c r="AJ336" s="4"/>
    </row>
    <row r="337" spans="1:36" hidden="1">
      <c r="A337" t="s">
        <v>5926</v>
      </c>
      <c r="B337" s="145" t="s">
        <v>5175</v>
      </c>
      <c r="C337" s="4" t="s">
        <v>160</v>
      </c>
      <c r="D337" s="4" t="s">
        <v>3513</v>
      </c>
      <c r="E337" s="4" t="s">
        <v>5419</v>
      </c>
      <c r="F337" s="4" t="s">
        <v>1060</v>
      </c>
      <c r="G337" s="4" t="s">
        <v>5930</v>
      </c>
      <c r="H337" s="4" t="s">
        <v>1423</v>
      </c>
      <c r="I337" s="4" t="s">
        <v>1424</v>
      </c>
      <c r="J337" s="4" t="s">
        <v>5931</v>
      </c>
      <c r="K337" s="139">
        <v>2500000000</v>
      </c>
      <c r="L337" s="139">
        <v>2500000000</v>
      </c>
      <c r="M337" s="4" t="s">
        <v>5929</v>
      </c>
      <c r="N337" s="4" t="s">
        <v>3123</v>
      </c>
      <c r="O337" s="4" t="s">
        <v>2884</v>
      </c>
      <c r="P337" s="186">
        <f t="shared" si="32"/>
        <v>2500000000</v>
      </c>
      <c r="Q337" s="186">
        <f t="shared" ref="Q337:Q358" si="34">P337-K337</f>
        <v>0</v>
      </c>
      <c r="R337" s="4" t="s">
        <v>2503</v>
      </c>
      <c r="S337" s="4" t="s">
        <v>70</v>
      </c>
      <c r="T337" s="4"/>
      <c r="U337" s="140">
        <v>45353</v>
      </c>
      <c r="V337" s="4" t="s">
        <v>1884</v>
      </c>
      <c r="W337" s="4" t="s">
        <v>1954</v>
      </c>
      <c r="X337" s="4"/>
      <c r="Y337" s="4"/>
      <c r="Z337" s="4"/>
      <c r="AA337" s="4" t="s">
        <v>1886</v>
      </c>
      <c r="AB337" s="4"/>
      <c r="AC337" s="142">
        <f t="shared" si="33"/>
        <v>2500000000</v>
      </c>
      <c r="AD337" s="4"/>
      <c r="AE337" s="4"/>
      <c r="AF337" s="144"/>
      <c r="AG337" s="4"/>
      <c r="AH337" s="4"/>
      <c r="AI337" s="4"/>
      <c r="AJ337" s="4"/>
    </row>
    <row r="338" spans="1:36" hidden="1">
      <c r="A338" t="s">
        <v>5926</v>
      </c>
      <c r="B338" s="145" t="s">
        <v>5175</v>
      </c>
      <c r="C338" s="4" t="s">
        <v>160</v>
      </c>
      <c r="D338" s="4" t="s">
        <v>3513</v>
      </c>
      <c r="E338" s="4" t="s">
        <v>5419</v>
      </c>
      <c r="F338" s="4" t="s">
        <v>1060</v>
      </c>
      <c r="G338" s="4" t="s">
        <v>5932</v>
      </c>
      <c r="H338" s="4" t="s">
        <v>1423</v>
      </c>
      <c r="I338" s="4" t="s">
        <v>1424</v>
      </c>
      <c r="J338" s="4" t="s">
        <v>5933</v>
      </c>
      <c r="K338" s="139">
        <v>1320000000</v>
      </c>
      <c r="L338" s="139">
        <v>1320000000</v>
      </c>
      <c r="M338" s="4" t="s">
        <v>5934</v>
      </c>
      <c r="N338" s="4" t="s">
        <v>3488</v>
      </c>
      <c r="O338" s="4" t="s">
        <v>2842</v>
      </c>
      <c r="P338" s="186">
        <f t="shared" si="32"/>
        <v>1320000000</v>
      </c>
      <c r="Q338" s="186">
        <f t="shared" si="34"/>
        <v>0</v>
      </c>
      <c r="R338" s="4" t="s">
        <v>2503</v>
      </c>
      <c r="S338" s="4" t="s">
        <v>70</v>
      </c>
      <c r="T338" s="4"/>
      <c r="U338" s="140">
        <v>45353</v>
      </c>
      <c r="V338" s="4" t="s">
        <v>1884</v>
      </c>
      <c r="W338" s="4" t="s">
        <v>1954</v>
      </c>
      <c r="X338" s="4"/>
      <c r="Y338" s="4"/>
      <c r="Z338" s="4"/>
      <c r="AA338" s="4" t="s">
        <v>1886</v>
      </c>
      <c r="AB338" s="4"/>
      <c r="AC338" s="142">
        <f t="shared" si="33"/>
        <v>1320000000</v>
      </c>
      <c r="AD338" s="4"/>
      <c r="AE338" s="4"/>
      <c r="AF338" s="144"/>
      <c r="AG338" s="4"/>
      <c r="AH338" s="4"/>
      <c r="AI338" s="4"/>
      <c r="AJ338" s="4"/>
    </row>
    <row r="339" spans="1:36" hidden="1">
      <c r="A339" t="s">
        <v>5926</v>
      </c>
      <c r="B339" s="145" t="s">
        <v>5175</v>
      </c>
      <c r="C339" s="4" t="s">
        <v>160</v>
      </c>
      <c r="D339" s="4" t="s">
        <v>3513</v>
      </c>
      <c r="E339" s="4" t="s">
        <v>5419</v>
      </c>
      <c r="F339" s="4" t="s">
        <v>1060</v>
      </c>
      <c r="G339" s="4" t="s">
        <v>5935</v>
      </c>
      <c r="H339" s="4" t="s">
        <v>1423</v>
      </c>
      <c r="I339" s="4" t="s">
        <v>1424</v>
      </c>
      <c r="J339" s="4" t="s">
        <v>5936</v>
      </c>
      <c r="K339" s="139">
        <v>6000000000</v>
      </c>
      <c r="L339" s="139">
        <v>6000000000</v>
      </c>
      <c r="M339" s="4" t="s">
        <v>5937</v>
      </c>
      <c r="N339" s="4" t="s">
        <v>2597</v>
      </c>
      <c r="O339" s="4" t="s">
        <v>2561</v>
      </c>
      <c r="P339" s="186">
        <f t="shared" si="32"/>
        <v>6000000000</v>
      </c>
      <c r="Q339" s="186">
        <f t="shared" si="34"/>
        <v>0</v>
      </c>
      <c r="R339" s="4" t="s">
        <v>2503</v>
      </c>
      <c r="S339" s="4" t="s">
        <v>70</v>
      </c>
      <c r="T339" s="4"/>
      <c r="U339" s="140">
        <v>45353</v>
      </c>
      <c r="V339" s="4" t="s">
        <v>1884</v>
      </c>
      <c r="W339" s="4" t="s">
        <v>1954</v>
      </c>
      <c r="X339" s="4"/>
      <c r="Y339" s="4"/>
      <c r="Z339" s="4"/>
      <c r="AA339" s="4" t="s">
        <v>1886</v>
      </c>
      <c r="AB339" s="4"/>
      <c r="AC339" s="142">
        <f t="shared" si="33"/>
        <v>6000000000</v>
      </c>
      <c r="AD339" s="4"/>
      <c r="AE339" s="4"/>
      <c r="AF339" s="144"/>
      <c r="AG339" s="4"/>
      <c r="AH339" s="4"/>
      <c r="AI339" s="4"/>
      <c r="AJ339" s="4"/>
    </row>
    <row r="340" spans="1:36" hidden="1">
      <c r="A340" t="s">
        <v>5926</v>
      </c>
      <c r="B340" s="145" t="s">
        <v>5175</v>
      </c>
      <c r="C340" s="4" t="s">
        <v>160</v>
      </c>
      <c r="D340" s="4" t="s">
        <v>3513</v>
      </c>
      <c r="E340" s="4" t="s">
        <v>5419</v>
      </c>
      <c r="F340" s="4" t="s">
        <v>1060</v>
      </c>
      <c r="G340" s="4" t="s">
        <v>5938</v>
      </c>
      <c r="H340" s="4" t="s">
        <v>1423</v>
      </c>
      <c r="I340" s="4" t="s">
        <v>1424</v>
      </c>
      <c r="J340" s="4" t="s">
        <v>5939</v>
      </c>
      <c r="K340" s="139">
        <v>1776000000</v>
      </c>
      <c r="L340" s="139">
        <v>1776000000</v>
      </c>
      <c r="M340" s="4" t="s">
        <v>5940</v>
      </c>
      <c r="N340" s="4" t="s">
        <v>1901</v>
      </c>
      <c r="O340" s="4" t="s">
        <v>3458</v>
      </c>
      <c r="P340" s="186">
        <f t="shared" si="32"/>
        <v>1776000000</v>
      </c>
      <c r="Q340" s="186">
        <f t="shared" si="34"/>
        <v>0</v>
      </c>
      <c r="R340" s="4" t="s">
        <v>2503</v>
      </c>
      <c r="S340" s="4" t="s">
        <v>70</v>
      </c>
      <c r="T340" s="4"/>
      <c r="U340" s="140">
        <v>45353</v>
      </c>
      <c r="V340" s="4" t="s">
        <v>1884</v>
      </c>
      <c r="W340" s="4" t="s">
        <v>1954</v>
      </c>
      <c r="X340" s="4"/>
      <c r="Y340" s="4"/>
      <c r="Z340" s="4"/>
      <c r="AA340" s="4" t="s">
        <v>1886</v>
      </c>
      <c r="AB340" s="4"/>
      <c r="AC340" s="142">
        <f t="shared" si="33"/>
        <v>1776000000</v>
      </c>
      <c r="AD340" s="4"/>
      <c r="AE340" s="4"/>
      <c r="AF340" s="144"/>
      <c r="AG340" s="4"/>
      <c r="AH340" s="4"/>
      <c r="AI340" s="4"/>
      <c r="AJ340" s="4"/>
    </row>
    <row r="341" spans="1:36" hidden="1">
      <c r="A341" t="s">
        <v>5926</v>
      </c>
      <c r="B341" s="145" t="s">
        <v>5175</v>
      </c>
      <c r="C341" s="4" t="s">
        <v>160</v>
      </c>
      <c r="D341" s="4" t="s">
        <v>3513</v>
      </c>
      <c r="E341" s="4" t="s">
        <v>5419</v>
      </c>
      <c r="F341" s="4" t="s">
        <v>1060</v>
      </c>
      <c r="G341" s="4" t="s">
        <v>5941</v>
      </c>
      <c r="H341" s="4" t="s">
        <v>1423</v>
      </c>
      <c r="I341" s="4" t="s">
        <v>1424</v>
      </c>
      <c r="J341" s="4" t="s">
        <v>5942</v>
      </c>
      <c r="K341" s="139">
        <v>400000000</v>
      </c>
      <c r="L341" s="139">
        <v>400000000</v>
      </c>
      <c r="M341" s="4" t="s">
        <v>5940</v>
      </c>
      <c r="N341" s="4" t="s">
        <v>2144</v>
      </c>
      <c r="O341" s="4" t="s">
        <v>2573</v>
      </c>
      <c r="P341" s="186">
        <f t="shared" si="32"/>
        <v>400000000</v>
      </c>
      <c r="Q341" s="186">
        <f t="shared" si="34"/>
        <v>0</v>
      </c>
      <c r="R341" s="4" t="s">
        <v>2503</v>
      </c>
      <c r="S341" s="4" t="s">
        <v>70</v>
      </c>
      <c r="T341" s="4"/>
      <c r="U341" s="140">
        <v>45353</v>
      </c>
      <c r="V341" s="4" t="s">
        <v>1884</v>
      </c>
      <c r="W341" s="4" t="s">
        <v>1954</v>
      </c>
      <c r="X341" s="4"/>
      <c r="Y341" s="4"/>
      <c r="Z341" s="4"/>
      <c r="AA341" s="4" t="s">
        <v>1886</v>
      </c>
      <c r="AB341" s="4"/>
      <c r="AC341" s="142">
        <f t="shared" si="33"/>
        <v>400000000</v>
      </c>
      <c r="AD341" s="4"/>
      <c r="AE341" s="4"/>
      <c r="AF341" s="144"/>
      <c r="AG341" s="4"/>
      <c r="AH341" s="4"/>
      <c r="AI341" s="4"/>
      <c r="AJ341" s="4"/>
    </row>
    <row r="342" spans="1:36" hidden="1">
      <c r="A342" t="s">
        <v>5926</v>
      </c>
      <c r="B342" s="145" t="s">
        <v>5175</v>
      </c>
      <c r="C342" s="4" t="s">
        <v>160</v>
      </c>
      <c r="D342" s="4" t="s">
        <v>3513</v>
      </c>
      <c r="E342" s="4" t="s">
        <v>5419</v>
      </c>
      <c r="F342" s="4" t="s">
        <v>1060</v>
      </c>
      <c r="G342" s="4" t="s">
        <v>5943</v>
      </c>
      <c r="H342" s="4" t="s">
        <v>1423</v>
      </c>
      <c r="I342" s="4" t="s">
        <v>1424</v>
      </c>
      <c r="J342" s="4" t="s">
        <v>5944</v>
      </c>
      <c r="K342" s="139">
        <v>1367000000</v>
      </c>
      <c r="L342" s="139">
        <v>1367000000</v>
      </c>
      <c r="M342" s="4" t="s">
        <v>5940</v>
      </c>
      <c r="N342" s="4" t="s">
        <v>4909</v>
      </c>
      <c r="O342" s="4" t="s">
        <v>2622</v>
      </c>
      <c r="P342" s="186">
        <f t="shared" si="32"/>
        <v>1367000000</v>
      </c>
      <c r="Q342" s="186">
        <f t="shared" si="34"/>
        <v>0</v>
      </c>
      <c r="R342" s="4" t="s">
        <v>2503</v>
      </c>
      <c r="S342" s="4" t="s">
        <v>70</v>
      </c>
      <c r="T342" s="4"/>
      <c r="U342" s="140">
        <v>45353</v>
      </c>
      <c r="V342" s="4" t="s">
        <v>1884</v>
      </c>
      <c r="W342" s="4" t="s">
        <v>1954</v>
      </c>
      <c r="X342" s="4"/>
      <c r="Y342" s="4"/>
      <c r="Z342" s="4"/>
      <c r="AA342" s="4" t="s">
        <v>1886</v>
      </c>
      <c r="AB342" s="4"/>
      <c r="AC342" s="142">
        <f t="shared" si="33"/>
        <v>1367000000</v>
      </c>
      <c r="AD342" s="4"/>
      <c r="AE342" s="4"/>
      <c r="AF342" s="144"/>
      <c r="AG342" s="4"/>
      <c r="AH342" s="4"/>
      <c r="AI342" s="4"/>
      <c r="AJ342" s="4"/>
    </row>
    <row r="343" spans="1:36" hidden="1">
      <c r="A343" t="s">
        <v>5926</v>
      </c>
      <c r="B343" s="145" t="s">
        <v>5175</v>
      </c>
      <c r="C343" s="4" t="s">
        <v>160</v>
      </c>
      <c r="D343" s="4" t="s">
        <v>3513</v>
      </c>
      <c r="E343" s="4" t="s">
        <v>5419</v>
      </c>
      <c r="F343" s="4" t="s">
        <v>1060</v>
      </c>
      <c r="G343" s="4" t="s">
        <v>5945</v>
      </c>
      <c r="H343" s="4" t="s">
        <v>1423</v>
      </c>
      <c r="I343" s="4" t="s">
        <v>1424</v>
      </c>
      <c r="J343" s="4" t="s">
        <v>5946</v>
      </c>
      <c r="K343" s="139">
        <v>1576000000</v>
      </c>
      <c r="L343" s="139">
        <v>1576000000</v>
      </c>
      <c r="M343" s="4" t="s">
        <v>5940</v>
      </c>
      <c r="N343" s="4" t="s">
        <v>2988</v>
      </c>
      <c r="O343" s="4" t="s">
        <v>3376</v>
      </c>
      <c r="P343" s="186">
        <f t="shared" si="32"/>
        <v>1576000000</v>
      </c>
      <c r="Q343" s="186">
        <f t="shared" si="34"/>
        <v>0</v>
      </c>
      <c r="R343" s="4" t="s">
        <v>2503</v>
      </c>
      <c r="S343" s="4" t="s">
        <v>70</v>
      </c>
      <c r="T343" s="4"/>
      <c r="U343" s="140">
        <v>45353</v>
      </c>
      <c r="V343" s="4" t="s">
        <v>1884</v>
      </c>
      <c r="W343" s="4" t="s">
        <v>1954</v>
      </c>
      <c r="X343" s="4"/>
      <c r="Y343" s="4"/>
      <c r="Z343" s="4"/>
      <c r="AA343" s="4" t="s">
        <v>1886</v>
      </c>
      <c r="AB343" s="4"/>
      <c r="AC343" s="142">
        <f t="shared" si="33"/>
        <v>1576000000</v>
      </c>
      <c r="AD343" s="4"/>
      <c r="AE343" s="4"/>
      <c r="AF343" s="144"/>
      <c r="AG343" s="4"/>
      <c r="AH343" s="4"/>
      <c r="AI343" s="4"/>
      <c r="AJ343" s="4"/>
    </row>
    <row r="344" spans="1:36" hidden="1">
      <c r="A344" t="s">
        <v>5926</v>
      </c>
      <c r="B344" s="145" t="s">
        <v>5175</v>
      </c>
      <c r="C344" s="4" t="s">
        <v>160</v>
      </c>
      <c r="D344" s="4" t="s">
        <v>3513</v>
      </c>
      <c r="E344" s="4" t="s">
        <v>5419</v>
      </c>
      <c r="F344" s="4" t="s">
        <v>1060</v>
      </c>
      <c r="G344" s="4" t="s">
        <v>5947</v>
      </c>
      <c r="H344" s="4" t="s">
        <v>1423</v>
      </c>
      <c r="I344" s="4" t="s">
        <v>1424</v>
      </c>
      <c r="J344" s="4" t="s">
        <v>5948</v>
      </c>
      <c r="K344" s="139">
        <v>9600000000</v>
      </c>
      <c r="L344" s="139">
        <v>9600000000</v>
      </c>
      <c r="M344" s="4" t="s">
        <v>5949</v>
      </c>
      <c r="N344" s="4" t="s">
        <v>2974</v>
      </c>
      <c r="O344" s="4" t="s">
        <v>3650</v>
      </c>
      <c r="P344" s="186">
        <f t="shared" si="32"/>
        <v>9600000000</v>
      </c>
      <c r="Q344" s="186">
        <f t="shared" si="34"/>
        <v>0</v>
      </c>
      <c r="R344" s="4" t="s">
        <v>2503</v>
      </c>
      <c r="S344" s="4" t="s">
        <v>70</v>
      </c>
      <c r="T344" s="4"/>
      <c r="U344" s="140">
        <v>45353</v>
      </c>
      <c r="V344" s="4" t="s">
        <v>1884</v>
      </c>
      <c r="W344" s="4" t="s">
        <v>1954</v>
      </c>
      <c r="X344" s="4"/>
      <c r="Y344" s="4"/>
      <c r="Z344" s="4"/>
      <c r="AA344" s="4" t="s">
        <v>1886</v>
      </c>
      <c r="AB344" s="4"/>
      <c r="AC344" s="142">
        <f t="shared" si="33"/>
        <v>9600000000</v>
      </c>
      <c r="AD344" s="4"/>
      <c r="AE344" s="4"/>
      <c r="AF344" s="144"/>
      <c r="AG344" s="4"/>
      <c r="AH344" s="4"/>
      <c r="AI344" s="4"/>
      <c r="AJ344" s="4"/>
    </row>
    <row r="345" spans="1:36" hidden="1">
      <c r="A345" t="s">
        <v>5926</v>
      </c>
      <c r="B345" s="145" t="s">
        <v>5175</v>
      </c>
      <c r="C345" s="4" t="s">
        <v>160</v>
      </c>
      <c r="D345" s="4" t="s">
        <v>3513</v>
      </c>
      <c r="E345" s="4" t="s">
        <v>5419</v>
      </c>
      <c r="F345" s="4" t="s">
        <v>1060</v>
      </c>
      <c r="G345" s="4" t="s">
        <v>5950</v>
      </c>
      <c r="H345" s="4" t="s">
        <v>1423</v>
      </c>
      <c r="I345" s="4" t="s">
        <v>1424</v>
      </c>
      <c r="J345" s="4" t="s">
        <v>5951</v>
      </c>
      <c r="K345" s="139">
        <v>2400000000</v>
      </c>
      <c r="L345" s="139">
        <v>2400000000</v>
      </c>
      <c r="M345" s="4" t="s">
        <v>5548</v>
      </c>
      <c r="N345" s="4" t="s">
        <v>3011</v>
      </c>
      <c r="O345" s="4" t="s">
        <v>3196</v>
      </c>
      <c r="P345" s="186">
        <f t="shared" si="32"/>
        <v>2400000000</v>
      </c>
      <c r="Q345" s="186">
        <f t="shared" si="34"/>
        <v>0</v>
      </c>
      <c r="R345" s="4" t="s">
        <v>2503</v>
      </c>
      <c r="S345" s="4" t="s">
        <v>70</v>
      </c>
      <c r="T345" s="4"/>
      <c r="U345" s="140">
        <v>45353</v>
      </c>
      <c r="V345" s="4" t="s">
        <v>1884</v>
      </c>
      <c r="W345" s="4" t="s">
        <v>1954</v>
      </c>
      <c r="X345" s="4"/>
      <c r="Y345" s="4"/>
      <c r="Z345" s="4"/>
      <c r="AA345" s="4" t="s">
        <v>1886</v>
      </c>
      <c r="AB345" s="4"/>
      <c r="AC345" s="142">
        <f t="shared" si="33"/>
        <v>2400000000</v>
      </c>
      <c r="AD345" s="4"/>
      <c r="AE345" s="4"/>
      <c r="AF345" s="144"/>
      <c r="AG345" s="4"/>
      <c r="AH345" s="4"/>
      <c r="AI345" s="4"/>
      <c r="AJ345" s="4"/>
    </row>
    <row r="346" spans="1:36" hidden="1">
      <c r="A346" t="s">
        <v>5926</v>
      </c>
      <c r="B346" s="145" t="s">
        <v>5175</v>
      </c>
      <c r="C346" s="4" t="s">
        <v>160</v>
      </c>
      <c r="D346" s="4" t="s">
        <v>3513</v>
      </c>
      <c r="E346" s="4" t="s">
        <v>5419</v>
      </c>
      <c r="F346" s="4" t="s">
        <v>1060</v>
      </c>
      <c r="G346" s="4" t="s">
        <v>5952</v>
      </c>
      <c r="H346" s="4" t="s">
        <v>1423</v>
      </c>
      <c r="I346" s="4" t="s">
        <v>1424</v>
      </c>
      <c r="J346" s="4" t="s">
        <v>5953</v>
      </c>
      <c r="K346" s="139">
        <v>6600000000</v>
      </c>
      <c r="L346" s="139">
        <v>6600000000</v>
      </c>
      <c r="M346" s="4" t="s">
        <v>5548</v>
      </c>
      <c r="N346" s="4" t="s">
        <v>3693</v>
      </c>
      <c r="O346" s="4" t="s">
        <v>2815</v>
      </c>
      <c r="P346" s="186">
        <f t="shared" si="32"/>
        <v>6600000000</v>
      </c>
      <c r="Q346" s="186">
        <f t="shared" si="34"/>
        <v>0</v>
      </c>
      <c r="R346" s="4" t="s">
        <v>2503</v>
      </c>
      <c r="S346" s="4" t="s">
        <v>70</v>
      </c>
      <c r="T346" s="4"/>
      <c r="U346" s="140">
        <v>45353</v>
      </c>
      <c r="V346" s="4" t="s">
        <v>1884</v>
      </c>
      <c r="W346" s="4" t="s">
        <v>1954</v>
      </c>
      <c r="X346" s="4"/>
      <c r="Y346" s="4"/>
      <c r="Z346" s="4"/>
      <c r="AA346" s="4" t="s">
        <v>1886</v>
      </c>
      <c r="AB346" s="4"/>
      <c r="AC346" s="142">
        <f t="shared" si="33"/>
        <v>6600000000</v>
      </c>
      <c r="AD346" s="4"/>
      <c r="AE346" s="4"/>
      <c r="AF346" s="144"/>
      <c r="AG346" s="4"/>
      <c r="AH346" s="4"/>
      <c r="AI346" s="4"/>
      <c r="AJ346" s="4"/>
    </row>
    <row r="347" spans="1:36" hidden="1">
      <c r="A347" t="s">
        <v>5926</v>
      </c>
      <c r="B347" s="145" t="s">
        <v>5175</v>
      </c>
      <c r="C347" s="4" t="s">
        <v>160</v>
      </c>
      <c r="D347" s="4" t="s">
        <v>3513</v>
      </c>
      <c r="E347" s="4" t="s">
        <v>5419</v>
      </c>
      <c r="F347" s="4" t="s">
        <v>1060</v>
      </c>
      <c r="G347" s="4" t="s">
        <v>5954</v>
      </c>
      <c r="H347" s="4" t="s">
        <v>1423</v>
      </c>
      <c r="I347" s="4" t="s">
        <v>1424</v>
      </c>
      <c r="J347" s="4" t="s">
        <v>5955</v>
      </c>
      <c r="K347" s="139">
        <v>2240000000</v>
      </c>
      <c r="L347" s="139">
        <v>2240000000</v>
      </c>
      <c r="M347" s="4" t="s">
        <v>5548</v>
      </c>
      <c r="N347" s="4" t="s">
        <v>2513</v>
      </c>
      <c r="O347" s="4" t="s">
        <v>5293</v>
      </c>
      <c r="P347" s="186">
        <f t="shared" si="32"/>
        <v>2240000000</v>
      </c>
      <c r="Q347" s="186">
        <f t="shared" si="34"/>
        <v>0</v>
      </c>
      <c r="R347" s="4" t="s">
        <v>2503</v>
      </c>
      <c r="S347" s="4" t="s">
        <v>70</v>
      </c>
      <c r="T347" s="4"/>
      <c r="U347" s="140">
        <v>45353</v>
      </c>
      <c r="V347" s="4" t="s">
        <v>1884</v>
      </c>
      <c r="W347" s="4" t="s">
        <v>1954</v>
      </c>
      <c r="X347" s="4"/>
      <c r="Y347" s="4"/>
      <c r="Z347" s="4"/>
      <c r="AA347" s="4" t="s">
        <v>1886</v>
      </c>
      <c r="AB347" s="4"/>
      <c r="AC347" s="142">
        <f t="shared" si="33"/>
        <v>2240000000</v>
      </c>
      <c r="AD347" s="4"/>
      <c r="AE347" s="4"/>
      <c r="AF347" s="144"/>
      <c r="AG347" s="4"/>
      <c r="AH347" s="4"/>
      <c r="AI347" s="4"/>
      <c r="AJ347" s="4"/>
    </row>
    <row r="348" spans="1:36" hidden="1">
      <c r="A348" t="s">
        <v>5926</v>
      </c>
      <c r="B348" s="145" t="s">
        <v>5175</v>
      </c>
      <c r="C348" s="4" t="s">
        <v>160</v>
      </c>
      <c r="D348" s="4" t="s">
        <v>3513</v>
      </c>
      <c r="E348" s="4" t="s">
        <v>5419</v>
      </c>
      <c r="F348" s="4" t="s">
        <v>1060</v>
      </c>
      <c r="G348" s="4" t="s">
        <v>5956</v>
      </c>
      <c r="H348" s="4" t="s">
        <v>1423</v>
      </c>
      <c r="I348" s="4" t="s">
        <v>1424</v>
      </c>
      <c r="J348" s="4" t="s">
        <v>5957</v>
      </c>
      <c r="K348" s="139">
        <v>2200000000</v>
      </c>
      <c r="L348" s="139">
        <v>2200000000</v>
      </c>
      <c r="M348" s="4" t="s">
        <v>5548</v>
      </c>
      <c r="N348" s="4" t="s">
        <v>2531</v>
      </c>
      <c r="O348" s="4" t="s">
        <v>3989</v>
      </c>
      <c r="P348" s="186">
        <f t="shared" si="32"/>
        <v>2200000000</v>
      </c>
      <c r="Q348" s="186">
        <f t="shared" si="34"/>
        <v>0</v>
      </c>
      <c r="R348" s="4" t="s">
        <v>2503</v>
      </c>
      <c r="S348" s="4" t="s">
        <v>70</v>
      </c>
      <c r="T348" s="4"/>
      <c r="U348" s="140">
        <v>45353</v>
      </c>
      <c r="V348" s="4" t="s">
        <v>1884</v>
      </c>
      <c r="W348" s="4" t="s">
        <v>1954</v>
      </c>
      <c r="X348" s="4"/>
      <c r="Y348" s="4"/>
      <c r="Z348" s="4"/>
      <c r="AA348" s="4" t="s">
        <v>1886</v>
      </c>
      <c r="AB348" s="4"/>
      <c r="AC348" s="142">
        <f t="shared" si="33"/>
        <v>2200000000</v>
      </c>
      <c r="AD348" s="4"/>
      <c r="AE348" s="4"/>
      <c r="AF348" s="144"/>
      <c r="AG348" s="4"/>
      <c r="AH348" s="4"/>
      <c r="AI348" s="4"/>
      <c r="AJ348" s="4"/>
    </row>
    <row r="349" spans="1:36" hidden="1">
      <c r="A349" t="s">
        <v>5926</v>
      </c>
      <c r="B349" s="145" t="s">
        <v>5175</v>
      </c>
      <c r="C349" s="4" t="s">
        <v>160</v>
      </c>
      <c r="D349" s="4" t="s">
        <v>3513</v>
      </c>
      <c r="E349" s="4" t="s">
        <v>5419</v>
      </c>
      <c r="F349" s="4" t="s">
        <v>1060</v>
      </c>
      <c r="G349" s="4" t="s">
        <v>5958</v>
      </c>
      <c r="H349" s="4" t="s">
        <v>1423</v>
      </c>
      <c r="I349" s="4" t="s">
        <v>1424</v>
      </c>
      <c r="J349" s="4" t="s">
        <v>5959</v>
      </c>
      <c r="K349" s="139">
        <v>5500000000</v>
      </c>
      <c r="L349" s="139">
        <v>5500000000</v>
      </c>
      <c r="M349" s="4" t="s">
        <v>5548</v>
      </c>
      <c r="N349" s="4" t="s">
        <v>2526</v>
      </c>
      <c r="O349" s="4" t="s">
        <v>3320</v>
      </c>
      <c r="P349" s="186">
        <f t="shared" si="32"/>
        <v>5500000000</v>
      </c>
      <c r="Q349" s="186">
        <f t="shared" si="34"/>
        <v>0</v>
      </c>
      <c r="R349" s="4" t="s">
        <v>2503</v>
      </c>
      <c r="S349" s="4" t="s">
        <v>70</v>
      </c>
      <c r="T349" s="4"/>
      <c r="U349" s="140">
        <v>45353</v>
      </c>
      <c r="V349" s="4" t="s">
        <v>1884</v>
      </c>
      <c r="W349" s="4" t="s">
        <v>1954</v>
      </c>
      <c r="X349" s="4"/>
      <c r="Y349" s="4"/>
      <c r="Z349" s="4"/>
      <c r="AA349" s="4" t="s">
        <v>1886</v>
      </c>
      <c r="AB349" s="4"/>
      <c r="AC349" s="142">
        <f t="shared" si="33"/>
        <v>5500000000</v>
      </c>
      <c r="AD349" s="4"/>
      <c r="AE349" s="4"/>
      <c r="AF349" s="144"/>
      <c r="AG349" s="4"/>
      <c r="AH349" s="4"/>
      <c r="AI349" s="4"/>
      <c r="AJ349" s="4"/>
    </row>
    <row r="350" spans="1:36" hidden="1">
      <c r="A350" t="s">
        <v>5926</v>
      </c>
      <c r="B350" s="145" t="s">
        <v>5175</v>
      </c>
      <c r="C350" s="4" t="s">
        <v>160</v>
      </c>
      <c r="D350" s="4" t="s">
        <v>3513</v>
      </c>
      <c r="E350" s="4" t="s">
        <v>5419</v>
      </c>
      <c r="F350" s="4" t="s">
        <v>1060</v>
      </c>
      <c r="G350" s="4" t="s">
        <v>5960</v>
      </c>
      <c r="H350" s="4" t="s">
        <v>1423</v>
      </c>
      <c r="I350" s="4" t="s">
        <v>1424</v>
      </c>
      <c r="J350" s="4" t="s">
        <v>5961</v>
      </c>
      <c r="K350" s="139">
        <v>6000000000</v>
      </c>
      <c r="L350" s="139">
        <v>6000000000</v>
      </c>
      <c r="M350" s="4" t="s">
        <v>5548</v>
      </c>
      <c r="N350" s="4" t="s">
        <v>2552</v>
      </c>
      <c r="O350" s="4" t="s">
        <v>2917</v>
      </c>
      <c r="P350" s="186">
        <f t="shared" si="32"/>
        <v>6000000000</v>
      </c>
      <c r="Q350" s="186">
        <f t="shared" si="34"/>
        <v>0</v>
      </c>
      <c r="R350" s="4" t="s">
        <v>2503</v>
      </c>
      <c r="S350" s="4" t="s">
        <v>70</v>
      </c>
      <c r="T350" s="4"/>
      <c r="U350" s="140">
        <v>45353</v>
      </c>
      <c r="V350" s="4" t="s">
        <v>1884</v>
      </c>
      <c r="W350" s="4" t="s">
        <v>1954</v>
      </c>
      <c r="X350" s="4"/>
      <c r="Y350" s="4"/>
      <c r="Z350" s="4"/>
      <c r="AA350" s="4" t="s">
        <v>1886</v>
      </c>
      <c r="AB350" s="4"/>
      <c r="AC350" s="142">
        <f t="shared" si="33"/>
        <v>6000000000</v>
      </c>
      <c r="AD350" s="4"/>
      <c r="AE350" s="4"/>
      <c r="AF350" s="144"/>
      <c r="AG350" s="4"/>
      <c r="AH350" s="4"/>
      <c r="AI350" s="4"/>
      <c r="AJ350" s="4"/>
    </row>
    <row r="351" spans="1:36" hidden="1">
      <c r="A351" t="s">
        <v>5926</v>
      </c>
      <c r="B351" s="145" t="s">
        <v>5175</v>
      </c>
      <c r="C351" s="4" t="s">
        <v>160</v>
      </c>
      <c r="D351" s="4" t="s">
        <v>3513</v>
      </c>
      <c r="E351" s="4" t="s">
        <v>5419</v>
      </c>
      <c r="F351" s="4" t="s">
        <v>1060</v>
      </c>
      <c r="G351" s="4" t="s">
        <v>5962</v>
      </c>
      <c r="H351" s="4" t="s">
        <v>1423</v>
      </c>
      <c r="I351" s="4" t="s">
        <v>1424</v>
      </c>
      <c r="J351" s="4" t="s">
        <v>5963</v>
      </c>
      <c r="K351" s="139">
        <v>6000000000</v>
      </c>
      <c r="L351" s="139">
        <v>6000000000</v>
      </c>
      <c r="M351" s="4" t="s">
        <v>5548</v>
      </c>
      <c r="N351" s="4" t="s">
        <v>2556</v>
      </c>
      <c r="O351" s="4" t="s">
        <v>2683</v>
      </c>
      <c r="P351" s="186">
        <f t="shared" si="32"/>
        <v>6000000000</v>
      </c>
      <c r="Q351" s="186">
        <f t="shared" si="34"/>
        <v>0</v>
      </c>
      <c r="R351" s="4" t="s">
        <v>2503</v>
      </c>
      <c r="S351" s="4" t="s">
        <v>70</v>
      </c>
      <c r="T351" s="4"/>
      <c r="U351" s="140">
        <v>45353</v>
      </c>
      <c r="V351" s="4" t="s">
        <v>1884</v>
      </c>
      <c r="W351" s="4" t="s">
        <v>1954</v>
      </c>
      <c r="X351" s="4"/>
      <c r="Y351" s="4"/>
      <c r="Z351" s="4"/>
      <c r="AA351" s="4" t="s">
        <v>1886</v>
      </c>
      <c r="AB351" s="4"/>
      <c r="AC351" s="142">
        <f t="shared" si="33"/>
        <v>6000000000</v>
      </c>
      <c r="AD351" s="4"/>
      <c r="AE351" s="4"/>
      <c r="AF351" s="144"/>
      <c r="AG351" s="4"/>
      <c r="AH351" s="4"/>
      <c r="AI351" s="4"/>
      <c r="AJ351" s="4"/>
    </row>
    <row r="352" spans="1:36" hidden="1">
      <c r="A352" t="s">
        <v>5926</v>
      </c>
      <c r="B352" s="145" t="s">
        <v>5175</v>
      </c>
      <c r="C352" s="4" t="s">
        <v>160</v>
      </c>
      <c r="D352" s="4" t="s">
        <v>3513</v>
      </c>
      <c r="E352" s="4" t="s">
        <v>5419</v>
      </c>
      <c r="F352" s="4" t="s">
        <v>1060</v>
      </c>
      <c r="G352" s="4" t="s">
        <v>5964</v>
      </c>
      <c r="H352" s="4" t="s">
        <v>1423</v>
      </c>
      <c r="I352" s="4" t="s">
        <v>1424</v>
      </c>
      <c r="J352" s="4" t="s">
        <v>5965</v>
      </c>
      <c r="K352" s="139">
        <v>6260000000</v>
      </c>
      <c r="L352" s="139">
        <v>6260000000</v>
      </c>
      <c r="M352" s="4" t="s">
        <v>5548</v>
      </c>
      <c r="N352" s="4" t="s">
        <v>3938</v>
      </c>
      <c r="O352" s="4" t="s">
        <v>2858</v>
      </c>
      <c r="P352" s="186">
        <f t="shared" si="32"/>
        <v>6260000000</v>
      </c>
      <c r="Q352" s="186">
        <f t="shared" si="34"/>
        <v>0</v>
      </c>
      <c r="R352" s="4" t="s">
        <v>2503</v>
      </c>
      <c r="S352" s="4" t="s">
        <v>70</v>
      </c>
      <c r="T352" s="4"/>
      <c r="U352" s="140">
        <v>45353</v>
      </c>
      <c r="V352" s="4" t="s">
        <v>1884</v>
      </c>
      <c r="W352" s="4" t="s">
        <v>1954</v>
      </c>
      <c r="X352" s="4"/>
      <c r="Y352" s="4"/>
      <c r="Z352" s="4"/>
      <c r="AA352" s="4" t="s">
        <v>1886</v>
      </c>
      <c r="AB352" s="4"/>
      <c r="AC352" s="142">
        <f t="shared" si="33"/>
        <v>6260000000</v>
      </c>
      <c r="AD352" s="4"/>
      <c r="AE352" s="4"/>
      <c r="AF352" s="144"/>
      <c r="AG352" s="4"/>
      <c r="AH352" s="4"/>
      <c r="AI352" s="4"/>
      <c r="AJ352" s="4"/>
    </row>
    <row r="353" spans="1:36" hidden="1">
      <c r="A353" t="s">
        <v>5926</v>
      </c>
      <c r="B353" s="145" t="s">
        <v>5175</v>
      </c>
      <c r="C353" s="4" t="s">
        <v>160</v>
      </c>
      <c r="D353" s="4" t="s">
        <v>3513</v>
      </c>
      <c r="E353" s="4" t="s">
        <v>5419</v>
      </c>
      <c r="F353" s="4" t="s">
        <v>1060</v>
      </c>
      <c r="G353" s="4" t="s">
        <v>5966</v>
      </c>
      <c r="H353" s="4" t="s">
        <v>1423</v>
      </c>
      <c r="I353" s="4" t="s">
        <v>1424</v>
      </c>
      <c r="J353" s="4" t="s">
        <v>5967</v>
      </c>
      <c r="K353" s="139">
        <v>298000000</v>
      </c>
      <c r="L353" s="139">
        <v>298000000</v>
      </c>
      <c r="M353" s="4" t="s">
        <v>5968</v>
      </c>
      <c r="N353" s="4" t="s">
        <v>3711</v>
      </c>
      <c r="O353" s="4" t="s">
        <v>2763</v>
      </c>
      <c r="P353" s="186">
        <f t="shared" si="32"/>
        <v>298000000</v>
      </c>
      <c r="Q353" s="186">
        <f t="shared" si="34"/>
        <v>0</v>
      </c>
      <c r="R353" s="4" t="s">
        <v>2503</v>
      </c>
      <c r="S353" s="4" t="s">
        <v>70</v>
      </c>
      <c r="T353" s="4"/>
      <c r="U353" s="140">
        <v>45353</v>
      </c>
      <c r="V353" s="4" t="s">
        <v>1884</v>
      </c>
      <c r="W353" s="4" t="s">
        <v>1954</v>
      </c>
      <c r="X353" s="4"/>
      <c r="Y353" s="4"/>
      <c r="Z353" s="4"/>
      <c r="AA353" s="4" t="s">
        <v>1886</v>
      </c>
      <c r="AB353" s="4"/>
      <c r="AC353" s="142">
        <f t="shared" si="33"/>
        <v>298000000</v>
      </c>
      <c r="AD353" s="4"/>
      <c r="AE353" s="4"/>
      <c r="AF353" s="144"/>
      <c r="AG353" s="4"/>
      <c r="AH353" s="4"/>
      <c r="AI353" s="4"/>
      <c r="AJ353" s="4"/>
    </row>
    <row r="354" spans="1:36" hidden="1">
      <c r="A354" t="s">
        <v>5926</v>
      </c>
      <c r="B354" s="145" t="s">
        <v>5175</v>
      </c>
      <c r="C354" s="4" t="s">
        <v>160</v>
      </c>
      <c r="D354" s="4" t="s">
        <v>3513</v>
      </c>
      <c r="E354" s="4" t="s">
        <v>5419</v>
      </c>
      <c r="F354" s="4" t="s">
        <v>1060</v>
      </c>
      <c r="G354" s="4" t="s">
        <v>5969</v>
      </c>
      <c r="H354" s="4" t="s">
        <v>1423</v>
      </c>
      <c r="I354" s="4" t="s">
        <v>1424</v>
      </c>
      <c r="J354" s="4" t="s">
        <v>5970</v>
      </c>
      <c r="K354" s="139">
        <v>3216000000</v>
      </c>
      <c r="L354" s="139">
        <v>3216000000</v>
      </c>
      <c r="M354" s="4" t="s">
        <v>5971</v>
      </c>
      <c r="N354" s="4" t="s">
        <v>3368</v>
      </c>
      <c r="O354" s="4" t="s">
        <v>3474</v>
      </c>
      <c r="P354" s="186">
        <f t="shared" si="32"/>
        <v>3216000000</v>
      </c>
      <c r="Q354" s="186">
        <f t="shared" si="34"/>
        <v>0</v>
      </c>
      <c r="R354" s="4" t="s">
        <v>2503</v>
      </c>
      <c r="S354" s="4" t="s">
        <v>70</v>
      </c>
      <c r="T354" s="4"/>
      <c r="U354" s="140">
        <v>45353</v>
      </c>
      <c r="V354" s="4" t="s">
        <v>1884</v>
      </c>
      <c r="W354" s="4" t="s">
        <v>1954</v>
      </c>
      <c r="X354" s="4"/>
      <c r="Y354" s="4"/>
      <c r="Z354" s="4"/>
      <c r="AA354" s="4" t="s">
        <v>1886</v>
      </c>
      <c r="AB354" s="4"/>
      <c r="AC354" s="142">
        <f t="shared" si="33"/>
        <v>3216000000</v>
      </c>
      <c r="AD354" s="4"/>
      <c r="AE354" s="4"/>
      <c r="AF354" s="144"/>
      <c r="AG354" s="4"/>
      <c r="AH354" s="4"/>
      <c r="AI354" s="4"/>
      <c r="AJ354" s="4"/>
    </row>
    <row r="355" spans="1:36" hidden="1">
      <c r="A355" t="s">
        <v>5926</v>
      </c>
      <c r="B355" s="145" t="s">
        <v>5175</v>
      </c>
      <c r="C355" s="4" t="s">
        <v>160</v>
      </c>
      <c r="D355" s="4" t="s">
        <v>3513</v>
      </c>
      <c r="E355" s="4" t="s">
        <v>5419</v>
      </c>
      <c r="F355" s="4" t="s">
        <v>1060</v>
      </c>
      <c r="G355" s="4" t="s">
        <v>5972</v>
      </c>
      <c r="H355" s="4" t="s">
        <v>1423</v>
      </c>
      <c r="I355" s="4" t="s">
        <v>1424</v>
      </c>
      <c r="J355" s="4" t="s">
        <v>5973</v>
      </c>
      <c r="K355" s="139">
        <v>1600000000</v>
      </c>
      <c r="L355" s="139">
        <v>1600000000</v>
      </c>
      <c r="M355" s="4" t="s">
        <v>5971</v>
      </c>
      <c r="N355" s="4" t="s">
        <v>3324</v>
      </c>
      <c r="O355" s="4" t="s">
        <v>2648</v>
      </c>
      <c r="P355" s="186">
        <f t="shared" si="32"/>
        <v>1600000000</v>
      </c>
      <c r="Q355" s="186">
        <f t="shared" si="34"/>
        <v>0</v>
      </c>
      <c r="R355" s="4" t="s">
        <v>2503</v>
      </c>
      <c r="S355" s="4" t="s">
        <v>70</v>
      </c>
      <c r="T355" s="4"/>
      <c r="U355" s="140">
        <v>45353</v>
      </c>
      <c r="V355" s="4" t="s">
        <v>1884</v>
      </c>
      <c r="W355" s="4" t="s">
        <v>1954</v>
      </c>
      <c r="X355" s="4"/>
      <c r="Y355" s="4"/>
      <c r="Z355" s="4"/>
      <c r="AA355" s="4" t="s">
        <v>1886</v>
      </c>
      <c r="AB355" s="4"/>
      <c r="AC355" s="142">
        <f t="shared" si="33"/>
        <v>1600000000</v>
      </c>
      <c r="AD355" s="4"/>
      <c r="AE355" s="4"/>
      <c r="AF355" s="144"/>
      <c r="AG355" s="4"/>
      <c r="AH355" s="4"/>
      <c r="AI355" s="4"/>
      <c r="AJ355" s="4"/>
    </row>
    <row r="356" spans="1:36" hidden="1">
      <c r="A356" t="s">
        <v>5926</v>
      </c>
      <c r="B356" s="145" t="s">
        <v>5175</v>
      </c>
      <c r="C356" s="4" t="s">
        <v>160</v>
      </c>
      <c r="D356" s="4" t="s">
        <v>3513</v>
      </c>
      <c r="E356" s="4" t="s">
        <v>5419</v>
      </c>
      <c r="F356" s="4" t="s">
        <v>1060</v>
      </c>
      <c r="G356" s="4" t="s">
        <v>5974</v>
      </c>
      <c r="H356" s="4" t="s">
        <v>1423</v>
      </c>
      <c r="I356" s="4" t="s">
        <v>1424</v>
      </c>
      <c r="J356" s="4" t="s">
        <v>5975</v>
      </c>
      <c r="K356" s="139">
        <v>3800000000</v>
      </c>
      <c r="L356" s="139">
        <v>3800000000</v>
      </c>
      <c r="M356" s="4" t="s">
        <v>5971</v>
      </c>
      <c r="N356" s="4" t="s">
        <v>4306</v>
      </c>
      <c r="O356" s="4" t="s">
        <v>3691</v>
      </c>
      <c r="P356" s="186">
        <f t="shared" si="32"/>
        <v>3800000000</v>
      </c>
      <c r="Q356" s="186">
        <f t="shared" si="34"/>
        <v>0</v>
      </c>
      <c r="R356" s="4" t="s">
        <v>2503</v>
      </c>
      <c r="S356" s="4" t="s">
        <v>70</v>
      </c>
      <c r="T356" s="4"/>
      <c r="U356" s="140">
        <v>45353</v>
      </c>
      <c r="V356" s="4" t="s">
        <v>1884</v>
      </c>
      <c r="W356" s="4" t="s">
        <v>1954</v>
      </c>
      <c r="X356" s="4"/>
      <c r="Y356" s="4"/>
      <c r="Z356" s="4"/>
      <c r="AA356" s="4" t="s">
        <v>1886</v>
      </c>
      <c r="AB356" s="4"/>
      <c r="AC356" s="142">
        <f t="shared" si="33"/>
        <v>3800000000</v>
      </c>
      <c r="AD356" s="4"/>
      <c r="AE356" s="4"/>
      <c r="AF356" s="144"/>
      <c r="AG356" s="4"/>
      <c r="AH356" s="4"/>
      <c r="AI356" s="4"/>
      <c r="AJ356" s="4"/>
    </row>
    <row r="357" spans="1:36" hidden="1">
      <c r="A357" t="s">
        <v>5926</v>
      </c>
      <c r="B357" s="145" t="s">
        <v>5175</v>
      </c>
      <c r="C357" s="4" t="s">
        <v>160</v>
      </c>
      <c r="D357" s="4" t="s">
        <v>3513</v>
      </c>
      <c r="E357" s="4" t="s">
        <v>5419</v>
      </c>
      <c r="F357" s="4" t="s">
        <v>1060</v>
      </c>
      <c r="G357" s="4" t="s">
        <v>5976</v>
      </c>
      <c r="H357" s="4" t="s">
        <v>1423</v>
      </c>
      <c r="I357" s="4" t="s">
        <v>1424</v>
      </c>
      <c r="J357" s="4" t="s">
        <v>5977</v>
      </c>
      <c r="K357" s="139">
        <v>2225000000</v>
      </c>
      <c r="L357" s="139">
        <v>2225000000</v>
      </c>
      <c r="M357" s="4" t="s">
        <v>5978</v>
      </c>
      <c r="N357" s="4" t="s">
        <v>2964</v>
      </c>
      <c r="O357" s="4" t="s">
        <v>2703</v>
      </c>
      <c r="P357" s="186">
        <f t="shared" si="32"/>
        <v>2225000000</v>
      </c>
      <c r="Q357" s="186">
        <f t="shared" si="34"/>
        <v>0</v>
      </c>
      <c r="R357" s="4" t="s">
        <v>2503</v>
      </c>
      <c r="S357" s="4" t="s">
        <v>70</v>
      </c>
      <c r="T357" s="4"/>
      <c r="U357" s="140">
        <v>45353</v>
      </c>
      <c r="V357" s="4" t="s">
        <v>1884</v>
      </c>
      <c r="W357" s="4" t="s">
        <v>1954</v>
      </c>
      <c r="X357" s="4"/>
      <c r="Y357" s="4"/>
      <c r="Z357" s="4"/>
      <c r="AA357" s="4" t="s">
        <v>1886</v>
      </c>
      <c r="AB357" s="4"/>
      <c r="AC357" s="142">
        <f t="shared" si="33"/>
        <v>2225000000</v>
      </c>
      <c r="AD357" s="4"/>
      <c r="AE357" s="4"/>
      <c r="AF357" s="144"/>
      <c r="AG357" s="4"/>
      <c r="AH357" s="4"/>
      <c r="AI357" s="4"/>
      <c r="AJ357" s="4"/>
    </row>
    <row r="358" spans="1:36" hidden="1">
      <c r="A358" t="s">
        <v>5926</v>
      </c>
      <c r="B358" s="145" t="s">
        <v>5175</v>
      </c>
      <c r="C358" s="4" t="s">
        <v>160</v>
      </c>
      <c r="D358" s="4" t="s">
        <v>3513</v>
      </c>
      <c r="E358" s="4" t="s">
        <v>5419</v>
      </c>
      <c r="F358" s="4" t="s">
        <v>1060</v>
      </c>
      <c r="G358" s="4" t="s">
        <v>5979</v>
      </c>
      <c r="H358" s="4" t="s">
        <v>1423</v>
      </c>
      <c r="I358" s="4" t="s">
        <v>1424</v>
      </c>
      <c r="J358" s="4" t="s">
        <v>5980</v>
      </c>
      <c r="K358" s="139">
        <v>1987900000</v>
      </c>
      <c r="L358" s="139">
        <v>1987900000</v>
      </c>
      <c r="M358" s="4" t="s">
        <v>5978</v>
      </c>
      <c r="N358" s="4" t="s">
        <v>2705</v>
      </c>
      <c r="O358" s="4" t="s">
        <v>2634</v>
      </c>
      <c r="P358" s="186">
        <f t="shared" si="32"/>
        <v>1987900000</v>
      </c>
      <c r="Q358" s="186">
        <f t="shared" si="34"/>
        <v>0</v>
      </c>
      <c r="R358" s="4" t="s">
        <v>2503</v>
      </c>
      <c r="S358" s="4" t="s">
        <v>70</v>
      </c>
      <c r="T358" s="4"/>
      <c r="U358" s="140">
        <v>45353</v>
      </c>
      <c r="V358" s="4" t="s">
        <v>1884</v>
      </c>
      <c r="W358" s="4" t="s">
        <v>1954</v>
      </c>
      <c r="X358" s="4"/>
      <c r="Y358" s="4"/>
      <c r="Z358" s="4"/>
      <c r="AA358" s="4" t="s">
        <v>1886</v>
      </c>
      <c r="AB358" s="4"/>
      <c r="AC358" s="142">
        <f t="shared" si="33"/>
        <v>1987900000</v>
      </c>
      <c r="AD358" s="4"/>
      <c r="AE358" s="4"/>
      <c r="AF358" s="144"/>
      <c r="AG358" s="4"/>
      <c r="AH358" s="4"/>
      <c r="AI358" s="4"/>
      <c r="AJ358" s="4"/>
    </row>
    <row r="359" spans="1:36" hidden="1">
      <c r="B359" s="145" t="s">
        <v>5175</v>
      </c>
      <c r="C359" s="4" t="s">
        <v>160</v>
      </c>
      <c r="D359" s="4" t="s">
        <v>3596</v>
      </c>
      <c r="E359" s="4" t="s">
        <v>1976</v>
      </c>
      <c r="F359" s="4" t="s">
        <v>1060</v>
      </c>
      <c r="G359" s="4" t="s">
        <v>5981</v>
      </c>
      <c r="H359" s="4" t="s">
        <v>1158</v>
      </c>
      <c r="I359" s="4" t="s">
        <v>1159</v>
      </c>
      <c r="J359" s="4" t="s">
        <v>5982</v>
      </c>
      <c r="K359" s="139">
        <v>18200000000</v>
      </c>
      <c r="L359" s="139">
        <v>18200000000</v>
      </c>
      <c r="M359" s="4" t="s">
        <v>5983</v>
      </c>
      <c r="N359" s="4" t="s">
        <v>2891</v>
      </c>
      <c r="O359" s="4" t="s">
        <v>3225</v>
      </c>
      <c r="P359" s="186">
        <f t="shared" ref="P359:P384" si="35">L359</f>
        <v>18200000000</v>
      </c>
      <c r="Q359" s="186">
        <f t="shared" ref="Q359:Q384" si="36">L359-P359</f>
        <v>0</v>
      </c>
      <c r="R359" s="4">
        <v>13</v>
      </c>
      <c r="S359" s="4" t="s">
        <v>70</v>
      </c>
      <c r="T359" s="4" t="s">
        <v>70</v>
      </c>
      <c r="U359" s="140">
        <v>45321</v>
      </c>
      <c r="V359" s="4" t="s">
        <v>1884</v>
      </c>
      <c r="W359" s="4" t="s">
        <v>1954</v>
      </c>
      <c r="X359" s="4"/>
      <c r="Y359" s="4"/>
      <c r="Z359" s="4"/>
      <c r="AA359" s="4" t="s">
        <v>1886</v>
      </c>
      <c r="AB359" s="4"/>
      <c r="AC359" s="142">
        <f t="shared" si="33"/>
        <v>18200000000</v>
      </c>
      <c r="AD359" s="4"/>
      <c r="AE359" s="4"/>
      <c r="AF359" s="144"/>
      <c r="AG359" s="4"/>
      <c r="AH359" s="4"/>
      <c r="AI359" s="4"/>
      <c r="AJ359" s="4"/>
    </row>
    <row r="360" spans="1:36" hidden="1">
      <c r="B360" s="145" t="s">
        <v>5175</v>
      </c>
      <c r="C360" s="4" t="s">
        <v>160</v>
      </c>
      <c r="D360" s="4" t="s">
        <v>3596</v>
      </c>
      <c r="E360" s="4" t="s">
        <v>1976</v>
      </c>
      <c r="F360" s="4" t="s">
        <v>1060</v>
      </c>
      <c r="G360" s="4" t="s">
        <v>5984</v>
      </c>
      <c r="H360" s="4" t="s">
        <v>1158</v>
      </c>
      <c r="I360" s="4" t="s">
        <v>1159</v>
      </c>
      <c r="J360" s="4" t="s">
        <v>5985</v>
      </c>
      <c r="K360" s="139">
        <v>56785000000</v>
      </c>
      <c r="L360" s="139">
        <v>56785000000</v>
      </c>
      <c r="M360" s="4" t="s">
        <v>5986</v>
      </c>
      <c r="N360" s="4" t="s">
        <v>2922</v>
      </c>
      <c r="O360" s="4" t="s">
        <v>2598</v>
      </c>
      <c r="P360" s="186">
        <f t="shared" si="35"/>
        <v>56785000000</v>
      </c>
      <c r="Q360" s="186">
        <f t="shared" si="36"/>
        <v>0</v>
      </c>
      <c r="R360" s="4">
        <v>13</v>
      </c>
      <c r="S360" s="4" t="s">
        <v>70</v>
      </c>
      <c r="T360" s="4" t="s">
        <v>70</v>
      </c>
      <c r="U360" s="140">
        <v>45321</v>
      </c>
      <c r="V360" s="4" t="s">
        <v>1884</v>
      </c>
      <c r="W360" s="4" t="s">
        <v>1954</v>
      </c>
      <c r="X360" s="4"/>
      <c r="Y360" s="4"/>
      <c r="Z360" s="4"/>
      <c r="AA360" s="4" t="s">
        <v>1886</v>
      </c>
      <c r="AB360" s="4"/>
      <c r="AC360" s="142">
        <f t="shared" si="33"/>
        <v>56785000000</v>
      </c>
      <c r="AD360" s="4"/>
      <c r="AE360" s="4"/>
      <c r="AF360" s="144"/>
      <c r="AG360" s="4"/>
      <c r="AH360" s="4"/>
      <c r="AI360" s="4"/>
      <c r="AJ360" s="4"/>
    </row>
    <row r="361" spans="1:36" hidden="1">
      <c r="B361" s="145" t="s">
        <v>5175</v>
      </c>
      <c r="C361" s="4" t="s">
        <v>160</v>
      </c>
      <c r="D361" s="4" t="s">
        <v>3596</v>
      </c>
      <c r="E361" s="4" t="s">
        <v>1976</v>
      </c>
      <c r="F361" s="4" t="s">
        <v>1060</v>
      </c>
      <c r="G361" s="4" t="s">
        <v>5987</v>
      </c>
      <c r="H361" s="4" t="s">
        <v>1158</v>
      </c>
      <c r="I361" s="4" t="s">
        <v>1159</v>
      </c>
      <c r="J361" s="4" t="s">
        <v>5988</v>
      </c>
      <c r="K361" s="139">
        <v>46980000000</v>
      </c>
      <c r="L361" s="139">
        <v>46980000000</v>
      </c>
      <c r="M361" s="4" t="s">
        <v>5986</v>
      </c>
      <c r="N361" s="4" t="s">
        <v>2659</v>
      </c>
      <c r="O361" s="4" t="s">
        <v>2622</v>
      </c>
      <c r="P361" s="186">
        <f t="shared" si="35"/>
        <v>46980000000</v>
      </c>
      <c r="Q361" s="186">
        <f t="shared" si="36"/>
        <v>0</v>
      </c>
      <c r="R361" s="4">
        <v>13</v>
      </c>
      <c r="S361" s="4" t="s">
        <v>70</v>
      </c>
      <c r="T361" s="4" t="s">
        <v>70</v>
      </c>
      <c r="U361" s="140">
        <v>45321</v>
      </c>
      <c r="V361" s="4" t="s">
        <v>1884</v>
      </c>
      <c r="W361" s="4" t="s">
        <v>1954</v>
      </c>
      <c r="X361" s="4"/>
      <c r="Y361" s="4"/>
      <c r="Z361" s="4"/>
      <c r="AA361" s="4" t="s">
        <v>1886</v>
      </c>
      <c r="AB361" s="4"/>
      <c r="AC361" s="142">
        <f t="shared" si="33"/>
        <v>46980000000</v>
      </c>
      <c r="AD361" s="4"/>
      <c r="AE361" s="4"/>
      <c r="AF361" s="144"/>
      <c r="AG361" s="4"/>
      <c r="AH361" s="4"/>
      <c r="AI361" s="4"/>
      <c r="AJ361" s="4"/>
    </row>
    <row r="362" spans="1:36" hidden="1">
      <c r="B362" s="145" t="s">
        <v>5175</v>
      </c>
      <c r="C362" s="4" t="s">
        <v>160</v>
      </c>
      <c r="D362" s="4" t="s">
        <v>3596</v>
      </c>
      <c r="E362" s="4" t="s">
        <v>1976</v>
      </c>
      <c r="F362" s="4" t="s">
        <v>1060</v>
      </c>
      <c r="G362" s="4" t="s">
        <v>5989</v>
      </c>
      <c r="H362" s="4" t="s">
        <v>1158</v>
      </c>
      <c r="I362" s="4" t="s">
        <v>1159</v>
      </c>
      <c r="J362" s="4" t="s">
        <v>5990</v>
      </c>
      <c r="K362" s="139">
        <v>25248000000</v>
      </c>
      <c r="L362" s="139">
        <v>25248000000</v>
      </c>
      <c r="M362" s="4" t="s">
        <v>5986</v>
      </c>
      <c r="N362" s="4" t="s">
        <v>2659</v>
      </c>
      <c r="O362" s="4" t="s">
        <v>2622</v>
      </c>
      <c r="P362" s="186">
        <f t="shared" si="35"/>
        <v>25248000000</v>
      </c>
      <c r="Q362" s="186">
        <f t="shared" si="36"/>
        <v>0</v>
      </c>
      <c r="R362" s="4">
        <v>13</v>
      </c>
      <c r="S362" s="4" t="s">
        <v>70</v>
      </c>
      <c r="T362" s="4" t="s">
        <v>70</v>
      </c>
      <c r="U362" s="140">
        <v>45321</v>
      </c>
      <c r="V362" s="4" t="s">
        <v>1884</v>
      </c>
      <c r="W362" s="4" t="s">
        <v>1954</v>
      </c>
      <c r="X362" s="4"/>
      <c r="Y362" s="4"/>
      <c r="Z362" s="4"/>
      <c r="AA362" s="4" t="s">
        <v>1886</v>
      </c>
      <c r="AB362" s="4"/>
      <c r="AC362" s="142">
        <f t="shared" si="33"/>
        <v>25248000000</v>
      </c>
      <c r="AD362" s="4"/>
      <c r="AE362" s="4"/>
      <c r="AF362" s="144"/>
      <c r="AG362" s="4"/>
      <c r="AH362" s="4"/>
      <c r="AI362" s="4"/>
      <c r="AJ362" s="4"/>
    </row>
    <row r="363" spans="1:36" hidden="1">
      <c r="B363" s="145" t="s">
        <v>5175</v>
      </c>
      <c r="C363" s="4" t="s">
        <v>160</v>
      </c>
      <c r="D363" s="4" t="s">
        <v>3596</v>
      </c>
      <c r="E363" s="4" t="s">
        <v>1976</v>
      </c>
      <c r="F363" s="4" t="s">
        <v>1060</v>
      </c>
      <c r="G363" s="4" t="s">
        <v>5991</v>
      </c>
      <c r="H363" s="4" t="s">
        <v>1158</v>
      </c>
      <c r="I363" s="4" t="s">
        <v>1159</v>
      </c>
      <c r="J363" s="4" t="s">
        <v>5992</v>
      </c>
      <c r="K363" s="139">
        <v>50000000000</v>
      </c>
      <c r="L363" s="139">
        <v>50000000000</v>
      </c>
      <c r="M363" s="4" t="s">
        <v>5986</v>
      </c>
      <c r="N363" s="4" t="s">
        <v>3693</v>
      </c>
      <c r="O363" s="4" t="s">
        <v>3521</v>
      </c>
      <c r="P363" s="186">
        <f t="shared" si="35"/>
        <v>50000000000</v>
      </c>
      <c r="Q363" s="186">
        <f t="shared" si="36"/>
        <v>0</v>
      </c>
      <c r="R363" s="4">
        <v>13</v>
      </c>
      <c r="S363" s="4" t="s">
        <v>70</v>
      </c>
      <c r="T363" s="4" t="s">
        <v>70</v>
      </c>
      <c r="U363" s="140">
        <v>45321</v>
      </c>
      <c r="V363" s="4" t="s">
        <v>1884</v>
      </c>
      <c r="W363" s="4" t="s">
        <v>1954</v>
      </c>
      <c r="X363" s="4"/>
      <c r="Y363" s="4"/>
      <c r="Z363" s="4"/>
      <c r="AA363" s="4" t="s">
        <v>1886</v>
      </c>
      <c r="AB363" s="4"/>
      <c r="AC363" s="142">
        <f t="shared" si="33"/>
        <v>50000000000</v>
      </c>
      <c r="AD363" s="4"/>
      <c r="AE363" s="4"/>
      <c r="AF363" s="144"/>
      <c r="AG363" s="4"/>
      <c r="AH363" s="4"/>
      <c r="AI363" s="4"/>
      <c r="AJ363" s="4"/>
    </row>
    <row r="364" spans="1:36" hidden="1">
      <c r="B364" s="145" t="s">
        <v>5175</v>
      </c>
      <c r="C364" s="4" t="s">
        <v>160</v>
      </c>
      <c r="D364" s="4" t="s">
        <v>3596</v>
      </c>
      <c r="E364" s="4" t="s">
        <v>1976</v>
      </c>
      <c r="F364" s="4" t="s">
        <v>1060</v>
      </c>
      <c r="G364" s="4" t="s">
        <v>5993</v>
      </c>
      <c r="H364" s="4" t="s">
        <v>1158</v>
      </c>
      <c r="I364" s="4" t="s">
        <v>1159</v>
      </c>
      <c r="J364" s="4" t="s">
        <v>5994</v>
      </c>
      <c r="K364" s="139">
        <v>86375000000</v>
      </c>
      <c r="L364" s="139">
        <v>86375000000</v>
      </c>
      <c r="M364" s="4" t="s">
        <v>5995</v>
      </c>
      <c r="N364" s="4" t="s">
        <v>3565</v>
      </c>
      <c r="O364" s="4" t="s">
        <v>2145</v>
      </c>
      <c r="P364" s="186">
        <f t="shared" si="35"/>
        <v>86375000000</v>
      </c>
      <c r="Q364" s="186">
        <f t="shared" si="36"/>
        <v>0</v>
      </c>
      <c r="R364" s="4">
        <v>13</v>
      </c>
      <c r="S364" s="4" t="s">
        <v>70</v>
      </c>
      <c r="T364" s="4" t="s">
        <v>70</v>
      </c>
      <c r="U364" s="140">
        <v>45321</v>
      </c>
      <c r="V364" s="4" t="s">
        <v>1884</v>
      </c>
      <c r="W364" s="4" t="s">
        <v>1954</v>
      </c>
      <c r="X364" s="4"/>
      <c r="Y364" s="4"/>
      <c r="Z364" s="4"/>
      <c r="AA364" s="4" t="s">
        <v>1886</v>
      </c>
      <c r="AB364" s="4"/>
      <c r="AC364" s="142">
        <f t="shared" si="33"/>
        <v>86375000000</v>
      </c>
      <c r="AD364" s="4"/>
      <c r="AE364" s="4"/>
      <c r="AF364" s="144"/>
      <c r="AG364" s="4"/>
      <c r="AH364" s="4"/>
      <c r="AI364" s="4"/>
      <c r="AJ364" s="4"/>
    </row>
    <row r="365" spans="1:36" hidden="1">
      <c r="B365" s="145" t="s">
        <v>5175</v>
      </c>
      <c r="C365" s="4" t="s">
        <v>160</v>
      </c>
      <c r="D365" s="4" t="s">
        <v>3596</v>
      </c>
      <c r="E365" s="4" t="s">
        <v>1976</v>
      </c>
      <c r="F365" s="4" t="s">
        <v>1060</v>
      </c>
      <c r="G365" s="4" t="s">
        <v>5996</v>
      </c>
      <c r="H365" s="4" t="s">
        <v>1158</v>
      </c>
      <c r="I365" s="4" t="s">
        <v>1159</v>
      </c>
      <c r="J365" s="4" t="s">
        <v>5997</v>
      </c>
      <c r="K365" s="139">
        <v>5100000000</v>
      </c>
      <c r="L365" s="139">
        <v>5100000000</v>
      </c>
      <c r="M365" s="4" t="s">
        <v>5986</v>
      </c>
      <c r="N365" s="4" t="s">
        <v>3565</v>
      </c>
      <c r="O365" s="4" t="s">
        <v>3521</v>
      </c>
      <c r="P365" s="186">
        <f t="shared" si="35"/>
        <v>5100000000</v>
      </c>
      <c r="Q365" s="186">
        <f t="shared" si="36"/>
        <v>0</v>
      </c>
      <c r="R365" s="4">
        <v>13</v>
      </c>
      <c r="S365" s="4" t="s">
        <v>70</v>
      </c>
      <c r="T365" s="4" t="s">
        <v>70</v>
      </c>
      <c r="U365" s="140">
        <v>45321</v>
      </c>
      <c r="V365" s="4" t="s">
        <v>1884</v>
      </c>
      <c r="W365" s="4" t="s">
        <v>1954</v>
      </c>
      <c r="X365" s="4"/>
      <c r="Y365" s="4"/>
      <c r="Z365" s="4"/>
      <c r="AA365" s="4" t="s">
        <v>1886</v>
      </c>
      <c r="AB365" s="4"/>
      <c r="AC365" s="142">
        <f t="shared" si="33"/>
        <v>5100000000</v>
      </c>
      <c r="AD365" s="4"/>
      <c r="AE365" s="4"/>
      <c r="AF365" s="144"/>
      <c r="AG365" s="4"/>
      <c r="AH365" s="4"/>
      <c r="AI365" s="4"/>
      <c r="AJ365" s="4"/>
    </row>
    <row r="366" spans="1:36" hidden="1">
      <c r="B366" s="145" t="s">
        <v>5175</v>
      </c>
      <c r="C366" s="4" t="s">
        <v>160</v>
      </c>
      <c r="D366" s="4" t="s">
        <v>3596</v>
      </c>
      <c r="E366" s="4" t="s">
        <v>1976</v>
      </c>
      <c r="F366" s="4" t="s">
        <v>1060</v>
      </c>
      <c r="G366" s="4" t="s">
        <v>5998</v>
      </c>
      <c r="H366" s="4" t="s">
        <v>1158</v>
      </c>
      <c r="I366" s="4" t="s">
        <v>1159</v>
      </c>
      <c r="J366" s="4" t="s">
        <v>5999</v>
      </c>
      <c r="K366" s="139">
        <v>1000000</v>
      </c>
      <c r="L366" s="139">
        <v>1000000</v>
      </c>
      <c r="M366" s="4" t="s">
        <v>5986</v>
      </c>
      <c r="N366" s="4" t="s">
        <v>3565</v>
      </c>
      <c r="O366" s="4" t="s">
        <v>2975</v>
      </c>
      <c r="P366" s="186">
        <f t="shared" si="35"/>
        <v>1000000</v>
      </c>
      <c r="Q366" s="186">
        <f t="shared" si="36"/>
        <v>0</v>
      </c>
      <c r="R366" s="4">
        <v>13</v>
      </c>
      <c r="S366" s="4" t="s">
        <v>70</v>
      </c>
      <c r="T366" s="4" t="s">
        <v>70</v>
      </c>
      <c r="U366" s="140">
        <v>45321</v>
      </c>
      <c r="V366" s="4" t="s">
        <v>1884</v>
      </c>
      <c r="W366" s="4" t="s">
        <v>1954</v>
      </c>
      <c r="X366" s="4"/>
      <c r="Y366" s="4"/>
      <c r="Z366" s="4"/>
      <c r="AA366" s="4" t="s">
        <v>1886</v>
      </c>
      <c r="AB366" s="4"/>
      <c r="AC366" s="142">
        <f t="shared" si="33"/>
        <v>1000000</v>
      </c>
      <c r="AD366" s="4"/>
      <c r="AE366" s="4"/>
      <c r="AF366" s="144"/>
      <c r="AG366" s="4"/>
      <c r="AH366" s="4"/>
      <c r="AI366" s="4"/>
      <c r="AJ366" s="4"/>
    </row>
    <row r="367" spans="1:36" hidden="1">
      <c r="B367" s="145" t="s">
        <v>5175</v>
      </c>
      <c r="C367" s="4" t="s">
        <v>160</v>
      </c>
      <c r="D367" s="4" t="s">
        <v>3596</v>
      </c>
      <c r="E367" s="4" t="s">
        <v>1976</v>
      </c>
      <c r="F367" s="4" t="s">
        <v>1060</v>
      </c>
      <c r="G367" s="4" t="s">
        <v>6000</v>
      </c>
      <c r="H367" s="4" t="s">
        <v>1158</v>
      </c>
      <c r="I367" s="4" t="s">
        <v>1159</v>
      </c>
      <c r="J367" s="4" t="s">
        <v>6001</v>
      </c>
      <c r="K367" s="139">
        <v>50000000000</v>
      </c>
      <c r="L367" s="139">
        <v>50000000000</v>
      </c>
      <c r="M367" s="4" t="s">
        <v>5986</v>
      </c>
      <c r="N367" s="4" t="s">
        <v>2825</v>
      </c>
      <c r="O367" s="4" t="s">
        <v>2975</v>
      </c>
      <c r="P367" s="186">
        <f t="shared" si="35"/>
        <v>50000000000</v>
      </c>
      <c r="Q367" s="186">
        <f t="shared" si="36"/>
        <v>0</v>
      </c>
      <c r="R367" s="4">
        <v>13</v>
      </c>
      <c r="S367" s="4" t="s">
        <v>70</v>
      </c>
      <c r="T367" s="4" t="s">
        <v>70</v>
      </c>
      <c r="U367" s="140">
        <v>45321</v>
      </c>
      <c r="V367" s="4" t="s">
        <v>1884</v>
      </c>
      <c r="W367" s="4" t="s">
        <v>1954</v>
      </c>
      <c r="X367" s="4"/>
      <c r="Y367" s="4"/>
      <c r="Z367" s="4"/>
      <c r="AA367" s="4" t="s">
        <v>1886</v>
      </c>
      <c r="AB367" s="4"/>
      <c r="AC367" s="142">
        <f t="shared" si="33"/>
        <v>50000000000</v>
      </c>
      <c r="AD367" s="4"/>
      <c r="AE367" s="4"/>
      <c r="AF367" s="144"/>
      <c r="AG367" s="4"/>
      <c r="AH367" s="4"/>
      <c r="AI367" s="4"/>
      <c r="AJ367" s="4"/>
    </row>
    <row r="368" spans="1:36" hidden="1">
      <c r="B368" s="145" t="s">
        <v>5175</v>
      </c>
      <c r="C368" s="4" t="s">
        <v>160</v>
      </c>
      <c r="D368" s="4" t="s">
        <v>3596</v>
      </c>
      <c r="E368" s="4" t="s">
        <v>1976</v>
      </c>
      <c r="F368" s="4" t="s">
        <v>1060</v>
      </c>
      <c r="G368" s="4" t="s">
        <v>6002</v>
      </c>
      <c r="H368" s="4" t="s">
        <v>1158</v>
      </c>
      <c r="I368" s="4" t="s">
        <v>1159</v>
      </c>
      <c r="J368" s="4" t="s">
        <v>6003</v>
      </c>
      <c r="K368" s="139">
        <v>11000000</v>
      </c>
      <c r="L368" s="139">
        <v>11000000</v>
      </c>
      <c r="M368" s="4" t="s">
        <v>5986</v>
      </c>
      <c r="N368" s="4" t="s">
        <v>3480</v>
      </c>
      <c r="O368" s="4" t="s">
        <v>2975</v>
      </c>
      <c r="P368" s="186">
        <f t="shared" si="35"/>
        <v>11000000</v>
      </c>
      <c r="Q368" s="186">
        <f t="shared" si="36"/>
        <v>0</v>
      </c>
      <c r="R368" s="4">
        <v>13</v>
      </c>
      <c r="S368" s="4" t="s">
        <v>70</v>
      </c>
      <c r="T368" s="4" t="s">
        <v>70</v>
      </c>
      <c r="U368" s="140">
        <v>45321</v>
      </c>
      <c r="V368" s="4" t="s">
        <v>1884</v>
      </c>
      <c r="W368" s="4" t="s">
        <v>1954</v>
      </c>
      <c r="X368" s="4"/>
      <c r="Y368" s="4"/>
      <c r="Z368" s="4"/>
      <c r="AA368" s="4" t="s">
        <v>1886</v>
      </c>
      <c r="AB368" s="4"/>
      <c r="AC368" s="142">
        <f t="shared" si="33"/>
        <v>11000000</v>
      </c>
      <c r="AD368" s="4"/>
      <c r="AE368" s="4"/>
      <c r="AF368" s="144"/>
      <c r="AG368" s="4"/>
      <c r="AH368" s="4"/>
      <c r="AI368" s="4"/>
      <c r="AJ368" s="4"/>
    </row>
    <row r="369" spans="2:36" hidden="1">
      <c r="B369" s="145" t="s">
        <v>5175</v>
      </c>
      <c r="C369" s="4" t="s">
        <v>160</v>
      </c>
      <c r="D369" s="4" t="s">
        <v>3596</v>
      </c>
      <c r="E369" s="4" t="s">
        <v>1976</v>
      </c>
      <c r="F369" s="4" t="s">
        <v>1060</v>
      </c>
      <c r="G369" s="4" t="s">
        <v>6004</v>
      </c>
      <c r="H369" s="4" t="s">
        <v>1158</v>
      </c>
      <c r="I369" s="4" t="s">
        <v>1159</v>
      </c>
      <c r="J369" s="4" t="s">
        <v>6005</v>
      </c>
      <c r="K369" s="139">
        <v>7325000000</v>
      </c>
      <c r="L369" s="139">
        <v>7325000000</v>
      </c>
      <c r="M369" s="4" t="s">
        <v>4700</v>
      </c>
      <c r="N369" s="4" t="s">
        <v>2592</v>
      </c>
      <c r="O369" s="4" t="s">
        <v>2161</v>
      </c>
      <c r="P369" s="186">
        <f t="shared" si="35"/>
        <v>7325000000</v>
      </c>
      <c r="Q369" s="186">
        <f t="shared" si="36"/>
        <v>0</v>
      </c>
      <c r="R369" s="4">
        <v>13</v>
      </c>
      <c r="S369" s="4" t="s">
        <v>70</v>
      </c>
      <c r="T369" s="4" t="s">
        <v>70</v>
      </c>
      <c r="U369" s="140">
        <v>45321</v>
      </c>
      <c r="V369" s="4" t="s">
        <v>1884</v>
      </c>
      <c r="W369" s="4" t="s">
        <v>1954</v>
      </c>
      <c r="X369" s="4"/>
      <c r="Y369" s="4"/>
      <c r="Z369" s="4"/>
      <c r="AA369" s="4" t="s">
        <v>1886</v>
      </c>
      <c r="AB369" s="4"/>
      <c r="AC369" s="142">
        <f t="shared" si="33"/>
        <v>7325000000</v>
      </c>
      <c r="AD369" s="4"/>
      <c r="AE369" s="4"/>
      <c r="AF369" s="144"/>
      <c r="AG369" s="4"/>
      <c r="AH369" s="4"/>
      <c r="AI369" s="4"/>
      <c r="AJ369" s="4"/>
    </row>
    <row r="370" spans="2:36" hidden="1">
      <c r="B370" s="145" t="s">
        <v>5175</v>
      </c>
      <c r="C370" s="4" t="s">
        <v>160</v>
      </c>
      <c r="D370" s="4" t="s">
        <v>3596</v>
      </c>
      <c r="E370" s="4" t="s">
        <v>1976</v>
      </c>
      <c r="F370" s="4" t="s">
        <v>1060</v>
      </c>
      <c r="G370" s="4" t="s">
        <v>6006</v>
      </c>
      <c r="H370" s="4" t="s">
        <v>1158</v>
      </c>
      <c r="I370" s="4" t="s">
        <v>1159</v>
      </c>
      <c r="J370" s="4" t="s">
        <v>6007</v>
      </c>
      <c r="K370" s="139">
        <v>35000000000</v>
      </c>
      <c r="L370" s="139">
        <v>35000000000</v>
      </c>
      <c r="M370" s="4" t="s">
        <v>5986</v>
      </c>
      <c r="N370" s="4" t="s">
        <v>2592</v>
      </c>
      <c r="O370" s="4" t="s">
        <v>2975</v>
      </c>
      <c r="P370" s="186">
        <f t="shared" si="35"/>
        <v>35000000000</v>
      </c>
      <c r="Q370" s="186">
        <f t="shared" si="36"/>
        <v>0</v>
      </c>
      <c r="R370" s="4">
        <v>13</v>
      </c>
      <c r="S370" s="4" t="s">
        <v>70</v>
      </c>
      <c r="T370" s="4" t="s">
        <v>70</v>
      </c>
      <c r="U370" s="140">
        <v>45321</v>
      </c>
      <c r="V370" s="4" t="s">
        <v>1884</v>
      </c>
      <c r="W370" s="4" t="s">
        <v>1954</v>
      </c>
      <c r="X370" s="4"/>
      <c r="Y370" s="4"/>
      <c r="Z370" s="4"/>
      <c r="AA370" s="4" t="s">
        <v>1886</v>
      </c>
      <c r="AB370" s="4"/>
      <c r="AC370" s="142">
        <f t="shared" si="33"/>
        <v>35000000000</v>
      </c>
      <c r="AD370" s="4"/>
      <c r="AE370" s="4"/>
      <c r="AF370" s="144"/>
      <c r="AG370" s="4"/>
      <c r="AH370" s="4"/>
      <c r="AI370" s="4"/>
      <c r="AJ370" s="4"/>
    </row>
    <row r="371" spans="2:36" hidden="1">
      <c r="B371" s="145" t="s">
        <v>5175</v>
      </c>
      <c r="C371" s="4" t="s">
        <v>160</v>
      </c>
      <c r="D371" s="4" t="s">
        <v>3596</v>
      </c>
      <c r="E371" s="4" t="s">
        <v>1976</v>
      </c>
      <c r="F371" s="4" t="s">
        <v>1060</v>
      </c>
      <c r="G371" s="4" t="s">
        <v>6008</v>
      </c>
      <c r="H371" s="4" t="s">
        <v>1158</v>
      </c>
      <c r="I371" s="4" t="s">
        <v>1159</v>
      </c>
      <c r="J371" s="4" t="s">
        <v>6009</v>
      </c>
      <c r="K371" s="139">
        <v>3500000000</v>
      </c>
      <c r="L371" s="139">
        <v>3500000000</v>
      </c>
      <c r="M371" s="4" t="s">
        <v>5986</v>
      </c>
      <c r="N371" s="4" t="s">
        <v>2592</v>
      </c>
      <c r="O371" s="4" t="s">
        <v>2975</v>
      </c>
      <c r="P371" s="186">
        <f t="shared" si="35"/>
        <v>3500000000</v>
      </c>
      <c r="Q371" s="186">
        <f t="shared" si="36"/>
        <v>0</v>
      </c>
      <c r="R371" s="4">
        <v>13</v>
      </c>
      <c r="S371" s="4" t="s">
        <v>70</v>
      </c>
      <c r="T371" s="4" t="s">
        <v>70</v>
      </c>
      <c r="U371" s="140">
        <v>45321</v>
      </c>
      <c r="V371" s="4" t="s">
        <v>1884</v>
      </c>
      <c r="W371" s="4" t="s">
        <v>1954</v>
      </c>
      <c r="X371" s="4"/>
      <c r="Y371" s="4"/>
      <c r="Z371" s="4"/>
      <c r="AA371" s="4" t="s">
        <v>1886</v>
      </c>
      <c r="AB371" s="4"/>
      <c r="AC371" s="142">
        <f t="shared" si="33"/>
        <v>3500000000</v>
      </c>
      <c r="AD371" s="4"/>
      <c r="AE371" s="4"/>
      <c r="AF371" s="144"/>
      <c r="AG371" s="4"/>
      <c r="AH371" s="4"/>
      <c r="AI371" s="4"/>
      <c r="AJ371" s="4"/>
    </row>
    <row r="372" spans="2:36" hidden="1">
      <c r="B372" s="145" t="s">
        <v>5175</v>
      </c>
      <c r="C372" s="4" t="s">
        <v>160</v>
      </c>
      <c r="D372" s="4" t="s">
        <v>3596</v>
      </c>
      <c r="E372" s="4" t="s">
        <v>1976</v>
      </c>
      <c r="F372" s="4" t="s">
        <v>1060</v>
      </c>
      <c r="G372" s="4" t="s">
        <v>6010</v>
      </c>
      <c r="H372" s="4" t="s">
        <v>1158</v>
      </c>
      <c r="I372" s="4" t="s">
        <v>1159</v>
      </c>
      <c r="J372" s="4" t="s">
        <v>6011</v>
      </c>
      <c r="K372" s="139">
        <v>2675000000</v>
      </c>
      <c r="L372" s="139">
        <v>2675000000</v>
      </c>
      <c r="M372" s="4" t="s">
        <v>5986</v>
      </c>
      <c r="N372" s="4" t="s">
        <v>2592</v>
      </c>
      <c r="O372" s="4" t="s">
        <v>2975</v>
      </c>
      <c r="P372" s="186">
        <f t="shared" si="35"/>
        <v>2675000000</v>
      </c>
      <c r="Q372" s="186">
        <f t="shared" si="36"/>
        <v>0</v>
      </c>
      <c r="R372" s="4">
        <v>13</v>
      </c>
      <c r="S372" s="4" t="s">
        <v>70</v>
      </c>
      <c r="T372" s="4" t="s">
        <v>70</v>
      </c>
      <c r="U372" s="140">
        <v>45321</v>
      </c>
      <c r="V372" s="4" t="s">
        <v>1884</v>
      </c>
      <c r="W372" s="4" t="s">
        <v>1954</v>
      </c>
      <c r="X372" s="4"/>
      <c r="Y372" s="4"/>
      <c r="Z372" s="4"/>
      <c r="AA372" s="4" t="s">
        <v>1886</v>
      </c>
      <c r="AB372" s="4"/>
      <c r="AC372" s="142">
        <f t="shared" si="33"/>
        <v>2675000000</v>
      </c>
      <c r="AD372" s="4"/>
      <c r="AE372" s="4"/>
      <c r="AF372" s="144"/>
      <c r="AG372" s="4"/>
      <c r="AH372" s="4"/>
      <c r="AI372" s="4"/>
      <c r="AJ372" s="4"/>
    </row>
    <row r="373" spans="2:36" hidden="1">
      <c r="B373" s="145" t="s">
        <v>5175</v>
      </c>
      <c r="C373" s="4" t="s">
        <v>160</v>
      </c>
      <c r="D373" s="4" t="s">
        <v>3596</v>
      </c>
      <c r="E373" s="4" t="s">
        <v>1976</v>
      </c>
      <c r="F373" s="4" t="s">
        <v>1060</v>
      </c>
      <c r="G373" s="4" t="s">
        <v>6012</v>
      </c>
      <c r="H373" s="4" t="s">
        <v>1158</v>
      </c>
      <c r="I373" s="4" t="s">
        <v>1159</v>
      </c>
      <c r="J373" s="4" t="s">
        <v>6013</v>
      </c>
      <c r="K373" s="139">
        <v>1500000000</v>
      </c>
      <c r="L373" s="139">
        <v>1500000000</v>
      </c>
      <c r="M373" s="4" t="s">
        <v>5986</v>
      </c>
      <c r="N373" s="4" t="s">
        <v>2592</v>
      </c>
      <c r="O373" s="4" t="s">
        <v>2975</v>
      </c>
      <c r="P373" s="186">
        <f t="shared" si="35"/>
        <v>1500000000</v>
      </c>
      <c r="Q373" s="186">
        <f t="shared" si="36"/>
        <v>0</v>
      </c>
      <c r="R373" s="4">
        <v>13</v>
      </c>
      <c r="S373" s="4" t="s">
        <v>70</v>
      </c>
      <c r="T373" s="4" t="s">
        <v>70</v>
      </c>
      <c r="U373" s="140">
        <v>45321</v>
      </c>
      <c r="V373" s="4" t="s">
        <v>1884</v>
      </c>
      <c r="W373" s="4" t="s">
        <v>1954</v>
      </c>
      <c r="X373" s="4"/>
      <c r="Y373" s="4"/>
      <c r="Z373" s="4"/>
      <c r="AA373" s="4" t="s">
        <v>1886</v>
      </c>
      <c r="AB373" s="4"/>
      <c r="AC373" s="142">
        <f t="shared" si="33"/>
        <v>1500000000</v>
      </c>
      <c r="AD373" s="4"/>
      <c r="AE373" s="4"/>
      <c r="AF373" s="144"/>
      <c r="AG373" s="4"/>
      <c r="AH373" s="4"/>
      <c r="AI373" s="4"/>
      <c r="AJ373" s="4"/>
    </row>
    <row r="374" spans="2:36" hidden="1">
      <c r="B374" s="145" t="s">
        <v>5175</v>
      </c>
      <c r="C374" s="4" t="s">
        <v>160</v>
      </c>
      <c r="D374" s="4" t="s">
        <v>3596</v>
      </c>
      <c r="E374" s="4" t="s">
        <v>1976</v>
      </c>
      <c r="F374" s="4" t="s">
        <v>1060</v>
      </c>
      <c r="G374" s="4" t="s">
        <v>6014</v>
      </c>
      <c r="H374" s="4" t="s">
        <v>1158</v>
      </c>
      <c r="I374" s="4" t="s">
        <v>1159</v>
      </c>
      <c r="J374" s="4" t="s">
        <v>6015</v>
      </c>
      <c r="K374" s="139">
        <v>1260000000</v>
      </c>
      <c r="L374" s="139">
        <v>1260000000</v>
      </c>
      <c r="M374" s="4" t="s">
        <v>5986</v>
      </c>
      <c r="N374" s="4" t="s">
        <v>4284</v>
      </c>
      <c r="O374" s="4" t="s">
        <v>2975</v>
      </c>
      <c r="P374" s="186">
        <f t="shared" si="35"/>
        <v>1260000000</v>
      </c>
      <c r="Q374" s="186">
        <f t="shared" si="36"/>
        <v>0</v>
      </c>
      <c r="R374" s="4">
        <v>13</v>
      </c>
      <c r="S374" s="4" t="s">
        <v>70</v>
      </c>
      <c r="T374" s="4" t="s">
        <v>70</v>
      </c>
      <c r="U374" s="140">
        <v>45321</v>
      </c>
      <c r="V374" s="4" t="s">
        <v>1884</v>
      </c>
      <c r="W374" s="4" t="s">
        <v>1954</v>
      </c>
      <c r="X374" s="4"/>
      <c r="Y374" s="4"/>
      <c r="Z374" s="4"/>
      <c r="AA374" s="4" t="s">
        <v>1886</v>
      </c>
      <c r="AB374" s="4"/>
      <c r="AC374" s="142">
        <f t="shared" si="33"/>
        <v>1260000000</v>
      </c>
      <c r="AD374" s="4"/>
      <c r="AE374" s="4"/>
      <c r="AF374" s="144"/>
      <c r="AG374" s="4"/>
      <c r="AH374" s="4"/>
      <c r="AI374" s="4"/>
      <c r="AJ374" s="4"/>
    </row>
    <row r="375" spans="2:36" hidden="1">
      <c r="B375" s="145" t="s">
        <v>5175</v>
      </c>
      <c r="C375" s="4" t="s">
        <v>160</v>
      </c>
      <c r="D375" s="4" t="s">
        <v>3596</v>
      </c>
      <c r="E375" s="4" t="s">
        <v>1976</v>
      </c>
      <c r="F375" s="4" t="s">
        <v>1060</v>
      </c>
      <c r="G375" s="4" t="s">
        <v>6016</v>
      </c>
      <c r="H375" s="4" t="s">
        <v>1158</v>
      </c>
      <c r="I375" s="4" t="s">
        <v>1159</v>
      </c>
      <c r="J375" s="4" t="s">
        <v>6017</v>
      </c>
      <c r="K375" s="139">
        <v>13740000000</v>
      </c>
      <c r="L375" s="139">
        <v>13740000000</v>
      </c>
      <c r="M375" s="4" t="s">
        <v>4700</v>
      </c>
      <c r="N375" s="4" t="s">
        <v>4284</v>
      </c>
      <c r="O375" s="4" t="s">
        <v>2161</v>
      </c>
      <c r="P375" s="186">
        <f t="shared" si="35"/>
        <v>13740000000</v>
      </c>
      <c r="Q375" s="186">
        <f t="shared" si="36"/>
        <v>0</v>
      </c>
      <c r="R375" s="4">
        <v>13</v>
      </c>
      <c r="S375" s="4" t="s">
        <v>70</v>
      </c>
      <c r="T375" s="4" t="s">
        <v>70</v>
      </c>
      <c r="U375" s="140">
        <v>45321</v>
      </c>
      <c r="V375" s="4" t="s">
        <v>1884</v>
      </c>
      <c r="W375" s="4" t="s">
        <v>1954</v>
      </c>
      <c r="X375" s="4"/>
      <c r="Y375" s="4"/>
      <c r="Z375" s="4"/>
      <c r="AA375" s="4" t="s">
        <v>1886</v>
      </c>
      <c r="AB375" s="4"/>
      <c r="AC375" s="142">
        <f t="shared" si="33"/>
        <v>13740000000</v>
      </c>
      <c r="AD375" s="4"/>
      <c r="AE375" s="4"/>
      <c r="AF375" s="144"/>
      <c r="AG375" s="4"/>
      <c r="AH375" s="4"/>
      <c r="AI375" s="4"/>
      <c r="AJ375" s="4"/>
    </row>
    <row r="376" spans="2:36" hidden="1">
      <c r="B376" s="145" t="s">
        <v>5175</v>
      </c>
      <c r="C376" s="4" t="s">
        <v>160</v>
      </c>
      <c r="D376" s="4" t="s">
        <v>3596</v>
      </c>
      <c r="E376" s="4" t="s">
        <v>1976</v>
      </c>
      <c r="F376" s="4" t="s">
        <v>1060</v>
      </c>
      <c r="G376" s="4" t="s">
        <v>6018</v>
      </c>
      <c r="H376" s="4" t="s">
        <v>1158</v>
      </c>
      <c r="I376" s="4" t="s">
        <v>1159</v>
      </c>
      <c r="J376" s="4" t="s">
        <v>6019</v>
      </c>
      <c r="K376" s="139">
        <v>8013000000</v>
      </c>
      <c r="L376" s="139">
        <v>8013000000</v>
      </c>
      <c r="M376" s="4" t="s">
        <v>5986</v>
      </c>
      <c r="N376" s="4" t="s">
        <v>1864</v>
      </c>
      <c r="O376" s="4" t="s">
        <v>2975</v>
      </c>
      <c r="P376" s="186">
        <f t="shared" si="35"/>
        <v>8013000000</v>
      </c>
      <c r="Q376" s="186">
        <f t="shared" si="36"/>
        <v>0</v>
      </c>
      <c r="R376" s="4">
        <v>13</v>
      </c>
      <c r="S376" s="4" t="s">
        <v>70</v>
      </c>
      <c r="T376" s="4" t="s">
        <v>70</v>
      </c>
      <c r="U376" s="140">
        <v>45321</v>
      </c>
      <c r="V376" s="4" t="s">
        <v>1884</v>
      </c>
      <c r="W376" s="4" t="s">
        <v>1954</v>
      </c>
      <c r="X376" s="4"/>
      <c r="Y376" s="4"/>
      <c r="Z376" s="4"/>
      <c r="AA376" s="4" t="s">
        <v>1886</v>
      </c>
      <c r="AB376" s="4"/>
      <c r="AC376" s="142">
        <f t="shared" si="33"/>
        <v>8013000000</v>
      </c>
      <c r="AD376" s="4"/>
      <c r="AE376" s="4"/>
      <c r="AF376" s="144"/>
      <c r="AG376" s="4"/>
      <c r="AH376" s="4"/>
      <c r="AI376" s="4"/>
      <c r="AJ376" s="4"/>
    </row>
    <row r="377" spans="2:36" hidden="1">
      <c r="B377" s="145" t="s">
        <v>5175</v>
      </c>
      <c r="C377" s="4" t="s">
        <v>160</v>
      </c>
      <c r="D377" s="4" t="s">
        <v>3596</v>
      </c>
      <c r="E377" s="4" t="s">
        <v>1976</v>
      </c>
      <c r="F377" s="4" t="s">
        <v>1060</v>
      </c>
      <c r="G377" s="4" t="s">
        <v>6020</v>
      </c>
      <c r="H377" s="4" t="s">
        <v>1283</v>
      </c>
      <c r="I377" s="4" t="s">
        <v>1284</v>
      </c>
      <c r="J377" s="4" t="s">
        <v>6021</v>
      </c>
      <c r="K377" s="139">
        <v>50000000000</v>
      </c>
      <c r="L377" s="139">
        <v>50000000000</v>
      </c>
      <c r="M377" s="4" t="s">
        <v>5986</v>
      </c>
      <c r="N377" s="4" t="s">
        <v>2579</v>
      </c>
      <c r="O377" s="4" t="s">
        <v>2975</v>
      </c>
      <c r="P377" s="186">
        <f t="shared" si="35"/>
        <v>50000000000</v>
      </c>
      <c r="Q377" s="186">
        <f t="shared" si="36"/>
        <v>0</v>
      </c>
      <c r="R377" s="4">
        <v>14</v>
      </c>
      <c r="S377" s="4" t="s">
        <v>70</v>
      </c>
      <c r="T377" s="4" t="s">
        <v>70</v>
      </c>
      <c r="U377" s="140">
        <v>45321</v>
      </c>
      <c r="V377" s="4" t="s">
        <v>1884</v>
      </c>
      <c r="W377" s="4" t="s">
        <v>1954</v>
      </c>
      <c r="X377" s="4"/>
      <c r="Y377" s="4"/>
      <c r="Z377" s="4"/>
      <c r="AA377" s="4" t="s">
        <v>1886</v>
      </c>
      <c r="AB377" s="4"/>
      <c r="AC377" s="142">
        <f t="shared" si="33"/>
        <v>50000000000</v>
      </c>
      <c r="AD377" s="4"/>
      <c r="AE377" s="4"/>
      <c r="AF377" s="144"/>
      <c r="AG377" s="4"/>
      <c r="AH377" s="4"/>
      <c r="AI377" s="4"/>
      <c r="AJ377" s="4"/>
    </row>
    <row r="378" spans="2:36" hidden="1">
      <c r="B378" s="145" t="s">
        <v>5175</v>
      </c>
      <c r="C378" s="4" t="s">
        <v>160</v>
      </c>
      <c r="D378" s="4" t="s">
        <v>3596</v>
      </c>
      <c r="E378" s="4" t="s">
        <v>1976</v>
      </c>
      <c r="F378" s="4" t="s">
        <v>1060</v>
      </c>
      <c r="G378" s="4" t="s">
        <v>6022</v>
      </c>
      <c r="H378" s="4" t="s">
        <v>1283</v>
      </c>
      <c r="I378" s="4" t="s">
        <v>1284</v>
      </c>
      <c r="J378" s="4" t="s">
        <v>6023</v>
      </c>
      <c r="K378" s="139">
        <v>22951000000</v>
      </c>
      <c r="L378" s="139">
        <v>22951000000</v>
      </c>
      <c r="M378" s="4" t="s">
        <v>5986</v>
      </c>
      <c r="N378" s="4" t="s">
        <v>1864</v>
      </c>
      <c r="O378" s="4" t="s">
        <v>2975</v>
      </c>
      <c r="P378" s="186">
        <f t="shared" si="35"/>
        <v>22951000000</v>
      </c>
      <c r="Q378" s="186">
        <f t="shared" si="36"/>
        <v>0</v>
      </c>
      <c r="R378" s="4">
        <v>14</v>
      </c>
      <c r="S378" s="4" t="s">
        <v>70</v>
      </c>
      <c r="T378" s="4" t="s">
        <v>70</v>
      </c>
      <c r="U378" s="140">
        <v>45321</v>
      </c>
      <c r="V378" s="4" t="s">
        <v>1884</v>
      </c>
      <c r="W378" s="4" t="s">
        <v>1954</v>
      </c>
      <c r="X378" s="4"/>
      <c r="Y378" s="4"/>
      <c r="Z378" s="4"/>
      <c r="AA378" s="4" t="s">
        <v>1886</v>
      </c>
      <c r="AB378" s="4"/>
      <c r="AC378" s="142">
        <f t="shared" si="33"/>
        <v>22951000000</v>
      </c>
      <c r="AD378" s="4"/>
      <c r="AE378" s="4"/>
      <c r="AF378" s="144"/>
      <c r="AG378" s="4"/>
      <c r="AH378" s="4"/>
      <c r="AI378" s="4"/>
      <c r="AJ378" s="4"/>
    </row>
    <row r="379" spans="2:36" hidden="1">
      <c r="B379" s="145" t="s">
        <v>5175</v>
      </c>
      <c r="C379" s="4" t="s">
        <v>160</v>
      </c>
      <c r="D379" s="4" t="s">
        <v>3596</v>
      </c>
      <c r="E379" s="4" t="s">
        <v>1976</v>
      </c>
      <c r="F379" s="4" t="s">
        <v>1060</v>
      </c>
      <c r="G379" s="4" t="s">
        <v>6024</v>
      </c>
      <c r="H379" s="4" t="s">
        <v>1493</v>
      </c>
      <c r="I379" s="4" t="s">
        <v>1494</v>
      </c>
      <c r="J379" s="4" t="s">
        <v>6025</v>
      </c>
      <c r="K379" s="139">
        <v>330000000</v>
      </c>
      <c r="L379" s="139">
        <v>330000000</v>
      </c>
      <c r="M379" s="4" t="s">
        <v>5873</v>
      </c>
      <c r="N379" s="4" t="s">
        <v>3556</v>
      </c>
      <c r="O379" s="4" t="s">
        <v>2842</v>
      </c>
      <c r="P379" s="186">
        <f t="shared" si="35"/>
        <v>330000000</v>
      </c>
      <c r="Q379" s="186">
        <f t="shared" si="36"/>
        <v>0</v>
      </c>
      <c r="R379" s="4">
        <v>12</v>
      </c>
      <c r="S379" s="4" t="s">
        <v>70</v>
      </c>
      <c r="T379" s="4" t="s">
        <v>70</v>
      </c>
      <c r="U379" s="140">
        <v>45321</v>
      </c>
      <c r="V379" s="4" t="s">
        <v>1884</v>
      </c>
      <c r="W379" s="4" t="s">
        <v>1954</v>
      </c>
      <c r="X379" s="139" t="s">
        <v>70</v>
      </c>
      <c r="Y379" s="140">
        <v>45357</v>
      </c>
      <c r="Z379" s="4" t="s">
        <v>1888</v>
      </c>
      <c r="AA379" s="4" t="s">
        <v>1886</v>
      </c>
      <c r="AB379" s="186">
        <f>P379</f>
        <v>330000000</v>
      </c>
      <c r="AC379" s="142">
        <f t="shared" si="33"/>
        <v>0</v>
      </c>
      <c r="AD379" s="4"/>
      <c r="AE379" s="4" t="s">
        <v>1127</v>
      </c>
      <c r="AF379" s="252" t="s">
        <v>6026</v>
      </c>
      <c r="AG379" s="4"/>
      <c r="AH379" s="4"/>
      <c r="AI379" s="4"/>
      <c r="AJ379" s="4"/>
    </row>
    <row r="380" spans="2:36" hidden="1">
      <c r="B380" s="145" t="s">
        <v>5175</v>
      </c>
      <c r="C380" s="4" t="s">
        <v>160</v>
      </c>
      <c r="D380" s="4" t="s">
        <v>3596</v>
      </c>
      <c r="E380" s="4" t="s">
        <v>1976</v>
      </c>
      <c r="F380" s="4" t="s">
        <v>1060</v>
      </c>
      <c r="G380" s="4" t="s">
        <v>6027</v>
      </c>
      <c r="H380" s="4" t="s">
        <v>1493</v>
      </c>
      <c r="I380" s="4" t="s">
        <v>1494</v>
      </c>
      <c r="J380" s="4" t="s">
        <v>6028</v>
      </c>
      <c r="K380" s="139">
        <v>187597666</v>
      </c>
      <c r="L380" s="139">
        <v>187597666</v>
      </c>
      <c r="M380" s="4" t="s">
        <v>5873</v>
      </c>
      <c r="N380" s="4" t="s">
        <v>3488</v>
      </c>
      <c r="O380" s="4" t="s">
        <v>2842</v>
      </c>
      <c r="P380" s="186">
        <f t="shared" si="35"/>
        <v>187597666</v>
      </c>
      <c r="Q380" s="186">
        <f t="shared" si="36"/>
        <v>0</v>
      </c>
      <c r="R380" s="4">
        <v>12</v>
      </c>
      <c r="S380" s="4" t="s">
        <v>70</v>
      </c>
      <c r="T380" s="4" t="s">
        <v>70</v>
      </c>
      <c r="U380" s="140">
        <v>45321</v>
      </c>
      <c r="V380" s="4" t="s">
        <v>1884</v>
      </c>
      <c r="W380" s="4" t="s">
        <v>1954</v>
      </c>
      <c r="X380" s="139" t="s">
        <v>70</v>
      </c>
      <c r="Y380" s="140">
        <v>45357</v>
      </c>
      <c r="Z380" s="4" t="s">
        <v>1888</v>
      </c>
      <c r="AA380" s="4" t="s">
        <v>1886</v>
      </c>
      <c r="AB380" s="186">
        <f t="shared" ref="AB380:AB383" si="37">P380</f>
        <v>187597666</v>
      </c>
      <c r="AC380" s="142">
        <f t="shared" si="33"/>
        <v>0</v>
      </c>
      <c r="AD380" s="4"/>
      <c r="AE380" s="4" t="s">
        <v>1127</v>
      </c>
      <c r="AF380" s="252" t="s">
        <v>6026</v>
      </c>
      <c r="AG380" s="4"/>
      <c r="AH380" s="4"/>
      <c r="AI380" s="4"/>
      <c r="AJ380" s="4"/>
    </row>
    <row r="381" spans="2:36" hidden="1">
      <c r="B381" s="145" t="s">
        <v>5175</v>
      </c>
      <c r="C381" s="4" t="s">
        <v>160</v>
      </c>
      <c r="D381" s="4" t="s">
        <v>3596</v>
      </c>
      <c r="E381" s="4" t="s">
        <v>1976</v>
      </c>
      <c r="F381" s="4" t="s">
        <v>1060</v>
      </c>
      <c r="G381" s="4" t="s">
        <v>6029</v>
      </c>
      <c r="H381" s="4" t="s">
        <v>1493</v>
      </c>
      <c r="I381" s="4" t="s">
        <v>1494</v>
      </c>
      <c r="J381" s="4" t="s">
        <v>6030</v>
      </c>
      <c r="K381" s="139">
        <v>166000000</v>
      </c>
      <c r="L381" s="139">
        <v>166000000</v>
      </c>
      <c r="M381" s="4" t="s">
        <v>5873</v>
      </c>
      <c r="N381" s="4" t="s">
        <v>3021</v>
      </c>
      <c r="O381" s="4" t="s">
        <v>2172</v>
      </c>
      <c r="P381" s="186">
        <f t="shared" si="35"/>
        <v>166000000</v>
      </c>
      <c r="Q381" s="186">
        <f t="shared" si="36"/>
        <v>0</v>
      </c>
      <c r="R381" s="4">
        <v>12</v>
      </c>
      <c r="S381" s="4" t="s">
        <v>70</v>
      </c>
      <c r="T381" s="4" t="s">
        <v>70</v>
      </c>
      <c r="U381" s="140">
        <v>45321</v>
      </c>
      <c r="V381" s="4" t="s">
        <v>1884</v>
      </c>
      <c r="W381" s="4" t="s">
        <v>1954</v>
      </c>
      <c r="X381" s="139" t="s">
        <v>70</v>
      </c>
      <c r="Y381" s="140">
        <v>45357</v>
      </c>
      <c r="Z381" s="4" t="s">
        <v>1888</v>
      </c>
      <c r="AA381" s="4" t="s">
        <v>1886</v>
      </c>
      <c r="AB381" s="186">
        <f t="shared" si="37"/>
        <v>166000000</v>
      </c>
      <c r="AC381" s="142">
        <f t="shared" si="33"/>
        <v>0</v>
      </c>
      <c r="AD381" s="4"/>
      <c r="AE381" s="4" t="s">
        <v>1127</v>
      </c>
      <c r="AF381" s="252" t="s">
        <v>6026</v>
      </c>
      <c r="AG381" s="4"/>
      <c r="AH381" s="4"/>
      <c r="AI381" s="4"/>
      <c r="AJ381" s="4"/>
    </row>
    <row r="382" spans="2:36" hidden="1">
      <c r="B382" s="145" t="s">
        <v>5175</v>
      </c>
      <c r="C382" s="4" t="s">
        <v>160</v>
      </c>
      <c r="D382" s="4" t="s">
        <v>3596</v>
      </c>
      <c r="E382" s="4" t="s">
        <v>1976</v>
      </c>
      <c r="F382" s="4" t="s">
        <v>1060</v>
      </c>
      <c r="G382" s="4" t="s">
        <v>6031</v>
      </c>
      <c r="H382" s="4" t="s">
        <v>1493</v>
      </c>
      <c r="I382" s="4" t="s">
        <v>1494</v>
      </c>
      <c r="J382" s="4" t="s">
        <v>6032</v>
      </c>
      <c r="K382" s="139">
        <v>278902857</v>
      </c>
      <c r="L382" s="139">
        <v>278902857</v>
      </c>
      <c r="M382" s="4" t="s">
        <v>5873</v>
      </c>
      <c r="N382" s="4" t="s">
        <v>2630</v>
      </c>
      <c r="O382" s="4" t="s">
        <v>2894</v>
      </c>
      <c r="P382" s="186">
        <f t="shared" si="35"/>
        <v>278902857</v>
      </c>
      <c r="Q382" s="186">
        <f t="shared" si="36"/>
        <v>0</v>
      </c>
      <c r="R382" s="4">
        <v>12</v>
      </c>
      <c r="S382" s="4" t="s">
        <v>70</v>
      </c>
      <c r="T382" s="4" t="s">
        <v>70</v>
      </c>
      <c r="U382" s="140">
        <v>45321</v>
      </c>
      <c r="V382" s="4" t="s">
        <v>1884</v>
      </c>
      <c r="W382" s="4" t="s">
        <v>1954</v>
      </c>
      <c r="X382" s="139" t="s">
        <v>70</v>
      </c>
      <c r="Y382" s="140">
        <v>45357</v>
      </c>
      <c r="Z382" s="4" t="s">
        <v>1888</v>
      </c>
      <c r="AA382" s="4" t="s">
        <v>1886</v>
      </c>
      <c r="AB382" s="186">
        <f t="shared" si="37"/>
        <v>278902857</v>
      </c>
      <c r="AC382" s="142">
        <f t="shared" si="33"/>
        <v>0</v>
      </c>
      <c r="AD382" s="4"/>
      <c r="AE382" s="4" t="s">
        <v>1127</v>
      </c>
      <c r="AF382" s="252" t="s">
        <v>6026</v>
      </c>
      <c r="AG382" s="4"/>
      <c r="AH382" s="4"/>
      <c r="AI382" s="4"/>
      <c r="AJ382" s="4"/>
    </row>
    <row r="383" spans="2:36" hidden="1">
      <c r="B383" s="145" t="s">
        <v>5175</v>
      </c>
      <c r="C383" s="4" t="s">
        <v>160</v>
      </c>
      <c r="D383" s="4" t="s">
        <v>3596</v>
      </c>
      <c r="E383" s="4" t="s">
        <v>1976</v>
      </c>
      <c r="F383" s="4" t="s">
        <v>1060</v>
      </c>
      <c r="G383" s="4" t="s">
        <v>6033</v>
      </c>
      <c r="H383" s="4" t="s">
        <v>1493</v>
      </c>
      <c r="I383" s="4" t="s">
        <v>1494</v>
      </c>
      <c r="J383" s="4" t="s">
        <v>6034</v>
      </c>
      <c r="K383" s="139">
        <v>137499477</v>
      </c>
      <c r="L383" s="139">
        <v>137499477</v>
      </c>
      <c r="M383" s="4" t="s">
        <v>5713</v>
      </c>
      <c r="N383" s="4" t="s">
        <v>2144</v>
      </c>
      <c r="O383" s="4" t="s">
        <v>2573</v>
      </c>
      <c r="P383" s="186">
        <f t="shared" si="35"/>
        <v>137499477</v>
      </c>
      <c r="Q383" s="186">
        <f t="shared" si="36"/>
        <v>0</v>
      </c>
      <c r="R383" s="4">
        <v>12</v>
      </c>
      <c r="S383" s="4" t="s">
        <v>70</v>
      </c>
      <c r="T383" s="4" t="s">
        <v>70</v>
      </c>
      <c r="U383" s="140">
        <v>45321</v>
      </c>
      <c r="V383" s="4" t="s">
        <v>1884</v>
      </c>
      <c r="W383" s="4" t="s">
        <v>1954</v>
      </c>
      <c r="X383" s="139" t="s">
        <v>70</v>
      </c>
      <c r="Y383" s="140">
        <v>45357</v>
      </c>
      <c r="Z383" s="4" t="s">
        <v>1888</v>
      </c>
      <c r="AA383" s="4" t="s">
        <v>1886</v>
      </c>
      <c r="AB383" s="186">
        <f t="shared" si="37"/>
        <v>137499477</v>
      </c>
      <c r="AC383" s="142">
        <f t="shared" si="33"/>
        <v>0</v>
      </c>
      <c r="AD383" s="4"/>
      <c r="AE383" s="4" t="s">
        <v>1127</v>
      </c>
      <c r="AF383" s="252" t="s">
        <v>6026</v>
      </c>
      <c r="AG383" s="4"/>
      <c r="AH383" s="4"/>
      <c r="AI383" s="4"/>
      <c r="AJ383" s="4"/>
    </row>
    <row r="384" spans="2:36" hidden="1">
      <c r="B384" s="145" t="s">
        <v>5175</v>
      </c>
      <c r="C384" s="4" t="s">
        <v>160</v>
      </c>
      <c r="D384" s="4" t="s">
        <v>3596</v>
      </c>
      <c r="E384" s="4" t="s">
        <v>1976</v>
      </c>
      <c r="F384" s="4" t="s">
        <v>1060</v>
      </c>
      <c r="G384" s="4" t="s">
        <v>6035</v>
      </c>
      <c r="H384" s="4" t="s">
        <v>1280</v>
      </c>
      <c r="I384" s="4" t="s">
        <v>1281</v>
      </c>
      <c r="J384" s="4" t="s">
        <v>6036</v>
      </c>
      <c r="K384" s="139">
        <v>73000000000</v>
      </c>
      <c r="L384" s="139">
        <v>73000000000</v>
      </c>
      <c r="M384" s="4" t="s">
        <v>1919</v>
      </c>
      <c r="N384" s="4" t="s">
        <v>4284</v>
      </c>
      <c r="O384" s="4" t="s">
        <v>6037</v>
      </c>
      <c r="P384" s="186">
        <f t="shared" si="35"/>
        <v>73000000000</v>
      </c>
      <c r="Q384" s="186">
        <f t="shared" si="36"/>
        <v>0</v>
      </c>
      <c r="R384" s="4">
        <v>15</v>
      </c>
      <c r="S384" s="4" t="s">
        <v>70</v>
      </c>
      <c r="T384" s="4" t="s">
        <v>70</v>
      </c>
      <c r="U384" s="140">
        <v>45321</v>
      </c>
      <c r="V384" s="4" t="s">
        <v>1884</v>
      </c>
      <c r="W384" s="4" t="s">
        <v>1954</v>
      </c>
      <c r="X384" s="4"/>
      <c r="Y384" s="4"/>
      <c r="Z384" s="4"/>
      <c r="AA384" s="4" t="s">
        <v>1886</v>
      </c>
      <c r="AB384" s="4"/>
      <c r="AC384" s="142">
        <f t="shared" si="33"/>
        <v>73000000000</v>
      </c>
      <c r="AD384" s="4"/>
      <c r="AE384" s="4"/>
      <c r="AF384" s="144"/>
      <c r="AG384" s="4"/>
      <c r="AH384" s="4"/>
      <c r="AI384" s="4"/>
      <c r="AJ384" s="4"/>
    </row>
    <row r="385" spans="2:37" hidden="1">
      <c r="B385" s="145" t="s">
        <v>5175</v>
      </c>
      <c r="C385" s="4" t="s">
        <v>160</v>
      </c>
      <c r="D385" s="4" t="s">
        <v>4645</v>
      </c>
      <c r="E385" s="4" t="s">
        <v>5419</v>
      </c>
      <c r="F385" s="4" t="s">
        <v>1060</v>
      </c>
      <c r="G385" s="4" t="s">
        <v>6038</v>
      </c>
      <c r="H385" s="4" t="s">
        <v>1505</v>
      </c>
      <c r="I385" s="4" t="s">
        <v>1506</v>
      </c>
      <c r="J385" s="4" t="s">
        <v>6039</v>
      </c>
      <c r="K385" s="139">
        <v>71875000</v>
      </c>
      <c r="L385" s="139">
        <v>71875000</v>
      </c>
      <c r="M385" s="4" t="s">
        <v>6040</v>
      </c>
      <c r="N385" s="4" t="s">
        <v>6041</v>
      </c>
      <c r="O385" s="4" t="s">
        <v>6042</v>
      </c>
      <c r="P385" s="186">
        <f>K385</f>
        <v>71875000</v>
      </c>
      <c r="Q385" s="186">
        <f>P385-K385</f>
        <v>0</v>
      </c>
      <c r="R385" s="4">
        <v>117</v>
      </c>
      <c r="S385" s="4" t="s">
        <v>70</v>
      </c>
      <c r="T385" s="4" t="s">
        <v>70</v>
      </c>
      <c r="U385" s="140">
        <v>45352</v>
      </c>
      <c r="V385" s="4" t="s">
        <v>1884</v>
      </c>
      <c r="W385" s="4" t="s">
        <v>1954</v>
      </c>
      <c r="X385" s="4"/>
      <c r="Y385" s="4"/>
      <c r="Z385" s="4"/>
      <c r="AA385" s="4" t="s">
        <v>1886</v>
      </c>
      <c r="AB385" s="4"/>
      <c r="AC385" s="142">
        <f t="shared" si="33"/>
        <v>71875000</v>
      </c>
      <c r="AD385" s="4"/>
      <c r="AE385" s="4"/>
      <c r="AF385" s="144"/>
      <c r="AG385" s="4"/>
      <c r="AH385" s="4"/>
      <c r="AI385" s="4"/>
      <c r="AJ385" s="4"/>
    </row>
    <row r="386" spans="2:37" hidden="1">
      <c r="B386" s="175" t="s">
        <v>5175</v>
      </c>
      <c r="C386" s="174" t="s">
        <v>160</v>
      </c>
      <c r="D386" s="4" t="s">
        <v>2005</v>
      </c>
      <c r="E386" s="4" t="s">
        <v>2005</v>
      </c>
      <c r="F386" s="4" t="s">
        <v>1060</v>
      </c>
      <c r="G386" s="4" t="s">
        <v>6043</v>
      </c>
      <c r="H386" s="4" t="s">
        <v>1289</v>
      </c>
      <c r="I386" s="4" t="s">
        <v>1290</v>
      </c>
      <c r="J386" s="4" t="s">
        <v>6044</v>
      </c>
      <c r="K386" s="139">
        <v>2100000000</v>
      </c>
      <c r="L386" s="139">
        <v>2100000000</v>
      </c>
      <c r="M386" s="4" t="s">
        <v>5698</v>
      </c>
      <c r="N386" s="4" t="s">
        <v>3794</v>
      </c>
      <c r="O386" s="4" t="s">
        <v>2897</v>
      </c>
      <c r="P386" s="139">
        <v>2100000000</v>
      </c>
      <c r="Q386" s="4"/>
      <c r="R386" s="4">
        <v>130</v>
      </c>
      <c r="S386" s="174" t="s">
        <v>70</v>
      </c>
      <c r="T386" s="4" t="s">
        <v>70</v>
      </c>
      <c r="U386" s="140">
        <v>45341</v>
      </c>
      <c r="V386" s="4" t="s">
        <v>1884</v>
      </c>
      <c r="W386" s="4" t="s">
        <v>1954</v>
      </c>
      <c r="X386" s="139" t="s">
        <v>70</v>
      </c>
      <c r="Y386" s="140">
        <v>45371</v>
      </c>
      <c r="Z386" s="4" t="s">
        <v>1885</v>
      </c>
      <c r="AA386" s="4" t="s">
        <v>1886</v>
      </c>
      <c r="AB386" s="186">
        <f>K386</f>
        <v>2100000000</v>
      </c>
      <c r="AC386" s="142">
        <f>P386-AB386</f>
        <v>0</v>
      </c>
      <c r="AD386" s="4"/>
      <c r="AE386" s="4" t="s">
        <v>2114</v>
      </c>
      <c r="AF386" s="144" t="s">
        <v>6045</v>
      </c>
      <c r="AG386" s="4"/>
      <c r="AH386" s="4"/>
      <c r="AI386" s="4"/>
      <c r="AJ386" s="4"/>
      <c r="AK386" t="s">
        <v>2116</v>
      </c>
    </row>
    <row r="387" spans="2:37" hidden="1">
      <c r="B387" s="175" t="s">
        <v>5175</v>
      </c>
      <c r="C387" s="174" t="s">
        <v>160</v>
      </c>
      <c r="D387" s="4" t="s">
        <v>2005</v>
      </c>
      <c r="E387" s="4" t="s">
        <v>2005</v>
      </c>
      <c r="F387" s="4" t="s">
        <v>1060</v>
      </c>
      <c r="G387" s="4" t="s">
        <v>6046</v>
      </c>
      <c r="H387" s="4" t="s">
        <v>1289</v>
      </c>
      <c r="I387" s="4" t="s">
        <v>1290</v>
      </c>
      <c r="J387" s="4" t="s">
        <v>6047</v>
      </c>
      <c r="K387" s="139">
        <v>4700000000</v>
      </c>
      <c r="L387" s="139">
        <v>4700000000</v>
      </c>
      <c r="M387" s="4" t="s">
        <v>5698</v>
      </c>
      <c r="N387" s="4" t="s">
        <v>2814</v>
      </c>
      <c r="O387" s="4" t="s">
        <v>3110</v>
      </c>
      <c r="P387" s="139">
        <v>4700000000</v>
      </c>
      <c r="Q387" s="4"/>
      <c r="R387" s="4">
        <v>130</v>
      </c>
      <c r="S387" s="174" t="s">
        <v>70</v>
      </c>
      <c r="T387" s="4" t="s">
        <v>70</v>
      </c>
      <c r="U387" s="140">
        <v>45341</v>
      </c>
      <c r="V387" s="4" t="s">
        <v>1884</v>
      </c>
      <c r="W387" s="4" t="s">
        <v>1954</v>
      </c>
      <c r="X387" s="139" t="s">
        <v>70</v>
      </c>
      <c r="Y387" s="140">
        <v>45371</v>
      </c>
      <c r="Z387" s="4" t="s">
        <v>1885</v>
      </c>
      <c r="AA387" s="4" t="s">
        <v>1886</v>
      </c>
      <c r="AB387" s="186">
        <f t="shared" ref="AB387:AB414" si="38">K387</f>
        <v>4700000000</v>
      </c>
      <c r="AC387" s="142">
        <f t="shared" ref="AC387:AC450" si="39">P387-AB387</f>
        <v>0</v>
      </c>
      <c r="AD387" s="4"/>
      <c r="AE387" s="4" t="s">
        <v>2114</v>
      </c>
      <c r="AF387" s="144" t="s">
        <v>6045</v>
      </c>
      <c r="AG387" s="4"/>
      <c r="AH387" s="4"/>
      <c r="AI387" s="4"/>
      <c r="AJ387" s="4"/>
      <c r="AK387" t="s">
        <v>2116</v>
      </c>
    </row>
    <row r="388" spans="2:37" hidden="1">
      <c r="B388" s="175" t="s">
        <v>5175</v>
      </c>
      <c r="C388" s="174" t="s">
        <v>160</v>
      </c>
      <c r="D388" s="4" t="s">
        <v>2005</v>
      </c>
      <c r="E388" s="4" t="s">
        <v>2005</v>
      </c>
      <c r="F388" s="4" t="s">
        <v>1060</v>
      </c>
      <c r="G388" s="4" t="s">
        <v>6048</v>
      </c>
      <c r="H388" s="4" t="s">
        <v>1289</v>
      </c>
      <c r="I388" s="4" t="s">
        <v>1290</v>
      </c>
      <c r="J388" s="4" t="s">
        <v>6049</v>
      </c>
      <c r="K388" s="139">
        <v>4800000000</v>
      </c>
      <c r="L388" s="139">
        <v>4800000000</v>
      </c>
      <c r="M388" s="4" t="s">
        <v>5698</v>
      </c>
      <c r="N388" s="4" t="s">
        <v>2814</v>
      </c>
      <c r="O388" s="4" t="s">
        <v>3110</v>
      </c>
      <c r="P388" s="139">
        <v>4800000000</v>
      </c>
      <c r="Q388" s="4"/>
      <c r="R388" s="4">
        <v>130</v>
      </c>
      <c r="S388" s="174" t="s">
        <v>70</v>
      </c>
      <c r="T388" s="4" t="s">
        <v>70</v>
      </c>
      <c r="U388" s="140">
        <v>45341</v>
      </c>
      <c r="V388" s="4" t="s">
        <v>1884</v>
      </c>
      <c r="W388" s="4" t="s">
        <v>1954</v>
      </c>
      <c r="X388" s="139" t="s">
        <v>70</v>
      </c>
      <c r="Y388" s="140">
        <v>45371</v>
      </c>
      <c r="Z388" s="4" t="s">
        <v>1885</v>
      </c>
      <c r="AA388" s="4" t="s">
        <v>1886</v>
      </c>
      <c r="AB388" s="186">
        <f t="shared" si="38"/>
        <v>4800000000</v>
      </c>
      <c r="AC388" s="142">
        <f t="shared" si="39"/>
        <v>0</v>
      </c>
      <c r="AD388" s="4"/>
      <c r="AE388" s="4" t="s">
        <v>2114</v>
      </c>
      <c r="AF388" s="144" t="s">
        <v>6045</v>
      </c>
      <c r="AG388" s="4"/>
      <c r="AH388" s="4"/>
      <c r="AI388" s="4"/>
      <c r="AJ388" s="4"/>
      <c r="AK388" t="s">
        <v>2116</v>
      </c>
    </row>
    <row r="389" spans="2:37" hidden="1">
      <c r="B389" s="175" t="s">
        <v>5175</v>
      </c>
      <c r="C389" s="174" t="s">
        <v>160</v>
      </c>
      <c r="D389" s="4" t="s">
        <v>2005</v>
      </c>
      <c r="E389" s="4" t="s">
        <v>2005</v>
      </c>
      <c r="F389" s="4" t="s">
        <v>1060</v>
      </c>
      <c r="G389" s="4" t="s">
        <v>6050</v>
      </c>
      <c r="H389" s="4" t="s">
        <v>1289</v>
      </c>
      <c r="I389" s="4" t="s">
        <v>1290</v>
      </c>
      <c r="J389" s="4" t="s">
        <v>6051</v>
      </c>
      <c r="K389" s="139">
        <v>5350000000</v>
      </c>
      <c r="L389" s="139">
        <v>5350000000</v>
      </c>
      <c r="M389" s="4" t="s">
        <v>5698</v>
      </c>
      <c r="N389" s="4" t="s">
        <v>3021</v>
      </c>
      <c r="O389" s="4" t="s">
        <v>2172</v>
      </c>
      <c r="P389" s="139">
        <v>5350000000</v>
      </c>
      <c r="Q389" s="4"/>
      <c r="R389" s="4">
        <v>130</v>
      </c>
      <c r="S389" s="174" t="s">
        <v>70</v>
      </c>
      <c r="T389" s="4" t="s">
        <v>70</v>
      </c>
      <c r="U389" s="140">
        <v>45341</v>
      </c>
      <c r="V389" s="4" t="s">
        <v>1884</v>
      </c>
      <c r="W389" s="4" t="s">
        <v>1954</v>
      </c>
      <c r="X389" s="139" t="s">
        <v>70</v>
      </c>
      <c r="Y389" s="140">
        <v>45371</v>
      </c>
      <c r="Z389" s="4" t="s">
        <v>1885</v>
      </c>
      <c r="AA389" s="4" t="s">
        <v>1886</v>
      </c>
      <c r="AB389" s="186">
        <f t="shared" si="38"/>
        <v>5350000000</v>
      </c>
      <c r="AC389" s="142">
        <f t="shared" si="39"/>
        <v>0</v>
      </c>
      <c r="AD389" s="4"/>
      <c r="AE389" s="4" t="s">
        <v>2114</v>
      </c>
      <c r="AF389" s="144" t="s">
        <v>6045</v>
      </c>
      <c r="AG389" s="4"/>
      <c r="AH389" s="4"/>
      <c r="AI389" s="4"/>
      <c r="AJ389" s="4"/>
      <c r="AK389" t="s">
        <v>2116</v>
      </c>
    </row>
    <row r="390" spans="2:37" hidden="1">
      <c r="B390" s="175" t="s">
        <v>5175</v>
      </c>
      <c r="C390" s="174" t="s">
        <v>160</v>
      </c>
      <c r="D390" s="4" t="s">
        <v>2005</v>
      </c>
      <c r="E390" s="4" t="s">
        <v>2005</v>
      </c>
      <c r="F390" s="4" t="s">
        <v>1060</v>
      </c>
      <c r="G390" s="4" t="s">
        <v>6052</v>
      </c>
      <c r="H390" s="4" t="s">
        <v>1289</v>
      </c>
      <c r="I390" s="4" t="s">
        <v>1290</v>
      </c>
      <c r="J390" s="4" t="s">
        <v>6053</v>
      </c>
      <c r="K390" s="139">
        <v>6300000000</v>
      </c>
      <c r="L390" s="139">
        <v>6300000000</v>
      </c>
      <c r="M390" s="4" t="s">
        <v>5698</v>
      </c>
      <c r="N390" s="4" t="s">
        <v>3021</v>
      </c>
      <c r="O390" s="4" t="s">
        <v>2172</v>
      </c>
      <c r="P390" s="139">
        <v>6300000000</v>
      </c>
      <c r="Q390" s="4"/>
      <c r="R390" s="4">
        <v>130</v>
      </c>
      <c r="S390" s="174" t="s">
        <v>70</v>
      </c>
      <c r="T390" s="4" t="s">
        <v>70</v>
      </c>
      <c r="U390" s="140">
        <v>45341</v>
      </c>
      <c r="V390" s="4" t="s">
        <v>1884</v>
      </c>
      <c r="W390" s="4" t="s">
        <v>1954</v>
      </c>
      <c r="X390" s="139" t="s">
        <v>70</v>
      </c>
      <c r="Y390" s="140">
        <v>45371</v>
      </c>
      <c r="Z390" s="4" t="s">
        <v>1885</v>
      </c>
      <c r="AA390" s="4" t="s">
        <v>1886</v>
      </c>
      <c r="AB390" s="186">
        <f t="shared" si="38"/>
        <v>6300000000</v>
      </c>
      <c r="AC390" s="142">
        <f t="shared" si="39"/>
        <v>0</v>
      </c>
      <c r="AD390" s="4"/>
      <c r="AE390" s="4" t="s">
        <v>2114</v>
      </c>
      <c r="AF390" s="144" t="s">
        <v>6045</v>
      </c>
      <c r="AG390" s="4"/>
      <c r="AH390" s="4"/>
      <c r="AI390" s="4"/>
      <c r="AJ390" s="4"/>
      <c r="AK390" t="s">
        <v>2116</v>
      </c>
    </row>
    <row r="391" spans="2:37" hidden="1">
      <c r="B391" s="175" t="s">
        <v>5175</v>
      </c>
      <c r="C391" s="174" t="s">
        <v>160</v>
      </c>
      <c r="D391" s="4" t="s">
        <v>2005</v>
      </c>
      <c r="E391" s="4" t="s">
        <v>2005</v>
      </c>
      <c r="F391" s="4" t="s">
        <v>1060</v>
      </c>
      <c r="G391" s="4" t="s">
        <v>6054</v>
      </c>
      <c r="H391" s="4" t="s">
        <v>1289</v>
      </c>
      <c r="I391" s="4" t="s">
        <v>1290</v>
      </c>
      <c r="J391" s="4" t="s">
        <v>6055</v>
      </c>
      <c r="K391" s="139">
        <v>6250000000</v>
      </c>
      <c r="L391" s="139">
        <v>6250000000</v>
      </c>
      <c r="M391" s="4" t="s">
        <v>5698</v>
      </c>
      <c r="N391" s="4" t="s">
        <v>3021</v>
      </c>
      <c r="O391" s="4" t="s">
        <v>2172</v>
      </c>
      <c r="P391" s="139">
        <v>6250000000</v>
      </c>
      <c r="Q391" s="4"/>
      <c r="R391" s="4">
        <v>130</v>
      </c>
      <c r="S391" s="174" t="s">
        <v>70</v>
      </c>
      <c r="T391" s="4" t="s">
        <v>70</v>
      </c>
      <c r="U391" s="140">
        <v>45341</v>
      </c>
      <c r="V391" s="4" t="s">
        <v>1884</v>
      </c>
      <c r="W391" s="4" t="s">
        <v>1954</v>
      </c>
      <c r="X391" s="139" t="s">
        <v>70</v>
      </c>
      <c r="Y391" s="140">
        <v>45371</v>
      </c>
      <c r="Z391" s="4" t="s">
        <v>1885</v>
      </c>
      <c r="AA391" s="4" t="s">
        <v>1886</v>
      </c>
      <c r="AB391" s="186">
        <f t="shared" si="38"/>
        <v>6250000000</v>
      </c>
      <c r="AC391" s="142">
        <f t="shared" si="39"/>
        <v>0</v>
      </c>
      <c r="AD391" s="4"/>
      <c r="AE391" s="4" t="s">
        <v>2114</v>
      </c>
      <c r="AF391" s="144" t="s">
        <v>6045</v>
      </c>
      <c r="AG391" s="4"/>
      <c r="AH391" s="4"/>
      <c r="AI391" s="4"/>
      <c r="AJ391" s="4"/>
      <c r="AK391" t="s">
        <v>2116</v>
      </c>
    </row>
    <row r="392" spans="2:37" hidden="1">
      <c r="B392" s="175" t="s">
        <v>5175</v>
      </c>
      <c r="C392" s="174" t="s">
        <v>160</v>
      </c>
      <c r="D392" s="4" t="s">
        <v>2005</v>
      </c>
      <c r="E392" s="4" t="s">
        <v>2005</v>
      </c>
      <c r="F392" s="4" t="s">
        <v>1060</v>
      </c>
      <c r="G392" s="4" t="s">
        <v>6056</v>
      </c>
      <c r="H392" s="4" t="s">
        <v>1289</v>
      </c>
      <c r="I392" s="4" t="s">
        <v>1290</v>
      </c>
      <c r="J392" s="4" t="s">
        <v>6057</v>
      </c>
      <c r="K392" s="139">
        <v>5500000000</v>
      </c>
      <c r="L392" s="139">
        <v>5500000000</v>
      </c>
      <c r="M392" s="4" t="s">
        <v>5698</v>
      </c>
      <c r="N392" s="4" t="s">
        <v>3490</v>
      </c>
      <c r="O392" s="4" t="s">
        <v>2532</v>
      </c>
      <c r="P392" s="139">
        <v>5500000000</v>
      </c>
      <c r="Q392" s="4"/>
      <c r="R392" s="4">
        <v>130</v>
      </c>
      <c r="S392" s="174" t="s">
        <v>70</v>
      </c>
      <c r="T392" s="4" t="s">
        <v>70</v>
      </c>
      <c r="U392" s="140">
        <v>45341</v>
      </c>
      <c r="V392" s="4" t="s">
        <v>1884</v>
      </c>
      <c r="W392" s="4" t="s">
        <v>1954</v>
      </c>
      <c r="X392" s="139" t="s">
        <v>70</v>
      </c>
      <c r="Y392" s="140">
        <v>45371</v>
      </c>
      <c r="Z392" s="4" t="s">
        <v>1885</v>
      </c>
      <c r="AA392" s="4" t="s">
        <v>1886</v>
      </c>
      <c r="AB392" s="186">
        <f t="shared" si="38"/>
        <v>5500000000</v>
      </c>
      <c r="AC392" s="142">
        <f t="shared" si="39"/>
        <v>0</v>
      </c>
      <c r="AD392" s="4"/>
      <c r="AE392" s="4" t="s">
        <v>2114</v>
      </c>
      <c r="AF392" s="144" t="s">
        <v>6045</v>
      </c>
      <c r="AG392" s="4"/>
      <c r="AH392" s="4"/>
      <c r="AI392" s="4"/>
      <c r="AJ392" s="4"/>
      <c r="AK392" t="s">
        <v>2116</v>
      </c>
    </row>
    <row r="393" spans="2:37" hidden="1">
      <c r="B393" s="175" t="s">
        <v>5175</v>
      </c>
      <c r="C393" s="174" t="s">
        <v>160</v>
      </c>
      <c r="D393" s="4" t="s">
        <v>2005</v>
      </c>
      <c r="E393" s="4" t="s">
        <v>2005</v>
      </c>
      <c r="F393" s="4" t="s">
        <v>1060</v>
      </c>
      <c r="G393" s="4" t="s">
        <v>6058</v>
      </c>
      <c r="H393" s="4" t="s">
        <v>1289</v>
      </c>
      <c r="I393" s="4" t="s">
        <v>1290</v>
      </c>
      <c r="J393" s="4" t="s">
        <v>6059</v>
      </c>
      <c r="K393" s="139">
        <v>6000000000</v>
      </c>
      <c r="L393" s="139">
        <v>6000000000</v>
      </c>
      <c r="M393" s="4" t="s">
        <v>5698</v>
      </c>
      <c r="N393" s="4" t="s">
        <v>3490</v>
      </c>
      <c r="O393" s="4" t="s">
        <v>2532</v>
      </c>
      <c r="P393" s="139">
        <v>6000000000</v>
      </c>
      <c r="Q393" s="4"/>
      <c r="R393" s="4">
        <v>130</v>
      </c>
      <c r="S393" s="174" t="s">
        <v>70</v>
      </c>
      <c r="T393" s="4" t="s">
        <v>70</v>
      </c>
      <c r="U393" s="140">
        <v>45341</v>
      </c>
      <c r="V393" s="4" t="s">
        <v>1884</v>
      </c>
      <c r="W393" s="4" t="s">
        <v>1954</v>
      </c>
      <c r="X393" s="139" t="s">
        <v>70</v>
      </c>
      <c r="Y393" s="140">
        <v>45371</v>
      </c>
      <c r="Z393" s="4" t="s">
        <v>1885</v>
      </c>
      <c r="AA393" s="4" t="s">
        <v>1886</v>
      </c>
      <c r="AB393" s="186">
        <f t="shared" si="38"/>
        <v>6000000000</v>
      </c>
      <c r="AC393" s="142">
        <f t="shared" si="39"/>
        <v>0</v>
      </c>
      <c r="AD393" s="4"/>
      <c r="AE393" s="4" t="s">
        <v>2114</v>
      </c>
      <c r="AF393" s="144" t="s">
        <v>6045</v>
      </c>
      <c r="AG393" s="4"/>
      <c r="AH393" s="4"/>
      <c r="AI393" s="4"/>
      <c r="AJ393" s="4"/>
      <c r="AK393" t="s">
        <v>2116</v>
      </c>
    </row>
    <row r="394" spans="2:37" hidden="1">
      <c r="B394" s="175" t="s">
        <v>5175</v>
      </c>
      <c r="C394" s="174" t="s">
        <v>160</v>
      </c>
      <c r="D394" s="4" t="s">
        <v>2005</v>
      </c>
      <c r="E394" s="4" t="s">
        <v>2005</v>
      </c>
      <c r="F394" s="4" t="s">
        <v>1060</v>
      </c>
      <c r="G394" s="4" t="s">
        <v>6060</v>
      </c>
      <c r="H394" s="4" t="s">
        <v>1289</v>
      </c>
      <c r="I394" s="4" t="s">
        <v>1290</v>
      </c>
      <c r="J394" s="4" t="s">
        <v>6061</v>
      </c>
      <c r="K394" s="139">
        <v>4700000000</v>
      </c>
      <c r="L394" s="139">
        <v>4700000000</v>
      </c>
      <c r="M394" s="4" t="s">
        <v>5698</v>
      </c>
      <c r="N394" s="4" t="s">
        <v>3361</v>
      </c>
      <c r="O394" s="4" t="s">
        <v>2502</v>
      </c>
      <c r="P394" s="139">
        <v>4700000000</v>
      </c>
      <c r="Q394" s="4"/>
      <c r="R394" s="4">
        <v>130</v>
      </c>
      <c r="S394" s="174" t="s">
        <v>70</v>
      </c>
      <c r="T394" s="4" t="s">
        <v>70</v>
      </c>
      <c r="U394" s="140">
        <v>45341</v>
      </c>
      <c r="V394" s="4" t="s">
        <v>1884</v>
      </c>
      <c r="W394" s="4" t="s">
        <v>1954</v>
      </c>
      <c r="X394" s="139" t="s">
        <v>70</v>
      </c>
      <c r="Y394" s="140">
        <v>45371</v>
      </c>
      <c r="Z394" s="4" t="s">
        <v>1885</v>
      </c>
      <c r="AA394" s="4" t="s">
        <v>1886</v>
      </c>
      <c r="AB394" s="186">
        <f t="shared" si="38"/>
        <v>4700000000</v>
      </c>
      <c r="AC394" s="142">
        <f t="shared" si="39"/>
        <v>0</v>
      </c>
      <c r="AD394" s="4"/>
      <c r="AE394" s="4" t="s">
        <v>2114</v>
      </c>
      <c r="AF394" s="144" t="s">
        <v>6045</v>
      </c>
      <c r="AG394" s="4"/>
      <c r="AH394" s="4"/>
      <c r="AI394" s="4"/>
      <c r="AJ394" s="4"/>
      <c r="AK394" t="s">
        <v>2116</v>
      </c>
    </row>
    <row r="395" spans="2:37" hidden="1">
      <c r="B395" s="175" t="s">
        <v>5175</v>
      </c>
      <c r="C395" s="174" t="s">
        <v>160</v>
      </c>
      <c r="D395" s="4" t="s">
        <v>2005</v>
      </c>
      <c r="E395" s="4" t="s">
        <v>2005</v>
      </c>
      <c r="F395" s="4" t="s">
        <v>1060</v>
      </c>
      <c r="G395" s="4" t="s">
        <v>6062</v>
      </c>
      <c r="H395" s="4" t="s">
        <v>1289</v>
      </c>
      <c r="I395" s="4" t="s">
        <v>1290</v>
      </c>
      <c r="J395" s="4" t="s">
        <v>6063</v>
      </c>
      <c r="K395" s="139">
        <v>6100000000</v>
      </c>
      <c r="L395" s="139">
        <v>6100000000</v>
      </c>
      <c r="M395" s="4" t="s">
        <v>5698</v>
      </c>
      <c r="N395" s="4" t="s">
        <v>3361</v>
      </c>
      <c r="O395" s="4" t="s">
        <v>2502</v>
      </c>
      <c r="P395" s="139">
        <v>6100000000</v>
      </c>
      <c r="Q395" s="4"/>
      <c r="R395" s="4">
        <v>130</v>
      </c>
      <c r="S395" s="174" t="s">
        <v>70</v>
      </c>
      <c r="T395" s="4" t="s">
        <v>70</v>
      </c>
      <c r="U395" s="140">
        <v>45341</v>
      </c>
      <c r="V395" s="4" t="s">
        <v>1884</v>
      </c>
      <c r="W395" s="4" t="s">
        <v>1954</v>
      </c>
      <c r="X395" s="139" t="s">
        <v>70</v>
      </c>
      <c r="Y395" s="140">
        <v>45371</v>
      </c>
      <c r="Z395" s="4" t="s">
        <v>1885</v>
      </c>
      <c r="AA395" s="4" t="s">
        <v>1886</v>
      </c>
      <c r="AB395" s="186">
        <f t="shared" si="38"/>
        <v>6100000000</v>
      </c>
      <c r="AC395" s="142">
        <f t="shared" si="39"/>
        <v>0</v>
      </c>
      <c r="AD395" s="4"/>
      <c r="AE395" s="4" t="s">
        <v>2114</v>
      </c>
      <c r="AF395" s="144" t="s">
        <v>6045</v>
      </c>
      <c r="AG395" s="4"/>
      <c r="AH395" s="4"/>
      <c r="AI395" s="4"/>
      <c r="AJ395" s="4"/>
      <c r="AK395" t="s">
        <v>2116</v>
      </c>
    </row>
    <row r="396" spans="2:37" hidden="1">
      <c r="B396" s="175" t="s">
        <v>5175</v>
      </c>
      <c r="C396" s="174" t="s">
        <v>160</v>
      </c>
      <c r="D396" s="4" t="s">
        <v>2005</v>
      </c>
      <c r="E396" s="4" t="s">
        <v>2005</v>
      </c>
      <c r="F396" s="4" t="s">
        <v>1060</v>
      </c>
      <c r="G396" s="4" t="s">
        <v>6064</v>
      </c>
      <c r="H396" s="4" t="s">
        <v>1289</v>
      </c>
      <c r="I396" s="4" t="s">
        <v>1290</v>
      </c>
      <c r="J396" s="4" t="s">
        <v>6065</v>
      </c>
      <c r="K396" s="139">
        <v>4200000000</v>
      </c>
      <c r="L396" s="139">
        <v>4200000000</v>
      </c>
      <c r="M396" s="4" t="s">
        <v>5698</v>
      </c>
      <c r="N396" s="4" t="s">
        <v>2937</v>
      </c>
      <c r="O396" s="4" t="s">
        <v>2502</v>
      </c>
      <c r="P396" s="139">
        <v>4200000000</v>
      </c>
      <c r="Q396" s="4"/>
      <c r="R396" s="4">
        <v>130</v>
      </c>
      <c r="S396" s="174" t="s">
        <v>70</v>
      </c>
      <c r="T396" s="4" t="s">
        <v>70</v>
      </c>
      <c r="U396" s="140">
        <v>45341</v>
      </c>
      <c r="V396" s="4" t="s">
        <v>1884</v>
      </c>
      <c r="W396" s="4" t="s">
        <v>1954</v>
      </c>
      <c r="X396" s="139" t="s">
        <v>70</v>
      </c>
      <c r="Y396" s="140">
        <v>45371</v>
      </c>
      <c r="Z396" s="4" t="s">
        <v>1885</v>
      </c>
      <c r="AA396" s="4" t="s">
        <v>1886</v>
      </c>
      <c r="AB396" s="186">
        <f t="shared" si="38"/>
        <v>4200000000</v>
      </c>
      <c r="AC396" s="142">
        <f t="shared" si="39"/>
        <v>0</v>
      </c>
      <c r="AD396" s="4"/>
      <c r="AE396" s="4" t="s">
        <v>2114</v>
      </c>
      <c r="AF396" s="144" t="s">
        <v>6045</v>
      </c>
      <c r="AG396" s="4"/>
      <c r="AH396" s="4"/>
      <c r="AI396" s="4"/>
      <c r="AJ396" s="4"/>
      <c r="AK396" t="s">
        <v>2116</v>
      </c>
    </row>
    <row r="397" spans="2:37" hidden="1">
      <c r="B397" s="175" t="s">
        <v>5175</v>
      </c>
      <c r="C397" s="174" t="s">
        <v>160</v>
      </c>
      <c r="D397" s="4" t="s">
        <v>2005</v>
      </c>
      <c r="E397" s="4" t="s">
        <v>2005</v>
      </c>
      <c r="F397" s="4" t="s">
        <v>1060</v>
      </c>
      <c r="G397" s="4" t="s">
        <v>6066</v>
      </c>
      <c r="H397" s="4" t="s">
        <v>1289</v>
      </c>
      <c r="I397" s="4" t="s">
        <v>1290</v>
      </c>
      <c r="J397" s="4" t="s">
        <v>6067</v>
      </c>
      <c r="K397" s="139">
        <v>4000000000</v>
      </c>
      <c r="L397" s="139">
        <v>4000000000</v>
      </c>
      <c r="M397" s="4" t="s">
        <v>5698</v>
      </c>
      <c r="N397" s="4" t="s">
        <v>2937</v>
      </c>
      <c r="O397" s="4" t="s">
        <v>2502</v>
      </c>
      <c r="P397" s="139">
        <v>4000000000</v>
      </c>
      <c r="Q397" s="4"/>
      <c r="R397" s="4">
        <v>130</v>
      </c>
      <c r="S397" s="174" t="s">
        <v>70</v>
      </c>
      <c r="T397" s="4" t="s">
        <v>70</v>
      </c>
      <c r="U397" s="140">
        <v>45341</v>
      </c>
      <c r="V397" s="4" t="s">
        <v>1884</v>
      </c>
      <c r="W397" s="4" t="s">
        <v>1954</v>
      </c>
      <c r="X397" s="139" t="s">
        <v>70</v>
      </c>
      <c r="Y397" s="140">
        <v>45371</v>
      </c>
      <c r="Z397" s="4" t="s">
        <v>1885</v>
      </c>
      <c r="AA397" s="4" t="s">
        <v>1886</v>
      </c>
      <c r="AB397" s="186">
        <f t="shared" si="38"/>
        <v>4000000000</v>
      </c>
      <c r="AC397" s="142">
        <f t="shared" si="39"/>
        <v>0</v>
      </c>
      <c r="AD397" s="4"/>
      <c r="AE397" s="4" t="s">
        <v>2114</v>
      </c>
      <c r="AF397" s="144" t="s">
        <v>6045</v>
      </c>
      <c r="AG397" s="4"/>
      <c r="AH397" s="4"/>
      <c r="AI397" s="4"/>
      <c r="AJ397" s="4"/>
      <c r="AK397" t="s">
        <v>2116</v>
      </c>
    </row>
    <row r="398" spans="2:37" hidden="1">
      <c r="B398" s="175" t="s">
        <v>5175</v>
      </c>
      <c r="C398" s="174" t="s">
        <v>160</v>
      </c>
      <c r="D398" s="4" t="s">
        <v>2005</v>
      </c>
      <c r="E398" s="4" t="s">
        <v>2005</v>
      </c>
      <c r="F398" s="4" t="s">
        <v>1060</v>
      </c>
      <c r="G398" s="4" t="s">
        <v>6068</v>
      </c>
      <c r="H398" s="4" t="s">
        <v>1417</v>
      </c>
      <c r="I398" s="4" t="s">
        <v>1418</v>
      </c>
      <c r="J398" s="4" t="s">
        <v>6069</v>
      </c>
      <c r="K398" s="139">
        <v>1703667915</v>
      </c>
      <c r="L398" s="139">
        <v>1703667915</v>
      </c>
      <c r="M398" s="4" t="s">
        <v>5873</v>
      </c>
      <c r="N398" s="4" t="s">
        <v>2203</v>
      </c>
      <c r="O398" s="4" t="s">
        <v>3590</v>
      </c>
      <c r="P398" s="139">
        <v>1703667915</v>
      </c>
      <c r="Q398" s="4"/>
      <c r="R398" s="4">
        <v>129</v>
      </c>
      <c r="S398" s="174" t="s">
        <v>70</v>
      </c>
      <c r="T398" s="4" t="s">
        <v>70</v>
      </c>
      <c r="U398" s="140">
        <v>45341</v>
      </c>
      <c r="V398" s="4" t="s">
        <v>1884</v>
      </c>
      <c r="W398" s="4" t="s">
        <v>1954</v>
      </c>
      <c r="X398" s="139" t="s">
        <v>70</v>
      </c>
      <c r="Y398" s="140">
        <v>45371</v>
      </c>
      <c r="Z398" s="4" t="s">
        <v>1885</v>
      </c>
      <c r="AA398" s="4" t="s">
        <v>1886</v>
      </c>
      <c r="AB398" s="186">
        <f t="shared" si="38"/>
        <v>1703667915</v>
      </c>
      <c r="AC398" s="142">
        <f t="shared" si="39"/>
        <v>0</v>
      </c>
      <c r="AD398" s="4"/>
      <c r="AE398" s="4" t="s">
        <v>2114</v>
      </c>
      <c r="AF398" s="144" t="s">
        <v>6070</v>
      </c>
      <c r="AG398" s="4"/>
      <c r="AH398" s="4"/>
      <c r="AI398" s="4"/>
      <c r="AJ398" s="4"/>
      <c r="AK398" t="s">
        <v>2116</v>
      </c>
    </row>
    <row r="399" spans="2:37" hidden="1">
      <c r="B399" s="175" t="s">
        <v>5175</v>
      </c>
      <c r="C399" s="174" t="s">
        <v>160</v>
      </c>
      <c r="D399" s="4" t="s">
        <v>2005</v>
      </c>
      <c r="E399" s="4" t="s">
        <v>2005</v>
      </c>
      <c r="F399" s="4" t="s">
        <v>1060</v>
      </c>
      <c r="G399" s="4" t="s">
        <v>6071</v>
      </c>
      <c r="H399" s="4" t="s">
        <v>1417</v>
      </c>
      <c r="I399" s="4" t="s">
        <v>1418</v>
      </c>
      <c r="J399" s="4" t="s">
        <v>6072</v>
      </c>
      <c r="K399" s="139">
        <v>1700000000</v>
      </c>
      <c r="L399" s="139">
        <v>1700000000</v>
      </c>
      <c r="M399" s="4" t="s">
        <v>5873</v>
      </c>
      <c r="N399" s="4" t="s">
        <v>2772</v>
      </c>
      <c r="O399" s="4" t="s">
        <v>2789</v>
      </c>
      <c r="P399" s="139">
        <v>1700000000</v>
      </c>
      <c r="Q399" s="4"/>
      <c r="R399" s="4">
        <v>129</v>
      </c>
      <c r="S399" s="174" t="s">
        <v>70</v>
      </c>
      <c r="T399" s="4" t="s">
        <v>70</v>
      </c>
      <c r="U399" s="140">
        <v>45341</v>
      </c>
      <c r="V399" s="4" t="s">
        <v>1884</v>
      </c>
      <c r="W399" s="4" t="s">
        <v>1954</v>
      </c>
      <c r="X399" s="139" t="s">
        <v>70</v>
      </c>
      <c r="Y399" s="140">
        <v>45371</v>
      </c>
      <c r="Z399" s="4" t="s">
        <v>1885</v>
      </c>
      <c r="AA399" s="4" t="s">
        <v>1886</v>
      </c>
      <c r="AB399" s="186">
        <f t="shared" si="38"/>
        <v>1700000000</v>
      </c>
      <c r="AC399" s="142">
        <f t="shared" si="39"/>
        <v>0</v>
      </c>
      <c r="AD399" s="4"/>
      <c r="AE399" s="4" t="s">
        <v>2114</v>
      </c>
      <c r="AF399" s="144" t="s">
        <v>6070</v>
      </c>
      <c r="AG399" s="4"/>
      <c r="AH399" s="4"/>
      <c r="AI399" s="4"/>
      <c r="AJ399" s="4"/>
      <c r="AK399" t="s">
        <v>2116</v>
      </c>
    </row>
    <row r="400" spans="2:37" hidden="1">
      <c r="B400" s="175" t="s">
        <v>5175</v>
      </c>
      <c r="C400" s="174" t="s">
        <v>160</v>
      </c>
      <c r="D400" s="4" t="s">
        <v>2005</v>
      </c>
      <c r="E400" s="4" t="s">
        <v>2005</v>
      </c>
      <c r="F400" s="4" t="s">
        <v>1060</v>
      </c>
      <c r="G400" s="4" t="s">
        <v>6073</v>
      </c>
      <c r="H400" s="4" t="s">
        <v>1417</v>
      </c>
      <c r="I400" s="4" t="s">
        <v>1418</v>
      </c>
      <c r="J400" s="4" t="s">
        <v>6074</v>
      </c>
      <c r="K400" s="139">
        <v>4000000000</v>
      </c>
      <c r="L400" s="139">
        <v>4000000000</v>
      </c>
      <c r="M400" s="4" t="s">
        <v>5873</v>
      </c>
      <c r="N400" s="4" t="s">
        <v>3528</v>
      </c>
      <c r="O400" s="4" t="s">
        <v>2763</v>
      </c>
      <c r="P400" s="139">
        <v>4000000000</v>
      </c>
      <c r="Q400" s="4"/>
      <c r="R400" s="4">
        <v>129</v>
      </c>
      <c r="S400" s="174" t="s">
        <v>70</v>
      </c>
      <c r="T400" s="4" t="s">
        <v>70</v>
      </c>
      <c r="U400" s="140">
        <v>45341</v>
      </c>
      <c r="V400" s="4" t="s">
        <v>1884</v>
      </c>
      <c r="W400" s="4" t="s">
        <v>1954</v>
      </c>
      <c r="X400" s="139" t="s">
        <v>70</v>
      </c>
      <c r="Y400" s="140">
        <v>45371</v>
      </c>
      <c r="Z400" s="4" t="s">
        <v>1885</v>
      </c>
      <c r="AA400" s="4" t="s">
        <v>1886</v>
      </c>
      <c r="AB400" s="186">
        <f t="shared" si="38"/>
        <v>4000000000</v>
      </c>
      <c r="AC400" s="142">
        <f t="shared" si="39"/>
        <v>0</v>
      </c>
      <c r="AD400" s="4"/>
      <c r="AE400" s="4" t="s">
        <v>2114</v>
      </c>
      <c r="AF400" s="144" t="s">
        <v>6070</v>
      </c>
      <c r="AG400" s="4"/>
      <c r="AH400" s="4"/>
      <c r="AI400" s="4"/>
      <c r="AJ400" s="4"/>
      <c r="AK400" t="s">
        <v>2116</v>
      </c>
    </row>
    <row r="401" spans="1:37" hidden="1">
      <c r="B401" s="175" t="s">
        <v>5175</v>
      </c>
      <c r="C401" s="174" t="s">
        <v>160</v>
      </c>
      <c r="D401" s="4" t="s">
        <v>2005</v>
      </c>
      <c r="E401" s="4" t="s">
        <v>2005</v>
      </c>
      <c r="F401" s="4" t="s">
        <v>1060</v>
      </c>
      <c r="G401" s="4" t="s">
        <v>6075</v>
      </c>
      <c r="H401" s="4" t="s">
        <v>1417</v>
      </c>
      <c r="I401" s="4" t="s">
        <v>1418</v>
      </c>
      <c r="J401" s="4" t="s">
        <v>6076</v>
      </c>
      <c r="K401" s="139">
        <v>4800000000</v>
      </c>
      <c r="L401" s="139">
        <v>4800000000</v>
      </c>
      <c r="M401" s="4" t="s">
        <v>5873</v>
      </c>
      <c r="N401" s="4" t="s">
        <v>3556</v>
      </c>
      <c r="O401" s="4" t="s">
        <v>2700</v>
      </c>
      <c r="P401" s="139">
        <v>4800000000</v>
      </c>
      <c r="Q401" s="4"/>
      <c r="R401" s="4">
        <v>129</v>
      </c>
      <c r="S401" s="174" t="s">
        <v>70</v>
      </c>
      <c r="T401" s="4" t="s">
        <v>70</v>
      </c>
      <c r="U401" s="140">
        <v>45341</v>
      </c>
      <c r="V401" s="4" t="s">
        <v>1884</v>
      </c>
      <c r="W401" s="4" t="s">
        <v>1954</v>
      </c>
      <c r="X401" s="139" t="s">
        <v>70</v>
      </c>
      <c r="Y401" s="140">
        <v>45371</v>
      </c>
      <c r="Z401" s="4" t="s">
        <v>1885</v>
      </c>
      <c r="AA401" s="4" t="s">
        <v>1886</v>
      </c>
      <c r="AB401" s="186">
        <f t="shared" si="38"/>
        <v>4800000000</v>
      </c>
      <c r="AC401" s="142">
        <f t="shared" si="39"/>
        <v>0</v>
      </c>
      <c r="AD401" s="4"/>
      <c r="AE401" s="4" t="s">
        <v>2114</v>
      </c>
      <c r="AF401" s="144" t="s">
        <v>6070</v>
      </c>
      <c r="AG401" s="4"/>
      <c r="AH401" s="4"/>
      <c r="AI401" s="4"/>
      <c r="AJ401" s="4"/>
      <c r="AK401" t="s">
        <v>2116</v>
      </c>
    </row>
    <row r="402" spans="1:37" hidden="1">
      <c r="B402" s="175" t="s">
        <v>5175</v>
      </c>
      <c r="C402" s="174" t="s">
        <v>160</v>
      </c>
      <c r="D402" s="4" t="s">
        <v>2005</v>
      </c>
      <c r="E402" s="4" t="s">
        <v>2005</v>
      </c>
      <c r="F402" s="4" t="s">
        <v>1060</v>
      </c>
      <c r="G402" s="4" t="s">
        <v>6077</v>
      </c>
      <c r="H402" s="4" t="s">
        <v>1417</v>
      </c>
      <c r="I402" s="4" t="s">
        <v>1418</v>
      </c>
      <c r="J402" s="4" t="s">
        <v>6078</v>
      </c>
      <c r="K402" s="139">
        <v>3800000000</v>
      </c>
      <c r="L402" s="139">
        <v>3800000000</v>
      </c>
      <c r="M402" s="4" t="s">
        <v>5873</v>
      </c>
      <c r="N402" s="4" t="s">
        <v>3556</v>
      </c>
      <c r="O402" s="4" t="s">
        <v>2700</v>
      </c>
      <c r="P402" s="139">
        <v>3800000000</v>
      </c>
      <c r="Q402" s="4"/>
      <c r="R402" s="4">
        <v>129</v>
      </c>
      <c r="S402" s="174" t="s">
        <v>70</v>
      </c>
      <c r="T402" s="4" t="s">
        <v>70</v>
      </c>
      <c r="U402" s="140">
        <v>45341</v>
      </c>
      <c r="V402" s="4" t="s">
        <v>1884</v>
      </c>
      <c r="W402" s="4" t="s">
        <v>1954</v>
      </c>
      <c r="X402" s="139" t="s">
        <v>70</v>
      </c>
      <c r="Y402" s="140">
        <v>45371</v>
      </c>
      <c r="Z402" s="4" t="s">
        <v>1885</v>
      </c>
      <c r="AA402" s="4" t="s">
        <v>1886</v>
      </c>
      <c r="AB402" s="186">
        <f t="shared" si="38"/>
        <v>3800000000</v>
      </c>
      <c r="AC402" s="142">
        <f t="shared" si="39"/>
        <v>0</v>
      </c>
      <c r="AD402" s="4"/>
      <c r="AE402" s="4" t="s">
        <v>2114</v>
      </c>
      <c r="AF402" s="144" t="s">
        <v>6070</v>
      </c>
      <c r="AG402" s="4"/>
      <c r="AH402" s="4"/>
      <c r="AI402" s="4"/>
      <c r="AJ402" s="4"/>
      <c r="AK402" t="s">
        <v>2116</v>
      </c>
    </row>
    <row r="403" spans="1:37" hidden="1">
      <c r="B403" s="175" t="s">
        <v>5175</v>
      </c>
      <c r="C403" s="174" t="s">
        <v>160</v>
      </c>
      <c r="D403" s="4" t="s">
        <v>2005</v>
      </c>
      <c r="E403" s="4" t="s">
        <v>2005</v>
      </c>
      <c r="F403" s="4" t="s">
        <v>1060</v>
      </c>
      <c r="G403" s="4" t="s">
        <v>6079</v>
      </c>
      <c r="H403" s="4" t="s">
        <v>1417</v>
      </c>
      <c r="I403" s="4" t="s">
        <v>1418</v>
      </c>
      <c r="J403" s="4" t="s">
        <v>6080</v>
      </c>
      <c r="K403" s="139">
        <v>4500000000</v>
      </c>
      <c r="L403" s="139">
        <v>4500000000</v>
      </c>
      <c r="M403" s="4" t="s">
        <v>5873</v>
      </c>
      <c r="N403" s="4" t="s">
        <v>3021</v>
      </c>
      <c r="O403" s="4" t="s">
        <v>1912</v>
      </c>
      <c r="P403" s="139">
        <v>4500000000</v>
      </c>
      <c r="Q403" s="4"/>
      <c r="R403" s="4">
        <v>129</v>
      </c>
      <c r="S403" s="174" t="s">
        <v>70</v>
      </c>
      <c r="T403" s="4" t="s">
        <v>70</v>
      </c>
      <c r="U403" s="140">
        <v>45341</v>
      </c>
      <c r="V403" s="4" t="s">
        <v>1884</v>
      </c>
      <c r="W403" s="4" t="s">
        <v>1954</v>
      </c>
      <c r="X403" s="139" t="s">
        <v>70</v>
      </c>
      <c r="Y403" s="140">
        <v>45371</v>
      </c>
      <c r="Z403" s="4" t="s">
        <v>1885</v>
      </c>
      <c r="AA403" s="4" t="s">
        <v>1886</v>
      </c>
      <c r="AB403" s="186">
        <f t="shared" si="38"/>
        <v>4500000000</v>
      </c>
      <c r="AC403" s="142">
        <f t="shared" si="39"/>
        <v>0</v>
      </c>
      <c r="AD403" s="4"/>
      <c r="AE403" s="4" t="s">
        <v>2114</v>
      </c>
      <c r="AF403" s="144" t="s">
        <v>6070</v>
      </c>
      <c r="AG403" s="4"/>
      <c r="AH403" s="4"/>
      <c r="AI403" s="4"/>
      <c r="AJ403" s="4"/>
      <c r="AK403" t="s">
        <v>2116</v>
      </c>
    </row>
    <row r="404" spans="1:37" hidden="1">
      <c r="B404" s="175" t="s">
        <v>5175</v>
      </c>
      <c r="C404" s="174" t="s">
        <v>160</v>
      </c>
      <c r="D404" s="4" t="s">
        <v>2005</v>
      </c>
      <c r="E404" s="4" t="s">
        <v>2005</v>
      </c>
      <c r="F404" s="4" t="s">
        <v>1060</v>
      </c>
      <c r="G404" s="4" t="s">
        <v>6081</v>
      </c>
      <c r="H404" s="4" t="s">
        <v>1417</v>
      </c>
      <c r="I404" s="4" t="s">
        <v>1418</v>
      </c>
      <c r="J404" s="4" t="s">
        <v>6082</v>
      </c>
      <c r="K404" s="139">
        <v>8030723724</v>
      </c>
      <c r="L404" s="139">
        <v>8030723724</v>
      </c>
      <c r="M404" s="4" t="s">
        <v>5873</v>
      </c>
      <c r="N404" s="4" t="s">
        <v>3348</v>
      </c>
      <c r="O404" s="4" t="s">
        <v>2804</v>
      </c>
      <c r="P404" s="139">
        <v>8030723724</v>
      </c>
      <c r="Q404" s="4"/>
      <c r="R404" s="4">
        <v>129</v>
      </c>
      <c r="S404" s="174" t="s">
        <v>70</v>
      </c>
      <c r="T404" s="4" t="s">
        <v>70</v>
      </c>
      <c r="U404" s="140">
        <v>45341</v>
      </c>
      <c r="V404" s="4" t="s">
        <v>1884</v>
      </c>
      <c r="W404" s="4" t="s">
        <v>1954</v>
      </c>
      <c r="X404" s="139" t="s">
        <v>70</v>
      </c>
      <c r="Y404" s="140">
        <v>45371</v>
      </c>
      <c r="Z404" s="4" t="s">
        <v>1885</v>
      </c>
      <c r="AA404" s="4" t="s">
        <v>1886</v>
      </c>
      <c r="AB404" s="186">
        <f t="shared" si="38"/>
        <v>8030723724</v>
      </c>
      <c r="AC404" s="142">
        <f t="shared" si="39"/>
        <v>0</v>
      </c>
      <c r="AD404" s="4"/>
      <c r="AE404" s="4" t="s">
        <v>2114</v>
      </c>
      <c r="AF404" s="144" t="s">
        <v>6070</v>
      </c>
      <c r="AG404" s="4"/>
      <c r="AH404" s="4"/>
      <c r="AI404" s="4"/>
      <c r="AJ404" s="4"/>
      <c r="AK404" t="s">
        <v>2116</v>
      </c>
    </row>
    <row r="405" spans="1:37" hidden="1">
      <c r="B405" s="175" t="s">
        <v>5175</v>
      </c>
      <c r="C405" s="174" t="s">
        <v>160</v>
      </c>
      <c r="D405" s="4" t="s">
        <v>2005</v>
      </c>
      <c r="E405" s="4" t="s">
        <v>2005</v>
      </c>
      <c r="F405" s="4" t="s">
        <v>1060</v>
      </c>
      <c r="G405" s="4" t="s">
        <v>6083</v>
      </c>
      <c r="H405" s="4" t="s">
        <v>1417</v>
      </c>
      <c r="I405" s="4" t="s">
        <v>1418</v>
      </c>
      <c r="J405" s="4" t="s">
        <v>6084</v>
      </c>
      <c r="K405" s="139">
        <v>4750000000</v>
      </c>
      <c r="L405" s="139">
        <v>4750000000</v>
      </c>
      <c r="M405" s="4" t="s">
        <v>5873</v>
      </c>
      <c r="N405" s="4" t="s">
        <v>3394</v>
      </c>
      <c r="O405" s="4" t="s">
        <v>2804</v>
      </c>
      <c r="P405" s="139">
        <v>4750000000</v>
      </c>
      <c r="Q405" s="4"/>
      <c r="R405" s="4">
        <v>129</v>
      </c>
      <c r="S405" s="174" t="s">
        <v>70</v>
      </c>
      <c r="T405" s="4" t="s">
        <v>70</v>
      </c>
      <c r="U405" s="140">
        <v>45341</v>
      </c>
      <c r="V405" s="4" t="s">
        <v>1884</v>
      </c>
      <c r="W405" s="4" t="s">
        <v>1954</v>
      </c>
      <c r="X405" s="139" t="s">
        <v>70</v>
      </c>
      <c r="Y405" s="140">
        <v>45371</v>
      </c>
      <c r="Z405" s="4" t="s">
        <v>1885</v>
      </c>
      <c r="AA405" s="4" t="s">
        <v>1886</v>
      </c>
      <c r="AB405" s="186">
        <f t="shared" si="38"/>
        <v>4750000000</v>
      </c>
      <c r="AC405" s="142">
        <f t="shared" si="39"/>
        <v>0</v>
      </c>
      <c r="AD405" s="4"/>
      <c r="AE405" s="4" t="s">
        <v>2114</v>
      </c>
      <c r="AF405" s="144" t="s">
        <v>6070</v>
      </c>
      <c r="AG405" s="4"/>
      <c r="AH405" s="4"/>
      <c r="AI405" s="4"/>
      <c r="AJ405" s="4"/>
      <c r="AK405" t="s">
        <v>2116</v>
      </c>
    </row>
    <row r="406" spans="1:37" hidden="1">
      <c r="B406" s="175" t="s">
        <v>5175</v>
      </c>
      <c r="C406" s="174" t="s">
        <v>160</v>
      </c>
      <c r="D406" s="4" t="s">
        <v>2005</v>
      </c>
      <c r="E406" s="4" t="s">
        <v>2005</v>
      </c>
      <c r="F406" s="4" t="s">
        <v>1060</v>
      </c>
      <c r="G406" s="4" t="s">
        <v>6085</v>
      </c>
      <c r="H406" s="4" t="s">
        <v>1417</v>
      </c>
      <c r="I406" s="4" t="s">
        <v>1418</v>
      </c>
      <c r="J406" s="4" t="s">
        <v>6086</v>
      </c>
      <c r="K406" s="139">
        <v>7990731658</v>
      </c>
      <c r="L406" s="139">
        <v>7990731658</v>
      </c>
      <c r="M406" s="4" t="s">
        <v>5873</v>
      </c>
      <c r="N406" s="4" t="s">
        <v>3412</v>
      </c>
      <c r="O406" s="4" t="s">
        <v>4489</v>
      </c>
      <c r="P406" s="139">
        <v>7990731658</v>
      </c>
      <c r="Q406" s="4"/>
      <c r="R406" s="4">
        <v>129</v>
      </c>
      <c r="S406" s="174" t="s">
        <v>70</v>
      </c>
      <c r="T406" s="4" t="s">
        <v>70</v>
      </c>
      <c r="U406" s="140">
        <v>45341</v>
      </c>
      <c r="V406" s="4" t="s">
        <v>1884</v>
      </c>
      <c r="W406" s="4" t="s">
        <v>1954</v>
      </c>
      <c r="X406" s="139" t="s">
        <v>70</v>
      </c>
      <c r="Y406" s="140">
        <v>45371</v>
      </c>
      <c r="Z406" s="4" t="s">
        <v>1885</v>
      </c>
      <c r="AA406" s="4" t="s">
        <v>1886</v>
      </c>
      <c r="AB406" s="186">
        <f t="shared" si="38"/>
        <v>7990731658</v>
      </c>
      <c r="AC406" s="142">
        <f t="shared" si="39"/>
        <v>0</v>
      </c>
      <c r="AD406" s="4"/>
      <c r="AE406" s="4" t="s">
        <v>2114</v>
      </c>
      <c r="AF406" s="144" t="s">
        <v>6070</v>
      </c>
      <c r="AG406" s="4"/>
      <c r="AH406" s="4"/>
      <c r="AI406" s="4"/>
      <c r="AJ406" s="4"/>
      <c r="AK406" t="s">
        <v>2116</v>
      </c>
    </row>
    <row r="407" spans="1:37" hidden="1">
      <c r="B407" s="175" t="s">
        <v>5175</v>
      </c>
      <c r="C407" s="174" t="s">
        <v>160</v>
      </c>
      <c r="D407" s="4" t="s">
        <v>2005</v>
      </c>
      <c r="E407" s="4" t="s">
        <v>2005</v>
      </c>
      <c r="F407" s="4" t="s">
        <v>1060</v>
      </c>
      <c r="G407" s="4" t="s">
        <v>6087</v>
      </c>
      <c r="H407" s="4" t="s">
        <v>1417</v>
      </c>
      <c r="I407" s="4" t="s">
        <v>1418</v>
      </c>
      <c r="J407" s="4" t="s">
        <v>6088</v>
      </c>
      <c r="K407" s="139">
        <v>10992218972</v>
      </c>
      <c r="L407" s="139">
        <v>10992218972</v>
      </c>
      <c r="M407" s="4" t="s">
        <v>5873</v>
      </c>
      <c r="N407" s="4" t="s">
        <v>3758</v>
      </c>
      <c r="O407" s="4" t="s">
        <v>3298</v>
      </c>
      <c r="P407" s="139">
        <v>10992218972</v>
      </c>
      <c r="Q407" s="4"/>
      <c r="R407" s="4">
        <v>129</v>
      </c>
      <c r="S407" s="174" t="s">
        <v>70</v>
      </c>
      <c r="T407" s="4" t="s">
        <v>70</v>
      </c>
      <c r="U407" s="140">
        <v>45341</v>
      </c>
      <c r="V407" s="4" t="s">
        <v>1884</v>
      </c>
      <c r="W407" s="4" t="s">
        <v>1954</v>
      </c>
      <c r="X407" s="139" t="s">
        <v>70</v>
      </c>
      <c r="Y407" s="140">
        <v>45371</v>
      </c>
      <c r="Z407" s="4" t="s">
        <v>1885</v>
      </c>
      <c r="AA407" s="4" t="s">
        <v>1886</v>
      </c>
      <c r="AB407" s="186">
        <f t="shared" si="38"/>
        <v>10992218972</v>
      </c>
      <c r="AC407" s="142">
        <f t="shared" si="39"/>
        <v>0</v>
      </c>
      <c r="AD407" s="4"/>
      <c r="AE407" s="4" t="s">
        <v>2114</v>
      </c>
      <c r="AF407" s="144" t="s">
        <v>6070</v>
      </c>
      <c r="AG407" s="4"/>
      <c r="AH407" s="4"/>
      <c r="AI407" s="4"/>
      <c r="AJ407" s="4"/>
      <c r="AK407" t="s">
        <v>2116</v>
      </c>
    </row>
    <row r="408" spans="1:37" hidden="1">
      <c r="B408" s="175" t="s">
        <v>5175</v>
      </c>
      <c r="C408" s="174" t="s">
        <v>160</v>
      </c>
      <c r="D408" s="4" t="s">
        <v>2005</v>
      </c>
      <c r="E408" s="4" t="s">
        <v>2005</v>
      </c>
      <c r="F408" s="4" t="s">
        <v>1060</v>
      </c>
      <c r="G408" s="4" t="s">
        <v>6089</v>
      </c>
      <c r="H408" s="4" t="s">
        <v>1417</v>
      </c>
      <c r="I408" s="4" t="s">
        <v>1418</v>
      </c>
      <c r="J408" s="4" t="s">
        <v>6090</v>
      </c>
      <c r="K408" s="139">
        <v>790886750</v>
      </c>
      <c r="L408" s="139">
        <v>790886750</v>
      </c>
      <c r="M408" s="4" t="s">
        <v>5873</v>
      </c>
      <c r="N408" s="4" t="s">
        <v>3758</v>
      </c>
      <c r="O408" s="4" t="s">
        <v>3298</v>
      </c>
      <c r="P408" s="139">
        <v>790886750</v>
      </c>
      <c r="Q408" s="4"/>
      <c r="R408" s="4">
        <v>129</v>
      </c>
      <c r="S408" s="174" t="s">
        <v>70</v>
      </c>
      <c r="T408" s="4" t="s">
        <v>70</v>
      </c>
      <c r="U408" s="140">
        <v>45341</v>
      </c>
      <c r="V408" s="4" t="s">
        <v>1884</v>
      </c>
      <c r="W408" s="4" t="s">
        <v>1954</v>
      </c>
      <c r="X408" s="139" t="s">
        <v>70</v>
      </c>
      <c r="Y408" s="140">
        <v>45371</v>
      </c>
      <c r="Z408" s="4" t="s">
        <v>1885</v>
      </c>
      <c r="AA408" s="4" t="s">
        <v>1886</v>
      </c>
      <c r="AB408" s="186">
        <f t="shared" si="38"/>
        <v>790886750</v>
      </c>
      <c r="AC408" s="142">
        <f t="shared" si="39"/>
        <v>0</v>
      </c>
      <c r="AD408" s="4"/>
      <c r="AE408" s="4" t="s">
        <v>2114</v>
      </c>
      <c r="AF408" s="144" t="s">
        <v>6070</v>
      </c>
      <c r="AG408" s="4"/>
      <c r="AH408" s="4"/>
      <c r="AI408" s="4"/>
      <c r="AJ408" s="4"/>
      <c r="AK408" t="s">
        <v>2116</v>
      </c>
    </row>
    <row r="409" spans="1:37" hidden="1">
      <c r="B409" s="175" t="s">
        <v>5175</v>
      </c>
      <c r="C409" s="174" t="s">
        <v>160</v>
      </c>
      <c r="D409" s="4" t="s">
        <v>2005</v>
      </c>
      <c r="E409" s="4" t="s">
        <v>2005</v>
      </c>
      <c r="F409" s="4" t="s">
        <v>1060</v>
      </c>
      <c r="G409" s="4" t="s">
        <v>6091</v>
      </c>
      <c r="H409" s="4" t="s">
        <v>1417</v>
      </c>
      <c r="I409" s="4" t="s">
        <v>1418</v>
      </c>
      <c r="J409" s="4" t="s">
        <v>6092</v>
      </c>
      <c r="K409" s="139">
        <v>3010624546</v>
      </c>
      <c r="L409" s="139">
        <v>3010624546</v>
      </c>
      <c r="M409" s="4" t="s">
        <v>6093</v>
      </c>
      <c r="N409" s="4" t="s">
        <v>2144</v>
      </c>
      <c r="O409" s="4" t="s">
        <v>3237</v>
      </c>
      <c r="P409" s="139">
        <v>3010624546</v>
      </c>
      <c r="Q409" s="4"/>
      <c r="R409" s="4">
        <v>129</v>
      </c>
      <c r="S409" s="174" t="s">
        <v>70</v>
      </c>
      <c r="T409" s="4" t="s">
        <v>70</v>
      </c>
      <c r="U409" s="140">
        <v>45341</v>
      </c>
      <c r="V409" s="4" t="s">
        <v>1884</v>
      </c>
      <c r="W409" s="4" t="s">
        <v>1954</v>
      </c>
      <c r="X409" s="139" t="s">
        <v>70</v>
      </c>
      <c r="Y409" s="140">
        <v>45371</v>
      </c>
      <c r="Z409" s="4" t="s">
        <v>1885</v>
      </c>
      <c r="AA409" s="4" t="s">
        <v>1886</v>
      </c>
      <c r="AB409" s="186">
        <f t="shared" si="38"/>
        <v>3010624546</v>
      </c>
      <c r="AC409" s="142">
        <f t="shared" si="39"/>
        <v>0</v>
      </c>
      <c r="AD409" s="4"/>
      <c r="AE409" s="4" t="s">
        <v>2114</v>
      </c>
      <c r="AF409" s="144" t="s">
        <v>6070</v>
      </c>
      <c r="AG409" s="4"/>
      <c r="AH409" s="4"/>
      <c r="AI409" s="4"/>
      <c r="AJ409" s="4"/>
      <c r="AK409" t="s">
        <v>2116</v>
      </c>
    </row>
    <row r="410" spans="1:37" hidden="1">
      <c r="B410" s="175" t="s">
        <v>5175</v>
      </c>
      <c r="C410" s="174" t="s">
        <v>160</v>
      </c>
      <c r="D410" s="4" t="s">
        <v>2005</v>
      </c>
      <c r="E410" s="4" t="s">
        <v>2005</v>
      </c>
      <c r="F410" s="4" t="s">
        <v>1060</v>
      </c>
      <c r="G410" s="4" t="s">
        <v>6094</v>
      </c>
      <c r="H410" s="4" t="s">
        <v>1417</v>
      </c>
      <c r="I410" s="4" t="s">
        <v>1418</v>
      </c>
      <c r="J410" s="4" t="s">
        <v>6095</v>
      </c>
      <c r="K410" s="139">
        <v>3500000000</v>
      </c>
      <c r="L410" s="139">
        <v>3500000000</v>
      </c>
      <c r="M410" s="4" t="s">
        <v>6093</v>
      </c>
      <c r="N410" s="4" t="s">
        <v>2997</v>
      </c>
      <c r="O410" s="4" t="s">
        <v>3675</v>
      </c>
      <c r="P410" s="139">
        <v>3500000000</v>
      </c>
      <c r="Q410" s="4"/>
      <c r="R410" s="4">
        <v>129</v>
      </c>
      <c r="S410" s="174" t="s">
        <v>70</v>
      </c>
      <c r="T410" s="4" t="s">
        <v>70</v>
      </c>
      <c r="U410" s="140">
        <v>45341</v>
      </c>
      <c r="V410" s="4" t="s">
        <v>1884</v>
      </c>
      <c r="W410" s="4" t="s">
        <v>1954</v>
      </c>
      <c r="X410" s="139" t="s">
        <v>70</v>
      </c>
      <c r="Y410" s="140">
        <v>45371</v>
      </c>
      <c r="Z410" s="4" t="s">
        <v>1885</v>
      </c>
      <c r="AA410" s="4" t="s">
        <v>1886</v>
      </c>
      <c r="AB410" s="186">
        <f t="shared" si="38"/>
        <v>3500000000</v>
      </c>
      <c r="AC410" s="142">
        <f t="shared" si="39"/>
        <v>0</v>
      </c>
      <c r="AD410" s="4"/>
      <c r="AE410" s="4" t="s">
        <v>2114</v>
      </c>
      <c r="AF410" s="144" t="s">
        <v>6070</v>
      </c>
      <c r="AG410" s="4"/>
      <c r="AH410" s="4"/>
      <c r="AI410" s="4"/>
      <c r="AJ410" s="4"/>
      <c r="AK410" t="s">
        <v>2116</v>
      </c>
    </row>
    <row r="411" spans="1:37" hidden="1">
      <c r="B411" s="175" t="s">
        <v>5175</v>
      </c>
      <c r="C411" s="174" t="s">
        <v>160</v>
      </c>
      <c r="D411" s="4" t="s">
        <v>2005</v>
      </c>
      <c r="E411" s="4" t="s">
        <v>2005</v>
      </c>
      <c r="F411" s="4" t="s">
        <v>1060</v>
      </c>
      <c r="G411" s="4" t="s">
        <v>6096</v>
      </c>
      <c r="H411" s="4" t="s">
        <v>1417</v>
      </c>
      <c r="I411" s="4" t="s">
        <v>1418</v>
      </c>
      <c r="J411" s="4" t="s">
        <v>6097</v>
      </c>
      <c r="K411" s="139">
        <v>7000000000</v>
      </c>
      <c r="L411" s="139">
        <v>7000000000</v>
      </c>
      <c r="M411" s="4" t="s">
        <v>6093</v>
      </c>
      <c r="N411" s="4" t="s">
        <v>3258</v>
      </c>
      <c r="O411" s="4" t="s">
        <v>4465</v>
      </c>
      <c r="P411" s="139">
        <v>7000000000</v>
      </c>
      <c r="Q411" s="4"/>
      <c r="R411" s="4">
        <v>129</v>
      </c>
      <c r="S411" s="174" t="s">
        <v>70</v>
      </c>
      <c r="T411" s="4" t="s">
        <v>70</v>
      </c>
      <c r="U411" s="140">
        <v>45341</v>
      </c>
      <c r="V411" s="4" t="s">
        <v>1884</v>
      </c>
      <c r="W411" s="4" t="s">
        <v>1954</v>
      </c>
      <c r="X411" s="139" t="s">
        <v>70</v>
      </c>
      <c r="Y411" s="140">
        <v>45371</v>
      </c>
      <c r="Z411" s="4" t="s">
        <v>1885</v>
      </c>
      <c r="AA411" s="4" t="s">
        <v>1886</v>
      </c>
      <c r="AB411" s="186">
        <f t="shared" si="38"/>
        <v>7000000000</v>
      </c>
      <c r="AC411" s="142">
        <f t="shared" si="39"/>
        <v>0</v>
      </c>
      <c r="AD411" s="4"/>
      <c r="AE411" s="4" t="s">
        <v>2114</v>
      </c>
      <c r="AF411" s="144" t="s">
        <v>6070</v>
      </c>
      <c r="AG411" s="4"/>
      <c r="AH411" s="4"/>
      <c r="AI411" s="4"/>
      <c r="AJ411" s="4"/>
      <c r="AK411" t="s">
        <v>2116</v>
      </c>
    </row>
    <row r="412" spans="1:37" hidden="1">
      <c r="B412" s="175" t="s">
        <v>5175</v>
      </c>
      <c r="C412" s="174" t="s">
        <v>160</v>
      </c>
      <c r="D412" s="4" t="s">
        <v>2005</v>
      </c>
      <c r="E412" s="4" t="s">
        <v>2005</v>
      </c>
      <c r="F412" s="4" t="s">
        <v>1060</v>
      </c>
      <c r="G412" s="4" t="s">
        <v>6098</v>
      </c>
      <c r="H412" s="4" t="s">
        <v>1417</v>
      </c>
      <c r="I412" s="4" t="s">
        <v>1418</v>
      </c>
      <c r="J412" s="4" t="s">
        <v>6099</v>
      </c>
      <c r="K412" s="139">
        <v>8537560574</v>
      </c>
      <c r="L412" s="139">
        <v>8537560574</v>
      </c>
      <c r="M412" s="4" t="s">
        <v>6093</v>
      </c>
      <c r="N412" s="4" t="s">
        <v>2560</v>
      </c>
      <c r="O412" s="4" t="s">
        <v>6100</v>
      </c>
      <c r="P412" s="139">
        <v>8537560574</v>
      </c>
      <c r="Q412" s="4"/>
      <c r="R412" s="4">
        <v>129</v>
      </c>
      <c r="S412" s="174" t="s">
        <v>70</v>
      </c>
      <c r="T412" s="4" t="s">
        <v>70</v>
      </c>
      <c r="U412" s="140">
        <v>45341</v>
      </c>
      <c r="V412" s="4" t="s">
        <v>1884</v>
      </c>
      <c r="W412" s="4" t="s">
        <v>1954</v>
      </c>
      <c r="X412" s="139" t="s">
        <v>70</v>
      </c>
      <c r="Y412" s="140">
        <v>45371</v>
      </c>
      <c r="Z412" s="4" t="s">
        <v>1885</v>
      </c>
      <c r="AA412" s="4" t="s">
        <v>1886</v>
      </c>
      <c r="AB412" s="186">
        <f t="shared" si="38"/>
        <v>8537560574</v>
      </c>
      <c r="AC412" s="142">
        <f t="shared" si="39"/>
        <v>0</v>
      </c>
      <c r="AD412" s="4"/>
      <c r="AE412" s="4" t="s">
        <v>2114</v>
      </c>
      <c r="AF412" s="144" t="s">
        <v>6070</v>
      </c>
      <c r="AG412" s="4"/>
      <c r="AH412" s="4"/>
      <c r="AI412" s="4"/>
      <c r="AJ412" s="4"/>
      <c r="AK412" t="s">
        <v>2116</v>
      </c>
    </row>
    <row r="413" spans="1:37" hidden="1">
      <c r="B413" s="175" t="s">
        <v>5175</v>
      </c>
      <c r="C413" s="174" t="s">
        <v>160</v>
      </c>
      <c r="D413" s="4" t="s">
        <v>2005</v>
      </c>
      <c r="E413" s="4" t="s">
        <v>2005</v>
      </c>
      <c r="F413" s="4" t="s">
        <v>1060</v>
      </c>
      <c r="G413" s="4" t="s">
        <v>6101</v>
      </c>
      <c r="H413" s="4" t="s">
        <v>1417</v>
      </c>
      <c r="I413" s="4" t="s">
        <v>1418</v>
      </c>
      <c r="J413" s="4" t="s">
        <v>6102</v>
      </c>
      <c r="K413" s="139">
        <v>9157008526</v>
      </c>
      <c r="L413" s="139">
        <v>9157008526</v>
      </c>
      <c r="M413" s="4" t="s">
        <v>6093</v>
      </c>
      <c r="N413" s="4" t="s">
        <v>3380</v>
      </c>
      <c r="O413" s="4" t="s">
        <v>3420</v>
      </c>
      <c r="P413" s="139">
        <v>9157008526</v>
      </c>
      <c r="Q413" s="4"/>
      <c r="R413" s="4">
        <v>129</v>
      </c>
      <c r="S413" s="174" t="s">
        <v>70</v>
      </c>
      <c r="T413" s="4" t="s">
        <v>70</v>
      </c>
      <c r="U413" s="140">
        <v>45341</v>
      </c>
      <c r="V413" s="4" t="s">
        <v>1884</v>
      </c>
      <c r="W413" s="4" t="s">
        <v>1954</v>
      </c>
      <c r="X413" s="139" t="s">
        <v>70</v>
      </c>
      <c r="Y413" s="140">
        <v>45371</v>
      </c>
      <c r="Z413" s="4" t="s">
        <v>1885</v>
      </c>
      <c r="AA413" s="4" t="s">
        <v>1886</v>
      </c>
      <c r="AB413" s="186">
        <f t="shared" si="38"/>
        <v>9157008526</v>
      </c>
      <c r="AC413" s="142">
        <f t="shared" si="39"/>
        <v>0</v>
      </c>
      <c r="AD413" s="4"/>
      <c r="AE413" s="4" t="s">
        <v>2114</v>
      </c>
      <c r="AF413" s="144" t="s">
        <v>6070</v>
      </c>
      <c r="AG413" s="4"/>
      <c r="AH413" s="4"/>
      <c r="AI413" s="4"/>
      <c r="AJ413" s="4"/>
      <c r="AK413" t="s">
        <v>2116</v>
      </c>
    </row>
    <row r="414" spans="1:37" hidden="1">
      <c r="B414" s="175" t="s">
        <v>5175</v>
      </c>
      <c r="C414" s="174" t="s">
        <v>160</v>
      </c>
      <c r="D414" s="4" t="s">
        <v>2005</v>
      </c>
      <c r="E414" s="4" t="s">
        <v>2005</v>
      </c>
      <c r="F414" s="4" t="s">
        <v>1060</v>
      </c>
      <c r="G414" s="4" t="s">
        <v>6103</v>
      </c>
      <c r="H414" s="4" t="s">
        <v>1417</v>
      </c>
      <c r="I414" s="4" t="s">
        <v>1418</v>
      </c>
      <c r="J414" s="4" t="s">
        <v>6104</v>
      </c>
      <c r="K414" s="139">
        <v>5686389508</v>
      </c>
      <c r="L414" s="139">
        <v>5686389508</v>
      </c>
      <c r="M414" s="4" t="s">
        <v>6093</v>
      </c>
      <c r="N414" s="4" t="s">
        <v>3711</v>
      </c>
      <c r="O414" s="4" t="s">
        <v>2686</v>
      </c>
      <c r="P414" s="139">
        <v>5686389508</v>
      </c>
      <c r="Q414" s="4"/>
      <c r="R414" s="4">
        <v>129</v>
      </c>
      <c r="S414" s="174" t="s">
        <v>70</v>
      </c>
      <c r="T414" s="4" t="s">
        <v>70</v>
      </c>
      <c r="U414" s="140">
        <v>45341</v>
      </c>
      <c r="V414" s="4" t="s">
        <v>1884</v>
      </c>
      <c r="W414" s="4" t="s">
        <v>1954</v>
      </c>
      <c r="X414" s="139" t="s">
        <v>70</v>
      </c>
      <c r="Y414" s="140">
        <v>45371</v>
      </c>
      <c r="Z414" s="4" t="s">
        <v>1885</v>
      </c>
      <c r="AA414" s="4" t="s">
        <v>1886</v>
      </c>
      <c r="AB414" s="186">
        <f t="shared" si="38"/>
        <v>5686389508</v>
      </c>
      <c r="AC414" s="142">
        <f t="shared" si="39"/>
        <v>0</v>
      </c>
      <c r="AD414" s="4"/>
      <c r="AE414" s="4" t="s">
        <v>2114</v>
      </c>
      <c r="AF414" s="144" t="s">
        <v>6070</v>
      </c>
      <c r="AG414" s="4"/>
      <c r="AH414" s="4"/>
      <c r="AI414" s="4"/>
      <c r="AJ414" s="4"/>
      <c r="AK414" t="s">
        <v>2116</v>
      </c>
    </row>
    <row r="415" spans="1:37" hidden="1">
      <c r="A415" t="s">
        <v>6105</v>
      </c>
      <c r="B415" s="145" t="s">
        <v>5175</v>
      </c>
      <c r="C415" s="4" t="s">
        <v>160</v>
      </c>
      <c r="D415" s="4" t="s">
        <v>1990</v>
      </c>
      <c r="E415" s="4" t="s">
        <v>1990</v>
      </c>
      <c r="F415" s="4" t="s">
        <v>1060</v>
      </c>
      <c r="G415" s="4" t="s">
        <v>6106</v>
      </c>
      <c r="H415" s="4" t="s">
        <v>1291</v>
      </c>
      <c r="I415" s="4" t="s">
        <v>1292</v>
      </c>
      <c r="J415" s="4" t="s">
        <v>6107</v>
      </c>
      <c r="K415" s="139">
        <v>190000000</v>
      </c>
      <c r="L415" s="139">
        <v>190000000</v>
      </c>
      <c r="M415" s="4" t="s">
        <v>5787</v>
      </c>
      <c r="N415" s="4" t="s">
        <v>1914</v>
      </c>
      <c r="O415" s="4" t="s">
        <v>3568</v>
      </c>
      <c r="P415" s="139">
        <v>150000000</v>
      </c>
      <c r="Q415" s="186">
        <f t="shared" ref="Q415:Q426" si="40">P415-K415</f>
        <v>-40000000</v>
      </c>
      <c r="R415" s="4" t="s">
        <v>2503</v>
      </c>
      <c r="S415" s="4" t="s">
        <v>70</v>
      </c>
      <c r="T415" s="4"/>
      <c r="U415" s="140">
        <v>45353</v>
      </c>
      <c r="V415" s="4" t="s">
        <v>1884</v>
      </c>
      <c r="W415" s="4" t="s">
        <v>1954</v>
      </c>
      <c r="X415" s="139" t="s">
        <v>70</v>
      </c>
      <c r="Y415" s="140">
        <v>45364</v>
      </c>
      <c r="Z415" s="4" t="s">
        <v>1885</v>
      </c>
      <c r="AA415" s="4" t="s">
        <v>1886</v>
      </c>
      <c r="AB415" s="186">
        <f>P415</f>
        <v>150000000</v>
      </c>
      <c r="AC415" s="142">
        <f t="shared" si="39"/>
        <v>0</v>
      </c>
      <c r="AD415" s="4"/>
      <c r="AE415" s="4" t="s">
        <v>1127</v>
      </c>
      <c r="AF415" s="252" t="s">
        <v>6108</v>
      </c>
      <c r="AG415" s="4"/>
      <c r="AH415" s="4"/>
      <c r="AI415" s="4"/>
      <c r="AJ415" s="4"/>
    </row>
    <row r="416" spans="1:37" hidden="1">
      <c r="A416" t="s">
        <v>6105</v>
      </c>
      <c r="B416" s="145" t="s">
        <v>5175</v>
      </c>
      <c r="C416" s="4" t="s">
        <v>160</v>
      </c>
      <c r="D416" s="4" t="s">
        <v>1990</v>
      </c>
      <c r="E416" s="4" t="s">
        <v>1990</v>
      </c>
      <c r="F416" s="4" t="s">
        <v>1060</v>
      </c>
      <c r="G416" s="4" t="s">
        <v>6109</v>
      </c>
      <c r="H416" s="4" t="s">
        <v>1291</v>
      </c>
      <c r="I416" s="4" t="s">
        <v>1292</v>
      </c>
      <c r="J416" s="4" t="s">
        <v>6110</v>
      </c>
      <c r="K416" s="139">
        <v>2583000000</v>
      </c>
      <c r="L416" s="139">
        <v>2583000000</v>
      </c>
      <c r="M416" s="4" t="s">
        <v>5787</v>
      </c>
      <c r="N416" s="4" t="s">
        <v>2160</v>
      </c>
      <c r="O416" s="4" t="s">
        <v>3508</v>
      </c>
      <c r="P416" s="139">
        <v>138788820</v>
      </c>
      <c r="Q416" s="186">
        <f t="shared" si="40"/>
        <v>-2444211180</v>
      </c>
      <c r="R416" s="4" t="s">
        <v>2503</v>
      </c>
      <c r="S416" s="4" t="s">
        <v>70</v>
      </c>
      <c r="T416" s="4"/>
      <c r="U416" s="140">
        <v>45353</v>
      </c>
      <c r="V416" s="4" t="s">
        <v>1884</v>
      </c>
      <c r="W416" s="4" t="s">
        <v>1954</v>
      </c>
      <c r="X416" s="139" t="s">
        <v>70</v>
      </c>
      <c r="Y416" s="140">
        <v>45364</v>
      </c>
      <c r="Z416" s="4" t="s">
        <v>1885</v>
      </c>
      <c r="AA416" s="4" t="s">
        <v>1886</v>
      </c>
      <c r="AB416" s="186">
        <f t="shared" ref="AB416:AB426" si="41">P416</f>
        <v>138788820</v>
      </c>
      <c r="AC416" s="142">
        <f t="shared" si="39"/>
        <v>0</v>
      </c>
      <c r="AD416" s="4"/>
      <c r="AE416" s="4" t="s">
        <v>1127</v>
      </c>
      <c r="AF416" s="252" t="s">
        <v>6108</v>
      </c>
      <c r="AG416" s="4"/>
      <c r="AH416" s="4"/>
      <c r="AI416" s="4"/>
      <c r="AJ416" s="4"/>
    </row>
    <row r="417" spans="1:37" hidden="1">
      <c r="A417" t="s">
        <v>6105</v>
      </c>
      <c r="B417" s="145" t="s">
        <v>5175</v>
      </c>
      <c r="C417" s="4" t="s">
        <v>160</v>
      </c>
      <c r="D417" s="4" t="s">
        <v>1990</v>
      </c>
      <c r="E417" s="4" t="s">
        <v>1990</v>
      </c>
      <c r="F417" s="4" t="s">
        <v>1060</v>
      </c>
      <c r="G417" s="4" t="s">
        <v>6111</v>
      </c>
      <c r="H417" s="4" t="s">
        <v>1291</v>
      </c>
      <c r="I417" s="4" t="s">
        <v>1292</v>
      </c>
      <c r="J417" s="4" t="s">
        <v>6112</v>
      </c>
      <c r="K417" s="139">
        <v>7686000000</v>
      </c>
      <c r="L417" s="139">
        <v>7686000000</v>
      </c>
      <c r="M417" s="4" t="s">
        <v>5787</v>
      </c>
      <c r="N417" s="4" t="s">
        <v>3862</v>
      </c>
      <c r="O417" s="4" t="s">
        <v>3608</v>
      </c>
      <c r="P417" s="139">
        <v>984000000</v>
      </c>
      <c r="Q417" s="186">
        <f t="shared" si="40"/>
        <v>-6702000000</v>
      </c>
      <c r="R417" s="4" t="s">
        <v>2503</v>
      </c>
      <c r="S417" s="4" t="s">
        <v>70</v>
      </c>
      <c r="T417" s="4"/>
      <c r="U417" s="140">
        <v>45353</v>
      </c>
      <c r="V417" s="4" t="s">
        <v>1884</v>
      </c>
      <c r="W417" s="4" t="s">
        <v>1954</v>
      </c>
      <c r="X417" s="139" t="s">
        <v>70</v>
      </c>
      <c r="Y417" s="140">
        <v>45364</v>
      </c>
      <c r="Z417" s="4" t="s">
        <v>1885</v>
      </c>
      <c r="AA417" s="4" t="s">
        <v>1886</v>
      </c>
      <c r="AB417" s="186">
        <f t="shared" si="41"/>
        <v>984000000</v>
      </c>
      <c r="AC417" s="142">
        <f t="shared" si="39"/>
        <v>0</v>
      </c>
      <c r="AD417" s="4"/>
      <c r="AE417" s="4" t="s">
        <v>1127</v>
      </c>
      <c r="AF417" s="252" t="s">
        <v>6108</v>
      </c>
      <c r="AG417" s="4"/>
      <c r="AH417" s="4"/>
      <c r="AI417" s="4"/>
      <c r="AJ417" s="4"/>
    </row>
    <row r="418" spans="1:37" hidden="1">
      <c r="A418" t="s">
        <v>6105</v>
      </c>
      <c r="B418" s="145" t="s">
        <v>5175</v>
      </c>
      <c r="C418" s="4" t="s">
        <v>160</v>
      </c>
      <c r="D418" s="4" t="s">
        <v>1990</v>
      </c>
      <c r="E418" s="4" t="s">
        <v>1990</v>
      </c>
      <c r="F418" s="4" t="s">
        <v>1060</v>
      </c>
      <c r="G418" s="4" t="s">
        <v>6113</v>
      </c>
      <c r="H418" s="4" t="s">
        <v>1291</v>
      </c>
      <c r="I418" s="4" t="s">
        <v>1292</v>
      </c>
      <c r="J418" s="4" t="s">
        <v>6114</v>
      </c>
      <c r="K418" s="139">
        <v>7709000000</v>
      </c>
      <c r="L418" s="139">
        <v>7709000000</v>
      </c>
      <c r="M418" s="4" t="s">
        <v>5787</v>
      </c>
      <c r="N418" s="4" t="s">
        <v>3378</v>
      </c>
      <c r="O418" s="4" t="s">
        <v>3458</v>
      </c>
      <c r="P418" s="139">
        <v>955000000</v>
      </c>
      <c r="Q418" s="186">
        <f t="shared" si="40"/>
        <v>-6754000000</v>
      </c>
      <c r="R418" s="4" t="s">
        <v>2503</v>
      </c>
      <c r="S418" s="4" t="s">
        <v>70</v>
      </c>
      <c r="T418" s="4"/>
      <c r="U418" s="140">
        <v>45353</v>
      </c>
      <c r="V418" s="4" t="s">
        <v>1884</v>
      </c>
      <c r="W418" s="4" t="s">
        <v>1954</v>
      </c>
      <c r="X418" s="139" t="s">
        <v>70</v>
      </c>
      <c r="Y418" s="140">
        <v>45364</v>
      </c>
      <c r="Z418" s="4" t="s">
        <v>1885</v>
      </c>
      <c r="AA418" s="4" t="s">
        <v>1886</v>
      </c>
      <c r="AB418" s="186">
        <f t="shared" si="41"/>
        <v>955000000</v>
      </c>
      <c r="AC418" s="142">
        <f t="shared" si="39"/>
        <v>0</v>
      </c>
      <c r="AD418" s="4"/>
      <c r="AE418" s="4" t="s">
        <v>1127</v>
      </c>
      <c r="AF418" s="252" t="s">
        <v>6108</v>
      </c>
      <c r="AG418" s="4"/>
      <c r="AH418" s="4"/>
      <c r="AI418" s="4"/>
      <c r="AJ418" s="4"/>
    </row>
    <row r="419" spans="1:37" hidden="1">
      <c r="A419" t="s">
        <v>6105</v>
      </c>
      <c r="B419" s="145" t="s">
        <v>5175</v>
      </c>
      <c r="C419" s="4" t="s">
        <v>160</v>
      </c>
      <c r="D419" s="4" t="s">
        <v>1990</v>
      </c>
      <c r="E419" s="4" t="s">
        <v>1990</v>
      </c>
      <c r="F419" s="4" t="s">
        <v>1060</v>
      </c>
      <c r="G419" s="4" t="s">
        <v>6115</v>
      </c>
      <c r="H419" s="4" t="s">
        <v>1291</v>
      </c>
      <c r="I419" s="4" t="s">
        <v>1292</v>
      </c>
      <c r="J419" s="4" t="s">
        <v>6116</v>
      </c>
      <c r="K419" s="139">
        <v>5709000000</v>
      </c>
      <c r="L419" s="139">
        <v>5709000000</v>
      </c>
      <c r="M419" s="4" t="s">
        <v>5787</v>
      </c>
      <c r="N419" s="4" t="s">
        <v>2568</v>
      </c>
      <c r="O419" s="4" t="s">
        <v>2569</v>
      </c>
      <c r="P419" s="139">
        <v>866512140</v>
      </c>
      <c r="Q419" s="186">
        <f t="shared" si="40"/>
        <v>-4842487860</v>
      </c>
      <c r="R419" s="4" t="s">
        <v>2503</v>
      </c>
      <c r="S419" s="4" t="s">
        <v>70</v>
      </c>
      <c r="T419" s="4"/>
      <c r="U419" s="140">
        <v>45353</v>
      </c>
      <c r="V419" s="4" t="s">
        <v>1884</v>
      </c>
      <c r="W419" s="4" t="s">
        <v>1954</v>
      </c>
      <c r="X419" s="139" t="s">
        <v>70</v>
      </c>
      <c r="Y419" s="140">
        <v>45364</v>
      </c>
      <c r="Z419" s="4" t="s">
        <v>1885</v>
      </c>
      <c r="AA419" s="4" t="s">
        <v>1886</v>
      </c>
      <c r="AB419" s="186">
        <f t="shared" si="41"/>
        <v>866512140</v>
      </c>
      <c r="AC419" s="142">
        <f t="shared" si="39"/>
        <v>0</v>
      </c>
      <c r="AD419" s="4"/>
      <c r="AE419" s="4" t="s">
        <v>1127</v>
      </c>
      <c r="AF419" s="252" t="s">
        <v>6108</v>
      </c>
      <c r="AG419" s="4"/>
      <c r="AH419" s="4"/>
      <c r="AI419" s="4"/>
      <c r="AJ419" s="4"/>
    </row>
    <row r="420" spans="1:37" hidden="1">
      <c r="A420" t="s">
        <v>6105</v>
      </c>
      <c r="B420" s="145" t="s">
        <v>5175</v>
      </c>
      <c r="C420" s="4" t="s">
        <v>160</v>
      </c>
      <c r="D420" s="4" t="s">
        <v>1990</v>
      </c>
      <c r="E420" s="4" t="s">
        <v>1990</v>
      </c>
      <c r="F420" s="4" t="s">
        <v>1060</v>
      </c>
      <c r="G420" s="4" t="s">
        <v>6117</v>
      </c>
      <c r="H420" s="4" t="s">
        <v>1291</v>
      </c>
      <c r="I420" s="4" t="s">
        <v>1292</v>
      </c>
      <c r="J420" s="4" t="s">
        <v>6118</v>
      </c>
      <c r="K420" s="139">
        <v>3153000000</v>
      </c>
      <c r="L420" s="139">
        <v>3153000000</v>
      </c>
      <c r="M420" s="4" t="s">
        <v>5787</v>
      </c>
      <c r="N420" s="4" t="s">
        <v>2656</v>
      </c>
      <c r="O420" s="4" t="s">
        <v>3655</v>
      </c>
      <c r="P420" s="139">
        <v>1000000000</v>
      </c>
      <c r="Q420" s="186">
        <f t="shared" si="40"/>
        <v>-2153000000</v>
      </c>
      <c r="R420" s="4" t="s">
        <v>2503</v>
      </c>
      <c r="S420" s="4" t="s">
        <v>70</v>
      </c>
      <c r="T420" s="4"/>
      <c r="U420" s="140">
        <v>45353</v>
      </c>
      <c r="V420" s="4" t="s">
        <v>1884</v>
      </c>
      <c r="W420" s="4" t="s">
        <v>1954</v>
      </c>
      <c r="X420" s="139" t="s">
        <v>70</v>
      </c>
      <c r="Y420" s="140">
        <v>45364</v>
      </c>
      <c r="Z420" s="4" t="s">
        <v>1885</v>
      </c>
      <c r="AA420" s="4" t="s">
        <v>1886</v>
      </c>
      <c r="AB420" s="186">
        <f t="shared" si="41"/>
        <v>1000000000</v>
      </c>
      <c r="AC420" s="142">
        <f t="shared" si="39"/>
        <v>0</v>
      </c>
      <c r="AD420" s="4"/>
      <c r="AE420" s="4" t="s">
        <v>1127</v>
      </c>
      <c r="AF420" s="252" t="s">
        <v>6108</v>
      </c>
      <c r="AG420" s="4"/>
      <c r="AH420" s="4"/>
      <c r="AI420" s="4"/>
      <c r="AJ420" s="4"/>
    </row>
    <row r="421" spans="1:37" hidden="1">
      <c r="A421" t="s">
        <v>6105</v>
      </c>
      <c r="B421" s="145" t="s">
        <v>5175</v>
      </c>
      <c r="C421" s="4" t="s">
        <v>160</v>
      </c>
      <c r="D421" s="4" t="s">
        <v>1990</v>
      </c>
      <c r="E421" s="4" t="s">
        <v>1990</v>
      </c>
      <c r="F421" s="4" t="s">
        <v>1060</v>
      </c>
      <c r="G421" s="4" t="s">
        <v>6119</v>
      </c>
      <c r="H421" s="4" t="s">
        <v>1291</v>
      </c>
      <c r="I421" s="4" t="s">
        <v>1292</v>
      </c>
      <c r="J421" s="4" t="s">
        <v>6120</v>
      </c>
      <c r="K421" s="139">
        <v>6461000000</v>
      </c>
      <c r="L421" s="139">
        <v>6461000000</v>
      </c>
      <c r="M421" s="4" t="s">
        <v>5787</v>
      </c>
      <c r="N421" s="4" t="s">
        <v>3210</v>
      </c>
      <c r="O421" s="4" t="s">
        <v>3225</v>
      </c>
      <c r="P421" s="139">
        <v>1217200000</v>
      </c>
      <c r="Q421" s="186">
        <f t="shared" si="40"/>
        <v>-5243800000</v>
      </c>
      <c r="R421" s="4" t="s">
        <v>2503</v>
      </c>
      <c r="S421" s="4" t="s">
        <v>70</v>
      </c>
      <c r="T421" s="4"/>
      <c r="U421" s="140">
        <v>45353</v>
      </c>
      <c r="V421" s="4" t="s">
        <v>1884</v>
      </c>
      <c r="W421" s="4" t="s">
        <v>1954</v>
      </c>
      <c r="X421" s="139" t="s">
        <v>70</v>
      </c>
      <c r="Y421" s="140">
        <v>45364</v>
      </c>
      <c r="Z421" s="4" t="s">
        <v>1885</v>
      </c>
      <c r="AA421" s="4" t="s">
        <v>1886</v>
      </c>
      <c r="AB421" s="186">
        <f t="shared" si="41"/>
        <v>1217200000</v>
      </c>
      <c r="AC421" s="142">
        <f t="shared" si="39"/>
        <v>0</v>
      </c>
      <c r="AD421" s="4"/>
      <c r="AE421" s="4" t="s">
        <v>1127</v>
      </c>
      <c r="AF421" s="252" t="s">
        <v>6108</v>
      </c>
      <c r="AG421" s="4"/>
      <c r="AH421" s="4"/>
      <c r="AI421" s="4"/>
      <c r="AJ421" s="4"/>
    </row>
    <row r="422" spans="1:37" hidden="1">
      <c r="A422" t="s">
        <v>6105</v>
      </c>
      <c r="B422" s="145" t="s">
        <v>5175</v>
      </c>
      <c r="C422" s="4" t="s">
        <v>160</v>
      </c>
      <c r="D422" s="4" t="s">
        <v>1990</v>
      </c>
      <c r="E422" s="4" t="s">
        <v>1990</v>
      </c>
      <c r="F422" s="4" t="s">
        <v>1060</v>
      </c>
      <c r="G422" s="4" t="s">
        <v>6121</v>
      </c>
      <c r="H422" s="4" t="s">
        <v>1291</v>
      </c>
      <c r="I422" s="4" t="s">
        <v>1292</v>
      </c>
      <c r="J422" s="4" t="s">
        <v>6122</v>
      </c>
      <c r="K422" s="139">
        <v>9391000000</v>
      </c>
      <c r="L422" s="139">
        <v>9391000000</v>
      </c>
      <c r="M422" s="4" t="s">
        <v>5787</v>
      </c>
      <c r="N422" s="4" t="s">
        <v>5596</v>
      </c>
      <c r="O422" s="4" t="s">
        <v>3641</v>
      </c>
      <c r="P422" s="139">
        <v>1005147000</v>
      </c>
      <c r="Q422" s="186">
        <f t="shared" si="40"/>
        <v>-8385853000</v>
      </c>
      <c r="R422" s="4" t="s">
        <v>2503</v>
      </c>
      <c r="S422" s="4" t="s">
        <v>70</v>
      </c>
      <c r="T422" s="4"/>
      <c r="U422" s="140">
        <v>45353</v>
      </c>
      <c r="V422" s="4" t="s">
        <v>1884</v>
      </c>
      <c r="W422" s="4" t="s">
        <v>1954</v>
      </c>
      <c r="X422" s="139" t="s">
        <v>70</v>
      </c>
      <c r="Y422" s="140">
        <v>45364</v>
      </c>
      <c r="Z422" s="4" t="s">
        <v>1885</v>
      </c>
      <c r="AA422" s="4" t="s">
        <v>1886</v>
      </c>
      <c r="AB422" s="186">
        <f t="shared" si="41"/>
        <v>1005147000</v>
      </c>
      <c r="AC422" s="142">
        <f t="shared" si="39"/>
        <v>0</v>
      </c>
      <c r="AD422" s="4"/>
      <c r="AE422" s="4" t="s">
        <v>1127</v>
      </c>
      <c r="AF422" s="252" t="s">
        <v>6108</v>
      </c>
      <c r="AG422" s="4"/>
      <c r="AH422" s="4"/>
      <c r="AI422" s="4"/>
      <c r="AJ422" s="4"/>
    </row>
    <row r="423" spans="1:37" hidden="1">
      <c r="A423" t="s">
        <v>6105</v>
      </c>
      <c r="B423" s="145" t="s">
        <v>5175</v>
      </c>
      <c r="C423" s="4" t="s">
        <v>160</v>
      </c>
      <c r="D423" s="4" t="s">
        <v>1990</v>
      </c>
      <c r="E423" s="4" t="s">
        <v>1990</v>
      </c>
      <c r="F423" s="4" t="s">
        <v>1060</v>
      </c>
      <c r="G423" s="4" t="s">
        <v>6123</v>
      </c>
      <c r="H423" s="4" t="s">
        <v>1291</v>
      </c>
      <c r="I423" s="4" t="s">
        <v>1292</v>
      </c>
      <c r="J423" s="4" t="s">
        <v>6124</v>
      </c>
      <c r="K423" s="139">
        <v>1440000000</v>
      </c>
      <c r="L423" s="139">
        <v>1440000000</v>
      </c>
      <c r="M423" s="4" t="s">
        <v>5787</v>
      </c>
      <c r="N423" s="4" t="s">
        <v>2855</v>
      </c>
      <c r="O423" s="4" t="s">
        <v>3631</v>
      </c>
      <c r="P423" s="139">
        <v>1006681000</v>
      </c>
      <c r="Q423" s="186">
        <f t="shared" si="40"/>
        <v>-433319000</v>
      </c>
      <c r="R423" s="4" t="s">
        <v>2503</v>
      </c>
      <c r="S423" s="4" t="s">
        <v>70</v>
      </c>
      <c r="T423" s="4"/>
      <c r="U423" s="140">
        <v>45353</v>
      </c>
      <c r="V423" s="4" t="s">
        <v>1884</v>
      </c>
      <c r="W423" s="4" t="s">
        <v>1954</v>
      </c>
      <c r="X423" s="139" t="s">
        <v>70</v>
      </c>
      <c r="Y423" s="140">
        <v>45364</v>
      </c>
      <c r="Z423" s="4" t="s">
        <v>1885</v>
      </c>
      <c r="AA423" s="4" t="s">
        <v>1886</v>
      </c>
      <c r="AB423" s="186">
        <f t="shared" si="41"/>
        <v>1006681000</v>
      </c>
      <c r="AC423" s="142">
        <f t="shared" si="39"/>
        <v>0</v>
      </c>
      <c r="AD423" s="4"/>
      <c r="AE423" s="4" t="s">
        <v>1127</v>
      </c>
      <c r="AF423" s="252" t="s">
        <v>6108</v>
      </c>
      <c r="AG423" s="4"/>
      <c r="AH423" s="4"/>
      <c r="AI423" s="4"/>
      <c r="AJ423" s="4"/>
    </row>
    <row r="424" spans="1:37" hidden="1">
      <c r="A424" t="s">
        <v>6105</v>
      </c>
      <c r="B424" s="145" t="s">
        <v>5175</v>
      </c>
      <c r="C424" s="4" t="s">
        <v>160</v>
      </c>
      <c r="D424" s="4" t="s">
        <v>1990</v>
      </c>
      <c r="E424" s="4" t="s">
        <v>1990</v>
      </c>
      <c r="F424" s="4" t="s">
        <v>1060</v>
      </c>
      <c r="G424" s="4" t="s">
        <v>6125</v>
      </c>
      <c r="H424" s="4" t="s">
        <v>1291</v>
      </c>
      <c r="I424" s="4" t="s">
        <v>1292</v>
      </c>
      <c r="J424" s="4" t="s">
        <v>6126</v>
      </c>
      <c r="K424" s="139">
        <v>2650000000</v>
      </c>
      <c r="L424" s="139">
        <v>2650000000</v>
      </c>
      <c r="M424" s="4" t="s">
        <v>5873</v>
      </c>
      <c r="N424" s="4" t="s">
        <v>4284</v>
      </c>
      <c r="O424" s="4" t="s">
        <v>2602</v>
      </c>
      <c r="P424" s="139">
        <v>336380000</v>
      </c>
      <c r="Q424" s="186">
        <f t="shared" si="40"/>
        <v>-2313620000</v>
      </c>
      <c r="R424" s="4" t="s">
        <v>2503</v>
      </c>
      <c r="S424" s="4" t="s">
        <v>70</v>
      </c>
      <c r="T424" s="4"/>
      <c r="U424" s="140">
        <v>45353</v>
      </c>
      <c r="V424" s="4" t="s">
        <v>1884</v>
      </c>
      <c r="W424" s="4" t="s">
        <v>1954</v>
      </c>
      <c r="X424" s="139" t="s">
        <v>70</v>
      </c>
      <c r="Y424" s="140">
        <v>45364</v>
      </c>
      <c r="Z424" s="4" t="s">
        <v>1885</v>
      </c>
      <c r="AA424" s="4" t="s">
        <v>1886</v>
      </c>
      <c r="AB424" s="186">
        <f t="shared" si="41"/>
        <v>336380000</v>
      </c>
      <c r="AC424" s="142">
        <f t="shared" si="39"/>
        <v>0</v>
      </c>
      <c r="AD424" s="4"/>
      <c r="AE424" s="4" t="s">
        <v>1127</v>
      </c>
      <c r="AF424" s="252" t="s">
        <v>6108</v>
      </c>
      <c r="AG424" s="4"/>
      <c r="AH424" s="4"/>
      <c r="AI424" s="4"/>
      <c r="AJ424" s="4"/>
    </row>
    <row r="425" spans="1:37" hidden="1">
      <c r="A425" t="s">
        <v>6105</v>
      </c>
      <c r="B425" s="145" t="s">
        <v>5175</v>
      </c>
      <c r="C425" s="4" t="s">
        <v>160</v>
      </c>
      <c r="D425" s="4" t="s">
        <v>1990</v>
      </c>
      <c r="E425" s="4" t="s">
        <v>1990</v>
      </c>
      <c r="F425" s="4" t="s">
        <v>1060</v>
      </c>
      <c r="G425" s="4" t="s">
        <v>6127</v>
      </c>
      <c r="H425" s="4" t="s">
        <v>1291</v>
      </c>
      <c r="I425" s="4" t="s">
        <v>1292</v>
      </c>
      <c r="J425" s="4" t="s">
        <v>6128</v>
      </c>
      <c r="K425" s="139">
        <v>5239000000</v>
      </c>
      <c r="L425" s="139">
        <v>5239000000</v>
      </c>
      <c r="M425" s="4" t="s">
        <v>5873</v>
      </c>
      <c r="N425" s="4" t="s">
        <v>2587</v>
      </c>
      <c r="O425" s="4" t="s">
        <v>2219</v>
      </c>
      <c r="P425" s="139">
        <v>345000000</v>
      </c>
      <c r="Q425" s="186">
        <f t="shared" si="40"/>
        <v>-4894000000</v>
      </c>
      <c r="R425" s="4" t="s">
        <v>2503</v>
      </c>
      <c r="S425" s="4" t="s">
        <v>70</v>
      </c>
      <c r="T425" s="4"/>
      <c r="U425" s="140">
        <v>45353</v>
      </c>
      <c r="V425" s="4" t="s">
        <v>1884</v>
      </c>
      <c r="W425" s="4" t="s">
        <v>1954</v>
      </c>
      <c r="X425" s="139" t="s">
        <v>70</v>
      </c>
      <c r="Y425" s="140">
        <v>45364</v>
      </c>
      <c r="Z425" s="4" t="s">
        <v>1885</v>
      </c>
      <c r="AA425" s="4" t="s">
        <v>1886</v>
      </c>
      <c r="AB425" s="186">
        <f t="shared" si="41"/>
        <v>345000000</v>
      </c>
      <c r="AC425" s="142">
        <f t="shared" si="39"/>
        <v>0</v>
      </c>
      <c r="AD425" s="4"/>
      <c r="AE425" s="4" t="s">
        <v>1127</v>
      </c>
      <c r="AF425" s="252" t="s">
        <v>6108</v>
      </c>
      <c r="AG425" s="4"/>
      <c r="AH425" s="4"/>
      <c r="AI425" s="4"/>
      <c r="AJ425" s="4"/>
    </row>
    <row r="426" spans="1:37" hidden="1">
      <c r="A426" t="s">
        <v>6105</v>
      </c>
      <c r="B426" s="145" t="s">
        <v>5175</v>
      </c>
      <c r="C426" s="4" t="s">
        <v>160</v>
      </c>
      <c r="D426" s="4" t="s">
        <v>1990</v>
      </c>
      <c r="E426" s="4" t="s">
        <v>1990</v>
      </c>
      <c r="F426" s="4" t="s">
        <v>1060</v>
      </c>
      <c r="G426" s="4" t="s">
        <v>6129</v>
      </c>
      <c r="H426" s="4" t="s">
        <v>1291</v>
      </c>
      <c r="I426" s="4" t="s">
        <v>1292</v>
      </c>
      <c r="J426" s="4" t="s">
        <v>6130</v>
      </c>
      <c r="K426" s="139">
        <v>4827000000</v>
      </c>
      <c r="L426" s="139">
        <v>4827000000</v>
      </c>
      <c r="M426" s="4" t="s">
        <v>5873</v>
      </c>
      <c r="N426" s="4" t="s">
        <v>1864</v>
      </c>
      <c r="O426" s="4" t="s">
        <v>2582</v>
      </c>
      <c r="P426" s="139">
        <v>305900000</v>
      </c>
      <c r="Q426" s="186">
        <f t="shared" si="40"/>
        <v>-4521100000</v>
      </c>
      <c r="R426" s="4" t="s">
        <v>2503</v>
      </c>
      <c r="S426" s="4" t="s">
        <v>70</v>
      </c>
      <c r="T426" s="4"/>
      <c r="U426" s="140">
        <v>45353</v>
      </c>
      <c r="V426" s="4" t="s">
        <v>1884</v>
      </c>
      <c r="W426" s="4" t="s">
        <v>1954</v>
      </c>
      <c r="X426" s="139" t="s">
        <v>70</v>
      </c>
      <c r="Y426" s="140">
        <v>45364</v>
      </c>
      <c r="Z426" s="4" t="s">
        <v>1885</v>
      </c>
      <c r="AA426" s="4" t="s">
        <v>1886</v>
      </c>
      <c r="AB426" s="186">
        <f t="shared" si="41"/>
        <v>305900000</v>
      </c>
      <c r="AC426" s="142">
        <f t="shared" si="39"/>
        <v>0</v>
      </c>
      <c r="AD426" s="4"/>
      <c r="AE426" s="4" t="s">
        <v>1127</v>
      </c>
      <c r="AF426" s="252" t="s">
        <v>6108</v>
      </c>
      <c r="AG426" s="4"/>
      <c r="AH426" s="4"/>
      <c r="AI426" s="4"/>
      <c r="AJ426" s="4"/>
    </row>
    <row r="427" spans="1:37" hidden="1">
      <c r="B427" s="145" t="s">
        <v>5175</v>
      </c>
      <c r="C427" s="4" t="s">
        <v>160</v>
      </c>
      <c r="D427" s="4" t="s">
        <v>2470</v>
      </c>
      <c r="E427" s="4" t="s">
        <v>2470</v>
      </c>
      <c r="F427" s="4" t="s">
        <v>1060</v>
      </c>
      <c r="G427" s="4" t="s">
        <v>6131</v>
      </c>
      <c r="H427" s="4" t="s">
        <v>1485</v>
      </c>
      <c r="I427" s="4" t="s">
        <v>1486</v>
      </c>
      <c r="J427" s="4" t="s">
        <v>6132</v>
      </c>
      <c r="K427" s="139">
        <v>1440000000</v>
      </c>
      <c r="L427" s="139">
        <v>1440000000</v>
      </c>
      <c r="M427" s="4" t="s">
        <v>5873</v>
      </c>
      <c r="N427" s="4" t="s">
        <v>3758</v>
      </c>
      <c r="O427" s="4" t="s">
        <v>2869</v>
      </c>
      <c r="P427" s="139">
        <v>403656000</v>
      </c>
      <c r="Q427" s="186">
        <f>K427-P427</f>
        <v>1036344000</v>
      </c>
      <c r="R427" s="4">
        <v>155</v>
      </c>
      <c r="S427" s="4" t="s">
        <v>70</v>
      </c>
      <c r="T427" s="4" t="s">
        <v>70</v>
      </c>
      <c r="U427" s="140">
        <v>45352</v>
      </c>
      <c r="V427" s="4" t="s">
        <v>1884</v>
      </c>
      <c r="W427" s="4" t="s">
        <v>1954</v>
      </c>
      <c r="X427" s="4"/>
      <c r="Y427" s="4"/>
      <c r="Z427" s="4"/>
      <c r="AA427" s="4" t="s">
        <v>1886</v>
      </c>
      <c r="AB427" s="4"/>
      <c r="AC427" s="142">
        <f t="shared" si="39"/>
        <v>403656000</v>
      </c>
      <c r="AD427" s="4"/>
      <c r="AE427" s="4"/>
      <c r="AF427" s="144"/>
      <c r="AG427" s="4"/>
      <c r="AH427" s="4"/>
      <c r="AI427" s="4"/>
      <c r="AJ427" s="4"/>
    </row>
    <row r="428" spans="1:37" hidden="1">
      <c r="B428" s="175" t="s">
        <v>5418</v>
      </c>
      <c r="C428" s="174" t="s">
        <v>160</v>
      </c>
      <c r="D428" s="4" t="s">
        <v>6133</v>
      </c>
      <c r="E428" s="4" t="s">
        <v>6133</v>
      </c>
      <c r="F428" s="4" t="s">
        <v>1060</v>
      </c>
      <c r="G428" s="4" t="s">
        <v>6134</v>
      </c>
      <c r="H428" s="4" t="s">
        <v>1728</v>
      </c>
      <c r="I428" s="4" t="s">
        <v>1729</v>
      </c>
      <c r="J428" s="4" t="s">
        <v>6135</v>
      </c>
      <c r="K428" s="139">
        <v>150000000</v>
      </c>
      <c r="L428" s="139">
        <v>150000000</v>
      </c>
      <c r="M428" s="4" t="s">
        <v>6136</v>
      </c>
      <c r="N428" s="4" t="s">
        <v>6137</v>
      </c>
      <c r="O428" s="4" t="s">
        <v>3655</v>
      </c>
      <c r="P428" s="139">
        <v>347850000</v>
      </c>
      <c r="Q428" s="186">
        <f t="shared" ref="Q428:Q491" si="42">L428-P428</f>
        <v>-197850000</v>
      </c>
      <c r="R428" s="4">
        <v>17</v>
      </c>
      <c r="S428" s="4" t="s">
        <v>70</v>
      </c>
      <c r="T428" s="4" t="s">
        <v>70</v>
      </c>
      <c r="U428" s="140">
        <v>45341</v>
      </c>
      <c r="V428" s="4" t="s">
        <v>1884</v>
      </c>
      <c r="W428" s="4" t="s">
        <v>1954</v>
      </c>
      <c r="X428" s="139" t="s">
        <v>70</v>
      </c>
      <c r="Y428" s="140">
        <v>45371</v>
      </c>
      <c r="Z428" s="4" t="s">
        <v>1885</v>
      </c>
      <c r="AA428" s="4" t="s">
        <v>1886</v>
      </c>
      <c r="AB428" s="186">
        <f t="shared" ref="AB428:AB470" si="43">K428</f>
        <v>150000000</v>
      </c>
      <c r="AC428" s="142">
        <f t="shared" si="39"/>
        <v>197850000</v>
      </c>
      <c r="AD428" s="4"/>
      <c r="AE428" s="4" t="s">
        <v>2114</v>
      </c>
      <c r="AF428" s="144" t="s">
        <v>6138</v>
      </c>
      <c r="AG428" s="4"/>
      <c r="AH428" s="4"/>
      <c r="AI428" s="4"/>
      <c r="AJ428" s="4"/>
      <c r="AK428" t="s">
        <v>2116</v>
      </c>
    </row>
    <row r="429" spans="1:37" hidden="1">
      <c r="B429" s="175" t="s">
        <v>5418</v>
      </c>
      <c r="C429" s="174" t="s">
        <v>160</v>
      </c>
      <c r="D429" s="4" t="s">
        <v>6133</v>
      </c>
      <c r="E429" s="4" t="s">
        <v>6133</v>
      </c>
      <c r="F429" s="4" t="s">
        <v>1060</v>
      </c>
      <c r="G429" s="4" t="s">
        <v>6139</v>
      </c>
      <c r="H429" s="4" t="s">
        <v>1728</v>
      </c>
      <c r="I429" s="4" t="s">
        <v>1729</v>
      </c>
      <c r="J429" s="4" t="s">
        <v>6140</v>
      </c>
      <c r="K429" s="139">
        <v>138788820</v>
      </c>
      <c r="L429" s="139">
        <v>138788820</v>
      </c>
      <c r="M429" s="4" t="s">
        <v>5713</v>
      </c>
      <c r="N429" s="4" t="s">
        <v>3488</v>
      </c>
      <c r="O429" s="4" t="s">
        <v>2842</v>
      </c>
      <c r="P429" s="139">
        <v>220000000</v>
      </c>
      <c r="Q429" s="186">
        <f t="shared" si="42"/>
        <v>-81211180</v>
      </c>
      <c r="R429" s="4">
        <v>17</v>
      </c>
      <c r="S429" s="4" t="s">
        <v>70</v>
      </c>
      <c r="T429" s="4" t="s">
        <v>70</v>
      </c>
      <c r="U429" s="140">
        <v>45341</v>
      </c>
      <c r="V429" s="4" t="s">
        <v>1884</v>
      </c>
      <c r="W429" s="4" t="s">
        <v>1954</v>
      </c>
      <c r="X429" s="139" t="s">
        <v>70</v>
      </c>
      <c r="Y429" s="140">
        <v>45371</v>
      </c>
      <c r="Z429" s="4" t="s">
        <v>1885</v>
      </c>
      <c r="AA429" s="4" t="s">
        <v>1886</v>
      </c>
      <c r="AB429" s="186">
        <f t="shared" si="43"/>
        <v>138788820</v>
      </c>
      <c r="AC429" s="142">
        <f t="shared" si="39"/>
        <v>81211180</v>
      </c>
      <c r="AD429" s="4"/>
      <c r="AE429" s="4" t="s">
        <v>2114</v>
      </c>
      <c r="AF429" s="144" t="s">
        <v>6138</v>
      </c>
      <c r="AG429" s="4"/>
      <c r="AH429" s="4"/>
      <c r="AI429" s="4"/>
      <c r="AJ429" s="4"/>
      <c r="AK429" t="s">
        <v>2116</v>
      </c>
    </row>
    <row r="430" spans="1:37" hidden="1">
      <c r="B430" s="175" t="s">
        <v>5418</v>
      </c>
      <c r="C430" s="174" t="s">
        <v>160</v>
      </c>
      <c r="D430" s="4" t="s">
        <v>6133</v>
      </c>
      <c r="E430" s="4" t="s">
        <v>6133</v>
      </c>
      <c r="F430" s="4" t="s">
        <v>1060</v>
      </c>
      <c r="G430" s="4" t="s">
        <v>6141</v>
      </c>
      <c r="H430" s="4" t="s">
        <v>1728</v>
      </c>
      <c r="I430" s="4" t="s">
        <v>1729</v>
      </c>
      <c r="J430" s="4" t="s">
        <v>6142</v>
      </c>
      <c r="K430" s="139">
        <v>984000000</v>
      </c>
      <c r="L430" s="139">
        <v>984000000</v>
      </c>
      <c r="M430" s="4" t="s">
        <v>5651</v>
      </c>
      <c r="N430" s="4" t="s">
        <v>3502</v>
      </c>
      <c r="O430" s="4" t="s">
        <v>3568</v>
      </c>
      <c r="P430" s="139">
        <v>220000000</v>
      </c>
      <c r="Q430" s="186">
        <f t="shared" si="42"/>
        <v>764000000</v>
      </c>
      <c r="R430" s="4">
        <v>17</v>
      </c>
      <c r="S430" s="4" t="s">
        <v>70</v>
      </c>
      <c r="T430" s="4" t="s">
        <v>70</v>
      </c>
      <c r="U430" s="140">
        <v>45341</v>
      </c>
      <c r="V430" s="4" t="s">
        <v>1884</v>
      </c>
      <c r="W430" s="4" t="s">
        <v>1954</v>
      </c>
      <c r="X430" s="139" t="s">
        <v>70</v>
      </c>
      <c r="Y430" s="140">
        <v>45371</v>
      </c>
      <c r="Z430" s="4" t="s">
        <v>1885</v>
      </c>
      <c r="AA430" s="4" t="s">
        <v>1886</v>
      </c>
      <c r="AB430" s="186">
        <f t="shared" si="43"/>
        <v>984000000</v>
      </c>
      <c r="AC430" s="142">
        <f t="shared" si="39"/>
        <v>-764000000</v>
      </c>
      <c r="AD430" s="4"/>
      <c r="AE430" s="4" t="s">
        <v>2114</v>
      </c>
      <c r="AF430" s="144" t="s">
        <v>6138</v>
      </c>
      <c r="AG430" s="4"/>
      <c r="AH430" s="4"/>
      <c r="AI430" s="4"/>
      <c r="AJ430" s="4"/>
      <c r="AK430" t="s">
        <v>2116</v>
      </c>
    </row>
    <row r="431" spans="1:37" hidden="1">
      <c r="B431" s="175" t="s">
        <v>5418</v>
      </c>
      <c r="C431" s="174" t="s">
        <v>160</v>
      </c>
      <c r="D431" s="4" t="s">
        <v>6133</v>
      </c>
      <c r="E431" s="4" t="s">
        <v>6133</v>
      </c>
      <c r="F431" s="4" t="s">
        <v>1060</v>
      </c>
      <c r="G431" s="4" t="s">
        <v>6143</v>
      </c>
      <c r="H431" s="4" t="s">
        <v>1728</v>
      </c>
      <c r="I431" s="4" t="s">
        <v>1729</v>
      </c>
      <c r="J431" s="4" t="s">
        <v>6144</v>
      </c>
      <c r="K431" s="139">
        <v>955000000</v>
      </c>
      <c r="L431" s="139">
        <v>955000000</v>
      </c>
      <c r="M431" s="4" t="s">
        <v>5651</v>
      </c>
      <c r="N431" s="4" t="s">
        <v>2876</v>
      </c>
      <c r="O431" s="4" t="s">
        <v>3088</v>
      </c>
      <c r="P431" s="139">
        <v>427040757</v>
      </c>
      <c r="Q431" s="186">
        <f t="shared" si="42"/>
        <v>527959243</v>
      </c>
      <c r="R431" s="4">
        <v>17</v>
      </c>
      <c r="S431" s="4" t="s">
        <v>70</v>
      </c>
      <c r="T431" s="4" t="s">
        <v>70</v>
      </c>
      <c r="U431" s="140">
        <v>45341</v>
      </c>
      <c r="V431" s="4" t="s">
        <v>1884</v>
      </c>
      <c r="W431" s="4" t="s">
        <v>1954</v>
      </c>
      <c r="X431" s="139" t="s">
        <v>70</v>
      </c>
      <c r="Y431" s="140">
        <v>45371</v>
      </c>
      <c r="Z431" s="4" t="s">
        <v>1885</v>
      </c>
      <c r="AA431" s="4" t="s">
        <v>1886</v>
      </c>
      <c r="AB431" s="186">
        <f t="shared" si="43"/>
        <v>955000000</v>
      </c>
      <c r="AC431" s="142">
        <f t="shared" si="39"/>
        <v>-527959243</v>
      </c>
      <c r="AD431" s="4"/>
      <c r="AE431" s="4" t="s">
        <v>2114</v>
      </c>
      <c r="AF431" s="144" t="s">
        <v>6138</v>
      </c>
      <c r="AG431" s="4"/>
      <c r="AH431" s="4"/>
      <c r="AI431" s="4"/>
      <c r="AJ431" s="4"/>
      <c r="AK431" t="s">
        <v>2116</v>
      </c>
    </row>
    <row r="432" spans="1:37" hidden="1">
      <c r="B432" s="175" t="s">
        <v>5418</v>
      </c>
      <c r="C432" s="174" t="s">
        <v>160</v>
      </c>
      <c r="D432" s="4" t="s">
        <v>6133</v>
      </c>
      <c r="E432" s="4" t="s">
        <v>6133</v>
      </c>
      <c r="F432" s="4" t="s">
        <v>1060</v>
      </c>
      <c r="G432" s="4" t="s">
        <v>6145</v>
      </c>
      <c r="H432" s="4" t="s">
        <v>1728</v>
      </c>
      <c r="I432" s="4" t="s">
        <v>1729</v>
      </c>
      <c r="J432" s="4" t="s">
        <v>6146</v>
      </c>
      <c r="K432" s="139">
        <v>866512140</v>
      </c>
      <c r="L432" s="139">
        <v>866512140</v>
      </c>
      <c r="M432" s="4" t="s">
        <v>5651</v>
      </c>
      <c r="N432" s="4" t="s">
        <v>3794</v>
      </c>
      <c r="O432" s="4" t="s">
        <v>2897</v>
      </c>
      <c r="P432" s="139">
        <v>420000000</v>
      </c>
      <c r="Q432" s="186">
        <f t="shared" si="42"/>
        <v>446512140</v>
      </c>
      <c r="R432" s="4">
        <v>17</v>
      </c>
      <c r="S432" s="4" t="s">
        <v>70</v>
      </c>
      <c r="T432" s="4" t="s">
        <v>70</v>
      </c>
      <c r="U432" s="140">
        <v>45341</v>
      </c>
      <c r="V432" s="4" t="s">
        <v>1884</v>
      </c>
      <c r="W432" s="4" t="s">
        <v>1954</v>
      </c>
      <c r="X432" s="139" t="s">
        <v>70</v>
      </c>
      <c r="Y432" s="140">
        <v>45371</v>
      </c>
      <c r="Z432" s="4" t="s">
        <v>1885</v>
      </c>
      <c r="AA432" s="4" t="s">
        <v>1886</v>
      </c>
      <c r="AB432" s="186">
        <f t="shared" si="43"/>
        <v>866512140</v>
      </c>
      <c r="AC432" s="142">
        <f t="shared" si="39"/>
        <v>-446512140</v>
      </c>
      <c r="AD432" s="4"/>
      <c r="AE432" s="4" t="s">
        <v>2114</v>
      </c>
      <c r="AF432" s="144" t="s">
        <v>6138</v>
      </c>
      <c r="AG432" s="4"/>
      <c r="AH432" s="4"/>
      <c r="AI432" s="4"/>
      <c r="AJ432" s="4"/>
      <c r="AK432" t="s">
        <v>2116</v>
      </c>
    </row>
    <row r="433" spans="2:37" hidden="1">
      <c r="B433" s="175" t="s">
        <v>5418</v>
      </c>
      <c r="C433" s="174" t="s">
        <v>160</v>
      </c>
      <c r="D433" s="4" t="s">
        <v>6133</v>
      </c>
      <c r="E433" s="4" t="s">
        <v>6133</v>
      </c>
      <c r="F433" s="4" t="s">
        <v>1060</v>
      </c>
      <c r="G433" s="4" t="s">
        <v>6147</v>
      </c>
      <c r="H433" s="4" t="s">
        <v>1728</v>
      </c>
      <c r="I433" s="4" t="s">
        <v>1729</v>
      </c>
      <c r="J433" s="4" t="s">
        <v>6148</v>
      </c>
      <c r="K433" s="139">
        <v>1000000000</v>
      </c>
      <c r="L433" s="139">
        <v>1000000000</v>
      </c>
      <c r="M433" s="4" t="s">
        <v>5651</v>
      </c>
      <c r="N433" s="4" t="s">
        <v>2212</v>
      </c>
      <c r="O433" s="4" t="s">
        <v>2751</v>
      </c>
      <c r="P433" s="139">
        <v>665676000</v>
      </c>
      <c r="Q433" s="186">
        <f t="shared" si="42"/>
        <v>334324000</v>
      </c>
      <c r="R433" s="4">
        <v>17</v>
      </c>
      <c r="S433" s="4" t="s">
        <v>70</v>
      </c>
      <c r="T433" s="4" t="s">
        <v>70</v>
      </c>
      <c r="U433" s="140">
        <v>45341</v>
      </c>
      <c r="V433" s="4" t="s">
        <v>1884</v>
      </c>
      <c r="W433" s="4" t="s">
        <v>1954</v>
      </c>
      <c r="X433" s="139" t="s">
        <v>70</v>
      </c>
      <c r="Y433" s="140">
        <v>45371</v>
      </c>
      <c r="Z433" s="4" t="s">
        <v>1885</v>
      </c>
      <c r="AA433" s="4" t="s">
        <v>1886</v>
      </c>
      <c r="AB433" s="186">
        <f t="shared" si="43"/>
        <v>1000000000</v>
      </c>
      <c r="AC433" s="142">
        <f t="shared" si="39"/>
        <v>-334324000</v>
      </c>
      <c r="AD433" s="4"/>
      <c r="AE433" s="4" t="s">
        <v>2114</v>
      </c>
      <c r="AF433" s="144" t="s">
        <v>6138</v>
      </c>
      <c r="AG433" s="4"/>
      <c r="AH433" s="4"/>
      <c r="AI433" s="4"/>
      <c r="AJ433" s="4"/>
      <c r="AK433" t="s">
        <v>2116</v>
      </c>
    </row>
    <row r="434" spans="2:37" hidden="1">
      <c r="B434" s="175" t="s">
        <v>5418</v>
      </c>
      <c r="C434" s="174" t="s">
        <v>160</v>
      </c>
      <c r="D434" s="4" t="s">
        <v>6133</v>
      </c>
      <c r="E434" s="4" t="s">
        <v>6133</v>
      </c>
      <c r="F434" s="4" t="s">
        <v>1060</v>
      </c>
      <c r="G434" s="4" t="s">
        <v>6149</v>
      </c>
      <c r="H434" s="4" t="s">
        <v>1728</v>
      </c>
      <c r="I434" s="4" t="s">
        <v>1729</v>
      </c>
      <c r="J434" s="4" t="s">
        <v>6150</v>
      </c>
      <c r="K434" s="139">
        <v>1217200000</v>
      </c>
      <c r="L434" s="139">
        <v>1217200000</v>
      </c>
      <c r="M434" s="4" t="s">
        <v>5651</v>
      </c>
      <c r="N434" s="4" t="s">
        <v>3361</v>
      </c>
      <c r="O434" s="4" t="s">
        <v>2502</v>
      </c>
      <c r="P434" s="139">
        <v>600000000</v>
      </c>
      <c r="Q434" s="186">
        <f t="shared" si="42"/>
        <v>617200000</v>
      </c>
      <c r="R434" s="4">
        <v>17</v>
      </c>
      <c r="S434" s="4" t="s">
        <v>70</v>
      </c>
      <c r="T434" s="4" t="s">
        <v>70</v>
      </c>
      <c r="U434" s="140">
        <v>45341</v>
      </c>
      <c r="V434" s="4" t="s">
        <v>1884</v>
      </c>
      <c r="W434" s="4" t="s">
        <v>1954</v>
      </c>
      <c r="X434" s="139" t="s">
        <v>70</v>
      </c>
      <c r="Y434" s="140">
        <v>45371</v>
      </c>
      <c r="Z434" s="4" t="s">
        <v>1885</v>
      </c>
      <c r="AA434" s="4" t="s">
        <v>1886</v>
      </c>
      <c r="AB434" s="186">
        <f t="shared" si="43"/>
        <v>1217200000</v>
      </c>
      <c r="AC434" s="142">
        <f t="shared" si="39"/>
        <v>-617200000</v>
      </c>
      <c r="AD434" s="4"/>
      <c r="AE434" s="4" t="s">
        <v>2114</v>
      </c>
      <c r="AF434" s="144" t="s">
        <v>6138</v>
      </c>
      <c r="AG434" s="4"/>
      <c r="AH434" s="4"/>
      <c r="AI434" s="4"/>
      <c r="AJ434" s="4"/>
      <c r="AK434" t="s">
        <v>2116</v>
      </c>
    </row>
    <row r="435" spans="2:37" hidden="1">
      <c r="B435" s="175" t="s">
        <v>5418</v>
      </c>
      <c r="C435" s="174" t="s">
        <v>160</v>
      </c>
      <c r="D435" s="4" t="s">
        <v>6133</v>
      </c>
      <c r="E435" s="4" t="s">
        <v>6133</v>
      </c>
      <c r="F435" s="4" t="s">
        <v>1060</v>
      </c>
      <c r="G435" s="4" t="s">
        <v>6151</v>
      </c>
      <c r="H435" s="4" t="s">
        <v>1728</v>
      </c>
      <c r="I435" s="4" t="s">
        <v>1729</v>
      </c>
      <c r="J435" s="4" t="s">
        <v>6152</v>
      </c>
      <c r="K435" s="139">
        <v>1005147000</v>
      </c>
      <c r="L435" s="139">
        <v>1005147000</v>
      </c>
      <c r="M435" s="4" t="s">
        <v>5651</v>
      </c>
      <c r="N435" s="4" t="s">
        <v>3547</v>
      </c>
      <c r="O435" s="4" t="s">
        <v>3868</v>
      </c>
      <c r="P435" s="139">
        <v>956590833</v>
      </c>
      <c r="Q435" s="186">
        <f t="shared" si="42"/>
        <v>48556167</v>
      </c>
      <c r="R435" s="4">
        <v>17</v>
      </c>
      <c r="S435" s="4" t="s">
        <v>70</v>
      </c>
      <c r="T435" s="4" t="s">
        <v>70</v>
      </c>
      <c r="U435" s="140">
        <v>45341</v>
      </c>
      <c r="V435" s="4" t="s">
        <v>1884</v>
      </c>
      <c r="W435" s="4" t="s">
        <v>1954</v>
      </c>
      <c r="X435" s="139" t="s">
        <v>70</v>
      </c>
      <c r="Y435" s="140">
        <v>45371</v>
      </c>
      <c r="Z435" s="4" t="s">
        <v>1885</v>
      </c>
      <c r="AA435" s="4" t="s">
        <v>1886</v>
      </c>
      <c r="AB435" s="186">
        <f t="shared" si="43"/>
        <v>1005147000</v>
      </c>
      <c r="AC435" s="142">
        <f t="shared" si="39"/>
        <v>-48556167</v>
      </c>
      <c r="AD435" s="4"/>
      <c r="AE435" s="4" t="s">
        <v>2114</v>
      </c>
      <c r="AF435" s="144" t="s">
        <v>6138</v>
      </c>
      <c r="AG435" s="4"/>
      <c r="AH435" s="4"/>
      <c r="AI435" s="4"/>
      <c r="AJ435" s="4"/>
      <c r="AK435" t="s">
        <v>2116</v>
      </c>
    </row>
    <row r="436" spans="2:37" hidden="1">
      <c r="B436" s="175" t="s">
        <v>5418</v>
      </c>
      <c r="C436" s="174" t="s">
        <v>160</v>
      </c>
      <c r="D436" s="4" t="s">
        <v>6133</v>
      </c>
      <c r="E436" s="4" t="s">
        <v>6133</v>
      </c>
      <c r="F436" s="4" t="s">
        <v>1060</v>
      </c>
      <c r="G436" s="4" t="s">
        <v>6153</v>
      </c>
      <c r="H436" s="4" t="s">
        <v>1728</v>
      </c>
      <c r="I436" s="4" t="s">
        <v>1729</v>
      </c>
      <c r="J436" s="4" t="s">
        <v>6154</v>
      </c>
      <c r="K436" s="139">
        <v>1006681000</v>
      </c>
      <c r="L436" s="139">
        <v>1006681000</v>
      </c>
      <c r="M436" s="4" t="s">
        <v>6093</v>
      </c>
      <c r="N436" s="4" t="s">
        <v>2597</v>
      </c>
      <c r="O436" s="4" t="s">
        <v>2561</v>
      </c>
      <c r="P436" s="139">
        <v>705000000</v>
      </c>
      <c r="Q436" s="186">
        <f t="shared" si="42"/>
        <v>301681000</v>
      </c>
      <c r="R436" s="4">
        <v>17</v>
      </c>
      <c r="S436" s="4" t="s">
        <v>70</v>
      </c>
      <c r="T436" s="4" t="s">
        <v>70</v>
      </c>
      <c r="U436" s="140">
        <v>45341</v>
      </c>
      <c r="V436" s="4" t="s">
        <v>1884</v>
      </c>
      <c r="W436" s="4" t="s">
        <v>1954</v>
      </c>
      <c r="X436" s="139" t="s">
        <v>70</v>
      </c>
      <c r="Y436" s="140">
        <v>45371</v>
      </c>
      <c r="Z436" s="4" t="s">
        <v>1885</v>
      </c>
      <c r="AA436" s="4" t="s">
        <v>1886</v>
      </c>
      <c r="AB436" s="186">
        <f t="shared" si="43"/>
        <v>1006681000</v>
      </c>
      <c r="AC436" s="142">
        <f t="shared" si="39"/>
        <v>-301681000</v>
      </c>
      <c r="AD436" s="4"/>
      <c r="AE436" s="4" t="s">
        <v>2114</v>
      </c>
      <c r="AF436" s="144" t="s">
        <v>6138</v>
      </c>
      <c r="AG436" s="4"/>
      <c r="AH436" s="4"/>
      <c r="AI436" s="4"/>
      <c r="AJ436" s="4"/>
      <c r="AK436" t="s">
        <v>2116</v>
      </c>
    </row>
    <row r="437" spans="2:37" hidden="1">
      <c r="B437" s="175" t="s">
        <v>5418</v>
      </c>
      <c r="C437" s="174" t="s">
        <v>160</v>
      </c>
      <c r="D437" s="4" t="s">
        <v>6133</v>
      </c>
      <c r="E437" s="4" t="s">
        <v>6133</v>
      </c>
      <c r="F437" s="4" t="s">
        <v>1060</v>
      </c>
      <c r="G437" s="4" t="s">
        <v>6155</v>
      </c>
      <c r="H437" s="4" t="s">
        <v>1728</v>
      </c>
      <c r="I437" s="4" t="s">
        <v>1729</v>
      </c>
      <c r="J437" s="4" t="s">
        <v>6156</v>
      </c>
      <c r="K437" s="139">
        <v>336380000</v>
      </c>
      <c r="L437" s="139">
        <v>336380000</v>
      </c>
      <c r="M437" s="4" t="s">
        <v>6093</v>
      </c>
      <c r="N437" s="4" t="s">
        <v>3375</v>
      </c>
      <c r="O437" s="4" t="s">
        <v>2894</v>
      </c>
      <c r="P437" s="139">
        <v>295000000</v>
      </c>
      <c r="Q437" s="186">
        <f t="shared" si="42"/>
        <v>41380000</v>
      </c>
      <c r="R437" s="4">
        <v>17</v>
      </c>
      <c r="S437" s="4" t="s">
        <v>70</v>
      </c>
      <c r="T437" s="4" t="s">
        <v>70</v>
      </c>
      <c r="U437" s="140">
        <v>45341</v>
      </c>
      <c r="V437" s="4" t="s">
        <v>1884</v>
      </c>
      <c r="W437" s="4" t="s">
        <v>1954</v>
      </c>
      <c r="X437" s="139" t="s">
        <v>70</v>
      </c>
      <c r="Y437" s="140">
        <v>45371</v>
      </c>
      <c r="Z437" s="4" t="s">
        <v>1885</v>
      </c>
      <c r="AA437" s="4" t="s">
        <v>1886</v>
      </c>
      <c r="AB437" s="186">
        <f t="shared" si="43"/>
        <v>336380000</v>
      </c>
      <c r="AC437" s="142">
        <f t="shared" si="39"/>
        <v>-41380000</v>
      </c>
      <c r="AD437" s="4"/>
      <c r="AE437" s="4" t="s">
        <v>2114</v>
      </c>
      <c r="AF437" s="144" t="s">
        <v>6138</v>
      </c>
      <c r="AG437" s="4"/>
      <c r="AH437" s="4"/>
      <c r="AI437" s="4"/>
      <c r="AJ437" s="4"/>
      <c r="AK437" t="s">
        <v>2116</v>
      </c>
    </row>
    <row r="438" spans="2:37" hidden="1">
      <c r="B438" s="175" t="s">
        <v>5418</v>
      </c>
      <c r="C438" s="174" t="s">
        <v>160</v>
      </c>
      <c r="D438" s="4" t="s">
        <v>6133</v>
      </c>
      <c r="E438" s="4" t="s">
        <v>6133</v>
      </c>
      <c r="F438" s="4" t="s">
        <v>1060</v>
      </c>
      <c r="G438" s="4" t="s">
        <v>6157</v>
      </c>
      <c r="H438" s="4" t="s">
        <v>1728</v>
      </c>
      <c r="I438" s="4" t="s">
        <v>1729</v>
      </c>
      <c r="J438" s="4" t="s">
        <v>6158</v>
      </c>
      <c r="K438" s="139">
        <v>345000000</v>
      </c>
      <c r="L438" s="139">
        <v>345000000</v>
      </c>
      <c r="M438" s="4" t="s">
        <v>6093</v>
      </c>
      <c r="N438" s="4" t="s">
        <v>2601</v>
      </c>
      <c r="O438" s="4" t="s">
        <v>3608</v>
      </c>
      <c r="P438" s="139">
        <v>550000000</v>
      </c>
      <c r="Q438" s="186">
        <f t="shared" si="42"/>
        <v>-205000000</v>
      </c>
      <c r="R438" s="4">
        <v>17</v>
      </c>
      <c r="S438" s="4" t="s">
        <v>70</v>
      </c>
      <c r="T438" s="4" t="s">
        <v>70</v>
      </c>
      <c r="U438" s="140">
        <v>45341</v>
      </c>
      <c r="V438" s="4" t="s">
        <v>1884</v>
      </c>
      <c r="W438" s="4" t="s">
        <v>1954</v>
      </c>
      <c r="X438" s="139" t="s">
        <v>70</v>
      </c>
      <c r="Y438" s="140">
        <v>45371</v>
      </c>
      <c r="Z438" s="4" t="s">
        <v>1885</v>
      </c>
      <c r="AA438" s="4" t="s">
        <v>1886</v>
      </c>
      <c r="AB438" s="186">
        <f t="shared" si="43"/>
        <v>345000000</v>
      </c>
      <c r="AC438" s="142">
        <f t="shared" si="39"/>
        <v>205000000</v>
      </c>
      <c r="AD438" s="4"/>
      <c r="AE438" s="4" t="s">
        <v>2114</v>
      </c>
      <c r="AF438" s="144" t="s">
        <v>6138</v>
      </c>
      <c r="AG438" s="4"/>
      <c r="AH438" s="4"/>
      <c r="AI438" s="4"/>
      <c r="AJ438" s="4"/>
      <c r="AK438" t="s">
        <v>2116</v>
      </c>
    </row>
    <row r="439" spans="2:37" hidden="1">
      <c r="B439" s="175" t="s">
        <v>5418</v>
      </c>
      <c r="C439" s="174" t="s">
        <v>160</v>
      </c>
      <c r="D439" s="4" t="s">
        <v>6133</v>
      </c>
      <c r="E439" s="4" t="s">
        <v>6133</v>
      </c>
      <c r="F439" s="4" t="s">
        <v>1060</v>
      </c>
      <c r="G439" s="4" t="s">
        <v>6159</v>
      </c>
      <c r="H439" s="4" t="s">
        <v>1728</v>
      </c>
      <c r="I439" s="4" t="s">
        <v>1729</v>
      </c>
      <c r="J439" s="4" t="s">
        <v>6160</v>
      </c>
      <c r="K439" s="139">
        <v>305900000</v>
      </c>
      <c r="L439" s="139">
        <v>305900000</v>
      </c>
      <c r="M439" s="4" t="s">
        <v>6093</v>
      </c>
      <c r="N439" s="4" t="s">
        <v>3208</v>
      </c>
      <c r="O439" s="4" t="s">
        <v>2877</v>
      </c>
      <c r="P439" s="139">
        <v>1093521000</v>
      </c>
      <c r="Q439" s="186">
        <f t="shared" si="42"/>
        <v>-787621000</v>
      </c>
      <c r="R439" s="4">
        <v>17</v>
      </c>
      <c r="S439" s="4" t="s">
        <v>70</v>
      </c>
      <c r="T439" s="4" t="s">
        <v>70</v>
      </c>
      <c r="U439" s="140">
        <v>45341</v>
      </c>
      <c r="V439" s="4" t="s">
        <v>1884</v>
      </c>
      <c r="W439" s="4" t="s">
        <v>1954</v>
      </c>
      <c r="X439" s="139" t="s">
        <v>70</v>
      </c>
      <c r="Y439" s="140">
        <v>45371</v>
      </c>
      <c r="Z439" s="4" t="s">
        <v>1885</v>
      </c>
      <c r="AA439" s="4" t="s">
        <v>1886</v>
      </c>
      <c r="AB439" s="186">
        <f t="shared" si="43"/>
        <v>305900000</v>
      </c>
      <c r="AC439" s="142">
        <f t="shared" si="39"/>
        <v>787621000</v>
      </c>
      <c r="AD439" s="4"/>
      <c r="AE439" s="4" t="s">
        <v>2114</v>
      </c>
      <c r="AF439" s="144" t="s">
        <v>6138</v>
      </c>
      <c r="AG439" s="4"/>
      <c r="AH439" s="4"/>
      <c r="AI439" s="4"/>
      <c r="AJ439" s="4"/>
      <c r="AK439" t="s">
        <v>2116</v>
      </c>
    </row>
    <row r="440" spans="2:37" hidden="1">
      <c r="B440" s="175" t="s">
        <v>5418</v>
      </c>
      <c r="C440" s="174" t="s">
        <v>160</v>
      </c>
      <c r="D440" s="4" t="s">
        <v>6133</v>
      </c>
      <c r="E440" s="4" t="s">
        <v>6133</v>
      </c>
      <c r="F440" s="4" t="s">
        <v>1060</v>
      </c>
      <c r="G440" s="4" t="s">
        <v>6161</v>
      </c>
      <c r="H440" s="4" t="s">
        <v>1728</v>
      </c>
      <c r="I440" s="4" t="s">
        <v>1729</v>
      </c>
      <c r="J440" s="4" t="s">
        <v>6162</v>
      </c>
      <c r="K440" s="139">
        <v>403656000</v>
      </c>
      <c r="L440" s="139">
        <v>403656000</v>
      </c>
      <c r="M440" s="4" t="s">
        <v>6093</v>
      </c>
      <c r="N440" s="4" t="s">
        <v>3075</v>
      </c>
      <c r="O440" s="4" t="s">
        <v>2869</v>
      </c>
      <c r="P440" s="139">
        <v>301959850</v>
      </c>
      <c r="Q440" s="186">
        <f t="shared" si="42"/>
        <v>101696150</v>
      </c>
      <c r="R440" s="4">
        <v>17</v>
      </c>
      <c r="S440" s="4" t="s">
        <v>70</v>
      </c>
      <c r="T440" s="4" t="s">
        <v>70</v>
      </c>
      <c r="U440" s="140">
        <v>45341</v>
      </c>
      <c r="V440" s="4" t="s">
        <v>1884</v>
      </c>
      <c r="W440" s="4" t="s">
        <v>1954</v>
      </c>
      <c r="X440" s="139" t="s">
        <v>70</v>
      </c>
      <c r="Y440" s="140">
        <v>45371</v>
      </c>
      <c r="Z440" s="4" t="s">
        <v>1885</v>
      </c>
      <c r="AA440" s="4" t="s">
        <v>1886</v>
      </c>
      <c r="AB440" s="186">
        <f t="shared" si="43"/>
        <v>403656000</v>
      </c>
      <c r="AC440" s="142">
        <f t="shared" si="39"/>
        <v>-101696150</v>
      </c>
      <c r="AD440" s="4"/>
      <c r="AE440" s="4" t="s">
        <v>2114</v>
      </c>
      <c r="AF440" s="144" t="s">
        <v>6138</v>
      </c>
      <c r="AG440" s="4"/>
      <c r="AH440" s="4"/>
      <c r="AI440" s="4"/>
      <c r="AJ440" s="4"/>
      <c r="AK440" t="s">
        <v>2116</v>
      </c>
    </row>
    <row r="441" spans="2:37" hidden="1">
      <c r="B441" s="175" t="s">
        <v>5418</v>
      </c>
      <c r="C441" s="174" t="s">
        <v>160</v>
      </c>
      <c r="D441" s="4" t="s">
        <v>6133</v>
      </c>
      <c r="E441" s="4" t="s">
        <v>6133</v>
      </c>
      <c r="F441" s="4" t="s">
        <v>1060</v>
      </c>
      <c r="G441" s="4" t="s">
        <v>6163</v>
      </c>
      <c r="H441" s="4" t="s">
        <v>1728</v>
      </c>
      <c r="I441" s="4" t="s">
        <v>1729</v>
      </c>
      <c r="J441" s="4" t="s">
        <v>6164</v>
      </c>
      <c r="K441" s="139">
        <v>347850000</v>
      </c>
      <c r="L441" s="139">
        <v>347850000</v>
      </c>
      <c r="M441" s="4" t="s">
        <v>6093</v>
      </c>
      <c r="N441" s="4" t="s">
        <v>3758</v>
      </c>
      <c r="O441" s="4" t="s">
        <v>2869</v>
      </c>
      <c r="P441" s="139">
        <v>1100000000</v>
      </c>
      <c r="Q441" s="186">
        <f t="shared" si="42"/>
        <v>-752150000</v>
      </c>
      <c r="R441" s="4">
        <v>17</v>
      </c>
      <c r="S441" s="4" t="s">
        <v>70</v>
      </c>
      <c r="T441" s="4" t="s">
        <v>70</v>
      </c>
      <c r="U441" s="140">
        <v>45341</v>
      </c>
      <c r="V441" s="4" t="s">
        <v>1884</v>
      </c>
      <c r="W441" s="4" t="s">
        <v>1954</v>
      </c>
      <c r="X441" s="139" t="s">
        <v>70</v>
      </c>
      <c r="Y441" s="140">
        <v>45371</v>
      </c>
      <c r="Z441" s="4" t="s">
        <v>1885</v>
      </c>
      <c r="AA441" s="4" t="s">
        <v>1886</v>
      </c>
      <c r="AB441" s="186">
        <f t="shared" si="43"/>
        <v>347850000</v>
      </c>
      <c r="AC441" s="142">
        <f t="shared" si="39"/>
        <v>752150000</v>
      </c>
      <c r="AD441" s="4"/>
      <c r="AE441" s="4" t="s">
        <v>2114</v>
      </c>
      <c r="AF441" s="144" t="s">
        <v>6138</v>
      </c>
      <c r="AG441" s="4"/>
      <c r="AH441" s="4"/>
      <c r="AI441" s="4"/>
      <c r="AJ441" s="4"/>
      <c r="AK441" t="s">
        <v>2116</v>
      </c>
    </row>
    <row r="442" spans="2:37" hidden="1">
      <c r="B442" s="175" t="s">
        <v>5418</v>
      </c>
      <c r="C442" s="174" t="s">
        <v>160</v>
      </c>
      <c r="D442" s="4" t="s">
        <v>6133</v>
      </c>
      <c r="E442" s="4" t="s">
        <v>6133</v>
      </c>
      <c r="F442" s="4" t="s">
        <v>1060</v>
      </c>
      <c r="G442" s="4" t="s">
        <v>6165</v>
      </c>
      <c r="H442" s="4" t="s">
        <v>1728</v>
      </c>
      <c r="I442" s="4" t="s">
        <v>1729</v>
      </c>
      <c r="J442" s="4" t="s">
        <v>6166</v>
      </c>
      <c r="K442" s="139">
        <v>220000000</v>
      </c>
      <c r="L442" s="139">
        <v>220000000</v>
      </c>
      <c r="M442" s="4" t="s">
        <v>6093</v>
      </c>
      <c r="N442" s="4" t="s">
        <v>4017</v>
      </c>
      <c r="O442" s="4" t="s">
        <v>2952</v>
      </c>
      <c r="P442" s="139">
        <v>430290000</v>
      </c>
      <c r="Q442" s="186">
        <f t="shared" si="42"/>
        <v>-210290000</v>
      </c>
      <c r="R442" s="4">
        <v>17</v>
      </c>
      <c r="S442" s="4" t="s">
        <v>70</v>
      </c>
      <c r="T442" s="4" t="s">
        <v>70</v>
      </c>
      <c r="U442" s="140">
        <v>45341</v>
      </c>
      <c r="V442" s="4" t="s">
        <v>1884</v>
      </c>
      <c r="W442" s="4" t="s">
        <v>1954</v>
      </c>
      <c r="X442" s="139" t="s">
        <v>70</v>
      </c>
      <c r="Y442" s="140">
        <v>45371</v>
      </c>
      <c r="Z442" s="4" t="s">
        <v>1885</v>
      </c>
      <c r="AA442" s="4" t="s">
        <v>1886</v>
      </c>
      <c r="AB442" s="186">
        <f t="shared" si="43"/>
        <v>220000000</v>
      </c>
      <c r="AC442" s="142">
        <f t="shared" si="39"/>
        <v>210290000</v>
      </c>
      <c r="AD442" s="4"/>
      <c r="AE442" s="4" t="s">
        <v>2114</v>
      </c>
      <c r="AF442" s="144" t="s">
        <v>6138</v>
      </c>
      <c r="AG442" s="4"/>
      <c r="AH442" s="4"/>
      <c r="AI442" s="4"/>
      <c r="AJ442" s="4"/>
      <c r="AK442" t="s">
        <v>2116</v>
      </c>
    </row>
    <row r="443" spans="2:37" hidden="1">
      <c r="B443" s="175" t="s">
        <v>5418</v>
      </c>
      <c r="C443" s="174" t="s">
        <v>160</v>
      </c>
      <c r="D443" s="4" t="s">
        <v>6133</v>
      </c>
      <c r="E443" s="4" t="s">
        <v>6133</v>
      </c>
      <c r="F443" s="4" t="s">
        <v>1060</v>
      </c>
      <c r="G443" s="4" t="s">
        <v>6167</v>
      </c>
      <c r="H443" s="4" t="s">
        <v>1728</v>
      </c>
      <c r="I443" s="4" t="s">
        <v>1729</v>
      </c>
      <c r="J443" s="4" t="s">
        <v>6168</v>
      </c>
      <c r="K443" s="139">
        <v>220000000</v>
      </c>
      <c r="L443" s="139">
        <v>220000000</v>
      </c>
      <c r="M443" s="4" t="s">
        <v>6093</v>
      </c>
      <c r="N443" s="4" t="s">
        <v>5013</v>
      </c>
      <c r="O443" s="4" t="s">
        <v>2569</v>
      </c>
      <c r="P443" s="139">
        <v>608020000</v>
      </c>
      <c r="Q443" s="186">
        <f t="shared" si="42"/>
        <v>-388020000</v>
      </c>
      <c r="R443" s="4">
        <v>17</v>
      </c>
      <c r="S443" s="4" t="s">
        <v>70</v>
      </c>
      <c r="T443" s="4" t="s">
        <v>70</v>
      </c>
      <c r="U443" s="140">
        <v>45341</v>
      </c>
      <c r="V443" s="4" t="s">
        <v>1884</v>
      </c>
      <c r="W443" s="4" t="s">
        <v>1954</v>
      </c>
      <c r="X443" s="139" t="s">
        <v>70</v>
      </c>
      <c r="Y443" s="140">
        <v>45371</v>
      </c>
      <c r="Z443" s="4" t="s">
        <v>1885</v>
      </c>
      <c r="AA443" s="4" t="s">
        <v>1886</v>
      </c>
      <c r="AB443" s="186">
        <f t="shared" si="43"/>
        <v>220000000</v>
      </c>
      <c r="AC443" s="142">
        <f t="shared" si="39"/>
        <v>388020000</v>
      </c>
      <c r="AD443" s="4"/>
      <c r="AE443" s="4" t="s">
        <v>2114</v>
      </c>
      <c r="AF443" s="144" t="s">
        <v>6138</v>
      </c>
      <c r="AG443" s="4"/>
      <c r="AH443" s="4"/>
      <c r="AI443" s="4"/>
      <c r="AJ443" s="4"/>
      <c r="AK443" t="s">
        <v>2116</v>
      </c>
    </row>
    <row r="444" spans="2:37" hidden="1">
      <c r="B444" s="175" t="s">
        <v>5418</v>
      </c>
      <c r="C444" s="174" t="s">
        <v>160</v>
      </c>
      <c r="D444" s="4" t="s">
        <v>6133</v>
      </c>
      <c r="E444" s="4" t="s">
        <v>6133</v>
      </c>
      <c r="F444" s="4" t="s">
        <v>1060</v>
      </c>
      <c r="G444" s="4" t="s">
        <v>6169</v>
      </c>
      <c r="H444" s="4" t="s">
        <v>1728</v>
      </c>
      <c r="I444" s="4" t="s">
        <v>1729</v>
      </c>
      <c r="J444" s="4" t="s">
        <v>6170</v>
      </c>
      <c r="K444" s="139">
        <v>427040757</v>
      </c>
      <c r="L444" s="139">
        <v>427040757</v>
      </c>
      <c r="M444" s="4" t="s">
        <v>6093</v>
      </c>
      <c r="N444" s="4" t="s">
        <v>3017</v>
      </c>
      <c r="O444" s="4" t="s">
        <v>2573</v>
      </c>
      <c r="P444" s="139">
        <v>753832911</v>
      </c>
      <c r="Q444" s="186">
        <f t="shared" si="42"/>
        <v>-326792154</v>
      </c>
      <c r="R444" s="4">
        <v>17</v>
      </c>
      <c r="S444" s="4" t="s">
        <v>70</v>
      </c>
      <c r="T444" s="4" t="s">
        <v>70</v>
      </c>
      <c r="U444" s="140">
        <v>45341</v>
      </c>
      <c r="V444" s="4" t="s">
        <v>1884</v>
      </c>
      <c r="W444" s="4" t="s">
        <v>1954</v>
      </c>
      <c r="X444" s="139" t="s">
        <v>70</v>
      </c>
      <c r="Y444" s="140">
        <v>45371</v>
      </c>
      <c r="Z444" s="4" t="s">
        <v>1885</v>
      </c>
      <c r="AA444" s="4" t="s">
        <v>1886</v>
      </c>
      <c r="AB444" s="186">
        <f t="shared" si="43"/>
        <v>427040757</v>
      </c>
      <c r="AC444" s="142">
        <f t="shared" si="39"/>
        <v>326792154</v>
      </c>
      <c r="AD444" s="4"/>
      <c r="AE444" s="4" t="s">
        <v>2114</v>
      </c>
      <c r="AF444" s="144" t="s">
        <v>6138</v>
      </c>
      <c r="AG444" s="4"/>
      <c r="AH444" s="4"/>
      <c r="AI444" s="4"/>
      <c r="AJ444" s="4"/>
      <c r="AK444" t="s">
        <v>2116</v>
      </c>
    </row>
    <row r="445" spans="2:37" hidden="1">
      <c r="B445" s="175" t="s">
        <v>5418</v>
      </c>
      <c r="C445" s="174" t="s">
        <v>160</v>
      </c>
      <c r="D445" s="4" t="s">
        <v>6133</v>
      </c>
      <c r="E445" s="4" t="s">
        <v>6133</v>
      </c>
      <c r="F445" s="4" t="s">
        <v>1060</v>
      </c>
      <c r="G445" s="4" t="s">
        <v>6171</v>
      </c>
      <c r="H445" s="4" t="s">
        <v>1728</v>
      </c>
      <c r="I445" s="4" t="s">
        <v>1729</v>
      </c>
      <c r="J445" s="4" t="s">
        <v>6172</v>
      </c>
      <c r="K445" s="139">
        <v>420000000</v>
      </c>
      <c r="L445" s="139">
        <v>420000000</v>
      </c>
      <c r="M445" s="4" t="s">
        <v>6093</v>
      </c>
      <c r="N445" s="4" t="s">
        <v>2891</v>
      </c>
      <c r="O445" s="4" t="s">
        <v>3225</v>
      </c>
      <c r="P445" s="139">
        <v>1500000000</v>
      </c>
      <c r="Q445" s="186">
        <f t="shared" si="42"/>
        <v>-1080000000</v>
      </c>
      <c r="R445" s="4">
        <v>17</v>
      </c>
      <c r="S445" s="4" t="s">
        <v>70</v>
      </c>
      <c r="T445" s="4" t="s">
        <v>70</v>
      </c>
      <c r="U445" s="140">
        <v>45341</v>
      </c>
      <c r="V445" s="4" t="s">
        <v>1884</v>
      </c>
      <c r="W445" s="4" t="s">
        <v>1954</v>
      </c>
      <c r="X445" s="139" t="s">
        <v>70</v>
      </c>
      <c r="Y445" s="140">
        <v>45371</v>
      </c>
      <c r="Z445" s="4" t="s">
        <v>1885</v>
      </c>
      <c r="AA445" s="4" t="s">
        <v>1886</v>
      </c>
      <c r="AB445" s="186">
        <f t="shared" si="43"/>
        <v>420000000</v>
      </c>
      <c r="AC445" s="142">
        <f t="shared" si="39"/>
        <v>1080000000</v>
      </c>
      <c r="AD445" s="4"/>
      <c r="AE445" s="4" t="s">
        <v>2114</v>
      </c>
      <c r="AF445" s="144" t="s">
        <v>6138</v>
      </c>
      <c r="AG445" s="4"/>
      <c r="AH445" s="4"/>
      <c r="AI445" s="4"/>
      <c r="AJ445" s="4"/>
      <c r="AK445" t="s">
        <v>2116</v>
      </c>
    </row>
    <row r="446" spans="2:37" hidden="1">
      <c r="B446" s="175" t="s">
        <v>5418</v>
      </c>
      <c r="C446" s="174" t="s">
        <v>160</v>
      </c>
      <c r="D446" s="4" t="s">
        <v>6133</v>
      </c>
      <c r="E446" s="4" t="s">
        <v>6133</v>
      </c>
      <c r="F446" s="4" t="s">
        <v>1060</v>
      </c>
      <c r="G446" s="4" t="s">
        <v>6173</v>
      </c>
      <c r="H446" s="4" t="s">
        <v>1728</v>
      </c>
      <c r="I446" s="4" t="s">
        <v>1729</v>
      </c>
      <c r="J446" s="4" t="s">
        <v>6174</v>
      </c>
      <c r="K446" s="139">
        <v>665676000</v>
      </c>
      <c r="L446" s="139">
        <v>665676000</v>
      </c>
      <c r="M446" s="4" t="s">
        <v>5698</v>
      </c>
      <c r="N446" s="4" t="s">
        <v>2891</v>
      </c>
      <c r="O446" s="4" t="s">
        <v>3225</v>
      </c>
      <c r="P446" s="139">
        <v>495486840</v>
      </c>
      <c r="Q446" s="186">
        <f t="shared" si="42"/>
        <v>170189160</v>
      </c>
      <c r="R446" s="4">
        <v>17</v>
      </c>
      <c r="S446" s="4" t="s">
        <v>70</v>
      </c>
      <c r="T446" s="4" t="s">
        <v>70</v>
      </c>
      <c r="U446" s="140">
        <v>45341</v>
      </c>
      <c r="V446" s="4" t="s">
        <v>1884</v>
      </c>
      <c r="W446" s="4" t="s">
        <v>1954</v>
      </c>
      <c r="X446" s="139" t="s">
        <v>70</v>
      </c>
      <c r="Y446" s="140">
        <v>45371</v>
      </c>
      <c r="Z446" s="4" t="s">
        <v>1885</v>
      </c>
      <c r="AA446" s="4" t="s">
        <v>1886</v>
      </c>
      <c r="AB446" s="186">
        <f t="shared" si="43"/>
        <v>665676000</v>
      </c>
      <c r="AC446" s="142">
        <f t="shared" si="39"/>
        <v>-170189160</v>
      </c>
      <c r="AD446" s="4"/>
      <c r="AE446" s="4" t="s">
        <v>2114</v>
      </c>
      <c r="AF446" s="144" t="s">
        <v>6138</v>
      </c>
      <c r="AG446" s="4"/>
      <c r="AH446" s="4"/>
      <c r="AI446" s="4"/>
      <c r="AJ446" s="4"/>
      <c r="AK446" t="s">
        <v>2116</v>
      </c>
    </row>
    <row r="447" spans="2:37" hidden="1">
      <c r="B447" s="175" t="s">
        <v>5418</v>
      </c>
      <c r="C447" s="174" t="s">
        <v>160</v>
      </c>
      <c r="D447" s="4" t="s">
        <v>6133</v>
      </c>
      <c r="E447" s="4" t="s">
        <v>6133</v>
      </c>
      <c r="F447" s="4" t="s">
        <v>1060</v>
      </c>
      <c r="G447" s="4" t="s">
        <v>6175</v>
      </c>
      <c r="H447" s="4" t="s">
        <v>1728</v>
      </c>
      <c r="I447" s="4" t="s">
        <v>1729</v>
      </c>
      <c r="J447" s="4" t="s">
        <v>6176</v>
      </c>
      <c r="K447" s="139">
        <v>600000000</v>
      </c>
      <c r="L447" s="139">
        <v>600000000</v>
      </c>
      <c r="M447" s="4" t="s">
        <v>5698</v>
      </c>
      <c r="N447" s="4" t="s">
        <v>2922</v>
      </c>
      <c r="O447" s="4" t="s">
        <v>2598</v>
      </c>
      <c r="P447" s="139">
        <v>624320000</v>
      </c>
      <c r="Q447" s="186">
        <f t="shared" si="42"/>
        <v>-24320000</v>
      </c>
      <c r="R447" s="4">
        <v>17</v>
      </c>
      <c r="S447" s="4" t="s">
        <v>70</v>
      </c>
      <c r="T447" s="4" t="s">
        <v>70</v>
      </c>
      <c r="U447" s="140">
        <v>45341</v>
      </c>
      <c r="V447" s="4" t="s">
        <v>1884</v>
      </c>
      <c r="W447" s="4" t="s">
        <v>1954</v>
      </c>
      <c r="X447" s="139" t="s">
        <v>70</v>
      </c>
      <c r="Y447" s="140">
        <v>45371</v>
      </c>
      <c r="Z447" s="4" t="s">
        <v>1885</v>
      </c>
      <c r="AA447" s="4" t="s">
        <v>1886</v>
      </c>
      <c r="AB447" s="186">
        <f t="shared" si="43"/>
        <v>600000000</v>
      </c>
      <c r="AC447" s="142">
        <f t="shared" si="39"/>
        <v>24320000</v>
      </c>
      <c r="AD447" s="4"/>
      <c r="AE447" s="4" t="s">
        <v>2114</v>
      </c>
      <c r="AF447" s="144" t="s">
        <v>6138</v>
      </c>
      <c r="AG447" s="4"/>
      <c r="AH447" s="4"/>
      <c r="AI447" s="4"/>
      <c r="AJ447" s="4"/>
      <c r="AK447" t="s">
        <v>2116</v>
      </c>
    </row>
    <row r="448" spans="2:37" hidden="1">
      <c r="B448" s="175" t="s">
        <v>5418</v>
      </c>
      <c r="C448" s="174" t="s">
        <v>160</v>
      </c>
      <c r="D448" s="4" t="s">
        <v>6133</v>
      </c>
      <c r="E448" s="4" t="s">
        <v>6133</v>
      </c>
      <c r="F448" s="4" t="s">
        <v>1060</v>
      </c>
      <c r="G448" s="4" t="s">
        <v>6177</v>
      </c>
      <c r="H448" s="4" t="s">
        <v>1728</v>
      </c>
      <c r="I448" s="4" t="s">
        <v>1729</v>
      </c>
      <c r="J448" s="4" t="s">
        <v>6178</v>
      </c>
      <c r="K448" s="139">
        <v>956590833</v>
      </c>
      <c r="L448" s="139">
        <v>956590833</v>
      </c>
      <c r="M448" s="4" t="s">
        <v>5667</v>
      </c>
      <c r="N448" s="4" t="s">
        <v>4909</v>
      </c>
      <c r="O448" s="4" t="s">
        <v>2622</v>
      </c>
      <c r="P448" s="139">
        <v>1000000000</v>
      </c>
      <c r="Q448" s="186">
        <f t="shared" si="42"/>
        <v>-43409167</v>
      </c>
      <c r="R448" s="4">
        <v>17</v>
      </c>
      <c r="S448" s="4" t="s">
        <v>70</v>
      </c>
      <c r="T448" s="4" t="s">
        <v>70</v>
      </c>
      <c r="U448" s="140">
        <v>45341</v>
      </c>
      <c r="V448" s="4" t="s">
        <v>1884</v>
      </c>
      <c r="W448" s="4" t="s">
        <v>1954</v>
      </c>
      <c r="X448" s="139" t="s">
        <v>70</v>
      </c>
      <c r="Y448" s="140">
        <v>45371</v>
      </c>
      <c r="Z448" s="4" t="s">
        <v>1885</v>
      </c>
      <c r="AA448" s="4" t="s">
        <v>1886</v>
      </c>
      <c r="AB448" s="186">
        <f t="shared" si="43"/>
        <v>956590833</v>
      </c>
      <c r="AC448" s="142">
        <f t="shared" si="39"/>
        <v>43409167</v>
      </c>
      <c r="AD448" s="4"/>
      <c r="AE448" s="4" t="s">
        <v>2114</v>
      </c>
      <c r="AF448" s="144" t="s">
        <v>6138</v>
      </c>
      <c r="AG448" s="4"/>
      <c r="AH448" s="4"/>
      <c r="AI448" s="4"/>
      <c r="AJ448" s="4"/>
      <c r="AK448" t="s">
        <v>2116</v>
      </c>
    </row>
    <row r="449" spans="2:37" hidden="1">
      <c r="B449" s="175" t="s">
        <v>5418</v>
      </c>
      <c r="C449" s="174" t="s">
        <v>160</v>
      </c>
      <c r="D449" s="4" t="s">
        <v>6133</v>
      </c>
      <c r="E449" s="4" t="s">
        <v>6133</v>
      </c>
      <c r="F449" s="4" t="s">
        <v>1060</v>
      </c>
      <c r="G449" s="4" t="s">
        <v>6179</v>
      </c>
      <c r="H449" s="4" t="s">
        <v>1728</v>
      </c>
      <c r="I449" s="4" t="s">
        <v>1729</v>
      </c>
      <c r="J449" s="4" t="s">
        <v>6180</v>
      </c>
      <c r="K449" s="139">
        <v>705000000</v>
      </c>
      <c r="L449" s="139">
        <v>705000000</v>
      </c>
      <c r="M449" s="4" t="s">
        <v>5667</v>
      </c>
      <c r="N449" s="4" t="s">
        <v>2988</v>
      </c>
      <c r="O449" s="4" t="s">
        <v>3376</v>
      </c>
      <c r="P449" s="139">
        <v>1100000000</v>
      </c>
      <c r="Q449" s="186">
        <f t="shared" si="42"/>
        <v>-395000000</v>
      </c>
      <c r="R449" s="4">
        <v>17</v>
      </c>
      <c r="S449" s="4" t="s">
        <v>70</v>
      </c>
      <c r="T449" s="4" t="s">
        <v>70</v>
      </c>
      <c r="U449" s="140">
        <v>45341</v>
      </c>
      <c r="V449" s="4" t="s">
        <v>1884</v>
      </c>
      <c r="W449" s="4" t="s">
        <v>1954</v>
      </c>
      <c r="X449" s="139" t="s">
        <v>70</v>
      </c>
      <c r="Y449" s="140">
        <v>45371</v>
      </c>
      <c r="Z449" s="4" t="s">
        <v>1885</v>
      </c>
      <c r="AA449" s="4" t="s">
        <v>1886</v>
      </c>
      <c r="AB449" s="186">
        <f t="shared" si="43"/>
        <v>705000000</v>
      </c>
      <c r="AC449" s="142">
        <f t="shared" si="39"/>
        <v>395000000</v>
      </c>
      <c r="AD449" s="4"/>
      <c r="AE449" s="4" t="s">
        <v>2114</v>
      </c>
      <c r="AF449" s="144" t="s">
        <v>6138</v>
      </c>
      <c r="AG449" s="4"/>
      <c r="AH449" s="4"/>
      <c r="AI449" s="4"/>
      <c r="AJ449" s="4"/>
      <c r="AK449" t="s">
        <v>2116</v>
      </c>
    </row>
    <row r="450" spans="2:37" hidden="1">
      <c r="B450" s="175" t="s">
        <v>5418</v>
      </c>
      <c r="C450" s="174" t="s">
        <v>160</v>
      </c>
      <c r="D450" s="4" t="s">
        <v>6133</v>
      </c>
      <c r="E450" s="4" t="s">
        <v>6133</v>
      </c>
      <c r="F450" s="4" t="s">
        <v>1060</v>
      </c>
      <c r="G450" s="4" t="s">
        <v>6181</v>
      </c>
      <c r="H450" s="4" t="s">
        <v>1728</v>
      </c>
      <c r="I450" s="4" t="s">
        <v>1729</v>
      </c>
      <c r="J450" s="4" t="s">
        <v>6182</v>
      </c>
      <c r="K450" s="139">
        <v>295000000</v>
      </c>
      <c r="L450" s="139">
        <v>295000000</v>
      </c>
      <c r="M450" s="4" t="s">
        <v>5667</v>
      </c>
      <c r="N450" s="4" t="s">
        <v>2915</v>
      </c>
      <c r="O450" s="4" t="s">
        <v>3631</v>
      </c>
      <c r="P450" s="139">
        <v>300600000</v>
      </c>
      <c r="Q450" s="186">
        <f t="shared" si="42"/>
        <v>-5600000</v>
      </c>
      <c r="R450" s="4">
        <v>17</v>
      </c>
      <c r="S450" s="4" t="s">
        <v>70</v>
      </c>
      <c r="T450" s="4" t="s">
        <v>70</v>
      </c>
      <c r="U450" s="140">
        <v>45341</v>
      </c>
      <c r="V450" s="4" t="s">
        <v>1884</v>
      </c>
      <c r="W450" s="4" t="s">
        <v>1954</v>
      </c>
      <c r="X450" s="139" t="s">
        <v>70</v>
      </c>
      <c r="Y450" s="140">
        <v>45371</v>
      </c>
      <c r="Z450" s="4" t="s">
        <v>1885</v>
      </c>
      <c r="AA450" s="4" t="s">
        <v>1886</v>
      </c>
      <c r="AB450" s="186">
        <f t="shared" si="43"/>
        <v>295000000</v>
      </c>
      <c r="AC450" s="142">
        <f t="shared" si="39"/>
        <v>5600000</v>
      </c>
      <c r="AD450" s="4"/>
      <c r="AE450" s="4" t="s">
        <v>2114</v>
      </c>
      <c r="AF450" s="144" t="s">
        <v>6138</v>
      </c>
      <c r="AG450" s="4"/>
      <c r="AH450" s="4"/>
      <c r="AI450" s="4"/>
      <c r="AJ450" s="4"/>
      <c r="AK450" t="s">
        <v>2116</v>
      </c>
    </row>
    <row r="451" spans="2:37" hidden="1">
      <c r="B451" s="175" t="s">
        <v>5418</v>
      </c>
      <c r="C451" s="174" t="s">
        <v>160</v>
      </c>
      <c r="D451" s="4" t="s">
        <v>6133</v>
      </c>
      <c r="E451" s="4" t="s">
        <v>6133</v>
      </c>
      <c r="F451" s="4" t="s">
        <v>1060</v>
      </c>
      <c r="G451" s="4" t="s">
        <v>6183</v>
      </c>
      <c r="H451" s="4" t="s">
        <v>1728</v>
      </c>
      <c r="I451" s="4" t="s">
        <v>1729</v>
      </c>
      <c r="J451" s="4" t="s">
        <v>6184</v>
      </c>
      <c r="K451" s="139">
        <v>550000000</v>
      </c>
      <c r="L451" s="139">
        <v>550000000</v>
      </c>
      <c r="M451" s="4" t="s">
        <v>5667</v>
      </c>
      <c r="N451" s="4" t="s">
        <v>3258</v>
      </c>
      <c r="O451" s="4" t="s">
        <v>2475</v>
      </c>
      <c r="P451" s="139">
        <v>1077628000</v>
      </c>
      <c r="Q451" s="186">
        <f t="shared" si="42"/>
        <v>-527628000</v>
      </c>
      <c r="R451" s="4">
        <v>17</v>
      </c>
      <c r="S451" s="4" t="s">
        <v>70</v>
      </c>
      <c r="T451" s="4" t="s">
        <v>70</v>
      </c>
      <c r="U451" s="140">
        <v>45341</v>
      </c>
      <c r="V451" s="4" t="s">
        <v>1884</v>
      </c>
      <c r="W451" s="4" t="s">
        <v>1954</v>
      </c>
      <c r="X451" s="139" t="s">
        <v>70</v>
      </c>
      <c r="Y451" s="140">
        <v>45371</v>
      </c>
      <c r="Z451" s="4" t="s">
        <v>1885</v>
      </c>
      <c r="AA451" s="4" t="s">
        <v>1886</v>
      </c>
      <c r="AB451" s="186">
        <f t="shared" si="43"/>
        <v>550000000</v>
      </c>
      <c r="AC451" s="142">
        <f t="shared" ref="AC451:AC514" si="44">P451-AB451</f>
        <v>527628000</v>
      </c>
      <c r="AD451" s="4"/>
      <c r="AE451" s="4" t="s">
        <v>2114</v>
      </c>
      <c r="AF451" s="144" t="s">
        <v>6138</v>
      </c>
      <c r="AG451" s="4"/>
      <c r="AH451" s="4"/>
      <c r="AI451" s="4"/>
      <c r="AJ451" s="4"/>
      <c r="AK451" t="s">
        <v>2116</v>
      </c>
    </row>
    <row r="452" spans="2:37" hidden="1">
      <c r="B452" s="175" t="s">
        <v>5418</v>
      </c>
      <c r="C452" s="174" t="s">
        <v>160</v>
      </c>
      <c r="D452" s="4" t="s">
        <v>6133</v>
      </c>
      <c r="E452" s="4" t="s">
        <v>6133</v>
      </c>
      <c r="F452" s="4" t="s">
        <v>1060</v>
      </c>
      <c r="G452" s="4" t="s">
        <v>6185</v>
      </c>
      <c r="H452" s="4" t="s">
        <v>1728</v>
      </c>
      <c r="I452" s="4" t="s">
        <v>1729</v>
      </c>
      <c r="J452" s="4" t="s">
        <v>6186</v>
      </c>
      <c r="K452" s="139">
        <v>1093521000</v>
      </c>
      <c r="L452" s="139">
        <v>1093521000</v>
      </c>
      <c r="M452" s="4" t="s">
        <v>5667</v>
      </c>
      <c r="N452" s="4" t="s">
        <v>2829</v>
      </c>
      <c r="O452" s="4" t="s">
        <v>2475</v>
      </c>
      <c r="P452" s="139">
        <v>773280000</v>
      </c>
      <c r="Q452" s="186">
        <f t="shared" si="42"/>
        <v>320241000</v>
      </c>
      <c r="R452" s="4">
        <v>17</v>
      </c>
      <c r="S452" s="4" t="s">
        <v>70</v>
      </c>
      <c r="T452" s="4" t="s">
        <v>70</v>
      </c>
      <c r="U452" s="140">
        <v>45341</v>
      </c>
      <c r="V452" s="4" t="s">
        <v>1884</v>
      </c>
      <c r="W452" s="4" t="s">
        <v>1954</v>
      </c>
      <c r="X452" s="139" t="s">
        <v>70</v>
      </c>
      <c r="Y452" s="140">
        <v>45371</v>
      </c>
      <c r="Z452" s="4" t="s">
        <v>1885</v>
      </c>
      <c r="AA452" s="4" t="s">
        <v>1886</v>
      </c>
      <c r="AB452" s="186">
        <f t="shared" si="43"/>
        <v>1093521000</v>
      </c>
      <c r="AC452" s="142">
        <f t="shared" si="44"/>
        <v>-320241000</v>
      </c>
      <c r="AD452" s="4"/>
      <c r="AE452" s="4" t="s">
        <v>2114</v>
      </c>
      <c r="AF452" s="144" t="s">
        <v>6138</v>
      </c>
      <c r="AG452" s="4"/>
      <c r="AH452" s="4"/>
      <c r="AI452" s="4"/>
      <c r="AJ452" s="4"/>
      <c r="AK452" t="s">
        <v>2116</v>
      </c>
    </row>
    <row r="453" spans="2:37" hidden="1">
      <c r="B453" s="175" t="s">
        <v>5418</v>
      </c>
      <c r="C453" s="174" t="s">
        <v>160</v>
      </c>
      <c r="D453" s="4" t="s">
        <v>6133</v>
      </c>
      <c r="E453" s="4" t="s">
        <v>6133</v>
      </c>
      <c r="F453" s="4" t="s">
        <v>1060</v>
      </c>
      <c r="G453" s="4" t="s">
        <v>6187</v>
      </c>
      <c r="H453" s="4" t="s">
        <v>1728</v>
      </c>
      <c r="I453" s="4" t="s">
        <v>1729</v>
      </c>
      <c r="J453" s="4" t="s">
        <v>6188</v>
      </c>
      <c r="K453" s="139">
        <v>301959850</v>
      </c>
      <c r="L453" s="139">
        <v>301959850</v>
      </c>
      <c r="M453" s="4" t="s">
        <v>5667</v>
      </c>
      <c r="N453" s="4" t="s">
        <v>2974</v>
      </c>
      <c r="O453" s="4" t="s">
        <v>5481</v>
      </c>
      <c r="P453" s="139">
        <v>1000000000</v>
      </c>
      <c r="Q453" s="186">
        <f t="shared" si="42"/>
        <v>-698040150</v>
      </c>
      <c r="R453" s="4">
        <v>17</v>
      </c>
      <c r="S453" s="4" t="s">
        <v>70</v>
      </c>
      <c r="T453" s="4" t="s">
        <v>70</v>
      </c>
      <c r="U453" s="140">
        <v>45341</v>
      </c>
      <c r="V453" s="4" t="s">
        <v>1884</v>
      </c>
      <c r="W453" s="4" t="s">
        <v>1954</v>
      </c>
      <c r="X453" s="139" t="s">
        <v>70</v>
      </c>
      <c r="Y453" s="140">
        <v>45371</v>
      </c>
      <c r="Z453" s="4" t="s">
        <v>1885</v>
      </c>
      <c r="AA453" s="4" t="s">
        <v>1886</v>
      </c>
      <c r="AB453" s="186">
        <f t="shared" si="43"/>
        <v>301959850</v>
      </c>
      <c r="AC453" s="142">
        <f t="shared" si="44"/>
        <v>698040150</v>
      </c>
      <c r="AD453" s="4"/>
      <c r="AE453" s="4" t="s">
        <v>2114</v>
      </c>
      <c r="AF453" s="144" t="s">
        <v>6138</v>
      </c>
      <c r="AG453" s="4"/>
      <c r="AH453" s="4"/>
      <c r="AI453" s="4"/>
      <c r="AJ453" s="4"/>
      <c r="AK453" t="s">
        <v>2116</v>
      </c>
    </row>
    <row r="454" spans="2:37" hidden="1">
      <c r="B454" s="175" t="s">
        <v>5418</v>
      </c>
      <c r="C454" s="174" t="s">
        <v>160</v>
      </c>
      <c r="D454" s="4" t="s">
        <v>6133</v>
      </c>
      <c r="E454" s="4" t="s">
        <v>6133</v>
      </c>
      <c r="F454" s="4" t="s">
        <v>1060</v>
      </c>
      <c r="G454" s="4" t="s">
        <v>6189</v>
      </c>
      <c r="H454" s="4" t="s">
        <v>1728</v>
      </c>
      <c r="I454" s="4" t="s">
        <v>1729</v>
      </c>
      <c r="J454" s="4" t="s">
        <v>6190</v>
      </c>
      <c r="K454" s="139">
        <v>1100000000</v>
      </c>
      <c r="L454" s="139">
        <v>1100000000</v>
      </c>
      <c r="M454" s="4" t="s">
        <v>5667</v>
      </c>
      <c r="N454" s="4" t="s">
        <v>2974</v>
      </c>
      <c r="O454" s="4" t="s">
        <v>5481</v>
      </c>
      <c r="P454" s="139">
        <v>638120000</v>
      </c>
      <c r="Q454" s="186">
        <f t="shared" si="42"/>
        <v>461880000</v>
      </c>
      <c r="R454" s="4">
        <v>17</v>
      </c>
      <c r="S454" s="4" t="s">
        <v>70</v>
      </c>
      <c r="T454" s="4" t="s">
        <v>70</v>
      </c>
      <c r="U454" s="140">
        <v>45341</v>
      </c>
      <c r="V454" s="4" t="s">
        <v>1884</v>
      </c>
      <c r="W454" s="4" t="s">
        <v>1954</v>
      </c>
      <c r="X454" s="139" t="s">
        <v>70</v>
      </c>
      <c r="Y454" s="140">
        <v>45371</v>
      </c>
      <c r="Z454" s="4" t="s">
        <v>1885</v>
      </c>
      <c r="AA454" s="4" t="s">
        <v>1886</v>
      </c>
      <c r="AB454" s="186">
        <f t="shared" si="43"/>
        <v>1100000000</v>
      </c>
      <c r="AC454" s="142">
        <f t="shared" si="44"/>
        <v>-461880000</v>
      </c>
      <c r="AD454" s="4"/>
      <c r="AE454" s="4" t="s">
        <v>2114</v>
      </c>
      <c r="AF454" s="144" t="s">
        <v>6138</v>
      </c>
      <c r="AG454" s="4"/>
      <c r="AH454" s="4"/>
      <c r="AI454" s="4"/>
      <c r="AJ454" s="4"/>
      <c r="AK454" t="s">
        <v>2116</v>
      </c>
    </row>
    <row r="455" spans="2:37" hidden="1">
      <c r="B455" s="175" t="s">
        <v>5418</v>
      </c>
      <c r="C455" s="174" t="s">
        <v>160</v>
      </c>
      <c r="D455" s="4" t="s">
        <v>6133</v>
      </c>
      <c r="E455" s="4" t="s">
        <v>6133</v>
      </c>
      <c r="F455" s="4" t="s">
        <v>1060</v>
      </c>
      <c r="G455" s="4" t="s">
        <v>6191</v>
      </c>
      <c r="H455" s="4" t="s">
        <v>1728</v>
      </c>
      <c r="I455" s="4" t="s">
        <v>1729</v>
      </c>
      <c r="J455" s="4" t="s">
        <v>6192</v>
      </c>
      <c r="K455" s="139">
        <v>430290000</v>
      </c>
      <c r="L455" s="139">
        <v>430290000</v>
      </c>
      <c r="M455" s="4" t="s">
        <v>5667</v>
      </c>
      <c r="N455" s="4" t="s">
        <v>3011</v>
      </c>
      <c r="O455" s="4" t="s">
        <v>3312</v>
      </c>
      <c r="P455" s="139">
        <v>830000000</v>
      </c>
      <c r="Q455" s="186">
        <f t="shared" si="42"/>
        <v>-399710000</v>
      </c>
      <c r="R455" s="4">
        <v>17</v>
      </c>
      <c r="S455" s="4" t="s">
        <v>70</v>
      </c>
      <c r="T455" s="4" t="s">
        <v>70</v>
      </c>
      <c r="U455" s="140">
        <v>45341</v>
      </c>
      <c r="V455" s="4" t="s">
        <v>1884</v>
      </c>
      <c r="W455" s="4" t="s">
        <v>1954</v>
      </c>
      <c r="X455" s="139" t="s">
        <v>70</v>
      </c>
      <c r="Y455" s="140">
        <v>45371</v>
      </c>
      <c r="Z455" s="4" t="s">
        <v>1885</v>
      </c>
      <c r="AA455" s="4" t="s">
        <v>1886</v>
      </c>
      <c r="AB455" s="186">
        <f t="shared" si="43"/>
        <v>430290000</v>
      </c>
      <c r="AC455" s="142">
        <f t="shared" si="44"/>
        <v>399710000</v>
      </c>
      <c r="AD455" s="4"/>
      <c r="AE455" s="4" t="s">
        <v>2114</v>
      </c>
      <c r="AF455" s="144" t="s">
        <v>6138</v>
      </c>
      <c r="AG455" s="4"/>
      <c r="AH455" s="4"/>
      <c r="AI455" s="4"/>
      <c r="AJ455" s="4"/>
      <c r="AK455" t="s">
        <v>2116</v>
      </c>
    </row>
    <row r="456" spans="2:37" hidden="1">
      <c r="B456" s="175" t="s">
        <v>5418</v>
      </c>
      <c r="C456" s="174" t="s">
        <v>160</v>
      </c>
      <c r="D456" s="4" t="s">
        <v>6133</v>
      </c>
      <c r="E456" s="4" t="s">
        <v>6133</v>
      </c>
      <c r="F456" s="4" t="s">
        <v>1060</v>
      </c>
      <c r="G456" s="4" t="s">
        <v>6193</v>
      </c>
      <c r="H456" s="4" t="s">
        <v>1728</v>
      </c>
      <c r="I456" s="4" t="s">
        <v>1729</v>
      </c>
      <c r="J456" s="4" t="s">
        <v>6194</v>
      </c>
      <c r="K456" s="139">
        <v>608020000</v>
      </c>
      <c r="L456" s="139">
        <v>608020000</v>
      </c>
      <c r="M456" s="4" t="s">
        <v>5667</v>
      </c>
      <c r="N456" s="4" t="s">
        <v>3011</v>
      </c>
      <c r="O456" s="4" t="s">
        <v>3312</v>
      </c>
      <c r="P456" s="139">
        <v>668150805</v>
      </c>
      <c r="Q456" s="186">
        <f t="shared" si="42"/>
        <v>-60130805</v>
      </c>
      <c r="R456" s="4">
        <v>17</v>
      </c>
      <c r="S456" s="4" t="s">
        <v>70</v>
      </c>
      <c r="T456" s="4" t="s">
        <v>70</v>
      </c>
      <c r="U456" s="140">
        <v>45341</v>
      </c>
      <c r="V456" s="4" t="s">
        <v>1884</v>
      </c>
      <c r="W456" s="4" t="s">
        <v>1954</v>
      </c>
      <c r="X456" s="139" t="s">
        <v>70</v>
      </c>
      <c r="Y456" s="140">
        <v>45371</v>
      </c>
      <c r="Z456" s="4" t="s">
        <v>1885</v>
      </c>
      <c r="AA456" s="4" t="s">
        <v>1886</v>
      </c>
      <c r="AB456" s="186">
        <f t="shared" si="43"/>
        <v>608020000</v>
      </c>
      <c r="AC456" s="142">
        <f t="shared" si="44"/>
        <v>60130805</v>
      </c>
      <c r="AD456" s="4"/>
      <c r="AE456" s="4" t="s">
        <v>2114</v>
      </c>
      <c r="AF456" s="144" t="s">
        <v>6138</v>
      </c>
      <c r="AG456" s="4"/>
      <c r="AH456" s="4"/>
      <c r="AI456" s="4"/>
      <c r="AJ456" s="4"/>
      <c r="AK456" t="s">
        <v>2116</v>
      </c>
    </row>
    <row r="457" spans="2:37" hidden="1">
      <c r="B457" s="175" t="s">
        <v>5418</v>
      </c>
      <c r="C457" s="174" t="s">
        <v>160</v>
      </c>
      <c r="D457" s="4" t="s">
        <v>6133</v>
      </c>
      <c r="E457" s="4" t="s">
        <v>6133</v>
      </c>
      <c r="F457" s="4" t="s">
        <v>1060</v>
      </c>
      <c r="G457" s="4" t="s">
        <v>6195</v>
      </c>
      <c r="H457" s="4" t="s">
        <v>1728</v>
      </c>
      <c r="I457" s="4" t="s">
        <v>1729</v>
      </c>
      <c r="J457" s="4" t="s">
        <v>6196</v>
      </c>
      <c r="K457" s="139">
        <v>753832911</v>
      </c>
      <c r="L457" s="139">
        <v>753832911</v>
      </c>
      <c r="M457" s="4" t="s">
        <v>5667</v>
      </c>
      <c r="N457" s="4" t="s">
        <v>3693</v>
      </c>
      <c r="O457" s="4" t="s">
        <v>2455</v>
      </c>
      <c r="P457" s="139">
        <v>1200000000</v>
      </c>
      <c r="Q457" s="186">
        <f t="shared" si="42"/>
        <v>-446167089</v>
      </c>
      <c r="R457" s="4">
        <v>17</v>
      </c>
      <c r="S457" s="4" t="s">
        <v>70</v>
      </c>
      <c r="T457" s="4" t="s">
        <v>70</v>
      </c>
      <c r="U457" s="140">
        <v>45341</v>
      </c>
      <c r="V457" s="4" t="s">
        <v>1884</v>
      </c>
      <c r="W457" s="4" t="s">
        <v>1954</v>
      </c>
      <c r="X457" s="139" t="s">
        <v>70</v>
      </c>
      <c r="Y457" s="140">
        <v>45371</v>
      </c>
      <c r="Z457" s="4" t="s">
        <v>1885</v>
      </c>
      <c r="AA457" s="4" t="s">
        <v>1886</v>
      </c>
      <c r="AB457" s="186">
        <f t="shared" si="43"/>
        <v>753832911</v>
      </c>
      <c r="AC457" s="142">
        <f t="shared" si="44"/>
        <v>446167089</v>
      </c>
      <c r="AD457" s="4"/>
      <c r="AE457" s="4" t="s">
        <v>2114</v>
      </c>
      <c r="AF457" s="144" t="s">
        <v>6138</v>
      </c>
      <c r="AG457" s="4"/>
      <c r="AH457" s="4"/>
      <c r="AI457" s="4"/>
      <c r="AJ457" s="4"/>
      <c r="AK457" t="s">
        <v>2116</v>
      </c>
    </row>
    <row r="458" spans="2:37" hidden="1">
      <c r="B458" s="175" t="s">
        <v>5418</v>
      </c>
      <c r="C458" s="174" t="s">
        <v>160</v>
      </c>
      <c r="D458" s="4" t="s">
        <v>6133</v>
      </c>
      <c r="E458" s="4" t="s">
        <v>6133</v>
      </c>
      <c r="F458" s="4" t="s">
        <v>1060</v>
      </c>
      <c r="G458" s="4" t="s">
        <v>6197</v>
      </c>
      <c r="H458" s="4" t="s">
        <v>1728</v>
      </c>
      <c r="I458" s="4" t="s">
        <v>1729</v>
      </c>
      <c r="J458" s="4" t="s">
        <v>6198</v>
      </c>
      <c r="K458" s="139">
        <v>1500000000</v>
      </c>
      <c r="L458" s="139">
        <v>1500000000</v>
      </c>
      <c r="M458" s="4" t="s">
        <v>5667</v>
      </c>
      <c r="N458" s="4" t="s">
        <v>2513</v>
      </c>
      <c r="O458" s="4" t="s">
        <v>2455</v>
      </c>
      <c r="P458" s="139">
        <v>643302000</v>
      </c>
      <c r="Q458" s="186">
        <f t="shared" si="42"/>
        <v>856698000</v>
      </c>
      <c r="R458" s="4">
        <v>17</v>
      </c>
      <c r="S458" s="4" t="s">
        <v>70</v>
      </c>
      <c r="T458" s="4" t="s">
        <v>70</v>
      </c>
      <c r="U458" s="140">
        <v>45341</v>
      </c>
      <c r="V458" s="4" t="s">
        <v>1884</v>
      </c>
      <c r="W458" s="4" t="s">
        <v>1954</v>
      </c>
      <c r="X458" s="139" t="s">
        <v>70</v>
      </c>
      <c r="Y458" s="140">
        <v>45371</v>
      </c>
      <c r="Z458" s="4" t="s">
        <v>1885</v>
      </c>
      <c r="AA458" s="4" t="s">
        <v>1886</v>
      </c>
      <c r="AB458" s="186">
        <f t="shared" si="43"/>
        <v>1500000000</v>
      </c>
      <c r="AC458" s="142">
        <f t="shared" si="44"/>
        <v>-856698000</v>
      </c>
      <c r="AD458" s="4"/>
      <c r="AE458" s="4" t="s">
        <v>2114</v>
      </c>
      <c r="AF458" s="144" t="s">
        <v>6138</v>
      </c>
      <c r="AG458" s="4"/>
      <c r="AH458" s="4"/>
      <c r="AI458" s="4"/>
      <c r="AJ458" s="4"/>
      <c r="AK458" t="s">
        <v>2116</v>
      </c>
    </row>
    <row r="459" spans="2:37" hidden="1">
      <c r="B459" s="175" t="s">
        <v>5418</v>
      </c>
      <c r="C459" s="174" t="s">
        <v>160</v>
      </c>
      <c r="D459" s="4" t="s">
        <v>6133</v>
      </c>
      <c r="E459" s="4" t="s">
        <v>6133</v>
      </c>
      <c r="F459" s="4" t="s">
        <v>1060</v>
      </c>
      <c r="G459" s="4" t="s">
        <v>6199</v>
      </c>
      <c r="H459" s="4" t="s">
        <v>1728</v>
      </c>
      <c r="I459" s="4" t="s">
        <v>1729</v>
      </c>
      <c r="J459" s="4" t="s">
        <v>6200</v>
      </c>
      <c r="K459" s="139">
        <v>495486840</v>
      </c>
      <c r="L459" s="139">
        <v>495486840</v>
      </c>
      <c r="M459" s="4" t="s">
        <v>5667</v>
      </c>
      <c r="N459" s="4" t="s">
        <v>2513</v>
      </c>
      <c r="O459" s="4" t="s">
        <v>2455</v>
      </c>
      <c r="P459" s="139">
        <v>1447500000</v>
      </c>
      <c r="Q459" s="186">
        <f t="shared" si="42"/>
        <v>-952013160</v>
      </c>
      <c r="R459" s="4">
        <v>17</v>
      </c>
      <c r="S459" s="4" t="s">
        <v>70</v>
      </c>
      <c r="T459" s="4" t="s">
        <v>70</v>
      </c>
      <c r="U459" s="140">
        <v>45341</v>
      </c>
      <c r="V459" s="4" t="s">
        <v>1884</v>
      </c>
      <c r="W459" s="4" t="s">
        <v>1954</v>
      </c>
      <c r="X459" s="139" t="s">
        <v>70</v>
      </c>
      <c r="Y459" s="140">
        <v>45371</v>
      </c>
      <c r="Z459" s="4" t="s">
        <v>1885</v>
      </c>
      <c r="AA459" s="4" t="s">
        <v>1886</v>
      </c>
      <c r="AB459" s="186">
        <f t="shared" si="43"/>
        <v>495486840</v>
      </c>
      <c r="AC459" s="142">
        <f t="shared" si="44"/>
        <v>952013160</v>
      </c>
      <c r="AD459" s="4"/>
      <c r="AE459" s="4" t="s">
        <v>2114</v>
      </c>
      <c r="AF459" s="144" t="s">
        <v>6138</v>
      </c>
      <c r="AG459" s="4"/>
      <c r="AH459" s="4"/>
      <c r="AI459" s="4"/>
      <c r="AJ459" s="4"/>
      <c r="AK459" t="s">
        <v>2116</v>
      </c>
    </row>
    <row r="460" spans="2:37" hidden="1">
      <c r="B460" s="175" t="s">
        <v>5418</v>
      </c>
      <c r="C460" s="174" t="s">
        <v>160</v>
      </c>
      <c r="D460" s="4" t="s">
        <v>6133</v>
      </c>
      <c r="E460" s="4" t="s">
        <v>6133</v>
      </c>
      <c r="F460" s="4" t="s">
        <v>1060</v>
      </c>
      <c r="G460" s="4" t="s">
        <v>6201</v>
      </c>
      <c r="H460" s="4" t="s">
        <v>1728</v>
      </c>
      <c r="I460" s="4" t="s">
        <v>1729</v>
      </c>
      <c r="J460" s="4" t="s">
        <v>6202</v>
      </c>
      <c r="K460" s="139">
        <v>624320000</v>
      </c>
      <c r="L460" s="139">
        <v>624320000</v>
      </c>
      <c r="M460" s="4" t="s">
        <v>5667</v>
      </c>
      <c r="N460" s="4" t="s">
        <v>2531</v>
      </c>
      <c r="O460" s="4" t="s">
        <v>2455</v>
      </c>
      <c r="P460" s="139">
        <v>86900000000</v>
      </c>
      <c r="Q460" s="186">
        <f t="shared" si="42"/>
        <v>-86275680000</v>
      </c>
      <c r="R460" s="4">
        <v>17</v>
      </c>
      <c r="S460" s="4" t="s">
        <v>70</v>
      </c>
      <c r="T460" s="4" t="s">
        <v>70</v>
      </c>
      <c r="U460" s="140">
        <v>45341</v>
      </c>
      <c r="V460" s="4" t="s">
        <v>1884</v>
      </c>
      <c r="W460" s="4" t="s">
        <v>1954</v>
      </c>
      <c r="X460" s="139" t="s">
        <v>70</v>
      </c>
      <c r="Y460" s="140">
        <v>45371</v>
      </c>
      <c r="Z460" s="4" t="s">
        <v>1885</v>
      </c>
      <c r="AA460" s="4" t="s">
        <v>1886</v>
      </c>
      <c r="AB460" s="186">
        <f t="shared" si="43"/>
        <v>624320000</v>
      </c>
      <c r="AC460" s="142">
        <f t="shared" si="44"/>
        <v>86275680000</v>
      </c>
      <c r="AD460" s="4"/>
      <c r="AE460" s="4" t="s">
        <v>2114</v>
      </c>
      <c r="AF460" s="144" t="s">
        <v>6138</v>
      </c>
      <c r="AG460" s="4"/>
      <c r="AH460" s="4"/>
      <c r="AI460" s="4"/>
      <c r="AJ460" s="4"/>
      <c r="AK460" t="s">
        <v>2116</v>
      </c>
    </row>
    <row r="461" spans="2:37" hidden="1">
      <c r="B461" s="175" t="s">
        <v>5418</v>
      </c>
      <c r="C461" s="174" t="s">
        <v>160</v>
      </c>
      <c r="D461" s="4" t="s">
        <v>6133</v>
      </c>
      <c r="E461" s="4" t="s">
        <v>6133</v>
      </c>
      <c r="F461" s="4" t="s">
        <v>1060</v>
      </c>
      <c r="G461" s="4" t="s">
        <v>6203</v>
      </c>
      <c r="H461" s="4" t="s">
        <v>1728</v>
      </c>
      <c r="I461" s="4" t="s">
        <v>1729</v>
      </c>
      <c r="J461" s="4" t="s">
        <v>6204</v>
      </c>
      <c r="K461" s="139">
        <v>1000000000</v>
      </c>
      <c r="L461" s="139">
        <v>1000000000</v>
      </c>
      <c r="M461" s="4" t="s">
        <v>5667</v>
      </c>
      <c r="N461" s="4" t="s">
        <v>3633</v>
      </c>
      <c r="O461" s="4" t="s">
        <v>2871</v>
      </c>
      <c r="P461" s="139">
        <v>23334000000</v>
      </c>
      <c r="Q461" s="186">
        <f t="shared" si="42"/>
        <v>-22334000000</v>
      </c>
      <c r="R461" s="4">
        <v>17</v>
      </c>
      <c r="S461" s="4" t="s">
        <v>70</v>
      </c>
      <c r="T461" s="4" t="s">
        <v>70</v>
      </c>
      <c r="U461" s="140">
        <v>45341</v>
      </c>
      <c r="V461" s="4" t="s">
        <v>1884</v>
      </c>
      <c r="W461" s="4" t="s">
        <v>1954</v>
      </c>
      <c r="X461" s="139" t="s">
        <v>70</v>
      </c>
      <c r="Y461" s="140">
        <v>45371</v>
      </c>
      <c r="Z461" s="4" t="s">
        <v>1885</v>
      </c>
      <c r="AA461" s="4" t="s">
        <v>1886</v>
      </c>
      <c r="AB461" s="186">
        <f t="shared" si="43"/>
        <v>1000000000</v>
      </c>
      <c r="AC461" s="142">
        <f t="shared" si="44"/>
        <v>22334000000</v>
      </c>
      <c r="AD461" s="4"/>
      <c r="AE461" s="4" t="s">
        <v>2114</v>
      </c>
      <c r="AF461" s="144" t="s">
        <v>6138</v>
      </c>
      <c r="AG461" s="4"/>
      <c r="AH461" s="4"/>
      <c r="AI461" s="4"/>
      <c r="AJ461" s="4"/>
      <c r="AK461" t="s">
        <v>2116</v>
      </c>
    </row>
    <row r="462" spans="2:37" hidden="1">
      <c r="B462" s="175" t="s">
        <v>5418</v>
      </c>
      <c r="C462" s="174" t="s">
        <v>160</v>
      </c>
      <c r="D462" s="4" t="s">
        <v>6133</v>
      </c>
      <c r="E462" s="4" t="s">
        <v>6133</v>
      </c>
      <c r="F462" s="4" t="s">
        <v>1060</v>
      </c>
      <c r="G462" s="4" t="s">
        <v>6205</v>
      </c>
      <c r="H462" s="4" t="s">
        <v>1728</v>
      </c>
      <c r="I462" s="4" t="s">
        <v>1729</v>
      </c>
      <c r="J462" s="4" t="s">
        <v>6206</v>
      </c>
      <c r="K462" s="139">
        <v>1100000000</v>
      </c>
      <c r="L462" s="139">
        <v>1100000000</v>
      </c>
      <c r="M462" s="4" t="s">
        <v>5667</v>
      </c>
      <c r="N462" s="4" t="s">
        <v>2526</v>
      </c>
      <c r="O462" s="4" t="s">
        <v>2219</v>
      </c>
      <c r="P462" s="139">
        <v>1556000000</v>
      </c>
      <c r="Q462" s="186">
        <f t="shared" si="42"/>
        <v>-456000000</v>
      </c>
      <c r="R462" s="4">
        <v>17</v>
      </c>
      <c r="S462" s="4" t="s">
        <v>70</v>
      </c>
      <c r="T462" s="4" t="s">
        <v>70</v>
      </c>
      <c r="U462" s="140">
        <v>45341</v>
      </c>
      <c r="V462" s="4" t="s">
        <v>1884</v>
      </c>
      <c r="W462" s="4" t="s">
        <v>1954</v>
      </c>
      <c r="X462" s="139" t="s">
        <v>70</v>
      </c>
      <c r="Y462" s="140">
        <v>45371</v>
      </c>
      <c r="Z462" s="4" t="s">
        <v>1885</v>
      </c>
      <c r="AA462" s="4" t="s">
        <v>1886</v>
      </c>
      <c r="AB462" s="186">
        <f t="shared" si="43"/>
        <v>1100000000</v>
      </c>
      <c r="AC462" s="142">
        <f t="shared" si="44"/>
        <v>456000000</v>
      </c>
      <c r="AD462" s="4"/>
      <c r="AE462" s="4" t="s">
        <v>2114</v>
      </c>
      <c r="AF462" s="144" t="s">
        <v>6138</v>
      </c>
      <c r="AG462" s="4"/>
      <c r="AH462" s="4"/>
      <c r="AI462" s="4"/>
      <c r="AJ462" s="4"/>
      <c r="AK462" t="s">
        <v>2116</v>
      </c>
    </row>
    <row r="463" spans="2:37" hidden="1">
      <c r="B463" s="175" t="s">
        <v>5418</v>
      </c>
      <c r="C463" s="174" t="s">
        <v>160</v>
      </c>
      <c r="D463" s="4" t="s">
        <v>6133</v>
      </c>
      <c r="E463" s="4" t="s">
        <v>6133</v>
      </c>
      <c r="F463" s="4" t="s">
        <v>1060</v>
      </c>
      <c r="G463" s="4" t="s">
        <v>6207</v>
      </c>
      <c r="H463" s="4" t="s">
        <v>1728</v>
      </c>
      <c r="I463" s="4" t="s">
        <v>1729</v>
      </c>
      <c r="J463" s="4" t="s">
        <v>6208</v>
      </c>
      <c r="K463" s="139">
        <v>300600000</v>
      </c>
      <c r="L463" s="139">
        <v>300600000</v>
      </c>
      <c r="M463" s="4" t="s">
        <v>5667</v>
      </c>
      <c r="N463" s="4" t="s">
        <v>2526</v>
      </c>
      <c r="O463" s="4" t="s">
        <v>2219</v>
      </c>
      <c r="P463" s="139">
        <v>2334000000</v>
      </c>
      <c r="Q463" s="186">
        <f t="shared" si="42"/>
        <v>-2033400000</v>
      </c>
      <c r="R463" s="4">
        <v>17</v>
      </c>
      <c r="S463" s="4" t="s">
        <v>70</v>
      </c>
      <c r="T463" s="4" t="s">
        <v>70</v>
      </c>
      <c r="U463" s="140">
        <v>45341</v>
      </c>
      <c r="V463" s="4" t="s">
        <v>1884</v>
      </c>
      <c r="W463" s="4" t="s">
        <v>1954</v>
      </c>
      <c r="X463" s="139" t="s">
        <v>70</v>
      </c>
      <c r="Y463" s="140">
        <v>45371</v>
      </c>
      <c r="Z463" s="4" t="s">
        <v>1885</v>
      </c>
      <c r="AA463" s="4" t="s">
        <v>1886</v>
      </c>
      <c r="AB463" s="186">
        <f t="shared" si="43"/>
        <v>300600000</v>
      </c>
      <c r="AC463" s="142">
        <f t="shared" si="44"/>
        <v>2033400000</v>
      </c>
      <c r="AD463" s="4"/>
      <c r="AE463" s="4" t="s">
        <v>2114</v>
      </c>
      <c r="AF463" s="144" t="s">
        <v>6138</v>
      </c>
      <c r="AG463" s="4"/>
      <c r="AH463" s="4"/>
      <c r="AI463" s="4"/>
      <c r="AJ463" s="4"/>
      <c r="AK463" t="s">
        <v>2116</v>
      </c>
    </row>
    <row r="464" spans="2:37" hidden="1">
      <c r="B464" s="175" t="s">
        <v>5418</v>
      </c>
      <c r="C464" s="174" t="s">
        <v>160</v>
      </c>
      <c r="D464" s="4" t="s">
        <v>6133</v>
      </c>
      <c r="E464" s="4" t="s">
        <v>6133</v>
      </c>
      <c r="F464" s="4" t="s">
        <v>1060</v>
      </c>
      <c r="G464" s="4" t="s">
        <v>6209</v>
      </c>
      <c r="H464" s="4" t="s">
        <v>1728</v>
      </c>
      <c r="I464" s="4" t="s">
        <v>1729</v>
      </c>
      <c r="J464" s="4" t="s">
        <v>6210</v>
      </c>
      <c r="K464" s="139">
        <v>1077628000</v>
      </c>
      <c r="L464" s="139">
        <v>1077628000</v>
      </c>
      <c r="M464" s="4" t="s">
        <v>5667</v>
      </c>
      <c r="N464" s="4" t="s">
        <v>2552</v>
      </c>
      <c r="O464" s="4" t="s">
        <v>2823</v>
      </c>
      <c r="P464" s="139">
        <v>3888888888</v>
      </c>
      <c r="Q464" s="186">
        <f t="shared" si="42"/>
        <v>-2811260888</v>
      </c>
      <c r="R464" s="4">
        <v>17</v>
      </c>
      <c r="S464" s="4" t="s">
        <v>70</v>
      </c>
      <c r="T464" s="4" t="s">
        <v>70</v>
      </c>
      <c r="U464" s="140">
        <v>45341</v>
      </c>
      <c r="V464" s="4" t="s">
        <v>1884</v>
      </c>
      <c r="W464" s="4" t="s">
        <v>1954</v>
      </c>
      <c r="X464" s="139" t="s">
        <v>70</v>
      </c>
      <c r="Y464" s="140">
        <v>45371</v>
      </c>
      <c r="Z464" s="4" t="s">
        <v>1885</v>
      </c>
      <c r="AA464" s="4" t="s">
        <v>1886</v>
      </c>
      <c r="AB464" s="186">
        <f t="shared" si="43"/>
        <v>1077628000</v>
      </c>
      <c r="AC464" s="142">
        <f t="shared" si="44"/>
        <v>2811260888</v>
      </c>
      <c r="AD464" s="4"/>
      <c r="AE464" s="4" t="s">
        <v>2114</v>
      </c>
      <c r="AF464" s="144" t="s">
        <v>6138</v>
      </c>
      <c r="AG464" s="4"/>
      <c r="AH464" s="4"/>
      <c r="AI464" s="4"/>
      <c r="AJ464" s="4"/>
      <c r="AK464" t="s">
        <v>2116</v>
      </c>
    </row>
    <row r="465" spans="2:37" hidden="1">
      <c r="B465" s="175" t="s">
        <v>5418</v>
      </c>
      <c r="C465" s="174" t="s">
        <v>160</v>
      </c>
      <c r="D465" s="4" t="s">
        <v>6133</v>
      </c>
      <c r="E465" s="4" t="s">
        <v>6133</v>
      </c>
      <c r="F465" s="4" t="s">
        <v>1060</v>
      </c>
      <c r="G465" s="4" t="s">
        <v>6211</v>
      </c>
      <c r="H465" s="4" t="s">
        <v>1728</v>
      </c>
      <c r="I465" s="4" t="s">
        <v>1729</v>
      </c>
      <c r="J465" s="4" t="s">
        <v>6212</v>
      </c>
      <c r="K465" s="139">
        <v>773280000</v>
      </c>
      <c r="L465" s="139">
        <v>773280000</v>
      </c>
      <c r="M465" s="4" t="s">
        <v>6213</v>
      </c>
      <c r="N465" s="4" t="s">
        <v>2556</v>
      </c>
      <c r="O465" s="4" t="s">
        <v>2823</v>
      </c>
      <c r="P465" s="139">
        <v>42000000000</v>
      </c>
      <c r="Q465" s="186">
        <f t="shared" si="42"/>
        <v>-41226720000</v>
      </c>
      <c r="R465" s="4">
        <v>17</v>
      </c>
      <c r="S465" s="4" t="s">
        <v>70</v>
      </c>
      <c r="T465" s="4" t="s">
        <v>70</v>
      </c>
      <c r="U465" s="140">
        <v>45341</v>
      </c>
      <c r="V465" s="4" t="s">
        <v>1884</v>
      </c>
      <c r="W465" s="4" t="s">
        <v>1954</v>
      </c>
      <c r="X465" s="139" t="s">
        <v>70</v>
      </c>
      <c r="Y465" s="140">
        <v>45371</v>
      </c>
      <c r="Z465" s="4" t="s">
        <v>1885</v>
      </c>
      <c r="AA465" s="4" t="s">
        <v>1886</v>
      </c>
      <c r="AB465" s="186">
        <f t="shared" si="43"/>
        <v>773280000</v>
      </c>
      <c r="AC465" s="142">
        <f t="shared" si="44"/>
        <v>41226720000</v>
      </c>
      <c r="AD465" s="4"/>
      <c r="AE465" s="4" t="s">
        <v>2114</v>
      </c>
      <c r="AF465" s="144" t="s">
        <v>6138</v>
      </c>
      <c r="AG465" s="4"/>
      <c r="AH465" s="4"/>
      <c r="AI465" s="4"/>
      <c r="AJ465" s="4"/>
      <c r="AK465" t="s">
        <v>2116</v>
      </c>
    </row>
    <row r="466" spans="2:37" hidden="1">
      <c r="B466" s="175" t="s">
        <v>5418</v>
      </c>
      <c r="C466" s="174" t="s">
        <v>160</v>
      </c>
      <c r="D466" s="4" t="s">
        <v>6133</v>
      </c>
      <c r="E466" s="4" t="s">
        <v>6133</v>
      </c>
      <c r="F466" s="4" t="s">
        <v>1060</v>
      </c>
      <c r="G466" s="4" t="s">
        <v>6214</v>
      </c>
      <c r="H466" s="4" t="s">
        <v>1728</v>
      </c>
      <c r="I466" s="4" t="s">
        <v>1729</v>
      </c>
      <c r="J466" s="4" t="s">
        <v>6215</v>
      </c>
      <c r="K466" s="139">
        <v>1000000000</v>
      </c>
      <c r="L466" s="139">
        <v>1000000000</v>
      </c>
      <c r="M466" s="4" t="s">
        <v>6213</v>
      </c>
      <c r="N466" s="4" t="s">
        <v>3938</v>
      </c>
      <c r="O466" s="4" t="s">
        <v>2823</v>
      </c>
      <c r="P466" s="139">
        <v>4668000000</v>
      </c>
      <c r="Q466" s="186">
        <f t="shared" si="42"/>
        <v>-3668000000</v>
      </c>
      <c r="R466" s="4">
        <v>17</v>
      </c>
      <c r="S466" s="4" t="s">
        <v>70</v>
      </c>
      <c r="T466" s="4" t="s">
        <v>70</v>
      </c>
      <c r="U466" s="140">
        <v>45341</v>
      </c>
      <c r="V466" s="4" t="s">
        <v>1884</v>
      </c>
      <c r="W466" s="4" t="s">
        <v>1954</v>
      </c>
      <c r="X466" s="139" t="s">
        <v>70</v>
      </c>
      <c r="Y466" s="140">
        <v>45371</v>
      </c>
      <c r="Z466" s="4" t="s">
        <v>1885</v>
      </c>
      <c r="AA466" s="4" t="s">
        <v>1886</v>
      </c>
      <c r="AB466" s="186">
        <f t="shared" si="43"/>
        <v>1000000000</v>
      </c>
      <c r="AC466" s="142">
        <f t="shared" si="44"/>
        <v>3668000000</v>
      </c>
      <c r="AD466" s="4"/>
      <c r="AE466" s="4" t="s">
        <v>2114</v>
      </c>
      <c r="AF466" s="144" t="s">
        <v>6138</v>
      </c>
      <c r="AG466" s="4"/>
      <c r="AH466" s="4"/>
      <c r="AI466" s="4"/>
      <c r="AJ466" s="4"/>
      <c r="AK466" t="s">
        <v>2116</v>
      </c>
    </row>
    <row r="467" spans="2:37" hidden="1">
      <c r="B467" s="175" t="s">
        <v>5418</v>
      </c>
      <c r="C467" s="174" t="s">
        <v>160</v>
      </c>
      <c r="D467" s="4" t="s">
        <v>6133</v>
      </c>
      <c r="E467" s="4" t="s">
        <v>6133</v>
      </c>
      <c r="F467" s="4" t="s">
        <v>1060</v>
      </c>
      <c r="G467" s="4" t="s">
        <v>6216</v>
      </c>
      <c r="H467" s="4" t="s">
        <v>1728</v>
      </c>
      <c r="I467" s="4" t="s">
        <v>1729</v>
      </c>
      <c r="J467" s="4" t="s">
        <v>6217</v>
      </c>
      <c r="K467" s="139">
        <v>638120000</v>
      </c>
      <c r="L467" s="139">
        <v>638120000</v>
      </c>
      <c r="M467" s="4" t="s">
        <v>6213</v>
      </c>
      <c r="N467" s="4" t="s">
        <v>3938</v>
      </c>
      <c r="O467" s="4" t="s">
        <v>2823</v>
      </c>
      <c r="P467" s="139">
        <v>77780000000</v>
      </c>
      <c r="Q467" s="186">
        <f t="shared" si="42"/>
        <v>-77141880000</v>
      </c>
      <c r="R467" s="4">
        <v>17</v>
      </c>
      <c r="S467" s="4" t="s">
        <v>70</v>
      </c>
      <c r="T467" s="4" t="s">
        <v>70</v>
      </c>
      <c r="U467" s="140">
        <v>45341</v>
      </c>
      <c r="V467" s="4" t="s">
        <v>1884</v>
      </c>
      <c r="W467" s="4" t="s">
        <v>1954</v>
      </c>
      <c r="X467" s="139" t="s">
        <v>70</v>
      </c>
      <c r="Y467" s="140">
        <v>45371</v>
      </c>
      <c r="Z467" s="4" t="s">
        <v>1885</v>
      </c>
      <c r="AA467" s="4" t="s">
        <v>1886</v>
      </c>
      <c r="AB467" s="186">
        <f t="shared" si="43"/>
        <v>638120000</v>
      </c>
      <c r="AC467" s="142">
        <f t="shared" si="44"/>
        <v>77141880000</v>
      </c>
      <c r="AD467" s="4"/>
      <c r="AE467" s="4" t="s">
        <v>2114</v>
      </c>
      <c r="AF467" s="144" t="s">
        <v>6138</v>
      </c>
      <c r="AG467" s="4"/>
      <c r="AH467" s="4"/>
      <c r="AI467" s="4"/>
      <c r="AJ467" s="4"/>
      <c r="AK467" t="s">
        <v>2116</v>
      </c>
    </row>
    <row r="468" spans="2:37" hidden="1">
      <c r="B468" s="175" t="s">
        <v>5418</v>
      </c>
      <c r="C468" s="174" t="s">
        <v>160</v>
      </c>
      <c r="D468" s="4" t="s">
        <v>6133</v>
      </c>
      <c r="E468" s="4" t="s">
        <v>6133</v>
      </c>
      <c r="F468" s="4" t="s">
        <v>1060</v>
      </c>
      <c r="G468" s="4" t="s">
        <v>6218</v>
      </c>
      <c r="H468" s="4" t="s">
        <v>1728</v>
      </c>
      <c r="I468" s="4" t="s">
        <v>1729</v>
      </c>
      <c r="J468" s="4" t="s">
        <v>6219</v>
      </c>
      <c r="K468" s="139">
        <v>830000000</v>
      </c>
      <c r="L468" s="139">
        <v>830000000</v>
      </c>
      <c r="M468" s="4" t="s">
        <v>6213</v>
      </c>
      <c r="N468" s="4" t="s">
        <v>3846</v>
      </c>
      <c r="O468" s="4" t="s">
        <v>3018</v>
      </c>
      <c r="P468" s="139">
        <v>37500000000</v>
      </c>
      <c r="Q468" s="186">
        <f t="shared" si="42"/>
        <v>-36670000000</v>
      </c>
      <c r="R468" s="4">
        <v>17</v>
      </c>
      <c r="S468" s="4" t="s">
        <v>70</v>
      </c>
      <c r="T468" s="4" t="s">
        <v>70</v>
      </c>
      <c r="U468" s="140">
        <v>45341</v>
      </c>
      <c r="V468" s="4" t="s">
        <v>1884</v>
      </c>
      <c r="W468" s="4" t="s">
        <v>1954</v>
      </c>
      <c r="X468" s="139" t="s">
        <v>70</v>
      </c>
      <c r="Y468" s="140">
        <v>45371</v>
      </c>
      <c r="Z468" s="4" t="s">
        <v>1885</v>
      </c>
      <c r="AA468" s="4" t="s">
        <v>1886</v>
      </c>
      <c r="AB468" s="186">
        <f t="shared" si="43"/>
        <v>830000000</v>
      </c>
      <c r="AC468" s="142">
        <f t="shared" si="44"/>
        <v>36670000000</v>
      </c>
      <c r="AD468" s="4"/>
      <c r="AE468" s="4" t="s">
        <v>2114</v>
      </c>
      <c r="AF468" s="144" t="s">
        <v>6138</v>
      </c>
      <c r="AG468" s="4"/>
      <c r="AH468" s="4"/>
      <c r="AI468" s="4"/>
      <c r="AJ468" s="4"/>
      <c r="AK468" t="s">
        <v>2116</v>
      </c>
    </row>
    <row r="469" spans="2:37" hidden="1">
      <c r="B469" s="175" t="s">
        <v>5418</v>
      </c>
      <c r="C469" s="174" t="s">
        <v>160</v>
      </c>
      <c r="D469" s="4" t="s">
        <v>6133</v>
      </c>
      <c r="E469" s="4" t="s">
        <v>6133</v>
      </c>
      <c r="F469" s="4" t="s">
        <v>1060</v>
      </c>
      <c r="G469" s="4" t="s">
        <v>6220</v>
      </c>
      <c r="H469" s="4" t="s">
        <v>1728</v>
      </c>
      <c r="I469" s="4" t="s">
        <v>1729</v>
      </c>
      <c r="J469" s="4" t="s">
        <v>6221</v>
      </c>
      <c r="K469" s="139">
        <v>668150805</v>
      </c>
      <c r="L469" s="139">
        <v>668150805</v>
      </c>
      <c r="M469" s="4" t="s">
        <v>6213</v>
      </c>
      <c r="N469" s="4" t="s">
        <v>3846</v>
      </c>
      <c r="O469" s="4" t="s">
        <v>3018</v>
      </c>
      <c r="P469" s="139">
        <v>7125000000</v>
      </c>
      <c r="Q469" s="186">
        <f t="shared" si="42"/>
        <v>-6456849195</v>
      </c>
      <c r="R469" s="4">
        <v>17</v>
      </c>
      <c r="S469" s="4" t="s">
        <v>70</v>
      </c>
      <c r="T469" s="4" t="s">
        <v>70</v>
      </c>
      <c r="U469" s="140">
        <v>45341</v>
      </c>
      <c r="V469" s="4" t="s">
        <v>1884</v>
      </c>
      <c r="W469" s="4" t="s">
        <v>1954</v>
      </c>
      <c r="X469" s="139" t="s">
        <v>70</v>
      </c>
      <c r="Y469" s="140">
        <v>45371</v>
      </c>
      <c r="Z469" s="4" t="s">
        <v>1885</v>
      </c>
      <c r="AA469" s="4" t="s">
        <v>1886</v>
      </c>
      <c r="AB469" s="186">
        <f t="shared" si="43"/>
        <v>668150805</v>
      </c>
      <c r="AC469" s="142">
        <f t="shared" si="44"/>
        <v>6456849195</v>
      </c>
      <c r="AD469" s="4"/>
      <c r="AE469" s="4" t="s">
        <v>2114</v>
      </c>
      <c r="AF469" s="144" t="s">
        <v>6138</v>
      </c>
      <c r="AG469" s="4"/>
      <c r="AH469" s="4"/>
      <c r="AI469" s="4"/>
      <c r="AJ469" s="4"/>
      <c r="AK469" t="s">
        <v>2116</v>
      </c>
    </row>
    <row r="470" spans="2:37" hidden="1">
      <c r="B470" s="175" t="s">
        <v>5418</v>
      </c>
      <c r="C470" s="174" t="s">
        <v>160</v>
      </c>
      <c r="D470" s="4" t="s">
        <v>6133</v>
      </c>
      <c r="E470" s="4" t="s">
        <v>6133</v>
      </c>
      <c r="F470" s="4" t="s">
        <v>1060</v>
      </c>
      <c r="G470" s="4" t="s">
        <v>6222</v>
      </c>
      <c r="H470" s="4" t="s">
        <v>1728</v>
      </c>
      <c r="I470" s="4" t="s">
        <v>1729</v>
      </c>
      <c r="J470" s="4" t="s">
        <v>6223</v>
      </c>
      <c r="K470" s="139">
        <v>1200000000</v>
      </c>
      <c r="L470" s="139">
        <v>1200000000</v>
      </c>
      <c r="M470" s="4" t="s">
        <v>6213</v>
      </c>
      <c r="N470" s="4" t="s">
        <v>3565</v>
      </c>
      <c r="O470" s="4" t="s">
        <v>2145</v>
      </c>
      <c r="P470" s="139">
        <v>28125000000</v>
      </c>
      <c r="Q470" s="186">
        <f t="shared" si="42"/>
        <v>-26925000000</v>
      </c>
      <c r="R470" s="4">
        <v>17</v>
      </c>
      <c r="S470" s="4" t="s">
        <v>70</v>
      </c>
      <c r="T470" s="4" t="s">
        <v>70</v>
      </c>
      <c r="U470" s="140">
        <v>45341</v>
      </c>
      <c r="V470" s="4" t="s">
        <v>1884</v>
      </c>
      <c r="W470" s="4" t="s">
        <v>1954</v>
      </c>
      <c r="X470" s="139" t="s">
        <v>70</v>
      </c>
      <c r="Y470" s="140">
        <v>45371</v>
      </c>
      <c r="Z470" s="4" t="s">
        <v>1885</v>
      </c>
      <c r="AA470" s="4" t="s">
        <v>1886</v>
      </c>
      <c r="AB470" s="186">
        <f t="shared" si="43"/>
        <v>1200000000</v>
      </c>
      <c r="AC470" s="142">
        <f t="shared" si="44"/>
        <v>26925000000</v>
      </c>
      <c r="AD470" s="4"/>
      <c r="AE470" s="4" t="s">
        <v>2114</v>
      </c>
      <c r="AF470" s="144" t="s">
        <v>6138</v>
      </c>
      <c r="AG470" s="4"/>
      <c r="AH470" s="4"/>
      <c r="AI470" s="4"/>
      <c r="AJ470" s="4"/>
      <c r="AK470" t="s">
        <v>2116</v>
      </c>
    </row>
    <row r="471" spans="2:37" hidden="1">
      <c r="B471" s="175" t="s">
        <v>5175</v>
      </c>
      <c r="C471" s="174" t="s">
        <v>160</v>
      </c>
      <c r="D471" s="4" t="s">
        <v>6133</v>
      </c>
      <c r="E471" s="4" t="s">
        <v>6133</v>
      </c>
      <c r="F471" s="4" t="s">
        <v>1060</v>
      </c>
      <c r="G471" s="4" t="s">
        <v>6224</v>
      </c>
      <c r="H471" s="4" t="s">
        <v>1481</v>
      </c>
      <c r="I471" s="4" t="s">
        <v>1482</v>
      </c>
      <c r="J471" s="4" t="s">
        <v>6225</v>
      </c>
      <c r="K471" s="139">
        <v>1500000000</v>
      </c>
      <c r="L471" s="139">
        <v>1500000000</v>
      </c>
      <c r="M471" s="4" t="s">
        <v>6093</v>
      </c>
      <c r="N471" s="4" t="s">
        <v>3258</v>
      </c>
      <c r="O471" s="4" t="s">
        <v>2475</v>
      </c>
      <c r="P471" s="139">
        <v>38000000000</v>
      </c>
      <c r="Q471" s="186">
        <f t="shared" si="42"/>
        <v>-36500000000</v>
      </c>
      <c r="R471" s="4">
        <v>18</v>
      </c>
      <c r="S471" s="4" t="s">
        <v>70</v>
      </c>
      <c r="T471" s="4" t="s">
        <v>70</v>
      </c>
      <c r="U471" s="140">
        <v>45341</v>
      </c>
      <c r="V471" s="4" t="s">
        <v>1884</v>
      </c>
      <c r="W471" s="4" t="s">
        <v>1954</v>
      </c>
      <c r="X471" s="4"/>
      <c r="Y471" s="4"/>
      <c r="Z471" s="4"/>
      <c r="AA471" s="4" t="s">
        <v>1886</v>
      </c>
      <c r="AB471" s="186"/>
      <c r="AC471" s="142">
        <f t="shared" si="44"/>
        <v>38000000000</v>
      </c>
      <c r="AD471" s="4"/>
      <c r="AE471" s="4"/>
      <c r="AF471" s="144"/>
      <c r="AG471" s="4"/>
      <c r="AH471" s="4"/>
      <c r="AI471" s="4"/>
      <c r="AJ471" s="4"/>
      <c r="AK471" s="1"/>
    </row>
    <row r="472" spans="2:37" hidden="1">
      <c r="B472" s="175" t="s">
        <v>5418</v>
      </c>
      <c r="C472" s="174" t="s">
        <v>160</v>
      </c>
      <c r="D472" s="4" t="s">
        <v>6226</v>
      </c>
      <c r="E472" s="4" t="s">
        <v>6226</v>
      </c>
      <c r="F472" s="4" t="s">
        <v>1060</v>
      </c>
      <c r="G472" s="4" t="s">
        <v>6227</v>
      </c>
      <c r="H472" s="4" t="s">
        <v>1730</v>
      </c>
      <c r="I472" s="4" t="s">
        <v>1731</v>
      </c>
      <c r="J472" s="4" t="s">
        <v>6228</v>
      </c>
      <c r="K472" s="139">
        <v>3100000000</v>
      </c>
      <c r="L472" s="139">
        <v>3100000000</v>
      </c>
      <c r="M472" s="4" t="s">
        <v>5713</v>
      </c>
      <c r="N472" s="4" t="s">
        <v>3208</v>
      </c>
      <c r="O472" s="4" t="s">
        <v>2877</v>
      </c>
      <c r="P472" s="139">
        <v>28800000000</v>
      </c>
      <c r="Q472" s="186">
        <f t="shared" si="42"/>
        <v>-25700000000</v>
      </c>
      <c r="R472" s="4">
        <v>19</v>
      </c>
      <c r="S472" s="4" t="s">
        <v>70</v>
      </c>
      <c r="T472" s="4" t="s">
        <v>70</v>
      </c>
      <c r="U472" s="140">
        <v>45341</v>
      </c>
      <c r="V472" s="4" t="s">
        <v>1884</v>
      </c>
      <c r="W472" s="4" t="s">
        <v>1954</v>
      </c>
      <c r="X472" s="139" t="s">
        <v>70</v>
      </c>
      <c r="Y472" s="140">
        <v>45370</v>
      </c>
      <c r="Z472" s="4" t="s">
        <v>1885</v>
      </c>
      <c r="AA472" s="4" t="s">
        <v>1886</v>
      </c>
      <c r="AB472" s="186">
        <f>P472</f>
        <v>28800000000</v>
      </c>
      <c r="AC472" s="142">
        <f t="shared" si="44"/>
        <v>0</v>
      </c>
      <c r="AD472" s="4"/>
      <c r="AE472" s="4" t="s">
        <v>2061</v>
      </c>
      <c r="AF472" s="144" t="s">
        <v>6229</v>
      </c>
      <c r="AG472" s="4"/>
      <c r="AH472" s="4"/>
      <c r="AI472" s="4"/>
      <c r="AJ472" s="4"/>
    </row>
    <row r="473" spans="2:37" hidden="1">
      <c r="B473" s="175" t="s">
        <v>5418</v>
      </c>
      <c r="C473" s="174" t="s">
        <v>160</v>
      </c>
      <c r="D473" s="4" t="s">
        <v>6226</v>
      </c>
      <c r="E473" s="4" t="s">
        <v>6226</v>
      </c>
      <c r="F473" s="4" t="s">
        <v>1060</v>
      </c>
      <c r="G473" s="4" t="s">
        <v>6230</v>
      </c>
      <c r="H473" s="4" t="s">
        <v>1730</v>
      </c>
      <c r="I473" s="4" t="s">
        <v>1731</v>
      </c>
      <c r="J473" s="4" t="s">
        <v>6231</v>
      </c>
      <c r="K473" s="139">
        <v>2800000000</v>
      </c>
      <c r="L473" s="139">
        <v>2800000000</v>
      </c>
      <c r="M473" s="4" t="s">
        <v>5713</v>
      </c>
      <c r="N473" s="4" t="s">
        <v>3075</v>
      </c>
      <c r="O473" s="4" t="s">
        <v>2869</v>
      </c>
      <c r="P473" s="139">
        <v>83200000000</v>
      </c>
      <c r="Q473" s="186">
        <f t="shared" si="42"/>
        <v>-80400000000</v>
      </c>
      <c r="R473" s="4">
        <v>19</v>
      </c>
      <c r="S473" s="4" t="s">
        <v>70</v>
      </c>
      <c r="T473" s="4" t="s">
        <v>70</v>
      </c>
      <c r="U473" s="140">
        <v>45341</v>
      </c>
      <c r="V473" s="4" t="s">
        <v>1884</v>
      </c>
      <c r="W473" s="4" t="s">
        <v>1954</v>
      </c>
      <c r="X473" s="139" t="s">
        <v>70</v>
      </c>
      <c r="Y473" s="140">
        <v>45370</v>
      </c>
      <c r="Z473" s="4" t="s">
        <v>1885</v>
      </c>
      <c r="AA473" s="4" t="s">
        <v>1886</v>
      </c>
      <c r="AB473" s="186">
        <f t="shared" ref="AB473:AB493" si="45">P473</f>
        <v>83200000000</v>
      </c>
      <c r="AC473" s="142">
        <f t="shared" si="44"/>
        <v>0</v>
      </c>
      <c r="AD473" s="4"/>
      <c r="AE473" s="4" t="s">
        <v>2061</v>
      </c>
      <c r="AF473" s="144" t="s">
        <v>6229</v>
      </c>
      <c r="AG473" s="4"/>
      <c r="AH473" s="4"/>
      <c r="AI473" s="4"/>
      <c r="AJ473" s="4"/>
    </row>
    <row r="474" spans="2:37" hidden="1">
      <c r="B474" s="175" t="s">
        <v>5418</v>
      </c>
      <c r="C474" s="174" t="s">
        <v>160</v>
      </c>
      <c r="D474" s="4" t="s">
        <v>6226</v>
      </c>
      <c r="E474" s="4" t="s">
        <v>6226</v>
      </c>
      <c r="F474" s="4" t="s">
        <v>1060</v>
      </c>
      <c r="G474" s="4" t="s">
        <v>6232</v>
      </c>
      <c r="H474" s="4" t="s">
        <v>1730</v>
      </c>
      <c r="I474" s="4" t="s">
        <v>1731</v>
      </c>
      <c r="J474" s="4" t="s">
        <v>6233</v>
      </c>
      <c r="K474" s="139">
        <v>500000000</v>
      </c>
      <c r="L474" s="139">
        <v>500000000</v>
      </c>
      <c r="M474" s="4" t="s">
        <v>5713</v>
      </c>
      <c r="N474" s="4" t="s">
        <v>4017</v>
      </c>
      <c r="O474" s="4" t="s">
        <v>2952</v>
      </c>
      <c r="P474" s="139">
        <v>120000000000</v>
      </c>
      <c r="Q474" s="186">
        <f t="shared" si="42"/>
        <v>-119500000000</v>
      </c>
      <c r="R474" s="4">
        <v>19</v>
      </c>
      <c r="S474" s="4" t="s">
        <v>70</v>
      </c>
      <c r="T474" s="4" t="s">
        <v>70</v>
      </c>
      <c r="U474" s="140">
        <v>45341</v>
      </c>
      <c r="V474" s="4" t="s">
        <v>1884</v>
      </c>
      <c r="W474" s="4" t="s">
        <v>1954</v>
      </c>
      <c r="X474" s="139" t="s">
        <v>70</v>
      </c>
      <c r="Y474" s="140">
        <v>45370</v>
      </c>
      <c r="Z474" s="4" t="s">
        <v>1885</v>
      </c>
      <c r="AA474" s="4" t="s">
        <v>1886</v>
      </c>
      <c r="AB474" s="186">
        <f t="shared" si="45"/>
        <v>120000000000</v>
      </c>
      <c r="AC474" s="142">
        <f t="shared" si="44"/>
        <v>0</v>
      </c>
      <c r="AD474" s="4"/>
      <c r="AE474" s="4" t="s">
        <v>2061</v>
      </c>
      <c r="AF474" s="144" t="s">
        <v>6229</v>
      </c>
      <c r="AG474" s="4"/>
      <c r="AH474" s="4"/>
      <c r="AI474" s="4"/>
      <c r="AJ474" s="4"/>
    </row>
    <row r="475" spans="2:37" hidden="1">
      <c r="B475" s="175" t="s">
        <v>5418</v>
      </c>
      <c r="C475" s="174" t="s">
        <v>160</v>
      </c>
      <c r="D475" s="4" t="s">
        <v>6226</v>
      </c>
      <c r="E475" s="4" t="s">
        <v>6226</v>
      </c>
      <c r="F475" s="4" t="s">
        <v>1060</v>
      </c>
      <c r="G475" s="4" t="s">
        <v>6234</v>
      </c>
      <c r="H475" s="4" t="s">
        <v>1730</v>
      </c>
      <c r="I475" s="4" t="s">
        <v>1731</v>
      </c>
      <c r="J475" s="4" t="s">
        <v>6235</v>
      </c>
      <c r="K475" s="139">
        <v>1000000000</v>
      </c>
      <c r="L475" s="139">
        <v>1000000000</v>
      </c>
      <c r="M475" s="4" t="s">
        <v>5713</v>
      </c>
      <c r="N475" s="4" t="s">
        <v>5265</v>
      </c>
      <c r="O475" s="4" t="s">
        <v>3440</v>
      </c>
      <c r="P475" s="139">
        <v>370000000000</v>
      </c>
      <c r="Q475" s="186">
        <f t="shared" si="42"/>
        <v>-369000000000</v>
      </c>
      <c r="R475" s="4">
        <v>19</v>
      </c>
      <c r="S475" s="4" t="s">
        <v>70</v>
      </c>
      <c r="T475" s="4" t="s">
        <v>70</v>
      </c>
      <c r="U475" s="140">
        <v>45341</v>
      </c>
      <c r="V475" s="4" t="s">
        <v>1884</v>
      </c>
      <c r="W475" s="4" t="s">
        <v>1954</v>
      </c>
      <c r="X475" s="139" t="s">
        <v>70</v>
      </c>
      <c r="Y475" s="140">
        <v>45370</v>
      </c>
      <c r="Z475" s="4" t="s">
        <v>1885</v>
      </c>
      <c r="AA475" s="4" t="s">
        <v>1886</v>
      </c>
      <c r="AB475" s="186">
        <f t="shared" si="45"/>
        <v>370000000000</v>
      </c>
      <c r="AC475" s="142">
        <f t="shared" si="44"/>
        <v>0</v>
      </c>
      <c r="AD475" s="4"/>
      <c r="AE475" s="4" t="s">
        <v>2061</v>
      </c>
      <c r="AF475" s="144" t="s">
        <v>6229</v>
      </c>
      <c r="AG475" s="4"/>
      <c r="AH475" s="4"/>
      <c r="AI475" s="4"/>
      <c r="AJ475" s="4"/>
    </row>
    <row r="476" spans="2:37" hidden="1">
      <c r="B476" s="175" t="s">
        <v>5418</v>
      </c>
      <c r="C476" s="174" t="s">
        <v>160</v>
      </c>
      <c r="D476" s="4" t="s">
        <v>6226</v>
      </c>
      <c r="E476" s="4" t="s">
        <v>6226</v>
      </c>
      <c r="F476" s="4" t="s">
        <v>1060</v>
      </c>
      <c r="G476" s="4" t="s">
        <v>6236</v>
      </c>
      <c r="H476" s="4" t="s">
        <v>1730</v>
      </c>
      <c r="I476" s="4" t="s">
        <v>1731</v>
      </c>
      <c r="J476" s="4" t="s">
        <v>6237</v>
      </c>
      <c r="K476" s="139">
        <v>2450000000</v>
      </c>
      <c r="L476" s="139">
        <v>2450000000</v>
      </c>
      <c r="M476" s="4" t="s">
        <v>5713</v>
      </c>
      <c r="N476" s="4" t="s">
        <v>2144</v>
      </c>
      <c r="O476" s="4" t="s">
        <v>2573</v>
      </c>
      <c r="P476" s="139">
        <v>350000000000</v>
      </c>
      <c r="Q476" s="186">
        <f t="shared" si="42"/>
        <v>-347550000000</v>
      </c>
      <c r="R476" s="4">
        <v>19</v>
      </c>
      <c r="S476" s="4" t="s">
        <v>70</v>
      </c>
      <c r="T476" s="4" t="s">
        <v>70</v>
      </c>
      <c r="U476" s="140">
        <v>45341</v>
      </c>
      <c r="V476" s="4" t="s">
        <v>1884</v>
      </c>
      <c r="W476" s="4" t="s">
        <v>1954</v>
      </c>
      <c r="X476" s="139" t="s">
        <v>70</v>
      </c>
      <c r="Y476" s="140">
        <v>45370</v>
      </c>
      <c r="Z476" s="4" t="s">
        <v>1885</v>
      </c>
      <c r="AA476" s="4" t="s">
        <v>1886</v>
      </c>
      <c r="AB476" s="186">
        <f t="shared" si="45"/>
        <v>350000000000</v>
      </c>
      <c r="AC476" s="142">
        <f t="shared" si="44"/>
        <v>0</v>
      </c>
      <c r="AD476" s="4"/>
      <c r="AE476" s="4" t="s">
        <v>2061</v>
      </c>
      <c r="AF476" s="144" t="s">
        <v>6229</v>
      </c>
      <c r="AG476" s="4"/>
      <c r="AH476" s="4"/>
      <c r="AI476" s="4"/>
      <c r="AJ476" s="4"/>
    </row>
    <row r="477" spans="2:37" hidden="1">
      <c r="B477" s="175" t="s">
        <v>5418</v>
      </c>
      <c r="C477" s="174" t="s">
        <v>160</v>
      </c>
      <c r="D477" s="4" t="s">
        <v>6226</v>
      </c>
      <c r="E477" s="4" t="s">
        <v>6226</v>
      </c>
      <c r="F477" s="4" t="s">
        <v>1060</v>
      </c>
      <c r="G477" s="4" t="s">
        <v>6238</v>
      </c>
      <c r="H477" s="4" t="s">
        <v>1730</v>
      </c>
      <c r="I477" s="4" t="s">
        <v>1731</v>
      </c>
      <c r="J477" s="4" t="s">
        <v>6239</v>
      </c>
      <c r="K477" s="139">
        <v>2000000000</v>
      </c>
      <c r="L477" s="139">
        <v>2000000000</v>
      </c>
      <c r="M477" s="4" t="s">
        <v>5949</v>
      </c>
      <c r="N477" s="4" t="s">
        <v>3145</v>
      </c>
      <c r="O477" s="4" t="s">
        <v>2622</v>
      </c>
      <c r="P477" s="139">
        <v>5550000000</v>
      </c>
      <c r="Q477" s="186">
        <f t="shared" si="42"/>
        <v>-3550000000</v>
      </c>
      <c r="R477" s="4">
        <v>19</v>
      </c>
      <c r="S477" s="4" t="s">
        <v>70</v>
      </c>
      <c r="T477" s="4" t="s">
        <v>70</v>
      </c>
      <c r="U477" s="140">
        <v>45341</v>
      </c>
      <c r="V477" s="4" t="s">
        <v>1884</v>
      </c>
      <c r="W477" s="4" t="s">
        <v>1954</v>
      </c>
      <c r="X477" s="139" t="s">
        <v>70</v>
      </c>
      <c r="Y477" s="140">
        <v>45370</v>
      </c>
      <c r="Z477" s="4" t="s">
        <v>1885</v>
      </c>
      <c r="AA477" s="4" t="s">
        <v>1886</v>
      </c>
      <c r="AB477" s="186">
        <f t="shared" si="45"/>
        <v>5550000000</v>
      </c>
      <c r="AC477" s="142">
        <f t="shared" si="44"/>
        <v>0</v>
      </c>
      <c r="AD477" s="4"/>
      <c r="AE477" s="4" t="s">
        <v>2061</v>
      </c>
      <c r="AF477" s="144" t="s">
        <v>6229</v>
      </c>
      <c r="AG477" s="4"/>
      <c r="AH477" s="4"/>
      <c r="AI477" s="4"/>
      <c r="AJ477" s="4"/>
    </row>
    <row r="478" spans="2:37" hidden="1">
      <c r="B478" s="175" t="s">
        <v>5418</v>
      </c>
      <c r="C478" s="174" t="s">
        <v>160</v>
      </c>
      <c r="D478" s="4" t="s">
        <v>6226</v>
      </c>
      <c r="E478" s="4" t="s">
        <v>6226</v>
      </c>
      <c r="F478" s="4" t="s">
        <v>1060</v>
      </c>
      <c r="G478" s="4" t="s">
        <v>6240</v>
      </c>
      <c r="H478" s="4" t="s">
        <v>1730</v>
      </c>
      <c r="I478" s="4" t="s">
        <v>1731</v>
      </c>
      <c r="J478" s="4" t="s">
        <v>6241</v>
      </c>
      <c r="K478" s="139">
        <v>500000000</v>
      </c>
      <c r="L478" s="139">
        <v>500000000</v>
      </c>
      <c r="M478" s="4" t="s">
        <v>5949</v>
      </c>
      <c r="N478" s="4" t="s">
        <v>3145</v>
      </c>
      <c r="O478" s="4" t="s">
        <v>2622</v>
      </c>
      <c r="P478" s="139">
        <v>5460000000</v>
      </c>
      <c r="Q478" s="186">
        <f t="shared" si="42"/>
        <v>-4960000000</v>
      </c>
      <c r="R478" s="4">
        <v>19</v>
      </c>
      <c r="S478" s="4" t="s">
        <v>70</v>
      </c>
      <c r="T478" s="4" t="s">
        <v>70</v>
      </c>
      <c r="U478" s="140">
        <v>45341</v>
      </c>
      <c r="V478" s="4" t="s">
        <v>1884</v>
      </c>
      <c r="W478" s="4" t="s">
        <v>1954</v>
      </c>
      <c r="X478" s="139" t="s">
        <v>70</v>
      </c>
      <c r="Y478" s="140">
        <v>45370</v>
      </c>
      <c r="Z478" s="4" t="s">
        <v>1885</v>
      </c>
      <c r="AA478" s="4" t="s">
        <v>1886</v>
      </c>
      <c r="AB478" s="186">
        <f t="shared" si="45"/>
        <v>5460000000</v>
      </c>
      <c r="AC478" s="142">
        <f t="shared" si="44"/>
        <v>0</v>
      </c>
      <c r="AD478" s="4"/>
      <c r="AE478" s="4" t="s">
        <v>2061</v>
      </c>
      <c r="AF478" s="144" t="s">
        <v>6229</v>
      </c>
      <c r="AG478" s="4"/>
      <c r="AH478" s="4"/>
      <c r="AI478" s="4"/>
      <c r="AJ478" s="4"/>
    </row>
    <row r="479" spans="2:37" hidden="1">
      <c r="B479" s="175" t="s">
        <v>5418</v>
      </c>
      <c r="C479" s="174" t="s">
        <v>160</v>
      </c>
      <c r="D479" s="4" t="s">
        <v>6226</v>
      </c>
      <c r="E479" s="4" t="s">
        <v>6226</v>
      </c>
      <c r="F479" s="4" t="s">
        <v>1060</v>
      </c>
      <c r="G479" s="4" t="s">
        <v>6242</v>
      </c>
      <c r="H479" s="4" t="s">
        <v>1730</v>
      </c>
      <c r="I479" s="4" t="s">
        <v>1731</v>
      </c>
      <c r="J479" s="4" t="s">
        <v>6243</v>
      </c>
      <c r="K479" s="139">
        <v>400000000</v>
      </c>
      <c r="L479" s="139">
        <v>400000000</v>
      </c>
      <c r="M479" s="4" t="s">
        <v>6244</v>
      </c>
      <c r="N479" s="4" t="s">
        <v>2988</v>
      </c>
      <c r="O479" s="4" t="s">
        <v>3376</v>
      </c>
      <c r="P479" s="139">
        <v>60000000000</v>
      </c>
      <c r="Q479" s="186">
        <f t="shared" si="42"/>
        <v>-59600000000</v>
      </c>
      <c r="R479" s="4">
        <v>19</v>
      </c>
      <c r="S479" s="4" t="s">
        <v>70</v>
      </c>
      <c r="T479" s="4" t="s">
        <v>70</v>
      </c>
      <c r="U479" s="140">
        <v>45341</v>
      </c>
      <c r="V479" s="4" t="s">
        <v>1884</v>
      </c>
      <c r="W479" s="4" t="s">
        <v>1954</v>
      </c>
      <c r="X479" s="139" t="s">
        <v>70</v>
      </c>
      <c r="Y479" s="140">
        <v>45370</v>
      </c>
      <c r="Z479" s="4" t="s">
        <v>1885</v>
      </c>
      <c r="AA479" s="4" t="s">
        <v>1886</v>
      </c>
      <c r="AB479" s="186">
        <f t="shared" si="45"/>
        <v>60000000000</v>
      </c>
      <c r="AC479" s="142">
        <f t="shared" si="44"/>
        <v>0</v>
      </c>
      <c r="AD479" s="4"/>
      <c r="AE479" s="4" t="s">
        <v>2061</v>
      </c>
      <c r="AF479" s="144" t="s">
        <v>6229</v>
      </c>
      <c r="AG479" s="4"/>
      <c r="AH479" s="4"/>
      <c r="AI479" s="4"/>
      <c r="AJ479" s="4"/>
    </row>
    <row r="480" spans="2:37" hidden="1">
      <c r="B480" s="175" t="s">
        <v>5418</v>
      </c>
      <c r="C480" s="174" t="s">
        <v>160</v>
      </c>
      <c r="D480" s="4" t="s">
        <v>6226</v>
      </c>
      <c r="E480" s="4" t="s">
        <v>6226</v>
      </c>
      <c r="F480" s="4" t="s">
        <v>1060</v>
      </c>
      <c r="G480" s="4" t="s">
        <v>6245</v>
      </c>
      <c r="H480" s="4" t="s">
        <v>1730</v>
      </c>
      <c r="I480" s="4" t="s">
        <v>1731</v>
      </c>
      <c r="J480" s="4" t="s">
        <v>6246</v>
      </c>
      <c r="K480" s="139">
        <v>500000000</v>
      </c>
      <c r="L480" s="139">
        <v>500000000</v>
      </c>
      <c r="M480" s="4" t="s">
        <v>5949</v>
      </c>
      <c r="N480" s="4" t="s">
        <v>3938</v>
      </c>
      <c r="O480" s="4" t="s">
        <v>2823</v>
      </c>
      <c r="P480" s="139">
        <v>80000000000</v>
      </c>
      <c r="Q480" s="186">
        <f t="shared" si="42"/>
        <v>-79500000000</v>
      </c>
      <c r="R480" s="4">
        <v>19</v>
      </c>
      <c r="S480" s="4" t="s">
        <v>70</v>
      </c>
      <c r="T480" s="4" t="s">
        <v>70</v>
      </c>
      <c r="U480" s="140">
        <v>45341</v>
      </c>
      <c r="V480" s="4" t="s">
        <v>1884</v>
      </c>
      <c r="W480" s="4" t="s">
        <v>1954</v>
      </c>
      <c r="X480" s="139" t="s">
        <v>70</v>
      </c>
      <c r="Y480" s="140">
        <v>45370</v>
      </c>
      <c r="Z480" s="4" t="s">
        <v>1885</v>
      </c>
      <c r="AA480" s="4" t="s">
        <v>1886</v>
      </c>
      <c r="AB480" s="186">
        <f t="shared" si="45"/>
        <v>80000000000</v>
      </c>
      <c r="AC480" s="142">
        <f t="shared" si="44"/>
        <v>0</v>
      </c>
      <c r="AD480" s="4"/>
      <c r="AE480" s="4" t="s">
        <v>2061</v>
      </c>
      <c r="AF480" s="144" t="s">
        <v>6229</v>
      </c>
      <c r="AG480" s="4"/>
      <c r="AH480" s="4"/>
      <c r="AI480" s="4"/>
      <c r="AJ480" s="4"/>
    </row>
    <row r="481" spans="2:36" hidden="1">
      <c r="B481" s="175" t="s">
        <v>5418</v>
      </c>
      <c r="C481" s="174" t="s">
        <v>160</v>
      </c>
      <c r="D481" s="4" t="s">
        <v>6226</v>
      </c>
      <c r="E481" s="4" t="s">
        <v>6226</v>
      </c>
      <c r="F481" s="4" t="s">
        <v>1060</v>
      </c>
      <c r="G481" s="4" t="s">
        <v>6247</v>
      </c>
      <c r="H481" s="4" t="s">
        <v>1730</v>
      </c>
      <c r="I481" s="4" t="s">
        <v>1731</v>
      </c>
      <c r="J481" s="4" t="s">
        <v>6248</v>
      </c>
      <c r="K481" s="139">
        <v>500000000</v>
      </c>
      <c r="L481" s="139">
        <v>500000000</v>
      </c>
      <c r="M481" s="4" t="s">
        <v>5949</v>
      </c>
      <c r="N481" s="4" t="s">
        <v>3846</v>
      </c>
      <c r="O481" s="4" t="s">
        <v>3018</v>
      </c>
      <c r="P481" s="139">
        <v>140000000000</v>
      </c>
      <c r="Q481" s="186">
        <f t="shared" si="42"/>
        <v>-139500000000</v>
      </c>
      <c r="R481" s="4">
        <v>19</v>
      </c>
      <c r="S481" s="4" t="s">
        <v>70</v>
      </c>
      <c r="T481" s="4" t="s">
        <v>70</v>
      </c>
      <c r="U481" s="140">
        <v>45341</v>
      </c>
      <c r="V481" s="4" t="s">
        <v>1884</v>
      </c>
      <c r="W481" s="4" t="s">
        <v>1954</v>
      </c>
      <c r="X481" s="139" t="s">
        <v>70</v>
      </c>
      <c r="Y481" s="140">
        <v>45370</v>
      </c>
      <c r="Z481" s="4" t="s">
        <v>1885</v>
      </c>
      <c r="AA481" s="4" t="s">
        <v>1886</v>
      </c>
      <c r="AB481" s="186">
        <f t="shared" si="45"/>
        <v>140000000000</v>
      </c>
      <c r="AC481" s="142">
        <f t="shared" si="44"/>
        <v>0</v>
      </c>
      <c r="AD481" s="4"/>
      <c r="AE481" s="4" t="s">
        <v>2061</v>
      </c>
      <c r="AF481" s="144" t="s">
        <v>6229</v>
      </c>
      <c r="AG481" s="4"/>
      <c r="AH481" s="4"/>
      <c r="AI481" s="4"/>
      <c r="AJ481" s="4"/>
    </row>
    <row r="482" spans="2:36" hidden="1">
      <c r="B482" s="175" t="s">
        <v>5418</v>
      </c>
      <c r="C482" s="174" t="s">
        <v>160</v>
      </c>
      <c r="D482" s="4" t="s">
        <v>6226</v>
      </c>
      <c r="E482" s="4" t="s">
        <v>6226</v>
      </c>
      <c r="F482" s="4" t="s">
        <v>1060</v>
      </c>
      <c r="G482" s="4" t="s">
        <v>6249</v>
      </c>
      <c r="H482" s="4" t="s">
        <v>1730</v>
      </c>
      <c r="I482" s="4" t="s">
        <v>1731</v>
      </c>
      <c r="J482" s="4" t="s">
        <v>6250</v>
      </c>
      <c r="K482" s="139">
        <v>500000000</v>
      </c>
      <c r="L482" s="139">
        <v>500000000</v>
      </c>
      <c r="M482" s="4" t="s">
        <v>5949</v>
      </c>
      <c r="N482" s="4" t="s">
        <v>3565</v>
      </c>
      <c r="O482" s="4" t="s">
        <v>2145</v>
      </c>
      <c r="P482" s="139">
        <v>60000000000</v>
      </c>
      <c r="Q482" s="186">
        <f t="shared" si="42"/>
        <v>-59500000000</v>
      </c>
      <c r="R482" s="4">
        <v>19</v>
      </c>
      <c r="S482" s="4" t="s">
        <v>70</v>
      </c>
      <c r="T482" s="4" t="s">
        <v>70</v>
      </c>
      <c r="U482" s="140">
        <v>45341</v>
      </c>
      <c r="V482" s="4" t="s">
        <v>1884</v>
      </c>
      <c r="W482" s="4" t="s">
        <v>1954</v>
      </c>
      <c r="X482" s="139" t="s">
        <v>70</v>
      </c>
      <c r="Y482" s="140">
        <v>45370</v>
      </c>
      <c r="Z482" s="4" t="s">
        <v>1885</v>
      </c>
      <c r="AA482" s="4" t="s">
        <v>1886</v>
      </c>
      <c r="AB482" s="186">
        <f t="shared" si="45"/>
        <v>60000000000</v>
      </c>
      <c r="AC482" s="142">
        <f t="shared" si="44"/>
        <v>0</v>
      </c>
      <c r="AD482" s="4"/>
      <c r="AE482" s="4" t="s">
        <v>2061</v>
      </c>
      <c r="AF482" s="144" t="s">
        <v>6229</v>
      </c>
      <c r="AG482" s="4"/>
      <c r="AH482" s="4"/>
      <c r="AI482" s="4"/>
      <c r="AJ482" s="4"/>
    </row>
    <row r="483" spans="2:36" hidden="1">
      <c r="B483" s="175" t="s">
        <v>5418</v>
      </c>
      <c r="C483" s="174" t="s">
        <v>160</v>
      </c>
      <c r="D483" s="4" t="s">
        <v>6226</v>
      </c>
      <c r="E483" s="4" t="s">
        <v>6226</v>
      </c>
      <c r="F483" s="4" t="s">
        <v>1060</v>
      </c>
      <c r="G483" s="4" t="s">
        <v>6251</v>
      </c>
      <c r="H483" s="4" t="s">
        <v>1730</v>
      </c>
      <c r="I483" s="4" t="s">
        <v>1731</v>
      </c>
      <c r="J483" s="4" t="s">
        <v>6252</v>
      </c>
      <c r="K483" s="139">
        <v>500000000</v>
      </c>
      <c r="L483" s="139">
        <v>500000000</v>
      </c>
      <c r="M483" s="4" t="s">
        <v>5949</v>
      </c>
      <c r="N483" s="4" t="s">
        <v>2160</v>
      </c>
      <c r="O483" s="4" t="s">
        <v>2725</v>
      </c>
      <c r="P483" s="139">
        <v>140000000000</v>
      </c>
      <c r="Q483" s="186">
        <f t="shared" si="42"/>
        <v>-139500000000</v>
      </c>
      <c r="R483" s="4">
        <v>19</v>
      </c>
      <c r="S483" s="4" t="s">
        <v>70</v>
      </c>
      <c r="T483" s="4" t="s">
        <v>70</v>
      </c>
      <c r="U483" s="140">
        <v>45341</v>
      </c>
      <c r="V483" s="4" t="s">
        <v>1884</v>
      </c>
      <c r="W483" s="4" t="s">
        <v>1954</v>
      </c>
      <c r="X483" s="139" t="s">
        <v>70</v>
      </c>
      <c r="Y483" s="140">
        <v>45370</v>
      </c>
      <c r="Z483" s="4" t="s">
        <v>1885</v>
      </c>
      <c r="AA483" s="4" t="s">
        <v>1886</v>
      </c>
      <c r="AB483" s="186">
        <f t="shared" si="45"/>
        <v>140000000000</v>
      </c>
      <c r="AC483" s="142">
        <f t="shared" si="44"/>
        <v>0</v>
      </c>
      <c r="AD483" s="4"/>
      <c r="AE483" s="4" t="s">
        <v>2061</v>
      </c>
      <c r="AF483" s="144" t="s">
        <v>6229</v>
      </c>
      <c r="AG483" s="4"/>
      <c r="AH483" s="4"/>
      <c r="AI483" s="4"/>
      <c r="AJ483" s="4"/>
    </row>
    <row r="484" spans="2:36" hidden="1">
      <c r="B484" s="175" t="s">
        <v>5418</v>
      </c>
      <c r="C484" s="174" t="s">
        <v>160</v>
      </c>
      <c r="D484" s="4" t="s">
        <v>6226</v>
      </c>
      <c r="E484" s="4" t="s">
        <v>6226</v>
      </c>
      <c r="F484" s="4" t="s">
        <v>1060</v>
      </c>
      <c r="G484" s="4" t="s">
        <v>6253</v>
      </c>
      <c r="H484" s="4" t="s">
        <v>1730</v>
      </c>
      <c r="I484" s="4" t="s">
        <v>1731</v>
      </c>
      <c r="J484" s="4" t="s">
        <v>6254</v>
      </c>
      <c r="K484" s="139">
        <v>500000000</v>
      </c>
      <c r="L484" s="139">
        <v>500000000</v>
      </c>
      <c r="M484" s="4" t="s">
        <v>5949</v>
      </c>
      <c r="N484" s="4" t="s">
        <v>3711</v>
      </c>
      <c r="O484" s="4" t="s">
        <v>3155</v>
      </c>
      <c r="P484" s="139">
        <v>80000000000</v>
      </c>
      <c r="Q484" s="186">
        <f t="shared" si="42"/>
        <v>-79500000000</v>
      </c>
      <c r="R484" s="4">
        <v>19</v>
      </c>
      <c r="S484" s="4" t="s">
        <v>70</v>
      </c>
      <c r="T484" s="4" t="s">
        <v>70</v>
      </c>
      <c r="U484" s="140">
        <v>45341</v>
      </c>
      <c r="V484" s="4" t="s">
        <v>1884</v>
      </c>
      <c r="W484" s="4" t="s">
        <v>1954</v>
      </c>
      <c r="X484" s="139" t="s">
        <v>70</v>
      </c>
      <c r="Y484" s="140">
        <v>45370</v>
      </c>
      <c r="Z484" s="4" t="s">
        <v>1885</v>
      </c>
      <c r="AA484" s="4" t="s">
        <v>1886</v>
      </c>
      <c r="AB484" s="186">
        <f t="shared" si="45"/>
        <v>80000000000</v>
      </c>
      <c r="AC484" s="142">
        <f t="shared" si="44"/>
        <v>0</v>
      </c>
      <c r="AD484" s="4"/>
      <c r="AE484" s="4" t="s">
        <v>2061</v>
      </c>
      <c r="AF484" s="144" t="s">
        <v>6229</v>
      </c>
      <c r="AG484" s="4"/>
      <c r="AH484" s="4"/>
      <c r="AI484" s="4"/>
      <c r="AJ484" s="4"/>
    </row>
    <row r="485" spans="2:36" hidden="1">
      <c r="B485" s="175" t="s">
        <v>5418</v>
      </c>
      <c r="C485" s="174" t="s">
        <v>160</v>
      </c>
      <c r="D485" s="4" t="s">
        <v>6226</v>
      </c>
      <c r="E485" s="4" t="s">
        <v>6226</v>
      </c>
      <c r="F485" s="4" t="s">
        <v>1060</v>
      </c>
      <c r="G485" s="4" t="s">
        <v>6255</v>
      </c>
      <c r="H485" s="4" t="s">
        <v>1730</v>
      </c>
      <c r="I485" s="4" t="s">
        <v>1731</v>
      </c>
      <c r="J485" s="4" t="s">
        <v>6256</v>
      </c>
      <c r="K485" s="139">
        <v>500000000</v>
      </c>
      <c r="L485" s="139">
        <v>500000000</v>
      </c>
      <c r="M485" s="4" t="s">
        <v>5949</v>
      </c>
      <c r="N485" s="4" t="s">
        <v>3480</v>
      </c>
      <c r="O485" s="4" t="s">
        <v>3164</v>
      </c>
      <c r="P485" s="139">
        <v>130000000000</v>
      </c>
      <c r="Q485" s="186">
        <f t="shared" si="42"/>
        <v>-129500000000</v>
      </c>
      <c r="R485" s="4">
        <v>19</v>
      </c>
      <c r="S485" s="4" t="s">
        <v>70</v>
      </c>
      <c r="T485" s="4" t="s">
        <v>70</v>
      </c>
      <c r="U485" s="140">
        <v>45341</v>
      </c>
      <c r="V485" s="4" t="s">
        <v>1884</v>
      </c>
      <c r="W485" s="4" t="s">
        <v>1954</v>
      </c>
      <c r="X485" s="139" t="s">
        <v>70</v>
      </c>
      <c r="Y485" s="140">
        <v>45370</v>
      </c>
      <c r="Z485" s="4" t="s">
        <v>1885</v>
      </c>
      <c r="AA485" s="4" t="s">
        <v>1886</v>
      </c>
      <c r="AB485" s="186">
        <f t="shared" si="45"/>
        <v>130000000000</v>
      </c>
      <c r="AC485" s="142">
        <f t="shared" si="44"/>
        <v>0</v>
      </c>
      <c r="AD485" s="4"/>
      <c r="AE485" s="4" t="s">
        <v>2061</v>
      </c>
      <c r="AF485" s="144" t="s">
        <v>6229</v>
      </c>
      <c r="AG485" s="4"/>
      <c r="AH485" s="4"/>
      <c r="AI485" s="4"/>
      <c r="AJ485" s="4"/>
    </row>
    <row r="486" spans="2:36" hidden="1">
      <c r="B486" s="175" t="s">
        <v>5418</v>
      </c>
      <c r="C486" s="174" t="s">
        <v>160</v>
      </c>
      <c r="D486" s="4" t="s">
        <v>6226</v>
      </c>
      <c r="E486" s="4" t="s">
        <v>6226</v>
      </c>
      <c r="F486" s="4" t="s">
        <v>1060</v>
      </c>
      <c r="G486" s="4" t="s">
        <v>6257</v>
      </c>
      <c r="H486" s="4" t="s">
        <v>1730</v>
      </c>
      <c r="I486" s="4" t="s">
        <v>1731</v>
      </c>
      <c r="J486" s="4" t="s">
        <v>6258</v>
      </c>
      <c r="K486" s="139">
        <v>500000000</v>
      </c>
      <c r="L486" s="139">
        <v>500000000</v>
      </c>
      <c r="M486" s="4" t="s">
        <v>5949</v>
      </c>
      <c r="N486" s="4" t="s">
        <v>3880</v>
      </c>
      <c r="O486" s="4" t="s">
        <v>3164</v>
      </c>
      <c r="P486" s="139">
        <v>150000000000</v>
      </c>
      <c r="Q486" s="186">
        <f t="shared" si="42"/>
        <v>-149500000000</v>
      </c>
      <c r="R486" s="4">
        <v>19</v>
      </c>
      <c r="S486" s="4" t="s">
        <v>70</v>
      </c>
      <c r="T486" s="4" t="s">
        <v>70</v>
      </c>
      <c r="U486" s="140">
        <v>45341</v>
      </c>
      <c r="V486" s="4" t="s">
        <v>1884</v>
      </c>
      <c r="W486" s="4" t="s">
        <v>1954</v>
      </c>
      <c r="X486" s="139" t="s">
        <v>70</v>
      </c>
      <c r="Y486" s="140">
        <v>45370</v>
      </c>
      <c r="Z486" s="4" t="s">
        <v>1885</v>
      </c>
      <c r="AA486" s="4" t="s">
        <v>1886</v>
      </c>
      <c r="AB486" s="186">
        <f t="shared" si="45"/>
        <v>150000000000</v>
      </c>
      <c r="AC486" s="142">
        <f t="shared" si="44"/>
        <v>0</v>
      </c>
      <c r="AD486" s="4"/>
      <c r="AE486" s="4" t="s">
        <v>2061</v>
      </c>
      <c r="AF486" s="144" t="s">
        <v>6229</v>
      </c>
      <c r="AG486" s="4"/>
      <c r="AH486" s="4"/>
      <c r="AI486" s="4"/>
      <c r="AJ486" s="4"/>
    </row>
    <row r="487" spans="2:36" hidden="1">
      <c r="B487" s="175" t="s">
        <v>5418</v>
      </c>
      <c r="C487" s="174" t="s">
        <v>160</v>
      </c>
      <c r="D487" s="4" t="s">
        <v>6226</v>
      </c>
      <c r="E487" s="4" t="s">
        <v>6226</v>
      </c>
      <c r="F487" s="4" t="s">
        <v>1060</v>
      </c>
      <c r="G487" s="4" t="s">
        <v>6259</v>
      </c>
      <c r="H487" s="4" t="s">
        <v>1730</v>
      </c>
      <c r="I487" s="4" t="s">
        <v>1731</v>
      </c>
      <c r="J487" s="4" t="s">
        <v>6260</v>
      </c>
      <c r="K487" s="139">
        <v>300000000</v>
      </c>
      <c r="L487" s="139">
        <v>300000000</v>
      </c>
      <c r="M487" s="4" t="s">
        <v>5949</v>
      </c>
      <c r="N487" s="4" t="s">
        <v>1906</v>
      </c>
      <c r="O487" s="4" t="s">
        <v>2150</v>
      </c>
      <c r="P487" s="139">
        <v>3599764863</v>
      </c>
      <c r="Q487" s="186">
        <f t="shared" si="42"/>
        <v>-3299764863</v>
      </c>
      <c r="R487" s="4">
        <v>19</v>
      </c>
      <c r="S487" s="4" t="s">
        <v>70</v>
      </c>
      <c r="T487" s="4" t="s">
        <v>70</v>
      </c>
      <c r="U487" s="140">
        <v>45341</v>
      </c>
      <c r="V487" s="4" t="s">
        <v>1884</v>
      </c>
      <c r="W487" s="4" t="s">
        <v>1954</v>
      </c>
      <c r="X487" s="139" t="s">
        <v>70</v>
      </c>
      <c r="Y487" s="140">
        <v>45370</v>
      </c>
      <c r="Z487" s="4" t="s">
        <v>1885</v>
      </c>
      <c r="AA487" s="4" t="s">
        <v>1886</v>
      </c>
      <c r="AB487" s="186">
        <f t="shared" si="45"/>
        <v>3599764863</v>
      </c>
      <c r="AC487" s="142">
        <f t="shared" si="44"/>
        <v>0</v>
      </c>
      <c r="AD487" s="4"/>
      <c r="AE487" s="4" t="s">
        <v>2061</v>
      </c>
      <c r="AF487" s="144" t="s">
        <v>6229</v>
      </c>
      <c r="AG487" s="4"/>
      <c r="AH487" s="4"/>
      <c r="AI487" s="4"/>
      <c r="AJ487" s="4"/>
    </row>
    <row r="488" spans="2:36" hidden="1">
      <c r="B488" s="175" t="s">
        <v>5418</v>
      </c>
      <c r="C488" s="174" t="s">
        <v>160</v>
      </c>
      <c r="D488" s="4" t="s">
        <v>6226</v>
      </c>
      <c r="E488" s="4" t="s">
        <v>6226</v>
      </c>
      <c r="F488" s="4" t="s">
        <v>1060</v>
      </c>
      <c r="G488" s="4" t="s">
        <v>6261</v>
      </c>
      <c r="H488" s="4" t="s">
        <v>1730</v>
      </c>
      <c r="I488" s="4" t="s">
        <v>1731</v>
      </c>
      <c r="J488" s="4" t="s">
        <v>6262</v>
      </c>
      <c r="K488" s="139">
        <v>500000000</v>
      </c>
      <c r="L488" s="139">
        <v>500000000</v>
      </c>
      <c r="M488" s="4" t="s">
        <v>5949</v>
      </c>
      <c r="N488" s="4" t="s">
        <v>2715</v>
      </c>
      <c r="O488" s="4" t="s">
        <v>3102</v>
      </c>
      <c r="P488" s="139">
        <v>103950000</v>
      </c>
      <c r="Q488" s="186">
        <f t="shared" si="42"/>
        <v>396050000</v>
      </c>
      <c r="R488" s="4">
        <v>19</v>
      </c>
      <c r="S488" s="4" t="s">
        <v>70</v>
      </c>
      <c r="T488" s="4" t="s">
        <v>70</v>
      </c>
      <c r="U488" s="140">
        <v>45341</v>
      </c>
      <c r="V488" s="4" t="s">
        <v>1884</v>
      </c>
      <c r="W488" s="4" t="s">
        <v>1954</v>
      </c>
      <c r="X488" s="139" t="s">
        <v>70</v>
      </c>
      <c r="Y488" s="140">
        <v>45370</v>
      </c>
      <c r="Z488" s="4" t="s">
        <v>1885</v>
      </c>
      <c r="AA488" s="4" t="s">
        <v>1886</v>
      </c>
      <c r="AB488" s="186">
        <f t="shared" si="45"/>
        <v>103950000</v>
      </c>
      <c r="AC488" s="142">
        <f t="shared" si="44"/>
        <v>0</v>
      </c>
      <c r="AD488" s="4"/>
      <c r="AE488" s="4" t="s">
        <v>2061</v>
      </c>
      <c r="AF488" s="144" t="s">
        <v>6229</v>
      </c>
      <c r="AG488" s="4"/>
      <c r="AH488" s="4"/>
      <c r="AI488" s="4"/>
      <c r="AJ488" s="4"/>
    </row>
    <row r="489" spans="2:36" hidden="1">
      <c r="B489" s="175" t="s">
        <v>5418</v>
      </c>
      <c r="C489" s="174" t="s">
        <v>160</v>
      </c>
      <c r="D489" s="4" t="s">
        <v>6226</v>
      </c>
      <c r="E489" s="4" t="s">
        <v>6226</v>
      </c>
      <c r="F489" s="4" t="s">
        <v>1060</v>
      </c>
      <c r="G489" s="4" t="s">
        <v>6263</v>
      </c>
      <c r="H489" s="4" t="s">
        <v>1730</v>
      </c>
      <c r="I489" s="4" t="s">
        <v>1731</v>
      </c>
      <c r="J489" s="4" t="s">
        <v>6264</v>
      </c>
      <c r="K489" s="139">
        <v>500000000</v>
      </c>
      <c r="L489" s="139">
        <v>500000000</v>
      </c>
      <c r="M489" s="4" t="s">
        <v>5949</v>
      </c>
      <c r="N489" s="4" t="s">
        <v>3232</v>
      </c>
      <c r="O489" s="4" t="s">
        <v>3102</v>
      </c>
      <c r="P489" s="139">
        <v>9812077334</v>
      </c>
      <c r="Q489" s="186">
        <f t="shared" si="42"/>
        <v>-9312077334</v>
      </c>
      <c r="R489" s="4">
        <v>19</v>
      </c>
      <c r="S489" s="4" t="s">
        <v>70</v>
      </c>
      <c r="T489" s="4" t="s">
        <v>70</v>
      </c>
      <c r="U489" s="140">
        <v>45341</v>
      </c>
      <c r="V489" s="4" t="s">
        <v>1884</v>
      </c>
      <c r="W489" s="4" t="s">
        <v>1954</v>
      </c>
      <c r="X489" s="139" t="s">
        <v>70</v>
      </c>
      <c r="Y489" s="140">
        <v>45370</v>
      </c>
      <c r="Z489" s="4" t="s">
        <v>1885</v>
      </c>
      <c r="AA489" s="4" t="s">
        <v>1886</v>
      </c>
      <c r="AB489" s="186">
        <f t="shared" si="45"/>
        <v>9812077334</v>
      </c>
      <c r="AC489" s="142">
        <f t="shared" si="44"/>
        <v>0</v>
      </c>
      <c r="AD489" s="4"/>
      <c r="AE489" s="4" t="s">
        <v>2061</v>
      </c>
      <c r="AF489" s="144" t="s">
        <v>6229</v>
      </c>
      <c r="AG489" s="4"/>
      <c r="AH489" s="4"/>
      <c r="AI489" s="4"/>
      <c r="AJ489" s="4"/>
    </row>
    <row r="490" spans="2:36" hidden="1">
      <c r="B490" s="175" t="s">
        <v>5418</v>
      </c>
      <c r="C490" s="174" t="s">
        <v>160</v>
      </c>
      <c r="D490" s="4" t="s">
        <v>6226</v>
      </c>
      <c r="E490" s="4" t="s">
        <v>6226</v>
      </c>
      <c r="F490" s="4" t="s">
        <v>1060</v>
      </c>
      <c r="G490" s="4" t="s">
        <v>6265</v>
      </c>
      <c r="H490" s="4" t="s">
        <v>1730</v>
      </c>
      <c r="I490" s="4" t="s">
        <v>1731</v>
      </c>
      <c r="J490" s="4" t="s">
        <v>6266</v>
      </c>
      <c r="K490" s="139">
        <v>500000000</v>
      </c>
      <c r="L490" s="139">
        <v>500000000</v>
      </c>
      <c r="M490" s="4" t="s">
        <v>5949</v>
      </c>
      <c r="N490" s="4" t="s">
        <v>2572</v>
      </c>
      <c r="O490" s="4" t="s">
        <v>2595</v>
      </c>
      <c r="P490" s="139">
        <v>16493265748</v>
      </c>
      <c r="Q490" s="186">
        <f t="shared" si="42"/>
        <v>-15993265748</v>
      </c>
      <c r="R490" s="4">
        <v>19</v>
      </c>
      <c r="S490" s="4" t="s">
        <v>70</v>
      </c>
      <c r="T490" s="4" t="s">
        <v>70</v>
      </c>
      <c r="U490" s="140">
        <v>45341</v>
      </c>
      <c r="V490" s="4" t="s">
        <v>1884</v>
      </c>
      <c r="W490" s="4" t="s">
        <v>1954</v>
      </c>
      <c r="X490" s="139" t="s">
        <v>70</v>
      </c>
      <c r="Y490" s="140">
        <v>45370</v>
      </c>
      <c r="Z490" s="4" t="s">
        <v>1885</v>
      </c>
      <c r="AA490" s="4" t="s">
        <v>1886</v>
      </c>
      <c r="AB490" s="186">
        <f t="shared" si="45"/>
        <v>16493265748</v>
      </c>
      <c r="AC490" s="142">
        <f t="shared" si="44"/>
        <v>0</v>
      </c>
      <c r="AD490" s="4"/>
      <c r="AE490" s="4" t="s">
        <v>2061</v>
      </c>
      <c r="AF490" s="144" t="s">
        <v>6229</v>
      </c>
      <c r="AG490" s="4"/>
      <c r="AH490" s="4"/>
      <c r="AI490" s="4"/>
      <c r="AJ490" s="4"/>
    </row>
    <row r="491" spans="2:36" hidden="1">
      <c r="B491" s="175" t="s">
        <v>5418</v>
      </c>
      <c r="C491" s="174" t="s">
        <v>160</v>
      </c>
      <c r="D491" s="4" t="s">
        <v>6226</v>
      </c>
      <c r="E491" s="4" t="s">
        <v>6226</v>
      </c>
      <c r="F491" s="4" t="s">
        <v>1060</v>
      </c>
      <c r="G491" s="4" t="s">
        <v>6267</v>
      </c>
      <c r="H491" s="4" t="s">
        <v>1730</v>
      </c>
      <c r="I491" s="4" t="s">
        <v>1731</v>
      </c>
      <c r="J491" s="4" t="s">
        <v>6268</v>
      </c>
      <c r="K491" s="139">
        <v>200000000</v>
      </c>
      <c r="L491" s="139">
        <v>200000000</v>
      </c>
      <c r="M491" s="4" t="s">
        <v>5407</v>
      </c>
      <c r="N491" s="4" t="s">
        <v>2501</v>
      </c>
      <c r="O491" s="4" t="s">
        <v>1907</v>
      </c>
      <c r="P491" s="139">
        <v>10744416874</v>
      </c>
      <c r="Q491" s="186">
        <f t="shared" si="42"/>
        <v>-10544416874</v>
      </c>
      <c r="R491" s="4">
        <v>19</v>
      </c>
      <c r="S491" s="4" t="s">
        <v>70</v>
      </c>
      <c r="T491" s="4" t="s">
        <v>70</v>
      </c>
      <c r="U491" s="140">
        <v>45341</v>
      </c>
      <c r="V491" s="4" t="s">
        <v>1884</v>
      </c>
      <c r="W491" s="4" t="s">
        <v>1954</v>
      </c>
      <c r="X491" s="139" t="s">
        <v>70</v>
      </c>
      <c r="Y491" s="140">
        <v>45370</v>
      </c>
      <c r="Z491" s="4" t="s">
        <v>1885</v>
      </c>
      <c r="AA491" s="4" t="s">
        <v>1886</v>
      </c>
      <c r="AB491" s="186">
        <f t="shared" si="45"/>
        <v>10744416874</v>
      </c>
      <c r="AC491" s="142">
        <f t="shared" si="44"/>
        <v>0</v>
      </c>
      <c r="AD491" s="4"/>
      <c r="AE491" s="4" t="s">
        <v>2061</v>
      </c>
      <c r="AF491" s="144" t="s">
        <v>6229</v>
      </c>
      <c r="AG491" s="4"/>
      <c r="AH491" s="4"/>
      <c r="AI491" s="4"/>
      <c r="AJ491" s="4"/>
    </row>
    <row r="492" spans="2:36" hidden="1">
      <c r="B492" s="175" t="s">
        <v>5418</v>
      </c>
      <c r="C492" s="174" t="s">
        <v>160</v>
      </c>
      <c r="D492" s="4" t="s">
        <v>6226</v>
      </c>
      <c r="E492" s="4" t="s">
        <v>6226</v>
      </c>
      <c r="F492" s="4" t="s">
        <v>1060</v>
      </c>
      <c r="G492" s="4" t="s">
        <v>6269</v>
      </c>
      <c r="H492" s="4" t="s">
        <v>1730</v>
      </c>
      <c r="I492" s="4" t="s">
        <v>1731</v>
      </c>
      <c r="J492" s="4" t="s">
        <v>6270</v>
      </c>
      <c r="K492" s="139">
        <v>2750000000</v>
      </c>
      <c r="L492" s="139">
        <v>2750000000</v>
      </c>
      <c r="M492" s="4" t="s">
        <v>5407</v>
      </c>
      <c r="N492" s="4" t="s">
        <v>2587</v>
      </c>
      <c r="O492" s="4" t="s">
        <v>2773</v>
      </c>
      <c r="P492" s="139">
        <v>103950000</v>
      </c>
      <c r="Q492" s="186">
        <f t="shared" ref="Q492:Q494" si="46">L492-P492</f>
        <v>2646050000</v>
      </c>
      <c r="R492" s="4">
        <v>19</v>
      </c>
      <c r="S492" s="4" t="s">
        <v>70</v>
      </c>
      <c r="T492" s="4" t="s">
        <v>70</v>
      </c>
      <c r="U492" s="140">
        <v>45341</v>
      </c>
      <c r="V492" s="4" t="s">
        <v>1884</v>
      </c>
      <c r="W492" s="4" t="s">
        <v>1954</v>
      </c>
      <c r="X492" s="139" t="s">
        <v>70</v>
      </c>
      <c r="Y492" s="140">
        <v>45370</v>
      </c>
      <c r="Z492" s="4" t="s">
        <v>1885</v>
      </c>
      <c r="AA492" s="4" t="s">
        <v>1886</v>
      </c>
      <c r="AB492" s="186">
        <f t="shared" si="45"/>
        <v>103950000</v>
      </c>
      <c r="AC492" s="142">
        <f t="shared" si="44"/>
        <v>0</v>
      </c>
      <c r="AD492" s="4"/>
      <c r="AE492" s="4" t="s">
        <v>2061</v>
      </c>
      <c r="AF492" s="144" t="s">
        <v>6229</v>
      </c>
      <c r="AG492" s="4"/>
      <c r="AH492" s="4"/>
      <c r="AI492" s="4"/>
      <c r="AJ492" s="4"/>
    </row>
    <row r="493" spans="2:36" hidden="1">
      <c r="B493" s="175" t="s">
        <v>5418</v>
      </c>
      <c r="C493" s="174" t="s">
        <v>160</v>
      </c>
      <c r="D493" s="4" t="s">
        <v>6226</v>
      </c>
      <c r="E493" s="4" t="s">
        <v>6226</v>
      </c>
      <c r="F493" s="4" t="s">
        <v>1060</v>
      </c>
      <c r="G493" s="4" t="s">
        <v>6271</v>
      </c>
      <c r="H493" s="4" t="s">
        <v>1730</v>
      </c>
      <c r="I493" s="4" t="s">
        <v>1731</v>
      </c>
      <c r="J493" s="4" t="s">
        <v>6272</v>
      </c>
      <c r="K493" s="139">
        <v>4000000000</v>
      </c>
      <c r="L493" s="139">
        <v>4000000000</v>
      </c>
      <c r="M493" s="4" t="s">
        <v>5407</v>
      </c>
      <c r="N493" s="4" t="s">
        <v>2705</v>
      </c>
      <c r="O493" s="4" t="s">
        <v>3233</v>
      </c>
      <c r="P493" s="139">
        <v>6267688000</v>
      </c>
      <c r="Q493" s="186">
        <f t="shared" si="46"/>
        <v>-2267688000</v>
      </c>
      <c r="R493" s="4">
        <v>19</v>
      </c>
      <c r="S493" s="4" t="s">
        <v>70</v>
      </c>
      <c r="T493" s="4" t="s">
        <v>70</v>
      </c>
      <c r="U493" s="140">
        <v>45341</v>
      </c>
      <c r="V493" s="4" t="s">
        <v>1884</v>
      </c>
      <c r="W493" s="4" t="s">
        <v>1954</v>
      </c>
      <c r="X493" s="139" t="s">
        <v>70</v>
      </c>
      <c r="Y493" s="140">
        <v>45370</v>
      </c>
      <c r="Z493" s="4" t="s">
        <v>1885</v>
      </c>
      <c r="AA493" s="4" t="s">
        <v>1886</v>
      </c>
      <c r="AB493" s="186">
        <f t="shared" si="45"/>
        <v>6267688000</v>
      </c>
      <c r="AC493" s="142">
        <f t="shared" si="44"/>
        <v>0</v>
      </c>
      <c r="AD493" s="4"/>
      <c r="AE493" s="4" t="s">
        <v>2061</v>
      </c>
      <c r="AF493" s="144" t="s">
        <v>6229</v>
      </c>
      <c r="AG493" s="4"/>
      <c r="AH493" s="4"/>
      <c r="AI493" s="4"/>
      <c r="AJ493" s="4"/>
    </row>
    <row r="494" spans="2:36" hidden="1">
      <c r="B494" s="175" t="s">
        <v>5175</v>
      </c>
      <c r="C494" s="174" t="s">
        <v>160</v>
      </c>
      <c r="D494" s="4" t="s">
        <v>6226</v>
      </c>
      <c r="E494" s="4" t="s">
        <v>6226</v>
      </c>
      <c r="F494" s="4" t="s">
        <v>1060</v>
      </c>
      <c r="G494" s="4" t="s">
        <v>6273</v>
      </c>
      <c r="H494" s="4" t="s">
        <v>1349</v>
      </c>
      <c r="I494" s="4" t="s">
        <v>1350</v>
      </c>
      <c r="J494" s="4" t="s">
        <v>6274</v>
      </c>
      <c r="K494" s="139">
        <v>103025000</v>
      </c>
      <c r="L494" s="139">
        <v>103025000</v>
      </c>
      <c r="M494" s="4" t="s">
        <v>5203</v>
      </c>
      <c r="N494" s="4" t="s">
        <v>6275</v>
      </c>
      <c r="O494" s="4" t="s">
        <v>6276</v>
      </c>
      <c r="P494" s="139">
        <v>103950000</v>
      </c>
      <c r="Q494" s="186">
        <f t="shared" si="46"/>
        <v>-925000</v>
      </c>
      <c r="R494" s="4">
        <v>20</v>
      </c>
      <c r="S494" s="4" t="s">
        <v>70</v>
      </c>
      <c r="T494" s="4" t="s">
        <v>70</v>
      </c>
      <c r="U494" s="140">
        <v>45341</v>
      </c>
      <c r="V494" s="4" t="s">
        <v>1884</v>
      </c>
      <c r="W494" s="4" t="s">
        <v>1954</v>
      </c>
      <c r="X494" s="4"/>
      <c r="Y494" s="4"/>
      <c r="Z494" s="4"/>
      <c r="AA494" s="4" t="s">
        <v>1886</v>
      </c>
      <c r="AB494" s="4"/>
      <c r="AC494" s="142">
        <f t="shared" si="44"/>
        <v>103950000</v>
      </c>
      <c r="AD494" s="4"/>
      <c r="AE494" s="4"/>
      <c r="AF494" s="144"/>
      <c r="AG494" s="4"/>
      <c r="AH494" s="4"/>
      <c r="AI494" s="4"/>
      <c r="AJ494" s="4"/>
    </row>
    <row r="495" spans="2:36" hidden="1">
      <c r="B495" s="145" t="s">
        <v>5175</v>
      </c>
      <c r="C495" s="4" t="s">
        <v>160</v>
      </c>
      <c r="D495" s="4" t="s">
        <v>6277</v>
      </c>
      <c r="E495" s="4" t="s">
        <v>6277</v>
      </c>
      <c r="F495" s="4" t="s">
        <v>1060</v>
      </c>
      <c r="G495" s="4" t="s">
        <v>6278</v>
      </c>
      <c r="H495" s="4" t="s">
        <v>1327</v>
      </c>
      <c r="I495" s="4" t="s">
        <v>1328</v>
      </c>
      <c r="J495" s="4" t="s">
        <v>6279</v>
      </c>
      <c r="K495" s="139">
        <v>740000000</v>
      </c>
      <c r="L495" s="139">
        <v>740000000</v>
      </c>
      <c r="M495" s="4" t="s">
        <v>6280</v>
      </c>
      <c r="N495" s="4" t="s">
        <v>3898</v>
      </c>
      <c r="O495" s="4" t="s">
        <v>3899</v>
      </c>
      <c r="P495" s="139">
        <v>4958768250</v>
      </c>
      <c r="Q495" s="186">
        <f>K495-P495</f>
        <v>-4218768250</v>
      </c>
      <c r="R495" s="4">
        <v>83</v>
      </c>
      <c r="S495" s="4" t="s">
        <v>70</v>
      </c>
      <c r="T495" s="4" t="s">
        <v>70</v>
      </c>
      <c r="U495" s="140">
        <v>45352</v>
      </c>
      <c r="V495" s="4" t="s">
        <v>1884</v>
      </c>
      <c r="W495" s="4" t="s">
        <v>1954</v>
      </c>
      <c r="X495" s="4" t="s">
        <v>70</v>
      </c>
      <c r="Y495" s="140">
        <v>45372</v>
      </c>
      <c r="Z495" s="4" t="s">
        <v>1885</v>
      </c>
      <c r="AA495" s="4" t="s">
        <v>1886</v>
      </c>
      <c r="AB495" s="186">
        <f>P495</f>
        <v>4958768250</v>
      </c>
      <c r="AC495" s="142">
        <f t="shared" si="44"/>
        <v>0</v>
      </c>
      <c r="AD495" s="4"/>
      <c r="AE495" s="4" t="s">
        <v>1126</v>
      </c>
      <c r="AF495" s="144" t="s">
        <v>6281</v>
      </c>
      <c r="AG495" s="4"/>
      <c r="AH495" s="4"/>
      <c r="AI495" s="4"/>
      <c r="AJ495" s="4"/>
    </row>
    <row r="496" spans="2:36" hidden="1">
      <c r="B496" s="145" t="s">
        <v>5175</v>
      </c>
      <c r="C496" s="4" t="s">
        <v>160</v>
      </c>
      <c r="D496" s="4" t="s">
        <v>2464</v>
      </c>
      <c r="E496" s="4" t="s">
        <v>1990</v>
      </c>
      <c r="F496" s="4" t="s">
        <v>1060</v>
      </c>
      <c r="G496" s="4" t="s">
        <v>6282</v>
      </c>
      <c r="H496" s="4" t="s">
        <v>1329</v>
      </c>
      <c r="I496" s="4" t="s">
        <v>1330</v>
      </c>
      <c r="J496" s="4" t="s">
        <v>6283</v>
      </c>
      <c r="K496" s="139">
        <v>700000000</v>
      </c>
      <c r="L496" s="139">
        <v>700000000</v>
      </c>
      <c r="M496" s="4" t="s">
        <v>5787</v>
      </c>
      <c r="N496" s="4" t="s">
        <v>3361</v>
      </c>
      <c r="O496" s="4" t="s">
        <v>3362</v>
      </c>
      <c r="P496" s="139">
        <v>515601704</v>
      </c>
      <c r="Q496" s="186">
        <f>L496-P496</f>
        <v>184398296</v>
      </c>
      <c r="R496" s="4">
        <v>22</v>
      </c>
      <c r="S496" s="4" t="s">
        <v>70</v>
      </c>
      <c r="T496" s="4" t="s">
        <v>70</v>
      </c>
      <c r="U496" s="140">
        <v>45321</v>
      </c>
      <c r="V496" s="4" t="s">
        <v>1884</v>
      </c>
      <c r="W496" s="4" t="s">
        <v>1954</v>
      </c>
      <c r="X496" s="4"/>
      <c r="Y496" s="4"/>
      <c r="Z496" s="4"/>
      <c r="AA496" s="4" t="s">
        <v>1886</v>
      </c>
      <c r="AB496" s="4"/>
      <c r="AC496" s="142">
        <f t="shared" si="44"/>
        <v>515601704</v>
      </c>
      <c r="AD496" s="4"/>
      <c r="AE496" s="4"/>
      <c r="AF496" s="144"/>
      <c r="AG496" s="4"/>
      <c r="AH496" s="4"/>
      <c r="AI496" s="4"/>
      <c r="AJ496" s="4"/>
    </row>
    <row r="497" spans="2:36" hidden="1">
      <c r="B497" s="175" t="s">
        <v>5175</v>
      </c>
      <c r="C497" s="174" t="s">
        <v>160</v>
      </c>
      <c r="D497" s="4" t="s">
        <v>2649</v>
      </c>
      <c r="E497" s="4" t="s">
        <v>2649</v>
      </c>
      <c r="F497" s="4" t="s">
        <v>1060</v>
      </c>
      <c r="G497" s="4" t="s">
        <v>6284</v>
      </c>
      <c r="H497" s="4" t="s">
        <v>1287</v>
      </c>
      <c r="I497" s="4" t="s">
        <v>1288</v>
      </c>
      <c r="J497" s="4" t="s">
        <v>6285</v>
      </c>
      <c r="K497" s="139">
        <v>12750000000</v>
      </c>
      <c r="L497" s="139">
        <v>12750000000</v>
      </c>
      <c r="M497" s="4" t="s">
        <v>6286</v>
      </c>
      <c r="N497" s="4" t="s">
        <v>5348</v>
      </c>
      <c r="O497" s="4" t="s">
        <v>6287</v>
      </c>
      <c r="P497" s="139">
        <v>496400000</v>
      </c>
      <c r="Q497" s="186">
        <f>K497-P497</f>
        <v>12253600000</v>
      </c>
      <c r="R497" s="4">
        <v>157</v>
      </c>
      <c r="S497" s="4" t="s">
        <v>70</v>
      </c>
      <c r="T497" s="4" t="s">
        <v>70</v>
      </c>
      <c r="U497" s="140">
        <v>45341</v>
      </c>
      <c r="V497" s="4" t="s">
        <v>1884</v>
      </c>
      <c r="W497" s="4" t="s">
        <v>1954</v>
      </c>
      <c r="X497" s="4"/>
      <c r="Y497" s="4"/>
      <c r="Z497" s="4"/>
      <c r="AA497" s="4" t="s">
        <v>1886</v>
      </c>
      <c r="AB497" s="4"/>
      <c r="AC497" s="142">
        <f t="shared" si="44"/>
        <v>496400000</v>
      </c>
      <c r="AD497" s="4"/>
      <c r="AE497" s="4"/>
      <c r="AF497" s="144"/>
      <c r="AG497" s="4"/>
      <c r="AH497" s="4"/>
      <c r="AI497" s="4"/>
      <c r="AJ497" s="4"/>
    </row>
    <row r="498" spans="2:36" hidden="1">
      <c r="B498" s="175" t="s">
        <v>5175</v>
      </c>
      <c r="C498" s="174" t="s">
        <v>160</v>
      </c>
      <c r="D498" s="4" t="s">
        <v>2649</v>
      </c>
      <c r="E498" s="4" t="s">
        <v>2649</v>
      </c>
      <c r="F498" s="4" t="s">
        <v>1060</v>
      </c>
      <c r="G498" s="4" t="s">
        <v>6288</v>
      </c>
      <c r="H498" s="4" t="s">
        <v>1287</v>
      </c>
      <c r="I498" s="4" t="s">
        <v>1288</v>
      </c>
      <c r="J498" s="4" t="s">
        <v>6289</v>
      </c>
      <c r="K498" s="139">
        <v>1700000000</v>
      </c>
      <c r="L498" s="139">
        <v>1700000000</v>
      </c>
      <c r="M498" s="4" t="s">
        <v>6286</v>
      </c>
      <c r="N498" s="4" t="s">
        <v>5348</v>
      </c>
      <c r="O498" s="4" t="s">
        <v>6290</v>
      </c>
      <c r="P498" s="139">
        <v>1100000000</v>
      </c>
      <c r="Q498" s="186">
        <f t="shared" ref="Q498:Q501" si="47">K498-P498</f>
        <v>600000000</v>
      </c>
      <c r="R498" s="4">
        <v>157</v>
      </c>
      <c r="S498" s="4" t="s">
        <v>70</v>
      </c>
      <c r="T498" s="4" t="s">
        <v>70</v>
      </c>
      <c r="U498" s="140">
        <v>45341</v>
      </c>
      <c r="V498" s="4" t="s">
        <v>1884</v>
      </c>
      <c r="W498" s="4" t="s">
        <v>1954</v>
      </c>
      <c r="X498" s="4"/>
      <c r="Y498" s="4"/>
      <c r="Z498" s="4"/>
      <c r="AA498" s="4" t="s">
        <v>1886</v>
      </c>
      <c r="AB498" s="4"/>
      <c r="AC498" s="142">
        <f t="shared" si="44"/>
        <v>1100000000</v>
      </c>
      <c r="AD498" s="4"/>
      <c r="AE498" s="4"/>
      <c r="AF498" s="144"/>
      <c r="AG498" s="4"/>
      <c r="AH498" s="4"/>
      <c r="AI498" s="4"/>
      <c r="AJ498" s="4"/>
    </row>
    <row r="499" spans="2:36" hidden="1">
      <c r="B499" s="175" t="s">
        <v>5175</v>
      </c>
      <c r="C499" s="174" t="s">
        <v>160</v>
      </c>
      <c r="D499" s="4" t="s">
        <v>2649</v>
      </c>
      <c r="E499" s="4" t="s">
        <v>2649</v>
      </c>
      <c r="F499" s="4" t="s">
        <v>1060</v>
      </c>
      <c r="G499" s="4" t="s">
        <v>6291</v>
      </c>
      <c r="H499" s="4" t="s">
        <v>1287</v>
      </c>
      <c r="I499" s="4" t="s">
        <v>1288</v>
      </c>
      <c r="J499" s="4" t="s">
        <v>6292</v>
      </c>
      <c r="K499" s="139">
        <v>12750000000</v>
      </c>
      <c r="L499" s="139">
        <v>12750000000</v>
      </c>
      <c r="M499" s="4" t="s">
        <v>6286</v>
      </c>
      <c r="N499" s="4" t="s">
        <v>5348</v>
      </c>
      <c r="O499" s="4" t="s">
        <v>6287</v>
      </c>
      <c r="P499" s="139">
        <v>349526567</v>
      </c>
      <c r="Q499" s="186">
        <f t="shared" si="47"/>
        <v>12400473433</v>
      </c>
      <c r="R499" s="4">
        <v>157</v>
      </c>
      <c r="S499" s="4" t="s">
        <v>70</v>
      </c>
      <c r="T499" s="4" t="s">
        <v>70</v>
      </c>
      <c r="U499" s="140">
        <v>45341</v>
      </c>
      <c r="V499" s="4" t="s">
        <v>1884</v>
      </c>
      <c r="W499" s="4" t="s">
        <v>1954</v>
      </c>
      <c r="X499" s="4"/>
      <c r="Y499" s="4"/>
      <c r="Z499" s="4"/>
      <c r="AA499" s="4" t="s">
        <v>1886</v>
      </c>
      <c r="AB499" s="4"/>
      <c r="AC499" s="142">
        <f t="shared" si="44"/>
        <v>349526567</v>
      </c>
      <c r="AD499" s="4"/>
      <c r="AE499" s="4"/>
      <c r="AF499" s="144"/>
      <c r="AG499" s="4"/>
      <c r="AH499" s="4"/>
      <c r="AI499" s="4"/>
      <c r="AJ499" s="4"/>
    </row>
    <row r="500" spans="2:36" hidden="1">
      <c r="B500" s="175" t="s">
        <v>5175</v>
      </c>
      <c r="C500" s="174" t="s">
        <v>160</v>
      </c>
      <c r="D500" s="4" t="s">
        <v>2649</v>
      </c>
      <c r="E500" s="4" t="s">
        <v>2649</v>
      </c>
      <c r="F500" s="4" t="s">
        <v>1060</v>
      </c>
      <c r="G500" s="4" t="s">
        <v>6293</v>
      </c>
      <c r="H500" s="4" t="s">
        <v>1287</v>
      </c>
      <c r="I500" s="4" t="s">
        <v>1288</v>
      </c>
      <c r="J500" s="4" t="s">
        <v>6294</v>
      </c>
      <c r="K500" s="139">
        <v>25564186363</v>
      </c>
      <c r="L500" s="139">
        <v>25564186363</v>
      </c>
      <c r="M500" s="4" t="s">
        <v>6286</v>
      </c>
      <c r="N500" s="4" t="s">
        <v>5348</v>
      </c>
      <c r="O500" s="4" t="s">
        <v>6287</v>
      </c>
      <c r="P500" s="139">
        <v>165746900</v>
      </c>
      <c r="Q500" s="186">
        <f t="shared" si="47"/>
        <v>25398439463</v>
      </c>
      <c r="R500" s="4">
        <v>157</v>
      </c>
      <c r="S500" s="4" t="s">
        <v>70</v>
      </c>
      <c r="T500" s="4" t="s">
        <v>70</v>
      </c>
      <c r="U500" s="140">
        <v>45341</v>
      </c>
      <c r="V500" s="4" t="s">
        <v>1884</v>
      </c>
      <c r="W500" s="4" t="s">
        <v>1954</v>
      </c>
      <c r="X500" s="4"/>
      <c r="Y500" s="4"/>
      <c r="Z500" s="4"/>
      <c r="AA500" s="4" t="s">
        <v>1886</v>
      </c>
      <c r="AB500" s="4"/>
      <c r="AC500" s="142">
        <f t="shared" si="44"/>
        <v>165746900</v>
      </c>
      <c r="AD500" s="4"/>
      <c r="AE500" s="4"/>
      <c r="AF500" s="144"/>
      <c r="AG500" s="4"/>
      <c r="AH500" s="4"/>
      <c r="AI500" s="4"/>
      <c r="AJ500" s="4"/>
    </row>
    <row r="501" spans="2:36" hidden="1">
      <c r="B501" s="175" t="s">
        <v>5175</v>
      </c>
      <c r="C501" s="174" t="s">
        <v>160</v>
      </c>
      <c r="D501" s="4" t="s">
        <v>2649</v>
      </c>
      <c r="E501" s="4" t="s">
        <v>2649</v>
      </c>
      <c r="F501" s="4" t="s">
        <v>1060</v>
      </c>
      <c r="G501" s="4" t="s">
        <v>6295</v>
      </c>
      <c r="H501" s="4" t="s">
        <v>1287</v>
      </c>
      <c r="I501" s="4" t="s">
        <v>1288</v>
      </c>
      <c r="J501" s="4" t="s">
        <v>6289</v>
      </c>
      <c r="K501" s="139">
        <v>8625000000</v>
      </c>
      <c r="L501" s="139">
        <v>8625000000</v>
      </c>
      <c r="M501" s="4" t="s">
        <v>6286</v>
      </c>
      <c r="N501" s="4" t="s">
        <v>3180</v>
      </c>
      <c r="O501" s="4" t="s">
        <v>6290</v>
      </c>
      <c r="P501" s="139">
        <v>330000000</v>
      </c>
      <c r="Q501" s="186">
        <f t="shared" si="47"/>
        <v>8295000000</v>
      </c>
      <c r="R501" s="4">
        <v>157</v>
      </c>
      <c r="S501" s="4" t="s">
        <v>70</v>
      </c>
      <c r="T501" s="4" t="s">
        <v>70</v>
      </c>
      <c r="U501" s="140">
        <v>45341</v>
      </c>
      <c r="V501" s="4" t="s">
        <v>1884</v>
      </c>
      <c r="W501" s="4" t="s">
        <v>1954</v>
      </c>
      <c r="X501" s="4"/>
      <c r="Y501" s="4"/>
      <c r="Z501" s="4"/>
      <c r="AA501" s="4" t="s">
        <v>1886</v>
      </c>
      <c r="AB501" s="4"/>
      <c r="AC501" s="142">
        <f t="shared" si="44"/>
        <v>330000000</v>
      </c>
      <c r="AD501" s="4"/>
      <c r="AE501" s="4"/>
      <c r="AF501" s="144"/>
      <c r="AG501" s="4"/>
      <c r="AH501" s="4"/>
      <c r="AI501" s="4"/>
      <c r="AJ501" s="4"/>
    </row>
    <row r="502" spans="2:36" hidden="1">
      <c r="B502" s="175" t="s">
        <v>5175</v>
      </c>
      <c r="C502" s="174" t="s">
        <v>160</v>
      </c>
      <c r="D502" s="4" t="s">
        <v>2649</v>
      </c>
      <c r="E502" s="4" t="s">
        <v>2649</v>
      </c>
      <c r="F502" s="4" t="s">
        <v>1060</v>
      </c>
      <c r="G502" s="4" t="s">
        <v>6296</v>
      </c>
      <c r="H502" s="4" t="s">
        <v>1285</v>
      </c>
      <c r="I502" s="4" t="s">
        <v>1286</v>
      </c>
      <c r="J502" s="4" t="s">
        <v>6297</v>
      </c>
      <c r="K502" s="139">
        <v>10000000000</v>
      </c>
      <c r="L502" s="139">
        <v>10000000000</v>
      </c>
      <c r="M502" s="4" t="s">
        <v>6298</v>
      </c>
      <c r="N502" s="4" t="s">
        <v>3368</v>
      </c>
      <c r="O502" s="4" t="s">
        <v>1921</v>
      </c>
      <c r="P502" s="139">
        <v>246186800</v>
      </c>
      <c r="Q502" s="186">
        <f>K502-P502</f>
        <v>9753813200</v>
      </c>
      <c r="R502" s="4">
        <v>158</v>
      </c>
      <c r="S502" s="4" t="s">
        <v>70</v>
      </c>
      <c r="T502" s="4" t="s">
        <v>70</v>
      </c>
      <c r="U502" s="140">
        <v>45341</v>
      </c>
      <c r="V502" s="4" t="s">
        <v>1884</v>
      </c>
      <c r="W502" s="4" t="s">
        <v>1954</v>
      </c>
      <c r="X502" s="4"/>
      <c r="Y502" s="4"/>
      <c r="Z502" s="4"/>
      <c r="AA502" s="4" t="s">
        <v>1886</v>
      </c>
      <c r="AB502" s="4"/>
      <c r="AC502" s="142">
        <f t="shared" si="44"/>
        <v>246186800</v>
      </c>
      <c r="AD502" s="4"/>
      <c r="AE502" s="4"/>
      <c r="AF502" s="144"/>
      <c r="AG502" s="4"/>
      <c r="AH502" s="4"/>
      <c r="AI502" s="4"/>
      <c r="AJ502" s="4"/>
    </row>
    <row r="503" spans="2:36" hidden="1">
      <c r="B503" s="175" t="s">
        <v>5175</v>
      </c>
      <c r="C503" s="174" t="s">
        <v>160</v>
      </c>
      <c r="D503" s="4" t="s">
        <v>2649</v>
      </c>
      <c r="E503" s="4" t="s">
        <v>2649</v>
      </c>
      <c r="F503" s="4" t="s">
        <v>1060</v>
      </c>
      <c r="G503" s="4" t="s">
        <v>6299</v>
      </c>
      <c r="H503" s="4" t="s">
        <v>1285</v>
      </c>
      <c r="I503" s="4" t="s">
        <v>1286</v>
      </c>
      <c r="J503" s="4" t="s">
        <v>6300</v>
      </c>
      <c r="K503" s="139">
        <v>11000000000</v>
      </c>
      <c r="L503" s="139">
        <v>11000000000</v>
      </c>
      <c r="M503" s="4" t="s">
        <v>6298</v>
      </c>
      <c r="N503" s="4" t="s">
        <v>3378</v>
      </c>
      <c r="O503" s="4" t="s">
        <v>3458</v>
      </c>
      <c r="P503" s="139">
        <v>400000000</v>
      </c>
      <c r="Q503" s="186">
        <f t="shared" ref="Q503:Q510" si="48">K503-P503</f>
        <v>10600000000</v>
      </c>
      <c r="R503" s="4">
        <v>158</v>
      </c>
      <c r="S503" s="4" t="s">
        <v>70</v>
      </c>
      <c r="T503" s="4" t="s">
        <v>70</v>
      </c>
      <c r="U503" s="140">
        <v>45341</v>
      </c>
      <c r="V503" s="4" t="s">
        <v>1884</v>
      </c>
      <c r="W503" s="4" t="s">
        <v>1954</v>
      </c>
      <c r="X503" s="4"/>
      <c r="Y503" s="4"/>
      <c r="Z503" s="4"/>
      <c r="AA503" s="4" t="s">
        <v>1886</v>
      </c>
      <c r="AB503" s="4"/>
      <c r="AC503" s="142">
        <f t="shared" si="44"/>
        <v>400000000</v>
      </c>
      <c r="AD503" s="4"/>
      <c r="AE503" s="4"/>
      <c r="AF503" s="144"/>
      <c r="AG503" s="4"/>
      <c r="AH503" s="4"/>
      <c r="AI503" s="4"/>
      <c r="AJ503" s="4"/>
    </row>
    <row r="504" spans="2:36" hidden="1">
      <c r="B504" s="175" t="s">
        <v>5175</v>
      </c>
      <c r="C504" s="174" t="s">
        <v>160</v>
      </c>
      <c r="D504" s="4" t="s">
        <v>2649</v>
      </c>
      <c r="E504" s="4" t="s">
        <v>2649</v>
      </c>
      <c r="F504" s="4" t="s">
        <v>1060</v>
      </c>
      <c r="G504" s="4" t="s">
        <v>6301</v>
      </c>
      <c r="H504" s="4" t="s">
        <v>1285</v>
      </c>
      <c r="I504" s="4" t="s">
        <v>1286</v>
      </c>
      <c r="J504" s="4" t="s">
        <v>6302</v>
      </c>
      <c r="K504" s="139">
        <v>6400000000</v>
      </c>
      <c r="L504" s="139">
        <v>6400000000</v>
      </c>
      <c r="M504" s="4" t="s">
        <v>6298</v>
      </c>
      <c r="N504" s="4" t="s">
        <v>2715</v>
      </c>
      <c r="O504" s="4" t="s">
        <v>2952</v>
      </c>
      <c r="P504" s="139">
        <v>265437300</v>
      </c>
      <c r="Q504" s="186">
        <f t="shared" si="48"/>
        <v>6134562700</v>
      </c>
      <c r="R504" s="4">
        <v>158</v>
      </c>
      <c r="S504" s="4" t="s">
        <v>70</v>
      </c>
      <c r="T504" s="4" t="s">
        <v>70</v>
      </c>
      <c r="U504" s="140">
        <v>45341</v>
      </c>
      <c r="V504" s="4" t="s">
        <v>1884</v>
      </c>
      <c r="W504" s="4" t="s">
        <v>1954</v>
      </c>
      <c r="X504" s="4"/>
      <c r="Y504" s="4"/>
      <c r="Z504" s="4"/>
      <c r="AA504" s="4" t="s">
        <v>1886</v>
      </c>
      <c r="AB504" s="4"/>
      <c r="AC504" s="142">
        <f t="shared" si="44"/>
        <v>265437300</v>
      </c>
      <c r="AD504" s="4"/>
      <c r="AE504" s="4"/>
      <c r="AF504" s="144"/>
      <c r="AG504" s="4"/>
      <c r="AH504" s="4"/>
      <c r="AI504" s="4"/>
      <c r="AJ504" s="4"/>
    </row>
    <row r="505" spans="2:36" hidden="1">
      <c r="B505" s="175" t="s">
        <v>5175</v>
      </c>
      <c r="C505" s="174" t="s">
        <v>160</v>
      </c>
      <c r="D505" s="4" t="s">
        <v>2649</v>
      </c>
      <c r="E505" s="4" t="s">
        <v>2649</v>
      </c>
      <c r="F505" s="4" t="s">
        <v>1060</v>
      </c>
      <c r="G505" s="4" t="s">
        <v>6303</v>
      </c>
      <c r="H505" s="4" t="s">
        <v>1285</v>
      </c>
      <c r="I505" s="4" t="s">
        <v>1286</v>
      </c>
      <c r="J505" s="4" t="s">
        <v>6304</v>
      </c>
      <c r="K505" s="139">
        <v>4000000000</v>
      </c>
      <c r="L505" s="139">
        <v>4000000000</v>
      </c>
      <c r="M505" s="4" t="s">
        <v>6298</v>
      </c>
      <c r="N505" s="4" t="s">
        <v>2568</v>
      </c>
      <c r="O505" s="4" t="s">
        <v>2569</v>
      </c>
      <c r="P505" s="139">
        <v>350000000</v>
      </c>
      <c r="Q505" s="186">
        <f t="shared" si="48"/>
        <v>3650000000</v>
      </c>
      <c r="R505" s="4">
        <v>158</v>
      </c>
      <c r="S505" s="4" t="s">
        <v>70</v>
      </c>
      <c r="T505" s="4" t="s">
        <v>70</v>
      </c>
      <c r="U505" s="140">
        <v>45341</v>
      </c>
      <c r="V505" s="4" t="s">
        <v>1884</v>
      </c>
      <c r="W505" s="4" t="s">
        <v>1954</v>
      </c>
      <c r="X505" s="4"/>
      <c r="Y505" s="4"/>
      <c r="Z505" s="4"/>
      <c r="AA505" s="4" t="s">
        <v>1886</v>
      </c>
      <c r="AB505" s="4"/>
      <c r="AC505" s="142">
        <f t="shared" si="44"/>
        <v>350000000</v>
      </c>
      <c r="AD505" s="4"/>
      <c r="AE505" s="4"/>
      <c r="AF505" s="144"/>
      <c r="AG505" s="4"/>
      <c r="AH505" s="4"/>
      <c r="AI505" s="4"/>
      <c r="AJ505" s="4"/>
    </row>
    <row r="506" spans="2:36" hidden="1">
      <c r="B506" s="175" t="s">
        <v>5175</v>
      </c>
      <c r="C506" s="174" t="s">
        <v>160</v>
      </c>
      <c r="D506" s="4" t="s">
        <v>2649</v>
      </c>
      <c r="E506" s="4" t="s">
        <v>2649</v>
      </c>
      <c r="F506" s="4" t="s">
        <v>1060</v>
      </c>
      <c r="G506" s="4" t="s">
        <v>6305</v>
      </c>
      <c r="H506" s="4" t="s">
        <v>1285</v>
      </c>
      <c r="I506" s="4" t="s">
        <v>1286</v>
      </c>
      <c r="J506" s="4" t="s">
        <v>6306</v>
      </c>
      <c r="K506" s="139">
        <v>6000000000</v>
      </c>
      <c r="L506" s="139">
        <v>6000000000</v>
      </c>
      <c r="M506" s="4" t="s">
        <v>6298</v>
      </c>
      <c r="N506" s="4" t="s">
        <v>4225</v>
      </c>
      <c r="O506" s="4" t="s">
        <v>2569</v>
      </c>
      <c r="P506" s="139">
        <v>173091000</v>
      </c>
      <c r="Q506" s="186">
        <f t="shared" si="48"/>
        <v>5826909000</v>
      </c>
      <c r="R506" s="4">
        <v>158</v>
      </c>
      <c r="S506" s="4" t="s">
        <v>70</v>
      </c>
      <c r="T506" s="4" t="s">
        <v>70</v>
      </c>
      <c r="U506" s="140">
        <v>45341</v>
      </c>
      <c r="V506" s="4" t="s">
        <v>1884</v>
      </c>
      <c r="W506" s="4" t="s">
        <v>1954</v>
      </c>
      <c r="X506" s="4"/>
      <c r="Y506" s="4"/>
      <c r="Z506" s="4"/>
      <c r="AA506" s="4" t="s">
        <v>1886</v>
      </c>
      <c r="AB506" s="4"/>
      <c r="AC506" s="142">
        <f t="shared" si="44"/>
        <v>173091000</v>
      </c>
      <c r="AD506" s="4"/>
      <c r="AE506" s="4"/>
      <c r="AF506" s="144"/>
      <c r="AG506" s="4"/>
      <c r="AH506" s="4"/>
      <c r="AI506" s="4"/>
      <c r="AJ506" s="4"/>
    </row>
    <row r="507" spans="2:36" hidden="1">
      <c r="B507" s="175" t="s">
        <v>5175</v>
      </c>
      <c r="C507" s="174" t="s">
        <v>160</v>
      </c>
      <c r="D507" s="4" t="s">
        <v>2649</v>
      </c>
      <c r="E507" s="4" t="s">
        <v>2649</v>
      </c>
      <c r="F507" s="4" t="s">
        <v>1060</v>
      </c>
      <c r="G507" s="4" t="s">
        <v>6307</v>
      </c>
      <c r="H507" s="4" t="s">
        <v>1285</v>
      </c>
      <c r="I507" s="4" t="s">
        <v>1286</v>
      </c>
      <c r="J507" s="4" t="s">
        <v>6308</v>
      </c>
      <c r="K507" s="139">
        <v>5200000000</v>
      </c>
      <c r="L507" s="139">
        <v>5200000000</v>
      </c>
      <c r="M507" s="4" t="s">
        <v>6298</v>
      </c>
      <c r="N507" s="4" t="s">
        <v>2656</v>
      </c>
      <c r="O507" s="4" t="s">
        <v>3655</v>
      </c>
      <c r="P507" s="139">
        <v>516175000</v>
      </c>
      <c r="Q507" s="186">
        <f t="shared" si="48"/>
        <v>4683825000</v>
      </c>
      <c r="R507" s="4">
        <v>158</v>
      </c>
      <c r="S507" s="4" t="s">
        <v>70</v>
      </c>
      <c r="T507" s="4" t="s">
        <v>70</v>
      </c>
      <c r="U507" s="140">
        <v>45341</v>
      </c>
      <c r="V507" s="4" t="s">
        <v>1884</v>
      </c>
      <c r="W507" s="4" t="s">
        <v>1954</v>
      </c>
      <c r="X507" s="4"/>
      <c r="Y507" s="4"/>
      <c r="Z507" s="4"/>
      <c r="AA507" s="4" t="s">
        <v>1886</v>
      </c>
      <c r="AB507" s="4"/>
      <c r="AC507" s="142">
        <f t="shared" si="44"/>
        <v>516175000</v>
      </c>
      <c r="AD507" s="4"/>
      <c r="AE507" s="4"/>
      <c r="AF507" s="144"/>
      <c r="AG507" s="4"/>
      <c r="AH507" s="4"/>
      <c r="AI507" s="4"/>
      <c r="AJ507" s="4"/>
    </row>
    <row r="508" spans="2:36" hidden="1">
      <c r="B508" s="175" t="s">
        <v>5175</v>
      </c>
      <c r="C508" s="174" t="s">
        <v>160</v>
      </c>
      <c r="D508" s="4" t="s">
        <v>2649</v>
      </c>
      <c r="E508" s="4" t="s">
        <v>2649</v>
      </c>
      <c r="F508" s="4" t="s">
        <v>1060</v>
      </c>
      <c r="G508" s="4" t="s">
        <v>6309</v>
      </c>
      <c r="H508" s="4" t="s">
        <v>1285</v>
      </c>
      <c r="I508" s="4" t="s">
        <v>1286</v>
      </c>
      <c r="J508" s="4" t="s">
        <v>6310</v>
      </c>
      <c r="K508" s="139">
        <v>7700000000</v>
      </c>
      <c r="L508" s="139">
        <v>7700000000</v>
      </c>
      <c r="M508" s="4" t="s">
        <v>6298</v>
      </c>
      <c r="N508" s="4" t="s">
        <v>2572</v>
      </c>
      <c r="O508" s="4" t="s">
        <v>2573</v>
      </c>
      <c r="P508" s="139">
        <v>1327067280</v>
      </c>
      <c r="Q508" s="186">
        <f t="shared" si="48"/>
        <v>6372932720</v>
      </c>
      <c r="R508" s="4">
        <v>158</v>
      </c>
      <c r="S508" s="4" t="s">
        <v>70</v>
      </c>
      <c r="T508" s="4" t="s">
        <v>70</v>
      </c>
      <c r="U508" s="140">
        <v>45341</v>
      </c>
      <c r="V508" s="4" t="s">
        <v>1884</v>
      </c>
      <c r="W508" s="4" t="s">
        <v>1954</v>
      </c>
      <c r="X508" s="4"/>
      <c r="Y508" s="4"/>
      <c r="Z508" s="4"/>
      <c r="AA508" s="4" t="s">
        <v>1886</v>
      </c>
      <c r="AB508" s="4"/>
      <c r="AC508" s="142">
        <f t="shared" si="44"/>
        <v>1327067280</v>
      </c>
      <c r="AD508" s="4"/>
      <c r="AE508" s="4"/>
      <c r="AF508" s="144"/>
      <c r="AG508" s="4"/>
      <c r="AH508" s="4"/>
      <c r="AI508" s="4"/>
      <c r="AJ508" s="4"/>
    </row>
    <row r="509" spans="2:36" hidden="1">
      <c r="B509" s="175" t="s">
        <v>5175</v>
      </c>
      <c r="C509" s="174" t="s">
        <v>160</v>
      </c>
      <c r="D509" s="4" t="s">
        <v>2649</v>
      </c>
      <c r="E509" s="4" t="s">
        <v>2649</v>
      </c>
      <c r="F509" s="4" t="s">
        <v>1060</v>
      </c>
      <c r="G509" s="4" t="s">
        <v>6311</v>
      </c>
      <c r="H509" s="4" t="s">
        <v>1285</v>
      </c>
      <c r="I509" s="4" t="s">
        <v>1286</v>
      </c>
      <c r="J509" s="4" t="s">
        <v>6312</v>
      </c>
      <c r="K509" s="139">
        <v>4700000000</v>
      </c>
      <c r="L509" s="139">
        <v>4700000000</v>
      </c>
      <c r="M509" s="4" t="s">
        <v>6298</v>
      </c>
      <c r="N509" s="4" t="s">
        <v>3210</v>
      </c>
      <c r="O509" s="4" t="s">
        <v>3225</v>
      </c>
      <c r="P509" s="139">
        <v>569843000</v>
      </c>
      <c r="Q509" s="186">
        <f t="shared" si="48"/>
        <v>4130157000</v>
      </c>
      <c r="R509" s="4">
        <v>158</v>
      </c>
      <c r="S509" s="4" t="s">
        <v>70</v>
      </c>
      <c r="T509" s="4" t="s">
        <v>70</v>
      </c>
      <c r="U509" s="140">
        <v>45341</v>
      </c>
      <c r="V509" s="4" t="s">
        <v>1884</v>
      </c>
      <c r="W509" s="4" t="s">
        <v>1954</v>
      </c>
      <c r="X509" s="4"/>
      <c r="Y509" s="4"/>
      <c r="Z509" s="4"/>
      <c r="AA509" s="4" t="s">
        <v>1886</v>
      </c>
      <c r="AB509" s="4"/>
      <c r="AC509" s="142">
        <f t="shared" si="44"/>
        <v>569843000</v>
      </c>
      <c r="AD509" s="4"/>
      <c r="AE509" s="4"/>
      <c r="AF509" s="144"/>
      <c r="AG509" s="4"/>
      <c r="AH509" s="4"/>
      <c r="AI509" s="4"/>
      <c r="AJ509" s="4"/>
    </row>
    <row r="510" spans="2:36" hidden="1">
      <c r="B510" s="175" t="s">
        <v>5175</v>
      </c>
      <c r="C510" s="174" t="s">
        <v>160</v>
      </c>
      <c r="D510" s="4" t="s">
        <v>2649</v>
      </c>
      <c r="E510" s="4" t="s">
        <v>2649</v>
      </c>
      <c r="F510" s="4" t="s">
        <v>1060</v>
      </c>
      <c r="G510" s="4" t="s">
        <v>6313</v>
      </c>
      <c r="H510" s="4" t="s">
        <v>1285</v>
      </c>
      <c r="I510" s="4" t="s">
        <v>1286</v>
      </c>
      <c r="J510" s="4" t="s">
        <v>6314</v>
      </c>
      <c r="K510" s="139">
        <v>14980000000</v>
      </c>
      <c r="L510" s="139">
        <v>14980000000</v>
      </c>
      <c r="M510" s="4" t="s">
        <v>6315</v>
      </c>
      <c r="N510" s="4" t="s">
        <v>2587</v>
      </c>
      <c r="O510" s="4" t="s">
        <v>2502</v>
      </c>
      <c r="P510" s="139">
        <v>506880000</v>
      </c>
      <c r="Q510" s="186">
        <f t="shared" si="48"/>
        <v>14473120000</v>
      </c>
      <c r="R510" s="4">
        <v>158</v>
      </c>
      <c r="S510" s="4" t="s">
        <v>70</v>
      </c>
      <c r="T510" s="4" t="s">
        <v>70</v>
      </c>
      <c r="U510" s="140">
        <v>45341</v>
      </c>
      <c r="V510" s="4" t="s">
        <v>1884</v>
      </c>
      <c r="W510" s="4" t="s">
        <v>1954</v>
      </c>
      <c r="X510" s="4"/>
      <c r="Y510" s="4"/>
      <c r="Z510" s="4"/>
      <c r="AA510" s="4" t="s">
        <v>1886</v>
      </c>
      <c r="AB510" s="4"/>
      <c r="AC510" s="142">
        <f t="shared" si="44"/>
        <v>506880000</v>
      </c>
      <c r="AD510" s="4"/>
      <c r="AE510" s="4"/>
      <c r="AF510" s="144"/>
      <c r="AG510" s="4"/>
      <c r="AH510" s="4"/>
      <c r="AI510" s="4"/>
      <c r="AJ510" s="4"/>
    </row>
    <row r="511" spans="2:36" hidden="1">
      <c r="B511" s="145" t="s">
        <v>5175</v>
      </c>
      <c r="C511" s="4" t="s">
        <v>160</v>
      </c>
      <c r="D511" s="4" t="s">
        <v>6316</v>
      </c>
      <c r="E511" s="4" t="s">
        <v>2005</v>
      </c>
      <c r="F511" s="4" t="s">
        <v>1060</v>
      </c>
      <c r="G511" s="4" t="s">
        <v>6317</v>
      </c>
      <c r="H511" s="4" t="s">
        <v>1341</v>
      </c>
      <c r="I511" s="4" t="s">
        <v>1342</v>
      </c>
      <c r="J511" s="4" t="s">
        <v>6318</v>
      </c>
      <c r="K511" s="139">
        <v>270000000</v>
      </c>
      <c r="L511" s="139">
        <v>270000000</v>
      </c>
      <c r="M511" s="4" t="s">
        <v>6319</v>
      </c>
      <c r="N511" s="4" t="s">
        <v>2224</v>
      </c>
      <c r="O511" s="4" t="s">
        <v>6320</v>
      </c>
      <c r="P511" s="139">
        <v>502255000</v>
      </c>
      <c r="Q511" s="186">
        <f>P511-K511</f>
        <v>232255000</v>
      </c>
      <c r="R511" s="4">
        <v>127</v>
      </c>
      <c r="S511" s="4" t="s">
        <v>70</v>
      </c>
      <c r="T511" s="4" t="s">
        <v>70</v>
      </c>
      <c r="U511" s="140">
        <v>45321</v>
      </c>
      <c r="V511" s="4" t="s">
        <v>1884</v>
      </c>
      <c r="W511" s="4"/>
      <c r="X511" s="4"/>
      <c r="Y511" s="4"/>
      <c r="Z511" s="4"/>
      <c r="AA511" s="4" t="s">
        <v>1886</v>
      </c>
      <c r="AB511" s="4"/>
      <c r="AC511" s="142">
        <f t="shared" si="44"/>
        <v>502255000</v>
      </c>
      <c r="AD511" s="4"/>
      <c r="AE511" s="4"/>
      <c r="AF511" s="144"/>
      <c r="AG511" s="4"/>
      <c r="AH511" s="4"/>
      <c r="AI511" s="4"/>
      <c r="AJ511" s="4"/>
    </row>
    <row r="512" spans="2:36" hidden="1">
      <c r="B512" s="145" t="s">
        <v>5175</v>
      </c>
      <c r="C512" s="4" t="s">
        <v>160</v>
      </c>
      <c r="D512" s="4" t="s">
        <v>6321</v>
      </c>
      <c r="E512" s="4" t="s">
        <v>6321</v>
      </c>
      <c r="F512" s="4" t="s">
        <v>1060</v>
      </c>
      <c r="G512" s="4" t="s">
        <v>6322</v>
      </c>
      <c r="H512" s="4" t="s">
        <v>1339</v>
      </c>
      <c r="I512" s="4" t="s">
        <v>1340</v>
      </c>
      <c r="J512" s="4" t="s">
        <v>6323</v>
      </c>
      <c r="K512" s="139">
        <v>308180000</v>
      </c>
      <c r="L512" s="139">
        <v>308180000</v>
      </c>
      <c r="M512" s="4" t="s">
        <v>6286</v>
      </c>
      <c r="N512" s="4" t="s">
        <v>2516</v>
      </c>
      <c r="O512" s="4" t="s">
        <v>6324</v>
      </c>
      <c r="P512" s="139">
        <v>562675000</v>
      </c>
      <c r="Q512" s="186">
        <f>K512-P512</f>
        <v>-254495000</v>
      </c>
      <c r="R512" s="4">
        <v>163</v>
      </c>
      <c r="S512" s="4" t="s">
        <v>70</v>
      </c>
      <c r="T512" s="4" t="s">
        <v>70</v>
      </c>
      <c r="U512" s="140">
        <v>45352</v>
      </c>
      <c r="V512" s="4" t="s">
        <v>1884</v>
      </c>
      <c r="W512" s="4" t="s">
        <v>1954</v>
      </c>
      <c r="X512" s="4"/>
      <c r="Y512" s="4"/>
      <c r="Z512" s="4"/>
      <c r="AA512" s="4" t="s">
        <v>1886</v>
      </c>
      <c r="AB512" s="4"/>
      <c r="AC512" s="142">
        <f t="shared" si="44"/>
        <v>562675000</v>
      </c>
      <c r="AD512" s="4"/>
      <c r="AE512" s="4"/>
      <c r="AF512" s="144"/>
      <c r="AG512" s="4"/>
      <c r="AH512" s="4"/>
      <c r="AI512" s="4"/>
      <c r="AJ512" s="4"/>
    </row>
    <row r="513" spans="2:37" hidden="1">
      <c r="B513" s="145" t="s">
        <v>5175</v>
      </c>
      <c r="C513" s="4" t="s">
        <v>160</v>
      </c>
      <c r="D513" s="4" t="s">
        <v>3004</v>
      </c>
      <c r="E513" s="4" t="s">
        <v>3004</v>
      </c>
      <c r="F513" s="4" t="s">
        <v>1060</v>
      </c>
      <c r="G513" s="4" t="s">
        <v>6325</v>
      </c>
      <c r="H513" s="4" t="s">
        <v>1497</v>
      </c>
      <c r="I513" s="4" t="s">
        <v>1498</v>
      </c>
      <c r="J513" s="4" t="s">
        <v>6326</v>
      </c>
      <c r="K513" s="139">
        <v>200000000</v>
      </c>
      <c r="L513" s="139">
        <v>200000000</v>
      </c>
      <c r="M513" s="4" t="s">
        <v>6286</v>
      </c>
      <c r="N513" s="4" t="s">
        <v>3700</v>
      </c>
      <c r="O513" s="4" t="s">
        <v>2989</v>
      </c>
      <c r="P513" s="139">
        <v>1409076000</v>
      </c>
      <c r="Q513" s="186">
        <f>L513-P513</f>
        <v>-1209076000</v>
      </c>
      <c r="R513" s="4">
        <v>23</v>
      </c>
      <c r="S513" s="4" t="s">
        <v>70</v>
      </c>
      <c r="T513" s="4" t="s">
        <v>70</v>
      </c>
      <c r="U513" s="140">
        <v>45352</v>
      </c>
      <c r="V513" s="4" t="s">
        <v>1884</v>
      </c>
      <c r="W513" s="4" t="s">
        <v>1954</v>
      </c>
      <c r="X513" s="4"/>
      <c r="Y513" s="4"/>
      <c r="Z513" s="4"/>
      <c r="AA513" s="4" t="s">
        <v>1886</v>
      </c>
      <c r="AB513" s="4"/>
      <c r="AC513" s="142">
        <f t="shared" si="44"/>
        <v>1409076000</v>
      </c>
      <c r="AD513" s="4"/>
      <c r="AE513" s="4"/>
      <c r="AF513" s="144"/>
      <c r="AG513" s="4"/>
      <c r="AH513" s="4"/>
      <c r="AI513" s="4"/>
      <c r="AJ513" s="4"/>
    </row>
    <row r="514" spans="2:37" hidden="1">
      <c r="B514" s="145" t="s">
        <v>5175</v>
      </c>
      <c r="C514" s="4" t="s">
        <v>160</v>
      </c>
      <c r="D514" s="4" t="s">
        <v>3004</v>
      </c>
      <c r="E514" s="4" t="s">
        <v>3004</v>
      </c>
      <c r="F514" s="4" t="s">
        <v>1060</v>
      </c>
      <c r="G514" s="4" t="s">
        <v>6327</v>
      </c>
      <c r="H514" s="4" t="s">
        <v>1497</v>
      </c>
      <c r="I514" s="4" t="s">
        <v>1498</v>
      </c>
      <c r="J514" s="4" t="s">
        <v>6328</v>
      </c>
      <c r="K514" s="139">
        <v>480000000</v>
      </c>
      <c r="L514" s="139">
        <v>480000000</v>
      </c>
      <c r="M514" s="4" t="s">
        <v>1913</v>
      </c>
      <c r="N514" s="4" t="s">
        <v>2579</v>
      </c>
      <c r="O514" s="4" t="s">
        <v>6329</v>
      </c>
      <c r="P514" s="139">
        <v>602475000</v>
      </c>
      <c r="Q514" s="186">
        <f>L514-P514</f>
        <v>-122475000</v>
      </c>
      <c r="R514" s="4">
        <v>23</v>
      </c>
      <c r="S514" s="4" t="s">
        <v>70</v>
      </c>
      <c r="T514" s="4" t="s">
        <v>70</v>
      </c>
      <c r="U514" s="140">
        <v>45352</v>
      </c>
      <c r="V514" s="4" t="s">
        <v>1884</v>
      </c>
      <c r="W514" s="4" t="s">
        <v>1954</v>
      </c>
      <c r="X514" s="4"/>
      <c r="Y514" s="4"/>
      <c r="Z514" s="4"/>
      <c r="AA514" s="4" t="s">
        <v>1886</v>
      </c>
      <c r="AB514" s="4"/>
      <c r="AC514" s="142">
        <f t="shared" si="44"/>
        <v>602475000</v>
      </c>
      <c r="AD514" s="4"/>
      <c r="AE514" s="4"/>
      <c r="AF514" s="144"/>
      <c r="AG514" s="4"/>
      <c r="AH514" s="4"/>
      <c r="AI514" s="4"/>
      <c r="AJ514" s="4"/>
    </row>
    <row r="515" spans="2:37" hidden="1">
      <c r="B515" s="145" t="s">
        <v>5175</v>
      </c>
      <c r="C515" s="4" t="s">
        <v>160</v>
      </c>
      <c r="D515" s="4" t="s">
        <v>6330</v>
      </c>
      <c r="E515" s="4" t="s">
        <v>6331</v>
      </c>
      <c r="F515" s="4" t="s">
        <v>1060</v>
      </c>
      <c r="G515" s="4" t="s">
        <v>6332</v>
      </c>
      <c r="H515" s="4" t="s">
        <v>1302</v>
      </c>
      <c r="I515" s="4" t="s">
        <v>1303</v>
      </c>
      <c r="J515" s="4" t="s">
        <v>6333</v>
      </c>
      <c r="K515" s="139">
        <v>1000000000</v>
      </c>
      <c r="L515" s="139">
        <v>1000000000</v>
      </c>
      <c r="M515" s="4" t="s">
        <v>6280</v>
      </c>
      <c r="N515" s="4" t="s">
        <v>2633</v>
      </c>
      <c r="O515" s="4" t="s">
        <v>2821</v>
      </c>
      <c r="P515" s="139">
        <v>523693000</v>
      </c>
      <c r="Q515" s="186">
        <f>K515-P515</f>
        <v>476307000</v>
      </c>
      <c r="R515" s="4">
        <v>164</v>
      </c>
      <c r="S515" s="4" t="s">
        <v>70</v>
      </c>
      <c r="T515" s="4" t="s">
        <v>70</v>
      </c>
      <c r="U515" s="140">
        <v>45352</v>
      </c>
      <c r="V515" s="4" t="s">
        <v>1884</v>
      </c>
      <c r="W515" s="4" t="s">
        <v>1954</v>
      </c>
      <c r="X515" s="4"/>
      <c r="Y515" s="4"/>
      <c r="Z515" s="4"/>
      <c r="AA515" s="4" t="s">
        <v>1886</v>
      </c>
      <c r="AB515" s="4"/>
      <c r="AC515" s="142">
        <f t="shared" ref="AC515:AC578" si="49">P515-AB515</f>
        <v>523693000</v>
      </c>
      <c r="AD515" s="4"/>
      <c r="AE515" s="4"/>
      <c r="AF515" s="144"/>
      <c r="AG515" s="4"/>
      <c r="AH515" s="4"/>
      <c r="AI515" s="4"/>
      <c r="AJ515" s="4"/>
    </row>
    <row r="516" spans="2:37" hidden="1">
      <c r="B516" s="145" t="s">
        <v>5175</v>
      </c>
      <c r="C516" s="4" t="s">
        <v>160</v>
      </c>
      <c r="D516" s="4" t="s">
        <v>6330</v>
      </c>
      <c r="E516" s="4" t="s">
        <v>6331</v>
      </c>
      <c r="F516" s="4" t="s">
        <v>1060</v>
      </c>
      <c r="G516" s="4" t="s">
        <v>6334</v>
      </c>
      <c r="H516" s="4" t="s">
        <v>1302</v>
      </c>
      <c r="I516" s="4" t="s">
        <v>1303</v>
      </c>
      <c r="J516" s="4" t="s">
        <v>6335</v>
      </c>
      <c r="K516" s="139">
        <v>1000000000</v>
      </c>
      <c r="L516" s="139">
        <v>1000000000</v>
      </c>
      <c r="M516" s="4" t="s">
        <v>6280</v>
      </c>
      <c r="N516" s="4" t="s">
        <v>5220</v>
      </c>
      <c r="O516" s="4" t="s">
        <v>2864</v>
      </c>
      <c r="P516" s="139">
        <v>572971000</v>
      </c>
      <c r="Q516" s="186">
        <f t="shared" ref="Q516:Q517" si="50">K516-P516</f>
        <v>427029000</v>
      </c>
      <c r="R516" s="4">
        <v>164</v>
      </c>
      <c r="S516" s="4" t="s">
        <v>70</v>
      </c>
      <c r="T516" s="4" t="s">
        <v>70</v>
      </c>
      <c r="U516" s="140">
        <v>45352</v>
      </c>
      <c r="V516" s="4" t="s">
        <v>1884</v>
      </c>
      <c r="W516" s="4" t="s">
        <v>1954</v>
      </c>
      <c r="X516" s="4"/>
      <c r="Y516" s="4"/>
      <c r="Z516" s="4"/>
      <c r="AA516" s="4" t="s">
        <v>1886</v>
      </c>
      <c r="AB516" s="4"/>
      <c r="AC516" s="142">
        <f t="shared" si="49"/>
        <v>572971000</v>
      </c>
      <c r="AD516" s="4"/>
      <c r="AE516" s="4"/>
      <c r="AF516" s="144"/>
      <c r="AG516" s="4"/>
      <c r="AH516" s="4"/>
      <c r="AI516" s="4"/>
      <c r="AJ516" s="4"/>
    </row>
    <row r="517" spans="2:37" hidden="1">
      <c r="B517" s="145" t="s">
        <v>5175</v>
      </c>
      <c r="C517" s="4" t="s">
        <v>160</v>
      </c>
      <c r="D517" s="4" t="s">
        <v>6330</v>
      </c>
      <c r="E517" s="4" t="s">
        <v>6331</v>
      </c>
      <c r="F517" s="4" t="s">
        <v>1060</v>
      </c>
      <c r="G517" s="4" t="s">
        <v>6336</v>
      </c>
      <c r="H517" s="4" t="s">
        <v>1302</v>
      </c>
      <c r="I517" s="4" t="s">
        <v>1303</v>
      </c>
      <c r="J517" s="4" t="s">
        <v>6337</v>
      </c>
      <c r="K517" s="139">
        <v>1700000000</v>
      </c>
      <c r="L517" s="139">
        <v>1700000000</v>
      </c>
      <c r="M517" s="4" t="s">
        <v>1913</v>
      </c>
      <c r="N517" s="4" t="s">
        <v>3480</v>
      </c>
      <c r="O517" s="4" t="s">
        <v>2781</v>
      </c>
      <c r="P517" s="139">
        <v>1187314000</v>
      </c>
      <c r="Q517" s="186">
        <f t="shared" si="50"/>
        <v>512686000</v>
      </c>
      <c r="R517" s="4">
        <v>164</v>
      </c>
      <c r="S517" s="4" t="s">
        <v>70</v>
      </c>
      <c r="T517" s="4" t="s">
        <v>70</v>
      </c>
      <c r="U517" s="140">
        <v>45352</v>
      </c>
      <c r="V517" s="4" t="s">
        <v>1884</v>
      </c>
      <c r="W517" s="4" t="s">
        <v>1954</v>
      </c>
      <c r="X517" s="4"/>
      <c r="Y517" s="4"/>
      <c r="Z517" s="4"/>
      <c r="AA517" s="4" t="s">
        <v>1886</v>
      </c>
      <c r="AB517" s="4"/>
      <c r="AC517" s="142">
        <f t="shared" si="49"/>
        <v>1187314000</v>
      </c>
      <c r="AD517" s="4"/>
      <c r="AE517" s="4"/>
      <c r="AF517" s="144"/>
      <c r="AG517" s="4"/>
      <c r="AH517" s="4"/>
      <c r="AI517" s="4"/>
      <c r="AJ517" s="4"/>
    </row>
    <row r="518" spans="2:37" hidden="1">
      <c r="B518" s="145" t="s">
        <v>5175</v>
      </c>
      <c r="C518" s="4" t="s">
        <v>160</v>
      </c>
      <c r="D518" s="4" t="s">
        <v>4895</v>
      </c>
      <c r="E518" s="4" t="s">
        <v>2872</v>
      </c>
      <c r="F518" s="4" t="s">
        <v>1060</v>
      </c>
      <c r="G518" s="4" t="s">
        <v>6338</v>
      </c>
      <c r="H518" s="4" t="s">
        <v>1343</v>
      </c>
      <c r="I518" s="4" t="s">
        <v>1344</v>
      </c>
      <c r="J518" s="4" t="s">
        <v>6339</v>
      </c>
      <c r="K518" s="139">
        <v>100000000</v>
      </c>
      <c r="L518" s="139">
        <v>100000000</v>
      </c>
      <c r="M518" s="4" t="s">
        <v>5506</v>
      </c>
      <c r="N518" s="4" t="s">
        <v>2732</v>
      </c>
      <c r="O518" s="4" t="s">
        <v>2733</v>
      </c>
      <c r="P518" s="139">
        <v>524095000</v>
      </c>
      <c r="Q518" s="186">
        <f>L518-P518</f>
        <v>-424095000</v>
      </c>
      <c r="R518" s="4">
        <v>24</v>
      </c>
      <c r="S518" s="4" t="s">
        <v>70</v>
      </c>
      <c r="T518" s="4" t="s">
        <v>70</v>
      </c>
      <c r="U518" s="140">
        <v>45321</v>
      </c>
      <c r="V518" s="4" t="s">
        <v>1884</v>
      </c>
      <c r="W518" s="4" t="s">
        <v>1954</v>
      </c>
      <c r="X518" s="4"/>
      <c r="Y518" s="4"/>
      <c r="Z518" s="4"/>
      <c r="AA518" s="4" t="s">
        <v>1886</v>
      </c>
      <c r="AB518" s="4"/>
      <c r="AC518" s="142">
        <f t="shared" si="49"/>
        <v>524095000</v>
      </c>
      <c r="AD518" s="4"/>
      <c r="AE518" s="4"/>
      <c r="AF518" s="144"/>
      <c r="AG518" s="4"/>
      <c r="AH518" s="4"/>
      <c r="AI518" s="4"/>
      <c r="AJ518" s="4"/>
    </row>
    <row r="519" spans="2:37" hidden="1">
      <c r="B519" s="145" t="s">
        <v>5175</v>
      </c>
      <c r="C519" s="4" t="s">
        <v>160</v>
      </c>
      <c r="D519" s="4" t="s">
        <v>4895</v>
      </c>
      <c r="E519" s="4" t="s">
        <v>2872</v>
      </c>
      <c r="F519" s="4" t="s">
        <v>1060</v>
      </c>
      <c r="G519" s="4" t="s">
        <v>6340</v>
      </c>
      <c r="H519" s="4" t="s">
        <v>1343</v>
      </c>
      <c r="I519" s="4" t="s">
        <v>1344</v>
      </c>
      <c r="J519" s="4" t="s">
        <v>6341</v>
      </c>
      <c r="K519" s="139">
        <v>163900000</v>
      </c>
      <c r="L519" s="139">
        <v>163900000</v>
      </c>
      <c r="M519" s="4" t="s">
        <v>2545</v>
      </c>
      <c r="N519" s="4" t="s">
        <v>6342</v>
      </c>
      <c r="O519" s="4" t="s">
        <v>6343</v>
      </c>
      <c r="P519" s="139">
        <v>583008000</v>
      </c>
      <c r="Q519" s="186">
        <f>L519-P519</f>
        <v>-419108000</v>
      </c>
      <c r="R519" s="4">
        <v>24</v>
      </c>
      <c r="S519" s="4" t="s">
        <v>70</v>
      </c>
      <c r="T519" s="4" t="s">
        <v>70</v>
      </c>
      <c r="U519" s="140">
        <v>45321</v>
      </c>
      <c r="V519" s="4" t="s">
        <v>1884</v>
      </c>
      <c r="W519" s="4" t="s">
        <v>1954</v>
      </c>
      <c r="X519" s="4"/>
      <c r="Y519" s="4"/>
      <c r="Z519" s="4"/>
      <c r="AA519" s="4" t="s">
        <v>1886</v>
      </c>
      <c r="AB519" s="4"/>
      <c r="AC519" s="142">
        <f t="shared" si="49"/>
        <v>583008000</v>
      </c>
      <c r="AD519" s="4"/>
      <c r="AE519" s="4"/>
      <c r="AF519" s="144"/>
      <c r="AG519" s="4"/>
      <c r="AH519" s="4"/>
      <c r="AI519" s="4"/>
      <c r="AJ519" s="4"/>
    </row>
    <row r="520" spans="2:37" hidden="1">
      <c r="B520" s="145" t="s">
        <v>5175</v>
      </c>
      <c r="C520" s="4" t="s">
        <v>160</v>
      </c>
      <c r="D520" s="4" t="s">
        <v>2098</v>
      </c>
      <c r="E520" s="4" t="s">
        <v>1994</v>
      </c>
      <c r="F520" s="4" t="s">
        <v>1060</v>
      </c>
      <c r="G520" s="4" t="s">
        <v>6344</v>
      </c>
      <c r="H520" s="4" t="s">
        <v>1331</v>
      </c>
      <c r="I520" s="4" t="s">
        <v>1332</v>
      </c>
      <c r="J520" s="4" t="s">
        <v>6345</v>
      </c>
      <c r="K520" s="139">
        <v>600000000</v>
      </c>
      <c r="L520" s="139">
        <v>600000000</v>
      </c>
      <c r="M520" s="4" t="s">
        <v>5231</v>
      </c>
      <c r="N520" s="4" t="s">
        <v>2985</v>
      </c>
      <c r="O520" s="4" t="s">
        <v>3037</v>
      </c>
      <c r="P520" s="139">
        <v>1210528000</v>
      </c>
      <c r="Q520" s="186">
        <f>P520-K520</f>
        <v>610528000</v>
      </c>
      <c r="R520" s="4">
        <v>119</v>
      </c>
      <c r="S520" s="4" t="s">
        <v>70</v>
      </c>
      <c r="T520" s="4" t="s">
        <v>70</v>
      </c>
      <c r="U520" s="140">
        <v>45321</v>
      </c>
      <c r="V520" s="4" t="s">
        <v>1884</v>
      </c>
      <c r="W520" s="4"/>
      <c r="X520" s="139" t="s">
        <v>70</v>
      </c>
      <c r="Y520" s="140">
        <v>45370</v>
      </c>
      <c r="Z520" s="4" t="s">
        <v>1885</v>
      </c>
      <c r="AA520" s="4" t="s">
        <v>1886</v>
      </c>
      <c r="AB520" s="186">
        <f>P520</f>
        <v>1210528000</v>
      </c>
      <c r="AC520" s="142">
        <f t="shared" si="49"/>
        <v>0</v>
      </c>
      <c r="AD520" s="4"/>
      <c r="AE520" s="4" t="s">
        <v>6346</v>
      </c>
      <c r="AF520" s="144" t="s">
        <v>6347</v>
      </c>
      <c r="AG520" s="4"/>
      <c r="AH520" s="4"/>
      <c r="AI520" s="4"/>
      <c r="AJ520" s="4"/>
    </row>
    <row r="521" spans="2:37" hidden="1">
      <c r="B521" s="145" t="s">
        <v>5175</v>
      </c>
      <c r="C521" s="4" t="s">
        <v>160</v>
      </c>
      <c r="D521" s="4" t="s">
        <v>2098</v>
      </c>
      <c r="E521" s="4" t="s">
        <v>1994</v>
      </c>
      <c r="F521" s="4" t="s">
        <v>1060</v>
      </c>
      <c r="G521" s="4" t="s">
        <v>6348</v>
      </c>
      <c r="H521" s="4" t="s">
        <v>1305</v>
      </c>
      <c r="I521" s="4" t="s">
        <v>1306</v>
      </c>
      <c r="J521" s="4" t="s">
        <v>6349</v>
      </c>
      <c r="K521" s="139">
        <v>2000000000</v>
      </c>
      <c r="L521" s="139">
        <v>2000000000</v>
      </c>
      <c r="M521" s="4" t="s">
        <v>5231</v>
      </c>
      <c r="N521" s="4" t="s">
        <v>3171</v>
      </c>
      <c r="O521" s="4" t="s">
        <v>2660</v>
      </c>
      <c r="P521" s="139">
        <v>1255859928</v>
      </c>
      <c r="Q521" s="186">
        <f>P521-K521</f>
        <v>-744140072</v>
      </c>
      <c r="R521" s="4">
        <v>120</v>
      </c>
      <c r="S521" s="4" t="s">
        <v>70</v>
      </c>
      <c r="T521" s="4" t="s">
        <v>70</v>
      </c>
      <c r="U521" s="140">
        <v>45321</v>
      </c>
      <c r="V521" s="4" t="s">
        <v>1884</v>
      </c>
      <c r="W521" s="4"/>
      <c r="X521" s="4"/>
      <c r="Y521" s="4"/>
      <c r="Z521" s="4"/>
      <c r="AA521" s="4" t="s">
        <v>1886</v>
      </c>
      <c r="AB521" s="4"/>
      <c r="AC521" s="142">
        <f t="shared" si="49"/>
        <v>1255859928</v>
      </c>
      <c r="AD521" s="4"/>
      <c r="AE521" s="4"/>
      <c r="AF521" s="144"/>
      <c r="AG521" s="4"/>
      <c r="AH521" s="4"/>
      <c r="AI521" s="4"/>
      <c r="AJ521" s="4"/>
    </row>
    <row r="522" spans="2:37" hidden="1">
      <c r="B522" s="145" t="s">
        <v>5175</v>
      </c>
      <c r="C522" s="4" t="s">
        <v>160</v>
      </c>
      <c r="D522" s="4" t="s">
        <v>2135</v>
      </c>
      <c r="E522" s="4" t="s">
        <v>2135</v>
      </c>
      <c r="F522" s="4" t="s">
        <v>1060</v>
      </c>
      <c r="G522" s="4" t="s">
        <v>6350</v>
      </c>
      <c r="H522" s="4" t="s">
        <v>1274</v>
      </c>
      <c r="I522" s="4" t="s">
        <v>1275</v>
      </c>
      <c r="J522" s="4" t="s">
        <v>6351</v>
      </c>
      <c r="K522" s="139">
        <v>643302000</v>
      </c>
      <c r="L522" s="139">
        <v>643302000</v>
      </c>
      <c r="M522" s="4" t="s">
        <v>6352</v>
      </c>
      <c r="N522" s="4" t="s">
        <v>6353</v>
      </c>
      <c r="O522" s="4" t="s">
        <v>6354</v>
      </c>
      <c r="P522" s="139">
        <v>1184125465</v>
      </c>
      <c r="Q522" s="186">
        <f t="shared" ref="Q522:Q524" si="51">P522-K522</f>
        <v>540823465</v>
      </c>
      <c r="R522" s="4" t="s">
        <v>2503</v>
      </c>
      <c r="S522" s="4" t="s">
        <v>70</v>
      </c>
      <c r="T522" s="4"/>
      <c r="U522" s="140">
        <v>45353</v>
      </c>
      <c r="V522" s="4" t="s">
        <v>1884</v>
      </c>
      <c r="W522" s="4" t="s">
        <v>1954</v>
      </c>
      <c r="X522" s="139" t="s">
        <v>70</v>
      </c>
      <c r="Y522" s="140">
        <v>45371</v>
      </c>
      <c r="Z522" s="4" t="s">
        <v>1885</v>
      </c>
      <c r="AA522" s="4" t="s">
        <v>1886</v>
      </c>
      <c r="AB522" s="186">
        <f t="shared" ref="AB522:AB524" si="52">K522</f>
        <v>643302000</v>
      </c>
      <c r="AC522" s="142">
        <f t="shared" si="49"/>
        <v>540823465</v>
      </c>
      <c r="AD522" s="4"/>
      <c r="AE522" s="4" t="s">
        <v>2114</v>
      </c>
      <c r="AF522" s="144" t="s">
        <v>6355</v>
      </c>
      <c r="AG522" s="4"/>
      <c r="AH522" s="4"/>
      <c r="AI522" s="4"/>
      <c r="AJ522" s="4"/>
      <c r="AK522" t="s">
        <v>2116</v>
      </c>
    </row>
    <row r="523" spans="2:37" hidden="1">
      <c r="B523" s="145" t="s">
        <v>5175</v>
      </c>
      <c r="C523" s="4" t="s">
        <v>160</v>
      </c>
      <c r="D523" s="4" t="s">
        <v>2135</v>
      </c>
      <c r="E523" s="4" t="s">
        <v>2135</v>
      </c>
      <c r="F523" s="4" t="s">
        <v>1060</v>
      </c>
      <c r="G523" s="4" t="s">
        <v>6356</v>
      </c>
      <c r="H523" s="4" t="s">
        <v>1274</v>
      </c>
      <c r="I523" s="4" t="s">
        <v>1275</v>
      </c>
      <c r="J523" s="4" t="s">
        <v>6357</v>
      </c>
      <c r="K523" s="139">
        <v>1447500000</v>
      </c>
      <c r="L523" s="139">
        <v>1447500000</v>
      </c>
      <c r="M523" s="4" t="s">
        <v>6358</v>
      </c>
      <c r="N523" s="4" t="s">
        <v>6353</v>
      </c>
      <c r="O523" s="4" t="s">
        <v>6354</v>
      </c>
      <c r="P523" s="139">
        <v>1051339956</v>
      </c>
      <c r="Q523" s="186">
        <f t="shared" si="51"/>
        <v>-396160044</v>
      </c>
      <c r="R523" s="4" t="s">
        <v>2503</v>
      </c>
      <c r="S523" s="4" t="s">
        <v>70</v>
      </c>
      <c r="T523" s="4"/>
      <c r="U523" s="140">
        <v>45353</v>
      </c>
      <c r="V523" s="4" t="s">
        <v>1884</v>
      </c>
      <c r="W523" s="4" t="s">
        <v>1954</v>
      </c>
      <c r="X523" s="139" t="s">
        <v>70</v>
      </c>
      <c r="Y523" s="140">
        <v>45371</v>
      </c>
      <c r="Z523" s="4" t="s">
        <v>1885</v>
      </c>
      <c r="AA523" s="4" t="s">
        <v>1886</v>
      </c>
      <c r="AB523" s="186">
        <f t="shared" si="52"/>
        <v>1447500000</v>
      </c>
      <c r="AC523" s="142">
        <f t="shared" si="49"/>
        <v>-396160044</v>
      </c>
      <c r="AD523" s="4"/>
      <c r="AE523" s="4" t="s">
        <v>2114</v>
      </c>
      <c r="AF523" s="144" t="s">
        <v>6355</v>
      </c>
      <c r="AG523" s="4"/>
      <c r="AH523" s="4"/>
      <c r="AI523" s="4"/>
      <c r="AJ523" s="4"/>
      <c r="AK523" t="s">
        <v>2116</v>
      </c>
    </row>
    <row r="524" spans="2:37" hidden="1">
      <c r="B524" s="145" t="s">
        <v>5175</v>
      </c>
      <c r="C524" s="4" t="s">
        <v>160</v>
      </c>
      <c r="D524" s="4" t="s">
        <v>2135</v>
      </c>
      <c r="E524" s="4" t="s">
        <v>2135</v>
      </c>
      <c r="F524" s="4" t="s">
        <v>1060</v>
      </c>
      <c r="G524" s="4" t="s">
        <v>6359</v>
      </c>
      <c r="H524" s="4" t="s">
        <v>1274</v>
      </c>
      <c r="I524" s="4" t="s">
        <v>1275</v>
      </c>
      <c r="J524" s="4" t="s">
        <v>6360</v>
      </c>
      <c r="K524" s="139">
        <v>86900000000</v>
      </c>
      <c r="L524" s="139">
        <v>86900000000</v>
      </c>
      <c r="M524" s="4" t="s">
        <v>6361</v>
      </c>
      <c r="N524" s="4" t="s">
        <v>1864</v>
      </c>
      <c r="O524" s="4" t="s">
        <v>2657</v>
      </c>
      <c r="P524" s="139">
        <v>579809840</v>
      </c>
      <c r="Q524" s="186">
        <f t="shared" si="51"/>
        <v>-86320190160</v>
      </c>
      <c r="R524" s="4" t="s">
        <v>2503</v>
      </c>
      <c r="S524" s="4" t="s">
        <v>70</v>
      </c>
      <c r="T524" s="4"/>
      <c r="U524" s="140">
        <v>45353</v>
      </c>
      <c r="V524" s="4" t="s">
        <v>1884</v>
      </c>
      <c r="W524" s="4" t="s">
        <v>1954</v>
      </c>
      <c r="X524" s="139" t="s">
        <v>70</v>
      </c>
      <c r="Y524" s="140">
        <v>45371</v>
      </c>
      <c r="Z524" s="4" t="s">
        <v>1885</v>
      </c>
      <c r="AA524" s="4" t="s">
        <v>1886</v>
      </c>
      <c r="AB524" s="186">
        <f t="shared" si="52"/>
        <v>86900000000</v>
      </c>
      <c r="AC524" s="142">
        <f t="shared" si="49"/>
        <v>-86320190160</v>
      </c>
      <c r="AD524" s="4"/>
      <c r="AE524" s="4" t="s">
        <v>2114</v>
      </c>
      <c r="AF524" s="144" t="s">
        <v>6355</v>
      </c>
      <c r="AG524" s="4"/>
      <c r="AH524" s="4"/>
      <c r="AI524" s="4"/>
      <c r="AJ524" s="4"/>
      <c r="AK524" t="s">
        <v>2116</v>
      </c>
    </row>
    <row r="525" spans="2:37" hidden="1">
      <c r="B525" s="145" t="s">
        <v>5175</v>
      </c>
      <c r="C525" s="4" t="s">
        <v>160</v>
      </c>
      <c r="D525" s="4" t="s">
        <v>2135</v>
      </c>
      <c r="E525" s="4" t="s">
        <v>2135</v>
      </c>
      <c r="F525" s="4" t="s">
        <v>1060</v>
      </c>
      <c r="G525" s="4" t="s">
        <v>6362</v>
      </c>
      <c r="H525" s="4" t="s">
        <v>1199</v>
      </c>
      <c r="I525" s="4" t="s">
        <v>1200</v>
      </c>
      <c r="J525" s="4" t="s">
        <v>6363</v>
      </c>
      <c r="K525" s="139">
        <v>436000000</v>
      </c>
      <c r="L525" s="139">
        <v>436000000</v>
      </c>
      <c r="M525" s="4" t="s">
        <v>4651</v>
      </c>
      <c r="N525" s="4" t="s">
        <v>4787</v>
      </c>
      <c r="O525" s="4" t="s">
        <v>6364</v>
      </c>
      <c r="P525" s="139">
        <v>200000000</v>
      </c>
      <c r="Q525" s="186">
        <f>P525-K525</f>
        <v>-236000000</v>
      </c>
      <c r="R525" s="4">
        <v>198</v>
      </c>
      <c r="S525" s="174" t="s">
        <v>70</v>
      </c>
      <c r="T525" s="4" t="s">
        <v>70</v>
      </c>
      <c r="U525" s="140">
        <v>45348</v>
      </c>
      <c r="V525" s="4" t="s">
        <v>1887</v>
      </c>
      <c r="W525" s="4"/>
      <c r="X525" s="139" t="s">
        <v>70</v>
      </c>
      <c r="Y525" s="140">
        <v>45363</v>
      </c>
      <c r="Z525" s="4" t="s">
        <v>1885</v>
      </c>
      <c r="AA525" s="4" t="s">
        <v>1886</v>
      </c>
      <c r="AB525" s="186">
        <f t="shared" ref="AB525:AB530" si="53">L525</f>
        <v>436000000</v>
      </c>
      <c r="AC525" s="142">
        <f t="shared" ref="AC525:AC530" si="54">L525-AB525</f>
        <v>0</v>
      </c>
      <c r="AD525" s="4"/>
      <c r="AE525" s="4" t="s">
        <v>1127</v>
      </c>
      <c r="AF525" s="252" t="s">
        <v>6365</v>
      </c>
      <c r="AG525" s="4"/>
      <c r="AH525" s="4"/>
      <c r="AI525" s="4"/>
      <c r="AJ525" s="4"/>
    </row>
    <row r="526" spans="2:37" hidden="1">
      <c r="B526" s="145" t="s">
        <v>5175</v>
      </c>
      <c r="C526" s="4" t="s">
        <v>160</v>
      </c>
      <c r="D526" s="4" t="s">
        <v>2135</v>
      </c>
      <c r="E526" s="4" t="s">
        <v>2135</v>
      </c>
      <c r="F526" s="4" t="s">
        <v>1060</v>
      </c>
      <c r="G526" s="4" t="s">
        <v>6366</v>
      </c>
      <c r="H526" s="4" t="s">
        <v>1199</v>
      </c>
      <c r="I526" s="4" t="s">
        <v>1200</v>
      </c>
      <c r="J526" s="4" t="s">
        <v>6367</v>
      </c>
      <c r="K526" s="139">
        <v>431250000</v>
      </c>
      <c r="L526" s="139">
        <v>431250000</v>
      </c>
      <c r="M526" s="4" t="s">
        <v>4651</v>
      </c>
      <c r="N526" s="4" t="s">
        <v>6368</v>
      </c>
      <c r="O526" s="4" t="s">
        <v>6369</v>
      </c>
      <c r="P526" s="139">
        <v>292037000</v>
      </c>
      <c r="Q526" s="186">
        <f t="shared" ref="Q526:Q529" si="55">P526-K526</f>
        <v>-139213000</v>
      </c>
      <c r="R526" s="4">
        <v>198</v>
      </c>
      <c r="S526" s="174" t="s">
        <v>70</v>
      </c>
      <c r="T526" s="4" t="s">
        <v>70</v>
      </c>
      <c r="U526" s="140">
        <v>45348</v>
      </c>
      <c r="V526" s="4" t="s">
        <v>1887</v>
      </c>
      <c r="W526" s="4"/>
      <c r="X526" s="139" t="s">
        <v>70</v>
      </c>
      <c r="Y526" s="140">
        <v>45363</v>
      </c>
      <c r="Z526" s="4" t="s">
        <v>1885</v>
      </c>
      <c r="AA526" s="4" t="s">
        <v>1886</v>
      </c>
      <c r="AB526" s="186">
        <f t="shared" si="53"/>
        <v>431250000</v>
      </c>
      <c r="AC526" s="142">
        <f t="shared" si="54"/>
        <v>0</v>
      </c>
      <c r="AD526" s="4"/>
      <c r="AE526" s="4" t="s">
        <v>1127</v>
      </c>
      <c r="AF526" s="252" t="s">
        <v>6365</v>
      </c>
      <c r="AG526" s="4"/>
      <c r="AH526" s="4"/>
      <c r="AI526" s="4"/>
      <c r="AJ526" s="4"/>
    </row>
    <row r="527" spans="2:37" hidden="1">
      <c r="B527" s="145" t="s">
        <v>5175</v>
      </c>
      <c r="C527" s="4" t="s">
        <v>160</v>
      </c>
      <c r="D527" s="4" t="s">
        <v>2135</v>
      </c>
      <c r="E527" s="4" t="s">
        <v>2135</v>
      </c>
      <c r="F527" s="4" t="s">
        <v>1060</v>
      </c>
      <c r="G527" s="4" t="s">
        <v>6370</v>
      </c>
      <c r="H527" s="4" t="s">
        <v>1199</v>
      </c>
      <c r="I527" s="4" t="s">
        <v>1200</v>
      </c>
      <c r="J527" s="4" t="s">
        <v>6371</v>
      </c>
      <c r="K527" s="139">
        <v>123218000</v>
      </c>
      <c r="L527" s="139">
        <v>123218000</v>
      </c>
      <c r="M527" s="4" t="s">
        <v>4651</v>
      </c>
      <c r="N527" s="4" t="s">
        <v>6372</v>
      </c>
      <c r="O527" s="4" t="s">
        <v>6373</v>
      </c>
      <c r="P527" s="139">
        <v>500000000</v>
      </c>
      <c r="Q527" s="186">
        <f t="shared" si="55"/>
        <v>376782000</v>
      </c>
      <c r="R527" s="4">
        <v>198</v>
      </c>
      <c r="S527" s="174" t="s">
        <v>70</v>
      </c>
      <c r="T527" s="4" t="s">
        <v>70</v>
      </c>
      <c r="U527" s="140">
        <v>45348</v>
      </c>
      <c r="V527" s="4" t="s">
        <v>1887</v>
      </c>
      <c r="W527" s="4"/>
      <c r="X527" s="139" t="s">
        <v>70</v>
      </c>
      <c r="Y527" s="140">
        <v>45363</v>
      </c>
      <c r="Z527" s="4" t="s">
        <v>1885</v>
      </c>
      <c r="AA527" s="4" t="s">
        <v>1886</v>
      </c>
      <c r="AB527" s="186">
        <f t="shared" si="53"/>
        <v>123218000</v>
      </c>
      <c r="AC527" s="142">
        <f t="shared" si="54"/>
        <v>0</v>
      </c>
      <c r="AD527" s="4"/>
      <c r="AE527" s="4" t="s">
        <v>1127</v>
      </c>
      <c r="AF527" s="252" t="s">
        <v>6365</v>
      </c>
      <c r="AG527" s="4"/>
      <c r="AH527" s="4"/>
      <c r="AI527" s="4"/>
      <c r="AJ527" s="4"/>
    </row>
    <row r="528" spans="2:37" hidden="1">
      <c r="B528" s="145" t="s">
        <v>5175</v>
      </c>
      <c r="C528" s="4" t="s">
        <v>160</v>
      </c>
      <c r="D528" s="4" t="s">
        <v>2135</v>
      </c>
      <c r="E528" s="4" t="s">
        <v>2135</v>
      </c>
      <c r="F528" s="4" t="s">
        <v>1060</v>
      </c>
      <c r="G528" s="4" t="s">
        <v>6374</v>
      </c>
      <c r="H528" s="4" t="s">
        <v>1199</v>
      </c>
      <c r="I528" s="4" t="s">
        <v>1200</v>
      </c>
      <c r="J528" s="4" t="s">
        <v>6375</v>
      </c>
      <c r="K528" s="139">
        <v>98888000</v>
      </c>
      <c r="L528" s="139">
        <v>98888000</v>
      </c>
      <c r="M528" s="4" t="s">
        <v>4651</v>
      </c>
      <c r="N528" s="4" t="s">
        <v>2825</v>
      </c>
      <c r="O528" s="4" t="s">
        <v>6376</v>
      </c>
      <c r="P528" s="139">
        <v>828064320</v>
      </c>
      <c r="Q528" s="186">
        <f t="shared" si="55"/>
        <v>729176320</v>
      </c>
      <c r="R528" s="4">
        <v>198</v>
      </c>
      <c r="S528" s="174" t="s">
        <v>70</v>
      </c>
      <c r="T528" s="4" t="s">
        <v>70</v>
      </c>
      <c r="U528" s="140">
        <v>45348</v>
      </c>
      <c r="V528" s="4" t="s">
        <v>1887</v>
      </c>
      <c r="W528" s="4"/>
      <c r="X528" s="139" t="s">
        <v>70</v>
      </c>
      <c r="Y528" s="140">
        <v>45363</v>
      </c>
      <c r="Z528" s="4" t="s">
        <v>1885</v>
      </c>
      <c r="AA528" s="4" t="s">
        <v>1886</v>
      </c>
      <c r="AB528" s="186">
        <f t="shared" si="53"/>
        <v>98888000</v>
      </c>
      <c r="AC528" s="142">
        <f t="shared" si="54"/>
        <v>0</v>
      </c>
      <c r="AD528" s="4"/>
      <c r="AE528" s="4" t="s">
        <v>1127</v>
      </c>
      <c r="AF528" s="252" t="s">
        <v>6365</v>
      </c>
      <c r="AG528" s="4"/>
      <c r="AH528" s="4"/>
      <c r="AI528" s="4"/>
      <c r="AJ528" s="4"/>
    </row>
    <row r="529" spans="2:37" hidden="1">
      <c r="B529" s="145" t="s">
        <v>5175</v>
      </c>
      <c r="C529" s="4" t="s">
        <v>160</v>
      </c>
      <c r="D529" s="4" t="s">
        <v>2135</v>
      </c>
      <c r="E529" s="4" t="s">
        <v>2135</v>
      </c>
      <c r="F529" s="4" t="s">
        <v>1060</v>
      </c>
      <c r="G529" s="4" t="s">
        <v>6377</v>
      </c>
      <c r="H529" s="4" t="s">
        <v>1199</v>
      </c>
      <c r="I529" s="4" t="s">
        <v>1200</v>
      </c>
      <c r="J529" s="4" t="s">
        <v>6375</v>
      </c>
      <c r="K529" s="139">
        <v>49444000</v>
      </c>
      <c r="L529" s="139">
        <v>49444000</v>
      </c>
      <c r="M529" s="4" t="s">
        <v>4651</v>
      </c>
      <c r="N529" s="4" t="s">
        <v>2825</v>
      </c>
      <c r="O529" s="4" t="s">
        <v>6376</v>
      </c>
      <c r="P529" s="139">
        <v>300000000</v>
      </c>
      <c r="Q529" s="186">
        <f t="shared" si="55"/>
        <v>250556000</v>
      </c>
      <c r="R529" s="4">
        <v>198</v>
      </c>
      <c r="S529" s="174" t="s">
        <v>70</v>
      </c>
      <c r="T529" s="4" t="s">
        <v>70</v>
      </c>
      <c r="U529" s="140">
        <v>45348</v>
      </c>
      <c r="V529" s="4" t="s">
        <v>1887</v>
      </c>
      <c r="W529" s="4"/>
      <c r="X529" s="139" t="s">
        <v>70</v>
      </c>
      <c r="Y529" s="140">
        <v>45363</v>
      </c>
      <c r="Z529" s="4" t="s">
        <v>1885</v>
      </c>
      <c r="AA529" s="4" t="s">
        <v>1886</v>
      </c>
      <c r="AB529" s="186">
        <f t="shared" si="53"/>
        <v>49444000</v>
      </c>
      <c r="AC529" s="142">
        <f t="shared" si="54"/>
        <v>0</v>
      </c>
      <c r="AD529" s="4"/>
      <c r="AE529" s="4" t="s">
        <v>1127</v>
      </c>
      <c r="AF529" s="252" t="s">
        <v>6365</v>
      </c>
      <c r="AG529" s="4"/>
      <c r="AH529" s="4"/>
      <c r="AI529" s="4"/>
      <c r="AJ529" s="4"/>
    </row>
    <row r="530" spans="2:37" hidden="1">
      <c r="B530" s="145" t="s">
        <v>5175</v>
      </c>
      <c r="C530" s="4" t="s">
        <v>160</v>
      </c>
      <c r="D530" s="4" t="s">
        <v>2135</v>
      </c>
      <c r="E530" s="4" t="s">
        <v>2135</v>
      </c>
      <c r="F530" s="4" t="s">
        <v>1060</v>
      </c>
      <c r="G530" s="4" t="s">
        <v>6378</v>
      </c>
      <c r="H530" s="4" t="s">
        <v>1201</v>
      </c>
      <c r="I530" s="4" t="s">
        <v>1202</v>
      </c>
      <c r="J530" s="4" t="s">
        <v>6379</v>
      </c>
      <c r="K530" s="139">
        <v>69982000</v>
      </c>
      <c r="L530" s="139">
        <v>69982000</v>
      </c>
      <c r="M530" s="4" t="s">
        <v>6380</v>
      </c>
      <c r="N530" s="4" t="s">
        <v>6381</v>
      </c>
      <c r="O530" s="4" t="s">
        <v>3786</v>
      </c>
      <c r="P530" s="139">
        <v>1311921000</v>
      </c>
      <c r="Q530" s="4"/>
      <c r="R530" s="4">
        <v>228</v>
      </c>
      <c r="S530" s="174" t="s">
        <v>70</v>
      </c>
      <c r="T530" s="4" t="s">
        <v>70</v>
      </c>
      <c r="U530" s="140">
        <v>45348</v>
      </c>
      <c r="V530" s="4" t="s">
        <v>1887</v>
      </c>
      <c r="W530" s="4"/>
      <c r="X530" s="139" t="s">
        <v>70</v>
      </c>
      <c r="Y530" s="140">
        <v>45363</v>
      </c>
      <c r="Z530" s="4" t="s">
        <v>1885</v>
      </c>
      <c r="AA530" s="4" t="s">
        <v>1886</v>
      </c>
      <c r="AB530" s="186">
        <f t="shared" si="53"/>
        <v>69982000</v>
      </c>
      <c r="AC530" s="142">
        <f t="shared" si="54"/>
        <v>0</v>
      </c>
      <c r="AD530" s="4"/>
      <c r="AE530" s="4" t="s">
        <v>1127</v>
      </c>
      <c r="AF530" s="252" t="s">
        <v>6382</v>
      </c>
      <c r="AG530" s="4"/>
      <c r="AH530" s="4"/>
      <c r="AI530" s="4"/>
      <c r="AJ530" s="4"/>
    </row>
    <row r="531" spans="2:37" hidden="1">
      <c r="B531" s="145" t="s">
        <v>5175</v>
      </c>
      <c r="C531" s="4" t="s">
        <v>160</v>
      </c>
      <c r="D531" s="4" t="s">
        <v>2135</v>
      </c>
      <c r="E531" s="4" t="s">
        <v>2135</v>
      </c>
      <c r="F531" s="4" t="s">
        <v>1060</v>
      </c>
      <c r="G531" s="4" t="s">
        <v>6383</v>
      </c>
      <c r="H531" s="4" t="s">
        <v>1157</v>
      </c>
      <c r="I531" s="4" t="s">
        <v>1183</v>
      </c>
      <c r="J531" s="4" t="s">
        <v>6384</v>
      </c>
      <c r="K531" s="139">
        <v>27100000</v>
      </c>
      <c r="L531" s="139">
        <v>27100000</v>
      </c>
      <c r="M531" s="4" t="s">
        <v>5787</v>
      </c>
      <c r="N531" s="4" t="s">
        <v>6385</v>
      </c>
      <c r="O531" s="4" t="s">
        <v>6386</v>
      </c>
      <c r="P531" s="139">
        <v>618472000</v>
      </c>
      <c r="Q531" s="186">
        <f>P531-K531</f>
        <v>591372000</v>
      </c>
      <c r="R531" s="4">
        <v>188</v>
      </c>
      <c r="S531" s="174" t="s">
        <v>70</v>
      </c>
      <c r="T531" s="4" t="s">
        <v>70</v>
      </c>
      <c r="U531" s="140">
        <v>45348</v>
      </c>
      <c r="V531" s="4" t="s">
        <v>1887</v>
      </c>
      <c r="W531" s="4"/>
      <c r="X531" s="4" t="s">
        <v>70</v>
      </c>
      <c r="Y531" s="4" t="s">
        <v>3521</v>
      </c>
      <c r="Z531" s="4" t="s">
        <v>1885</v>
      </c>
      <c r="AA531" s="4" t="s">
        <v>1886</v>
      </c>
      <c r="AB531" s="186">
        <f>P531</f>
        <v>618472000</v>
      </c>
      <c r="AC531" s="142">
        <f t="shared" si="49"/>
        <v>0</v>
      </c>
      <c r="AD531" s="4"/>
      <c r="AE531" s="4" t="s">
        <v>2114</v>
      </c>
      <c r="AF531" s="144" t="s">
        <v>6387</v>
      </c>
      <c r="AG531" s="4"/>
      <c r="AH531" s="4"/>
      <c r="AI531" s="4"/>
      <c r="AJ531" s="4"/>
      <c r="AK531" t="s">
        <v>6388</v>
      </c>
    </row>
    <row r="532" spans="2:37" hidden="1">
      <c r="B532" s="145" t="s">
        <v>5175</v>
      </c>
      <c r="C532" s="4" t="s">
        <v>160</v>
      </c>
      <c r="D532" s="4" t="s">
        <v>1831</v>
      </c>
      <c r="E532" s="4" t="s">
        <v>1831</v>
      </c>
      <c r="F532" s="4" t="s">
        <v>1060</v>
      </c>
      <c r="G532" s="4" t="s">
        <v>6389</v>
      </c>
      <c r="H532" s="4" t="s">
        <v>1272</v>
      </c>
      <c r="I532" s="4" t="s">
        <v>1273</v>
      </c>
      <c r="J532" s="4" t="s">
        <v>6390</v>
      </c>
      <c r="K532" s="139">
        <v>90000000000</v>
      </c>
      <c r="L532" s="139">
        <v>90000000000</v>
      </c>
      <c r="M532" s="4" t="s">
        <v>5873</v>
      </c>
      <c r="N532" s="4" t="s">
        <v>3773</v>
      </c>
      <c r="O532" s="4" t="s">
        <v>6391</v>
      </c>
      <c r="P532" s="139">
        <v>508446000</v>
      </c>
      <c r="Q532" s="186">
        <f>P532-K532</f>
        <v>-89491554000</v>
      </c>
      <c r="R532" s="4">
        <v>212</v>
      </c>
      <c r="S532" s="174" t="s">
        <v>70</v>
      </c>
      <c r="T532" s="4" t="s">
        <v>70</v>
      </c>
      <c r="U532" s="140">
        <v>45348</v>
      </c>
      <c r="V532" s="4" t="s">
        <v>1887</v>
      </c>
      <c r="W532" s="4"/>
      <c r="X532" s="4" t="s">
        <v>70</v>
      </c>
      <c r="Y532" s="140">
        <v>45372</v>
      </c>
      <c r="Z532" s="4" t="s">
        <v>1885</v>
      </c>
      <c r="AA532" s="4" t="s">
        <v>1886</v>
      </c>
      <c r="AB532" s="186">
        <f>P532</f>
        <v>508446000</v>
      </c>
      <c r="AC532" s="142">
        <f t="shared" si="49"/>
        <v>0</v>
      </c>
      <c r="AD532" s="4"/>
      <c r="AE532" s="4" t="s">
        <v>1987</v>
      </c>
      <c r="AF532" s="144" t="s">
        <v>6392</v>
      </c>
      <c r="AG532" s="4"/>
      <c r="AH532" s="4"/>
      <c r="AI532" s="4"/>
      <c r="AJ532" s="4"/>
    </row>
    <row r="533" spans="2:37" hidden="1">
      <c r="B533" s="145" t="s">
        <v>5175</v>
      </c>
      <c r="C533" s="4" t="s">
        <v>160</v>
      </c>
      <c r="D533" s="4" t="s">
        <v>1831</v>
      </c>
      <c r="E533" s="4" t="s">
        <v>1831</v>
      </c>
      <c r="F533" s="4" t="s">
        <v>1060</v>
      </c>
      <c r="G533" s="4" t="s">
        <v>6393</v>
      </c>
      <c r="H533" s="4" t="s">
        <v>1205</v>
      </c>
      <c r="I533" s="4" t="s">
        <v>1222</v>
      </c>
      <c r="J533" s="4" t="s">
        <v>6394</v>
      </c>
      <c r="K533" s="139">
        <v>9200000000</v>
      </c>
      <c r="L533" s="139">
        <v>9200000000</v>
      </c>
      <c r="M533" s="4" t="s">
        <v>6315</v>
      </c>
      <c r="N533" s="4" t="s">
        <v>2992</v>
      </c>
      <c r="O533" s="4" t="s">
        <v>6395</v>
      </c>
      <c r="P533" s="139">
        <v>650000000</v>
      </c>
      <c r="Q533" s="186">
        <f>P533-K533</f>
        <v>-8550000000</v>
      </c>
      <c r="R533" s="4">
        <v>200</v>
      </c>
      <c r="S533" s="174" t="s">
        <v>70</v>
      </c>
      <c r="T533" s="4" t="s">
        <v>70</v>
      </c>
      <c r="U533" s="140">
        <v>45348</v>
      </c>
      <c r="V533" s="4" t="s">
        <v>1887</v>
      </c>
      <c r="W533" s="4"/>
      <c r="X533" s="4"/>
      <c r="Y533" s="4"/>
      <c r="Z533" s="4"/>
      <c r="AA533" s="4" t="s">
        <v>1886</v>
      </c>
      <c r="AB533" s="4"/>
      <c r="AC533" s="142">
        <f t="shared" si="49"/>
        <v>650000000</v>
      </c>
      <c r="AD533" s="4"/>
      <c r="AE533" s="4"/>
      <c r="AF533" s="144"/>
      <c r="AG533" s="4"/>
      <c r="AH533" s="4"/>
      <c r="AI533" s="4"/>
      <c r="AJ533" s="4"/>
    </row>
    <row r="534" spans="2:37" hidden="1">
      <c r="B534" s="145" t="s">
        <v>5175</v>
      </c>
      <c r="C534" s="4" t="s">
        <v>160</v>
      </c>
      <c r="D534" s="4" t="s">
        <v>1831</v>
      </c>
      <c r="E534" s="4" t="s">
        <v>1831</v>
      </c>
      <c r="F534" s="4" t="s">
        <v>1060</v>
      </c>
      <c r="G534" s="4" t="s">
        <v>6396</v>
      </c>
      <c r="H534" s="4" t="s">
        <v>1155</v>
      </c>
      <c r="I534" s="4" t="s">
        <v>1156</v>
      </c>
      <c r="J534" s="4" t="s">
        <v>6397</v>
      </c>
      <c r="K534" s="139">
        <v>23334000000</v>
      </c>
      <c r="L534" s="139">
        <v>23334000000</v>
      </c>
      <c r="M534" s="4" t="s">
        <v>1908</v>
      </c>
      <c r="N534" s="4" t="s">
        <v>6398</v>
      </c>
      <c r="O534" s="4" t="s">
        <v>6399</v>
      </c>
      <c r="P534" s="139">
        <v>808000000</v>
      </c>
      <c r="Q534" s="4"/>
      <c r="R534" s="4">
        <v>232</v>
      </c>
      <c r="S534" s="174" t="s">
        <v>70</v>
      </c>
      <c r="T534" s="4" t="s">
        <v>70</v>
      </c>
      <c r="U534" s="140">
        <v>45348</v>
      </c>
      <c r="V534" s="4" t="s">
        <v>1887</v>
      </c>
      <c r="W534" s="4"/>
      <c r="X534" s="139" t="s">
        <v>70</v>
      </c>
      <c r="Y534" s="140">
        <v>45371</v>
      </c>
      <c r="Z534" s="4" t="s">
        <v>1885</v>
      </c>
      <c r="AA534" s="4" t="s">
        <v>1886</v>
      </c>
      <c r="AB534" s="186">
        <f t="shared" ref="AB534:AB549" si="56">K534</f>
        <v>23334000000</v>
      </c>
      <c r="AC534" s="142">
        <f t="shared" si="49"/>
        <v>-22526000000</v>
      </c>
      <c r="AD534" s="4"/>
      <c r="AE534" s="4" t="s">
        <v>2114</v>
      </c>
      <c r="AF534" s="144" t="s">
        <v>6400</v>
      </c>
      <c r="AG534" s="4"/>
      <c r="AH534" s="4"/>
      <c r="AI534" s="4"/>
      <c r="AJ534" s="4"/>
      <c r="AK534" t="s">
        <v>2116</v>
      </c>
    </row>
    <row r="535" spans="2:37" hidden="1">
      <c r="B535" s="145" t="s">
        <v>5175</v>
      </c>
      <c r="C535" s="4" t="s">
        <v>160</v>
      </c>
      <c r="D535" s="4" t="s">
        <v>1831</v>
      </c>
      <c r="E535" s="4" t="s">
        <v>1831</v>
      </c>
      <c r="F535" s="4" t="s">
        <v>1060</v>
      </c>
      <c r="G535" s="4" t="s">
        <v>6401</v>
      </c>
      <c r="H535" s="4" t="s">
        <v>1155</v>
      </c>
      <c r="I535" s="4" t="s">
        <v>1156</v>
      </c>
      <c r="J535" s="4" t="s">
        <v>6402</v>
      </c>
      <c r="K535" s="139">
        <v>1556000000</v>
      </c>
      <c r="L535" s="139">
        <v>1556000000</v>
      </c>
      <c r="M535" s="4" t="s">
        <v>5787</v>
      </c>
      <c r="N535" s="4" t="s">
        <v>6403</v>
      </c>
      <c r="O535" s="4" t="s">
        <v>6399</v>
      </c>
      <c r="P535" s="139">
        <v>1042000000</v>
      </c>
      <c r="Q535" s="4"/>
      <c r="R535" s="4">
        <v>232</v>
      </c>
      <c r="S535" s="174" t="s">
        <v>70</v>
      </c>
      <c r="T535" s="4" t="s">
        <v>70</v>
      </c>
      <c r="U535" s="140">
        <v>45348</v>
      </c>
      <c r="V535" s="4" t="s">
        <v>1887</v>
      </c>
      <c r="W535" s="4"/>
      <c r="X535" s="139" t="s">
        <v>70</v>
      </c>
      <c r="Y535" s="140">
        <v>45371</v>
      </c>
      <c r="Z535" s="4" t="s">
        <v>1885</v>
      </c>
      <c r="AA535" s="4" t="s">
        <v>1886</v>
      </c>
      <c r="AB535" s="186">
        <f t="shared" si="56"/>
        <v>1556000000</v>
      </c>
      <c r="AC535" s="142">
        <f t="shared" si="49"/>
        <v>-514000000</v>
      </c>
      <c r="AD535" s="4"/>
      <c r="AE535" s="4" t="s">
        <v>2114</v>
      </c>
      <c r="AF535" s="144" t="s">
        <v>6400</v>
      </c>
      <c r="AG535" s="4"/>
      <c r="AH535" s="4"/>
      <c r="AI535" s="4"/>
      <c r="AJ535" s="4"/>
      <c r="AK535" t="s">
        <v>2116</v>
      </c>
    </row>
    <row r="536" spans="2:37" hidden="1">
      <c r="B536" s="145" t="s">
        <v>5175</v>
      </c>
      <c r="C536" s="4" t="s">
        <v>160</v>
      </c>
      <c r="D536" s="4" t="s">
        <v>1831</v>
      </c>
      <c r="E536" s="4" t="s">
        <v>1831</v>
      </c>
      <c r="F536" s="4" t="s">
        <v>1060</v>
      </c>
      <c r="G536" s="4" t="s">
        <v>6404</v>
      </c>
      <c r="H536" s="4" t="s">
        <v>1155</v>
      </c>
      <c r="I536" s="4" t="s">
        <v>1156</v>
      </c>
      <c r="J536" s="4" t="s">
        <v>6405</v>
      </c>
      <c r="K536" s="139">
        <v>2334000000</v>
      </c>
      <c r="L536" s="139">
        <v>2334000000</v>
      </c>
      <c r="M536" s="4" t="s">
        <v>1908</v>
      </c>
      <c r="N536" s="4" t="s">
        <v>3977</v>
      </c>
      <c r="O536" s="4" t="s">
        <v>6399</v>
      </c>
      <c r="P536" s="139">
        <v>550000000</v>
      </c>
      <c r="Q536" s="4"/>
      <c r="R536" s="4">
        <v>232</v>
      </c>
      <c r="S536" s="174" t="s">
        <v>70</v>
      </c>
      <c r="T536" s="4" t="s">
        <v>70</v>
      </c>
      <c r="U536" s="140">
        <v>45348</v>
      </c>
      <c r="V536" s="4" t="s">
        <v>1887</v>
      </c>
      <c r="W536" s="4"/>
      <c r="X536" s="139" t="s">
        <v>70</v>
      </c>
      <c r="Y536" s="140">
        <v>45371</v>
      </c>
      <c r="Z536" s="4" t="s">
        <v>1885</v>
      </c>
      <c r="AA536" s="4" t="s">
        <v>1886</v>
      </c>
      <c r="AB536" s="186">
        <f t="shared" si="56"/>
        <v>2334000000</v>
      </c>
      <c r="AC536" s="142">
        <f t="shared" si="49"/>
        <v>-1784000000</v>
      </c>
      <c r="AD536" s="4"/>
      <c r="AE536" s="4" t="s">
        <v>2114</v>
      </c>
      <c r="AF536" s="144" t="s">
        <v>6400</v>
      </c>
      <c r="AG536" s="4"/>
      <c r="AH536" s="4"/>
      <c r="AI536" s="4"/>
      <c r="AJ536" s="4"/>
      <c r="AK536" t="s">
        <v>2116</v>
      </c>
    </row>
    <row r="537" spans="2:37" hidden="1">
      <c r="B537" s="145" t="s">
        <v>5175</v>
      </c>
      <c r="C537" s="4" t="s">
        <v>160</v>
      </c>
      <c r="D537" s="4" t="s">
        <v>1831</v>
      </c>
      <c r="E537" s="4" t="s">
        <v>1831</v>
      </c>
      <c r="F537" s="4" t="s">
        <v>1060</v>
      </c>
      <c r="G537" s="4" t="s">
        <v>6406</v>
      </c>
      <c r="H537" s="4" t="s">
        <v>1155</v>
      </c>
      <c r="I537" s="4" t="s">
        <v>1156</v>
      </c>
      <c r="J537" s="4" t="s">
        <v>6407</v>
      </c>
      <c r="K537" s="139">
        <v>3888888888</v>
      </c>
      <c r="L537" s="139">
        <v>3888888888</v>
      </c>
      <c r="M537" s="4" t="s">
        <v>1908</v>
      </c>
      <c r="N537" s="4" t="s">
        <v>6408</v>
      </c>
      <c r="O537" s="4" t="s">
        <v>6399</v>
      </c>
      <c r="P537" s="139">
        <v>850000000</v>
      </c>
      <c r="Q537" s="4"/>
      <c r="R537" s="4">
        <v>232</v>
      </c>
      <c r="S537" s="174" t="s">
        <v>70</v>
      </c>
      <c r="T537" s="4" t="s">
        <v>70</v>
      </c>
      <c r="U537" s="140">
        <v>45348</v>
      </c>
      <c r="V537" s="4" t="s">
        <v>1887</v>
      </c>
      <c r="W537" s="4"/>
      <c r="X537" s="139" t="s">
        <v>70</v>
      </c>
      <c r="Y537" s="140">
        <v>45371</v>
      </c>
      <c r="Z537" s="4" t="s">
        <v>1885</v>
      </c>
      <c r="AA537" s="4" t="s">
        <v>1886</v>
      </c>
      <c r="AB537" s="186">
        <f t="shared" si="56"/>
        <v>3888888888</v>
      </c>
      <c r="AC537" s="142">
        <f t="shared" si="49"/>
        <v>-3038888888</v>
      </c>
      <c r="AD537" s="4"/>
      <c r="AE537" s="4" t="s">
        <v>2114</v>
      </c>
      <c r="AF537" s="144" t="s">
        <v>6400</v>
      </c>
      <c r="AG537" s="4"/>
      <c r="AH537" s="4"/>
      <c r="AI537" s="4"/>
      <c r="AJ537" s="4"/>
      <c r="AK537" t="s">
        <v>2116</v>
      </c>
    </row>
    <row r="538" spans="2:37" hidden="1">
      <c r="B538" s="145" t="s">
        <v>5175</v>
      </c>
      <c r="C538" s="4" t="s">
        <v>160</v>
      </c>
      <c r="D538" s="4" t="s">
        <v>1831</v>
      </c>
      <c r="E538" s="4" t="s">
        <v>1831</v>
      </c>
      <c r="F538" s="4" t="s">
        <v>1060</v>
      </c>
      <c r="G538" s="4" t="s">
        <v>6409</v>
      </c>
      <c r="H538" s="4" t="s">
        <v>1155</v>
      </c>
      <c r="I538" s="4" t="s">
        <v>1156</v>
      </c>
      <c r="J538" s="4" t="s">
        <v>6410</v>
      </c>
      <c r="K538" s="139">
        <v>42000000000</v>
      </c>
      <c r="L538" s="139">
        <v>42000000000</v>
      </c>
      <c r="M538" s="4" t="s">
        <v>1908</v>
      </c>
      <c r="N538" s="4" t="s">
        <v>2868</v>
      </c>
      <c r="O538" s="4" t="s">
        <v>6399</v>
      </c>
      <c r="P538" s="139">
        <v>1800272400</v>
      </c>
      <c r="Q538" s="4"/>
      <c r="R538" s="4">
        <v>232</v>
      </c>
      <c r="S538" s="174" t="s">
        <v>70</v>
      </c>
      <c r="T538" s="4" t="s">
        <v>70</v>
      </c>
      <c r="U538" s="140">
        <v>45348</v>
      </c>
      <c r="V538" s="4" t="s">
        <v>1887</v>
      </c>
      <c r="W538" s="4"/>
      <c r="X538" s="139" t="s">
        <v>70</v>
      </c>
      <c r="Y538" s="140">
        <v>45371</v>
      </c>
      <c r="Z538" s="4" t="s">
        <v>1885</v>
      </c>
      <c r="AA538" s="4" t="s">
        <v>1886</v>
      </c>
      <c r="AB538" s="186">
        <f t="shared" si="56"/>
        <v>42000000000</v>
      </c>
      <c r="AC538" s="142">
        <f t="shared" si="49"/>
        <v>-40199727600</v>
      </c>
      <c r="AD538" s="4"/>
      <c r="AE538" s="4" t="s">
        <v>2114</v>
      </c>
      <c r="AF538" s="144" t="s">
        <v>6400</v>
      </c>
      <c r="AG538" s="4"/>
      <c r="AH538" s="4"/>
      <c r="AI538" s="4"/>
      <c r="AJ538" s="4"/>
      <c r="AK538" t="s">
        <v>2116</v>
      </c>
    </row>
    <row r="539" spans="2:37" hidden="1">
      <c r="B539" s="145" t="s">
        <v>5175</v>
      </c>
      <c r="C539" s="4" t="s">
        <v>160</v>
      </c>
      <c r="D539" s="4" t="s">
        <v>1831</v>
      </c>
      <c r="E539" s="4" t="s">
        <v>1831</v>
      </c>
      <c r="F539" s="4" t="s">
        <v>1060</v>
      </c>
      <c r="G539" s="4" t="s">
        <v>6411</v>
      </c>
      <c r="H539" s="4" t="s">
        <v>1155</v>
      </c>
      <c r="I539" s="4" t="s">
        <v>1156</v>
      </c>
      <c r="J539" s="4" t="s">
        <v>6412</v>
      </c>
      <c r="K539" s="139">
        <v>4668000000</v>
      </c>
      <c r="L539" s="139">
        <v>4668000000</v>
      </c>
      <c r="M539" s="4" t="s">
        <v>5787</v>
      </c>
      <c r="N539" s="4" t="s">
        <v>6413</v>
      </c>
      <c r="O539" s="4" t="s">
        <v>6399</v>
      </c>
      <c r="P539" s="139">
        <v>1802591606</v>
      </c>
      <c r="Q539" s="4"/>
      <c r="R539" s="4">
        <v>232</v>
      </c>
      <c r="S539" s="174" t="s">
        <v>70</v>
      </c>
      <c r="T539" s="4" t="s">
        <v>70</v>
      </c>
      <c r="U539" s="140">
        <v>45348</v>
      </c>
      <c r="V539" s="4" t="s">
        <v>1887</v>
      </c>
      <c r="W539" s="4"/>
      <c r="X539" s="139" t="s">
        <v>70</v>
      </c>
      <c r="Y539" s="140">
        <v>45371</v>
      </c>
      <c r="Z539" s="4" t="s">
        <v>1885</v>
      </c>
      <c r="AA539" s="4" t="s">
        <v>1886</v>
      </c>
      <c r="AB539" s="186">
        <f t="shared" si="56"/>
        <v>4668000000</v>
      </c>
      <c r="AC539" s="142">
        <f t="shared" si="49"/>
        <v>-2865408394</v>
      </c>
      <c r="AD539" s="4"/>
      <c r="AE539" s="4" t="s">
        <v>2114</v>
      </c>
      <c r="AF539" s="144" t="s">
        <v>6400</v>
      </c>
      <c r="AG539" s="4"/>
      <c r="AH539" s="4"/>
      <c r="AI539" s="4"/>
      <c r="AJ539" s="4"/>
      <c r="AK539" t="s">
        <v>2116</v>
      </c>
    </row>
    <row r="540" spans="2:37" hidden="1">
      <c r="B540" s="145" t="s">
        <v>5175</v>
      </c>
      <c r="C540" s="4" t="s">
        <v>160</v>
      </c>
      <c r="D540" s="4" t="s">
        <v>1831</v>
      </c>
      <c r="E540" s="4" t="s">
        <v>1831</v>
      </c>
      <c r="F540" s="4" t="s">
        <v>1060</v>
      </c>
      <c r="G540" s="4" t="s">
        <v>6414</v>
      </c>
      <c r="H540" s="4" t="s">
        <v>1155</v>
      </c>
      <c r="I540" s="4" t="s">
        <v>1156</v>
      </c>
      <c r="J540" s="4" t="s">
        <v>6415</v>
      </c>
      <c r="K540" s="139">
        <v>77780000000</v>
      </c>
      <c r="L540" s="139">
        <v>77780000000</v>
      </c>
      <c r="M540" s="4" t="s">
        <v>5787</v>
      </c>
      <c r="N540" s="4" t="s">
        <v>6416</v>
      </c>
      <c r="O540" s="4" t="s">
        <v>6399</v>
      </c>
      <c r="P540" s="139">
        <v>1831098963</v>
      </c>
      <c r="Q540" s="4"/>
      <c r="R540" s="4">
        <v>232</v>
      </c>
      <c r="S540" s="174" t="s">
        <v>70</v>
      </c>
      <c r="T540" s="4" t="s">
        <v>70</v>
      </c>
      <c r="U540" s="140">
        <v>45348</v>
      </c>
      <c r="V540" s="4" t="s">
        <v>1887</v>
      </c>
      <c r="W540" s="4"/>
      <c r="X540" s="139" t="s">
        <v>70</v>
      </c>
      <c r="Y540" s="140">
        <v>45371</v>
      </c>
      <c r="Z540" s="4" t="s">
        <v>1885</v>
      </c>
      <c r="AA540" s="4" t="s">
        <v>1886</v>
      </c>
      <c r="AB540" s="186">
        <f t="shared" si="56"/>
        <v>77780000000</v>
      </c>
      <c r="AC540" s="142">
        <f t="shared" si="49"/>
        <v>-75948901037</v>
      </c>
      <c r="AD540" s="4"/>
      <c r="AE540" s="4" t="s">
        <v>2114</v>
      </c>
      <c r="AF540" s="144" t="s">
        <v>6400</v>
      </c>
      <c r="AG540" s="4"/>
      <c r="AH540" s="4"/>
      <c r="AI540" s="4"/>
      <c r="AJ540" s="4"/>
      <c r="AK540" t="s">
        <v>2116</v>
      </c>
    </row>
    <row r="541" spans="2:37" hidden="1">
      <c r="B541" s="145" t="s">
        <v>5175</v>
      </c>
      <c r="C541" s="4" t="s">
        <v>160</v>
      </c>
      <c r="D541" s="4" t="s">
        <v>1831</v>
      </c>
      <c r="E541" s="4" t="s">
        <v>1831</v>
      </c>
      <c r="F541" s="4" t="s">
        <v>1060</v>
      </c>
      <c r="G541" s="4" t="s">
        <v>6417</v>
      </c>
      <c r="H541" s="4" t="s">
        <v>1263</v>
      </c>
      <c r="I541" s="4" t="s">
        <v>1264</v>
      </c>
      <c r="J541" s="4" t="s">
        <v>6418</v>
      </c>
      <c r="K541" s="139">
        <v>1462500000</v>
      </c>
      <c r="L541" s="139">
        <v>1462500000</v>
      </c>
      <c r="M541" s="4" t="s">
        <v>4651</v>
      </c>
      <c r="N541" s="4" t="s">
        <v>6419</v>
      </c>
      <c r="O541" s="4" t="s">
        <v>6420</v>
      </c>
      <c r="P541" s="139">
        <v>800000000</v>
      </c>
      <c r="Q541" s="186">
        <f>P541-K541</f>
        <v>-662500000</v>
      </c>
      <c r="R541" s="4">
        <v>216</v>
      </c>
      <c r="S541" s="174" t="s">
        <v>70</v>
      </c>
      <c r="T541" s="4" t="s">
        <v>70</v>
      </c>
      <c r="U541" s="140">
        <v>45348</v>
      </c>
      <c r="V541" s="4" t="s">
        <v>1887</v>
      </c>
      <c r="W541" s="4"/>
      <c r="X541" s="139" t="s">
        <v>70</v>
      </c>
      <c r="Y541" s="140">
        <v>45371</v>
      </c>
      <c r="Z541" s="4" t="s">
        <v>1885</v>
      </c>
      <c r="AA541" s="4" t="s">
        <v>1886</v>
      </c>
      <c r="AB541" s="186">
        <f t="shared" si="56"/>
        <v>1462500000</v>
      </c>
      <c r="AC541" s="142">
        <f>P541-AB541</f>
        <v>-662500000</v>
      </c>
      <c r="AD541" s="4"/>
      <c r="AE541" s="4" t="s">
        <v>1987</v>
      </c>
      <c r="AF541" s="144" t="s">
        <v>6421</v>
      </c>
      <c r="AG541" s="4"/>
      <c r="AH541" s="4"/>
      <c r="AI541" s="4"/>
      <c r="AJ541" s="4"/>
    </row>
    <row r="542" spans="2:37" hidden="1">
      <c r="B542" s="145" t="s">
        <v>5175</v>
      </c>
      <c r="C542" s="4" t="s">
        <v>160</v>
      </c>
      <c r="D542" s="4" t="s">
        <v>1831</v>
      </c>
      <c r="E542" s="4" t="s">
        <v>1831</v>
      </c>
      <c r="F542" s="4" t="s">
        <v>1060</v>
      </c>
      <c r="G542" s="4" t="s">
        <v>6422</v>
      </c>
      <c r="H542" s="4" t="s">
        <v>1263</v>
      </c>
      <c r="I542" s="4" t="s">
        <v>1264</v>
      </c>
      <c r="J542" s="4" t="s">
        <v>6423</v>
      </c>
      <c r="K542" s="139">
        <v>65000015</v>
      </c>
      <c r="L542" s="139">
        <v>65000015</v>
      </c>
      <c r="M542" s="4" t="s">
        <v>6424</v>
      </c>
      <c r="N542" s="4" t="s">
        <v>6419</v>
      </c>
      <c r="O542" s="4" t="s">
        <v>6420</v>
      </c>
      <c r="P542" s="139">
        <v>436641267</v>
      </c>
      <c r="Q542" s="186">
        <f t="shared" ref="Q542:Q543" si="57">P542-K542</f>
        <v>371641252</v>
      </c>
      <c r="R542" s="4">
        <v>216</v>
      </c>
      <c r="S542" s="174" t="s">
        <v>70</v>
      </c>
      <c r="T542" s="4" t="s">
        <v>70</v>
      </c>
      <c r="U542" s="140">
        <v>45348</v>
      </c>
      <c r="V542" s="4" t="s">
        <v>1887</v>
      </c>
      <c r="W542" s="4"/>
      <c r="X542" s="139" t="s">
        <v>70</v>
      </c>
      <c r="Y542" s="140">
        <v>45371</v>
      </c>
      <c r="Z542" s="4" t="s">
        <v>1885</v>
      </c>
      <c r="AA542" s="4" t="s">
        <v>1886</v>
      </c>
      <c r="AB542" s="186">
        <f t="shared" si="56"/>
        <v>65000015</v>
      </c>
      <c r="AC542" s="142">
        <f t="shared" si="49"/>
        <v>371641252</v>
      </c>
      <c r="AD542" s="4"/>
      <c r="AE542" s="4" t="s">
        <v>1987</v>
      </c>
      <c r="AF542" s="144" t="s">
        <v>6421</v>
      </c>
      <c r="AG542" s="4"/>
      <c r="AH542" s="4"/>
      <c r="AI542" s="4"/>
      <c r="AJ542" s="4"/>
    </row>
    <row r="543" spans="2:37" hidden="1">
      <c r="B543" s="145" t="s">
        <v>5175</v>
      </c>
      <c r="C543" s="4" t="s">
        <v>160</v>
      </c>
      <c r="D543" s="4" t="s">
        <v>1831</v>
      </c>
      <c r="E543" s="4" t="s">
        <v>1831</v>
      </c>
      <c r="F543" s="4" t="s">
        <v>1060</v>
      </c>
      <c r="G543" s="4" t="s">
        <v>6425</v>
      </c>
      <c r="H543" s="4" t="s">
        <v>1263</v>
      </c>
      <c r="I543" s="4" t="s">
        <v>1264</v>
      </c>
      <c r="J543" s="4" t="s">
        <v>6426</v>
      </c>
      <c r="K543" s="139">
        <v>171925823123</v>
      </c>
      <c r="L543" s="139">
        <v>171925823123</v>
      </c>
      <c r="M543" s="4" t="s">
        <v>6427</v>
      </c>
      <c r="N543" s="4" t="s">
        <v>6428</v>
      </c>
      <c r="O543" s="4" t="s">
        <v>6429</v>
      </c>
      <c r="P543" s="139">
        <v>1000000000</v>
      </c>
      <c r="Q543" s="186">
        <f t="shared" si="57"/>
        <v>-170925823123</v>
      </c>
      <c r="R543" s="4">
        <v>216</v>
      </c>
      <c r="S543" s="174" t="s">
        <v>70</v>
      </c>
      <c r="T543" s="4" t="s">
        <v>70</v>
      </c>
      <c r="U543" s="140">
        <v>45348</v>
      </c>
      <c r="V543" s="4" t="s">
        <v>1887</v>
      </c>
      <c r="W543" s="4"/>
      <c r="X543" s="139" t="s">
        <v>70</v>
      </c>
      <c r="Y543" s="140">
        <v>45371</v>
      </c>
      <c r="Z543" s="4" t="s">
        <v>1885</v>
      </c>
      <c r="AA543" s="4" t="s">
        <v>1886</v>
      </c>
      <c r="AB543" s="186">
        <f t="shared" si="56"/>
        <v>171925823123</v>
      </c>
      <c r="AC543" s="142">
        <f t="shared" si="49"/>
        <v>-170925823123</v>
      </c>
      <c r="AD543" s="4"/>
      <c r="AE543" s="4" t="s">
        <v>1987</v>
      </c>
      <c r="AF543" s="144" t="s">
        <v>6421</v>
      </c>
      <c r="AG543" s="4"/>
      <c r="AH543" s="4"/>
      <c r="AI543" s="4"/>
      <c r="AJ543" s="4"/>
    </row>
    <row r="544" spans="2:37" hidden="1">
      <c r="B544" s="145" t="s">
        <v>5175</v>
      </c>
      <c r="C544" s="4" t="s">
        <v>160</v>
      </c>
      <c r="D544" s="4" t="s">
        <v>1831</v>
      </c>
      <c r="E544" s="4" t="s">
        <v>1831</v>
      </c>
      <c r="F544" s="4" t="s">
        <v>1060</v>
      </c>
      <c r="G544" s="4" t="s">
        <v>6430</v>
      </c>
      <c r="H544" s="4" t="s">
        <v>1245</v>
      </c>
      <c r="I544" s="4" t="s">
        <v>1246</v>
      </c>
      <c r="J544" s="4" t="s">
        <v>6431</v>
      </c>
      <c r="K544" s="139">
        <v>37500000000</v>
      </c>
      <c r="L544" s="139">
        <v>37500000000</v>
      </c>
      <c r="M544" s="4" t="s">
        <v>6427</v>
      </c>
      <c r="N544" s="4" t="s">
        <v>6432</v>
      </c>
      <c r="O544" s="4" t="s">
        <v>6433</v>
      </c>
      <c r="P544" s="139">
        <v>1480001381</v>
      </c>
      <c r="Q544" s="186">
        <f>P544-K544</f>
        <v>-36019998619</v>
      </c>
      <c r="R544" s="4">
        <v>213</v>
      </c>
      <c r="S544" s="174" t="s">
        <v>70</v>
      </c>
      <c r="T544" s="4" t="s">
        <v>70</v>
      </c>
      <c r="U544" s="140">
        <v>45348</v>
      </c>
      <c r="V544" s="4" t="s">
        <v>1887</v>
      </c>
      <c r="W544" s="4"/>
      <c r="X544" s="139" t="s">
        <v>70</v>
      </c>
      <c r="Y544" s="140">
        <v>45371</v>
      </c>
      <c r="Z544" s="4" t="s">
        <v>1885</v>
      </c>
      <c r="AA544" s="4" t="s">
        <v>1886</v>
      </c>
      <c r="AB544" s="186">
        <f t="shared" si="56"/>
        <v>37500000000</v>
      </c>
      <c r="AC544" s="142">
        <f t="shared" si="49"/>
        <v>-36019998619</v>
      </c>
      <c r="AD544" s="4"/>
      <c r="AE544" s="4" t="s">
        <v>2114</v>
      </c>
      <c r="AF544" s="144" t="s">
        <v>6434</v>
      </c>
      <c r="AG544" s="4"/>
      <c r="AH544" s="4"/>
      <c r="AI544" s="4"/>
      <c r="AJ544" s="4"/>
      <c r="AK544" t="s">
        <v>2116</v>
      </c>
    </row>
    <row r="545" spans="2:37" hidden="1">
      <c r="B545" s="145" t="s">
        <v>5175</v>
      </c>
      <c r="C545" s="4" t="s">
        <v>160</v>
      </c>
      <c r="D545" s="4" t="s">
        <v>1831</v>
      </c>
      <c r="E545" s="4" t="s">
        <v>1831</v>
      </c>
      <c r="F545" s="4" t="s">
        <v>1060</v>
      </c>
      <c r="G545" s="4" t="s">
        <v>6435</v>
      </c>
      <c r="H545" s="4" t="s">
        <v>1245</v>
      </c>
      <c r="I545" s="4" t="s">
        <v>1246</v>
      </c>
      <c r="J545" s="4" t="s">
        <v>6436</v>
      </c>
      <c r="K545" s="139">
        <v>7125000000</v>
      </c>
      <c r="L545" s="139">
        <v>7125000000</v>
      </c>
      <c r="M545" s="4" t="s">
        <v>6427</v>
      </c>
      <c r="N545" s="4" t="s">
        <v>6432</v>
      </c>
      <c r="O545" s="4" t="s">
        <v>6433</v>
      </c>
      <c r="P545" s="139">
        <v>624531200</v>
      </c>
      <c r="Q545" s="186">
        <f t="shared" ref="Q545:Q549" si="58">P545-K545</f>
        <v>-6500468800</v>
      </c>
      <c r="R545" s="4">
        <v>213</v>
      </c>
      <c r="S545" s="174" t="s">
        <v>70</v>
      </c>
      <c r="T545" s="4" t="s">
        <v>70</v>
      </c>
      <c r="U545" s="140">
        <v>45348</v>
      </c>
      <c r="V545" s="4" t="s">
        <v>1887</v>
      </c>
      <c r="W545" s="4"/>
      <c r="X545" s="139" t="s">
        <v>70</v>
      </c>
      <c r="Y545" s="140">
        <v>45371</v>
      </c>
      <c r="Z545" s="4" t="s">
        <v>1885</v>
      </c>
      <c r="AA545" s="4" t="s">
        <v>1886</v>
      </c>
      <c r="AB545" s="186">
        <f t="shared" si="56"/>
        <v>7125000000</v>
      </c>
      <c r="AC545" s="142">
        <f t="shared" si="49"/>
        <v>-6500468800</v>
      </c>
      <c r="AD545" s="4"/>
      <c r="AE545" s="4" t="s">
        <v>2114</v>
      </c>
      <c r="AF545" s="144" t="s">
        <v>6434</v>
      </c>
      <c r="AG545" s="4"/>
      <c r="AH545" s="4"/>
      <c r="AI545" s="4"/>
      <c r="AJ545" s="4"/>
      <c r="AK545" t="s">
        <v>2116</v>
      </c>
    </row>
    <row r="546" spans="2:37" hidden="1">
      <c r="B546" s="145" t="s">
        <v>5175</v>
      </c>
      <c r="C546" s="4" t="s">
        <v>160</v>
      </c>
      <c r="D546" s="4" t="s">
        <v>1831</v>
      </c>
      <c r="E546" s="4" t="s">
        <v>1831</v>
      </c>
      <c r="F546" s="4" t="s">
        <v>1060</v>
      </c>
      <c r="G546" s="4" t="s">
        <v>6437</v>
      </c>
      <c r="H546" s="4" t="s">
        <v>1245</v>
      </c>
      <c r="I546" s="4" t="s">
        <v>1246</v>
      </c>
      <c r="J546" s="4" t="s">
        <v>6438</v>
      </c>
      <c r="K546" s="139">
        <v>28125000000</v>
      </c>
      <c r="L546" s="139">
        <v>28125000000</v>
      </c>
      <c r="M546" s="4" t="s">
        <v>6427</v>
      </c>
      <c r="N546" s="4" t="s">
        <v>6439</v>
      </c>
      <c r="O546" s="4" t="s">
        <v>6433</v>
      </c>
      <c r="P546" s="139">
        <v>436621455</v>
      </c>
      <c r="Q546" s="186">
        <f t="shared" si="58"/>
        <v>-27688378545</v>
      </c>
      <c r="R546" s="4">
        <v>213</v>
      </c>
      <c r="S546" s="174" t="s">
        <v>70</v>
      </c>
      <c r="T546" s="4" t="s">
        <v>70</v>
      </c>
      <c r="U546" s="140">
        <v>45348</v>
      </c>
      <c r="V546" s="4" t="s">
        <v>1887</v>
      </c>
      <c r="W546" s="4"/>
      <c r="X546" s="139" t="s">
        <v>70</v>
      </c>
      <c r="Y546" s="140">
        <v>45371</v>
      </c>
      <c r="Z546" s="4" t="s">
        <v>1885</v>
      </c>
      <c r="AA546" s="4" t="s">
        <v>1886</v>
      </c>
      <c r="AB546" s="186">
        <f t="shared" si="56"/>
        <v>28125000000</v>
      </c>
      <c r="AC546" s="142">
        <f t="shared" si="49"/>
        <v>-27688378545</v>
      </c>
      <c r="AD546" s="4"/>
      <c r="AE546" s="4" t="s">
        <v>2114</v>
      </c>
      <c r="AF546" s="144" t="s">
        <v>6434</v>
      </c>
      <c r="AG546" s="4"/>
      <c r="AH546" s="4"/>
      <c r="AI546" s="4"/>
      <c r="AJ546" s="4"/>
      <c r="AK546" t="s">
        <v>2116</v>
      </c>
    </row>
    <row r="547" spans="2:37" hidden="1">
      <c r="B547" s="145" t="s">
        <v>5175</v>
      </c>
      <c r="C547" s="4" t="s">
        <v>160</v>
      </c>
      <c r="D547" s="4" t="s">
        <v>1831</v>
      </c>
      <c r="E547" s="4" t="s">
        <v>1831</v>
      </c>
      <c r="F547" s="4" t="s">
        <v>1060</v>
      </c>
      <c r="G547" s="4" t="s">
        <v>6440</v>
      </c>
      <c r="H547" s="4" t="s">
        <v>1245</v>
      </c>
      <c r="I547" s="4" t="s">
        <v>1246</v>
      </c>
      <c r="J547" s="4" t="s">
        <v>6441</v>
      </c>
      <c r="K547" s="139">
        <v>38000000000</v>
      </c>
      <c r="L547" s="139">
        <v>38000000000</v>
      </c>
      <c r="M547" s="4" t="s">
        <v>6427</v>
      </c>
      <c r="N547" s="4" t="s">
        <v>6442</v>
      </c>
      <c r="O547" s="4" t="s">
        <v>6443</v>
      </c>
      <c r="P547" s="139">
        <v>803644146</v>
      </c>
      <c r="Q547" s="186">
        <f t="shared" si="58"/>
        <v>-37196355854</v>
      </c>
      <c r="R547" s="4">
        <v>213</v>
      </c>
      <c r="S547" s="174" t="s">
        <v>70</v>
      </c>
      <c r="T547" s="4" t="s">
        <v>70</v>
      </c>
      <c r="U547" s="140">
        <v>45348</v>
      </c>
      <c r="V547" s="4" t="s">
        <v>1887</v>
      </c>
      <c r="W547" s="4"/>
      <c r="X547" s="139" t="s">
        <v>70</v>
      </c>
      <c r="Y547" s="140">
        <v>45371</v>
      </c>
      <c r="Z547" s="4" t="s">
        <v>1885</v>
      </c>
      <c r="AA547" s="4" t="s">
        <v>1886</v>
      </c>
      <c r="AB547" s="186">
        <f t="shared" si="56"/>
        <v>38000000000</v>
      </c>
      <c r="AC547" s="142">
        <f t="shared" si="49"/>
        <v>-37196355854</v>
      </c>
      <c r="AD547" s="4"/>
      <c r="AE547" s="4" t="s">
        <v>2114</v>
      </c>
      <c r="AF547" s="144" t="s">
        <v>6434</v>
      </c>
      <c r="AG547" s="4"/>
      <c r="AH547" s="4"/>
      <c r="AI547" s="4"/>
      <c r="AJ547" s="4"/>
      <c r="AK547" t="s">
        <v>2116</v>
      </c>
    </row>
    <row r="548" spans="2:37" hidden="1">
      <c r="B548" s="145" t="s">
        <v>5175</v>
      </c>
      <c r="C548" s="4" t="s">
        <v>160</v>
      </c>
      <c r="D548" s="4" t="s">
        <v>1831</v>
      </c>
      <c r="E548" s="4" t="s">
        <v>1831</v>
      </c>
      <c r="F548" s="4" t="s">
        <v>1060</v>
      </c>
      <c r="G548" s="4" t="s">
        <v>6444</v>
      </c>
      <c r="H548" s="4" t="s">
        <v>1245</v>
      </c>
      <c r="I548" s="4" t="s">
        <v>1246</v>
      </c>
      <c r="J548" s="4" t="s">
        <v>6445</v>
      </c>
      <c r="K548" s="139">
        <v>28800000000</v>
      </c>
      <c r="L548" s="139">
        <v>28800000000</v>
      </c>
      <c r="M548" s="4" t="s">
        <v>6427</v>
      </c>
      <c r="N548" s="4" t="s">
        <v>4078</v>
      </c>
      <c r="O548" s="4" t="s">
        <v>6443</v>
      </c>
      <c r="P548" s="139">
        <v>798769598</v>
      </c>
      <c r="Q548" s="186">
        <f t="shared" si="58"/>
        <v>-28001230402</v>
      </c>
      <c r="R548" s="4">
        <v>213</v>
      </c>
      <c r="S548" s="174" t="s">
        <v>70</v>
      </c>
      <c r="T548" s="4" t="s">
        <v>70</v>
      </c>
      <c r="U548" s="140">
        <v>45348</v>
      </c>
      <c r="V548" s="4" t="s">
        <v>1887</v>
      </c>
      <c r="W548" s="4"/>
      <c r="X548" s="139" t="s">
        <v>70</v>
      </c>
      <c r="Y548" s="140">
        <v>45371</v>
      </c>
      <c r="Z548" s="4" t="s">
        <v>1885</v>
      </c>
      <c r="AA548" s="4" t="s">
        <v>1886</v>
      </c>
      <c r="AB548" s="186">
        <f t="shared" si="56"/>
        <v>28800000000</v>
      </c>
      <c r="AC548" s="142">
        <f t="shared" si="49"/>
        <v>-28001230402</v>
      </c>
      <c r="AD548" s="4"/>
      <c r="AE548" s="4" t="s">
        <v>2114</v>
      </c>
      <c r="AF548" s="144" t="s">
        <v>6434</v>
      </c>
      <c r="AG548" s="4"/>
      <c r="AH548" s="4"/>
      <c r="AI548" s="4"/>
      <c r="AJ548" s="4"/>
      <c r="AK548" t="s">
        <v>2116</v>
      </c>
    </row>
    <row r="549" spans="2:37" hidden="1">
      <c r="B549" s="145" t="s">
        <v>5175</v>
      </c>
      <c r="C549" s="4" t="s">
        <v>160</v>
      </c>
      <c r="D549" s="4" t="s">
        <v>1831</v>
      </c>
      <c r="E549" s="4" t="s">
        <v>1831</v>
      </c>
      <c r="F549" s="4" t="s">
        <v>1060</v>
      </c>
      <c r="G549" s="4" t="s">
        <v>6446</v>
      </c>
      <c r="H549" s="4" t="s">
        <v>1245</v>
      </c>
      <c r="I549" s="4" t="s">
        <v>1246</v>
      </c>
      <c r="J549" s="4" t="s">
        <v>6447</v>
      </c>
      <c r="K549" s="139">
        <v>83200000000</v>
      </c>
      <c r="L549" s="139">
        <v>83200000000</v>
      </c>
      <c r="M549" s="4" t="s">
        <v>6427</v>
      </c>
      <c r="N549" s="4" t="s">
        <v>6448</v>
      </c>
      <c r="O549" s="4" t="s">
        <v>6443</v>
      </c>
      <c r="P549" s="139">
        <v>2206197000</v>
      </c>
      <c r="Q549" s="186">
        <f t="shared" si="58"/>
        <v>-80993803000</v>
      </c>
      <c r="R549" s="4">
        <v>213</v>
      </c>
      <c r="S549" s="174" t="s">
        <v>70</v>
      </c>
      <c r="T549" s="4" t="s">
        <v>70</v>
      </c>
      <c r="U549" s="140">
        <v>45348</v>
      </c>
      <c r="V549" s="4" t="s">
        <v>1887</v>
      </c>
      <c r="W549" s="4"/>
      <c r="X549" s="139" t="s">
        <v>70</v>
      </c>
      <c r="Y549" s="140">
        <v>45371</v>
      </c>
      <c r="Z549" s="4" t="s">
        <v>1885</v>
      </c>
      <c r="AA549" s="4" t="s">
        <v>1886</v>
      </c>
      <c r="AB549" s="186">
        <f t="shared" si="56"/>
        <v>83200000000</v>
      </c>
      <c r="AC549" s="142">
        <f t="shared" si="49"/>
        <v>-80993803000</v>
      </c>
      <c r="AD549" s="4"/>
      <c r="AE549" s="4" t="s">
        <v>2114</v>
      </c>
      <c r="AF549" s="144" t="s">
        <v>6434</v>
      </c>
      <c r="AG549" s="4"/>
      <c r="AH549" s="4"/>
      <c r="AI549" s="4"/>
      <c r="AJ549" s="4"/>
      <c r="AK549" t="s">
        <v>2116</v>
      </c>
    </row>
    <row r="550" spans="2:37" hidden="1">
      <c r="B550" s="145" t="s">
        <v>5175</v>
      </c>
      <c r="C550" s="4" t="s">
        <v>160</v>
      </c>
      <c r="D550" s="4" t="s">
        <v>1831</v>
      </c>
      <c r="E550" s="4" t="s">
        <v>1831</v>
      </c>
      <c r="F550" s="4" t="s">
        <v>1060</v>
      </c>
      <c r="G550" s="4" t="s">
        <v>6449</v>
      </c>
      <c r="H550" s="4" t="s">
        <v>1293</v>
      </c>
      <c r="I550" s="4" t="s">
        <v>1294</v>
      </c>
      <c r="J550" s="4" t="s">
        <v>6450</v>
      </c>
      <c r="K550" s="139">
        <v>56000000000</v>
      </c>
      <c r="L550" s="139">
        <v>56000000000</v>
      </c>
      <c r="M550" s="4" t="s">
        <v>6451</v>
      </c>
      <c r="N550" s="4" t="s">
        <v>6452</v>
      </c>
      <c r="O550" s="4" t="s">
        <v>3073</v>
      </c>
      <c r="P550" s="139">
        <v>300000000</v>
      </c>
      <c r="Q550" s="4"/>
      <c r="R550" s="4">
        <v>230</v>
      </c>
      <c r="S550" s="174" t="s">
        <v>70</v>
      </c>
      <c r="T550" s="4" t="s">
        <v>70</v>
      </c>
      <c r="U550" s="140">
        <v>45348</v>
      </c>
      <c r="V550" s="4" t="s">
        <v>1887</v>
      </c>
      <c r="W550" s="4"/>
      <c r="X550" s="4"/>
      <c r="Y550" s="4"/>
      <c r="Z550" s="4"/>
      <c r="AA550" s="4" t="s">
        <v>1886</v>
      </c>
      <c r="AB550" s="4"/>
      <c r="AC550" s="142">
        <f t="shared" si="49"/>
        <v>300000000</v>
      </c>
      <c r="AD550" s="4"/>
      <c r="AE550" s="4"/>
      <c r="AF550" s="144"/>
      <c r="AG550" s="4"/>
      <c r="AH550" s="4"/>
      <c r="AI550" s="4"/>
      <c r="AJ550" s="4"/>
    </row>
    <row r="551" spans="2:37" hidden="1">
      <c r="B551" s="145" t="s">
        <v>5175</v>
      </c>
      <c r="C551" s="4" t="s">
        <v>160</v>
      </c>
      <c r="D551" s="4" t="s">
        <v>1831</v>
      </c>
      <c r="E551" s="4" t="s">
        <v>1831</v>
      </c>
      <c r="F551" s="4" t="s">
        <v>1060</v>
      </c>
      <c r="G551" s="4" t="s">
        <v>6453</v>
      </c>
      <c r="H551" s="4" t="s">
        <v>1232</v>
      </c>
      <c r="I551" s="4" t="s">
        <v>1233</v>
      </c>
      <c r="J551" s="4" t="s">
        <v>6454</v>
      </c>
      <c r="K551" s="139">
        <v>250000000000</v>
      </c>
      <c r="L551" s="139">
        <v>250000000000</v>
      </c>
      <c r="M551" s="4" t="s">
        <v>6427</v>
      </c>
      <c r="N551" s="4" t="s">
        <v>6372</v>
      </c>
      <c r="O551" s="4" t="s">
        <v>6455</v>
      </c>
      <c r="P551" s="139">
        <v>437763809</v>
      </c>
      <c r="Q551" s="186">
        <f>P551-K551</f>
        <v>-249562236191</v>
      </c>
      <c r="R551" s="4">
        <v>195</v>
      </c>
      <c r="S551" s="174" t="s">
        <v>70</v>
      </c>
      <c r="T551" s="4" t="s">
        <v>70</v>
      </c>
      <c r="U551" s="140">
        <v>45348</v>
      </c>
      <c r="V551" s="4" t="s">
        <v>1887</v>
      </c>
      <c r="W551" s="4"/>
      <c r="X551" s="4"/>
      <c r="Y551" s="4"/>
      <c r="Z551" s="4"/>
      <c r="AA551" s="4" t="s">
        <v>1886</v>
      </c>
      <c r="AB551" s="4"/>
      <c r="AC551" s="142">
        <f t="shared" si="49"/>
        <v>437763809</v>
      </c>
      <c r="AD551" s="4"/>
      <c r="AE551" s="4"/>
      <c r="AF551" s="144"/>
      <c r="AG551" s="4"/>
      <c r="AH551" s="4"/>
      <c r="AI551" s="4"/>
      <c r="AJ551" s="4"/>
    </row>
    <row r="552" spans="2:37" hidden="1">
      <c r="B552" s="145" t="s">
        <v>5175</v>
      </c>
      <c r="C552" s="4" t="s">
        <v>160</v>
      </c>
      <c r="D552" s="4" t="s">
        <v>1831</v>
      </c>
      <c r="E552" s="4" t="s">
        <v>1831</v>
      </c>
      <c r="F552" s="4" t="s">
        <v>1060</v>
      </c>
      <c r="G552" s="4" t="s">
        <v>6456</v>
      </c>
      <c r="H552" s="4" t="s">
        <v>1168</v>
      </c>
      <c r="I552" s="4" t="s">
        <v>1169</v>
      </c>
      <c r="J552" s="4" t="s">
        <v>6457</v>
      </c>
      <c r="K552" s="139">
        <v>360000000000</v>
      </c>
      <c r="L552" s="139">
        <v>360000000000</v>
      </c>
      <c r="M552" s="4" t="s">
        <v>1908</v>
      </c>
      <c r="N552" s="4" t="s">
        <v>3268</v>
      </c>
      <c r="O552" s="4" t="s">
        <v>1907</v>
      </c>
      <c r="P552" s="139">
        <v>670692736</v>
      </c>
      <c r="Q552" s="186">
        <f>P552-K552</f>
        <v>-359329307264</v>
      </c>
      <c r="R552" s="4">
        <v>207</v>
      </c>
      <c r="S552" s="174" t="s">
        <v>70</v>
      </c>
      <c r="T552" s="4" t="s">
        <v>70</v>
      </c>
      <c r="U552" s="140">
        <v>45348</v>
      </c>
      <c r="V552" s="4" t="s">
        <v>1887</v>
      </c>
      <c r="W552" s="4"/>
      <c r="X552" s="139" t="s">
        <v>70</v>
      </c>
      <c r="Y552" s="140">
        <v>45363</v>
      </c>
      <c r="Z552" s="4" t="s">
        <v>1885</v>
      </c>
      <c r="AA552" s="4" t="s">
        <v>1886</v>
      </c>
      <c r="AB552" s="186">
        <f t="shared" ref="AB552:AB559" si="59">L552</f>
        <v>360000000000</v>
      </c>
      <c r="AC552" s="142">
        <f t="shared" ref="AC552:AC559" si="60">L552-AB552</f>
        <v>0</v>
      </c>
      <c r="AD552" s="4"/>
      <c r="AE552" s="4" t="s">
        <v>1127</v>
      </c>
      <c r="AF552" s="252" t="s">
        <v>6458</v>
      </c>
      <c r="AG552" s="4"/>
      <c r="AH552" s="4"/>
      <c r="AI552" s="4"/>
      <c r="AJ552" s="4"/>
    </row>
    <row r="553" spans="2:37" hidden="1">
      <c r="B553" s="175" t="s">
        <v>5175</v>
      </c>
      <c r="C553" s="174" t="s">
        <v>160</v>
      </c>
      <c r="D553" s="4" t="s">
        <v>1831</v>
      </c>
      <c r="E553" s="4" t="s">
        <v>1831</v>
      </c>
      <c r="F553" s="4" t="s">
        <v>1060</v>
      </c>
      <c r="G553" s="4" t="s">
        <v>6459</v>
      </c>
      <c r="H553" s="4" t="s">
        <v>1261</v>
      </c>
      <c r="I553" s="4" t="s">
        <v>1262</v>
      </c>
      <c r="J553" s="4" t="s">
        <v>6460</v>
      </c>
      <c r="K553" s="139">
        <v>166895000000</v>
      </c>
      <c r="L553" s="139">
        <v>166895000000</v>
      </c>
      <c r="M553" s="4" t="s">
        <v>6427</v>
      </c>
      <c r="N553" s="4" t="s">
        <v>4005</v>
      </c>
      <c r="O553" s="4" t="s">
        <v>6461</v>
      </c>
      <c r="P553" s="139">
        <v>123000000</v>
      </c>
      <c r="Q553" s="186">
        <f t="shared" ref="Q553:Q559" si="61">K553-P553</f>
        <v>166772000000</v>
      </c>
      <c r="R553" s="4">
        <v>71</v>
      </c>
      <c r="S553" s="4" t="s">
        <v>70</v>
      </c>
      <c r="T553" s="4" t="s">
        <v>70</v>
      </c>
      <c r="U553" s="140">
        <v>45341</v>
      </c>
      <c r="V553" s="4" t="s">
        <v>1884</v>
      </c>
      <c r="W553" s="4" t="s">
        <v>1954</v>
      </c>
      <c r="X553" s="139" t="s">
        <v>70</v>
      </c>
      <c r="Y553" s="140">
        <v>45363</v>
      </c>
      <c r="Z553" s="4" t="s">
        <v>1885</v>
      </c>
      <c r="AA553" s="4" t="s">
        <v>1886</v>
      </c>
      <c r="AB553" s="186">
        <f t="shared" si="59"/>
        <v>166895000000</v>
      </c>
      <c r="AC553" s="142">
        <f t="shared" si="60"/>
        <v>0</v>
      </c>
      <c r="AD553" s="4"/>
      <c r="AE553" s="4" t="s">
        <v>1127</v>
      </c>
      <c r="AF553" s="252" t="s">
        <v>6462</v>
      </c>
      <c r="AG553" s="4"/>
      <c r="AH553" s="4"/>
      <c r="AI553" s="4"/>
      <c r="AJ553" s="4"/>
    </row>
    <row r="554" spans="2:37" hidden="1">
      <c r="B554" s="175" t="s">
        <v>5175</v>
      </c>
      <c r="C554" s="174" t="s">
        <v>160</v>
      </c>
      <c r="D554" s="4" t="s">
        <v>1831</v>
      </c>
      <c r="E554" s="4" t="s">
        <v>1831</v>
      </c>
      <c r="F554" s="4" t="s">
        <v>1060</v>
      </c>
      <c r="G554" s="4" t="s">
        <v>6463</v>
      </c>
      <c r="H554" s="4" t="s">
        <v>1261</v>
      </c>
      <c r="I554" s="4" t="s">
        <v>1262</v>
      </c>
      <c r="J554" s="4" t="s">
        <v>6464</v>
      </c>
      <c r="K554" s="139">
        <v>3600000000</v>
      </c>
      <c r="L554" s="139">
        <v>3600000000</v>
      </c>
      <c r="M554" s="4" t="s">
        <v>6427</v>
      </c>
      <c r="N554" s="4" t="s">
        <v>6465</v>
      </c>
      <c r="O554" s="4" t="s">
        <v>6461</v>
      </c>
      <c r="P554" s="139">
        <v>1109691000</v>
      </c>
      <c r="Q554" s="186">
        <f t="shared" si="61"/>
        <v>2490309000</v>
      </c>
      <c r="R554" s="4">
        <v>71</v>
      </c>
      <c r="S554" s="4" t="s">
        <v>70</v>
      </c>
      <c r="T554" s="4" t="s">
        <v>70</v>
      </c>
      <c r="U554" s="140">
        <v>45341</v>
      </c>
      <c r="V554" s="4" t="s">
        <v>1884</v>
      </c>
      <c r="W554" s="4" t="s">
        <v>1954</v>
      </c>
      <c r="X554" s="139" t="s">
        <v>70</v>
      </c>
      <c r="Y554" s="140">
        <v>45363</v>
      </c>
      <c r="Z554" s="4" t="s">
        <v>1885</v>
      </c>
      <c r="AA554" s="4" t="s">
        <v>1886</v>
      </c>
      <c r="AB554" s="186">
        <f t="shared" si="59"/>
        <v>3600000000</v>
      </c>
      <c r="AC554" s="142">
        <f t="shared" si="60"/>
        <v>0</v>
      </c>
      <c r="AD554" s="4"/>
      <c r="AE554" s="4" t="s">
        <v>1127</v>
      </c>
      <c r="AF554" s="252" t="s">
        <v>6462</v>
      </c>
      <c r="AG554" s="4"/>
      <c r="AH554" s="4"/>
      <c r="AI554" s="4"/>
      <c r="AJ554" s="4"/>
    </row>
    <row r="555" spans="2:37" hidden="1">
      <c r="B555" s="175" t="s">
        <v>5175</v>
      </c>
      <c r="C555" s="174" t="s">
        <v>160</v>
      </c>
      <c r="D555" s="4" t="s">
        <v>1831</v>
      </c>
      <c r="E555" s="4" t="s">
        <v>1831</v>
      </c>
      <c r="F555" s="4" t="s">
        <v>1060</v>
      </c>
      <c r="G555" s="4" t="s">
        <v>6466</v>
      </c>
      <c r="H555" s="4" t="s">
        <v>1261</v>
      </c>
      <c r="I555" s="4" t="s">
        <v>1262</v>
      </c>
      <c r="J555" s="4" t="s">
        <v>6467</v>
      </c>
      <c r="K555" s="139">
        <v>121424000</v>
      </c>
      <c r="L555" s="139">
        <v>121424000</v>
      </c>
      <c r="M555" s="4" t="s">
        <v>6468</v>
      </c>
      <c r="N555" s="4" t="s">
        <v>6469</v>
      </c>
      <c r="O555" s="4" t="s">
        <v>6470</v>
      </c>
      <c r="P555" s="139">
        <v>1646027500</v>
      </c>
      <c r="Q555" s="186">
        <f t="shared" si="61"/>
        <v>-1524603500</v>
      </c>
      <c r="R555" s="4">
        <v>71</v>
      </c>
      <c r="S555" s="4" t="s">
        <v>70</v>
      </c>
      <c r="T555" s="4" t="s">
        <v>70</v>
      </c>
      <c r="U555" s="140">
        <v>45341</v>
      </c>
      <c r="V555" s="4" t="s">
        <v>1884</v>
      </c>
      <c r="W555" s="4" t="s">
        <v>1954</v>
      </c>
      <c r="X555" s="139" t="s">
        <v>70</v>
      </c>
      <c r="Y555" s="140">
        <v>45363</v>
      </c>
      <c r="Z555" s="4" t="s">
        <v>1885</v>
      </c>
      <c r="AA555" s="4" t="s">
        <v>1886</v>
      </c>
      <c r="AB555" s="186">
        <f t="shared" si="59"/>
        <v>121424000</v>
      </c>
      <c r="AC555" s="142">
        <f t="shared" si="60"/>
        <v>0</v>
      </c>
      <c r="AD555" s="4"/>
      <c r="AE555" s="4" t="s">
        <v>1127</v>
      </c>
      <c r="AF555" s="252" t="s">
        <v>6462</v>
      </c>
      <c r="AG555" s="4"/>
      <c r="AH555" s="4"/>
      <c r="AI555" s="4"/>
      <c r="AJ555" s="4"/>
    </row>
    <row r="556" spans="2:37" hidden="1">
      <c r="B556" s="175" t="s">
        <v>5175</v>
      </c>
      <c r="C556" s="174" t="s">
        <v>160</v>
      </c>
      <c r="D556" s="4" t="s">
        <v>1831</v>
      </c>
      <c r="E556" s="4" t="s">
        <v>1831</v>
      </c>
      <c r="F556" s="4" t="s">
        <v>1060</v>
      </c>
      <c r="G556" s="4" t="s">
        <v>6471</v>
      </c>
      <c r="H556" s="4" t="s">
        <v>1261</v>
      </c>
      <c r="I556" s="4" t="s">
        <v>1262</v>
      </c>
      <c r="J556" s="4" t="s">
        <v>6472</v>
      </c>
      <c r="K556" s="139">
        <v>4505000000</v>
      </c>
      <c r="L556" s="139">
        <v>4505000000</v>
      </c>
      <c r="M556" s="4" t="s">
        <v>6427</v>
      </c>
      <c r="N556" s="4" t="s">
        <v>6473</v>
      </c>
      <c r="O556" s="4" t="s">
        <v>6461</v>
      </c>
      <c r="P556" s="139">
        <v>15429500000</v>
      </c>
      <c r="Q556" s="186">
        <f t="shared" si="61"/>
        <v>-10924500000</v>
      </c>
      <c r="R556" s="4">
        <v>71</v>
      </c>
      <c r="S556" s="4" t="s">
        <v>70</v>
      </c>
      <c r="T556" s="4" t="s">
        <v>70</v>
      </c>
      <c r="U556" s="140">
        <v>45341</v>
      </c>
      <c r="V556" s="4" t="s">
        <v>1884</v>
      </c>
      <c r="W556" s="4" t="s">
        <v>1954</v>
      </c>
      <c r="X556" s="139" t="s">
        <v>70</v>
      </c>
      <c r="Y556" s="140">
        <v>45363</v>
      </c>
      <c r="Z556" s="4" t="s">
        <v>1885</v>
      </c>
      <c r="AA556" s="4" t="s">
        <v>1886</v>
      </c>
      <c r="AB556" s="186">
        <f t="shared" si="59"/>
        <v>4505000000</v>
      </c>
      <c r="AC556" s="142">
        <f t="shared" si="60"/>
        <v>0</v>
      </c>
      <c r="AD556" s="4"/>
      <c r="AE556" s="4" t="s">
        <v>1127</v>
      </c>
      <c r="AF556" s="252" t="s">
        <v>6462</v>
      </c>
      <c r="AG556" s="4"/>
      <c r="AH556" s="4"/>
      <c r="AI556" s="4"/>
      <c r="AJ556" s="4"/>
    </row>
    <row r="557" spans="2:37" hidden="1">
      <c r="B557" s="175" t="s">
        <v>5175</v>
      </c>
      <c r="C557" s="174" t="s">
        <v>160</v>
      </c>
      <c r="D557" s="4" t="s">
        <v>1831</v>
      </c>
      <c r="E557" s="4" t="s">
        <v>1831</v>
      </c>
      <c r="F557" s="4" t="s">
        <v>1060</v>
      </c>
      <c r="G557" s="4" t="s">
        <v>6474</v>
      </c>
      <c r="H557" s="4" t="s">
        <v>1261</v>
      </c>
      <c r="I557" s="4" t="s">
        <v>1262</v>
      </c>
      <c r="J557" s="4" t="s">
        <v>6475</v>
      </c>
      <c r="K557" s="139">
        <v>121424000</v>
      </c>
      <c r="L557" s="139">
        <v>121424000</v>
      </c>
      <c r="M557" s="4" t="s">
        <v>6468</v>
      </c>
      <c r="N557" s="4" t="s">
        <v>6476</v>
      </c>
      <c r="O557" s="4" t="s">
        <v>6470</v>
      </c>
      <c r="P557" s="139">
        <v>131386968</v>
      </c>
      <c r="Q557" s="186">
        <f t="shared" si="61"/>
        <v>-9962968</v>
      </c>
      <c r="R557" s="4">
        <v>71</v>
      </c>
      <c r="S557" s="4" t="s">
        <v>70</v>
      </c>
      <c r="T557" s="4" t="s">
        <v>70</v>
      </c>
      <c r="U557" s="140">
        <v>45341</v>
      </c>
      <c r="V557" s="4" t="s">
        <v>1884</v>
      </c>
      <c r="W557" s="4" t="s">
        <v>1954</v>
      </c>
      <c r="X557" s="139" t="s">
        <v>70</v>
      </c>
      <c r="Y557" s="140">
        <v>45363</v>
      </c>
      <c r="Z557" s="4" t="s">
        <v>1885</v>
      </c>
      <c r="AA557" s="4" t="s">
        <v>1886</v>
      </c>
      <c r="AB557" s="186">
        <f t="shared" si="59"/>
        <v>121424000</v>
      </c>
      <c r="AC557" s="142">
        <f t="shared" si="60"/>
        <v>0</v>
      </c>
      <c r="AD557" s="4"/>
      <c r="AE557" s="4" t="s">
        <v>1127</v>
      </c>
      <c r="AF557" s="252" t="s">
        <v>6462</v>
      </c>
      <c r="AG557" s="4"/>
      <c r="AH557" s="4"/>
      <c r="AI557" s="4"/>
      <c r="AJ557" s="4"/>
    </row>
    <row r="558" spans="2:37" hidden="1">
      <c r="B558" s="175" t="s">
        <v>5175</v>
      </c>
      <c r="C558" s="174" t="s">
        <v>160</v>
      </c>
      <c r="D558" s="4" t="s">
        <v>1831</v>
      </c>
      <c r="E558" s="4" t="s">
        <v>1831</v>
      </c>
      <c r="F558" s="4" t="s">
        <v>1060</v>
      </c>
      <c r="G558" s="4" t="s">
        <v>6477</v>
      </c>
      <c r="H558" s="4" t="s">
        <v>1261</v>
      </c>
      <c r="I558" s="4" t="s">
        <v>1262</v>
      </c>
      <c r="J558" s="4" t="s">
        <v>6478</v>
      </c>
      <c r="K558" s="139">
        <v>163079000</v>
      </c>
      <c r="L558" s="139">
        <v>163079000</v>
      </c>
      <c r="M558" s="4" t="s">
        <v>6468</v>
      </c>
      <c r="N558" s="4" t="s">
        <v>6479</v>
      </c>
      <c r="O558" s="4" t="s">
        <v>6480</v>
      </c>
      <c r="P558" s="139">
        <v>263407222</v>
      </c>
      <c r="Q558" s="186">
        <f t="shared" si="61"/>
        <v>-100328222</v>
      </c>
      <c r="R558" s="4">
        <v>71</v>
      </c>
      <c r="S558" s="4" t="s">
        <v>70</v>
      </c>
      <c r="T558" s="4" t="s">
        <v>70</v>
      </c>
      <c r="U558" s="140">
        <v>45341</v>
      </c>
      <c r="V558" s="4" t="s">
        <v>1884</v>
      </c>
      <c r="W558" s="4" t="s">
        <v>1954</v>
      </c>
      <c r="X558" s="139" t="s">
        <v>70</v>
      </c>
      <c r="Y558" s="140">
        <v>45363</v>
      </c>
      <c r="Z558" s="4" t="s">
        <v>1885</v>
      </c>
      <c r="AA558" s="4" t="s">
        <v>1886</v>
      </c>
      <c r="AB558" s="186">
        <f t="shared" si="59"/>
        <v>163079000</v>
      </c>
      <c r="AC558" s="142">
        <f t="shared" si="60"/>
        <v>0</v>
      </c>
      <c r="AD558" s="4"/>
      <c r="AE558" s="4" t="s">
        <v>1127</v>
      </c>
      <c r="AF558" s="252" t="s">
        <v>6462</v>
      </c>
      <c r="AG558" s="4"/>
      <c r="AH558" s="4"/>
      <c r="AI558" s="4"/>
      <c r="AJ558" s="4"/>
    </row>
    <row r="559" spans="2:37" hidden="1">
      <c r="B559" s="175" t="s">
        <v>5175</v>
      </c>
      <c r="C559" s="174" t="s">
        <v>160</v>
      </c>
      <c r="D559" s="4" t="s">
        <v>1831</v>
      </c>
      <c r="E559" s="4" t="s">
        <v>1831</v>
      </c>
      <c r="F559" s="4" t="s">
        <v>1060</v>
      </c>
      <c r="G559" s="4" t="s">
        <v>6481</v>
      </c>
      <c r="H559" s="4" t="s">
        <v>1261</v>
      </c>
      <c r="I559" s="4" t="s">
        <v>1262</v>
      </c>
      <c r="J559" s="4" t="s">
        <v>6482</v>
      </c>
      <c r="K559" s="139">
        <v>155520000</v>
      </c>
      <c r="L559" s="139">
        <v>155520000</v>
      </c>
      <c r="M559" s="4" t="s">
        <v>6468</v>
      </c>
      <c r="N559" s="4" t="s">
        <v>6483</v>
      </c>
      <c r="O559" s="4" t="s">
        <v>6484</v>
      </c>
      <c r="P559" s="139">
        <v>10703328</v>
      </c>
      <c r="Q559" s="186">
        <f t="shared" si="61"/>
        <v>144816672</v>
      </c>
      <c r="R559" s="4">
        <v>71</v>
      </c>
      <c r="S559" s="4" t="s">
        <v>70</v>
      </c>
      <c r="T559" s="4" t="s">
        <v>70</v>
      </c>
      <c r="U559" s="140">
        <v>45341</v>
      </c>
      <c r="V559" s="4" t="s">
        <v>1884</v>
      </c>
      <c r="W559" s="4" t="s">
        <v>1954</v>
      </c>
      <c r="X559" s="139" t="s">
        <v>70</v>
      </c>
      <c r="Y559" s="140">
        <v>45363</v>
      </c>
      <c r="Z559" s="4" t="s">
        <v>1885</v>
      </c>
      <c r="AA559" s="4" t="s">
        <v>1886</v>
      </c>
      <c r="AB559" s="186">
        <f t="shared" si="59"/>
        <v>155520000</v>
      </c>
      <c r="AC559" s="142">
        <f t="shared" si="60"/>
        <v>0</v>
      </c>
      <c r="AD559" s="4"/>
      <c r="AE559" s="4" t="s">
        <v>1127</v>
      </c>
      <c r="AF559" s="252" t="s">
        <v>6462</v>
      </c>
      <c r="AG559" s="4"/>
      <c r="AH559" s="4"/>
      <c r="AI559" s="4"/>
      <c r="AJ559" s="4"/>
    </row>
    <row r="560" spans="2:37" hidden="1">
      <c r="B560" s="145" t="s">
        <v>5175</v>
      </c>
      <c r="C560" s="4" t="s">
        <v>160</v>
      </c>
      <c r="D560" s="4" t="s">
        <v>1831</v>
      </c>
      <c r="E560" s="4" t="s">
        <v>1831</v>
      </c>
      <c r="F560" s="4" t="s">
        <v>1060</v>
      </c>
      <c r="G560" s="4" t="s">
        <v>6485</v>
      </c>
      <c r="H560" s="4" t="s">
        <v>1171</v>
      </c>
      <c r="I560" s="4" t="s">
        <v>1172</v>
      </c>
      <c r="J560" s="4" t="s">
        <v>6486</v>
      </c>
      <c r="K560" s="139">
        <v>360000000000</v>
      </c>
      <c r="L560" s="139">
        <v>360000000000</v>
      </c>
      <c r="M560" s="4" t="s">
        <v>1908</v>
      </c>
      <c r="N560" s="4" t="s">
        <v>3333</v>
      </c>
      <c r="O560" s="4" t="s">
        <v>3334</v>
      </c>
      <c r="P560" s="139">
        <v>4000000000</v>
      </c>
      <c r="Q560" s="186">
        <f>P560-K560</f>
        <v>-356000000000</v>
      </c>
      <c r="R560" s="4">
        <v>209</v>
      </c>
      <c r="S560" s="174" t="s">
        <v>70</v>
      </c>
      <c r="T560" s="4" t="s">
        <v>70</v>
      </c>
      <c r="U560" s="140">
        <v>45348</v>
      </c>
      <c r="V560" s="4" t="s">
        <v>1887</v>
      </c>
      <c r="W560" s="4"/>
      <c r="X560" s="4" t="s">
        <v>70</v>
      </c>
      <c r="Y560" s="140">
        <v>45372</v>
      </c>
      <c r="Z560" s="4" t="s">
        <v>1885</v>
      </c>
      <c r="AA560" s="4" t="s">
        <v>1886</v>
      </c>
      <c r="AB560" s="186">
        <f>P560</f>
        <v>4000000000</v>
      </c>
      <c r="AC560" s="142">
        <f t="shared" si="49"/>
        <v>0</v>
      </c>
      <c r="AD560" s="4"/>
      <c r="AE560" s="4" t="s">
        <v>1987</v>
      </c>
      <c r="AF560" s="144" t="s">
        <v>6487</v>
      </c>
      <c r="AG560" s="4"/>
      <c r="AH560" s="4"/>
      <c r="AI560" s="4"/>
      <c r="AJ560" s="4"/>
    </row>
    <row r="561" spans="1:37" hidden="1">
      <c r="B561" s="145" t="s">
        <v>5175</v>
      </c>
      <c r="C561" s="4" t="s">
        <v>160</v>
      </c>
      <c r="D561" s="4" t="s">
        <v>1831</v>
      </c>
      <c r="E561" s="4" t="s">
        <v>1831</v>
      </c>
      <c r="F561" s="4" t="s">
        <v>1060</v>
      </c>
      <c r="G561" s="4" t="s">
        <v>6488</v>
      </c>
      <c r="H561" s="4" t="s">
        <v>1247</v>
      </c>
      <c r="I561" s="4" t="s">
        <v>1248</v>
      </c>
      <c r="J561" s="4" t="s">
        <v>6489</v>
      </c>
      <c r="K561" s="139">
        <v>220000000000</v>
      </c>
      <c r="L561" s="139">
        <v>220000000000</v>
      </c>
      <c r="M561" s="4" t="s">
        <v>1908</v>
      </c>
      <c r="N561" s="4" t="s">
        <v>3444</v>
      </c>
      <c r="O561" s="4" t="s">
        <v>1907</v>
      </c>
      <c r="P561" s="139">
        <v>50000000</v>
      </c>
      <c r="Q561" s="4"/>
      <c r="R561" s="4">
        <v>131</v>
      </c>
      <c r="S561" s="174" t="s">
        <v>70</v>
      </c>
      <c r="T561" s="4" t="s">
        <v>70</v>
      </c>
      <c r="U561" s="140">
        <v>45352</v>
      </c>
      <c r="V561" s="4" t="s">
        <v>1884</v>
      </c>
      <c r="W561" s="4" t="s">
        <v>1954</v>
      </c>
      <c r="X561" s="139" t="s">
        <v>70</v>
      </c>
      <c r="Y561" s="140">
        <v>45363</v>
      </c>
      <c r="Z561" s="4" t="s">
        <v>1885</v>
      </c>
      <c r="AA561" s="4" t="s">
        <v>1886</v>
      </c>
      <c r="AB561" s="186">
        <f>L561</f>
        <v>220000000000</v>
      </c>
      <c r="AC561" s="142">
        <f>L561-AB561</f>
        <v>0</v>
      </c>
      <c r="AD561" s="4"/>
      <c r="AE561" s="4" t="s">
        <v>1127</v>
      </c>
      <c r="AF561" s="252" t="s">
        <v>6490</v>
      </c>
      <c r="AG561" s="4"/>
      <c r="AH561" s="4"/>
      <c r="AI561" s="4"/>
      <c r="AJ561" s="4"/>
    </row>
    <row r="562" spans="1:37" hidden="1">
      <c r="B562" s="145" t="s">
        <v>5175</v>
      </c>
      <c r="C562" s="4" t="s">
        <v>160</v>
      </c>
      <c r="D562" s="4" t="s">
        <v>1831</v>
      </c>
      <c r="E562" s="4" t="s">
        <v>1831</v>
      </c>
      <c r="F562" s="4" t="s">
        <v>1060</v>
      </c>
      <c r="G562" s="4" t="s">
        <v>6491</v>
      </c>
      <c r="H562" s="4" t="s">
        <v>1267</v>
      </c>
      <c r="I562" s="4" t="s">
        <v>1268</v>
      </c>
      <c r="J562" s="4" t="s">
        <v>6492</v>
      </c>
      <c r="K562" s="139">
        <v>120000000000</v>
      </c>
      <c r="L562" s="139">
        <v>120000000000</v>
      </c>
      <c r="M562" s="4" t="s">
        <v>1908</v>
      </c>
      <c r="N562" s="4" t="s">
        <v>2992</v>
      </c>
      <c r="O562" s="4" t="s">
        <v>2156</v>
      </c>
      <c r="P562" s="139">
        <v>80000000</v>
      </c>
      <c r="Q562" s="186">
        <f>K562-P562</f>
        <v>119920000000</v>
      </c>
      <c r="R562" s="4">
        <v>82</v>
      </c>
      <c r="S562" s="4" t="s">
        <v>70</v>
      </c>
      <c r="T562" s="4" t="s">
        <v>70</v>
      </c>
      <c r="U562" s="140">
        <v>45352</v>
      </c>
      <c r="V562" s="4" t="s">
        <v>1884</v>
      </c>
      <c r="W562" s="4" t="s">
        <v>1954</v>
      </c>
      <c r="X562" s="139" t="s">
        <v>70</v>
      </c>
      <c r="Y562" s="140">
        <v>45371</v>
      </c>
      <c r="Z562" s="4" t="s">
        <v>1885</v>
      </c>
      <c r="AA562" s="4" t="s">
        <v>1886</v>
      </c>
      <c r="AB562" s="186">
        <f>K562</f>
        <v>120000000000</v>
      </c>
      <c r="AC562" s="142">
        <f>P562-AB562</f>
        <v>-119920000000</v>
      </c>
      <c r="AD562" s="4"/>
      <c r="AE562" s="4" t="s">
        <v>2114</v>
      </c>
      <c r="AF562" s="144" t="s">
        <v>6493</v>
      </c>
      <c r="AG562" s="4"/>
      <c r="AH562" s="4"/>
      <c r="AI562" s="4"/>
      <c r="AJ562" s="4"/>
      <c r="AK562" t="s">
        <v>2116</v>
      </c>
    </row>
    <row r="563" spans="1:37" hidden="1">
      <c r="A563" t="s">
        <v>6494</v>
      </c>
      <c r="B563" s="145" t="s">
        <v>5175</v>
      </c>
      <c r="C563" s="4" t="s">
        <v>160</v>
      </c>
      <c r="D563" s="4" t="s">
        <v>1831</v>
      </c>
      <c r="E563" s="4" t="s">
        <v>1831</v>
      </c>
      <c r="F563" s="4" t="s">
        <v>1060</v>
      </c>
      <c r="G563" s="4" t="s">
        <v>6495</v>
      </c>
      <c r="H563" s="4" t="s">
        <v>1192</v>
      </c>
      <c r="I563" s="4" t="s">
        <v>1239</v>
      </c>
      <c r="J563" s="4" t="s">
        <v>6496</v>
      </c>
      <c r="K563" s="139">
        <v>230000000000</v>
      </c>
      <c r="L563" s="139">
        <v>230000000000</v>
      </c>
      <c r="M563" s="4" t="s">
        <v>1908</v>
      </c>
      <c r="N563" s="4" t="s">
        <v>3268</v>
      </c>
      <c r="O563" s="4" t="s">
        <v>1907</v>
      </c>
      <c r="P563" s="139">
        <v>11412654</v>
      </c>
      <c r="Q563" s="186">
        <f>P563-K563</f>
        <v>-229988587346</v>
      </c>
      <c r="R563" s="4" t="s">
        <v>2503</v>
      </c>
      <c r="S563" s="4" t="s">
        <v>70</v>
      </c>
      <c r="T563" s="4"/>
      <c r="U563" s="140">
        <v>45353</v>
      </c>
      <c r="V563" s="4" t="s">
        <v>1884</v>
      </c>
      <c r="W563" s="4" t="s">
        <v>1954</v>
      </c>
      <c r="X563" s="4" t="s">
        <v>70</v>
      </c>
      <c r="Y563" s="4" t="s">
        <v>3521</v>
      </c>
      <c r="Z563" s="4" t="s">
        <v>1885</v>
      </c>
      <c r="AA563" s="4" t="s">
        <v>1886</v>
      </c>
      <c r="AB563" s="186">
        <f>P563</f>
        <v>11412654</v>
      </c>
      <c r="AC563" s="142">
        <f t="shared" si="49"/>
        <v>0</v>
      </c>
      <c r="AD563" s="4"/>
      <c r="AE563" s="4" t="s">
        <v>2114</v>
      </c>
      <c r="AF563" s="144" t="s">
        <v>6497</v>
      </c>
      <c r="AG563" s="4"/>
      <c r="AH563" s="4"/>
      <c r="AI563" s="4"/>
      <c r="AJ563" s="4"/>
      <c r="AK563" t="s">
        <v>6388</v>
      </c>
    </row>
    <row r="564" spans="1:37" hidden="1">
      <c r="B564" s="145" t="s">
        <v>5175</v>
      </c>
      <c r="C564" s="4" t="s">
        <v>160</v>
      </c>
      <c r="D564" s="4" t="s">
        <v>1831</v>
      </c>
      <c r="E564" s="4" t="s">
        <v>1831</v>
      </c>
      <c r="F564" s="4" t="s">
        <v>1060</v>
      </c>
      <c r="G564" s="4" t="s">
        <v>6498</v>
      </c>
      <c r="H564" s="4" t="s">
        <v>1298</v>
      </c>
      <c r="I564" s="4" t="s">
        <v>1299</v>
      </c>
      <c r="J564" s="4" t="s">
        <v>6499</v>
      </c>
      <c r="K564" s="139">
        <v>8800000000</v>
      </c>
      <c r="L564" s="139">
        <v>8800000000</v>
      </c>
      <c r="M564" s="4" t="s">
        <v>6315</v>
      </c>
      <c r="N564" s="4" t="s">
        <v>3095</v>
      </c>
      <c r="O564" s="4" t="s">
        <v>6500</v>
      </c>
      <c r="P564" s="139">
        <v>10000000</v>
      </c>
      <c r="Q564" s="186">
        <f>K564-P564</f>
        <v>8790000000</v>
      </c>
      <c r="R564" s="4">
        <v>76</v>
      </c>
      <c r="S564" s="4" t="s">
        <v>70</v>
      </c>
      <c r="T564" s="4" t="s">
        <v>70</v>
      </c>
      <c r="U564" s="140">
        <v>45352</v>
      </c>
      <c r="V564" s="4" t="s">
        <v>1884</v>
      </c>
      <c r="W564" s="4" t="s">
        <v>1954</v>
      </c>
      <c r="X564" s="139" t="s">
        <v>70</v>
      </c>
      <c r="Y564" s="140">
        <v>45363</v>
      </c>
      <c r="Z564" s="4" t="s">
        <v>1885</v>
      </c>
      <c r="AA564" s="4" t="s">
        <v>1886</v>
      </c>
      <c r="AB564" s="186">
        <f>L564</f>
        <v>8800000000</v>
      </c>
      <c r="AC564" s="142">
        <f>L564-AB564</f>
        <v>0</v>
      </c>
      <c r="AD564" s="4"/>
      <c r="AE564" s="4" t="s">
        <v>1127</v>
      </c>
      <c r="AF564" s="252" t="s">
        <v>6501</v>
      </c>
      <c r="AG564" s="4"/>
      <c r="AH564" s="4"/>
      <c r="AI564" s="4"/>
      <c r="AJ564" s="4"/>
    </row>
    <row r="565" spans="1:37" hidden="1">
      <c r="B565" s="145" t="s">
        <v>5175</v>
      </c>
      <c r="C565" s="4" t="s">
        <v>160</v>
      </c>
      <c r="D565" s="4" t="s">
        <v>1831</v>
      </c>
      <c r="E565" s="4" t="s">
        <v>1831</v>
      </c>
      <c r="F565" s="4" t="s">
        <v>1060</v>
      </c>
      <c r="G565" s="4" t="s">
        <v>6502</v>
      </c>
      <c r="H565" s="4" t="s">
        <v>1195</v>
      </c>
      <c r="I565" s="4" t="s">
        <v>1270</v>
      </c>
      <c r="J565" s="4" t="s">
        <v>6503</v>
      </c>
      <c r="K565" s="139">
        <v>110000000000</v>
      </c>
      <c r="L565" s="139">
        <v>110000000000</v>
      </c>
      <c r="M565" s="4" t="s">
        <v>6504</v>
      </c>
      <c r="N565" s="4" t="s">
        <v>3095</v>
      </c>
      <c r="O565" s="4" t="s">
        <v>2781</v>
      </c>
      <c r="P565" s="139">
        <v>4700</v>
      </c>
      <c r="Q565" s="186">
        <f>K565-P565</f>
        <v>109999995300</v>
      </c>
      <c r="R565" s="4">
        <v>85</v>
      </c>
      <c r="S565" s="4" t="s">
        <v>70</v>
      </c>
      <c r="T565" s="4" t="s">
        <v>70</v>
      </c>
      <c r="U565" s="140">
        <v>45352</v>
      </c>
      <c r="V565" s="4" t="s">
        <v>1884</v>
      </c>
      <c r="W565" s="4" t="s">
        <v>1954</v>
      </c>
      <c r="X565" s="4" t="s">
        <v>70</v>
      </c>
      <c r="Y565" s="4" t="s">
        <v>3521</v>
      </c>
      <c r="Z565" s="4" t="s">
        <v>1885</v>
      </c>
      <c r="AA565" s="4" t="s">
        <v>1886</v>
      </c>
      <c r="AB565" s="186">
        <f>P565</f>
        <v>4700</v>
      </c>
      <c r="AC565" s="142">
        <f t="shared" si="49"/>
        <v>0</v>
      </c>
      <c r="AD565" s="4"/>
      <c r="AE565" s="4" t="s">
        <v>2114</v>
      </c>
      <c r="AF565" s="144" t="s">
        <v>6505</v>
      </c>
      <c r="AG565" s="4"/>
      <c r="AH565" s="4"/>
      <c r="AI565" s="4"/>
      <c r="AJ565" s="4"/>
      <c r="AK565" t="s">
        <v>6388</v>
      </c>
    </row>
    <row r="566" spans="1:37" hidden="1">
      <c r="B566" s="145" t="s">
        <v>5175</v>
      </c>
      <c r="C566" s="4" t="s">
        <v>160</v>
      </c>
      <c r="D566" s="4" t="s">
        <v>1831</v>
      </c>
      <c r="E566" s="4" t="s">
        <v>1831</v>
      </c>
      <c r="F566" s="4" t="s">
        <v>1060</v>
      </c>
      <c r="G566" s="4" t="s">
        <v>6506</v>
      </c>
      <c r="H566" s="4" t="s">
        <v>1237</v>
      </c>
      <c r="I566" s="4" t="s">
        <v>1238</v>
      </c>
      <c r="J566" s="4" t="s">
        <v>6507</v>
      </c>
      <c r="K566" s="139">
        <v>240000000000</v>
      </c>
      <c r="L566" s="139">
        <v>240000000000</v>
      </c>
      <c r="M566" s="4" t="s">
        <v>5698</v>
      </c>
      <c r="N566" s="4" t="s">
        <v>3023</v>
      </c>
      <c r="O566" s="4" t="s">
        <v>2475</v>
      </c>
      <c r="P566" s="139">
        <v>10000000</v>
      </c>
      <c r="Q566" s="186">
        <f>K566-P566</f>
        <v>239990000000</v>
      </c>
      <c r="R566" s="4">
        <v>77</v>
      </c>
      <c r="S566" s="4" t="s">
        <v>70</v>
      </c>
      <c r="T566" s="4" t="s">
        <v>70</v>
      </c>
      <c r="U566" s="140">
        <v>45352</v>
      </c>
      <c r="V566" s="4" t="s">
        <v>1884</v>
      </c>
      <c r="W566" s="4" t="s">
        <v>1954</v>
      </c>
      <c r="X566" s="139" t="s">
        <v>70</v>
      </c>
      <c r="Y566" s="140">
        <v>45364</v>
      </c>
      <c r="Z566" s="4" t="s">
        <v>1885</v>
      </c>
      <c r="AA566" s="4" t="s">
        <v>1886</v>
      </c>
      <c r="AB566" s="186">
        <f>P566</f>
        <v>10000000</v>
      </c>
      <c r="AC566" s="142">
        <f t="shared" si="49"/>
        <v>0</v>
      </c>
      <c r="AD566" s="4"/>
      <c r="AE566" s="4" t="s">
        <v>1127</v>
      </c>
      <c r="AF566" s="252" t="s">
        <v>6508</v>
      </c>
      <c r="AG566" s="4"/>
      <c r="AH566" s="4"/>
      <c r="AI566" s="4"/>
      <c r="AJ566" s="4"/>
    </row>
    <row r="567" spans="1:37" hidden="1">
      <c r="B567" s="145" t="s">
        <v>5175</v>
      </c>
      <c r="C567" s="4" t="s">
        <v>160</v>
      </c>
      <c r="D567" s="4" t="s">
        <v>1831</v>
      </c>
      <c r="E567" s="4" t="s">
        <v>1831</v>
      </c>
      <c r="F567" s="4" t="s">
        <v>1060</v>
      </c>
      <c r="G567" s="4" t="s">
        <v>6509</v>
      </c>
      <c r="H567" s="4" t="s">
        <v>1176</v>
      </c>
      <c r="I567" s="4" t="s">
        <v>1260</v>
      </c>
      <c r="J567" s="4" t="s">
        <v>6510</v>
      </c>
      <c r="K567" s="139">
        <v>180000000000</v>
      </c>
      <c r="L567" s="139">
        <v>180000000000</v>
      </c>
      <c r="M567" s="4" t="s">
        <v>6504</v>
      </c>
      <c r="N567" s="4" t="s">
        <v>3095</v>
      </c>
      <c r="O567" s="4" t="s">
        <v>2781</v>
      </c>
      <c r="P567" s="139">
        <v>20000000</v>
      </c>
      <c r="Q567" s="4"/>
      <c r="R567" s="4">
        <v>224</v>
      </c>
      <c r="S567" s="174" t="s">
        <v>70</v>
      </c>
      <c r="T567" s="4" t="s">
        <v>70</v>
      </c>
      <c r="U567" s="140">
        <v>45348</v>
      </c>
      <c r="V567" s="4" t="s">
        <v>1887</v>
      </c>
      <c r="W567" s="4"/>
      <c r="X567" s="4" t="s">
        <v>70</v>
      </c>
      <c r="Y567" s="4" t="s">
        <v>3521</v>
      </c>
      <c r="Z567" s="4" t="s">
        <v>1885</v>
      </c>
      <c r="AA567" s="4" t="s">
        <v>1886</v>
      </c>
      <c r="AB567" s="186">
        <f>P567</f>
        <v>20000000</v>
      </c>
      <c r="AC567" s="142">
        <f t="shared" si="49"/>
        <v>0</v>
      </c>
      <c r="AD567" s="4"/>
      <c r="AE567" s="4" t="s">
        <v>2114</v>
      </c>
      <c r="AF567" s="144" t="s">
        <v>6511</v>
      </c>
      <c r="AG567" s="4"/>
      <c r="AH567" s="4"/>
      <c r="AI567" s="4"/>
      <c r="AJ567" s="4"/>
      <c r="AK567" t="s">
        <v>6388</v>
      </c>
    </row>
    <row r="568" spans="1:37" hidden="1">
      <c r="B568" s="145" t="s">
        <v>5175</v>
      </c>
      <c r="C568" s="4" t="s">
        <v>160</v>
      </c>
      <c r="D568" s="4" t="s">
        <v>1831</v>
      </c>
      <c r="E568" s="4" t="s">
        <v>1831</v>
      </c>
      <c r="F568" s="4" t="s">
        <v>1060</v>
      </c>
      <c r="G568" s="4" t="s">
        <v>6512</v>
      </c>
      <c r="H568" s="4" t="s">
        <v>1170</v>
      </c>
      <c r="I568" s="4" t="s">
        <v>1269</v>
      </c>
      <c r="J568" s="4" t="s">
        <v>6513</v>
      </c>
      <c r="K568" s="139">
        <v>120000000000</v>
      </c>
      <c r="L568" s="139">
        <v>120000000000</v>
      </c>
      <c r="M568" s="4" t="s">
        <v>6504</v>
      </c>
      <c r="N568" s="4" t="s">
        <v>3095</v>
      </c>
      <c r="O568" s="4" t="s">
        <v>2781</v>
      </c>
      <c r="P568" s="139">
        <v>10000000</v>
      </c>
      <c r="Q568" s="186">
        <f>K568-P568</f>
        <v>119990000000</v>
      </c>
      <c r="R568" s="4">
        <v>239</v>
      </c>
      <c r="S568" s="4" t="s">
        <v>70</v>
      </c>
      <c r="T568" s="4" t="s">
        <v>70</v>
      </c>
      <c r="U568" s="140">
        <v>45351</v>
      </c>
      <c r="V568" s="4" t="s">
        <v>1884</v>
      </c>
      <c r="W568" s="4" t="s">
        <v>1954</v>
      </c>
      <c r="X568" s="4" t="s">
        <v>70</v>
      </c>
      <c r="Y568" s="4" t="s">
        <v>3521</v>
      </c>
      <c r="Z568" s="4" t="s">
        <v>1885</v>
      </c>
      <c r="AA568" s="4" t="s">
        <v>1886</v>
      </c>
      <c r="AB568" s="186">
        <f>P568</f>
        <v>10000000</v>
      </c>
      <c r="AC568" s="142">
        <f t="shared" si="49"/>
        <v>0</v>
      </c>
      <c r="AD568" s="4"/>
      <c r="AE568" s="4" t="s">
        <v>2114</v>
      </c>
      <c r="AF568" s="144" t="s">
        <v>6514</v>
      </c>
      <c r="AG568" s="4"/>
      <c r="AH568" s="4"/>
      <c r="AI568" s="4"/>
      <c r="AJ568" s="4"/>
      <c r="AK568" t="s">
        <v>6388</v>
      </c>
    </row>
    <row r="569" spans="1:37" hidden="1">
      <c r="A569" t="s">
        <v>6494</v>
      </c>
      <c r="B569" s="145" t="s">
        <v>5175</v>
      </c>
      <c r="C569" s="4" t="s">
        <v>160</v>
      </c>
      <c r="D569" s="4" t="s">
        <v>1831</v>
      </c>
      <c r="E569" s="4" t="s">
        <v>1831</v>
      </c>
      <c r="F569" s="4" t="s">
        <v>1060</v>
      </c>
      <c r="G569" s="4" t="s">
        <v>6515</v>
      </c>
      <c r="H569" s="4" t="s">
        <v>1162</v>
      </c>
      <c r="I569" s="4" t="s">
        <v>1163</v>
      </c>
      <c r="J569" s="4" t="s">
        <v>6516</v>
      </c>
      <c r="K569" s="139">
        <v>370000000000</v>
      </c>
      <c r="L569" s="139">
        <v>370000000000</v>
      </c>
      <c r="M569" s="4" t="s">
        <v>1908</v>
      </c>
      <c r="N569" s="4" t="s">
        <v>3268</v>
      </c>
      <c r="O569" s="4" t="s">
        <v>1907</v>
      </c>
      <c r="P569" s="139">
        <v>28000000</v>
      </c>
      <c r="Q569" s="186">
        <f>L569-P569</f>
        <v>369972000000</v>
      </c>
      <c r="R569" s="4">
        <v>245</v>
      </c>
      <c r="S569" s="4" t="s">
        <v>70</v>
      </c>
      <c r="T569" s="4" t="s">
        <v>70</v>
      </c>
      <c r="U569" s="140">
        <v>45353</v>
      </c>
      <c r="V569" s="4" t="s">
        <v>1884</v>
      </c>
      <c r="W569" s="4" t="s">
        <v>1954</v>
      </c>
      <c r="X569" s="139" t="s">
        <v>70</v>
      </c>
      <c r="Y569" s="140">
        <v>45371</v>
      </c>
      <c r="Z569" s="4" t="s">
        <v>1885</v>
      </c>
      <c r="AA569" s="4" t="s">
        <v>1886</v>
      </c>
      <c r="AB569" s="186">
        <f>K569</f>
        <v>370000000000</v>
      </c>
      <c r="AC569" s="142">
        <f>P569-AB569</f>
        <v>-369972000000</v>
      </c>
      <c r="AD569" s="4"/>
      <c r="AE569" s="4" t="s">
        <v>2114</v>
      </c>
      <c r="AF569" s="144" t="s">
        <v>6517</v>
      </c>
      <c r="AG569" s="4"/>
      <c r="AH569" s="4"/>
      <c r="AI569" s="4"/>
      <c r="AJ569" s="4"/>
      <c r="AK569" t="s">
        <v>2116</v>
      </c>
    </row>
    <row r="570" spans="1:37" hidden="1">
      <c r="B570" s="145" t="s">
        <v>5175</v>
      </c>
      <c r="C570" s="4" t="s">
        <v>160</v>
      </c>
      <c r="D570" s="4" t="s">
        <v>1831</v>
      </c>
      <c r="E570" s="4" t="s">
        <v>1831</v>
      </c>
      <c r="F570" s="4" t="s">
        <v>1060</v>
      </c>
      <c r="G570" s="4" t="s">
        <v>6518</v>
      </c>
      <c r="H570" s="4" t="s">
        <v>1208</v>
      </c>
      <c r="I570" s="4" t="s">
        <v>1249</v>
      </c>
      <c r="J570" s="4" t="s">
        <v>6519</v>
      </c>
      <c r="K570" s="139">
        <v>220000000000</v>
      </c>
      <c r="L570" s="139">
        <v>220000000000</v>
      </c>
      <c r="M570" s="4" t="s">
        <v>1908</v>
      </c>
      <c r="N570" s="4" t="s">
        <v>3268</v>
      </c>
      <c r="O570" s="4" t="s">
        <v>1907</v>
      </c>
      <c r="P570" s="139">
        <v>45000000</v>
      </c>
      <c r="Q570" s="186">
        <f>K570-P570</f>
        <v>219955000000</v>
      </c>
      <c r="R570" s="4">
        <v>87</v>
      </c>
      <c r="S570" s="4" t="s">
        <v>70</v>
      </c>
      <c r="T570" s="4" t="s">
        <v>70</v>
      </c>
      <c r="U570" s="140">
        <v>45352</v>
      </c>
      <c r="V570" s="4" t="s">
        <v>1884</v>
      </c>
      <c r="W570" s="4" t="s">
        <v>1954</v>
      </c>
      <c r="X570" s="4"/>
      <c r="Y570" s="4"/>
      <c r="Z570" s="4"/>
      <c r="AA570" s="4" t="s">
        <v>1886</v>
      </c>
      <c r="AB570" s="4"/>
      <c r="AC570" s="142">
        <f t="shared" si="49"/>
        <v>45000000</v>
      </c>
      <c r="AD570" s="4"/>
      <c r="AE570" s="4"/>
      <c r="AF570" s="144"/>
      <c r="AG570" s="4"/>
      <c r="AH570" s="4"/>
      <c r="AI570" s="4"/>
      <c r="AJ570" s="4"/>
    </row>
    <row r="571" spans="1:37" hidden="1">
      <c r="B571" s="145" t="s">
        <v>5175</v>
      </c>
      <c r="C571" s="4" t="s">
        <v>160</v>
      </c>
      <c r="D571" s="4" t="s">
        <v>1831</v>
      </c>
      <c r="E571" s="4" t="s">
        <v>1831</v>
      </c>
      <c r="F571" s="4" t="s">
        <v>1060</v>
      </c>
      <c r="G571" s="4" t="s">
        <v>6520</v>
      </c>
      <c r="H571" s="4" t="s">
        <v>1250</v>
      </c>
      <c r="I571" s="4" t="s">
        <v>1251</v>
      </c>
      <c r="J571" s="4" t="s">
        <v>6521</v>
      </c>
      <c r="K571" s="139">
        <v>220000000000</v>
      </c>
      <c r="L571" s="139">
        <v>220000000000</v>
      </c>
      <c r="M571" s="4" t="s">
        <v>1908</v>
      </c>
      <c r="N571" s="4" t="s">
        <v>3333</v>
      </c>
      <c r="O571" s="4" t="s">
        <v>3334</v>
      </c>
      <c r="P571" s="139">
        <v>5000000000</v>
      </c>
      <c r="Q571" s="4"/>
      <c r="R571" s="4">
        <v>220</v>
      </c>
      <c r="S571" s="174" t="s">
        <v>70</v>
      </c>
      <c r="T571" s="4" t="s">
        <v>70</v>
      </c>
      <c r="U571" s="140">
        <v>45348</v>
      </c>
      <c r="V571" s="4" t="s">
        <v>1887</v>
      </c>
      <c r="W571" s="4"/>
      <c r="X571" s="139" t="s">
        <v>70</v>
      </c>
      <c r="Y571" s="140">
        <v>45365</v>
      </c>
      <c r="Z571" s="4" t="s">
        <v>1885</v>
      </c>
      <c r="AA571" s="4" t="s">
        <v>1886</v>
      </c>
      <c r="AB571" s="186">
        <f>P571</f>
        <v>5000000000</v>
      </c>
      <c r="AC571" s="142">
        <f>P571-AB571</f>
        <v>0</v>
      </c>
      <c r="AD571" s="4"/>
      <c r="AE571" s="4" t="s">
        <v>1127</v>
      </c>
      <c r="AF571" s="252" t="s">
        <v>6522</v>
      </c>
      <c r="AG571" s="4"/>
      <c r="AH571" s="4"/>
      <c r="AI571" s="4"/>
      <c r="AJ571" s="4"/>
    </row>
    <row r="572" spans="1:37" hidden="1">
      <c r="B572" s="145" t="s">
        <v>5175</v>
      </c>
      <c r="C572" s="4" t="s">
        <v>160</v>
      </c>
      <c r="D572" s="4" t="s">
        <v>1831</v>
      </c>
      <c r="E572" s="4" t="s">
        <v>1831</v>
      </c>
      <c r="F572" s="4" t="s">
        <v>1060</v>
      </c>
      <c r="G572" s="4" t="s">
        <v>6523</v>
      </c>
      <c r="H572" s="4" t="s">
        <v>1240</v>
      </c>
      <c r="I572" s="4" t="s">
        <v>1241</v>
      </c>
      <c r="J572" s="4" t="s">
        <v>6524</v>
      </c>
      <c r="K572" s="139">
        <v>230000000000</v>
      </c>
      <c r="L572" s="139">
        <v>230000000000</v>
      </c>
      <c r="M572" s="4" t="s">
        <v>1908</v>
      </c>
      <c r="N572" s="4" t="s">
        <v>3444</v>
      </c>
      <c r="O572" s="4" t="s">
        <v>1907</v>
      </c>
      <c r="P572" s="139">
        <v>20000000</v>
      </c>
      <c r="Q572" s="186">
        <f>P572-K572</f>
        <v>-229980000000</v>
      </c>
      <c r="R572" s="4">
        <v>204</v>
      </c>
      <c r="S572" s="174" t="s">
        <v>70</v>
      </c>
      <c r="T572" s="4" t="s">
        <v>70</v>
      </c>
      <c r="U572" s="140">
        <v>45348</v>
      </c>
      <c r="V572" s="4" t="s">
        <v>1887</v>
      </c>
      <c r="W572" s="4"/>
      <c r="X572" s="139" t="s">
        <v>70</v>
      </c>
      <c r="Y572" s="140">
        <v>45366</v>
      </c>
      <c r="Z572" s="4" t="s">
        <v>1885</v>
      </c>
      <c r="AA572" s="4" t="s">
        <v>1886</v>
      </c>
      <c r="AB572" s="186">
        <f>P572</f>
        <v>20000000</v>
      </c>
      <c r="AC572" s="142">
        <f t="shared" si="49"/>
        <v>0</v>
      </c>
      <c r="AD572" s="4"/>
      <c r="AE572" s="4" t="s">
        <v>1127</v>
      </c>
      <c r="AF572" s="144" t="s">
        <v>6525</v>
      </c>
      <c r="AG572" s="4"/>
      <c r="AH572" s="4"/>
      <c r="AI572" s="4"/>
      <c r="AJ572" s="4"/>
    </row>
    <row r="573" spans="1:37" hidden="1">
      <c r="B573" s="145" t="s">
        <v>5175</v>
      </c>
      <c r="C573" s="4" t="s">
        <v>160</v>
      </c>
      <c r="D573" s="4" t="s">
        <v>1831</v>
      </c>
      <c r="E573" s="4" t="s">
        <v>1831</v>
      </c>
      <c r="F573" s="4" t="s">
        <v>1060</v>
      </c>
      <c r="G573" s="4" t="s">
        <v>6526</v>
      </c>
      <c r="H573" s="4" t="s">
        <v>1265</v>
      </c>
      <c r="I573" s="4" t="s">
        <v>1266</v>
      </c>
      <c r="J573" s="4" t="s">
        <v>6527</v>
      </c>
      <c r="K573" s="139">
        <v>150000000000</v>
      </c>
      <c r="L573" s="139">
        <v>150000000000</v>
      </c>
      <c r="M573" s="4" t="s">
        <v>1908</v>
      </c>
      <c r="N573" s="4" t="s">
        <v>2992</v>
      </c>
      <c r="O573" s="4" t="s">
        <v>2156</v>
      </c>
      <c r="P573" s="139">
        <v>60000000</v>
      </c>
      <c r="Q573" s="4"/>
      <c r="R573" s="4">
        <v>227</v>
      </c>
      <c r="S573" s="174" t="s">
        <v>70</v>
      </c>
      <c r="T573" s="4" t="s">
        <v>70</v>
      </c>
      <c r="U573" s="140">
        <v>45348</v>
      </c>
      <c r="V573" s="4" t="s">
        <v>1887</v>
      </c>
      <c r="W573" s="4"/>
      <c r="X573" s="139" t="s">
        <v>70</v>
      </c>
      <c r="Y573" s="140">
        <v>45365</v>
      </c>
      <c r="Z573" s="4" t="s">
        <v>1885</v>
      </c>
      <c r="AA573" s="4" t="s">
        <v>1886</v>
      </c>
      <c r="AB573" s="186">
        <f>P573</f>
        <v>60000000</v>
      </c>
      <c r="AC573" s="142">
        <f>P573-AB573</f>
        <v>0</v>
      </c>
      <c r="AD573" s="4"/>
      <c r="AE573" s="4" t="s">
        <v>1127</v>
      </c>
      <c r="AF573" s="252" t="s">
        <v>6528</v>
      </c>
      <c r="AG573" s="4"/>
      <c r="AH573" s="4"/>
      <c r="AI573" s="4"/>
      <c r="AJ573" s="4"/>
    </row>
    <row r="574" spans="1:37" hidden="1">
      <c r="B574" s="145" t="s">
        <v>5175</v>
      </c>
      <c r="C574" s="4" t="s">
        <v>160</v>
      </c>
      <c r="D574" s="4" t="s">
        <v>1831</v>
      </c>
      <c r="E574" s="4" t="s">
        <v>1831</v>
      </c>
      <c r="F574" s="4" t="s">
        <v>1060</v>
      </c>
      <c r="G574" s="4" t="s">
        <v>6529</v>
      </c>
      <c r="H574" s="4" t="s">
        <v>1196</v>
      </c>
      <c r="I574" s="4" t="s">
        <v>1197</v>
      </c>
      <c r="J574" s="4" t="s">
        <v>6530</v>
      </c>
      <c r="K574" s="139">
        <v>290000000000</v>
      </c>
      <c r="L574" s="139">
        <v>290000000000</v>
      </c>
      <c r="M574" s="4" t="s">
        <v>1908</v>
      </c>
      <c r="N574" s="4" t="s">
        <v>3444</v>
      </c>
      <c r="O574" s="4" t="s">
        <v>1907</v>
      </c>
      <c r="P574" s="139">
        <v>50000000</v>
      </c>
      <c r="Q574" s="4"/>
      <c r="R574" s="4">
        <v>229</v>
      </c>
      <c r="S574" s="174" t="s">
        <v>70</v>
      </c>
      <c r="T574" s="4" t="s">
        <v>70</v>
      </c>
      <c r="U574" s="140">
        <v>45348</v>
      </c>
      <c r="V574" s="4" t="s">
        <v>1887</v>
      </c>
      <c r="W574" s="4"/>
      <c r="X574" s="139" t="s">
        <v>70</v>
      </c>
      <c r="Y574" s="140">
        <v>45369</v>
      </c>
      <c r="Z574" s="4" t="s">
        <v>1885</v>
      </c>
      <c r="AA574" s="4" t="s">
        <v>1886</v>
      </c>
      <c r="AB574" s="186">
        <f>P574</f>
        <v>50000000</v>
      </c>
      <c r="AC574" s="142">
        <f t="shared" ref="AC574" si="62">P574-AB574</f>
        <v>0</v>
      </c>
      <c r="AD574" s="4"/>
      <c r="AE574" s="4" t="s">
        <v>1127</v>
      </c>
      <c r="AF574" s="144" t="s">
        <v>6531</v>
      </c>
      <c r="AG574" s="4"/>
      <c r="AH574" s="4"/>
      <c r="AI574" s="4"/>
      <c r="AJ574" s="4"/>
    </row>
    <row r="575" spans="1:37" hidden="1">
      <c r="B575" s="145" t="s">
        <v>5175</v>
      </c>
      <c r="C575" s="4" t="s">
        <v>160</v>
      </c>
      <c r="D575" s="4" t="s">
        <v>1831</v>
      </c>
      <c r="E575" s="4" t="s">
        <v>1831</v>
      </c>
      <c r="F575" s="4" t="s">
        <v>1060</v>
      </c>
      <c r="G575" s="4" t="s">
        <v>6532</v>
      </c>
      <c r="H575" s="4" t="s">
        <v>1174</v>
      </c>
      <c r="I575" s="4" t="s">
        <v>1175</v>
      </c>
      <c r="J575" s="4" t="s">
        <v>6533</v>
      </c>
      <c r="K575" s="139">
        <v>360000000000</v>
      </c>
      <c r="L575" s="139">
        <v>360000000000</v>
      </c>
      <c r="M575" s="4" t="s">
        <v>1908</v>
      </c>
      <c r="N575" s="4" t="s">
        <v>3444</v>
      </c>
      <c r="O575" s="4" t="s">
        <v>1907</v>
      </c>
      <c r="P575" s="139">
        <v>9174795</v>
      </c>
      <c r="Q575" s="186">
        <f>K575-P575</f>
        <v>359990825205</v>
      </c>
      <c r="R575" s="4">
        <v>192</v>
      </c>
      <c r="S575" s="174" t="s">
        <v>70</v>
      </c>
      <c r="T575" s="4" t="s">
        <v>70</v>
      </c>
      <c r="U575" s="140">
        <v>45348</v>
      </c>
      <c r="V575" s="4" t="s">
        <v>1887</v>
      </c>
      <c r="W575" s="4"/>
      <c r="X575" s="4"/>
      <c r="Y575" s="4"/>
      <c r="Z575" s="4"/>
      <c r="AA575" s="4" t="s">
        <v>1886</v>
      </c>
      <c r="AB575" s="4"/>
      <c r="AC575" s="142">
        <f t="shared" si="49"/>
        <v>9174795</v>
      </c>
      <c r="AD575" s="4"/>
      <c r="AE575" s="4"/>
      <c r="AF575" s="144"/>
      <c r="AG575" s="4"/>
      <c r="AH575" s="4"/>
      <c r="AI575" s="4"/>
      <c r="AJ575" s="4"/>
    </row>
    <row r="576" spans="1:37" hidden="1">
      <c r="B576" s="145" t="s">
        <v>5175</v>
      </c>
      <c r="C576" s="4" t="s">
        <v>160</v>
      </c>
      <c r="D576" s="4" t="s">
        <v>1831</v>
      </c>
      <c r="E576" s="4" t="s">
        <v>1831</v>
      </c>
      <c r="F576" s="4" t="s">
        <v>1060</v>
      </c>
      <c r="G576" s="4" t="s">
        <v>6534</v>
      </c>
      <c r="H576" s="4" t="s">
        <v>1165</v>
      </c>
      <c r="I576" s="4" t="s">
        <v>1166</v>
      </c>
      <c r="J576" s="4" t="s">
        <v>6535</v>
      </c>
      <c r="K576" s="139">
        <v>370000000000</v>
      </c>
      <c r="L576" s="139">
        <v>370000000000</v>
      </c>
      <c r="M576" s="4" t="s">
        <v>1908</v>
      </c>
      <c r="N576" s="4" t="s">
        <v>3268</v>
      </c>
      <c r="O576" s="4" t="s">
        <v>1907</v>
      </c>
      <c r="P576" s="139">
        <v>2000000</v>
      </c>
      <c r="Q576" s="4"/>
      <c r="R576" s="4">
        <v>225</v>
      </c>
      <c r="S576" s="174" t="s">
        <v>70</v>
      </c>
      <c r="T576" s="4" t="s">
        <v>70</v>
      </c>
      <c r="U576" s="140">
        <v>45348</v>
      </c>
      <c r="V576" s="4" t="s">
        <v>1887</v>
      </c>
      <c r="W576" s="4"/>
      <c r="X576" s="139" t="s">
        <v>70</v>
      </c>
      <c r="Y576" s="140">
        <v>45363</v>
      </c>
      <c r="Z576" s="4" t="s">
        <v>1885</v>
      </c>
      <c r="AA576" s="4" t="s">
        <v>1886</v>
      </c>
      <c r="AB576" s="186">
        <f>L576</f>
        <v>370000000000</v>
      </c>
      <c r="AC576" s="142">
        <f>L576-AB576</f>
        <v>0</v>
      </c>
      <c r="AD576" s="4"/>
      <c r="AE576" s="4" t="s">
        <v>1127</v>
      </c>
      <c r="AF576" s="252" t="s">
        <v>6536</v>
      </c>
      <c r="AG576" s="4"/>
      <c r="AH576" s="4"/>
      <c r="AI576" s="4"/>
      <c r="AJ576" s="4"/>
    </row>
    <row r="577" spans="2:36" hidden="1">
      <c r="B577" s="145" t="s">
        <v>5175</v>
      </c>
      <c r="C577" s="4" t="s">
        <v>160</v>
      </c>
      <c r="D577" s="4" t="s">
        <v>2085</v>
      </c>
      <c r="E577" s="4" t="s">
        <v>1994</v>
      </c>
      <c r="F577" s="4" t="s">
        <v>1060</v>
      </c>
      <c r="G577" s="4" t="s">
        <v>6537</v>
      </c>
      <c r="H577" s="4" t="s">
        <v>1345</v>
      </c>
      <c r="I577" s="4" t="s">
        <v>1346</v>
      </c>
      <c r="J577" s="4" t="s">
        <v>6538</v>
      </c>
      <c r="K577" s="139">
        <v>250000000</v>
      </c>
      <c r="L577" s="139">
        <v>250000000</v>
      </c>
      <c r="M577" s="4" t="s">
        <v>5347</v>
      </c>
      <c r="N577" s="4" t="s">
        <v>3662</v>
      </c>
      <c r="O577" s="4" t="s">
        <v>3240</v>
      </c>
      <c r="P577" s="139">
        <v>22154775</v>
      </c>
      <c r="Q577" s="4"/>
      <c r="R577" s="4">
        <v>219</v>
      </c>
      <c r="S577" s="174" t="s">
        <v>70</v>
      </c>
      <c r="T577" s="4" t="s">
        <v>70</v>
      </c>
      <c r="U577" s="140">
        <v>45348</v>
      </c>
      <c r="V577" s="4" t="s">
        <v>1887</v>
      </c>
      <c r="W577" s="4"/>
      <c r="X577" s="4"/>
      <c r="Y577" s="4"/>
      <c r="Z577" s="4"/>
      <c r="AA577" s="4" t="s">
        <v>1886</v>
      </c>
      <c r="AB577" s="4"/>
      <c r="AC577" s="142">
        <f t="shared" si="49"/>
        <v>22154775</v>
      </c>
      <c r="AD577" s="4"/>
      <c r="AE577" s="4"/>
      <c r="AF577" s="144"/>
      <c r="AG577" s="4"/>
      <c r="AH577" s="4"/>
      <c r="AI577" s="4"/>
      <c r="AJ577" s="4"/>
    </row>
    <row r="578" spans="2:36" hidden="1">
      <c r="B578" s="175" t="s">
        <v>5175</v>
      </c>
      <c r="C578" s="174" t="s">
        <v>160</v>
      </c>
      <c r="D578" s="4" t="s">
        <v>6539</v>
      </c>
      <c r="E578" s="4" t="s">
        <v>6539</v>
      </c>
      <c r="F578" s="4" t="s">
        <v>1060</v>
      </c>
      <c r="G578" s="4" t="s">
        <v>6540</v>
      </c>
      <c r="H578" s="4" t="s">
        <v>1463</v>
      </c>
      <c r="I578" s="4" t="s">
        <v>1464</v>
      </c>
      <c r="J578" s="4" t="s">
        <v>6541</v>
      </c>
      <c r="K578" s="139">
        <v>3500000000</v>
      </c>
      <c r="L578" s="139">
        <v>3500000000</v>
      </c>
      <c r="M578" s="4" t="s">
        <v>5713</v>
      </c>
      <c r="N578" s="4" t="s">
        <v>3394</v>
      </c>
      <c r="O578" s="4" t="s">
        <v>2573</v>
      </c>
      <c r="P578" s="139">
        <v>60000000</v>
      </c>
      <c r="Q578" s="4"/>
      <c r="R578" s="4">
        <v>135</v>
      </c>
      <c r="S578" s="174" t="s">
        <v>70</v>
      </c>
      <c r="T578" s="4" t="s">
        <v>70</v>
      </c>
      <c r="U578" s="140">
        <v>45341</v>
      </c>
      <c r="V578" s="4" t="s">
        <v>1884</v>
      </c>
      <c r="W578" s="4" t="s">
        <v>1954</v>
      </c>
      <c r="X578" s="4"/>
      <c r="Y578" s="4"/>
      <c r="Z578" s="4"/>
      <c r="AA578" s="4" t="s">
        <v>1886</v>
      </c>
      <c r="AB578" s="4"/>
      <c r="AC578" s="142">
        <f t="shared" si="49"/>
        <v>60000000</v>
      </c>
      <c r="AD578" s="4"/>
      <c r="AE578" s="4"/>
      <c r="AF578" s="144"/>
      <c r="AG578" s="4"/>
      <c r="AH578" s="4"/>
      <c r="AI578" s="4"/>
      <c r="AJ578" s="4"/>
    </row>
    <row r="579" spans="2:36" hidden="1">
      <c r="B579" s="175" t="s">
        <v>5175</v>
      </c>
      <c r="C579" s="174" t="s">
        <v>160</v>
      </c>
      <c r="D579" s="4" t="s">
        <v>6539</v>
      </c>
      <c r="E579" s="4" t="s">
        <v>6539</v>
      </c>
      <c r="F579" s="4" t="s">
        <v>1060</v>
      </c>
      <c r="G579" s="4" t="s">
        <v>6542</v>
      </c>
      <c r="H579" s="4" t="s">
        <v>1463</v>
      </c>
      <c r="I579" s="4" t="s">
        <v>1464</v>
      </c>
      <c r="J579" s="4" t="s">
        <v>6543</v>
      </c>
      <c r="K579" s="139">
        <v>3500000000</v>
      </c>
      <c r="L579" s="139">
        <v>3500000000</v>
      </c>
      <c r="M579" s="4" t="s">
        <v>5713</v>
      </c>
      <c r="N579" s="4" t="s">
        <v>3394</v>
      </c>
      <c r="O579" s="4" t="s">
        <v>3225</v>
      </c>
      <c r="P579" s="139">
        <v>3000000000</v>
      </c>
      <c r="Q579" s="4"/>
      <c r="R579" s="4">
        <v>135</v>
      </c>
      <c r="S579" s="174" t="s">
        <v>70</v>
      </c>
      <c r="T579" s="4" t="s">
        <v>70</v>
      </c>
      <c r="U579" s="140">
        <v>45341</v>
      </c>
      <c r="V579" s="4" t="s">
        <v>1884</v>
      </c>
      <c r="W579" s="4" t="s">
        <v>1954</v>
      </c>
      <c r="X579" s="4"/>
      <c r="Y579" s="4"/>
      <c r="Z579" s="4"/>
      <c r="AA579" s="4" t="s">
        <v>1886</v>
      </c>
      <c r="AB579" s="4"/>
      <c r="AC579" s="142">
        <f t="shared" ref="AC579:AC642" si="63">P579-AB579</f>
        <v>3000000000</v>
      </c>
      <c r="AD579" s="4"/>
      <c r="AE579" s="4"/>
      <c r="AF579" s="144"/>
      <c r="AG579" s="4"/>
      <c r="AH579" s="4"/>
      <c r="AI579" s="4"/>
      <c r="AJ579" s="4"/>
    </row>
    <row r="580" spans="2:36" hidden="1">
      <c r="B580" s="175" t="s">
        <v>5175</v>
      </c>
      <c r="C580" s="174" t="s">
        <v>160</v>
      </c>
      <c r="D580" s="4" t="s">
        <v>6539</v>
      </c>
      <c r="E580" s="4" t="s">
        <v>6539</v>
      </c>
      <c r="F580" s="4" t="s">
        <v>1060</v>
      </c>
      <c r="G580" s="4" t="s">
        <v>6544</v>
      </c>
      <c r="H580" s="4" t="s">
        <v>1463</v>
      </c>
      <c r="I580" s="4" t="s">
        <v>1464</v>
      </c>
      <c r="J580" s="4" t="s">
        <v>6545</v>
      </c>
      <c r="K580" s="139">
        <v>3500000000</v>
      </c>
      <c r="L580" s="139">
        <v>3500000000</v>
      </c>
      <c r="M580" s="4" t="s">
        <v>5713</v>
      </c>
      <c r="N580" s="4" t="s">
        <v>3394</v>
      </c>
      <c r="O580" s="4" t="s">
        <v>2598</v>
      </c>
      <c r="P580" s="139">
        <v>260911781</v>
      </c>
      <c r="Q580" s="4"/>
      <c r="R580" s="4">
        <v>135</v>
      </c>
      <c r="S580" s="174" t="s">
        <v>70</v>
      </c>
      <c r="T580" s="4" t="s">
        <v>70</v>
      </c>
      <c r="U580" s="140">
        <v>45341</v>
      </c>
      <c r="V580" s="4" t="s">
        <v>1884</v>
      </c>
      <c r="W580" s="4" t="s">
        <v>1954</v>
      </c>
      <c r="X580" s="4"/>
      <c r="Y580" s="4"/>
      <c r="Z580" s="4"/>
      <c r="AA580" s="4" t="s">
        <v>1886</v>
      </c>
      <c r="AB580" s="4"/>
      <c r="AC580" s="142">
        <f t="shared" si="63"/>
        <v>260911781</v>
      </c>
      <c r="AD580" s="4"/>
      <c r="AE580" s="4"/>
      <c r="AF580" s="144"/>
      <c r="AG580" s="4"/>
      <c r="AH580" s="4"/>
      <c r="AI580" s="4"/>
      <c r="AJ580" s="4"/>
    </row>
    <row r="581" spans="2:36" hidden="1">
      <c r="B581" s="175" t="s">
        <v>5175</v>
      </c>
      <c r="C581" s="174" t="s">
        <v>160</v>
      </c>
      <c r="D581" s="4" t="s">
        <v>6539</v>
      </c>
      <c r="E581" s="4" t="s">
        <v>6539</v>
      </c>
      <c r="F581" s="4" t="s">
        <v>1060</v>
      </c>
      <c r="G581" s="4" t="s">
        <v>6546</v>
      </c>
      <c r="H581" s="4" t="s">
        <v>1463</v>
      </c>
      <c r="I581" s="4" t="s">
        <v>1464</v>
      </c>
      <c r="J581" s="4" t="s">
        <v>6547</v>
      </c>
      <c r="K581" s="139">
        <v>3500000000</v>
      </c>
      <c r="L581" s="139">
        <v>3500000000</v>
      </c>
      <c r="M581" s="4" t="s">
        <v>5713</v>
      </c>
      <c r="N581" s="4" t="s">
        <v>3394</v>
      </c>
      <c r="O581" s="4" t="s">
        <v>3492</v>
      </c>
      <c r="P581" s="139">
        <v>296034521</v>
      </c>
      <c r="Q581" s="4"/>
      <c r="R581" s="4">
        <v>135</v>
      </c>
      <c r="S581" s="174" t="s">
        <v>70</v>
      </c>
      <c r="T581" s="4" t="s">
        <v>70</v>
      </c>
      <c r="U581" s="140">
        <v>45341</v>
      </c>
      <c r="V581" s="4" t="s">
        <v>1884</v>
      </c>
      <c r="W581" s="4" t="s">
        <v>1954</v>
      </c>
      <c r="X581" s="4"/>
      <c r="Y581" s="4"/>
      <c r="Z581" s="4"/>
      <c r="AA581" s="4" t="s">
        <v>1886</v>
      </c>
      <c r="AB581" s="4"/>
      <c r="AC581" s="142">
        <f t="shared" si="63"/>
        <v>296034521</v>
      </c>
      <c r="AD581" s="4"/>
      <c r="AE581" s="4"/>
      <c r="AF581" s="144"/>
      <c r="AG581" s="4"/>
      <c r="AH581" s="4"/>
      <c r="AI581" s="4"/>
      <c r="AJ581" s="4"/>
    </row>
    <row r="582" spans="2:36" hidden="1">
      <c r="B582" s="175" t="s">
        <v>5175</v>
      </c>
      <c r="C582" s="174" t="s">
        <v>160</v>
      </c>
      <c r="D582" s="4" t="s">
        <v>6539</v>
      </c>
      <c r="E582" s="4" t="s">
        <v>6539</v>
      </c>
      <c r="F582" s="4" t="s">
        <v>1060</v>
      </c>
      <c r="G582" s="4" t="s">
        <v>6548</v>
      </c>
      <c r="H582" s="4" t="s">
        <v>1479</v>
      </c>
      <c r="I582" s="4" t="s">
        <v>1480</v>
      </c>
      <c r="J582" s="4" t="s">
        <v>6549</v>
      </c>
      <c r="K582" s="139">
        <v>500000000</v>
      </c>
      <c r="L582" s="139">
        <v>500000000</v>
      </c>
      <c r="M582" s="4" t="s">
        <v>5873</v>
      </c>
      <c r="N582" s="4" t="s">
        <v>3417</v>
      </c>
      <c r="O582" s="4" t="s">
        <v>1918</v>
      </c>
      <c r="P582" s="139">
        <v>11412654</v>
      </c>
      <c r="Q582" s="4"/>
      <c r="R582" s="4">
        <v>138</v>
      </c>
      <c r="S582" s="174" t="s">
        <v>70</v>
      </c>
      <c r="T582" s="4" t="s">
        <v>70</v>
      </c>
      <c r="U582" s="140">
        <v>45341</v>
      </c>
      <c r="V582" s="4" t="s">
        <v>1884</v>
      </c>
      <c r="W582" s="4" t="s">
        <v>1954</v>
      </c>
      <c r="X582" s="4"/>
      <c r="Y582" s="4"/>
      <c r="Z582" s="4"/>
      <c r="AA582" s="4" t="s">
        <v>1886</v>
      </c>
      <c r="AB582" s="4"/>
      <c r="AC582" s="142">
        <f t="shared" si="63"/>
        <v>11412654</v>
      </c>
      <c r="AD582" s="4"/>
      <c r="AE582" s="4"/>
      <c r="AF582" s="144"/>
      <c r="AG582" s="4"/>
      <c r="AH582" s="4"/>
      <c r="AI582" s="4"/>
      <c r="AJ582" s="4"/>
    </row>
    <row r="583" spans="2:36" hidden="1">
      <c r="B583" s="175" t="s">
        <v>5175</v>
      </c>
      <c r="C583" s="174" t="s">
        <v>160</v>
      </c>
      <c r="D583" s="4" t="s">
        <v>6539</v>
      </c>
      <c r="E583" s="4" t="s">
        <v>6539</v>
      </c>
      <c r="F583" s="4" t="s">
        <v>1060</v>
      </c>
      <c r="G583" s="4" t="s">
        <v>6550</v>
      </c>
      <c r="H583" s="4" t="s">
        <v>1479</v>
      </c>
      <c r="I583" s="4" t="s">
        <v>1480</v>
      </c>
      <c r="J583" s="4" t="s">
        <v>6551</v>
      </c>
      <c r="K583" s="139">
        <v>700000000</v>
      </c>
      <c r="L583" s="139">
        <v>700000000</v>
      </c>
      <c r="M583" s="4" t="s">
        <v>5651</v>
      </c>
      <c r="N583" s="4" t="s">
        <v>2715</v>
      </c>
      <c r="O583" s="4" t="s">
        <v>3037</v>
      </c>
      <c r="P583" s="139">
        <v>5671178</v>
      </c>
      <c r="Q583" s="4"/>
      <c r="R583" s="4">
        <v>138</v>
      </c>
      <c r="S583" s="174" t="s">
        <v>70</v>
      </c>
      <c r="T583" s="4" t="s">
        <v>70</v>
      </c>
      <c r="U583" s="140">
        <v>45341</v>
      </c>
      <c r="V583" s="4" t="s">
        <v>1884</v>
      </c>
      <c r="W583" s="4" t="s">
        <v>1954</v>
      </c>
      <c r="X583" s="4"/>
      <c r="Y583" s="4"/>
      <c r="Z583" s="4"/>
      <c r="AA583" s="4" t="s">
        <v>1886</v>
      </c>
      <c r="AB583" s="4"/>
      <c r="AC583" s="142">
        <f t="shared" si="63"/>
        <v>5671178</v>
      </c>
      <c r="AD583" s="4"/>
      <c r="AE583" s="4"/>
      <c r="AF583" s="144"/>
      <c r="AG583" s="4"/>
      <c r="AH583" s="4"/>
      <c r="AI583" s="4"/>
      <c r="AJ583" s="4"/>
    </row>
    <row r="584" spans="2:36" hidden="1">
      <c r="B584" s="175" t="s">
        <v>5175</v>
      </c>
      <c r="C584" s="174" t="s">
        <v>160</v>
      </c>
      <c r="D584" s="4" t="s">
        <v>6539</v>
      </c>
      <c r="E584" s="4" t="s">
        <v>6539</v>
      </c>
      <c r="F584" s="4" t="s">
        <v>1060</v>
      </c>
      <c r="G584" s="4" t="s">
        <v>6552</v>
      </c>
      <c r="H584" s="4" t="s">
        <v>1479</v>
      </c>
      <c r="I584" s="4" t="s">
        <v>1480</v>
      </c>
      <c r="J584" s="4" t="s">
        <v>6553</v>
      </c>
      <c r="K584" s="139">
        <v>300000000</v>
      </c>
      <c r="L584" s="139">
        <v>300000000</v>
      </c>
      <c r="M584" s="4" t="s">
        <v>5651</v>
      </c>
      <c r="N584" s="4" t="s">
        <v>2645</v>
      </c>
      <c r="O584" s="4" t="s">
        <v>2763</v>
      </c>
      <c r="P584" s="139">
        <v>21504686</v>
      </c>
      <c r="Q584" s="4"/>
      <c r="R584" s="4">
        <v>138</v>
      </c>
      <c r="S584" s="174" t="s">
        <v>70</v>
      </c>
      <c r="T584" s="4" t="s">
        <v>70</v>
      </c>
      <c r="U584" s="140">
        <v>45341</v>
      </c>
      <c r="V584" s="4" t="s">
        <v>1884</v>
      </c>
      <c r="W584" s="4" t="s">
        <v>1954</v>
      </c>
      <c r="X584" s="4"/>
      <c r="Y584" s="4"/>
      <c r="Z584" s="4"/>
      <c r="AA584" s="4" t="s">
        <v>1886</v>
      </c>
      <c r="AB584" s="4"/>
      <c r="AC584" s="142">
        <f t="shared" si="63"/>
        <v>21504686</v>
      </c>
      <c r="AD584" s="4"/>
      <c r="AE584" s="4"/>
      <c r="AF584" s="144"/>
      <c r="AG584" s="4"/>
      <c r="AH584" s="4"/>
      <c r="AI584" s="4"/>
      <c r="AJ584" s="4"/>
    </row>
    <row r="585" spans="2:36" hidden="1">
      <c r="B585" s="175" t="s">
        <v>5175</v>
      </c>
      <c r="C585" s="174" t="s">
        <v>160</v>
      </c>
      <c r="D585" s="4" t="s">
        <v>6539</v>
      </c>
      <c r="E585" s="4" t="s">
        <v>6539</v>
      </c>
      <c r="F585" s="4" t="s">
        <v>1060</v>
      </c>
      <c r="G585" s="4" t="s">
        <v>6554</v>
      </c>
      <c r="H585" s="4" t="s">
        <v>1479</v>
      </c>
      <c r="I585" s="4" t="s">
        <v>1480</v>
      </c>
      <c r="J585" s="4" t="s">
        <v>6555</v>
      </c>
      <c r="K585" s="139">
        <v>1000000000</v>
      </c>
      <c r="L585" s="139">
        <v>1000000000</v>
      </c>
      <c r="M585" s="4" t="s">
        <v>5983</v>
      </c>
      <c r="N585" s="4" t="s">
        <v>2587</v>
      </c>
      <c r="O585" s="4" t="s">
        <v>1912</v>
      </c>
      <c r="P585" s="139">
        <v>50000000</v>
      </c>
      <c r="Q585" s="4"/>
      <c r="R585" s="4">
        <v>138</v>
      </c>
      <c r="S585" s="174" t="s">
        <v>70</v>
      </c>
      <c r="T585" s="4" t="s">
        <v>70</v>
      </c>
      <c r="U585" s="140">
        <v>45341</v>
      </c>
      <c r="V585" s="4" t="s">
        <v>1884</v>
      </c>
      <c r="W585" s="4" t="s">
        <v>1954</v>
      </c>
      <c r="X585" s="4"/>
      <c r="Y585" s="4"/>
      <c r="Z585" s="4"/>
      <c r="AA585" s="4" t="s">
        <v>1886</v>
      </c>
      <c r="AB585" s="4"/>
      <c r="AC585" s="142">
        <f t="shared" si="63"/>
        <v>50000000</v>
      </c>
      <c r="AD585" s="4"/>
      <c r="AE585" s="4"/>
      <c r="AF585" s="144"/>
      <c r="AG585" s="4"/>
      <c r="AH585" s="4"/>
      <c r="AI585" s="4"/>
      <c r="AJ585" s="4"/>
    </row>
    <row r="586" spans="2:36" hidden="1">
      <c r="B586" s="175" t="s">
        <v>5175</v>
      </c>
      <c r="C586" s="174" t="s">
        <v>160</v>
      </c>
      <c r="D586" s="4" t="s">
        <v>6539</v>
      </c>
      <c r="E586" s="4" t="s">
        <v>6539</v>
      </c>
      <c r="F586" s="4" t="s">
        <v>1060</v>
      </c>
      <c r="G586" s="4" t="s">
        <v>6556</v>
      </c>
      <c r="H586" s="4" t="s">
        <v>1483</v>
      </c>
      <c r="I586" s="4" t="s">
        <v>1484</v>
      </c>
      <c r="J586" s="4" t="s">
        <v>6557</v>
      </c>
      <c r="K586" s="139">
        <v>1500000000</v>
      </c>
      <c r="L586" s="139">
        <v>1500000000</v>
      </c>
      <c r="M586" s="4" t="s">
        <v>5623</v>
      </c>
      <c r="N586" s="4" t="s">
        <v>2630</v>
      </c>
      <c r="O586" s="4" t="s">
        <v>2894</v>
      </c>
      <c r="P586" s="139">
        <v>100000000</v>
      </c>
      <c r="Q586" s="4"/>
      <c r="R586" s="4">
        <v>136</v>
      </c>
      <c r="S586" s="174" t="s">
        <v>70</v>
      </c>
      <c r="T586" s="4" t="s">
        <v>70</v>
      </c>
      <c r="U586" s="140">
        <v>45341</v>
      </c>
      <c r="V586" s="4" t="s">
        <v>1884</v>
      </c>
      <c r="W586" s="4" t="s">
        <v>1954</v>
      </c>
      <c r="X586" s="4"/>
      <c r="Y586" s="4"/>
      <c r="Z586" s="4"/>
      <c r="AA586" s="4" t="s">
        <v>1886</v>
      </c>
      <c r="AB586" s="4"/>
      <c r="AC586" s="142">
        <f t="shared" si="63"/>
        <v>100000000</v>
      </c>
      <c r="AD586" s="4"/>
      <c r="AE586" s="4"/>
      <c r="AF586" s="144"/>
      <c r="AG586" s="4"/>
      <c r="AH586" s="4"/>
      <c r="AI586" s="4"/>
      <c r="AJ586" s="4"/>
    </row>
    <row r="587" spans="2:36" hidden="1">
      <c r="B587" s="175" t="s">
        <v>5175</v>
      </c>
      <c r="C587" s="174" t="s">
        <v>160</v>
      </c>
      <c r="D587" s="4" t="s">
        <v>6539</v>
      </c>
      <c r="E587" s="4" t="s">
        <v>6539</v>
      </c>
      <c r="F587" s="4" t="s">
        <v>1060</v>
      </c>
      <c r="G587" s="4" t="s">
        <v>6558</v>
      </c>
      <c r="H587" s="4" t="s">
        <v>1323</v>
      </c>
      <c r="I587" s="4" t="s">
        <v>1324</v>
      </c>
      <c r="J587" s="4" t="s">
        <v>6559</v>
      </c>
      <c r="K587" s="139">
        <v>800000000</v>
      </c>
      <c r="L587" s="139">
        <v>800000000</v>
      </c>
      <c r="M587" s="4" t="s">
        <v>6560</v>
      </c>
      <c r="N587" s="4" t="s">
        <v>4701</v>
      </c>
      <c r="O587" s="4" t="s">
        <v>2712</v>
      </c>
      <c r="P587" s="139">
        <v>21327233</v>
      </c>
      <c r="Q587" s="4"/>
      <c r="R587" s="4">
        <v>137</v>
      </c>
      <c r="S587" s="174" t="s">
        <v>70</v>
      </c>
      <c r="T587" s="4" t="s">
        <v>70</v>
      </c>
      <c r="U587" s="140">
        <v>45341</v>
      </c>
      <c r="V587" s="4" t="s">
        <v>1884</v>
      </c>
      <c r="W587" s="4" t="s">
        <v>1954</v>
      </c>
      <c r="X587" s="4"/>
      <c r="Y587" s="4"/>
      <c r="Z587" s="4"/>
      <c r="AA587" s="4" t="s">
        <v>1886</v>
      </c>
      <c r="AB587" s="4"/>
      <c r="AC587" s="142">
        <f t="shared" si="63"/>
        <v>21327233</v>
      </c>
      <c r="AD587" s="4"/>
      <c r="AE587" s="4"/>
      <c r="AF587" s="144"/>
      <c r="AG587" s="4"/>
      <c r="AH587" s="4"/>
      <c r="AI587" s="4"/>
      <c r="AJ587" s="4"/>
    </row>
    <row r="588" spans="2:36" hidden="1">
      <c r="B588" s="145" t="s">
        <v>5418</v>
      </c>
      <c r="C588" s="4" t="s">
        <v>160</v>
      </c>
      <c r="D588" s="4" t="s">
        <v>4522</v>
      </c>
      <c r="E588" s="4" t="s">
        <v>4522</v>
      </c>
      <c r="F588" s="4" t="s">
        <v>1060</v>
      </c>
      <c r="G588" s="4" t="s">
        <v>6561</v>
      </c>
      <c r="H588" s="4" t="s">
        <v>1734</v>
      </c>
      <c r="I588" s="4" t="s">
        <v>1735</v>
      </c>
      <c r="J588" s="4" t="s">
        <v>6562</v>
      </c>
      <c r="K588" s="139">
        <v>1326634186</v>
      </c>
      <c r="L588" s="4">
        <v>1326634186</v>
      </c>
      <c r="M588" s="4" t="s">
        <v>6286</v>
      </c>
      <c r="N588" s="4" t="s">
        <v>2513</v>
      </c>
      <c r="O588" s="4" t="s">
        <v>3590</v>
      </c>
      <c r="P588" s="139">
        <v>35000000</v>
      </c>
      <c r="Q588" s="4"/>
      <c r="R588" s="4">
        <v>246</v>
      </c>
      <c r="S588" s="4" t="s">
        <v>70</v>
      </c>
      <c r="T588" s="4" t="s">
        <v>70</v>
      </c>
      <c r="U588" s="140">
        <v>45357</v>
      </c>
      <c r="V588" s="4" t="s">
        <v>1887</v>
      </c>
      <c r="W588" s="4"/>
      <c r="X588" s="4"/>
      <c r="Y588" s="4"/>
      <c r="Z588" s="4"/>
      <c r="AA588" s="4" t="s">
        <v>1886</v>
      </c>
      <c r="AB588" s="4"/>
      <c r="AC588" s="142">
        <f t="shared" si="63"/>
        <v>35000000</v>
      </c>
      <c r="AD588" s="4"/>
      <c r="AE588" s="4"/>
      <c r="AF588" s="144"/>
      <c r="AG588" s="4"/>
      <c r="AH588" s="4"/>
      <c r="AI588" s="4"/>
      <c r="AJ588" s="4"/>
    </row>
    <row r="589" spans="2:36" hidden="1">
      <c r="B589" s="145" t="s">
        <v>5418</v>
      </c>
      <c r="C589" s="4" t="s">
        <v>160</v>
      </c>
      <c r="D589" s="4" t="s">
        <v>4522</v>
      </c>
      <c r="E589" s="4" t="s">
        <v>4522</v>
      </c>
      <c r="F589" s="4" t="s">
        <v>1060</v>
      </c>
      <c r="G589" s="4" t="s">
        <v>6563</v>
      </c>
      <c r="H589" s="4" t="s">
        <v>1734</v>
      </c>
      <c r="I589" s="4" t="s">
        <v>1735</v>
      </c>
      <c r="J589" s="4" t="s">
        <v>6564</v>
      </c>
      <c r="K589" s="139">
        <v>1360653094</v>
      </c>
      <c r="L589" s="4">
        <v>1360653094</v>
      </c>
      <c r="M589" s="4" t="s">
        <v>5873</v>
      </c>
      <c r="N589" s="4" t="s">
        <v>3368</v>
      </c>
      <c r="O589" s="4" t="s">
        <v>3722</v>
      </c>
      <c r="P589" s="139">
        <v>50000000</v>
      </c>
      <c r="Q589" s="4"/>
      <c r="R589" s="4">
        <v>246</v>
      </c>
      <c r="S589" s="4" t="s">
        <v>70</v>
      </c>
      <c r="T589" s="4" t="s">
        <v>70</v>
      </c>
      <c r="U589" s="140">
        <v>45357</v>
      </c>
      <c r="V589" s="4" t="s">
        <v>1887</v>
      </c>
      <c r="W589" s="4"/>
      <c r="X589" s="4"/>
      <c r="Y589" s="4"/>
      <c r="Z589" s="4"/>
      <c r="AA589" s="4" t="s">
        <v>1886</v>
      </c>
      <c r="AB589" s="4"/>
      <c r="AC589" s="142">
        <f t="shared" si="63"/>
        <v>50000000</v>
      </c>
      <c r="AD589" s="4"/>
      <c r="AE589" s="4"/>
      <c r="AF589" s="144"/>
      <c r="AG589" s="4"/>
      <c r="AH589" s="4"/>
      <c r="AI589" s="4"/>
      <c r="AJ589" s="4"/>
    </row>
    <row r="590" spans="2:36" hidden="1">
      <c r="B590" s="145" t="s">
        <v>5418</v>
      </c>
      <c r="C590" s="4" t="s">
        <v>160</v>
      </c>
      <c r="D590" s="4" t="s">
        <v>4522</v>
      </c>
      <c r="E590" s="4" t="s">
        <v>4522</v>
      </c>
      <c r="F590" s="4" t="s">
        <v>1060</v>
      </c>
      <c r="G590" s="4" t="s">
        <v>6565</v>
      </c>
      <c r="H590" s="4" t="s">
        <v>1734</v>
      </c>
      <c r="I590" s="4" t="s">
        <v>1735</v>
      </c>
      <c r="J590" s="4" t="s">
        <v>6566</v>
      </c>
      <c r="K590" s="139">
        <v>2734493222</v>
      </c>
      <c r="L590" s="4">
        <v>2734493222</v>
      </c>
      <c r="M590" s="4" t="s">
        <v>5867</v>
      </c>
      <c r="N590" s="4" t="s">
        <v>2705</v>
      </c>
      <c r="O590" s="4" t="s">
        <v>2821</v>
      </c>
      <c r="P590" s="139">
        <v>21327233</v>
      </c>
      <c r="Q590" s="4"/>
      <c r="R590" s="4">
        <v>246</v>
      </c>
      <c r="S590" s="4" t="s">
        <v>70</v>
      </c>
      <c r="T590" s="4" t="s">
        <v>70</v>
      </c>
      <c r="U590" s="140">
        <v>45357</v>
      </c>
      <c r="V590" s="4" t="s">
        <v>1887</v>
      </c>
      <c r="W590" s="4"/>
      <c r="X590" s="4"/>
      <c r="Y590" s="4"/>
      <c r="Z590" s="4"/>
      <c r="AA590" s="4" t="s">
        <v>1886</v>
      </c>
      <c r="AB590" s="4"/>
      <c r="AC590" s="142">
        <f t="shared" si="63"/>
        <v>21327233</v>
      </c>
      <c r="AD590" s="4"/>
      <c r="AE590" s="4"/>
      <c r="AF590" s="144"/>
      <c r="AG590" s="4"/>
      <c r="AH590" s="4"/>
      <c r="AI590" s="4"/>
      <c r="AJ590" s="4"/>
    </row>
    <row r="591" spans="2:36" hidden="1">
      <c r="B591" s="145" t="s">
        <v>5175</v>
      </c>
      <c r="C591" s="4" t="s">
        <v>160</v>
      </c>
      <c r="D591" s="4" t="s">
        <v>6567</v>
      </c>
      <c r="E591" s="4" t="s">
        <v>4754</v>
      </c>
      <c r="F591" s="4" t="s">
        <v>1060</v>
      </c>
      <c r="G591" s="4" t="s">
        <v>6568</v>
      </c>
      <c r="H591" s="4" t="s">
        <v>1309</v>
      </c>
      <c r="I591" s="4" t="s">
        <v>1310</v>
      </c>
      <c r="J591" s="4" t="s">
        <v>6569</v>
      </c>
      <c r="K591" s="139">
        <v>1200000000</v>
      </c>
      <c r="L591" s="139">
        <v>1200000000</v>
      </c>
      <c r="M591" s="4" t="s">
        <v>6570</v>
      </c>
      <c r="N591" s="4" t="s">
        <v>2627</v>
      </c>
      <c r="O591" s="4" t="s">
        <v>6571</v>
      </c>
      <c r="P591" s="139">
        <v>50000000</v>
      </c>
      <c r="Q591" s="186">
        <f>P591-K591</f>
        <v>-1150000000</v>
      </c>
      <c r="R591" s="4">
        <v>234</v>
      </c>
      <c r="S591" s="4" t="s">
        <v>70</v>
      </c>
      <c r="T591" s="4" t="s">
        <v>70</v>
      </c>
      <c r="U591" s="140">
        <v>45349</v>
      </c>
      <c r="V591" s="4" t="s">
        <v>1887</v>
      </c>
      <c r="W591" s="4"/>
      <c r="X591" s="4"/>
      <c r="Y591" s="4"/>
      <c r="Z591" s="4"/>
      <c r="AA591" s="4" t="s">
        <v>1886</v>
      </c>
      <c r="AB591" s="4"/>
      <c r="AC591" s="142">
        <f t="shared" si="63"/>
        <v>50000000</v>
      </c>
      <c r="AD591" s="4"/>
      <c r="AE591" s="4"/>
      <c r="AF591" s="144"/>
      <c r="AG591" s="4"/>
      <c r="AH591" s="4"/>
      <c r="AI591" s="4"/>
      <c r="AJ591" s="4"/>
    </row>
    <row r="592" spans="2:36" hidden="1">
      <c r="B592" s="145" t="s">
        <v>5175</v>
      </c>
      <c r="C592" s="4" t="s">
        <v>160</v>
      </c>
      <c r="D592" s="4" t="s">
        <v>4587</v>
      </c>
      <c r="E592" s="4" t="s">
        <v>4587</v>
      </c>
      <c r="F592" s="4" t="s">
        <v>1060</v>
      </c>
      <c r="G592" s="4" t="s">
        <v>6572</v>
      </c>
      <c r="H592" s="4" t="s">
        <v>1325</v>
      </c>
      <c r="I592" s="4" t="s">
        <v>1326</v>
      </c>
      <c r="J592" s="4" t="s">
        <v>6573</v>
      </c>
      <c r="K592" s="139">
        <v>750000000</v>
      </c>
      <c r="L592" s="139">
        <v>750000000</v>
      </c>
      <c r="M592" s="4" t="s">
        <v>1908</v>
      </c>
      <c r="N592" s="4" t="s">
        <v>5402</v>
      </c>
      <c r="O592" s="4" t="s">
        <v>2942</v>
      </c>
      <c r="P592" s="139">
        <v>10000000</v>
      </c>
      <c r="Q592" s="186">
        <f>P592-K592</f>
        <v>-740000000</v>
      </c>
      <c r="R592" s="4">
        <v>238</v>
      </c>
      <c r="S592" s="4" t="s">
        <v>70</v>
      </c>
      <c r="T592" s="4" t="s">
        <v>70</v>
      </c>
      <c r="U592" s="140">
        <v>45352</v>
      </c>
      <c r="V592" s="4" t="s">
        <v>1884</v>
      </c>
      <c r="W592" s="4" t="s">
        <v>1954</v>
      </c>
      <c r="X592" s="139" t="s">
        <v>70</v>
      </c>
      <c r="Y592" s="140">
        <v>45370</v>
      </c>
      <c r="Z592" s="4" t="s">
        <v>1885</v>
      </c>
      <c r="AA592" s="4" t="s">
        <v>1886</v>
      </c>
      <c r="AB592" s="186">
        <f>P592</f>
        <v>10000000</v>
      </c>
      <c r="AC592" s="142">
        <f t="shared" si="63"/>
        <v>0</v>
      </c>
      <c r="AD592" s="4"/>
      <c r="AE592" s="4" t="s">
        <v>2061</v>
      </c>
      <c r="AF592" s="144" t="s">
        <v>6574</v>
      </c>
      <c r="AG592" s="4"/>
      <c r="AH592" s="4"/>
      <c r="AI592" s="4"/>
      <c r="AJ592" s="4"/>
    </row>
    <row r="593" spans="1:36" hidden="1">
      <c r="B593" s="145" t="s">
        <v>5175</v>
      </c>
      <c r="C593" s="4" t="s">
        <v>160</v>
      </c>
      <c r="D593" s="4" t="s">
        <v>4587</v>
      </c>
      <c r="E593" s="4" t="s">
        <v>4587</v>
      </c>
      <c r="F593" s="4" t="s">
        <v>1060</v>
      </c>
      <c r="G593" s="4" t="s">
        <v>6575</v>
      </c>
      <c r="H593" s="4" t="s">
        <v>1503</v>
      </c>
      <c r="I593" s="4" t="s">
        <v>1504</v>
      </c>
      <c r="J593" s="4" t="s">
        <v>6576</v>
      </c>
      <c r="K593" s="139">
        <v>290000000</v>
      </c>
      <c r="L593" s="139">
        <v>290000000</v>
      </c>
      <c r="M593" s="4" t="s">
        <v>1919</v>
      </c>
      <c r="N593" s="4" t="s">
        <v>3490</v>
      </c>
      <c r="O593" s="4" t="s">
        <v>2532</v>
      </c>
      <c r="P593" s="139">
        <v>15000000</v>
      </c>
      <c r="Q593" s="186">
        <f>L593-P593</f>
        <v>275000000</v>
      </c>
      <c r="R593" s="4">
        <v>176</v>
      </c>
      <c r="S593" s="4" t="s">
        <v>70</v>
      </c>
      <c r="T593" s="4" t="s">
        <v>70</v>
      </c>
      <c r="U593" s="140">
        <v>45348</v>
      </c>
      <c r="V593" s="4" t="s">
        <v>1887</v>
      </c>
      <c r="W593" s="4"/>
      <c r="X593" s="4"/>
      <c r="Y593" s="4"/>
      <c r="Z593" s="4"/>
      <c r="AA593" s="4" t="s">
        <v>1886</v>
      </c>
      <c r="AB593" s="4"/>
      <c r="AC593" s="142">
        <f t="shared" si="63"/>
        <v>15000000</v>
      </c>
      <c r="AD593" s="4"/>
      <c r="AE593" s="4"/>
      <c r="AF593" s="144"/>
      <c r="AG593" s="4"/>
      <c r="AH593" s="4"/>
      <c r="AI593" s="4"/>
      <c r="AJ593" s="4"/>
    </row>
    <row r="594" spans="1:36" hidden="1">
      <c r="B594" s="145" t="s">
        <v>5175</v>
      </c>
      <c r="C594" s="4" t="s">
        <v>160</v>
      </c>
      <c r="D594" s="4" t="s">
        <v>6577</v>
      </c>
      <c r="E594" s="4" t="s">
        <v>2528</v>
      </c>
      <c r="F594" s="4" t="s">
        <v>1060</v>
      </c>
      <c r="G594" s="4" t="s">
        <v>6578</v>
      </c>
      <c r="H594" s="4" t="s">
        <v>1315</v>
      </c>
      <c r="I594" s="4" t="s">
        <v>1316</v>
      </c>
      <c r="J594" s="4" t="s">
        <v>6579</v>
      </c>
      <c r="K594" s="139">
        <v>500000000</v>
      </c>
      <c r="L594" s="139">
        <v>500000000</v>
      </c>
      <c r="M594" s="4" t="s">
        <v>1908</v>
      </c>
      <c r="N594" s="4" t="s">
        <v>6580</v>
      </c>
      <c r="O594" s="4" t="s">
        <v>3196</v>
      </c>
      <c r="P594" s="139">
        <v>8000000000</v>
      </c>
      <c r="Q594" s="186">
        <f t="shared" ref="Q594:Q634" si="64">P594-K594</f>
        <v>7500000000</v>
      </c>
      <c r="R594" s="4">
        <v>128</v>
      </c>
      <c r="S594" s="4" t="s">
        <v>70</v>
      </c>
      <c r="T594" s="4" t="s">
        <v>70</v>
      </c>
      <c r="U594" s="140">
        <v>45321</v>
      </c>
      <c r="V594" s="4" t="s">
        <v>1884</v>
      </c>
      <c r="W594" s="4"/>
      <c r="X594" s="4"/>
      <c r="Y594" s="4"/>
      <c r="Z594" s="4"/>
      <c r="AA594" s="4" t="s">
        <v>1886</v>
      </c>
      <c r="AB594" s="4"/>
      <c r="AC594" s="142">
        <f t="shared" si="63"/>
        <v>8000000000</v>
      </c>
      <c r="AD594" s="4"/>
      <c r="AE594" s="4"/>
      <c r="AF594" s="144"/>
      <c r="AG594" s="4"/>
      <c r="AH594" s="4"/>
      <c r="AI594" s="4"/>
      <c r="AJ594" s="4"/>
    </row>
    <row r="595" spans="1:36" hidden="1">
      <c r="B595" s="145" t="s">
        <v>5175</v>
      </c>
      <c r="C595" s="4" t="s">
        <v>160</v>
      </c>
      <c r="D595" s="4" t="s">
        <v>6577</v>
      </c>
      <c r="E595" s="4" t="s">
        <v>2528</v>
      </c>
      <c r="F595" s="4" t="s">
        <v>1060</v>
      </c>
      <c r="G595" s="4" t="s">
        <v>6581</v>
      </c>
      <c r="H595" s="4" t="s">
        <v>1315</v>
      </c>
      <c r="I595" s="4" t="s">
        <v>1316</v>
      </c>
      <c r="J595" s="4" t="s">
        <v>6582</v>
      </c>
      <c r="K595" s="139">
        <v>500000000</v>
      </c>
      <c r="L595" s="139">
        <v>500000000</v>
      </c>
      <c r="M595" s="4" t="s">
        <v>1908</v>
      </c>
      <c r="N595" s="4" t="s">
        <v>6580</v>
      </c>
      <c r="O595" s="4" t="s">
        <v>3196</v>
      </c>
      <c r="P595" s="139">
        <v>6695270</v>
      </c>
      <c r="Q595" s="186">
        <f t="shared" si="64"/>
        <v>-493304730</v>
      </c>
      <c r="R595" s="4">
        <v>128</v>
      </c>
      <c r="S595" s="4" t="s">
        <v>70</v>
      </c>
      <c r="T595" s="4" t="s">
        <v>70</v>
      </c>
      <c r="U595" s="140">
        <v>45321</v>
      </c>
      <c r="V595" s="4" t="s">
        <v>1884</v>
      </c>
      <c r="W595" s="4"/>
      <c r="X595" s="4"/>
      <c r="Y595" s="4"/>
      <c r="Z595" s="4"/>
      <c r="AA595" s="4" t="s">
        <v>1886</v>
      </c>
      <c r="AB595" s="4"/>
      <c r="AC595" s="142">
        <f t="shared" si="63"/>
        <v>6695270</v>
      </c>
      <c r="AD595" s="4"/>
      <c r="AE595" s="4"/>
      <c r="AF595" s="144"/>
      <c r="AG595" s="4"/>
      <c r="AH595" s="4"/>
      <c r="AI595" s="4"/>
      <c r="AJ595" s="4"/>
    </row>
    <row r="596" spans="1:36" hidden="1">
      <c r="B596" s="175" t="s">
        <v>5175</v>
      </c>
      <c r="C596" s="174" t="s">
        <v>160</v>
      </c>
      <c r="D596" s="4" t="s">
        <v>6583</v>
      </c>
      <c r="E596" s="4" t="s">
        <v>2470</v>
      </c>
      <c r="F596" s="4" t="s">
        <v>1060</v>
      </c>
      <c r="G596" s="4" t="s">
        <v>6584</v>
      </c>
      <c r="H596" s="4" t="s">
        <v>1321</v>
      </c>
      <c r="I596" s="4" t="s">
        <v>1322</v>
      </c>
      <c r="J596" s="4" t="s">
        <v>6585</v>
      </c>
      <c r="K596" s="139">
        <v>500000000</v>
      </c>
      <c r="L596" s="139">
        <v>500000000</v>
      </c>
      <c r="M596" s="4" t="s">
        <v>5231</v>
      </c>
      <c r="N596" s="4" t="s">
        <v>2896</v>
      </c>
      <c r="O596" s="4" t="s">
        <v>2666</v>
      </c>
      <c r="P596" s="139">
        <v>10000000</v>
      </c>
      <c r="Q596" s="186">
        <f t="shared" si="64"/>
        <v>-490000000</v>
      </c>
      <c r="R596" s="4">
        <v>122</v>
      </c>
      <c r="S596" s="4" t="s">
        <v>70</v>
      </c>
      <c r="T596" s="4" t="s">
        <v>70</v>
      </c>
      <c r="U596" s="140">
        <v>45341</v>
      </c>
      <c r="V596" s="4" t="s">
        <v>1884</v>
      </c>
      <c r="W596" s="4" t="s">
        <v>1954</v>
      </c>
      <c r="X596" s="4"/>
      <c r="Y596" s="4"/>
      <c r="Z596" s="4"/>
      <c r="AA596" s="4" t="s">
        <v>1886</v>
      </c>
      <c r="AB596" s="4"/>
      <c r="AC596" s="142">
        <f t="shared" si="63"/>
        <v>10000000</v>
      </c>
      <c r="AD596" s="4"/>
      <c r="AE596" s="4"/>
      <c r="AF596" s="144"/>
      <c r="AG596" s="4"/>
      <c r="AH596" s="4"/>
      <c r="AI596" s="4"/>
      <c r="AJ596" s="4"/>
    </row>
    <row r="597" spans="1:36" hidden="1">
      <c r="B597" s="175" t="s">
        <v>5175</v>
      </c>
      <c r="C597" s="174" t="s">
        <v>160</v>
      </c>
      <c r="D597" s="4" t="s">
        <v>6583</v>
      </c>
      <c r="E597" s="4" t="s">
        <v>2470</v>
      </c>
      <c r="F597" s="4" t="s">
        <v>1060</v>
      </c>
      <c r="G597" s="4" t="s">
        <v>6586</v>
      </c>
      <c r="H597" s="4" t="s">
        <v>1321</v>
      </c>
      <c r="I597" s="4" t="s">
        <v>1322</v>
      </c>
      <c r="J597" s="4" t="s">
        <v>6587</v>
      </c>
      <c r="K597" s="139">
        <v>200000000</v>
      </c>
      <c r="L597" s="139">
        <v>200000000</v>
      </c>
      <c r="M597" s="4" t="s">
        <v>5231</v>
      </c>
      <c r="N597" s="4" t="s">
        <v>2876</v>
      </c>
      <c r="O597" s="4" t="s">
        <v>3795</v>
      </c>
      <c r="P597" s="139">
        <v>5500000000</v>
      </c>
      <c r="Q597" s="186">
        <f t="shared" si="64"/>
        <v>5300000000</v>
      </c>
      <c r="R597" s="4">
        <v>122</v>
      </c>
      <c r="S597" s="4" t="s">
        <v>70</v>
      </c>
      <c r="T597" s="4" t="s">
        <v>70</v>
      </c>
      <c r="U597" s="140">
        <v>45341</v>
      </c>
      <c r="V597" s="4" t="s">
        <v>1884</v>
      </c>
      <c r="W597" s="4" t="s">
        <v>1954</v>
      </c>
      <c r="X597" s="4"/>
      <c r="Y597" s="4"/>
      <c r="Z597" s="4"/>
      <c r="AA597" s="4" t="s">
        <v>1886</v>
      </c>
      <c r="AB597" s="4"/>
      <c r="AC597" s="142">
        <f t="shared" si="63"/>
        <v>5500000000</v>
      </c>
      <c r="AD597" s="4"/>
      <c r="AE597" s="4"/>
      <c r="AF597" s="144"/>
      <c r="AG597" s="4"/>
      <c r="AH597" s="4"/>
      <c r="AI597" s="4"/>
      <c r="AJ597" s="4"/>
    </row>
    <row r="598" spans="1:36" hidden="1">
      <c r="B598" s="175" t="s">
        <v>5175</v>
      </c>
      <c r="C598" s="174" t="s">
        <v>160</v>
      </c>
      <c r="D598" s="4" t="s">
        <v>6583</v>
      </c>
      <c r="E598" s="4" t="s">
        <v>2470</v>
      </c>
      <c r="F598" s="4" t="s">
        <v>1060</v>
      </c>
      <c r="G598" s="4" t="s">
        <v>6588</v>
      </c>
      <c r="H598" s="4" t="s">
        <v>1321</v>
      </c>
      <c r="I598" s="4" t="s">
        <v>1322</v>
      </c>
      <c r="J598" s="4" t="s">
        <v>6589</v>
      </c>
      <c r="K598" s="139">
        <v>200000000</v>
      </c>
      <c r="L598" s="139">
        <v>200000000</v>
      </c>
      <c r="M598" s="4" t="s">
        <v>5231</v>
      </c>
      <c r="N598" s="4" t="s">
        <v>3690</v>
      </c>
      <c r="O598" s="4" t="s">
        <v>3691</v>
      </c>
      <c r="P598" s="139">
        <v>10000000</v>
      </c>
      <c r="Q598" s="186">
        <f t="shared" si="64"/>
        <v>-190000000</v>
      </c>
      <c r="R598" s="4">
        <v>122</v>
      </c>
      <c r="S598" s="4" t="s">
        <v>70</v>
      </c>
      <c r="T598" s="4" t="s">
        <v>70</v>
      </c>
      <c r="U598" s="140">
        <v>45341</v>
      </c>
      <c r="V598" s="4" t="s">
        <v>1884</v>
      </c>
      <c r="W598" s="4" t="s">
        <v>1954</v>
      </c>
      <c r="X598" s="4"/>
      <c r="Y598" s="4"/>
      <c r="Z598" s="4"/>
      <c r="AA598" s="4" t="s">
        <v>1886</v>
      </c>
      <c r="AB598" s="4"/>
      <c r="AC598" s="142">
        <f t="shared" si="63"/>
        <v>10000000</v>
      </c>
      <c r="AD598" s="4"/>
      <c r="AE598" s="4"/>
      <c r="AF598" s="144"/>
      <c r="AG598" s="4"/>
      <c r="AH598" s="4"/>
      <c r="AI598" s="4"/>
      <c r="AJ598" s="4"/>
    </row>
    <row r="599" spans="1:36" hidden="1">
      <c r="A599" t="s">
        <v>6590</v>
      </c>
      <c r="B599" s="145" t="s">
        <v>5175</v>
      </c>
      <c r="C599" s="4" t="s">
        <v>160</v>
      </c>
      <c r="D599" s="4" t="s">
        <v>6583</v>
      </c>
      <c r="E599" s="4" t="s">
        <v>2470</v>
      </c>
      <c r="F599" s="4" t="s">
        <v>1060</v>
      </c>
      <c r="G599" s="4" t="s">
        <v>6591</v>
      </c>
      <c r="H599" s="4" t="s">
        <v>1335</v>
      </c>
      <c r="I599" s="4" t="s">
        <v>1336</v>
      </c>
      <c r="J599" s="4" t="s">
        <v>6592</v>
      </c>
      <c r="K599" s="139">
        <v>330000000</v>
      </c>
      <c r="L599" s="139">
        <v>330000000</v>
      </c>
      <c r="M599" s="4" t="s">
        <v>5231</v>
      </c>
      <c r="N599" s="4" t="s">
        <v>2531</v>
      </c>
      <c r="O599" s="4" t="s">
        <v>3366</v>
      </c>
      <c r="P599" s="139">
        <v>50000000</v>
      </c>
      <c r="Q599" s="186">
        <f t="shared" si="64"/>
        <v>-280000000</v>
      </c>
      <c r="R599" s="4" t="s">
        <v>2503</v>
      </c>
      <c r="S599" s="4" t="s">
        <v>70</v>
      </c>
      <c r="T599" s="4"/>
      <c r="U599" s="140">
        <v>45353</v>
      </c>
      <c r="V599" s="4" t="s">
        <v>1884</v>
      </c>
      <c r="W599" s="4" t="s">
        <v>1954</v>
      </c>
      <c r="X599" s="4"/>
      <c r="Y599" s="4"/>
      <c r="Z599" s="4"/>
      <c r="AA599" s="4" t="s">
        <v>1886</v>
      </c>
      <c r="AB599" s="4"/>
      <c r="AC599" s="142">
        <f t="shared" si="63"/>
        <v>50000000</v>
      </c>
      <c r="AD599" s="4"/>
      <c r="AE599" s="4"/>
      <c r="AF599" s="144"/>
      <c r="AG599" s="4"/>
      <c r="AH599" s="4"/>
      <c r="AI599" s="4"/>
      <c r="AJ599" s="4"/>
    </row>
    <row r="600" spans="1:36" hidden="1">
      <c r="A600" t="s">
        <v>6590</v>
      </c>
      <c r="B600" s="145" t="s">
        <v>5175</v>
      </c>
      <c r="C600" s="4" t="s">
        <v>160</v>
      </c>
      <c r="D600" s="4" t="s">
        <v>6583</v>
      </c>
      <c r="E600" s="4" t="s">
        <v>2470</v>
      </c>
      <c r="F600" s="4" t="s">
        <v>1060</v>
      </c>
      <c r="G600" s="4" t="s">
        <v>6593</v>
      </c>
      <c r="H600" s="4" t="s">
        <v>1335</v>
      </c>
      <c r="I600" s="4" t="s">
        <v>1336</v>
      </c>
      <c r="J600" s="4" t="s">
        <v>6594</v>
      </c>
      <c r="K600" s="139">
        <v>100000000</v>
      </c>
      <c r="L600" s="139">
        <v>100000000</v>
      </c>
      <c r="M600" s="4" t="s">
        <v>5231</v>
      </c>
      <c r="N600" s="4" t="s">
        <v>2587</v>
      </c>
      <c r="O600" s="4" t="s">
        <v>4326</v>
      </c>
      <c r="P600" s="139">
        <v>10660000</v>
      </c>
      <c r="Q600" s="186">
        <f t="shared" si="64"/>
        <v>-89340000</v>
      </c>
      <c r="R600" s="4" t="s">
        <v>2503</v>
      </c>
      <c r="S600" s="4" t="s">
        <v>70</v>
      </c>
      <c r="T600" s="4"/>
      <c r="U600" s="140">
        <v>45353</v>
      </c>
      <c r="V600" s="4" t="s">
        <v>1884</v>
      </c>
      <c r="W600" s="4" t="s">
        <v>1954</v>
      </c>
      <c r="X600" s="4"/>
      <c r="Y600" s="4"/>
      <c r="Z600" s="4"/>
      <c r="AA600" s="4" t="s">
        <v>1886</v>
      </c>
      <c r="AB600" s="4"/>
      <c r="AC600" s="142">
        <f t="shared" si="63"/>
        <v>10660000</v>
      </c>
      <c r="AD600" s="4"/>
      <c r="AE600" s="4"/>
      <c r="AF600" s="144"/>
      <c r="AG600" s="4"/>
      <c r="AH600" s="4"/>
      <c r="AI600" s="4"/>
      <c r="AJ600" s="4"/>
    </row>
    <row r="601" spans="1:36" hidden="1">
      <c r="B601" s="145" t="s">
        <v>5175</v>
      </c>
      <c r="C601" s="4" t="s">
        <v>160</v>
      </c>
      <c r="D601" s="4" t="s">
        <v>2613</v>
      </c>
      <c r="E601" s="4" t="s">
        <v>2613</v>
      </c>
      <c r="F601" s="4" t="s">
        <v>1060</v>
      </c>
      <c r="G601" s="4" t="s">
        <v>6595</v>
      </c>
      <c r="H601" s="4" t="s">
        <v>1337</v>
      </c>
      <c r="I601" s="4" t="s">
        <v>1338</v>
      </c>
      <c r="J601" s="4" t="s">
        <v>6596</v>
      </c>
      <c r="K601" s="139">
        <v>376620000</v>
      </c>
      <c r="L601" s="139">
        <v>376620000</v>
      </c>
      <c r="M601" s="4" t="s">
        <v>6319</v>
      </c>
      <c r="N601" s="4" t="s">
        <v>3243</v>
      </c>
      <c r="O601" s="4" t="s">
        <v>6597</v>
      </c>
      <c r="P601" s="139">
        <v>50000000</v>
      </c>
      <c r="Q601" s="186">
        <f t="shared" si="64"/>
        <v>-326620000</v>
      </c>
      <c r="R601" s="4">
        <v>217</v>
      </c>
      <c r="S601" s="174" t="s">
        <v>70</v>
      </c>
      <c r="T601" s="4" t="s">
        <v>70</v>
      </c>
      <c r="U601" s="140">
        <v>45348</v>
      </c>
      <c r="V601" s="4" t="s">
        <v>1887</v>
      </c>
      <c r="W601" s="4"/>
      <c r="X601" s="139" t="s">
        <v>70</v>
      </c>
      <c r="Y601" s="140">
        <v>45371</v>
      </c>
      <c r="Z601" s="4" t="s">
        <v>1885</v>
      </c>
      <c r="AA601" s="4" t="s">
        <v>1886</v>
      </c>
      <c r="AB601" s="186">
        <f>K601</f>
        <v>376620000</v>
      </c>
      <c r="AC601" s="142">
        <f t="shared" si="63"/>
        <v>-326620000</v>
      </c>
      <c r="AD601" s="4"/>
      <c r="AE601" s="4" t="s">
        <v>1987</v>
      </c>
      <c r="AF601" s="144" t="s">
        <v>6598</v>
      </c>
      <c r="AG601" s="4"/>
      <c r="AH601" s="4"/>
      <c r="AI601" s="4"/>
      <c r="AJ601" s="4"/>
    </row>
    <row r="602" spans="1:36" hidden="1">
      <c r="B602" s="145" t="s">
        <v>5175</v>
      </c>
      <c r="C602" s="4" t="s">
        <v>160</v>
      </c>
      <c r="D602" s="4" t="s">
        <v>6599</v>
      </c>
      <c r="E602" s="4" t="s">
        <v>6599</v>
      </c>
      <c r="F602" s="4" t="s">
        <v>1060</v>
      </c>
      <c r="G602" s="4" t="s">
        <v>6600</v>
      </c>
      <c r="H602" s="4" t="s">
        <v>1443</v>
      </c>
      <c r="I602" s="4" t="s">
        <v>1444</v>
      </c>
      <c r="J602" s="4" t="s">
        <v>6601</v>
      </c>
      <c r="K602" s="139">
        <v>4000000000</v>
      </c>
      <c r="L602" s="139">
        <v>4000000000</v>
      </c>
      <c r="M602" s="4" t="s">
        <v>5713</v>
      </c>
      <c r="N602" s="4" t="s">
        <v>3027</v>
      </c>
      <c r="O602" s="4" t="s">
        <v>2888</v>
      </c>
      <c r="P602" s="139">
        <v>10663616</v>
      </c>
      <c r="Q602" s="186">
        <f t="shared" si="64"/>
        <v>-3989336384</v>
      </c>
      <c r="R602" s="4">
        <v>123</v>
      </c>
      <c r="S602" s="4" t="s">
        <v>70</v>
      </c>
      <c r="T602" s="4" t="s">
        <v>70</v>
      </c>
      <c r="U602" s="140">
        <v>45321</v>
      </c>
      <c r="V602" s="4" t="s">
        <v>1884</v>
      </c>
      <c r="W602" s="4"/>
      <c r="X602" s="4"/>
      <c r="Y602" s="4"/>
      <c r="Z602" s="4"/>
      <c r="AA602" s="4" t="s">
        <v>1886</v>
      </c>
      <c r="AB602" s="4"/>
      <c r="AC602" s="142">
        <f t="shared" si="63"/>
        <v>10663616</v>
      </c>
      <c r="AD602" s="4"/>
      <c r="AE602" s="4"/>
      <c r="AF602" s="144"/>
      <c r="AG602" s="4"/>
      <c r="AH602" s="4"/>
      <c r="AI602" s="4"/>
      <c r="AJ602" s="4"/>
    </row>
    <row r="603" spans="1:36" hidden="1">
      <c r="B603" s="145" t="s">
        <v>5175</v>
      </c>
      <c r="C603" s="4" t="s">
        <v>160</v>
      </c>
      <c r="D603" s="4" t="s">
        <v>6599</v>
      </c>
      <c r="E603" s="4" t="s">
        <v>6599</v>
      </c>
      <c r="F603" s="4" t="s">
        <v>1060</v>
      </c>
      <c r="G603" s="4" t="s">
        <v>6602</v>
      </c>
      <c r="H603" s="4" t="s">
        <v>1443</v>
      </c>
      <c r="I603" s="4" t="s">
        <v>1444</v>
      </c>
      <c r="J603" s="4" t="s">
        <v>6603</v>
      </c>
      <c r="K603" s="139">
        <v>2000000000</v>
      </c>
      <c r="L603" s="139">
        <v>2000000000</v>
      </c>
      <c r="M603" s="4" t="s">
        <v>5651</v>
      </c>
      <c r="N603" s="4" t="s">
        <v>3375</v>
      </c>
      <c r="O603" s="4" t="s">
        <v>2842</v>
      </c>
      <c r="P603" s="139">
        <v>200000000</v>
      </c>
      <c r="Q603" s="186">
        <f t="shared" si="64"/>
        <v>-1800000000</v>
      </c>
      <c r="R603" s="4">
        <v>123</v>
      </c>
      <c r="S603" s="4" t="s">
        <v>70</v>
      </c>
      <c r="T603" s="4" t="s">
        <v>70</v>
      </c>
      <c r="U603" s="140">
        <v>45321</v>
      </c>
      <c r="V603" s="4" t="s">
        <v>1884</v>
      </c>
      <c r="W603" s="4"/>
      <c r="X603" s="4"/>
      <c r="Y603" s="4"/>
      <c r="Z603" s="4"/>
      <c r="AA603" s="4" t="s">
        <v>1886</v>
      </c>
      <c r="AB603" s="4"/>
      <c r="AC603" s="142">
        <f t="shared" si="63"/>
        <v>200000000</v>
      </c>
      <c r="AD603" s="4"/>
      <c r="AE603" s="4"/>
      <c r="AF603" s="144"/>
      <c r="AG603" s="4"/>
      <c r="AH603" s="4"/>
      <c r="AI603" s="4"/>
      <c r="AJ603" s="4"/>
    </row>
    <row r="604" spans="1:36" hidden="1">
      <c r="B604" s="145" t="s">
        <v>5175</v>
      </c>
      <c r="C604" s="4" t="s">
        <v>160</v>
      </c>
      <c r="D604" s="4" t="s">
        <v>6599</v>
      </c>
      <c r="E604" s="4" t="s">
        <v>6599</v>
      </c>
      <c r="F604" s="4" t="s">
        <v>1060</v>
      </c>
      <c r="G604" s="4" t="s">
        <v>6604</v>
      </c>
      <c r="H604" s="4" t="s">
        <v>1443</v>
      </c>
      <c r="I604" s="4" t="s">
        <v>1444</v>
      </c>
      <c r="J604" s="4" t="s">
        <v>6605</v>
      </c>
      <c r="K604" s="139">
        <v>2043000000</v>
      </c>
      <c r="L604" s="139">
        <v>2043000000</v>
      </c>
      <c r="M604" s="4" t="s">
        <v>5651</v>
      </c>
      <c r="N604" s="4" t="s">
        <v>2601</v>
      </c>
      <c r="O604" s="4" t="s">
        <v>2842</v>
      </c>
      <c r="P604" s="139">
        <v>10663616</v>
      </c>
      <c r="Q604" s="186">
        <f t="shared" si="64"/>
        <v>-2032336384</v>
      </c>
      <c r="R604" s="4">
        <v>123</v>
      </c>
      <c r="S604" s="4" t="s">
        <v>70</v>
      </c>
      <c r="T604" s="4" t="s">
        <v>70</v>
      </c>
      <c r="U604" s="140">
        <v>45321</v>
      </c>
      <c r="V604" s="4" t="s">
        <v>1884</v>
      </c>
      <c r="W604" s="4"/>
      <c r="X604" s="4"/>
      <c r="Y604" s="4"/>
      <c r="Z604" s="4"/>
      <c r="AA604" s="4" t="s">
        <v>1886</v>
      </c>
      <c r="AB604" s="4"/>
      <c r="AC604" s="142">
        <f t="shared" si="63"/>
        <v>10663616</v>
      </c>
      <c r="AD604" s="4"/>
      <c r="AE604" s="4"/>
      <c r="AF604" s="144"/>
      <c r="AG604" s="4"/>
      <c r="AH604" s="4"/>
      <c r="AI604" s="4"/>
      <c r="AJ604" s="4"/>
    </row>
    <row r="605" spans="1:36" hidden="1">
      <c r="B605" s="145" t="s">
        <v>5175</v>
      </c>
      <c r="C605" s="4" t="s">
        <v>160</v>
      </c>
      <c r="D605" s="4" t="s">
        <v>6599</v>
      </c>
      <c r="E605" s="4" t="s">
        <v>6599</v>
      </c>
      <c r="F605" s="4" t="s">
        <v>1060</v>
      </c>
      <c r="G605" s="4" t="s">
        <v>6606</v>
      </c>
      <c r="H605" s="4" t="s">
        <v>1443</v>
      </c>
      <c r="I605" s="4" t="s">
        <v>1444</v>
      </c>
      <c r="J605" s="4" t="s">
        <v>6607</v>
      </c>
      <c r="K605" s="139">
        <v>2000000000</v>
      </c>
      <c r="L605" s="139">
        <v>2000000000</v>
      </c>
      <c r="M605" s="4" t="s">
        <v>5651</v>
      </c>
      <c r="N605" s="4" t="s">
        <v>2601</v>
      </c>
      <c r="O605" s="4" t="s">
        <v>2842</v>
      </c>
      <c r="P605" s="139">
        <v>12780870739</v>
      </c>
      <c r="Q605" s="186">
        <f t="shared" si="64"/>
        <v>10780870739</v>
      </c>
      <c r="R605" s="4">
        <v>123</v>
      </c>
      <c r="S605" s="4" t="s">
        <v>70</v>
      </c>
      <c r="T605" s="4" t="s">
        <v>70</v>
      </c>
      <c r="U605" s="140">
        <v>45321</v>
      </c>
      <c r="V605" s="4" t="s">
        <v>1884</v>
      </c>
      <c r="W605" s="4"/>
      <c r="X605" s="4"/>
      <c r="Y605" s="4"/>
      <c r="Z605" s="4"/>
      <c r="AA605" s="4" t="s">
        <v>1886</v>
      </c>
      <c r="AB605" s="4"/>
      <c r="AC605" s="142">
        <f t="shared" si="63"/>
        <v>12780870739</v>
      </c>
      <c r="AD605" s="4"/>
      <c r="AE605" s="4"/>
      <c r="AF605" s="144"/>
      <c r="AG605" s="4"/>
      <c r="AH605" s="4"/>
      <c r="AI605" s="4"/>
      <c r="AJ605" s="4"/>
    </row>
    <row r="606" spans="1:36" hidden="1">
      <c r="B606" s="145" t="s">
        <v>5175</v>
      </c>
      <c r="C606" s="4" t="s">
        <v>160</v>
      </c>
      <c r="D606" s="4" t="s">
        <v>6599</v>
      </c>
      <c r="E606" s="4" t="s">
        <v>6599</v>
      </c>
      <c r="F606" s="4" t="s">
        <v>1060</v>
      </c>
      <c r="G606" s="4" t="s">
        <v>6608</v>
      </c>
      <c r="H606" s="4" t="s">
        <v>1443</v>
      </c>
      <c r="I606" s="4" t="s">
        <v>1444</v>
      </c>
      <c r="J606" s="4" t="s">
        <v>6609</v>
      </c>
      <c r="K606" s="139">
        <v>2000000000</v>
      </c>
      <c r="L606" s="139">
        <v>2000000000</v>
      </c>
      <c r="M606" s="4" t="s">
        <v>5651</v>
      </c>
      <c r="N606" s="4" t="s">
        <v>2601</v>
      </c>
      <c r="O606" s="4" t="s">
        <v>2842</v>
      </c>
      <c r="P606" s="139">
        <v>50000000</v>
      </c>
      <c r="Q606" s="186">
        <f t="shared" si="64"/>
        <v>-1950000000</v>
      </c>
      <c r="R606" s="4">
        <v>123</v>
      </c>
      <c r="S606" s="4" t="s">
        <v>70</v>
      </c>
      <c r="T606" s="4" t="s">
        <v>70</v>
      </c>
      <c r="U606" s="140">
        <v>45321</v>
      </c>
      <c r="V606" s="4" t="s">
        <v>1884</v>
      </c>
      <c r="W606" s="4"/>
      <c r="X606" s="4"/>
      <c r="Y606" s="4"/>
      <c r="Z606" s="4"/>
      <c r="AA606" s="4" t="s">
        <v>1886</v>
      </c>
      <c r="AB606" s="4"/>
      <c r="AC606" s="142">
        <f t="shared" si="63"/>
        <v>50000000</v>
      </c>
      <c r="AD606" s="4"/>
      <c r="AE606" s="4"/>
      <c r="AF606" s="144"/>
      <c r="AG606" s="4"/>
      <c r="AH606" s="4"/>
      <c r="AI606" s="4"/>
      <c r="AJ606" s="4"/>
    </row>
    <row r="607" spans="1:36" hidden="1">
      <c r="B607" s="145" t="s">
        <v>5175</v>
      </c>
      <c r="C607" s="4" t="s">
        <v>160</v>
      </c>
      <c r="D607" s="4" t="s">
        <v>6599</v>
      </c>
      <c r="E607" s="4" t="s">
        <v>6599</v>
      </c>
      <c r="F607" s="4" t="s">
        <v>1060</v>
      </c>
      <c r="G607" s="4" t="s">
        <v>6610</v>
      </c>
      <c r="H607" s="4" t="s">
        <v>1443</v>
      </c>
      <c r="I607" s="4" t="s">
        <v>1444</v>
      </c>
      <c r="J607" s="4" t="s">
        <v>6611</v>
      </c>
      <c r="K607" s="139">
        <v>2000000000</v>
      </c>
      <c r="L607" s="139">
        <v>2000000000</v>
      </c>
      <c r="M607" s="4" t="s">
        <v>5651</v>
      </c>
      <c r="N607" s="4" t="s">
        <v>2601</v>
      </c>
      <c r="O607" s="4" t="s">
        <v>2842</v>
      </c>
      <c r="P607" s="139">
        <v>10000000</v>
      </c>
      <c r="Q607" s="186">
        <f t="shared" si="64"/>
        <v>-1990000000</v>
      </c>
      <c r="R607" s="4">
        <v>123</v>
      </c>
      <c r="S607" s="4" t="s">
        <v>70</v>
      </c>
      <c r="T607" s="4" t="s">
        <v>70</v>
      </c>
      <c r="U607" s="140">
        <v>45321</v>
      </c>
      <c r="V607" s="4" t="s">
        <v>1884</v>
      </c>
      <c r="W607" s="4"/>
      <c r="X607" s="4"/>
      <c r="Y607" s="4"/>
      <c r="Z607" s="4"/>
      <c r="AA607" s="4" t="s">
        <v>1886</v>
      </c>
      <c r="AB607" s="4"/>
      <c r="AC607" s="142">
        <f t="shared" si="63"/>
        <v>10000000</v>
      </c>
      <c r="AD607" s="4"/>
      <c r="AE607" s="4"/>
      <c r="AF607" s="144"/>
      <c r="AG607" s="4"/>
      <c r="AH607" s="4"/>
      <c r="AI607" s="4"/>
      <c r="AJ607" s="4"/>
    </row>
    <row r="608" spans="1:36" hidden="1">
      <c r="B608" s="145" t="s">
        <v>5175</v>
      </c>
      <c r="C608" s="4" t="s">
        <v>160</v>
      </c>
      <c r="D608" s="4" t="s">
        <v>6599</v>
      </c>
      <c r="E608" s="4" t="s">
        <v>6599</v>
      </c>
      <c r="F608" s="4" t="s">
        <v>1060</v>
      </c>
      <c r="G608" s="4" t="s">
        <v>6612</v>
      </c>
      <c r="H608" s="4" t="s">
        <v>1443</v>
      </c>
      <c r="I608" s="4" t="s">
        <v>1444</v>
      </c>
      <c r="J608" s="4" t="s">
        <v>6613</v>
      </c>
      <c r="K608" s="139">
        <v>2000000000</v>
      </c>
      <c r="L608" s="139">
        <v>2000000000</v>
      </c>
      <c r="M608" s="4" t="s">
        <v>5651</v>
      </c>
      <c r="N608" s="4" t="s">
        <v>3208</v>
      </c>
      <c r="O608" s="4" t="s">
        <v>3650</v>
      </c>
      <c r="P608" s="139">
        <v>252972493</v>
      </c>
      <c r="Q608" s="186">
        <f t="shared" si="64"/>
        <v>-1747027507</v>
      </c>
      <c r="R608" s="4">
        <v>123</v>
      </c>
      <c r="S608" s="4" t="s">
        <v>70</v>
      </c>
      <c r="T608" s="4" t="s">
        <v>70</v>
      </c>
      <c r="U608" s="140">
        <v>45321</v>
      </c>
      <c r="V608" s="4" t="s">
        <v>1884</v>
      </c>
      <c r="W608" s="4"/>
      <c r="X608" s="4"/>
      <c r="Y608" s="4"/>
      <c r="Z608" s="4"/>
      <c r="AA608" s="4" t="s">
        <v>1886</v>
      </c>
      <c r="AB608" s="4"/>
      <c r="AC608" s="142">
        <f t="shared" si="63"/>
        <v>252972493</v>
      </c>
      <c r="AD608" s="4"/>
      <c r="AE608" s="4"/>
      <c r="AF608" s="144"/>
      <c r="AG608" s="4"/>
      <c r="AH608" s="4"/>
      <c r="AI608" s="4"/>
      <c r="AJ608" s="4"/>
    </row>
    <row r="609" spans="2:36" hidden="1">
      <c r="B609" s="145" t="s">
        <v>5175</v>
      </c>
      <c r="C609" s="4" t="s">
        <v>160</v>
      </c>
      <c r="D609" s="4" t="s">
        <v>6599</v>
      </c>
      <c r="E609" s="4" t="s">
        <v>6599</v>
      </c>
      <c r="F609" s="4" t="s">
        <v>1060</v>
      </c>
      <c r="G609" s="4" t="s">
        <v>6614</v>
      </c>
      <c r="H609" s="4" t="s">
        <v>1443</v>
      </c>
      <c r="I609" s="4" t="s">
        <v>1444</v>
      </c>
      <c r="J609" s="4" t="s">
        <v>6615</v>
      </c>
      <c r="K609" s="139">
        <v>2000000000</v>
      </c>
      <c r="L609" s="139">
        <v>2000000000</v>
      </c>
      <c r="M609" s="4" t="s">
        <v>5651</v>
      </c>
      <c r="N609" s="4" t="s">
        <v>1971</v>
      </c>
      <c r="O609" s="4" t="s">
        <v>2751</v>
      </c>
      <c r="P609" s="139">
        <v>20000000</v>
      </c>
      <c r="Q609" s="186">
        <f t="shared" si="64"/>
        <v>-1980000000</v>
      </c>
      <c r="R609" s="4">
        <v>123</v>
      </c>
      <c r="S609" s="4" t="s">
        <v>70</v>
      </c>
      <c r="T609" s="4" t="s">
        <v>70</v>
      </c>
      <c r="U609" s="140">
        <v>45321</v>
      </c>
      <c r="V609" s="4" t="s">
        <v>1884</v>
      </c>
      <c r="W609" s="4"/>
      <c r="X609" s="4"/>
      <c r="Y609" s="4"/>
      <c r="Z609" s="4"/>
      <c r="AA609" s="4" t="s">
        <v>1886</v>
      </c>
      <c r="AB609" s="4"/>
      <c r="AC609" s="142">
        <f t="shared" si="63"/>
        <v>20000000</v>
      </c>
      <c r="AD609" s="4"/>
      <c r="AE609" s="4"/>
      <c r="AF609" s="144"/>
      <c r="AG609" s="4"/>
      <c r="AH609" s="4"/>
      <c r="AI609" s="4"/>
      <c r="AJ609" s="4"/>
    </row>
    <row r="610" spans="2:36" hidden="1">
      <c r="B610" s="145" t="s">
        <v>5175</v>
      </c>
      <c r="C610" s="4" t="s">
        <v>160</v>
      </c>
      <c r="D610" s="4" t="s">
        <v>6599</v>
      </c>
      <c r="E610" s="4" t="s">
        <v>6599</v>
      </c>
      <c r="F610" s="4" t="s">
        <v>1060</v>
      </c>
      <c r="G610" s="4" t="s">
        <v>6616</v>
      </c>
      <c r="H610" s="4" t="s">
        <v>1443</v>
      </c>
      <c r="I610" s="4" t="s">
        <v>1444</v>
      </c>
      <c r="J610" s="4" t="s">
        <v>6617</v>
      </c>
      <c r="K610" s="139">
        <v>2000000000</v>
      </c>
      <c r="L610" s="139">
        <v>2000000000</v>
      </c>
      <c r="M610" s="4" t="s">
        <v>5651</v>
      </c>
      <c r="N610" s="4" t="s">
        <v>5265</v>
      </c>
      <c r="O610" s="4" t="s">
        <v>2502</v>
      </c>
      <c r="P610" s="139">
        <v>2000000</v>
      </c>
      <c r="Q610" s="186">
        <f t="shared" si="64"/>
        <v>-1998000000</v>
      </c>
      <c r="R610" s="4">
        <v>123</v>
      </c>
      <c r="S610" s="4" t="s">
        <v>70</v>
      </c>
      <c r="T610" s="4" t="s">
        <v>70</v>
      </c>
      <c r="U610" s="140">
        <v>45321</v>
      </c>
      <c r="V610" s="4" t="s">
        <v>1884</v>
      </c>
      <c r="W610" s="4"/>
      <c r="X610" s="4"/>
      <c r="Y610" s="4"/>
      <c r="Z610" s="4"/>
      <c r="AA610" s="4" t="s">
        <v>1886</v>
      </c>
      <c r="AB610" s="4"/>
      <c r="AC610" s="142">
        <f t="shared" si="63"/>
        <v>2000000</v>
      </c>
      <c r="AD610" s="4"/>
      <c r="AE610" s="4"/>
      <c r="AF610" s="144"/>
      <c r="AG610" s="4"/>
      <c r="AH610" s="4"/>
      <c r="AI610" s="4"/>
      <c r="AJ610" s="4"/>
    </row>
    <row r="611" spans="2:36" hidden="1">
      <c r="B611" s="145" t="s">
        <v>5175</v>
      </c>
      <c r="C611" s="4" t="s">
        <v>160</v>
      </c>
      <c r="D611" s="4" t="s">
        <v>6599</v>
      </c>
      <c r="E611" s="4" t="s">
        <v>6599</v>
      </c>
      <c r="F611" s="4" t="s">
        <v>1060</v>
      </c>
      <c r="G611" s="4" t="s">
        <v>6618</v>
      </c>
      <c r="H611" s="4" t="s">
        <v>1443</v>
      </c>
      <c r="I611" s="4" t="s">
        <v>1444</v>
      </c>
      <c r="J611" s="4" t="s">
        <v>6619</v>
      </c>
      <c r="K611" s="139">
        <v>1500000000</v>
      </c>
      <c r="L611" s="139">
        <v>1500000000</v>
      </c>
      <c r="M611" s="4" t="s">
        <v>5651</v>
      </c>
      <c r="N611" s="4" t="s">
        <v>5265</v>
      </c>
      <c r="O611" s="4" t="s">
        <v>2502</v>
      </c>
      <c r="P611" s="139">
        <v>6000000000</v>
      </c>
      <c r="Q611" s="186">
        <f t="shared" si="64"/>
        <v>4500000000</v>
      </c>
      <c r="R611" s="4">
        <v>123</v>
      </c>
      <c r="S611" s="4" t="s">
        <v>70</v>
      </c>
      <c r="T611" s="4" t="s">
        <v>70</v>
      </c>
      <c r="U611" s="140">
        <v>45321</v>
      </c>
      <c r="V611" s="4" t="s">
        <v>1884</v>
      </c>
      <c r="W611" s="4"/>
      <c r="X611" s="4"/>
      <c r="Y611" s="4"/>
      <c r="Z611" s="4"/>
      <c r="AA611" s="4" t="s">
        <v>1886</v>
      </c>
      <c r="AB611" s="4"/>
      <c r="AC611" s="142">
        <f t="shared" si="63"/>
        <v>6000000000</v>
      </c>
      <c r="AD611" s="4"/>
      <c r="AE611" s="4"/>
      <c r="AF611" s="144"/>
      <c r="AG611" s="4"/>
      <c r="AH611" s="4"/>
      <c r="AI611" s="4"/>
      <c r="AJ611" s="4"/>
    </row>
    <row r="612" spans="2:36" hidden="1">
      <c r="B612" s="145" t="s">
        <v>5175</v>
      </c>
      <c r="C612" s="4" t="s">
        <v>160</v>
      </c>
      <c r="D612" s="4" t="s">
        <v>6599</v>
      </c>
      <c r="E612" s="4" t="s">
        <v>6599</v>
      </c>
      <c r="F612" s="4" t="s">
        <v>1060</v>
      </c>
      <c r="G612" s="4" t="s">
        <v>6620</v>
      </c>
      <c r="H612" s="4" t="s">
        <v>1443</v>
      </c>
      <c r="I612" s="4" t="s">
        <v>1444</v>
      </c>
      <c r="J612" s="4" t="s">
        <v>6621</v>
      </c>
      <c r="K612" s="139">
        <v>2000000000</v>
      </c>
      <c r="L612" s="139">
        <v>2000000000</v>
      </c>
      <c r="M612" s="4" t="s">
        <v>5651</v>
      </c>
      <c r="N612" s="4" t="s">
        <v>5013</v>
      </c>
      <c r="O612" s="4" t="s">
        <v>2502</v>
      </c>
      <c r="P612" s="139">
        <v>5000000</v>
      </c>
      <c r="Q612" s="186">
        <f t="shared" si="64"/>
        <v>-1995000000</v>
      </c>
      <c r="R612" s="4">
        <v>123</v>
      </c>
      <c r="S612" s="4" t="s">
        <v>70</v>
      </c>
      <c r="T612" s="4" t="s">
        <v>70</v>
      </c>
      <c r="U612" s="140">
        <v>45321</v>
      </c>
      <c r="V612" s="4" t="s">
        <v>1884</v>
      </c>
      <c r="W612" s="4"/>
      <c r="X612" s="4"/>
      <c r="Y612" s="4"/>
      <c r="Z612" s="4"/>
      <c r="AA612" s="4" t="s">
        <v>1886</v>
      </c>
      <c r="AB612" s="4"/>
      <c r="AC612" s="142">
        <f t="shared" si="63"/>
        <v>5000000</v>
      </c>
      <c r="AD612" s="4"/>
      <c r="AE612" s="4"/>
      <c r="AF612" s="144"/>
      <c r="AG612" s="4"/>
      <c r="AH612" s="4"/>
      <c r="AI612" s="4"/>
      <c r="AJ612" s="4"/>
    </row>
    <row r="613" spans="2:36" hidden="1">
      <c r="B613" s="145" t="s">
        <v>5175</v>
      </c>
      <c r="C613" s="4" t="s">
        <v>160</v>
      </c>
      <c r="D613" s="4" t="s">
        <v>6599</v>
      </c>
      <c r="E613" s="4" t="s">
        <v>6599</v>
      </c>
      <c r="F613" s="4" t="s">
        <v>1060</v>
      </c>
      <c r="G613" s="4" t="s">
        <v>6622</v>
      </c>
      <c r="H613" s="4" t="s">
        <v>1443</v>
      </c>
      <c r="I613" s="4" t="s">
        <v>1444</v>
      </c>
      <c r="J613" s="4" t="s">
        <v>6623</v>
      </c>
      <c r="K613" s="139">
        <v>2000000000</v>
      </c>
      <c r="L613" s="139">
        <v>2000000000</v>
      </c>
      <c r="M613" s="4" t="s">
        <v>5651</v>
      </c>
      <c r="N613" s="4" t="s">
        <v>5013</v>
      </c>
      <c r="O613" s="4" t="s">
        <v>2502</v>
      </c>
      <c r="P613" s="139">
        <v>5671178</v>
      </c>
      <c r="Q613" s="186">
        <f t="shared" si="64"/>
        <v>-1994328822</v>
      </c>
      <c r="R613" s="4">
        <v>123</v>
      </c>
      <c r="S613" s="4" t="s">
        <v>70</v>
      </c>
      <c r="T613" s="4" t="s">
        <v>70</v>
      </c>
      <c r="U613" s="140">
        <v>45321</v>
      </c>
      <c r="V613" s="4" t="s">
        <v>1884</v>
      </c>
      <c r="W613" s="4"/>
      <c r="X613" s="4"/>
      <c r="Y613" s="4"/>
      <c r="Z613" s="4"/>
      <c r="AA613" s="4" t="s">
        <v>1886</v>
      </c>
      <c r="AB613" s="4"/>
      <c r="AC613" s="142">
        <f t="shared" si="63"/>
        <v>5671178</v>
      </c>
      <c r="AD613" s="4"/>
      <c r="AE613" s="4"/>
      <c r="AF613" s="144"/>
      <c r="AG613" s="4"/>
      <c r="AH613" s="4"/>
      <c r="AI613" s="4"/>
      <c r="AJ613" s="4"/>
    </row>
    <row r="614" spans="2:36" hidden="1">
      <c r="B614" s="145" t="s">
        <v>5175</v>
      </c>
      <c r="C614" s="4" t="s">
        <v>160</v>
      </c>
      <c r="D614" s="4" t="s">
        <v>6599</v>
      </c>
      <c r="E614" s="4" t="s">
        <v>6599</v>
      </c>
      <c r="F614" s="4" t="s">
        <v>1060</v>
      </c>
      <c r="G614" s="4" t="s">
        <v>6624</v>
      </c>
      <c r="H614" s="4" t="s">
        <v>1443</v>
      </c>
      <c r="I614" s="4" t="s">
        <v>1444</v>
      </c>
      <c r="J614" s="4" t="s">
        <v>6625</v>
      </c>
      <c r="K614" s="139">
        <v>2000000000</v>
      </c>
      <c r="L614" s="139">
        <v>2000000000</v>
      </c>
      <c r="M614" s="4" t="s">
        <v>5651</v>
      </c>
      <c r="N614" s="4" t="s">
        <v>3017</v>
      </c>
      <c r="O614" s="4" t="s">
        <v>3240</v>
      </c>
      <c r="P614" s="139">
        <v>21880000</v>
      </c>
      <c r="Q614" s="186">
        <f t="shared" si="64"/>
        <v>-1978120000</v>
      </c>
      <c r="R614" s="4">
        <v>123</v>
      </c>
      <c r="S614" s="4" t="s">
        <v>70</v>
      </c>
      <c r="T614" s="4" t="s">
        <v>70</v>
      </c>
      <c r="U614" s="140">
        <v>45321</v>
      </c>
      <c r="V614" s="4" t="s">
        <v>1884</v>
      </c>
      <c r="W614" s="4"/>
      <c r="X614" s="4"/>
      <c r="Y614" s="4"/>
      <c r="Z614" s="4"/>
      <c r="AA614" s="4" t="s">
        <v>1886</v>
      </c>
      <c r="AB614" s="4"/>
      <c r="AC614" s="142">
        <f t="shared" si="63"/>
        <v>21880000</v>
      </c>
      <c r="AD614" s="4"/>
      <c r="AE614" s="4"/>
      <c r="AF614" s="144"/>
      <c r="AG614" s="4"/>
      <c r="AH614" s="4"/>
      <c r="AI614" s="4"/>
      <c r="AJ614" s="4"/>
    </row>
    <row r="615" spans="2:36" hidden="1">
      <c r="B615" s="145" t="s">
        <v>5175</v>
      </c>
      <c r="C615" s="4" t="s">
        <v>160</v>
      </c>
      <c r="D615" s="4" t="s">
        <v>6599</v>
      </c>
      <c r="E615" s="4" t="s">
        <v>6599</v>
      </c>
      <c r="F615" s="4" t="s">
        <v>1060</v>
      </c>
      <c r="G615" s="4" t="s">
        <v>6626</v>
      </c>
      <c r="H615" s="4" t="s">
        <v>1443</v>
      </c>
      <c r="I615" s="4" t="s">
        <v>1444</v>
      </c>
      <c r="J615" s="4" t="s">
        <v>6627</v>
      </c>
      <c r="K615" s="139">
        <v>1500000000</v>
      </c>
      <c r="L615" s="139">
        <v>1500000000</v>
      </c>
      <c r="M615" s="4" t="s">
        <v>5651</v>
      </c>
      <c r="N615" s="4" t="s">
        <v>3017</v>
      </c>
      <c r="O615" s="4" t="s">
        <v>3240</v>
      </c>
      <c r="P615" s="139">
        <v>2000000</v>
      </c>
      <c r="Q615" s="186">
        <f t="shared" si="64"/>
        <v>-1498000000</v>
      </c>
      <c r="R615" s="4">
        <v>123</v>
      </c>
      <c r="S615" s="4" t="s">
        <v>70</v>
      </c>
      <c r="T615" s="4" t="s">
        <v>70</v>
      </c>
      <c r="U615" s="140">
        <v>45321</v>
      </c>
      <c r="V615" s="4" t="s">
        <v>1884</v>
      </c>
      <c r="W615" s="4"/>
      <c r="X615" s="4"/>
      <c r="Y615" s="4"/>
      <c r="Z615" s="4"/>
      <c r="AA615" s="4" t="s">
        <v>1886</v>
      </c>
      <c r="AB615" s="4"/>
      <c r="AC615" s="142">
        <f t="shared" si="63"/>
        <v>2000000</v>
      </c>
      <c r="AD615" s="4"/>
      <c r="AE615" s="4"/>
      <c r="AF615" s="144"/>
      <c r="AG615" s="4"/>
      <c r="AH615" s="4"/>
      <c r="AI615" s="4"/>
      <c r="AJ615" s="4"/>
    </row>
    <row r="616" spans="2:36" hidden="1">
      <c r="B616" s="145" t="s">
        <v>5175</v>
      </c>
      <c r="C616" s="4" t="s">
        <v>160</v>
      </c>
      <c r="D616" s="4" t="s">
        <v>6599</v>
      </c>
      <c r="E616" s="4" t="s">
        <v>6599</v>
      </c>
      <c r="F616" s="4" t="s">
        <v>1060</v>
      </c>
      <c r="G616" s="4" t="s">
        <v>6628</v>
      </c>
      <c r="H616" s="4" t="s">
        <v>1443</v>
      </c>
      <c r="I616" s="4" t="s">
        <v>1444</v>
      </c>
      <c r="J616" s="4" t="s">
        <v>6629</v>
      </c>
      <c r="K616" s="139">
        <v>1500000000</v>
      </c>
      <c r="L616" s="139">
        <v>1500000000</v>
      </c>
      <c r="M616" s="4" t="s">
        <v>5651</v>
      </c>
      <c r="N616" s="4" t="s">
        <v>2144</v>
      </c>
      <c r="O616" s="4" t="s">
        <v>3450</v>
      </c>
      <c r="P616" s="139">
        <v>10000000</v>
      </c>
      <c r="Q616" s="186">
        <f t="shared" si="64"/>
        <v>-1490000000</v>
      </c>
      <c r="R616" s="4">
        <v>123</v>
      </c>
      <c r="S616" s="4" t="s">
        <v>70</v>
      </c>
      <c r="T616" s="4" t="s">
        <v>70</v>
      </c>
      <c r="U616" s="140">
        <v>45321</v>
      </c>
      <c r="V616" s="4" t="s">
        <v>1884</v>
      </c>
      <c r="W616" s="4"/>
      <c r="X616" s="4"/>
      <c r="Y616" s="4"/>
      <c r="Z616" s="4"/>
      <c r="AA616" s="4" t="s">
        <v>1886</v>
      </c>
      <c r="AB616" s="4"/>
      <c r="AC616" s="142">
        <f t="shared" si="63"/>
        <v>10000000</v>
      </c>
      <c r="AD616" s="4"/>
      <c r="AE616" s="4"/>
      <c r="AF616" s="144"/>
      <c r="AG616" s="4"/>
      <c r="AH616" s="4"/>
      <c r="AI616" s="4"/>
      <c r="AJ616" s="4"/>
    </row>
    <row r="617" spans="2:36" hidden="1">
      <c r="B617" s="145" t="s">
        <v>5175</v>
      </c>
      <c r="C617" s="4" t="s">
        <v>160</v>
      </c>
      <c r="D617" s="4" t="s">
        <v>6599</v>
      </c>
      <c r="E617" s="4" t="s">
        <v>6599</v>
      </c>
      <c r="F617" s="4" t="s">
        <v>1060</v>
      </c>
      <c r="G617" s="4" t="s">
        <v>6630</v>
      </c>
      <c r="H617" s="4" t="s">
        <v>1443</v>
      </c>
      <c r="I617" s="4" t="s">
        <v>1444</v>
      </c>
      <c r="J617" s="4" t="s">
        <v>6631</v>
      </c>
      <c r="K617" s="139">
        <v>2000000000</v>
      </c>
      <c r="L617" s="139">
        <v>2000000000</v>
      </c>
      <c r="M617" s="4" t="s">
        <v>5651</v>
      </c>
      <c r="N617" s="4" t="s">
        <v>2144</v>
      </c>
      <c r="O617" s="4" t="s">
        <v>3450</v>
      </c>
      <c r="P617" s="139">
        <v>11289040</v>
      </c>
      <c r="Q617" s="186">
        <f t="shared" si="64"/>
        <v>-1988710960</v>
      </c>
      <c r="R617" s="4">
        <v>123</v>
      </c>
      <c r="S617" s="4" t="s">
        <v>70</v>
      </c>
      <c r="T617" s="4" t="s">
        <v>70</v>
      </c>
      <c r="U617" s="140">
        <v>45321</v>
      </c>
      <c r="V617" s="4" t="s">
        <v>1884</v>
      </c>
      <c r="W617" s="4"/>
      <c r="X617" s="4"/>
      <c r="Y617" s="4"/>
      <c r="Z617" s="4"/>
      <c r="AA617" s="4" t="s">
        <v>1886</v>
      </c>
      <c r="AB617" s="4"/>
      <c r="AC617" s="142">
        <f t="shared" si="63"/>
        <v>11289040</v>
      </c>
      <c r="AD617" s="4"/>
      <c r="AE617" s="4"/>
      <c r="AF617" s="144"/>
      <c r="AG617" s="4"/>
      <c r="AH617" s="4"/>
      <c r="AI617" s="4"/>
      <c r="AJ617" s="4"/>
    </row>
    <row r="618" spans="2:36" hidden="1">
      <c r="B618" s="145" t="s">
        <v>5175</v>
      </c>
      <c r="C618" s="4" t="s">
        <v>160</v>
      </c>
      <c r="D618" s="4" t="s">
        <v>6599</v>
      </c>
      <c r="E618" s="4" t="s">
        <v>6599</v>
      </c>
      <c r="F618" s="4" t="s">
        <v>1060</v>
      </c>
      <c r="G618" s="4" t="s">
        <v>6632</v>
      </c>
      <c r="H618" s="4" t="s">
        <v>1443</v>
      </c>
      <c r="I618" s="4" t="s">
        <v>1444</v>
      </c>
      <c r="J618" s="4" t="s">
        <v>6633</v>
      </c>
      <c r="K618" s="139">
        <v>2000000000</v>
      </c>
      <c r="L618" s="139">
        <v>2000000000</v>
      </c>
      <c r="M618" s="4" t="s">
        <v>5651</v>
      </c>
      <c r="N618" s="4" t="s">
        <v>2997</v>
      </c>
      <c r="O618" s="4" t="s">
        <v>3450</v>
      </c>
      <c r="P618" s="139">
        <v>100000000</v>
      </c>
      <c r="Q618" s="186">
        <f t="shared" si="64"/>
        <v>-1900000000</v>
      </c>
      <c r="R618" s="4">
        <v>123</v>
      </c>
      <c r="S618" s="4" t="s">
        <v>70</v>
      </c>
      <c r="T618" s="4" t="s">
        <v>70</v>
      </c>
      <c r="U618" s="140">
        <v>45321</v>
      </c>
      <c r="V618" s="4" t="s">
        <v>1884</v>
      </c>
      <c r="W618" s="4"/>
      <c r="X618" s="4"/>
      <c r="Y618" s="4"/>
      <c r="Z618" s="4"/>
      <c r="AA618" s="4" t="s">
        <v>1886</v>
      </c>
      <c r="AB618" s="4"/>
      <c r="AC618" s="142">
        <f t="shared" si="63"/>
        <v>100000000</v>
      </c>
      <c r="AD618" s="4"/>
      <c r="AE618" s="4"/>
      <c r="AF618" s="144"/>
      <c r="AG618" s="4"/>
      <c r="AH618" s="4"/>
      <c r="AI618" s="4"/>
      <c r="AJ618" s="4"/>
    </row>
    <row r="619" spans="2:36" hidden="1">
      <c r="B619" s="145" t="s">
        <v>5175</v>
      </c>
      <c r="C619" s="4" t="s">
        <v>160</v>
      </c>
      <c r="D619" s="4" t="s">
        <v>6599</v>
      </c>
      <c r="E619" s="4" t="s">
        <v>6599</v>
      </c>
      <c r="F619" s="4" t="s">
        <v>1060</v>
      </c>
      <c r="G619" s="4" t="s">
        <v>6634</v>
      </c>
      <c r="H619" s="4" t="s">
        <v>1443</v>
      </c>
      <c r="I619" s="4" t="s">
        <v>1444</v>
      </c>
      <c r="J619" s="4" t="s">
        <v>6635</v>
      </c>
      <c r="K619" s="139">
        <v>2000000000</v>
      </c>
      <c r="L619" s="139">
        <v>2000000000</v>
      </c>
      <c r="M619" s="4" t="s">
        <v>5651</v>
      </c>
      <c r="N619" s="4" t="s">
        <v>2997</v>
      </c>
      <c r="O619" s="4" t="s">
        <v>3450</v>
      </c>
      <c r="P619" s="139">
        <v>20000000</v>
      </c>
      <c r="Q619" s="186">
        <f t="shared" si="64"/>
        <v>-1980000000</v>
      </c>
      <c r="R619" s="4">
        <v>123</v>
      </c>
      <c r="S619" s="4" t="s">
        <v>70</v>
      </c>
      <c r="T619" s="4" t="s">
        <v>70</v>
      </c>
      <c r="U619" s="140">
        <v>45321</v>
      </c>
      <c r="V619" s="4" t="s">
        <v>1884</v>
      </c>
      <c r="W619" s="4"/>
      <c r="X619" s="4"/>
      <c r="Y619" s="4"/>
      <c r="Z619" s="4"/>
      <c r="AA619" s="4" t="s">
        <v>1886</v>
      </c>
      <c r="AB619" s="4"/>
      <c r="AC619" s="142">
        <f t="shared" si="63"/>
        <v>20000000</v>
      </c>
      <c r="AD619" s="4"/>
      <c r="AE619" s="4"/>
      <c r="AF619" s="144"/>
      <c r="AG619" s="4"/>
      <c r="AH619" s="4"/>
      <c r="AI619" s="4"/>
      <c r="AJ619" s="4"/>
    </row>
    <row r="620" spans="2:36" hidden="1">
      <c r="B620" s="145" t="s">
        <v>5175</v>
      </c>
      <c r="C620" s="4" t="s">
        <v>160</v>
      </c>
      <c r="D620" s="4" t="s">
        <v>6599</v>
      </c>
      <c r="E620" s="4" t="s">
        <v>6599</v>
      </c>
      <c r="F620" s="4" t="s">
        <v>1060</v>
      </c>
      <c r="G620" s="4" t="s">
        <v>6636</v>
      </c>
      <c r="H620" s="4" t="s">
        <v>1443</v>
      </c>
      <c r="I620" s="4" t="s">
        <v>1444</v>
      </c>
      <c r="J620" s="4" t="s">
        <v>6637</v>
      </c>
      <c r="K620" s="139">
        <v>2000000000</v>
      </c>
      <c r="L620" s="139">
        <v>2000000000</v>
      </c>
      <c r="M620" s="4" t="s">
        <v>5651</v>
      </c>
      <c r="N620" s="4" t="s">
        <v>2997</v>
      </c>
      <c r="O620" s="4" t="s">
        <v>3450</v>
      </c>
      <c r="P620" s="139">
        <v>20000000</v>
      </c>
      <c r="Q620" s="186">
        <f t="shared" si="64"/>
        <v>-1980000000</v>
      </c>
      <c r="R620" s="4">
        <v>123</v>
      </c>
      <c r="S620" s="4" t="s">
        <v>70</v>
      </c>
      <c r="T620" s="4" t="s">
        <v>70</v>
      </c>
      <c r="U620" s="140">
        <v>45321</v>
      </c>
      <c r="V620" s="4" t="s">
        <v>1884</v>
      </c>
      <c r="W620" s="4"/>
      <c r="X620" s="4"/>
      <c r="Y620" s="4"/>
      <c r="Z620" s="4"/>
      <c r="AA620" s="4" t="s">
        <v>1886</v>
      </c>
      <c r="AB620" s="4"/>
      <c r="AC620" s="142">
        <f t="shared" si="63"/>
        <v>20000000</v>
      </c>
      <c r="AD620" s="4"/>
      <c r="AE620" s="4"/>
      <c r="AF620" s="144"/>
      <c r="AG620" s="4"/>
      <c r="AH620" s="4"/>
      <c r="AI620" s="4"/>
      <c r="AJ620" s="4"/>
    </row>
    <row r="621" spans="2:36" hidden="1">
      <c r="B621" s="145" t="s">
        <v>5175</v>
      </c>
      <c r="C621" s="4" t="s">
        <v>160</v>
      </c>
      <c r="D621" s="4" t="s">
        <v>6599</v>
      </c>
      <c r="E621" s="4" t="s">
        <v>6599</v>
      </c>
      <c r="F621" s="4" t="s">
        <v>1060</v>
      </c>
      <c r="G621" s="4" t="s">
        <v>6638</v>
      </c>
      <c r="H621" s="4" t="s">
        <v>1443</v>
      </c>
      <c r="I621" s="4" t="s">
        <v>1444</v>
      </c>
      <c r="J621" s="4" t="s">
        <v>6639</v>
      </c>
      <c r="K621" s="139">
        <v>2000000000</v>
      </c>
      <c r="L621" s="139">
        <v>2000000000</v>
      </c>
      <c r="M621" s="4" t="s">
        <v>5651</v>
      </c>
      <c r="N621" s="4" t="s">
        <v>2997</v>
      </c>
      <c r="O621" s="4" t="s">
        <v>3450</v>
      </c>
      <c r="P621" s="139">
        <v>11412654</v>
      </c>
      <c r="Q621" s="186">
        <f t="shared" si="64"/>
        <v>-1988587346</v>
      </c>
      <c r="R621" s="4">
        <v>123</v>
      </c>
      <c r="S621" s="4" t="s">
        <v>70</v>
      </c>
      <c r="T621" s="4" t="s">
        <v>70</v>
      </c>
      <c r="U621" s="140">
        <v>45321</v>
      </c>
      <c r="V621" s="4" t="s">
        <v>1884</v>
      </c>
      <c r="W621" s="4"/>
      <c r="X621" s="4"/>
      <c r="Y621" s="4"/>
      <c r="Z621" s="4"/>
      <c r="AA621" s="4" t="s">
        <v>1886</v>
      </c>
      <c r="AB621" s="4"/>
      <c r="AC621" s="142">
        <f t="shared" si="63"/>
        <v>11412654</v>
      </c>
      <c r="AD621" s="4"/>
      <c r="AE621" s="4"/>
      <c r="AF621" s="144"/>
      <c r="AG621" s="4"/>
      <c r="AH621" s="4"/>
      <c r="AI621" s="4"/>
      <c r="AJ621" s="4"/>
    </row>
    <row r="622" spans="2:36" hidden="1">
      <c r="B622" s="145" t="s">
        <v>5175</v>
      </c>
      <c r="C622" s="4" t="s">
        <v>160</v>
      </c>
      <c r="D622" s="4" t="s">
        <v>6599</v>
      </c>
      <c r="E622" s="4" t="s">
        <v>6599</v>
      </c>
      <c r="F622" s="4" t="s">
        <v>1060</v>
      </c>
      <c r="G622" s="4" t="s">
        <v>6640</v>
      </c>
      <c r="H622" s="4" t="s">
        <v>1443</v>
      </c>
      <c r="I622" s="4" t="s">
        <v>1444</v>
      </c>
      <c r="J622" s="4" t="s">
        <v>6641</v>
      </c>
      <c r="K622" s="139">
        <v>2000000000</v>
      </c>
      <c r="L622" s="139">
        <v>2000000000</v>
      </c>
      <c r="M622" s="4" t="s">
        <v>5651</v>
      </c>
      <c r="N622" s="4" t="s">
        <v>2891</v>
      </c>
      <c r="O622" s="4" t="s">
        <v>3450</v>
      </c>
      <c r="P622" s="139">
        <v>50000000</v>
      </c>
      <c r="Q622" s="186">
        <f t="shared" si="64"/>
        <v>-1950000000</v>
      </c>
      <c r="R622" s="4">
        <v>123</v>
      </c>
      <c r="S622" s="4" t="s">
        <v>70</v>
      </c>
      <c r="T622" s="4" t="s">
        <v>70</v>
      </c>
      <c r="U622" s="140">
        <v>45321</v>
      </c>
      <c r="V622" s="4" t="s">
        <v>1884</v>
      </c>
      <c r="W622" s="4"/>
      <c r="X622" s="4"/>
      <c r="Y622" s="4"/>
      <c r="Z622" s="4"/>
      <c r="AA622" s="4" t="s">
        <v>1886</v>
      </c>
      <c r="AB622" s="4"/>
      <c r="AC622" s="142">
        <f t="shared" si="63"/>
        <v>50000000</v>
      </c>
      <c r="AD622" s="4"/>
      <c r="AE622" s="4"/>
      <c r="AF622" s="144"/>
      <c r="AG622" s="4"/>
      <c r="AH622" s="4"/>
      <c r="AI622" s="4"/>
      <c r="AJ622" s="4"/>
    </row>
    <row r="623" spans="2:36" hidden="1">
      <c r="B623" s="145" t="s">
        <v>5175</v>
      </c>
      <c r="C623" s="4" t="s">
        <v>160</v>
      </c>
      <c r="D623" s="4" t="s">
        <v>6599</v>
      </c>
      <c r="E623" s="4" t="s">
        <v>6599</v>
      </c>
      <c r="F623" s="4" t="s">
        <v>1060</v>
      </c>
      <c r="G623" s="4" t="s">
        <v>6642</v>
      </c>
      <c r="H623" s="4" t="s">
        <v>1443</v>
      </c>
      <c r="I623" s="4" t="s">
        <v>1444</v>
      </c>
      <c r="J623" s="4" t="s">
        <v>6643</v>
      </c>
      <c r="K623" s="139">
        <v>1500000000</v>
      </c>
      <c r="L623" s="139">
        <v>1500000000</v>
      </c>
      <c r="M623" s="4" t="s">
        <v>5651</v>
      </c>
      <c r="N623" s="4" t="s">
        <v>2891</v>
      </c>
      <c r="O623" s="4" t="s">
        <v>3450</v>
      </c>
      <c r="P623" s="139">
        <v>3320000000</v>
      </c>
      <c r="Q623" s="186">
        <f t="shared" si="64"/>
        <v>1820000000</v>
      </c>
      <c r="R623" s="4">
        <v>123</v>
      </c>
      <c r="S623" s="4" t="s">
        <v>70</v>
      </c>
      <c r="T623" s="4" t="s">
        <v>70</v>
      </c>
      <c r="U623" s="140">
        <v>45321</v>
      </c>
      <c r="V623" s="4" t="s">
        <v>1884</v>
      </c>
      <c r="W623" s="4"/>
      <c r="X623" s="4"/>
      <c r="Y623" s="4"/>
      <c r="Z623" s="4"/>
      <c r="AA623" s="4" t="s">
        <v>1886</v>
      </c>
      <c r="AB623" s="4"/>
      <c r="AC623" s="142">
        <f t="shared" si="63"/>
        <v>3320000000</v>
      </c>
      <c r="AD623" s="4"/>
      <c r="AE623" s="4"/>
      <c r="AF623" s="144"/>
      <c r="AG623" s="4"/>
      <c r="AH623" s="4"/>
      <c r="AI623" s="4"/>
      <c r="AJ623" s="4"/>
    </row>
    <row r="624" spans="2:36" hidden="1">
      <c r="B624" s="145" t="s">
        <v>5175</v>
      </c>
      <c r="C624" s="4" t="s">
        <v>160</v>
      </c>
      <c r="D624" s="4" t="s">
        <v>6599</v>
      </c>
      <c r="E624" s="4" t="s">
        <v>6599</v>
      </c>
      <c r="F624" s="4" t="s">
        <v>1060</v>
      </c>
      <c r="G624" s="4" t="s">
        <v>6644</v>
      </c>
      <c r="H624" s="4" t="s">
        <v>1443</v>
      </c>
      <c r="I624" s="4" t="s">
        <v>1444</v>
      </c>
      <c r="J624" s="4" t="s">
        <v>6645</v>
      </c>
      <c r="K624" s="139">
        <v>1500000000</v>
      </c>
      <c r="L624" s="139">
        <v>1500000000</v>
      </c>
      <c r="M624" s="4" t="s">
        <v>5651</v>
      </c>
      <c r="N624" s="4" t="s">
        <v>2891</v>
      </c>
      <c r="O624" s="4" t="s">
        <v>3450</v>
      </c>
      <c r="P624" s="139">
        <v>57536440</v>
      </c>
      <c r="Q624" s="186">
        <f t="shared" si="64"/>
        <v>-1442463560</v>
      </c>
      <c r="R624" s="4">
        <v>123</v>
      </c>
      <c r="S624" s="4" t="s">
        <v>70</v>
      </c>
      <c r="T624" s="4" t="s">
        <v>70</v>
      </c>
      <c r="U624" s="140">
        <v>45321</v>
      </c>
      <c r="V624" s="4" t="s">
        <v>1884</v>
      </c>
      <c r="W624" s="4"/>
      <c r="X624" s="4"/>
      <c r="Y624" s="4"/>
      <c r="Z624" s="4"/>
      <c r="AA624" s="4" t="s">
        <v>1886</v>
      </c>
      <c r="AB624" s="4"/>
      <c r="AC624" s="142">
        <f t="shared" si="63"/>
        <v>57536440</v>
      </c>
      <c r="AD624" s="4"/>
      <c r="AE624" s="4"/>
      <c r="AF624" s="144"/>
      <c r="AG624" s="4"/>
      <c r="AH624" s="4"/>
      <c r="AI624" s="4"/>
      <c r="AJ624" s="4"/>
    </row>
    <row r="625" spans="2:36" hidden="1">
      <c r="B625" s="145" t="s">
        <v>5175</v>
      </c>
      <c r="C625" s="4" t="s">
        <v>160</v>
      </c>
      <c r="D625" s="4" t="s">
        <v>6599</v>
      </c>
      <c r="E625" s="4" t="s">
        <v>6599</v>
      </c>
      <c r="F625" s="4" t="s">
        <v>1060</v>
      </c>
      <c r="G625" s="4" t="s">
        <v>6646</v>
      </c>
      <c r="H625" s="4" t="s">
        <v>1443</v>
      </c>
      <c r="I625" s="4" t="s">
        <v>1444</v>
      </c>
      <c r="J625" s="4" t="s">
        <v>6647</v>
      </c>
      <c r="K625" s="139">
        <v>2000000000</v>
      </c>
      <c r="L625" s="139">
        <v>2000000000</v>
      </c>
      <c r="M625" s="4" t="s">
        <v>5651</v>
      </c>
      <c r="N625" s="4" t="s">
        <v>2922</v>
      </c>
      <c r="O625" s="4" t="s">
        <v>2561</v>
      </c>
      <c r="P625" s="139">
        <v>957722</v>
      </c>
      <c r="Q625" s="186">
        <f t="shared" si="64"/>
        <v>-1999042278</v>
      </c>
      <c r="R625" s="4">
        <v>123</v>
      </c>
      <c r="S625" s="4" t="s">
        <v>70</v>
      </c>
      <c r="T625" s="4" t="s">
        <v>70</v>
      </c>
      <c r="U625" s="140">
        <v>45321</v>
      </c>
      <c r="V625" s="4" t="s">
        <v>1884</v>
      </c>
      <c r="W625" s="4"/>
      <c r="X625" s="4"/>
      <c r="Y625" s="4"/>
      <c r="Z625" s="4"/>
      <c r="AA625" s="4" t="s">
        <v>1886</v>
      </c>
      <c r="AB625" s="4"/>
      <c r="AC625" s="142">
        <f t="shared" si="63"/>
        <v>957722</v>
      </c>
      <c r="AD625" s="4"/>
      <c r="AE625" s="4"/>
      <c r="AF625" s="144"/>
      <c r="AG625" s="4"/>
      <c r="AH625" s="4"/>
      <c r="AI625" s="4"/>
      <c r="AJ625" s="4"/>
    </row>
    <row r="626" spans="2:36" hidden="1">
      <c r="B626" s="145" t="s">
        <v>5175</v>
      </c>
      <c r="C626" s="4" t="s">
        <v>160</v>
      </c>
      <c r="D626" s="4" t="s">
        <v>6599</v>
      </c>
      <c r="E626" s="4" t="s">
        <v>6599</v>
      </c>
      <c r="F626" s="4" t="s">
        <v>1060</v>
      </c>
      <c r="G626" s="4" t="s">
        <v>6648</v>
      </c>
      <c r="H626" s="4" t="s">
        <v>1443</v>
      </c>
      <c r="I626" s="4" t="s">
        <v>1444</v>
      </c>
      <c r="J626" s="4" t="s">
        <v>6649</v>
      </c>
      <c r="K626" s="139">
        <v>2000000000</v>
      </c>
      <c r="L626" s="139">
        <v>2000000000</v>
      </c>
      <c r="M626" s="4" t="s">
        <v>5651</v>
      </c>
      <c r="N626" s="4" t="s">
        <v>2922</v>
      </c>
      <c r="O626" s="4" t="s">
        <v>2561</v>
      </c>
      <c r="P626" s="139">
        <v>716965</v>
      </c>
      <c r="Q626" s="186">
        <f t="shared" si="64"/>
        <v>-1999283035</v>
      </c>
      <c r="R626" s="4">
        <v>123</v>
      </c>
      <c r="S626" s="4" t="s">
        <v>70</v>
      </c>
      <c r="T626" s="4" t="s">
        <v>70</v>
      </c>
      <c r="U626" s="140">
        <v>45321</v>
      </c>
      <c r="V626" s="4" t="s">
        <v>1884</v>
      </c>
      <c r="W626" s="4"/>
      <c r="X626" s="4"/>
      <c r="Y626" s="4"/>
      <c r="Z626" s="4"/>
      <c r="AA626" s="4" t="s">
        <v>1886</v>
      </c>
      <c r="AB626" s="4"/>
      <c r="AC626" s="142">
        <f t="shared" si="63"/>
        <v>716965</v>
      </c>
      <c r="AD626" s="4"/>
      <c r="AE626" s="4"/>
      <c r="AF626" s="144"/>
      <c r="AG626" s="4"/>
      <c r="AH626" s="4"/>
      <c r="AI626" s="4"/>
      <c r="AJ626" s="4"/>
    </row>
    <row r="627" spans="2:36" hidden="1">
      <c r="B627" s="145" t="s">
        <v>5175</v>
      </c>
      <c r="C627" s="4" t="s">
        <v>160</v>
      </c>
      <c r="D627" s="4" t="s">
        <v>6599</v>
      </c>
      <c r="E627" s="4" t="s">
        <v>6599</v>
      </c>
      <c r="F627" s="4" t="s">
        <v>1060</v>
      </c>
      <c r="G627" s="4" t="s">
        <v>6650</v>
      </c>
      <c r="H627" s="4" t="s">
        <v>1443</v>
      </c>
      <c r="I627" s="4" t="s">
        <v>1444</v>
      </c>
      <c r="J627" s="4" t="s">
        <v>6651</v>
      </c>
      <c r="K627" s="139">
        <v>2000000000</v>
      </c>
      <c r="L627" s="139">
        <v>2000000000</v>
      </c>
      <c r="M627" s="4" t="s">
        <v>5651</v>
      </c>
      <c r="N627" s="4" t="s">
        <v>2922</v>
      </c>
      <c r="O627" s="4" t="s">
        <v>2561</v>
      </c>
      <c r="P627" s="139">
        <v>180311022</v>
      </c>
      <c r="Q627" s="186">
        <f t="shared" si="64"/>
        <v>-1819688978</v>
      </c>
      <c r="R627" s="4">
        <v>123</v>
      </c>
      <c r="S627" s="4" t="s">
        <v>70</v>
      </c>
      <c r="T627" s="4" t="s">
        <v>70</v>
      </c>
      <c r="U627" s="140">
        <v>45321</v>
      </c>
      <c r="V627" s="4" t="s">
        <v>1884</v>
      </c>
      <c r="W627" s="4"/>
      <c r="X627" s="4"/>
      <c r="Y627" s="4"/>
      <c r="Z627" s="4"/>
      <c r="AA627" s="4" t="s">
        <v>1886</v>
      </c>
      <c r="AB627" s="4"/>
      <c r="AC627" s="142">
        <f t="shared" si="63"/>
        <v>180311022</v>
      </c>
      <c r="AD627" s="4"/>
      <c r="AE627" s="4"/>
      <c r="AF627" s="144"/>
      <c r="AG627" s="4"/>
      <c r="AH627" s="4"/>
      <c r="AI627" s="4"/>
      <c r="AJ627" s="4"/>
    </row>
    <row r="628" spans="2:36" hidden="1">
      <c r="B628" s="145" t="s">
        <v>5175</v>
      </c>
      <c r="C628" s="4" t="s">
        <v>160</v>
      </c>
      <c r="D628" s="4" t="s">
        <v>6599</v>
      </c>
      <c r="E628" s="4" t="s">
        <v>6599</v>
      </c>
      <c r="F628" s="4" t="s">
        <v>1060</v>
      </c>
      <c r="G628" s="4" t="s">
        <v>6652</v>
      </c>
      <c r="H628" s="4" t="s">
        <v>1443</v>
      </c>
      <c r="I628" s="4" t="s">
        <v>1444</v>
      </c>
      <c r="J628" s="4" t="s">
        <v>6653</v>
      </c>
      <c r="K628" s="139">
        <v>500000000</v>
      </c>
      <c r="L628" s="139">
        <v>500000000</v>
      </c>
      <c r="M628" s="4" t="s">
        <v>5651</v>
      </c>
      <c r="N628" s="4" t="s">
        <v>2922</v>
      </c>
      <c r="O628" s="4" t="s">
        <v>2561</v>
      </c>
      <c r="P628" s="139">
        <v>1</v>
      </c>
      <c r="Q628" s="186">
        <f t="shared" si="64"/>
        <v>-499999999</v>
      </c>
      <c r="R628" s="4">
        <v>123</v>
      </c>
      <c r="S628" s="4" t="s">
        <v>70</v>
      </c>
      <c r="T628" s="4" t="s">
        <v>70</v>
      </c>
      <c r="U628" s="140">
        <v>45321</v>
      </c>
      <c r="V628" s="4" t="s">
        <v>1884</v>
      </c>
      <c r="W628" s="4"/>
      <c r="X628" s="4"/>
      <c r="Y628" s="4"/>
      <c r="Z628" s="4"/>
      <c r="AA628" s="4" t="s">
        <v>1886</v>
      </c>
      <c r="AB628" s="4"/>
      <c r="AC628" s="142">
        <f t="shared" si="63"/>
        <v>1</v>
      </c>
      <c r="AD628" s="4"/>
      <c r="AE628" s="4"/>
      <c r="AF628" s="144"/>
      <c r="AG628" s="4"/>
      <c r="AH628" s="4"/>
      <c r="AI628" s="4"/>
      <c r="AJ628" s="4"/>
    </row>
    <row r="629" spans="2:36" hidden="1">
      <c r="B629" s="145" t="s">
        <v>5175</v>
      </c>
      <c r="C629" s="4" t="s">
        <v>160</v>
      </c>
      <c r="D629" s="4" t="s">
        <v>6599</v>
      </c>
      <c r="E629" s="4" t="s">
        <v>6599</v>
      </c>
      <c r="F629" s="4" t="s">
        <v>1060</v>
      </c>
      <c r="G629" s="4" t="s">
        <v>6654</v>
      </c>
      <c r="H629" s="4" t="s">
        <v>1443</v>
      </c>
      <c r="I629" s="4" t="s">
        <v>1444</v>
      </c>
      <c r="J629" s="4" t="s">
        <v>6655</v>
      </c>
      <c r="K629" s="139">
        <v>1500000000</v>
      </c>
      <c r="L629" s="139">
        <v>1500000000</v>
      </c>
      <c r="M629" s="4" t="s">
        <v>5651</v>
      </c>
      <c r="N629" s="4" t="s">
        <v>3145</v>
      </c>
      <c r="O629" s="4" t="s">
        <v>2894</v>
      </c>
      <c r="P629" s="139">
        <v>603074</v>
      </c>
      <c r="Q629" s="186">
        <f t="shared" si="64"/>
        <v>-1499396926</v>
      </c>
      <c r="R629" s="4">
        <v>123</v>
      </c>
      <c r="S629" s="4" t="s">
        <v>70</v>
      </c>
      <c r="T629" s="4" t="s">
        <v>70</v>
      </c>
      <c r="U629" s="140">
        <v>45321</v>
      </c>
      <c r="V629" s="4" t="s">
        <v>1884</v>
      </c>
      <c r="W629" s="4"/>
      <c r="X629" s="4"/>
      <c r="Y629" s="4"/>
      <c r="Z629" s="4"/>
      <c r="AA629" s="4" t="s">
        <v>1886</v>
      </c>
      <c r="AB629" s="4"/>
      <c r="AC629" s="142">
        <f t="shared" si="63"/>
        <v>603074</v>
      </c>
      <c r="AD629" s="4"/>
      <c r="AE629" s="4"/>
      <c r="AF629" s="144"/>
      <c r="AG629" s="4"/>
      <c r="AH629" s="4"/>
      <c r="AI629" s="4"/>
      <c r="AJ629" s="4"/>
    </row>
    <row r="630" spans="2:36" hidden="1">
      <c r="B630" s="145" t="s">
        <v>5175</v>
      </c>
      <c r="C630" s="4" t="s">
        <v>160</v>
      </c>
      <c r="D630" s="4" t="s">
        <v>6599</v>
      </c>
      <c r="E630" s="4" t="s">
        <v>6599</v>
      </c>
      <c r="F630" s="4" t="s">
        <v>1060</v>
      </c>
      <c r="G630" s="4" t="s">
        <v>6656</v>
      </c>
      <c r="H630" s="4" t="s">
        <v>1443</v>
      </c>
      <c r="I630" s="4" t="s">
        <v>1444</v>
      </c>
      <c r="J630" s="4" t="s">
        <v>6657</v>
      </c>
      <c r="K630" s="139">
        <v>2500000000</v>
      </c>
      <c r="L630" s="139">
        <v>2500000000</v>
      </c>
      <c r="M630" s="4" t="s">
        <v>5651</v>
      </c>
      <c r="N630" s="4" t="s">
        <v>3145</v>
      </c>
      <c r="O630" s="4" t="s">
        <v>2894</v>
      </c>
      <c r="P630" s="139">
        <v>1361692</v>
      </c>
      <c r="Q630" s="186">
        <f t="shared" si="64"/>
        <v>-2498638308</v>
      </c>
      <c r="R630" s="4">
        <v>123</v>
      </c>
      <c r="S630" s="4" t="s">
        <v>70</v>
      </c>
      <c r="T630" s="4" t="s">
        <v>70</v>
      </c>
      <c r="U630" s="140">
        <v>45321</v>
      </c>
      <c r="V630" s="4" t="s">
        <v>1884</v>
      </c>
      <c r="W630" s="4"/>
      <c r="X630" s="4"/>
      <c r="Y630" s="4"/>
      <c r="Z630" s="4"/>
      <c r="AA630" s="4" t="s">
        <v>1886</v>
      </c>
      <c r="AB630" s="4"/>
      <c r="AC630" s="142">
        <f t="shared" si="63"/>
        <v>1361692</v>
      </c>
      <c r="AD630" s="4"/>
      <c r="AE630" s="4"/>
      <c r="AF630" s="144"/>
      <c r="AG630" s="4"/>
      <c r="AH630" s="4"/>
      <c r="AI630" s="4"/>
      <c r="AJ630" s="4"/>
    </row>
    <row r="631" spans="2:36" hidden="1">
      <c r="B631" s="145" t="s">
        <v>5175</v>
      </c>
      <c r="C631" s="4" t="s">
        <v>160</v>
      </c>
      <c r="D631" s="4" t="s">
        <v>6599</v>
      </c>
      <c r="E631" s="4" t="s">
        <v>6599</v>
      </c>
      <c r="F631" s="4" t="s">
        <v>1060</v>
      </c>
      <c r="G631" s="4" t="s">
        <v>6658</v>
      </c>
      <c r="H631" s="4" t="s">
        <v>1443</v>
      </c>
      <c r="I631" s="4" t="s">
        <v>1444</v>
      </c>
      <c r="J631" s="4" t="s">
        <v>6659</v>
      </c>
      <c r="K631" s="139">
        <v>1500000000</v>
      </c>
      <c r="L631" s="139">
        <v>1500000000</v>
      </c>
      <c r="M631" s="4" t="s">
        <v>5651</v>
      </c>
      <c r="N631" s="4" t="s">
        <v>3145</v>
      </c>
      <c r="O631" s="4" t="s">
        <v>2894</v>
      </c>
      <c r="P631" s="139">
        <v>207874</v>
      </c>
      <c r="Q631" s="186">
        <f t="shared" si="64"/>
        <v>-1499792126</v>
      </c>
      <c r="R631" s="4">
        <v>123</v>
      </c>
      <c r="S631" s="4" t="s">
        <v>70</v>
      </c>
      <c r="T631" s="4" t="s">
        <v>70</v>
      </c>
      <c r="U631" s="140">
        <v>45321</v>
      </c>
      <c r="V631" s="4" t="s">
        <v>1884</v>
      </c>
      <c r="W631" s="4"/>
      <c r="X631" s="4"/>
      <c r="Y631" s="4"/>
      <c r="Z631" s="4"/>
      <c r="AA631" s="4" t="s">
        <v>1886</v>
      </c>
      <c r="AB631" s="4"/>
      <c r="AC631" s="142">
        <f t="shared" si="63"/>
        <v>207874</v>
      </c>
      <c r="AD631" s="4"/>
      <c r="AE631" s="4"/>
      <c r="AF631" s="144"/>
      <c r="AG631" s="4"/>
      <c r="AH631" s="4"/>
      <c r="AI631" s="4"/>
      <c r="AJ631" s="4"/>
    </row>
    <row r="632" spans="2:36" hidden="1">
      <c r="B632" s="145" t="s">
        <v>5175</v>
      </c>
      <c r="C632" s="4" t="s">
        <v>160</v>
      </c>
      <c r="D632" s="4" t="s">
        <v>6599</v>
      </c>
      <c r="E632" s="4" t="s">
        <v>6599</v>
      </c>
      <c r="F632" s="4" t="s">
        <v>1060</v>
      </c>
      <c r="G632" s="4" t="s">
        <v>6660</v>
      </c>
      <c r="H632" s="4" t="s">
        <v>1443</v>
      </c>
      <c r="I632" s="4" t="s">
        <v>1444</v>
      </c>
      <c r="J632" s="4" t="s">
        <v>6661</v>
      </c>
      <c r="K632" s="139">
        <v>2000000000</v>
      </c>
      <c r="L632" s="139">
        <v>2000000000</v>
      </c>
      <c r="M632" s="4" t="s">
        <v>5651</v>
      </c>
      <c r="N632" s="4" t="s">
        <v>3145</v>
      </c>
      <c r="O632" s="4" t="s">
        <v>2894</v>
      </c>
      <c r="P632" s="139">
        <v>1000171</v>
      </c>
      <c r="Q632" s="186">
        <f t="shared" si="64"/>
        <v>-1998999829</v>
      </c>
      <c r="R632" s="4">
        <v>123</v>
      </c>
      <c r="S632" s="4" t="s">
        <v>70</v>
      </c>
      <c r="T632" s="4" t="s">
        <v>70</v>
      </c>
      <c r="U632" s="140">
        <v>45321</v>
      </c>
      <c r="V632" s="4" t="s">
        <v>1884</v>
      </c>
      <c r="W632" s="4"/>
      <c r="X632" s="4"/>
      <c r="Y632" s="4"/>
      <c r="Z632" s="4"/>
      <c r="AA632" s="4" t="s">
        <v>1886</v>
      </c>
      <c r="AB632" s="4"/>
      <c r="AC632" s="142">
        <f t="shared" si="63"/>
        <v>1000171</v>
      </c>
      <c r="AD632" s="4"/>
      <c r="AE632" s="4"/>
      <c r="AF632" s="144"/>
      <c r="AG632" s="4"/>
      <c r="AH632" s="4"/>
      <c r="AI632" s="4"/>
      <c r="AJ632" s="4"/>
    </row>
    <row r="633" spans="2:36" hidden="1">
      <c r="B633" s="145" t="s">
        <v>5175</v>
      </c>
      <c r="C633" s="4" t="s">
        <v>160</v>
      </c>
      <c r="D633" s="4" t="s">
        <v>6599</v>
      </c>
      <c r="E633" s="4" t="s">
        <v>6599</v>
      </c>
      <c r="F633" s="4" t="s">
        <v>1060</v>
      </c>
      <c r="G633" s="4" t="s">
        <v>6662</v>
      </c>
      <c r="H633" s="4" t="s">
        <v>1443</v>
      </c>
      <c r="I633" s="4" t="s">
        <v>1444</v>
      </c>
      <c r="J633" s="4" t="s">
        <v>6663</v>
      </c>
      <c r="K633" s="139">
        <v>457000000</v>
      </c>
      <c r="L633" s="139">
        <v>457000000</v>
      </c>
      <c r="M633" s="4" t="s">
        <v>5651</v>
      </c>
      <c r="N633" s="4" t="s">
        <v>3633</v>
      </c>
      <c r="O633" s="4" t="s">
        <v>2869</v>
      </c>
      <c r="P633" s="139">
        <v>2122871101</v>
      </c>
      <c r="Q633" s="186">
        <f t="shared" si="64"/>
        <v>1665871101</v>
      </c>
      <c r="R633" s="4">
        <v>123</v>
      </c>
      <c r="S633" s="4" t="s">
        <v>70</v>
      </c>
      <c r="T633" s="4" t="s">
        <v>70</v>
      </c>
      <c r="U633" s="140">
        <v>45321</v>
      </c>
      <c r="V633" s="4" t="s">
        <v>1884</v>
      </c>
      <c r="W633" s="4"/>
      <c r="X633" s="4"/>
      <c r="Y633" s="4"/>
      <c r="Z633" s="4"/>
      <c r="AA633" s="4" t="s">
        <v>1886</v>
      </c>
      <c r="AB633" s="4"/>
      <c r="AC633" s="142">
        <f t="shared" si="63"/>
        <v>2122871101</v>
      </c>
      <c r="AD633" s="4"/>
      <c r="AE633" s="4"/>
      <c r="AF633" s="144"/>
      <c r="AG633" s="4"/>
      <c r="AH633" s="4"/>
      <c r="AI633" s="4"/>
      <c r="AJ633" s="4"/>
    </row>
    <row r="634" spans="2:36" hidden="1">
      <c r="B634" s="145" t="s">
        <v>5175</v>
      </c>
      <c r="C634" s="4" t="s">
        <v>160</v>
      </c>
      <c r="D634" s="4" t="s">
        <v>6599</v>
      </c>
      <c r="E634" s="4" t="s">
        <v>6599</v>
      </c>
      <c r="F634" s="4" t="s">
        <v>1060</v>
      </c>
      <c r="G634" s="4" t="s">
        <v>6664</v>
      </c>
      <c r="H634" s="4" t="s">
        <v>1307</v>
      </c>
      <c r="I634" s="4" t="s">
        <v>1308</v>
      </c>
      <c r="J634" s="4" t="s">
        <v>6665</v>
      </c>
      <c r="K634" s="139">
        <v>1500000000</v>
      </c>
      <c r="L634" s="139">
        <v>1500000000</v>
      </c>
      <c r="M634" s="4" t="s">
        <v>5643</v>
      </c>
      <c r="N634" s="4" t="s">
        <v>1971</v>
      </c>
      <c r="O634" s="4" t="s">
        <v>1902</v>
      </c>
      <c r="P634" s="139">
        <v>23318</v>
      </c>
      <c r="Q634" s="186">
        <f t="shared" si="64"/>
        <v>-1499976682</v>
      </c>
      <c r="R634" s="4">
        <v>125</v>
      </c>
      <c r="S634" s="4" t="s">
        <v>70</v>
      </c>
      <c r="T634" s="4" t="s">
        <v>70</v>
      </c>
      <c r="U634" s="140">
        <v>45321</v>
      </c>
      <c r="V634" s="4" t="s">
        <v>1884</v>
      </c>
      <c r="W634" s="4"/>
      <c r="X634" s="4"/>
      <c r="Y634" s="4"/>
      <c r="Z634" s="4"/>
      <c r="AA634" s="4" t="s">
        <v>1886</v>
      </c>
      <c r="AB634" s="4"/>
      <c r="AC634" s="142">
        <f t="shared" si="63"/>
        <v>23318</v>
      </c>
      <c r="AD634" s="4"/>
      <c r="AE634" s="4"/>
      <c r="AF634" s="144"/>
      <c r="AG634" s="4"/>
      <c r="AH634" s="4"/>
      <c r="AI634" s="4"/>
      <c r="AJ634" s="4"/>
    </row>
    <row r="635" spans="2:36" hidden="1">
      <c r="B635" s="145" t="s">
        <v>5175</v>
      </c>
      <c r="C635" s="4" t="s">
        <v>160</v>
      </c>
      <c r="D635" s="4" t="s">
        <v>6599</v>
      </c>
      <c r="E635" s="4" t="s">
        <v>6599</v>
      </c>
      <c r="F635" s="4" t="s">
        <v>1060</v>
      </c>
      <c r="G635" s="4" t="s">
        <v>6666</v>
      </c>
      <c r="H635" s="4" t="s">
        <v>1351</v>
      </c>
      <c r="I635" s="4" t="s">
        <v>1352</v>
      </c>
      <c r="J635" s="4"/>
      <c r="K635" s="139">
        <v>100000000</v>
      </c>
      <c r="L635" s="139">
        <v>100000000</v>
      </c>
      <c r="M635" s="4" t="s">
        <v>1913</v>
      </c>
      <c r="N635" s="4" t="s">
        <v>2750</v>
      </c>
      <c r="O635" s="4" t="s">
        <v>2657</v>
      </c>
      <c r="P635" s="139">
        <v>200269</v>
      </c>
      <c r="Q635" s="186">
        <f>P635-K635</f>
        <v>-99799731</v>
      </c>
      <c r="R635" s="4">
        <v>237</v>
      </c>
      <c r="S635" s="4" t="s">
        <v>70</v>
      </c>
      <c r="T635" s="4" t="s">
        <v>70</v>
      </c>
      <c r="U635" s="140">
        <v>45352</v>
      </c>
      <c r="V635" s="4" t="s">
        <v>1884</v>
      </c>
      <c r="W635" s="4" t="s">
        <v>1954</v>
      </c>
      <c r="X635" s="4"/>
      <c r="Y635" s="4"/>
      <c r="Z635" s="4"/>
      <c r="AA635" s="4" t="s">
        <v>1886</v>
      </c>
      <c r="AB635" s="4"/>
      <c r="AC635" s="142">
        <f t="shared" si="63"/>
        <v>200269</v>
      </c>
      <c r="AD635" s="4"/>
      <c r="AE635" s="4"/>
      <c r="AF635" s="144"/>
      <c r="AG635" s="4"/>
      <c r="AH635" s="4"/>
      <c r="AI635" s="4"/>
      <c r="AJ635" s="4"/>
    </row>
    <row r="636" spans="2:36" hidden="1">
      <c r="B636" s="145" t="s">
        <v>5175</v>
      </c>
      <c r="C636" s="4" t="s">
        <v>160</v>
      </c>
      <c r="D636" s="4" t="s">
        <v>6599</v>
      </c>
      <c r="E636" s="4" t="s">
        <v>6599</v>
      </c>
      <c r="F636" s="4" t="s">
        <v>1060</v>
      </c>
      <c r="G636" s="4" t="s">
        <v>6667</v>
      </c>
      <c r="H636" s="4" t="s">
        <v>1501</v>
      </c>
      <c r="I636" s="4" t="s">
        <v>1502</v>
      </c>
      <c r="J636" s="4" t="s">
        <v>6668</v>
      </c>
      <c r="K636" s="139">
        <v>400000000</v>
      </c>
      <c r="L636" s="139">
        <v>400000000</v>
      </c>
      <c r="M636" s="4" t="s">
        <v>1919</v>
      </c>
      <c r="N636" s="4" t="s">
        <v>3938</v>
      </c>
      <c r="O636" s="4" t="s">
        <v>2823</v>
      </c>
      <c r="P636" s="139">
        <v>17</v>
      </c>
      <c r="Q636" s="186">
        <f>P636-K636</f>
        <v>-399999983</v>
      </c>
      <c r="R636" s="4">
        <v>124</v>
      </c>
      <c r="S636" s="4" t="s">
        <v>70</v>
      </c>
      <c r="T636" s="4" t="s">
        <v>70</v>
      </c>
      <c r="U636" s="140">
        <v>45321</v>
      </c>
      <c r="V636" s="4" t="s">
        <v>1884</v>
      </c>
      <c r="W636" s="4"/>
      <c r="X636" s="4"/>
      <c r="Y636" s="4"/>
      <c r="Z636" s="4"/>
      <c r="AA636" s="4" t="s">
        <v>1886</v>
      </c>
      <c r="AB636" s="4"/>
      <c r="AC636" s="142">
        <f t="shared" si="63"/>
        <v>17</v>
      </c>
      <c r="AD636" s="4"/>
      <c r="AE636" s="4"/>
      <c r="AF636" s="144"/>
      <c r="AG636" s="4"/>
      <c r="AH636" s="4"/>
      <c r="AI636" s="4"/>
      <c r="AJ636" s="4"/>
    </row>
    <row r="637" spans="2:36" hidden="1">
      <c r="B637" s="145" t="s">
        <v>5175</v>
      </c>
      <c r="C637" s="4" t="s">
        <v>160</v>
      </c>
      <c r="D637" s="4" t="s">
        <v>2458</v>
      </c>
      <c r="E637" s="4" t="s">
        <v>2458</v>
      </c>
      <c r="F637" s="4" t="s">
        <v>1060</v>
      </c>
      <c r="G637" s="4" t="s">
        <v>6669</v>
      </c>
      <c r="H637" s="4" t="s">
        <v>1317</v>
      </c>
      <c r="I637" s="4" t="s">
        <v>1318</v>
      </c>
      <c r="J637" s="4" t="s">
        <v>6670</v>
      </c>
      <c r="K637" s="139">
        <v>950000000</v>
      </c>
      <c r="L637" s="139">
        <v>950000000</v>
      </c>
      <c r="M637" s="4" t="s">
        <v>6280</v>
      </c>
      <c r="N637" s="4" t="s">
        <v>4017</v>
      </c>
      <c r="O637" s="4" t="s">
        <v>2219</v>
      </c>
      <c r="P637" s="139">
        <v>151896</v>
      </c>
      <c r="Q637" s="186">
        <f>K637-P637</f>
        <v>949848104</v>
      </c>
      <c r="R637" s="4">
        <v>81</v>
      </c>
      <c r="S637" s="4" t="s">
        <v>70</v>
      </c>
      <c r="T637" s="4" t="s">
        <v>70</v>
      </c>
      <c r="U637" s="140">
        <v>45352</v>
      </c>
      <c r="V637" s="4" t="s">
        <v>1884</v>
      </c>
      <c r="W637" s="4" t="s">
        <v>1954</v>
      </c>
      <c r="X637" s="4"/>
      <c r="Y637" s="4"/>
      <c r="Z637" s="4"/>
      <c r="AA637" s="4" t="s">
        <v>1886</v>
      </c>
      <c r="AB637" s="4"/>
      <c r="AC637" s="142">
        <f t="shared" si="63"/>
        <v>151896</v>
      </c>
      <c r="AD637" s="4"/>
      <c r="AE637" s="4"/>
      <c r="AF637" s="144"/>
      <c r="AG637" s="4"/>
      <c r="AH637" s="4"/>
      <c r="AI637" s="4"/>
      <c r="AJ637" s="4"/>
    </row>
    <row r="638" spans="2:36" hidden="1">
      <c r="B638" s="145" t="s">
        <v>5175</v>
      </c>
      <c r="C638" s="4" t="s">
        <v>160</v>
      </c>
      <c r="D638" s="4" t="s">
        <v>6671</v>
      </c>
      <c r="E638" s="4" t="s">
        <v>6321</v>
      </c>
      <c r="F638" s="4" t="s">
        <v>1060</v>
      </c>
      <c r="G638" s="4" t="s">
        <v>6672</v>
      </c>
      <c r="H638" s="4" t="s">
        <v>1313</v>
      </c>
      <c r="I638" s="4" t="s">
        <v>1314</v>
      </c>
      <c r="J638" s="4" t="s">
        <v>6673</v>
      </c>
      <c r="K638" s="139">
        <v>840400000</v>
      </c>
      <c r="L638" s="139">
        <v>840400000</v>
      </c>
      <c r="M638" s="4" t="s">
        <v>6674</v>
      </c>
      <c r="N638" s="4" t="s">
        <v>6675</v>
      </c>
      <c r="O638" s="4" t="s">
        <v>6676</v>
      </c>
      <c r="P638" s="139">
        <v>78130</v>
      </c>
      <c r="Q638" s="186">
        <f>K638-P638</f>
        <v>840321870</v>
      </c>
      <c r="R638" s="4">
        <v>179</v>
      </c>
      <c r="S638" s="4" t="s">
        <v>70</v>
      </c>
      <c r="T638" s="4" t="s">
        <v>70</v>
      </c>
      <c r="U638" s="140">
        <v>45352</v>
      </c>
      <c r="V638" s="4" t="s">
        <v>1884</v>
      </c>
      <c r="W638" s="4" t="s">
        <v>1954</v>
      </c>
      <c r="X638" s="4"/>
      <c r="Y638" s="4"/>
      <c r="Z638" s="4"/>
      <c r="AA638" s="4" t="s">
        <v>1886</v>
      </c>
      <c r="AB638" s="4"/>
      <c r="AC638" s="142">
        <f t="shared" si="63"/>
        <v>78130</v>
      </c>
      <c r="AD638" s="4"/>
      <c r="AE638" s="4"/>
      <c r="AF638" s="144"/>
      <c r="AG638" s="4"/>
      <c r="AH638" s="4"/>
      <c r="AI638" s="4"/>
      <c r="AJ638" s="4"/>
    </row>
    <row r="639" spans="2:36" hidden="1">
      <c r="B639" s="145" t="s">
        <v>5175</v>
      </c>
      <c r="C639" s="4" t="s">
        <v>160</v>
      </c>
      <c r="D639" s="4" t="s">
        <v>6671</v>
      </c>
      <c r="E639" s="4" t="s">
        <v>6321</v>
      </c>
      <c r="F639" s="4" t="s">
        <v>1060</v>
      </c>
      <c r="G639" s="4" t="s">
        <v>6677</v>
      </c>
      <c r="H639" s="4" t="s">
        <v>1313</v>
      </c>
      <c r="I639" s="4" t="s">
        <v>1314</v>
      </c>
      <c r="J639" s="4" t="s">
        <v>6678</v>
      </c>
      <c r="K639" s="139">
        <v>289290000</v>
      </c>
      <c r="L639" s="139">
        <v>289290000</v>
      </c>
      <c r="M639" s="4" t="s">
        <v>4666</v>
      </c>
      <c r="N639" s="4" t="s">
        <v>2974</v>
      </c>
      <c r="O639" s="4" t="s">
        <v>6679</v>
      </c>
      <c r="P639" s="139">
        <v>4540508</v>
      </c>
      <c r="Q639" s="186">
        <f>K639-P639</f>
        <v>284749492</v>
      </c>
      <c r="R639" s="4">
        <v>179</v>
      </c>
      <c r="S639" s="4" t="s">
        <v>70</v>
      </c>
      <c r="T639" s="4" t="s">
        <v>70</v>
      </c>
      <c r="U639" s="140">
        <v>45352</v>
      </c>
      <c r="V639" s="4" t="s">
        <v>1884</v>
      </c>
      <c r="W639" s="4" t="s">
        <v>1954</v>
      </c>
      <c r="X639" s="4"/>
      <c r="Y639" s="4"/>
      <c r="Z639" s="4"/>
      <c r="AA639" s="4" t="s">
        <v>1886</v>
      </c>
      <c r="AB639" s="4"/>
      <c r="AC639" s="142">
        <f t="shared" si="63"/>
        <v>4540508</v>
      </c>
      <c r="AD639" s="4"/>
      <c r="AE639" s="4"/>
      <c r="AF639" s="144"/>
      <c r="AG639" s="4"/>
      <c r="AH639" s="4"/>
      <c r="AI639" s="4"/>
      <c r="AJ639" s="4"/>
    </row>
    <row r="640" spans="2:36" hidden="1">
      <c r="B640" s="145" t="s">
        <v>5175</v>
      </c>
      <c r="C640" s="4" t="s">
        <v>160</v>
      </c>
      <c r="D640" s="4" t="s">
        <v>6680</v>
      </c>
      <c r="E640" s="4" t="s">
        <v>3004</v>
      </c>
      <c r="F640" s="4" t="s">
        <v>1060</v>
      </c>
      <c r="G640" s="4" t="s">
        <v>6681</v>
      </c>
      <c r="H640" s="4" t="s">
        <v>1319</v>
      </c>
      <c r="I640" s="4" t="s">
        <v>1320</v>
      </c>
      <c r="J640" s="4" t="s">
        <v>6682</v>
      </c>
      <c r="K640" s="139">
        <v>930000000</v>
      </c>
      <c r="L640" s="139">
        <v>930000000</v>
      </c>
      <c r="M640" s="4" t="s">
        <v>5873</v>
      </c>
      <c r="N640" s="4" t="s">
        <v>3852</v>
      </c>
      <c r="O640" s="4" t="s">
        <v>3608</v>
      </c>
      <c r="P640" s="139">
        <v>8669118</v>
      </c>
      <c r="Q640" s="186">
        <f>P640-K640</f>
        <v>-921330882</v>
      </c>
      <c r="R640" s="4">
        <v>235</v>
      </c>
      <c r="S640" s="4" t="s">
        <v>70</v>
      </c>
      <c r="T640" s="4" t="s">
        <v>70</v>
      </c>
      <c r="U640" s="140">
        <v>45352</v>
      </c>
      <c r="V640" s="4" t="s">
        <v>1884</v>
      </c>
      <c r="W640" s="4" t="s">
        <v>1954</v>
      </c>
      <c r="X640" s="4"/>
      <c r="Y640" s="4"/>
      <c r="Z640" s="4"/>
      <c r="AA640" s="4" t="s">
        <v>1886</v>
      </c>
      <c r="AB640" s="4"/>
      <c r="AC640" s="142">
        <f t="shared" si="63"/>
        <v>8669118</v>
      </c>
      <c r="AD640" s="4"/>
      <c r="AE640" s="4"/>
      <c r="AF640" s="144"/>
      <c r="AG640" s="4"/>
      <c r="AH640" s="4"/>
      <c r="AI640" s="4"/>
      <c r="AJ640" s="4"/>
    </row>
    <row r="641" spans="1:36" hidden="1">
      <c r="A641" t="s">
        <v>6590</v>
      </c>
      <c r="B641" s="145" t="s">
        <v>5175</v>
      </c>
      <c r="C641" s="4" t="s">
        <v>160</v>
      </c>
      <c r="D641" s="4" t="s">
        <v>6680</v>
      </c>
      <c r="E641" s="4" t="s">
        <v>3004</v>
      </c>
      <c r="F641" s="4" t="s">
        <v>1060</v>
      </c>
      <c r="G641" s="4" t="s">
        <v>6683</v>
      </c>
      <c r="H641" s="4" t="s">
        <v>1311</v>
      </c>
      <c r="I641" s="4" t="s">
        <v>1312</v>
      </c>
      <c r="J641" s="4" t="s">
        <v>6684</v>
      </c>
      <c r="K641" s="139">
        <v>700000000</v>
      </c>
      <c r="L641" s="139">
        <v>700000000</v>
      </c>
      <c r="M641" s="4" t="s">
        <v>6685</v>
      </c>
      <c r="N641" s="4" t="s">
        <v>3109</v>
      </c>
      <c r="O641" s="4" t="s">
        <v>2454</v>
      </c>
      <c r="P641" s="139">
        <v>0</v>
      </c>
      <c r="Q641" s="4"/>
      <c r="R641" s="4">
        <v>245</v>
      </c>
      <c r="S641" s="4" t="s">
        <v>70</v>
      </c>
      <c r="T641" s="4" t="s">
        <v>70</v>
      </c>
      <c r="U641" s="140">
        <v>45357</v>
      </c>
      <c r="V641" s="4" t="s">
        <v>1887</v>
      </c>
      <c r="W641" s="4"/>
      <c r="X641" s="4"/>
      <c r="Y641" s="4"/>
      <c r="Z641" s="4"/>
      <c r="AA641" s="4" t="s">
        <v>1886</v>
      </c>
      <c r="AB641" s="4"/>
      <c r="AC641" s="142">
        <f t="shared" si="63"/>
        <v>0</v>
      </c>
      <c r="AD641" s="4"/>
      <c r="AE641" s="4"/>
      <c r="AF641" s="144"/>
      <c r="AG641" s="4"/>
      <c r="AH641" s="4"/>
      <c r="AI641" s="4"/>
      <c r="AJ641" s="4"/>
    </row>
    <row r="642" spans="1:36" hidden="1">
      <c r="A642" t="s">
        <v>6590</v>
      </c>
      <c r="B642" s="145" t="s">
        <v>5175</v>
      </c>
      <c r="C642" s="4" t="s">
        <v>160</v>
      </c>
      <c r="D642" s="4" t="s">
        <v>6680</v>
      </c>
      <c r="E642" s="4" t="s">
        <v>3004</v>
      </c>
      <c r="F642" s="4" t="s">
        <v>1060</v>
      </c>
      <c r="G642" s="4" t="s">
        <v>6686</v>
      </c>
      <c r="H642" s="4" t="s">
        <v>1311</v>
      </c>
      <c r="I642" s="4" t="s">
        <v>1312</v>
      </c>
      <c r="J642" s="4" t="s">
        <v>6687</v>
      </c>
      <c r="K642" s="139">
        <v>470200000</v>
      </c>
      <c r="L642" s="139">
        <v>470200000</v>
      </c>
      <c r="M642" s="4" t="s">
        <v>5787</v>
      </c>
      <c r="N642" s="4" t="s">
        <v>3623</v>
      </c>
      <c r="O642" s="4" t="s">
        <v>6688</v>
      </c>
      <c r="P642" s="139">
        <v>5927461866</v>
      </c>
      <c r="Q642" s="4"/>
      <c r="R642" s="4">
        <v>245</v>
      </c>
      <c r="S642" s="4" t="s">
        <v>70</v>
      </c>
      <c r="T642" s="4" t="s">
        <v>70</v>
      </c>
      <c r="U642" s="140">
        <v>45357</v>
      </c>
      <c r="V642" s="4" t="s">
        <v>1887</v>
      </c>
      <c r="W642" s="4"/>
      <c r="X642" s="4"/>
      <c r="Y642" s="4"/>
      <c r="Z642" s="4"/>
      <c r="AA642" s="4" t="s">
        <v>1886</v>
      </c>
      <c r="AB642" s="4"/>
      <c r="AC642" s="142">
        <f t="shared" si="63"/>
        <v>5927461866</v>
      </c>
      <c r="AD642" s="4"/>
      <c r="AE642" s="4"/>
      <c r="AF642" s="144"/>
      <c r="AG642" s="4"/>
      <c r="AH642" s="4"/>
      <c r="AI642" s="4"/>
      <c r="AJ642" s="4"/>
    </row>
    <row r="643" spans="1:36" hidden="1">
      <c r="B643" s="175" t="s">
        <v>5175</v>
      </c>
      <c r="C643" s="174" t="s">
        <v>160</v>
      </c>
      <c r="D643" s="4" t="s">
        <v>2677</v>
      </c>
      <c r="E643" s="4" t="s">
        <v>2518</v>
      </c>
      <c r="F643" s="4" t="s">
        <v>1060</v>
      </c>
      <c r="G643" s="4" t="s">
        <v>6689</v>
      </c>
      <c r="H643" s="4" t="s">
        <v>1487</v>
      </c>
      <c r="I643" s="4" t="s">
        <v>1488</v>
      </c>
      <c r="J643" s="4" t="s">
        <v>6690</v>
      </c>
      <c r="K643" s="139">
        <v>791800000</v>
      </c>
      <c r="L643" s="139">
        <v>791800000</v>
      </c>
      <c r="M643" s="4" t="s">
        <v>2545</v>
      </c>
      <c r="N643" s="4" t="s">
        <v>3206</v>
      </c>
      <c r="O643" s="4" t="s">
        <v>6691</v>
      </c>
      <c r="P643" s="139">
        <v>10947219</v>
      </c>
      <c r="Q643" s="186">
        <f>K643-P643</f>
        <v>780852781</v>
      </c>
      <c r="R643" s="4">
        <v>151</v>
      </c>
      <c r="S643" s="4" t="s">
        <v>70</v>
      </c>
      <c r="T643" s="4" t="s">
        <v>70</v>
      </c>
      <c r="U643" s="140">
        <v>45341</v>
      </c>
      <c r="V643" s="4" t="s">
        <v>1884</v>
      </c>
      <c r="W643" s="4" t="s">
        <v>1954</v>
      </c>
      <c r="X643" s="139" t="s">
        <v>70</v>
      </c>
      <c r="Y643" s="140">
        <v>45355</v>
      </c>
      <c r="Z643" s="4" t="s">
        <v>1888</v>
      </c>
      <c r="AA643" s="4" t="s">
        <v>1886</v>
      </c>
      <c r="AB643" s="186">
        <f>P643</f>
        <v>10947219</v>
      </c>
      <c r="AC643" s="142">
        <f>P643-AB643</f>
        <v>0</v>
      </c>
      <c r="AD643" s="4"/>
      <c r="AE643" s="4" t="s">
        <v>2037</v>
      </c>
      <c r="AF643" s="252" t="s">
        <v>6692</v>
      </c>
      <c r="AG643" s="4"/>
      <c r="AH643" s="4"/>
      <c r="AI643" s="4"/>
      <c r="AJ643" s="4"/>
    </row>
    <row r="644" spans="1:36" hidden="1">
      <c r="B644" s="175" t="s">
        <v>5175</v>
      </c>
      <c r="C644" s="174" t="s">
        <v>160</v>
      </c>
      <c r="D644" s="4" t="s">
        <v>2677</v>
      </c>
      <c r="E644" s="4" t="s">
        <v>2518</v>
      </c>
      <c r="F644" s="4" t="s">
        <v>1060</v>
      </c>
      <c r="G644" s="4" t="s">
        <v>6693</v>
      </c>
      <c r="H644" s="4" t="s">
        <v>1487</v>
      </c>
      <c r="I644" s="4" t="s">
        <v>1488</v>
      </c>
      <c r="J644" s="4" t="s">
        <v>6694</v>
      </c>
      <c r="K644" s="139">
        <v>464300000</v>
      </c>
      <c r="L644" s="139">
        <v>464300000</v>
      </c>
      <c r="M644" s="4" t="s">
        <v>2545</v>
      </c>
      <c r="N644" s="4" t="s">
        <v>2190</v>
      </c>
      <c r="O644" s="4" t="s">
        <v>5204</v>
      </c>
      <c r="P644" s="139">
        <v>177.1</v>
      </c>
      <c r="Q644" s="186">
        <f t="shared" ref="Q644" si="65">K644-P644</f>
        <v>464299822.89999998</v>
      </c>
      <c r="R644" s="4">
        <v>151</v>
      </c>
      <c r="S644" s="4" t="s">
        <v>70</v>
      </c>
      <c r="T644" s="4" t="s">
        <v>70</v>
      </c>
      <c r="U644" s="140">
        <v>45341</v>
      </c>
      <c r="V644" s="4" t="s">
        <v>1884</v>
      </c>
      <c r="W644" s="4" t="s">
        <v>1954</v>
      </c>
      <c r="X644" s="139" t="s">
        <v>70</v>
      </c>
      <c r="Y644" s="140">
        <v>45355</v>
      </c>
      <c r="Z644" s="4" t="s">
        <v>1888</v>
      </c>
      <c r="AA644" s="4" t="s">
        <v>1886</v>
      </c>
      <c r="AB644" s="186">
        <f>P644</f>
        <v>177.1</v>
      </c>
      <c r="AC644" s="142">
        <f t="shared" ref="AC644:AC707" si="66">P644-AB644</f>
        <v>0</v>
      </c>
      <c r="AD644" s="4"/>
      <c r="AE644" s="4" t="s">
        <v>2037</v>
      </c>
      <c r="AF644" s="252" t="s">
        <v>6692</v>
      </c>
      <c r="AG644" s="4"/>
      <c r="AH644" s="4"/>
      <c r="AI644" s="4"/>
      <c r="AJ644" s="4"/>
    </row>
    <row r="645" spans="1:36" hidden="1">
      <c r="A645" t="s">
        <v>6695</v>
      </c>
      <c r="B645" s="145" t="s">
        <v>5175</v>
      </c>
      <c r="C645" s="4" t="s">
        <v>160</v>
      </c>
      <c r="D645" s="4" t="s">
        <v>2677</v>
      </c>
      <c r="E645" s="4" t="s">
        <v>2518</v>
      </c>
      <c r="F645" s="4" t="s">
        <v>1060</v>
      </c>
      <c r="G645" s="4" t="s">
        <v>6696</v>
      </c>
      <c r="H645" s="4" t="s">
        <v>1469</v>
      </c>
      <c r="I645" s="4" t="s">
        <v>1470</v>
      </c>
      <c r="J645" s="4" t="s">
        <v>6697</v>
      </c>
      <c r="K645" s="139">
        <v>2170000000</v>
      </c>
      <c r="L645" s="139">
        <v>2170000000</v>
      </c>
      <c r="M645" s="4" t="s">
        <v>6286</v>
      </c>
      <c r="N645" s="4" t="s">
        <v>3556</v>
      </c>
      <c r="O645" s="4" t="s">
        <v>2842</v>
      </c>
      <c r="P645" s="139">
        <v>62036605</v>
      </c>
      <c r="Q645" s="4"/>
      <c r="R645" s="4">
        <v>247</v>
      </c>
      <c r="S645" s="4" t="s">
        <v>70</v>
      </c>
      <c r="T645" s="4" t="s">
        <v>70</v>
      </c>
      <c r="U645" s="140">
        <v>45357</v>
      </c>
      <c r="V645" s="4" t="s">
        <v>1887</v>
      </c>
      <c r="W645" s="4"/>
      <c r="X645" s="4"/>
      <c r="Y645" s="4"/>
      <c r="Z645" s="4"/>
      <c r="AA645" s="4" t="s">
        <v>1886</v>
      </c>
      <c r="AB645" s="4"/>
      <c r="AC645" s="142">
        <f t="shared" si="66"/>
        <v>62036605</v>
      </c>
      <c r="AD645" s="4"/>
      <c r="AE645" s="4"/>
      <c r="AF645" s="144"/>
      <c r="AG645" s="4"/>
      <c r="AH645" s="4"/>
      <c r="AI645" s="4"/>
      <c r="AJ645" s="4"/>
    </row>
    <row r="646" spans="1:36" hidden="1">
      <c r="A646" t="s">
        <v>6695</v>
      </c>
      <c r="B646" s="145" t="s">
        <v>5175</v>
      </c>
      <c r="C646" s="4" t="s">
        <v>160</v>
      </c>
      <c r="D646" s="4" t="s">
        <v>2677</v>
      </c>
      <c r="E646" s="4" t="s">
        <v>2518</v>
      </c>
      <c r="F646" s="4" t="s">
        <v>1060</v>
      </c>
      <c r="G646" s="4" t="s">
        <v>6698</v>
      </c>
      <c r="H646" s="4" t="s">
        <v>1469</v>
      </c>
      <c r="I646" s="4" t="s">
        <v>1470</v>
      </c>
      <c r="J646" s="4" t="s">
        <v>6699</v>
      </c>
      <c r="K646" s="139">
        <v>400000000</v>
      </c>
      <c r="L646" s="139">
        <v>400000000</v>
      </c>
      <c r="M646" s="4" t="s">
        <v>5937</v>
      </c>
      <c r="N646" s="4" t="s">
        <v>3258</v>
      </c>
      <c r="O646" s="4" t="s">
        <v>2475</v>
      </c>
      <c r="P646" s="4"/>
      <c r="Q646" s="4"/>
      <c r="R646" s="4">
        <v>247</v>
      </c>
      <c r="S646" s="4" t="s">
        <v>70</v>
      </c>
      <c r="T646" s="4" t="s">
        <v>70</v>
      </c>
      <c r="U646" s="140">
        <v>45357</v>
      </c>
      <c r="V646" s="4" t="s">
        <v>1887</v>
      </c>
      <c r="W646" s="4"/>
      <c r="X646" s="4"/>
      <c r="Y646" s="4"/>
      <c r="Z646" s="4"/>
      <c r="AA646" s="4" t="s">
        <v>1886</v>
      </c>
      <c r="AB646" s="4"/>
      <c r="AC646" s="142">
        <f t="shared" si="66"/>
        <v>0</v>
      </c>
      <c r="AD646" s="4"/>
      <c r="AE646" s="4"/>
      <c r="AF646" s="144"/>
      <c r="AG646" s="4"/>
      <c r="AH646" s="4"/>
      <c r="AI646" s="4"/>
      <c r="AJ646" s="4"/>
    </row>
    <row r="647" spans="1:36" hidden="1">
      <c r="A647" t="s">
        <v>6695</v>
      </c>
      <c r="B647" s="145" t="s">
        <v>5175</v>
      </c>
      <c r="C647" s="4" t="s">
        <v>160</v>
      </c>
      <c r="D647" s="4" t="s">
        <v>2677</v>
      </c>
      <c r="E647" s="4" t="s">
        <v>2518</v>
      </c>
      <c r="F647" s="4" t="s">
        <v>1060</v>
      </c>
      <c r="G647" s="4" t="s">
        <v>6700</v>
      </c>
      <c r="H647" s="4" t="s">
        <v>1469</v>
      </c>
      <c r="I647" s="4" t="s">
        <v>1470</v>
      </c>
      <c r="J647" s="4" t="s">
        <v>6701</v>
      </c>
      <c r="K647" s="139">
        <v>1238013200</v>
      </c>
      <c r="L647" s="139">
        <v>1238013200</v>
      </c>
      <c r="M647" s="4" t="s">
        <v>6286</v>
      </c>
      <c r="N647" s="4" t="s">
        <v>2513</v>
      </c>
      <c r="O647" s="4" t="s">
        <v>2455</v>
      </c>
      <c r="P647" s="4"/>
      <c r="Q647" s="4"/>
      <c r="R647" s="4">
        <v>247</v>
      </c>
      <c r="S647" s="4" t="s">
        <v>70</v>
      </c>
      <c r="T647" s="4" t="s">
        <v>70</v>
      </c>
      <c r="U647" s="140">
        <v>45357</v>
      </c>
      <c r="V647" s="4" t="s">
        <v>1887</v>
      </c>
      <c r="W647" s="4"/>
      <c r="X647" s="4"/>
      <c r="Y647" s="4"/>
      <c r="Z647" s="4"/>
      <c r="AA647" s="4" t="s">
        <v>1886</v>
      </c>
      <c r="AB647" s="4"/>
      <c r="AC647" s="142">
        <f t="shared" si="66"/>
        <v>0</v>
      </c>
      <c r="AD647" s="4"/>
      <c r="AE647" s="4"/>
      <c r="AF647" s="144"/>
      <c r="AG647" s="4"/>
      <c r="AH647" s="4"/>
      <c r="AI647" s="4"/>
      <c r="AJ647" s="4"/>
    </row>
    <row r="648" spans="1:36" hidden="1">
      <c r="A648" t="s">
        <v>6695</v>
      </c>
      <c r="B648" s="145" t="s">
        <v>5175</v>
      </c>
      <c r="C648" s="4" t="s">
        <v>160</v>
      </c>
      <c r="D648" s="4" t="s">
        <v>2677</v>
      </c>
      <c r="E648" s="4" t="s">
        <v>2518</v>
      </c>
      <c r="F648" s="4" t="s">
        <v>1060</v>
      </c>
      <c r="G648" s="4" t="s">
        <v>6702</v>
      </c>
      <c r="H648" s="4" t="s">
        <v>1469</v>
      </c>
      <c r="I648" s="4" t="s">
        <v>1470</v>
      </c>
      <c r="J648" s="4" t="s">
        <v>6703</v>
      </c>
      <c r="K648" s="139">
        <v>38254588</v>
      </c>
      <c r="L648" s="139">
        <v>38254588</v>
      </c>
      <c r="M648" s="4" t="s">
        <v>6286</v>
      </c>
      <c r="N648" s="4" t="s">
        <v>2513</v>
      </c>
      <c r="O648" s="4" t="s">
        <v>2455</v>
      </c>
      <c r="P648" s="4"/>
      <c r="Q648" s="4"/>
      <c r="R648" s="4">
        <v>247</v>
      </c>
      <c r="S648" s="4" t="s">
        <v>70</v>
      </c>
      <c r="T648" s="4" t="s">
        <v>70</v>
      </c>
      <c r="U648" s="140">
        <v>45357</v>
      </c>
      <c r="V648" s="4" t="s">
        <v>1887</v>
      </c>
      <c r="W648" s="4"/>
      <c r="X648" s="4"/>
      <c r="Y648" s="4"/>
      <c r="Z648" s="4"/>
      <c r="AA648" s="4" t="s">
        <v>1886</v>
      </c>
      <c r="AB648" s="4"/>
      <c r="AC648" s="142">
        <f t="shared" si="66"/>
        <v>0</v>
      </c>
      <c r="AD648" s="4"/>
      <c r="AE648" s="4"/>
      <c r="AF648" s="144"/>
      <c r="AG648" s="4"/>
      <c r="AH648" s="4"/>
      <c r="AI648" s="4"/>
      <c r="AJ648" s="4"/>
    </row>
    <row r="649" spans="1:36" hidden="1">
      <c r="A649" t="s">
        <v>6695</v>
      </c>
      <c r="B649" s="145" t="s">
        <v>5175</v>
      </c>
      <c r="C649" s="4" t="s">
        <v>160</v>
      </c>
      <c r="D649" s="4" t="s">
        <v>2677</v>
      </c>
      <c r="E649" s="4" t="s">
        <v>2518</v>
      </c>
      <c r="F649" s="4" t="s">
        <v>1060</v>
      </c>
      <c r="G649" s="4" t="s">
        <v>6704</v>
      </c>
      <c r="H649" s="4" t="s">
        <v>1469</v>
      </c>
      <c r="I649" s="4" t="s">
        <v>1470</v>
      </c>
      <c r="J649" s="4" t="s">
        <v>6705</v>
      </c>
      <c r="K649" s="139">
        <v>400000000</v>
      </c>
      <c r="L649" s="139">
        <v>400000000</v>
      </c>
      <c r="M649" s="4" t="s">
        <v>6286</v>
      </c>
      <c r="N649" s="4" t="s">
        <v>2513</v>
      </c>
      <c r="O649" s="4" t="s">
        <v>2455</v>
      </c>
      <c r="P649" s="4"/>
      <c r="Q649" s="4"/>
      <c r="R649" s="4">
        <v>247</v>
      </c>
      <c r="S649" s="4" t="s">
        <v>70</v>
      </c>
      <c r="T649" s="4" t="s">
        <v>70</v>
      </c>
      <c r="U649" s="140">
        <v>45357</v>
      </c>
      <c r="V649" s="4" t="s">
        <v>1887</v>
      </c>
      <c r="W649" s="4"/>
      <c r="X649" s="4"/>
      <c r="Y649" s="4"/>
      <c r="Z649" s="4"/>
      <c r="AA649" s="4" t="s">
        <v>1886</v>
      </c>
      <c r="AB649" s="4"/>
      <c r="AC649" s="142">
        <f t="shared" si="66"/>
        <v>0</v>
      </c>
      <c r="AD649" s="4"/>
      <c r="AE649" s="4"/>
      <c r="AF649" s="144"/>
      <c r="AG649" s="4"/>
      <c r="AH649" s="4"/>
      <c r="AI649" s="4"/>
      <c r="AJ649" s="4"/>
    </row>
    <row r="650" spans="1:36" hidden="1">
      <c r="A650" t="s">
        <v>6695</v>
      </c>
      <c r="B650" s="145" t="s">
        <v>5175</v>
      </c>
      <c r="C650" s="4" t="s">
        <v>160</v>
      </c>
      <c r="D650" s="4" t="s">
        <v>2677</v>
      </c>
      <c r="E650" s="4" t="s">
        <v>2518</v>
      </c>
      <c r="F650" s="4" t="s">
        <v>1060</v>
      </c>
      <c r="G650" s="4" t="s">
        <v>6706</v>
      </c>
      <c r="H650" s="4" t="s">
        <v>1469</v>
      </c>
      <c r="I650" s="4" t="s">
        <v>1470</v>
      </c>
      <c r="J650" s="4" t="s">
        <v>6707</v>
      </c>
      <c r="K650" s="139">
        <v>978000000</v>
      </c>
      <c r="L650" s="139">
        <v>978000000</v>
      </c>
      <c r="M650" s="4" t="s">
        <v>6708</v>
      </c>
      <c r="N650" s="4" t="s">
        <v>3862</v>
      </c>
      <c r="O650" s="4" t="s">
        <v>3164</v>
      </c>
      <c r="P650" s="4"/>
      <c r="Q650" s="4"/>
      <c r="R650" s="4">
        <v>247</v>
      </c>
      <c r="S650" s="4" t="s">
        <v>70</v>
      </c>
      <c r="T650" s="4" t="s">
        <v>70</v>
      </c>
      <c r="U650" s="140">
        <v>45357</v>
      </c>
      <c r="V650" s="4" t="s">
        <v>1887</v>
      </c>
      <c r="W650" s="4"/>
      <c r="X650" s="4"/>
      <c r="Y650" s="4"/>
      <c r="Z650" s="4"/>
      <c r="AA650" s="4" t="s">
        <v>1886</v>
      </c>
      <c r="AB650" s="4"/>
      <c r="AC650" s="142">
        <f t="shared" si="66"/>
        <v>0</v>
      </c>
      <c r="AD650" s="4"/>
      <c r="AE650" s="4"/>
      <c r="AF650" s="144"/>
      <c r="AG650" s="4"/>
      <c r="AH650" s="4"/>
      <c r="AI650" s="4"/>
      <c r="AJ650" s="4"/>
    </row>
    <row r="651" spans="1:36" hidden="1">
      <c r="A651" t="s">
        <v>6695</v>
      </c>
      <c r="B651" s="145" t="s">
        <v>5175</v>
      </c>
      <c r="C651" s="4" t="s">
        <v>160</v>
      </c>
      <c r="D651" s="4" t="s">
        <v>2677</v>
      </c>
      <c r="E651" s="4" t="s">
        <v>2518</v>
      </c>
      <c r="F651" s="4" t="s">
        <v>1060</v>
      </c>
      <c r="G651" s="4" t="s">
        <v>6709</v>
      </c>
      <c r="H651" s="4" t="s">
        <v>1469</v>
      </c>
      <c r="I651" s="4" t="s">
        <v>1470</v>
      </c>
      <c r="J651" s="4" t="s">
        <v>6710</v>
      </c>
      <c r="K651" s="139">
        <v>330000000</v>
      </c>
      <c r="L651" s="139">
        <v>330000000</v>
      </c>
      <c r="M651" s="4" t="s">
        <v>6711</v>
      </c>
      <c r="N651" s="4" t="s">
        <v>2587</v>
      </c>
      <c r="O651" s="4" t="s">
        <v>2773</v>
      </c>
      <c r="P651" s="4"/>
      <c r="Q651" s="4"/>
      <c r="R651" s="4">
        <v>247</v>
      </c>
      <c r="S651" s="4" t="s">
        <v>70</v>
      </c>
      <c r="T651" s="4" t="s">
        <v>70</v>
      </c>
      <c r="U651" s="140">
        <v>45357</v>
      </c>
      <c r="V651" s="4" t="s">
        <v>1887</v>
      </c>
      <c r="W651" s="4"/>
      <c r="X651" s="4"/>
      <c r="Y651" s="4"/>
      <c r="Z651" s="4"/>
      <c r="AA651" s="4" t="s">
        <v>1886</v>
      </c>
      <c r="AB651" s="4"/>
      <c r="AC651" s="142">
        <f t="shared" si="66"/>
        <v>0</v>
      </c>
      <c r="AD651" s="4"/>
      <c r="AE651" s="4"/>
      <c r="AF651" s="144"/>
      <c r="AG651" s="4"/>
      <c r="AH651" s="4"/>
      <c r="AI651" s="4"/>
      <c r="AJ651" s="4"/>
    </row>
    <row r="652" spans="1:36" hidden="1">
      <c r="A652" t="s">
        <v>6695</v>
      </c>
      <c r="B652" s="145" t="s">
        <v>5175</v>
      </c>
      <c r="C652" s="4" t="s">
        <v>160</v>
      </c>
      <c r="D652" s="4" t="s">
        <v>2677</v>
      </c>
      <c r="E652" s="4" t="s">
        <v>2518</v>
      </c>
      <c r="F652" s="4" t="s">
        <v>1060</v>
      </c>
      <c r="G652" s="4" t="s">
        <v>6712</v>
      </c>
      <c r="H652" s="4" t="s">
        <v>1469</v>
      </c>
      <c r="I652" s="4" t="s">
        <v>1470</v>
      </c>
      <c r="J652" s="4" t="s">
        <v>6713</v>
      </c>
      <c r="K652" s="139">
        <v>94827100</v>
      </c>
      <c r="L652" s="139">
        <v>94827100</v>
      </c>
      <c r="M652" s="4" t="s">
        <v>6711</v>
      </c>
      <c r="N652" s="4" t="s">
        <v>2587</v>
      </c>
      <c r="O652" s="4" t="s">
        <v>2773</v>
      </c>
      <c r="P652" s="4"/>
      <c r="Q652" s="4"/>
      <c r="R652" s="4">
        <v>247</v>
      </c>
      <c r="S652" s="4" t="s">
        <v>70</v>
      </c>
      <c r="T652" s="4" t="s">
        <v>70</v>
      </c>
      <c r="U652" s="140">
        <v>45357</v>
      </c>
      <c r="V652" s="4" t="s">
        <v>1887</v>
      </c>
      <c r="W652" s="4"/>
      <c r="X652" s="4"/>
      <c r="Y652" s="4"/>
      <c r="Z652" s="4"/>
      <c r="AA652" s="4" t="s">
        <v>1886</v>
      </c>
      <c r="AB652" s="4"/>
      <c r="AC652" s="142">
        <f t="shared" si="66"/>
        <v>0</v>
      </c>
      <c r="AD652" s="4"/>
      <c r="AE652" s="4"/>
      <c r="AF652" s="144"/>
      <c r="AG652" s="4"/>
      <c r="AH652" s="4"/>
      <c r="AI652" s="4"/>
      <c r="AJ652" s="4"/>
    </row>
    <row r="653" spans="1:36" hidden="1">
      <c r="B653" s="175" t="s">
        <v>5175</v>
      </c>
      <c r="C653" s="174" t="s">
        <v>160</v>
      </c>
      <c r="D653" s="4" t="s">
        <v>2677</v>
      </c>
      <c r="E653" s="4" t="s">
        <v>2518</v>
      </c>
      <c r="F653" s="4" t="s">
        <v>1060</v>
      </c>
      <c r="G653" s="4" t="s">
        <v>6714</v>
      </c>
      <c r="H653" s="4" t="s">
        <v>1397</v>
      </c>
      <c r="I653" s="4" t="s">
        <v>1398</v>
      </c>
      <c r="J653" s="4" t="s">
        <v>6715</v>
      </c>
      <c r="K653" s="139">
        <v>1000000000</v>
      </c>
      <c r="L653" s="139">
        <v>1000000000</v>
      </c>
      <c r="M653" s="4" t="s">
        <v>4700</v>
      </c>
      <c r="N653" s="4" t="s">
        <v>2750</v>
      </c>
      <c r="O653" s="4" t="s">
        <v>2751</v>
      </c>
      <c r="P653" s="186">
        <f>K653</f>
        <v>1000000000</v>
      </c>
      <c r="Q653" s="186">
        <f>K653-P653</f>
        <v>0</v>
      </c>
      <c r="R653" s="4">
        <v>181</v>
      </c>
      <c r="S653" s="4" t="s">
        <v>70</v>
      </c>
      <c r="T653" s="4" t="s">
        <v>70</v>
      </c>
      <c r="U653" s="140">
        <v>45341</v>
      </c>
      <c r="V653" s="4" t="s">
        <v>1884</v>
      </c>
      <c r="W653" s="4" t="s">
        <v>1954</v>
      </c>
      <c r="X653" s="4"/>
      <c r="Y653" s="4"/>
      <c r="Z653" s="4"/>
      <c r="AA653" s="4" t="s">
        <v>1886</v>
      </c>
      <c r="AB653" s="4"/>
      <c r="AC653" s="142">
        <f t="shared" si="66"/>
        <v>1000000000</v>
      </c>
      <c r="AD653" s="4"/>
      <c r="AE653" s="4"/>
      <c r="AF653" s="144"/>
      <c r="AG653" s="4"/>
      <c r="AH653" s="4"/>
      <c r="AI653" s="4"/>
      <c r="AJ653" s="4"/>
    </row>
    <row r="654" spans="1:36" hidden="1">
      <c r="B654" s="175" t="s">
        <v>5175</v>
      </c>
      <c r="C654" s="174" t="s">
        <v>160</v>
      </c>
      <c r="D654" s="4" t="s">
        <v>2677</v>
      </c>
      <c r="E654" s="4" t="s">
        <v>2518</v>
      </c>
      <c r="F654" s="4" t="s">
        <v>1060</v>
      </c>
      <c r="G654" s="4" t="s">
        <v>6716</v>
      </c>
      <c r="H654" s="4" t="s">
        <v>1397</v>
      </c>
      <c r="I654" s="4" t="s">
        <v>1398</v>
      </c>
      <c r="J654" s="4" t="s">
        <v>6717</v>
      </c>
      <c r="K654" s="139">
        <v>10000000000</v>
      </c>
      <c r="L654" s="139">
        <v>10000000000</v>
      </c>
      <c r="M654" s="4" t="s">
        <v>4700</v>
      </c>
      <c r="N654" s="4" t="s">
        <v>2579</v>
      </c>
      <c r="O654" s="4" t="s">
        <v>2679</v>
      </c>
      <c r="P654" s="186">
        <f t="shared" ref="P654:P660" si="67">K654</f>
        <v>10000000000</v>
      </c>
      <c r="Q654" s="186">
        <f t="shared" ref="Q654:Q660" si="68">K654-P654</f>
        <v>0</v>
      </c>
      <c r="R654" s="4">
        <v>181</v>
      </c>
      <c r="S654" s="4" t="s">
        <v>70</v>
      </c>
      <c r="T654" s="4" t="s">
        <v>70</v>
      </c>
      <c r="U654" s="140">
        <v>45341</v>
      </c>
      <c r="V654" s="4" t="s">
        <v>1884</v>
      </c>
      <c r="W654" s="4" t="s">
        <v>1954</v>
      </c>
      <c r="X654" s="4"/>
      <c r="Y654" s="4"/>
      <c r="Z654" s="4"/>
      <c r="AA654" s="4" t="s">
        <v>1886</v>
      </c>
      <c r="AB654" s="4"/>
      <c r="AC654" s="142">
        <f t="shared" si="66"/>
        <v>10000000000</v>
      </c>
      <c r="AD654" s="4"/>
      <c r="AE654" s="4"/>
      <c r="AF654" s="144"/>
      <c r="AG654" s="4"/>
      <c r="AH654" s="4"/>
      <c r="AI654" s="4"/>
      <c r="AJ654" s="4"/>
    </row>
    <row r="655" spans="1:36" hidden="1">
      <c r="B655" s="175" t="s">
        <v>5175</v>
      </c>
      <c r="C655" s="174" t="s">
        <v>160</v>
      </c>
      <c r="D655" s="4" t="s">
        <v>2677</v>
      </c>
      <c r="E655" s="4" t="s">
        <v>2518</v>
      </c>
      <c r="F655" s="4" t="s">
        <v>1060</v>
      </c>
      <c r="G655" s="4" t="s">
        <v>6718</v>
      </c>
      <c r="H655" s="4" t="s">
        <v>1397</v>
      </c>
      <c r="I655" s="4" t="s">
        <v>1398</v>
      </c>
      <c r="J655" s="4" t="s">
        <v>6719</v>
      </c>
      <c r="K655" s="139">
        <v>11000000000</v>
      </c>
      <c r="L655" s="139">
        <v>11000000000</v>
      </c>
      <c r="M655" s="4" t="s">
        <v>4700</v>
      </c>
      <c r="N655" s="4" t="s">
        <v>2579</v>
      </c>
      <c r="O655" s="4" t="s">
        <v>2679</v>
      </c>
      <c r="P655" s="186">
        <f t="shared" si="67"/>
        <v>11000000000</v>
      </c>
      <c r="Q655" s="186">
        <f t="shared" si="68"/>
        <v>0</v>
      </c>
      <c r="R655" s="4">
        <v>181</v>
      </c>
      <c r="S655" s="4" t="s">
        <v>70</v>
      </c>
      <c r="T655" s="4" t="s">
        <v>70</v>
      </c>
      <c r="U655" s="140">
        <v>45341</v>
      </c>
      <c r="V655" s="4" t="s">
        <v>1884</v>
      </c>
      <c r="W655" s="4" t="s">
        <v>1954</v>
      </c>
      <c r="X655" s="4"/>
      <c r="Y655" s="4"/>
      <c r="Z655" s="4"/>
      <c r="AA655" s="4" t="s">
        <v>1886</v>
      </c>
      <c r="AB655" s="4"/>
      <c r="AC655" s="142">
        <f t="shared" si="66"/>
        <v>11000000000</v>
      </c>
      <c r="AD655" s="4"/>
      <c r="AE655" s="4"/>
      <c r="AF655" s="144"/>
      <c r="AG655" s="4"/>
      <c r="AH655" s="4"/>
      <c r="AI655" s="4"/>
      <c r="AJ655" s="4"/>
    </row>
    <row r="656" spans="1:36" hidden="1">
      <c r="B656" s="175" t="s">
        <v>5175</v>
      </c>
      <c r="C656" s="174" t="s">
        <v>160</v>
      </c>
      <c r="D656" s="4" t="s">
        <v>2677</v>
      </c>
      <c r="E656" s="4" t="s">
        <v>2518</v>
      </c>
      <c r="F656" s="4" t="s">
        <v>1060</v>
      </c>
      <c r="G656" s="4" t="s">
        <v>6720</v>
      </c>
      <c r="H656" s="4" t="s">
        <v>1397</v>
      </c>
      <c r="I656" s="4" t="s">
        <v>1398</v>
      </c>
      <c r="J656" s="4" t="s">
        <v>6721</v>
      </c>
      <c r="K656" s="139">
        <v>26000000000</v>
      </c>
      <c r="L656" s="139">
        <v>26000000000</v>
      </c>
      <c r="M656" s="4" t="s">
        <v>4700</v>
      </c>
      <c r="N656" s="4" t="s">
        <v>2587</v>
      </c>
      <c r="O656" s="4" t="s">
        <v>2502</v>
      </c>
      <c r="P656" s="186">
        <f t="shared" si="67"/>
        <v>26000000000</v>
      </c>
      <c r="Q656" s="186">
        <f t="shared" si="68"/>
        <v>0</v>
      </c>
      <c r="R656" s="4">
        <v>181</v>
      </c>
      <c r="S656" s="4" t="s">
        <v>70</v>
      </c>
      <c r="T656" s="4" t="s">
        <v>70</v>
      </c>
      <c r="U656" s="140">
        <v>45341</v>
      </c>
      <c r="V656" s="4" t="s">
        <v>1884</v>
      </c>
      <c r="W656" s="4" t="s">
        <v>1954</v>
      </c>
      <c r="X656" s="4"/>
      <c r="Y656" s="4"/>
      <c r="Z656" s="4"/>
      <c r="AA656" s="4" t="s">
        <v>1886</v>
      </c>
      <c r="AB656" s="4"/>
      <c r="AC656" s="142">
        <f t="shared" si="66"/>
        <v>26000000000</v>
      </c>
      <c r="AD656" s="4"/>
      <c r="AE656" s="4"/>
      <c r="AF656" s="144"/>
      <c r="AG656" s="4"/>
      <c r="AH656" s="4"/>
      <c r="AI656" s="4"/>
      <c r="AJ656" s="4"/>
    </row>
    <row r="657" spans="2:36" hidden="1">
      <c r="B657" s="175" t="s">
        <v>5175</v>
      </c>
      <c r="C657" s="174" t="s">
        <v>160</v>
      </c>
      <c r="D657" s="4" t="s">
        <v>2677</v>
      </c>
      <c r="E657" s="4" t="s">
        <v>2518</v>
      </c>
      <c r="F657" s="4" t="s">
        <v>1060</v>
      </c>
      <c r="G657" s="4" t="s">
        <v>6722</v>
      </c>
      <c r="H657" s="4" t="s">
        <v>1397</v>
      </c>
      <c r="I657" s="4" t="s">
        <v>1398</v>
      </c>
      <c r="J657" s="4" t="s">
        <v>6723</v>
      </c>
      <c r="K657" s="139">
        <v>25000000000</v>
      </c>
      <c r="L657" s="139">
        <v>25000000000</v>
      </c>
      <c r="M657" s="4" t="s">
        <v>4700</v>
      </c>
      <c r="N657" s="4" t="s">
        <v>2587</v>
      </c>
      <c r="O657" s="4" t="s">
        <v>2502</v>
      </c>
      <c r="P657" s="186">
        <f t="shared" si="67"/>
        <v>25000000000</v>
      </c>
      <c r="Q657" s="186">
        <f t="shared" si="68"/>
        <v>0</v>
      </c>
      <c r="R657" s="4">
        <v>181</v>
      </c>
      <c r="S657" s="4" t="s">
        <v>70</v>
      </c>
      <c r="T657" s="4" t="s">
        <v>70</v>
      </c>
      <c r="U657" s="140">
        <v>45341</v>
      </c>
      <c r="V657" s="4" t="s">
        <v>1884</v>
      </c>
      <c r="W657" s="4" t="s">
        <v>1954</v>
      </c>
      <c r="X657" s="4"/>
      <c r="Y657" s="4"/>
      <c r="Z657" s="4"/>
      <c r="AA657" s="4" t="s">
        <v>1886</v>
      </c>
      <c r="AB657" s="4"/>
      <c r="AC657" s="142">
        <f t="shared" si="66"/>
        <v>25000000000</v>
      </c>
      <c r="AD657" s="4"/>
      <c r="AE657" s="4"/>
      <c r="AF657" s="144"/>
      <c r="AG657" s="4"/>
      <c r="AH657" s="4"/>
      <c r="AI657" s="4"/>
      <c r="AJ657" s="4"/>
    </row>
    <row r="658" spans="2:36" hidden="1">
      <c r="B658" s="175" t="s">
        <v>5175</v>
      </c>
      <c r="C658" s="174" t="s">
        <v>160</v>
      </c>
      <c r="D658" s="4" t="s">
        <v>2677</v>
      </c>
      <c r="E658" s="4" t="s">
        <v>2518</v>
      </c>
      <c r="F658" s="4" t="s">
        <v>1060</v>
      </c>
      <c r="G658" s="4" t="s">
        <v>6724</v>
      </c>
      <c r="H658" s="4" t="s">
        <v>1397</v>
      </c>
      <c r="I658" s="4" t="s">
        <v>1398</v>
      </c>
      <c r="J658" s="4" t="s">
        <v>6725</v>
      </c>
      <c r="K658" s="139">
        <v>35000000000</v>
      </c>
      <c r="L658" s="139">
        <v>35000000000</v>
      </c>
      <c r="M658" s="4" t="s">
        <v>4700</v>
      </c>
      <c r="N658" s="4" t="s">
        <v>2705</v>
      </c>
      <c r="O658" s="4" t="s">
        <v>2502</v>
      </c>
      <c r="P658" s="186">
        <f t="shared" si="67"/>
        <v>35000000000</v>
      </c>
      <c r="Q658" s="186">
        <f t="shared" si="68"/>
        <v>0</v>
      </c>
      <c r="R658" s="4">
        <v>181</v>
      </c>
      <c r="S658" s="4" t="s">
        <v>70</v>
      </c>
      <c r="T658" s="4" t="s">
        <v>70</v>
      </c>
      <c r="U658" s="140">
        <v>45341</v>
      </c>
      <c r="V658" s="4" t="s">
        <v>1884</v>
      </c>
      <c r="W658" s="4" t="s">
        <v>1954</v>
      </c>
      <c r="X658" s="4"/>
      <c r="Y658" s="4"/>
      <c r="Z658" s="4"/>
      <c r="AA658" s="4" t="s">
        <v>1886</v>
      </c>
      <c r="AB658" s="4"/>
      <c r="AC658" s="142">
        <f t="shared" si="66"/>
        <v>35000000000</v>
      </c>
      <c r="AD658" s="4"/>
      <c r="AE658" s="4"/>
      <c r="AF658" s="144"/>
      <c r="AG658" s="4"/>
      <c r="AH658" s="4"/>
      <c r="AI658" s="4"/>
      <c r="AJ658" s="4"/>
    </row>
    <row r="659" spans="2:36" hidden="1">
      <c r="B659" s="175" t="s">
        <v>5175</v>
      </c>
      <c r="C659" s="174" t="s">
        <v>160</v>
      </c>
      <c r="D659" s="4" t="s">
        <v>2677</v>
      </c>
      <c r="E659" s="4" t="s">
        <v>2518</v>
      </c>
      <c r="F659" s="4" t="s">
        <v>1060</v>
      </c>
      <c r="G659" s="4" t="s">
        <v>6726</v>
      </c>
      <c r="H659" s="4" t="s">
        <v>1397</v>
      </c>
      <c r="I659" s="4" t="s">
        <v>1398</v>
      </c>
      <c r="J659" s="4" t="s">
        <v>6727</v>
      </c>
      <c r="K659" s="139">
        <v>35000000000</v>
      </c>
      <c r="L659" s="139">
        <v>35000000000</v>
      </c>
      <c r="M659" s="4" t="s">
        <v>4700</v>
      </c>
      <c r="N659" s="4" t="s">
        <v>2705</v>
      </c>
      <c r="O659" s="4" t="s">
        <v>2502</v>
      </c>
      <c r="P659" s="186">
        <f t="shared" si="67"/>
        <v>35000000000</v>
      </c>
      <c r="Q659" s="186">
        <f t="shared" si="68"/>
        <v>0</v>
      </c>
      <c r="R659" s="4">
        <v>181</v>
      </c>
      <c r="S659" s="4" t="s">
        <v>70</v>
      </c>
      <c r="T659" s="4" t="s">
        <v>70</v>
      </c>
      <c r="U659" s="140">
        <v>45341</v>
      </c>
      <c r="V659" s="4" t="s">
        <v>1884</v>
      </c>
      <c r="W659" s="4" t="s">
        <v>1954</v>
      </c>
      <c r="X659" s="4"/>
      <c r="Y659" s="4"/>
      <c r="Z659" s="4"/>
      <c r="AA659" s="4" t="s">
        <v>1886</v>
      </c>
      <c r="AB659" s="4"/>
      <c r="AC659" s="142">
        <f t="shared" si="66"/>
        <v>35000000000</v>
      </c>
      <c r="AD659" s="4"/>
      <c r="AE659" s="4"/>
      <c r="AF659" s="144"/>
      <c r="AG659" s="4"/>
      <c r="AH659" s="4"/>
      <c r="AI659" s="4"/>
      <c r="AJ659" s="4"/>
    </row>
    <row r="660" spans="2:36" hidden="1">
      <c r="B660" s="175" t="s">
        <v>5175</v>
      </c>
      <c r="C660" s="174" t="s">
        <v>160</v>
      </c>
      <c r="D660" s="4" t="s">
        <v>2677</v>
      </c>
      <c r="E660" s="4" t="s">
        <v>2518</v>
      </c>
      <c r="F660" s="4" t="s">
        <v>1060</v>
      </c>
      <c r="G660" s="4" t="s">
        <v>6728</v>
      </c>
      <c r="H660" s="4" t="s">
        <v>1397</v>
      </c>
      <c r="I660" s="4" t="s">
        <v>1398</v>
      </c>
      <c r="J660" s="4" t="s">
        <v>6729</v>
      </c>
      <c r="K660" s="139">
        <v>27000000000</v>
      </c>
      <c r="L660" s="139">
        <v>27000000000</v>
      </c>
      <c r="M660" s="4" t="s">
        <v>4700</v>
      </c>
      <c r="N660" s="4" t="s">
        <v>1864</v>
      </c>
      <c r="O660" s="4" t="s">
        <v>2502</v>
      </c>
      <c r="P660" s="186">
        <f t="shared" si="67"/>
        <v>27000000000</v>
      </c>
      <c r="Q660" s="186">
        <f t="shared" si="68"/>
        <v>0</v>
      </c>
      <c r="R660" s="4">
        <v>181</v>
      </c>
      <c r="S660" s="4" t="s">
        <v>70</v>
      </c>
      <c r="T660" s="4" t="s">
        <v>70</v>
      </c>
      <c r="U660" s="140">
        <v>45341</v>
      </c>
      <c r="V660" s="4" t="s">
        <v>1884</v>
      </c>
      <c r="W660" s="4" t="s">
        <v>1954</v>
      </c>
      <c r="X660" s="4"/>
      <c r="Y660" s="4"/>
      <c r="Z660" s="4"/>
      <c r="AA660" s="4" t="s">
        <v>1886</v>
      </c>
      <c r="AB660" s="4"/>
      <c r="AC660" s="142">
        <f t="shared" si="66"/>
        <v>27000000000</v>
      </c>
      <c r="AD660" s="4"/>
      <c r="AE660" s="4"/>
      <c r="AF660" s="144"/>
      <c r="AG660" s="4"/>
      <c r="AH660" s="4"/>
      <c r="AI660" s="4"/>
      <c r="AJ660" s="4"/>
    </row>
    <row r="661" spans="2:36" hidden="1">
      <c r="B661" s="145" t="s">
        <v>5175</v>
      </c>
      <c r="C661" s="4" t="s">
        <v>160</v>
      </c>
      <c r="D661" s="4" t="s">
        <v>2550</v>
      </c>
      <c r="E661" s="4" t="s">
        <v>1831</v>
      </c>
      <c r="F661" s="4" t="s">
        <v>1060</v>
      </c>
      <c r="G661" s="4" t="s">
        <v>6730</v>
      </c>
      <c r="H661" s="4" t="s">
        <v>1211</v>
      </c>
      <c r="I661" s="4" t="s">
        <v>1271</v>
      </c>
      <c r="J661" s="4" t="s">
        <v>6731</v>
      </c>
      <c r="K661" s="139">
        <v>90000000000</v>
      </c>
      <c r="L661" s="139">
        <v>90000000000</v>
      </c>
      <c r="M661" s="4" t="s">
        <v>6427</v>
      </c>
      <c r="N661" s="4" t="s">
        <v>6732</v>
      </c>
      <c r="O661" s="4" t="s">
        <v>6733</v>
      </c>
      <c r="P661" s="4"/>
      <c r="Q661" s="4"/>
      <c r="R661" s="4">
        <v>222</v>
      </c>
      <c r="S661" s="174" t="s">
        <v>70</v>
      </c>
      <c r="T661" s="4" t="s">
        <v>70</v>
      </c>
      <c r="U661" s="140">
        <v>45348</v>
      </c>
      <c r="V661" s="4" t="s">
        <v>1887</v>
      </c>
      <c r="W661" s="4"/>
      <c r="X661" s="4"/>
      <c r="Y661" s="4"/>
      <c r="Z661" s="4"/>
      <c r="AA661" s="4" t="s">
        <v>1886</v>
      </c>
      <c r="AB661" s="4"/>
      <c r="AC661" s="142">
        <f t="shared" si="66"/>
        <v>0</v>
      </c>
      <c r="AD661" s="4"/>
      <c r="AE661" s="4"/>
      <c r="AF661" s="144"/>
      <c r="AG661" s="4"/>
      <c r="AH661" s="4"/>
      <c r="AI661" s="4"/>
      <c r="AJ661" s="4"/>
    </row>
    <row r="662" spans="2:36" hidden="1">
      <c r="B662" s="175" t="s">
        <v>5175</v>
      </c>
      <c r="C662" s="174" t="s">
        <v>160</v>
      </c>
      <c r="D662" s="4" t="s">
        <v>2550</v>
      </c>
      <c r="E662" s="4" t="s">
        <v>1831</v>
      </c>
      <c r="F662" s="4" t="s">
        <v>1060</v>
      </c>
      <c r="G662" s="4" t="s">
        <v>6734</v>
      </c>
      <c r="H662" s="4" t="s">
        <v>1399</v>
      </c>
      <c r="I662" s="4" t="s">
        <v>1400</v>
      </c>
      <c r="J662" s="4" t="s">
        <v>6735</v>
      </c>
      <c r="K662" s="139">
        <v>5287000000</v>
      </c>
      <c r="L662" s="139">
        <v>5287000000</v>
      </c>
      <c r="M662" s="4" t="s">
        <v>6736</v>
      </c>
      <c r="N662" s="4" t="s">
        <v>3711</v>
      </c>
      <c r="O662" s="4" t="s">
        <v>2894</v>
      </c>
      <c r="P662" s="186">
        <f t="shared" ref="P662:P725" si="69">K662</f>
        <v>5287000000</v>
      </c>
      <c r="Q662" s="186">
        <f t="shared" ref="Q662:Q725" si="70">K662-P662</f>
        <v>0</v>
      </c>
      <c r="R662" s="4">
        <v>49</v>
      </c>
      <c r="S662" s="4" t="s">
        <v>70</v>
      </c>
      <c r="T662" s="4" t="s">
        <v>70</v>
      </c>
      <c r="U662" s="140">
        <v>45341</v>
      </c>
      <c r="V662" s="4" t="s">
        <v>1884</v>
      </c>
      <c r="W662" s="4" t="s">
        <v>1954</v>
      </c>
      <c r="X662" s="139" t="s">
        <v>70</v>
      </c>
      <c r="Y662" s="140">
        <v>45369</v>
      </c>
      <c r="Z662" s="4" t="s">
        <v>1885</v>
      </c>
      <c r="AA662" s="4" t="s">
        <v>1886</v>
      </c>
      <c r="AB662" s="186">
        <f t="shared" ref="AB662:AB689" si="71">P662</f>
        <v>5287000000</v>
      </c>
      <c r="AC662" s="142">
        <f t="shared" si="66"/>
        <v>0</v>
      </c>
      <c r="AD662" s="4"/>
      <c r="AE662" s="4" t="s">
        <v>1127</v>
      </c>
      <c r="AF662" s="144" t="s">
        <v>5626</v>
      </c>
      <c r="AG662" s="4"/>
      <c r="AH662" s="4"/>
      <c r="AI662" s="4"/>
      <c r="AJ662" s="4"/>
    </row>
    <row r="663" spans="2:36" hidden="1">
      <c r="B663" s="175" t="s">
        <v>5175</v>
      </c>
      <c r="C663" s="174" t="s">
        <v>160</v>
      </c>
      <c r="D663" s="4" t="s">
        <v>2550</v>
      </c>
      <c r="E663" s="4" t="s">
        <v>1831</v>
      </c>
      <c r="F663" s="4" t="s">
        <v>1060</v>
      </c>
      <c r="G663" s="4" t="s">
        <v>6737</v>
      </c>
      <c r="H663" s="4" t="s">
        <v>1399</v>
      </c>
      <c r="I663" s="4" t="s">
        <v>1400</v>
      </c>
      <c r="J663" s="4" t="s">
        <v>6738</v>
      </c>
      <c r="K663" s="139">
        <v>2953508400</v>
      </c>
      <c r="L663" s="139">
        <v>2953508400</v>
      </c>
      <c r="M663" s="4" t="s">
        <v>5698</v>
      </c>
      <c r="N663" s="4" t="s">
        <v>1906</v>
      </c>
      <c r="O663" s="4" t="s">
        <v>2877</v>
      </c>
      <c r="P663" s="186">
        <f t="shared" si="69"/>
        <v>2953508400</v>
      </c>
      <c r="Q663" s="186">
        <f t="shared" si="70"/>
        <v>0</v>
      </c>
      <c r="R663" s="4">
        <v>49</v>
      </c>
      <c r="S663" s="4" t="s">
        <v>70</v>
      </c>
      <c r="T663" s="4" t="s">
        <v>70</v>
      </c>
      <c r="U663" s="140">
        <v>45341</v>
      </c>
      <c r="V663" s="4" t="s">
        <v>1884</v>
      </c>
      <c r="W663" s="4" t="s">
        <v>1954</v>
      </c>
      <c r="X663" s="139" t="s">
        <v>70</v>
      </c>
      <c r="Y663" s="140">
        <v>45369</v>
      </c>
      <c r="Z663" s="4" t="s">
        <v>1885</v>
      </c>
      <c r="AA663" s="4" t="s">
        <v>1886</v>
      </c>
      <c r="AB663" s="186">
        <f t="shared" si="71"/>
        <v>2953508400</v>
      </c>
      <c r="AC663" s="142">
        <f t="shared" si="66"/>
        <v>0</v>
      </c>
      <c r="AD663" s="4"/>
      <c r="AE663" s="4" t="s">
        <v>1127</v>
      </c>
      <c r="AF663" s="144" t="s">
        <v>5626</v>
      </c>
      <c r="AG663" s="4"/>
      <c r="AH663" s="4"/>
      <c r="AI663" s="4"/>
      <c r="AJ663" s="4"/>
    </row>
    <row r="664" spans="2:36" hidden="1">
      <c r="B664" s="175" t="s">
        <v>5175</v>
      </c>
      <c r="C664" s="174" t="s">
        <v>160</v>
      </c>
      <c r="D664" s="4" t="s">
        <v>2550</v>
      </c>
      <c r="E664" s="4" t="s">
        <v>1831</v>
      </c>
      <c r="F664" s="4" t="s">
        <v>1060</v>
      </c>
      <c r="G664" s="4" t="s">
        <v>6739</v>
      </c>
      <c r="H664" s="4" t="s">
        <v>1399</v>
      </c>
      <c r="I664" s="4" t="s">
        <v>1400</v>
      </c>
      <c r="J664" s="4" t="s">
        <v>6740</v>
      </c>
      <c r="K664" s="139">
        <v>5188860000</v>
      </c>
      <c r="L664" s="139">
        <v>5188860000</v>
      </c>
      <c r="M664" s="4" t="s">
        <v>5698</v>
      </c>
      <c r="N664" s="4" t="s">
        <v>3378</v>
      </c>
      <c r="O664" s="4" t="s">
        <v>3458</v>
      </c>
      <c r="P664" s="186">
        <f t="shared" si="69"/>
        <v>5188860000</v>
      </c>
      <c r="Q664" s="186">
        <f t="shared" si="70"/>
        <v>0</v>
      </c>
      <c r="R664" s="4">
        <v>49</v>
      </c>
      <c r="S664" s="4" t="s">
        <v>70</v>
      </c>
      <c r="T664" s="4" t="s">
        <v>70</v>
      </c>
      <c r="U664" s="140">
        <v>45341</v>
      </c>
      <c r="V664" s="4" t="s">
        <v>1884</v>
      </c>
      <c r="W664" s="4" t="s">
        <v>1954</v>
      </c>
      <c r="X664" s="139" t="s">
        <v>70</v>
      </c>
      <c r="Y664" s="140">
        <v>45369</v>
      </c>
      <c r="Z664" s="4" t="s">
        <v>1885</v>
      </c>
      <c r="AA664" s="4" t="s">
        <v>1886</v>
      </c>
      <c r="AB664" s="186">
        <f t="shared" si="71"/>
        <v>5188860000</v>
      </c>
      <c r="AC664" s="142">
        <f t="shared" si="66"/>
        <v>0</v>
      </c>
      <c r="AD664" s="4"/>
      <c r="AE664" s="4" t="s">
        <v>1127</v>
      </c>
      <c r="AF664" s="144" t="s">
        <v>5626</v>
      </c>
      <c r="AG664" s="4"/>
      <c r="AH664" s="4"/>
      <c r="AI664" s="4"/>
      <c r="AJ664" s="4"/>
    </row>
    <row r="665" spans="2:36" hidden="1">
      <c r="B665" s="175" t="s">
        <v>5175</v>
      </c>
      <c r="C665" s="174" t="s">
        <v>160</v>
      </c>
      <c r="D665" s="4" t="s">
        <v>2550</v>
      </c>
      <c r="E665" s="4" t="s">
        <v>1831</v>
      </c>
      <c r="F665" s="4" t="s">
        <v>1060</v>
      </c>
      <c r="G665" s="4" t="s">
        <v>6741</v>
      </c>
      <c r="H665" s="4" t="s">
        <v>1399</v>
      </c>
      <c r="I665" s="4" t="s">
        <v>1400</v>
      </c>
      <c r="J665" s="4" t="s">
        <v>6742</v>
      </c>
      <c r="K665" s="139">
        <v>3472200000</v>
      </c>
      <c r="L665" s="139">
        <v>3472200000</v>
      </c>
      <c r="M665" s="4" t="s">
        <v>5698</v>
      </c>
      <c r="N665" s="4" t="s">
        <v>1911</v>
      </c>
      <c r="O665" s="4" t="s">
        <v>3458</v>
      </c>
      <c r="P665" s="186">
        <f t="shared" si="69"/>
        <v>3472200000</v>
      </c>
      <c r="Q665" s="186">
        <f t="shared" si="70"/>
        <v>0</v>
      </c>
      <c r="R665" s="4">
        <v>49</v>
      </c>
      <c r="S665" s="4" t="s">
        <v>70</v>
      </c>
      <c r="T665" s="4" t="s">
        <v>70</v>
      </c>
      <c r="U665" s="140">
        <v>45341</v>
      </c>
      <c r="V665" s="4" t="s">
        <v>1884</v>
      </c>
      <c r="W665" s="4" t="s">
        <v>1954</v>
      </c>
      <c r="X665" s="139" t="s">
        <v>70</v>
      </c>
      <c r="Y665" s="140">
        <v>45369</v>
      </c>
      <c r="Z665" s="4" t="s">
        <v>1885</v>
      </c>
      <c r="AA665" s="4" t="s">
        <v>1886</v>
      </c>
      <c r="AB665" s="186">
        <f t="shared" si="71"/>
        <v>3472200000</v>
      </c>
      <c r="AC665" s="142">
        <f t="shared" si="66"/>
        <v>0</v>
      </c>
      <c r="AD665" s="4"/>
      <c r="AE665" s="4" t="s">
        <v>1127</v>
      </c>
      <c r="AF665" s="144" t="s">
        <v>5626</v>
      </c>
      <c r="AG665" s="4"/>
      <c r="AH665" s="4"/>
      <c r="AI665" s="4"/>
      <c r="AJ665" s="4"/>
    </row>
    <row r="666" spans="2:36" hidden="1">
      <c r="B666" s="175" t="s">
        <v>5175</v>
      </c>
      <c r="C666" s="174" t="s">
        <v>160</v>
      </c>
      <c r="D666" s="4" t="s">
        <v>2550</v>
      </c>
      <c r="E666" s="4" t="s">
        <v>1831</v>
      </c>
      <c r="F666" s="4" t="s">
        <v>1060</v>
      </c>
      <c r="G666" s="4" t="s">
        <v>6743</v>
      </c>
      <c r="H666" s="4" t="s">
        <v>1399</v>
      </c>
      <c r="I666" s="4" t="s">
        <v>1400</v>
      </c>
      <c r="J666" s="4" t="s">
        <v>6744</v>
      </c>
      <c r="K666" s="139">
        <v>3690000000</v>
      </c>
      <c r="L666" s="139">
        <v>3690000000</v>
      </c>
      <c r="M666" s="4" t="s">
        <v>5698</v>
      </c>
      <c r="N666" s="4" t="s">
        <v>3232</v>
      </c>
      <c r="O666" s="4" t="s">
        <v>3440</v>
      </c>
      <c r="P666" s="186">
        <f t="shared" si="69"/>
        <v>3690000000</v>
      </c>
      <c r="Q666" s="186">
        <f t="shared" si="70"/>
        <v>0</v>
      </c>
      <c r="R666" s="4">
        <v>49</v>
      </c>
      <c r="S666" s="4" t="s">
        <v>70</v>
      </c>
      <c r="T666" s="4" t="s">
        <v>70</v>
      </c>
      <c r="U666" s="140">
        <v>45341</v>
      </c>
      <c r="V666" s="4" t="s">
        <v>1884</v>
      </c>
      <c r="W666" s="4" t="s">
        <v>1954</v>
      </c>
      <c r="X666" s="139" t="s">
        <v>70</v>
      </c>
      <c r="Y666" s="140">
        <v>45369</v>
      </c>
      <c r="Z666" s="4" t="s">
        <v>1885</v>
      </c>
      <c r="AA666" s="4" t="s">
        <v>1886</v>
      </c>
      <c r="AB666" s="186">
        <f t="shared" si="71"/>
        <v>3690000000</v>
      </c>
      <c r="AC666" s="142">
        <f t="shared" si="66"/>
        <v>0</v>
      </c>
      <c r="AD666" s="4"/>
      <c r="AE666" s="4" t="s">
        <v>1127</v>
      </c>
      <c r="AF666" s="144" t="s">
        <v>5626</v>
      </c>
      <c r="AG666" s="4"/>
      <c r="AH666" s="4"/>
      <c r="AI666" s="4"/>
      <c r="AJ666" s="4"/>
    </row>
    <row r="667" spans="2:36" hidden="1">
      <c r="B667" s="175" t="s">
        <v>5175</v>
      </c>
      <c r="C667" s="174" t="s">
        <v>160</v>
      </c>
      <c r="D667" s="4" t="s">
        <v>2550</v>
      </c>
      <c r="E667" s="4" t="s">
        <v>1831</v>
      </c>
      <c r="F667" s="4" t="s">
        <v>1060</v>
      </c>
      <c r="G667" s="4" t="s">
        <v>6745</v>
      </c>
      <c r="H667" s="4" t="s">
        <v>1399</v>
      </c>
      <c r="I667" s="4" t="s">
        <v>1400</v>
      </c>
      <c r="J667" s="4" t="s">
        <v>6746</v>
      </c>
      <c r="K667" s="139">
        <v>4349205000</v>
      </c>
      <c r="L667" s="139">
        <v>4349205000</v>
      </c>
      <c r="M667" s="4" t="s">
        <v>5698</v>
      </c>
      <c r="N667" s="4" t="s">
        <v>2656</v>
      </c>
      <c r="O667" s="4" t="s">
        <v>3655</v>
      </c>
      <c r="P667" s="186">
        <f t="shared" si="69"/>
        <v>4349205000</v>
      </c>
      <c r="Q667" s="186">
        <f t="shared" si="70"/>
        <v>0</v>
      </c>
      <c r="R667" s="4">
        <v>49</v>
      </c>
      <c r="S667" s="4" t="s">
        <v>70</v>
      </c>
      <c r="T667" s="4" t="s">
        <v>70</v>
      </c>
      <c r="U667" s="140">
        <v>45341</v>
      </c>
      <c r="V667" s="4" t="s">
        <v>1884</v>
      </c>
      <c r="W667" s="4" t="s">
        <v>1954</v>
      </c>
      <c r="X667" s="139" t="s">
        <v>70</v>
      </c>
      <c r="Y667" s="140">
        <v>45369</v>
      </c>
      <c r="Z667" s="4" t="s">
        <v>1885</v>
      </c>
      <c r="AA667" s="4" t="s">
        <v>1886</v>
      </c>
      <c r="AB667" s="186">
        <f t="shared" si="71"/>
        <v>4349205000</v>
      </c>
      <c r="AC667" s="142">
        <f t="shared" si="66"/>
        <v>0</v>
      </c>
      <c r="AD667" s="4"/>
      <c r="AE667" s="4" t="s">
        <v>1127</v>
      </c>
      <c r="AF667" s="144" t="s">
        <v>5626</v>
      </c>
      <c r="AG667" s="4"/>
      <c r="AH667" s="4"/>
      <c r="AI667" s="4"/>
      <c r="AJ667" s="4"/>
    </row>
    <row r="668" spans="2:36" hidden="1">
      <c r="B668" s="175" t="s">
        <v>5175</v>
      </c>
      <c r="C668" s="174" t="s">
        <v>160</v>
      </c>
      <c r="D668" s="4" t="s">
        <v>2550</v>
      </c>
      <c r="E668" s="4" t="s">
        <v>1831</v>
      </c>
      <c r="F668" s="4" t="s">
        <v>1060</v>
      </c>
      <c r="G668" s="4" t="s">
        <v>6747</v>
      </c>
      <c r="H668" s="4" t="s">
        <v>1399</v>
      </c>
      <c r="I668" s="4" t="s">
        <v>1400</v>
      </c>
      <c r="J668" s="4" t="s">
        <v>6748</v>
      </c>
      <c r="K668" s="139">
        <v>5738850000</v>
      </c>
      <c r="L668" s="139">
        <v>5738850000</v>
      </c>
      <c r="M668" s="4" t="s">
        <v>5667</v>
      </c>
      <c r="N668" s="4" t="s">
        <v>4284</v>
      </c>
      <c r="O668" s="4" t="s">
        <v>2602</v>
      </c>
      <c r="P668" s="186">
        <f t="shared" si="69"/>
        <v>5738850000</v>
      </c>
      <c r="Q668" s="186">
        <f t="shared" si="70"/>
        <v>0</v>
      </c>
      <c r="R668" s="4">
        <v>49</v>
      </c>
      <c r="S668" s="4" t="s">
        <v>70</v>
      </c>
      <c r="T668" s="4" t="s">
        <v>70</v>
      </c>
      <c r="U668" s="140">
        <v>45341</v>
      </c>
      <c r="V668" s="4" t="s">
        <v>1884</v>
      </c>
      <c r="W668" s="4" t="s">
        <v>1954</v>
      </c>
      <c r="X668" s="139" t="s">
        <v>70</v>
      </c>
      <c r="Y668" s="140">
        <v>45369</v>
      </c>
      <c r="Z668" s="4" t="s">
        <v>1885</v>
      </c>
      <c r="AA668" s="4" t="s">
        <v>1886</v>
      </c>
      <c r="AB668" s="186">
        <f t="shared" si="71"/>
        <v>5738850000</v>
      </c>
      <c r="AC668" s="142">
        <f t="shared" si="66"/>
        <v>0</v>
      </c>
      <c r="AD668" s="4"/>
      <c r="AE668" s="4" t="s">
        <v>1127</v>
      </c>
      <c r="AF668" s="144" t="s">
        <v>5626</v>
      </c>
      <c r="AG668" s="4"/>
      <c r="AH668" s="4"/>
      <c r="AI668" s="4"/>
      <c r="AJ668" s="4"/>
    </row>
    <row r="669" spans="2:36" hidden="1">
      <c r="B669" s="175" t="s">
        <v>5175</v>
      </c>
      <c r="C669" s="174" t="s">
        <v>160</v>
      </c>
      <c r="D669" s="4" t="s">
        <v>2550</v>
      </c>
      <c r="E669" s="4" t="s">
        <v>1831</v>
      </c>
      <c r="F669" s="4" t="s">
        <v>1060</v>
      </c>
      <c r="G669" s="4" t="s">
        <v>6749</v>
      </c>
      <c r="H669" s="4" t="s">
        <v>1399</v>
      </c>
      <c r="I669" s="4" t="s">
        <v>1400</v>
      </c>
      <c r="J669" s="4" t="s">
        <v>6750</v>
      </c>
      <c r="K669" s="139">
        <v>22524188450</v>
      </c>
      <c r="L669" s="139">
        <v>22524188450</v>
      </c>
      <c r="M669" s="4" t="s">
        <v>6751</v>
      </c>
      <c r="N669" s="4" t="s">
        <v>2501</v>
      </c>
      <c r="O669" s="4" t="s">
        <v>2475</v>
      </c>
      <c r="P669" s="186">
        <f t="shared" si="69"/>
        <v>22524188450</v>
      </c>
      <c r="Q669" s="186">
        <f t="shared" si="70"/>
        <v>0</v>
      </c>
      <c r="R669" s="4">
        <v>49</v>
      </c>
      <c r="S669" s="4" t="s">
        <v>70</v>
      </c>
      <c r="T669" s="4" t="s">
        <v>70</v>
      </c>
      <c r="U669" s="140">
        <v>45341</v>
      </c>
      <c r="V669" s="4" t="s">
        <v>1884</v>
      </c>
      <c r="W669" s="4" t="s">
        <v>1954</v>
      </c>
      <c r="X669" s="139" t="s">
        <v>70</v>
      </c>
      <c r="Y669" s="140">
        <v>45369</v>
      </c>
      <c r="Z669" s="4" t="s">
        <v>1885</v>
      </c>
      <c r="AA669" s="4" t="s">
        <v>1886</v>
      </c>
      <c r="AB669" s="186">
        <f t="shared" si="71"/>
        <v>22524188450</v>
      </c>
      <c r="AC669" s="142">
        <f t="shared" si="66"/>
        <v>0</v>
      </c>
      <c r="AD669" s="4"/>
      <c r="AE669" s="4" t="s">
        <v>1127</v>
      </c>
      <c r="AF669" s="144" t="s">
        <v>5626</v>
      </c>
      <c r="AG669" s="4"/>
      <c r="AH669" s="4"/>
      <c r="AI669" s="4"/>
      <c r="AJ669" s="4"/>
    </row>
    <row r="670" spans="2:36" hidden="1">
      <c r="B670" s="175" t="s">
        <v>5175</v>
      </c>
      <c r="C670" s="174" t="s">
        <v>160</v>
      </c>
      <c r="D670" s="4" t="s">
        <v>2550</v>
      </c>
      <c r="E670" s="4" t="s">
        <v>1831</v>
      </c>
      <c r="F670" s="4" t="s">
        <v>1060</v>
      </c>
      <c r="G670" s="4" t="s">
        <v>6752</v>
      </c>
      <c r="H670" s="4" t="s">
        <v>1399</v>
      </c>
      <c r="I670" s="4" t="s">
        <v>1400</v>
      </c>
      <c r="J670" s="4" t="s">
        <v>6753</v>
      </c>
      <c r="K670" s="139">
        <v>23351775000</v>
      </c>
      <c r="L670" s="139">
        <v>23351775000</v>
      </c>
      <c r="M670" s="4" t="s">
        <v>6751</v>
      </c>
      <c r="N670" s="4" t="s">
        <v>3798</v>
      </c>
      <c r="O670" s="4" t="s">
        <v>5481</v>
      </c>
      <c r="P670" s="186">
        <f t="shared" si="69"/>
        <v>23351775000</v>
      </c>
      <c r="Q670" s="186">
        <f t="shared" si="70"/>
        <v>0</v>
      </c>
      <c r="R670" s="4">
        <v>49</v>
      </c>
      <c r="S670" s="4" t="s">
        <v>70</v>
      </c>
      <c r="T670" s="4" t="s">
        <v>70</v>
      </c>
      <c r="U670" s="140">
        <v>45341</v>
      </c>
      <c r="V670" s="4" t="s">
        <v>1884</v>
      </c>
      <c r="W670" s="4" t="s">
        <v>1954</v>
      </c>
      <c r="X670" s="139" t="s">
        <v>70</v>
      </c>
      <c r="Y670" s="140">
        <v>45369</v>
      </c>
      <c r="Z670" s="4" t="s">
        <v>1885</v>
      </c>
      <c r="AA670" s="4" t="s">
        <v>1886</v>
      </c>
      <c r="AB670" s="186">
        <f t="shared" si="71"/>
        <v>23351775000</v>
      </c>
      <c r="AC670" s="142">
        <f t="shared" si="66"/>
        <v>0</v>
      </c>
      <c r="AD670" s="4"/>
      <c r="AE670" s="4" t="s">
        <v>1127</v>
      </c>
      <c r="AF670" s="144" t="s">
        <v>5626</v>
      </c>
      <c r="AG670" s="4"/>
      <c r="AH670" s="4"/>
      <c r="AI670" s="4"/>
      <c r="AJ670" s="4"/>
    </row>
    <row r="671" spans="2:36" hidden="1">
      <c r="B671" s="175" t="s">
        <v>5175</v>
      </c>
      <c r="C671" s="174" t="s">
        <v>160</v>
      </c>
      <c r="D671" s="4" t="s">
        <v>2550</v>
      </c>
      <c r="E671" s="4" t="s">
        <v>1831</v>
      </c>
      <c r="F671" s="4" t="s">
        <v>1060</v>
      </c>
      <c r="G671" s="4" t="s">
        <v>6754</v>
      </c>
      <c r="H671" s="4" t="s">
        <v>1399</v>
      </c>
      <c r="I671" s="4" t="s">
        <v>1400</v>
      </c>
      <c r="J671" s="4" t="s">
        <v>6755</v>
      </c>
      <c r="K671" s="139">
        <v>24220600000</v>
      </c>
      <c r="L671" s="139">
        <v>24220600000</v>
      </c>
      <c r="M671" s="4" t="s">
        <v>6751</v>
      </c>
      <c r="N671" s="4" t="s">
        <v>2451</v>
      </c>
      <c r="O671" s="4" t="s">
        <v>3312</v>
      </c>
      <c r="P671" s="186">
        <f t="shared" si="69"/>
        <v>24220600000</v>
      </c>
      <c r="Q671" s="186">
        <f t="shared" si="70"/>
        <v>0</v>
      </c>
      <c r="R671" s="4">
        <v>49</v>
      </c>
      <c r="S671" s="4" t="s">
        <v>70</v>
      </c>
      <c r="T671" s="4" t="s">
        <v>70</v>
      </c>
      <c r="U671" s="140">
        <v>45341</v>
      </c>
      <c r="V671" s="4" t="s">
        <v>1884</v>
      </c>
      <c r="W671" s="4" t="s">
        <v>1954</v>
      </c>
      <c r="X671" s="139" t="s">
        <v>70</v>
      </c>
      <c r="Y671" s="140">
        <v>45369</v>
      </c>
      <c r="Z671" s="4" t="s">
        <v>1885</v>
      </c>
      <c r="AA671" s="4" t="s">
        <v>1886</v>
      </c>
      <c r="AB671" s="186">
        <f t="shared" si="71"/>
        <v>24220600000</v>
      </c>
      <c r="AC671" s="142">
        <f t="shared" si="66"/>
        <v>0</v>
      </c>
      <c r="AD671" s="4"/>
      <c r="AE671" s="4" t="s">
        <v>1127</v>
      </c>
      <c r="AF671" s="144" t="s">
        <v>5626</v>
      </c>
      <c r="AG671" s="4"/>
      <c r="AH671" s="4"/>
      <c r="AI671" s="4"/>
      <c r="AJ671" s="4"/>
    </row>
    <row r="672" spans="2:36" hidden="1">
      <c r="B672" s="175" t="s">
        <v>5175</v>
      </c>
      <c r="C672" s="174" t="s">
        <v>160</v>
      </c>
      <c r="D672" s="4" t="s">
        <v>2550</v>
      </c>
      <c r="E672" s="4" t="s">
        <v>1831</v>
      </c>
      <c r="F672" s="4" t="s">
        <v>1060</v>
      </c>
      <c r="G672" s="4" t="s">
        <v>6756</v>
      </c>
      <c r="H672" s="4" t="s">
        <v>1399</v>
      </c>
      <c r="I672" s="4" t="s">
        <v>1400</v>
      </c>
      <c r="J672" s="4" t="s">
        <v>6757</v>
      </c>
      <c r="K672" s="139">
        <v>20479690000</v>
      </c>
      <c r="L672" s="139">
        <v>20479690000</v>
      </c>
      <c r="M672" s="4" t="s">
        <v>6751</v>
      </c>
      <c r="N672" s="4" t="s">
        <v>2964</v>
      </c>
      <c r="O672" s="4" t="s">
        <v>3413</v>
      </c>
      <c r="P672" s="186">
        <f t="shared" si="69"/>
        <v>20479690000</v>
      </c>
      <c r="Q672" s="186">
        <f t="shared" si="70"/>
        <v>0</v>
      </c>
      <c r="R672" s="4">
        <v>49</v>
      </c>
      <c r="S672" s="4" t="s">
        <v>70</v>
      </c>
      <c r="T672" s="4" t="s">
        <v>70</v>
      </c>
      <c r="U672" s="140">
        <v>45341</v>
      </c>
      <c r="V672" s="4" t="s">
        <v>1884</v>
      </c>
      <c r="W672" s="4" t="s">
        <v>1954</v>
      </c>
      <c r="X672" s="139" t="s">
        <v>70</v>
      </c>
      <c r="Y672" s="140">
        <v>45369</v>
      </c>
      <c r="Z672" s="4" t="s">
        <v>1885</v>
      </c>
      <c r="AA672" s="4" t="s">
        <v>1886</v>
      </c>
      <c r="AB672" s="186">
        <f t="shared" si="71"/>
        <v>20479690000</v>
      </c>
      <c r="AC672" s="142">
        <f t="shared" si="66"/>
        <v>0</v>
      </c>
      <c r="AD672" s="4"/>
      <c r="AE672" s="4" t="s">
        <v>1127</v>
      </c>
      <c r="AF672" s="144" t="s">
        <v>5626</v>
      </c>
      <c r="AG672" s="4"/>
      <c r="AH672" s="4"/>
      <c r="AI672" s="4"/>
      <c r="AJ672" s="4"/>
    </row>
    <row r="673" spans="2:36" hidden="1">
      <c r="B673" s="175" t="s">
        <v>5175</v>
      </c>
      <c r="C673" s="174" t="s">
        <v>160</v>
      </c>
      <c r="D673" s="4" t="s">
        <v>2550</v>
      </c>
      <c r="E673" s="4" t="s">
        <v>1831</v>
      </c>
      <c r="F673" s="4" t="s">
        <v>1060</v>
      </c>
      <c r="G673" s="4" t="s">
        <v>6758</v>
      </c>
      <c r="H673" s="4" t="s">
        <v>1399</v>
      </c>
      <c r="I673" s="4" t="s">
        <v>1400</v>
      </c>
      <c r="J673" s="4" t="s">
        <v>6759</v>
      </c>
      <c r="K673" s="139">
        <v>13227000000</v>
      </c>
      <c r="L673" s="139">
        <v>13227000000</v>
      </c>
      <c r="M673" s="4" t="s">
        <v>6751</v>
      </c>
      <c r="N673" s="4" t="s">
        <v>2750</v>
      </c>
      <c r="O673" s="4" t="s">
        <v>3521</v>
      </c>
      <c r="P673" s="186">
        <f t="shared" si="69"/>
        <v>13227000000</v>
      </c>
      <c r="Q673" s="186">
        <f t="shared" si="70"/>
        <v>0</v>
      </c>
      <c r="R673" s="4">
        <v>49</v>
      </c>
      <c r="S673" s="4" t="s">
        <v>70</v>
      </c>
      <c r="T673" s="4" t="s">
        <v>70</v>
      </c>
      <c r="U673" s="140">
        <v>45341</v>
      </c>
      <c r="V673" s="4" t="s">
        <v>1884</v>
      </c>
      <c r="W673" s="4" t="s">
        <v>1954</v>
      </c>
      <c r="X673" s="139" t="s">
        <v>70</v>
      </c>
      <c r="Y673" s="140">
        <v>45369</v>
      </c>
      <c r="Z673" s="4" t="s">
        <v>1885</v>
      </c>
      <c r="AA673" s="4" t="s">
        <v>1886</v>
      </c>
      <c r="AB673" s="186">
        <f t="shared" si="71"/>
        <v>13227000000</v>
      </c>
      <c r="AC673" s="142">
        <f t="shared" si="66"/>
        <v>0</v>
      </c>
      <c r="AD673" s="4"/>
      <c r="AE673" s="4" t="s">
        <v>1127</v>
      </c>
      <c r="AF673" s="144" t="s">
        <v>5626</v>
      </c>
      <c r="AG673" s="4"/>
      <c r="AH673" s="4"/>
      <c r="AI673" s="4"/>
      <c r="AJ673" s="4"/>
    </row>
    <row r="674" spans="2:36" hidden="1">
      <c r="B674" s="175" t="s">
        <v>5175</v>
      </c>
      <c r="C674" s="174" t="s">
        <v>160</v>
      </c>
      <c r="D674" s="4" t="s">
        <v>2550</v>
      </c>
      <c r="E674" s="4" t="s">
        <v>1831</v>
      </c>
      <c r="F674" s="4" t="s">
        <v>1060</v>
      </c>
      <c r="G674" s="4" t="s">
        <v>6760</v>
      </c>
      <c r="H674" s="4" t="s">
        <v>1399</v>
      </c>
      <c r="I674" s="4" t="s">
        <v>1400</v>
      </c>
      <c r="J674" s="4" t="s">
        <v>6761</v>
      </c>
      <c r="K674" s="139">
        <v>6434000000</v>
      </c>
      <c r="L674" s="139">
        <v>6434000000</v>
      </c>
      <c r="M674" s="4" t="s">
        <v>6751</v>
      </c>
      <c r="N674" s="4" t="s">
        <v>2705</v>
      </c>
      <c r="O674" s="4" t="s">
        <v>3118</v>
      </c>
      <c r="P674" s="186">
        <f t="shared" si="69"/>
        <v>6434000000</v>
      </c>
      <c r="Q674" s="186">
        <f t="shared" si="70"/>
        <v>0</v>
      </c>
      <c r="R674" s="4">
        <v>49</v>
      </c>
      <c r="S674" s="4" t="s">
        <v>70</v>
      </c>
      <c r="T674" s="4" t="s">
        <v>70</v>
      </c>
      <c r="U674" s="140">
        <v>45341</v>
      </c>
      <c r="V674" s="4" t="s">
        <v>1884</v>
      </c>
      <c r="W674" s="4" t="s">
        <v>1954</v>
      </c>
      <c r="X674" s="139" t="s">
        <v>70</v>
      </c>
      <c r="Y674" s="140">
        <v>45369</v>
      </c>
      <c r="Z674" s="4" t="s">
        <v>1885</v>
      </c>
      <c r="AA674" s="4" t="s">
        <v>1886</v>
      </c>
      <c r="AB674" s="186">
        <f t="shared" si="71"/>
        <v>6434000000</v>
      </c>
      <c r="AC674" s="142">
        <f t="shared" si="66"/>
        <v>0</v>
      </c>
      <c r="AD674" s="4"/>
      <c r="AE674" s="4" t="s">
        <v>1127</v>
      </c>
      <c r="AF674" s="144" t="s">
        <v>5626</v>
      </c>
      <c r="AG674" s="4"/>
      <c r="AH674" s="4"/>
      <c r="AI674" s="4"/>
      <c r="AJ674" s="4"/>
    </row>
    <row r="675" spans="2:36" hidden="1">
      <c r="B675" s="175" t="s">
        <v>5175</v>
      </c>
      <c r="C675" s="174" t="s">
        <v>160</v>
      </c>
      <c r="D675" s="4" t="s">
        <v>2550</v>
      </c>
      <c r="E675" s="4" t="s">
        <v>1831</v>
      </c>
      <c r="F675" s="4" t="s">
        <v>1060</v>
      </c>
      <c r="G675" s="4" t="s">
        <v>6762</v>
      </c>
      <c r="H675" s="4" t="s">
        <v>1399</v>
      </c>
      <c r="I675" s="4" t="s">
        <v>1400</v>
      </c>
      <c r="J675" s="4" t="s">
        <v>6763</v>
      </c>
      <c r="K675" s="139">
        <v>9083000000</v>
      </c>
      <c r="L675" s="139">
        <v>9083000000</v>
      </c>
      <c r="M675" s="4" t="s">
        <v>6751</v>
      </c>
      <c r="N675" s="4" t="s">
        <v>1864</v>
      </c>
      <c r="O675" s="4" t="s">
        <v>2582</v>
      </c>
      <c r="P675" s="186">
        <f t="shared" si="69"/>
        <v>9083000000</v>
      </c>
      <c r="Q675" s="186">
        <f t="shared" si="70"/>
        <v>0</v>
      </c>
      <c r="R675" s="4">
        <v>49</v>
      </c>
      <c r="S675" s="4" t="s">
        <v>70</v>
      </c>
      <c r="T675" s="4" t="s">
        <v>70</v>
      </c>
      <c r="U675" s="140">
        <v>45341</v>
      </c>
      <c r="V675" s="4" t="s">
        <v>1884</v>
      </c>
      <c r="W675" s="4" t="s">
        <v>1954</v>
      </c>
      <c r="X675" s="139" t="s">
        <v>70</v>
      </c>
      <c r="Y675" s="140">
        <v>45369</v>
      </c>
      <c r="Z675" s="4" t="s">
        <v>1885</v>
      </c>
      <c r="AA675" s="4" t="s">
        <v>1886</v>
      </c>
      <c r="AB675" s="186">
        <f t="shared" si="71"/>
        <v>9083000000</v>
      </c>
      <c r="AC675" s="142">
        <f t="shared" si="66"/>
        <v>0</v>
      </c>
      <c r="AD675" s="4"/>
      <c r="AE675" s="4" t="s">
        <v>1127</v>
      </c>
      <c r="AF675" s="144" t="s">
        <v>5626</v>
      </c>
      <c r="AG675" s="4"/>
      <c r="AH675" s="4"/>
      <c r="AI675" s="4"/>
      <c r="AJ675" s="4"/>
    </row>
    <row r="676" spans="2:36" hidden="1">
      <c r="B676" s="175" t="s">
        <v>5175</v>
      </c>
      <c r="C676" s="174" t="s">
        <v>160</v>
      </c>
      <c r="D676" s="4" t="s">
        <v>2550</v>
      </c>
      <c r="E676" s="4" t="s">
        <v>1831</v>
      </c>
      <c r="F676" s="4" t="s">
        <v>1060</v>
      </c>
      <c r="G676" s="4" t="s">
        <v>6764</v>
      </c>
      <c r="H676" s="4" t="s">
        <v>1403</v>
      </c>
      <c r="I676" s="4" t="s">
        <v>1404</v>
      </c>
      <c r="J676" s="4" t="s">
        <v>6765</v>
      </c>
      <c r="K676" s="139">
        <v>4095200000</v>
      </c>
      <c r="L676" s="139">
        <v>4095200000</v>
      </c>
      <c r="M676" s="4" t="s">
        <v>5203</v>
      </c>
      <c r="N676" s="4" t="s">
        <v>3049</v>
      </c>
      <c r="O676" s="4" t="s">
        <v>3088</v>
      </c>
      <c r="P676" s="186">
        <f t="shared" si="69"/>
        <v>4095200000</v>
      </c>
      <c r="Q676" s="186">
        <f t="shared" si="70"/>
        <v>0</v>
      </c>
      <c r="R676" s="4">
        <v>43</v>
      </c>
      <c r="S676" s="4" t="s">
        <v>70</v>
      </c>
      <c r="T676" s="4" t="s">
        <v>70</v>
      </c>
      <c r="U676" s="140">
        <v>45341</v>
      </c>
      <c r="V676" s="4" t="s">
        <v>1884</v>
      </c>
      <c r="W676" s="4" t="s">
        <v>1954</v>
      </c>
      <c r="X676" s="139" t="s">
        <v>70</v>
      </c>
      <c r="Y676" s="140">
        <v>45369</v>
      </c>
      <c r="Z676" s="4" t="s">
        <v>1885</v>
      </c>
      <c r="AA676" s="4" t="s">
        <v>1886</v>
      </c>
      <c r="AB676" s="186">
        <f t="shared" si="71"/>
        <v>4095200000</v>
      </c>
      <c r="AC676" s="142">
        <f t="shared" si="66"/>
        <v>0</v>
      </c>
      <c r="AD676" s="4"/>
      <c r="AE676" s="4" t="s">
        <v>1127</v>
      </c>
      <c r="AF676" s="144" t="s">
        <v>6766</v>
      </c>
      <c r="AG676" s="4"/>
      <c r="AH676" s="4"/>
      <c r="AI676" s="4"/>
      <c r="AJ676" s="4"/>
    </row>
    <row r="677" spans="2:36" hidden="1">
      <c r="B677" s="175" t="s">
        <v>5175</v>
      </c>
      <c r="C677" s="174" t="s">
        <v>160</v>
      </c>
      <c r="D677" s="4" t="s">
        <v>2550</v>
      </c>
      <c r="E677" s="4" t="s">
        <v>1831</v>
      </c>
      <c r="F677" s="4" t="s">
        <v>1060</v>
      </c>
      <c r="G677" s="4" t="s">
        <v>6767</v>
      </c>
      <c r="H677" s="4" t="s">
        <v>1403</v>
      </c>
      <c r="I677" s="4" t="s">
        <v>1404</v>
      </c>
      <c r="J677" s="4" t="s">
        <v>6768</v>
      </c>
      <c r="K677" s="139">
        <v>4962400000</v>
      </c>
      <c r="L677" s="139">
        <v>4962400000</v>
      </c>
      <c r="M677" s="4" t="s">
        <v>5203</v>
      </c>
      <c r="N677" s="4" t="s">
        <v>3067</v>
      </c>
      <c r="O677" s="4" t="s">
        <v>2679</v>
      </c>
      <c r="P677" s="186">
        <f t="shared" si="69"/>
        <v>4962400000</v>
      </c>
      <c r="Q677" s="186">
        <f t="shared" si="70"/>
        <v>0</v>
      </c>
      <c r="R677" s="4">
        <v>43</v>
      </c>
      <c r="S677" s="4" t="s">
        <v>70</v>
      </c>
      <c r="T677" s="4" t="s">
        <v>70</v>
      </c>
      <c r="U677" s="140">
        <v>45341</v>
      </c>
      <c r="V677" s="4" t="s">
        <v>1884</v>
      </c>
      <c r="W677" s="4" t="s">
        <v>1954</v>
      </c>
      <c r="X677" s="139" t="s">
        <v>70</v>
      </c>
      <c r="Y677" s="140">
        <v>45369</v>
      </c>
      <c r="Z677" s="4" t="s">
        <v>1885</v>
      </c>
      <c r="AA677" s="4" t="s">
        <v>1886</v>
      </c>
      <c r="AB677" s="186">
        <f t="shared" si="71"/>
        <v>4962400000</v>
      </c>
      <c r="AC677" s="142">
        <f t="shared" si="66"/>
        <v>0</v>
      </c>
      <c r="AD677" s="4"/>
      <c r="AE677" s="4" t="s">
        <v>1127</v>
      </c>
      <c r="AF677" s="144" t="s">
        <v>6766</v>
      </c>
      <c r="AG677" s="4"/>
      <c r="AH677" s="4"/>
      <c r="AI677" s="4"/>
      <c r="AJ677" s="4"/>
    </row>
    <row r="678" spans="2:36" hidden="1">
      <c r="B678" s="175" t="s">
        <v>5175</v>
      </c>
      <c r="C678" s="174" t="s">
        <v>160</v>
      </c>
      <c r="D678" s="4" t="s">
        <v>2550</v>
      </c>
      <c r="E678" s="4" t="s">
        <v>1831</v>
      </c>
      <c r="F678" s="4" t="s">
        <v>1060</v>
      </c>
      <c r="G678" s="4" t="s">
        <v>6769</v>
      </c>
      <c r="H678" s="4" t="s">
        <v>1403</v>
      </c>
      <c r="I678" s="4" t="s">
        <v>1404</v>
      </c>
      <c r="J678" s="4" t="s">
        <v>6770</v>
      </c>
      <c r="K678" s="139">
        <v>16625200000</v>
      </c>
      <c r="L678" s="139">
        <v>16625200000</v>
      </c>
      <c r="M678" s="4" t="s">
        <v>5180</v>
      </c>
      <c r="N678" s="4" t="s">
        <v>3095</v>
      </c>
      <c r="O678" s="4" t="s">
        <v>2894</v>
      </c>
      <c r="P678" s="186">
        <f t="shared" si="69"/>
        <v>16625200000</v>
      </c>
      <c r="Q678" s="186">
        <f t="shared" si="70"/>
        <v>0</v>
      </c>
      <c r="R678" s="4">
        <v>43</v>
      </c>
      <c r="S678" s="4" t="s">
        <v>70</v>
      </c>
      <c r="T678" s="4" t="s">
        <v>70</v>
      </c>
      <c r="U678" s="140">
        <v>45341</v>
      </c>
      <c r="V678" s="4" t="s">
        <v>1884</v>
      </c>
      <c r="W678" s="4" t="s">
        <v>1954</v>
      </c>
      <c r="X678" s="139" t="s">
        <v>70</v>
      </c>
      <c r="Y678" s="140">
        <v>45369</v>
      </c>
      <c r="Z678" s="4" t="s">
        <v>1885</v>
      </c>
      <c r="AA678" s="4" t="s">
        <v>1886</v>
      </c>
      <c r="AB678" s="186">
        <f t="shared" si="71"/>
        <v>16625200000</v>
      </c>
      <c r="AC678" s="142">
        <f t="shared" si="66"/>
        <v>0</v>
      </c>
      <c r="AD678" s="4"/>
      <c r="AE678" s="4" t="s">
        <v>1127</v>
      </c>
      <c r="AF678" s="144" t="s">
        <v>6766</v>
      </c>
      <c r="AG678" s="4"/>
      <c r="AH678" s="4"/>
      <c r="AI678" s="4"/>
      <c r="AJ678" s="4"/>
    </row>
    <row r="679" spans="2:36" hidden="1">
      <c r="B679" s="175" t="s">
        <v>5175</v>
      </c>
      <c r="C679" s="174" t="s">
        <v>160</v>
      </c>
      <c r="D679" s="4" t="s">
        <v>2550</v>
      </c>
      <c r="E679" s="4" t="s">
        <v>1831</v>
      </c>
      <c r="F679" s="4" t="s">
        <v>1060</v>
      </c>
      <c r="G679" s="4" t="s">
        <v>6771</v>
      </c>
      <c r="H679" s="4" t="s">
        <v>1403</v>
      </c>
      <c r="I679" s="4" t="s">
        <v>1404</v>
      </c>
      <c r="J679" s="4" t="s">
        <v>6772</v>
      </c>
      <c r="K679" s="139">
        <v>6160000000</v>
      </c>
      <c r="L679" s="139">
        <v>6160000000</v>
      </c>
      <c r="M679" s="4" t="s">
        <v>5180</v>
      </c>
      <c r="N679" s="4" t="s">
        <v>4459</v>
      </c>
      <c r="O679" s="4" t="s">
        <v>3631</v>
      </c>
      <c r="P679" s="186">
        <f t="shared" si="69"/>
        <v>6160000000</v>
      </c>
      <c r="Q679" s="186">
        <f t="shared" si="70"/>
        <v>0</v>
      </c>
      <c r="R679" s="4">
        <v>43</v>
      </c>
      <c r="S679" s="4" t="s">
        <v>70</v>
      </c>
      <c r="T679" s="4" t="s">
        <v>70</v>
      </c>
      <c r="U679" s="140">
        <v>45341</v>
      </c>
      <c r="V679" s="4" t="s">
        <v>1884</v>
      </c>
      <c r="W679" s="4" t="s">
        <v>1954</v>
      </c>
      <c r="X679" s="139" t="s">
        <v>70</v>
      </c>
      <c r="Y679" s="140">
        <v>45369</v>
      </c>
      <c r="Z679" s="4" t="s">
        <v>1885</v>
      </c>
      <c r="AA679" s="4" t="s">
        <v>1886</v>
      </c>
      <c r="AB679" s="186">
        <f t="shared" si="71"/>
        <v>6160000000</v>
      </c>
      <c r="AC679" s="142">
        <f t="shared" si="66"/>
        <v>0</v>
      </c>
      <c r="AD679" s="4"/>
      <c r="AE679" s="4" t="s">
        <v>1127</v>
      </c>
      <c r="AF679" s="144" t="s">
        <v>6766</v>
      </c>
      <c r="AG679" s="4"/>
      <c r="AH679" s="4"/>
      <c r="AI679" s="4"/>
      <c r="AJ679" s="4"/>
    </row>
    <row r="680" spans="2:36" hidden="1">
      <c r="B680" s="175" t="s">
        <v>5175</v>
      </c>
      <c r="C680" s="174" t="s">
        <v>160</v>
      </c>
      <c r="D680" s="4" t="s">
        <v>2550</v>
      </c>
      <c r="E680" s="4" t="s">
        <v>1831</v>
      </c>
      <c r="F680" s="4" t="s">
        <v>1060</v>
      </c>
      <c r="G680" s="4" t="s">
        <v>6773</v>
      </c>
      <c r="H680" s="4" t="s">
        <v>1403</v>
      </c>
      <c r="I680" s="4" t="s">
        <v>1404</v>
      </c>
      <c r="J680" s="4" t="s">
        <v>6774</v>
      </c>
      <c r="K680" s="139">
        <v>23520000000</v>
      </c>
      <c r="L680" s="139">
        <v>23520000000</v>
      </c>
      <c r="M680" s="4" t="s">
        <v>6775</v>
      </c>
      <c r="N680" s="4" t="s">
        <v>2896</v>
      </c>
      <c r="O680" s="4" t="s">
        <v>6776</v>
      </c>
      <c r="P680" s="186">
        <f t="shared" si="69"/>
        <v>23520000000</v>
      </c>
      <c r="Q680" s="186">
        <f t="shared" si="70"/>
        <v>0</v>
      </c>
      <c r="R680" s="4">
        <v>43</v>
      </c>
      <c r="S680" s="4" t="s">
        <v>70</v>
      </c>
      <c r="T680" s="4" t="s">
        <v>70</v>
      </c>
      <c r="U680" s="140">
        <v>45341</v>
      </c>
      <c r="V680" s="4" t="s">
        <v>1884</v>
      </c>
      <c r="W680" s="4" t="s">
        <v>1954</v>
      </c>
      <c r="X680" s="139" t="s">
        <v>70</v>
      </c>
      <c r="Y680" s="140">
        <v>45369</v>
      </c>
      <c r="Z680" s="4" t="s">
        <v>1885</v>
      </c>
      <c r="AA680" s="4" t="s">
        <v>1886</v>
      </c>
      <c r="AB680" s="186">
        <f t="shared" si="71"/>
        <v>23520000000</v>
      </c>
      <c r="AC680" s="142">
        <f t="shared" si="66"/>
        <v>0</v>
      </c>
      <c r="AD680" s="4"/>
      <c r="AE680" s="4" t="s">
        <v>1127</v>
      </c>
      <c r="AF680" s="144" t="s">
        <v>6766</v>
      </c>
      <c r="AG680" s="4"/>
      <c r="AH680" s="4"/>
      <c r="AI680" s="4"/>
      <c r="AJ680" s="4"/>
    </row>
    <row r="681" spans="2:36" hidden="1">
      <c r="B681" s="175" t="s">
        <v>5175</v>
      </c>
      <c r="C681" s="174" t="s">
        <v>160</v>
      </c>
      <c r="D681" s="4" t="s">
        <v>2550</v>
      </c>
      <c r="E681" s="4" t="s">
        <v>1831</v>
      </c>
      <c r="F681" s="4" t="s">
        <v>1060</v>
      </c>
      <c r="G681" s="4" t="s">
        <v>6777</v>
      </c>
      <c r="H681" s="4" t="s">
        <v>1403</v>
      </c>
      <c r="I681" s="4" t="s">
        <v>1404</v>
      </c>
      <c r="J681" s="4" t="s">
        <v>6778</v>
      </c>
      <c r="K681" s="139">
        <v>29960000000</v>
      </c>
      <c r="L681" s="139">
        <v>29960000000</v>
      </c>
      <c r="M681" s="4" t="s">
        <v>6775</v>
      </c>
      <c r="N681" s="4" t="s">
        <v>6580</v>
      </c>
      <c r="O681" s="4" t="s">
        <v>2942</v>
      </c>
      <c r="P681" s="186">
        <f t="shared" si="69"/>
        <v>29960000000</v>
      </c>
      <c r="Q681" s="186">
        <f t="shared" si="70"/>
        <v>0</v>
      </c>
      <c r="R681" s="4">
        <v>43</v>
      </c>
      <c r="S681" s="4" t="s">
        <v>70</v>
      </c>
      <c r="T681" s="4" t="s">
        <v>70</v>
      </c>
      <c r="U681" s="140">
        <v>45341</v>
      </c>
      <c r="V681" s="4" t="s">
        <v>1884</v>
      </c>
      <c r="W681" s="4" t="s">
        <v>1954</v>
      </c>
      <c r="X681" s="139" t="s">
        <v>70</v>
      </c>
      <c r="Y681" s="140">
        <v>45369</v>
      </c>
      <c r="Z681" s="4" t="s">
        <v>1885</v>
      </c>
      <c r="AA681" s="4" t="s">
        <v>1886</v>
      </c>
      <c r="AB681" s="186">
        <f t="shared" si="71"/>
        <v>29960000000</v>
      </c>
      <c r="AC681" s="142">
        <f t="shared" si="66"/>
        <v>0</v>
      </c>
      <c r="AD681" s="4"/>
      <c r="AE681" s="4" t="s">
        <v>1127</v>
      </c>
      <c r="AF681" s="144" t="s">
        <v>6766</v>
      </c>
      <c r="AG681" s="4"/>
      <c r="AH681" s="4"/>
      <c r="AI681" s="4"/>
      <c r="AJ681" s="4"/>
    </row>
    <row r="682" spans="2:36" hidden="1">
      <c r="B682" s="175" t="s">
        <v>5175</v>
      </c>
      <c r="C682" s="174" t="s">
        <v>160</v>
      </c>
      <c r="D682" s="4" t="s">
        <v>2550</v>
      </c>
      <c r="E682" s="4" t="s">
        <v>1831</v>
      </c>
      <c r="F682" s="4" t="s">
        <v>1060</v>
      </c>
      <c r="G682" s="4" t="s">
        <v>6779</v>
      </c>
      <c r="H682" s="4" t="s">
        <v>1403</v>
      </c>
      <c r="I682" s="4" t="s">
        <v>1404</v>
      </c>
      <c r="J682" s="4" t="s">
        <v>6780</v>
      </c>
      <c r="K682" s="139">
        <v>21280000000</v>
      </c>
      <c r="L682" s="139">
        <v>21280000000</v>
      </c>
      <c r="M682" s="4" t="s">
        <v>6775</v>
      </c>
      <c r="N682" s="4" t="s">
        <v>4479</v>
      </c>
      <c r="O682" s="4" t="s">
        <v>3037</v>
      </c>
      <c r="P682" s="186">
        <f t="shared" si="69"/>
        <v>21280000000</v>
      </c>
      <c r="Q682" s="186">
        <f t="shared" si="70"/>
        <v>0</v>
      </c>
      <c r="R682" s="4">
        <v>43</v>
      </c>
      <c r="S682" s="4" t="s">
        <v>70</v>
      </c>
      <c r="T682" s="4" t="s">
        <v>70</v>
      </c>
      <c r="U682" s="140">
        <v>45341</v>
      </c>
      <c r="V682" s="4" t="s">
        <v>1884</v>
      </c>
      <c r="W682" s="4" t="s">
        <v>1954</v>
      </c>
      <c r="X682" s="139" t="s">
        <v>70</v>
      </c>
      <c r="Y682" s="140">
        <v>45369</v>
      </c>
      <c r="Z682" s="4" t="s">
        <v>1885</v>
      </c>
      <c r="AA682" s="4" t="s">
        <v>1886</v>
      </c>
      <c r="AB682" s="186">
        <f t="shared" si="71"/>
        <v>21280000000</v>
      </c>
      <c r="AC682" s="142">
        <f t="shared" si="66"/>
        <v>0</v>
      </c>
      <c r="AD682" s="4"/>
      <c r="AE682" s="4" t="s">
        <v>1127</v>
      </c>
      <c r="AF682" s="144" t="s">
        <v>6766</v>
      </c>
      <c r="AG682" s="4"/>
      <c r="AH682" s="4"/>
      <c r="AI682" s="4"/>
      <c r="AJ682" s="4"/>
    </row>
    <row r="683" spans="2:36" hidden="1">
      <c r="B683" s="175" t="s">
        <v>5175</v>
      </c>
      <c r="C683" s="174" t="s">
        <v>160</v>
      </c>
      <c r="D683" s="4" t="s">
        <v>2550</v>
      </c>
      <c r="E683" s="4" t="s">
        <v>1831</v>
      </c>
      <c r="F683" s="4" t="s">
        <v>1060</v>
      </c>
      <c r="G683" s="4" t="s">
        <v>6781</v>
      </c>
      <c r="H683" s="4" t="s">
        <v>1403</v>
      </c>
      <c r="I683" s="4" t="s">
        <v>1404</v>
      </c>
      <c r="J683" s="4" t="s">
        <v>6782</v>
      </c>
      <c r="K683" s="139">
        <v>16154750000</v>
      </c>
      <c r="L683" s="139">
        <v>16154750000</v>
      </c>
      <c r="M683" s="4" t="s">
        <v>5929</v>
      </c>
      <c r="N683" s="4" t="s">
        <v>2531</v>
      </c>
      <c r="O683" s="4" t="s">
        <v>2789</v>
      </c>
      <c r="P683" s="186">
        <f t="shared" si="69"/>
        <v>16154750000</v>
      </c>
      <c r="Q683" s="186">
        <f t="shared" si="70"/>
        <v>0</v>
      </c>
      <c r="R683" s="4">
        <v>43</v>
      </c>
      <c r="S683" s="4" t="s">
        <v>70</v>
      </c>
      <c r="T683" s="4" t="s">
        <v>70</v>
      </c>
      <c r="U683" s="140">
        <v>45341</v>
      </c>
      <c r="V683" s="4" t="s">
        <v>1884</v>
      </c>
      <c r="W683" s="4" t="s">
        <v>1954</v>
      </c>
      <c r="X683" s="139" t="s">
        <v>70</v>
      </c>
      <c r="Y683" s="140">
        <v>45369</v>
      </c>
      <c r="Z683" s="4" t="s">
        <v>1885</v>
      </c>
      <c r="AA683" s="4" t="s">
        <v>1886</v>
      </c>
      <c r="AB683" s="186">
        <f t="shared" si="71"/>
        <v>16154750000</v>
      </c>
      <c r="AC683" s="142">
        <f t="shared" si="66"/>
        <v>0</v>
      </c>
      <c r="AD683" s="4"/>
      <c r="AE683" s="4" t="s">
        <v>1127</v>
      </c>
      <c r="AF683" s="144" t="s">
        <v>6766</v>
      </c>
      <c r="AG683" s="4"/>
      <c r="AH683" s="4"/>
      <c r="AI683" s="4"/>
      <c r="AJ683" s="4"/>
    </row>
    <row r="684" spans="2:36" hidden="1">
      <c r="B684" s="175" t="s">
        <v>5175</v>
      </c>
      <c r="C684" s="174" t="s">
        <v>160</v>
      </c>
      <c r="D684" s="4" t="s">
        <v>2550</v>
      </c>
      <c r="E684" s="4" t="s">
        <v>1831</v>
      </c>
      <c r="F684" s="4" t="s">
        <v>1060</v>
      </c>
      <c r="G684" s="4" t="s">
        <v>6783</v>
      </c>
      <c r="H684" s="4" t="s">
        <v>1403</v>
      </c>
      <c r="I684" s="4" t="s">
        <v>1404</v>
      </c>
      <c r="J684" s="4" t="s">
        <v>6784</v>
      </c>
      <c r="K684" s="139">
        <v>213000000</v>
      </c>
      <c r="L684" s="139">
        <v>213000000</v>
      </c>
      <c r="M684" s="4" t="s">
        <v>6711</v>
      </c>
      <c r="N684" s="4" t="s">
        <v>2552</v>
      </c>
      <c r="O684" s="4" t="s">
        <v>2917</v>
      </c>
      <c r="P684" s="186">
        <f t="shared" si="69"/>
        <v>213000000</v>
      </c>
      <c r="Q684" s="186">
        <f t="shared" si="70"/>
        <v>0</v>
      </c>
      <c r="R684" s="4">
        <v>43</v>
      </c>
      <c r="S684" s="4" t="s">
        <v>70</v>
      </c>
      <c r="T684" s="4" t="s">
        <v>70</v>
      </c>
      <c r="U684" s="140">
        <v>45341</v>
      </c>
      <c r="V684" s="4" t="s">
        <v>1884</v>
      </c>
      <c r="W684" s="4" t="s">
        <v>1954</v>
      </c>
      <c r="X684" s="139" t="s">
        <v>70</v>
      </c>
      <c r="Y684" s="140">
        <v>45369</v>
      </c>
      <c r="Z684" s="4" t="s">
        <v>1885</v>
      </c>
      <c r="AA684" s="4" t="s">
        <v>1886</v>
      </c>
      <c r="AB684" s="186">
        <f t="shared" si="71"/>
        <v>213000000</v>
      </c>
      <c r="AC684" s="142">
        <f t="shared" si="66"/>
        <v>0</v>
      </c>
      <c r="AD684" s="4"/>
      <c r="AE684" s="4" t="s">
        <v>1127</v>
      </c>
      <c r="AF684" s="144" t="s">
        <v>6766</v>
      </c>
      <c r="AG684" s="4"/>
      <c r="AH684" s="4"/>
      <c r="AI684" s="4"/>
      <c r="AJ684" s="4"/>
    </row>
    <row r="685" spans="2:36" hidden="1">
      <c r="B685" s="175" t="s">
        <v>5175</v>
      </c>
      <c r="C685" s="174" t="s">
        <v>160</v>
      </c>
      <c r="D685" s="4" t="s">
        <v>2550</v>
      </c>
      <c r="E685" s="4" t="s">
        <v>1831</v>
      </c>
      <c r="F685" s="4" t="s">
        <v>1060</v>
      </c>
      <c r="G685" s="4" t="s">
        <v>6785</v>
      </c>
      <c r="H685" s="4" t="s">
        <v>1403</v>
      </c>
      <c r="I685" s="4" t="s">
        <v>1404</v>
      </c>
      <c r="J685" s="4" t="s">
        <v>6786</v>
      </c>
      <c r="K685" s="139">
        <v>6248000000</v>
      </c>
      <c r="L685" s="139">
        <v>6248000000</v>
      </c>
      <c r="M685" s="4" t="s">
        <v>6711</v>
      </c>
      <c r="N685" s="4" t="s">
        <v>2552</v>
      </c>
      <c r="O685" s="4" t="s">
        <v>2917</v>
      </c>
      <c r="P685" s="186">
        <f t="shared" si="69"/>
        <v>6248000000</v>
      </c>
      <c r="Q685" s="186">
        <f t="shared" si="70"/>
        <v>0</v>
      </c>
      <c r="R685" s="4">
        <v>43</v>
      </c>
      <c r="S685" s="4" t="s">
        <v>70</v>
      </c>
      <c r="T685" s="4" t="s">
        <v>70</v>
      </c>
      <c r="U685" s="140">
        <v>45341</v>
      </c>
      <c r="V685" s="4" t="s">
        <v>1884</v>
      </c>
      <c r="W685" s="4" t="s">
        <v>1954</v>
      </c>
      <c r="X685" s="139" t="s">
        <v>70</v>
      </c>
      <c r="Y685" s="140">
        <v>45369</v>
      </c>
      <c r="Z685" s="4" t="s">
        <v>1885</v>
      </c>
      <c r="AA685" s="4" t="s">
        <v>1886</v>
      </c>
      <c r="AB685" s="186">
        <f t="shared" si="71"/>
        <v>6248000000</v>
      </c>
      <c r="AC685" s="142">
        <f t="shared" si="66"/>
        <v>0</v>
      </c>
      <c r="AD685" s="4"/>
      <c r="AE685" s="4" t="s">
        <v>1127</v>
      </c>
      <c r="AF685" s="144" t="s">
        <v>6766</v>
      </c>
      <c r="AG685" s="4"/>
      <c r="AH685" s="4"/>
      <c r="AI685" s="4"/>
      <c r="AJ685" s="4"/>
    </row>
    <row r="686" spans="2:36" hidden="1">
      <c r="B686" s="175" t="s">
        <v>5175</v>
      </c>
      <c r="C686" s="174" t="s">
        <v>160</v>
      </c>
      <c r="D686" s="4" t="s">
        <v>2550</v>
      </c>
      <c r="E686" s="4" t="s">
        <v>1831</v>
      </c>
      <c r="F686" s="4" t="s">
        <v>1060</v>
      </c>
      <c r="G686" s="4" t="s">
        <v>6787</v>
      </c>
      <c r="H686" s="4" t="s">
        <v>1403</v>
      </c>
      <c r="I686" s="4" t="s">
        <v>1404</v>
      </c>
      <c r="J686" s="4" t="s">
        <v>6788</v>
      </c>
      <c r="K686" s="139">
        <v>4651200000</v>
      </c>
      <c r="L686" s="139">
        <v>4651200000</v>
      </c>
      <c r="M686" s="4" t="s">
        <v>5623</v>
      </c>
      <c r="N686" s="4" t="s">
        <v>3380</v>
      </c>
      <c r="O686" s="4" t="s">
        <v>3420</v>
      </c>
      <c r="P686" s="186">
        <f t="shared" si="69"/>
        <v>4651200000</v>
      </c>
      <c r="Q686" s="186">
        <f t="shared" si="70"/>
        <v>0</v>
      </c>
      <c r="R686" s="4">
        <v>43</v>
      </c>
      <c r="S686" s="4" t="s">
        <v>70</v>
      </c>
      <c r="T686" s="4" t="s">
        <v>70</v>
      </c>
      <c r="U686" s="140">
        <v>45341</v>
      </c>
      <c r="V686" s="4" t="s">
        <v>1884</v>
      </c>
      <c r="W686" s="4" t="s">
        <v>1954</v>
      </c>
      <c r="X686" s="139" t="s">
        <v>70</v>
      </c>
      <c r="Y686" s="140">
        <v>45369</v>
      </c>
      <c r="Z686" s="4" t="s">
        <v>1885</v>
      </c>
      <c r="AA686" s="4" t="s">
        <v>1886</v>
      </c>
      <c r="AB686" s="186">
        <f t="shared" si="71"/>
        <v>4651200000</v>
      </c>
      <c r="AC686" s="142">
        <f t="shared" si="66"/>
        <v>0</v>
      </c>
      <c r="AD686" s="4"/>
      <c r="AE686" s="4" t="s">
        <v>1127</v>
      </c>
      <c r="AF686" s="144" t="s">
        <v>6766</v>
      </c>
      <c r="AG686" s="4"/>
      <c r="AH686" s="4"/>
      <c r="AI686" s="4"/>
      <c r="AJ686" s="4"/>
    </row>
    <row r="687" spans="2:36" hidden="1">
      <c r="B687" s="175" t="s">
        <v>5175</v>
      </c>
      <c r="C687" s="174" t="s">
        <v>160</v>
      </c>
      <c r="D687" s="4" t="s">
        <v>2550</v>
      </c>
      <c r="E687" s="4" t="s">
        <v>1831</v>
      </c>
      <c r="F687" s="4" t="s">
        <v>1060</v>
      </c>
      <c r="G687" s="4" t="s">
        <v>6789</v>
      </c>
      <c r="H687" s="4" t="s">
        <v>1403</v>
      </c>
      <c r="I687" s="4" t="s">
        <v>1404</v>
      </c>
      <c r="J687" s="4" t="s">
        <v>6790</v>
      </c>
      <c r="K687" s="139">
        <v>1251000000</v>
      </c>
      <c r="L687" s="139">
        <v>1251000000</v>
      </c>
      <c r="M687" s="4" t="s">
        <v>5623</v>
      </c>
      <c r="N687" s="4" t="s">
        <v>3380</v>
      </c>
      <c r="O687" s="4" t="s">
        <v>3420</v>
      </c>
      <c r="P687" s="186">
        <f t="shared" si="69"/>
        <v>1251000000</v>
      </c>
      <c r="Q687" s="186">
        <f t="shared" si="70"/>
        <v>0</v>
      </c>
      <c r="R687" s="4">
        <v>43</v>
      </c>
      <c r="S687" s="4" t="s">
        <v>70</v>
      </c>
      <c r="T687" s="4" t="s">
        <v>70</v>
      </c>
      <c r="U687" s="140">
        <v>45341</v>
      </c>
      <c r="V687" s="4" t="s">
        <v>1884</v>
      </c>
      <c r="W687" s="4" t="s">
        <v>1954</v>
      </c>
      <c r="X687" s="139" t="s">
        <v>70</v>
      </c>
      <c r="Y687" s="140">
        <v>45369</v>
      </c>
      <c r="Z687" s="4" t="s">
        <v>1885</v>
      </c>
      <c r="AA687" s="4" t="s">
        <v>1886</v>
      </c>
      <c r="AB687" s="186">
        <f t="shared" si="71"/>
        <v>1251000000</v>
      </c>
      <c r="AC687" s="142">
        <f t="shared" si="66"/>
        <v>0</v>
      </c>
      <c r="AD687" s="4"/>
      <c r="AE687" s="4" t="s">
        <v>1127</v>
      </c>
      <c r="AF687" s="144" t="s">
        <v>6766</v>
      </c>
      <c r="AG687" s="4"/>
      <c r="AH687" s="4"/>
      <c r="AI687" s="4"/>
      <c r="AJ687" s="4"/>
    </row>
    <row r="688" spans="2:36" hidden="1">
      <c r="B688" s="175" t="s">
        <v>5175</v>
      </c>
      <c r="C688" s="174" t="s">
        <v>160</v>
      </c>
      <c r="D688" s="4" t="s">
        <v>2550</v>
      </c>
      <c r="E688" s="4" t="s">
        <v>1831</v>
      </c>
      <c r="F688" s="4" t="s">
        <v>1060</v>
      </c>
      <c r="G688" s="4" t="s">
        <v>6791</v>
      </c>
      <c r="H688" s="4" t="s">
        <v>1403</v>
      </c>
      <c r="I688" s="4" t="s">
        <v>1404</v>
      </c>
      <c r="J688" s="4" t="s">
        <v>6792</v>
      </c>
      <c r="K688" s="139">
        <v>4099200000</v>
      </c>
      <c r="L688" s="139">
        <v>4099200000</v>
      </c>
      <c r="M688" s="4" t="s">
        <v>5623</v>
      </c>
      <c r="N688" s="4" t="s">
        <v>3711</v>
      </c>
      <c r="O688" s="4" t="s">
        <v>2808</v>
      </c>
      <c r="P688" s="186">
        <f t="shared" si="69"/>
        <v>4099200000</v>
      </c>
      <c r="Q688" s="186">
        <f t="shared" si="70"/>
        <v>0</v>
      </c>
      <c r="R688" s="4">
        <v>43</v>
      </c>
      <c r="S688" s="4" t="s">
        <v>70</v>
      </c>
      <c r="T688" s="4" t="s">
        <v>70</v>
      </c>
      <c r="U688" s="140">
        <v>45341</v>
      </c>
      <c r="V688" s="4" t="s">
        <v>1884</v>
      </c>
      <c r="W688" s="4" t="s">
        <v>1954</v>
      </c>
      <c r="X688" s="139" t="s">
        <v>70</v>
      </c>
      <c r="Y688" s="140">
        <v>45369</v>
      </c>
      <c r="Z688" s="4" t="s">
        <v>1885</v>
      </c>
      <c r="AA688" s="4" t="s">
        <v>1886</v>
      </c>
      <c r="AB688" s="186">
        <f t="shared" si="71"/>
        <v>4099200000</v>
      </c>
      <c r="AC688" s="142">
        <f t="shared" si="66"/>
        <v>0</v>
      </c>
      <c r="AD688" s="4"/>
      <c r="AE688" s="4" t="s">
        <v>1127</v>
      </c>
      <c r="AF688" s="144" t="s">
        <v>6766</v>
      </c>
      <c r="AG688" s="4"/>
      <c r="AH688" s="4"/>
      <c r="AI688" s="4"/>
      <c r="AJ688" s="4"/>
    </row>
    <row r="689" spans="2:36" hidden="1">
      <c r="B689" s="175" t="s">
        <v>5175</v>
      </c>
      <c r="C689" s="174" t="s">
        <v>160</v>
      </c>
      <c r="D689" s="4" t="s">
        <v>2550</v>
      </c>
      <c r="E689" s="4" t="s">
        <v>1831</v>
      </c>
      <c r="F689" s="4" t="s">
        <v>1060</v>
      </c>
      <c r="G689" s="4" t="s">
        <v>6793</v>
      </c>
      <c r="H689" s="4" t="s">
        <v>1403</v>
      </c>
      <c r="I689" s="4" t="s">
        <v>1404</v>
      </c>
      <c r="J689" s="4" t="s">
        <v>6794</v>
      </c>
      <c r="K689" s="139">
        <v>2912000000</v>
      </c>
      <c r="L689" s="139">
        <v>2912000000</v>
      </c>
      <c r="M689" s="4" t="s">
        <v>5623</v>
      </c>
      <c r="N689" s="4" t="s">
        <v>3862</v>
      </c>
      <c r="O689" s="4" t="s">
        <v>2663</v>
      </c>
      <c r="P689" s="186">
        <f t="shared" si="69"/>
        <v>2912000000</v>
      </c>
      <c r="Q689" s="186">
        <f t="shared" si="70"/>
        <v>0</v>
      </c>
      <c r="R689" s="4">
        <v>43</v>
      </c>
      <c r="S689" s="4" t="s">
        <v>70</v>
      </c>
      <c r="T689" s="4" t="s">
        <v>70</v>
      </c>
      <c r="U689" s="140">
        <v>45341</v>
      </c>
      <c r="V689" s="4" t="s">
        <v>1884</v>
      </c>
      <c r="W689" s="4" t="s">
        <v>1954</v>
      </c>
      <c r="X689" s="139" t="s">
        <v>70</v>
      </c>
      <c r="Y689" s="140">
        <v>45369</v>
      </c>
      <c r="Z689" s="4" t="s">
        <v>1885</v>
      </c>
      <c r="AA689" s="4" t="s">
        <v>1886</v>
      </c>
      <c r="AB689" s="186">
        <f t="shared" si="71"/>
        <v>2912000000</v>
      </c>
      <c r="AC689" s="142">
        <f t="shared" si="66"/>
        <v>0</v>
      </c>
      <c r="AD689" s="4"/>
      <c r="AE689" s="4" t="s">
        <v>1127</v>
      </c>
      <c r="AF689" s="144" t="s">
        <v>6766</v>
      </c>
      <c r="AG689" s="4"/>
      <c r="AH689" s="4"/>
      <c r="AI689" s="4"/>
      <c r="AJ689" s="4"/>
    </row>
    <row r="690" spans="2:36" hidden="1">
      <c r="B690" s="175" t="s">
        <v>5175</v>
      </c>
      <c r="C690" s="174" t="s">
        <v>160</v>
      </c>
      <c r="D690" s="4" t="s">
        <v>2550</v>
      </c>
      <c r="E690" s="4" t="s">
        <v>1831</v>
      </c>
      <c r="F690" s="4" t="s">
        <v>1060</v>
      </c>
      <c r="G690" s="4" t="s">
        <v>6795</v>
      </c>
      <c r="H690" s="4" t="s">
        <v>1413</v>
      </c>
      <c r="I690" s="4" t="s">
        <v>1414</v>
      </c>
      <c r="J690" s="4" t="s">
        <v>6796</v>
      </c>
      <c r="K690" s="139">
        <v>2198000000</v>
      </c>
      <c r="L690" s="139">
        <v>2198000000</v>
      </c>
      <c r="M690" s="4" t="s">
        <v>2578</v>
      </c>
      <c r="N690" s="4" t="s">
        <v>2915</v>
      </c>
      <c r="O690" s="4" t="s">
        <v>3631</v>
      </c>
      <c r="P690" s="186">
        <f t="shared" si="69"/>
        <v>2198000000</v>
      </c>
      <c r="Q690" s="186">
        <f t="shared" si="70"/>
        <v>0</v>
      </c>
      <c r="R690" s="4">
        <v>65</v>
      </c>
      <c r="S690" s="4" t="s">
        <v>70</v>
      </c>
      <c r="T690" s="4" t="s">
        <v>70</v>
      </c>
      <c r="U690" s="140">
        <v>45341</v>
      </c>
      <c r="V690" s="4" t="s">
        <v>1884</v>
      </c>
      <c r="W690" s="4" t="s">
        <v>1954</v>
      </c>
      <c r="X690" s="4"/>
      <c r="Y690" s="4"/>
      <c r="Z690" s="4"/>
      <c r="AA690" s="4" t="s">
        <v>1886</v>
      </c>
      <c r="AB690" s="4"/>
      <c r="AC690" s="142">
        <f t="shared" si="66"/>
        <v>2198000000</v>
      </c>
      <c r="AD690" s="4"/>
      <c r="AE690" s="4"/>
      <c r="AF690" s="144"/>
      <c r="AG690" s="4"/>
      <c r="AH690" s="4"/>
      <c r="AI690" s="4"/>
      <c r="AJ690" s="4"/>
    </row>
    <row r="691" spans="2:36" hidden="1">
      <c r="B691" s="175" t="s">
        <v>5175</v>
      </c>
      <c r="C691" s="174" t="s">
        <v>160</v>
      </c>
      <c r="D691" s="4" t="s">
        <v>2550</v>
      </c>
      <c r="E691" s="4" t="s">
        <v>1831</v>
      </c>
      <c r="F691" s="4" t="s">
        <v>1060</v>
      </c>
      <c r="G691" s="4" t="s">
        <v>6797</v>
      </c>
      <c r="H691" s="4" t="s">
        <v>1413</v>
      </c>
      <c r="I691" s="4" t="s">
        <v>1414</v>
      </c>
      <c r="J691" s="4" t="s">
        <v>6798</v>
      </c>
      <c r="K691" s="139">
        <v>3942247600</v>
      </c>
      <c r="L691" s="139">
        <v>3942247600</v>
      </c>
      <c r="M691" s="4" t="s">
        <v>2578</v>
      </c>
      <c r="N691" s="4" t="s">
        <v>2829</v>
      </c>
      <c r="O691" s="4" t="s">
        <v>2475</v>
      </c>
      <c r="P691" s="186">
        <f t="shared" si="69"/>
        <v>3942247600</v>
      </c>
      <c r="Q691" s="186">
        <f t="shared" si="70"/>
        <v>0</v>
      </c>
      <c r="R691" s="4">
        <v>65</v>
      </c>
      <c r="S691" s="4" t="s">
        <v>70</v>
      </c>
      <c r="T691" s="4" t="s">
        <v>70</v>
      </c>
      <c r="U691" s="140">
        <v>45341</v>
      </c>
      <c r="V691" s="4" t="s">
        <v>1884</v>
      </c>
      <c r="W691" s="4" t="s">
        <v>1954</v>
      </c>
      <c r="X691" s="4"/>
      <c r="Y691" s="4"/>
      <c r="Z691" s="4"/>
      <c r="AA691" s="4" t="s">
        <v>1886</v>
      </c>
      <c r="AB691" s="4"/>
      <c r="AC691" s="142">
        <f t="shared" si="66"/>
        <v>3942247600</v>
      </c>
      <c r="AD691" s="4"/>
      <c r="AE691" s="4"/>
      <c r="AF691" s="144"/>
      <c r="AG691" s="4"/>
      <c r="AH691" s="4"/>
      <c r="AI691" s="4"/>
      <c r="AJ691" s="4"/>
    </row>
    <row r="692" spans="2:36" hidden="1">
      <c r="B692" s="175" t="s">
        <v>5175</v>
      </c>
      <c r="C692" s="174" t="s">
        <v>160</v>
      </c>
      <c r="D692" s="4" t="s">
        <v>2550</v>
      </c>
      <c r="E692" s="4" t="s">
        <v>1831</v>
      </c>
      <c r="F692" s="4" t="s">
        <v>1060</v>
      </c>
      <c r="G692" s="4" t="s">
        <v>6799</v>
      </c>
      <c r="H692" s="4" t="s">
        <v>1413</v>
      </c>
      <c r="I692" s="4" t="s">
        <v>1414</v>
      </c>
      <c r="J692" s="4" t="s">
        <v>6800</v>
      </c>
      <c r="K692" s="139">
        <v>1029617300</v>
      </c>
      <c r="L692" s="139">
        <v>1029617300</v>
      </c>
      <c r="M692" s="4" t="s">
        <v>2578</v>
      </c>
      <c r="N692" s="4" t="s">
        <v>2829</v>
      </c>
      <c r="O692" s="4" t="s">
        <v>2475</v>
      </c>
      <c r="P692" s="186">
        <f t="shared" si="69"/>
        <v>1029617300</v>
      </c>
      <c r="Q692" s="186">
        <f t="shared" si="70"/>
        <v>0</v>
      </c>
      <c r="R692" s="4">
        <v>65</v>
      </c>
      <c r="S692" s="4" t="s">
        <v>70</v>
      </c>
      <c r="T692" s="4" t="s">
        <v>70</v>
      </c>
      <c r="U692" s="140">
        <v>45341</v>
      </c>
      <c r="V692" s="4" t="s">
        <v>1884</v>
      </c>
      <c r="W692" s="4" t="s">
        <v>1954</v>
      </c>
      <c r="X692" s="4"/>
      <c r="Y692" s="4"/>
      <c r="Z692" s="4"/>
      <c r="AA692" s="4" t="s">
        <v>1886</v>
      </c>
      <c r="AB692" s="4"/>
      <c r="AC692" s="142">
        <f t="shared" si="66"/>
        <v>1029617300</v>
      </c>
      <c r="AD692" s="4"/>
      <c r="AE692" s="4"/>
      <c r="AF692" s="144"/>
      <c r="AG692" s="4"/>
      <c r="AH692" s="4"/>
      <c r="AI692" s="4"/>
      <c r="AJ692" s="4"/>
    </row>
    <row r="693" spans="2:36" hidden="1">
      <c r="B693" s="175" t="s">
        <v>5175</v>
      </c>
      <c r="C693" s="174" t="s">
        <v>160</v>
      </c>
      <c r="D693" s="4" t="s">
        <v>2550</v>
      </c>
      <c r="E693" s="4" t="s">
        <v>1831</v>
      </c>
      <c r="F693" s="4" t="s">
        <v>1060</v>
      </c>
      <c r="G693" s="4" t="s">
        <v>6801</v>
      </c>
      <c r="H693" s="4" t="s">
        <v>1413</v>
      </c>
      <c r="I693" s="4" t="s">
        <v>1414</v>
      </c>
      <c r="J693" s="4" t="s">
        <v>6802</v>
      </c>
      <c r="K693" s="139">
        <v>1190105059</v>
      </c>
      <c r="L693" s="139">
        <v>1190105059</v>
      </c>
      <c r="M693" s="4" t="s">
        <v>2578</v>
      </c>
      <c r="N693" s="4" t="s">
        <v>2829</v>
      </c>
      <c r="O693" s="4" t="s">
        <v>2475</v>
      </c>
      <c r="P693" s="186">
        <f t="shared" si="69"/>
        <v>1190105059</v>
      </c>
      <c r="Q693" s="186">
        <f t="shared" si="70"/>
        <v>0</v>
      </c>
      <c r="R693" s="4">
        <v>65</v>
      </c>
      <c r="S693" s="4" t="s">
        <v>70</v>
      </c>
      <c r="T693" s="4" t="s">
        <v>70</v>
      </c>
      <c r="U693" s="140">
        <v>45341</v>
      </c>
      <c r="V693" s="4" t="s">
        <v>1884</v>
      </c>
      <c r="W693" s="4" t="s">
        <v>1954</v>
      </c>
      <c r="X693" s="4"/>
      <c r="Y693" s="4"/>
      <c r="Z693" s="4"/>
      <c r="AA693" s="4" t="s">
        <v>1886</v>
      </c>
      <c r="AB693" s="4"/>
      <c r="AC693" s="142">
        <f t="shared" si="66"/>
        <v>1190105059</v>
      </c>
      <c r="AD693" s="4"/>
      <c r="AE693" s="4"/>
      <c r="AF693" s="144"/>
      <c r="AG693" s="4"/>
      <c r="AH693" s="4"/>
      <c r="AI693" s="4"/>
      <c r="AJ693" s="4"/>
    </row>
    <row r="694" spans="2:36" hidden="1">
      <c r="B694" s="175" t="s">
        <v>5175</v>
      </c>
      <c r="C694" s="174" t="s">
        <v>160</v>
      </c>
      <c r="D694" s="4" t="s">
        <v>2550</v>
      </c>
      <c r="E694" s="4" t="s">
        <v>1831</v>
      </c>
      <c r="F694" s="4" t="s">
        <v>1060</v>
      </c>
      <c r="G694" s="4" t="s">
        <v>6803</v>
      </c>
      <c r="H694" s="4" t="s">
        <v>1413</v>
      </c>
      <c r="I694" s="4" t="s">
        <v>1414</v>
      </c>
      <c r="J694" s="4" t="s">
        <v>6804</v>
      </c>
      <c r="K694" s="139">
        <v>1862015775</v>
      </c>
      <c r="L694" s="139">
        <v>1862015775</v>
      </c>
      <c r="M694" s="4" t="s">
        <v>2578</v>
      </c>
      <c r="N694" s="4" t="s">
        <v>2974</v>
      </c>
      <c r="O694" s="4" t="s">
        <v>5481</v>
      </c>
      <c r="P694" s="186">
        <f t="shared" si="69"/>
        <v>1862015775</v>
      </c>
      <c r="Q694" s="186">
        <f t="shared" si="70"/>
        <v>0</v>
      </c>
      <c r="R694" s="4">
        <v>65</v>
      </c>
      <c r="S694" s="4" t="s">
        <v>70</v>
      </c>
      <c r="T694" s="4" t="s">
        <v>70</v>
      </c>
      <c r="U694" s="140">
        <v>45341</v>
      </c>
      <c r="V694" s="4" t="s">
        <v>1884</v>
      </c>
      <c r="W694" s="4" t="s">
        <v>1954</v>
      </c>
      <c r="X694" s="4"/>
      <c r="Y694" s="4"/>
      <c r="Z694" s="4"/>
      <c r="AA694" s="4" t="s">
        <v>1886</v>
      </c>
      <c r="AB694" s="4"/>
      <c r="AC694" s="142">
        <f t="shared" si="66"/>
        <v>1862015775</v>
      </c>
      <c r="AD694" s="4"/>
      <c r="AE694" s="4"/>
      <c r="AF694" s="144"/>
      <c r="AG694" s="4"/>
      <c r="AH694" s="4"/>
      <c r="AI694" s="4"/>
      <c r="AJ694" s="4"/>
    </row>
    <row r="695" spans="2:36" hidden="1">
      <c r="B695" s="175" t="s">
        <v>5175</v>
      </c>
      <c r="C695" s="174" t="s">
        <v>160</v>
      </c>
      <c r="D695" s="4" t="s">
        <v>2550</v>
      </c>
      <c r="E695" s="4" t="s">
        <v>1831</v>
      </c>
      <c r="F695" s="4" t="s">
        <v>1060</v>
      </c>
      <c r="G695" s="4" t="s">
        <v>6805</v>
      </c>
      <c r="H695" s="4" t="s">
        <v>1413</v>
      </c>
      <c r="I695" s="4" t="s">
        <v>1414</v>
      </c>
      <c r="J695" s="4" t="s">
        <v>6806</v>
      </c>
      <c r="K695" s="139">
        <v>1243980687</v>
      </c>
      <c r="L695" s="139">
        <v>1243980687</v>
      </c>
      <c r="M695" s="4" t="s">
        <v>2578</v>
      </c>
      <c r="N695" s="4" t="s">
        <v>2974</v>
      </c>
      <c r="O695" s="4" t="s">
        <v>5481</v>
      </c>
      <c r="P695" s="186">
        <f t="shared" si="69"/>
        <v>1243980687</v>
      </c>
      <c r="Q695" s="186">
        <f t="shared" si="70"/>
        <v>0</v>
      </c>
      <c r="R695" s="4">
        <v>65</v>
      </c>
      <c r="S695" s="4" t="s">
        <v>70</v>
      </c>
      <c r="T695" s="4" t="s">
        <v>70</v>
      </c>
      <c r="U695" s="140">
        <v>45341</v>
      </c>
      <c r="V695" s="4" t="s">
        <v>1884</v>
      </c>
      <c r="W695" s="4" t="s">
        <v>1954</v>
      </c>
      <c r="X695" s="4"/>
      <c r="Y695" s="4"/>
      <c r="Z695" s="4"/>
      <c r="AA695" s="4" t="s">
        <v>1886</v>
      </c>
      <c r="AB695" s="4"/>
      <c r="AC695" s="142">
        <f t="shared" si="66"/>
        <v>1243980687</v>
      </c>
      <c r="AD695" s="4"/>
      <c r="AE695" s="4"/>
      <c r="AF695" s="144"/>
      <c r="AG695" s="4"/>
      <c r="AH695" s="4"/>
      <c r="AI695" s="4"/>
      <c r="AJ695" s="4"/>
    </row>
    <row r="696" spans="2:36" hidden="1">
      <c r="B696" s="175" t="s">
        <v>5175</v>
      </c>
      <c r="C696" s="174" t="s">
        <v>160</v>
      </c>
      <c r="D696" s="4" t="s">
        <v>2550</v>
      </c>
      <c r="E696" s="4" t="s">
        <v>1831</v>
      </c>
      <c r="F696" s="4" t="s">
        <v>1060</v>
      </c>
      <c r="G696" s="4" t="s">
        <v>6807</v>
      </c>
      <c r="H696" s="4" t="s">
        <v>1413</v>
      </c>
      <c r="I696" s="4" t="s">
        <v>1414</v>
      </c>
      <c r="J696" s="4" t="s">
        <v>6808</v>
      </c>
      <c r="K696" s="139">
        <v>902871950</v>
      </c>
      <c r="L696" s="139">
        <v>902871950</v>
      </c>
      <c r="M696" s="4" t="s">
        <v>2578</v>
      </c>
      <c r="N696" s="4" t="s">
        <v>2974</v>
      </c>
      <c r="O696" s="4" t="s">
        <v>5481</v>
      </c>
      <c r="P696" s="186">
        <f t="shared" si="69"/>
        <v>902871950</v>
      </c>
      <c r="Q696" s="186">
        <f t="shared" si="70"/>
        <v>0</v>
      </c>
      <c r="R696" s="4">
        <v>65</v>
      </c>
      <c r="S696" s="4" t="s">
        <v>70</v>
      </c>
      <c r="T696" s="4" t="s">
        <v>70</v>
      </c>
      <c r="U696" s="140">
        <v>45341</v>
      </c>
      <c r="V696" s="4" t="s">
        <v>1884</v>
      </c>
      <c r="W696" s="4" t="s">
        <v>1954</v>
      </c>
      <c r="X696" s="4"/>
      <c r="Y696" s="4"/>
      <c r="Z696" s="4"/>
      <c r="AA696" s="4" t="s">
        <v>1886</v>
      </c>
      <c r="AB696" s="4"/>
      <c r="AC696" s="142">
        <f t="shared" si="66"/>
        <v>902871950</v>
      </c>
      <c r="AD696" s="4"/>
      <c r="AE696" s="4"/>
      <c r="AF696" s="144"/>
      <c r="AG696" s="4"/>
      <c r="AH696" s="4"/>
      <c r="AI696" s="4"/>
      <c r="AJ696" s="4"/>
    </row>
    <row r="697" spans="2:36" hidden="1">
      <c r="B697" s="175" t="s">
        <v>5175</v>
      </c>
      <c r="C697" s="174" t="s">
        <v>160</v>
      </c>
      <c r="D697" s="4" t="s">
        <v>2550</v>
      </c>
      <c r="E697" s="4" t="s">
        <v>1831</v>
      </c>
      <c r="F697" s="4" t="s">
        <v>1060</v>
      </c>
      <c r="G697" s="4" t="s">
        <v>6809</v>
      </c>
      <c r="H697" s="4" t="s">
        <v>1413</v>
      </c>
      <c r="I697" s="4" t="s">
        <v>1414</v>
      </c>
      <c r="J697" s="4" t="s">
        <v>6810</v>
      </c>
      <c r="K697" s="139">
        <v>1152248182</v>
      </c>
      <c r="L697" s="139">
        <v>1152248182</v>
      </c>
      <c r="M697" s="4" t="s">
        <v>2578</v>
      </c>
      <c r="N697" s="4" t="s">
        <v>2974</v>
      </c>
      <c r="O697" s="4" t="s">
        <v>5481</v>
      </c>
      <c r="P697" s="186">
        <f t="shared" si="69"/>
        <v>1152248182</v>
      </c>
      <c r="Q697" s="186">
        <f t="shared" si="70"/>
        <v>0</v>
      </c>
      <c r="R697" s="4">
        <v>65</v>
      </c>
      <c r="S697" s="4" t="s">
        <v>70</v>
      </c>
      <c r="T697" s="4" t="s">
        <v>70</v>
      </c>
      <c r="U697" s="140">
        <v>45341</v>
      </c>
      <c r="V697" s="4" t="s">
        <v>1884</v>
      </c>
      <c r="W697" s="4" t="s">
        <v>1954</v>
      </c>
      <c r="X697" s="4"/>
      <c r="Y697" s="4"/>
      <c r="Z697" s="4"/>
      <c r="AA697" s="4" t="s">
        <v>1886</v>
      </c>
      <c r="AB697" s="4"/>
      <c r="AC697" s="142">
        <f t="shared" si="66"/>
        <v>1152248182</v>
      </c>
      <c r="AD697" s="4"/>
      <c r="AE697" s="4"/>
      <c r="AF697" s="144"/>
      <c r="AG697" s="4"/>
      <c r="AH697" s="4"/>
      <c r="AI697" s="4"/>
      <c r="AJ697" s="4"/>
    </row>
    <row r="698" spans="2:36" hidden="1">
      <c r="B698" s="175" t="s">
        <v>5175</v>
      </c>
      <c r="C698" s="174" t="s">
        <v>160</v>
      </c>
      <c r="D698" s="4" t="s">
        <v>2550</v>
      </c>
      <c r="E698" s="4" t="s">
        <v>1831</v>
      </c>
      <c r="F698" s="4" t="s">
        <v>1060</v>
      </c>
      <c r="G698" s="4" t="s">
        <v>6811</v>
      </c>
      <c r="H698" s="4" t="s">
        <v>1413</v>
      </c>
      <c r="I698" s="4" t="s">
        <v>1414</v>
      </c>
      <c r="J698" s="4" t="s">
        <v>6812</v>
      </c>
      <c r="K698" s="139">
        <v>539148960</v>
      </c>
      <c r="L698" s="139">
        <v>539148960</v>
      </c>
      <c r="M698" s="4" t="s">
        <v>2578</v>
      </c>
      <c r="N698" s="4" t="s">
        <v>3693</v>
      </c>
      <c r="O698" s="4" t="s">
        <v>2455</v>
      </c>
      <c r="P698" s="186">
        <f t="shared" si="69"/>
        <v>539148960</v>
      </c>
      <c r="Q698" s="186">
        <f t="shared" si="70"/>
        <v>0</v>
      </c>
      <c r="R698" s="4">
        <v>65</v>
      </c>
      <c r="S698" s="4" t="s">
        <v>70</v>
      </c>
      <c r="T698" s="4" t="s">
        <v>70</v>
      </c>
      <c r="U698" s="140">
        <v>45341</v>
      </c>
      <c r="V698" s="4" t="s">
        <v>1884</v>
      </c>
      <c r="W698" s="4" t="s">
        <v>1954</v>
      </c>
      <c r="X698" s="4"/>
      <c r="Y698" s="4"/>
      <c r="Z698" s="4"/>
      <c r="AA698" s="4" t="s">
        <v>1886</v>
      </c>
      <c r="AB698" s="4"/>
      <c r="AC698" s="142">
        <f t="shared" si="66"/>
        <v>539148960</v>
      </c>
      <c r="AD698" s="4"/>
      <c r="AE698" s="4"/>
      <c r="AF698" s="144"/>
      <c r="AG698" s="4"/>
      <c r="AH698" s="4"/>
      <c r="AI698" s="4"/>
      <c r="AJ698" s="4"/>
    </row>
    <row r="699" spans="2:36" hidden="1">
      <c r="B699" s="175" t="s">
        <v>5175</v>
      </c>
      <c r="C699" s="174" t="s">
        <v>160</v>
      </c>
      <c r="D699" s="4" t="s">
        <v>2550</v>
      </c>
      <c r="E699" s="4" t="s">
        <v>1831</v>
      </c>
      <c r="F699" s="4" t="s">
        <v>1060</v>
      </c>
      <c r="G699" s="4" t="s">
        <v>6813</v>
      </c>
      <c r="H699" s="4" t="s">
        <v>1413</v>
      </c>
      <c r="I699" s="4" t="s">
        <v>1414</v>
      </c>
      <c r="J699" s="4" t="s">
        <v>6814</v>
      </c>
      <c r="K699" s="139">
        <v>7647033415</v>
      </c>
      <c r="L699" s="139">
        <v>7647033415</v>
      </c>
      <c r="M699" s="4" t="s">
        <v>2578</v>
      </c>
      <c r="N699" s="4" t="s">
        <v>2513</v>
      </c>
      <c r="O699" s="4" t="s">
        <v>2455</v>
      </c>
      <c r="P699" s="186">
        <f t="shared" si="69"/>
        <v>7647033415</v>
      </c>
      <c r="Q699" s="186">
        <f t="shared" si="70"/>
        <v>0</v>
      </c>
      <c r="R699" s="4">
        <v>65</v>
      </c>
      <c r="S699" s="4" t="s">
        <v>70</v>
      </c>
      <c r="T699" s="4" t="s">
        <v>70</v>
      </c>
      <c r="U699" s="140">
        <v>45341</v>
      </c>
      <c r="V699" s="4" t="s">
        <v>1884</v>
      </c>
      <c r="W699" s="4" t="s">
        <v>1954</v>
      </c>
      <c r="X699" s="4"/>
      <c r="Y699" s="4"/>
      <c r="Z699" s="4"/>
      <c r="AA699" s="4" t="s">
        <v>1886</v>
      </c>
      <c r="AB699" s="4"/>
      <c r="AC699" s="142">
        <f t="shared" si="66"/>
        <v>7647033415</v>
      </c>
      <c r="AD699" s="4"/>
      <c r="AE699" s="4"/>
      <c r="AF699" s="144"/>
      <c r="AG699" s="4"/>
      <c r="AH699" s="4"/>
      <c r="AI699" s="4"/>
      <c r="AJ699" s="4"/>
    </row>
    <row r="700" spans="2:36" hidden="1">
      <c r="B700" s="175" t="s">
        <v>5175</v>
      </c>
      <c r="C700" s="174" t="s">
        <v>160</v>
      </c>
      <c r="D700" s="4" t="s">
        <v>2550</v>
      </c>
      <c r="E700" s="4" t="s">
        <v>1831</v>
      </c>
      <c r="F700" s="4" t="s">
        <v>1060</v>
      </c>
      <c r="G700" s="4" t="s">
        <v>6815</v>
      </c>
      <c r="H700" s="4" t="s">
        <v>1413</v>
      </c>
      <c r="I700" s="4" t="s">
        <v>1414</v>
      </c>
      <c r="J700" s="4" t="s">
        <v>6816</v>
      </c>
      <c r="K700" s="139">
        <v>1082766260</v>
      </c>
      <c r="L700" s="139">
        <v>1082766260</v>
      </c>
      <c r="M700" s="4" t="s">
        <v>2578</v>
      </c>
      <c r="N700" s="4" t="s">
        <v>2531</v>
      </c>
      <c r="O700" s="4" t="s">
        <v>2455</v>
      </c>
      <c r="P700" s="186">
        <f t="shared" si="69"/>
        <v>1082766260</v>
      </c>
      <c r="Q700" s="186">
        <f t="shared" si="70"/>
        <v>0</v>
      </c>
      <c r="R700" s="4">
        <v>65</v>
      </c>
      <c r="S700" s="4" t="s">
        <v>70</v>
      </c>
      <c r="T700" s="4" t="s">
        <v>70</v>
      </c>
      <c r="U700" s="140">
        <v>45341</v>
      </c>
      <c r="V700" s="4" t="s">
        <v>1884</v>
      </c>
      <c r="W700" s="4" t="s">
        <v>1954</v>
      </c>
      <c r="X700" s="4"/>
      <c r="Y700" s="4"/>
      <c r="Z700" s="4"/>
      <c r="AA700" s="4" t="s">
        <v>1886</v>
      </c>
      <c r="AB700" s="4"/>
      <c r="AC700" s="142">
        <f t="shared" si="66"/>
        <v>1082766260</v>
      </c>
      <c r="AD700" s="4"/>
      <c r="AE700" s="4"/>
      <c r="AF700" s="144"/>
      <c r="AG700" s="4"/>
      <c r="AH700" s="4"/>
      <c r="AI700" s="4"/>
      <c r="AJ700" s="4"/>
    </row>
    <row r="701" spans="2:36" hidden="1">
      <c r="B701" s="175" t="s">
        <v>5175</v>
      </c>
      <c r="C701" s="174" t="s">
        <v>160</v>
      </c>
      <c r="D701" s="4" t="s">
        <v>2550</v>
      </c>
      <c r="E701" s="4" t="s">
        <v>1831</v>
      </c>
      <c r="F701" s="4" t="s">
        <v>1060</v>
      </c>
      <c r="G701" s="4" t="s">
        <v>6817</v>
      </c>
      <c r="H701" s="4" t="s">
        <v>1413</v>
      </c>
      <c r="I701" s="4" t="s">
        <v>1414</v>
      </c>
      <c r="J701" s="4" t="s">
        <v>6818</v>
      </c>
      <c r="K701" s="139">
        <v>8726333613</v>
      </c>
      <c r="L701" s="139">
        <v>8726333613</v>
      </c>
      <c r="M701" s="4" t="s">
        <v>2578</v>
      </c>
      <c r="N701" s="4" t="s">
        <v>3633</v>
      </c>
      <c r="O701" s="4" t="s">
        <v>2871</v>
      </c>
      <c r="P701" s="186">
        <f t="shared" si="69"/>
        <v>8726333613</v>
      </c>
      <c r="Q701" s="186">
        <f t="shared" si="70"/>
        <v>0</v>
      </c>
      <c r="R701" s="4">
        <v>65</v>
      </c>
      <c r="S701" s="4" t="s">
        <v>70</v>
      </c>
      <c r="T701" s="4" t="s">
        <v>70</v>
      </c>
      <c r="U701" s="140">
        <v>45341</v>
      </c>
      <c r="V701" s="4" t="s">
        <v>1884</v>
      </c>
      <c r="W701" s="4" t="s">
        <v>1954</v>
      </c>
      <c r="X701" s="4"/>
      <c r="Y701" s="4"/>
      <c r="Z701" s="4"/>
      <c r="AA701" s="4" t="s">
        <v>1886</v>
      </c>
      <c r="AB701" s="4"/>
      <c r="AC701" s="142">
        <f t="shared" si="66"/>
        <v>8726333613</v>
      </c>
      <c r="AD701" s="4"/>
      <c r="AE701" s="4"/>
      <c r="AF701" s="144"/>
      <c r="AG701" s="4"/>
      <c r="AH701" s="4"/>
      <c r="AI701" s="4"/>
      <c r="AJ701" s="4"/>
    </row>
    <row r="702" spans="2:36" hidden="1">
      <c r="B702" s="175" t="s">
        <v>5175</v>
      </c>
      <c r="C702" s="174" t="s">
        <v>160</v>
      </c>
      <c r="D702" s="4" t="s">
        <v>2550</v>
      </c>
      <c r="E702" s="4" t="s">
        <v>1831</v>
      </c>
      <c r="F702" s="4" t="s">
        <v>1060</v>
      </c>
      <c r="G702" s="4" t="s">
        <v>6819</v>
      </c>
      <c r="H702" s="4" t="s">
        <v>1413</v>
      </c>
      <c r="I702" s="4" t="s">
        <v>1414</v>
      </c>
      <c r="J702" s="4" t="s">
        <v>6820</v>
      </c>
      <c r="K702" s="139">
        <v>1189446173</v>
      </c>
      <c r="L702" s="139">
        <v>1189446173</v>
      </c>
      <c r="M702" s="4" t="s">
        <v>2578</v>
      </c>
      <c r="N702" s="4" t="s">
        <v>2526</v>
      </c>
      <c r="O702" s="4" t="s">
        <v>2219</v>
      </c>
      <c r="P702" s="186">
        <f t="shared" si="69"/>
        <v>1189446173</v>
      </c>
      <c r="Q702" s="186">
        <f t="shared" si="70"/>
        <v>0</v>
      </c>
      <c r="R702" s="4">
        <v>65</v>
      </c>
      <c r="S702" s="4" t="s">
        <v>70</v>
      </c>
      <c r="T702" s="4" t="s">
        <v>70</v>
      </c>
      <c r="U702" s="140">
        <v>45341</v>
      </c>
      <c r="V702" s="4" t="s">
        <v>1884</v>
      </c>
      <c r="W702" s="4" t="s">
        <v>1954</v>
      </c>
      <c r="X702" s="4"/>
      <c r="Y702" s="4"/>
      <c r="Z702" s="4"/>
      <c r="AA702" s="4" t="s">
        <v>1886</v>
      </c>
      <c r="AB702" s="4"/>
      <c r="AC702" s="142">
        <f t="shared" si="66"/>
        <v>1189446173</v>
      </c>
      <c r="AD702" s="4"/>
      <c r="AE702" s="4"/>
      <c r="AF702" s="144"/>
      <c r="AG702" s="4"/>
      <c r="AH702" s="4"/>
      <c r="AI702" s="4"/>
      <c r="AJ702" s="4"/>
    </row>
    <row r="703" spans="2:36" hidden="1">
      <c r="B703" s="175" t="s">
        <v>5175</v>
      </c>
      <c r="C703" s="174" t="s">
        <v>160</v>
      </c>
      <c r="D703" s="4" t="s">
        <v>2550</v>
      </c>
      <c r="E703" s="4" t="s">
        <v>1831</v>
      </c>
      <c r="F703" s="4" t="s">
        <v>1060</v>
      </c>
      <c r="G703" s="4" t="s">
        <v>6821</v>
      </c>
      <c r="H703" s="4" t="s">
        <v>1413</v>
      </c>
      <c r="I703" s="4" t="s">
        <v>1414</v>
      </c>
      <c r="J703" s="4" t="s">
        <v>6822</v>
      </c>
      <c r="K703" s="139">
        <v>1184653910</v>
      </c>
      <c r="L703" s="139">
        <v>1184653910</v>
      </c>
      <c r="M703" s="4" t="s">
        <v>6213</v>
      </c>
      <c r="N703" s="4" t="s">
        <v>2556</v>
      </c>
      <c r="O703" s="4" t="s">
        <v>2553</v>
      </c>
      <c r="P703" s="186">
        <f t="shared" si="69"/>
        <v>1184653910</v>
      </c>
      <c r="Q703" s="186">
        <f t="shared" si="70"/>
        <v>0</v>
      </c>
      <c r="R703" s="4">
        <v>65</v>
      </c>
      <c r="S703" s="4" t="s">
        <v>70</v>
      </c>
      <c r="T703" s="4" t="s">
        <v>70</v>
      </c>
      <c r="U703" s="140">
        <v>45341</v>
      </c>
      <c r="V703" s="4" t="s">
        <v>1884</v>
      </c>
      <c r="W703" s="4" t="s">
        <v>1954</v>
      </c>
      <c r="X703" s="4"/>
      <c r="Y703" s="4"/>
      <c r="Z703" s="4"/>
      <c r="AA703" s="4" t="s">
        <v>1886</v>
      </c>
      <c r="AB703" s="4"/>
      <c r="AC703" s="142">
        <f t="shared" si="66"/>
        <v>1184653910</v>
      </c>
      <c r="AD703" s="4"/>
      <c r="AE703" s="4"/>
      <c r="AF703" s="144"/>
      <c r="AG703" s="4"/>
      <c r="AH703" s="4"/>
      <c r="AI703" s="4"/>
      <c r="AJ703" s="4"/>
    </row>
    <row r="704" spans="2:36" hidden="1">
      <c r="B704" s="175" t="s">
        <v>5175</v>
      </c>
      <c r="C704" s="174" t="s">
        <v>160</v>
      </c>
      <c r="D704" s="4" t="s">
        <v>2550</v>
      </c>
      <c r="E704" s="4" t="s">
        <v>1831</v>
      </c>
      <c r="F704" s="4" t="s">
        <v>1060</v>
      </c>
      <c r="G704" s="4" t="s">
        <v>6823</v>
      </c>
      <c r="H704" s="4" t="s">
        <v>1413</v>
      </c>
      <c r="I704" s="4" t="s">
        <v>1414</v>
      </c>
      <c r="J704" s="4" t="s">
        <v>6824</v>
      </c>
      <c r="K704" s="139">
        <v>1060862300</v>
      </c>
      <c r="L704" s="139">
        <v>1060862300</v>
      </c>
      <c r="M704" s="4" t="s">
        <v>6213</v>
      </c>
      <c r="N704" s="4" t="s">
        <v>2556</v>
      </c>
      <c r="O704" s="4" t="s">
        <v>2553</v>
      </c>
      <c r="P704" s="186">
        <f t="shared" si="69"/>
        <v>1060862300</v>
      </c>
      <c r="Q704" s="186">
        <f t="shared" si="70"/>
        <v>0</v>
      </c>
      <c r="R704" s="4">
        <v>65</v>
      </c>
      <c r="S704" s="4" t="s">
        <v>70</v>
      </c>
      <c r="T704" s="4" t="s">
        <v>70</v>
      </c>
      <c r="U704" s="140">
        <v>45341</v>
      </c>
      <c r="V704" s="4" t="s">
        <v>1884</v>
      </c>
      <c r="W704" s="4" t="s">
        <v>1954</v>
      </c>
      <c r="X704" s="4"/>
      <c r="Y704" s="4"/>
      <c r="Z704" s="4"/>
      <c r="AA704" s="4" t="s">
        <v>1886</v>
      </c>
      <c r="AB704" s="4"/>
      <c r="AC704" s="142">
        <f t="shared" si="66"/>
        <v>1060862300</v>
      </c>
      <c r="AD704" s="4"/>
      <c r="AE704" s="4"/>
      <c r="AF704" s="144"/>
      <c r="AG704" s="4"/>
      <c r="AH704" s="4"/>
      <c r="AI704" s="4"/>
      <c r="AJ704" s="4"/>
    </row>
    <row r="705" spans="2:36" hidden="1">
      <c r="B705" s="175" t="s">
        <v>5175</v>
      </c>
      <c r="C705" s="174" t="s">
        <v>160</v>
      </c>
      <c r="D705" s="4" t="s">
        <v>2550</v>
      </c>
      <c r="E705" s="4" t="s">
        <v>1831</v>
      </c>
      <c r="F705" s="4" t="s">
        <v>1060</v>
      </c>
      <c r="G705" s="4" t="s">
        <v>6825</v>
      </c>
      <c r="H705" s="4" t="s">
        <v>1413</v>
      </c>
      <c r="I705" s="4" t="s">
        <v>1414</v>
      </c>
      <c r="J705" s="4" t="s">
        <v>6826</v>
      </c>
      <c r="K705" s="139">
        <v>1558981480</v>
      </c>
      <c r="L705" s="139">
        <v>1558981480</v>
      </c>
      <c r="M705" s="4" t="s">
        <v>6213</v>
      </c>
      <c r="N705" s="4" t="s">
        <v>3846</v>
      </c>
      <c r="O705" s="4" t="s">
        <v>2553</v>
      </c>
      <c r="P705" s="186">
        <f t="shared" si="69"/>
        <v>1558981480</v>
      </c>
      <c r="Q705" s="186">
        <f t="shared" si="70"/>
        <v>0</v>
      </c>
      <c r="R705" s="4">
        <v>65</v>
      </c>
      <c r="S705" s="4" t="s">
        <v>70</v>
      </c>
      <c r="T705" s="4" t="s">
        <v>70</v>
      </c>
      <c r="U705" s="140">
        <v>45341</v>
      </c>
      <c r="V705" s="4" t="s">
        <v>1884</v>
      </c>
      <c r="W705" s="4" t="s">
        <v>1954</v>
      </c>
      <c r="X705" s="4"/>
      <c r="Y705" s="4"/>
      <c r="Z705" s="4"/>
      <c r="AA705" s="4" t="s">
        <v>1886</v>
      </c>
      <c r="AB705" s="4"/>
      <c r="AC705" s="142">
        <f t="shared" si="66"/>
        <v>1558981480</v>
      </c>
      <c r="AD705" s="4"/>
      <c r="AE705" s="4"/>
      <c r="AF705" s="144"/>
      <c r="AG705" s="4"/>
      <c r="AH705" s="4"/>
      <c r="AI705" s="4"/>
      <c r="AJ705" s="4"/>
    </row>
    <row r="706" spans="2:36" hidden="1">
      <c r="B706" s="175" t="s">
        <v>5175</v>
      </c>
      <c r="C706" s="174" t="s">
        <v>160</v>
      </c>
      <c r="D706" s="4" t="s">
        <v>2550</v>
      </c>
      <c r="E706" s="4" t="s">
        <v>1831</v>
      </c>
      <c r="F706" s="4" t="s">
        <v>1060</v>
      </c>
      <c r="G706" s="4" t="s">
        <v>6827</v>
      </c>
      <c r="H706" s="4" t="s">
        <v>1413</v>
      </c>
      <c r="I706" s="4" t="s">
        <v>1414</v>
      </c>
      <c r="J706" s="4" t="s">
        <v>6828</v>
      </c>
      <c r="K706" s="139">
        <v>1059769531</v>
      </c>
      <c r="L706" s="139">
        <v>1059769531</v>
      </c>
      <c r="M706" s="4" t="s">
        <v>6213</v>
      </c>
      <c r="N706" s="4" t="s">
        <v>3846</v>
      </c>
      <c r="O706" s="4" t="s">
        <v>2553</v>
      </c>
      <c r="P706" s="186">
        <f t="shared" si="69"/>
        <v>1059769531</v>
      </c>
      <c r="Q706" s="186">
        <f t="shared" si="70"/>
        <v>0</v>
      </c>
      <c r="R706" s="4">
        <v>65</v>
      </c>
      <c r="S706" s="4" t="s">
        <v>70</v>
      </c>
      <c r="T706" s="4" t="s">
        <v>70</v>
      </c>
      <c r="U706" s="140">
        <v>45341</v>
      </c>
      <c r="V706" s="4" t="s">
        <v>1884</v>
      </c>
      <c r="W706" s="4" t="s">
        <v>1954</v>
      </c>
      <c r="X706" s="4"/>
      <c r="Y706" s="4"/>
      <c r="Z706" s="4"/>
      <c r="AA706" s="4" t="s">
        <v>1886</v>
      </c>
      <c r="AB706" s="4"/>
      <c r="AC706" s="142">
        <f t="shared" si="66"/>
        <v>1059769531</v>
      </c>
      <c r="AD706" s="4"/>
      <c r="AE706" s="4"/>
      <c r="AF706" s="144"/>
      <c r="AG706" s="4"/>
      <c r="AH706" s="4"/>
      <c r="AI706" s="4"/>
      <c r="AJ706" s="4"/>
    </row>
    <row r="707" spans="2:36" hidden="1">
      <c r="B707" s="175" t="s">
        <v>5175</v>
      </c>
      <c r="C707" s="174" t="s">
        <v>160</v>
      </c>
      <c r="D707" s="4" t="s">
        <v>2550</v>
      </c>
      <c r="E707" s="4" t="s">
        <v>1831</v>
      </c>
      <c r="F707" s="4" t="s">
        <v>1060</v>
      </c>
      <c r="G707" s="4" t="s">
        <v>6829</v>
      </c>
      <c r="H707" s="4" t="s">
        <v>1413</v>
      </c>
      <c r="I707" s="4" t="s">
        <v>1414</v>
      </c>
      <c r="J707" s="4" t="s">
        <v>6830</v>
      </c>
      <c r="K707" s="139">
        <v>1564155684</v>
      </c>
      <c r="L707" s="139">
        <v>1564155684</v>
      </c>
      <c r="M707" s="4" t="s">
        <v>6213</v>
      </c>
      <c r="N707" s="4" t="s">
        <v>3846</v>
      </c>
      <c r="O707" s="4" t="s">
        <v>2553</v>
      </c>
      <c r="P707" s="186">
        <f t="shared" si="69"/>
        <v>1564155684</v>
      </c>
      <c r="Q707" s="186">
        <f t="shared" si="70"/>
        <v>0</v>
      </c>
      <c r="R707" s="4">
        <v>65</v>
      </c>
      <c r="S707" s="4" t="s">
        <v>70</v>
      </c>
      <c r="T707" s="4" t="s">
        <v>70</v>
      </c>
      <c r="U707" s="140">
        <v>45341</v>
      </c>
      <c r="V707" s="4" t="s">
        <v>1884</v>
      </c>
      <c r="W707" s="4" t="s">
        <v>1954</v>
      </c>
      <c r="X707" s="4"/>
      <c r="Y707" s="4"/>
      <c r="Z707" s="4"/>
      <c r="AA707" s="4" t="s">
        <v>1886</v>
      </c>
      <c r="AB707" s="4"/>
      <c r="AC707" s="142">
        <f t="shared" si="66"/>
        <v>1564155684</v>
      </c>
      <c r="AD707" s="4"/>
      <c r="AE707" s="4"/>
      <c r="AF707" s="144"/>
      <c r="AG707" s="4"/>
      <c r="AH707" s="4"/>
      <c r="AI707" s="4"/>
      <c r="AJ707" s="4"/>
    </row>
    <row r="708" spans="2:36" hidden="1">
      <c r="B708" s="175" t="s">
        <v>5175</v>
      </c>
      <c r="C708" s="174" t="s">
        <v>160</v>
      </c>
      <c r="D708" s="4" t="s">
        <v>2550</v>
      </c>
      <c r="E708" s="4" t="s">
        <v>1831</v>
      </c>
      <c r="F708" s="4" t="s">
        <v>1060</v>
      </c>
      <c r="G708" s="4" t="s">
        <v>6831</v>
      </c>
      <c r="H708" s="4" t="s">
        <v>1413</v>
      </c>
      <c r="I708" s="4" t="s">
        <v>1414</v>
      </c>
      <c r="J708" s="4" t="s">
        <v>6832</v>
      </c>
      <c r="K708" s="139">
        <v>6655299018</v>
      </c>
      <c r="L708" s="139">
        <v>6655299018</v>
      </c>
      <c r="M708" s="4" t="s">
        <v>6213</v>
      </c>
      <c r="N708" s="4" t="s">
        <v>3846</v>
      </c>
      <c r="O708" s="4" t="s">
        <v>2553</v>
      </c>
      <c r="P708" s="186">
        <f t="shared" si="69"/>
        <v>6655299018</v>
      </c>
      <c r="Q708" s="186">
        <f t="shared" si="70"/>
        <v>0</v>
      </c>
      <c r="R708" s="4">
        <v>65</v>
      </c>
      <c r="S708" s="4" t="s">
        <v>70</v>
      </c>
      <c r="T708" s="4" t="s">
        <v>70</v>
      </c>
      <c r="U708" s="140">
        <v>45341</v>
      </c>
      <c r="V708" s="4" t="s">
        <v>1884</v>
      </c>
      <c r="W708" s="4" t="s">
        <v>1954</v>
      </c>
      <c r="X708" s="4"/>
      <c r="Y708" s="4"/>
      <c r="Z708" s="4"/>
      <c r="AA708" s="4" t="s">
        <v>1886</v>
      </c>
      <c r="AB708" s="4"/>
      <c r="AC708" s="142">
        <f t="shared" ref="AC708:AC767" si="72">P708-AB708</f>
        <v>6655299018</v>
      </c>
      <c r="AD708" s="4"/>
      <c r="AE708" s="4"/>
      <c r="AF708" s="144"/>
      <c r="AG708" s="4"/>
      <c r="AH708" s="4"/>
      <c r="AI708" s="4"/>
      <c r="AJ708" s="4"/>
    </row>
    <row r="709" spans="2:36" hidden="1">
      <c r="B709" s="175" t="s">
        <v>5175</v>
      </c>
      <c r="C709" s="174" t="s">
        <v>160</v>
      </c>
      <c r="D709" s="4" t="s">
        <v>2550</v>
      </c>
      <c r="E709" s="4" t="s">
        <v>1831</v>
      </c>
      <c r="F709" s="4" t="s">
        <v>1060</v>
      </c>
      <c r="G709" s="4" t="s">
        <v>6833</v>
      </c>
      <c r="H709" s="4" t="s">
        <v>1413</v>
      </c>
      <c r="I709" s="4" t="s">
        <v>1414</v>
      </c>
      <c r="J709" s="4" t="s">
        <v>6834</v>
      </c>
      <c r="K709" s="139">
        <v>1478531736</v>
      </c>
      <c r="L709" s="139">
        <v>1478531736</v>
      </c>
      <c r="M709" s="4" t="s">
        <v>6213</v>
      </c>
      <c r="N709" s="4" t="s">
        <v>3565</v>
      </c>
      <c r="O709" s="4" t="s">
        <v>3566</v>
      </c>
      <c r="P709" s="186">
        <f t="shared" si="69"/>
        <v>1478531736</v>
      </c>
      <c r="Q709" s="186">
        <f t="shared" si="70"/>
        <v>0</v>
      </c>
      <c r="R709" s="4">
        <v>65</v>
      </c>
      <c r="S709" s="4" t="s">
        <v>70</v>
      </c>
      <c r="T709" s="4" t="s">
        <v>70</v>
      </c>
      <c r="U709" s="140">
        <v>45341</v>
      </c>
      <c r="V709" s="4" t="s">
        <v>1884</v>
      </c>
      <c r="W709" s="4" t="s">
        <v>1954</v>
      </c>
      <c r="X709" s="4"/>
      <c r="Y709" s="4"/>
      <c r="Z709" s="4"/>
      <c r="AA709" s="4" t="s">
        <v>1886</v>
      </c>
      <c r="AB709" s="4"/>
      <c r="AC709" s="142">
        <f t="shared" si="72"/>
        <v>1478531736</v>
      </c>
      <c r="AD709" s="4"/>
      <c r="AE709" s="4"/>
      <c r="AF709" s="144"/>
      <c r="AG709" s="4"/>
      <c r="AH709" s="4"/>
      <c r="AI709" s="4"/>
      <c r="AJ709" s="4"/>
    </row>
    <row r="710" spans="2:36" hidden="1">
      <c r="B710" s="175" t="s">
        <v>5175</v>
      </c>
      <c r="C710" s="174" t="s">
        <v>160</v>
      </c>
      <c r="D710" s="4" t="s">
        <v>2550</v>
      </c>
      <c r="E710" s="4" t="s">
        <v>1831</v>
      </c>
      <c r="F710" s="4" t="s">
        <v>1060</v>
      </c>
      <c r="G710" s="4" t="s">
        <v>6835</v>
      </c>
      <c r="H710" s="4" t="s">
        <v>1413</v>
      </c>
      <c r="I710" s="4" t="s">
        <v>1414</v>
      </c>
      <c r="J710" s="4" t="s">
        <v>6836</v>
      </c>
      <c r="K710" s="139">
        <v>6075966000</v>
      </c>
      <c r="L710" s="139">
        <v>6075966000</v>
      </c>
      <c r="M710" s="4" t="s">
        <v>6213</v>
      </c>
      <c r="N710" s="4" t="s">
        <v>2560</v>
      </c>
      <c r="O710" s="4" t="s">
        <v>2595</v>
      </c>
      <c r="P710" s="186">
        <f t="shared" si="69"/>
        <v>6075966000</v>
      </c>
      <c r="Q710" s="186">
        <f t="shared" si="70"/>
        <v>0</v>
      </c>
      <c r="R710" s="4">
        <v>65</v>
      </c>
      <c r="S710" s="4" t="s">
        <v>70</v>
      </c>
      <c r="T710" s="4" t="s">
        <v>70</v>
      </c>
      <c r="U710" s="140">
        <v>45341</v>
      </c>
      <c r="V710" s="4" t="s">
        <v>1884</v>
      </c>
      <c r="W710" s="4" t="s">
        <v>1954</v>
      </c>
      <c r="X710" s="4"/>
      <c r="Y710" s="4"/>
      <c r="Z710" s="4"/>
      <c r="AA710" s="4" t="s">
        <v>1886</v>
      </c>
      <c r="AB710" s="4"/>
      <c r="AC710" s="142">
        <f t="shared" si="72"/>
        <v>6075966000</v>
      </c>
      <c r="AD710" s="4"/>
      <c r="AE710" s="4"/>
      <c r="AF710" s="144"/>
      <c r="AG710" s="4"/>
      <c r="AH710" s="4"/>
      <c r="AI710" s="4"/>
      <c r="AJ710" s="4"/>
    </row>
    <row r="711" spans="2:36" hidden="1">
      <c r="B711" s="175" t="s">
        <v>5175</v>
      </c>
      <c r="C711" s="174" t="s">
        <v>160</v>
      </c>
      <c r="D711" s="4" t="s">
        <v>2550</v>
      </c>
      <c r="E711" s="4" t="s">
        <v>1831</v>
      </c>
      <c r="F711" s="4" t="s">
        <v>1060</v>
      </c>
      <c r="G711" s="4" t="s">
        <v>6837</v>
      </c>
      <c r="H711" s="4" t="s">
        <v>1413</v>
      </c>
      <c r="I711" s="4" t="s">
        <v>1414</v>
      </c>
      <c r="J711" s="4" t="s">
        <v>6838</v>
      </c>
      <c r="K711" s="139">
        <v>1407456775</v>
      </c>
      <c r="L711" s="139">
        <v>1407456775</v>
      </c>
      <c r="M711" s="4" t="s">
        <v>6213</v>
      </c>
      <c r="N711" s="4" t="s">
        <v>2160</v>
      </c>
      <c r="O711" s="4" t="s">
        <v>2161</v>
      </c>
      <c r="P711" s="186">
        <f t="shared" si="69"/>
        <v>1407456775</v>
      </c>
      <c r="Q711" s="186">
        <f t="shared" si="70"/>
        <v>0</v>
      </c>
      <c r="R711" s="4">
        <v>65</v>
      </c>
      <c r="S711" s="4" t="s">
        <v>70</v>
      </c>
      <c r="T711" s="4" t="s">
        <v>70</v>
      </c>
      <c r="U711" s="140">
        <v>45341</v>
      </c>
      <c r="V711" s="4" t="s">
        <v>1884</v>
      </c>
      <c r="W711" s="4" t="s">
        <v>1954</v>
      </c>
      <c r="X711" s="4"/>
      <c r="Y711" s="4"/>
      <c r="Z711" s="4"/>
      <c r="AA711" s="4" t="s">
        <v>1886</v>
      </c>
      <c r="AB711" s="4"/>
      <c r="AC711" s="142">
        <f t="shared" si="72"/>
        <v>1407456775</v>
      </c>
      <c r="AD711" s="4"/>
      <c r="AE711" s="4"/>
      <c r="AF711" s="144"/>
      <c r="AG711" s="4"/>
      <c r="AH711" s="4"/>
      <c r="AI711" s="4"/>
      <c r="AJ711" s="4"/>
    </row>
    <row r="712" spans="2:36" hidden="1">
      <c r="B712" s="175" t="s">
        <v>5175</v>
      </c>
      <c r="C712" s="174" t="s">
        <v>160</v>
      </c>
      <c r="D712" s="4" t="s">
        <v>2550</v>
      </c>
      <c r="E712" s="4" t="s">
        <v>1831</v>
      </c>
      <c r="F712" s="4" t="s">
        <v>1060</v>
      </c>
      <c r="G712" s="4" t="s">
        <v>6839</v>
      </c>
      <c r="H712" s="4" t="s">
        <v>1413</v>
      </c>
      <c r="I712" s="4" t="s">
        <v>1414</v>
      </c>
      <c r="J712" s="4" t="s">
        <v>6840</v>
      </c>
      <c r="K712" s="139">
        <v>7504368381</v>
      </c>
      <c r="L712" s="139">
        <v>7504368381</v>
      </c>
      <c r="M712" s="4" t="s">
        <v>6213</v>
      </c>
      <c r="N712" s="4" t="s">
        <v>2825</v>
      </c>
      <c r="O712" s="4" t="s">
        <v>3033</v>
      </c>
      <c r="P712" s="186">
        <f t="shared" si="69"/>
        <v>7504368381</v>
      </c>
      <c r="Q712" s="186">
        <f t="shared" si="70"/>
        <v>0</v>
      </c>
      <c r="R712" s="4">
        <v>65</v>
      </c>
      <c r="S712" s="4" t="s">
        <v>70</v>
      </c>
      <c r="T712" s="4" t="s">
        <v>70</v>
      </c>
      <c r="U712" s="140">
        <v>45341</v>
      </c>
      <c r="V712" s="4" t="s">
        <v>1884</v>
      </c>
      <c r="W712" s="4" t="s">
        <v>1954</v>
      </c>
      <c r="X712" s="4"/>
      <c r="Y712" s="4"/>
      <c r="Z712" s="4"/>
      <c r="AA712" s="4" t="s">
        <v>1886</v>
      </c>
      <c r="AB712" s="4"/>
      <c r="AC712" s="142">
        <f t="shared" si="72"/>
        <v>7504368381</v>
      </c>
      <c r="AD712" s="4"/>
      <c r="AE712" s="4"/>
      <c r="AF712" s="144"/>
      <c r="AG712" s="4"/>
      <c r="AH712" s="4"/>
      <c r="AI712" s="4"/>
      <c r="AJ712" s="4"/>
    </row>
    <row r="713" spans="2:36" hidden="1">
      <c r="B713" s="175" t="s">
        <v>5175</v>
      </c>
      <c r="C713" s="174" t="s">
        <v>160</v>
      </c>
      <c r="D713" s="4" t="s">
        <v>2550</v>
      </c>
      <c r="E713" s="4" t="s">
        <v>1831</v>
      </c>
      <c r="F713" s="4" t="s">
        <v>1060</v>
      </c>
      <c r="G713" s="4" t="s">
        <v>6841</v>
      </c>
      <c r="H713" s="4" t="s">
        <v>1413</v>
      </c>
      <c r="I713" s="4" t="s">
        <v>1414</v>
      </c>
      <c r="J713" s="4" t="s">
        <v>6842</v>
      </c>
      <c r="K713" s="139">
        <v>3402216508</v>
      </c>
      <c r="L713" s="139">
        <v>3402216508</v>
      </c>
      <c r="M713" s="4" t="s">
        <v>6213</v>
      </c>
      <c r="N713" s="4" t="s">
        <v>2825</v>
      </c>
      <c r="O713" s="4" t="s">
        <v>3033</v>
      </c>
      <c r="P713" s="186">
        <f t="shared" si="69"/>
        <v>3402216508</v>
      </c>
      <c r="Q713" s="186">
        <f t="shared" si="70"/>
        <v>0</v>
      </c>
      <c r="R713" s="4">
        <v>65</v>
      </c>
      <c r="S713" s="4" t="s">
        <v>70</v>
      </c>
      <c r="T713" s="4" t="s">
        <v>70</v>
      </c>
      <c r="U713" s="140">
        <v>45341</v>
      </c>
      <c r="V713" s="4" t="s">
        <v>1884</v>
      </c>
      <c r="W713" s="4" t="s">
        <v>1954</v>
      </c>
      <c r="X713" s="4"/>
      <c r="Y713" s="4"/>
      <c r="Z713" s="4"/>
      <c r="AA713" s="4" t="s">
        <v>1886</v>
      </c>
      <c r="AB713" s="4"/>
      <c r="AC713" s="142">
        <f t="shared" si="72"/>
        <v>3402216508</v>
      </c>
      <c r="AD713" s="4"/>
      <c r="AE713" s="4"/>
      <c r="AF713" s="144"/>
      <c r="AG713" s="4"/>
      <c r="AH713" s="4"/>
      <c r="AI713" s="4"/>
      <c r="AJ713" s="4"/>
    </row>
    <row r="714" spans="2:36" hidden="1">
      <c r="B714" s="175" t="s">
        <v>5175</v>
      </c>
      <c r="C714" s="174" t="s">
        <v>160</v>
      </c>
      <c r="D714" s="4" t="s">
        <v>2550</v>
      </c>
      <c r="E714" s="4" t="s">
        <v>1831</v>
      </c>
      <c r="F714" s="4" t="s">
        <v>1060</v>
      </c>
      <c r="G714" s="4" t="s">
        <v>6843</v>
      </c>
      <c r="H714" s="4" t="s">
        <v>1413</v>
      </c>
      <c r="I714" s="4" t="s">
        <v>1414</v>
      </c>
      <c r="J714" s="4" t="s">
        <v>6844</v>
      </c>
      <c r="K714" s="139">
        <v>685150238</v>
      </c>
      <c r="L714" s="139">
        <v>685150238</v>
      </c>
      <c r="M714" s="4" t="s">
        <v>6213</v>
      </c>
      <c r="N714" s="4" t="s">
        <v>3711</v>
      </c>
      <c r="O714" s="4" t="s">
        <v>2763</v>
      </c>
      <c r="P714" s="186">
        <f t="shared" si="69"/>
        <v>685150238</v>
      </c>
      <c r="Q714" s="186">
        <f t="shared" si="70"/>
        <v>0</v>
      </c>
      <c r="R714" s="4">
        <v>65</v>
      </c>
      <c r="S714" s="4" t="s">
        <v>70</v>
      </c>
      <c r="T714" s="4" t="s">
        <v>70</v>
      </c>
      <c r="U714" s="140">
        <v>45341</v>
      </c>
      <c r="V714" s="4" t="s">
        <v>1884</v>
      </c>
      <c r="W714" s="4" t="s">
        <v>1954</v>
      </c>
      <c r="X714" s="4"/>
      <c r="Y714" s="4"/>
      <c r="Z714" s="4"/>
      <c r="AA714" s="4" t="s">
        <v>1886</v>
      </c>
      <c r="AB714" s="4"/>
      <c r="AC714" s="142">
        <f t="shared" si="72"/>
        <v>685150238</v>
      </c>
      <c r="AD714" s="4"/>
      <c r="AE714" s="4"/>
      <c r="AF714" s="144"/>
      <c r="AG714" s="4"/>
      <c r="AH714" s="4"/>
      <c r="AI714" s="4"/>
      <c r="AJ714" s="4"/>
    </row>
    <row r="715" spans="2:36" hidden="1">
      <c r="B715" s="175" t="s">
        <v>5175</v>
      </c>
      <c r="C715" s="174" t="s">
        <v>160</v>
      </c>
      <c r="D715" s="4" t="s">
        <v>2550</v>
      </c>
      <c r="E715" s="4" t="s">
        <v>1831</v>
      </c>
      <c r="F715" s="4" t="s">
        <v>1060</v>
      </c>
      <c r="G715" s="4" t="s">
        <v>6845</v>
      </c>
      <c r="H715" s="4" t="s">
        <v>1413</v>
      </c>
      <c r="I715" s="4" t="s">
        <v>1414</v>
      </c>
      <c r="J715" s="4" t="s">
        <v>6846</v>
      </c>
      <c r="K715" s="139">
        <v>1616906980</v>
      </c>
      <c r="L715" s="139">
        <v>1616906980</v>
      </c>
      <c r="M715" s="4" t="s">
        <v>6213</v>
      </c>
      <c r="N715" s="4" t="s">
        <v>3711</v>
      </c>
      <c r="O715" s="4" t="s">
        <v>2763</v>
      </c>
      <c r="P715" s="186">
        <f t="shared" si="69"/>
        <v>1616906980</v>
      </c>
      <c r="Q715" s="186">
        <f t="shared" si="70"/>
        <v>0</v>
      </c>
      <c r="R715" s="4">
        <v>65</v>
      </c>
      <c r="S715" s="4" t="s">
        <v>70</v>
      </c>
      <c r="T715" s="4" t="s">
        <v>70</v>
      </c>
      <c r="U715" s="140">
        <v>45341</v>
      </c>
      <c r="V715" s="4" t="s">
        <v>1884</v>
      </c>
      <c r="W715" s="4" t="s">
        <v>1954</v>
      </c>
      <c r="X715" s="4"/>
      <c r="Y715" s="4"/>
      <c r="Z715" s="4"/>
      <c r="AA715" s="4" t="s">
        <v>1886</v>
      </c>
      <c r="AB715" s="4"/>
      <c r="AC715" s="142">
        <f t="shared" si="72"/>
        <v>1616906980</v>
      </c>
      <c r="AD715" s="4"/>
      <c r="AE715" s="4"/>
      <c r="AF715" s="144"/>
      <c r="AG715" s="4"/>
      <c r="AH715" s="4"/>
      <c r="AI715" s="4"/>
      <c r="AJ715" s="4"/>
    </row>
    <row r="716" spans="2:36" hidden="1">
      <c r="B716" s="175" t="s">
        <v>5175</v>
      </c>
      <c r="C716" s="174" t="s">
        <v>160</v>
      </c>
      <c r="D716" s="4" t="s">
        <v>2550</v>
      </c>
      <c r="E716" s="4" t="s">
        <v>1831</v>
      </c>
      <c r="F716" s="4" t="s">
        <v>1060</v>
      </c>
      <c r="G716" s="4" t="s">
        <v>6847</v>
      </c>
      <c r="H716" s="4" t="s">
        <v>1413</v>
      </c>
      <c r="I716" s="4" t="s">
        <v>1414</v>
      </c>
      <c r="J716" s="4" t="s">
        <v>6848</v>
      </c>
      <c r="K716" s="139">
        <v>1300564000</v>
      </c>
      <c r="L716" s="139">
        <v>1300564000</v>
      </c>
      <c r="M716" s="4" t="s">
        <v>6213</v>
      </c>
      <c r="N716" s="4" t="s">
        <v>3480</v>
      </c>
      <c r="O716" s="4" t="s">
        <v>2781</v>
      </c>
      <c r="P716" s="186">
        <f t="shared" si="69"/>
        <v>1300564000</v>
      </c>
      <c r="Q716" s="186">
        <f t="shared" si="70"/>
        <v>0</v>
      </c>
      <c r="R716" s="4">
        <v>65</v>
      </c>
      <c r="S716" s="4" t="s">
        <v>70</v>
      </c>
      <c r="T716" s="4" t="s">
        <v>70</v>
      </c>
      <c r="U716" s="140">
        <v>45341</v>
      </c>
      <c r="V716" s="4" t="s">
        <v>1884</v>
      </c>
      <c r="W716" s="4" t="s">
        <v>1954</v>
      </c>
      <c r="X716" s="4"/>
      <c r="Y716" s="4"/>
      <c r="Z716" s="4"/>
      <c r="AA716" s="4" t="s">
        <v>1886</v>
      </c>
      <c r="AB716" s="4"/>
      <c r="AC716" s="142">
        <f t="shared" si="72"/>
        <v>1300564000</v>
      </c>
      <c r="AD716" s="4"/>
      <c r="AE716" s="4"/>
      <c r="AF716" s="144"/>
      <c r="AG716" s="4"/>
      <c r="AH716" s="4"/>
      <c r="AI716" s="4"/>
      <c r="AJ716" s="4"/>
    </row>
    <row r="717" spans="2:36" hidden="1">
      <c r="B717" s="175" t="s">
        <v>5175</v>
      </c>
      <c r="C717" s="174" t="s">
        <v>160</v>
      </c>
      <c r="D717" s="4" t="s">
        <v>2550</v>
      </c>
      <c r="E717" s="4" t="s">
        <v>1831</v>
      </c>
      <c r="F717" s="4" t="s">
        <v>1060</v>
      </c>
      <c r="G717" s="4" t="s">
        <v>6849</v>
      </c>
      <c r="H717" s="4" t="s">
        <v>1413</v>
      </c>
      <c r="I717" s="4" t="s">
        <v>1414</v>
      </c>
      <c r="J717" s="4" t="s">
        <v>6850</v>
      </c>
      <c r="K717" s="139">
        <v>6631985371</v>
      </c>
      <c r="L717" s="139">
        <v>6631985371</v>
      </c>
      <c r="M717" s="4" t="s">
        <v>6213</v>
      </c>
      <c r="N717" s="4" t="s">
        <v>3862</v>
      </c>
      <c r="O717" s="4" t="s">
        <v>2139</v>
      </c>
      <c r="P717" s="186">
        <f t="shared" si="69"/>
        <v>6631985371</v>
      </c>
      <c r="Q717" s="186">
        <f t="shared" si="70"/>
        <v>0</v>
      </c>
      <c r="R717" s="4">
        <v>65</v>
      </c>
      <c r="S717" s="4" t="s">
        <v>70</v>
      </c>
      <c r="T717" s="4" t="s">
        <v>70</v>
      </c>
      <c r="U717" s="140">
        <v>45341</v>
      </c>
      <c r="V717" s="4" t="s">
        <v>1884</v>
      </c>
      <c r="W717" s="4" t="s">
        <v>1954</v>
      </c>
      <c r="X717" s="4"/>
      <c r="Y717" s="4"/>
      <c r="Z717" s="4"/>
      <c r="AA717" s="4" t="s">
        <v>1886</v>
      </c>
      <c r="AB717" s="4"/>
      <c r="AC717" s="142">
        <f t="shared" si="72"/>
        <v>6631985371</v>
      </c>
      <c r="AD717" s="4"/>
      <c r="AE717" s="4"/>
      <c r="AF717" s="144"/>
      <c r="AG717" s="4"/>
      <c r="AH717" s="4"/>
      <c r="AI717" s="4"/>
      <c r="AJ717" s="4"/>
    </row>
    <row r="718" spans="2:36" hidden="1">
      <c r="B718" s="175" t="s">
        <v>5175</v>
      </c>
      <c r="C718" s="174" t="s">
        <v>160</v>
      </c>
      <c r="D718" s="4" t="s">
        <v>2550</v>
      </c>
      <c r="E718" s="4" t="s">
        <v>1831</v>
      </c>
      <c r="F718" s="4" t="s">
        <v>1060</v>
      </c>
      <c r="G718" s="4" t="s">
        <v>6851</v>
      </c>
      <c r="H718" s="4" t="s">
        <v>1413</v>
      </c>
      <c r="I718" s="4" t="s">
        <v>1414</v>
      </c>
      <c r="J718" s="4" t="s">
        <v>6852</v>
      </c>
      <c r="K718" s="139">
        <v>4060519938</v>
      </c>
      <c r="L718" s="139">
        <v>4060519938</v>
      </c>
      <c r="M718" s="4" t="s">
        <v>6213</v>
      </c>
      <c r="N718" s="4" t="s">
        <v>1906</v>
      </c>
      <c r="O718" s="4" t="s">
        <v>2156</v>
      </c>
      <c r="P718" s="186">
        <f t="shared" si="69"/>
        <v>4060519938</v>
      </c>
      <c r="Q718" s="186">
        <f t="shared" si="70"/>
        <v>0</v>
      </c>
      <c r="R718" s="4">
        <v>65</v>
      </c>
      <c r="S718" s="4" t="s">
        <v>70</v>
      </c>
      <c r="T718" s="4" t="s">
        <v>70</v>
      </c>
      <c r="U718" s="140">
        <v>45341</v>
      </c>
      <c r="V718" s="4" t="s">
        <v>1884</v>
      </c>
      <c r="W718" s="4" t="s">
        <v>1954</v>
      </c>
      <c r="X718" s="4"/>
      <c r="Y718" s="4"/>
      <c r="Z718" s="4"/>
      <c r="AA718" s="4" t="s">
        <v>1886</v>
      </c>
      <c r="AB718" s="4"/>
      <c r="AC718" s="142">
        <f t="shared" si="72"/>
        <v>4060519938</v>
      </c>
      <c r="AD718" s="4"/>
      <c r="AE718" s="4"/>
      <c r="AF718" s="144"/>
      <c r="AG718" s="4"/>
      <c r="AH718" s="4"/>
      <c r="AI718" s="4"/>
      <c r="AJ718" s="4"/>
    </row>
    <row r="719" spans="2:36" hidden="1">
      <c r="B719" s="175" t="s">
        <v>5175</v>
      </c>
      <c r="C719" s="174" t="s">
        <v>160</v>
      </c>
      <c r="D719" s="4" t="s">
        <v>2550</v>
      </c>
      <c r="E719" s="4" t="s">
        <v>1831</v>
      </c>
      <c r="F719" s="4" t="s">
        <v>1060</v>
      </c>
      <c r="G719" s="4" t="s">
        <v>6853</v>
      </c>
      <c r="H719" s="4" t="s">
        <v>1413</v>
      </c>
      <c r="I719" s="4" t="s">
        <v>1414</v>
      </c>
      <c r="J719" s="4" t="s">
        <v>6854</v>
      </c>
      <c r="K719" s="139">
        <v>1078489738</v>
      </c>
      <c r="L719" s="139">
        <v>1078489738</v>
      </c>
      <c r="M719" s="4" t="s">
        <v>6213</v>
      </c>
      <c r="N719" s="4" t="s">
        <v>2564</v>
      </c>
      <c r="O719" s="4" t="s">
        <v>1907</v>
      </c>
      <c r="P719" s="186">
        <f t="shared" si="69"/>
        <v>1078489738</v>
      </c>
      <c r="Q719" s="186">
        <f t="shared" si="70"/>
        <v>0</v>
      </c>
      <c r="R719" s="4">
        <v>65</v>
      </c>
      <c r="S719" s="4" t="s">
        <v>70</v>
      </c>
      <c r="T719" s="4" t="s">
        <v>70</v>
      </c>
      <c r="U719" s="140">
        <v>45341</v>
      </c>
      <c r="V719" s="4" t="s">
        <v>1884</v>
      </c>
      <c r="W719" s="4" t="s">
        <v>1954</v>
      </c>
      <c r="X719" s="4"/>
      <c r="Y719" s="4"/>
      <c r="Z719" s="4"/>
      <c r="AA719" s="4" t="s">
        <v>1886</v>
      </c>
      <c r="AB719" s="4"/>
      <c r="AC719" s="142">
        <f t="shared" si="72"/>
        <v>1078489738</v>
      </c>
      <c r="AD719" s="4"/>
      <c r="AE719" s="4"/>
      <c r="AF719" s="144"/>
      <c r="AG719" s="4"/>
      <c r="AH719" s="4"/>
      <c r="AI719" s="4"/>
      <c r="AJ719" s="4"/>
    </row>
    <row r="720" spans="2:36" hidden="1">
      <c r="B720" s="175" t="s">
        <v>5175</v>
      </c>
      <c r="C720" s="174" t="s">
        <v>160</v>
      </c>
      <c r="D720" s="4" t="s">
        <v>2550</v>
      </c>
      <c r="E720" s="4" t="s">
        <v>1831</v>
      </c>
      <c r="F720" s="4" t="s">
        <v>1060</v>
      </c>
      <c r="G720" s="4" t="s">
        <v>6855</v>
      </c>
      <c r="H720" s="4" t="s">
        <v>1413</v>
      </c>
      <c r="I720" s="4" t="s">
        <v>1414</v>
      </c>
      <c r="J720" s="4" t="s">
        <v>6856</v>
      </c>
      <c r="K720" s="139">
        <v>6080936036</v>
      </c>
      <c r="L720" s="139">
        <v>6080936036</v>
      </c>
      <c r="M720" s="4" t="s">
        <v>6213</v>
      </c>
      <c r="N720" s="4" t="s">
        <v>3378</v>
      </c>
      <c r="O720" s="4" t="s">
        <v>2191</v>
      </c>
      <c r="P720" s="186">
        <f t="shared" si="69"/>
        <v>6080936036</v>
      </c>
      <c r="Q720" s="186">
        <f t="shared" si="70"/>
        <v>0</v>
      </c>
      <c r="R720" s="4">
        <v>65</v>
      </c>
      <c r="S720" s="4" t="s">
        <v>70</v>
      </c>
      <c r="T720" s="4" t="s">
        <v>70</v>
      </c>
      <c r="U720" s="140">
        <v>45341</v>
      </c>
      <c r="V720" s="4" t="s">
        <v>1884</v>
      </c>
      <c r="W720" s="4" t="s">
        <v>1954</v>
      </c>
      <c r="X720" s="4"/>
      <c r="Y720" s="4"/>
      <c r="Z720" s="4"/>
      <c r="AA720" s="4" t="s">
        <v>1886</v>
      </c>
      <c r="AB720" s="4"/>
      <c r="AC720" s="142">
        <f t="shared" si="72"/>
        <v>6080936036</v>
      </c>
      <c r="AD720" s="4"/>
      <c r="AE720" s="4"/>
      <c r="AF720" s="144"/>
      <c r="AG720" s="4"/>
      <c r="AH720" s="4"/>
      <c r="AI720" s="4"/>
      <c r="AJ720" s="4"/>
    </row>
    <row r="721" spans="2:37" hidden="1">
      <c r="B721" s="175" t="s">
        <v>5175</v>
      </c>
      <c r="C721" s="174" t="s">
        <v>160</v>
      </c>
      <c r="D721" s="4" t="s">
        <v>2550</v>
      </c>
      <c r="E721" s="4" t="s">
        <v>1831</v>
      </c>
      <c r="F721" s="4" t="s">
        <v>1060</v>
      </c>
      <c r="G721" s="4" t="s">
        <v>6857</v>
      </c>
      <c r="H721" s="4" t="s">
        <v>1413</v>
      </c>
      <c r="I721" s="4" t="s">
        <v>1414</v>
      </c>
      <c r="J721" s="4" t="s">
        <v>6858</v>
      </c>
      <c r="K721" s="139">
        <v>1710709938</v>
      </c>
      <c r="L721" s="139">
        <v>1710709938</v>
      </c>
      <c r="M721" s="4" t="s">
        <v>6213</v>
      </c>
      <c r="N721" s="4" t="s">
        <v>1911</v>
      </c>
      <c r="O721" s="4" t="s">
        <v>1912</v>
      </c>
      <c r="P721" s="186">
        <f t="shared" si="69"/>
        <v>1710709938</v>
      </c>
      <c r="Q721" s="186">
        <f t="shared" si="70"/>
        <v>0</v>
      </c>
      <c r="R721" s="4">
        <v>65</v>
      </c>
      <c r="S721" s="4" t="s">
        <v>70</v>
      </c>
      <c r="T721" s="4" t="s">
        <v>70</v>
      </c>
      <c r="U721" s="140">
        <v>45341</v>
      </c>
      <c r="V721" s="4" t="s">
        <v>1884</v>
      </c>
      <c r="W721" s="4" t="s">
        <v>1954</v>
      </c>
      <c r="X721" s="4"/>
      <c r="Y721" s="4"/>
      <c r="Z721" s="4"/>
      <c r="AA721" s="4" t="s">
        <v>1886</v>
      </c>
      <c r="AB721" s="4"/>
      <c r="AC721" s="142">
        <f t="shared" si="72"/>
        <v>1710709938</v>
      </c>
      <c r="AD721" s="4"/>
      <c r="AE721" s="4"/>
      <c r="AF721" s="144"/>
      <c r="AG721" s="4"/>
      <c r="AH721" s="4"/>
      <c r="AI721" s="4"/>
      <c r="AJ721" s="4"/>
    </row>
    <row r="722" spans="2:37" hidden="1">
      <c r="B722" s="175" t="s">
        <v>5175</v>
      </c>
      <c r="C722" s="174" t="s">
        <v>160</v>
      </c>
      <c r="D722" s="4" t="s">
        <v>2550</v>
      </c>
      <c r="E722" s="4" t="s">
        <v>1831</v>
      </c>
      <c r="F722" s="4" t="s">
        <v>1060</v>
      </c>
      <c r="G722" s="4" t="s">
        <v>6859</v>
      </c>
      <c r="H722" s="4" t="s">
        <v>1413</v>
      </c>
      <c r="I722" s="4" t="s">
        <v>1414</v>
      </c>
      <c r="J722" s="4" t="s">
        <v>6860</v>
      </c>
      <c r="K722" s="139">
        <v>5285042683</v>
      </c>
      <c r="L722" s="139">
        <v>5285042683</v>
      </c>
      <c r="M722" s="4" t="s">
        <v>5698</v>
      </c>
      <c r="N722" s="4" t="s">
        <v>2568</v>
      </c>
      <c r="O722" s="4" t="s">
        <v>3294</v>
      </c>
      <c r="P722" s="186">
        <f t="shared" si="69"/>
        <v>5285042683</v>
      </c>
      <c r="Q722" s="186">
        <f t="shared" si="70"/>
        <v>0</v>
      </c>
      <c r="R722" s="4">
        <v>65</v>
      </c>
      <c r="S722" s="4" t="s">
        <v>70</v>
      </c>
      <c r="T722" s="4" t="s">
        <v>70</v>
      </c>
      <c r="U722" s="140">
        <v>45341</v>
      </c>
      <c r="V722" s="4" t="s">
        <v>1884</v>
      </c>
      <c r="W722" s="4" t="s">
        <v>1954</v>
      </c>
      <c r="X722" s="4"/>
      <c r="Y722" s="4"/>
      <c r="Z722" s="4"/>
      <c r="AA722" s="4" t="s">
        <v>1886</v>
      </c>
      <c r="AB722" s="4"/>
      <c r="AC722" s="142">
        <f t="shared" si="72"/>
        <v>5285042683</v>
      </c>
      <c r="AD722" s="4"/>
      <c r="AE722" s="4"/>
      <c r="AF722" s="144"/>
      <c r="AG722" s="4"/>
      <c r="AH722" s="4"/>
      <c r="AI722" s="4"/>
      <c r="AJ722" s="4"/>
    </row>
    <row r="723" spans="2:37" hidden="1">
      <c r="B723" s="175" t="s">
        <v>5175</v>
      </c>
      <c r="C723" s="174" t="s">
        <v>160</v>
      </c>
      <c r="D723" s="4" t="s">
        <v>2550</v>
      </c>
      <c r="E723" s="4" t="s">
        <v>1831</v>
      </c>
      <c r="F723" s="4" t="s">
        <v>1060</v>
      </c>
      <c r="G723" s="4" t="s">
        <v>6861</v>
      </c>
      <c r="H723" s="4" t="s">
        <v>1413</v>
      </c>
      <c r="I723" s="4" t="s">
        <v>1414</v>
      </c>
      <c r="J723" s="4" t="s">
        <v>6862</v>
      </c>
      <c r="K723" s="139">
        <v>1270721476</v>
      </c>
      <c r="L723" s="139">
        <v>1270721476</v>
      </c>
      <c r="M723" s="4" t="s">
        <v>5698</v>
      </c>
      <c r="N723" s="4" t="s">
        <v>4225</v>
      </c>
      <c r="O723" s="4" t="s">
        <v>3786</v>
      </c>
      <c r="P723" s="186">
        <f t="shared" si="69"/>
        <v>1270721476</v>
      </c>
      <c r="Q723" s="186">
        <f t="shared" si="70"/>
        <v>0</v>
      </c>
      <c r="R723" s="4">
        <v>65</v>
      </c>
      <c r="S723" s="4" t="s">
        <v>70</v>
      </c>
      <c r="T723" s="4" t="s">
        <v>70</v>
      </c>
      <c r="U723" s="140">
        <v>45341</v>
      </c>
      <c r="V723" s="4" t="s">
        <v>1884</v>
      </c>
      <c r="W723" s="4" t="s">
        <v>1954</v>
      </c>
      <c r="X723" s="4"/>
      <c r="Y723" s="4"/>
      <c r="Z723" s="4"/>
      <c r="AA723" s="4" t="s">
        <v>1886</v>
      </c>
      <c r="AB723" s="4"/>
      <c r="AC723" s="142">
        <f t="shared" si="72"/>
        <v>1270721476</v>
      </c>
      <c r="AD723" s="4"/>
      <c r="AE723" s="4"/>
      <c r="AF723" s="144"/>
      <c r="AG723" s="4"/>
      <c r="AH723" s="4"/>
      <c r="AI723" s="4"/>
      <c r="AJ723" s="4"/>
    </row>
    <row r="724" spans="2:37" hidden="1">
      <c r="B724" s="175" t="s">
        <v>5175</v>
      </c>
      <c r="C724" s="174" t="s">
        <v>160</v>
      </c>
      <c r="D724" s="4" t="s">
        <v>2550</v>
      </c>
      <c r="E724" s="4" t="s">
        <v>1831</v>
      </c>
      <c r="F724" s="4" t="s">
        <v>1060</v>
      </c>
      <c r="G724" s="4" t="s">
        <v>6863</v>
      </c>
      <c r="H724" s="4" t="s">
        <v>1353</v>
      </c>
      <c r="I724" s="4" t="s">
        <v>1354</v>
      </c>
      <c r="J724" s="4" t="s">
        <v>6864</v>
      </c>
      <c r="K724" s="139">
        <v>11111111104</v>
      </c>
      <c r="L724" s="139">
        <v>11111111104</v>
      </c>
      <c r="M724" s="4" t="s">
        <v>5203</v>
      </c>
      <c r="N724" s="4" t="s">
        <v>6865</v>
      </c>
      <c r="O724" s="4" t="s">
        <v>6866</v>
      </c>
      <c r="P724" s="186">
        <f t="shared" si="69"/>
        <v>11111111104</v>
      </c>
      <c r="Q724" s="186">
        <f t="shared" si="70"/>
        <v>0</v>
      </c>
      <c r="R724" s="4">
        <v>68</v>
      </c>
      <c r="S724" s="4" t="s">
        <v>70</v>
      </c>
      <c r="T724" s="4" t="s">
        <v>70</v>
      </c>
      <c r="U724" s="140">
        <v>45341</v>
      </c>
      <c r="V724" s="4" t="s">
        <v>1884</v>
      </c>
      <c r="W724" s="4" t="s">
        <v>1954</v>
      </c>
      <c r="X724" s="139" t="s">
        <v>70</v>
      </c>
      <c r="Y724" s="95">
        <v>45353</v>
      </c>
      <c r="Z724" s="4" t="s">
        <v>1888</v>
      </c>
      <c r="AA724" s="4" t="s">
        <v>1886</v>
      </c>
      <c r="AB724" s="186">
        <f t="shared" ref="AB724:AB734" si="73">P724</f>
        <v>11111111104</v>
      </c>
      <c r="AC724" s="142">
        <f t="shared" si="72"/>
        <v>0</v>
      </c>
      <c r="AD724" s="4"/>
      <c r="AE724" s="4" t="s">
        <v>1942</v>
      </c>
      <c r="AF724" s="252" t="s">
        <v>6867</v>
      </c>
      <c r="AG724" s="4"/>
      <c r="AH724" s="4"/>
      <c r="AI724" s="4"/>
      <c r="AJ724" s="4"/>
      <c r="AK724" s="95">
        <v>45353</v>
      </c>
    </row>
    <row r="725" spans="2:37" hidden="1">
      <c r="B725" s="175" t="s">
        <v>5175</v>
      </c>
      <c r="C725" s="174" t="s">
        <v>160</v>
      </c>
      <c r="D725" s="4" t="s">
        <v>2550</v>
      </c>
      <c r="E725" s="4" t="s">
        <v>1831</v>
      </c>
      <c r="F725" s="4" t="s">
        <v>1060</v>
      </c>
      <c r="G725" s="4" t="s">
        <v>6868</v>
      </c>
      <c r="H725" s="4" t="s">
        <v>1353</v>
      </c>
      <c r="I725" s="4" t="s">
        <v>1354</v>
      </c>
      <c r="J725" s="4" t="s">
        <v>6869</v>
      </c>
      <c r="K725" s="139">
        <v>51000000000</v>
      </c>
      <c r="L725" s="139">
        <v>51000000000</v>
      </c>
      <c r="M725" s="4" t="s">
        <v>5873</v>
      </c>
      <c r="N725" s="4" t="s">
        <v>6870</v>
      </c>
      <c r="O725" s="4" t="s">
        <v>2842</v>
      </c>
      <c r="P725" s="186">
        <f t="shared" si="69"/>
        <v>51000000000</v>
      </c>
      <c r="Q725" s="186">
        <f t="shared" si="70"/>
        <v>0</v>
      </c>
      <c r="R725" s="4">
        <v>68</v>
      </c>
      <c r="S725" s="4" t="s">
        <v>70</v>
      </c>
      <c r="T725" s="4" t="s">
        <v>70</v>
      </c>
      <c r="U725" s="140">
        <v>45341</v>
      </c>
      <c r="V725" s="4" t="s">
        <v>1884</v>
      </c>
      <c r="W725" s="4" t="s">
        <v>1954</v>
      </c>
      <c r="X725" s="139" t="s">
        <v>70</v>
      </c>
      <c r="Y725" s="95">
        <v>45353</v>
      </c>
      <c r="Z725" s="4" t="s">
        <v>1888</v>
      </c>
      <c r="AA725" s="4" t="s">
        <v>1886</v>
      </c>
      <c r="AB725" s="186">
        <f t="shared" si="73"/>
        <v>51000000000</v>
      </c>
      <c r="AC725" s="142">
        <f t="shared" si="72"/>
        <v>0</v>
      </c>
      <c r="AD725" s="4"/>
      <c r="AE725" s="4" t="s">
        <v>1942</v>
      </c>
      <c r="AF725" s="252" t="s">
        <v>6867</v>
      </c>
      <c r="AG725" s="4"/>
      <c r="AH725" s="4"/>
      <c r="AI725" s="4"/>
      <c r="AJ725" s="4"/>
      <c r="AK725" s="95">
        <v>45353</v>
      </c>
    </row>
    <row r="726" spans="2:37" hidden="1">
      <c r="B726" s="175" t="s">
        <v>5175</v>
      </c>
      <c r="C726" s="174" t="s">
        <v>160</v>
      </c>
      <c r="D726" s="4" t="s">
        <v>2550</v>
      </c>
      <c r="E726" s="4" t="s">
        <v>1831</v>
      </c>
      <c r="F726" s="4" t="s">
        <v>1060</v>
      </c>
      <c r="G726" s="4" t="s">
        <v>6871</v>
      </c>
      <c r="H726" s="4" t="s">
        <v>1353</v>
      </c>
      <c r="I726" s="4" t="s">
        <v>1354</v>
      </c>
      <c r="J726" s="4" t="s">
        <v>6872</v>
      </c>
      <c r="K726" s="139">
        <v>9584190854</v>
      </c>
      <c r="L726" s="139">
        <v>9584190854</v>
      </c>
      <c r="M726" s="4" t="s">
        <v>5873</v>
      </c>
      <c r="N726" s="4" t="s">
        <v>4266</v>
      </c>
      <c r="O726" s="4" t="s">
        <v>2952</v>
      </c>
      <c r="P726" s="186">
        <f t="shared" ref="P726:P737" si="74">K726</f>
        <v>9584190854</v>
      </c>
      <c r="Q726" s="186">
        <f t="shared" ref="Q726:Q734" si="75">K726-P726</f>
        <v>0</v>
      </c>
      <c r="R726" s="4">
        <v>68</v>
      </c>
      <c r="S726" s="4" t="s">
        <v>70</v>
      </c>
      <c r="T726" s="4" t="s">
        <v>70</v>
      </c>
      <c r="U726" s="140">
        <v>45341</v>
      </c>
      <c r="V726" s="4" t="s">
        <v>1884</v>
      </c>
      <c r="W726" s="4" t="s">
        <v>1954</v>
      </c>
      <c r="X726" s="139" t="s">
        <v>70</v>
      </c>
      <c r="Y726" s="95">
        <v>45353</v>
      </c>
      <c r="Z726" s="4" t="s">
        <v>1888</v>
      </c>
      <c r="AA726" s="4" t="s">
        <v>1886</v>
      </c>
      <c r="AB726" s="186">
        <f t="shared" si="73"/>
        <v>9584190854</v>
      </c>
      <c r="AC726" s="142">
        <f t="shared" si="72"/>
        <v>0</v>
      </c>
      <c r="AD726" s="4"/>
      <c r="AE726" s="4" t="s">
        <v>1942</v>
      </c>
      <c r="AF726" s="252" t="s">
        <v>6867</v>
      </c>
      <c r="AG726" s="4"/>
      <c r="AH726" s="4"/>
      <c r="AI726" s="4"/>
      <c r="AJ726" s="4"/>
      <c r="AK726" s="95">
        <v>45353</v>
      </c>
    </row>
    <row r="727" spans="2:37" hidden="1">
      <c r="B727" s="175" t="s">
        <v>5175</v>
      </c>
      <c r="C727" s="174" t="s">
        <v>160</v>
      </c>
      <c r="D727" s="4" t="s">
        <v>2550</v>
      </c>
      <c r="E727" s="4" t="s">
        <v>1831</v>
      </c>
      <c r="F727" s="4" t="s">
        <v>1060</v>
      </c>
      <c r="G727" s="4" t="s">
        <v>6873</v>
      </c>
      <c r="H727" s="4" t="s">
        <v>1353</v>
      </c>
      <c r="I727" s="4" t="s">
        <v>1354</v>
      </c>
      <c r="J727" s="4" t="s">
        <v>6874</v>
      </c>
      <c r="K727" s="139">
        <v>23094480200</v>
      </c>
      <c r="L727" s="139">
        <v>23094480200</v>
      </c>
      <c r="M727" s="4" t="s">
        <v>5873</v>
      </c>
      <c r="N727" s="4" t="s">
        <v>3095</v>
      </c>
      <c r="O727" s="4" t="s">
        <v>3470</v>
      </c>
      <c r="P727" s="186">
        <f t="shared" si="74"/>
        <v>23094480200</v>
      </c>
      <c r="Q727" s="186">
        <f t="shared" si="75"/>
        <v>0</v>
      </c>
      <c r="R727" s="4">
        <v>68</v>
      </c>
      <c r="S727" s="4" t="s">
        <v>70</v>
      </c>
      <c r="T727" s="4" t="s">
        <v>70</v>
      </c>
      <c r="U727" s="140">
        <v>45341</v>
      </c>
      <c r="V727" s="4" t="s">
        <v>1884</v>
      </c>
      <c r="W727" s="4" t="s">
        <v>1954</v>
      </c>
      <c r="X727" s="139" t="s">
        <v>70</v>
      </c>
      <c r="Y727" s="95">
        <v>45353</v>
      </c>
      <c r="Z727" s="4" t="s">
        <v>1888</v>
      </c>
      <c r="AA727" s="4" t="s">
        <v>1886</v>
      </c>
      <c r="AB727" s="186">
        <f t="shared" si="73"/>
        <v>23094480200</v>
      </c>
      <c r="AC727" s="142">
        <f t="shared" si="72"/>
        <v>0</v>
      </c>
      <c r="AD727" s="4"/>
      <c r="AE727" s="4" t="s">
        <v>1942</v>
      </c>
      <c r="AF727" s="252" t="s">
        <v>6867</v>
      </c>
      <c r="AG727" s="4"/>
      <c r="AH727" s="4"/>
      <c r="AI727" s="4"/>
      <c r="AJ727" s="4"/>
      <c r="AK727" s="95">
        <v>45353</v>
      </c>
    </row>
    <row r="728" spans="2:37" hidden="1">
      <c r="B728" s="175" t="s">
        <v>5175</v>
      </c>
      <c r="C728" s="174" t="s">
        <v>160</v>
      </c>
      <c r="D728" s="4" t="s">
        <v>2550</v>
      </c>
      <c r="E728" s="4" t="s">
        <v>1831</v>
      </c>
      <c r="F728" s="4" t="s">
        <v>1060</v>
      </c>
      <c r="G728" s="4" t="s">
        <v>6875</v>
      </c>
      <c r="H728" s="4" t="s">
        <v>1353</v>
      </c>
      <c r="I728" s="4" t="s">
        <v>1354</v>
      </c>
      <c r="J728" s="4" t="s">
        <v>6876</v>
      </c>
      <c r="K728" s="139">
        <v>36852000000</v>
      </c>
      <c r="L728" s="139">
        <v>36852000000</v>
      </c>
      <c r="M728" s="4" t="s">
        <v>5873</v>
      </c>
      <c r="N728" s="4" t="s">
        <v>3333</v>
      </c>
      <c r="O728" s="4" t="s">
        <v>1915</v>
      </c>
      <c r="P728" s="186">
        <f t="shared" si="74"/>
        <v>36852000000</v>
      </c>
      <c r="Q728" s="186">
        <f t="shared" si="75"/>
        <v>0</v>
      </c>
      <c r="R728" s="4">
        <v>68</v>
      </c>
      <c r="S728" s="4" t="s">
        <v>70</v>
      </c>
      <c r="T728" s="4" t="s">
        <v>70</v>
      </c>
      <c r="U728" s="140">
        <v>45341</v>
      </c>
      <c r="V728" s="4" t="s">
        <v>1884</v>
      </c>
      <c r="W728" s="4" t="s">
        <v>1954</v>
      </c>
      <c r="X728" s="139" t="s">
        <v>70</v>
      </c>
      <c r="Y728" s="95">
        <v>45353</v>
      </c>
      <c r="Z728" s="4" t="s">
        <v>1888</v>
      </c>
      <c r="AA728" s="4" t="s">
        <v>1886</v>
      </c>
      <c r="AB728" s="186">
        <f t="shared" si="73"/>
        <v>36852000000</v>
      </c>
      <c r="AC728" s="142">
        <f t="shared" si="72"/>
        <v>0</v>
      </c>
      <c r="AD728" s="4"/>
      <c r="AE728" s="4" t="s">
        <v>1942</v>
      </c>
      <c r="AF728" s="252" t="s">
        <v>6867</v>
      </c>
      <c r="AG728" s="4"/>
      <c r="AH728" s="4"/>
      <c r="AI728" s="4"/>
      <c r="AJ728" s="4"/>
      <c r="AK728" s="95">
        <v>45353</v>
      </c>
    </row>
    <row r="729" spans="2:37" hidden="1">
      <c r="B729" s="175" t="s">
        <v>5175</v>
      </c>
      <c r="C729" s="174" t="s">
        <v>160</v>
      </c>
      <c r="D729" s="4" t="s">
        <v>2550</v>
      </c>
      <c r="E729" s="4" t="s">
        <v>1831</v>
      </c>
      <c r="F729" s="4" t="s">
        <v>1060</v>
      </c>
      <c r="G729" s="4" t="s">
        <v>6877</v>
      </c>
      <c r="H729" s="4" t="s">
        <v>1353</v>
      </c>
      <c r="I729" s="4" t="s">
        <v>1354</v>
      </c>
      <c r="J729" s="4" t="s">
        <v>6878</v>
      </c>
      <c r="K729" s="139">
        <v>33333333328</v>
      </c>
      <c r="L729" s="139">
        <v>33333333328</v>
      </c>
      <c r="M729" s="4" t="s">
        <v>5203</v>
      </c>
      <c r="N729" s="4" t="s">
        <v>6879</v>
      </c>
      <c r="O729" s="4" t="s">
        <v>6866</v>
      </c>
      <c r="P729" s="186">
        <f t="shared" si="74"/>
        <v>33333333328</v>
      </c>
      <c r="Q729" s="186">
        <f t="shared" si="75"/>
        <v>0</v>
      </c>
      <c r="R729" s="4">
        <v>68</v>
      </c>
      <c r="S729" s="4" t="s">
        <v>70</v>
      </c>
      <c r="T729" s="4" t="s">
        <v>70</v>
      </c>
      <c r="U729" s="140">
        <v>45341</v>
      </c>
      <c r="V729" s="4" t="s">
        <v>1884</v>
      </c>
      <c r="W729" s="4" t="s">
        <v>1954</v>
      </c>
      <c r="X729" s="139" t="s">
        <v>70</v>
      </c>
      <c r="Y729" s="95">
        <v>45353</v>
      </c>
      <c r="Z729" s="4" t="s">
        <v>1888</v>
      </c>
      <c r="AA729" s="4" t="s">
        <v>1886</v>
      </c>
      <c r="AB729" s="186">
        <f t="shared" si="73"/>
        <v>33333333328</v>
      </c>
      <c r="AC729" s="142">
        <f t="shared" si="72"/>
        <v>0</v>
      </c>
      <c r="AD729" s="4"/>
      <c r="AE729" s="4" t="s">
        <v>1942</v>
      </c>
      <c r="AF729" s="252" t="s">
        <v>6867</v>
      </c>
      <c r="AG729" s="4"/>
      <c r="AH729" s="4"/>
      <c r="AI729" s="4"/>
      <c r="AJ729" s="4"/>
      <c r="AK729" s="95">
        <v>45353</v>
      </c>
    </row>
    <row r="730" spans="2:37" hidden="1">
      <c r="B730" s="175" t="s">
        <v>5175</v>
      </c>
      <c r="C730" s="174" t="s">
        <v>160</v>
      </c>
      <c r="D730" s="4" t="s">
        <v>2550</v>
      </c>
      <c r="E730" s="4" t="s">
        <v>1831</v>
      </c>
      <c r="F730" s="4" t="s">
        <v>1060</v>
      </c>
      <c r="G730" s="4" t="s">
        <v>6880</v>
      </c>
      <c r="H730" s="4" t="s">
        <v>1353</v>
      </c>
      <c r="I730" s="4" t="s">
        <v>1354</v>
      </c>
      <c r="J730" s="4" t="s">
        <v>6881</v>
      </c>
      <c r="K730" s="139">
        <v>52590858883</v>
      </c>
      <c r="L730" s="139">
        <v>52590858883</v>
      </c>
      <c r="M730" s="4" t="s">
        <v>2559</v>
      </c>
      <c r="N730" s="4" t="s">
        <v>3880</v>
      </c>
      <c r="O730" s="4" t="s">
        <v>3496</v>
      </c>
      <c r="P730" s="186">
        <f t="shared" si="74"/>
        <v>52590858883</v>
      </c>
      <c r="Q730" s="186">
        <f t="shared" si="75"/>
        <v>0</v>
      </c>
      <c r="R730" s="4">
        <v>68</v>
      </c>
      <c r="S730" s="4" t="s">
        <v>70</v>
      </c>
      <c r="T730" s="4" t="s">
        <v>70</v>
      </c>
      <c r="U730" s="140">
        <v>45341</v>
      </c>
      <c r="V730" s="4" t="s">
        <v>1884</v>
      </c>
      <c r="W730" s="4" t="s">
        <v>1954</v>
      </c>
      <c r="X730" s="139" t="s">
        <v>70</v>
      </c>
      <c r="Y730" s="95">
        <v>45353</v>
      </c>
      <c r="Z730" s="4" t="s">
        <v>1888</v>
      </c>
      <c r="AA730" s="4" t="s">
        <v>1886</v>
      </c>
      <c r="AB730" s="186">
        <f t="shared" si="73"/>
        <v>52590858883</v>
      </c>
      <c r="AC730" s="142">
        <f t="shared" si="72"/>
        <v>0</v>
      </c>
      <c r="AD730" s="4"/>
      <c r="AE730" s="4" t="s">
        <v>1942</v>
      </c>
      <c r="AF730" s="252" t="s">
        <v>6867</v>
      </c>
      <c r="AG730" s="4"/>
      <c r="AH730" s="4"/>
      <c r="AI730" s="4"/>
      <c r="AJ730" s="4"/>
      <c r="AK730" s="95">
        <v>45353</v>
      </c>
    </row>
    <row r="731" spans="2:37" hidden="1">
      <c r="B731" s="175" t="s">
        <v>5175</v>
      </c>
      <c r="C731" s="174" t="s">
        <v>160</v>
      </c>
      <c r="D731" s="4" t="s">
        <v>2550</v>
      </c>
      <c r="E731" s="4" t="s">
        <v>1831</v>
      </c>
      <c r="F731" s="4" t="s">
        <v>1060</v>
      </c>
      <c r="G731" s="4" t="s">
        <v>6882</v>
      </c>
      <c r="H731" s="4" t="s">
        <v>1353</v>
      </c>
      <c r="I731" s="4" t="s">
        <v>1354</v>
      </c>
      <c r="J731" s="4" t="s">
        <v>6883</v>
      </c>
      <c r="K731" s="139">
        <v>6137776165</v>
      </c>
      <c r="L731" s="139">
        <v>6137776165</v>
      </c>
      <c r="M731" s="4" t="s">
        <v>1913</v>
      </c>
      <c r="N731" s="4" t="s">
        <v>2715</v>
      </c>
      <c r="O731" s="4" t="s">
        <v>2697</v>
      </c>
      <c r="P731" s="186">
        <f t="shared" si="74"/>
        <v>6137776165</v>
      </c>
      <c r="Q731" s="186">
        <f t="shared" si="75"/>
        <v>0</v>
      </c>
      <c r="R731" s="4">
        <v>68</v>
      </c>
      <c r="S731" s="4" t="s">
        <v>70</v>
      </c>
      <c r="T731" s="4" t="s">
        <v>70</v>
      </c>
      <c r="U731" s="140">
        <v>45341</v>
      </c>
      <c r="V731" s="4" t="s">
        <v>1884</v>
      </c>
      <c r="W731" s="4" t="s">
        <v>1954</v>
      </c>
      <c r="X731" s="139" t="s">
        <v>70</v>
      </c>
      <c r="Y731" s="95">
        <v>45353</v>
      </c>
      <c r="Z731" s="4" t="s">
        <v>1888</v>
      </c>
      <c r="AA731" s="4" t="s">
        <v>1886</v>
      </c>
      <c r="AB731" s="186">
        <f t="shared" si="73"/>
        <v>6137776165</v>
      </c>
      <c r="AC731" s="142">
        <f t="shared" si="72"/>
        <v>0</v>
      </c>
      <c r="AD731" s="4"/>
      <c r="AE731" s="4" t="s">
        <v>1942</v>
      </c>
      <c r="AF731" s="252" t="s">
        <v>6867</v>
      </c>
      <c r="AG731" s="4"/>
      <c r="AH731" s="4"/>
      <c r="AI731" s="4"/>
      <c r="AJ731" s="4"/>
      <c r="AK731" s="95">
        <v>45353</v>
      </c>
    </row>
    <row r="732" spans="2:37" hidden="1">
      <c r="B732" s="175" t="s">
        <v>5175</v>
      </c>
      <c r="C732" s="174" t="s">
        <v>160</v>
      </c>
      <c r="D732" s="4" t="s">
        <v>2550</v>
      </c>
      <c r="E732" s="4" t="s">
        <v>1831</v>
      </c>
      <c r="F732" s="4" t="s">
        <v>1060</v>
      </c>
      <c r="G732" s="4" t="s">
        <v>6884</v>
      </c>
      <c r="H732" s="4" t="s">
        <v>1353</v>
      </c>
      <c r="I732" s="4" t="s">
        <v>1354</v>
      </c>
      <c r="J732" s="4" t="s">
        <v>6885</v>
      </c>
      <c r="K732" s="139">
        <v>94262525453</v>
      </c>
      <c r="L732" s="139">
        <v>94262525453</v>
      </c>
      <c r="M732" s="4" t="s">
        <v>2509</v>
      </c>
      <c r="N732" s="4" t="s">
        <v>4225</v>
      </c>
      <c r="O732" s="4" t="s">
        <v>6886</v>
      </c>
      <c r="P732" s="186">
        <f t="shared" si="74"/>
        <v>94262525453</v>
      </c>
      <c r="Q732" s="186">
        <f t="shared" si="75"/>
        <v>0</v>
      </c>
      <c r="R732" s="4">
        <v>68</v>
      </c>
      <c r="S732" s="4" t="s">
        <v>70</v>
      </c>
      <c r="T732" s="4" t="s">
        <v>70</v>
      </c>
      <c r="U732" s="140">
        <v>45341</v>
      </c>
      <c r="V732" s="4" t="s">
        <v>1884</v>
      </c>
      <c r="W732" s="4" t="s">
        <v>1954</v>
      </c>
      <c r="X732" s="139" t="s">
        <v>70</v>
      </c>
      <c r="Y732" s="95">
        <v>45353</v>
      </c>
      <c r="Z732" s="4" t="s">
        <v>1888</v>
      </c>
      <c r="AA732" s="4" t="s">
        <v>1886</v>
      </c>
      <c r="AB732" s="186">
        <f t="shared" si="73"/>
        <v>94262525453</v>
      </c>
      <c r="AC732" s="142">
        <f t="shared" si="72"/>
        <v>0</v>
      </c>
      <c r="AD732" s="4"/>
      <c r="AE732" s="4" t="s">
        <v>1942</v>
      </c>
      <c r="AF732" s="252" t="s">
        <v>6867</v>
      </c>
      <c r="AG732" s="4"/>
      <c r="AH732" s="4"/>
      <c r="AI732" s="4"/>
      <c r="AJ732" s="4"/>
      <c r="AK732" s="95">
        <v>45353</v>
      </c>
    </row>
    <row r="733" spans="2:37" hidden="1">
      <c r="B733" s="175" t="s">
        <v>5175</v>
      </c>
      <c r="C733" s="174" t="s">
        <v>160</v>
      </c>
      <c r="D733" s="4" t="s">
        <v>2550</v>
      </c>
      <c r="E733" s="4" t="s">
        <v>1831</v>
      </c>
      <c r="F733" s="4" t="s">
        <v>1060</v>
      </c>
      <c r="G733" s="4" t="s">
        <v>6887</v>
      </c>
      <c r="H733" s="4" t="s">
        <v>1353</v>
      </c>
      <c r="I733" s="4" t="s">
        <v>1354</v>
      </c>
      <c r="J733" s="4" t="s">
        <v>6888</v>
      </c>
      <c r="K733" s="139">
        <v>26395970700</v>
      </c>
      <c r="L733" s="139">
        <v>26395970700</v>
      </c>
      <c r="M733" s="4" t="s">
        <v>2509</v>
      </c>
      <c r="N733" s="4" t="s">
        <v>3798</v>
      </c>
      <c r="O733" s="4" t="s">
        <v>2718</v>
      </c>
      <c r="P733" s="186">
        <f t="shared" si="74"/>
        <v>26395970700</v>
      </c>
      <c r="Q733" s="186">
        <f t="shared" si="75"/>
        <v>0</v>
      </c>
      <c r="R733" s="4">
        <v>68</v>
      </c>
      <c r="S733" s="4" t="s">
        <v>70</v>
      </c>
      <c r="T733" s="4" t="s">
        <v>70</v>
      </c>
      <c r="U733" s="140">
        <v>45341</v>
      </c>
      <c r="V733" s="4" t="s">
        <v>1884</v>
      </c>
      <c r="W733" s="4" t="s">
        <v>1954</v>
      </c>
      <c r="X733" s="139" t="s">
        <v>70</v>
      </c>
      <c r="Y733" s="95">
        <v>45353</v>
      </c>
      <c r="Z733" s="4" t="s">
        <v>1888</v>
      </c>
      <c r="AA733" s="4" t="s">
        <v>1886</v>
      </c>
      <c r="AB733" s="186">
        <f t="shared" si="73"/>
        <v>26395970700</v>
      </c>
      <c r="AC733" s="142">
        <f t="shared" si="72"/>
        <v>0</v>
      </c>
      <c r="AD733" s="4"/>
      <c r="AE733" s="4" t="s">
        <v>1942</v>
      </c>
      <c r="AF733" s="252" t="s">
        <v>6867</v>
      </c>
      <c r="AG733" s="4"/>
      <c r="AH733" s="4"/>
      <c r="AI733" s="4"/>
      <c r="AJ733" s="4"/>
      <c r="AK733" s="95">
        <v>45353</v>
      </c>
    </row>
    <row r="734" spans="2:37" hidden="1">
      <c r="B734" s="175" t="s">
        <v>5175</v>
      </c>
      <c r="C734" s="174" t="s">
        <v>160</v>
      </c>
      <c r="D734" s="4" t="s">
        <v>2550</v>
      </c>
      <c r="E734" s="4" t="s">
        <v>1831</v>
      </c>
      <c r="F734" s="4" t="s">
        <v>1060</v>
      </c>
      <c r="G734" s="4" t="s">
        <v>6889</v>
      </c>
      <c r="H734" s="4" t="s">
        <v>1353</v>
      </c>
      <c r="I734" s="4" t="s">
        <v>1354</v>
      </c>
      <c r="J734" s="4" t="s">
        <v>6890</v>
      </c>
      <c r="K734" s="139">
        <v>360000000000</v>
      </c>
      <c r="L734" s="139">
        <v>360000000000</v>
      </c>
      <c r="M734" s="4" t="s">
        <v>5698</v>
      </c>
      <c r="N734" s="4" t="s">
        <v>2454</v>
      </c>
      <c r="O734" s="4" t="s">
        <v>6891</v>
      </c>
      <c r="P734" s="186">
        <f t="shared" si="74"/>
        <v>360000000000</v>
      </c>
      <c r="Q734" s="186">
        <f t="shared" si="75"/>
        <v>0</v>
      </c>
      <c r="R734" s="4">
        <v>68</v>
      </c>
      <c r="S734" s="4" t="s">
        <v>70</v>
      </c>
      <c r="T734" s="4" t="s">
        <v>70</v>
      </c>
      <c r="U734" s="140">
        <v>45341</v>
      </c>
      <c r="V734" s="4" t="s">
        <v>1884</v>
      </c>
      <c r="W734" s="4" t="s">
        <v>1954</v>
      </c>
      <c r="X734" s="139" t="s">
        <v>70</v>
      </c>
      <c r="Y734" s="95">
        <v>45353</v>
      </c>
      <c r="Z734" s="4" t="s">
        <v>1888</v>
      </c>
      <c r="AA734" s="4" t="s">
        <v>1886</v>
      </c>
      <c r="AB734" s="186">
        <f t="shared" si="73"/>
        <v>360000000000</v>
      </c>
      <c r="AC734" s="142">
        <f t="shared" si="72"/>
        <v>0</v>
      </c>
      <c r="AD734" s="4"/>
      <c r="AE734" s="4" t="s">
        <v>1942</v>
      </c>
      <c r="AF734" s="252" t="s">
        <v>6867</v>
      </c>
      <c r="AG734" s="4"/>
      <c r="AH734" s="4"/>
      <c r="AI734" s="4"/>
      <c r="AJ734" s="4"/>
      <c r="AK734" s="95">
        <v>45353</v>
      </c>
    </row>
    <row r="735" spans="2:37" hidden="1">
      <c r="B735" s="145" t="s">
        <v>5175</v>
      </c>
      <c r="C735" s="4" t="s">
        <v>160</v>
      </c>
      <c r="D735" s="4" t="s">
        <v>2550</v>
      </c>
      <c r="E735" s="4" t="s">
        <v>1831</v>
      </c>
      <c r="F735" s="4" t="s">
        <v>1060</v>
      </c>
      <c r="G735" s="4" t="s">
        <v>6892</v>
      </c>
      <c r="H735" s="4" t="s">
        <v>1205</v>
      </c>
      <c r="I735" s="4" t="s">
        <v>1222</v>
      </c>
      <c r="J735" s="4" t="s">
        <v>6893</v>
      </c>
      <c r="K735" s="139">
        <v>135000000000</v>
      </c>
      <c r="L735" s="139">
        <v>135000000000</v>
      </c>
      <c r="M735" s="4" t="s">
        <v>6894</v>
      </c>
      <c r="N735" s="4" t="s">
        <v>3368</v>
      </c>
      <c r="O735" s="4" t="s">
        <v>4751</v>
      </c>
      <c r="P735" s="186">
        <f t="shared" si="74"/>
        <v>135000000000</v>
      </c>
      <c r="Q735" s="186">
        <f t="shared" ref="Q735:Q737" si="76">P735-K735</f>
        <v>0</v>
      </c>
      <c r="R735" s="4">
        <v>200</v>
      </c>
      <c r="S735" s="174" t="s">
        <v>70</v>
      </c>
      <c r="T735" s="4" t="s">
        <v>70</v>
      </c>
      <c r="U735" s="140">
        <v>45348</v>
      </c>
      <c r="V735" s="4" t="s">
        <v>1887</v>
      </c>
      <c r="W735" s="4"/>
      <c r="X735" s="4"/>
      <c r="Y735" s="4"/>
      <c r="Z735" s="4"/>
      <c r="AA735" s="4" t="s">
        <v>1886</v>
      </c>
      <c r="AB735" s="4"/>
      <c r="AC735" s="142">
        <f t="shared" si="72"/>
        <v>135000000000</v>
      </c>
      <c r="AD735" s="4"/>
      <c r="AE735" s="4"/>
      <c r="AF735" s="144"/>
      <c r="AG735" s="4"/>
      <c r="AH735" s="4"/>
      <c r="AI735" s="4"/>
      <c r="AJ735" s="4"/>
    </row>
    <row r="736" spans="2:37" hidden="1">
      <c r="B736" s="145" t="s">
        <v>5175</v>
      </c>
      <c r="C736" s="4" t="s">
        <v>160</v>
      </c>
      <c r="D736" s="4" t="s">
        <v>2550</v>
      </c>
      <c r="E736" s="4" t="s">
        <v>1831</v>
      </c>
      <c r="F736" s="4" t="s">
        <v>1060</v>
      </c>
      <c r="G736" s="4" t="s">
        <v>6895</v>
      </c>
      <c r="H736" s="4" t="s">
        <v>1205</v>
      </c>
      <c r="I736" s="4" t="s">
        <v>1222</v>
      </c>
      <c r="J736" s="4" t="s">
        <v>6896</v>
      </c>
      <c r="K736" s="139">
        <v>55000000000</v>
      </c>
      <c r="L736" s="139">
        <v>55000000000</v>
      </c>
      <c r="M736" s="4" t="s">
        <v>6894</v>
      </c>
      <c r="N736" s="4" t="s">
        <v>3210</v>
      </c>
      <c r="O736" s="4" t="s">
        <v>4751</v>
      </c>
      <c r="P736" s="186">
        <f t="shared" si="74"/>
        <v>55000000000</v>
      </c>
      <c r="Q736" s="186">
        <f t="shared" si="76"/>
        <v>0</v>
      </c>
      <c r="R736" s="4">
        <v>200</v>
      </c>
      <c r="S736" s="174" t="s">
        <v>70</v>
      </c>
      <c r="T736" s="4" t="s">
        <v>70</v>
      </c>
      <c r="U736" s="140">
        <v>45348</v>
      </c>
      <c r="V736" s="4" t="s">
        <v>1887</v>
      </c>
      <c r="W736" s="4"/>
      <c r="X736" s="4"/>
      <c r="Y736" s="4"/>
      <c r="Z736" s="4"/>
      <c r="AA736" s="4" t="s">
        <v>1886</v>
      </c>
      <c r="AB736" s="4"/>
      <c r="AC736" s="142">
        <f t="shared" si="72"/>
        <v>55000000000</v>
      </c>
      <c r="AD736" s="4"/>
      <c r="AE736" s="4"/>
      <c r="AF736" s="144"/>
      <c r="AG736" s="4"/>
      <c r="AH736" s="4"/>
      <c r="AI736" s="4"/>
      <c r="AJ736" s="4"/>
    </row>
    <row r="737" spans="2:36" hidden="1">
      <c r="B737" s="145" t="s">
        <v>5175</v>
      </c>
      <c r="C737" s="4" t="s">
        <v>160</v>
      </c>
      <c r="D737" s="4" t="s">
        <v>2550</v>
      </c>
      <c r="E737" s="4" t="s">
        <v>1831</v>
      </c>
      <c r="F737" s="4" t="s">
        <v>1060</v>
      </c>
      <c r="G737" s="4" t="s">
        <v>6897</v>
      </c>
      <c r="H737" s="4" t="s">
        <v>1205</v>
      </c>
      <c r="I737" s="4" t="s">
        <v>1222</v>
      </c>
      <c r="J737" s="4" t="s">
        <v>6898</v>
      </c>
      <c r="K737" s="139">
        <v>80000000000</v>
      </c>
      <c r="L737" s="139">
        <v>80000000000</v>
      </c>
      <c r="M737" s="4" t="s">
        <v>5667</v>
      </c>
      <c r="N737" s="4" t="s">
        <v>4306</v>
      </c>
      <c r="O737" s="4" t="s">
        <v>4751</v>
      </c>
      <c r="P737" s="186">
        <f t="shared" si="74"/>
        <v>80000000000</v>
      </c>
      <c r="Q737" s="186">
        <f t="shared" si="76"/>
        <v>0</v>
      </c>
      <c r="R737" s="4">
        <v>200</v>
      </c>
      <c r="S737" s="174" t="s">
        <v>70</v>
      </c>
      <c r="T737" s="4" t="s">
        <v>70</v>
      </c>
      <c r="U737" s="140">
        <v>45348</v>
      </c>
      <c r="V737" s="4" t="s">
        <v>1887</v>
      </c>
      <c r="W737" s="4"/>
      <c r="X737" s="4"/>
      <c r="Y737" s="4"/>
      <c r="Z737" s="4"/>
      <c r="AA737" s="4" t="s">
        <v>1886</v>
      </c>
      <c r="AB737" s="4"/>
      <c r="AC737" s="142">
        <f t="shared" si="72"/>
        <v>80000000000</v>
      </c>
      <c r="AD737" s="4"/>
      <c r="AE737" s="4"/>
      <c r="AF737" s="144"/>
      <c r="AG737" s="4"/>
      <c r="AH737" s="4"/>
      <c r="AI737" s="4"/>
      <c r="AJ737" s="4"/>
    </row>
    <row r="738" spans="2:36" hidden="1">
      <c r="B738" s="145" t="s">
        <v>5175</v>
      </c>
      <c r="C738" s="4" t="s">
        <v>160</v>
      </c>
      <c r="D738" s="4" t="s">
        <v>2550</v>
      </c>
      <c r="E738" s="4" t="s">
        <v>1831</v>
      </c>
      <c r="F738" s="4" t="s">
        <v>1060</v>
      </c>
      <c r="G738" s="4" t="s">
        <v>6899</v>
      </c>
      <c r="H738" s="4" t="s">
        <v>1419</v>
      </c>
      <c r="I738" s="4" t="s">
        <v>1420</v>
      </c>
      <c r="J738" s="4" t="s">
        <v>6900</v>
      </c>
      <c r="K738" s="139">
        <v>954408500</v>
      </c>
      <c r="L738" s="139">
        <v>954408500</v>
      </c>
      <c r="M738" s="4" t="s">
        <v>5184</v>
      </c>
      <c r="N738" s="4" t="s">
        <v>6901</v>
      </c>
      <c r="O738" s="4" t="s">
        <v>3058</v>
      </c>
      <c r="P738" s="186">
        <f>K738</f>
        <v>954408500</v>
      </c>
      <c r="Q738" s="186">
        <f>K738-P738</f>
        <v>0</v>
      </c>
      <c r="R738" s="4">
        <v>140</v>
      </c>
      <c r="S738" s="4" t="s">
        <v>70</v>
      </c>
      <c r="T738" s="4" t="s">
        <v>70</v>
      </c>
      <c r="U738" s="140">
        <v>45348</v>
      </c>
      <c r="V738" s="4" t="s">
        <v>1887</v>
      </c>
      <c r="W738" s="4"/>
      <c r="X738" s="4" t="s">
        <v>70</v>
      </c>
      <c r="Y738" s="4" t="s">
        <v>3521</v>
      </c>
      <c r="Z738" s="4" t="s">
        <v>1885</v>
      </c>
      <c r="AA738" s="4" t="s">
        <v>1886</v>
      </c>
      <c r="AB738" s="186">
        <f>L738</f>
        <v>954408500</v>
      </c>
      <c r="AC738" s="142">
        <f t="shared" si="72"/>
        <v>0</v>
      </c>
      <c r="AD738" s="4"/>
      <c r="AE738" s="4" t="s">
        <v>1127</v>
      </c>
      <c r="AF738" s="144" t="s">
        <v>6902</v>
      </c>
      <c r="AG738" s="4"/>
      <c r="AH738" s="4"/>
      <c r="AI738" s="4"/>
      <c r="AJ738" s="4"/>
    </row>
    <row r="739" spans="2:36" hidden="1">
      <c r="B739" s="145" t="s">
        <v>5175</v>
      </c>
      <c r="C739" s="4" t="s">
        <v>160</v>
      </c>
      <c r="D739" s="4" t="s">
        <v>2550</v>
      </c>
      <c r="E739" s="4" t="s">
        <v>1831</v>
      </c>
      <c r="F739" s="4" t="s">
        <v>1060</v>
      </c>
      <c r="G739" s="4" t="s">
        <v>6903</v>
      </c>
      <c r="H739" s="4" t="s">
        <v>1419</v>
      </c>
      <c r="I739" s="4" t="s">
        <v>1420</v>
      </c>
      <c r="J739" s="4" t="s">
        <v>6904</v>
      </c>
      <c r="K739" s="139">
        <v>1207620000</v>
      </c>
      <c r="L739" s="139">
        <v>1207620000</v>
      </c>
      <c r="M739" s="4" t="s">
        <v>5184</v>
      </c>
      <c r="N739" s="4" t="s">
        <v>6901</v>
      </c>
      <c r="O739" s="4" t="s">
        <v>3058</v>
      </c>
      <c r="P739" s="186">
        <f t="shared" ref="P739:P751" si="77">K739</f>
        <v>1207620000</v>
      </c>
      <c r="Q739" s="186">
        <f t="shared" ref="Q739:Q751" si="78">K739-P739</f>
        <v>0</v>
      </c>
      <c r="R739" s="4">
        <v>140</v>
      </c>
      <c r="S739" s="4" t="s">
        <v>70</v>
      </c>
      <c r="T739" s="4" t="s">
        <v>70</v>
      </c>
      <c r="U739" s="140">
        <v>45348</v>
      </c>
      <c r="V739" s="4" t="s">
        <v>1887</v>
      </c>
      <c r="W739" s="4"/>
      <c r="X739" s="4" t="s">
        <v>70</v>
      </c>
      <c r="Y739" s="4" t="s">
        <v>3521</v>
      </c>
      <c r="Z739" s="4" t="s">
        <v>1885</v>
      </c>
      <c r="AA739" s="4" t="s">
        <v>1886</v>
      </c>
      <c r="AB739" s="186">
        <f t="shared" ref="AB739:AB751" si="79">L739</f>
        <v>1207620000</v>
      </c>
      <c r="AC739" s="142">
        <f t="shared" ref="AC739:AC751" si="80">P739-AB739</f>
        <v>0</v>
      </c>
      <c r="AD739" s="4"/>
      <c r="AE739" s="4" t="s">
        <v>1127</v>
      </c>
      <c r="AF739" s="144" t="s">
        <v>6902</v>
      </c>
      <c r="AG739" s="4"/>
      <c r="AH739" s="4"/>
      <c r="AI739" s="4"/>
      <c r="AJ739" s="4"/>
    </row>
    <row r="740" spans="2:36" hidden="1">
      <c r="B740" s="145" t="s">
        <v>5175</v>
      </c>
      <c r="C740" s="4" t="s">
        <v>160</v>
      </c>
      <c r="D740" s="4" t="s">
        <v>2550</v>
      </c>
      <c r="E740" s="4" t="s">
        <v>1831</v>
      </c>
      <c r="F740" s="4" t="s">
        <v>1060</v>
      </c>
      <c r="G740" s="4" t="s">
        <v>6905</v>
      </c>
      <c r="H740" s="4" t="s">
        <v>1419</v>
      </c>
      <c r="I740" s="4" t="s">
        <v>1420</v>
      </c>
      <c r="J740" s="4" t="s">
        <v>6906</v>
      </c>
      <c r="K740" s="139">
        <v>5995080000</v>
      </c>
      <c r="L740" s="139">
        <v>5995080000</v>
      </c>
      <c r="M740" s="4" t="s">
        <v>5184</v>
      </c>
      <c r="N740" s="4" t="s">
        <v>4272</v>
      </c>
      <c r="O740" s="4" t="s">
        <v>3058</v>
      </c>
      <c r="P740" s="186">
        <f t="shared" si="77"/>
        <v>5995080000</v>
      </c>
      <c r="Q740" s="186">
        <f t="shared" si="78"/>
        <v>0</v>
      </c>
      <c r="R740" s="4">
        <v>140</v>
      </c>
      <c r="S740" s="4" t="s">
        <v>70</v>
      </c>
      <c r="T740" s="4" t="s">
        <v>70</v>
      </c>
      <c r="U740" s="140">
        <v>45348</v>
      </c>
      <c r="V740" s="4" t="s">
        <v>1887</v>
      </c>
      <c r="W740" s="4"/>
      <c r="X740" s="4" t="s">
        <v>70</v>
      </c>
      <c r="Y740" s="4" t="s">
        <v>3521</v>
      </c>
      <c r="Z740" s="4" t="s">
        <v>1885</v>
      </c>
      <c r="AA740" s="4" t="s">
        <v>1886</v>
      </c>
      <c r="AB740" s="186">
        <f t="shared" si="79"/>
        <v>5995080000</v>
      </c>
      <c r="AC740" s="142">
        <f t="shared" si="80"/>
        <v>0</v>
      </c>
      <c r="AD740" s="4"/>
      <c r="AE740" s="4" t="s">
        <v>1127</v>
      </c>
      <c r="AF740" s="144" t="s">
        <v>6902</v>
      </c>
      <c r="AG740" s="4"/>
      <c r="AH740" s="4"/>
      <c r="AI740" s="4"/>
      <c r="AJ740" s="4"/>
    </row>
    <row r="741" spans="2:36" hidden="1">
      <c r="B741" s="145" t="s">
        <v>5175</v>
      </c>
      <c r="C741" s="4" t="s">
        <v>160</v>
      </c>
      <c r="D741" s="4" t="s">
        <v>2550</v>
      </c>
      <c r="E741" s="4" t="s">
        <v>1831</v>
      </c>
      <c r="F741" s="4" t="s">
        <v>1060</v>
      </c>
      <c r="G741" s="4" t="s">
        <v>6907</v>
      </c>
      <c r="H741" s="4" t="s">
        <v>1419</v>
      </c>
      <c r="I741" s="4" t="s">
        <v>1420</v>
      </c>
      <c r="J741" s="4" t="s">
        <v>6908</v>
      </c>
      <c r="K741" s="139">
        <v>2765568913</v>
      </c>
      <c r="L741" s="139">
        <v>2765568913</v>
      </c>
      <c r="M741" s="4" t="s">
        <v>5184</v>
      </c>
      <c r="N741" s="4" t="s">
        <v>6909</v>
      </c>
      <c r="O741" s="4" t="s">
        <v>3058</v>
      </c>
      <c r="P741" s="186">
        <f t="shared" si="77"/>
        <v>2765568913</v>
      </c>
      <c r="Q741" s="186">
        <f t="shared" si="78"/>
        <v>0</v>
      </c>
      <c r="R741" s="4">
        <v>140</v>
      </c>
      <c r="S741" s="4" t="s">
        <v>70</v>
      </c>
      <c r="T741" s="4" t="s">
        <v>70</v>
      </c>
      <c r="U741" s="140">
        <v>45348</v>
      </c>
      <c r="V741" s="4" t="s">
        <v>1887</v>
      </c>
      <c r="W741" s="4"/>
      <c r="X741" s="4" t="s">
        <v>70</v>
      </c>
      <c r="Y741" s="4" t="s">
        <v>3521</v>
      </c>
      <c r="Z741" s="4" t="s">
        <v>1885</v>
      </c>
      <c r="AA741" s="4" t="s">
        <v>1886</v>
      </c>
      <c r="AB741" s="186">
        <f t="shared" si="79"/>
        <v>2765568913</v>
      </c>
      <c r="AC741" s="142">
        <f t="shared" si="80"/>
        <v>0</v>
      </c>
      <c r="AD741" s="4"/>
      <c r="AE741" s="4" t="s">
        <v>1127</v>
      </c>
      <c r="AF741" s="144" t="s">
        <v>6902</v>
      </c>
      <c r="AG741" s="4"/>
      <c r="AH741" s="4"/>
      <c r="AI741" s="4"/>
      <c r="AJ741" s="4"/>
    </row>
    <row r="742" spans="2:36" hidden="1">
      <c r="B742" s="145" t="s">
        <v>5175</v>
      </c>
      <c r="C742" s="4" t="s">
        <v>160</v>
      </c>
      <c r="D742" s="4" t="s">
        <v>2550</v>
      </c>
      <c r="E742" s="4" t="s">
        <v>1831</v>
      </c>
      <c r="F742" s="4" t="s">
        <v>1060</v>
      </c>
      <c r="G742" s="4" t="s">
        <v>6910</v>
      </c>
      <c r="H742" s="4" t="s">
        <v>1419</v>
      </c>
      <c r="I742" s="4" t="s">
        <v>1420</v>
      </c>
      <c r="J742" s="4" t="s">
        <v>6911</v>
      </c>
      <c r="K742" s="139">
        <v>3263988000</v>
      </c>
      <c r="L742" s="139">
        <v>3263988000</v>
      </c>
      <c r="M742" s="4" t="s">
        <v>5184</v>
      </c>
      <c r="N742" s="4" t="s">
        <v>3892</v>
      </c>
      <c r="O742" s="4" t="s">
        <v>3058</v>
      </c>
      <c r="P742" s="186">
        <f t="shared" si="77"/>
        <v>3263988000</v>
      </c>
      <c r="Q742" s="186">
        <f t="shared" si="78"/>
        <v>0</v>
      </c>
      <c r="R742" s="4">
        <v>140</v>
      </c>
      <c r="S742" s="4" t="s">
        <v>70</v>
      </c>
      <c r="T742" s="4" t="s">
        <v>70</v>
      </c>
      <c r="U742" s="140">
        <v>45348</v>
      </c>
      <c r="V742" s="4" t="s">
        <v>1887</v>
      </c>
      <c r="W742" s="4"/>
      <c r="X742" s="4" t="s">
        <v>70</v>
      </c>
      <c r="Y742" s="4" t="s">
        <v>3521</v>
      </c>
      <c r="Z742" s="4" t="s">
        <v>1885</v>
      </c>
      <c r="AA742" s="4" t="s">
        <v>1886</v>
      </c>
      <c r="AB742" s="186">
        <f t="shared" si="79"/>
        <v>3263988000</v>
      </c>
      <c r="AC742" s="142">
        <f t="shared" si="80"/>
        <v>0</v>
      </c>
      <c r="AD742" s="4"/>
      <c r="AE742" s="4" t="s">
        <v>1127</v>
      </c>
      <c r="AF742" s="144" t="s">
        <v>6902</v>
      </c>
      <c r="AG742" s="4"/>
      <c r="AH742" s="4"/>
      <c r="AI742" s="4"/>
      <c r="AJ742" s="4"/>
    </row>
    <row r="743" spans="2:36" hidden="1">
      <c r="B743" s="145" t="s">
        <v>5175</v>
      </c>
      <c r="C743" s="4" t="s">
        <v>160</v>
      </c>
      <c r="D743" s="4" t="s">
        <v>2550</v>
      </c>
      <c r="E743" s="4" t="s">
        <v>1831</v>
      </c>
      <c r="F743" s="4" t="s">
        <v>1060</v>
      </c>
      <c r="G743" s="4" t="s">
        <v>6912</v>
      </c>
      <c r="H743" s="4" t="s">
        <v>1419</v>
      </c>
      <c r="I743" s="4" t="s">
        <v>1420</v>
      </c>
      <c r="J743" s="4" t="s">
        <v>6913</v>
      </c>
      <c r="K743" s="139">
        <v>4569583200</v>
      </c>
      <c r="L743" s="139">
        <v>4569583200</v>
      </c>
      <c r="M743" s="4" t="s">
        <v>5184</v>
      </c>
      <c r="N743" s="4" t="s">
        <v>4542</v>
      </c>
      <c r="O743" s="4" t="s">
        <v>3058</v>
      </c>
      <c r="P743" s="186">
        <f t="shared" si="77"/>
        <v>4569583200</v>
      </c>
      <c r="Q743" s="186">
        <f t="shared" si="78"/>
        <v>0</v>
      </c>
      <c r="R743" s="4">
        <v>140</v>
      </c>
      <c r="S743" s="4" t="s">
        <v>70</v>
      </c>
      <c r="T743" s="4" t="s">
        <v>70</v>
      </c>
      <c r="U743" s="140">
        <v>45348</v>
      </c>
      <c r="V743" s="4" t="s">
        <v>1887</v>
      </c>
      <c r="W743" s="4"/>
      <c r="X743" s="4" t="s">
        <v>70</v>
      </c>
      <c r="Y743" s="4" t="s">
        <v>3521</v>
      </c>
      <c r="Z743" s="4" t="s">
        <v>1885</v>
      </c>
      <c r="AA743" s="4" t="s">
        <v>1886</v>
      </c>
      <c r="AB743" s="186">
        <f t="shared" si="79"/>
        <v>4569583200</v>
      </c>
      <c r="AC743" s="142">
        <f t="shared" si="80"/>
        <v>0</v>
      </c>
      <c r="AD743" s="4"/>
      <c r="AE743" s="4" t="s">
        <v>1127</v>
      </c>
      <c r="AF743" s="144" t="s">
        <v>6902</v>
      </c>
      <c r="AG743" s="4"/>
      <c r="AH743" s="4"/>
      <c r="AI743" s="4"/>
      <c r="AJ743" s="4"/>
    </row>
    <row r="744" spans="2:36" hidden="1">
      <c r="B744" s="145" t="s">
        <v>5175</v>
      </c>
      <c r="C744" s="4" t="s">
        <v>160</v>
      </c>
      <c r="D744" s="4" t="s">
        <v>2550</v>
      </c>
      <c r="E744" s="4" t="s">
        <v>1831</v>
      </c>
      <c r="F744" s="4" t="s">
        <v>1060</v>
      </c>
      <c r="G744" s="4" t="s">
        <v>6914</v>
      </c>
      <c r="H744" s="4" t="s">
        <v>1419</v>
      </c>
      <c r="I744" s="4" t="s">
        <v>1420</v>
      </c>
      <c r="J744" s="4" t="s">
        <v>6915</v>
      </c>
      <c r="K744" s="139">
        <v>866768890</v>
      </c>
      <c r="L744" s="139">
        <v>866768890</v>
      </c>
      <c r="M744" s="4" t="s">
        <v>5184</v>
      </c>
      <c r="N744" s="4" t="s">
        <v>6916</v>
      </c>
      <c r="O744" s="4" t="s">
        <v>3058</v>
      </c>
      <c r="P744" s="186">
        <f t="shared" si="77"/>
        <v>866768890</v>
      </c>
      <c r="Q744" s="186">
        <f t="shared" si="78"/>
        <v>0</v>
      </c>
      <c r="R744" s="4">
        <v>140</v>
      </c>
      <c r="S744" s="4" t="s">
        <v>70</v>
      </c>
      <c r="T744" s="4" t="s">
        <v>70</v>
      </c>
      <c r="U744" s="140">
        <v>45348</v>
      </c>
      <c r="V744" s="4" t="s">
        <v>1887</v>
      </c>
      <c r="W744" s="4"/>
      <c r="X744" s="4" t="s">
        <v>70</v>
      </c>
      <c r="Y744" s="4" t="s">
        <v>3521</v>
      </c>
      <c r="Z744" s="4" t="s">
        <v>1885</v>
      </c>
      <c r="AA744" s="4" t="s">
        <v>1886</v>
      </c>
      <c r="AB744" s="186">
        <f t="shared" si="79"/>
        <v>866768890</v>
      </c>
      <c r="AC744" s="142">
        <f t="shared" si="80"/>
        <v>0</v>
      </c>
      <c r="AD744" s="4"/>
      <c r="AE744" s="4" t="s">
        <v>1127</v>
      </c>
      <c r="AF744" s="144" t="s">
        <v>6902</v>
      </c>
      <c r="AG744" s="4"/>
      <c r="AH744" s="4"/>
      <c r="AI744" s="4"/>
      <c r="AJ744" s="4"/>
    </row>
    <row r="745" spans="2:36" hidden="1">
      <c r="B745" s="145" t="s">
        <v>5175</v>
      </c>
      <c r="C745" s="4" t="s">
        <v>160</v>
      </c>
      <c r="D745" s="4" t="s">
        <v>2550</v>
      </c>
      <c r="E745" s="4" t="s">
        <v>1831</v>
      </c>
      <c r="F745" s="4" t="s">
        <v>1060</v>
      </c>
      <c r="G745" s="4" t="s">
        <v>6917</v>
      </c>
      <c r="H745" s="4" t="s">
        <v>1419</v>
      </c>
      <c r="I745" s="4" t="s">
        <v>1420</v>
      </c>
      <c r="J745" s="4" t="s">
        <v>6918</v>
      </c>
      <c r="K745" s="139">
        <v>4528246800</v>
      </c>
      <c r="L745" s="139">
        <v>4528246800</v>
      </c>
      <c r="M745" s="4" t="s">
        <v>5184</v>
      </c>
      <c r="N745" s="4" t="s">
        <v>3104</v>
      </c>
      <c r="O745" s="4" t="s">
        <v>3058</v>
      </c>
      <c r="P745" s="186">
        <f t="shared" si="77"/>
        <v>4528246800</v>
      </c>
      <c r="Q745" s="186">
        <f t="shared" si="78"/>
        <v>0</v>
      </c>
      <c r="R745" s="4">
        <v>140</v>
      </c>
      <c r="S745" s="4" t="s">
        <v>70</v>
      </c>
      <c r="T745" s="4" t="s">
        <v>70</v>
      </c>
      <c r="U745" s="140">
        <v>45348</v>
      </c>
      <c r="V745" s="4" t="s">
        <v>1887</v>
      </c>
      <c r="W745" s="4"/>
      <c r="X745" s="4" t="s">
        <v>70</v>
      </c>
      <c r="Y745" s="4" t="s">
        <v>3521</v>
      </c>
      <c r="Z745" s="4" t="s">
        <v>1885</v>
      </c>
      <c r="AA745" s="4" t="s">
        <v>1886</v>
      </c>
      <c r="AB745" s="186">
        <f t="shared" si="79"/>
        <v>4528246800</v>
      </c>
      <c r="AC745" s="142">
        <f t="shared" si="80"/>
        <v>0</v>
      </c>
      <c r="AD745" s="4"/>
      <c r="AE745" s="4" t="s">
        <v>1127</v>
      </c>
      <c r="AF745" s="144" t="s">
        <v>6902</v>
      </c>
      <c r="AG745" s="4"/>
      <c r="AH745" s="4"/>
      <c r="AI745" s="4"/>
      <c r="AJ745" s="4"/>
    </row>
    <row r="746" spans="2:36" hidden="1">
      <c r="B746" s="145" t="s">
        <v>5175</v>
      </c>
      <c r="C746" s="4" t="s">
        <v>160</v>
      </c>
      <c r="D746" s="4" t="s">
        <v>2550</v>
      </c>
      <c r="E746" s="4" t="s">
        <v>1831</v>
      </c>
      <c r="F746" s="4" t="s">
        <v>1060</v>
      </c>
      <c r="G746" s="4" t="s">
        <v>6919</v>
      </c>
      <c r="H746" s="4" t="s">
        <v>1419</v>
      </c>
      <c r="I746" s="4" t="s">
        <v>1420</v>
      </c>
      <c r="J746" s="4" t="s">
        <v>6920</v>
      </c>
      <c r="K746" s="139">
        <v>5110500000</v>
      </c>
      <c r="L746" s="139">
        <v>5110500000</v>
      </c>
      <c r="M746" s="4" t="s">
        <v>5184</v>
      </c>
      <c r="N746" s="4" t="s">
        <v>6921</v>
      </c>
      <c r="O746" s="4" t="s">
        <v>3058</v>
      </c>
      <c r="P746" s="186">
        <f t="shared" si="77"/>
        <v>5110500000</v>
      </c>
      <c r="Q746" s="186">
        <f t="shared" si="78"/>
        <v>0</v>
      </c>
      <c r="R746" s="4">
        <v>140</v>
      </c>
      <c r="S746" s="4" t="s">
        <v>70</v>
      </c>
      <c r="T746" s="4" t="s">
        <v>70</v>
      </c>
      <c r="U746" s="140">
        <v>45348</v>
      </c>
      <c r="V746" s="4" t="s">
        <v>1887</v>
      </c>
      <c r="W746" s="4"/>
      <c r="X746" s="4" t="s">
        <v>70</v>
      </c>
      <c r="Y746" s="4" t="s">
        <v>3521</v>
      </c>
      <c r="Z746" s="4" t="s">
        <v>1885</v>
      </c>
      <c r="AA746" s="4" t="s">
        <v>1886</v>
      </c>
      <c r="AB746" s="186">
        <f t="shared" si="79"/>
        <v>5110500000</v>
      </c>
      <c r="AC746" s="142">
        <f t="shared" si="80"/>
        <v>0</v>
      </c>
      <c r="AD746" s="4"/>
      <c r="AE746" s="4" t="s">
        <v>1127</v>
      </c>
      <c r="AF746" s="144" t="s">
        <v>6902</v>
      </c>
      <c r="AG746" s="4"/>
      <c r="AH746" s="4"/>
      <c r="AI746" s="4"/>
      <c r="AJ746" s="4"/>
    </row>
    <row r="747" spans="2:36" hidden="1">
      <c r="B747" s="145" t="s">
        <v>5175</v>
      </c>
      <c r="C747" s="4" t="s">
        <v>160</v>
      </c>
      <c r="D747" s="4" t="s">
        <v>2550</v>
      </c>
      <c r="E747" s="4" t="s">
        <v>1831</v>
      </c>
      <c r="F747" s="4" t="s">
        <v>1060</v>
      </c>
      <c r="G747" s="4" t="s">
        <v>6922</v>
      </c>
      <c r="H747" s="4" t="s">
        <v>1419</v>
      </c>
      <c r="I747" s="4" t="s">
        <v>1420</v>
      </c>
      <c r="J747" s="4" t="s">
        <v>6923</v>
      </c>
      <c r="K747" s="139">
        <v>3020000000</v>
      </c>
      <c r="L747" s="139">
        <v>3020000000</v>
      </c>
      <c r="M747" s="4" t="s">
        <v>5184</v>
      </c>
      <c r="N747" s="4" t="s">
        <v>6924</v>
      </c>
      <c r="O747" s="4" t="s">
        <v>3058</v>
      </c>
      <c r="P747" s="186">
        <f t="shared" si="77"/>
        <v>3020000000</v>
      </c>
      <c r="Q747" s="186">
        <f t="shared" si="78"/>
        <v>0</v>
      </c>
      <c r="R747" s="4">
        <v>140</v>
      </c>
      <c r="S747" s="4" t="s">
        <v>70</v>
      </c>
      <c r="T747" s="4" t="s">
        <v>70</v>
      </c>
      <c r="U747" s="140">
        <v>45348</v>
      </c>
      <c r="V747" s="4" t="s">
        <v>1887</v>
      </c>
      <c r="W747" s="4"/>
      <c r="X747" s="4" t="s">
        <v>70</v>
      </c>
      <c r="Y747" s="4" t="s">
        <v>3521</v>
      </c>
      <c r="Z747" s="4" t="s">
        <v>1885</v>
      </c>
      <c r="AA747" s="4" t="s">
        <v>1886</v>
      </c>
      <c r="AB747" s="186">
        <f t="shared" si="79"/>
        <v>3020000000</v>
      </c>
      <c r="AC747" s="142">
        <f t="shared" si="80"/>
        <v>0</v>
      </c>
      <c r="AD747" s="4"/>
      <c r="AE747" s="4" t="s">
        <v>1127</v>
      </c>
      <c r="AF747" s="144" t="s">
        <v>6902</v>
      </c>
      <c r="AG747" s="4"/>
      <c r="AH747" s="4"/>
      <c r="AI747" s="4"/>
      <c r="AJ747" s="4"/>
    </row>
    <row r="748" spans="2:36" hidden="1">
      <c r="B748" s="145" t="s">
        <v>5175</v>
      </c>
      <c r="C748" s="4" t="s">
        <v>160</v>
      </c>
      <c r="D748" s="4" t="s">
        <v>2550</v>
      </c>
      <c r="E748" s="4" t="s">
        <v>1831</v>
      </c>
      <c r="F748" s="4" t="s">
        <v>1060</v>
      </c>
      <c r="G748" s="4" t="s">
        <v>6925</v>
      </c>
      <c r="H748" s="4" t="s">
        <v>1419</v>
      </c>
      <c r="I748" s="4" t="s">
        <v>1420</v>
      </c>
      <c r="J748" s="4" t="s">
        <v>6926</v>
      </c>
      <c r="K748" s="139">
        <v>1712880000</v>
      </c>
      <c r="L748" s="139">
        <v>1712880000</v>
      </c>
      <c r="M748" s="4" t="s">
        <v>5184</v>
      </c>
      <c r="N748" s="4" t="s">
        <v>6927</v>
      </c>
      <c r="O748" s="4" t="s">
        <v>3058</v>
      </c>
      <c r="P748" s="186">
        <f t="shared" si="77"/>
        <v>1712880000</v>
      </c>
      <c r="Q748" s="186">
        <f t="shared" si="78"/>
        <v>0</v>
      </c>
      <c r="R748" s="4">
        <v>140</v>
      </c>
      <c r="S748" s="4" t="s">
        <v>70</v>
      </c>
      <c r="T748" s="4" t="s">
        <v>70</v>
      </c>
      <c r="U748" s="140">
        <v>45348</v>
      </c>
      <c r="V748" s="4" t="s">
        <v>1887</v>
      </c>
      <c r="W748" s="4"/>
      <c r="X748" s="4" t="s">
        <v>70</v>
      </c>
      <c r="Y748" s="4" t="s">
        <v>3521</v>
      </c>
      <c r="Z748" s="4" t="s">
        <v>1885</v>
      </c>
      <c r="AA748" s="4" t="s">
        <v>1886</v>
      </c>
      <c r="AB748" s="186">
        <f t="shared" si="79"/>
        <v>1712880000</v>
      </c>
      <c r="AC748" s="142">
        <f t="shared" si="80"/>
        <v>0</v>
      </c>
      <c r="AD748" s="4"/>
      <c r="AE748" s="4" t="s">
        <v>1127</v>
      </c>
      <c r="AF748" s="144" t="s">
        <v>6902</v>
      </c>
      <c r="AG748" s="4"/>
      <c r="AH748" s="4"/>
      <c r="AI748" s="4"/>
      <c r="AJ748" s="4"/>
    </row>
    <row r="749" spans="2:36" hidden="1">
      <c r="B749" s="145" t="s">
        <v>5175</v>
      </c>
      <c r="C749" s="4" t="s">
        <v>160</v>
      </c>
      <c r="D749" s="4" t="s">
        <v>2550</v>
      </c>
      <c r="E749" s="4" t="s">
        <v>1831</v>
      </c>
      <c r="F749" s="4" t="s">
        <v>1060</v>
      </c>
      <c r="G749" s="4" t="s">
        <v>6928</v>
      </c>
      <c r="H749" s="4" t="s">
        <v>1419</v>
      </c>
      <c r="I749" s="4" t="s">
        <v>1420</v>
      </c>
      <c r="J749" s="4" t="s">
        <v>6929</v>
      </c>
      <c r="K749" s="139">
        <v>5995080000</v>
      </c>
      <c r="L749" s="139">
        <v>5995080000</v>
      </c>
      <c r="M749" s="4" t="s">
        <v>5184</v>
      </c>
      <c r="N749" s="4" t="s">
        <v>4398</v>
      </c>
      <c r="O749" s="4" t="s">
        <v>3058</v>
      </c>
      <c r="P749" s="186">
        <f t="shared" si="77"/>
        <v>5995080000</v>
      </c>
      <c r="Q749" s="186">
        <f t="shared" si="78"/>
        <v>0</v>
      </c>
      <c r="R749" s="4">
        <v>140</v>
      </c>
      <c r="S749" s="4" t="s">
        <v>70</v>
      </c>
      <c r="T749" s="4" t="s">
        <v>70</v>
      </c>
      <c r="U749" s="140">
        <v>45348</v>
      </c>
      <c r="V749" s="4" t="s">
        <v>1887</v>
      </c>
      <c r="W749" s="4"/>
      <c r="X749" s="4" t="s">
        <v>70</v>
      </c>
      <c r="Y749" s="4" t="s">
        <v>3521</v>
      </c>
      <c r="Z749" s="4" t="s">
        <v>1885</v>
      </c>
      <c r="AA749" s="4" t="s">
        <v>1886</v>
      </c>
      <c r="AB749" s="186">
        <f t="shared" si="79"/>
        <v>5995080000</v>
      </c>
      <c r="AC749" s="142">
        <f t="shared" si="80"/>
        <v>0</v>
      </c>
      <c r="AD749" s="4"/>
      <c r="AE749" s="4" t="s">
        <v>1127</v>
      </c>
      <c r="AF749" s="144" t="s">
        <v>6902</v>
      </c>
      <c r="AG749" s="4"/>
      <c r="AH749" s="4"/>
      <c r="AI749" s="4"/>
      <c r="AJ749" s="4"/>
    </row>
    <row r="750" spans="2:36" hidden="1">
      <c r="B750" s="145" t="s">
        <v>5175</v>
      </c>
      <c r="C750" s="4" t="s">
        <v>160</v>
      </c>
      <c r="D750" s="4" t="s">
        <v>2550</v>
      </c>
      <c r="E750" s="4" t="s">
        <v>1831</v>
      </c>
      <c r="F750" s="4" t="s">
        <v>1060</v>
      </c>
      <c r="G750" s="4" t="s">
        <v>6930</v>
      </c>
      <c r="H750" s="4" t="s">
        <v>1419</v>
      </c>
      <c r="I750" s="4" t="s">
        <v>1420</v>
      </c>
      <c r="J750" s="4" t="s">
        <v>6931</v>
      </c>
      <c r="K750" s="139">
        <v>22000000000</v>
      </c>
      <c r="L750" s="139">
        <v>22000000000</v>
      </c>
      <c r="M750" s="4" t="s">
        <v>5184</v>
      </c>
      <c r="N750" s="4" t="s">
        <v>2224</v>
      </c>
      <c r="O750" s="4" t="s">
        <v>6932</v>
      </c>
      <c r="P750" s="186">
        <f t="shared" si="77"/>
        <v>22000000000</v>
      </c>
      <c r="Q750" s="186">
        <f t="shared" si="78"/>
        <v>0</v>
      </c>
      <c r="R750" s="4">
        <v>140</v>
      </c>
      <c r="S750" s="4" t="s">
        <v>70</v>
      </c>
      <c r="T750" s="4" t="s">
        <v>70</v>
      </c>
      <c r="U750" s="140">
        <v>45348</v>
      </c>
      <c r="V750" s="4" t="s">
        <v>1887</v>
      </c>
      <c r="W750" s="4"/>
      <c r="X750" s="4" t="s">
        <v>70</v>
      </c>
      <c r="Y750" s="4" t="s">
        <v>3521</v>
      </c>
      <c r="Z750" s="4" t="s">
        <v>1885</v>
      </c>
      <c r="AA750" s="4" t="s">
        <v>1886</v>
      </c>
      <c r="AB750" s="186">
        <f t="shared" si="79"/>
        <v>22000000000</v>
      </c>
      <c r="AC750" s="142">
        <f t="shared" si="80"/>
        <v>0</v>
      </c>
      <c r="AD750" s="4"/>
      <c r="AE750" s="4" t="s">
        <v>1127</v>
      </c>
      <c r="AF750" s="144" t="s">
        <v>6902</v>
      </c>
      <c r="AG750" s="4"/>
      <c r="AH750" s="4"/>
      <c r="AI750" s="4"/>
      <c r="AJ750" s="4"/>
    </row>
    <row r="751" spans="2:36" hidden="1">
      <c r="B751" s="145" t="s">
        <v>5175</v>
      </c>
      <c r="C751" s="4" t="s">
        <v>160</v>
      </c>
      <c r="D751" s="4" t="s">
        <v>2550</v>
      </c>
      <c r="E751" s="4" t="s">
        <v>1831</v>
      </c>
      <c r="F751" s="4" t="s">
        <v>1060</v>
      </c>
      <c r="G751" s="4" t="s">
        <v>6933</v>
      </c>
      <c r="H751" s="4" t="s">
        <v>1419</v>
      </c>
      <c r="I751" s="4" t="s">
        <v>1420</v>
      </c>
      <c r="J751" s="4" t="s">
        <v>6934</v>
      </c>
      <c r="K751" s="139">
        <v>23000000000</v>
      </c>
      <c r="L751" s="139">
        <v>23000000000</v>
      </c>
      <c r="M751" s="4" t="s">
        <v>5184</v>
      </c>
      <c r="N751" s="4" t="s">
        <v>3556</v>
      </c>
      <c r="O751" s="4" t="s">
        <v>6932</v>
      </c>
      <c r="P751" s="186">
        <f t="shared" si="77"/>
        <v>23000000000</v>
      </c>
      <c r="Q751" s="186">
        <f t="shared" si="78"/>
        <v>0</v>
      </c>
      <c r="R751" s="4">
        <v>140</v>
      </c>
      <c r="S751" s="4" t="s">
        <v>70</v>
      </c>
      <c r="T751" s="4" t="s">
        <v>70</v>
      </c>
      <c r="U751" s="140">
        <v>45348</v>
      </c>
      <c r="V751" s="4" t="s">
        <v>1887</v>
      </c>
      <c r="W751" s="4"/>
      <c r="X751" s="4" t="s">
        <v>70</v>
      </c>
      <c r="Y751" s="4" t="s">
        <v>3521</v>
      </c>
      <c r="Z751" s="4" t="s">
        <v>1885</v>
      </c>
      <c r="AA751" s="4" t="s">
        <v>1886</v>
      </c>
      <c r="AB751" s="186">
        <f t="shared" si="79"/>
        <v>23000000000</v>
      </c>
      <c r="AC751" s="142">
        <f t="shared" si="80"/>
        <v>0</v>
      </c>
      <c r="AD751" s="4"/>
      <c r="AE751" s="4" t="s">
        <v>1127</v>
      </c>
      <c r="AF751" s="144" t="s">
        <v>6902</v>
      </c>
      <c r="AG751" s="4"/>
      <c r="AH751" s="4"/>
      <c r="AI751" s="4"/>
      <c r="AJ751" s="4"/>
    </row>
    <row r="752" spans="2:36" hidden="1">
      <c r="B752" s="145" t="s">
        <v>5175</v>
      </c>
      <c r="C752" s="4" t="s">
        <v>160</v>
      </c>
      <c r="D752" s="4" t="s">
        <v>2550</v>
      </c>
      <c r="E752" s="4" t="s">
        <v>1831</v>
      </c>
      <c r="F752" s="4" t="s">
        <v>1060</v>
      </c>
      <c r="G752" s="4" t="s">
        <v>6935</v>
      </c>
      <c r="H752" s="4" t="s">
        <v>1365</v>
      </c>
      <c r="I752" s="4" t="s">
        <v>1366</v>
      </c>
      <c r="J752" s="4" t="s">
        <v>6936</v>
      </c>
      <c r="K752" s="139">
        <v>3703015277</v>
      </c>
      <c r="L752" s="139">
        <v>3703015277</v>
      </c>
      <c r="M752" s="4" t="s">
        <v>6286</v>
      </c>
      <c r="N752" s="4" t="s">
        <v>4254</v>
      </c>
      <c r="O752" s="4" t="s">
        <v>6937</v>
      </c>
      <c r="P752" s="186">
        <f>K752</f>
        <v>3703015277</v>
      </c>
      <c r="Q752" s="4"/>
      <c r="R752" s="4">
        <v>133</v>
      </c>
      <c r="S752" s="174" t="s">
        <v>70</v>
      </c>
      <c r="T752" s="143" t="s">
        <v>70</v>
      </c>
      <c r="U752" s="140">
        <v>45351</v>
      </c>
      <c r="V752" s="4" t="s">
        <v>1884</v>
      </c>
      <c r="W752" s="4" t="s">
        <v>1954</v>
      </c>
      <c r="X752" s="139" t="s">
        <v>70</v>
      </c>
      <c r="Y752" s="140">
        <v>45364</v>
      </c>
      <c r="Z752" s="4" t="s">
        <v>1885</v>
      </c>
      <c r="AA752" s="4" t="s">
        <v>1886</v>
      </c>
      <c r="AB752" s="186">
        <f t="shared" ref="AB752:AB767" si="81">P752</f>
        <v>3703015277</v>
      </c>
      <c r="AC752" s="142">
        <f t="shared" si="72"/>
        <v>0</v>
      </c>
      <c r="AD752" s="4"/>
      <c r="AE752" s="4" t="s">
        <v>1127</v>
      </c>
      <c r="AF752" s="252" t="s">
        <v>1855</v>
      </c>
      <c r="AG752" s="4"/>
      <c r="AH752" s="4"/>
      <c r="AI752" s="4"/>
      <c r="AJ752" s="4"/>
    </row>
    <row r="753" spans="2:36" hidden="1">
      <c r="B753" s="145" t="s">
        <v>5175</v>
      </c>
      <c r="C753" s="4" t="s">
        <v>160</v>
      </c>
      <c r="D753" s="4" t="s">
        <v>2550</v>
      </c>
      <c r="E753" s="4" t="s">
        <v>1831</v>
      </c>
      <c r="F753" s="4" t="s">
        <v>1060</v>
      </c>
      <c r="G753" s="4" t="s">
        <v>6938</v>
      </c>
      <c r="H753" s="4" t="s">
        <v>1365</v>
      </c>
      <c r="I753" s="4" t="s">
        <v>1366</v>
      </c>
      <c r="J753" s="4" t="s">
        <v>6939</v>
      </c>
      <c r="K753" s="139">
        <v>2996030579</v>
      </c>
      <c r="L753" s="139">
        <v>2996030579</v>
      </c>
      <c r="M753" s="4" t="s">
        <v>6286</v>
      </c>
      <c r="N753" s="4" t="s">
        <v>6940</v>
      </c>
      <c r="O753" s="4" t="s">
        <v>6937</v>
      </c>
      <c r="P753" s="186">
        <f t="shared" ref="P753:P769" si="82">K753</f>
        <v>2996030579</v>
      </c>
      <c r="Q753" s="4"/>
      <c r="R753" s="4">
        <v>133</v>
      </c>
      <c r="S753" s="174" t="s">
        <v>70</v>
      </c>
      <c r="T753" s="143" t="s">
        <v>70</v>
      </c>
      <c r="U753" s="140">
        <v>45351</v>
      </c>
      <c r="V753" s="4" t="s">
        <v>1884</v>
      </c>
      <c r="W753" s="4" t="s">
        <v>1954</v>
      </c>
      <c r="X753" s="139" t="s">
        <v>70</v>
      </c>
      <c r="Y753" s="140">
        <v>45364</v>
      </c>
      <c r="Z753" s="4" t="s">
        <v>1885</v>
      </c>
      <c r="AA753" s="4" t="s">
        <v>1886</v>
      </c>
      <c r="AB753" s="186">
        <f t="shared" si="81"/>
        <v>2996030579</v>
      </c>
      <c r="AC753" s="142">
        <f t="shared" si="72"/>
        <v>0</v>
      </c>
      <c r="AD753" s="4"/>
      <c r="AE753" s="4" t="s">
        <v>1127</v>
      </c>
      <c r="AF753" s="252" t="s">
        <v>1855</v>
      </c>
      <c r="AG753" s="4"/>
      <c r="AH753" s="4"/>
      <c r="AI753" s="4"/>
      <c r="AJ753" s="4"/>
    </row>
    <row r="754" spans="2:36" hidden="1">
      <c r="B754" s="145" t="s">
        <v>5175</v>
      </c>
      <c r="C754" s="4" t="s">
        <v>160</v>
      </c>
      <c r="D754" s="4" t="s">
        <v>2550</v>
      </c>
      <c r="E754" s="4" t="s">
        <v>1831</v>
      </c>
      <c r="F754" s="4" t="s">
        <v>1060</v>
      </c>
      <c r="G754" s="4" t="s">
        <v>6941</v>
      </c>
      <c r="H754" s="4" t="s">
        <v>1365</v>
      </c>
      <c r="I754" s="4" t="s">
        <v>1366</v>
      </c>
      <c r="J754" s="4" t="s">
        <v>6942</v>
      </c>
      <c r="K754" s="139">
        <v>4286811279</v>
      </c>
      <c r="L754" s="139">
        <v>4286811279</v>
      </c>
      <c r="M754" s="4" t="s">
        <v>6286</v>
      </c>
      <c r="N754" s="4" t="s">
        <v>6943</v>
      </c>
      <c r="O754" s="4" t="s">
        <v>6937</v>
      </c>
      <c r="P754" s="186">
        <f t="shared" si="82"/>
        <v>4286811279</v>
      </c>
      <c r="Q754" s="4"/>
      <c r="R754" s="4">
        <v>133</v>
      </c>
      <c r="S754" s="174" t="s">
        <v>70</v>
      </c>
      <c r="T754" s="143" t="s">
        <v>70</v>
      </c>
      <c r="U754" s="140">
        <v>45351</v>
      </c>
      <c r="V754" s="4" t="s">
        <v>1884</v>
      </c>
      <c r="W754" s="4" t="s">
        <v>1954</v>
      </c>
      <c r="X754" s="139" t="s">
        <v>70</v>
      </c>
      <c r="Y754" s="140">
        <v>45364</v>
      </c>
      <c r="Z754" s="4" t="s">
        <v>1885</v>
      </c>
      <c r="AA754" s="4" t="s">
        <v>1886</v>
      </c>
      <c r="AB754" s="186">
        <f t="shared" si="81"/>
        <v>4286811279</v>
      </c>
      <c r="AC754" s="142">
        <f t="shared" si="72"/>
        <v>0</v>
      </c>
      <c r="AD754" s="4"/>
      <c r="AE754" s="4" t="s">
        <v>1127</v>
      </c>
      <c r="AF754" s="252" t="s">
        <v>1855</v>
      </c>
      <c r="AG754" s="4"/>
      <c r="AH754" s="4"/>
      <c r="AI754" s="4"/>
      <c r="AJ754" s="4"/>
    </row>
    <row r="755" spans="2:36" hidden="1">
      <c r="B755" s="145" t="s">
        <v>5175</v>
      </c>
      <c r="C755" s="4" t="s">
        <v>160</v>
      </c>
      <c r="D755" s="4" t="s">
        <v>2550</v>
      </c>
      <c r="E755" s="4" t="s">
        <v>1831</v>
      </c>
      <c r="F755" s="4" t="s">
        <v>1060</v>
      </c>
      <c r="G755" s="4" t="s">
        <v>6944</v>
      </c>
      <c r="H755" s="4" t="s">
        <v>1365</v>
      </c>
      <c r="I755" s="4" t="s">
        <v>1366</v>
      </c>
      <c r="J755" s="4" t="s">
        <v>6945</v>
      </c>
      <c r="K755" s="139">
        <v>2896967348</v>
      </c>
      <c r="L755" s="139">
        <v>2896967348</v>
      </c>
      <c r="M755" s="4" t="s">
        <v>6286</v>
      </c>
      <c r="N755" s="4" t="s">
        <v>6946</v>
      </c>
      <c r="O755" s="4" t="s">
        <v>6937</v>
      </c>
      <c r="P755" s="186">
        <f t="shared" si="82"/>
        <v>2896967348</v>
      </c>
      <c r="Q755" s="4"/>
      <c r="R755" s="4">
        <v>133</v>
      </c>
      <c r="S755" s="174" t="s">
        <v>70</v>
      </c>
      <c r="T755" s="143" t="s">
        <v>70</v>
      </c>
      <c r="U755" s="140">
        <v>45351</v>
      </c>
      <c r="V755" s="4" t="s">
        <v>1884</v>
      </c>
      <c r="W755" s="4" t="s">
        <v>1954</v>
      </c>
      <c r="X755" s="139" t="s">
        <v>70</v>
      </c>
      <c r="Y755" s="140">
        <v>45364</v>
      </c>
      <c r="Z755" s="4" t="s">
        <v>1885</v>
      </c>
      <c r="AA755" s="4" t="s">
        <v>1886</v>
      </c>
      <c r="AB755" s="186">
        <f t="shared" si="81"/>
        <v>2896967348</v>
      </c>
      <c r="AC755" s="142">
        <f t="shared" si="72"/>
        <v>0</v>
      </c>
      <c r="AD755" s="4"/>
      <c r="AE755" s="4" t="s">
        <v>1127</v>
      </c>
      <c r="AF755" s="252" t="s">
        <v>1855</v>
      </c>
      <c r="AG755" s="4"/>
      <c r="AH755" s="4"/>
      <c r="AI755" s="4"/>
      <c r="AJ755" s="4"/>
    </row>
    <row r="756" spans="2:36" hidden="1">
      <c r="B756" s="145" t="s">
        <v>5175</v>
      </c>
      <c r="C756" s="4" t="s">
        <v>160</v>
      </c>
      <c r="D756" s="4" t="s">
        <v>2550</v>
      </c>
      <c r="E756" s="4" t="s">
        <v>1831</v>
      </c>
      <c r="F756" s="4" t="s">
        <v>1060</v>
      </c>
      <c r="G756" s="4" t="s">
        <v>6947</v>
      </c>
      <c r="H756" s="4" t="s">
        <v>1365</v>
      </c>
      <c r="I756" s="4" t="s">
        <v>1366</v>
      </c>
      <c r="J756" s="4" t="s">
        <v>6948</v>
      </c>
      <c r="K756" s="139">
        <v>3862436436</v>
      </c>
      <c r="L756" s="139">
        <v>3862436436</v>
      </c>
      <c r="M756" s="4" t="s">
        <v>6286</v>
      </c>
      <c r="N756" s="4" t="s">
        <v>6949</v>
      </c>
      <c r="O756" s="4" t="s">
        <v>6937</v>
      </c>
      <c r="P756" s="186">
        <f t="shared" si="82"/>
        <v>3862436436</v>
      </c>
      <c r="Q756" s="4"/>
      <c r="R756" s="4">
        <v>133</v>
      </c>
      <c r="S756" s="174" t="s">
        <v>70</v>
      </c>
      <c r="T756" s="143" t="s">
        <v>70</v>
      </c>
      <c r="U756" s="140">
        <v>45351</v>
      </c>
      <c r="V756" s="4" t="s">
        <v>1884</v>
      </c>
      <c r="W756" s="4" t="s">
        <v>1954</v>
      </c>
      <c r="X756" s="139" t="s">
        <v>70</v>
      </c>
      <c r="Y756" s="140">
        <v>45364</v>
      </c>
      <c r="Z756" s="4" t="s">
        <v>1885</v>
      </c>
      <c r="AA756" s="4" t="s">
        <v>1886</v>
      </c>
      <c r="AB756" s="186">
        <f t="shared" si="81"/>
        <v>3862436436</v>
      </c>
      <c r="AC756" s="142">
        <f t="shared" si="72"/>
        <v>0</v>
      </c>
      <c r="AD756" s="4"/>
      <c r="AE756" s="4" t="s">
        <v>1127</v>
      </c>
      <c r="AF756" s="252" t="s">
        <v>1855</v>
      </c>
      <c r="AG756" s="4"/>
      <c r="AH756" s="4"/>
      <c r="AI756" s="4"/>
      <c r="AJ756" s="4"/>
    </row>
    <row r="757" spans="2:36" hidden="1">
      <c r="B757" s="145" t="s">
        <v>5175</v>
      </c>
      <c r="C757" s="4" t="s">
        <v>160</v>
      </c>
      <c r="D757" s="4" t="s">
        <v>2550</v>
      </c>
      <c r="E757" s="4" t="s">
        <v>1831</v>
      </c>
      <c r="F757" s="4" t="s">
        <v>1060</v>
      </c>
      <c r="G757" s="4" t="s">
        <v>6950</v>
      </c>
      <c r="H757" s="4" t="s">
        <v>1365</v>
      </c>
      <c r="I757" s="4" t="s">
        <v>1366</v>
      </c>
      <c r="J757" s="4" t="s">
        <v>6951</v>
      </c>
      <c r="K757" s="139">
        <v>732727863</v>
      </c>
      <c r="L757" s="139">
        <v>732727863</v>
      </c>
      <c r="M757" s="4" t="s">
        <v>6286</v>
      </c>
      <c r="N757" s="4" t="s">
        <v>6952</v>
      </c>
      <c r="O757" s="4" t="s">
        <v>6937</v>
      </c>
      <c r="P757" s="186">
        <f t="shared" si="82"/>
        <v>732727863</v>
      </c>
      <c r="Q757" s="4"/>
      <c r="R757" s="4">
        <v>133</v>
      </c>
      <c r="S757" s="174" t="s">
        <v>70</v>
      </c>
      <c r="T757" s="143" t="s">
        <v>70</v>
      </c>
      <c r="U757" s="140">
        <v>45351</v>
      </c>
      <c r="V757" s="4" t="s">
        <v>1884</v>
      </c>
      <c r="W757" s="4" t="s">
        <v>1954</v>
      </c>
      <c r="X757" s="139" t="s">
        <v>70</v>
      </c>
      <c r="Y757" s="140">
        <v>45364</v>
      </c>
      <c r="Z757" s="4" t="s">
        <v>1885</v>
      </c>
      <c r="AA757" s="4" t="s">
        <v>1886</v>
      </c>
      <c r="AB757" s="186">
        <f t="shared" si="81"/>
        <v>732727863</v>
      </c>
      <c r="AC757" s="142">
        <f t="shared" si="72"/>
        <v>0</v>
      </c>
      <c r="AD757" s="4"/>
      <c r="AE757" s="4" t="s">
        <v>1127</v>
      </c>
      <c r="AF757" s="252" t="s">
        <v>1855</v>
      </c>
      <c r="AG757" s="4"/>
      <c r="AH757" s="4"/>
      <c r="AI757" s="4"/>
      <c r="AJ757" s="4"/>
    </row>
    <row r="758" spans="2:36" hidden="1">
      <c r="B758" s="145" t="s">
        <v>5175</v>
      </c>
      <c r="C758" s="4" t="s">
        <v>160</v>
      </c>
      <c r="D758" s="4" t="s">
        <v>2550</v>
      </c>
      <c r="E758" s="4" t="s">
        <v>1831</v>
      </c>
      <c r="F758" s="4" t="s">
        <v>1060</v>
      </c>
      <c r="G758" s="4" t="s">
        <v>6953</v>
      </c>
      <c r="H758" s="4" t="s">
        <v>1365</v>
      </c>
      <c r="I758" s="4" t="s">
        <v>1366</v>
      </c>
      <c r="J758" s="4" t="s">
        <v>6954</v>
      </c>
      <c r="K758" s="139">
        <v>356566565</v>
      </c>
      <c r="L758" s="139">
        <v>356566565</v>
      </c>
      <c r="M758" s="4" t="s">
        <v>6286</v>
      </c>
      <c r="N758" s="4" t="s">
        <v>6955</v>
      </c>
      <c r="O758" s="4" t="s">
        <v>6937</v>
      </c>
      <c r="P758" s="186">
        <f t="shared" si="82"/>
        <v>356566565</v>
      </c>
      <c r="Q758" s="4"/>
      <c r="R758" s="4">
        <v>133</v>
      </c>
      <c r="S758" s="174" t="s">
        <v>70</v>
      </c>
      <c r="T758" s="143" t="s">
        <v>70</v>
      </c>
      <c r="U758" s="140">
        <v>45351</v>
      </c>
      <c r="V758" s="4" t="s">
        <v>1884</v>
      </c>
      <c r="W758" s="4" t="s">
        <v>1954</v>
      </c>
      <c r="X758" s="139" t="s">
        <v>70</v>
      </c>
      <c r="Y758" s="140">
        <v>45364</v>
      </c>
      <c r="Z758" s="4" t="s">
        <v>1885</v>
      </c>
      <c r="AA758" s="4" t="s">
        <v>1886</v>
      </c>
      <c r="AB758" s="186">
        <f t="shared" si="81"/>
        <v>356566565</v>
      </c>
      <c r="AC758" s="142">
        <f t="shared" si="72"/>
        <v>0</v>
      </c>
      <c r="AD758" s="4"/>
      <c r="AE758" s="4" t="s">
        <v>1127</v>
      </c>
      <c r="AF758" s="252" t="s">
        <v>1855</v>
      </c>
      <c r="AG758" s="4"/>
      <c r="AH758" s="4"/>
      <c r="AI758" s="4"/>
      <c r="AJ758" s="4"/>
    </row>
    <row r="759" spans="2:36" hidden="1">
      <c r="B759" s="145" t="s">
        <v>5175</v>
      </c>
      <c r="C759" s="4" t="s">
        <v>160</v>
      </c>
      <c r="D759" s="4" t="s">
        <v>2550</v>
      </c>
      <c r="E759" s="4" t="s">
        <v>1831</v>
      </c>
      <c r="F759" s="4" t="s">
        <v>1060</v>
      </c>
      <c r="G759" s="4" t="s">
        <v>6956</v>
      </c>
      <c r="H759" s="4" t="s">
        <v>1365</v>
      </c>
      <c r="I759" s="4" t="s">
        <v>1366</v>
      </c>
      <c r="J759" s="4" t="s">
        <v>6957</v>
      </c>
      <c r="K759" s="139">
        <v>9664018043</v>
      </c>
      <c r="L759" s="139">
        <v>9664018043</v>
      </c>
      <c r="M759" s="4" t="s">
        <v>6286</v>
      </c>
      <c r="N759" s="4" t="s">
        <v>6958</v>
      </c>
      <c r="O759" s="4" t="s">
        <v>6937</v>
      </c>
      <c r="P759" s="186">
        <f t="shared" si="82"/>
        <v>9664018043</v>
      </c>
      <c r="Q759" s="4"/>
      <c r="R759" s="4">
        <v>133</v>
      </c>
      <c r="S759" s="174" t="s">
        <v>70</v>
      </c>
      <c r="T759" s="143" t="s">
        <v>70</v>
      </c>
      <c r="U759" s="140">
        <v>45351</v>
      </c>
      <c r="V759" s="4" t="s">
        <v>1884</v>
      </c>
      <c r="W759" s="4" t="s">
        <v>1954</v>
      </c>
      <c r="X759" s="139" t="s">
        <v>70</v>
      </c>
      <c r="Y759" s="140">
        <v>45364</v>
      </c>
      <c r="Z759" s="4" t="s">
        <v>1885</v>
      </c>
      <c r="AA759" s="4" t="s">
        <v>1886</v>
      </c>
      <c r="AB759" s="186">
        <f t="shared" si="81"/>
        <v>9664018043</v>
      </c>
      <c r="AC759" s="142">
        <f t="shared" si="72"/>
        <v>0</v>
      </c>
      <c r="AD759" s="4"/>
      <c r="AE759" s="4" t="s">
        <v>1127</v>
      </c>
      <c r="AF759" s="252" t="s">
        <v>1855</v>
      </c>
      <c r="AG759" s="4"/>
      <c r="AH759" s="4"/>
      <c r="AI759" s="4"/>
      <c r="AJ759" s="4"/>
    </row>
    <row r="760" spans="2:36" hidden="1">
      <c r="B760" s="145" t="s">
        <v>5175</v>
      </c>
      <c r="C760" s="4" t="s">
        <v>160</v>
      </c>
      <c r="D760" s="4" t="s">
        <v>2550</v>
      </c>
      <c r="E760" s="4" t="s">
        <v>1831</v>
      </c>
      <c r="F760" s="4" t="s">
        <v>1060</v>
      </c>
      <c r="G760" s="4" t="s">
        <v>6959</v>
      </c>
      <c r="H760" s="4" t="s">
        <v>1365</v>
      </c>
      <c r="I760" s="4" t="s">
        <v>1366</v>
      </c>
      <c r="J760" s="4" t="s">
        <v>6960</v>
      </c>
      <c r="K760" s="139">
        <v>101328861112</v>
      </c>
      <c r="L760" s="139">
        <v>101328861112</v>
      </c>
      <c r="M760" s="4" t="s">
        <v>6286</v>
      </c>
      <c r="N760" s="4" t="s">
        <v>6961</v>
      </c>
      <c r="O760" s="4" t="s">
        <v>6937</v>
      </c>
      <c r="P760" s="186">
        <f t="shared" si="82"/>
        <v>101328861112</v>
      </c>
      <c r="Q760" s="4"/>
      <c r="R760" s="4">
        <v>133</v>
      </c>
      <c r="S760" s="174" t="s">
        <v>70</v>
      </c>
      <c r="T760" s="143" t="s">
        <v>70</v>
      </c>
      <c r="U760" s="140">
        <v>45351</v>
      </c>
      <c r="V760" s="4" t="s">
        <v>1884</v>
      </c>
      <c r="W760" s="4" t="s">
        <v>1954</v>
      </c>
      <c r="X760" s="139" t="s">
        <v>70</v>
      </c>
      <c r="Y760" s="140">
        <v>45364</v>
      </c>
      <c r="Z760" s="4" t="s">
        <v>1885</v>
      </c>
      <c r="AA760" s="4" t="s">
        <v>1886</v>
      </c>
      <c r="AB760" s="186">
        <f t="shared" si="81"/>
        <v>101328861112</v>
      </c>
      <c r="AC760" s="142">
        <f t="shared" si="72"/>
        <v>0</v>
      </c>
      <c r="AD760" s="4"/>
      <c r="AE760" s="4" t="s">
        <v>1127</v>
      </c>
      <c r="AF760" s="252" t="s">
        <v>1855</v>
      </c>
      <c r="AG760" s="4"/>
      <c r="AH760" s="4"/>
      <c r="AI760" s="4"/>
      <c r="AJ760" s="4"/>
    </row>
    <row r="761" spans="2:36" hidden="1">
      <c r="B761" s="145" t="s">
        <v>5175</v>
      </c>
      <c r="C761" s="4" t="s">
        <v>160</v>
      </c>
      <c r="D761" s="4" t="s">
        <v>2550</v>
      </c>
      <c r="E761" s="4" t="s">
        <v>1831</v>
      </c>
      <c r="F761" s="4" t="s">
        <v>1060</v>
      </c>
      <c r="G761" s="4" t="s">
        <v>6962</v>
      </c>
      <c r="H761" s="4" t="s">
        <v>1365</v>
      </c>
      <c r="I761" s="4" t="s">
        <v>1366</v>
      </c>
      <c r="J761" s="4" t="s">
        <v>6963</v>
      </c>
      <c r="K761" s="139">
        <v>19633411382</v>
      </c>
      <c r="L761" s="139">
        <v>19633411382</v>
      </c>
      <c r="M761" s="4" t="s">
        <v>6286</v>
      </c>
      <c r="N761" s="4" t="s">
        <v>6964</v>
      </c>
      <c r="O761" s="4" t="s">
        <v>6937</v>
      </c>
      <c r="P761" s="186">
        <f t="shared" si="82"/>
        <v>19633411382</v>
      </c>
      <c r="Q761" s="4"/>
      <c r="R761" s="4">
        <v>133</v>
      </c>
      <c r="S761" s="174" t="s">
        <v>70</v>
      </c>
      <c r="T761" s="143" t="s">
        <v>70</v>
      </c>
      <c r="U761" s="140">
        <v>45351</v>
      </c>
      <c r="V761" s="4" t="s">
        <v>1884</v>
      </c>
      <c r="W761" s="4" t="s">
        <v>1954</v>
      </c>
      <c r="X761" s="139" t="s">
        <v>70</v>
      </c>
      <c r="Y761" s="140">
        <v>45364</v>
      </c>
      <c r="Z761" s="4" t="s">
        <v>1885</v>
      </c>
      <c r="AA761" s="4" t="s">
        <v>1886</v>
      </c>
      <c r="AB761" s="186">
        <f t="shared" si="81"/>
        <v>19633411382</v>
      </c>
      <c r="AC761" s="142">
        <f t="shared" si="72"/>
        <v>0</v>
      </c>
      <c r="AD761" s="4"/>
      <c r="AE761" s="4" t="s">
        <v>1127</v>
      </c>
      <c r="AF761" s="252" t="s">
        <v>1855</v>
      </c>
      <c r="AG761" s="4"/>
      <c r="AH761" s="4"/>
      <c r="AI761" s="4"/>
      <c r="AJ761" s="4"/>
    </row>
    <row r="762" spans="2:36" hidden="1">
      <c r="B762" s="145" t="s">
        <v>5175</v>
      </c>
      <c r="C762" s="4" t="s">
        <v>160</v>
      </c>
      <c r="D762" s="4" t="s">
        <v>2550</v>
      </c>
      <c r="E762" s="4" t="s">
        <v>1831</v>
      </c>
      <c r="F762" s="4" t="s">
        <v>1060</v>
      </c>
      <c r="G762" s="4" t="s">
        <v>6965</v>
      </c>
      <c r="H762" s="4" t="s">
        <v>1365</v>
      </c>
      <c r="I762" s="4" t="s">
        <v>1366</v>
      </c>
      <c r="J762" s="4" t="s">
        <v>6966</v>
      </c>
      <c r="K762" s="139">
        <v>31065188118</v>
      </c>
      <c r="L762" s="139">
        <v>31065188118</v>
      </c>
      <c r="M762" s="4" t="s">
        <v>6286</v>
      </c>
      <c r="N762" s="4" t="s">
        <v>6967</v>
      </c>
      <c r="O762" s="4" t="s">
        <v>6937</v>
      </c>
      <c r="P762" s="186">
        <f t="shared" si="82"/>
        <v>31065188118</v>
      </c>
      <c r="Q762" s="4"/>
      <c r="R762" s="4">
        <v>133</v>
      </c>
      <c r="S762" s="174" t="s">
        <v>70</v>
      </c>
      <c r="T762" s="143" t="s">
        <v>70</v>
      </c>
      <c r="U762" s="140">
        <v>45351</v>
      </c>
      <c r="V762" s="4" t="s">
        <v>1884</v>
      </c>
      <c r="W762" s="4" t="s">
        <v>1954</v>
      </c>
      <c r="X762" s="139" t="s">
        <v>70</v>
      </c>
      <c r="Y762" s="140">
        <v>45364</v>
      </c>
      <c r="Z762" s="4" t="s">
        <v>1885</v>
      </c>
      <c r="AA762" s="4" t="s">
        <v>1886</v>
      </c>
      <c r="AB762" s="186">
        <f t="shared" si="81"/>
        <v>31065188118</v>
      </c>
      <c r="AC762" s="142">
        <f t="shared" si="72"/>
        <v>0</v>
      </c>
      <c r="AD762" s="4"/>
      <c r="AE762" s="4" t="s">
        <v>1127</v>
      </c>
      <c r="AF762" s="252" t="s">
        <v>1855</v>
      </c>
      <c r="AG762" s="4"/>
      <c r="AH762" s="4"/>
      <c r="AI762" s="4"/>
      <c r="AJ762" s="4"/>
    </row>
    <row r="763" spans="2:36" hidden="1">
      <c r="B763" s="145" t="s">
        <v>5175</v>
      </c>
      <c r="C763" s="4" t="s">
        <v>160</v>
      </c>
      <c r="D763" s="4" t="s">
        <v>2550</v>
      </c>
      <c r="E763" s="4" t="s">
        <v>1831</v>
      </c>
      <c r="F763" s="4" t="s">
        <v>1060</v>
      </c>
      <c r="G763" s="4" t="s">
        <v>6968</v>
      </c>
      <c r="H763" s="4" t="s">
        <v>1365</v>
      </c>
      <c r="I763" s="4" t="s">
        <v>1366</v>
      </c>
      <c r="J763" s="4" t="s">
        <v>6969</v>
      </c>
      <c r="K763" s="139">
        <v>19780078340</v>
      </c>
      <c r="L763" s="139">
        <v>19780078340</v>
      </c>
      <c r="M763" s="4" t="s">
        <v>6286</v>
      </c>
      <c r="N763" s="4" t="s">
        <v>6970</v>
      </c>
      <c r="O763" s="4" t="s">
        <v>6937</v>
      </c>
      <c r="P763" s="186">
        <f t="shared" si="82"/>
        <v>19780078340</v>
      </c>
      <c r="Q763" s="4"/>
      <c r="R763" s="4">
        <v>133</v>
      </c>
      <c r="S763" s="174" t="s">
        <v>70</v>
      </c>
      <c r="T763" s="143" t="s">
        <v>70</v>
      </c>
      <c r="U763" s="140">
        <v>45351</v>
      </c>
      <c r="V763" s="4" t="s">
        <v>1884</v>
      </c>
      <c r="W763" s="4" t="s">
        <v>1954</v>
      </c>
      <c r="X763" s="139" t="s">
        <v>70</v>
      </c>
      <c r="Y763" s="140">
        <v>45364</v>
      </c>
      <c r="Z763" s="4" t="s">
        <v>1885</v>
      </c>
      <c r="AA763" s="4" t="s">
        <v>1886</v>
      </c>
      <c r="AB763" s="186">
        <f t="shared" si="81"/>
        <v>19780078340</v>
      </c>
      <c r="AC763" s="142">
        <f t="shared" si="72"/>
        <v>0</v>
      </c>
      <c r="AD763" s="4"/>
      <c r="AE763" s="4" t="s">
        <v>1127</v>
      </c>
      <c r="AF763" s="252" t="s">
        <v>1855</v>
      </c>
      <c r="AG763" s="4"/>
      <c r="AH763" s="4"/>
      <c r="AI763" s="4"/>
      <c r="AJ763" s="4"/>
    </row>
    <row r="764" spans="2:36" hidden="1">
      <c r="B764" s="145" t="s">
        <v>5175</v>
      </c>
      <c r="C764" s="4" t="s">
        <v>160</v>
      </c>
      <c r="D764" s="4" t="s">
        <v>2550</v>
      </c>
      <c r="E764" s="4" t="s">
        <v>1831</v>
      </c>
      <c r="F764" s="4" t="s">
        <v>1060</v>
      </c>
      <c r="G764" s="4" t="s">
        <v>6971</v>
      </c>
      <c r="H764" s="4" t="s">
        <v>1365</v>
      </c>
      <c r="I764" s="4" t="s">
        <v>1366</v>
      </c>
      <c r="J764" s="4" t="s">
        <v>6972</v>
      </c>
      <c r="K764" s="139">
        <v>4129877795</v>
      </c>
      <c r="L764" s="139">
        <v>4129877795</v>
      </c>
      <c r="M764" s="4" t="s">
        <v>6286</v>
      </c>
      <c r="N764" s="4" t="s">
        <v>6973</v>
      </c>
      <c r="O764" s="4" t="s">
        <v>6937</v>
      </c>
      <c r="P764" s="186">
        <f t="shared" si="82"/>
        <v>4129877795</v>
      </c>
      <c r="Q764" s="4"/>
      <c r="R764" s="4">
        <v>133</v>
      </c>
      <c r="S764" s="174" t="s">
        <v>70</v>
      </c>
      <c r="T764" s="143" t="s">
        <v>70</v>
      </c>
      <c r="U764" s="140">
        <v>45351</v>
      </c>
      <c r="V764" s="4" t="s">
        <v>1884</v>
      </c>
      <c r="W764" s="4" t="s">
        <v>1954</v>
      </c>
      <c r="X764" s="139" t="s">
        <v>70</v>
      </c>
      <c r="Y764" s="140">
        <v>45364</v>
      </c>
      <c r="Z764" s="4" t="s">
        <v>1885</v>
      </c>
      <c r="AA764" s="4" t="s">
        <v>1886</v>
      </c>
      <c r="AB764" s="186">
        <f t="shared" si="81"/>
        <v>4129877795</v>
      </c>
      <c r="AC764" s="142">
        <f t="shared" si="72"/>
        <v>0</v>
      </c>
      <c r="AD764" s="4"/>
      <c r="AE764" s="4" t="s">
        <v>1127</v>
      </c>
      <c r="AF764" s="252" t="s">
        <v>1855</v>
      </c>
      <c r="AG764" s="4"/>
      <c r="AH764" s="4"/>
      <c r="AI764" s="4"/>
      <c r="AJ764" s="4"/>
    </row>
    <row r="765" spans="2:36" hidden="1">
      <c r="B765" s="145" t="s">
        <v>5175</v>
      </c>
      <c r="C765" s="4" t="s">
        <v>160</v>
      </c>
      <c r="D765" s="4" t="s">
        <v>2550</v>
      </c>
      <c r="E765" s="4" t="s">
        <v>1831</v>
      </c>
      <c r="F765" s="4" t="s">
        <v>1060</v>
      </c>
      <c r="G765" s="4" t="s">
        <v>6974</v>
      </c>
      <c r="H765" s="4" t="s">
        <v>1365</v>
      </c>
      <c r="I765" s="4" t="s">
        <v>1366</v>
      </c>
      <c r="J765" s="4" t="s">
        <v>6975</v>
      </c>
      <c r="K765" s="139">
        <v>702569417</v>
      </c>
      <c r="L765" s="139">
        <v>702569417</v>
      </c>
      <c r="M765" s="4" t="s">
        <v>6286</v>
      </c>
      <c r="N765" s="4" t="s">
        <v>6976</v>
      </c>
      <c r="O765" s="4" t="s">
        <v>6937</v>
      </c>
      <c r="P765" s="186">
        <f t="shared" si="82"/>
        <v>702569417</v>
      </c>
      <c r="Q765" s="4"/>
      <c r="R765" s="4">
        <v>133</v>
      </c>
      <c r="S765" s="174" t="s">
        <v>70</v>
      </c>
      <c r="T765" s="143" t="s">
        <v>70</v>
      </c>
      <c r="U765" s="140">
        <v>45351</v>
      </c>
      <c r="V765" s="4" t="s">
        <v>1884</v>
      </c>
      <c r="W765" s="4" t="s">
        <v>1954</v>
      </c>
      <c r="X765" s="139" t="s">
        <v>70</v>
      </c>
      <c r="Y765" s="140">
        <v>45364</v>
      </c>
      <c r="Z765" s="4" t="s">
        <v>1885</v>
      </c>
      <c r="AA765" s="4" t="s">
        <v>1886</v>
      </c>
      <c r="AB765" s="186">
        <f t="shared" si="81"/>
        <v>702569417</v>
      </c>
      <c r="AC765" s="142">
        <f t="shared" si="72"/>
        <v>0</v>
      </c>
      <c r="AD765" s="4"/>
      <c r="AE765" s="4" t="s">
        <v>1127</v>
      </c>
      <c r="AF765" s="252" t="s">
        <v>1855</v>
      </c>
      <c r="AG765" s="4"/>
      <c r="AH765" s="4"/>
      <c r="AI765" s="4"/>
      <c r="AJ765" s="4"/>
    </row>
    <row r="766" spans="2:36" hidden="1">
      <c r="B766" s="145" t="s">
        <v>5175</v>
      </c>
      <c r="C766" s="4" t="s">
        <v>160</v>
      </c>
      <c r="D766" s="4" t="s">
        <v>2550</v>
      </c>
      <c r="E766" s="4" t="s">
        <v>1831</v>
      </c>
      <c r="F766" s="4" t="s">
        <v>1060</v>
      </c>
      <c r="G766" s="4" t="s">
        <v>6977</v>
      </c>
      <c r="H766" s="4" t="s">
        <v>1365</v>
      </c>
      <c r="I766" s="4" t="s">
        <v>1366</v>
      </c>
      <c r="J766" s="4" t="s">
        <v>6978</v>
      </c>
      <c r="K766" s="139">
        <v>155825352756</v>
      </c>
      <c r="L766" s="139">
        <v>155825352756</v>
      </c>
      <c r="M766" s="4" t="s">
        <v>6286</v>
      </c>
      <c r="N766" s="4" t="s">
        <v>6979</v>
      </c>
      <c r="O766" s="4" t="s">
        <v>6937</v>
      </c>
      <c r="P766" s="186">
        <f t="shared" si="82"/>
        <v>155825352756</v>
      </c>
      <c r="Q766" s="4"/>
      <c r="R766" s="4">
        <v>133</v>
      </c>
      <c r="S766" s="174" t="s">
        <v>70</v>
      </c>
      <c r="T766" s="143" t="s">
        <v>70</v>
      </c>
      <c r="U766" s="140">
        <v>45351</v>
      </c>
      <c r="V766" s="4" t="s">
        <v>1884</v>
      </c>
      <c r="W766" s="4" t="s">
        <v>1954</v>
      </c>
      <c r="X766" s="139" t="s">
        <v>70</v>
      </c>
      <c r="Y766" s="140">
        <v>45364</v>
      </c>
      <c r="Z766" s="4" t="s">
        <v>1885</v>
      </c>
      <c r="AA766" s="4" t="s">
        <v>1886</v>
      </c>
      <c r="AB766" s="186">
        <f t="shared" si="81"/>
        <v>155825352756</v>
      </c>
      <c r="AC766" s="142">
        <f t="shared" si="72"/>
        <v>0</v>
      </c>
      <c r="AD766" s="4"/>
      <c r="AE766" s="4" t="s">
        <v>1127</v>
      </c>
      <c r="AF766" s="252" t="s">
        <v>1855</v>
      </c>
      <c r="AG766" s="4"/>
      <c r="AH766" s="4"/>
      <c r="AI766" s="4"/>
      <c r="AJ766" s="4"/>
    </row>
    <row r="767" spans="2:36" hidden="1">
      <c r="B767" s="145" t="s">
        <v>5175</v>
      </c>
      <c r="C767" s="4" t="s">
        <v>160</v>
      </c>
      <c r="D767" s="4" t="s">
        <v>2550</v>
      </c>
      <c r="E767" s="4" t="s">
        <v>1831</v>
      </c>
      <c r="F767" s="4" t="s">
        <v>1060</v>
      </c>
      <c r="G767" s="4" t="s">
        <v>6980</v>
      </c>
      <c r="H767" s="4" t="s">
        <v>1365</v>
      </c>
      <c r="I767" s="4" t="s">
        <v>1366</v>
      </c>
      <c r="J767" s="4" t="s">
        <v>6981</v>
      </c>
      <c r="K767" s="139">
        <v>8989265450</v>
      </c>
      <c r="L767" s="139">
        <v>8989265450</v>
      </c>
      <c r="M767" s="4" t="s">
        <v>6286</v>
      </c>
      <c r="N767" s="4" t="s">
        <v>6982</v>
      </c>
      <c r="O767" s="4" t="s">
        <v>6937</v>
      </c>
      <c r="P767" s="186">
        <f t="shared" si="82"/>
        <v>8989265450</v>
      </c>
      <c r="Q767" s="4"/>
      <c r="R767" s="4">
        <v>133</v>
      </c>
      <c r="S767" s="174" t="s">
        <v>70</v>
      </c>
      <c r="T767" s="143" t="s">
        <v>70</v>
      </c>
      <c r="U767" s="140">
        <v>45351</v>
      </c>
      <c r="V767" s="4" t="s">
        <v>1884</v>
      </c>
      <c r="W767" s="4" t="s">
        <v>1954</v>
      </c>
      <c r="X767" s="139" t="s">
        <v>70</v>
      </c>
      <c r="Y767" s="140">
        <v>45364</v>
      </c>
      <c r="Z767" s="4" t="s">
        <v>1885</v>
      </c>
      <c r="AA767" s="4" t="s">
        <v>1886</v>
      </c>
      <c r="AB767" s="186">
        <f t="shared" si="81"/>
        <v>8989265450</v>
      </c>
      <c r="AC767" s="142">
        <f t="shared" si="72"/>
        <v>0</v>
      </c>
      <c r="AD767" s="4"/>
      <c r="AE767" s="4" t="s">
        <v>1127</v>
      </c>
      <c r="AF767" s="252" t="s">
        <v>1855</v>
      </c>
      <c r="AG767" s="4"/>
      <c r="AH767" s="4"/>
      <c r="AI767" s="4"/>
      <c r="AJ767" s="4"/>
    </row>
    <row r="768" spans="2:36" hidden="1">
      <c r="B768" s="145" t="s">
        <v>5175</v>
      </c>
      <c r="C768" s="4" t="s">
        <v>160</v>
      </c>
      <c r="D768" s="4" t="s">
        <v>2550</v>
      </c>
      <c r="E768" s="4" t="s">
        <v>1831</v>
      </c>
      <c r="F768" s="4" t="s">
        <v>1060</v>
      </c>
      <c r="G768" s="4" t="s">
        <v>6983</v>
      </c>
      <c r="H768" s="4" t="s">
        <v>1199</v>
      </c>
      <c r="I768" s="4" t="s">
        <v>1200</v>
      </c>
      <c r="J768" s="4" t="s">
        <v>6984</v>
      </c>
      <c r="K768" s="139">
        <v>140000000000</v>
      </c>
      <c r="L768" s="139">
        <v>140000000000</v>
      </c>
      <c r="M768" s="4" t="s">
        <v>6894</v>
      </c>
      <c r="N768" s="4" t="s">
        <v>3862</v>
      </c>
      <c r="O768" s="4" t="s">
        <v>3878</v>
      </c>
      <c r="P768" s="186">
        <f t="shared" si="82"/>
        <v>140000000000</v>
      </c>
      <c r="Q768" s="186">
        <f t="shared" ref="Q768:Q769" si="83">P768-K768</f>
        <v>0</v>
      </c>
      <c r="R768" s="4">
        <v>198</v>
      </c>
      <c r="S768" s="174" t="s">
        <v>70</v>
      </c>
      <c r="T768" s="4" t="s">
        <v>70</v>
      </c>
      <c r="U768" s="140">
        <v>45348</v>
      </c>
      <c r="V768" s="4" t="s">
        <v>1887</v>
      </c>
      <c r="W768" s="4"/>
      <c r="X768" s="139" t="s">
        <v>70</v>
      </c>
      <c r="Y768" s="140">
        <v>45363</v>
      </c>
      <c r="Z768" s="4" t="s">
        <v>1885</v>
      </c>
      <c r="AA768" s="4" t="s">
        <v>1886</v>
      </c>
      <c r="AB768" s="186">
        <f t="shared" ref="AB768:AB769" si="84">L768</f>
        <v>140000000000</v>
      </c>
      <c r="AC768" s="142">
        <f t="shared" ref="AC768:AC769" si="85">L768-AB768</f>
        <v>0</v>
      </c>
      <c r="AD768" s="4"/>
      <c r="AE768" s="4" t="s">
        <v>1127</v>
      </c>
      <c r="AF768" s="252" t="s">
        <v>6365</v>
      </c>
      <c r="AG768" s="4"/>
      <c r="AH768" s="4"/>
      <c r="AI768" s="4"/>
      <c r="AJ768" s="4"/>
    </row>
    <row r="769" spans="2:37" hidden="1">
      <c r="B769" s="145" t="s">
        <v>5175</v>
      </c>
      <c r="C769" s="4" t="s">
        <v>160</v>
      </c>
      <c r="D769" s="4" t="s">
        <v>2550</v>
      </c>
      <c r="E769" s="4" t="s">
        <v>1831</v>
      </c>
      <c r="F769" s="4" t="s">
        <v>1060</v>
      </c>
      <c r="G769" s="4" t="s">
        <v>6985</v>
      </c>
      <c r="H769" s="4" t="s">
        <v>1199</v>
      </c>
      <c r="I769" s="4" t="s">
        <v>1200</v>
      </c>
      <c r="J769" s="4" t="s">
        <v>6986</v>
      </c>
      <c r="K769" s="139">
        <v>140000000000</v>
      </c>
      <c r="L769" s="139">
        <v>140000000000</v>
      </c>
      <c r="M769" s="4" t="s">
        <v>6894</v>
      </c>
      <c r="N769" s="4" t="s">
        <v>2564</v>
      </c>
      <c r="O769" s="4" t="s">
        <v>3878</v>
      </c>
      <c r="P769" s="186">
        <f t="shared" si="82"/>
        <v>140000000000</v>
      </c>
      <c r="Q769" s="186">
        <f t="shared" si="83"/>
        <v>0</v>
      </c>
      <c r="R769" s="4">
        <v>198</v>
      </c>
      <c r="S769" s="174" t="s">
        <v>70</v>
      </c>
      <c r="T769" s="4" t="s">
        <v>70</v>
      </c>
      <c r="U769" s="140">
        <v>45348</v>
      </c>
      <c r="V769" s="4" t="s">
        <v>1887</v>
      </c>
      <c r="W769" s="4"/>
      <c r="X769" s="139" t="s">
        <v>70</v>
      </c>
      <c r="Y769" s="140">
        <v>45363</v>
      </c>
      <c r="Z769" s="4" t="s">
        <v>1885</v>
      </c>
      <c r="AA769" s="4" t="s">
        <v>1886</v>
      </c>
      <c r="AB769" s="186">
        <f t="shared" si="84"/>
        <v>140000000000</v>
      </c>
      <c r="AC769" s="142">
        <f t="shared" si="85"/>
        <v>0</v>
      </c>
      <c r="AD769" s="4"/>
      <c r="AE769" s="4" t="s">
        <v>1127</v>
      </c>
      <c r="AF769" s="252" t="s">
        <v>6365</v>
      </c>
      <c r="AG769" s="4"/>
      <c r="AH769" s="4"/>
      <c r="AI769" s="4"/>
      <c r="AJ769" s="4"/>
    </row>
    <row r="770" spans="2:37" hidden="1">
      <c r="B770" s="145" t="s">
        <v>5175</v>
      </c>
      <c r="C770" s="4" t="s">
        <v>160</v>
      </c>
      <c r="D770" s="4" t="s">
        <v>2550</v>
      </c>
      <c r="E770" s="4" t="s">
        <v>1831</v>
      </c>
      <c r="F770" s="4" t="s">
        <v>1060</v>
      </c>
      <c r="G770" s="4" t="s">
        <v>6987</v>
      </c>
      <c r="H770" s="4" t="s">
        <v>1185</v>
      </c>
      <c r="I770" s="4" t="s">
        <v>1186</v>
      </c>
      <c r="J770" s="4" t="s">
        <v>6988</v>
      </c>
      <c r="K770" s="139">
        <v>290000000000</v>
      </c>
      <c r="L770" s="139">
        <v>290000000000</v>
      </c>
      <c r="M770" s="4" t="s">
        <v>5873</v>
      </c>
      <c r="N770" s="4" t="s">
        <v>2811</v>
      </c>
      <c r="O770" s="4" t="s">
        <v>3420</v>
      </c>
      <c r="P770" s="4"/>
      <c r="Q770" s="4"/>
      <c r="R770" s="4">
        <v>226</v>
      </c>
      <c r="S770" s="174" t="s">
        <v>70</v>
      </c>
      <c r="T770" s="4" t="s">
        <v>70</v>
      </c>
      <c r="U770" s="140">
        <v>45348</v>
      </c>
      <c r="V770" s="4" t="s">
        <v>1887</v>
      </c>
      <c r="W770" s="4"/>
      <c r="X770" s="139" t="s">
        <v>70</v>
      </c>
      <c r="Y770" s="140">
        <v>45369</v>
      </c>
      <c r="Z770" s="4" t="s">
        <v>1885</v>
      </c>
      <c r="AA770" s="4" t="s">
        <v>1886</v>
      </c>
      <c r="AB770" s="186">
        <f>P770</f>
        <v>0</v>
      </c>
      <c r="AC770" s="142">
        <f t="shared" ref="AC770:AC773" si="86">P770-AB770</f>
        <v>0</v>
      </c>
      <c r="AD770" s="4"/>
      <c r="AE770" s="4" t="s">
        <v>1127</v>
      </c>
      <c r="AF770" s="144" t="s">
        <v>6989</v>
      </c>
      <c r="AG770" s="4"/>
      <c r="AH770" s="4"/>
      <c r="AI770" s="4"/>
      <c r="AJ770" s="4"/>
    </row>
    <row r="771" spans="2:37" hidden="1">
      <c r="B771" s="145" t="s">
        <v>5175</v>
      </c>
      <c r="C771" s="4" t="s">
        <v>160</v>
      </c>
      <c r="D771" s="4" t="s">
        <v>2550</v>
      </c>
      <c r="E771" s="4" t="s">
        <v>1831</v>
      </c>
      <c r="F771" s="4" t="s">
        <v>1060</v>
      </c>
      <c r="G771" s="4" t="s">
        <v>6990</v>
      </c>
      <c r="H771" s="4" t="s">
        <v>1155</v>
      </c>
      <c r="I771" s="4" t="s">
        <v>1156</v>
      </c>
      <c r="J771" s="4" t="s">
        <v>6991</v>
      </c>
      <c r="K771" s="139">
        <v>350000000000</v>
      </c>
      <c r="L771" s="139">
        <v>350000000000</v>
      </c>
      <c r="M771" s="4" t="s">
        <v>6286</v>
      </c>
      <c r="N771" s="4" t="s">
        <v>2597</v>
      </c>
      <c r="O771" s="4" t="s">
        <v>6992</v>
      </c>
      <c r="P771" s="4"/>
      <c r="Q771" s="4"/>
      <c r="R771" s="4">
        <v>232</v>
      </c>
      <c r="S771" s="174" t="s">
        <v>70</v>
      </c>
      <c r="T771" s="4" t="s">
        <v>70</v>
      </c>
      <c r="U771" s="140">
        <v>45348</v>
      </c>
      <c r="V771" s="4" t="s">
        <v>1887</v>
      </c>
      <c r="W771" s="4"/>
      <c r="X771" s="139" t="s">
        <v>70</v>
      </c>
      <c r="Y771" s="140">
        <v>45371</v>
      </c>
      <c r="Z771" s="4" t="s">
        <v>1885</v>
      </c>
      <c r="AA771" s="4" t="s">
        <v>1886</v>
      </c>
      <c r="AB771" s="186">
        <f t="shared" ref="AB771:AB773" si="87">K771</f>
        <v>350000000000</v>
      </c>
      <c r="AC771" s="142">
        <f t="shared" si="86"/>
        <v>-350000000000</v>
      </c>
      <c r="AD771" s="4"/>
      <c r="AE771" s="4" t="s">
        <v>2114</v>
      </c>
      <c r="AF771" s="144" t="s">
        <v>6400</v>
      </c>
      <c r="AG771" s="4"/>
      <c r="AH771" s="4"/>
      <c r="AI771" s="4"/>
      <c r="AJ771" s="4"/>
      <c r="AK771" t="s">
        <v>2116</v>
      </c>
    </row>
    <row r="772" spans="2:37" hidden="1">
      <c r="B772" s="145" t="s">
        <v>5175</v>
      </c>
      <c r="C772" s="4" t="s">
        <v>160</v>
      </c>
      <c r="D772" s="4" t="s">
        <v>2550</v>
      </c>
      <c r="E772" s="4" t="s">
        <v>1831</v>
      </c>
      <c r="F772" s="4" t="s">
        <v>1060</v>
      </c>
      <c r="G772" s="4" t="s">
        <v>6993</v>
      </c>
      <c r="H772" s="4" t="s">
        <v>1155</v>
      </c>
      <c r="I772" s="4" t="s">
        <v>1156</v>
      </c>
      <c r="J772" s="4" t="s">
        <v>6994</v>
      </c>
      <c r="K772" s="139">
        <v>5550000000</v>
      </c>
      <c r="L772" s="139">
        <v>5550000000</v>
      </c>
      <c r="M772" s="4" t="s">
        <v>6286</v>
      </c>
      <c r="N772" s="4" t="s">
        <v>2531</v>
      </c>
      <c r="O772" s="4" t="s">
        <v>6992</v>
      </c>
      <c r="P772" s="4"/>
      <c r="Q772" s="4"/>
      <c r="R772" s="4">
        <v>232</v>
      </c>
      <c r="S772" s="174" t="s">
        <v>70</v>
      </c>
      <c r="T772" s="4" t="s">
        <v>70</v>
      </c>
      <c r="U772" s="140">
        <v>45348</v>
      </c>
      <c r="V772" s="4" t="s">
        <v>1887</v>
      </c>
      <c r="W772" s="4"/>
      <c r="X772" s="139" t="s">
        <v>70</v>
      </c>
      <c r="Y772" s="140">
        <v>45371</v>
      </c>
      <c r="Z772" s="4" t="s">
        <v>1885</v>
      </c>
      <c r="AA772" s="4" t="s">
        <v>1886</v>
      </c>
      <c r="AB772" s="186">
        <f t="shared" si="87"/>
        <v>5550000000</v>
      </c>
      <c r="AC772" s="142">
        <f t="shared" si="86"/>
        <v>-5550000000</v>
      </c>
      <c r="AD772" s="4"/>
      <c r="AE772" s="4" t="s">
        <v>2114</v>
      </c>
      <c r="AF772" s="144" t="s">
        <v>6400</v>
      </c>
      <c r="AG772" s="4"/>
      <c r="AH772" s="4"/>
      <c r="AI772" s="4"/>
      <c r="AJ772" s="4"/>
      <c r="AK772" t="s">
        <v>2116</v>
      </c>
    </row>
    <row r="773" spans="2:37" hidden="1">
      <c r="B773" s="145" t="s">
        <v>5175</v>
      </c>
      <c r="C773" s="4" t="s">
        <v>160</v>
      </c>
      <c r="D773" s="4" t="s">
        <v>2550</v>
      </c>
      <c r="E773" s="4" t="s">
        <v>1831</v>
      </c>
      <c r="F773" s="4" t="s">
        <v>1060</v>
      </c>
      <c r="G773" s="4" t="s">
        <v>6995</v>
      </c>
      <c r="H773" s="4" t="s">
        <v>1155</v>
      </c>
      <c r="I773" s="4" t="s">
        <v>1156</v>
      </c>
      <c r="J773" s="4" t="s">
        <v>6996</v>
      </c>
      <c r="K773" s="139">
        <v>5460000000</v>
      </c>
      <c r="L773" s="139">
        <v>5460000000</v>
      </c>
      <c r="M773" s="4" t="s">
        <v>6286</v>
      </c>
      <c r="N773" s="4" t="s">
        <v>2711</v>
      </c>
      <c r="O773" s="4" t="s">
        <v>6992</v>
      </c>
      <c r="P773" s="4"/>
      <c r="Q773" s="4"/>
      <c r="R773" s="4">
        <v>232</v>
      </c>
      <c r="S773" s="174" t="s">
        <v>70</v>
      </c>
      <c r="T773" s="4" t="s">
        <v>70</v>
      </c>
      <c r="U773" s="140">
        <v>45348</v>
      </c>
      <c r="V773" s="4" t="s">
        <v>1887</v>
      </c>
      <c r="W773" s="4"/>
      <c r="X773" s="139" t="s">
        <v>70</v>
      </c>
      <c r="Y773" s="140">
        <v>45371</v>
      </c>
      <c r="Z773" s="4" t="s">
        <v>1885</v>
      </c>
      <c r="AA773" s="4" t="s">
        <v>1886</v>
      </c>
      <c r="AB773" s="186">
        <f t="shared" si="87"/>
        <v>5460000000</v>
      </c>
      <c r="AC773" s="142">
        <f t="shared" si="86"/>
        <v>-5460000000</v>
      </c>
      <c r="AD773" s="4"/>
      <c r="AE773" s="4" t="s">
        <v>2114</v>
      </c>
      <c r="AF773" s="144" t="s">
        <v>6400</v>
      </c>
      <c r="AG773" s="4"/>
      <c r="AH773" s="4"/>
      <c r="AI773" s="4"/>
      <c r="AJ773" s="4"/>
      <c r="AK773" t="s">
        <v>2116</v>
      </c>
    </row>
    <row r="774" spans="2:37" hidden="1">
      <c r="B774" s="145" t="s">
        <v>5175</v>
      </c>
      <c r="C774" s="4" t="s">
        <v>160</v>
      </c>
      <c r="D774" s="4" t="s">
        <v>2550</v>
      </c>
      <c r="E774" s="4" t="s">
        <v>1831</v>
      </c>
      <c r="F774" s="4" t="s">
        <v>1060</v>
      </c>
      <c r="G774" s="4" t="s">
        <v>6997</v>
      </c>
      <c r="H774" s="4" t="s">
        <v>1201</v>
      </c>
      <c r="I774" s="4" t="s">
        <v>1202</v>
      </c>
      <c r="J774" s="4" t="s">
        <v>6998</v>
      </c>
      <c r="K774" s="139">
        <v>60000000000</v>
      </c>
      <c r="L774" s="139">
        <v>60000000000</v>
      </c>
      <c r="M774" s="4" t="s">
        <v>6894</v>
      </c>
      <c r="N774" s="4" t="s">
        <v>2564</v>
      </c>
      <c r="O774" s="4" t="s">
        <v>6999</v>
      </c>
      <c r="P774" s="4"/>
      <c r="Q774" s="4"/>
      <c r="R774" s="4">
        <v>228</v>
      </c>
      <c r="S774" s="174" t="s">
        <v>70</v>
      </c>
      <c r="T774" s="4" t="s">
        <v>70</v>
      </c>
      <c r="U774" s="140">
        <v>45348</v>
      </c>
      <c r="V774" s="4" t="s">
        <v>1887</v>
      </c>
      <c r="W774" s="4"/>
      <c r="X774" s="139" t="s">
        <v>70</v>
      </c>
      <c r="Y774" s="140">
        <v>45363</v>
      </c>
      <c r="Z774" s="4" t="s">
        <v>1885</v>
      </c>
      <c r="AA774" s="4" t="s">
        <v>1886</v>
      </c>
      <c r="AB774" s="186">
        <f t="shared" ref="AB774:AB778" si="88">L774</f>
        <v>60000000000</v>
      </c>
      <c r="AC774" s="142">
        <f t="shared" ref="AC774:AC778" si="89">L774-AB774</f>
        <v>0</v>
      </c>
      <c r="AD774" s="4"/>
      <c r="AE774" s="4" t="s">
        <v>1127</v>
      </c>
      <c r="AF774" s="252" t="s">
        <v>6382</v>
      </c>
      <c r="AG774" s="4"/>
      <c r="AH774" s="4"/>
      <c r="AI774" s="4"/>
      <c r="AJ774" s="4"/>
    </row>
    <row r="775" spans="2:37" hidden="1">
      <c r="B775" s="145" t="s">
        <v>5175</v>
      </c>
      <c r="C775" s="4" t="s">
        <v>160</v>
      </c>
      <c r="D775" s="4" t="s">
        <v>2550</v>
      </c>
      <c r="E775" s="4" t="s">
        <v>1831</v>
      </c>
      <c r="F775" s="4" t="s">
        <v>1060</v>
      </c>
      <c r="G775" s="4" t="s">
        <v>7000</v>
      </c>
      <c r="H775" s="4" t="s">
        <v>1201</v>
      </c>
      <c r="I775" s="4" t="s">
        <v>1202</v>
      </c>
      <c r="J775" s="4" t="s">
        <v>7001</v>
      </c>
      <c r="K775" s="139">
        <v>80000000000</v>
      </c>
      <c r="L775" s="139">
        <v>80000000000</v>
      </c>
      <c r="M775" s="4" t="s">
        <v>5667</v>
      </c>
      <c r="N775" s="4" t="s">
        <v>3210</v>
      </c>
      <c r="O775" s="4" t="s">
        <v>6999</v>
      </c>
      <c r="P775" s="4"/>
      <c r="Q775" s="4"/>
      <c r="R775" s="4">
        <v>228</v>
      </c>
      <c r="S775" s="174" t="s">
        <v>70</v>
      </c>
      <c r="T775" s="4" t="s">
        <v>70</v>
      </c>
      <c r="U775" s="140">
        <v>45348</v>
      </c>
      <c r="V775" s="4" t="s">
        <v>1887</v>
      </c>
      <c r="W775" s="4"/>
      <c r="X775" s="139" t="s">
        <v>70</v>
      </c>
      <c r="Y775" s="140">
        <v>45363</v>
      </c>
      <c r="Z775" s="4" t="s">
        <v>1885</v>
      </c>
      <c r="AA775" s="4" t="s">
        <v>1886</v>
      </c>
      <c r="AB775" s="186">
        <f t="shared" si="88"/>
        <v>80000000000</v>
      </c>
      <c r="AC775" s="142">
        <f t="shared" si="89"/>
        <v>0</v>
      </c>
      <c r="AD775" s="4"/>
      <c r="AE775" s="4" t="s">
        <v>1127</v>
      </c>
      <c r="AF775" s="252" t="s">
        <v>6382</v>
      </c>
      <c r="AG775" s="4"/>
      <c r="AH775" s="4"/>
      <c r="AI775" s="4"/>
      <c r="AJ775" s="4"/>
    </row>
    <row r="776" spans="2:37" hidden="1">
      <c r="B776" s="145" t="s">
        <v>5175</v>
      </c>
      <c r="C776" s="4" t="s">
        <v>160</v>
      </c>
      <c r="D776" s="4" t="s">
        <v>2550</v>
      </c>
      <c r="E776" s="4" t="s">
        <v>1831</v>
      </c>
      <c r="F776" s="4" t="s">
        <v>1060</v>
      </c>
      <c r="G776" s="4" t="s">
        <v>7002</v>
      </c>
      <c r="H776" s="4" t="s">
        <v>1201</v>
      </c>
      <c r="I776" s="4" t="s">
        <v>1202</v>
      </c>
      <c r="J776" s="4" t="s">
        <v>7003</v>
      </c>
      <c r="K776" s="139">
        <v>140000000000</v>
      </c>
      <c r="L776" s="139">
        <v>140000000000</v>
      </c>
      <c r="M776" s="4" t="s">
        <v>5667</v>
      </c>
      <c r="N776" s="4" t="s">
        <v>3210</v>
      </c>
      <c r="O776" s="4" t="s">
        <v>6999</v>
      </c>
      <c r="P776" s="4"/>
      <c r="Q776" s="4"/>
      <c r="R776" s="4">
        <v>228</v>
      </c>
      <c r="S776" s="174" t="s">
        <v>70</v>
      </c>
      <c r="T776" s="4" t="s">
        <v>70</v>
      </c>
      <c r="U776" s="140">
        <v>45348</v>
      </c>
      <c r="V776" s="4" t="s">
        <v>1887</v>
      </c>
      <c r="W776" s="4"/>
      <c r="X776" s="139" t="s">
        <v>70</v>
      </c>
      <c r="Y776" s="140">
        <v>45363</v>
      </c>
      <c r="Z776" s="4" t="s">
        <v>1885</v>
      </c>
      <c r="AA776" s="4" t="s">
        <v>1886</v>
      </c>
      <c r="AB776" s="186">
        <f t="shared" si="88"/>
        <v>140000000000</v>
      </c>
      <c r="AC776" s="142">
        <f t="shared" si="89"/>
        <v>0</v>
      </c>
      <c r="AD776" s="4"/>
      <c r="AE776" s="4" t="s">
        <v>1127</v>
      </c>
      <c r="AF776" s="252" t="s">
        <v>6382</v>
      </c>
      <c r="AG776" s="4"/>
      <c r="AH776" s="4"/>
      <c r="AI776" s="4"/>
      <c r="AJ776" s="4"/>
    </row>
    <row r="777" spans="2:37" hidden="1">
      <c r="B777" s="145" t="s">
        <v>5175</v>
      </c>
      <c r="C777" s="4" t="s">
        <v>160</v>
      </c>
      <c r="D777" s="4" t="s">
        <v>2550</v>
      </c>
      <c r="E777" s="4" t="s">
        <v>1831</v>
      </c>
      <c r="F777" s="4" t="s">
        <v>1060</v>
      </c>
      <c r="G777" s="4" t="s">
        <v>7004</v>
      </c>
      <c r="H777" s="4" t="s">
        <v>1223</v>
      </c>
      <c r="I777" s="4" t="s">
        <v>1224</v>
      </c>
      <c r="J777" s="4" t="s">
        <v>7005</v>
      </c>
      <c r="K777" s="139">
        <v>150000000000</v>
      </c>
      <c r="L777" s="139">
        <v>150000000000</v>
      </c>
      <c r="M777" s="4" t="s">
        <v>5873</v>
      </c>
      <c r="N777" s="4" t="s">
        <v>2685</v>
      </c>
      <c r="O777" s="4" t="s">
        <v>2686</v>
      </c>
      <c r="P777" s="186">
        <f>K777</f>
        <v>150000000000</v>
      </c>
      <c r="Q777" s="186">
        <f>P777-K777</f>
        <v>0</v>
      </c>
      <c r="R777" s="4">
        <v>196</v>
      </c>
      <c r="S777" s="174" t="s">
        <v>70</v>
      </c>
      <c r="T777" s="4" t="s">
        <v>70</v>
      </c>
      <c r="U777" s="140">
        <v>45348</v>
      </c>
      <c r="V777" s="4" t="s">
        <v>1887</v>
      </c>
      <c r="W777" s="4"/>
      <c r="X777" s="139" t="s">
        <v>70</v>
      </c>
      <c r="Y777" s="140">
        <v>45363</v>
      </c>
      <c r="Z777" s="4" t="s">
        <v>1885</v>
      </c>
      <c r="AA777" s="4" t="s">
        <v>1886</v>
      </c>
      <c r="AB777" s="186">
        <f t="shared" si="88"/>
        <v>150000000000</v>
      </c>
      <c r="AC777" s="142">
        <f t="shared" si="89"/>
        <v>0</v>
      </c>
      <c r="AD777" s="4"/>
      <c r="AE777" s="4" t="s">
        <v>1127</v>
      </c>
      <c r="AF777" s="252" t="s">
        <v>7006</v>
      </c>
      <c r="AG777" s="4"/>
      <c r="AH777" s="4"/>
      <c r="AI777" s="4"/>
      <c r="AJ777" s="4"/>
    </row>
    <row r="778" spans="2:37" hidden="1">
      <c r="B778" s="145" t="s">
        <v>5175</v>
      </c>
      <c r="C778" s="4" t="s">
        <v>160</v>
      </c>
      <c r="D778" s="4" t="s">
        <v>2550</v>
      </c>
      <c r="E778" s="4" t="s">
        <v>1831</v>
      </c>
      <c r="F778" s="4" t="s">
        <v>1060</v>
      </c>
      <c r="G778" s="4" t="s">
        <v>7007</v>
      </c>
      <c r="H778" s="4" t="s">
        <v>1223</v>
      </c>
      <c r="I778" s="4" t="s">
        <v>1224</v>
      </c>
      <c r="J778" s="4" t="s">
        <v>7008</v>
      </c>
      <c r="K778" s="139">
        <v>120000000000</v>
      </c>
      <c r="L778" s="139">
        <v>120000000000</v>
      </c>
      <c r="M778" s="4" t="s">
        <v>5873</v>
      </c>
      <c r="N778" s="4" t="s">
        <v>3502</v>
      </c>
      <c r="O778" s="4" t="s">
        <v>2686</v>
      </c>
      <c r="P778" s="186">
        <f t="shared" ref="P778:P789" si="90">K778</f>
        <v>120000000000</v>
      </c>
      <c r="Q778" s="186">
        <f t="shared" ref="Q778" si="91">P778-K778</f>
        <v>0</v>
      </c>
      <c r="R778" s="4">
        <v>196</v>
      </c>
      <c r="S778" s="174" t="s">
        <v>70</v>
      </c>
      <c r="T778" s="4" t="s">
        <v>70</v>
      </c>
      <c r="U778" s="140">
        <v>45348</v>
      </c>
      <c r="V778" s="4" t="s">
        <v>1887</v>
      </c>
      <c r="W778" s="4"/>
      <c r="X778" s="139" t="s">
        <v>70</v>
      </c>
      <c r="Y778" s="140">
        <v>45363</v>
      </c>
      <c r="Z778" s="4" t="s">
        <v>1885</v>
      </c>
      <c r="AA778" s="4" t="s">
        <v>1886</v>
      </c>
      <c r="AB778" s="186">
        <f t="shared" si="88"/>
        <v>120000000000</v>
      </c>
      <c r="AC778" s="142">
        <f t="shared" si="89"/>
        <v>0</v>
      </c>
      <c r="AD778" s="4"/>
      <c r="AE778" s="4" t="s">
        <v>1127</v>
      </c>
      <c r="AF778" s="252" t="s">
        <v>7006</v>
      </c>
      <c r="AG778" s="4"/>
      <c r="AH778" s="4"/>
      <c r="AI778" s="4"/>
      <c r="AJ778" s="4"/>
    </row>
    <row r="779" spans="2:37" hidden="1">
      <c r="B779" s="175" t="s">
        <v>5175</v>
      </c>
      <c r="C779" s="174" t="s">
        <v>160</v>
      </c>
      <c r="D779" s="4" t="s">
        <v>2550</v>
      </c>
      <c r="E779" s="4" t="s">
        <v>1831</v>
      </c>
      <c r="F779" s="4" t="s">
        <v>1060</v>
      </c>
      <c r="G779" s="4" t="s">
        <v>7009</v>
      </c>
      <c r="H779" s="4" t="s">
        <v>1439</v>
      </c>
      <c r="I779" s="4" t="s">
        <v>1440</v>
      </c>
      <c r="J779" s="4" t="s">
        <v>7010</v>
      </c>
      <c r="K779" s="139">
        <v>1933440000</v>
      </c>
      <c r="L779" s="139">
        <v>1933440000</v>
      </c>
      <c r="M779" s="4" t="s">
        <v>5180</v>
      </c>
      <c r="N779" s="4" t="s">
        <v>2732</v>
      </c>
      <c r="O779" s="4" t="s">
        <v>2622</v>
      </c>
      <c r="P779" s="186">
        <f t="shared" si="90"/>
        <v>1933440000</v>
      </c>
      <c r="Q779" s="186">
        <f t="shared" ref="Q779:Q786" si="92">K779-P779</f>
        <v>0</v>
      </c>
      <c r="R779" s="4">
        <v>44</v>
      </c>
      <c r="S779" s="4" t="s">
        <v>70</v>
      </c>
      <c r="T779" s="4" t="s">
        <v>70</v>
      </c>
      <c r="U779" s="140">
        <v>45341</v>
      </c>
      <c r="V779" s="4" t="s">
        <v>1884</v>
      </c>
      <c r="W779" s="4" t="s">
        <v>1954</v>
      </c>
      <c r="X779" s="139" t="s">
        <v>70</v>
      </c>
      <c r="Y779" s="140">
        <v>45369</v>
      </c>
      <c r="Z779" s="4" t="s">
        <v>1885</v>
      </c>
      <c r="AA779" s="4" t="s">
        <v>1886</v>
      </c>
      <c r="AB779" s="186">
        <f t="shared" ref="AB779:AB786" si="93">P779</f>
        <v>1933440000</v>
      </c>
      <c r="AC779" s="142">
        <f t="shared" ref="AC779:AC793" si="94">P779-AB779</f>
        <v>0</v>
      </c>
      <c r="AD779" s="4"/>
      <c r="AE779" s="4" t="s">
        <v>1127</v>
      </c>
      <c r="AF779" s="144" t="s">
        <v>7011</v>
      </c>
      <c r="AG779" s="4"/>
      <c r="AH779" s="4"/>
      <c r="AI779" s="4"/>
      <c r="AJ779" s="4"/>
    </row>
    <row r="780" spans="2:37" hidden="1">
      <c r="B780" s="175" t="s">
        <v>5175</v>
      </c>
      <c r="C780" s="174" t="s">
        <v>160</v>
      </c>
      <c r="D780" s="4" t="s">
        <v>2550</v>
      </c>
      <c r="E780" s="4" t="s">
        <v>1831</v>
      </c>
      <c r="F780" s="4" t="s">
        <v>1060</v>
      </c>
      <c r="G780" s="4" t="s">
        <v>7012</v>
      </c>
      <c r="H780" s="4" t="s">
        <v>1439</v>
      </c>
      <c r="I780" s="4" t="s">
        <v>1440</v>
      </c>
      <c r="J780" s="4" t="s">
        <v>7013</v>
      </c>
      <c r="K780" s="139">
        <v>9464675000</v>
      </c>
      <c r="L780" s="139">
        <v>9464675000</v>
      </c>
      <c r="M780" s="4" t="s">
        <v>7014</v>
      </c>
      <c r="N780" s="4" t="s">
        <v>3361</v>
      </c>
      <c r="O780" s="4" t="s">
        <v>3233</v>
      </c>
      <c r="P780" s="186">
        <f t="shared" si="90"/>
        <v>9464675000</v>
      </c>
      <c r="Q780" s="186">
        <f t="shared" si="92"/>
        <v>0</v>
      </c>
      <c r="R780" s="4">
        <v>44</v>
      </c>
      <c r="S780" s="4" t="s">
        <v>70</v>
      </c>
      <c r="T780" s="4" t="s">
        <v>70</v>
      </c>
      <c r="U780" s="140">
        <v>45341</v>
      </c>
      <c r="V780" s="4" t="s">
        <v>1884</v>
      </c>
      <c r="W780" s="4" t="s">
        <v>1954</v>
      </c>
      <c r="X780" s="139" t="s">
        <v>70</v>
      </c>
      <c r="Y780" s="140">
        <v>45369</v>
      </c>
      <c r="Z780" s="4" t="s">
        <v>1885</v>
      </c>
      <c r="AA780" s="4" t="s">
        <v>1886</v>
      </c>
      <c r="AB780" s="186">
        <f t="shared" si="93"/>
        <v>9464675000</v>
      </c>
      <c r="AC780" s="142">
        <f t="shared" si="94"/>
        <v>0</v>
      </c>
      <c r="AD780" s="4"/>
      <c r="AE780" s="4" t="s">
        <v>1127</v>
      </c>
      <c r="AF780" s="144" t="s">
        <v>7011</v>
      </c>
      <c r="AG780" s="4"/>
      <c r="AH780" s="4"/>
      <c r="AI780" s="4"/>
      <c r="AJ780" s="4"/>
    </row>
    <row r="781" spans="2:37" hidden="1">
      <c r="B781" s="175" t="s">
        <v>5175</v>
      </c>
      <c r="C781" s="174" t="s">
        <v>160</v>
      </c>
      <c r="D781" s="4" t="s">
        <v>2550</v>
      </c>
      <c r="E781" s="4" t="s">
        <v>1831</v>
      </c>
      <c r="F781" s="4" t="s">
        <v>1060</v>
      </c>
      <c r="G781" s="4" t="s">
        <v>7015</v>
      </c>
      <c r="H781" s="4" t="s">
        <v>1439</v>
      </c>
      <c r="I781" s="4" t="s">
        <v>1440</v>
      </c>
      <c r="J781" s="4" t="s">
        <v>7016</v>
      </c>
      <c r="K781" s="139">
        <v>4674900000</v>
      </c>
      <c r="L781" s="139">
        <v>4674900000</v>
      </c>
      <c r="M781" s="4" t="s">
        <v>7014</v>
      </c>
      <c r="N781" s="4" t="s">
        <v>3027</v>
      </c>
      <c r="O781" s="4" t="s">
        <v>5431</v>
      </c>
      <c r="P781" s="186">
        <f t="shared" si="90"/>
        <v>4674900000</v>
      </c>
      <c r="Q781" s="186">
        <f t="shared" si="92"/>
        <v>0</v>
      </c>
      <c r="R781" s="4">
        <v>44</v>
      </c>
      <c r="S781" s="4" t="s">
        <v>70</v>
      </c>
      <c r="T781" s="4" t="s">
        <v>70</v>
      </c>
      <c r="U781" s="140">
        <v>45341</v>
      </c>
      <c r="V781" s="4" t="s">
        <v>1884</v>
      </c>
      <c r="W781" s="4" t="s">
        <v>1954</v>
      </c>
      <c r="X781" s="139" t="s">
        <v>70</v>
      </c>
      <c r="Y781" s="140">
        <v>45369</v>
      </c>
      <c r="Z781" s="4" t="s">
        <v>1885</v>
      </c>
      <c r="AA781" s="4" t="s">
        <v>1886</v>
      </c>
      <c r="AB781" s="186">
        <f t="shared" si="93"/>
        <v>4674900000</v>
      </c>
      <c r="AC781" s="142">
        <f t="shared" si="94"/>
        <v>0</v>
      </c>
      <c r="AD781" s="4"/>
      <c r="AE781" s="4" t="s">
        <v>1127</v>
      </c>
      <c r="AF781" s="144" t="s">
        <v>7011</v>
      </c>
      <c r="AG781" s="4"/>
      <c r="AH781" s="4"/>
      <c r="AI781" s="4"/>
      <c r="AJ781" s="4"/>
    </row>
    <row r="782" spans="2:37" hidden="1">
      <c r="B782" s="175" t="s">
        <v>5175</v>
      </c>
      <c r="C782" s="174" t="s">
        <v>160</v>
      </c>
      <c r="D782" s="4" t="s">
        <v>2550</v>
      </c>
      <c r="E782" s="4" t="s">
        <v>1831</v>
      </c>
      <c r="F782" s="4" t="s">
        <v>1060</v>
      </c>
      <c r="G782" s="4" t="s">
        <v>7017</v>
      </c>
      <c r="H782" s="4" t="s">
        <v>1439</v>
      </c>
      <c r="I782" s="4" t="s">
        <v>1440</v>
      </c>
      <c r="J782" s="4" t="s">
        <v>7018</v>
      </c>
      <c r="K782" s="139">
        <v>12616000000</v>
      </c>
      <c r="L782" s="139">
        <v>12616000000</v>
      </c>
      <c r="M782" s="4" t="s">
        <v>7014</v>
      </c>
      <c r="N782" s="4" t="s">
        <v>3690</v>
      </c>
      <c r="O782" s="4" t="s">
        <v>3844</v>
      </c>
      <c r="P782" s="186">
        <f t="shared" si="90"/>
        <v>12616000000</v>
      </c>
      <c r="Q782" s="186">
        <f t="shared" si="92"/>
        <v>0</v>
      </c>
      <c r="R782" s="4">
        <v>44</v>
      </c>
      <c r="S782" s="4" t="s">
        <v>70</v>
      </c>
      <c r="T782" s="4" t="s">
        <v>70</v>
      </c>
      <c r="U782" s="140">
        <v>45341</v>
      </c>
      <c r="V782" s="4" t="s">
        <v>1884</v>
      </c>
      <c r="W782" s="4" t="s">
        <v>1954</v>
      </c>
      <c r="X782" s="139" t="s">
        <v>70</v>
      </c>
      <c r="Y782" s="140">
        <v>45369</v>
      </c>
      <c r="Z782" s="4" t="s">
        <v>1885</v>
      </c>
      <c r="AA782" s="4" t="s">
        <v>1886</v>
      </c>
      <c r="AB782" s="186">
        <f t="shared" si="93"/>
        <v>12616000000</v>
      </c>
      <c r="AC782" s="142">
        <f t="shared" si="94"/>
        <v>0</v>
      </c>
      <c r="AD782" s="4"/>
      <c r="AE782" s="4" t="s">
        <v>1127</v>
      </c>
      <c r="AF782" s="144" t="s">
        <v>7011</v>
      </c>
      <c r="AG782" s="4"/>
      <c r="AH782" s="4"/>
      <c r="AI782" s="4"/>
      <c r="AJ782" s="4"/>
    </row>
    <row r="783" spans="2:37" hidden="1">
      <c r="B783" s="175" t="s">
        <v>5175</v>
      </c>
      <c r="C783" s="174" t="s">
        <v>160</v>
      </c>
      <c r="D783" s="4" t="s">
        <v>2550</v>
      </c>
      <c r="E783" s="4" t="s">
        <v>1831</v>
      </c>
      <c r="F783" s="4" t="s">
        <v>1060</v>
      </c>
      <c r="G783" s="4" t="s">
        <v>7019</v>
      </c>
      <c r="H783" s="4" t="s">
        <v>1439</v>
      </c>
      <c r="I783" s="4" t="s">
        <v>1440</v>
      </c>
      <c r="J783" s="4" t="s">
        <v>7020</v>
      </c>
      <c r="K783" s="139">
        <v>6567000000</v>
      </c>
      <c r="L783" s="139">
        <v>6567000000</v>
      </c>
      <c r="M783" s="4" t="s">
        <v>7021</v>
      </c>
      <c r="N783" s="4" t="s">
        <v>3375</v>
      </c>
      <c r="O783" s="4" t="s">
        <v>2225</v>
      </c>
      <c r="P783" s="186">
        <f t="shared" si="90"/>
        <v>6567000000</v>
      </c>
      <c r="Q783" s="186">
        <f t="shared" si="92"/>
        <v>0</v>
      </c>
      <c r="R783" s="4">
        <v>44</v>
      </c>
      <c r="S783" s="4" t="s">
        <v>70</v>
      </c>
      <c r="T783" s="4" t="s">
        <v>70</v>
      </c>
      <c r="U783" s="140">
        <v>45341</v>
      </c>
      <c r="V783" s="4" t="s">
        <v>1884</v>
      </c>
      <c r="W783" s="4" t="s">
        <v>1954</v>
      </c>
      <c r="X783" s="139" t="s">
        <v>70</v>
      </c>
      <c r="Y783" s="140">
        <v>45369</v>
      </c>
      <c r="Z783" s="4" t="s">
        <v>1885</v>
      </c>
      <c r="AA783" s="4" t="s">
        <v>1886</v>
      </c>
      <c r="AB783" s="186">
        <f t="shared" si="93"/>
        <v>6567000000</v>
      </c>
      <c r="AC783" s="142">
        <f t="shared" si="94"/>
        <v>0</v>
      </c>
      <c r="AD783" s="4"/>
      <c r="AE783" s="4" t="s">
        <v>1127</v>
      </c>
      <c r="AF783" s="144" t="s">
        <v>7011</v>
      </c>
      <c r="AG783" s="4"/>
      <c r="AH783" s="4"/>
      <c r="AI783" s="4"/>
      <c r="AJ783" s="4"/>
    </row>
    <row r="784" spans="2:37" hidden="1">
      <c r="B784" s="175" t="s">
        <v>5175</v>
      </c>
      <c r="C784" s="174" t="s">
        <v>160</v>
      </c>
      <c r="D784" s="4" t="s">
        <v>2550</v>
      </c>
      <c r="E784" s="4" t="s">
        <v>1831</v>
      </c>
      <c r="F784" s="4" t="s">
        <v>1060</v>
      </c>
      <c r="G784" s="4" t="s">
        <v>7022</v>
      </c>
      <c r="H784" s="4" t="s">
        <v>1439</v>
      </c>
      <c r="I784" s="4" t="s">
        <v>1440</v>
      </c>
      <c r="J784" s="4" t="s">
        <v>7023</v>
      </c>
      <c r="K784" s="139">
        <v>16500000000</v>
      </c>
      <c r="L784" s="139">
        <v>16500000000</v>
      </c>
      <c r="M784" s="4" t="s">
        <v>5184</v>
      </c>
      <c r="N784" s="4" t="s">
        <v>3208</v>
      </c>
      <c r="O784" s="4" t="s">
        <v>3842</v>
      </c>
      <c r="P784" s="186">
        <f t="shared" si="90"/>
        <v>16500000000</v>
      </c>
      <c r="Q784" s="186">
        <f t="shared" si="92"/>
        <v>0</v>
      </c>
      <c r="R784" s="4">
        <v>44</v>
      </c>
      <c r="S784" s="4" t="s">
        <v>70</v>
      </c>
      <c r="T784" s="4" t="s">
        <v>70</v>
      </c>
      <c r="U784" s="140">
        <v>45341</v>
      </c>
      <c r="V784" s="4" t="s">
        <v>1884</v>
      </c>
      <c r="W784" s="4" t="s">
        <v>1954</v>
      </c>
      <c r="X784" s="139" t="s">
        <v>70</v>
      </c>
      <c r="Y784" s="140">
        <v>45369</v>
      </c>
      <c r="Z784" s="4" t="s">
        <v>1885</v>
      </c>
      <c r="AA784" s="4" t="s">
        <v>1886</v>
      </c>
      <c r="AB784" s="186">
        <f t="shared" si="93"/>
        <v>16500000000</v>
      </c>
      <c r="AC784" s="142">
        <f t="shared" si="94"/>
        <v>0</v>
      </c>
      <c r="AD784" s="4"/>
      <c r="AE784" s="4" t="s">
        <v>1127</v>
      </c>
      <c r="AF784" s="144" t="s">
        <v>7011</v>
      </c>
      <c r="AG784" s="4"/>
      <c r="AH784" s="4"/>
      <c r="AI784" s="4"/>
      <c r="AJ784" s="4"/>
    </row>
    <row r="785" spans="2:37" hidden="1">
      <c r="B785" s="175" t="s">
        <v>5175</v>
      </c>
      <c r="C785" s="174" t="s">
        <v>160</v>
      </c>
      <c r="D785" s="4" t="s">
        <v>2550</v>
      </c>
      <c r="E785" s="4" t="s">
        <v>1831</v>
      </c>
      <c r="F785" s="4" t="s">
        <v>1060</v>
      </c>
      <c r="G785" s="4" t="s">
        <v>7024</v>
      </c>
      <c r="H785" s="4" t="s">
        <v>1439</v>
      </c>
      <c r="I785" s="4" t="s">
        <v>1440</v>
      </c>
      <c r="J785" s="4" t="s">
        <v>7025</v>
      </c>
      <c r="K785" s="139">
        <v>4040400000</v>
      </c>
      <c r="L785" s="139">
        <v>4040400000</v>
      </c>
      <c r="M785" s="4" t="s">
        <v>6711</v>
      </c>
      <c r="N785" s="4" t="s">
        <v>2560</v>
      </c>
      <c r="O785" s="4" t="s">
        <v>6100</v>
      </c>
      <c r="P785" s="186">
        <f t="shared" si="90"/>
        <v>4040400000</v>
      </c>
      <c r="Q785" s="186">
        <f t="shared" si="92"/>
        <v>0</v>
      </c>
      <c r="R785" s="4">
        <v>44</v>
      </c>
      <c r="S785" s="4" t="s">
        <v>70</v>
      </c>
      <c r="T785" s="4" t="s">
        <v>70</v>
      </c>
      <c r="U785" s="140">
        <v>45341</v>
      </c>
      <c r="V785" s="4" t="s">
        <v>1884</v>
      </c>
      <c r="W785" s="4" t="s">
        <v>1954</v>
      </c>
      <c r="X785" s="139" t="s">
        <v>70</v>
      </c>
      <c r="Y785" s="140">
        <v>45369</v>
      </c>
      <c r="Z785" s="4" t="s">
        <v>1885</v>
      </c>
      <c r="AA785" s="4" t="s">
        <v>1886</v>
      </c>
      <c r="AB785" s="186">
        <f t="shared" si="93"/>
        <v>4040400000</v>
      </c>
      <c r="AC785" s="142">
        <f t="shared" si="94"/>
        <v>0</v>
      </c>
      <c r="AD785" s="4"/>
      <c r="AE785" s="4" t="s">
        <v>1127</v>
      </c>
      <c r="AF785" s="144" t="s">
        <v>7011</v>
      </c>
      <c r="AG785" s="4"/>
      <c r="AH785" s="4"/>
      <c r="AI785" s="4"/>
      <c r="AJ785" s="4"/>
    </row>
    <row r="786" spans="2:37" hidden="1">
      <c r="B786" s="175" t="s">
        <v>5175</v>
      </c>
      <c r="C786" s="174" t="s">
        <v>160</v>
      </c>
      <c r="D786" s="4" t="s">
        <v>2550</v>
      </c>
      <c r="E786" s="4" t="s">
        <v>1831</v>
      </c>
      <c r="F786" s="4" t="s">
        <v>1060</v>
      </c>
      <c r="G786" s="4" t="s">
        <v>7026</v>
      </c>
      <c r="H786" s="4" t="s">
        <v>1439</v>
      </c>
      <c r="I786" s="4" t="s">
        <v>1440</v>
      </c>
      <c r="J786" s="4" t="s">
        <v>7027</v>
      </c>
      <c r="K786" s="139">
        <v>5851200000</v>
      </c>
      <c r="L786" s="139">
        <v>5851200000</v>
      </c>
      <c r="M786" s="4" t="s">
        <v>5623</v>
      </c>
      <c r="N786" s="4" t="s">
        <v>3711</v>
      </c>
      <c r="O786" s="4" t="s">
        <v>2808</v>
      </c>
      <c r="P786" s="186">
        <f t="shared" si="90"/>
        <v>5851200000</v>
      </c>
      <c r="Q786" s="186">
        <f t="shared" si="92"/>
        <v>0</v>
      </c>
      <c r="R786" s="4">
        <v>44</v>
      </c>
      <c r="S786" s="4" t="s">
        <v>70</v>
      </c>
      <c r="T786" s="4" t="s">
        <v>70</v>
      </c>
      <c r="U786" s="140">
        <v>45341</v>
      </c>
      <c r="V786" s="4" t="s">
        <v>1884</v>
      </c>
      <c r="W786" s="4" t="s">
        <v>1954</v>
      </c>
      <c r="X786" s="139" t="s">
        <v>70</v>
      </c>
      <c r="Y786" s="140">
        <v>45369</v>
      </c>
      <c r="Z786" s="4" t="s">
        <v>1885</v>
      </c>
      <c r="AA786" s="4" t="s">
        <v>1886</v>
      </c>
      <c r="AB786" s="186">
        <f t="shared" si="93"/>
        <v>5851200000</v>
      </c>
      <c r="AC786" s="142">
        <f t="shared" si="94"/>
        <v>0</v>
      </c>
      <c r="AD786" s="4"/>
      <c r="AE786" s="4" t="s">
        <v>1127</v>
      </c>
      <c r="AF786" s="144" t="s">
        <v>7011</v>
      </c>
      <c r="AG786" s="4"/>
      <c r="AH786" s="4"/>
      <c r="AI786" s="4"/>
      <c r="AJ786" s="4"/>
    </row>
    <row r="787" spans="2:37" hidden="1">
      <c r="B787" s="145" t="s">
        <v>5175</v>
      </c>
      <c r="C787" s="4" t="s">
        <v>160</v>
      </c>
      <c r="D787" s="4" t="s">
        <v>2550</v>
      </c>
      <c r="E787" s="4" t="s">
        <v>1831</v>
      </c>
      <c r="F787" s="4" t="s">
        <v>1060</v>
      </c>
      <c r="G787" s="4" t="s">
        <v>7028</v>
      </c>
      <c r="H787" s="4" t="s">
        <v>1203</v>
      </c>
      <c r="I787" s="4" t="s">
        <v>1204</v>
      </c>
      <c r="J787" s="4" t="s">
        <v>7029</v>
      </c>
      <c r="K787" s="139">
        <v>60000000000</v>
      </c>
      <c r="L787" s="139">
        <v>60000000000</v>
      </c>
      <c r="M787" s="4" t="s">
        <v>6894</v>
      </c>
      <c r="N787" s="4" t="s">
        <v>3480</v>
      </c>
      <c r="O787" s="4" t="s">
        <v>3536</v>
      </c>
      <c r="P787" s="186">
        <f t="shared" si="90"/>
        <v>60000000000</v>
      </c>
      <c r="Q787" s="186">
        <f t="shared" ref="Q787:Q789" si="95">P787-K787</f>
        <v>0</v>
      </c>
      <c r="R787" s="4" t="s">
        <v>2503</v>
      </c>
      <c r="S787" s="4" t="s">
        <v>70</v>
      </c>
      <c r="T787" s="4"/>
      <c r="U787" s="140">
        <v>45353</v>
      </c>
      <c r="V787" s="4" t="s">
        <v>1884</v>
      </c>
      <c r="W787" s="4" t="s">
        <v>1954</v>
      </c>
      <c r="X787" s="139" t="s">
        <v>70</v>
      </c>
      <c r="Y787" s="140">
        <v>45371</v>
      </c>
      <c r="Z787" s="4" t="s">
        <v>1885</v>
      </c>
      <c r="AA787" s="4" t="s">
        <v>1886</v>
      </c>
      <c r="AB787" s="186">
        <f t="shared" ref="AB787:AB792" si="96">K787</f>
        <v>60000000000</v>
      </c>
      <c r="AC787" s="142">
        <f t="shared" si="94"/>
        <v>0</v>
      </c>
      <c r="AD787" s="4"/>
      <c r="AE787" s="4" t="s">
        <v>2114</v>
      </c>
      <c r="AF787" s="144" t="s">
        <v>7030</v>
      </c>
      <c r="AG787" s="4"/>
      <c r="AH787" s="4"/>
      <c r="AI787" s="4"/>
      <c r="AJ787" s="4"/>
      <c r="AK787" t="s">
        <v>2116</v>
      </c>
    </row>
    <row r="788" spans="2:37" hidden="1">
      <c r="B788" s="145" t="s">
        <v>5175</v>
      </c>
      <c r="C788" s="4" t="s">
        <v>160</v>
      </c>
      <c r="D788" s="4" t="s">
        <v>2550</v>
      </c>
      <c r="E788" s="4" t="s">
        <v>1831</v>
      </c>
      <c r="F788" s="4" t="s">
        <v>1060</v>
      </c>
      <c r="G788" s="4" t="s">
        <v>7031</v>
      </c>
      <c r="H788" s="4" t="s">
        <v>1203</v>
      </c>
      <c r="I788" s="4" t="s">
        <v>1204</v>
      </c>
      <c r="J788" s="4" t="s">
        <v>7032</v>
      </c>
      <c r="K788" s="139">
        <v>80000000000</v>
      </c>
      <c r="L788" s="139">
        <v>80000000000</v>
      </c>
      <c r="M788" s="4" t="s">
        <v>6894</v>
      </c>
      <c r="N788" s="4" t="s">
        <v>3862</v>
      </c>
      <c r="O788" s="4" t="s">
        <v>3536</v>
      </c>
      <c r="P788" s="186">
        <f t="shared" si="90"/>
        <v>80000000000</v>
      </c>
      <c r="Q788" s="186">
        <f t="shared" si="95"/>
        <v>0</v>
      </c>
      <c r="R788" s="4" t="s">
        <v>2503</v>
      </c>
      <c r="S788" s="4" t="s">
        <v>70</v>
      </c>
      <c r="T788" s="4"/>
      <c r="U788" s="140">
        <v>45353</v>
      </c>
      <c r="V788" s="4" t="s">
        <v>1884</v>
      </c>
      <c r="W788" s="4" t="s">
        <v>1954</v>
      </c>
      <c r="X788" s="139" t="s">
        <v>70</v>
      </c>
      <c r="Y788" s="140">
        <v>45371</v>
      </c>
      <c r="Z788" s="4" t="s">
        <v>1885</v>
      </c>
      <c r="AA788" s="4" t="s">
        <v>1886</v>
      </c>
      <c r="AB788" s="186">
        <f t="shared" si="96"/>
        <v>80000000000</v>
      </c>
      <c r="AC788" s="142">
        <f t="shared" si="94"/>
        <v>0</v>
      </c>
      <c r="AD788" s="4"/>
      <c r="AE788" s="4" t="s">
        <v>2114</v>
      </c>
      <c r="AF788" s="144" t="s">
        <v>7030</v>
      </c>
      <c r="AG788" s="4"/>
      <c r="AH788" s="4"/>
      <c r="AI788" s="4"/>
      <c r="AJ788" s="4"/>
      <c r="AK788" t="s">
        <v>2116</v>
      </c>
    </row>
    <row r="789" spans="2:37" hidden="1">
      <c r="B789" s="145" t="s">
        <v>5175</v>
      </c>
      <c r="C789" s="4" t="s">
        <v>160</v>
      </c>
      <c r="D789" s="4" t="s">
        <v>2550</v>
      </c>
      <c r="E789" s="4" t="s">
        <v>1831</v>
      </c>
      <c r="F789" s="4" t="s">
        <v>1060</v>
      </c>
      <c r="G789" s="4" t="s">
        <v>7033</v>
      </c>
      <c r="H789" s="4" t="s">
        <v>1203</v>
      </c>
      <c r="I789" s="4" t="s">
        <v>1204</v>
      </c>
      <c r="J789" s="4" t="s">
        <v>7034</v>
      </c>
      <c r="K789" s="139">
        <v>140000000000</v>
      </c>
      <c r="L789" s="139">
        <v>140000000000</v>
      </c>
      <c r="M789" s="4" t="s">
        <v>6894</v>
      </c>
      <c r="N789" s="4" t="s">
        <v>3888</v>
      </c>
      <c r="O789" s="4" t="s">
        <v>3536</v>
      </c>
      <c r="P789" s="186">
        <f t="shared" si="90"/>
        <v>140000000000</v>
      </c>
      <c r="Q789" s="186">
        <f t="shared" si="95"/>
        <v>0</v>
      </c>
      <c r="R789" s="4" t="s">
        <v>2503</v>
      </c>
      <c r="S789" s="4" t="s">
        <v>70</v>
      </c>
      <c r="T789" s="4"/>
      <c r="U789" s="140">
        <v>45353</v>
      </c>
      <c r="V789" s="4" t="s">
        <v>1884</v>
      </c>
      <c r="W789" s="4" t="s">
        <v>1954</v>
      </c>
      <c r="X789" s="139" t="s">
        <v>70</v>
      </c>
      <c r="Y789" s="140">
        <v>45371</v>
      </c>
      <c r="Z789" s="4" t="s">
        <v>1885</v>
      </c>
      <c r="AA789" s="4" t="s">
        <v>1886</v>
      </c>
      <c r="AB789" s="186">
        <f t="shared" si="96"/>
        <v>140000000000</v>
      </c>
      <c r="AC789" s="142">
        <f t="shared" si="94"/>
        <v>0</v>
      </c>
      <c r="AD789" s="4"/>
      <c r="AE789" s="4" t="s">
        <v>2114</v>
      </c>
      <c r="AF789" s="144" t="s">
        <v>7030</v>
      </c>
      <c r="AG789" s="4"/>
      <c r="AH789" s="4"/>
      <c r="AI789" s="4"/>
      <c r="AJ789" s="4"/>
      <c r="AK789" t="s">
        <v>2116</v>
      </c>
    </row>
    <row r="790" spans="2:37" hidden="1">
      <c r="B790" s="145" t="s">
        <v>5175</v>
      </c>
      <c r="C790" s="4" t="s">
        <v>160</v>
      </c>
      <c r="D790" s="4" t="s">
        <v>2550</v>
      </c>
      <c r="E790" s="4" t="s">
        <v>1831</v>
      </c>
      <c r="F790" s="4" t="s">
        <v>1060</v>
      </c>
      <c r="G790" s="4" t="s">
        <v>7035</v>
      </c>
      <c r="H790" s="4" t="s">
        <v>1206</v>
      </c>
      <c r="I790" s="4" t="s">
        <v>1207</v>
      </c>
      <c r="J790" s="4" t="s">
        <v>7036</v>
      </c>
      <c r="K790" s="139">
        <v>60000000000</v>
      </c>
      <c r="L790" s="139">
        <v>60000000000</v>
      </c>
      <c r="M790" s="4" t="s">
        <v>5698</v>
      </c>
      <c r="N790" s="4" t="s">
        <v>3480</v>
      </c>
      <c r="O790" s="4" t="s">
        <v>3536</v>
      </c>
      <c r="P790" s="186">
        <f>K790</f>
        <v>60000000000</v>
      </c>
      <c r="Q790" s="186">
        <f>P790-K790</f>
        <v>0</v>
      </c>
      <c r="R790" s="4">
        <v>191</v>
      </c>
      <c r="S790" s="174" t="s">
        <v>70</v>
      </c>
      <c r="T790" s="4" t="s">
        <v>70</v>
      </c>
      <c r="U790" s="140">
        <v>45352</v>
      </c>
      <c r="V790" s="4" t="s">
        <v>1884</v>
      </c>
      <c r="W790" s="4" t="s">
        <v>1954</v>
      </c>
      <c r="X790" s="139" t="s">
        <v>70</v>
      </c>
      <c r="Y790" s="140">
        <v>45371</v>
      </c>
      <c r="Z790" s="4" t="s">
        <v>1885</v>
      </c>
      <c r="AA790" s="4" t="s">
        <v>1886</v>
      </c>
      <c r="AB790" s="186">
        <f t="shared" si="96"/>
        <v>60000000000</v>
      </c>
      <c r="AC790" s="142">
        <f t="shared" si="94"/>
        <v>0</v>
      </c>
      <c r="AD790" s="4"/>
      <c r="AE790" s="4" t="s">
        <v>2114</v>
      </c>
      <c r="AF790" s="144" t="s">
        <v>7037</v>
      </c>
      <c r="AG790" s="4"/>
      <c r="AH790" s="4"/>
      <c r="AI790" s="4"/>
      <c r="AJ790" s="4"/>
      <c r="AK790" t="s">
        <v>2116</v>
      </c>
    </row>
    <row r="791" spans="2:37" hidden="1">
      <c r="B791" s="145" t="s">
        <v>5175</v>
      </c>
      <c r="C791" s="4" t="s">
        <v>160</v>
      </c>
      <c r="D791" s="4" t="s">
        <v>2550</v>
      </c>
      <c r="E791" s="4" t="s">
        <v>1831</v>
      </c>
      <c r="F791" s="4" t="s">
        <v>1060</v>
      </c>
      <c r="G791" s="4" t="s">
        <v>7038</v>
      </c>
      <c r="H791" s="4" t="s">
        <v>1206</v>
      </c>
      <c r="I791" s="4" t="s">
        <v>1207</v>
      </c>
      <c r="J791" s="4" t="s">
        <v>7039</v>
      </c>
      <c r="K791" s="139">
        <v>140000000000</v>
      </c>
      <c r="L791" s="139">
        <v>140000000000</v>
      </c>
      <c r="M791" s="4" t="s">
        <v>5698</v>
      </c>
      <c r="N791" s="4" t="s">
        <v>3880</v>
      </c>
      <c r="O791" s="4" t="s">
        <v>3536</v>
      </c>
      <c r="P791" s="186">
        <f t="shared" ref="P791:P792" si="97">K791</f>
        <v>140000000000</v>
      </c>
      <c r="Q791" s="186">
        <f t="shared" ref="Q791:Q792" si="98">P791-K791</f>
        <v>0</v>
      </c>
      <c r="R791" s="4">
        <v>191</v>
      </c>
      <c r="S791" s="174" t="s">
        <v>70</v>
      </c>
      <c r="T791" s="4" t="s">
        <v>70</v>
      </c>
      <c r="U791" s="140">
        <v>45352</v>
      </c>
      <c r="V791" s="4" t="s">
        <v>1884</v>
      </c>
      <c r="W791" s="4" t="s">
        <v>1954</v>
      </c>
      <c r="X791" s="139" t="s">
        <v>70</v>
      </c>
      <c r="Y791" s="140">
        <v>45371</v>
      </c>
      <c r="Z791" s="4" t="s">
        <v>1885</v>
      </c>
      <c r="AA791" s="4" t="s">
        <v>1886</v>
      </c>
      <c r="AB791" s="186">
        <f t="shared" si="96"/>
        <v>140000000000</v>
      </c>
      <c r="AC791" s="142">
        <f t="shared" si="94"/>
        <v>0</v>
      </c>
      <c r="AD791" s="4"/>
      <c r="AE791" s="4" t="s">
        <v>2114</v>
      </c>
      <c r="AF791" s="144" t="s">
        <v>7037</v>
      </c>
      <c r="AG791" s="4"/>
      <c r="AH791" s="4"/>
      <c r="AI791" s="4"/>
      <c r="AJ791" s="4"/>
      <c r="AK791" t="s">
        <v>2116</v>
      </c>
    </row>
    <row r="792" spans="2:37" hidden="1">
      <c r="B792" s="145" t="s">
        <v>5175</v>
      </c>
      <c r="C792" s="4" t="s">
        <v>160</v>
      </c>
      <c r="D792" s="4" t="s">
        <v>2550</v>
      </c>
      <c r="E792" s="4" t="s">
        <v>1831</v>
      </c>
      <c r="F792" s="4" t="s">
        <v>1060</v>
      </c>
      <c r="G792" s="4" t="s">
        <v>7040</v>
      </c>
      <c r="H792" s="4" t="s">
        <v>1206</v>
      </c>
      <c r="I792" s="4" t="s">
        <v>1207</v>
      </c>
      <c r="J792" s="4" t="s">
        <v>7041</v>
      </c>
      <c r="K792" s="139">
        <v>80000000000</v>
      </c>
      <c r="L792" s="139">
        <v>80000000000</v>
      </c>
      <c r="M792" s="4" t="s">
        <v>5667</v>
      </c>
      <c r="N792" s="4" t="s">
        <v>3888</v>
      </c>
      <c r="O792" s="4" t="s">
        <v>3536</v>
      </c>
      <c r="P792" s="186">
        <f t="shared" si="97"/>
        <v>80000000000</v>
      </c>
      <c r="Q792" s="186">
        <f t="shared" si="98"/>
        <v>0</v>
      </c>
      <c r="R792" s="4">
        <v>191</v>
      </c>
      <c r="S792" s="174" t="s">
        <v>70</v>
      </c>
      <c r="T792" s="4" t="s">
        <v>70</v>
      </c>
      <c r="U792" s="140">
        <v>45352</v>
      </c>
      <c r="V792" s="4" t="s">
        <v>1884</v>
      </c>
      <c r="W792" s="4" t="s">
        <v>1954</v>
      </c>
      <c r="X792" s="139" t="s">
        <v>70</v>
      </c>
      <c r="Y792" s="140">
        <v>45371</v>
      </c>
      <c r="Z792" s="4" t="s">
        <v>1885</v>
      </c>
      <c r="AA792" s="4" t="s">
        <v>1886</v>
      </c>
      <c r="AB792" s="186">
        <f t="shared" si="96"/>
        <v>80000000000</v>
      </c>
      <c r="AC792" s="142">
        <f t="shared" si="94"/>
        <v>0</v>
      </c>
      <c r="AD792" s="4"/>
      <c r="AE792" s="4" t="s">
        <v>2114</v>
      </c>
      <c r="AF792" s="144" t="s">
        <v>7037</v>
      </c>
      <c r="AG792" s="4"/>
      <c r="AH792" s="4"/>
      <c r="AI792" s="4"/>
      <c r="AJ792" s="4"/>
      <c r="AK792" t="s">
        <v>2116</v>
      </c>
    </row>
    <row r="793" spans="2:37" hidden="1">
      <c r="B793" s="175" t="s">
        <v>5175</v>
      </c>
      <c r="C793" s="174" t="s">
        <v>160</v>
      </c>
      <c r="D793" s="4" t="s">
        <v>2550</v>
      </c>
      <c r="E793" s="4" t="s">
        <v>1831</v>
      </c>
      <c r="F793" s="4" t="s">
        <v>1060</v>
      </c>
      <c r="G793" s="4" t="s">
        <v>7042</v>
      </c>
      <c r="H793" s="4" t="s">
        <v>1393</v>
      </c>
      <c r="I793" s="4" t="s">
        <v>1394</v>
      </c>
      <c r="J793" s="4" t="s">
        <v>7043</v>
      </c>
      <c r="K793" s="139">
        <v>841004580</v>
      </c>
      <c r="L793" s="139">
        <v>841004580</v>
      </c>
      <c r="M793" s="4" t="s">
        <v>6286</v>
      </c>
      <c r="N793" s="4" t="s">
        <v>7044</v>
      </c>
      <c r="O793" s="4" t="s">
        <v>7045</v>
      </c>
      <c r="P793" s="186">
        <f t="shared" ref="P793:P856" si="99">L793</f>
        <v>841004580</v>
      </c>
      <c r="Q793" s="186">
        <f t="shared" ref="Q793:Q856" si="100">L793-P793</f>
        <v>0</v>
      </c>
      <c r="R793" s="4">
        <v>39</v>
      </c>
      <c r="S793" s="4" t="s">
        <v>70</v>
      </c>
      <c r="T793" s="4" t="s">
        <v>70</v>
      </c>
      <c r="U793" s="140">
        <v>45341</v>
      </c>
      <c r="V793" s="4" t="s">
        <v>1884</v>
      </c>
      <c r="W793" s="4" t="s">
        <v>1954</v>
      </c>
      <c r="X793" s="4" t="s">
        <v>70</v>
      </c>
      <c r="Y793" s="4" t="s">
        <v>2942</v>
      </c>
      <c r="Z793" s="4" t="s">
        <v>1888</v>
      </c>
      <c r="AA793" s="4" t="s">
        <v>1886</v>
      </c>
      <c r="AB793" s="186">
        <f>P793</f>
        <v>841004580</v>
      </c>
      <c r="AC793" s="142">
        <f t="shared" si="94"/>
        <v>0</v>
      </c>
      <c r="AD793" s="4"/>
      <c r="AE793" s="4" t="s">
        <v>1987</v>
      </c>
      <c r="AF793" s="144" t="s">
        <v>7046</v>
      </c>
      <c r="AG793" s="4"/>
      <c r="AH793" s="4"/>
      <c r="AI793" s="4"/>
      <c r="AJ793" s="4"/>
      <c r="AK793" t="s">
        <v>7047</v>
      </c>
    </row>
    <row r="794" spans="2:37" hidden="1">
      <c r="B794" s="175" t="s">
        <v>5175</v>
      </c>
      <c r="C794" s="174" t="s">
        <v>160</v>
      </c>
      <c r="D794" s="4" t="s">
        <v>2550</v>
      </c>
      <c r="E794" s="4" t="s">
        <v>1831</v>
      </c>
      <c r="F794" s="4" t="s">
        <v>1060</v>
      </c>
      <c r="G794" s="4" t="s">
        <v>7048</v>
      </c>
      <c r="H794" s="4" t="s">
        <v>1393</v>
      </c>
      <c r="I794" s="4" t="s">
        <v>1394</v>
      </c>
      <c r="J794" s="4" t="s">
        <v>7049</v>
      </c>
      <c r="K794" s="139">
        <v>2387802921</v>
      </c>
      <c r="L794" s="139">
        <v>2387802921</v>
      </c>
      <c r="M794" s="4" t="s">
        <v>6286</v>
      </c>
      <c r="N794" s="4" t="s">
        <v>7050</v>
      </c>
      <c r="O794" s="4" t="s">
        <v>7045</v>
      </c>
      <c r="P794" s="186">
        <f t="shared" si="99"/>
        <v>2387802921</v>
      </c>
      <c r="Q794" s="186">
        <f t="shared" si="100"/>
        <v>0</v>
      </c>
      <c r="R794" s="4">
        <v>39</v>
      </c>
      <c r="S794" s="4" t="s">
        <v>70</v>
      </c>
      <c r="T794" s="4" t="s">
        <v>70</v>
      </c>
      <c r="U794" s="140">
        <v>45341</v>
      </c>
      <c r="V794" s="4" t="s">
        <v>1884</v>
      </c>
      <c r="W794" s="4" t="s">
        <v>1954</v>
      </c>
      <c r="X794" s="4" t="s">
        <v>70</v>
      </c>
      <c r="Y794" s="4" t="s">
        <v>2942</v>
      </c>
      <c r="Z794" s="4" t="s">
        <v>1888</v>
      </c>
      <c r="AA794" s="4" t="s">
        <v>1886</v>
      </c>
      <c r="AB794" s="186">
        <f t="shared" ref="AB794:AB857" si="101">P794</f>
        <v>2387802921</v>
      </c>
      <c r="AC794" s="142">
        <f t="shared" ref="AC794:AC857" si="102">P794-AB794</f>
        <v>0</v>
      </c>
      <c r="AD794" s="4"/>
      <c r="AE794" s="4" t="s">
        <v>1987</v>
      </c>
      <c r="AF794" s="144" t="s">
        <v>7046</v>
      </c>
      <c r="AG794" s="4"/>
      <c r="AH794" s="4"/>
      <c r="AI794" s="4"/>
      <c r="AJ794" s="4"/>
      <c r="AK794" t="s">
        <v>7047</v>
      </c>
    </row>
    <row r="795" spans="2:37" hidden="1">
      <c r="B795" s="175" t="s">
        <v>5175</v>
      </c>
      <c r="C795" s="174" t="s">
        <v>160</v>
      </c>
      <c r="D795" s="4" t="s">
        <v>2550</v>
      </c>
      <c r="E795" s="4" t="s">
        <v>1831</v>
      </c>
      <c r="F795" s="4" t="s">
        <v>1060</v>
      </c>
      <c r="G795" s="4" t="s">
        <v>7051</v>
      </c>
      <c r="H795" s="4" t="s">
        <v>1393</v>
      </c>
      <c r="I795" s="4" t="s">
        <v>1394</v>
      </c>
      <c r="J795" s="4" t="s">
        <v>7052</v>
      </c>
      <c r="K795" s="139">
        <v>2295894000</v>
      </c>
      <c r="L795" s="139">
        <v>2295894000</v>
      </c>
      <c r="M795" s="4" t="s">
        <v>6286</v>
      </c>
      <c r="N795" s="4" t="s">
        <v>7050</v>
      </c>
      <c r="O795" s="4" t="s">
        <v>7045</v>
      </c>
      <c r="P795" s="186">
        <f t="shared" si="99"/>
        <v>2295894000</v>
      </c>
      <c r="Q795" s="186">
        <f t="shared" si="100"/>
        <v>0</v>
      </c>
      <c r="R795" s="4">
        <v>39</v>
      </c>
      <c r="S795" s="4" t="s">
        <v>70</v>
      </c>
      <c r="T795" s="4" t="s">
        <v>70</v>
      </c>
      <c r="U795" s="140">
        <v>45341</v>
      </c>
      <c r="V795" s="4" t="s">
        <v>1884</v>
      </c>
      <c r="W795" s="4" t="s">
        <v>1954</v>
      </c>
      <c r="X795" s="4" t="s">
        <v>70</v>
      </c>
      <c r="Y795" s="4" t="s">
        <v>2942</v>
      </c>
      <c r="Z795" s="4" t="s">
        <v>1888</v>
      </c>
      <c r="AA795" s="4" t="s">
        <v>1886</v>
      </c>
      <c r="AB795" s="186">
        <f t="shared" si="101"/>
        <v>2295894000</v>
      </c>
      <c r="AC795" s="142">
        <f t="shared" si="102"/>
        <v>0</v>
      </c>
      <c r="AD795" s="4"/>
      <c r="AE795" s="4" t="s">
        <v>1987</v>
      </c>
      <c r="AF795" s="144" t="s">
        <v>7046</v>
      </c>
      <c r="AG795" s="4"/>
      <c r="AH795" s="4"/>
      <c r="AI795" s="4"/>
      <c r="AJ795" s="4"/>
      <c r="AK795" t="s">
        <v>7047</v>
      </c>
    </row>
    <row r="796" spans="2:37" hidden="1">
      <c r="B796" s="175" t="s">
        <v>5175</v>
      </c>
      <c r="C796" s="174" t="s">
        <v>160</v>
      </c>
      <c r="D796" s="4" t="s">
        <v>2550</v>
      </c>
      <c r="E796" s="4" t="s">
        <v>1831</v>
      </c>
      <c r="F796" s="4" t="s">
        <v>1060</v>
      </c>
      <c r="G796" s="4" t="s">
        <v>7053</v>
      </c>
      <c r="H796" s="4" t="s">
        <v>1393</v>
      </c>
      <c r="I796" s="4" t="s">
        <v>1394</v>
      </c>
      <c r="J796" s="4" t="s">
        <v>7054</v>
      </c>
      <c r="K796" s="139">
        <v>4963100518</v>
      </c>
      <c r="L796" s="139">
        <v>4963100518</v>
      </c>
      <c r="M796" s="4" t="s">
        <v>6286</v>
      </c>
      <c r="N796" s="4" t="s">
        <v>7055</v>
      </c>
      <c r="O796" s="4" t="s">
        <v>7045</v>
      </c>
      <c r="P796" s="186">
        <f t="shared" si="99"/>
        <v>4963100518</v>
      </c>
      <c r="Q796" s="186">
        <f t="shared" si="100"/>
        <v>0</v>
      </c>
      <c r="R796" s="4">
        <v>39</v>
      </c>
      <c r="S796" s="4" t="s">
        <v>70</v>
      </c>
      <c r="T796" s="4" t="s">
        <v>70</v>
      </c>
      <c r="U796" s="140">
        <v>45341</v>
      </c>
      <c r="V796" s="4" t="s">
        <v>1884</v>
      </c>
      <c r="W796" s="4" t="s">
        <v>1954</v>
      </c>
      <c r="X796" s="4" t="s">
        <v>70</v>
      </c>
      <c r="Y796" s="4" t="s">
        <v>2942</v>
      </c>
      <c r="Z796" s="4" t="s">
        <v>1888</v>
      </c>
      <c r="AA796" s="4" t="s">
        <v>1886</v>
      </c>
      <c r="AB796" s="186">
        <f t="shared" si="101"/>
        <v>4963100518</v>
      </c>
      <c r="AC796" s="142">
        <f t="shared" si="102"/>
        <v>0</v>
      </c>
      <c r="AD796" s="4"/>
      <c r="AE796" s="4" t="s">
        <v>1987</v>
      </c>
      <c r="AF796" s="144" t="s">
        <v>7046</v>
      </c>
      <c r="AG796" s="4"/>
      <c r="AH796" s="4"/>
      <c r="AI796" s="4"/>
      <c r="AJ796" s="4"/>
      <c r="AK796" t="s">
        <v>7047</v>
      </c>
    </row>
    <row r="797" spans="2:37" hidden="1">
      <c r="B797" s="175" t="s">
        <v>5175</v>
      </c>
      <c r="C797" s="174" t="s">
        <v>160</v>
      </c>
      <c r="D797" s="4" t="s">
        <v>2550</v>
      </c>
      <c r="E797" s="4" t="s">
        <v>1831</v>
      </c>
      <c r="F797" s="4" t="s">
        <v>1060</v>
      </c>
      <c r="G797" s="4" t="s">
        <v>7056</v>
      </c>
      <c r="H797" s="4" t="s">
        <v>1393</v>
      </c>
      <c r="I797" s="4" t="s">
        <v>1394</v>
      </c>
      <c r="J797" s="4" t="s">
        <v>7057</v>
      </c>
      <c r="K797" s="139">
        <v>4161509581</v>
      </c>
      <c r="L797" s="139">
        <v>4161509581</v>
      </c>
      <c r="M797" s="4" t="s">
        <v>6286</v>
      </c>
      <c r="N797" s="4" t="s">
        <v>7055</v>
      </c>
      <c r="O797" s="4" t="s">
        <v>7045</v>
      </c>
      <c r="P797" s="186">
        <f t="shared" si="99"/>
        <v>4161509581</v>
      </c>
      <c r="Q797" s="186">
        <f t="shared" si="100"/>
        <v>0</v>
      </c>
      <c r="R797" s="4">
        <v>39</v>
      </c>
      <c r="S797" s="4" t="s">
        <v>70</v>
      </c>
      <c r="T797" s="4" t="s">
        <v>70</v>
      </c>
      <c r="U797" s="140">
        <v>45341</v>
      </c>
      <c r="V797" s="4" t="s">
        <v>1884</v>
      </c>
      <c r="W797" s="4" t="s">
        <v>1954</v>
      </c>
      <c r="X797" s="4" t="s">
        <v>70</v>
      </c>
      <c r="Y797" s="4" t="s">
        <v>2942</v>
      </c>
      <c r="Z797" s="4" t="s">
        <v>1888</v>
      </c>
      <c r="AA797" s="4" t="s">
        <v>1886</v>
      </c>
      <c r="AB797" s="186">
        <f t="shared" si="101"/>
        <v>4161509581</v>
      </c>
      <c r="AC797" s="142">
        <f t="shared" si="102"/>
        <v>0</v>
      </c>
      <c r="AD797" s="4"/>
      <c r="AE797" s="4" t="s">
        <v>1987</v>
      </c>
      <c r="AF797" s="144" t="s">
        <v>7046</v>
      </c>
      <c r="AG797" s="4"/>
      <c r="AH797" s="4"/>
      <c r="AI797" s="4"/>
      <c r="AJ797" s="4"/>
      <c r="AK797" t="s">
        <v>7047</v>
      </c>
    </row>
    <row r="798" spans="2:37" hidden="1">
      <c r="B798" s="175" t="s">
        <v>5175</v>
      </c>
      <c r="C798" s="174" t="s">
        <v>160</v>
      </c>
      <c r="D798" s="4" t="s">
        <v>2550</v>
      </c>
      <c r="E798" s="4" t="s">
        <v>1831</v>
      </c>
      <c r="F798" s="4" t="s">
        <v>1060</v>
      </c>
      <c r="G798" s="4" t="s">
        <v>7058</v>
      </c>
      <c r="H798" s="4" t="s">
        <v>1393</v>
      </c>
      <c r="I798" s="4" t="s">
        <v>1394</v>
      </c>
      <c r="J798" s="4" t="s">
        <v>7059</v>
      </c>
      <c r="K798" s="139">
        <v>257027000</v>
      </c>
      <c r="L798" s="139">
        <v>257027000</v>
      </c>
      <c r="M798" s="4" t="s">
        <v>6286</v>
      </c>
      <c r="N798" s="4" t="s">
        <v>7060</v>
      </c>
      <c r="O798" s="4" t="s">
        <v>7045</v>
      </c>
      <c r="P798" s="186">
        <f t="shared" si="99"/>
        <v>257027000</v>
      </c>
      <c r="Q798" s="186">
        <f t="shared" si="100"/>
        <v>0</v>
      </c>
      <c r="R798" s="4">
        <v>39</v>
      </c>
      <c r="S798" s="4" t="s">
        <v>70</v>
      </c>
      <c r="T798" s="4" t="s">
        <v>70</v>
      </c>
      <c r="U798" s="140">
        <v>45341</v>
      </c>
      <c r="V798" s="4" t="s">
        <v>1884</v>
      </c>
      <c r="W798" s="4" t="s">
        <v>1954</v>
      </c>
      <c r="X798" s="4" t="s">
        <v>70</v>
      </c>
      <c r="Y798" s="4" t="s">
        <v>2942</v>
      </c>
      <c r="Z798" s="4" t="s">
        <v>1888</v>
      </c>
      <c r="AA798" s="4" t="s">
        <v>1886</v>
      </c>
      <c r="AB798" s="186">
        <f t="shared" si="101"/>
        <v>257027000</v>
      </c>
      <c r="AC798" s="142">
        <f t="shared" si="102"/>
        <v>0</v>
      </c>
      <c r="AD798" s="4"/>
      <c r="AE798" s="4" t="s">
        <v>1987</v>
      </c>
      <c r="AF798" s="144" t="s">
        <v>7046</v>
      </c>
      <c r="AG798" s="4"/>
      <c r="AH798" s="4"/>
      <c r="AI798" s="4"/>
      <c r="AJ798" s="4"/>
      <c r="AK798" t="s">
        <v>7047</v>
      </c>
    </row>
    <row r="799" spans="2:37" hidden="1">
      <c r="B799" s="175" t="s">
        <v>5175</v>
      </c>
      <c r="C799" s="174" t="s">
        <v>160</v>
      </c>
      <c r="D799" s="4" t="s">
        <v>2550</v>
      </c>
      <c r="E799" s="4" t="s">
        <v>1831</v>
      </c>
      <c r="F799" s="4" t="s">
        <v>1060</v>
      </c>
      <c r="G799" s="4" t="s">
        <v>7061</v>
      </c>
      <c r="H799" s="4" t="s">
        <v>1393</v>
      </c>
      <c r="I799" s="4" t="s">
        <v>1394</v>
      </c>
      <c r="J799" s="4" t="s">
        <v>7062</v>
      </c>
      <c r="K799" s="139">
        <v>1575537268</v>
      </c>
      <c r="L799" s="139">
        <v>1575537268</v>
      </c>
      <c r="M799" s="4" t="s">
        <v>6286</v>
      </c>
      <c r="N799" s="4" t="s">
        <v>7063</v>
      </c>
      <c r="O799" s="4" t="s">
        <v>7045</v>
      </c>
      <c r="P799" s="186">
        <f t="shared" si="99"/>
        <v>1575537268</v>
      </c>
      <c r="Q799" s="186">
        <f t="shared" si="100"/>
        <v>0</v>
      </c>
      <c r="R799" s="4">
        <v>39</v>
      </c>
      <c r="S799" s="4" t="s">
        <v>70</v>
      </c>
      <c r="T799" s="4" t="s">
        <v>70</v>
      </c>
      <c r="U799" s="140">
        <v>45341</v>
      </c>
      <c r="V799" s="4" t="s">
        <v>1884</v>
      </c>
      <c r="W799" s="4" t="s">
        <v>1954</v>
      </c>
      <c r="X799" s="4" t="s">
        <v>70</v>
      </c>
      <c r="Y799" s="4" t="s">
        <v>2942</v>
      </c>
      <c r="Z799" s="4" t="s">
        <v>1888</v>
      </c>
      <c r="AA799" s="4" t="s">
        <v>1886</v>
      </c>
      <c r="AB799" s="186">
        <f t="shared" si="101"/>
        <v>1575537268</v>
      </c>
      <c r="AC799" s="142">
        <f t="shared" si="102"/>
        <v>0</v>
      </c>
      <c r="AD799" s="4"/>
      <c r="AE799" s="4" t="s">
        <v>1987</v>
      </c>
      <c r="AF799" s="144" t="s">
        <v>7046</v>
      </c>
      <c r="AG799" s="4"/>
      <c r="AH799" s="4"/>
      <c r="AI799" s="4"/>
      <c r="AJ799" s="4"/>
      <c r="AK799" t="s">
        <v>7047</v>
      </c>
    </row>
    <row r="800" spans="2:37" hidden="1">
      <c r="B800" s="175" t="s">
        <v>5175</v>
      </c>
      <c r="C800" s="174" t="s">
        <v>160</v>
      </c>
      <c r="D800" s="4" t="s">
        <v>2550</v>
      </c>
      <c r="E800" s="4" t="s">
        <v>1831</v>
      </c>
      <c r="F800" s="4" t="s">
        <v>1060</v>
      </c>
      <c r="G800" s="4" t="s">
        <v>7064</v>
      </c>
      <c r="H800" s="4" t="s">
        <v>1393</v>
      </c>
      <c r="I800" s="4" t="s">
        <v>1394</v>
      </c>
      <c r="J800" s="4" t="s">
        <v>7065</v>
      </c>
      <c r="K800" s="139">
        <v>3785489913</v>
      </c>
      <c r="L800" s="139">
        <v>3785489913</v>
      </c>
      <c r="M800" s="4" t="s">
        <v>6286</v>
      </c>
      <c r="N800" s="4" t="s">
        <v>2096</v>
      </c>
      <c r="O800" s="4" t="s">
        <v>7045</v>
      </c>
      <c r="P800" s="186">
        <f t="shared" si="99"/>
        <v>3785489913</v>
      </c>
      <c r="Q800" s="186">
        <f t="shared" si="100"/>
        <v>0</v>
      </c>
      <c r="R800" s="4">
        <v>39</v>
      </c>
      <c r="S800" s="4" t="s">
        <v>70</v>
      </c>
      <c r="T800" s="4" t="s">
        <v>70</v>
      </c>
      <c r="U800" s="140">
        <v>45341</v>
      </c>
      <c r="V800" s="4" t="s">
        <v>1884</v>
      </c>
      <c r="W800" s="4" t="s">
        <v>1954</v>
      </c>
      <c r="X800" s="4" t="s">
        <v>70</v>
      </c>
      <c r="Y800" s="4" t="s">
        <v>2942</v>
      </c>
      <c r="Z800" s="4" t="s">
        <v>1888</v>
      </c>
      <c r="AA800" s="4" t="s">
        <v>1886</v>
      </c>
      <c r="AB800" s="186">
        <f t="shared" si="101"/>
        <v>3785489913</v>
      </c>
      <c r="AC800" s="142">
        <f t="shared" si="102"/>
        <v>0</v>
      </c>
      <c r="AD800" s="4"/>
      <c r="AE800" s="4" t="s">
        <v>1987</v>
      </c>
      <c r="AF800" s="144" t="s">
        <v>7046</v>
      </c>
      <c r="AG800" s="4"/>
      <c r="AH800" s="4"/>
      <c r="AI800" s="4"/>
      <c r="AJ800" s="4"/>
      <c r="AK800" t="s">
        <v>7047</v>
      </c>
    </row>
    <row r="801" spans="2:37" hidden="1">
      <c r="B801" s="175" t="s">
        <v>5175</v>
      </c>
      <c r="C801" s="174" t="s">
        <v>160</v>
      </c>
      <c r="D801" s="4" t="s">
        <v>2550</v>
      </c>
      <c r="E801" s="4" t="s">
        <v>1831</v>
      </c>
      <c r="F801" s="4" t="s">
        <v>1060</v>
      </c>
      <c r="G801" s="4" t="s">
        <v>7066</v>
      </c>
      <c r="H801" s="4" t="s">
        <v>1393</v>
      </c>
      <c r="I801" s="4" t="s">
        <v>1394</v>
      </c>
      <c r="J801" s="4" t="s">
        <v>7067</v>
      </c>
      <c r="K801" s="139">
        <v>2207856000</v>
      </c>
      <c r="L801" s="139">
        <v>2207856000</v>
      </c>
      <c r="M801" s="4" t="s">
        <v>6286</v>
      </c>
      <c r="N801" s="4" t="s">
        <v>7068</v>
      </c>
      <c r="O801" s="4" t="s">
        <v>7045</v>
      </c>
      <c r="P801" s="186">
        <f t="shared" si="99"/>
        <v>2207856000</v>
      </c>
      <c r="Q801" s="186">
        <f t="shared" si="100"/>
        <v>0</v>
      </c>
      <c r="R801" s="4">
        <v>39</v>
      </c>
      <c r="S801" s="4" t="s">
        <v>70</v>
      </c>
      <c r="T801" s="4" t="s">
        <v>70</v>
      </c>
      <c r="U801" s="140">
        <v>45341</v>
      </c>
      <c r="V801" s="4" t="s">
        <v>1884</v>
      </c>
      <c r="W801" s="4" t="s">
        <v>1954</v>
      </c>
      <c r="X801" s="4" t="s">
        <v>70</v>
      </c>
      <c r="Y801" s="4" t="s">
        <v>2942</v>
      </c>
      <c r="Z801" s="4" t="s">
        <v>1888</v>
      </c>
      <c r="AA801" s="4" t="s">
        <v>1886</v>
      </c>
      <c r="AB801" s="186">
        <f t="shared" si="101"/>
        <v>2207856000</v>
      </c>
      <c r="AC801" s="142">
        <f t="shared" si="102"/>
        <v>0</v>
      </c>
      <c r="AD801" s="4"/>
      <c r="AE801" s="4" t="s">
        <v>1987</v>
      </c>
      <c r="AF801" s="144" t="s">
        <v>7046</v>
      </c>
      <c r="AG801" s="4"/>
      <c r="AH801" s="4"/>
      <c r="AI801" s="4"/>
      <c r="AJ801" s="4"/>
      <c r="AK801" t="s">
        <v>7047</v>
      </c>
    </row>
    <row r="802" spans="2:37" hidden="1">
      <c r="B802" s="175" t="s">
        <v>5175</v>
      </c>
      <c r="C802" s="174" t="s">
        <v>160</v>
      </c>
      <c r="D802" s="4" t="s">
        <v>2550</v>
      </c>
      <c r="E802" s="4" t="s">
        <v>1831</v>
      </c>
      <c r="F802" s="4" t="s">
        <v>1060</v>
      </c>
      <c r="G802" s="4" t="s">
        <v>7069</v>
      </c>
      <c r="H802" s="4" t="s">
        <v>1393</v>
      </c>
      <c r="I802" s="4" t="s">
        <v>1394</v>
      </c>
      <c r="J802" s="4" t="s">
        <v>7070</v>
      </c>
      <c r="K802" s="139">
        <v>650468046</v>
      </c>
      <c r="L802" s="139">
        <v>650468046</v>
      </c>
      <c r="M802" s="4" t="s">
        <v>6286</v>
      </c>
      <c r="N802" s="4" t="s">
        <v>7071</v>
      </c>
      <c r="O802" s="4" t="s">
        <v>7045</v>
      </c>
      <c r="P802" s="186">
        <f t="shared" si="99"/>
        <v>650468046</v>
      </c>
      <c r="Q802" s="186">
        <f t="shared" si="100"/>
        <v>0</v>
      </c>
      <c r="R802" s="4">
        <v>39</v>
      </c>
      <c r="S802" s="4" t="s">
        <v>70</v>
      </c>
      <c r="T802" s="4" t="s">
        <v>70</v>
      </c>
      <c r="U802" s="140">
        <v>45341</v>
      </c>
      <c r="V802" s="4" t="s">
        <v>1884</v>
      </c>
      <c r="W802" s="4" t="s">
        <v>1954</v>
      </c>
      <c r="X802" s="4" t="s">
        <v>70</v>
      </c>
      <c r="Y802" s="4" t="s">
        <v>2942</v>
      </c>
      <c r="Z802" s="4" t="s">
        <v>1888</v>
      </c>
      <c r="AA802" s="4" t="s">
        <v>1886</v>
      </c>
      <c r="AB802" s="186">
        <f t="shared" si="101"/>
        <v>650468046</v>
      </c>
      <c r="AC802" s="142">
        <f t="shared" si="102"/>
        <v>0</v>
      </c>
      <c r="AD802" s="4"/>
      <c r="AE802" s="4" t="s">
        <v>1987</v>
      </c>
      <c r="AF802" s="144" t="s">
        <v>7046</v>
      </c>
      <c r="AG802" s="4"/>
      <c r="AH802" s="4"/>
      <c r="AI802" s="4"/>
      <c r="AJ802" s="4"/>
      <c r="AK802" t="s">
        <v>7047</v>
      </c>
    </row>
    <row r="803" spans="2:37" hidden="1">
      <c r="B803" s="175" t="s">
        <v>5175</v>
      </c>
      <c r="C803" s="174" t="s">
        <v>160</v>
      </c>
      <c r="D803" s="4" t="s">
        <v>2550</v>
      </c>
      <c r="E803" s="4" t="s">
        <v>1831</v>
      </c>
      <c r="F803" s="4" t="s">
        <v>1060</v>
      </c>
      <c r="G803" s="4" t="s">
        <v>7072</v>
      </c>
      <c r="H803" s="4" t="s">
        <v>1393</v>
      </c>
      <c r="I803" s="4" t="s">
        <v>1394</v>
      </c>
      <c r="J803" s="4" t="s">
        <v>7073</v>
      </c>
      <c r="K803" s="139">
        <v>5516586063</v>
      </c>
      <c r="L803" s="139">
        <v>5516586063</v>
      </c>
      <c r="M803" s="4" t="s">
        <v>6286</v>
      </c>
      <c r="N803" s="4" t="s">
        <v>7074</v>
      </c>
      <c r="O803" s="4" t="s">
        <v>7045</v>
      </c>
      <c r="P803" s="186">
        <f t="shared" si="99"/>
        <v>5516586063</v>
      </c>
      <c r="Q803" s="186">
        <f t="shared" si="100"/>
        <v>0</v>
      </c>
      <c r="R803" s="4">
        <v>39</v>
      </c>
      <c r="S803" s="4" t="s">
        <v>70</v>
      </c>
      <c r="T803" s="4" t="s">
        <v>70</v>
      </c>
      <c r="U803" s="140">
        <v>45341</v>
      </c>
      <c r="V803" s="4" t="s">
        <v>1884</v>
      </c>
      <c r="W803" s="4" t="s">
        <v>1954</v>
      </c>
      <c r="X803" s="4" t="s">
        <v>70</v>
      </c>
      <c r="Y803" s="4" t="s">
        <v>2942</v>
      </c>
      <c r="Z803" s="4" t="s">
        <v>1888</v>
      </c>
      <c r="AA803" s="4" t="s">
        <v>1886</v>
      </c>
      <c r="AB803" s="186">
        <f t="shared" si="101"/>
        <v>5516586063</v>
      </c>
      <c r="AC803" s="142">
        <f t="shared" si="102"/>
        <v>0</v>
      </c>
      <c r="AD803" s="4"/>
      <c r="AE803" s="4" t="s">
        <v>1987</v>
      </c>
      <c r="AF803" s="144" t="s">
        <v>7046</v>
      </c>
      <c r="AG803" s="4"/>
      <c r="AH803" s="4"/>
      <c r="AI803" s="4"/>
      <c r="AJ803" s="4"/>
      <c r="AK803" t="s">
        <v>7047</v>
      </c>
    </row>
    <row r="804" spans="2:37" hidden="1">
      <c r="B804" s="175" t="s">
        <v>5175</v>
      </c>
      <c r="C804" s="174" t="s">
        <v>160</v>
      </c>
      <c r="D804" s="4" t="s">
        <v>2550</v>
      </c>
      <c r="E804" s="4" t="s">
        <v>1831</v>
      </c>
      <c r="F804" s="4" t="s">
        <v>1060</v>
      </c>
      <c r="G804" s="4" t="s">
        <v>7075</v>
      </c>
      <c r="H804" s="4" t="s">
        <v>1393</v>
      </c>
      <c r="I804" s="4" t="s">
        <v>1394</v>
      </c>
      <c r="J804" s="4" t="s">
        <v>7076</v>
      </c>
      <c r="K804" s="139">
        <v>1436106579</v>
      </c>
      <c r="L804" s="139">
        <v>1436106579</v>
      </c>
      <c r="M804" s="4" t="s">
        <v>6286</v>
      </c>
      <c r="N804" s="4" t="s">
        <v>7077</v>
      </c>
      <c r="O804" s="4" t="s">
        <v>7045</v>
      </c>
      <c r="P804" s="186">
        <f t="shared" si="99"/>
        <v>1436106579</v>
      </c>
      <c r="Q804" s="186">
        <f t="shared" si="100"/>
        <v>0</v>
      </c>
      <c r="R804" s="4">
        <v>39</v>
      </c>
      <c r="S804" s="4" t="s">
        <v>70</v>
      </c>
      <c r="T804" s="4" t="s">
        <v>70</v>
      </c>
      <c r="U804" s="140">
        <v>45341</v>
      </c>
      <c r="V804" s="4" t="s">
        <v>1884</v>
      </c>
      <c r="W804" s="4" t="s">
        <v>1954</v>
      </c>
      <c r="X804" s="4" t="s">
        <v>70</v>
      </c>
      <c r="Y804" s="4" t="s">
        <v>2942</v>
      </c>
      <c r="Z804" s="4" t="s">
        <v>1888</v>
      </c>
      <c r="AA804" s="4" t="s">
        <v>1886</v>
      </c>
      <c r="AB804" s="186">
        <f t="shared" si="101"/>
        <v>1436106579</v>
      </c>
      <c r="AC804" s="142">
        <f t="shared" si="102"/>
        <v>0</v>
      </c>
      <c r="AD804" s="4"/>
      <c r="AE804" s="4" t="s">
        <v>1987</v>
      </c>
      <c r="AF804" s="144" t="s">
        <v>7046</v>
      </c>
      <c r="AG804" s="4"/>
      <c r="AH804" s="4"/>
      <c r="AI804" s="4"/>
      <c r="AJ804" s="4"/>
      <c r="AK804" t="s">
        <v>7047</v>
      </c>
    </row>
    <row r="805" spans="2:37" hidden="1">
      <c r="B805" s="175" t="s">
        <v>5175</v>
      </c>
      <c r="C805" s="174" t="s">
        <v>160</v>
      </c>
      <c r="D805" s="4" t="s">
        <v>2550</v>
      </c>
      <c r="E805" s="4" t="s">
        <v>1831</v>
      </c>
      <c r="F805" s="4" t="s">
        <v>1060</v>
      </c>
      <c r="G805" s="4" t="s">
        <v>7078</v>
      </c>
      <c r="H805" s="4" t="s">
        <v>1393</v>
      </c>
      <c r="I805" s="4" t="s">
        <v>1394</v>
      </c>
      <c r="J805" s="4" t="s">
        <v>7079</v>
      </c>
      <c r="K805" s="139">
        <v>837428392</v>
      </c>
      <c r="L805" s="139">
        <v>837428392</v>
      </c>
      <c r="M805" s="4" t="s">
        <v>6286</v>
      </c>
      <c r="N805" s="4" t="s">
        <v>7080</v>
      </c>
      <c r="O805" s="4" t="s">
        <v>7045</v>
      </c>
      <c r="P805" s="186">
        <f t="shared" si="99"/>
        <v>837428392</v>
      </c>
      <c r="Q805" s="186">
        <f t="shared" si="100"/>
        <v>0</v>
      </c>
      <c r="R805" s="4">
        <v>39</v>
      </c>
      <c r="S805" s="4" t="s">
        <v>70</v>
      </c>
      <c r="T805" s="4" t="s">
        <v>70</v>
      </c>
      <c r="U805" s="140">
        <v>45341</v>
      </c>
      <c r="V805" s="4" t="s">
        <v>1884</v>
      </c>
      <c r="W805" s="4" t="s">
        <v>1954</v>
      </c>
      <c r="X805" s="4" t="s">
        <v>70</v>
      </c>
      <c r="Y805" s="4" t="s">
        <v>2942</v>
      </c>
      <c r="Z805" s="4" t="s">
        <v>1888</v>
      </c>
      <c r="AA805" s="4" t="s">
        <v>1886</v>
      </c>
      <c r="AB805" s="186">
        <f t="shared" si="101"/>
        <v>837428392</v>
      </c>
      <c r="AC805" s="142">
        <f t="shared" si="102"/>
        <v>0</v>
      </c>
      <c r="AD805" s="4"/>
      <c r="AE805" s="4" t="s">
        <v>1987</v>
      </c>
      <c r="AF805" s="144" t="s">
        <v>7046</v>
      </c>
      <c r="AG805" s="4"/>
      <c r="AH805" s="4"/>
      <c r="AI805" s="4"/>
      <c r="AJ805" s="4"/>
      <c r="AK805" t="s">
        <v>7047</v>
      </c>
    </row>
    <row r="806" spans="2:37" hidden="1">
      <c r="B806" s="175" t="s">
        <v>5175</v>
      </c>
      <c r="C806" s="174" t="s">
        <v>160</v>
      </c>
      <c r="D806" s="4" t="s">
        <v>2550</v>
      </c>
      <c r="E806" s="4" t="s">
        <v>1831</v>
      </c>
      <c r="F806" s="4" t="s">
        <v>1060</v>
      </c>
      <c r="G806" s="4" t="s">
        <v>7081</v>
      </c>
      <c r="H806" s="4" t="s">
        <v>1393</v>
      </c>
      <c r="I806" s="4" t="s">
        <v>1394</v>
      </c>
      <c r="J806" s="4" t="s">
        <v>7082</v>
      </c>
      <c r="K806" s="139">
        <v>2442979000</v>
      </c>
      <c r="L806" s="139">
        <v>2442979000</v>
      </c>
      <c r="M806" s="4" t="s">
        <v>6286</v>
      </c>
      <c r="N806" s="4" t="s">
        <v>7080</v>
      </c>
      <c r="O806" s="4" t="s">
        <v>7045</v>
      </c>
      <c r="P806" s="186">
        <f t="shared" si="99"/>
        <v>2442979000</v>
      </c>
      <c r="Q806" s="186">
        <f t="shared" si="100"/>
        <v>0</v>
      </c>
      <c r="R806" s="4">
        <v>39</v>
      </c>
      <c r="S806" s="4" t="s">
        <v>70</v>
      </c>
      <c r="T806" s="4" t="s">
        <v>70</v>
      </c>
      <c r="U806" s="140">
        <v>45341</v>
      </c>
      <c r="V806" s="4" t="s">
        <v>1884</v>
      </c>
      <c r="W806" s="4" t="s">
        <v>1954</v>
      </c>
      <c r="X806" s="4" t="s">
        <v>70</v>
      </c>
      <c r="Y806" s="4" t="s">
        <v>2942</v>
      </c>
      <c r="Z806" s="4" t="s">
        <v>1888</v>
      </c>
      <c r="AA806" s="4" t="s">
        <v>1886</v>
      </c>
      <c r="AB806" s="186">
        <f t="shared" si="101"/>
        <v>2442979000</v>
      </c>
      <c r="AC806" s="142">
        <f t="shared" si="102"/>
        <v>0</v>
      </c>
      <c r="AD806" s="4"/>
      <c r="AE806" s="4" t="s">
        <v>1987</v>
      </c>
      <c r="AF806" s="144" t="s">
        <v>7046</v>
      </c>
      <c r="AG806" s="4"/>
      <c r="AH806" s="4"/>
      <c r="AI806" s="4"/>
      <c r="AJ806" s="4"/>
      <c r="AK806" t="s">
        <v>7047</v>
      </c>
    </row>
    <row r="807" spans="2:37" hidden="1">
      <c r="B807" s="175" t="s">
        <v>5175</v>
      </c>
      <c r="C807" s="174" t="s">
        <v>160</v>
      </c>
      <c r="D807" s="4" t="s">
        <v>2550</v>
      </c>
      <c r="E807" s="4" t="s">
        <v>1831</v>
      </c>
      <c r="F807" s="4" t="s">
        <v>1060</v>
      </c>
      <c r="G807" s="4" t="s">
        <v>7083</v>
      </c>
      <c r="H807" s="4" t="s">
        <v>1393</v>
      </c>
      <c r="I807" s="4" t="s">
        <v>1394</v>
      </c>
      <c r="J807" s="4" t="s">
        <v>7084</v>
      </c>
      <c r="K807" s="139">
        <v>1701153600</v>
      </c>
      <c r="L807" s="139">
        <v>1701153600</v>
      </c>
      <c r="M807" s="4" t="s">
        <v>6286</v>
      </c>
      <c r="N807" s="4" t="s">
        <v>7085</v>
      </c>
      <c r="O807" s="4" t="s">
        <v>7045</v>
      </c>
      <c r="P807" s="186">
        <f t="shared" si="99"/>
        <v>1701153600</v>
      </c>
      <c r="Q807" s="186">
        <f t="shared" si="100"/>
        <v>0</v>
      </c>
      <c r="R807" s="4">
        <v>39</v>
      </c>
      <c r="S807" s="4" t="s">
        <v>70</v>
      </c>
      <c r="T807" s="4" t="s">
        <v>70</v>
      </c>
      <c r="U807" s="140">
        <v>45341</v>
      </c>
      <c r="V807" s="4" t="s">
        <v>1884</v>
      </c>
      <c r="W807" s="4" t="s">
        <v>1954</v>
      </c>
      <c r="X807" s="4" t="s">
        <v>70</v>
      </c>
      <c r="Y807" s="4" t="s">
        <v>2942</v>
      </c>
      <c r="Z807" s="4" t="s">
        <v>1888</v>
      </c>
      <c r="AA807" s="4" t="s">
        <v>1886</v>
      </c>
      <c r="AB807" s="186">
        <f t="shared" si="101"/>
        <v>1701153600</v>
      </c>
      <c r="AC807" s="142">
        <f t="shared" si="102"/>
        <v>0</v>
      </c>
      <c r="AD807" s="4"/>
      <c r="AE807" s="4" t="s">
        <v>1987</v>
      </c>
      <c r="AF807" s="144" t="s">
        <v>7046</v>
      </c>
      <c r="AG807" s="4"/>
      <c r="AH807" s="4"/>
      <c r="AI807" s="4"/>
      <c r="AJ807" s="4"/>
      <c r="AK807" t="s">
        <v>7047</v>
      </c>
    </row>
    <row r="808" spans="2:37" hidden="1">
      <c r="B808" s="175" t="s">
        <v>5175</v>
      </c>
      <c r="C808" s="174" t="s">
        <v>160</v>
      </c>
      <c r="D808" s="4" t="s">
        <v>2550</v>
      </c>
      <c r="E808" s="4" t="s">
        <v>1831</v>
      </c>
      <c r="F808" s="4" t="s">
        <v>1060</v>
      </c>
      <c r="G808" s="4" t="s">
        <v>7086</v>
      </c>
      <c r="H808" s="4" t="s">
        <v>1393</v>
      </c>
      <c r="I808" s="4" t="s">
        <v>1394</v>
      </c>
      <c r="J808" s="4" t="s">
        <v>7087</v>
      </c>
      <c r="K808" s="139">
        <v>7808912000</v>
      </c>
      <c r="L808" s="139">
        <v>7808912000</v>
      </c>
      <c r="M808" s="4" t="s">
        <v>6286</v>
      </c>
      <c r="N808" s="4" t="s">
        <v>7088</v>
      </c>
      <c r="O808" s="4" t="s">
        <v>7045</v>
      </c>
      <c r="P808" s="186">
        <f t="shared" si="99"/>
        <v>7808912000</v>
      </c>
      <c r="Q808" s="186">
        <f t="shared" si="100"/>
        <v>0</v>
      </c>
      <c r="R808" s="4">
        <v>39</v>
      </c>
      <c r="S808" s="4" t="s">
        <v>70</v>
      </c>
      <c r="T808" s="4" t="s">
        <v>70</v>
      </c>
      <c r="U808" s="140">
        <v>45341</v>
      </c>
      <c r="V808" s="4" t="s">
        <v>1884</v>
      </c>
      <c r="W808" s="4" t="s">
        <v>1954</v>
      </c>
      <c r="X808" s="4" t="s">
        <v>70</v>
      </c>
      <c r="Y808" s="4" t="s">
        <v>2942</v>
      </c>
      <c r="Z808" s="4" t="s">
        <v>1888</v>
      </c>
      <c r="AA808" s="4" t="s">
        <v>1886</v>
      </c>
      <c r="AB808" s="186">
        <f t="shared" si="101"/>
        <v>7808912000</v>
      </c>
      <c r="AC808" s="142">
        <f t="shared" si="102"/>
        <v>0</v>
      </c>
      <c r="AD808" s="4"/>
      <c r="AE808" s="4" t="s">
        <v>1987</v>
      </c>
      <c r="AF808" s="144" t="s">
        <v>7046</v>
      </c>
      <c r="AG808" s="4"/>
      <c r="AH808" s="4"/>
      <c r="AI808" s="4"/>
      <c r="AJ808" s="4"/>
      <c r="AK808" t="s">
        <v>7047</v>
      </c>
    </row>
    <row r="809" spans="2:37" hidden="1">
      <c r="B809" s="175" t="s">
        <v>5175</v>
      </c>
      <c r="C809" s="174" t="s">
        <v>160</v>
      </c>
      <c r="D809" s="4" t="s">
        <v>2550</v>
      </c>
      <c r="E809" s="4" t="s">
        <v>1831</v>
      </c>
      <c r="F809" s="4" t="s">
        <v>1060</v>
      </c>
      <c r="G809" s="4" t="s">
        <v>7089</v>
      </c>
      <c r="H809" s="4" t="s">
        <v>1393</v>
      </c>
      <c r="I809" s="4" t="s">
        <v>1394</v>
      </c>
      <c r="J809" s="4" t="s">
        <v>7090</v>
      </c>
      <c r="K809" s="139">
        <v>560903000</v>
      </c>
      <c r="L809" s="139">
        <v>560903000</v>
      </c>
      <c r="M809" s="4" t="s">
        <v>6286</v>
      </c>
      <c r="N809" s="4" t="s">
        <v>7091</v>
      </c>
      <c r="O809" s="4" t="s">
        <v>7045</v>
      </c>
      <c r="P809" s="186">
        <f t="shared" si="99"/>
        <v>560903000</v>
      </c>
      <c r="Q809" s="186">
        <f t="shared" si="100"/>
        <v>0</v>
      </c>
      <c r="R809" s="4">
        <v>39</v>
      </c>
      <c r="S809" s="4" t="s">
        <v>70</v>
      </c>
      <c r="T809" s="4" t="s">
        <v>70</v>
      </c>
      <c r="U809" s="140">
        <v>45341</v>
      </c>
      <c r="V809" s="4" t="s">
        <v>1884</v>
      </c>
      <c r="W809" s="4" t="s">
        <v>1954</v>
      </c>
      <c r="X809" s="4" t="s">
        <v>70</v>
      </c>
      <c r="Y809" s="4" t="s">
        <v>2942</v>
      </c>
      <c r="Z809" s="4" t="s">
        <v>1888</v>
      </c>
      <c r="AA809" s="4" t="s">
        <v>1886</v>
      </c>
      <c r="AB809" s="186">
        <f t="shared" si="101"/>
        <v>560903000</v>
      </c>
      <c r="AC809" s="142">
        <f t="shared" si="102"/>
        <v>0</v>
      </c>
      <c r="AD809" s="4"/>
      <c r="AE809" s="4" t="s">
        <v>1987</v>
      </c>
      <c r="AF809" s="144" t="s">
        <v>7046</v>
      </c>
      <c r="AG809" s="4"/>
      <c r="AH809" s="4"/>
      <c r="AI809" s="4"/>
      <c r="AJ809" s="4"/>
      <c r="AK809" t="s">
        <v>7047</v>
      </c>
    </row>
    <row r="810" spans="2:37" hidden="1">
      <c r="B810" s="175" t="s">
        <v>5175</v>
      </c>
      <c r="C810" s="174" t="s">
        <v>160</v>
      </c>
      <c r="D810" s="4" t="s">
        <v>2550</v>
      </c>
      <c r="E810" s="4" t="s">
        <v>1831</v>
      </c>
      <c r="F810" s="4" t="s">
        <v>1060</v>
      </c>
      <c r="G810" s="4" t="s">
        <v>7092</v>
      </c>
      <c r="H810" s="4" t="s">
        <v>1393</v>
      </c>
      <c r="I810" s="4" t="s">
        <v>1394</v>
      </c>
      <c r="J810" s="4" t="s">
        <v>7093</v>
      </c>
      <c r="K810" s="139">
        <v>1997237537</v>
      </c>
      <c r="L810" s="139">
        <v>1997237537</v>
      </c>
      <c r="M810" s="4" t="s">
        <v>6286</v>
      </c>
      <c r="N810" s="4" t="s">
        <v>7094</v>
      </c>
      <c r="O810" s="4" t="s">
        <v>7045</v>
      </c>
      <c r="P810" s="186">
        <f t="shared" si="99"/>
        <v>1997237537</v>
      </c>
      <c r="Q810" s="186">
        <f t="shared" si="100"/>
        <v>0</v>
      </c>
      <c r="R810" s="4">
        <v>39</v>
      </c>
      <c r="S810" s="4" t="s">
        <v>70</v>
      </c>
      <c r="T810" s="4" t="s">
        <v>70</v>
      </c>
      <c r="U810" s="140">
        <v>45341</v>
      </c>
      <c r="V810" s="4" t="s">
        <v>1884</v>
      </c>
      <c r="W810" s="4" t="s">
        <v>1954</v>
      </c>
      <c r="X810" s="4" t="s">
        <v>70</v>
      </c>
      <c r="Y810" s="4" t="s">
        <v>2942</v>
      </c>
      <c r="Z810" s="4" t="s">
        <v>1888</v>
      </c>
      <c r="AA810" s="4" t="s">
        <v>1886</v>
      </c>
      <c r="AB810" s="186">
        <f t="shared" si="101"/>
        <v>1997237537</v>
      </c>
      <c r="AC810" s="142">
        <f t="shared" si="102"/>
        <v>0</v>
      </c>
      <c r="AD810" s="4"/>
      <c r="AE810" s="4" t="s">
        <v>1987</v>
      </c>
      <c r="AF810" s="144" t="s">
        <v>7046</v>
      </c>
      <c r="AG810" s="4"/>
      <c r="AH810" s="4"/>
      <c r="AI810" s="4"/>
      <c r="AJ810" s="4"/>
      <c r="AK810" t="s">
        <v>7047</v>
      </c>
    </row>
    <row r="811" spans="2:37" hidden="1">
      <c r="B811" s="175" t="s">
        <v>5175</v>
      </c>
      <c r="C811" s="174" t="s">
        <v>160</v>
      </c>
      <c r="D811" s="4" t="s">
        <v>2550</v>
      </c>
      <c r="E811" s="4" t="s">
        <v>1831</v>
      </c>
      <c r="F811" s="4" t="s">
        <v>1060</v>
      </c>
      <c r="G811" s="4" t="s">
        <v>7095</v>
      </c>
      <c r="H811" s="4" t="s">
        <v>1393</v>
      </c>
      <c r="I811" s="4" t="s">
        <v>1394</v>
      </c>
      <c r="J811" s="4" t="s">
        <v>7096</v>
      </c>
      <c r="K811" s="139">
        <v>494638000</v>
      </c>
      <c r="L811" s="139">
        <v>494638000</v>
      </c>
      <c r="M811" s="4" t="s">
        <v>6286</v>
      </c>
      <c r="N811" s="4" t="s">
        <v>7097</v>
      </c>
      <c r="O811" s="4" t="s">
        <v>7045</v>
      </c>
      <c r="P811" s="186">
        <f t="shared" si="99"/>
        <v>494638000</v>
      </c>
      <c r="Q811" s="186">
        <f t="shared" si="100"/>
        <v>0</v>
      </c>
      <c r="R811" s="4">
        <v>39</v>
      </c>
      <c r="S811" s="4" t="s">
        <v>70</v>
      </c>
      <c r="T811" s="4" t="s">
        <v>70</v>
      </c>
      <c r="U811" s="140">
        <v>45341</v>
      </c>
      <c r="V811" s="4" t="s">
        <v>1884</v>
      </c>
      <c r="W811" s="4" t="s">
        <v>1954</v>
      </c>
      <c r="X811" s="4" t="s">
        <v>70</v>
      </c>
      <c r="Y811" s="4" t="s">
        <v>2942</v>
      </c>
      <c r="Z811" s="4" t="s">
        <v>1888</v>
      </c>
      <c r="AA811" s="4" t="s">
        <v>1886</v>
      </c>
      <c r="AB811" s="186">
        <f t="shared" si="101"/>
        <v>494638000</v>
      </c>
      <c r="AC811" s="142">
        <f t="shared" si="102"/>
        <v>0</v>
      </c>
      <c r="AD811" s="4"/>
      <c r="AE811" s="4" t="s">
        <v>1987</v>
      </c>
      <c r="AF811" s="144" t="s">
        <v>7046</v>
      </c>
      <c r="AG811" s="4"/>
      <c r="AH811" s="4"/>
      <c r="AI811" s="4"/>
      <c r="AJ811" s="4"/>
      <c r="AK811" t="s">
        <v>7047</v>
      </c>
    </row>
    <row r="812" spans="2:37" hidden="1">
      <c r="B812" s="175" t="s">
        <v>5175</v>
      </c>
      <c r="C812" s="174" t="s">
        <v>160</v>
      </c>
      <c r="D812" s="4" t="s">
        <v>2550</v>
      </c>
      <c r="E812" s="4" t="s">
        <v>1831</v>
      </c>
      <c r="F812" s="4" t="s">
        <v>1060</v>
      </c>
      <c r="G812" s="4" t="s">
        <v>7098</v>
      </c>
      <c r="H812" s="4" t="s">
        <v>1393</v>
      </c>
      <c r="I812" s="4" t="s">
        <v>1394</v>
      </c>
      <c r="J812" s="4" t="s">
        <v>7099</v>
      </c>
      <c r="K812" s="139">
        <v>270678753</v>
      </c>
      <c r="L812" s="139">
        <v>270678753</v>
      </c>
      <c r="M812" s="4" t="s">
        <v>6286</v>
      </c>
      <c r="N812" s="4" t="s">
        <v>7100</v>
      </c>
      <c r="O812" s="4" t="s">
        <v>7045</v>
      </c>
      <c r="P812" s="186">
        <f t="shared" si="99"/>
        <v>270678753</v>
      </c>
      <c r="Q812" s="186">
        <f t="shared" si="100"/>
        <v>0</v>
      </c>
      <c r="R812" s="4">
        <v>39</v>
      </c>
      <c r="S812" s="4" t="s">
        <v>70</v>
      </c>
      <c r="T812" s="4" t="s">
        <v>70</v>
      </c>
      <c r="U812" s="140">
        <v>45341</v>
      </c>
      <c r="V812" s="4" t="s">
        <v>1884</v>
      </c>
      <c r="W812" s="4" t="s">
        <v>1954</v>
      </c>
      <c r="X812" s="4" t="s">
        <v>70</v>
      </c>
      <c r="Y812" s="4" t="s">
        <v>2942</v>
      </c>
      <c r="Z812" s="4" t="s">
        <v>1888</v>
      </c>
      <c r="AA812" s="4" t="s">
        <v>1886</v>
      </c>
      <c r="AB812" s="186">
        <f t="shared" si="101"/>
        <v>270678753</v>
      </c>
      <c r="AC812" s="142">
        <f t="shared" si="102"/>
        <v>0</v>
      </c>
      <c r="AD812" s="4"/>
      <c r="AE812" s="4" t="s">
        <v>1987</v>
      </c>
      <c r="AF812" s="144" t="s">
        <v>7046</v>
      </c>
      <c r="AG812" s="4"/>
      <c r="AH812" s="4"/>
      <c r="AI812" s="4"/>
      <c r="AJ812" s="4"/>
      <c r="AK812" t="s">
        <v>7047</v>
      </c>
    </row>
    <row r="813" spans="2:37" hidden="1">
      <c r="B813" s="175" t="s">
        <v>5175</v>
      </c>
      <c r="C813" s="174" t="s">
        <v>160</v>
      </c>
      <c r="D813" s="4" t="s">
        <v>2550</v>
      </c>
      <c r="E813" s="4" t="s">
        <v>1831</v>
      </c>
      <c r="F813" s="4" t="s">
        <v>1060</v>
      </c>
      <c r="G813" s="4" t="s">
        <v>7101</v>
      </c>
      <c r="H813" s="4" t="s">
        <v>1393</v>
      </c>
      <c r="I813" s="4" t="s">
        <v>1394</v>
      </c>
      <c r="J813" s="4" t="s">
        <v>7102</v>
      </c>
      <c r="K813" s="139">
        <v>164610718</v>
      </c>
      <c r="L813" s="139">
        <v>164610718</v>
      </c>
      <c r="M813" s="4" t="s">
        <v>6286</v>
      </c>
      <c r="N813" s="4" t="s">
        <v>7103</v>
      </c>
      <c r="O813" s="4" t="s">
        <v>7045</v>
      </c>
      <c r="P813" s="186">
        <f t="shared" si="99"/>
        <v>164610718</v>
      </c>
      <c r="Q813" s="186">
        <f t="shared" si="100"/>
        <v>0</v>
      </c>
      <c r="R813" s="4">
        <v>39</v>
      </c>
      <c r="S813" s="4" t="s">
        <v>70</v>
      </c>
      <c r="T813" s="4" t="s">
        <v>70</v>
      </c>
      <c r="U813" s="140">
        <v>45341</v>
      </c>
      <c r="V813" s="4" t="s">
        <v>1884</v>
      </c>
      <c r="W813" s="4" t="s">
        <v>1954</v>
      </c>
      <c r="X813" s="4" t="s">
        <v>70</v>
      </c>
      <c r="Y813" s="4" t="s">
        <v>2942</v>
      </c>
      <c r="Z813" s="4" t="s">
        <v>1888</v>
      </c>
      <c r="AA813" s="4" t="s">
        <v>1886</v>
      </c>
      <c r="AB813" s="186">
        <f t="shared" si="101"/>
        <v>164610718</v>
      </c>
      <c r="AC813" s="142">
        <f t="shared" si="102"/>
        <v>0</v>
      </c>
      <c r="AD813" s="4"/>
      <c r="AE813" s="4" t="s">
        <v>1987</v>
      </c>
      <c r="AF813" s="144" t="s">
        <v>7046</v>
      </c>
      <c r="AG813" s="4"/>
      <c r="AH813" s="4"/>
      <c r="AI813" s="4"/>
      <c r="AJ813" s="4"/>
      <c r="AK813" t="s">
        <v>7047</v>
      </c>
    </row>
    <row r="814" spans="2:37" hidden="1">
      <c r="B814" s="175" t="s">
        <v>5175</v>
      </c>
      <c r="C814" s="174" t="s">
        <v>160</v>
      </c>
      <c r="D814" s="4" t="s">
        <v>2550</v>
      </c>
      <c r="E814" s="4" t="s">
        <v>1831</v>
      </c>
      <c r="F814" s="4" t="s">
        <v>1060</v>
      </c>
      <c r="G814" s="4" t="s">
        <v>7104</v>
      </c>
      <c r="H814" s="4" t="s">
        <v>1393</v>
      </c>
      <c r="I814" s="4" t="s">
        <v>1394</v>
      </c>
      <c r="J814" s="4" t="s">
        <v>7105</v>
      </c>
      <c r="K814" s="139">
        <v>209961890</v>
      </c>
      <c r="L814" s="139">
        <v>209961890</v>
      </c>
      <c r="M814" s="4" t="s">
        <v>6286</v>
      </c>
      <c r="N814" s="4" t="s">
        <v>7106</v>
      </c>
      <c r="O814" s="4" t="s">
        <v>7045</v>
      </c>
      <c r="P814" s="186">
        <f t="shared" si="99"/>
        <v>209961890</v>
      </c>
      <c r="Q814" s="186">
        <f t="shared" si="100"/>
        <v>0</v>
      </c>
      <c r="R814" s="4">
        <v>39</v>
      </c>
      <c r="S814" s="4" t="s">
        <v>70</v>
      </c>
      <c r="T814" s="4" t="s">
        <v>70</v>
      </c>
      <c r="U814" s="140">
        <v>45341</v>
      </c>
      <c r="V814" s="4" t="s">
        <v>1884</v>
      </c>
      <c r="W814" s="4" t="s">
        <v>1954</v>
      </c>
      <c r="X814" s="4" t="s">
        <v>70</v>
      </c>
      <c r="Y814" s="4" t="s">
        <v>2942</v>
      </c>
      <c r="Z814" s="4" t="s">
        <v>1888</v>
      </c>
      <c r="AA814" s="4" t="s">
        <v>1886</v>
      </c>
      <c r="AB814" s="186">
        <f t="shared" si="101"/>
        <v>209961890</v>
      </c>
      <c r="AC814" s="142">
        <f t="shared" si="102"/>
        <v>0</v>
      </c>
      <c r="AD814" s="4"/>
      <c r="AE814" s="4" t="s">
        <v>1987</v>
      </c>
      <c r="AF814" s="144" t="s">
        <v>7046</v>
      </c>
      <c r="AG814" s="4"/>
      <c r="AH814" s="4"/>
      <c r="AI814" s="4"/>
      <c r="AJ814" s="4"/>
      <c r="AK814" t="s">
        <v>7047</v>
      </c>
    </row>
    <row r="815" spans="2:37" hidden="1">
      <c r="B815" s="175" t="s">
        <v>5175</v>
      </c>
      <c r="C815" s="174" t="s">
        <v>160</v>
      </c>
      <c r="D815" s="4" t="s">
        <v>2550</v>
      </c>
      <c r="E815" s="4" t="s">
        <v>1831</v>
      </c>
      <c r="F815" s="4" t="s">
        <v>1060</v>
      </c>
      <c r="G815" s="4" t="s">
        <v>7107</v>
      </c>
      <c r="H815" s="4" t="s">
        <v>1393</v>
      </c>
      <c r="I815" s="4" t="s">
        <v>1394</v>
      </c>
      <c r="J815" s="4" t="s">
        <v>7108</v>
      </c>
      <c r="K815" s="139">
        <v>988526000</v>
      </c>
      <c r="L815" s="139">
        <v>988526000</v>
      </c>
      <c r="M815" s="4" t="s">
        <v>6286</v>
      </c>
      <c r="N815" s="4" t="s">
        <v>7106</v>
      </c>
      <c r="O815" s="4" t="s">
        <v>7045</v>
      </c>
      <c r="P815" s="186">
        <f t="shared" si="99"/>
        <v>988526000</v>
      </c>
      <c r="Q815" s="186">
        <f t="shared" si="100"/>
        <v>0</v>
      </c>
      <c r="R815" s="4">
        <v>39</v>
      </c>
      <c r="S815" s="4" t="s">
        <v>70</v>
      </c>
      <c r="T815" s="4" t="s">
        <v>70</v>
      </c>
      <c r="U815" s="140">
        <v>45341</v>
      </c>
      <c r="V815" s="4" t="s">
        <v>1884</v>
      </c>
      <c r="W815" s="4" t="s">
        <v>1954</v>
      </c>
      <c r="X815" s="4" t="s">
        <v>70</v>
      </c>
      <c r="Y815" s="4" t="s">
        <v>2942</v>
      </c>
      <c r="Z815" s="4" t="s">
        <v>1888</v>
      </c>
      <c r="AA815" s="4" t="s">
        <v>1886</v>
      </c>
      <c r="AB815" s="186">
        <f t="shared" si="101"/>
        <v>988526000</v>
      </c>
      <c r="AC815" s="142">
        <f t="shared" si="102"/>
        <v>0</v>
      </c>
      <c r="AD815" s="4"/>
      <c r="AE815" s="4" t="s">
        <v>1987</v>
      </c>
      <c r="AF815" s="144" t="s">
        <v>7046</v>
      </c>
      <c r="AG815" s="4"/>
      <c r="AH815" s="4"/>
      <c r="AI815" s="4"/>
      <c r="AJ815" s="4"/>
      <c r="AK815" t="s">
        <v>7047</v>
      </c>
    </row>
    <row r="816" spans="2:37" hidden="1">
      <c r="B816" s="175" t="s">
        <v>5175</v>
      </c>
      <c r="C816" s="174" t="s">
        <v>160</v>
      </c>
      <c r="D816" s="4" t="s">
        <v>2550</v>
      </c>
      <c r="E816" s="4" t="s">
        <v>1831</v>
      </c>
      <c r="F816" s="4" t="s">
        <v>1060</v>
      </c>
      <c r="G816" s="4" t="s">
        <v>7109</v>
      </c>
      <c r="H816" s="4" t="s">
        <v>1393</v>
      </c>
      <c r="I816" s="4" t="s">
        <v>1394</v>
      </c>
      <c r="J816" s="4" t="s">
        <v>7110</v>
      </c>
      <c r="K816" s="139">
        <v>23689000</v>
      </c>
      <c r="L816" s="139">
        <v>23689000</v>
      </c>
      <c r="M816" s="4" t="s">
        <v>6286</v>
      </c>
      <c r="N816" s="4" t="s">
        <v>7111</v>
      </c>
      <c r="O816" s="4" t="s">
        <v>7045</v>
      </c>
      <c r="P816" s="186">
        <f t="shared" si="99"/>
        <v>23689000</v>
      </c>
      <c r="Q816" s="186">
        <f t="shared" si="100"/>
        <v>0</v>
      </c>
      <c r="R816" s="4">
        <v>39</v>
      </c>
      <c r="S816" s="4" t="s">
        <v>70</v>
      </c>
      <c r="T816" s="4" t="s">
        <v>70</v>
      </c>
      <c r="U816" s="140">
        <v>45341</v>
      </c>
      <c r="V816" s="4" t="s">
        <v>1884</v>
      </c>
      <c r="W816" s="4" t="s">
        <v>1954</v>
      </c>
      <c r="X816" s="4" t="s">
        <v>70</v>
      </c>
      <c r="Y816" s="4" t="s">
        <v>2942</v>
      </c>
      <c r="Z816" s="4" t="s">
        <v>1888</v>
      </c>
      <c r="AA816" s="4" t="s">
        <v>1886</v>
      </c>
      <c r="AB816" s="186">
        <f t="shared" si="101"/>
        <v>23689000</v>
      </c>
      <c r="AC816" s="142">
        <f t="shared" si="102"/>
        <v>0</v>
      </c>
      <c r="AD816" s="4"/>
      <c r="AE816" s="4" t="s">
        <v>1987</v>
      </c>
      <c r="AF816" s="144" t="s">
        <v>7046</v>
      </c>
      <c r="AG816" s="4"/>
      <c r="AH816" s="4"/>
      <c r="AI816" s="4"/>
      <c r="AJ816" s="4"/>
      <c r="AK816" t="s">
        <v>7047</v>
      </c>
    </row>
    <row r="817" spans="2:37" hidden="1">
      <c r="B817" s="175" t="s">
        <v>5175</v>
      </c>
      <c r="C817" s="174" t="s">
        <v>160</v>
      </c>
      <c r="D817" s="4" t="s">
        <v>2550</v>
      </c>
      <c r="E817" s="4" t="s">
        <v>1831</v>
      </c>
      <c r="F817" s="4" t="s">
        <v>1060</v>
      </c>
      <c r="G817" s="4" t="s">
        <v>7112</v>
      </c>
      <c r="H817" s="4" t="s">
        <v>1393</v>
      </c>
      <c r="I817" s="4" t="s">
        <v>1394</v>
      </c>
      <c r="J817" s="4" t="s">
        <v>7113</v>
      </c>
      <c r="K817" s="139">
        <v>457079637</v>
      </c>
      <c r="L817" s="139">
        <v>457079637</v>
      </c>
      <c r="M817" s="4" t="s">
        <v>6286</v>
      </c>
      <c r="N817" s="4" t="s">
        <v>7114</v>
      </c>
      <c r="O817" s="4" t="s">
        <v>7045</v>
      </c>
      <c r="P817" s="186">
        <f t="shared" si="99"/>
        <v>457079637</v>
      </c>
      <c r="Q817" s="186">
        <f t="shared" si="100"/>
        <v>0</v>
      </c>
      <c r="R817" s="4">
        <v>39</v>
      </c>
      <c r="S817" s="4" t="s">
        <v>70</v>
      </c>
      <c r="T817" s="4" t="s">
        <v>70</v>
      </c>
      <c r="U817" s="140">
        <v>45341</v>
      </c>
      <c r="V817" s="4" t="s">
        <v>1884</v>
      </c>
      <c r="W817" s="4" t="s">
        <v>1954</v>
      </c>
      <c r="X817" s="4" t="s">
        <v>70</v>
      </c>
      <c r="Y817" s="4" t="s">
        <v>2942</v>
      </c>
      <c r="Z817" s="4" t="s">
        <v>1888</v>
      </c>
      <c r="AA817" s="4" t="s">
        <v>1886</v>
      </c>
      <c r="AB817" s="186">
        <f t="shared" si="101"/>
        <v>457079637</v>
      </c>
      <c r="AC817" s="142">
        <f t="shared" si="102"/>
        <v>0</v>
      </c>
      <c r="AD817" s="4"/>
      <c r="AE817" s="4" t="s">
        <v>1987</v>
      </c>
      <c r="AF817" s="144" t="s">
        <v>7046</v>
      </c>
      <c r="AG817" s="4"/>
      <c r="AH817" s="4"/>
      <c r="AI817" s="4"/>
      <c r="AJ817" s="4"/>
      <c r="AK817" t="s">
        <v>7047</v>
      </c>
    </row>
    <row r="818" spans="2:37" hidden="1">
      <c r="B818" s="175" t="s">
        <v>5175</v>
      </c>
      <c r="C818" s="174" t="s">
        <v>160</v>
      </c>
      <c r="D818" s="4" t="s">
        <v>2550</v>
      </c>
      <c r="E818" s="4" t="s">
        <v>1831</v>
      </c>
      <c r="F818" s="4" t="s">
        <v>1060</v>
      </c>
      <c r="G818" s="4" t="s">
        <v>7115</v>
      </c>
      <c r="H818" s="4" t="s">
        <v>1393</v>
      </c>
      <c r="I818" s="4" t="s">
        <v>1394</v>
      </c>
      <c r="J818" s="4" t="s">
        <v>7116</v>
      </c>
      <c r="K818" s="139">
        <v>305402652</v>
      </c>
      <c r="L818" s="139">
        <v>305402652</v>
      </c>
      <c r="M818" s="4" t="s">
        <v>6286</v>
      </c>
      <c r="N818" s="4" t="s">
        <v>7117</v>
      </c>
      <c r="O818" s="4" t="s">
        <v>7045</v>
      </c>
      <c r="P818" s="186">
        <f t="shared" si="99"/>
        <v>305402652</v>
      </c>
      <c r="Q818" s="186">
        <f t="shared" si="100"/>
        <v>0</v>
      </c>
      <c r="R818" s="4">
        <v>39</v>
      </c>
      <c r="S818" s="4" t="s">
        <v>70</v>
      </c>
      <c r="T818" s="4" t="s">
        <v>70</v>
      </c>
      <c r="U818" s="140">
        <v>45341</v>
      </c>
      <c r="V818" s="4" t="s">
        <v>1884</v>
      </c>
      <c r="W818" s="4" t="s">
        <v>1954</v>
      </c>
      <c r="X818" s="4" t="s">
        <v>70</v>
      </c>
      <c r="Y818" s="4" t="s">
        <v>2942</v>
      </c>
      <c r="Z818" s="4" t="s">
        <v>1888</v>
      </c>
      <c r="AA818" s="4" t="s">
        <v>1886</v>
      </c>
      <c r="AB818" s="186">
        <f t="shared" si="101"/>
        <v>305402652</v>
      </c>
      <c r="AC818" s="142">
        <f t="shared" si="102"/>
        <v>0</v>
      </c>
      <c r="AD818" s="4"/>
      <c r="AE818" s="4" t="s">
        <v>1987</v>
      </c>
      <c r="AF818" s="144" t="s">
        <v>7046</v>
      </c>
      <c r="AG818" s="4"/>
      <c r="AH818" s="4"/>
      <c r="AI818" s="4"/>
      <c r="AJ818" s="4"/>
      <c r="AK818" t="s">
        <v>7047</v>
      </c>
    </row>
    <row r="819" spans="2:37" hidden="1">
      <c r="B819" s="175" t="s">
        <v>5175</v>
      </c>
      <c r="C819" s="174" t="s">
        <v>160</v>
      </c>
      <c r="D819" s="4" t="s">
        <v>2550</v>
      </c>
      <c r="E819" s="4" t="s">
        <v>1831</v>
      </c>
      <c r="F819" s="4" t="s">
        <v>1060</v>
      </c>
      <c r="G819" s="4" t="s">
        <v>7118</v>
      </c>
      <c r="H819" s="4" t="s">
        <v>1393</v>
      </c>
      <c r="I819" s="4" t="s">
        <v>1394</v>
      </c>
      <c r="J819" s="4" t="s">
        <v>7119</v>
      </c>
      <c r="K819" s="139">
        <v>82960330</v>
      </c>
      <c r="L819" s="139">
        <v>82960330</v>
      </c>
      <c r="M819" s="4" t="s">
        <v>6286</v>
      </c>
      <c r="N819" s="4" t="s">
        <v>7117</v>
      </c>
      <c r="O819" s="4" t="s">
        <v>7045</v>
      </c>
      <c r="P819" s="186">
        <f t="shared" si="99"/>
        <v>82960330</v>
      </c>
      <c r="Q819" s="186">
        <f t="shared" si="100"/>
        <v>0</v>
      </c>
      <c r="R819" s="4">
        <v>39</v>
      </c>
      <c r="S819" s="4" t="s">
        <v>70</v>
      </c>
      <c r="T819" s="4" t="s">
        <v>70</v>
      </c>
      <c r="U819" s="140">
        <v>45341</v>
      </c>
      <c r="V819" s="4" t="s">
        <v>1884</v>
      </c>
      <c r="W819" s="4" t="s">
        <v>1954</v>
      </c>
      <c r="X819" s="4" t="s">
        <v>70</v>
      </c>
      <c r="Y819" s="4" t="s">
        <v>2942</v>
      </c>
      <c r="Z819" s="4" t="s">
        <v>1888</v>
      </c>
      <c r="AA819" s="4" t="s">
        <v>1886</v>
      </c>
      <c r="AB819" s="186">
        <f t="shared" si="101"/>
        <v>82960330</v>
      </c>
      <c r="AC819" s="142">
        <f t="shared" si="102"/>
        <v>0</v>
      </c>
      <c r="AD819" s="4"/>
      <c r="AE819" s="4" t="s">
        <v>1987</v>
      </c>
      <c r="AF819" s="144" t="s">
        <v>7046</v>
      </c>
      <c r="AG819" s="4"/>
      <c r="AH819" s="4"/>
      <c r="AI819" s="4"/>
      <c r="AJ819" s="4"/>
      <c r="AK819" t="s">
        <v>7047</v>
      </c>
    </row>
    <row r="820" spans="2:37" hidden="1">
      <c r="B820" s="175" t="s">
        <v>5175</v>
      </c>
      <c r="C820" s="174" t="s">
        <v>160</v>
      </c>
      <c r="D820" s="4" t="s">
        <v>2550</v>
      </c>
      <c r="E820" s="4" t="s">
        <v>1831</v>
      </c>
      <c r="F820" s="4" t="s">
        <v>1060</v>
      </c>
      <c r="G820" s="4" t="s">
        <v>7120</v>
      </c>
      <c r="H820" s="4" t="s">
        <v>1393</v>
      </c>
      <c r="I820" s="4" t="s">
        <v>1394</v>
      </c>
      <c r="J820" s="4" t="s">
        <v>7121</v>
      </c>
      <c r="K820" s="139">
        <v>75283000</v>
      </c>
      <c r="L820" s="139">
        <v>75283000</v>
      </c>
      <c r="M820" s="4" t="s">
        <v>6286</v>
      </c>
      <c r="N820" s="4" t="s">
        <v>7122</v>
      </c>
      <c r="O820" s="4" t="s">
        <v>7045</v>
      </c>
      <c r="P820" s="186">
        <f t="shared" si="99"/>
        <v>75283000</v>
      </c>
      <c r="Q820" s="186">
        <f t="shared" si="100"/>
        <v>0</v>
      </c>
      <c r="R820" s="4">
        <v>39</v>
      </c>
      <c r="S820" s="4" t="s">
        <v>70</v>
      </c>
      <c r="T820" s="4" t="s">
        <v>70</v>
      </c>
      <c r="U820" s="140">
        <v>45341</v>
      </c>
      <c r="V820" s="4" t="s">
        <v>1884</v>
      </c>
      <c r="W820" s="4" t="s">
        <v>1954</v>
      </c>
      <c r="X820" s="4" t="s">
        <v>70</v>
      </c>
      <c r="Y820" s="4" t="s">
        <v>2942</v>
      </c>
      <c r="Z820" s="4" t="s">
        <v>1888</v>
      </c>
      <c r="AA820" s="4" t="s">
        <v>1886</v>
      </c>
      <c r="AB820" s="186">
        <f t="shared" si="101"/>
        <v>75283000</v>
      </c>
      <c r="AC820" s="142">
        <f t="shared" si="102"/>
        <v>0</v>
      </c>
      <c r="AD820" s="4"/>
      <c r="AE820" s="4" t="s">
        <v>1987</v>
      </c>
      <c r="AF820" s="144" t="s">
        <v>7046</v>
      </c>
      <c r="AG820" s="4"/>
      <c r="AH820" s="4"/>
      <c r="AI820" s="4"/>
      <c r="AJ820" s="4"/>
      <c r="AK820" t="s">
        <v>7047</v>
      </c>
    </row>
    <row r="821" spans="2:37" hidden="1">
      <c r="B821" s="175" t="s">
        <v>5175</v>
      </c>
      <c r="C821" s="174" t="s">
        <v>160</v>
      </c>
      <c r="D821" s="4" t="s">
        <v>2550</v>
      </c>
      <c r="E821" s="4" t="s">
        <v>1831</v>
      </c>
      <c r="F821" s="4" t="s">
        <v>1060</v>
      </c>
      <c r="G821" s="4" t="s">
        <v>7123</v>
      </c>
      <c r="H821" s="4" t="s">
        <v>1393</v>
      </c>
      <c r="I821" s="4" t="s">
        <v>1394</v>
      </c>
      <c r="J821" s="4" t="s">
        <v>7124</v>
      </c>
      <c r="K821" s="139">
        <v>1547745232</v>
      </c>
      <c r="L821" s="139">
        <v>1547745232</v>
      </c>
      <c r="M821" s="4" t="s">
        <v>6286</v>
      </c>
      <c r="N821" s="4" t="s">
        <v>7125</v>
      </c>
      <c r="O821" s="4" t="s">
        <v>7045</v>
      </c>
      <c r="P821" s="186">
        <f t="shared" si="99"/>
        <v>1547745232</v>
      </c>
      <c r="Q821" s="186">
        <f t="shared" si="100"/>
        <v>0</v>
      </c>
      <c r="R821" s="4">
        <v>39</v>
      </c>
      <c r="S821" s="4" t="s">
        <v>70</v>
      </c>
      <c r="T821" s="4" t="s">
        <v>70</v>
      </c>
      <c r="U821" s="140">
        <v>45341</v>
      </c>
      <c r="V821" s="4" t="s">
        <v>1884</v>
      </c>
      <c r="W821" s="4" t="s">
        <v>1954</v>
      </c>
      <c r="X821" s="4" t="s">
        <v>70</v>
      </c>
      <c r="Y821" s="4" t="s">
        <v>2942</v>
      </c>
      <c r="Z821" s="4" t="s">
        <v>1888</v>
      </c>
      <c r="AA821" s="4" t="s">
        <v>1886</v>
      </c>
      <c r="AB821" s="186">
        <f t="shared" si="101"/>
        <v>1547745232</v>
      </c>
      <c r="AC821" s="142">
        <f t="shared" si="102"/>
        <v>0</v>
      </c>
      <c r="AD821" s="4"/>
      <c r="AE821" s="4" t="s">
        <v>1987</v>
      </c>
      <c r="AF821" s="144" t="s">
        <v>7046</v>
      </c>
      <c r="AG821" s="4"/>
      <c r="AH821" s="4"/>
      <c r="AI821" s="4"/>
      <c r="AJ821" s="4"/>
      <c r="AK821" t="s">
        <v>7047</v>
      </c>
    </row>
    <row r="822" spans="2:37" hidden="1">
      <c r="B822" s="175" t="s">
        <v>5175</v>
      </c>
      <c r="C822" s="174" t="s">
        <v>160</v>
      </c>
      <c r="D822" s="4" t="s">
        <v>2550</v>
      </c>
      <c r="E822" s="4" t="s">
        <v>1831</v>
      </c>
      <c r="F822" s="4" t="s">
        <v>1060</v>
      </c>
      <c r="G822" s="4" t="s">
        <v>7126</v>
      </c>
      <c r="H822" s="4" t="s">
        <v>1393</v>
      </c>
      <c r="I822" s="4" t="s">
        <v>1394</v>
      </c>
      <c r="J822" s="4" t="s">
        <v>7127</v>
      </c>
      <c r="K822" s="139">
        <v>1192286674</v>
      </c>
      <c r="L822" s="139">
        <v>1192286674</v>
      </c>
      <c r="M822" s="4" t="s">
        <v>6286</v>
      </c>
      <c r="N822" s="4" t="s">
        <v>7128</v>
      </c>
      <c r="O822" s="4" t="s">
        <v>7045</v>
      </c>
      <c r="P822" s="186">
        <f t="shared" si="99"/>
        <v>1192286674</v>
      </c>
      <c r="Q822" s="186">
        <f t="shared" si="100"/>
        <v>0</v>
      </c>
      <c r="R822" s="4">
        <v>39</v>
      </c>
      <c r="S822" s="4" t="s">
        <v>70</v>
      </c>
      <c r="T822" s="4" t="s">
        <v>70</v>
      </c>
      <c r="U822" s="140">
        <v>45341</v>
      </c>
      <c r="V822" s="4" t="s">
        <v>1884</v>
      </c>
      <c r="W822" s="4" t="s">
        <v>1954</v>
      </c>
      <c r="X822" s="4" t="s">
        <v>70</v>
      </c>
      <c r="Y822" s="4" t="s">
        <v>2942</v>
      </c>
      <c r="Z822" s="4" t="s">
        <v>1888</v>
      </c>
      <c r="AA822" s="4" t="s">
        <v>1886</v>
      </c>
      <c r="AB822" s="186">
        <f t="shared" si="101"/>
        <v>1192286674</v>
      </c>
      <c r="AC822" s="142">
        <f t="shared" si="102"/>
        <v>0</v>
      </c>
      <c r="AD822" s="4"/>
      <c r="AE822" s="4" t="s">
        <v>1987</v>
      </c>
      <c r="AF822" s="144" t="s">
        <v>7046</v>
      </c>
      <c r="AG822" s="4"/>
      <c r="AH822" s="4"/>
      <c r="AI822" s="4"/>
      <c r="AJ822" s="4"/>
      <c r="AK822" t="s">
        <v>7047</v>
      </c>
    </row>
    <row r="823" spans="2:37" hidden="1">
      <c r="B823" s="175" t="s">
        <v>5175</v>
      </c>
      <c r="C823" s="174" t="s">
        <v>160</v>
      </c>
      <c r="D823" s="4" t="s">
        <v>2550</v>
      </c>
      <c r="E823" s="4" t="s">
        <v>1831</v>
      </c>
      <c r="F823" s="4" t="s">
        <v>1060</v>
      </c>
      <c r="G823" s="4" t="s">
        <v>7129</v>
      </c>
      <c r="H823" s="4" t="s">
        <v>1393</v>
      </c>
      <c r="I823" s="4" t="s">
        <v>1394</v>
      </c>
      <c r="J823" s="4" t="s">
        <v>7130</v>
      </c>
      <c r="K823" s="139">
        <v>380591000</v>
      </c>
      <c r="L823" s="139">
        <v>380591000</v>
      </c>
      <c r="M823" s="4" t="s">
        <v>6286</v>
      </c>
      <c r="N823" s="4" t="s">
        <v>7131</v>
      </c>
      <c r="O823" s="4" t="s">
        <v>7045</v>
      </c>
      <c r="P823" s="186">
        <f t="shared" si="99"/>
        <v>380591000</v>
      </c>
      <c r="Q823" s="186">
        <f t="shared" si="100"/>
        <v>0</v>
      </c>
      <c r="R823" s="4">
        <v>39</v>
      </c>
      <c r="S823" s="4" t="s">
        <v>70</v>
      </c>
      <c r="T823" s="4" t="s">
        <v>70</v>
      </c>
      <c r="U823" s="140">
        <v>45341</v>
      </c>
      <c r="V823" s="4" t="s">
        <v>1884</v>
      </c>
      <c r="W823" s="4" t="s">
        <v>1954</v>
      </c>
      <c r="X823" s="4" t="s">
        <v>70</v>
      </c>
      <c r="Y823" s="4" t="s">
        <v>2942</v>
      </c>
      <c r="Z823" s="4" t="s">
        <v>1888</v>
      </c>
      <c r="AA823" s="4" t="s">
        <v>1886</v>
      </c>
      <c r="AB823" s="186">
        <f t="shared" si="101"/>
        <v>380591000</v>
      </c>
      <c r="AC823" s="142">
        <f t="shared" si="102"/>
        <v>0</v>
      </c>
      <c r="AD823" s="4"/>
      <c r="AE823" s="4" t="s">
        <v>1987</v>
      </c>
      <c r="AF823" s="144" t="s">
        <v>7046</v>
      </c>
      <c r="AG823" s="4"/>
      <c r="AH823" s="4"/>
      <c r="AI823" s="4"/>
      <c r="AJ823" s="4"/>
      <c r="AK823" t="s">
        <v>7047</v>
      </c>
    </row>
    <row r="824" spans="2:37" hidden="1">
      <c r="B824" s="175" t="s">
        <v>5175</v>
      </c>
      <c r="C824" s="174" t="s">
        <v>160</v>
      </c>
      <c r="D824" s="4" t="s">
        <v>2550</v>
      </c>
      <c r="E824" s="4" t="s">
        <v>1831</v>
      </c>
      <c r="F824" s="4" t="s">
        <v>1060</v>
      </c>
      <c r="G824" s="4" t="s">
        <v>7132</v>
      </c>
      <c r="H824" s="4" t="s">
        <v>1393</v>
      </c>
      <c r="I824" s="4" t="s">
        <v>1394</v>
      </c>
      <c r="J824" s="4" t="s">
        <v>7133</v>
      </c>
      <c r="K824" s="139">
        <v>218995065</v>
      </c>
      <c r="L824" s="139">
        <v>218995065</v>
      </c>
      <c r="M824" s="4" t="s">
        <v>6286</v>
      </c>
      <c r="N824" s="4" t="s">
        <v>7134</v>
      </c>
      <c r="O824" s="4" t="s">
        <v>7045</v>
      </c>
      <c r="P824" s="186">
        <f t="shared" si="99"/>
        <v>218995065</v>
      </c>
      <c r="Q824" s="186">
        <f t="shared" si="100"/>
        <v>0</v>
      </c>
      <c r="R824" s="4">
        <v>39</v>
      </c>
      <c r="S824" s="4" t="s">
        <v>70</v>
      </c>
      <c r="T824" s="4" t="s">
        <v>70</v>
      </c>
      <c r="U824" s="140">
        <v>45341</v>
      </c>
      <c r="V824" s="4" t="s">
        <v>1884</v>
      </c>
      <c r="W824" s="4" t="s">
        <v>1954</v>
      </c>
      <c r="X824" s="4" t="s">
        <v>70</v>
      </c>
      <c r="Y824" s="4" t="s">
        <v>2942</v>
      </c>
      <c r="Z824" s="4" t="s">
        <v>1888</v>
      </c>
      <c r="AA824" s="4" t="s">
        <v>1886</v>
      </c>
      <c r="AB824" s="186">
        <f t="shared" si="101"/>
        <v>218995065</v>
      </c>
      <c r="AC824" s="142">
        <f t="shared" si="102"/>
        <v>0</v>
      </c>
      <c r="AD824" s="4"/>
      <c r="AE824" s="4" t="s">
        <v>1987</v>
      </c>
      <c r="AF824" s="144" t="s">
        <v>7046</v>
      </c>
      <c r="AG824" s="4"/>
      <c r="AH824" s="4"/>
      <c r="AI824" s="4"/>
      <c r="AJ824" s="4"/>
      <c r="AK824" t="s">
        <v>7047</v>
      </c>
    </row>
    <row r="825" spans="2:37" hidden="1">
      <c r="B825" s="175" t="s">
        <v>5175</v>
      </c>
      <c r="C825" s="174" t="s">
        <v>160</v>
      </c>
      <c r="D825" s="4" t="s">
        <v>2550</v>
      </c>
      <c r="E825" s="4" t="s">
        <v>1831</v>
      </c>
      <c r="F825" s="4" t="s">
        <v>1060</v>
      </c>
      <c r="G825" s="4" t="s">
        <v>7135</v>
      </c>
      <c r="H825" s="4" t="s">
        <v>1393</v>
      </c>
      <c r="I825" s="4" t="s">
        <v>1394</v>
      </c>
      <c r="J825" s="4" t="s">
        <v>7136</v>
      </c>
      <c r="K825" s="139">
        <v>380000000</v>
      </c>
      <c r="L825" s="139">
        <v>380000000</v>
      </c>
      <c r="M825" s="4" t="s">
        <v>6286</v>
      </c>
      <c r="N825" s="4" t="s">
        <v>6958</v>
      </c>
      <c r="O825" s="4" t="s">
        <v>7045</v>
      </c>
      <c r="P825" s="186">
        <f t="shared" si="99"/>
        <v>380000000</v>
      </c>
      <c r="Q825" s="186">
        <f t="shared" si="100"/>
        <v>0</v>
      </c>
      <c r="R825" s="4">
        <v>39</v>
      </c>
      <c r="S825" s="4" t="s">
        <v>70</v>
      </c>
      <c r="T825" s="4" t="s">
        <v>70</v>
      </c>
      <c r="U825" s="140">
        <v>45341</v>
      </c>
      <c r="V825" s="4" t="s">
        <v>1884</v>
      </c>
      <c r="W825" s="4" t="s">
        <v>1954</v>
      </c>
      <c r="X825" s="4" t="s">
        <v>70</v>
      </c>
      <c r="Y825" s="4" t="s">
        <v>2942</v>
      </c>
      <c r="Z825" s="4" t="s">
        <v>1888</v>
      </c>
      <c r="AA825" s="4" t="s">
        <v>1886</v>
      </c>
      <c r="AB825" s="186">
        <f t="shared" si="101"/>
        <v>380000000</v>
      </c>
      <c r="AC825" s="142">
        <f t="shared" si="102"/>
        <v>0</v>
      </c>
      <c r="AD825" s="4"/>
      <c r="AE825" s="4" t="s">
        <v>1987</v>
      </c>
      <c r="AF825" s="144" t="s">
        <v>7046</v>
      </c>
      <c r="AG825" s="4"/>
      <c r="AH825" s="4"/>
      <c r="AI825" s="4"/>
      <c r="AJ825" s="4"/>
      <c r="AK825" t="s">
        <v>7047</v>
      </c>
    </row>
    <row r="826" spans="2:37" hidden="1">
      <c r="B826" s="175" t="s">
        <v>5175</v>
      </c>
      <c r="C826" s="174" t="s">
        <v>160</v>
      </c>
      <c r="D826" s="4" t="s">
        <v>2550</v>
      </c>
      <c r="E826" s="4" t="s">
        <v>1831</v>
      </c>
      <c r="F826" s="4" t="s">
        <v>1060</v>
      </c>
      <c r="G826" s="4" t="s">
        <v>7137</v>
      </c>
      <c r="H826" s="4" t="s">
        <v>1393</v>
      </c>
      <c r="I826" s="4" t="s">
        <v>1394</v>
      </c>
      <c r="J826" s="4" t="s">
        <v>7138</v>
      </c>
      <c r="K826" s="139">
        <v>187324000</v>
      </c>
      <c r="L826" s="139">
        <v>187324000</v>
      </c>
      <c r="M826" s="4" t="s">
        <v>6286</v>
      </c>
      <c r="N826" s="4" t="s">
        <v>6958</v>
      </c>
      <c r="O826" s="4" t="s">
        <v>7045</v>
      </c>
      <c r="P826" s="186">
        <f t="shared" si="99"/>
        <v>187324000</v>
      </c>
      <c r="Q826" s="186">
        <f t="shared" si="100"/>
        <v>0</v>
      </c>
      <c r="R826" s="4">
        <v>39</v>
      </c>
      <c r="S826" s="4" t="s">
        <v>70</v>
      </c>
      <c r="T826" s="4" t="s">
        <v>70</v>
      </c>
      <c r="U826" s="140">
        <v>45341</v>
      </c>
      <c r="V826" s="4" t="s">
        <v>1884</v>
      </c>
      <c r="W826" s="4" t="s">
        <v>1954</v>
      </c>
      <c r="X826" s="4" t="s">
        <v>70</v>
      </c>
      <c r="Y826" s="4" t="s">
        <v>2942</v>
      </c>
      <c r="Z826" s="4" t="s">
        <v>1888</v>
      </c>
      <c r="AA826" s="4" t="s">
        <v>1886</v>
      </c>
      <c r="AB826" s="186">
        <f t="shared" si="101"/>
        <v>187324000</v>
      </c>
      <c r="AC826" s="142">
        <f t="shared" si="102"/>
        <v>0</v>
      </c>
      <c r="AD826" s="4"/>
      <c r="AE826" s="4" t="s">
        <v>1987</v>
      </c>
      <c r="AF826" s="144" t="s">
        <v>7046</v>
      </c>
      <c r="AG826" s="4"/>
      <c r="AH826" s="4"/>
      <c r="AI826" s="4"/>
      <c r="AJ826" s="4"/>
      <c r="AK826" t="s">
        <v>7047</v>
      </c>
    </row>
    <row r="827" spans="2:37" hidden="1">
      <c r="B827" s="175" t="s">
        <v>5175</v>
      </c>
      <c r="C827" s="174" t="s">
        <v>160</v>
      </c>
      <c r="D827" s="4" t="s">
        <v>2550</v>
      </c>
      <c r="E827" s="4" t="s">
        <v>1831</v>
      </c>
      <c r="F827" s="4" t="s">
        <v>1060</v>
      </c>
      <c r="G827" s="4" t="s">
        <v>7139</v>
      </c>
      <c r="H827" s="4" t="s">
        <v>1393</v>
      </c>
      <c r="I827" s="4" t="s">
        <v>1394</v>
      </c>
      <c r="J827" s="4" t="s">
        <v>7140</v>
      </c>
      <c r="K827" s="139">
        <v>438347000</v>
      </c>
      <c r="L827" s="139">
        <v>438347000</v>
      </c>
      <c r="M827" s="4" t="s">
        <v>6286</v>
      </c>
      <c r="N827" s="4" t="s">
        <v>7141</v>
      </c>
      <c r="O827" s="4" t="s">
        <v>7045</v>
      </c>
      <c r="P827" s="186">
        <f t="shared" si="99"/>
        <v>438347000</v>
      </c>
      <c r="Q827" s="186">
        <f t="shared" si="100"/>
        <v>0</v>
      </c>
      <c r="R827" s="4">
        <v>39</v>
      </c>
      <c r="S827" s="4" t="s">
        <v>70</v>
      </c>
      <c r="T827" s="4" t="s">
        <v>70</v>
      </c>
      <c r="U827" s="140">
        <v>45341</v>
      </c>
      <c r="V827" s="4" t="s">
        <v>1884</v>
      </c>
      <c r="W827" s="4" t="s">
        <v>1954</v>
      </c>
      <c r="X827" s="4" t="s">
        <v>70</v>
      </c>
      <c r="Y827" s="4" t="s">
        <v>2942</v>
      </c>
      <c r="Z827" s="4" t="s">
        <v>1888</v>
      </c>
      <c r="AA827" s="4" t="s">
        <v>1886</v>
      </c>
      <c r="AB827" s="186">
        <f t="shared" si="101"/>
        <v>438347000</v>
      </c>
      <c r="AC827" s="142">
        <f t="shared" si="102"/>
        <v>0</v>
      </c>
      <c r="AD827" s="4"/>
      <c r="AE827" s="4" t="s">
        <v>1987</v>
      </c>
      <c r="AF827" s="144" t="s">
        <v>7046</v>
      </c>
      <c r="AG827" s="4"/>
      <c r="AH827" s="4"/>
      <c r="AI827" s="4"/>
      <c r="AJ827" s="4"/>
      <c r="AK827" t="s">
        <v>7047</v>
      </c>
    </row>
    <row r="828" spans="2:37" hidden="1">
      <c r="B828" s="175" t="s">
        <v>5175</v>
      </c>
      <c r="C828" s="174" t="s">
        <v>160</v>
      </c>
      <c r="D828" s="4" t="s">
        <v>2550</v>
      </c>
      <c r="E828" s="4" t="s">
        <v>1831</v>
      </c>
      <c r="F828" s="4" t="s">
        <v>1060</v>
      </c>
      <c r="G828" s="4" t="s">
        <v>7142</v>
      </c>
      <c r="H828" s="4" t="s">
        <v>1393</v>
      </c>
      <c r="I828" s="4" t="s">
        <v>1394</v>
      </c>
      <c r="J828" s="4" t="s">
        <v>7143</v>
      </c>
      <c r="K828" s="139">
        <v>240753000</v>
      </c>
      <c r="L828" s="139">
        <v>240753000</v>
      </c>
      <c r="M828" s="4" t="s">
        <v>6286</v>
      </c>
      <c r="N828" s="4" t="s">
        <v>7144</v>
      </c>
      <c r="O828" s="4" t="s">
        <v>7045</v>
      </c>
      <c r="P828" s="186">
        <f t="shared" si="99"/>
        <v>240753000</v>
      </c>
      <c r="Q828" s="186">
        <f t="shared" si="100"/>
        <v>0</v>
      </c>
      <c r="R828" s="4">
        <v>39</v>
      </c>
      <c r="S828" s="4" t="s">
        <v>70</v>
      </c>
      <c r="T828" s="4" t="s">
        <v>70</v>
      </c>
      <c r="U828" s="140">
        <v>45341</v>
      </c>
      <c r="V828" s="4" t="s">
        <v>1884</v>
      </c>
      <c r="W828" s="4" t="s">
        <v>1954</v>
      </c>
      <c r="X828" s="4" t="s">
        <v>70</v>
      </c>
      <c r="Y828" s="4" t="s">
        <v>2942</v>
      </c>
      <c r="Z828" s="4" t="s">
        <v>1888</v>
      </c>
      <c r="AA828" s="4" t="s">
        <v>1886</v>
      </c>
      <c r="AB828" s="186">
        <f t="shared" si="101"/>
        <v>240753000</v>
      </c>
      <c r="AC828" s="142">
        <f t="shared" si="102"/>
        <v>0</v>
      </c>
      <c r="AD828" s="4"/>
      <c r="AE828" s="4" t="s">
        <v>1987</v>
      </c>
      <c r="AF828" s="144" t="s">
        <v>7046</v>
      </c>
      <c r="AG828" s="4"/>
      <c r="AH828" s="4"/>
      <c r="AI828" s="4"/>
      <c r="AJ828" s="4"/>
      <c r="AK828" t="s">
        <v>7047</v>
      </c>
    </row>
    <row r="829" spans="2:37" hidden="1">
      <c r="B829" s="175" t="s">
        <v>5175</v>
      </c>
      <c r="C829" s="174" t="s">
        <v>160</v>
      </c>
      <c r="D829" s="4" t="s">
        <v>2550</v>
      </c>
      <c r="E829" s="4" t="s">
        <v>1831</v>
      </c>
      <c r="F829" s="4" t="s">
        <v>1060</v>
      </c>
      <c r="G829" s="4" t="s">
        <v>7145</v>
      </c>
      <c r="H829" s="4" t="s">
        <v>1393</v>
      </c>
      <c r="I829" s="4" t="s">
        <v>1394</v>
      </c>
      <c r="J829" s="4" t="s">
        <v>7146</v>
      </c>
      <c r="K829" s="139">
        <v>129621059</v>
      </c>
      <c r="L829" s="139">
        <v>129621059</v>
      </c>
      <c r="M829" s="4" t="s">
        <v>6286</v>
      </c>
      <c r="N829" s="4" t="s">
        <v>7147</v>
      </c>
      <c r="O829" s="4" t="s">
        <v>7045</v>
      </c>
      <c r="P829" s="186">
        <f t="shared" si="99"/>
        <v>129621059</v>
      </c>
      <c r="Q829" s="186">
        <f t="shared" si="100"/>
        <v>0</v>
      </c>
      <c r="R829" s="4">
        <v>39</v>
      </c>
      <c r="S829" s="4" t="s">
        <v>70</v>
      </c>
      <c r="T829" s="4" t="s">
        <v>70</v>
      </c>
      <c r="U829" s="140">
        <v>45341</v>
      </c>
      <c r="V829" s="4" t="s">
        <v>1884</v>
      </c>
      <c r="W829" s="4" t="s">
        <v>1954</v>
      </c>
      <c r="X829" s="4" t="s">
        <v>70</v>
      </c>
      <c r="Y829" s="4" t="s">
        <v>2942</v>
      </c>
      <c r="Z829" s="4" t="s">
        <v>1888</v>
      </c>
      <c r="AA829" s="4" t="s">
        <v>1886</v>
      </c>
      <c r="AB829" s="186">
        <f t="shared" si="101"/>
        <v>129621059</v>
      </c>
      <c r="AC829" s="142">
        <f t="shared" si="102"/>
        <v>0</v>
      </c>
      <c r="AD829" s="4"/>
      <c r="AE829" s="4" t="s">
        <v>1987</v>
      </c>
      <c r="AF829" s="144" t="s">
        <v>7046</v>
      </c>
      <c r="AG829" s="4"/>
      <c r="AH829" s="4"/>
      <c r="AI829" s="4"/>
      <c r="AJ829" s="4"/>
      <c r="AK829" t="s">
        <v>7047</v>
      </c>
    </row>
    <row r="830" spans="2:37" hidden="1">
      <c r="B830" s="175" t="s">
        <v>5175</v>
      </c>
      <c r="C830" s="174" t="s">
        <v>160</v>
      </c>
      <c r="D830" s="4" t="s">
        <v>2550</v>
      </c>
      <c r="E830" s="4" t="s">
        <v>1831</v>
      </c>
      <c r="F830" s="4" t="s">
        <v>1060</v>
      </c>
      <c r="G830" s="4" t="s">
        <v>7148</v>
      </c>
      <c r="H830" s="4" t="s">
        <v>1393</v>
      </c>
      <c r="I830" s="4" t="s">
        <v>1394</v>
      </c>
      <c r="J830" s="4" t="s">
        <v>7149</v>
      </c>
      <c r="K830" s="139">
        <v>384298745</v>
      </c>
      <c r="L830" s="139">
        <v>384298745</v>
      </c>
      <c r="M830" s="4" t="s">
        <v>6286</v>
      </c>
      <c r="N830" s="4" t="s">
        <v>7150</v>
      </c>
      <c r="O830" s="4" t="s">
        <v>7045</v>
      </c>
      <c r="P830" s="186">
        <f t="shared" si="99"/>
        <v>384298745</v>
      </c>
      <c r="Q830" s="186">
        <f t="shared" si="100"/>
        <v>0</v>
      </c>
      <c r="R830" s="4">
        <v>39</v>
      </c>
      <c r="S830" s="4" t="s">
        <v>70</v>
      </c>
      <c r="T830" s="4" t="s">
        <v>70</v>
      </c>
      <c r="U830" s="140">
        <v>45341</v>
      </c>
      <c r="V830" s="4" t="s">
        <v>1884</v>
      </c>
      <c r="W830" s="4" t="s">
        <v>1954</v>
      </c>
      <c r="X830" s="4" t="s">
        <v>70</v>
      </c>
      <c r="Y830" s="4" t="s">
        <v>2942</v>
      </c>
      <c r="Z830" s="4" t="s">
        <v>1888</v>
      </c>
      <c r="AA830" s="4" t="s">
        <v>1886</v>
      </c>
      <c r="AB830" s="186">
        <f t="shared" si="101"/>
        <v>384298745</v>
      </c>
      <c r="AC830" s="142">
        <f t="shared" si="102"/>
        <v>0</v>
      </c>
      <c r="AD830" s="4"/>
      <c r="AE830" s="4" t="s">
        <v>1987</v>
      </c>
      <c r="AF830" s="144" t="s">
        <v>7046</v>
      </c>
      <c r="AG830" s="4"/>
      <c r="AH830" s="4"/>
      <c r="AI830" s="4"/>
      <c r="AJ830" s="4"/>
      <c r="AK830" t="s">
        <v>7047</v>
      </c>
    </row>
    <row r="831" spans="2:37" hidden="1">
      <c r="B831" s="175" t="s">
        <v>5175</v>
      </c>
      <c r="C831" s="174" t="s">
        <v>160</v>
      </c>
      <c r="D831" s="4" t="s">
        <v>2550</v>
      </c>
      <c r="E831" s="4" t="s">
        <v>1831</v>
      </c>
      <c r="F831" s="4" t="s">
        <v>1060</v>
      </c>
      <c r="G831" s="4" t="s">
        <v>7151</v>
      </c>
      <c r="H831" s="4" t="s">
        <v>1393</v>
      </c>
      <c r="I831" s="4" t="s">
        <v>1394</v>
      </c>
      <c r="J831" s="4" t="s">
        <v>7152</v>
      </c>
      <c r="K831" s="139">
        <v>9820210000</v>
      </c>
      <c r="L831" s="139">
        <v>9820210000</v>
      </c>
      <c r="M831" s="4" t="s">
        <v>6286</v>
      </c>
      <c r="N831" s="4" t="s">
        <v>7153</v>
      </c>
      <c r="O831" s="4" t="s">
        <v>7045</v>
      </c>
      <c r="P831" s="186">
        <f t="shared" si="99"/>
        <v>9820210000</v>
      </c>
      <c r="Q831" s="186">
        <f t="shared" si="100"/>
        <v>0</v>
      </c>
      <c r="R831" s="4">
        <v>39</v>
      </c>
      <c r="S831" s="4" t="s">
        <v>70</v>
      </c>
      <c r="T831" s="4" t="s">
        <v>70</v>
      </c>
      <c r="U831" s="140">
        <v>45341</v>
      </c>
      <c r="V831" s="4" t="s">
        <v>1884</v>
      </c>
      <c r="W831" s="4" t="s">
        <v>1954</v>
      </c>
      <c r="X831" s="4" t="s">
        <v>70</v>
      </c>
      <c r="Y831" s="4" t="s">
        <v>2942</v>
      </c>
      <c r="Z831" s="4" t="s">
        <v>1888</v>
      </c>
      <c r="AA831" s="4" t="s">
        <v>1886</v>
      </c>
      <c r="AB831" s="186">
        <f t="shared" si="101"/>
        <v>9820210000</v>
      </c>
      <c r="AC831" s="142">
        <f t="shared" si="102"/>
        <v>0</v>
      </c>
      <c r="AD831" s="4"/>
      <c r="AE831" s="4" t="s">
        <v>1987</v>
      </c>
      <c r="AF831" s="144" t="s">
        <v>7046</v>
      </c>
      <c r="AG831" s="4"/>
      <c r="AH831" s="4"/>
      <c r="AI831" s="4"/>
      <c r="AJ831" s="4"/>
      <c r="AK831" t="s">
        <v>7047</v>
      </c>
    </row>
    <row r="832" spans="2:37" hidden="1">
      <c r="B832" s="175" t="s">
        <v>5175</v>
      </c>
      <c r="C832" s="174" t="s">
        <v>160</v>
      </c>
      <c r="D832" s="4" t="s">
        <v>2550</v>
      </c>
      <c r="E832" s="4" t="s">
        <v>1831</v>
      </c>
      <c r="F832" s="4" t="s">
        <v>1060</v>
      </c>
      <c r="G832" s="4" t="s">
        <v>7154</v>
      </c>
      <c r="H832" s="4" t="s">
        <v>1393</v>
      </c>
      <c r="I832" s="4" t="s">
        <v>1394</v>
      </c>
      <c r="J832" s="4" t="s">
        <v>7155</v>
      </c>
      <c r="K832" s="139">
        <v>787773598</v>
      </c>
      <c r="L832" s="139">
        <v>787773598</v>
      </c>
      <c r="M832" s="4" t="s">
        <v>6286</v>
      </c>
      <c r="N832" s="4" t="s">
        <v>7156</v>
      </c>
      <c r="O832" s="4" t="s">
        <v>7045</v>
      </c>
      <c r="P832" s="186">
        <f t="shared" si="99"/>
        <v>787773598</v>
      </c>
      <c r="Q832" s="186">
        <f t="shared" si="100"/>
        <v>0</v>
      </c>
      <c r="R832" s="4">
        <v>39</v>
      </c>
      <c r="S832" s="4" t="s">
        <v>70</v>
      </c>
      <c r="T832" s="4" t="s">
        <v>70</v>
      </c>
      <c r="U832" s="140">
        <v>45341</v>
      </c>
      <c r="V832" s="4" t="s">
        <v>1884</v>
      </c>
      <c r="W832" s="4" t="s">
        <v>1954</v>
      </c>
      <c r="X832" s="4" t="s">
        <v>70</v>
      </c>
      <c r="Y832" s="4" t="s">
        <v>2942</v>
      </c>
      <c r="Z832" s="4" t="s">
        <v>1888</v>
      </c>
      <c r="AA832" s="4" t="s">
        <v>1886</v>
      </c>
      <c r="AB832" s="186">
        <f t="shared" si="101"/>
        <v>787773598</v>
      </c>
      <c r="AC832" s="142">
        <f t="shared" si="102"/>
        <v>0</v>
      </c>
      <c r="AD832" s="4"/>
      <c r="AE832" s="4" t="s">
        <v>1987</v>
      </c>
      <c r="AF832" s="144" t="s">
        <v>7046</v>
      </c>
      <c r="AG832" s="4"/>
      <c r="AH832" s="4"/>
      <c r="AI832" s="4"/>
      <c r="AJ832" s="4"/>
      <c r="AK832" t="s">
        <v>7047</v>
      </c>
    </row>
    <row r="833" spans="2:37" hidden="1">
      <c r="B833" s="175" t="s">
        <v>5175</v>
      </c>
      <c r="C833" s="174" t="s">
        <v>160</v>
      </c>
      <c r="D833" s="4" t="s">
        <v>2550</v>
      </c>
      <c r="E833" s="4" t="s">
        <v>1831</v>
      </c>
      <c r="F833" s="4" t="s">
        <v>1060</v>
      </c>
      <c r="G833" s="4" t="s">
        <v>7157</v>
      </c>
      <c r="H833" s="4" t="s">
        <v>1393</v>
      </c>
      <c r="I833" s="4" t="s">
        <v>1394</v>
      </c>
      <c r="J833" s="4" t="s">
        <v>7158</v>
      </c>
      <c r="K833" s="139">
        <v>208920844</v>
      </c>
      <c r="L833" s="139">
        <v>208920844</v>
      </c>
      <c r="M833" s="4" t="s">
        <v>6286</v>
      </c>
      <c r="N833" s="4" t="s">
        <v>6964</v>
      </c>
      <c r="O833" s="4" t="s">
        <v>7045</v>
      </c>
      <c r="P833" s="186">
        <f t="shared" si="99"/>
        <v>208920844</v>
      </c>
      <c r="Q833" s="186">
        <f t="shared" si="100"/>
        <v>0</v>
      </c>
      <c r="R833" s="4">
        <v>39</v>
      </c>
      <c r="S833" s="4" t="s">
        <v>70</v>
      </c>
      <c r="T833" s="4" t="s">
        <v>70</v>
      </c>
      <c r="U833" s="140">
        <v>45341</v>
      </c>
      <c r="V833" s="4" t="s">
        <v>1884</v>
      </c>
      <c r="W833" s="4" t="s">
        <v>1954</v>
      </c>
      <c r="X833" s="4" t="s">
        <v>70</v>
      </c>
      <c r="Y833" s="4" t="s">
        <v>2942</v>
      </c>
      <c r="Z833" s="4" t="s">
        <v>1888</v>
      </c>
      <c r="AA833" s="4" t="s">
        <v>1886</v>
      </c>
      <c r="AB833" s="186">
        <f t="shared" si="101"/>
        <v>208920844</v>
      </c>
      <c r="AC833" s="142">
        <f t="shared" si="102"/>
        <v>0</v>
      </c>
      <c r="AD833" s="4"/>
      <c r="AE833" s="4" t="s">
        <v>1987</v>
      </c>
      <c r="AF833" s="144" t="s">
        <v>7046</v>
      </c>
      <c r="AG833" s="4"/>
      <c r="AH833" s="4"/>
      <c r="AI833" s="4"/>
      <c r="AJ833" s="4"/>
      <c r="AK833" t="s">
        <v>7047</v>
      </c>
    </row>
    <row r="834" spans="2:37" hidden="1">
      <c r="B834" s="175" t="s">
        <v>5175</v>
      </c>
      <c r="C834" s="174" t="s">
        <v>160</v>
      </c>
      <c r="D834" s="4" t="s">
        <v>2550</v>
      </c>
      <c r="E834" s="4" t="s">
        <v>1831</v>
      </c>
      <c r="F834" s="4" t="s">
        <v>1060</v>
      </c>
      <c r="G834" s="4" t="s">
        <v>7159</v>
      </c>
      <c r="H834" s="4" t="s">
        <v>1393</v>
      </c>
      <c r="I834" s="4" t="s">
        <v>1394</v>
      </c>
      <c r="J834" s="4" t="s">
        <v>7160</v>
      </c>
      <c r="K834" s="139">
        <v>1822072886</v>
      </c>
      <c r="L834" s="139">
        <v>1822072886</v>
      </c>
      <c r="M834" s="4" t="s">
        <v>6286</v>
      </c>
      <c r="N834" s="4" t="s">
        <v>6964</v>
      </c>
      <c r="O834" s="4" t="s">
        <v>7045</v>
      </c>
      <c r="P834" s="186">
        <f t="shared" si="99"/>
        <v>1822072886</v>
      </c>
      <c r="Q834" s="186">
        <f t="shared" si="100"/>
        <v>0</v>
      </c>
      <c r="R834" s="4">
        <v>39</v>
      </c>
      <c r="S834" s="4" t="s">
        <v>70</v>
      </c>
      <c r="T834" s="4" t="s">
        <v>70</v>
      </c>
      <c r="U834" s="140">
        <v>45341</v>
      </c>
      <c r="V834" s="4" t="s">
        <v>1884</v>
      </c>
      <c r="W834" s="4" t="s">
        <v>1954</v>
      </c>
      <c r="X834" s="4" t="s">
        <v>70</v>
      </c>
      <c r="Y834" s="4" t="s">
        <v>2942</v>
      </c>
      <c r="Z834" s="4" t="s">
        <v>1888</v>
      </c>
      <c r="AA834" s="4" t="s">
        <v>1886</v>
      </c>
      <c r="AB834" s="186">
        <f t="shared" si="101"/>
        <v>1822072886</v>
      </c>
      <c r="AC834" s="142">
        <f t="shared" si="102"/>
        <v>0</v>
      </c>
      <c r="AD834" s="4"/>
      <c r="AE834" s="4" t="s">
        <v>1987</v>
      </c>
      <c r="AF834" s="144" t="s">
        <v>7046</v>
      </c>
      <c r="AG834" s="4"/>
      <c r="AH834" s="4"/>
      <c r="AI834" s="4"/>
      <c r="AJ834" s="4"/>
      <c r="AK834" t="s">
        <v>7047</v>
      </c>
    </row>
    <row r="835" spans="2:37" hidden="1">
      <c r="B835" s="175" t="s">
        <v>5175</v>
      </c>
      <c r="C835" s="174" t="s">
        <v>160</v>
      </c>
      <c r="D835" s="4" t="s">
        <v>2550</v>
      </c>
      <c r="E835" s="4" t="s">
        <v>1831</v>
      </c>
      <c r="F835" s="4" t="s">
        <v>1060</v>
      </c>
      <c r="G835" s="4" t="s">
        <v>7161</v>
      </c>
      <c r="H835" s="4" t="s">
        <v>1393</v>
      </c>
      <c r="I835" s="4" t="s">
        <v>1394</v>
      </c>
      <c r="J835" s="4" t="s">
        <v>7162</v>
      </c>
      <c r="K835" s="139">
        <v>1019047970</v>
      </c>
      <c r="L835" s="139">
        <v>1019047970</v>
      </c>
      <c r="M835" s="4" t="s">
        <v>6286</v>
      </c>
      <c r="N835" s="4" t="s">
        <v>1992</v>
      </c>
      <c r="O835" s="4" t="s">
        <v>7045</v>
      </c>
      <c r="P835" s="186">
        <f t="shared" si="99"/>
        <v>1019047970</v>
      </c>
      <c r="Q835" s="186">
        <f t="shared" si="100"/>
        <v>0</v>
      </c>
      <c r="R835" s="4">
        <v>39</v>
      </c>
      <c r="S835" s="4" t="s">
        <v>70</v>
      </c>
      <c r="T835" s="4" t="s">
        <v>70</v>
      </c>
      <c r="U835" s="140">
        <v>45341</v>
      </c>
      <c r="V835" s="4" t="s">
        <v>1884</v>
      </c>
      <c r="W835" s="4" t="s">
        <v>1954</v>
      </c>
      <c r="X835" s="4" t="s">
        <v>70</v>
      </c>
      <c r="Y835" s="4" t="s">
        <v>2942</v>
      </c>
      <c r="Z835" s="4" t="s">
        <v>1888</v>
      </c>
      <c r="AA835" s="4" t="s">
        <v>1886</v>
      </c>
      <c r="AB835" s="186">
        <f t="shared" si="101"/>
        <v>1019047970</v>
      </c>
      <c r="AC835" s="142">
        <f t="shared" si="102"/>
        <v>0</v>
      </c>
      <c r="AD835" s="4"/>
      <c r="AE835" s="4" t="s">
        <v>1987</v>
      </c>
      <c r="AF835" s="144" t="s">
        <v>7046</v>
      </c>
      <c r="AG835" s="4"/>
      <c r="AH835" s="4"/>
      <c r="AI835" s="4"/>
      <c r="AJ835" s="4"/>
      <c r="AK835" t="s">
        <v>7047</v>
      </c>
    </row>
    <row r="836" spans="2:37" hidden="1">
      <c r="B836" s="175" t="s">
        <v>5175</v>
      </c>
      <c r="C836" s="174" t="s">
        <v>160</v>
      </c>
      <c r="D836" s="4" t="s">
        <v>2550</v>
      </c>
      <c r="E836" s="4" t="s">
        <v>1831</v>
      </c>
      <c r="F836" s="4" t="s">
        <v>1060</v>
      </c>
      <c r="G836" s="4" t="s">
        <v>7163</v>
      </c>
      <c r="H836" s="4" t="s">
        <v>1393</v>
      </c>
      <c r="I836" s="4" t="s">
        <v>1394</v>
      </c>
      <c r="J836" s="4" t="s">
        <v>7164</v>
      </c>
      <c r="K836" s="139">
        <v>17586112000</v>
      </c>
      <c r="L836" s="139">
        <v>17586112000</v>
      </c>
      <c r="M836" s="4" t="s">
        <v>6286</v>
      </c>
      <c r="N836" s="4" t="s">
        <v>7165</v>
      </c>
      <c r="O836" s="4" t="s">
        <v>7045</v>
      </c>
      <c r="P836" s="186">
        <f t="shared" si="99"/>
        <v>17586112000</v>
      </c>
      <c r="Q836" s="186">
        <f t="shared" si="100"/>
        <v>0</v>
      </c>
      <c r="R836" s="4">
        <v>39</v>
      </c>
      <c r="S836" s="4" t="s">
        <v>70</v>
      </c>
      <c r="T836" s="4" t="s">
        <v>70</v>
      </c>
      <c r="U836" s="140">
        <v>45341</v>
      </c>
      <c r="V836" s="4" t="s">
        <v>1884</v>
      </c>
      <c r="W836" s="4" t="s">
        <v>1954</v>
      </c>
      <c r="X836" s="4" t="s">
        <v>70</v>
      </c>
      <c r="Y836" s="4" t="s">
        <v>2942</v>
      </c>
      <c r="Z836" s="4" t="s">
        <v>1888</v>
      </c>
      <c r="AA836" s="4" t="s">
        <v>1886</v>
      </c>
      <c r="AB836" s="186">
        <f t="shared" si="101"/>
        <v>17586112000</v>
      </c>
      <c r="AC836" s="142">
        <f t="shared" si="102"/>
        <v>0</v>
      </c>
      <c r="AD836" s="4"/>
      <c r="AE836" s="4" t="s">
        <v>1987</v>
      </c>
      <c r="AF836" s="144" t="s">
        <v>7046</v>
      </c>
      <c r="AG836" s="4"/>
      <c r="AH836" s="4"/>
      <c r="AI836" s="4"/>
      <c r="AJ836" s="4"/>
      <c r="AK836" t="s">
        <v>7047</v>
      </c>
    </row>
    <row r="837" spans="2:37" hidden="1">
      <c r="B837" s="175" t="s">
        <v>5175</v>
      </c>
      <c r="C837" s="174" t="s">
        <v>160</v>
      </c>
      <c r="D837" s="4" t="s">
        <v>2550</v>
      </c>
      <c r="E837" s="4" t="s">
        <v>1831</v>
      </c>
      <c r="F837" s="4" t="s">
        <v>1060</v>
      </c>
      <c r="G837" s="4" t="s">
        <v>7166</v>
      </c>
      <c r="H837" s="4" t="s">
        <v>1393</v>
      </c>
      <c r="I837" s="4" t="s">
        <v>1394</v>
      </c>
      <c r="J837" s="4" t="s">
        <v>7167</v>
      </c>
      <c r="K837" s="139">
        <v>224255722</v>
      </c>
      <c r="L837" s="139">
        <v>224255722</v>
      </c>
      <c r="M837" s="4" t="s">
        <v>6286</v>
      </c>
      <c r="N837" s="4" t="s">
        <v>2054</v>
      </c>
      <c r="O837" s="4" t="s">
        <v>7045</v>
      </c>
      <c r="P837" s="186">
        <f t="shared" si="99"/>
        <v>224255722</v>
      </c>
      <c r="Q837" s="186">
        <f t="shared" si="100"/>
        <v>0</v>
      </c>
      <c r="R837" s="4">
        <v>39</v>
      </c>
      <c r="S837" s="4" t="s">
        <v>70</v>
      </c>
      <c r="T837" s="4" t="s">
        <v>70</v>
      </c>
      <c r="U837" s="140">
        <v>45341</v>
      </c>
      <c r="V837" s="4" t="s">
        <v>1884</v>
      </c>
      <c r="W837" s="4" t="s">
        <v>1954</v>
      </c>
      <c r="X837" s="4" t="s">
        <v>70</v>
      </c>
      <c r="Y837" s="4" t="s">
        <v>2942</v>
      </c>
      <c r="Z837" s="4" t="s">
        <v>1888</v>
      </c>
      <c r="AA837" s="4" t="s">
        <v>1886</v>
      </c>
      <c r="AB837" s="186">
        <f t="shared" si="101"/>
        <v>224255722</v>
      </c>
      <c r="AC837" s="142">
        <f t="shared" si="102"/>
        <v>0</v>
      </c>
      <c r="AD837" s="4"/>
      <c r="AE837" s="4" t="s">
        <v>1987</v>
      </c>
      <c r="AF837" s="144" t="s">
        <v>7046</v>
      </c>
      <c r="AG837" s="4"/>
      <c r="AH837" s="4"/>
      <c r="AI837" s="4"/>
      <c r="AJ837" s="4"/>
      <c r="AK837" t="s">
        <v>7047</v>
      </c>
    </row>
    <row r="838" spans="2:37" hidden="1">
      <c r="B838" s="175" t="s">
        <v>5175</v>
      </c>
      <c r="C838" s="174" t="s">
        <v>160</v>
      </c>
      <c r="D838" s="4" t="s">
        <v>2550</v>
      </c>
      <c r="E838" s="4" t="s">
        <v>1831</v>
      </c>
      <c r="F838" s="4" t="s">
        <v>1060</v>
      </c>
      <c r="G838" s="4" t="s">
        <v>7168</v>
      </c>
      <c r="H838" s="4" t="s">
        <v>1393</v>
      </c>
      <c r="I838" s="4" t="s">
        <v>1394</v>
      </c>
      <c r="J838" s="4" t="s">
        <v>7169</v>
      </c>
      <c r="K838" s="139">
        <v>396016000</v>
      </c>
      <c r="L838" s="139">
        <v>396016000</v>
      </c>
      <c r="M838" s="4" t="s">
        <v>6286</v>
      </c>
      <c r="N838" s="4" t="s">
        <v>7170</v>
      </c>
      <c r="O838" s="4" t="s">
        <v>7045</v>
      </c>
      <c r="P838" s="186">
        <f t="shared" si="99"/>
        <v>396016000</v>
      </c>
      <c r="Q838" s="186">
        <f t="shared" si="100"/>
        <v>0</v>
      </c>
      <c r="R838" s="4">
        <v>39</v>
      </c>
      <c r="S838" s="4" t="s">
        <v>70</v>
      </c>
      <c r="T838" s="4" t="s">
        <v>70</v>
      </c>
      <c r="U838" s="140">
        <v>45341</v>
      </c>
      <c r="V838" s="4" t="s">
        <v>1884</v>
      </c>
      <c r="W838" s="4" t="s">
        <v>1954</v>
      </c>
      <c r="X838" s="4" t="s">
        <v>70</v>
      </c>
      <c r="Y838" s="4" t="s">
        <v>2942</v>
      </c>
      <c r="Z838" s="4" t="s">
        <v>1888</v>
      </c>
      <c r="AA838" s="4" t="s">
        <v>1886</v>
      </c>
      <c r="AB838" s="186">
        <f t="shared" si="101"/>
        <v>396016000</v>
      </c>
      <c r="AC838" s="142">
        <f t="shared" si="102"/>
        <v>0</v>
      </c>
      <c r="AD838" s="4"/>
      <c r="AE838" s="4" t="s">
        <v>1987</v>
      </c>
      <c r="AF838" s="144" t="s">
        <v>7046</v>
      </c>
      <c r="AG838" s="4"/>
      <c r="AH838" s="4"/>
      <c r="AI838" s="4"/>
      <c r="AJ838" s="4"/>
      <c r="AK838" t="s">
        <v>7047</v>
      </c>
    </row>
    <row r="839" spans="2:37" hidden="1">
      <c r="B839" s="175" t="s">
        <v>5175</v>
      </c>
      <c r="C839" s="174" t="s">
        <v>160</v>
      </c>
      <c r="D839" s="4" t="s">
        <v>2550</v>
      </c>
      <c r="E839" s="4" t="s">
        <v>1831</v>
      </c>
      <c r="F839" s="4" t="s">
        <v>1060</v>
      </c>
      <c r="G839" s="4" t="s">
        <v>7171</v>
      </c>
      <c r="H839" s="4" t="s">
        <v>1393</v>
      </c>
      <c r="I839" s="4" t="s">
        <v>1394</v>
      </c>
      <c r="J839" s="4" t="s">
        <v>7172</v>
      </c>
      <c r="K839" s="139">
        <v>381814318</v>
      </c>
      <c r="L839" s="139">
        <v>381814318</v>
      </c>
      <c r="M839" s="4" t="s">
        <v>6286</v>
      </c>
      <c r="N839" s="4" t="s">
        <v>7173</v>
      </c>
      <c r="O839" s="4" t="s">
        <v>7045</v>
      </c>
      <c r="P839" s="186">
        <f t="shared" si="99"/>
        <v>381814318</v>
      </c>
      <c r="Q839" s="186">
        <f t="shared" si="100"/>
        <v>0</v>
      </c>
      <c r="R839" s="4">
        <v>39</v>
      </c>
      <c r="S839" s="4" t="s">
        <v>70</v>
      </c>
      <c r="T839" s="4" t="s">
        <v>70</v>
      </c>
      <c r="U839" s="140">
        <v>45341</v>
      </c>
      <c r="V839" s="4" t="s">
        <v>1884</v>
      </c>
      <c r="W839" s="4" t="s">
        <v>1954</v>
      </c>
      <c r="X839" s="4" t="s">
        <v>70</v>
      </c>
      <c r="Y839" s="4" t="s">
        <v>2942</v>
      </c>
      <c r="Z839" s="4" t="s">
        <v>1888</v>
      </c>
      <c r="AA839" s="4" t="s">
        <v>1886</v>
      </c>
      <c r="AB839" s="186">
        <f t="shared" si="101"/>
        <v>381814318</v>
      </c>
      <c r="AC839" s="142">
        <f t="shared" si="102"/>
        <v>0</v>
      </c>
      <c r="AD839" s="4"/>
      <c r="AE839" s="4" t="s">
        <v>1987</v>
      </c>
      <c r="AF839" s="144" t="s">
        <v>7046</v>
      </c>
      <c r="AG839" s="4"/>
      <c r="AH839" s="4"/>
      <c r="AI839" s="4"/>
      <c r="AJ839" s="4"/>
      <c r="AK839" t="s">
        <v>7047</v>
      </c>
    </row>
    <row r="840" spans="2:37" hidden="1">
      <c r="B840" s="175" t="s">
        <v>5175</v>
      </c>
      <c r="C840" s="174" t="s">
        <v>160</v>
      </c>
      <c r="D840" s="4" t="s">
        <v>2550</v>
      </c>
      <c r="E840" s="4" t="s">
        <v>1831</v>
      </c>
      <c r="F840" s="4" t="s">
        <v>1060</v>
      </c>
      <c r="G840" s="4" t="s">
        <v>7174</v>
      </c>
      <c r="H840" s="4" t="s">
        <v>1393</v>
      </c>
      <c r="I840" s="4" t="s">
        <v>1394</v>
      </c>
      <c r="J840" s="4" t="s">
        <v>7175</v>
      </c>
      <c r="K840" s="139">
        <v>3298611348</v>
      </c>
      <c r="L840" s="139">
        <v>3298611348</v>
      </c>
      <c r="M840" s="4" t="s">
        <v>6286</v>
      </c>
      <c r="N840" s="4" t="s">
        <v>7173</v>
      </c>
      <c r="O840" s="4" t="s">
        <v>7045</v>
      </c>
      <c r="P840" s="186">
        <f t="shared" si="99"/>
        <v>3298611348</v>
      </c>
      <c r="Q840" s="186">
        <f t="shared" si="100"/>
        <v>0</v>
      </c>
      <c r="R840" s="4">
        <v>39</v>
      </c>
      <c r="S840" s="4" t="s">
        <v>70</v>
      </c>
      <c r="T840" s="4" t="s">
        <v>70</v>
      </c>
      <c r="U840" s="140">
        <v>45341</v>
      </c>
      <c r="V840" s="4" t="s">
        <v>1884</v>
      </c>
      <c r="W840" s="4" t="s">
        <v>1954</v>
      </c>
      <c r="X840" s="4" t="s">
        <v>70</v>
      </c>
      <c r="Y840" s="4" t="s">
        <v>2942</v>
      </c>
      <c r="Z840" s="4" t="s">
        <v>1888</v>
      </c>
      <c r="AA840" s="4" t="s">
        <v>1886</v>
      </c>
      <c r="AB840" s="186">
        <f t="shared" si="101"/>
        <v>3298611348</v>
      </c>
      <c r="AC840" s="142">
        <f t="shared" si="102"/>
        <v>0</v>
      </c>
      <c r="AD840" s="4"/>
      <c r="AE840" s="4" t="s">
        <v>1987</v>
      </c>
      <c r="AF840" s="144" t="s">
        <v>7046</v>
      </c>
      <c r="AG840" s="4"/>
      <c r="AH840" s="4"/>
      <c r="AI840" s="4"/>
      <c r="AJ840" s="4"/>
      <c r="AK840" t="s">
        <v>7047</v>
      </c>
    </row>
    <row r="841" spans="2:37" hidden="1">
      <c r="B841" s="175" t="s">
        <v>5175</v>
      </c>
      <c r="C841" s="174" t="s">
        <v>160</v>
      </c>
      <c r="D841" s="4" t="s">
        <v>2550</v>
      </c>
      <c r="E841" s="4" t="s">
        <v>1831</v>
      </c>
      <c r="F841" s="4" t="s">
        <v>1060</v>
      </c>
      <c r="G841" s="4" t="s">
        <v>7176</v>
      </c>
      <c r="H841" s="4" t="s">
        <v>1393</v>
      </c>
      <c r="I841" s="4" t="s">
        <v>1394</v>
      </c>
      <c r="J841" s="4" t="s">
        <v>7177</v>
      </c>
      <c r="K841" s="139">
        <v>333269054</v>
      </c>
      <c r="L841" s="139">
        <v>333269054</v>
      </c>
      <c r="M841" s="4" t="s">
        <v>6286</v>
      </c>
      <c r="N841" s="4" t="s">
        <v>7178</v>
      </c>
      <c r="O841" s="4" t="s">
        <v>7045</v>
      </c>
      <c r="P841" s="186">
        <f t="shared" si="99"/>
        <v>333269054</v>
      </c>
      <c r="Q841" s="186">
        <f t="shared" si="100"/>
        <v>0</v>
      </c>
      <c r="R841" s="4">
        <v>39</v>
      </c>
      <c r="S841" s="4" t="s">
        <v>70</v>
      </c>
      <c r="T841" s="4" t="s">
        <v>70</v>
      </c>
      <c r="U841" s="140">
        <v>45341</v>
      </c>
      <c r="V841" s="4" t="s">
        <v>1884</v>
      </c>
      <c r="W841" s="4" t="s">
        <v>1954</v>
      </c>
      <c r="X841" s="4" t="s">
        <v>70</v>
      </c>
      <c r="Y841" s="4" t="s">
        <v>2942</v>
      </c>
      <c r="Z841" s="4" t="s">
        <v>1888</v>
      </c>
      <c r="AA841" s="4" t="s">
        <v>1886</v>
      </c>
      <c r="AB841" s="186">
        <f t="shared" si="101"/>
        <v>333269054</v>
      </c>
      <c r="AC841" s="142">
        <f t="shared" si="102"/>
        <v>0</v>
      </c>
      <c r="AD841" s="4"/>
      <c r="AE841" s="4" t="s">
        <v>1987</v>
      </c>
      <c r="AF841" s="144" t="s">
        <v>7046</v>
      </c>
      <c r="AG841" s="4"/>
      <c r="AH841" s="4"/>
      <c r="AI841" s="4"/>
      <c r="AJ841" s="4"/>
      <c r="AK841" t="s">
        <v>7047</v>
      </c>
    </row>
    <row r="842" spans="2:37" hidden="1">
      <c r="B842" s="175" t="s">
        <v>5175</v>
      </c>
      <c r="C842" s="174" t="s">
        <v>160</v>
      </c>
      <c r="D842" s="4" t="s">
        <v>2550</v>
      </c>
      <c r="E842" s="4" t="s">
        <v>1831</v>
      </c>
      <c r="F842" s="4" t="s">
        <v>1060</v>
      </c>
      <c r="G842" s="4" t="s">
        <v>7179</v>
      </c>
      <c r="H842" s="4" t="s">
        <v>1393</v>
      </c>
      <c r="I842" s="4" t="s">
        <v>1394</v>
      </c>
      <c r="J842" s="4" t="s">
        <v>7180</v>
      </c>
      <c r="K842" s="139">
        <v>5288227965</v>
      </c>
      <c r="L842" s="139">
        <v>5288227965</v>
      </c>
      <c r="M842" s="4" t="s">
        <v>6286</v>
      </c>
      <c r="N842" s="4" t="s">
        <v>7181</v>
      </c>
      <c r="O842" s="4" t="s">
        <v>7045</v>
      </c>
      <c r="P842" s="186">
        <f t="shared" si="99"/>
        <v>5288227965</v>
      </c>
      <c r="Q842" s="186">
        <f t="shared" si="100"/>
        <v>0</v>
      </c>
      <c r="R842" s="4">
        <v>39</v>
      </c>
      <c r="S842" s="4" t="s">
        <v>70</v>
      </c>
      <c r="T842" s="4" t="s">
        <v>70</v>
      </c>
      <c r="U842" s="140">
        <v>45341</v>
      </c>
      <c r="V842" s="4" t="s">
        <v>1884</v>
      </c>
      <c r="W842" s="4" t="s">
        <v>1954</v>
      </c>
      <c r="X842" s="4" t="s">
        <v>70</v>
      </c>
      <c r="Y842" s="4" t="s">
        <v>2942</v>
      </c>
      <c r="Z842" s="4" t="s">
        <v>1888</v>
      </c>
      <c r="AA842" s="4" t="s">
        <v>1886</v>
      </c>
      <c r="AB842" s="186">
        <f t="shared" si="101"/>
        <v>5288227965</v>
      </c>
      <c r="AC842" s="142">
        <f t="shared" si="102"/>
        <v>0</v>
      </c>
      <c r="AD842" s="4"/>
      <c r="AE842" s="4" t="s">
        <v>1987</v>
      </c>
      <c r="AF842" s="144" t="s">
        <v>7046</v>
      </c>
      <c r="AG842" s="4"/>
      <c r="AH842" s="4"/>
      <c r="AI842" s="4"/>
      <c r="AJ842" s="4"/>
      <c r="AK842" t="s">
        <v>7047</v>
      </c>
    </row>
    <row r="843" spans="2:37" hidden="1">
      <c r="B843" s="175" t="s">
        <v>5175</v>
      </c>
      <c r="C843" s="174" t="s">
        <v>160</v>
      </c>
      <c r="D843" s="4" t="s">
        <v>2550</v>
      </c>
      <c r="E843" s="4" t="s">
        <v>1831</v>
      </c>
      <c r="F843" s="4" t="s">
        <v>1060</v>
      </c>
      <c r="G843" s="4" t="s">
        <v>7182</v>
      </c>
      <c r="H843" s="4" t="s">
        <v>1393</v>
      </c>
      <c r="I843" s="4" t="s">
        <v>1394</v>
      </c>
      <c r="J843" s="4" t="s">
        <v>7183</v>
      </c>
      <c r="K843" s="139">
        <v>965789219</v>
      </c>
      <c r="L843" s="139">
        <v>965789219</v>
      </c>
      <c r="M843" s="4" t="s">
        <v>6286</v>
      </c>
      <c r="N843" s="4" t="s">
        <v>7184</v>
      </c>
      <c r="O843" s="4" t="s">
        <v>7045</v>
      </c>
      <c r="P843" s="186">
        <f t="shared" si="99"/>
        <v>965789219</v>
      </c>
      <c r="Q843" s="186">
        <f t="shared" si="100"/>
        <v>0</v>
      </c>
      <c r="R843" s="4">
        <v>39</v>
      </c>
      <c r="S843" s="4" t="s">
        <v>70</v>
      </c>
      <c r="T843" s="4" t="s">
        <v>70</v>
      </c>
      <c r="U843" s="140">
        <v>45341</v>
      </c>
      <c r="V843" s="4" t="s">
        <v>1884</v>
      </c>
      <c r="W843" s="4" t="s">
        <v>1954</v>
      </c>
      <c r="X843" s="4" t="s">
        <v>70</v>
      </c>
      <c r="Y843" s="4" t="s">
        <v>2942</v>
      </c>
      <c r="Z843" s="4" t="s">
        <v>1888</v>
      </c>
      <c r="AA843" s="4" t="s">
        <v>1886</v>
      </c>
      <c r="AB843" s="186">
        <f t="shared" si="101"/>
        <v>965789219</v>
      </c>
      <c r="AC843" s="142">
        <f t="shared" si="102"/>
        <v>0</v>
      </c>
      <c r="AD843" s="4"/>
      <c r="AE843" s="4" t="s">
        <v>1987</v>
      </c>
      <c r="AF843" s="144" t="s">
        <v>7046</v>
      </c>
      <c r="AG843" s="4"/>
      <c r="AH843" s="4"/>
      <c r="AI843" s="4"/>
      <c r="AJ843" s="4"/>
      <c r="AK843" t="s">
        <v>7047</v>
      </c>
    </row>
    <row r="844" spans="2:37" hidden="1">
      <c r="B844" s="175" t="s">
        <v>5175</v>
      </c>
      <c r="C844" s="174" t="s">
        <v>160</v>
      </c>
      <c r="D844" s="4" t="s">
        <v>2550</v>
      </c>
      <c r="E844" s="4" t="s">
        <v>1831</v>
      </c>
      <c r="F844" s="4" t="s">
        <v>1060</v>
      </c>
      <c r="G844" s="4" t="s">
        <v>7185</v>
      </c>
      <c r="H844" s="4" t="s">
        <v>1393</v>
      </c>
      <c r="I844" s="4" t="s">
        <v>1394</v>
      </c>
      <c r="J844" s="4" t="s">
        <v>7186</v>
      </c>
      <c r="K844" s="139">
        <v>1508314410</v>
      </c>
      <c r="L844" s="139">
        <v>1508314410</v>
      </c>
      <c r="M844" s="4" t="s">
        <v>6286</v>
      </c>
      <c r="N844" s="4" t="s">
        <v>7187</v>
      </c>
      <c r="O844" s="4" t="s">
        <v>7045</v>
      </c>
      <c r="P844" s="186">
        <f t="shared" si="99"/>
        <v>1508314410</v>
      </c>
      <c r="Q844" s="186">
        <f t="shared" si="100"/>
        <v>0</v>
      </c>
      <c r="R844" s="4">
        <v>39</v>
      </c>
      <c r="S844" s="4" t="s">
        <v>70</v>
      </c>
      <c r="T844" s="4" t="s">
        <v>70</v>
      </c>
      <c r="U844" s="140">
        <v>45341</v>
      </c>
      <c r="V844" s="4" t="s">
        <v>1884</v>
      </c>
      <c r="W844" s="4" t="s">
        <v>1954</v>
      </c>
      <c r="X844" s="4" t="s">
        <v>70</v>
      </c>
      <c r="Y844" s="4" t="s">
        <v>2942</v>
      </c>
      <c r="Z844" s="4" t="s">
        <v>1888</v>
      </c>
      <c r="AA844" s="4" t="s">
        <v>1886</v>
      </c>
      <c r="AB844" s="186">
        <f t="shared" si="101"/>
        <v>1508314410</v>
      </c>
      <c r="AC844" s="142">
        <f t="shared" si="102"/>
        <v>0</v>
      </c>
      <c r="AD844" s="4"/>
      <c r="AE844" s="4" t="s">
        <v>1987</v>
      </c>
      <c r="AF844" s="144" t="s">
        <v>7046</v>
      </c>
      <c r="AG844" s="4"/>
      <c r="AH844" s="4"/>
      <c r="AI844" s="4"/>
      <c r="AJ844" s="4"/>
      <c r="AK844" t="s">
        <v>7047</v>
      </c>
    </row>
    <row r="845" spans="2:37" hidden="1">
      <c r="B845" s="175" t="s">
        <v>5175</v>
      </c>
      <c r="C845" s="174" t="s">
        <v>160</v>
      </c>
      <c r="D845" s="4" t="s">
        <v>2550</v>
      </c>
      <c r="E845" s="4" t="s">
        <v>1831</v>
      </c>
      <c r="F845" s="4" t="s">
        <v>1060</v>
      </c>
      <c r="G845" s="4" t="s">
        <v>7188</v>
      </c>
      <c r="H845" s="4" t="s">
        <v>1393</v>
      </c>
      <c r="I845" s="4" t="s">
        <v>1394</v>
      </c>
      <c r="J845" s="4" t="s">
        <v>7189</v>
      </c>
      <c r="K845" s="139">
        <v>440544298</v>
      </c>
      <c r="L845" s="139">
        <v>440544298</v>
      </c>
      <c r="M845" s="4" t="s">
        <v>6286</v>
      </c>
      <c r="N845" s="4" t="s">
        <v>7190</v>
      </c>
      <c r="O845" s="4" t="s">
        <v>7045</v>
      </c>
      <c r="P845" s="186">
        <f t="shared" si="99"/>
        <v>440544298</v>
      </c>
      <c r="Q845" s="186">
        <f t="shared" si="100"/>
        <v>0</v>
      </c>
      <c r="R845" s="4">
        <v>39</v>
      </c>
      <c r="S845" s="4" t="s">
        <v>70</v>
      </c>
      <c r="T845" s="4" t="s">
        <v>70</v>
      </c>
      <c r="U845" s="140">
        <v>45341</v>
      </c>
      <c r="V845" s="4" t="s">
        <v>1884</v>
      </c>
      <c r="W845" s="4" t="s">
        <v>1954</v>
      </c>
      <c r="X845" s="4" t="s">
        <v>70</v>
      </c>
      <c r="Y845" s="4" t="s">
        <v>2942</v>
      </c>
      <c r="Z845" s="4" t="s">
        <v>1888</v>
      </c>
      <c r="AA845" s="4" t="s">
        <v>1886</v>
      </c>
      <c r="AB845" s="186">
        <f t="shared" si="101"/>
        <v>440544298</v>
      </c>
      <c r="AC845" s="142">
        <f t="shared" si="102"/>
        <v>0</v>
      </c>
      <c r="AD845" s="4"/>
      <c r="AE845" s="4" t="s">
        <v>1987</v>
      </c>
      <c r="AF845" s="144" t="s">
        <v>7046</v>
      </c>
      <c r="AG845" s="4"/>
      <c r="AH845" s="4"/>
      <c r="AI845" s="4"/>
      <c r="AJ845" s="4"/>
      <c r="AK845" t="s">
        <v>7047</v>
      </c>
    </row>
    <row r="846" spans="2:37" hidden="1">
      <c r="B846" s="175" t="s">
        <v>5175</v>
      </c>
      <c r="C846" s="174" t="s">
        <v>160</v>
      </c>
      <c r="D846" s="4" t="s">
        <v>2550</v>
      </c>
      <c r="E846" s="4" t="s">
        <v>1831</v>
      </c>
      <c r="F846" s="4" t="s">
        <v>1060</v>
      </c>
      <c r="G846" s="4" t="s">
        <v>7191</v>
      </c>
      <c r="H846" s="4" t="s">
        <v>1393</v>
      </c>
      <c r="I846" s="4" t="s">
        <v>1394</v>
      </c>
      <c r="J846" s="4" t="s">
        <v>7192</v>
      </c>
      <c r="K846" s="139">
        <v>502119000</v>
      </c>
      <c r="L846" s="139">
        <v>502119000</v>
      </c>
      <c r="M846" s="4" t="s">
        <v>6286</v>
      </c>
      <c r="N846" s="4" t="s">
        <v>7193</v>
      </c>
      <c r="O846" s="4" t="s">
        <v>7045</v>
      </c>
      <c r="P846" s="186">
        <f t="shared" si="99"/>
        <v>502119000</v>
      </c>
      <c r="Q846" s="186">
        <f t="shared" si="100"/>
        <v>0</v>
      </c>
      <c r="R846" s="4">
        <v>39</v>
      </c>
      <c r="S846" s="4" t="s">
        <v>70</v>
      </c>
      <c r="T846" s="4" t="s">
        <v>70</v>
      </c>
      <c r="U846" s="140">
        <v>45341</v>
      </c>
      <c r="V846" s="4" t="s">
        <v>1884</v>
      </c>
      <c r="W846" s="4" t="s">
        <v>1954</v>
      </c>
      <c r="X846" s="4" t="s">
        <v>70</v>
      </c>
      <c r="Y846" s="4" t="s">
        <v>2942</v>
      </c>
      <c r="Z846" s="4" t="s">
        <v>1888</v>
      </c>
      <c r="AA846" s="4" t="s">
        <v>1886</v>
      </c>
      <c r="AB846" s="186">
        <f t="shared" si="101"/>
        <v>502119000</v>
      </c>
      <c r="AC846" s="142">
        <f t="shared" si="102"/>
        <v>0</v>
      </c>
      <c r="AD846" s="4"/>
      <c r="AE846" s="4" t="s">
        <v>1987</v>
      </c>
      <c r="AF846" s="144" t="s">
        <v>7046</v>
      </c>
      <c r="AG846" s="4"/>
      <c r="AH846" s="4"/>
      <c r="AI846" s="4"/>
      <c r="AJ846" s="4"/>
      <c r="AK846" t="s">
        <v>7047</v>
      </c>
    </row>
    <row r="847" spans="2:37" hidden="1">
      <c r="B847" s="175" t="s">
        <v>5175</v>
      </c>
      <c r="C847" s="174" t="s">
        <v>160</v>
      </c>
      <c r="D847" s="4" t="s">
        <v>2550</v>
      </c>
      <c r="E847" s="4" t="s">
        <v>1831</v>
      </c>
      <c r="F847" s="4" t="s">
        <v>1060</v>
      </c>
      <c r="G847" s="4" t="s">
        <v>7194</v>
      </c>
      <c r="H847" s="4" t="s">
        <v>1393</v>
      </c>
      <c r="I847" s="4" t="s">
        <v>1394</v>
      </c>
      <c r="J847" s="4" t="s">
        <v>7195</v>
      </c>
      <c r="K847" s="139">
        <v>1506975000</v>
      </c>
      <c r="L847" s="139">
        <v>1506975000</v>
      </c>
      <c r="M847" s="4" t="s">
        <v>6286</v>
      </c>
      <c r="N847" s="4" t="s">
        <v>7196</v>
      </c>
      <c r="O847" s="4" t="s">
        <v>7045</v>
      </c>
      <c r="P847" s="186">
        <f t="shared" si="99"/>
        <v>1506975000</v>
      </c>
      <c r="Q847" s="186">
        <f t="shared" si="100"/>
        <v>0</v>
      </c>
      <c r="R847" s="4">
        <v>39</v>
      </c>
      <c r="S847" s="4" t="s">
        <v>70</v>
      </c>
      <c r="T847" s="4" t="s">
        <v>70</v>
      </c>
      <c r="U847" s="140">
        <v>45341</v>
      </c>
      <c r="V847" s="4" t="s">
        <v>1884</v>
      </c>
      <c r="W847" s="4" t="s">
        <v>1954</v>
      </c>
      <c r="X847" s="4" t="s">
        <v>70</v>
      </c>
      <c r="Y847" s="4" t="s">
        <v>2942</v>
      </c>
      <c r="Z847" s="4" t="s">
        <v>1888</v>
      </c>
      <c r="AA847" s="4" t="s">
        <v>1886</v>
      </c>
      <c r="AB847" s="186">
        <f t="shared" si="101"/>
        <v>1506975000</v>
      </c>
      <c r="AC847" s="142">
        <f t="shared" si="102"/>
        <v>0</v>
      </c>
      <c r="AD847" s="4"/>
      <c r="AE847" s="4" t="s">
        <v>1987</v>
      </c>
      <c r="AF847" s="144" t="s">
        <v>7046</v>
      </c>
      <c r="AG847" s="4"/>
      <c r="AH847" s="4"/>
      <c r="AI847" s="4"/>
      <c r="AJ847" s="4"/>
      <c r="AK847" t="s">
        <v>7047</v>
      </c>
    </row>
    <row r="848" spans="2:37" hidden="1">
      <c r="B848" s="175" t="s">
        <v>5175</v>
      </c>
      <c r="C848" s="174" t="s">
        <v>160</v>
      </c>
      <c r="D848" s="4" t="s">
        <v>2550</v>
      </c>
      <c r="E848" s="4" t="s">
        <v>1831</v>
      </c>
      <c r="F848" s="4" t="s">
        <v>1060</v>
      </c>
      <c r="G848" s="4" t="s">
        <v>7197</v>
      </c>
      <c r="H848" s="4" t="s">
        <v>1393</v>
      </c>
      <c r="I848" s="4" t="s">
        <v>1394</v>
      </c>
      <c r="J848" s="4" t="s">
        <v>7198</v>
      </c>
      <c r="K848" s="139">
        <v>898669190</v>
      </c>
      <c r="L848" s="139">
        <v>898669190</v>
      </c>
      <c r="M848" s="4" t="s">
        <v>6286</v>
      </c>
      <c r="N848" s="4" t="s">
        <v>7199</v>
      </c>
      <c r="O848" s="4" t="s">
        <v>7045</v>
      </c>
      <c r="P848" s="186">
        <f t="shared" si="99"/>
        <v>898669190</v>
      </c>
      <c r="Q848" s="186">
        <f t="shared" si="100"/>
        <v>0</v>
      </c>
      <c r="R848" s="4">
        <v>39</v>
      </c>
      <c r="S848" s="4" t="s">
        <v>70</v>
      </c>
      <c r="T848" s="4" t="s">
        <v>70</v>
      </c>
      <c r="U848" s="140">
        <v>45341</v>
      </c>
      <c r="V848" s="4" t="s">
        <v>1884</v>
      </c>
      <c r="W848" s="4" t="s">
        <v>1954</v>
      </c>
      <c r="X848" s="4" t="s">
        <v>70</v>
      </c>
      <c r="Y848" s="4" t="s">
        <v>2942</v>
      </c>
      <c r="Z848" s="4" t="s">
        <v>1888</v>
      </c>
      <c r="AA848" s="4" t="s">
        <v>1886</v>
      </c>
      <c r="AB848" s="186">
        <f t="shared" si="101"/>
        <v>898669190</v>
      </c>
      <c r="AC848" s="142">
        <f t="shared" si="102"/>
        <v>0</v>
      </c>
      <c r="AD848" s="4"/>
      <c r="AE848" s="4" t="s">
        <v>1987</v>
      </c>
      <c r="AF848" s="144" t="s">
        <v>7046</v>
      </c>
      <c r="AG848" s="4"/>
      <c r="AH848" s="4"/>
      <c r="AI848" s="4"/>
      <c r="AJ848" s="4"/>
      <c r="AK848" t="s">
        <v>7047</v>
      </c>
    </row>
    <row r="849" spans="2:37" hidden="1">
      <c r="B849" s="175" t="s">
        <v>5175</v>
      </c>
      <c r="C849" s="174" t="s">
        <v>160</v>
      </c>
      <c r="D849" s="4" t="s">
        <v>2550</v>
      </c>
      <c r="E849" s="4" t="s">
        <v>1831</v>
      </c>
      <c r="F849" s="4" t="s">
        <v>1060</v>
      </c>
      <c r="G849" s="4" t="s">
        <v>7200</v>
      </c>
      <c r="H849" s="4" t="s">
        <v>1393</v>
      </c>
      <c r="I849" s="4" t="s">
        <v>1394</v>
      </c>
      <c r="J849" s="4" t="s">
        <v>7201</v>
      </c>
      <c r="K849" s="139">
        <v>67355765</v>
      </c>
      <c r="L849" s="139">
        <v>67355765</v>
      </c>
      <c r="M849" s="4" t="s">
        <v>6286</v>
      </c>
      <c r="N849" s="4" t="s">
        <v>7202</v>
      </c>
      <c r="O849" s="4" t="s">
        <v>7045</v>
      </c>
      <c r="P849" s="186">
        <f t="shared" si="99"/>
        <v>67355765</v>
      </c>
      <c r="Q849" s="186">
        <f t="shared" si="100"/>
        <v>0</v>
      </c>
      <c r="R849" s="4">
        <v>39</v>
      </c>
      <c r="S849" s="4" t="s">
        <v>70</v>
      </c>
      <c r="T849" s="4" t="s">
        <v>70</v>
      </c>
      <c r="U849" s="140">
        <v>45341</v>
      </c>
      <c r="V849" s="4" t="s">
        <v>1884</v>
      </c>
      <c r="W849" s="4" t="s">
        <v>1954</v>
      </c>
      <c r="X849" s="4" t="s">
        <v>70</v>
      </c>
      <c r="Y849" s="4" t="s">
        <v>2942</v>
      </c>
      <c r="Z849" s="4" t="s">
        <v>1888</v>
      </c>
      <c r="AA849" s="4" t="s">
        <v>1886</v>
      </c>
      <c r="AB849" s="186">
        <f t="shared" si="101"/>
        <v>67355765</v>
      </c>
      <c r="AC849" s="142">
        <f t="shared" si="102"/>
        <v>0</v>
      </c>
      <c r="AD849" s="4"/>
      <c r="AE849" s="4" t="s">
        <v>1987</v>
      </c>
      <c r="AF849" s="144" t="s">
        <v>7046</v>
      </c>
      <c r="AG849" s="4"/>
      <c r="AH849" s="4"/>
      <c r="AI849" s="4"/>
      <c r="AJ849" s="4"/>
      <c r="AK849" t="s">
        <v>7047</v>
      </c>
    </row>
    <row r="850" spans="2:37" hidden="1">
      <c r="B850" s="175" t="s">
        <v>5175</v>
      </c>
      <c r="C850" s="174" t="s">
        <v>160</v>
      </c>
      <c r="D850" s="4" t="s">
        <v>2550</v>
      </c>
      <c r="E850" s="4" t="s">
        <v>1831</v>
      </c>
      <c r="F850" s="4" t="s">
        <v>1060</v>
      </c>
      <c r="G850" s="4" t="s">
        <v>7203</v>
      </c>
      <c r="H850" s="4" t="s">
        <v>1393</v>
      </c>
      <c r="I850" s="4" t="s">
        <v>1394</v>
      </c>
      <c r="J850" s="4" t="s">
        <v>7204</v>
      </c>
      <c r="K850" s="139">
        <v>628299944</v>
      </c>
      <c r="L850" s="139">
        <v>628299944</v>
      </c>
      <c r="M850" s="4" t="s">
        <v>6286</v>
      </c>
      <c r="N850" s="4" t="s">
        <v>7205</v>
      </c>
      <c r="O850" s="4" t="s">
        <v>7045</v>
      </c>
      <c r="P850" s="186">
        <f t="shared" si="99"/>
        <v>628299944</v>
      </c>
      <c r="Q850" s="186">
        <f t="shared" si="100"/>
        <v>0</v>
      </c>
      <c r="R850" s="4">
        <v>39</v>
      </c>
      <c r="S850" s="4" t="s">
        <v>70</v>
      </c>
      <c r="T850" s="4" t="s">
        <v>70</v>
      </c>
      <c r="U850" s="140">
        <v>45341</v>
      </c>
      <c r="V850" s="4" t="s">
        <v>1884</v>
      </c>
      <c r="W850" s="4" t="s">
        <v>1954</v>
      </c>
      <c r="X850" s="4" t="s">
        <v>70</v>
      </c>
      <c r="Y850" s="4" t="s">
        <v>2942</v>
      </c>
      <c r="Z850" s="4" t="s">
        <v>1888</v>
      </c>
      <c r="AA850" s="4" t="s">
        <v>1886</v>
      </c>
      <c r="AB850" s="186">
        <f t="shared" si="101"/>
        <v>628299944</v>
      </c>
      <c r="AC850" s="142">
        <f t="shared" si="102"/>
        <v>0</v>
      </c>
      <c r="AD850" s="4"/>
      <c r="AE850" s="4" t="s">
        <v>1987</v>
      </c>
      <c r="AF850" s="144" t="s">
        <v>7046</v>
      </c>
      <c r="AG850" s="4"/>
      <c r="AH850" s="4"/>
      <c r="AI850" s="4"/>
      <c r="AJ850" s="4"/>
      <c r="AK850" t="s">
        <v>7047</v>
      </c>
    </row>
    <row r="851" spans="2:37" hidden="1">
      <c r="B851" s="175" t="s">
        <v>5175</v>
      </c>
      <c r="C851" s="174" t="s">
        <v>160</v>
      </c>
      <c r="D851" s="4" t="s">
        <v>2550</v>
      </c>
      <c r="E851" s="4" t="s">
        <v>1831</v>
      </c>
      <c r="F851" s="4" t="s">
        <v>1060</v>
      </c>
      <c r="G851" s="4" t="s">
        <v>7206</v>
      </c>
      <c r="H851" s="4" t="s">
        <v>1393</v>
      </c>
      <c r="I851" s="4" t="s">
        <v>1394</v>
      </c>
      <c r="J851" s="4" t="s">
        <v>7207</v>
      </c>
      <c r="K851" s="139">
        <v>439382000</v>
      </c>
      <c r="L851" s="139">
        <v>439382000</v>
      </c>
      <c r="M851" s="4" t="s">
        <v>6286</v>
      </c>
      <c r="N851" s="4" t="s">
        <v>7208</v>
      </c>
      <c r="O851" s="4" t="s">
        <v>7045</v>
      </c>
      <c r="P851" s="186">
        <f t="shared" si="99"/>
        <v>439382000</v>
      </c>
      <c r="Q851" s="186">
        <f t="shared" si="100"/>
        <v>0</v>
      </c>
      <c r="R851" s="4">
        <v>39</v>
      </c>
      <c r="S851" s="4" t="s">
        <v>70</v>
      </c>
      <c r="T851" s="4" t="s">
        <v>70</v>
      </c>
      <c r="U851" s="140">
        <v>45341</v>
      </c>
      <c r="V851" s="4" t="s">
        <v>1884</v>
      </c>
      <c r="W851" s="4" t="s">
        <v>1954</v>
      </c>
      <c r="X851" s="4" t="s">
        <v>70</v>
      </c>
      <c r="Y851" s="4" t="s">
        <v>2942</v>
      </c>
      <c r="Z851" s="4" t="s">
        <v>1888</v>
      </c>
      <c r="AA851" s="4" t="s">
        <v>1886</v>
      </c>
      <c r="AB851" s="186">
        <f t="shared" si="101"/>
        <v>439382000</v>
      </c>
      <c r="AC851" s="142">
        <f t="shared" si="102"/>
        <v>0</v>
      </c>
      <c r="AD851" s="4"/>
      <c r="AE851" s="4" t="s">
        <v>1987</v>
      </c>
      <c r="AF851" s="144" t="s">
        <v>7046</v>
      </c>
      <c r="AG851" s="4"/>
      <c r="AH851" s="4"/>
      <c r="AI851" s="4"/>
      <c r="AJ851" s="4"/>
      <c r="AK851" t="s">
        <v>7047</v>
      </c>
    </row>
    <row r="852" spans="2:37" hidden="1">
      <c r="B852" s="175" t="s">
        <v>5175</v>
      </c>
      <c r="C852" s="174" t="s">
        <v>160</v>
      </c>
      <c r="D852" s="4" t="s">
        <v>2550</v>
      </c>
      <c r="E852" s="4" t="s">
        <v>1831</v>
      </c>
      <c r="F852" s="4" t="s">
        <v>1060</v>
      </c>
      <c r="G852" s="4" t="s">
        <v>7209</v>
      </c>
      <c r="H852" s="4" t="s">
        <v>1393</v>
      </c>
      <c r="I852" s="4" t="s">
        <v>1394</v>
      </c>
      <c r="J852" s="4" t="s">
        <v>7210</v>
      </c>
      <c r="K852" s="139">
        <v>6312429320</v>
      </c>
      <c r="L852" s="139">
        <v>6312429320</v>
      </c>
      <c r="M852" s="4" t="s">
        <v>6286</v>
      </c>
      <c r="N852" s="4" t="s">
        <v>7211</v>
      </c>
      <c r="O852" s="4" t="s">
        <v>7045</v>
      </c>
      <c r="P852" s="186">
        <f t="shared" si="99"/>
        <v>6312429320</v>
      </c>
      <c r="Q852" s="186">
        <f t="shared" si="100"/>
        <v>0</v>
      </c>
      <c r="R852" s="4">
        <v>39</v>
      </c>
      <c r="S852" s="4" t="s">
        <v>70</v>
      </c>
      <c r="T852" s="4" t="s">
        <v>70</v>
      </c>
      <c r="U852" s="140">
        <v>45341</v>
      </c>
      <c r="V852" s="4" t="s">
        <v>1884</v>
      </c>
      <c r="W852" s="4" t="s">
        <v>1954</v>
      </c>
      <c r="X852" s="4" t="s">
        <v>70</v>
      </c>
      <c r="Y852" s="4" t="s">
        <v>2942</v>
      </c>
      <c r="Z852" s="4" t="s">
        <v>1888</v>
      </c>
      <c r="AA852" s="4" t="s">
        <v>1886</v>
      </c>
      <c r="AB852" s="186">
        <f t="shared" si="101"/>
        <v>6312429320</v>
      </c>
      <c r="AC852" s="142">
        <f t="shared" si="102"/>
        <v>0</v>
      </c>
      <c r="AD852" s="4"/>
      <c r="AE852" s="4" t="s">
        <v>1987</v>
      </c>
      <c r="AF852" s="144" t="s">
        <v>7046</v>
      </c>
      <c r="AG852" s="4"/>
      <c r="AH852" s="4"/>
      <c r="AI852" s="4"/>
      <c r="AJ852" s="4"/>
      <c r="AK852" t="s">
        <v>7047</v>
      </c>
    </row>
    <row r="853" spans="2:37" hidden="1">
      <c r="B853" s="175" t="s">
        <v>5175</v>
      </c>
      <c r="C853" s="174" t="s">
        <v>160</v>
      </c>
      <c r="D853" s="4" t="s">
        <v>2550</v>
      </c>
      <c r="E853" s="4" t="s">
        <v>1831</v>
      </c>
      <c r="F853" s="4" t="s">
        <v>1060</v>
      </c>
      <c r="G853" s="4" t="s">
        <v>7212</v>
      </c>
      <c r="H853" s="4" t="s">
        <v>1393</v>
      </c>
      <c r="I853" s="4" t="s">
        <v>1394</v>
      </c>
      <c r="J853" s="4" t="s">
        <v>7213</v>
      </c>
      <c r="K853" s="139">
        <v>316676000</v>
      </c>
      <c r="L853" s="139">
        <v>316676000</v>
      </c>
      <c r="M853" s="4" t="s">
        <v>6286</v>
      </c>
      <c r="N853" s="4" t="s">
        <v>7211</v>
      </c>
      <c r="O853" s="4" t="s">
        <v>7045</v>
      </c>
      <c r="P853" s="186">
        <f t="shared" si="99"/>
        <v>316676000</v>
      </c>
      <c r="Q853" s="186">
        <f t="shared" si="100"/>
        <v>0</v>
      </c>
      <c r="R853" s="4">
        <v>39</v>
      </c>
      <c r="S853" s="4" t="s">
        <v>70</v>
      </c>
      <c r="T853" s="4" t="s">
        <v>70</v>
      </c>
      <c r="U853" s="140">
        <v>45341</v>
      </c>
      <c r="V853" s="4" t="s">
        <v>1884</v>
      </c>
      <c r="W853" s="4" t="s">
        <v>1954</v>
      </c>
      <c r="X853" s="4" t="s">
        <v>70</v>
      </c>
      <c r="Y853" s="4" t="s">
        <v>2942</v>
      </c>
      <c r="Z853" s="4" t="s">
        <v>1888</v>
      </c>
      <c r="AA853" s="4" t="s">
        <v>1886</v>
      </c>
      <c r="AB853" s="186">
        <f t="shared" si="101"/>
        <v>316676000</v>
      </c>
      <c r="AC853" s="142">
        <f t="shared" si="102"/>
        <v>0</v>
      </c>
      <c r="AD853" s="4"/>
      <c r="AE853" s="4" t="s">
        <v>1987</v>
      </c>
      <c r="AF853" s="144" t="s">
        <v>7046</v>
      </c>
      <c r="AG853" s="4"/>
      <c r="AH853" s="4"/>
      <c r="AI853" s="4"/>
      <c r="AJ853" s="4"/>
      <c r="AK853" t="s">
        <v>7047</v>
      </c>
    </row>
    <row r="854" spans="2:37" hidden="1">
      <c r="B854" s="175" t="s">
        <v>5175</v>
      </c>
      <c r="C854" s="174" t="s">
        <v>160</v>
      </c>
      <c r="D854" s="4" t="s">
        <v>2550</v>
      </c>
      <c r="E854" s="4" t="s">
        <v>1831</v>
      </c>
      <c r="F854" s="4" t="s">
        <v>1060</v>
      </c>
      <c r="G854" s="4" t="s">
        <v>7214</v>
      </c>
      <c r="H854" s="4" t="s">
        <v>1393</v>
      </c>
      <c r="I854" s="4" t="s">
        <v>1394</v>
      </c>
      <c r="J854" s="4" t="s">
        <v>7215</v>
      </c>
      <c r="K854" s="139">
        <v>106477000</v>
      </c>
      <c r="L854" s="139">
        <v>106477000</v>
      </c>
      <c r="M854" s="4" t="s">
        <v>6286</v>
      </c>
      <c r="N854" s="4" t="s">
        <v>7216</v>
      </c>
      <c r="O854" s="4" t="s">
        <v>7045</v>
      </c>
      <c r="P854" s="186">
        <f t="shared" si="99"/>
        <v>106477000</v>
      </c>
      <c r="Q854" s="186">
        <f t="shared" si="100"/>
        <v>0</v>
      </c>
      <c r="R854" s="4">
        <v>39</v>
      </c>
      <c r="S854" s="4" t="s">
        <v>70</v>
      </c>
      <c r="T854" s="4" t="s">
        <v>70</v>
      </c>
      <c r="U854" s="140">
        <v>45341</v>
      </c>
      <c r="V854" s="4" t="s">
        <v>1884</v>
      </c>
      <c r="W854" s="4" t="s">
        <v>1954</v>
      </c>
      <c r="X854" s="4" t="s">
        <v>70</v>
      </c>
      <c r="Y854" s="4" t="s">
        <v>2942</v>
      </c>
      <c r="Z854" s="4" t="s">
        <v>1888</v>
      </c>
      <c r="AA854" s="4" t="s">
        <v>1886</v>
      </c>
      <c r="AB854" s="186">
        <f t="shared" si="101"/>
        <v>106477000</v>
      </c>
      <c r="AC854" s="142">
        <f t="shared" si="102"/>
        <v>0</v>
      </c>
      <c r="AD854" s="4"/>
      <c r="AE854" s="4" t="s">
        <v>1987</v>
      </c>
      <c r="AF854" s="144" t="s">
        <v>7046</v>
      </c>
      <c r="AG854" s="4"/>
      <c r="AH854" s="4"/>
      <c r="AI854" s="4"/>
      <c r="AJ854" s="4"/>
      <c r="AK854" t="s">
        <v>7047</v>
      </c>
    </row>
    <row r="855" spans="2:37" hidden="1">
      <c r="B855" s="175" t="s">
        <v>5175</v>
      </c>
      <c r="C855" s="174" t="s">
        <v>160</v>
      </c>
      <c r="D855" s="4" t="s">
        <v>2550</v>
      </c>
      <c r="E855" s="4" t="s">
        <v>1831</v>
      </c>
      <c r="F855" s="4" t="s">
        <v>1060</v>
      </c>
      <c r="G855" s="4" t="s">
        <v>7217</v>
      </c>
      <c r="H855" s="4" t="s">
        <v>1393</v>
      </c>
      <c r="I855" s="4" t="s">
        <v>1394</v>
      </c>
      <c r="J855" s="4" t="s">
        <v>7218</v>
      </c>
      <c r="K855" s="139">
        <v>264038100</v>
      </c>
      <c r="L855" s="139">
        <v>264038100</v>
      </c>
      <c r="M855" s="4" t="s">
        <v>6286</v>
      </c>
      <c r="N855" s="4" t="s">
        <v>7219</v>
      </c>
      <c r="O855" s="4" t="s">
        <v>7045</v>
      </c>
      <c r="P855" s="186">
        <f t="shared" si="99"/>
        <v>264038100</v>
      </c>
      <c r="Q855" s="186">
        <f t="shared" si="100"/>
        <v>0</v>
      </c>
      <c r="R855" s="4">
        <v>39</v>
      </c>
      <c r="S855" s="4" t="s">
        <v>70</v>
      </c>
      <c r="T855" s="4" t="s">
        <v>70</v>
      </c>
      <c r="U855" s="140">
        <v>45341</v>
      </c>
      <c r="V855" s="4" t="s">
        <v>1884</v>
      </c>
      <c r="W855" s="4" t="s">
        <v>1954</v>
      </c>
      <c r="X855" s="4" t="s">
        <v>70</v>
      </c>
      <c r="Y855" s="4" t="s">
        <v>2942</v>
      </c>
      <c r="Z855" s="4" t="s">
        <v>1888</v>
      </c>
      <c r="AA855" s="4" t="s">
        <v>1886</v>
      </c>
      <c r="AB855" s="186">
        <f t="shared" si="101"/>
        <v>264038100</v>
      </c>
      <c r="AC855" s="142">
        <f t="shared" si="102"/>
        <v>0</v>
      </c>
      <c r="AD855" s="4"/>
      <c r="AE855" s="4" t="s">
        <v>1987</v>
      </c>
      <c r="AF855" s="144" t="s">
        <v>7046</v>
      </c>
      <c r="AG855" s="4"/>
      <c r="AH855" s="4"/>
      <c r="AI855" s="4"/>
      <c r="AJ855" s="4"/>
      <c r="AK855" t="s">
        <v>7047</v>
      </c>
    </row>
    <row r="856" spans="2:37" hidden="1">
      <c r="B856" s="175" t="s">
        <v>5175</v>
      </c>
      <c r="C856" s="174" t="s">
        <v>160</v>
      </c>
      <c r="D856" s="4" t="s">
        <v>2550</v>
      </c>
      <c r="E856" s="4" t="s">
        <v>1831</v>
      </c>
      <c r="F856" s="4" t="s">
        <v>1060</v>
      </c>
      <c r="G856" s="4" t="s">
        <v>7220</v>
      </c>
      <c r="H856" s="4" t="s">
        <v>1393</v>
      </c>
      <c r="I856" s="4" t="s">
        <v>1394</v>
      </c>
      <c r="J856" s="4" t="s">
        <v>7221</v>
      </c>
      <c r="K856" s="139">
        <v>480714000</v>
      </c>
      <c r="L856" s="139">
        <v>480714000</v>
      </c>
      <c r="M856" s="4" t="s">
        <v>6286</v>
      </c>
      <c r="N856" s="4" t="s">
        <v>7222</v>
      </c>
      <c r="O856" s="4" t="s">
        <v>7045</v>
      </c>
      <c r="P856" s="186">
        <f t="shared" si="99"/>
        <v>480714000</v>
      </c>
      <c r="Q856" s="186">
        <f t="shared" si="100"/>
        <v>0</v>
      </c>
      <c r="R856" s="4">
        <v>39</v>
      </c>
      <c r="S856" s="4" t="s">
        <v>70</v>
      </c>
      <c r="T856" s="4" t="s">
        <v>70</v>
      </c>
      <c r="U856" s="140">
        <v>45341</v>
      </c>
      <c r="V856" s="4" t="s">
        <v>1884</v>
      </c>
      <c r="W856" s="4" t="s">
        <v>1954</v>
      </c>
      <c r="X856" s="4" t="s">
        <v>70</v>
      </c>
      <c r="Y856" s="4" t="s">
        <v>2942</v>
      </c>
      <c r="Z856" s="4" t="s">
        <v>1888</v>
      </c>
      <c r="AA856" s="4" t="s">
        <v>1886</v>
      </c>
      <c r="AB856" s="186">
        <f t="shared" si="101"/>
        <v>480714000</v>
      </c>
      <c r="AC856" s="142">
        <f t="shared" si="102"/>
        <v>0</v>
      </c>
      <c r="AD856" s="4"/>
      <c r="AE856" s="4" t="s">
        <v>1987</v>
      </c>
      <c r="AF856" s="144" t="s">
        <v>7046</v>
      </c>
      <c r="AG856" s="4"/>
      <c r="AH856" s="4"/>
      <c r="AI856" s="4"/>
      <c r="AJ856" s="4"/>
      <c r="AK856" t="s">
        <v>7047</v>
      </c>
    </row>
    <row r="857" spans="2:37" hidden="1">
      <c r="B857" s="175" t="s">
        <v>5175</v>
      </c>
      <c r="C857" s="174" t="s">
        <v>160</v>
      </c>
      <c r="D857" s="4" t="s">
        <v>2550</v>
      </c>
      <c r="E857" s="4" t="s">
        <v>1831</v>
      </c>
      <c r="F857" s="4" t="s">
        <v>1060</v>
      </c>
      <c r="G857" s="4" t="s">
        <v>7223</v>
      </c>
      <c r="H857" s="4" t="s">
        <v>1393</v>
      </c>
      <c r="I857" s="4" t="s">
        <v>1394</v>
      </c>
      <c r="J857" s="4" t="s">
        <v>7224</v>
      </c>
      <c r="K857" s="139">
        <v>176139000</v>
      </c>
      <c r="L857" s="139">
        <v>176139000</v>
      </c>
      <c r="M857" s="4" t="s">
        <v>6286</v>
      </c>
      <c r="N857" s="4" t="s">
        <v>7225</v>
      </c>
      <c r="O857" s="4" t="s">
        <v>7045</v>
      </c>
      <c r="P857" s="186">
        <f t="shared" ref="P857:P915" si="103">L857</f>
        <v>176139000</v>
      </c>
      <c r="Q857" s="186">
        <f t="shared" ref="Q857:Q915" si="104">L857-P857</f>
        <v>0</v>
      </c>
      <c r="R857" s="4">
        <v>39</v>
      </c>
      <c r="S857" s="4" t="s">
        <v>70</v>
      </c>
      <c r="T857" s="4" t="s">
        <v>70</v>
      </c>
      <c r="U857" s="140">
        <v>45341</v>
      </c>
      <c r="V857" s="4" t="s">
        <v>1884</v>
      </c>
      <c r="W857" s="4" t="s">
        <v>1954</v>
      </c>
      <c r="X857" s="4" t="s">
        <v>70</v>
      </c>
      <c r="Y857" s="4" t="s">
        <v>2942</v>
      </c>
      <c r="Z857" s="4" t="s">
        <v>1888</v>
      </c>
      <c r="AA857" s="4" t="s">
        <v>1886</v>
      </c>
      <c r="AB857" s="186">
        <f t="shared" si="101"/>
        <v>176139000</v>
      </c>
      <c r="AC857" s="142">
        <f t="shared" si="102"/>
        <v>0</v>
      </c>
      <c r="AD857" s="4"/>
      <c r="AE857" s="4" t="s">
        <v>1987</v>
      </c>
      <c r="AF857" s="144" t="s">
        <v>7046</v>
      </c>
      <c r="AG857" s="4"/>
      <c r="AH857" s="4"/>
      <c r="AI857" s="4"/>
      <c r="AJ857" s="4"/>
      <c r="AK857" t="s">
        <v>7047</v>
      </c>
    </row>
    <row r="858" spans="2:37" hidden="1">
      <c r="B858" s="175" t="s">
        <v>5175</v>
      </c>
      <c r="C858" s="174" t="s">
        <v>160</v>
      </c>
      <c r="D858" s="4" t="s">
        <v>2550</v>
      </c>
      <c r="E858" s="4" t="s">
        <v>1831</v>
      </c>
      <c r="F858" s="4" t="s">
        <v>1060</v>
      </c>
      <c r="G858" s="4" t="s">
        <v>7226</v>
      </c>
      <c r="H858" s="4" t="s">
        <v>1393</v>
      </c>
      <c r="I858" s="4" t="s">
        <v>1394</v>
      </c>
      <c r="J858" s="4" t="s">
        <v>7227</v>
      </c>
      <c r="K858" s="139">
        <v>203456000</v>
      </c>
      <c r="L858" s="139">
        <v>203456000</v>
      </c>
      <c r="M858" s="4" t="s">
        <v>6286</v>
      </c>
      <c r="N858" s="4" t="s">
        <v>7228</v>
      </c>
      <c r="O858" s="4" t="s">
        <v>7045</v>
      </c>
      <c r="P858" s="186">
        <f t="shared" si="103"/>
        <v>203456000</v>
      </c>
      <c r="Q858" s="186">
        <f t="shared" si="104"/>
        <v>0</v>
      </c>
      <c r="R858" s="4">
        <v>39</v>
      </c>
      <c r="S858" s="4" t="s">
        <v>70</v>
      </c>
      <c r="T858" s="4" t="s">
        <v>70</v>
      </c>
      <c r="U858" s="140">
        <v>45341</v>
      </c>
      <c r="V858" s="4" t="s">
        <v>1884</v>
      </c>
      <c r="W858" s="4" t="s">
        <v>1954</v>
      </c>
      <c r="X858" s="4" t="s">
        <v>70</v>
      </c>
      <c r="Y858" s="4" t="s">
        <v>2942</v>
      </c>
      <c r="Z858" s="4" t="s">
        <v>1888</v>
      </c>
      <c r="AA858" s="4" t="s">
        <v>1886</v>
      </c>
      <c r="AB858" s="186">
        <f t="shared" ref="AB858:AB915" si="105">P858</f>
        <v>203456000</v>
      </c>
      <c r="AC858" s="142">
        <f t="shared" ref="AC858:AC915" si="106">P858-AB858</f>
        <v>0</v>
      </c>
      <c r="AD858" s="4"/>
      <c r="AE858" s="4" t="s">
        <v>1987</v>
      </c>
      <c r="AF858" s="144" t="s">
        <v>7046</v>
      </c>
      <c r="AG858" s="4"/>
      <c r="AH858" s="4"/>
      <c r="AI858" s="4"/>
      <c r="AJ858" s="4"/>
      <c r="AK858" t="s">
        <v>7047</v>
      </c>
    </row>
    <row r="859" spans="2:37" hidden="1">
      <c r="B859" s="175" t="s">
        <v>5175</v>
      </c>
      <c r="C859" s="174" t="s">
        <v>160</v>
      </c>
      <c r="D859" s="4" t="s">
        <v>2550</v>
      </c>
      <c r="E859" s="4" t="s">
        <v>1831</v>
      </c>
      <c r="F859" s="4" t="s">
        <v>1060</v>
      </c>
      <c r="G859" s="4" t="s">
        <v>7229</v>
      </c>
      <c r="H859" s="4" t="s">
        <v>1393</v>
      </c>
      <c r="I859" s="4" t="s">
        <v>1394</v>
      </c>
      <c r="J859" s="4" t="s">
        <v>7230</v>
      </c>
      <c r="K859" s="139">
        <v>5155214000</v>
      </c>
      <c r="L859" s="139">
        <v>5155214000</v>
      </c>
      <c r="M859" s="4" t="s">
        <v>6286</v>
      </c>
      <c r="N859" s="4" t="s">
        <v>7231</v>
      </c>
      <c r="O859" s="4" t="s">
        <v>7045</v>
      </c>
      <c r="P859" s="186">
        <f t="shared" si="103"/>
        <v>5155214000</v>
      </c>
      <c r="Q859" s="186">
        <f t="shared" si="104"/>
        <v>0</v>
      </c>
      <c r="R859" s="4">
        <v>39</v>
      </c>
      <c r="S859" s="4" t="s">
        <v>70</v>
      </c>
      <c r="T859" s="4" t="s">
        <v>70</v>
      </c>
      <c r="U859" s="140">
        <v>45341</v>
      </c>
      <c r="V859" s="4" t="s">
        <v>1884</v>
      </c>
      <c r="W859" s="4" t="s">
        <v>1954</v>
      </c>
      <c r="X859" s="4" t="s">
        <v>70</v>
      </c>
      <c r="Y859" s="4" t="s">
        <v>2942</v>
      </c>
      <c r="Z859" s="4" t="s">
        <v>1888</v>
      </c>
      <c r="AA859" s="4" t="s">
        <v>1886</v>
      </c>
      <c r="AB859" s="186">
        <f t="shared" si="105"/>
        <v>5155214000</v>
      </c>
      <c r="AC859" s="142">
        <f t="shared" si="106"/>
        <v>0</v>
      </c>
      <c r="AD859" s="4"/>
      <c r="AE859" s="4" t="s">
        <v>1987</v>
      </c>
      <c r="AF859" s="144" t="s">
        <v>7046</v>
      </c>
      <c r="AG859" s="4"/>
      <c r="AH859" s="4"/>
      <c r="AI859" s="4"/>
      <c r="AJ859" s="4"/>
      <c r="AK859" t="s">
        <v>7047</v>
      </c>
    </row>
    <row r="860" spans="2:37" hidden="1">
      <c r="B860" s="175" t="s">
        <v>5175</v>
      </c>
      <c r="C860" s="174" t="s">
        <v>160</v>
      </c>
      <c r="D860" s="4" t="s">
        <v>2550</v>
      </c>
      <c r="E860" s="4" t="s">
        <v>1831</v>
      </c>
      <c r="F860" s="4" t="s">
        <v>1060</v>
      </c>
      <c r="G860" s="4" t="s">
        <v>7232</v>
      </c>
      <c r="H860" s="4" t="s">
        <v>1393</v>
      </c>
      <c r="I860" s="4" t="s">
        <v>1394</v>
      </c>
      <c r="J860" s="4" t="s">
        <v>7233</v>
      </c>
      <c r="K860" s="139">
        <v>482146068</v>
      </c>
      <c r="L860" s="139">
        <v>482146068</v>
      </c>
      <c r="M860" s="4" t="s">
        <v>6286</v>
      </c>
      <c r="N860" s="4" t="s">
        <v>7234</v>
      </c>
      <c r="O860" s="4" t="s">
        <v>7045</v>
      </c>
      <c r="P860" s="186">
        <f t="shared" si="103"/>
        <v>482146068</v>
      </c>
      <c r="Q860" s="186">
        <f t="shared" si="104"/>
        <v>0</v>
      </c>
      <c r="R860" s="4">
        <v>39</v>
      </c>
      <c r="S860" s="4" t="s">
        <v>70</v>
      </c>
      <c r="T860" s="4" t="s">
        <v>70</v>
      </c>
      <c r="U860" s="140">
        <v>45341</v>
      </c>
      <c r="V860" s="4" t="s">
        <v>1884</v>
      </c>
      <c r="W860" s="4" t="s">
        <v>1954</v>
      </c>
      <c r="X860" s="4" t="s">
        <v>70</v>
      </c>
      <c r="Y860" s="4" t="s">
        <v>2942</v>
      </c>
      <c r="Z860" s="4" t="s">
        <v>1888</v>
      </c>
      <c r="AA860" s="4" t="s">
        <v>1886</v>
      </c>
      <c r="AB860" s="186">
        <f t="shared" si="105"/>
        <v>482146068</v>
      </c>
      <c r="AC860" s="142">
        <f t="shared" si="106"/>
        <v>0</v>
      </c>
      <c r="AD860" s="4"/>
      <c r="AE860" s="4" t="s">
        <v>1987</v>
      </c>
      <c r="AF860" s="144" t="s">
        <v>7046</v>
      </c>
      <c r="AG860" s="4"/>
      <c r="AH860" s="4"/>
      <c r="AI860" s="4"/>
      <c r="AJ860" s="4"/>
      <c r="AK860" t="s">
        <v>7047</v>
      </c>
    </row>
    <row r="861" spans="2:37" hidden="1">
      <c r="B861" s="175" t="s">
        <v>5175</v>
      </c>
      <c r="C861" s="174" t="s">
        <v>160</v>
      </c>
      <c r="D861" s="4" t="s">
        <v>2550</v>
      </c>
      <c r="E861" s="4" t="s">
        <v>1831</v>
      </c>
      <c r="F861" s="4" t="s">
        <v>1060</v>
      </c>
      <c r="G861" s="4" t="s">
        <v>7235</v>
      </c>
      <c r="H861" s="4" t="s">
        <v>1393</v>
      </c>
      <c r="I861" s="4" t="s">
        <v>1394</v>
      </c>
      <c r="J861" s="4" t="s">
        <v>7236</v>
      </c>
      <c r="K861" s="139">
        <v>204505625</v>
      </c>
      <c r="L861" s="139">
        <v>204505625</v>
      </c>
      <c r="M861" s="4" t="s">
        <v>6286</v>
      </c>
      <c r="N861" s="4" t="s">
        <v>7237</v>
      </c>
      <c r="O861" s="4" t="s">
        <v>7045</v>
      </c>
      <c r="P861" s="186">
        <f t="shared" si="103"/>
        <v>204505625</v>
      </c>
      <c r="Q861" s="186">
        <f t="shared" si="104"/>
        <v>0</v>
      </c>
      <c r="R861" s="4">
        <v>39</v>
      </c>
      <c r="S861" s="4" t="s">
        <v>70</v>
      </c>
      <c r="T861" s="4" t="s">
        <v>70</v>
      </c>
      <c r="U861" s="140">
        <v>45341</v>
      </c>
      <c r="V861" s="4" t="s">
        <v>1884</v>
      </c>
      <c r="W861" s="4" t="s">
        <v>1954</v>
      </c>
      <c r="X861" s="4" t="s">
        <v>70</v>
      </c>
      <c r="Y861" s="4" t="s">
        <v>2942</v>
      </c>
      <c r="Z861" s="4" t="s">
        <v>1888</v>
      </c>
      <c r="AA861" s="4" t="s">
        <v>1886</v>
      </c>
      <c r="AB861" s="186">
        <f t="shared" si="105"/>
        <v>204505625</v>
      </c>
      <c r="AC861" s="142">
        <f t="shared" si="106"/>
        <v>0</v>
      </c>
      <c r="AD861" s="4"/>
      <c r="AE861" s="4" t="s">
        <v>1987</v>
      </c>
      <c r="AF861" s="144" t="s">
        <v>7046</v>
      </c>
      <c r="AG861" s="4"/>
      <c r="AH861" s="4"/>
      <c r="AI861" s="4"/>
      <c r="AJ861" s="4"/>
      <c r="AK861" t="s">
        <v>7047</v>
      </c>
    </row>
    <row r="862" spans="2:37" hidden="1">
      <c r="B862" s="175" t="s">
        <v>5175</v>
      </c>
      <c r="C862" s="174" t="s">
        <v>160</v>
      </c>
      <c r="D862" s="4" t="s">
        <v>2550</v>
      </c>
      <c r="E862" s="4" t="s">
        <v>1831</v>
      </c>
      <c r="F862" s="4" t="s">
        <v>1060</v>
      </c>
      <c r="G862" s="4" t="s">
        <v>7238</v>
      </c>
      <c r="H862" s="4" t="s">
        <v>1393</v>
      </c>
      <c r="I862" s="4" t="s">
        <v>1394</v>
      </c>
      <c r="J862" s="4" t="s">
        <v>7239</v>
      </c>
      <c r="K862" s="139">
        <v>211195430</v>
      </c>
      <c r="L862" s="139">
        <v>211195430</v>
      </c>
      <c r="M862" s="4" t="s">
        <v>6286</v>
      </c>
      <c r="N862" s="4" t="s">
        <v>7240</v>
      </c>
      <c r="O862" s="4" t="s">
        <v>7045</v>
      </c>
      <c r="P862" s="186">
        <f t="shared" si="103"/>
        <v>211195430</v>
      </c>
      <c r="Q862" s="186">
        <f t="shared" si="104"/>
        <v>0</v>
      </c>
      <c r="R862" s="4">
        <v>39</v>
      </c>
      <c r="S862" s="4" t="s">
        <v>70</v>
      </c>
      <c r="T862" s="4" t="s">
        <v>70</v>
      </c>
      <c r="U862" s="140">
        <v>45341</v>
      </c>
      <c r="V862" s="4" t="s">
        <v>1884</v>
      </c>
      <c r="W862" s="4" t="s">
        <v>1954</v>
      </c>
      <c r="X862" s="4" t="s">
        <v>70</v>
      </c>
      <c r="Y862" s="4" t="s">
        <v>2942</v>
      </c>
      <c r="Z862" s="4" t="s">
        <v>1888</v>
      </c>
      <c r="AA862" s="4" t="s">
        <v>1886</v>
      </c>
      <c r="AB862" s="186">
        <f t="shared" si="105"/>
        <v>211195430</v>
      </c>
      <c r="AC862" s="142">
        <f t="shared" si="106"/>
        <v>0</v>
      </c>
      <c r="AD862" s="4"/>
      <c r="AE862" s="4" t="s">
        <v>1987</v>
      </c>
      <c r="AF862" s="144" t="s">
        <v>7046</v>
      </c>
      <c r="AG862" s="4"/>
      <c r="AH862" s="4"/>
      <c r="AI862" s="4"/>
      <c r="AJ862" s="4"/>
      <c r="AK862" t="s">
        <v>7047</v>
      </c>
    </row>
    <row r="863" spans="2:37" hidden="1">
      <c r="B863" s="175" t="s">
        <v>5175</v>
      </c>
      <c r="C863" s="174" t="s">
        <v>160</v>
      </c>
      <c r="D863" s="4" t="s">
        <v>2550</v>
      </c>
      <c r="E863" s="4" t="s">
        <v>1831</v>
      </c>
      <c r="F863" s="4" t="s">
        <v>1060</v>
      </c>
      <c r="G863" s="4" t="s">
        <v>7241</v>
      </c>
      <c r="H863" s="4" t="s">
        <v>1393</v>
      </c>
      <c r="I863" s="4" t="s">
        <v>1394</v>
      </c>
      <c r="J863" s="4" t="s">
        <v>7242</v>
      </c>
      <c r="K863" s="139">
        <v>354085200</v>
      </c>
      <c r="L863" s="139">
        <v>354085200</v>
      </c>
      <c r="M863" s="4" t="s">
        <v>6286</v>
      </c>
      <c r="N863" s="4" t="s">
        <v>7243</v>
      </c>
      <c r="O863" s="4" t="s">
        <v>7045</v>
      </c>
      <c r="P863" s="186">
        <f t="shared" si="103"/>
        <v>354085200</v>
      </c>
      <c r="Q863" s="186">
        <f t="shared" si="104"/>
        <v>0</v>
      </c>
      <c r="R863" s="4">
        <v>39</v>
      </c>
      <c r="S863" s="4" t="s">
        <v>70</v>
      </c>
      <c r="T863" s="4" t="s">
        <v>70</v>
      </c>
      <c r="U863" s="140">
        <v>45341</v>
      </c>
      <c r="V863" s="4" t="s">
        <v>1884</v>
      </c>
      <c r="W863" s="4" t="s">
        <v>1954</v>
      </c>
      <c r="X863" s="4" t="s">
        <v>70</v>
      </c>
      <c r="Y863" s="4" t="s">
        <v>2942</v>
      </c>
      <c r="Z863" s="4" t="s">
        <v>1888</v>
      </c>
      <c r="AA863" s="4" t="s">
        <v>1886</v>
      </c>
      <c r="AB863" s="186">
        <f t="shared" si="105"/>
        <v>354085200</v>
      </c>
      <c r="AC863" s="142">
        <f t="shared" si="106"/>
        <v>0</v>
      </c>
      <c r="AD863" s="4"/>
      <c r="AE863" s="4" t="s">
        <v>1987</v>
      </c>
      <c r="AF863" s="144" t="s">
        <v>7046</v>
      </c>
      <c r="AG863" s="4"/>
      <c r="AH863" s="4"/>
      <c r="AI863" s="4"/>
      <c r="AJ863" s="4"/>
      <c r="AK863" t="s">
        <v>7047</v>
      </c>
    </row>
    <row r="864" spans="2:37" hidden="1">
      <c r="B864" s="175" t="s">
        <v>5175</v>
      </c>
      <c r="C864" s="174" t="s">
        <v>160</v>
      </c>
      <c r="D864" s="4" t="s">
        <v>2550</v>
      </c>
      <c r="E864" s="4" t="s">
        <v>1831</v>
      </c>
      <c r="F864" s="4" t="s">
        <v>1060</v>
      </c>
      <c r="G864" s="4" t="s">
        <v>7244</v>
      </c>
      <c r="H864" s="4" t="s">
        <v>1393</v>
      </c>
      <c r="I864" s="4" t="s">
        <v>1394</v>
      </c>
      <c r="J864" s="4" t="s">
        <v>7245</v>
      </c>
      <c r="K864" s="139">
        <v>2978779000</v>
      </c>
      <c r="L864" s="139">
        <v>2978779000</v>
      </c>
      <c r="M864" s="4" t="s">
        <v>6286</v>
      </c>
      <c r="N864" s="4" t="s">
        <v>7246</v>
      </c>
      <c r="O864" s="4" t="s">
        <v>7045</v>
      </c>
      <c r="P864" s="186">
        <f t="shared" si="103"/>
        <v>2978779000</v>
      </c>
      <c r="Q864" s="186">
        <f t="shared" si="104"/>
        <v>0</v>
      </c>
      <c r="R864" s="4">
        <v>39</v>
      </c>
      <c r="S864" s="4" t="s">
        <v>70</v>
      </c>
      <c r="T864" s="4" t="s">
        <v>70</v>
      </c>
      <c r="U864" s="140">
        <v>45341</v>
      </c>
      <c r="V864" s="4" t="s">
        <v>1884</v>
      </c>
      <c r="W864" s="4" t="s">
        <v>1954</v>
      </c>
      <c r="X864" s="4" t="s">
        <v>70</v>
      </c>
      <c r="Y864" s="4" t="s">
        <v>2942</v>
      </c>
      <c r="Z864" s="4" t="s">
        <v>1888</v>
      </c>
      <c r="AA864" s="4" t="s">
        <v>1886</v>
      </c>
      <c r="AB864" s="186">
        <f t="shared" si="105"/>
        <v>2978779000</v>
      </c>
      <c r="AC864" s="142">
        <f t="shared" si="106"/>
        <v>0</v>
      </c>
      <c r="AD864" s="4"/>
      <c r="AE864" s="4" t="s">
        <v>1987</v>
      </c>
      <c r="AF864" s="144" t="s">
        <v>7046</v>
      </c>
      <c r="AG864" s="4"/>
      <c r="AH864" s="4"/>
      <c r="AI864" s="4"/>
      <c r="AJ864" s="4"/>
      <c r="AK864" t="s">
        <v>7047</v>
      </c>
    </row>
    <row r="865" spans="2:37" hidden="1">
      <c r="B865" s="175" t="s">
        <v>5175</v>
      </c>
      <c r="C865" s="174" t="s">
        <v>160</v>
      </c>
      <c r="D865" s="4" t="s">
        <v>2550</v>
      </c>
      <c r="E865" s="4" t="s">
        <v>1831</v>
      </c>
      <c r="F865" s="4" t="s">
        <v>1060</v>
      </c>
      <c r="G865" s="4" t="s">
        <v>7247</v>
      </c>
      <c r="H865" s="4" t="s">
        <v>1393</v>
      </c>
      <c r="I865" s="4" t="s">
        <v>1394</v>
      </c>
      <c r="J865" s="4" t="s">
        <v>7248</v>
      </c>
      <c r="K865" s="139">
        <v>1173060884</v>
      </c>
      <c r="L865" s="139">
        <v>1173060884</v>
      </c>
      <c r="M865" s="4" t="s">
        <v>6286</v>
      </c>
      <c r="N865" s="4" t="s">
        <v>7249</v>
      </c>
      <c r="O865" s="4" t="s">
        <v>7045</v>
      </c>
      <c r="P865" s="186">
        <f t="shared" si="103"/>
        <v>1173060884</v>
      </c>
      <c r="Q865" s="186">
        <f t="shared" si="104"/>
        <v>0</v>
      </c>
      <c r="R865" s="4">
        <v>39</v>
      </c>
      <c r="S865" s="4" t="s">
        <v>70</v>
      </c>
      <c r="T865" s="4" t="s">
        <v>70</v>
      </c>
      <c r="U865" s="140">
        <v>45341</v>
      </c>
      <c r="V865" s="4" t="s">
        <v>1884</v>
      </c>
      <c r="W865" s="4" t="s">
        <v>1954</v>
      </c>
      <c r="X865" s="4" t="s">
        <v>70</v>
      </c>
      <c r="Y865" s="4" t="s">
        <v>2942</v>
      </c>
      <c r="Z865" s="4" t="s">
        <v>1888</v>
      </c>
      <c r="AA865" s="4" t="s">
        <v>1886</v>
      </c>
      <c r="AB865" s="186">
        <f t="shared" si="105"/>
        <v>1173060884</v>
      </c>
      <c r="AC865" s="142">
        <f t="shared" si="106"/>
        <v>0</v>
      </c>
      <c r="AD865" s="4"/>
      <c r="AE865" s="4" t="s">
        <v>1987</v>
      </c>
      <c r="AF865" s="144" t="s">
        <v>7046</v>
      </c>
      <c r="AG865" s="4"/>
      <c r="AH865" s="4"/>
      <c r="AI865" s="4"/>
      <c r="AJ865" s="4"/>
      <c r="AK865" t="s">
        <v>7047</v>
      </c>
    </row>
    <row r="866" spans="2:37" hidden="1">
      <c r="B866" s="175" t="s">
        <v>5175</v>
      </c>
      <c r="C866" s="174" t="s">
        <v>160</v>
      </c>
      <c r="D866" s="4" t="s">
        <v>2550</v>
      </c>
      <c r="E866" s="4" t="s">
        <v>1831</v>
      </c>
      <c r="F866" s="4" t="s">
        <v>1060</v>
      </c>
      <c r="G866" s="4" t="s">
        <v>7250</v>
      </c>
      <c r="H866" s="4" t="s">
        <v>1393</v>
      </c>
      <c r="I866" s="4" t="s">
        <v>1394</v>
      </c>
      <c r="J866" s="4" t="s">
        <v>7251</v>
      </c>
      <c r="K866" s="139">
        <v>124606917</v>
      </c>
      <c r="L866" s="139">
        <v>124606917</v>
      </c>
      <c r="M866" s="4" t="s">
        <v>6286</v>
      </c>
      <c r="N866" s="4" t="s">
        <v>7252</v>
      </c>
      <c r="O866" s="4" t="s">
        <v>7045</v>
      </c>
      <c r="P866" s="186">
        <f t="shared" si="103"/>
        <v>124606917</v>
      </c>
      <c r="Q866" s="186">
        <f t="shared" si="104"/>
        <v>0</v>
      </c>
      <c r="R866" s="4">
        <v>39</v>
      </c>
      <c r="S866" s="4" t="s">
        <v>70</v>
      </c>
      <c r="T866" s="4" t="s">
        <v>70</v>
      </c>
      <c r="U866" s="140">
        <v>45341</v>
      </c>
      <c r="V866" s="4" t="s">
        <v>1884</v>
      </c>
      <c r="W866" s="4" t="s">
        <v>1954</v>
      </c>
      <c r="X866" s="4" t="s">
        <v>70</v>
      </c>
      <c r="Y866" s="4" t="s">
        <v>2942</v>
      </c>
      <c r="Z866" s="4" t="s">
        <v>1888</v>
      </c>
      <c r="AA866" s="4" t="s">
        <v>1886</v>
      </c>
      <c r="AB866" s="186">
        <f t="shared" si="105"/>
        <v>124606917</v>
      </c>
      <c r="AC866" s="142">
        <f t="shared" si="106"/>
        <v>0</v>
      </c>
      <c r="AD866" s="4"/>
      <c r="AE866" s="4" t="s">
        <v>1987</v>
      </c>
      <c r="AF866" s="144" t="s">
        <v>7046</v>
      </c>
      <c r="AG866" s="4"/>
      <c r="AH866" s="4"/>
      <c r="AI866" s="4"/>
      <c r="AJ866" s="4"/>
      <c r="AK866" t="s">
        <v>7047</v>
      </c>
    </row>
    <row r="867" spans="2:37" hidden="1">
      <c r="B867" s="175" t="s">
        <v>5175</v>
      </c>
      <c r="C867" s="174" t="s">
        <v>160</v>
      </c>
      <c r="D867" s="4" t="s">
        <v>2550</v>
      </c>
      <c r="E867" s="4" t="s">
        <v>1831</v>
      </c>
      <c r="F867" s="4" t="s">
        <v>1060</v>
      </c>
      <c r="G867" s="4" t="s">
        <v>7253</v>
      </c>
      <c r="H867" s="4" t="s">
        <v>1393</v>
      </c>
      <c r="I867" s="4" t="s">
        <v>1394</v>
      </c>
      <c r="J867" s="4" t="s">
        <v>7254</v>
      </c>
      <c r="K867" s="139">
        <v>1029638126</v>
      </c>
      <c r="L867" s="139">
        <v>1029638126</v>
      </c>
      <c r="M867" s="4" t="s">
        <v>6286</v>
      </c>
      <c r="N867" s="4" t="s">
        <v>4888</v>
      </c>
      <c r="O867" s="4" t="s">
        <v>7045</v>
      </c>
      <c r="P867" s="186">
        <f t="shared" si="103"/>
        <v>1029638126</v>
      </c>
      <c r="Q867" s="186">
        <f t="shared" si="104"/>
        <v>0</v>
      </c>
      <c r="R867" s="4">
        <v>39</v>
      </c>
      <c r="S867" s="4" t="s">
        <v>70</v>
      </c>
      <c r="T867" s="4" t="s">
        <v>70</v>
      </c>
      <c r="U867" s="140">
        <v>45341</v>
      </c>
      <c r="V867" s="4" t="s">
        <v>1884</v>
      </c>
      <c r="W867" s="4" t="s">
        <v>1954</v>
      </c>
      <c r="X867" s="4" t="s">
        <v>70</v>
      </c>
      <c r="Y867" s="4" t="s">
        <v>2942</v>
      </c>
      <c r="Z867" s="4" t="s">
        <v>1888</v>
      </c>
      <c r="AA867" s="4" t="s">
        <v>1886</v>
      </c>
      <c r="AB867" s="186">
        <f t="shared" si="105"/>
        <v>1029638126</v>
      </c>
      <c r="AC867" s="142">
        <f t="shared" si="106"/>
        <v>0</v>
      </c>
      <c r="AD867" s="4"/>
      <c r="AE867" s="4" t="s">
        <v>1987</v>
      </c>
      <c r="AF867" s="144" t="s">
        <v>7046</v>
      </c>
      <c r="AG867" s="4"/>
      <c r="AH867" s="4"/>
      <c r="AI867" s="4"/>
      <c r="AJ867" s="4"/>
      <c r="AK867" t="s">
        <v>7047</v>
      </c>
    </row>
    <row r="868" spans="2:37" hidden="1">
      <c r="B868" s="175" t="s">
        <v>5175</v>
      </c>
      <c r="C868" s="174" t="s">
        <v>160</v>
      </c>
      <c r="D868" s="4" t="s">
        <v>2550</v>
      </c>
      <c r="E868" s="4" t="s">
        <v>1831</v>
      </c>
      <c r="F868" s="4" t="s">
        <v>1060</v>
      </c>
      <c r="G868" s="4" t="s">
        <v>7255</v>
      </c>
      <c r="H868" s="4" t="s">
        <v>1393</v>
      </c>
      <c r="I868" s="4" t="s">
        <v>1394</v>
      </c>
      <c r="J868" s="4" t="s">
        <v>7256</v>
      </c>
      <c r="K868" s="139">
        <v>2241581012</v>
      </c>
      <c r="L868" s="139">
        <v>2241581012</v>
      </c>
      <c r="M868" s="4" t="s">
        <v>6286</v>
      </c>
      <c r="N868" s="4" t="s">
        <v>7257</v>
      </c>
      <c r="O868" s="4" t="s">
        <v>7045</v>
      </c>
      <c r="P868" s="186">
        <f t="shared" si="103"/>
        <v>2241581012</v>
      </c>
      <c r="Q868" s="186">
        <f t="shared" si="104"/>
        <v>0</v>
      </c>
      <c r="R868" s="4">
        <v>39</v>
      </c>
      <c r="S868" s="4" t="s">
        <v>70</v>
      </c>
      <c r="T868" s="4" t="s">
        <v>70</v>
      </c>
      <c r="U868" s="140">
        <v>45341</v>
      </c>
      <c r="V868" s="4" t="s">
        <v>1884</v>
      </c>
      <c r="W868" s="4" t="s">
        <v>1954</v>
      </c>
      <c r="X868" s="4" t="s">
        <v>70</v>
      </c>
      <c r="Y868" s="4" t="s">
        <v>2942</v>
      </c>
      <c r="Z868" s="4" t="s">
        <v>1888</v>
      </c>
      <c r="AA868" s="4" t="s">
        <v>1886</v>
      </c>
      <c r="AB868" s="186">
        <f t="shared" si="105"/>
        <v>2241581012</v>
      </c>
      <c r="AC868" s="142">
        <f t="shared" si="106"/>
        <v>0</v>
      </c>
      <c r="AD868" s="4"/>
      <c r="AE868" s="4" t="s">
        <v>1987</v>
      </c>
      <c r="AF868" s="144" t="s">
        <v>7046</v>
      </c>
      <c r="AG868" s="4"/>
      <c r="AH868" s="4"/>
      <c r="AI868" s="4"/>
      <c r="AJ868" s="4"/>
      <c r="AK868" t="s">
        <v>7047</v>
      </c>
    </row>
    <row r="869" spans="2:37" hidden="1">
      <c r="B869" s="175" t="s">
        <v>5175</v>
      </c>
      <c r="C869" s="174" t="s">
        <v>160</v>
      </c>
      <c r="D869" s="4" t="s">
        <v>2550</v>
      </c>
      <c r="E869" s="4" t="s">
        <v>1831</v>
      </c>
      <c r="F869" s="4" t="s">
        <v>1060</v>
      </c>
      <c r="G869" s="4" t="s">
        <v>7258</v>
      </c>
      <c r="H869" s="4" t="s">
        <v>1393</v>
      </c>
      <c r="I869" s="4" t="s">
        <v>1394</v>
      </c>
      <c r="J869" s="4" t="s">
        <v>7259</v>
      </c>
      <c r="K869" s="139">
        <v>1213184000</v>
      </c>
      <c r="L869" s="139">
        <v>1213184000</v>
      </c>
      <c r="M869" s="4" t="s">
        <v>6286</v>
      </c>
      <c r="N869" s="4" t="s">
        <v>7260</v>
      </c>
      <c r="O869" s="4" t="s">
        <v>7045</v>
      </c>
      <c r="P869" s="186">
        <f t="shared" si="103"/>
        <v>1213184000</v>
      </c>
      <c r="Q869" s="186">
        <f t="shared" si="104"/>
        <v>0</v>
      </c>
      <c r="R869" s="4">
        <v>39</v>
      </c>
      <c r="S869" s="4" t="s">
        <v>70</v>
      </c>
      <c r="T869" s="4" t="s">
        <v>70</v>
      </c>
      <c r="U869" s="140">
        <v>45341</v>
      </c>
      <c r="V869" s="4" t="s">
        <v>1884</v>
      </c>
      <c r="W869" s="4" t="s">
        <v>1954</v>
      </c>
      <c r="X869" s="4" t="s">
        <v>70</v>
      </c>
      <c r="Y869" s="4" t="s">
        <v>2942</v>
      </c>
      <c r="Z869" s="4" t="s">
        <v>1888</v>
      </c>
      <c r="AA869" s="4" t="s">
        <v>1886</v>
      </c>
      <c r="AB869" s="186">
        <f t="shared" si="105"/>
        <v>1213184000</v>
      </c>
      <c r="AC869" s="142">
        <f t="shared" si="106"/>
        <v>0</v>
      </c>
      <c r="AD869" s="4"/>
      <c r="AE869" s="4" t="s">
        <v>1987</v>
      </c>
      <c r="AF869" s="144" t="s">
        <v>7046</v>
      </c>
      <c r="AG869" s="4"/>
      <c r="AH869" s="4"/>
      <c r="AI869" s="4"/>
      <c r="AJ869" s="4"/>
      <c r="AK869" t="s">
        <v>7047</v>
      </c>
    </row>
    <row r="870" spans="2:37" hidden="1">
      <c r="B870" s="175" t="s">
        <v>5175</v>
      </c>
      <c r="C870" s="174" t="s">
        <v>160</v>
      </c>
      <c r="D870" s="4" t="s">
        <v>2550</v>
      </c>
      <c r="E870" s="4" t="s">
        <v>1831</v>
      </c>
      <c r="F870" s="4" t="s">
        <v>1060</v>
      </c>
      <c r="G870" s="4" t="s">
        <v>7261</v>
      </c>
      <c r="H870" s="4" t="s">
        <v>1393</v>
      </c>
      <c r="I870" s="4" t="s">
        <v>1394</v>
      </c>
      <c r="J870" s="4" t="s">
        <v>7262</v>
      </c>
      <c r="K870" s="139">
        <v>1245565357</v>
      </c>
      <c r="L870" s="139">
        <v>1245565357</v>
      </c>
      <c r="M870" s="4" t="s">
        <v>6286</v>
      </c>
      <c r="N870" s="4" t="s">
        <v>7263</v>
      </c>
      <c r="O870" s="4" t="s">
        <v>7045</v>
      </c>
      <c r="P870" s="186">
        <f t="shared" si="103"/>
        <v>1245565357</v>
      </c>
      <c r="Q870" s="186">
        <f t="shared" si="104"/>
        <v>0</v>
      </c>
      <c r="R870" s="4">
        <v>39</v>
      </c>
      <c r="S870" s="4" t="s">
        <v>70</v>
      </c>
      <c r="T870" s="4" t="s">
        <v>70</v>
      </c>
      <c r="U870" s="140">
        <v>45341</v>
      </c>
      <c r="V870" s="4" t="s">
        <v>1884</v>
      </c>
      <c r="W870" s="4" t="s">
        <v>1954</v>
      </c>
      <c r="X870" s="4" t="s">
        <v>70</v>
      </c>
      <c r="Y870" s="4" t="s">
        <v>2942</v>
      </c>
      <c r="Z870" s="4" t="s">
        <v>1888</v>
      </c>
      <c r="AA870" s="4" t="s">
        <v>1886</v>
      </c>
      <c r="AB870" s="186">
        <f t="shared" si="105"/>
        <v>1245565357</v>
      </c>
      <c r="AC870" s="142">
        <f t="shared" si="106"/>
        <v>0</v>
      </c>
      <c r="AD870" s="4"/>
      <c r="AE870" s="4" t="s">
        <v>1987</v>
      </c>
      <c r="AF870" s="144" t="s">
        <v>7046</v>
      </c>
      <c r="AG870" s="4"/>
      <c r="AH870" s="4"/>
      <c r="AI870" s="4"/>
      <c r="AJ870" s="4"/>
      <c r="AK870" t="s">
        <v>7047</v>
      </c>
    </row>
    <row r="871" spans="2:37" hidden="1">
      <c r="B871" s="175" t="s">
        <v>5175</v>
      </c>
      <c r="C871" s="174" t="s">
        <v>160</v>
      </c>
      <c r="D871" s="4" t="s">
        <v>2550</v>
      </c>
      <c r="E871" s="4" t="s">
        <v>1831</v>
      </c>
      <c r="F871" s="4" t="s">
        <v>1060</v>
      </c>
      <c r="G871" s="4" t="s">
        <v>7264</v>
      </c>
      <c r="H871" s="4" t="s">
        <v>1393</v>
      </c>
      <c r="I871" s="4" t="s">
        <v>1394</v>
      </c>
      <c r="J871" s="4" t="s">
        <v>7265</v>
      </c>
      <c r="K871" s="139">
        <v>376504745</v>
      </c>
      <c r="L871" s="139">
        <v>376504745</v>
      </c>
      <c r="M871" s="4" t="s">
        <v>6286</v>
      </c>
      <c r="N871" s="4" t="s">
        <v>7266</v>
      </c>
      <c r="O871" s="4" t="s">
        <v>7045</v>
      </c>
      <c r="P871" s="186">
        <f t="shared" si="103"/>
        <v>376504745</v>
      </c>
      <c r="Q871" s="186">
        <f t="shared" si="104"/>
        <v>0</v>
      </c>
      <c r="R871" s="4">
        <v>39</v>
      </c>
      <c r="S871" s="4" t="s">
        <v>70</v>
      </c>
      <c r="T871" s="4" t="s">
        <v>70</v>
      </c>
      <c r="U871" s="140">
        <v>45341</v>
      </c>
      <c r="V871" s="4" t="s">
        <v>1884</v>
      </c>
      <c r="W871" s="4" t="s">
        <v>1954</v>
      </c>
      <c r="X871" s="4" t="s">
        <v>70</v>
      </c>
      <c r="Y871" s="4" t="s">
        <v>2942</v>
      </c>
      <c r="Z871" s="4" t="s">
        <v>1888</v>
      </c>
      <c r="AA871" s="4" t="s">
        <v>1886</v>
      </c>
      <c r="AB871" s="186">
        <f t="shared" si="105"/>
        <v>376504745</v>
      </c>
      <c r="AC871" s="142">
        <f t="shared" si="106"/>
        <v>0</v>
      </c>
      <c r="AD871" s="4"/>
      <c r="AE871" s="4" t="s">
        <v>1987</v>
      </c>
      <c r="AF871" s="144" t="s">
        <v>7046</v>
      </c>
      <c r="AG871" s="4"/>
      <c r="AH871" s="4"/>
      <c r="AI871" s="4"/>
      <c r="AJ871" s="4"/>
      <c r="AK871" t="s">
        <v>7047</v>
      </c>
    </row>
    <row r="872" spans="2:37" hidden="1">
      <c r="B872" s="175" t="s">
        <v>5175</v>
      </c>
      <c r="C872" s="174" t="s">
        <v>160</v>
      </c>
      <c r="D872" s="4" t="s">
        <v>2550</v>
      </c>
      <c r="E872" s="4" t="s">
        <v>1831</v>
      </c>
      <c r="F872" s="4" t="s">
        <v>1060</v>
      </c>
      <c r="G872" s="4" t="s">
        <v>7267</v>
      </c>
      <c r="H872" s="4" t="s">
        <v>1393</v>
      </c>
      <c r="I872" s="4" t="s">
        <v>1394</v>
      </c>
      <c r="J872" s="4" t="s">
        <v>7268</v>
      </c>
      <c r="K872" s="139">
        <v>38965360</v>
      </c>
      <c r="L872" s="139">
        <v>38965360</v>
      </c>
      <c r="M872" s="4" t="s">
        <v>6286</v>
      </c>
      <c r="N872" s="4" t="s">
        <v>7266</v>
      </c>
      <c r="O872" s="4" t="s">
        <v>7045</v>
      </c>
      <c r="P872" s="186">
        <f t="shared" si="103"/>
        <v>38965360</v>
      </c>
      <c r="Q872" s="186">
        <f t="shared" si="104"/>
        <v>0</v>
      </c>
      <c r="R872" s="4">
        <v>39</v>
      </c>
      <c r="S872" s="4" t="s">
        <v>70</v>
      </c>
      <c r="T872" s="4" t="s">
        <v>70</v>
      </c>
      <c r="U872" s="140">
        <v>45341</v>
      </c>
      <c r="V872" s="4" t="s">
        <v>1884</v>
      </c>
      <c r="W872" s="4" t="s">
        <v>1954</v>
      </c>
      <c r="X872" s="4" t="s">
        <v>70</v>
      </c>
      <c r="Y872" s="4" t="s">
        <v>2942</v>
      </c>
      <c r="Z872" s="4" t="s">
        <v>1888</v>
      </c>
      <c r="AA872" s="4" t="s">
        <v>1886</v>
      </c>
      <c r="AB872" s="186">
        <f t="shared" si="105"/>
        <v>38965360</v>
      </c>
      <c r="AC872" s="142">
        <f t="shared" si="106"/>
        <v>0</v>
      </c>
      <c r="AD872" s="4"/>
      <c r="AE872" s="4" t="s">
        <v>1987</v>
      </c>
      <c r="AF872" s="144" t="s">
        <v>7046</v>
      </c>
      <c r="AG872" s="4"/>
      <c r="AH872" s="4"/>
      <c r="AI872" s="4"/>
      <c r="AJ872" s="4"/>
      <c r="AK872" t="s">
        <v>7047</v>
      </c>
    </row>
    <row r="873" spans="2:37" hidden="1">
      <c r="B873" s="175" t="s">
        <v>5175</v>
      </c>
      <c r="C873" s="174" t="s">
        <v>160</v>
      </c>
      <c r="D873" s="4" t="s">
        <v>2550</v>
      </c>
      <c r="E873" s="4" t="s">
        <v>1831</v>
      </c>
      <c r="F873" s="4" t="s">
        <v>1060</v>
      </c>
      <c r="G873" s="4" t="s">
        <v>7269</v>
      </c>
      <c r="H873" s="4" t="s">
        <v>1393</v>
      </c>
      <c r="I873" s="4" t="s">
        <v>1394</v>
      </c>
      <c r="J873" s="4" t="s">
        <v>7270</v>
      </c>
      <c r="K873" s="139">
        <v>110204620</v>
      </c>
      <c r="L873" s="139">
        <v>110204620</v>
      </c>
      <c r="M873" s="4" t="s">
        <v>6286</v>
      </c>
      <c r="N873" s="4" t="s">
        <v>2040</v>
      </c>
      <c r="O873" s="4" t="s">
        <v>7045</v>
      </c>
      <c r="P873" s="186">
        <f t="shared" si="103"/>
        <v>110204620</v>
      </c>
      <c r="Q873" s="186">
        <f t="shared" si="104"/>
        <v>0</v>
      </c>
      <c r="R873" s="4">
        <v>39</v>
      </c>
      <c r="S873" s="4" t="s">
        <v>70</v>
      </c>
      <c r="T873" s="4" t="s">
        <v>70</v>
      </c>
      <c r="U873" s="140">
        <v>45341</v>
      </c>
      <c r="V873" s="4" t="s">
        <v>1884</v>
      </c>
      <c r="W873" s="4" t="s">
        <v>1954</v>
      </c>
      <c r="X873" s="4" t="s">
        <v>70</v>
      </c>
      <c r="Y873" s="4" t="s">
        <v>2942</v>
      </c>
      <c r="Z873" s="4" t="s">
        <v>1888</v>
      </c>
      <c r="AA873" s="4" t="s">
        <v>1886</v>
      </c>
      <c r="AB873" s="186">
        <f t="shared" si="105"/>
        <v>110204620</v>
      </c>
      <c r="AC873" s="142">
        <f t="shared" si="106"/>
        <v>0</v>
      </c>
      <c r="AD873" s="4"/>
      <c r="AE873" s="4" t="s">
        <v>1987</v>
      </c>
      <c r="AF873" s="144" t="s">
        <v>7046</v>
      </c>
      <c r="AG873" s="4"/>
      <c r="AH873" s="4"/>
      <c r="AI873" s="4"/>
      <c r="AJ873" s="4"/>
      <c r="AK873" t="s">
        <v>7047</v>
      </c>
    </row>
    <row r="874" spans="2:37" hidden="1">
      <c r="B874" s="175" t="s">
        <v>5175</v>
      </c>
      <c r="C874" s="174" t="s">
        <v>160</v>
      </c>
      <c r="D874" s="4" t="s">
        <v>2550</v>
      </c>
      <c r="E874" s="4" t="s">
        <v>1831</v>
      </c>
      <c r="F874" s="4" t="s">
        <v>1060</v>
      </c>
      <c r="G874" s="4" t="s">
        <v>7271</v>
      </c>
      <c r="H874" s="4" t="s">
        <v>1393</v>
      </c>
      <c r="I874" s="4" t="s">
        <v>1394</v>
      </c>
      <c r="J874" s="4" t="s">
        <v>7272</v>
      </c>
      <c r="K874" s="139">
        <v>4489061801</v>
      </c>
      <c r="L874" s="139">
        <v>4489061801</v>
      </c>
      <c r="M874" s="4" t="s">
        <v>6286</v>
      </c>
      <c r="N874" s="4" t="s">
        <v>7273</v>
      </c>
      <c r="O874" s="4" t="s">
        <v>7045</v>
      </c>
      <c r="P874" s="186">
        <f t="shared" si="103"/>
        <v>4489061801</v>
      </c>
      <c r="Q874" s="186">
        <f t="shared" si="104"/>
        <v>0</v>
      </c>
      <c r="R874" s="4">
        <v>39</v>
      </c>
      <c r="S874" s="4" t="s">
        <v>70</v>
      </c>
      <c r="T874" s="4" t="s">
        <v>70</v>
      </c>
      <c r="U874" s="140">
        <v>45341</v>
      </c>
      <c r="V874" s="4" t="s">
        <v>1884</v>
      </c>
      <c r="W874" s="4" t="s">
        <v>1954</v>
      </c>
      <c r="X874" s="4" t="s">
        <v>70</v>
      </c>
      <c r="Y874" s="4" t="s">
        <v>2942</v>
      </c>
      <c r="Z874" s="4" t="s">
        <v>1888</v>
      </c>
      <c r="AA874" s="4" t="s">
        <v>1886</v>
      </c>
      <c r="AB874" s="186">
        <f t="shared" si="105"/>
        <v>4489061801</v>
      </c>
      <c r="AC874" s="142">
        <f t="shared" si="106"/>
        <v>0</v>
      </c>
      <c r="AD874" s="4"/>
      <c r="AE874" s="4" t="s">
        <v>1987</v>
      </c>
      <c r="AF874" s="144" t="s">
        <v>7046</v>
      </c>
      <c r="AG874" s="4"/>
      <c r="AH874" s="4"/>
      <c r="AI874" s="4"/>
      <c r="AJ874" s="4"/>
      <c r="AK874" t="s">
        <v>7047</v>
      </c>
    </row>
    <row r="875" spans="2:37" hidden="1">
      <c r="B875" s="175" t="s">
        <v>5175</v>
      </c>
      <c r="C875" s="174" t="s">
        <v>160</v>
      </c>
      <c r="D875" s="4" t="s">
        <v>2550</v>
      </c>
      <c r="E875" s="4" t="s">
        <v>1831</v>
      </c>
      <c r="F875" s="4" t="s">
        <v>1060</v>
      </c>
      <c r="G875" s="4" t="s">
        <v>7274</v>
      </c>
      <c r="H875" s="4" t="s">
        <v>1393</v>
      </c>
      <c r="I875" s="4" t="s">
        <v>1394</v>
      </c>
      <c r="J875" s="4" t="s">
        <v>7275</v>
      </c>
      <c r="K875" s="139">
        <v>1149323000</v>
      </c>
      <c r="L875" s="139">
        <v>1149323000</v>
      </c>
      <c r="M875" s="4" t="s">
        <v>6286</v>
      </c>
      <c r="N875" s="4" t="s">
        <v>7276</v>
      </c>
      <c r="O875" s="4" t="s">
        <v>7045</v>
      </c>
      <c r="P875" s="186">
        <f t="shared" si="103"/>
        <v>1149323000</v>
      </c>
      <c r="Q875" s="186">
        <f t="shared" si="104"/>
        <v>0</v>
      </c>
      <c r="R875" s="4">
        <v>39</v>
      </c>
      <c r="S875" s="4" t="s">
        <v>70</v>
      </c>
      <c r="T875" s="4" t="s">
        <v>70</v>
      </c>
      <c r="U875" s="140">
        <v>45341</v>
      </c>
      <c r="V875" s="4" t="s">
        <v>1884</v>
      </c>
      <c r="W875" s="4" t="s">
        <v>1954</v>
      </c>
      <c r="X875" s="4" t="s">
        <v>70</v>
      </c>
      <c r="Y875" s="4" t="s">
        <v>2942</v>
      </c>
      <c r="Z875" s="4" t="s">
        <v>1888</v>
      </c>
      <c r="AA875" s="4" t="s">
        <v>1886</v>
      </c>
      <c r="AB875" s="186">
        <f t="shared" si="105"/>
        <v>1149323000</v>
      </c>
      <c r="AC875" s="142">
        <f t="shared" si="106"/>
        <v>0</v>
      </c>
      <c r="AD875" s="4"/>
      <c r="AE875" s="4" t="s">
        <v>1987</v>
      </c>
      <c r="AF875" s="144" t="s">
        <v>7046</v>
      </c>
      <c r="AG875" s="4"/>
      <c r="AH875" s="4"/>
      <c r="AI875" s="4"/>
      <c r="AJ875" s="4"/>
      <c r="AK875" t="s">
        <v>7047</v>
      </c>
    </row>
    <row r="876" spans="2:37" hidden="1">
      <c r="B876" s="175" t="s">
        <v>5175</v>
      </c>
      <c r="C876" s="174" t="s">
        <v>160</v>
      </c>
      <c r="D876" s="4" t="s">
        <v>2550</v>
      </c>
      <c r="E876" s="4" t="s">
        <v>1831</v>
      </c>
      <c r="F876" s="4" t="s">
        <v>1060</v>
      </c>
      <c r="G876" s="4" t="s">
        <v>7277</v>
      </c>
      <c r="H876" s="4" t="s">
        <v>1393</v>
      </c>
      <c r="I876" s="4" t="s">
        <v>1394</v>
      </c>
      <c r="J876" s="4" t="s">
        <v>7278</v>
      </c>
      <c r="K876" s="139">
        <v>42671000</v>
      </c>
      <c r="L876" s="139">
        <v>42671000</v>
      </c>
      <c r="M876" s="4" t="s">
        <v>6286</v>
      </c>
      <c r="N876" s="4" t="s">
        <v>7279</v>
      </c>
      <c r="O876" s="4" t="s">
        <v>7045</v>
      </c>
      <c r="P876" s="186">
        <f t="shared" si="103"/>
        <v>42671000</v>
      </c>
      <c r="Q876" s="186">
        <f t="shared" si="104"/>
        <v>0</v>
      </c>
      <c r="R876" s="4">
        <v>39</v>
      </c>
      <c r="S876" s="4" t="s">
        <v>70</v>
      </c>
      <c r="T876" s="4" t="s">
        <v>70</v>
      </c>
      <c r="U876" s="140">
        <v>45341</v>
      </c>
      <c r="V876" s="4" t="s">
        <v>1884</v>
      </c>
      <c r="W876" s="4" t="s">
        <v>1954</v>
      </c>
      <c r="X876" s="4" t="s">
        <v>70</v>
      </c>
      <c r="Y876" s="4" t="s">
        <v>2942</v>
      </c>
      <c r="Z876" s="4" t="s">
        <v>1888</v>
      </c>
      <c r="AA876" s="4" t="s">
        <v>1886</v>
      </c>
      <c r="AB876" s="186">
        <f t="shared" si="105"/>
        <v>42671000</v>
      </c>
      <c r="AC876" s="142">
        <f t="shared" si="106"/>
        <v>0</v>
      </c>
      <c r="AD876" s="4"/>
      <c r="AE876" s="4" t="s">
        <v>1987</v>
      </c>
      <c r="AF876" s="144" t="s">
        <v>7046</v>
      </c>
      <c r="AG876" s="4"/>
      <c r="AH876" s="4"/>
      <c r="AI876" s="4"/>
      <c r="AJ876" s="4"/>
      <c r="AK876" t="s">
        <v>7047</v>
      </c>
    </row>
    <row r="877" spans="2:37" hidden="1">
      <c r="B877" s="175" t="s">
        <v>5175</v>
      </c>
      <c r="C877" s="174" t="s">
        <v>160</v>
      </c>
      <c r="D877" s="4" t="s">
        <v>2550</v>
      </c>
      <c r="E877" s="4" t="s">
        <v>1831</v>
      </c>
      <c r="F877" s="4" t="s">
        <v>1060</v>
      </c>
      <c r="G877" s="4" t="s">
        <v>7280</v>
      </c>
      <c r="H877" s="4" t="s">
        <v>1393</v>
      </c>
      <c r="I877" s="4" t="s">
        <v>1394</v>
      </c>
      <c r="J877" s="4" t="s">
        <v>7281</v>
      </c>
      <c r="K877" s="139">
        <v>70886005</v>
      </c>
      <c r="L877" s="139">
        <v>70886005</v>
      </c>
      <c r="M877" s="4" t="s">
        <v>6286</v>
      </c>
      <c r="N877" s="4" t="s">
        <v>6973</v>
      </c>
      <c r="O877" s="4" t="s">
        <v>7045</v>
      </c>
      <c r="P877" s="186">
        <f t="shared" si="103"/>
        <v>70886005</v>
      </c>
      <c r="Q877" s="186">
        <f t="shared" si="104"/>
        <v>0</v>
      </c>
      <c r="R877" s="4">
        <v>39</v>
      </c>
      <c r="S877" s="4" t="s">
        <v>70</v>
      </c>
      <c r="T877" s="4" t="s">
        <v>70</v>
      </c>
      <c r="U877" s="140">
        <v>45341</v>
      </c>
      <c r="V877" s="4" t="s">
        <v>1884</v>
      </c>
      <c r="W877" s="4" t="s">
        <v>1954</v>
      </c>
      <c r="X877" s="4" t="s">
        <v>70</v>
      </c>
      <c r="Y877" s="4" t="s">
        <v>2942</v>
      </c>
      <c r="Z877" s="4" t="s">
        <v>1888</v>
      </c>
      <c r="AA877" s="4" t="s">
        <v>1886</v>
      </c>
      <c r="AB877" s="186">
        <f t="shared" si="105"/>
        <v>70886005</v>
      </c>
      <c r="AC877" s="142">
        <f t="shared" si="106"/>
        <v>0</v>
      </c>
      <c r="AD877" s="4"/>
      <c r="AE877" s="4" t="s">
        <v>1987</v>
      </c>
      <c r="AF877" s="144" t="s">
        <v>7046</v>
      </c>
      <c r="AG877" s="4"/>
      <c r="AH877" s="4"/>
      <c r="AI877" s="4"/>
      <c r="AJ877" s="4"/>
      <c r="AK877" t="s">
        <v>7047</v>
      </c>
    </row>
    <row r="878" spans="2:37" hidden="1">
      <c r="B878" s="175" t="s">
        <v>5175</v>
      </c>
      <c r="C878" s="174" t="s">
        <v>160</v>
      </c>
      <c r="D878" s="4" t="s">
        <v>2550</v>
      </c>
      <c r="E878" s="4" t="s">
        <v>1831</v>
      </c>
      <c r="F878" s="4" t="s">
        <v>1060</v>
      </c>
      <c r="G878" s="4" t="s">
        <v>7282</v>
      </c>
      <c r="H878" s="4" t="s">
        <v>1393</v>
      </c>
      <c r="I878" s="4" t="s">
        <v>1394</v>
      </c>
      <c r="J878" s="4" t="s">
        <v>7283</v>
      </c>
      <c r="K878" s="139">
        <v>6150500000</v>
      </c>
      <c r="L878" s="139">
        <v>6150500000</v>
      </c>
      <c r="M878" s="4" t="s">
        <v>6286</v>
      </c>
      <c r="N878" s="4" t="s">
        <v>7284</v>
      </c>
      <c r="O878" s="4" t="s">
        <v>7045</v>
      </c>
      <c r="P878" s="186">
        <f t="shared" si="103"/>
        <v>6150500000</v>
      </c>
      <c r="Q878" s="186">
        <f t="shared" si="104"/>
        <v>0</v>
      </c>
      <c r="R878" s="4">
        <v>39</v>
      </c>
      <c r="S878" s="4" t="s">
        <v>70</v>
      </c>
      <c r="T878" s="4" t="s">
        <v>70</v>
      </c>
      <c r="U878" s="140">
        <v>45341</v>
      </c>
      <c r="V878" s="4" t="s">
        <v>1884</v>
      </c>
      <c r="W878" s="4" t="s">
        <v>1954</v>
      </c>
      <c r="X878" s="4" t="s">
        <v>70</v>
      </c>
      <c r="Y878" s="4" t="s">
        <v>2942</v>
      </c>
      <c r="Z878" s="4" t="s">
        <v>1888</v>
      </c>
      <c r="AA878" s="4" t="s">
        <v>1886</v>
      </c>
      <c r="AB878" s="186">
        <f t="shared" si="105"/>
        <v>6150500000</v>
      </c>
      <c r="AC878" s="142">
        <f t="shared" si="106"/>
        <v>0</v>
      </c>
      <c r="AD878" s="4"/>
      <c r="AE878" s="4" t="s">
        <v>1987</v>
      </c>
      <c r="AF878" s="144" t="s">
        <v>7046</v>
      </c>
      <c r="AG878" s="4"/>
      <c r="AH878" s="4"/>
      <c r="AI878" s="4"/>
      <c r="AJ878" s="4"/>
      <c r="AK878" t="s">
        <v>7047</v>
      </c>
    </row>
    <row r="879" spans="2:37" hidden="1">
      <c r="B879" s="175" t="s">
        <v>5175</v>
      </c>
      <c r="C879" s="174" t="s">
        <v>160</v>
      </c>
      <c r="D879" s="4" t="s">
        <v>2550</v>
      </c>
      <c r="E879" s="4" t="s">
        <v>1831</v>
      </c>
      <c r="F879" s="4" t="s">
        <v>1060</v>
      </c>
      <c r="G879" s="4" t="s">
        <v>7285</v>
      </c>
      <c r="H879" s="4" t="s">
        <v>1393</v>
      </c>
      <c r="I879" s="4" t="s">
        <v>1394</v>
      </c>
      <c r="J879" s="4" t="s">
        <v>7286</v>
      </c>
      <c r="K879" s="139">
        <v>3575475800</v>
      </c>
      <c r="L879" s="139">
        <v>3575475800</v>
      </c>
      <c r="M879" s="4" t="s">
        <v>6286</v>
      </c>
      <c r="N879" s="4" t="s">
        <v>7287</v>
      </c>
      <c r="O879" s="4" t="s">
        <v>7045</v>
      </c>
      <c r="P879" s="186">
        <f t="shared" si="103"/>
        <v>3575475800</v>
      </c>
      <c r="Q879" s="186">
        <f t="shared" si="104"/>
        <v>0</v>
      </c>
      <c r="R879" s="4">
        <v>39</v>
      </c>
      <c r="S879" s="4" t="s">
        <v>70</v>
      </c>
      <c r="T879" s="4" t="s">
        <v>70</v>
      </c>
      <c r="U879" s="140">
        <v>45341</v>
      </c>
      <c r="V879" s="4" t="s">
        <v>1884</v>
      </c>
      <c r="W879" s="4" t="s">
        <v>1954</v>
      </c>
      <c r="X879" s="4" t="s">
        <v>70</v>
      </c>
      <c r="Y879" s="4" t="s">
        <v>2942</v>
      </c>
      <c r="Z879" s="4" t="s">
        <v>1888</v>
      </c>
      <c r="AA879" s="4" t="s">
        <v>1886</v>
      </c>
      <c r="AB879" s="186">
        <f t="shared" si="105"/>
        <v>3575475800</v>
      </c>
      <c r="AC879" s="142">
        <f t="shared" si="106"/>
        <v>0</v>
      </c>
      <c r="AD879" s="4"/>
      <c r="AE879" s="4" t="s">
        <v>1987</v>
      </c>
      <c r="AF879" s="144" t="s">
        <v>7046</v>
      </c>
      <c r="AG879" s="4"/>
      <c r="AH879" s="4"/>
      <c r="AI879" s="4"/>
      <c r="AJ879" s="4"/>
      <c r="AK879" t="s">
        <v>7047</v>
      </c>
    </row>
    <row r="880" spans="2:37" hidden="1">
      <c r="B880" s="175" t="s">
        <v>5175</v>
      </c>
      <c r="C880" s="174" t="s">
        <v>160</v>
      </c>
      <c r="D880" s="4" t="s">
        <v>2550</v>
      </c>
      <c r="E880" s="4" t="s">
        <v>1831</v>
      </c>
      <c r="F880" s="4" t="s">
        <v>1060</v>
      </c>
      <c r="G880" s="4" t="s">
        <v>7288</v>
      </c>
      <c r="H880" s="4" t="s">
        <v>1393</v>
      </c>
      <c r="I880" s="4" t="s">
        <v>1394</v>
      </c>
      <c r="J880" s="4" t="s">
        <v>7289</v>
      </c>
      <c r="K880" s="139">
        <v>533230384</v>
      </c>
      <c r="L880" s="139">
        <v>533230384</v>
      </c>
      <c r="M880" s="4" t="s">
        <v>6286</v>
      </c>
      <c r="N880" s="4" t="s">
        <v>7290</v>
      </c>
      <c r="O880" s="4" t="s">
        <v>7045</v>
      </c>
      <c r="P880" s="186">
        <f t="shared" si="103"/>
        <v>533230384</v>
      </c>
      <c r="Q880" s="186">
        <f t="shared" si="104"/>
        <v>0</v>
      </c>
      <c r="R880" s="4">
        <v>39</v>
      </c>
      <c r="S880" s="4" t="s">
        <v>70</v>
      </c>
      <c r="T880" s="4" t="s">
        <v>70</v>
      </c>
      <c r="U880" s="140">
        <v>45341</v>
      </c>
      <c r="V880" s="4" t="s">
        <v>1884</v>
      </c>
      <c r="W880" s="4" t="s">
        <v>1954</v>
      </c>
      <c r="X880" s="4" t="s">
        <v>70</v>
      </c>
      <c r="Y880" s="4" t="s">
        <v>2942</v>
      </c>
      <c r="Z880" s="4" t="s">
        <v>1888</v>
      </c>
      <c r="AA880" s="4" t="s">
        <v>1886</v>
      </c>
      <c r="AB880" s="186">
        <f t="shared" si="105"/>
        <v>533230384</v>
      </c>
      <c r="AC880" s="142">
        <f t="shared" si="106"/>
        <v>0</v>
      </c>
      <c r="AD880" s="4"/>
      <c r="AE880" s="4" t="s">
        <v>1987</v>
      </c>
      <c r="AF880" s="144" t="s">
        <v>7046</v>
      </c>
      <c r="AG880" s="4"/>
      <c r="AH880" s="4"/>
      <c r="AI880" s="4"/>
      <c r="AJ880" s="4"/>
      <c r="AK880" t="s">
        <v>7047</v>
      </c>
    </row>
    <row r="881" spans="2:37" hidden="1">
      <c r="B881" s="175" t="s">
        <v>5175</v>
      </c>
      <c r="C881" s="174" t="s">
        <v>160</v>
      </c>
      <c r="D881" s="4" t="s">
        <v>2550</v>
      </c>
      <c r="E881" s="4" t="s">
        <v>1831</v>
      </c>
      <c r="F881" s="4" t="s">
        <v>1060</v>
      </c>
      <c r="G881" s="4" t="s">
        <v>7291</v>
      </c>
      <c r="H881" s="4" t="s">
        <v>1393</v>
      </c>
      <c r="I881" s="4" t="s">
        <v>1394</v>
      </c>
      <c r="J881" s="4" t="s">
        <v>7292</v>
      </c>
      <c r="K881" s="139">
        <v>197912000</v>
      </c>
      <c r="L881" s="139">
        <v>197912000</v>
      </c>
      <c r="M881" s="4" t="s">
        <v>6286</v>
      </c>
      <c r="N881" s="4" t="s">
        <v>7293</v>
      </c>
      <c r="O881" s="4" t="s">
        <v>7045</v>
      </c>
      <c r="P881" s="186">
        <f t="shared" si="103"/>
        <v>197912000</v>
      </c>
      <c r="Q881" s="186">
        <f t="shared" si="104"/>
        <v>0</v>
      </c>
      <c r="R881" s="4">
        <v>39</v>
      </c>
      <c r="S881" s="4" t="s">
        <v>70</v>
      </c>
      <c r="T881" s="4" t="s">
        <v>70</v>
      </c>
      <c r="U881" s="140">
        <v>45341</v>
      </c>
      <c r="V881" s="4" t="s">
        <v>1884</v>
      </c>
      <c r="W881" s="4" t="s">
        <v>1954</v>
      </c>
      <c r="X881" s="4" t="s">
        <v>70</v>
      </c>
      <c r="Y881" s="4" t="s">
        <v>2942</v>
      </c>
      <c r="Z881" s="4" t="s">
        <v>1888</v>
      </c>
      <c r="AA881" s="4" t="s">
        <v>1886</v>
      </c>
      <c r="AB881" s="186">
        <f t="shared" si="105"/>
        <v>197912000</v>
      </c>
      <c r="AC881" s="142">
        <f t="shared" si="106"/>
        <v>0</v>
      </c>
      <c r="AD881" s="4"/>
      <c r="AE881" s="4" t="s">
        <v>1987</v>
      </c>
      <c r="AF881" s="144" t="s">
        <v>7046</v>
      </c>
      <c r="AG881" s="4"/>
      <c r="AH881" s="4"/>
      <c r="AI881" s="4"/>
      <c r="AJ881" s="4"/>
      <c r="AK881" t="s">
        <v>7047</v>
      </c>
    </row>
    <row r="882" spans="2:37" hidden="1">
      <c r="B882" s="175" t="s">
        <v>5175</v>
      </c>
      <c r="C882" s="174" t="s">
        <v>160</v>
      </c>
      <c r="D882" s="4" t="s">
        <v>2550</v>
      </c>
      <c r="E882" s="4" t="s">
        <v>1831</v>
      </c>
      <c r="F882" s="4" t="s">
        <v>1060</v>
      </c>
      <c r="G882" s="4" t="s">
        <v>7294</v>
      </c>
      <c r="H882" s="4" t="s">
        <v>1393</v>
      </c>
      <c r="I882" s="4" t="s">
        <v>1394</v>
      </c>
      <c r="J882" s="4" t="s">
        <v>7295</v>
      </c>
      <c r="K882" s="139">
        <v>6198606722</v>
      </c>
      <c r="L882" s="139">
        <v>6198606722</v>
      </c>
      <c r="M882" s="4" t="s">
        <v>6286</v>
      </c>
      <c r="N882" s="4" t="s">
        <v>7296</v>
      </c>
      <c r="O882" s="4" t="s">
        <v>7045</v>
      </c>
      <c r="P882" s="186">
        <f t="shared" si="103"/>
        <v>6198606722</v>
      </c>
      <c r="Q882" s="186">
        <f t="shared" si="104"/>
        <v>0</v>
      </c>
      <c r="R882" s="4">
        <v>39</v>
      </c>
      <c r="S882" s="4" t="s">
        <v>70</v>
      </c>
      <c r="T882" s="4" t="s">
        <v>70</v>
      </c>
      <c r="U882" s="140">
        <v>45341</v>
      </c>
      <c r="V882" s="4" t="s">
        <v>1884</v>
      </c>
      <c r="W882" s="4" t="s">
        <v>1954</v>
      </c>
      <c r="X882" s="4" t="s">
        <v>70</v>
      </c>
      <c r="Y882" s="4" t="s">
        <v>2942</v>
      </c>
      <c r="Z882" s="4" t="s">
        <v>1888</v>
      </c>
      <c r="AA882" s="4" t="s">
        <v>1886</v>
      </c>
      <c r="AB882" s="186">
        <f t="shared" si="105"/>
        <v>6198606722</v>
      </c>
      <c r="AC882" s="142">
        <f t="shared" si="106"/>
        <v>0</v>
      </c>
      <c r="AD882" s="4"/>
      <c r="AE882" s="4" t="s">
        <v>1987</v>
      </c>
      <c r="AF882" s="144" t="s">
        <v>7046</v>
      </c>
      <c r="AG882" s="4"/>
      <c r="AH882" s="4"/>
      <c r="AI882" s="4"/>
      <c r="AJ882" s="4"/>
      <c r="AK882" t="s">
        <v>7047</v>
      </c>
    </row>
    <row r="883" spans="2:37" hidden="1">
      <c r="B883" s="175" t="s">
        <v>5175</v>
      </c>
      <c r="C883" s="174" t="s">
        <v>160</v>
      </c>
      <c r="D883" s="4" t="s">
        <v>2550</v>
      </c>
      <c r="E883" s="4" t="s">
        <v>1831</v>
      </c>
      <c r="F883" s="4" t="s">
        <v>1060</v>
      </c>
      <c r="G883" s="4" t="s">
        <v>7297</v>
      </c>
      <c r="H883" s="4" t="s">
        <v>1393</v>
      </c>
      <c r="I883" s="4" t="s">
        <v>1394</v>
      </c>
      <c r="J883" s="4" t="s">
        <v>7298</v>
      </c>
      <c r="K883" s="139">
        <v>120162814</v>
      </c>
      <c r="L883" s="139">
        <v>120162814</v>
      </c>
      <c r="M883" s="4" t="s">
        <v>6286</v>
      </c>
      <c r="N883" s="4" t="s">
        <v>2900</v>
      </c>
      <c r="O883" s="4" t="s">
        <v>7045</v>
      </c>
      <c r="P883" s="186">
        <f t="shared" si="103"/>
        <v>120162814</v>
      </c>
      <c r="Q883" s="186">
        <f t="shared" si="104"/>
        <v>0</v>
      </c>
      <c r="R883" s="4">
        <v>39</v>
      </c>
      <c r="S883" s="4" t="s">
        <v>70</v>
      </c>
      <c r="T883" s="4" t="s">
        <v>70</v>
      </c>
      <c r="U883" s="140">
        <v>45341</v>
      </c>
      <c r="V883" s="4" t="s">
        <v>1884</v>
      </c>
      <c r="W883" s="4" t="s">
        <v>1954</v>
      </c>
      <c r="X883" s="4" t="s">
        <v>70</v>
      </c>
      <c r="Y883" s="4" t="s">
        <v>2942</v>
      </c>
      <c r="Z883" s="4" t="s">
        <v>1888</v>
      </c>
      <c r="AA883" s="4" t="s">
        <v>1886</v>
      </c>
      <c r="AB883" s="186">
        <f t="shared" si="105"/>
        <v>120162814</v>
      </c>
      <c r="AC883" s="142">
        <f t="shared" si="106"/>
        <v>0</v>
      </c>
      <c r="AD883" s="4"/>
      <c r="AE883" s="4" t="s">
        <v>1987</v>
      </c>
      <c r="AF883" s="144" t="s">
        <v>7046</v>
      </c>
      <c r="AG883" s="4"/>
      <c r="AH883" s="4"/>
      <c r="AI883" s="4"/>
      <c r="AJ883" s="4"/>
      <c r="AK883" t="s">
        <v>7047</v>
      </c>
    </row>
    <row r="884" spans="2:37" hidden="1">
      <c r="B884" s="175" t="s">
        <v>5175</v>
      </c>
      <c r="C884" s="174" t="s">
        <v>160</v>
      </c>
      <c r="D884" s="4" t="s">
        <v>2550</v>
      </c>
      <c r="E884" s="4" t="s">
        <v>1831</v>
      </c>
      <c r="F884" s="4" t="s">
        <v>1060</v>
      </c>
      <c r="G884" s="4" t="s">
        <v>7299</v>
      </c>
      <c r="H884" s="4" t="s">
        <v>1393</v>
      </c>
      <c r="I884" s="4" t="s">
        <v>1394</v>
      </c>
      <c r="J884" s="4" t="s">
        <v>7300</v>
      </c>
      <c r="K884" s="139">
        <v>168618000</v>
      </c>
      <c r="L884" s="139">
        <v>168618000</v>
      </c>
      <c r="M884" s="4" t="s">
        <v>6286</v>
      </c>
      <c r="N884" s="4" t="s">
        <v>7301</v>
      </c>
      <c r="O884" s="4" t="s">
        <v>7045</v>
      </c>
      <c r="P884" s="186">
        <f t="shared" si="103"/>
        <v>168618000</v>
      </c>
      <c r="Q884" s="186">
        <f t="shared" si="104"/>
        <v>0</v>
      </c>
      <c r="R884" s="4">
        <v>39</v>
      </c>
      <c r="S884" s="4" t="s">
        <v>70</v>
      </c>
      <c r="T884" s="4" t="s">
        <v>70</v>
      </c>
      <c r="U884" s="140">
        <v>45341</v>
      </c>
      <c r="V884" s="4" t="s">
        <v>1884</v>
      </c>
      <c r="W884" s="4" t="s">
        <v>1954</v>
      </c>
      <c r="X884" s="4" t="s">
        <v>70</v>
      </c>
      <c r="Y884" s="4" t="s">
        <v>2942</v>
      </c>
      <c r="Z884" s="4" t="s">
        <v>1888</v>
      </c>
      <c r="AA884" s="4" t="s">
        <v>1886</v>
      </c>
      <c r="AB884" s="186">
        <f t="shared" si="105"/>
        <v>168618000</v>
      </c>
      <c r="AC884" s="142">
        <f t="shared" si="106"/>
        <v>0</v>
      </c>
      <c r="AD884" s="4"/>
      <c r="AE884" s="4" t="s">
        <v>1987</v>
      </c>
      <c r="AF884" s="144" t="s">
        <v>7046</v>
      </c>
      <c r="AG884" s="4"/>
      <c r="AH884" s="4"/>
      <c r="AI884" s="4"/>
      <c r="AJ884" s="4"/>
      <c r="AK884" t="s">
        <v>7047</v>
      </c>
    </row>
    <row r="885" spans="2:37" hidden="1">
      <c r="B885" s="175" t="s">
        <v>5175</v>
      </c>
      <c r="C885" s="174" t="s">
        <v>160</v>
      </c>
      <c r="D885" s="4" t="s">
        <v>2550</v>
      </c>
      <c r="E885" s="4" t="s">
        <v>1831</v>
      </c>
      <c r="F885" s="4" t="s">
        <v>1060</v>
      </c>
      <c r="G885" s="4" t="s">
        <v>7302</v>
      </c>
      <c r="H885" s="4" t="s">
        <v>1393</v>
      </c>
      <c r="I885" s="4" t="s">
        <v>1394</v>
      </c>
      <c r="J885" s="4" t="s">
        <v>7303</v>
      </c>
      <c r="K885" s="139">
        <v>1647812875</v>
      </c>
      <c r="L885" s="139">
        <v>1647812875</v>
      </c>
      <c r="M885" s="4" t="s">
        <v>6286</v>
      </c>
      <c r="N885" s="4" t="s">
        <v>7304</v>
      </c>
      <c r="O885" s="4" t="s">
        <v>7045</v>
      </c>
      <c r="P885" s="186">
        <f t="shared" si="103"/>
        <v>1647812875</v>
      </c>
      <c r="Q885" s="186">
        <f t="shared" si="104"/>
        <v>0</v>
      </c>
      <c r="R885" s="4">
        <v>39</v>
      </c>
      <c r="S885" s="4" t="s">
        <v>70</v>
      </c>
      <c r="T885" s="4" t="s">
        <v>70</v>
      </c>
      <c r="U885" s="140">
        <v>45341</v>
      </c>
      <c r="V885" s="4" t="s">
        <v>1884</v>
      </c>
      <c r="W885" s="4" t="s">
        <v>1954</v>
      </c>
      <c r="X885" s="4" t="s">
        <v>70</v>
      </c>
      <c r="Y885" s="4" t="s">
        <v>2942</v>
      </c>
      <c r="Z885" s="4" t="s">
        <v>1888</v>
      </c>
      <c r="AA885" s="4" t="s">
        <v>1886</v>
      </c>
      <c r="AB885" s="186">
        <f t="shared" si="105"/>
        <v>1647812875</v>
      </c>
      <c r="AC885" s="142">
        <f t="shared" si="106"/>
        <v>0</v>
      </c>
      <c r="AD885" s="4"/>
      <c r="AE885" s="4" t="s">
        <v>1987</v>
      </c>
      <c r="AF885" s="144" t="s">
        <v>7046</v>
      </c>
      <c r="AG885" s="4"/>
      <c r="AH885" s="4"/>
      <c r="AI885" s="4"/>
      <c r="AJ885" s="4"/>
      <c r="AK885" t="s">
        <v>7047</v>
      </c>
    </row>
    <row r="886" spans="2:37" hidden="1">
      <c r="B886" s="175" t="s">
        <v>5175</v>
      </c>
      <c r="C886" s="174" t="s">
        <v>160</v>
      </c>
      <c r="D886" s="4" t="s">
        <v>2550</v>
      </c>
      <c r="E886" s="4" t="s">
        <v>1831</v>
      </c>
      <c r="F886" s="4" t="s">
        <v>1060</v>
      </c>
      <c r="G886" s="4" t="s">
        <v>7305</v>
      </c>
      <c r="H886" s="4" t="s">
        <v>1393</v>
      </c>
      <c r="I886" s="4" t="s">
        <v>1394</v>
      </c>
      <c r="J886" s="4" t="s">
        <v>7306</v>
      </c>
      <c r="K886" s="139">
        <v>5112515000</v>
      </c>
      <c r="L886" s="139">
        <v>5112515000</v>
      </c>
      <c r="M886" s="4" t="s">
        <v>6286</v>
      </c>
      <c r="N886" s="4" t="s">
        <v>7304</v>
      </c>
      <c r="O886" s="4" t="s">
        <v>7045</v>
      </c>
      <c r="P886" s="186">
        <f t="shared" si="103"/>
        <v>5112515000</v>
      </c>
      <c r="Q886" s="186">
        <f t="shared" si="104"/>
        <v>0</v>
      </c>
      <c r="R886" s="4">
        <v>39</v>
      </c>
      <c r="S886" s="4" t="s">
        <v>70</v>
      </c>
      <c r="T886" s="4" t="s">
        <v>70</v>
      </c>
      <c r="U886" s="140">
        <v>45341</v>
      </c>
      <c r="V886" s="4" t="s">
        <v>1884</v>
      </c>
      <c r="W886" s="4" t="s">
        <v>1954</v>
      </c>
      <c r="X886" s="4" t="s">
        <v>70</v>
      </c>
      <c r="Y886" s="4" t="s">
        <v>2942</v>
      </c>
      <c r="Z886" s="4" t="s">
        <v>1888</v>
      </c>
      <c r="AA886" s="4" t="s">
        <v>1886</v>
      </c>
      <c r="AB886" s="186">
        <f t="shared" si="105"/>
        <v>5112515000</v>
      </c>
      <c r="AC886" s="142">
        <f t="shared" si="106"/>
        <v>0</v>
      </c>
      <c r="AD886" s="4"/>
      <c r="AE886" s="4" t="s">
        <v>1987</v>
      </c>
      <c r="AF886" s="144" t="s">
        <v>7046</v>
      </c>
      <c r="AG886" s="4"/>
      <c r="AH886" s="4"/>
      <c r="AI886" s="4"/>
      <c r="AJ886" s="4"/>
      <c r="AK886" t="s">
        <v>7047</v>
      </c>
    </row>
    <row r="887" spans="2:37" hidden="1">
      <c r="B887" s="175" t="s">
        <v>5175</v>
      </c>
      <c r="C887" s="174" t="s">
        <v>160</v>
      </c>
      <c r="D887" s="4" t="s">
        <v>2550</v>
      </c>
      <c r="E887" s="4" t="s">
        <v>1831</v>
      </c>
      <c r="F887" s="4" t="s">
        <v>1060</v>
      </c>
      <c r="G887" s="4" t="s">
        <v>7307</v>
      </c>
      <c r="H887" s="4" t="s">
        <v>1393</v>
      </c>
      <c r="I887" s="4" t="s">
        <v>1394</v>
      </c>
      <c r="J887" s="4" t="s">
        <v>7308</v>
      </c>
      <c r="K887" s="139">
        <v>344190887</v>
      </c>
      <c r="L887" s="139">
        <v>344190887</v>
      </c>
      <c r="M887" s="4" t="s">
        <v>6286</v>
      </c>
      <c r="N887" s="4" t="s">
        <v>2103</v>
      </c>
      <c r="O887" s="4" t="s">
        <v>7045</v>
      </c>
      <c r="P887" s="186">
        <f t="shared" si="103"/>
        <v>344190887</v>
      </c>
      <c r="Q887" s="186">
        <f t="shared" si="104"/>
        <v>0</v>
      </c>
      <c r="R887" s="4">
        <v>39</v>
      </c>
      <c r="S887" s="4" t="s">
        <v>70</v>
      </c>
      <c r="T887" s="4" t="s">
        <v>70</v>
      </c>
      <c r="U887" s="140">
        <v>45341</v>
      </c>
      <c r="V887" s="4" t="s">
        <v>1884</v>
      </c>
      <c r="W887" s="4" t="s">
        <v>1954</v>
      </c>
      <c r="X887" s="4" t="s">
        <v>70</v>
      </c>
      <c r="Y887" s="4" t="s">
        <v>2942</v>
      </c>
      <c r="Z887" s="4" t="s">
        <v>1888</v>
      </c>
      <c r="AA887" s="4" t="s">
        <v>1886</v>
      </c>
      <c r="AB887" s="186">
        <f t="shared" si="105"/>
        <v>344190887</v>
      </c>
      <c r="AC887" s="142">
        <f t="shared" si="106"/>
        <v>0</v>
      </c>
      <c r="AD887" s="4"/>
      <c r="AE887" s="4" t="s">
        <v>1987</v>
      </c>
      <c r="AF887" s="144" t="s">
        <v>7046</v>
      </c>
      <c r="AG887" s="4"/>
      <c r="AH887" s="4"/>
      <c r="AI887" s="4"/>
      <c r="AJ887" s="4"/>
      <c r="AK887" t="s">
        <v>7047</v>
      </c>
    </row>
    <row r="888" spans="2:37" hidden="1">
      <c r="B888" s="175" t="s">
        <v>5175</v>
      </c>
      <c r="C888" s="174" t="s">
        <v>160</v>
      </c>
      <c r="D888" s="4" t="s">
        <v>2550</v>
      </c>
      <c r="E888" s="4" t="s">
        <v>1831</v>
      </c>
      <c r="F888" s="4" t="s">
        <v>1060</v>
      </c>
      <c r="G888" s="4" t="s">
        <v>7309</v>
      </c>
      <c r="H888" s="4" t="s">
        <v>1393</v>
      </c>
      <c r="I888" s="4" t="s">
        <v>1394</v>
      </c>
      <c r="J888" s="4" t="s">
        <v>7310</v>
      </c>
      <c r="K888" s="139">
        <v>1272525612</v>
      </c>
      <c r="L888" s="139">
        <v>1272525612</v>
      </c>
      <c r="M888" s="4" t="s">
        <v>6286</v>
      </c>
      <c r="N888" s="4" t="s">
        <v>2103</v>
      </c>
      <c r="O888" s="4" t="s">
        <v>7045</v>
      </c>
      <c r="P888" s="186">
        <f t="shared" si="103"/>
        <v>1272525612</v>
      </c>
      <c r="Q888" s="186">
        <f t="shared" si="104"/>
        <v>0</v>
      </c>
      <c r="R888" s="4">
        <v>39</v>
      </c>
      <c r="S888" s="4" t="s">
        <v>70</v>
      </c>
      <c r="T888" s="4" t="s">
        <v>70</v>
      </c>
      <c r="U888" s="140">
        <v>45341</v>
      </c>
      <c r="V888" s="4" t="s">
        <v>1884</v>
      </c>
      <c r="W888" s="4" t="s">
        <v>1954</v>
      </c>
      <c r="X888" s="4" t="s">
        <v>70</v>
      </c>
      <c r="Y888" s="4" t="s">
        <v>2942</v>
      </c>
      <c r="Z888" s="4" t="s">
        <v>1888</v>
      </c>
      <c r="AA888" s="4" t="s">
        <v>1886</v>
      </c>
      <c r="AB888" s="186">
        <f t="shared" si="105"/>
        <v>1272525612</v>
      </c>
      <c r="AC888" s="142">
        <f t="shared" si="106"/>
        <v>0</v>
      </c>
      <c r="AD888" s="4"/>
      <c r="AE888" s="4" t="s">
        <v>1987</v>
      </c>
      <c r="AF888" s="144" t="s">
        <v>7046</v>
      </c>
      <c r="AG888" s="4"/>
      <c r="AH888" s="4"/>
      <c r="AI888" s="4"/>
      <c r="AJ888" s="4"/>
      <c r="AK888" t="s">
        <v>7047</v>
      </c>
    </row>
    <row r="889" spans="2:37" hidden="1">
      <c r="B889" s="175" t="s">
        <v>5175</v>
      </c>
      <c r="C889" s="174" t="s">
        <v>160</v>
      </c>
      <c r="D889" s="4" t="s">
        <v>2550</v>
      </c>
      <c r="E889" s="4" t="s">
        <v>1831</v>
      </c>
      <c r="F889" s="4" t="s">
        <v>1060</v>
      </c>
      <c r="G889" s="4" t="s">
        <v>7311</v>
      </c>
      <c r="H889" s="4" t="s">
        <v>1393</v>
      </c>
      <c r="I889" s="4" t="s">
        <v>1394</v>
      </c>
      <c r="J889" s="4" t="s">
        <v>7312</v>
      </c>
      <c r="K889" s="139">
        <v>531370911</v>
      </c>
      <c r="L889" s="139">
        <v>531370911</v>
      </c>
      <c r="M889" s="4" t="s">
        <v>6286</v>
      </c>
      <c r="N889" s="4" t="s">
        <v>7313</v>
      </c>
      <c r="O889" s="4" t="s">
        <v>7045</v>
      </c>
      <c r="P889" s="186">
        <f t="shared" si="103"/>
        <v>531370911</v>
      </c>
      <c r="Q889" s="186">
        <f t="shared" si="104"/>
        <v>0</v>
      </c>
      <c r="R889" s="4">
        <v>39</v>
      </c>
      <c r="S889" s="4" t="s">
        <v>70</v>
      </c>
      <c r="T889" s="4" t="s">
        <v>70</v>
      </c>
      <c r="U889" s="140">
        <v>45341</v>
      </c>
      <c r="V889" s="4" t="s">
        <v>1884</v>
      </c>
      <c r="W889" s="4" t="s">
        <v>1954</v>
      </c>
      <c r="X889" s="4" t="s">
        <v>70</v>
      </c>
      <c r="Y889" s="4" t="s">
        <v>2942</v>
      </c>
      <c r="Z889" s="4" t="s">
        <v>1888</v>
      </c>
      <c r="AA889" s="4" t="s">
        <v>1886</v>
      </c>
      <c r="AB889" s="186">
        <f t="shared" si="105"/>
        <v>531370911</v>
      </c>
      <c r="AC889" s="142">
        <f t="shared" si="106"/>
        <v>0</v>
      </c>
      <c r="AD889" s="4"/>
      <c r="AE889" s="4" t="s">
        <v>1987</v>
      </c>
      <c r="AF889" s="144" t="s">
        <v>7046</v>
      </c>
      <c r="AG889" s="4"/>
      <c r="AH889" s="4"/>
      <c r="AI889" s="4"/>
      <c r="AJ889" s="4"/>
      <c r="AK889" t="s">
        <v>7047</v>
      </c>
    </row>
    <row r="890" spans="2:37" hidden="1">
      <c r="B890" s="175" t="s">
        <v>5175</v>
      </c>
      <c r="C890" s="174" t="s">
        <v>160</v>
      </c>
      <c r="D890" s="4" t="s">
        <v>2550</v>
      </c>
      <c r="E890" s="4" t="s">
        <v>1831</v>
      </c>
      <c r="F890" s="4" t="s">
        <v>1060</v>
      </c>
      <c r="G890" s="4" t="s">
        <v>7314</v>
      </c>
      <c r="H890" s="4" t="s">
        <v>1393</v>
      </c>
      <c r="I890" s="4" t="s">
        <v>1394</v>
      </c>
      <c r="J890" s="4" t="s">
        <v>7315</v>
      </c>
      <c r="K890" s="139">
        <v>223643000</v>
      </c>
      <c r="L890" s="139">
        <v>223643000</v>
      </c>
      <c r="M890" s="4" t="s">
        <v>6286</v>
      </c>
      <c r="N890" s="4" t="s">
        <v>7316</v>
      </c>
      <c r="O890" s="4" t="s">
        <v>7045</v>
      </c>
      <c r="P890" s="186">
        <f t="shared" si="103"/>
        <v>223643000</v>
      </c>
      <c r="Q890" s="186">
        <f t="shared" si="104"/>
        <v>0</v>
      </c>
      <c r="R890" s="4">
        <v>39</v>
      </c>
      <c r="S890" s="4" t="s">
        <v>70</v>
      </c>
      <c r="T890" s="4" t="s">
        <v>70</v>
      </c>
      <c r="U890" s="140">
        <v>45341</v>
      </c>
      <c r="V890" s="4" t="s">
        <v>1884</v>
      </c>
      <c r="W890" s="4" t="s">
        <v>1954</v>
      </c>
      <c r="X890" s="4" t="s">
        <v>70</v>
      </c>
      <c r="Y890" s="4" t="s">
        <v>2942</v>
      </c>
      <c r="Z890" s="4" t="s">
        <v>1888</v>
      </c>
      <c r="AA890" s="4" t="s">
        <v>1886</v>
      </c>
      <c r="AB890" s="186">
        <f t="shared" si="105"/>
        <v>223643000</v>
      </c>
      <c r="AC890" s="142">
        <f t="shared" si="106"/>
        <v>0</v>
      </c>
      <c r="AD890" s="4"/>
      <c r="AE890" s="4" t="s">
        <v>1987</v>
      </c>
      <c r="AF890" s="144" t="s">
        <v>7046</v>
      </c>
      <c r="AG890" s="4"/>
      <c r="AH890" s="4"/>
      <c r="AI890" s="4"/>
      <c r="AJ890" s="4"/>
      <c r="AK890" t="s">
        <v>7047</v>
      </c>
    </row>
    <row r="891" spans="2:37" hidden="1">
      <c r="B891" s="175" t="s">
        <v>5175</v>
      </c>
      <c r="C891" s="174" t="s">
        <v>160</v>
      </c>
      <c r="D891" s="4" t="s">
        <v>2550</v>
      </c>
      <c r="E891" s="4" t="s">
        <v>1831</v>
      </c>
      <c r="F891" s="4" t="s">
        <v>1060</v>
      </c>
      <c r="G891" s="4" t="s">
        <v>7317</v>
      </c>
      <c r="H891" s="4" t="s">
        <v>1393</v>
      </c>
      <c r="I891" s="4" t="s">
        <v>1394</v>
      </c>
      <c r="J891" s="4" t="s">
        <v>7318</v>
      </c>
      <c r="K891" s="139">
        <v>280098853</v>
      </c>
      <c r="L891" s="139">
        <v>280098853</v>
      </c>
      <c r="M891" s="4" t="s">
        <v>6286</v>
      </c>
      <c r="N891" s="4" t="s">
        <v>7319</v>
      </c>
      <c r="O891" s="4" t="s">
        <v>7045</v>
      </c>
      <c r="P891" s="186">
        <f t="shared" si="103"/>
        <v>280098853</v>
      </c>
      <c r="Q891" s="186">
        <f t="shared" si="104"/>
        <v>0</v>
      </c>
      <c r="R891" s="4">
        <v>39</v>
      </c>
      <c r="S891" s="4" t="s">
        <v>70</v>
      </c>
      <c r="T891" s="4" t="s">
        <v>70</v>
      </c>
      <c r="U891" s="140">
        <v>45341</v>
      </c>
      <c r="V891" s="4" t="s">
        <v>1884</v>
      </c>
      <c r="W891" s="4" t="s">
        <v>1954</v>
      </c>
      <c r="X891" s="4" t="s">
        <v>70</v>
      </c>
      <c r="Y891" s="4" t="s">
        <v>2942</v>
      </c>
      <c r="Z891" s="4" t="s">
        <v>1888</v>
      </c>
      <c r="AA891" s="4" t="s">
        <v>1886</v>
      </c>
      <c r="AB891" s="186">
        <f t="shared" si="105"/>
        <v>280098853</v>
      </c>
      <c r="AC891" s="142">
        <f t="shared" si="106"/>
        <v>0</v>
      </c>
      <c r="AD891" s="4"/>
      <c r="AE891" s="4" t="s">
        <v>1987</v>
      </c>
      <c r="AF891" s="144" t="s">
        <v>7046</v>
      </c>
      <c r="AG891" s="4"/>
      <c r="AH891" s="4"/>
      <c r="AI891" s="4"/>
      <c r="AJ891" s="4"/>
      <c r="AK891" t="s">
        <v>7047</v>
      </c>
    </row>
    <row r="892" spans="2:37" hidden="1">
      <c r="B892" s="175" t="s">
        <v>5175</v>
      </c>
      <c r="C892" s="174" t="s">
        <v>160</v>
      </c>
      <c r="D892" s="4" t="s">
        <v>2550</v>
      </c>
      <c r="E892" s="4" t="s">
        <v>1831</v>
      </c>
      <c r="F892" s="4" t="s">
        <v>1060</v>
      </c>
      <c r="G892" s="4" t="s">
        <v>7320</v>
      </c>
      <c r="H892" s="4" t="s">
        <v>1393</v>
      </c>
      <c r="I892" s="4" t="s">
        <v>1394</v>
      </c>
      <c r="J892" s="4" t="s">
        <v>7321</v>
      </c>
      <c r="K892" s="139">
        <v>5557916000</v>
      </c>
      <c r="L892" s="139">
        <v>5557916000</v>
      </c>
      <c r="M892" s="4" t="s">
        <v>6286</v>
      </c>
      <c r="N892" s="4" t="s">
        <v>7322</v>
      </c>
      <c r="O892" s="4" t="s">
        <v>7045</v>
      </c>
      <c r="P892" s="186">
        <f t="shared" si="103"/>
        <v>5557916000</v>
      </c>
      <c r="Q892" s="186">
        <f t="shared" si="104"/>
        <v>0</v>
      </c>
      <c r="R892" s="4">
        <v>39</v>
      </c>
      <c r="S892" s="4" t="s">
        <v>70</v>
      </c>
      <c r="T892" s="4" t="s">
        <v>70</v>
      </c>
      <c r="U892" s="140">
        <v>45341</v>
      </c>
      <c r="V892" s="4" t="s">
        <v>1884</v>
      </c>
      <c r="W892" s="4" t="s">
        <v>1954</v>
      </c>
      <c r="X892" s="4" t="s">
        <v>70</v>
      </c>
      <c r="Y892" s="4" t="s">
        <v>2942</v>
      </c>
      <c r="Z892" s="4" t="s">
        <v>1888</v>
      </c>
      <c r="AA892" s="4" t="s">
        <v>1886</v>
      </c>
      <c r="AB892" s="186">
        <f t="shared" si="105"/>
        <v>5557916000</v>
      </c>
      <c r="AC892" s="142">
        <f t="shared" si="106"/>
        <v>0</v>
      </c>
      <c r="AD892" s="4"/>
      <c r="AE892" s="4" t="s">
        <v>1987</v>
      </c>
      <c r="AF892" s="144" t="s">
        <v>7046</v>
      </c>
      <c r="AG892" s="4"/>
      <c r="AH892" s="4"/>
      <c r="AI892" s="4"/>
      <c r="AJ892" s="4"/>
      <c r="AK892" t="s">
        <v>7047</v>
      </c>
    </row>
    <row r="893" spans="2:37" hidden="1">
      <c r="B893" s="175" t="s">
        <v>5175</v>
      </c>
      <c r="C893" s="174" t="s">
        <v>160</v>
      </c>
      <c r="D893" s="4" t="s">
        <v>2550</v>
      </c>
      <c r="E893" s="4" t="s">
        <v>1831</v>
      </c>
      <c r="F893" s="4" t="s">
        <v>1060</v>
      </c>
      <c r="G893" s="4" t="s">
        <v>7323</v>
      </c>
      <c r="H893" s="4" t="s">
        <v>1393</v>
      </c>
      <c r="I893" s="4" t="s">
        <v>1394</v>
      </c>
      <c r="J893" s="4" t="s">
        <v>7324</v>
      </c>
      <c r="K893" s="139">
        <v>1476622539</v>
      </c>
      <c r="L893" s="139">
        <v>1476622539</v>
      </c>
      <c r="M893" s="4" t="s">
        <v>6286</v>
      </c>
      <c r="N893" s="4" t="s">
        <v>7325</v>
      </c>
      <c r="O893" s="4" t="s">
        <v>7045</v>
      </c>
      <c r="P893" s="186">
        <f t="shared" si="103"/>
        <v>1476622539</v>
      </c>
      <c r="Q893" s="186">
        <f t="shared" si="104"/>
        <v>0</v>
      </c>
      <c r="R893" s="4">
        <v>39</v>
      </c>
      <c r="S893" s="4" t="s">
        <v>70</v>
      </c>
      <c r="T893" s="4" t="s">
        <v>70</v>
      </c>
      <c r="U893" s="140">
        <v>45341</v>
      </c>
      <c r="V893" s="4" t="s">
        <v>1884</v>
      </c>
      <c r="W893" s="4" t="s">
        <v>1954</v>
      </c>
      <c r="X893" s="4" t="s">
        <v>70</v>
      </c>
      <c r="Y893" s="4" t="s">
        <v>2942</v>
      </c>
      <c r="Z893" s="4" t="s">
        <v>1888</v>
      </c>
      <c r="AA893" s="4" t="s">
        <v>1886</v>
      </c>
      <c r="AB893" s="186">
        <f t="shared" si="105"/>
        <v>1476622539</v>
      </c>
      <c r="AC893" s="142">
        <f t="shared" si="106"/>
        <v>0</v>
      </c>
      <c r="AD893" s="4"/>
      <c r="AE893" s="4" t="s">
        <v>1987</v>
      </c>
      <c r="AF893" s="144" t="s">
        <v>7046</v>
      </c>
      <c r="AG893" s="4"/>
      <c r="AH893" s="4"/>
      <c r="AI893" s="4"/>
      <c r="AJ893" s="4"/>
      <c r="AK893" t="s">
        <v>7047</v>
      </c>
    </row>
    <row r="894" spans="2:37" hidden="1">
      <c r="B894" s="175" t="s">
        <v>5175</v>
      </c>
      <c r="C894" s="174" t="s">
        <v>160</v>
      </c>
      <c r="D894" s="4" t="s">
        <v>2550</v>
      </c>
      <c r="E894" s="4" t="s">
        <v>1831</v>
      </c>
      <c r="F894" s="4" t="s">
        <v>1060</v>
      </c>
      <c r="G894" s="4" t="s">
        <v>7326</v>
      </c>
      <c r="H894" s="4" t="s">
        <v>1393</v>
      </c>
      <c r="I894" s="4" t="s">
        <v>1394</v>
      </c>
      <c r="J894" s="4" t="s">
        <v>7327</v>
      </c>
      <c r="K894" s="139">
        <v>299846849</v>
      </c>
      <c r="L894" s="139">
        <v>299846849</v>
      </c>
      <c r="M894" s="4" t="s">
        <v>6286</v>
      </c>
      <c r="N894" s="4" t="s">
        <v>7325</v>
      </c>
      <c r="O894" s="4" t="s">
        <v>7045</v>
      </c>
      <c r="P894" s="186">
        <f t="shared" si="103"/>
        <v>299846849</v>
      </c>
      <c r="Q894" s="186">
        <f t="shared" si="104"/>
        <v>0</v>
      </c>
      <c r="R894" s="4">
        <v>39</v>
      </c>
      <c r="S894" s="4" t="s">
        <v>70</v>
      </c>
      <c r="T894" s="4" t="s">
        <v>70</v>
      </c>
      <c r="U894" s="140">
        <v>45341</v>
      </c>
      <c r="V894" s="4" t="s">
        <v>1884</v>
      </c>
      <c r="W894" s="4" t="s">
        <v>1954</v>
      </c>
      <c r="X894" s="4" t="s">
        <v>70</v>
      </c>
      <c r="Y894" s="4" t="s">
        <v>2942</v>
      </c>
      <c r="Z894" s="4" t="s">
        <v>1888</v>
      </c>
      <c r="AA894" s="4" t="s">
        <v>1886</v>
      </c>
      <c r="AB894" s="186">
        <f t="shared" si="105"/>
        <v>299846849</v>
      </c>
      <c r="AC894" s="142">
        <f t="shared" si="106"/>
        <v>0</v>
      </c>
      <c r="AD894" s="4"/>
      <c r="AE894" s="4" t="s">
        <v>1987</v>
      </c>
      <c r="AF894" s="144" t="s">
        <v>7046</v>
      </c>
      <c r="AG894" s="4"/>
      <c r="AH894" s="4"/>
      <c r="AI894" s="4"/>
      <c r="AJ894" s="4"/>
      <c r="AK894" t="s">
        <v>7047</v>
      </c>
    </row>
    <row r="895" spans="2:37" hidden="1">
      <c r="B895" s="175" t="s">
        <v>5175</v>
      </c>
      <c r="C895" s="174" t="s">
        <v>160</v>
      </c>
      <c r="D895" s="4" t="s">
        <v>2550</v>
      </c>
      <c r="E895" s="4" t="s">
        <v>1831</v>
      </c>
      <c r="F895" s="4" t="s">
        <v>1060</v>
      </c>
      <c r="G895" s="4" t="s">
        <v>7328</v>
      </c>
      <c r="H895" s="4" t="s">
        <v>1393</v>
      </c>
      <c r="I895" s="4" t="s">
        <v>1394</v>
      </c>
      <c r="J895" s="4" t="s">
        <v>7329</v>
      </c>
      <c r="K895" s="139">
        <v>1167446727</v>
      </c>
      <c r="L895" s="139">
        <v>1167446727</v>
      </c>
      <c r="M895" s="4" t="s">
        <v>6286</v>
      </c>
      <c r="N895" s="4" t="s">
        <v>7330</v>
      </c>
      <c r="O895" s="4" t="s">
        <v>7045</v>
      </c>
      <c r="P895" s="186">
        <f t="shared" si="103"/>
        <v>1167446727</v>
      </c>
      <c r="Q895" s="186">
        <f t="shared" si="104"/>
        <v>0</v>
      </c>
      <c r="R895" s="4">
        <v>39</v>
      </c>
      <c r="S895" s="4" t="s">
        <v>70</v>
      </c>
      <c r="T895" s="4" t="s">
        <v>70</v>
      </c>
      <c r="U895" s="140">
        <v>45341</v>
      </c>
      <c r="V895" s="4" t="s">
        <v>1884</v>
      </c>
      <c r="W895" s="4" t="s">
        <v>1954</v>
      </c>
      <c r="X895" s="4" t="s">
        <v>70</v>
      </c>
      <c r="Y895" s="4" t="s">
        <v>2942</v>
      </c>
      <c r="Z895" s="4" t="s">
        <v>1888</v>
      </c>
      <c r="AA895" s="4" t="s">
        <v>1886</v>
      </c>
      <c r="AB895" s="186">
        <f t="shared" si="105"/>
        <v>1167446727</v>
      </c>
      <c r="AC895" s="142">
        <f t="shared" si="106"/>
        <v>0</v>
      </c>
      <c r="AD895" s="4"/>
      <c r="AE895" s="4" t="s">
        <v>1987</v>
      </c>
      <c r="AF895" s="144" t="s">
        <v>7046</v>
      </c>
      <c r="AG895" s="4"/>
      <c r="AH895" s="4"/>
      <c r="AI895" s="4"/>
      <c r="AJ895" s="4"/>
      <c r="AK895" t="s">
        <v>7047</v>
      </c>
    </row>
    <row r="896" spans="2:37" hidden="1">
      <c r="B896" s="175" t="s">
        <v>5175</v>
      </c>
      <c r="C896" s="174" t="s">
        <v>160</v>
      </c>
      <c r="D896" s="4" t="s">
        <v>2550</v>
      </c>
      <c r="E896" s="4" t="s">
        <v>1831</v>
      </c>
      <c r="F896" s="4" t="s">
        <v>1060</v>
      </c>
      <c r="G896" s="4" t="s">
        <v>7331</v>
      </c>
      <c r="H896" s="4" t="s">
        <v>1393</v>
      </c>
      <c r="I896" s="4" t="s">
        <v>1394</v>
      </c>
      <c r="J896" s="4" t="s">
        <v>7332</v>
      </c>
      <c r="K896" s="139">
        <v>3629527703</v>
      </c>
      <c r="L896" s="139">
        <v>3629527703</v>
      </c>
      <c r="M896" s="4" t="s">
        <v>6286</v>
      </c>
      <c r="N896" s="4" t="s">
        <v>7333</v>
      </c>
      <c r="O896" s="4" t="s">
        <v>7045</v>
      </c>
      <c r="P896" s="186">
        <f t="shared" si="103"/>
        <v>3629527703</v>
      </c>
      <c r="Q896" s="186">
        <f t="shared" si="104"/>
        <v>0</v>
      </c>
      <c r="R896" s="4">
        <v>39</v>
      </c>
      <c r="S896" s="4" t="s">
        <v>70</v>
      </c>
      <c r="T896" s="4" t="s">
        <v>70</v>
      </c>
      <c r="U896" s="140">
        <v>45341</v>
      </c>
      <c r="V896" s="4" t="s">
        <v>1884</v>
      </c>
      <c r="W896" s="4" t="s">
        <v>1954</v>
      </c>
      <c r="X896" s="4" t="s">
        <v>70</v>
      </c>
      <c r="Y896" s="4" t="s">
        <v>2942</v>
      </c>
      <c r="Z896" s="4" t="s">
        <v>1888</v>
      </c>
      <c r="AA896" s="4" t="s">
        <v>1886</v>
      </c>
      <c r="AB896" s="186">
        <f t="shared" si="105"/>
        <v>3629527703</v>
      </c>
      <c r="AC896" s="142">
        <f t="shared" si="106"/>
        <v>0</v>
      </c>
      <c r="AD896" s="4"/>
      <c r="AE896" s="4" t="s">
        <v>1987</v>
      </c>
      <c r="AF896" s="144" t="s">
        <v>7046</v>
      </c>
      <c r="AG896" s="4"/>
      <c r="AH896" s="4"/>
      <c r="AI896" s="4"/>
      <c r="AJ896" s="4"/>
      <c r="AK896" t="s">
        <v>7047</v>
      </c>
    </row>
    <row r="897" spans="2:37" hidden="1">
      <c r="B897" s="175" t="s">
        <v>5175</v>
      </c>
      <c r="C897" s="174" t="s">
        <v>160</v>
      </c>
      <c r="D897" s="4" t="s">
        <v>2550</v>
      </c>
      <c r="E897" s="4" t="s">
        <v>1831</v>
      </c>
      <c r="F897" s="4" t="s">
        <v>1060</v>
      </c>
      <c r="G897" s="4" t="s">
        <v>7334</v>
      </c>
      <c r="H897" s="4" t="s">
        <v>1393</v>
      </c>
      <c r="I897" s="4" t="s">
        <v>1394</v>
      </c>
      <c r="J897" s="4" t="s">
        <v>7335</v>
      </c>
      <c r="K897" s="139">
        <v>1289528731</v>
      </c>
      <c r="L897" s="139">
        <v>1289528731</v>
      </c>
      <c r="M897" s="4" t="s">
        <v>6286</v>
      </c>
      <c r="N897" s="4" t="s">
        <v>7336</v>
      </c>
      <c r="O897" s="4" t="s">
        <v>7045</v>
      </c>
      <c r="P897" s="186">
        <f t="shared" si="103"/>
        <v>1289528731</v>
      </c>
      <c r="Q897" s="186">
        <f t="shared" si="104"/>
        <v>0</v>
      </c>
      <c r="R897" s="4">
        <v>39</v>
      </c>
      <c r="S897" s="4" t="s">
        <v>70</v>
      </c>
      <c r="T897" s="4" t="s">
        <v>70</v>
      </c>
      <c r="U897" s="140">
        <v>45341</v>
      </c>
      <c r="V897" s="4" t="s">
        <v>1884</v>
      </c>
      <c r="W897" s="4" t="s">
        <v>1954</v>
      </c>
      <c r="X897" s="4" t="s">
        <v>70</v>
      </c>
      <c r="Y897" s="4" t="s">
        <v>2942</v>
      </c>
      <c r="Z897" s="4" t="s">
        <v>1888</v>
      </c>
      <c r="AA897" s="4" t="s">
        <v>1886</v>
      </c>
      <c r="AB897" s="186">
        <f t="shared" si="105"/>
        <v>1289528731</v>
      </c>
      <c r="AC897" s="142">
        <f t="shared" si="106"/>
        <v>0</v>
      </c>
      <c r="AD897" s="4"/>
      <c r="AE897" s="4" t="s">
        <v>1987</v>
      </c>
      <c r="AF897" s="144" t="s">
        <v>7046</v>
      </c>
      <c r="AG897" s="4"/>
      <c r="AH897" s="4"/>
      <c r="AI897" s="4"/>
      <c r="AJ897" s="4"/>
      <c r="AK897" t="s">
        <v>7047</v>
      </c>
    </row>
    <row r="898" spans="2:37" hidden="1">
      <c r="B898" s="175" t="s">
        <v>5175</v>
      </c>
      <c r="C898" s="174" t="s">
        <v>160</v>
      </c>
      <c r="D898" s="4" t="s">
        <v>2550</v>
      </c>
      <c r="E898" s="4" t="s">
        <v>1831</v>
      </c>
      <c r="F898" s="4" t="s">
        <v>1060</v>
      </c>
      <c r="G898" s="4" t="s">
        <v>7337</v>
      </c>
      <c r="H898" s="4" t="s">
        <v>1393</v>
      </c>
      <c r="I898" s="4" t="s">
        <v>1394</v>
      </c>
      <c r="J898" s="4" t="s">
        <v>7338</v>
      </c>
      <c r="K898" s="139">
        <v>155097500</v>
      </c>
      <c r="L898" s="139">
        <v>155097500</v>
      </c>
      <c r="M898" s="4" t="s">
        <v>6286</v>
      </c>
      <c r="N898" s="4" t="s">
        <v>7336</v>
      </c>
      <c r="O898" s="4" t="s">
        <v>7045</v>
      </c>
      <c r="P898" s="186">
        <f t="shared" si="103"/>
        <v>155097500</v>
      </c>
      <c r="Q898" s="186">
        <f t="shared" si="104"/>
        <v>0</v>
      </c>
      <c r="R898" s="4">
        <v>39</v>
      </c>
      <c r="S898" s="4" t="s">
        <v>70</v>
      </c>
      <c r="T898" s="4" t="s">
        <v>70</v>
      </c>
      <c r="U898" s="140">
        <v>45341</v>
      </c>
      <c r="V898" s="4" t="s">
        <v>1884</v>
      </c>
      <c r="W898" s="4" t="s">
        <v>1954</v>
      </c>
      <c r="X898" s="4" t="s">
        <v>70</v>
      </c>
      <c r="Y898" s="4" t="s">
        <v>2942</v>
      </c>
      <c r="Z898" s="4" t="s">
        <v>1888</v>
      </c>
      <c r="AA898" s="4" t="s">
        <v>1886</v>
      </c>
      <c r="AB898" s="186">
        <f t="shared" si="105"/>
        <v>155097500</v>
      </c>
      <c r="AC898" s="142">
        <f t="shared" si="106"/>
        <v>0</v>
      </c>
      <c r="AD898" s="4"/>
      <c r="AE898" s="4" t="s">
        <v>1987</v>
      </c>
      <c r="AF898" s="144" t="s">
        <v>7046</v>
      </c>
      <c r="AG898" s="4"/>
      <c r="AH898" s="4"/>
      <c r="AI898" s="4"/>
      <c r="AJ898" s="4"/>
      <c r="AK898" t="s">
        <v>7047</v>
      </c>
    </row>
    <row r="899" spans="2:37" hidden="1">
      <c r="B899" s="175" t="s">
        <v>5175</v>
      </c>
      <c r="C899" s="174" t="s">
        <v>160</v>
      </c>
      <c r="D899" s="4" t="s">
        <v>2550</v>
      </c>
      <c r="E899" s="4" t="s">
        <v>1831</v>
      </c>
      <c r="F899" s="4" t="s">
        <v>1060</v>
      </c>
      <c r="G899" s="4" t="s">
        <v>7339</v>
      </c>
      <c r="H899" s="4" t="s">
        <v>1393</v>
      </c>
      <c r="I899" s="4" t="s">
        <v>1394</v>
      </c>
      <c r="J899" s="4" t="s">
        <v>7340</v>
      </c>
      <c r="K899" s="139">
        <v>65044800</v>
      </c>
      <c r="L899" s="139">
        <v>65044800</v>
      </c>
      <c r="M899" s="4" t="s">
        <v>6286</v>
      </c>
      <c r="N899" s="4" t="s">
        <v>7341</v>
      </c>
      <c r="O899" s="4" t="s">
        <v>7045</v>
      </c>
      <c r="P899" s="186">
        <f t="shared" si="103"/>
        <v>65044800</v>
      </c>
      <c r="Q899" s="186">
        <f t="shared" si="104"/>
        <v>0</v>
      </c>
      <c r="R899" s="4">
        <v>39</v>
      </c>
      <c r="S899" s="4" t="s">
        <v>70</v>
      </c>
      <c r="T899" s="4" t="s">
        <v>70</v>
      </c>
      <c r="U899" s="140">
        <v>45341</v>
      </c>
      <c r="V899" s="4" t="s">
        <v>1884</v>
      </c>
      <c r="W899" s="4" t="s">
        <v>1954</v>
      </c>
      <c r="X899" s="4" t="s">
        <v>70</v>
      </c>
      <c r="Y899" s="4" t="s">
        <v>2942</v>
      </c>
      <c r="Z899" s="4" t="s">
        <v>1888</v>
      </c>
      <c r="AA899" s="4" t="s">
        <v>1886</v>
      </c>
      <c r="AB899" s="186">
        <f t="shared" si="105"/>
        <v>65044800</v>
      </c>
      <c r="AC899" s="142">
        <f t="shared" si="106"/>
        <v>0</v>
      </c>
      <c r="AD899" s="4"/>
      <c r="AE899" s="4" t="s">
        <v>1987</v>
      </c>
      <c r="AF899" s="144" t="s">
        <v>7046</v>
      </c>
      <c r="AG899" s="4"/>
      <c r="AH899" s="4"/>
      <c r="AI899" s="4"/>
      <c r="AJ899" s="4"/>
      <c r="AK899" t="s">
        <v>7047</v>
      </c>
    </row>
    <row r="900" spans="2:37" hidden="1">
      <c r="B900" s="175" t="s">
        <v>5175</v>
      </c>
      <c r="C900" s="174" t="s">
        <v>160</v>
      </c>
      <c r="D900" s="4" t="s">
        <v>2550</v>
      </c>
      <c r="E900" s="4" t="s">
        <v>1831</v>
      </c>
      <c r="F900" s="4" t="s">
        <v>1060</v>
      </c>
      <c r="G900" s="4" t="s">
        <v>7342</v>
      </c>
      <c r="H900" s="4" t="s">
        <v>1393</v>
      </c>
      <c r="I900" s="4" t="s">
        <v>1394</v>
      </c>
      <c r="J900" s="4" t="s">
        <v>7343</v>
      </c>
      <c r="K900" s="139">
        <v>402201216</v>
      </c>
      <c r="L900" s="139">
        <v>402201216</v>
      </c>
      <c r="M900" s="4" t="s">
        <v>6286</v>
      </c>
      <c r="N900" s="4" t="s">
        <v>7344</v>
      </c>
      <c r="O900" s="4" t="s">
        <v>7045</v>
      </c>
      <c r="P900" s="186">
        <f t="shared" si="103"/>
        <v>402201216</v>
      </c>
      <c r="Q900" s="186">
        <f t="shared" si="104"/>
        <v>0</v>
      </c>
      <c r="R900" s="4">
        <v>39</v>
      </c>
      <c r="S900" s="4" t="s">
        <v>70</v>
      </c>
      <c r="T900" s="4" t="s">
        <v>70</v>
      </c>
      <c r="U900" s="140">
        <v>45341</v>
      </c>
      <c r="V900" s="4" t="s">
        <v>1884</v>
      </c>
      <c r="W900" s="4" t="s">
        <v>1954</v>
      </c>
      <c r="X900" s="4" t="s">
        <v>70</v>
      </c>
      <c r="Y900" s="4" t="s">
        <v>2942</v>
      </c>
      <c r="Z900" s="4" t="s">
        <v>1888</v>
      </c>
      <c r="AA900" s="4" t="s">
        <v>1886</v>
      </c>
      <c r="AB900" s="186">
        <f t="shared" si="105"/>
        <v>402201216</v>
      </c>
      <c r="AC900" s="142">
        <f t="shared" si="106"/>
        <v>0</v>
      </c>
      <c r="AD900" s="4"/>
      <c r="AE900" s="4" t="s">
        <v>1987</v>
      </c>
      <c r="AF900" s="144" t="s">
        <v>7046</v>
      </c>
      <c r="AG900" s="4"/>
      <c r="AH900" s="4"/>
      <c r="AI900" s="4"/>
      <c r="AJ900" s="4"/>
      <c r="AK900" t="s">
        <v>7047</v>
      </c>
    </row>
    <row r="901" spans="2:37" hidden="1">
      <c r="B901" s="175" t="s">
        <v>5175</v>
      </c>
      <c r="C901" s="174" t="s">
        <v>160</v>
      </c>
      <c r="D901" s="4" t="s">
        <v>2550</v>
      </c>
      <c r="E901" s="4" t="s">
        <v>1831</v>
      </c>
      <c r="F901" s="4" t="s">
        <v>1060</v>
      </c>
      <c r="G901" s="4" t="s">
        <v>7345</v>
      </c>
      <c r="H901" s="4" t="s">
        <v>1393</v>
      </c>
      <c r="I901" s="4" t="s">
        <v>1394</v>
      </c>
      <c r="J901" s="4" t="s">
        <v>7346</v>
      </c>
      <c r="K901" s="139">
        <v>83118000</v>
      </c>
      <c r="L901" s="139">
        <v>83118000</v>
      </c>
      <c r="M901" s="4" t="s">
        <v>6286</v>
      </c>
      <c r="N901" s="4" t="s">
        <v>7347</v>
      </c>
      <c r="O901" s="4" t="s">
        <v>7045</v>
      </c>
      <c r="P901" s="186">
        <f t="shared" si="103"/>
        <v>83118000</v>
      </c>
      <c r="Q901" s="186">
        <f t="shared" si="104"/>
        <v>0</v>
      </c>
      <c r="R901" s="4">
        <v>39</v>
      </c>
      <c r="S901" s="4" t="s">
        <v>70</v>
      </c>
      <c r="T901" s="4" t="s">
        <v>70</v>
      </c>
      <c r="U901" s="140">
        <v>45341</v>
      </c>
      <c r="V901" s="4" t="s">
        <v>1884</v>
      </c>
      <c r="W901" s="4" t="s">
        <v>1954</v>
      </c>
      <c r="X901" s="4" t="s">
        <v>70</v>
      </c>
      <c r="Y901" s="4" t="s">
        <v>2942</v>
      </c>
      <c r="Z901" s="4" t="s">
        <v>1888</v>
      </c>
      <c r="AA901" s="4" t="s">
        <v>1886</v>
      </c>
      <c r="AB901" s="186">
        <f t="shared" si="105"/>
        <v>83118000</v>
      </c>
      <c r="AC901" s="142">
        <f t="shared" si="106"/>
        <v>0</v>
      </c>
      <c r="AD901" s="4"/>
      <c r="AE901" s="4" t="s">
        <v>1987</v>
      </c>
      <c r="AF901" s="144" t="s">
        <v>7046</v>
      </c>
      <c r="AG901" s="4"/>
      <c r="AH901" s="4"/>
      <c r="AI901" s="4"/>
      <c r="AJ901" s="4"/>
      <c r="AK901" t="s">
        <v>7047</v>
      </c>
    </row>
    <row r="902" spans="2:37" hidden="1">
      <c r="B902" s="175" t="s">
        <v>5175</v>
      </c>
      <c r="C902" s="174" t="s">
        <v>160</v>
      </c>
      <c r="D902" s="4" t="s">
        <v>2550</v>
      </c>
      <c r="E902" s="4" t="s">
        <v>1831</v>
      </c>
      <c r="F902" s="4" t="s">
        <v>1060</v>
      </c>
      <c r="G902" s="4" t="s">
        <v>7348</v>
      </c>
      <c r="H902" s="4" t="s">
        <v>1393</v>
      </c>
      <c r="I902" s="4" t="s">
        <v>1394</v>
      </c>
      <c r="J902" s="4" t="s">
        <v>7349</v>
      </c>
      <c r="K902" s="139">
        <v>777229000</v>
      </c>
      <c r="L902" s="139">
        <v>777229000</v>
      </c>
      <c r="M902" s="4" t="s">
        <v>6286</v>
      </c>
      <c r="N902" s="4" t="s">
        <v>7350</v>
      </c>
      <c r="O902" s="4" t="s">
        <v>7045</v>
      </c>
      <c r="P902" s="186">
        <f t="shared" si="103"/>
        <v>777229000</v>
      </c>
      <c r="Q902" s="186">
        <f t="shared" si="104"/>
        <v>0</v>
      </c>
      <c r="R902" s="4">
        <v>39</v>
      </c>
      <c r="S902" s="4" t="s">
        <v>70</v>
      </c>
      <c r="T902" s="4" t="s">
        <v>70</v>
      </c>
      <c r="U902" s="140">
        <v>45341</v>
      </c>
      <c r="V902" s="4" t="s">
        <v>1884</v>
      </c>
      <c r="W902" s="4" t="s">
        <v>1954</v>
      </c>
      <c r="X902" s="4" t="s">
        <v>70</v>
      </c>
      <c r="Y902" s="4" t="s">
        <v>2942</v>
      </c>
      <c r="Z902" s="4" t="s">
        <v>1888</v>
      </c>
      <c r="AA902" s="4" t="s">
        <v>1886</v>
      </c>
      <c r="AB902" s="186">
        <f t="shared" si="105"/>
        <v>777229000</v>
      </c>
      <c r="AC902" s="142">
        <f t="shared" si="106"/>
        <v>0</v>
      </c>
      <c r="AD902" s="4"/>
      <c r="AE902" s="4" t="s">
        <v>1987</v>
      </c>
      <c r="AF902" s="144" t="s">
        <v>7046</v>
      </c>
      <c r="AG902" s="4"/>
      <c r="AH902" s="4"/>
      <c r="AI902" s="4"/>
      <c r="AJ902" s="4"/>
      <c r="AK902" t="s">
        <v>7047</v>
      </c>
    </row>
    <row r="903" spans="2:37" hidden="1">
      <c r="B903" s="175" t="s">
        <v>5175</v>
      </c>
      <c r="C903" s="174" t="s">
        <v>160</v>
      </c>
      <c r="D903" s="4" t="s">
        <v>2550</v>
      </c>
      <c r="E903" s="4" t="s">
        <v>1831</v>
      </c>
      <c r="F903" s="4" t="s">
        <v>1060</v>
      </c>
      <c r="G903" s="4" t="s">
        <v>7351</v>
      </c>
      <c r="H903" s="4" t="s">
        <v>1393</v>
      </c>
      <c r="I903" s="4" t="s">
        <v>1394</v>
      </c>
      <c r="J903" s="4" t="s">
        <v>7352</v>
      </c>
      <c r="K903" s="139">
        <v>889671000</v>
      </c>
      <c r="L903" s="139">
        <v>889671000</v>
      </c>
      <c r="M903" s="4" t="s">
        <v>6286</v>
      </c>
      <c r="N903" s="4" t="s">
        <v>7353</v>
      </c>
      <c r="O903" s="4" t="s">
        <v>7045</v>
      </c>
      <c r="P903" s="186">
        <f t="shared" si="103"/>
        <v>889671000</v>
      </c>
      <c r="Q903" s="186">
        <f t="shared" si="104"/>
        <v>0</v>
      </c>
      <c r="R903" s="4">
        <v>39</v>
      </c>
      <c r="S903" s="4" t="s">
        <v>70</v>
      </c>
      <c r="T903" s="4" t="s">
        <v>70</v>
      </c>
      <c r="U903" s="140">
        <v>45341</v>
      </c>
      <c r="V903" s="4" t="s">
        <v>1884</v>
      </c>
      <c r="W903" s="4" t="s">
        <v>1954</v>
      </c>
      <c r="X903" s="4" t="s">
        <v>70</v>
      </c>
      <c r="Y903" s="4" t="s">
        <v>2942</v>
      </c>
      <c r="Z903" s="4" t="s">
        <v>1888</v>
      </c>
      <c r="AA903" s="4" t="s">
        <v>1886</v>
      </c>
      <c r="AB903" s="186">
        <f t="shared" si="105"/>
        <v>889671000</v>
      </c>
      <c r="AC903" s="142">
        <f t="shared" si="106"/>
        <v>0</v>
      </c>
      <c r="AD903" s="4"/>
      <c r="AE903" s="4" t="s">
        <v>1987</v>
      </c>
      <c r="AF903" s="144" t="s">
        <v>7046</v>
      </c>
      <c r="AG903" s="4"/>
      <c r="AH903" s="4"/>
      <c r="AI903" s="4"/>
      <c r="AJ903" s="4"/>
      <c r="AK903" t="s">
        <v>7047</v>
      </c>
    </row>
    <row r="904" spans="2:37" hidden="1">
      <c r="B904" s="175" t="s">
        <v>5175</v>
      </c>
      <c r="C904" s="174" t="s">
        <v>160</v>
      </c>
      <c r="D904" s="4" t="s">
        <v>2550</v>
      </c>
      <c r="E904" s="4" t="s">
        <v>1831</v>
      </c>
      <c r="F904" s="4" t="s">
        <v>1060</v>
      </c>
      <c r="G904" s="4" t="s">
        <v>7354</v>
      </c>
      <c r="H904" s="4" t="s">
        <v>1393</v>
      </c>
      <c r="I904" s="4" t="s">
        <v>1394</v>
      </c>
      <c r="J904" s="4" t="s">
        <v>7355</v>
      </c>
      <c r="K904" s="139">
        <v>176139000</v>
      </c>
      <c r="L904" s="139">
        <v>176139000</v>
      </c>
      <c r="M904" s="4" t="s">
        <v>6286</v>
      </c>
      <c r="N904" s="4" t="s">
        <v>7356</v>
      </c>
      <c r="O904" s="4" t="s">
        <v>7045</v>
      </c>
      <c r="P904" s="186">
        <f t="shared" si="103"/>
        <v>176139000</v>
      </c>
      <c r="Q904" s="186">
        <f t="shared" si="104"/>
        <v>0</v>
      </c>
      <c r="R904" s="4">
        <v>39</v>
      </c>
      <c r="S904" s="4" t="s">
        <v>70</v>
      </c>
      <c r="T904" s="4" t="s">
        <v>70</v>
      </c>
      <c r="U904" s="140">
        <v>45341</v>
      </c>
      <c r="V904" s="4" t="s">
        <v>1884</v>
      </c>
      <c r="W904" s="4" t="s">
        <v>1954</v>
      </c>
      <c r="X904" s="4" t="s">
        <v>70</v>
      </c>
      <c r="Y904" s="4" t="s">
        <v>2942</v>
      </c>
      <c r="Z904" s="4" t="s">
        <v>1888</v>
      </c>
      <c r="AA904" s="4" t="s">
        <v>1886</v>
      </c>
      <c r="AB904" s="186">
        <f t="shared" si="105"/>
        <v>176139000</v>
      </c>
      <c r="AC904" s="142">
        <f t="shared" si="106"/>
        <v>0</v>
      </c>
      <c r="AD904" s="4"/>
      <c r="AE904" s="4" t="s">
        <v>1987</v>
      </c>
      <c r="AF904" s="144" t="s">
        <v>7046</v>
      </c>
      <c r="AG904" s="4"/>
      <c r="AH904" s="4"/>
      <c r="AI904" s="4"/>
      <c r="AJ904" s="4"/>
      <c r="AK904" t="s">
        <v>7047</v>
      </c>
    </row>
    <row r="905" spans="2:37" hidden="1">
      <c r="B905" s="175" t="s">
        <v>5175</v>
      </c>
      <c r="C905" s="174" t="s">
        <v>160</v>
      </c>
      <c r="D905" s="4" t="s">
        <v>2550</v>
      </c>
      <c r="E905" s="4" t="s">
        <v>1831</v>
      </c>
      <c r="F905" s="4" t="s">
        <v>1060</v>
      </c>
      <c r="G905" s="4" t="s">
        <v>7357</v>
      </c>
      <c r="H905" s="4" t="s">
        <v>1393</v>
      </c>
      <c r="I905" s="4" t="s">
        <v>1394</v>
      </c>
      <c r="J905" s="4" t="s">
        <v>7358</v>
      </c>
      <c r="K905" s="139">
        <v>468999558</v>
      </c>
      <c r="L905" s="139">
        <v>468999558</v>
      </c>
      <c r="M905" s="4" t="s">
        <v>6286</v>
      </c>
      <c r="N905" s="4" t="s">
        <v>7359</v>
      </c>
      <c r="O905" s="4" t="s">
        <v>7045</v>
      </c>
      <c r="P905" s="186">
        <f t="shared" si="103"/>
        <v>468999558</v>
      </c>
      <c r="Q905" s="186">
        <f t="shared" si="104"/>
        <v>0</v>
      </c>
      <c r="R905" s="4">
        <v>39</v>
      </c>
      <c r="S905" s="4" t="s">
        <v>70</v>
      </c>
      <c r="T905" s="4" t="s">
        <v>70</v>
      </c>
      <c r="U905" s="140">
        <v>45341</v>
      </c>
      <c r="V905" s="4" t="s">
        <v>1884</v>
      </c>
      <c r="W905" s="4" t="s">
        <v>1954</v>
      </c>
      <c r="X905" s="4" t="s">
        <v>70</v>
      </c>
      <c r="Y905" s="4" t="s">
        <v>2942</v>
      </c>
      <c r="Z905" s="4" t="s">
        <v>1888</v>
      </c>
      <c r="AA905" s="4" t="s">
        <v>1886</v>
      </c>
      <c r="AB905" s="186">
        <f t="shared" si="105"/>
        <v>468999558</v>
      </c>
      <c r="AC905" s="142">
        <f t="shared" si="106"/>
        <v>0</v>
      </c>
      <c r="AD905" s="4"/>
      <c r="AE905" s="4" t="s">
        <v>1987</v>
      </c>
      <c r="AF905" s="144" t="s">
        <v>7046</v>
      </c>
      <c r="AG905" s="4"/>
      <c r="AH905" s="4"/>
      <c r="AI905" s="4"/>
      <c r="AJ905" s="4"/>
      <c r="AK905" t="s">
        <v>7047</v>
      </c>
    </row>
    <row r="906" spans="2:37" hidden="1">
      <c r="B906" s="175" t="s">
        <v>5175</v>
      </c>
      <c r="C906" s="174" t="s">
        <v>160</v>
      </c>
      <c r="D906" s="4" t="s">
        <v>2550</v>
      </c>
      <c r="E906" s="4" t="s">
        <v>1831</v>
      </c>
      <c r="F906" s="4" t="s">
        <v>1060</v>
      </c>
      <c r="G906" s="4" t="s">
        <v>7360</v>
      </c>
      <c r="H906" s="4" t="s">
        <v>1393</v>
      </c>
      <c r="I906" s="4" t="s">
        <v>1394</v>
      </c>
      <c r="J906" s="4" t="s">
        <v>7361</v>
      </c>
      <c r="K906" s="139">
        <v>180265000</v>
      </c>
      <c r="L906" s="139">
        <v>180265000</v>
      </c>
      <c r="M906" s="4" t="s">
        <v>6286</v>
      </c>
      <c r="N906" s="4" t="s">
        <v>7362</v>
      </c>
      <c r="O906" s="4" t="s">
        <v>7045</v>
      </c>
      <c r="P906" s="186">
        <f t="shared" si="103"/>
        <v>180265000</v>
      </c>
      <c r="Q906" s="186">
        <f t="shared" si="104"/>
        <v>0</v>
      </c>
      <c r="R906" s="4">
        <v>39</v>
      </c>
      <c r="S906" s="4" t="s">
        <v>70</v>
      </c>
      <c r="T906" s="4" t="s">
        <v>70</v>
      </c>
      <c r="U906" s="140">
        <v>45341</v>
      </c>
      <c r="V906" s="4" t="s">
        <v>1884</v>
      </c>
      <c r="W906" s="4" t="s">
        <v>1954</v>
      </c>
      <c r="X906" s="4" t="s">
        <v>70</v>
      </c>
      <c r="Y906" s="4" t="s">
        <v>2942</v>
      </c>
      <c r="Z906" s="4" t="s">
        <v>1888</v>
      </c>
      <c r="AA906" s="4" t="s">
        <v>1886</v>
      </c>
      <c r="AB906" s="186">
        <f t="shared" si="105"/>
        <v>180265000</v>
      </c>
      <c r="AC906" s="142">
        <f t="shared" si="106"/>
        <v>0</v>
      </c>
      <c r="AD906" s="4"/>
      <c r="AE906" s="4" t="s">
        <v>1987</v>
      </c>
      <c r="AF906" s="144" t="s">
        <v>7046</v>
      </c>
      <c r="AG906" s="4"/>
      <c r="AH906" s="4"/>
      <c r="AI906" s="4"/>
      <c r="AJ906" s="4"/>
      <c r="AK906" t="s">
        <v>7047</v>
      </c>
    </row>
    <row r="907" spans="2:37" hidden="1">
      <c r="B907" s="175" t="s">
        <v>5175</v>
      </c>
      <c r="C907" s="174" t="s">
        <v>160</v>
      </c>
      <c r="D907" s="4" t="s">
        <v>2550</v>
      </c>
      <c r="E907" s="4" t="s">
        <v>1831</v>
      </c>
      <c r="F907" s="4" t="s">
        <v>1060</v>
      </c>
      <c r="G907" s="4" t="s">
        <v>7363</v>
      </c>
      <c r="H907" s="4" t="s">
        <v>1393</v>
      </c>
      <c r="I907" s="4" t="s">
        <v>1394</v>
      </c>
      <c r="J907" s="4" t="s">
        <v>7364</v>
      </c>
      <c r="K907" s="139">
        <v>536163000</v>
      </c>
      <c r="L907" s="139">
        <v>536163000</v>
      </c>
      <c r="M907" s="4" t="s">
        <v>6286</v>
      </c>
      <c r="N907" s="4" t="s">
        <v>7362</v>
      </c>
      <c r="O907" s="4" t="s">
        <v>7045</v>
      </c>
      <c r="P907" s="186">
        <f t="shared" si="103"/>
        <v>536163000</v>
      </c>
      <c r="Q907" s="186">
        <f t="shared" si="104"/>
        <v>0</v>
      </c>
      <c r="R907" s="4">
        <v>39</v>
      </c>
      <c r="S907" s="4" t="s">
        <v>70</v>
      </c>
      <c r="T907" s="4" t="s">
        <v>70</v>
      </c>
      <c r="U907" s="140">
        <v>45341</v>
      </c>
      <c r="V907" s="4" t="s">
        <v>1884</v>
      </c>
      <c r="W907" s="4" t="s">
        <v>1954</v>
      </c>
      <c r="X907" s="4" t="s">
        <v>70</v>
      </c>
      <c r="Y907" s="4" t="s">
        <v>2942</v>
      </c>
      <c r="Z907" s="4" t="s">
        <v>1888</v>
      </c>
      <c r="AA907" s="4" t="s">
        <v>1886</v>
      </c>
      <c r="AB907" s="186">
        <f t="shared" si="105"/>
        <v>536163000</v>
      </c>
      <c r="AC907" s="142">
        <f t="shared" si="106"/>
        <v>0</v>
      </c>
      <c r="AD907" s="4"/>
      <c r="AE907" s="4" t="s">
        <v>1987</v>
      </c>
      <c r="AF907" s="144" t="s">
        <v>7046</v>
      </c>
      <c r="AG907" s="4"/>
      <c r="AH907" s="4"/>
      <c r="AI907" s="4"/>
      <c r="AJ907" s="4"/>
      <c r="AK907" t="s">
        <v>7047</v>
      </c>
    </row>
    <row r="908" spans="2:37" hidden="1">
      <c r="B908" s="175" t="s">
        <v>5175</v>
      </c>
      <c r="C908" s="174" t="s">
        <v>160</v>
      </c>
      <c r="D908" s="4" t="s">
        <v>2550</v>
      </c>
      <c r="E908" s="4" t="s">
        <v>1831</v>
      </c>
      <c r="F908" s="4" t="s">
        <v>1060</v>
      </c>
      <c r="G908" s="4" t="s">
        <v>7365</v>
      </c>
      <c r="H908" s="4" t="s">
        <v>1393</v>
      </c>
      <c r="I908" s="4" t="s">
        <v>1394</v>
      </c>
      <c r="J908" s="4" t="s">
        <v>7366</v>
      </c>
      <c r="K908" s="139">
        <v>92499000</v>
      </c>
      <c r="L908" s="139">
        <v>92499000</v>
      </c>
      <c r="M908" s="4" t="s">
        <v>6286</v>
      </c>
      <c r="N908" s="4" t="s">
        <v>7367</v>
      </c>
      <c r="O908" s="4" t="s">
        <v>7045</v>
      </c>
      <c r="P908" s="186">
        <f t="shared" si="103"/>
        <v>92499000</v>
      </c>
      <c r="Q908" s="186">
        <f t="shared" si="104"/>
        <v>0</v>
      </c>
      <c r="R908" s="4">
        <v>39</v>
      </c>
      <c r="S908" s="4" t="s">
        <v>70</v>
      </c>
      <c r="T908" s="4" t="s">
        <v>70</v>
      </c>
      <c r="U908" s="140">
        <v>45341</v>
      </c>
      <c r="V908" s="4" t="s">
        <v>1884</v>
      </c>
      <c r="W908" s="4" t="s">
        <v>1954</v>
      </c>
      <c r="X908" s="4" t="s">
        <v>70</v>
      </c>
      <c r="Y908" s="4" t="s">
        <v>2942</v>
      </c>
      <c r="Z908" s="4" t="s">
        <v>1888</v>
      </c>
      <c r="AA908" s="4" t="s">
        <v>1886</v>
      </c>
      <c r="AB908" s="186">
        <f t="shared" si="105"/>
        <v>92499000</v>
      </c>
      <c r="AC908" s="142">
        <f t="shared" si="106"/>
        <v>0</v>
      </c>
      <c r="AD908" s="4"/>
      <c r="AE908" s="4" t="s">
        <v>1987</v>
      </c>
      <c r="AF908" s="144" t="s">
        <v>7046</v>
      </c>
      <c r="AG908" s="4"/>
      <c r="AH908" s="4"/>
      <c r="AI908" s="4"/>
      <c r="AJ908" s="4"/>
      <c r="AK908" t="s">
        <v>7047</v>
      </c>
    </row>
    <row r="909" spans="2:37" hidden="1">
      <c r="B909" s="175" t="s">
        <v>5175</v>
      </c>
      <c r="C909" s="174" t="s">
        <v>160</v>
      </c>
      <c r="D909" s="4" t="s">
        <v>2550</v>
      </c>
      <c r="E909" s="4" t="s">
        <v>1831</v>
      </c>
      <c r="F909" s="4" t="s">
        <v>1060</v>
      </c>
      <c r="G909" s="4" t="s">
        <v>7368</v>
      </c>
      <c r="H909" s="4" t="s">
        <v>1393</v>
      </c>
      <c r="I909" s="4" t="s">
        <v>1394</v>
      </c>
      <c r="J909" s="4" t="s">
        <v>7369</v>
      </c>
      <c r="K909" s="139">
        <v>44465665</v>
      </c>
      <c r="L909" s="139">
        <v>44465665</v>
      </c>
      <c r="M909" s="4" t="s">
        <v>6286</v>
      </c>
      <c r="N909" s="4" t="s">
        <v>7370</v>
      </c>
      <c r="O909" s="4" t="s">
        <v>7045</v>
      </c>
      <c r="P909" s="186">
        <f t="shared" si="103"/>
        <v>44465665</v>
      </c>
      <c r="Q909" s="186">
        <f t="shared" si="104"/>
        <v>0</v>
      </c>
      <c r="R909" s="4">
        <v>39</v>
      </c>
      <c r="S909" s="4" t="s">
        <v>70</v>
      </c>
      <c r="T909" s="4" t="s">
        <v>70</v>
      </c>
      <c r="U909" s="140">
        <v>45341</v>
      </c>
      <c r="V909" s="4" t="s">
        <v>1884</v>
      </c>
      <c r="W909" s="4" t="s">
        <v>1954</v>
      </c>
      <c r="X909" s="4" t="s">
        <v>70</v>
      </c>
      <c r="Y909" s="4" t="s">
        <v>2942</v>
      </c>
      <c r="Z909" s="4" t="s">
        <v>1888</v>
      </c>
      <c r="AA909" s="4" t="s">
        <v>1886</v>
      </c>
      <c r="AB909" s="186">
        <f t="shared" si="105"/>
        <v>44465665</v>
      </c>
      <c r="AC909" s="142">
        <f t="shared" si="106"/>
        <v>0</v>
      </c>
      <c r="AD909" s="4"/>
      <c r="AE909" s="4" t="s">
        <v>1987</v>
      </c>
      <c r="AF909" s="144" t="s">
        <v>7046</v>
      </c>
      <c r="AG909" s="4"/>
      <c r="AH909" s="4"/>
      <c r="AI909" s="4"/>
      <c r="AJ909" s="4"/>
      <c r="AK909" t="s">
        <v>7047</v>
      </c>
    </row>
    <row r="910" spans="2:37" hidden="1">
      <c r="B910" s="175" t="s">
        <v>5175</v>
      </c>
      <c r="C910" s="174" t="s">
        <v>160</v>
      </c>
      <c r="D910" s="4" t="s">
        <v>2550</v>
      </c>
      <c r="E910" s="4" t="s">
        <v>1831</v>
      </c>
      <c r="F910" s="4" t="s">
        <v>1060</v>
      </c>
      <c r="G910" s="4" t="s">
        <v>7371</v>
      </c>
      <c r="H910" s="4" t="s">
        <v>1393</v>
      </c>
      <c r="I910" s="4" t="s">
        <v>1394</v>
      </c>
      <c r="J910" s="4" t="s">
        <v>7372</v>
      </c>
      <c r="K910" s="139">
        <v>1488021143</v>
      </c>
      <c r="L910" s="139">
        <v>1488021143</v>
      </c>
      <c r="M910" s="4" t="s">
        <v>5713</v>
      </c>
      <c r="N910" s="4" t="s">
        <v>5013</v>
      </c>
      <c r="O910" s="4" t="s">
        <v>2569</v>
      </c>
      <c r="P910" s="186">
        <f t="shared" si="103"/>
        <v>1488021143</v>
      </c>
      <c r="Q910" s="186">
        <f t="shared" si="104"/>
        <v>0</v>
      </c>
      <c r="R910" s="4">
        <v>39</v>
      </c>
      <c r="S910" s="4" t="s">
        <v>70</v>
      </c>
      <c r="T910" s="4" t="s">
        <v>70</v>
      </c>
      <c r="U910" s="140">
        <v>45341</v>
      </c>
      <c r="V910" s="4" t="s">
        <v>1884</v>
      </c>
      <c r="W910" s="4" t="s">
        <v>1954</v>
      </c>
      <c r="X910" s="4" t="s">
        <v>70</v>
      </c>
      <c r="Y910" s="4" t="s">
        <v>2942</v>
      </c>
      <c r="Z910" s="4" t="s">
        <v>1888</v>
      </c>
      <c r="AA910" s="4" t="s">
        <v>1886</v>
      </c>
      <c r="AB910" s="186">
        <f t="shared" si="105"/>
        <v>1488021143</v>
      </c>
      <c r="AC910" s="142">
        <f t="shared" si="106"/>
        <v>0</v>
      </c>
      <c r="AD910" s="4"/>
      <c r="AE910" s="4" t="s">
        <v>1987</v>
      </c>
      <c r="AF910" s="144" t="s">
        <v>7046</v>
      </c>
      <c r="AG910" s="4"/>
      <c r="AH910" s="4"/>
      <c r="AI910" s="4"/>
      <c r="AJ910" s="4"/>
      <c r="AK910" t="s">
        <v>7047</v>
      </c>
    </row>
    <row r="911" spans="2:37" hidden="1">
      <c r="B911" s="175" t="s">
        <v>5175</v>
      </c>
      <c r="C911" s="174" t="s">
        <v>160</v>
      </c>
      <c r="D911" s="4" t="s">
        <v>2550</v>
      </c>
      <c r="E911" s="4" t="s">
        <v>1831</v>
      </c>
      <c r="F911" s="4" t="s">
        <v>1060</v>
      </c>
      <c r="G911" s="4" t="s">
        <v>7373</v>
      </c>
      <c r="H911" s="4" t="s">
        <v>1393</v>
      </c>
      <c r="I911" s="4" t="s">
        <v>1394</v>
      </c>
      <c r="J911" s="4" t="s">
        <v>7374</v>
      </c>
      <c r="K911" s="139">
        <v>3044980596</v>
      </c>
      <c r="L911" s="139">
        <v>3044980596</v>
      </c>
      <c r="M911" s="4" t="s">
        <v>5713</v>
      </c>
      <c r="N911" s="4" t="s">
        <v>2997</v>
      </c>
      <c r="O911" s="4" t="s">
        <v>2573</v>
      </c>
      <c r="P911" s="186">
        <f t="shared" si="103"/>
        <v>3044980596</v>
      </c>
      <c r="Q911" s="186">
        <f t="shared" si="104"/>
        <v>0</v>
      </c>
      <c r="R911" s="4">
        <v>39</v>
      </c>
      <c r="S911" s="4" t="s">
        <v>70</v>
      </c>
      <c r="T911" s="4" t="s">
        <v>70</v>
      </c>
      <c r="U911" s="140">
        <v>45341</v>
      </c>
      <c r="V911" s="4" t="s">
        <v>1884</v>
      </c>
      <c r="W911" s="4" t="s">
        <v>1954</v>
      </c>
      <c r="X911" s="4" t="s">
        <v>70</v>
      </c>
      <c r="Y911" s="4" t="s">
        <v>2942</v>
      </c>
      <c r="Z911" s="4" t="s">
        <v>1888</v>
      </c>
      <c r="AA911" s="4" t="s">
        <v>1886</v>
      </c>
      <c r="AB911" s="186">
        <f t="shared" si="105"/>
        <v>3044980596</v>
      </c>
      <c r="AC911" s="142">
        <f t="shared" si="106"/>
        <v>0</v>
      </c>
      <c r="AD911" s="4"/>
      <c r="AE911" s="4" t="s">
        <v>1987</v>
      </c>
      <c r="AF911" s="144" t="s">
        <v>7046</v>
      </c>
      <c r="AG911" s="4"/>
      <c r="AH911" s="4"/>
      <c r="AI911" s="4"/>
      <c r="AJ911" s="4"/>
      <c r="AK911" t="s">
        <v>7047</v>
      </c>
    </row>
    <row r="912" spans="2:37" hidden="1">
      <c r="B912" s="175" t="s">
        <v>5175</v>
      </c>
      <c r="C912" s="174" t="s">
        <v>160</v>
      </c>
      <c r="D912" s="4" t="s">
        <v>2550</v>
      </c>
      <c r="E912" s="4" t="s">
        <v>1831</v>
      </c>
      <c r="F912" s="4" t="s">
        <v>1060</v>
      </c>
      <c r="G912" s="4" t="s">
        <v>7375</v>
      </c>
      <c r="H912" s="4" t="s">
        <v>1393</v>
      </c>
      <c r="I912" s="4" t="s">
        <v>1394</v>
      </c>
      <c r="J912" s="4" t="s">
        <v>7376</v>
      </c>
      <c r="K912" s="139">
        <v>773156447</v>
      </c>
      <c r="L912" s="139">
        <v>773156447</v>
      </c>
      <c r="M912" s="4" t="s">
        <v>5713</v>
      </c>
      <c r="N912" s="4" t="s">
        <v>2891</v>
      </c>
      <c r="O912" s="4" t="s">
        <v>3225</v>
      </c>
      <c r="P912" s="186">
        <f t="shared" si="103"/>
        <v>773156447</v>
      </c>
      <c r="Q912" s="186">
        <f t="shared" si="104"/>
        <v>0</v>
      </c>
      <c r="R912" s="4">
        <v>39</v>
      </c>
      <c r="S912" s="4" t="s">
        <v>70</v>
      </c>
      <c r="T912" s="4" t="s">
        <v>70</v>
      </c>
      <c r="U912" s="140">
        <v>45341</v>
      </c>
      <c r="V912" s="4" t="s">
        <v>1884</v>
      </c>
      <c r="W912" s="4" t="s">
        <v>1954</v>
      </c>
      <c r="X912" s="4" t="s">
        <v>70</v>
      </c>
      <c r="Y912" s="4" t="s">
        <v>2942</v>
      </c>
      <c r="Z912" s="4" t="s">
        <v>1888</v>
      </c>
      <c r="AA912" s="4" t="s">
        <v>1886</v>
      </c>
      <c r="AB912" s="186">
        <f t="shared" si="105"/>
        <v>773156447</v>
      </c>
      <c r="AC912" s="142">
        <f t="shared" si="106"/>
        <v>0</v>
      </c>
      <c r="AD912" s="4"/>
      <c r="AE912" s="4" t="s">
        <v>1987</v>
      </c>
      <c r="AF912" s="144" t="s">
        <v>7046</v>
      </c>
      <c r="AG912" s="4"/>
      <c r="AH912" s="4"/>
      <c r="AI912" s="4"/>
      <c r="AJ912" s="4"/>
      <c r="AK912" t="s">
        <v>7047</v>
      </c>
    </row>
    <row r="913" spans="2:37" hidden="1">
      <c r="B913" s="175" t="s">
        <v>5175</v>
      </c>
      <c r="C913" s="174" t="s">
        <v>160</v>
      </c>
      <c r="D913" s="4" t="s">
        <v>2550</v>
      </c>
      <c r="E913" s="4" t="s">
        <v>1831</v>
      </c>
      <c r="F913" s="4" t="s">
        <v>1060</v>
      </c>
      <c r="G913" s="4" t="s">
        <v>7377</v>
      </c>
      <c r="H913" s="4" t="s">
        <v>1393</v>
      </c>
      <c r="I913" s="4" t="s">
        <v>1394</v>
      </c>
      <c r="J913" s="4" t="s">
        <v>7378</v>
      </c>
      <c r="K913" s="139">
        <v>407049192</v>
      </c>
      <c r="L913" s="139">
        <v>407049192</v>
      </c>
      <c r="M913" s="4" t="s">
        <v>5713</v>
      </c>
      <c r="N913" s="4" t="s">
        <v>3145</v>
      </c>
      <c r="O913" s="4" t="s">
        <v>2622</v>
      </c>
      <c r="P913" s="186">
        <f t="shared" si="103"/>
        <v>407049192</v>
      </c>
      <c r="Q913" s="186">
        <f t="shared" si="104"/>
        <v>0</v>
      </c>
      <c r="R913" s="4">
        <v>39</v>
      </c>
      <c r="S913" s="4" t="s">
        <v>70</v>
      </c>
      <c r="T913" s="4" t="s">
        <v>70</v>
      </c>
      <c r="U913" s="140">
        <v>45341</v>
      </c>
      <c r="V913" s="4" t="s">
        <v>1884</v>
      </c>
      <c r="W913" s="4" t="s">
        <v>1954</v>
      </c>
      <c r="X913" s="4" t="s">
        <v>70</v>
      </c>
      <c r="Y913" s="4" t="s">
        <v>2942</v>
      </c>
      <c r="Z913" s="4" t="s">
        <v>1888</v>
      </c>
      <c r="AA913" s="4" t="s">
        <v>1886</v>
      </c>
      <c r="AB913" s="186">
        <f t="shared" si="105"/>
        <v>407049192</v>
      </c>
      <c r="AC913" s="142">
        <f t="shared" si="106"/>
        <v>0</v>
      </c>
      <c r="AD913" s="4"/>
      <c r="AE913" s="4" t="s">
        <v>1987</v>
      </c>
      <c r="AF913" s="144" t="s">
        <v>7046</v>
      </c>
      <c r="AG913" s="4"/>
      <c r="AH913" s="4"/>
      <c r="AI913" s="4"/>
      <c r="AJ913" s="4"/>
      <c r="AK913" t="s">
        <v>7047</v>
      </c>
    </row>
    <row r="914" spans="2:37" hidden="1">
      <c r="B914" s="175" t="s">
        <v>5175</v>
      </c>
      <c r="C914" s="174" t="s">
        <v>160</v>
      </c>
      <c r="D914" s="4" t="s">
        <v>2550</v>
      </c>
      <c r="E914" s="4" t="s">
        <v>1831</v>
      </c>
      <c r="F914" s="4" t="s">
        <v>1060</v>
      </c>
      <c r="G914" s="4" t="s">
        <v>7379</v>
      </c>
      <c r="H914" s="4" t="s">
        <v>1393</v>
      </c>
      <c r="I914" s="4" t="s">
        <v>1394</v>
      </c>
      <c r="J914" s="4" t="s">
        <v>7380</v>
      </c>
      <c r="K914" s="139">
        <v>322950624</v>
      </c>
      <c r="L914" s="139">
        <v>322950624</v>
      </c>
      <c r="M914" s="4" t="s">
        <v>5713</v>
      </c>
      <c r="N914" s="4" t="s">
        <v>3258</v>
      </c>
      <c r="O914" s="4" t="s">
        <v>2475</v>
      </c>
      <c r="P914" s="186">
        <f t="shared" si="103"/>
        <v>322950624</v>
      </c>
      <c r="Q914" s="186">
        <f t="shared" si="104"/>
        <v>0</v>
      </c>
      <c r="R914" s="4">
        <v>39</v>
      </c>
      <c r="S914" s="4" t="s">
        <v>70</v>
      </c>
      <c r="T914" s="4" t="s">
        <v>70</v>
      </c>
      <c r="U914" s="140">
        <v>45341</v>
      </c>
      <c r="V914" s="4" t="s">
        <v>1884</v>
      </c>
      <c r="W914" s="4" t="s">
        <v>1954</v>
      </c>
      <c r="X914" s="4" t="s">
        <v>70</v>
      </c>
      <c r="Y914" s="4" t="s">
        <v>2942</v>
      </c>
      <c r="Z914" s="4" t="s">
        <v>1888</v>
      </c>
      <c r="AA914" s="4" t="s">
        <v>1886</v>
      </c>
      <c r="AB914" s="186">
        <f t="shared" si="105"/>
        <v>322950624</v>
      </c>
      <c r="AC914" s="142">
        <f t="shared" si="106"/>
        <v>0</v>
      </c>
      <c r="AD914" s="4"/>
      <c r="AE914" s="4" t="s">
        <v>1987</v>
      </c>
      <c r="AF914" s="144" t="s">
        <v>7046</v>
      </c>
      <c r="AG914" s="4"/>
      <c r="AH914" s="4"/>
      <c r="AI914" s="4"/>
      <c r="AJ914" s="4"/>
      <c r="AK914" t="s">
        <v>7047</v>
      </c>
    </row>
    <row r="915" spans="2:37" hidden="1">
      <c r="B915" s="175" t="s">
        <v>5175</v>
      </c>
      <c r="C915" s="174" t="s">
        <v>160</v>
      </c>
      <c r="D915" s="4" t="s">
        <v>2550</v>
      </c>
      <c r="E915" s="4" t="s">
        <v>1831</v>
      </c>
      <c r="F915" s="4" t="s">
        <v>1060</v>
      </c>
      <c r="G915" s="4" t="s">
        <v>7381</v>
      </c>
      <c r="H915" s="4" t="s">
        <v>1393</v>
      </c>
      <c r="I915" s="4" t="s">
        <v>1394</v>
      </c>
      <c r="J915" s="4" t="s">
        <v>7382</v>
      </c>
      <c r="K915" s="139">
        <v>580741410</v>
      </c>
      <c r="L915" s="139">
        <v>580741410</v>
      </c>
      <c r="M915" s="4" t="s">
        <v>5713</v>
      </c>
      <c r="N915" s="4" t="s">
        <v>3693</v>
      </c>
      <c r="O915" s="4" t="s">
        <v>2455</v>
      </c>
      <c r="P915" s="186">
        <f t="shared" si="103"/>
        <v>580741410</v>
      </c>
      <c r="Q915" s="186">
        <f t="shared" si="104"/>
        <v>0</v>
      </c>
      <c r="R915" s="4">
        <v>39</v>
      </c>
      <c r="S915" s="4" t="s">
        <v>70</v>
      </c>
      <c r="T915" s="4" t="s">
        <v>70</v>
      </c>
      <c r="U915" s="140">
        <v>45341</v>
      </c>
      <c r="V915" s="4" t="s">
        <v>1884</v>
      </c>
      <c r="W915" s="4" t="s">
        <v>1954</v>
      </c>
      <c r="X915" s="4" t="s">
        <v>70</v>
      </c>
      <c r="Y915" s="4" t="s">
        <v>2942</v>
      </c>
      <c r="Z915" s="4" t="s">
        <v>1888</v>
      </c>
      <c r="AA915" s="4" t="s">
        <v>1886</v>
      </c>
      <c r="AB915" s="186">
        <f t="shared" si="105"/>
        <v>580741410</v>
      </c>
      <c r="AC915" s="142">
        <f t="shared" si="106"/>
        <v>0</v>
      </c>
      <c r="AD915" s="4"/>
      <c r="AE915" s="4" t="s">
        <v>1987</v>
      </c>
      <c r="AF915" s="144" t="s">
        <v>7046</v>
      </c>
      <c r="AG915" s="4"/>
      <c r="AH915" s="4"/>
      <c r="AI915" s="4"/>
      <c r="AJ915" s="4"/>
      <c r="AK915" t="s">
        <v>7047</v>
      </c>
    </row>
    <row r="916" spans="2:37" hidden="1">
      <c r="B916" s="175" t="s">
        <v>5175</v>
      </c>
      <c r="C916" s="174" t="s">
        <v>160</v>
      </c>
      <c r="D916" s="4" t="s">
        <v>2550</v>
      </c>
      <c r="E916" s="4" t="s">
        <v>1831</v>
      </c>
      <c r="F916" s="4" t="s">
        <v>1060</v>
      </c>
      <c r="G916" s="4" t="s">
        <v>7383</v>
      </c>
      <c r="H916" s="4" t="s">
        <v>1415</v>
      </c>
      <c r="I916" s="4" t="s">
        <v>1416</v>
      </c>
      <c r="J916" s="4" t="s">
        <v>7384</v>
      </c>
      <c r="K916" s="139">
        <v>3300210217</v>
      </c>
      <c r="L916" s="139">
        <v>3300210217</v>
      </c>
      <c r="M916" s="4" t="s">
        <v>7385</v>
      </c>
      <c r="N916" s="4" t="s">
        <v>7386</v>
      </c>
      <c r="O916" s="4" t="s">
        <v>4053</v>
      </c>
      <c r="P916" s="186">
        <f t="shared" ref="P916:P936" si="107">K916</f>
        <v>3300210217</v>
      </c>
      <c r="Q916" s="186">
        <f t="shared" ref="Q916:Q936" si="108">K916-P916</f>
        <v>0</v>
      </c>
      <c r="R916" s="4">
        <v>66</v>
      </c>
      <c r="S916" s="4" t="s">
        <v>70</v>
      </c>
      <c r="T916" s="4" t="s">
        <v>70</v>
      </c>
      <c r="U916" s="140">
        <v>45341</v>
      </c>
      <c r="V916" s="4" t="s">
        <v>1884</v>
      </c>
      <c r="W916" s="4" t="s">
        <v>1954</v>
      </c>
      <c r="X916" s="139" t="s">
        <v>70</v>
      </c>
      <c r="Y916" s="140">
        <v>45355</v>
      </c>
      <c r="Z916" s="146" t="s">
        <v>1888</v>
      </c>
      <c r="AA916" s="4" t="s">
        <v>1886</v>
      </c>
      <c r="AB916" s="186">
        <f>P916</f>
        <v>3300210217</v>
      </c>
      <c r="AC916" s="142">
        <f>P916-AB916</f>
        <v>0</v>
      </c>
      <c r="AD916" s="4"/>
      <c r="AE916" s="4" t="s">
        <v>1127</v>
      </c>
      <c r="AF916" s="252" t="s">
        <v>7387</v>
      </c>
      <c r="AG916" s="4"/>
      <c r="AH916" s="4"/>
      <c r="AI916" s="4"/>
      <c r="AJ916" s="4"/>
    </row>
    <row r="917" spans="2:37" hidden="1">
      <c r="B917" s="175" t="s">
        <v>5175</v>
      </c>
      <c r="C917" s="174" t="s">
        <v>160</v>
      </c>
      <c r="D917" s="4" t="s">
        <v>2550</v>
      </c>
      <c r="E917" s="4" t="s">
        <v>1831</v>
      </c>
      <c r="F917" s="4" t="s">
        <v>1060</v>
      </c>
      <c r="G917" s="4" t="s">
        <v>7388</v>
      </c>
      <c r="H917" s="4" t="s">
        <v>1415</v>
      </c>
      <c r="I917" s="4" t="s">
        <v>1416</v>
      </c>
      <c r="J917" s="4" t="s">
        <v>7389</v>
      </c>
      <c r="K917" s="139">
        <v>87500000000</v>
      </c>
      <c r="L917" s="139">
        <v>87500000000</v>
      </c>
      <c r="M917" s="4" t="s">
        <v>1908</v>
      </c>
      <c r="N917" s="4" t="s">
        <v>7390</v>
      </c>
      <c r="O917" s="4" t="s">
        <v>7391</v>
      </c>
      <c r="P917" s="186">
        <f t="shared" si="107"/>
        <v>87500000000</v>
      </c>
      <c r="Q917" s="186">
        <f t="shared" si="108"/>
        <v>0</v>
      </c>
      <c r="R917" s="4">
        <v>66</v>
      </c>
      <c r="S917" s="4" t="s">
        <v>70</v>
      </c>
      <c r="T917" s="4" t="s">
        <v>70</v>
      </c>
      <c r="U917" s="140">
        <v>45341</v>
      </c>
      <c r="V917" s="4" t="s">
        <v>1884</v>
      </c>
      <c r="W917" s="4" t="s">
        <v>1954</v>
      </c>
      <c r="X917" s="139" t="s">
        <v>70</v>
      </c>
      <c r="Y917" s="140">
        <v>45355</v>
      </c>
      <c r="Z917" s="146" t="s">
        <v>1888</v>
      </c>
      <c r="AA917" s="4" t="s">
        <v>1886</v>
      </c>
      <c r="AB917" s="186">
        <f>P917</f>
        <v>87500000000</v>
      </c>
      <c r="AC917" s="142">
        <f>P917-AB917</f>
        <v>0</v>
      </c>
      <c r="AD917" s="4"/>
      <c r="AE917" s="4" t="s">
        <v>1127</v>
      </c>
      <c r="AF917" s="252" t="s">
        <v>7387</v>
      </c>
      <c r="AG917" s="4"/>
      <c r="AH917" s="4"/>
      <c r="AI917" s="4"/>
      <c r="AJ917" s="4"/>
    </row>
    <row r="918" spans="2:37" hidden="1">
      <c r="B918" s="175" t="s">
        <v>5175</v>
      </c>
      <c r="C918" s="174" t="s">
        <v>160</v>
      </c>
      <c r="D918" s="4" t="s">
        <v>2550</v>
      </c>
      <c r="E918" s="4" t="s">
        <v>1831</v>
      </c>
      <c r="F918" s="4" t="s">
        <v>1060</v>
      </c>
      <c r="G918" s="4" t="s">
        <v>7392</v>
      </c>
      <c r="H918" s="4" t="s">
        <v>1385</v>
      </c>
      <c r="I918" s="4" t="s">
        <v>1386</v>
      </c>
      <c r="J918" s="4" t="s">
        <v>7393</v>
      </c>
      <c r="K918" s="139">
        <v>22173600000</v>
      </c>
      <c r="L918" s="139">
        <v>22173600000</v>
      </c>
      <c r="M918" s="4" t="s">
        <v>5203</v>
      </c>
      <c r="N918" s="4" t="s">
        <v>3049</v>
      </c>
      <c r="O918" s="4" t="s">
        <v>3088</v>
      </c>
      <c r="P918" s="186">
        <f t="shared" si="107"/>
        <v>22173600000</v>
      </c>
      <c r="Q918" s="186">
        <f t="shared" si="108"/>
        <v>0</v>
      </c>
      <c r="R918" s="4">
        <v>47</v>
      </c>
      <c r="S918" s="4" t="s">
        <v>70</v>
      </c>
      <c r="T918" s="4" t="s">
        <v>70</v>
      </c>
      <c r="U918" s="140">
        <v>45341</v>
      </c>
      <c r="V918" s="4" t="s">
        <v>1884</v>
      </c>
      <c r="W918" s="4" t="s">
        <v>1954</v>
      </c>
      <c r="X918" s="139" t="s">
        <v>70</v>
      </c>
      <c r="Y918" s="140">
        <v>45369</v>
      </c>
      <c r="Z918" s="4" t="s">
        <v>1885</v>
      </c>
      <c r="AA918" s="4" t="s">
        <v>1886</v>
      </c>
      <c r="AB918" s="186">
        <f t="shared" ref="AB918:AB936" si="109">P918</f>
        <v>22173600000</v>
      </c>
      <c r="AC918" s="142">
        <f t="shared" ref="AC918:AC936" si="110">P918-AB918</f>
        <v>0</v>
      </c>
      <c r="AD918" s="4"/>
      <c r="AE918" s="4" t="s">
        <v>1127</v>
      </c>
      <c r="AF918" s="144" t="s">
        <v>7394</v>
      </c>
      <c r="AG918" s="4"/>
      <c r="AH918" s="4"/>
      <c r="AI918" s="4"/>
      <c r="AJ918" s="4"/>
    </row>
    <row r="919" spans="2:37" hidden="1">
      <c r="B919" s="175" t="s">
        <v>5175</v>
      </c>
      <c r="C919" s="174" t="s">
        <v>160</v>
      </c>
      <c r="D919" s="4" t="s">
        <v>2550</v>
      </c>
      <c r="E919" s="4" t="s">
        <v>1831</v>
      </c>
      <c r="F919" s="4" t="s">
        <v>1060</v>
      </c>
      <c r="G919" s="4" t="s">
        <v>7395</v>
      </c>
      <c r="H919" s="4" t="s">
        <v>1385</v>
      </c>
      <c r="I919" s="4" t="s">
        <v>1386</v>
      </c>
      <c r="J919" s="4" t="s">
        <v>7396</v>
      </c>
      <c r="K919" s="139">
        <v>12933576000</v>
      </c>
      <c r="L919" s="139">
        <v>12933576000</v>
      </c>
      <c r="M919" s="4" t="s">
        <v>5203</v>
      </c>
      <c r="N919" s="4" t="s">
        <v>3049</v>
      </c>
      <c r="O919" s="4" t="s">
        <v>3088</v>
      </c>
      <c r="P919" s="186">
        <f t="shared" si="107"/>
        <v>12933576000</v>
      </c>
      <c r="Q919" s="186">
        <f t="shared" si="108"/>
        <v>0</v>
      </c>
      <c r="R919" s="4">
        <v>47</v>
      </c>
      <c r="S919" s="4" t="s">
        <v>70</v>
      </c>
      <c r="T919" s="4" t="s">
        <v>70</v>
      </c>
      <c r="U919" s="140">
        <v>45341</v>
      </c>
      <c r="V919" s="4" t="s">
        <v>1884</v>
      </c>
      <c r="W919" s="4" t="s">
        <v>1954</v>
      </c>
      <c r="X919" s="139" t="s">
        <v>70</v>
      </c>
      <c r="Y919" s="140">
        <v>45369</v>
      </c>
      <c r="Z919" s="4" t="s">
        <v>1885</v>
      </c>
      <c r="AA919" s="4" t="s">
        <v>1886</v>
      </c>
      <c r="AB919" s="186">
        <f t="shared" si="109"/>
        <v>12933576000</v>
      </c>
      <c r="AC919" s="142">
        <f t="shared" si="110"/>
        <v>0</v>
      </c>
      <c r="AD919" s="4"/>
      <c r="AE919" s="4" t="s">
        <v>1127</v>
      </c>
      <c r="AF919" s="144" t="s">
        <v>7394</v>
      </c>
      <c r="AG919" s="4"/>
      <c r="AH919" s="4"/>
      <c r="AI919" s="4"/>
      <c r="AJ919" s="4"/>
    </row>
    <row r="920" spans="2:37" hidden="1">
      <c r="B920" s="175" t="s">
        <v>5175</v>
      </c>
      <c r="C920" s="174" t="s">
        <v>160</v>
      </c>
      <c r="D920" s="4" t="s">
        <v>2550</v>
      </c>
      <c r="E920" s="4" t="s">
        <v>1831</v>
      </c>
      <c r="F920" s="4" t="s">
        <v>1060</v>
      </c>
      <c r="G920" s="4" t="s">
        <v>7397</v>
      </c>
      <c r="H920" s="4" t="s">
        <v>1385</v>
      </c>
      <c r="I920" s="4" t="s">
        <v>1386</v>
      </c>
      <c r="J920" s="4" t="s">
        <v>7398</v>
      </c>
      <c r="K920" s="139">
        <v>16580800000</v>
      </c>
      <c r="L920" s="139">
        <v>16580800000</v>
      </c>
      <c r="M920" s="4" t="s">
        <v>5203</v>
      </c>
      <c r="N920" s="4" t="s">
        <v>3084</v>
      </c>
      <c r="O920" s="4" t="s">
        <v>3650</v>
      </c>
      <c r="P920" s="186">
        <f t="shared" si="107"/>
        <v>16580800000</v>
      </c>
      <c r="Q920" s="186">
        <f t="shared" si="108"/>
        <v>0</v>
      </c>
      <c r="R920" s="4">
        <v>47</v>
      </c>
      <c r="S920" s="4" t="s">
        <v>70</v>
      </c>
      <c r="T920" s="4" t="s">
        <v>70</v>
      </c>
      <c r="U920" s="140">
        <v>45341</v>
      </c>
      <c r="V920" s="4" t="s">
        <v>1884</v>
      </c>
      <c r="W920" s="4" t="s">
        <v>1954</v>
      </c>
      <c r="X920" s="139" t="s">
        <v>70</v>
      </c>
      <c r="Y920" s="140">
        <v>45369</v>
      </c>
      <c r="Z920" s="4" t="s">
        <v>1885</v>
      </c>
      <c r="AA920" s="4" t="s">
        <v>1886</v>
      </c>
      <c r="AB920" s="186">
        <f t="shared" si="109"/>
        <v>16580800000</v>
      </c>
      <c r="AC920" s="142">
        <f t="shared" si="110"/>
        <v>0</v>
      </c>
      <c r="AD920" s="4"/>
      <c r="AE920" s="4" t="s">
        <v>1127</v>
      </c>
      <c r="AF920" s="144" t="s">
        <v>7394</v>
      </c>
      <c r="AG920" s="4"/>
      <c r="AH920" s="4"/>
      <c r="AI920" s="4"/>
      <c r="AJ920" s="4"/>
    </row>
    <row r="921" spans="2:37" hidden="1">
      <c r="B921" s="175" t="s">
        <v>5175</v>
      </c>
      <c r="C921" s="174" t="s">
        <v>160</v>
      </c>
      <c r="D921" s="4" t="s">
        <v>2550</v>
      </c>
      <c r="E921" s="4" t="s">
        <v>1831</v>
      </c>
      <c r="F921" s="4" t="s">
        <v>1060</v>
      </c>
      <c r="G921" s="4" t="s">
        <v>7399</v>
      </c>
      <c r="H921" s="4" t="s">
        <v>1385</v>
      </c>
      <c r="I921" s="4" t="s">
        <v>1386</v>
      </c>
      <c r="J921" s="4" t="s">
        <v>7400</v>
      </c>
      <c r="K921" s="139">
        <v>2806024000</v>
      </c>
      <c r="L921" s="139">
        <v>2806024000</v>
      </c>
      <c r="M921" s="4" t="s">
        <v>5180</v>
      </c>
      <c r="N921" s="4" t="s">
        <v>2662</v>
      </c>
      <c r="O921" s="4" t="s">
        <v>3608</v>
      </c>
      <c r="P921" s="186">
        <f t="shared" si="107"/>
        <v>2806024000</v>
      </c>
      <c r="Q921" s="186">
        <f t="shared" si="108"/>
        <v>0</v>
      </c>
      <c r="R921" s="4">
        <v>47</v>
      </c>
      <c r="S921" s="4" t="s">
        <v>70</v>
      </c>
      <c r="T921" s="4" t="s">
        <v>70</v>
      </c>
      <c r="U921" s="140">
        <v>45341</v>
      </c>
      <c r="V921" s="4" t="s">
        <v>1884</v>
      </c>
      <c r="W921" s="4" t="s">
        <v>1954</v>
      </c>
      <c r="X921" s="139" t="s">
        <v>70</v>
      </c>
      <c r="Y921" s="140">
        <v>45369</v>
      </c>
      <c r="Z921" s="4" t="s">
        <v>1885</v>
      </c>
      <c r="AA921" s="4" t="s">
        <v>1886</v>
      </c>
      <c r="AB921" s="186">
        <f t="shared" si="109"/>
        <v>2806024000</v>
      </c>
      <c r="AC921" s="142">
        <f t="shared" si="110"/>
        <v>0</v>
      </c>
      <c r="AD921" s="4"/>
      <c r="AE921" s="4" t="s">
        <v>1127</v>
      </c>
      <c r="AF921" s="144" t="s">
        <v>7394</v>
      </c>
      <c r="AG921" s="4"/>
      <c r="AH921" s="4"/>
      <c r="AI921" s="4"/>
      <c r="AJ921" s="4"/>
    </row>
    <row r="922" spans="2:37" hidden="1">
      <c r="B922" s="175" t="s">
        <v>5175</v>
      </c>
      <c r="C922" s="174" t="s">
        <v>160</v>
      </c>
      <c r="D922" s="4" t="s">
        <v>2550</v>
      </c>
      <c r="E922" s="4" t="s">
        <v>1831</v>
      </c>
      <c r="F922" s="4" t="s">
        <v>1060</v>
      </c>
      <c r="G922" s="4" t="s">
        <v>7401</v>
      </c>
      <c r="H922" s="4" t="s">
        <v>1385</v>
      </c>
      <c r="I922" s="4" t="s">
        <v>1386</v>
      </c>
      <c r="J922" s="4" t="s">
        <v>7402</v>
      </c>
      <c r="K922" s="139">
        <v>9147600000</v>
      </c>
      <c r="L922" s="139">
        <v>9147600000</v>
      </c>
      <c r="M922" s="4" t="s">
        <v>5180</v>
      </c>
      <c r="N922" s="4" t="s">
        <v>2138</v>
      </c>
      <c r="O922" s="4" t="s">
        <v>3458</v>
      </c>
      <c r="P922" s="186">
        <f t="shared" si="107"/>
        <v>9147600000</v>
      </c>
      <c r="Q922" s="186">
        <f t="shared" si="108"/>
        <v>0</v>
      </c>
      <c r="R922" s="4">
        <v>47</v>
      </c>
      <c r="S922" s="4" t="s">
        <v>70</v>
      </c>
      <c r="T922" s="4" t="s">
        <v>70</v>
      </c>
      <c r="U922" s="140">
        <v>45341</v>
      </c>
      <c r="V922" s="4" t="s">
        <v>1884</v>
      </c>
      <c r="W922" s="4" t="s">
        <v>1954</v>
      </c>
      <c r="X922" s="139" t="s">
        <v>70</v>
      </c>
      <c r="Y922" s="140">
        <v>45369</v>
      </c>
      <c r="Z922" s="4" t="s">
        <v>1885</v>
      </c>
      <c r="AA922" s="4" t="s">
        <v>1886</v>
      </c>
      <c r="AB922" s="186">
        <f t="shared" si="109"/>
        <v>9147600000</v>
      </c>
      <c r="AC922" s="142">
        <f t="shared" si="110"/>
        <v>0</v>
      </c>
      <c r="AD922" s="4"/>
      <c r="AE922" s="4" t="s">
        <v>1127</v>
      </c>
      <c r="AF922" s="144" t="s">
        <v>7394</v>
      </c>
      <c r="AG922" s="4"/>
      <c r="AH922" s="4"/>
      <c r="AI922" s="4"/>
      <c r="AJ922" s="4"/>
    </row>
    <row r="923" spans="2:37" hidden="1">
      <c r="B923" s="175" t="s">
        <v>5175</v>
      </c>
      <c r="C923" s="174" t="s">
        <v>160</v>
      </c>
      <c r="D923" s="4" t="s">
        <v>2550</v>
      </c>
      <c r="E923" s="4" t="s">
        <v>1831</v>
      </c>
      <c r="F923" s="4" t="s">
        <v>1060</v>
      </c>
      <c r="G923" s="4" t="s">
        <v>7403</v>
      </c>
      <c r="H923" s="4" t="s">
        <v>1385</v>
      </c>
      <c r="I923" s="4" t="s">
        <v>1386</v>
      </c>
      <c r="J923" s="4" t="s">
        <v>7404</v>
      </c>
      <c r="K923" s="139">
        <v>8078400000</v>
      </c>
      <c r="L923" s="139">
        <v>8078400000</v>
      </c>
      <c r="M923" s="4" t="s">
        <v>5180</v>
      </c>
      <c r="N923" s="4" t="s">
        <v>2155</v>
      </c>
      <c r="O923" s="4" t="s">
        <v>2869</v>
      </c>
      <c r="P923" s="186">
        <f t="shared" si="107"/>
        <v>8078400000</v>
      </c>
      <c r="Q923" s="186">
        <f t="shared" si="108"/>
        <v>0</v>
      </c>
      <c r="R923" s="4">
        <v>47</v>
      </c>
      <c r="S923" s="4" t="s">
        <v>70</v>
      </c>
      <c r="T923" s="4" t="s">
        <v>70</v>
      </c>
      <c r="U923" s="140">
        <v>45341</v>
      </c>
      <c r="V923" s="4" t="s">
        <v>1884</v>
      </c>
      <c r="W923" s="4" t="s">
        <v>1954</v>
      </c>
      <c r="X923" s="139" t="s">
        <v>70</v>
      </c>
      <c r="Y923" s="140">
        <v>45369</v>
      </c>
      <c r="Z923" s="4" t="s">
        <v>1885</v>
      </c>
      <c r="AA923" s="4" t="s">
        <v>1886</v>
      </c>
      <c r="AB923" s="186">
        <f t="shared" si="109"/>
        <v>8078400000</v>
      </c>
      <c r="AC923" s="142">
        <f t="shared" si="110"/>
        <v>0</v>
      </c>
      <c r="AD923" s="4"/>
      <c r="AE923" s="4" t="s">
        <v>1127</v>
      </c>
      <c r="AF923" s="144" t="s">
        <v>7394</v>
      </c>
      <c r="AG923" s="4"/>
      <c r="AH923" s="4"/>
      <c r="AI923" s="4"/>
      <c r="AJ923" s="4"/>
    </row>
    <row r="924" spans="2:37" hidden="1">
      <c r="B924" s="175" t="s">
        <v>5175</v>
      </c>
      <c r="C924" s="174" t="s">
        <v>160</v>
      </c>
      <c r="D924" s="4" t="s">
        <v>2550</v>
      </c>
      <c r="E924" s="4" t="s">
        <v>1831</v>
      </c>
      <c r="F924" s="4" t="s">
        <v>1060</v>
      </c>
      <c r="G924" s="4" t="s">
        <v>7405</v>
      </c>
      <c r="H924" s="4" t="s">
        <v>1385</v>
      </c>
      <c r="I924" s="4" t="s">
        <v>1386</v>
      </c>
      <c r="J924" s="4" t="s">
        <v>7406</v>
      </c>
      <c r="K924" s="139">
        <v>4200000000</v>
      </c>
      <c r="L924" s="139">
        <v>4200000000</v>
      </c>
      <c r="M924" s="4" t="s">
        <v>5208</v>
      </c>
      <c r="N924" s="4" t="s">
        <v>7407</v>
      </c>
      <c r="O924" s="4" t="s">
        <v>2869</v>
      </c>
      <c r="P924" s="186">
        <f t="shared" si="107"/>
        <v>4200000000</v>
      </c>
      <c r="Q924" s="186">
        <f t="shared" si="108"/>
        <v>0</v>
      </c>
      <c r="R924" s="4">
        <v>47</v>
      </c>
      <c r="S924" s="4" t="s">
        <v>70</v>
      </c>
      <c r="T924" s="4" t="s">
        <v>70</v>
      </c>
      <c r="U924" s="140">
        <v>45341</v>
      </c>
      <c r="V924" s="4" t="s">
        <v>1884</v>
      </c>
      <c r="W924" s="4" t="s">
        <v>1954</v>
      </c>
      <c r="X924" s="139" t="s">
        <v>70</v>
      </c>
      <c r="Y924" s="140">
        <v>45369</v>
      </c>
      <c r="Z924" s="4" t="s">
        <v>1885</v>
      </c>
      <c r="AA924" s="4" t="s">
        <v>1886</v>
      </c>
      <c r="AB924" s="186">
        <f t="shared" si="109"/>
        <v>4200000000</v>
      </c>
      <c r="AC924" s="142">
        <f t="shared" si="110"/>
        <v>0</v>
      </c>
      <c r="AD924" s="4"/>
      <c r="AE924" s="4" t="s">
        <v>1127</v>
      </c>
      <c r="AF924" s="144" t="s">
        <v>7394</v>
      </c>
      <c r="AG924" s="4"/>
      <c r="AH924" s="4"/>
      <c r="AI924" s="4"/>
      <c r="AJ924" s="4"/>
    </row>
    <row r="925" spans="2:37" hidden="1">
      <c r="B925" s="175" t="s">
        <v>5175</v>
      </c>
      <c r="C925" s="174" t="s">
        <v>160</v>
      </c>
      <c r="D925" s="4" t="s">
        <v>2550</v>
      </c>
      <c r="E925" s="4" t="s">
        <v>1831</v>
      </c>
      <c r="F925" s="4" t="s">
        <v>1060</v>
      </c>
      <c r="G925" s="4" t="s">
        <v>7408</v>
      </c>
      <c r="H925" s="4" t="s">
        <v>1385</v>
      </c>
      <c r="I925" s="4" t="s">
        <v>1386</v>
      </c>
      <c r="J925" s="4" t="s">
        <v>7409</v>
      </c>
      <c r="K925" s="139">
        <v>5600000000</v>
      </c>
      <c r="L925" s="139">
        <v>5600000000</v>
      </c>
      <c r="M925" s="4" t="s">
        <v>5180</v>
      </c>
      <c r="N925" s="4" t="s">
        <v>4459</v>
      </c>
      <c r="O925" s="4" t="s">
        <v>3631</v>
      </c>
      <c r="P925" s="186">
        <f t="shared" si="107"/>
        <v>5600000000</v>
      </c>
      <c r="Q925" s="186">
        <f t="shared" si="108"/>
        <v>0</v>
      </c>
      <c r="R925" s="4">
        <v>47</v>
      </c>
      <c r="S925" s="4" t="s">
        <v>70</v>
      </c>
      <c r="T925" s="4" t="s">
        <v>70</v>
      </c>
      <c r="U925" s="140">
        <v>45341</v>
      </c>
      <c r="V925" s="4" t="s">
        <v>1884</v>
      </c>
      <c r="W925" s="4" t="s">
        <v>1954</v>
      </c>
      <c r="X925" s="139" t="s">
        <v>70</v>
      </c>
      <c r="Y925" s="140">
        <v>45369</v>
      </c>
      <c r="Z925" s="4" t="s">
        <v>1885</v>
      </c>
      <c r="AA925" s="4" t="s">
        <v>1886</v>
      </c>
      <c r="AB925" s="186">
        <f t="shared" si="109"/>
        <v>5600000000</v>
      </c>
      <c r="AC925" s="142">
        <f t="shared" si="110"/>
        <v>0</v>
      </c>
      <c r="AD925" s="4"/>
      <c r="AE925" s="4" t="s">
        <v>1127</v>
      </c>
      <c r="AF925" s="144" t="s">
        <v>7394</v>
      </c>
      <c r="AG925" s="4"/>
      <c r="AH925" s="4"/>
      <c r="AI925" s="4"/>
      <c r="AJ925" s="4"/>
    </row>
    <row r="926" spans="2:37" hidden="1">
      <c r="B926" s="175" t="s">
        <v>5175</v>
      </c>
      <c r="C926" s="174" t="s">
        <v>160</v>
      </c>
      <c r="D926" s="4" t="s">
        <v>2550</v>
      </c>
      <c r="E926" s="4" t="s">
        <v>1831</v>
      </c>
      <c r="F926" s="4" t="s">
        <v>1060</v>
      </c>
      <c r="G926" s="4" t="s">
        <v>7410</v>
      </c>
      <c r="H926" s="4" t="s">
        <v>1385</v>
      </c>
      <c r="I926" s="4" t="s">
        <v>1386</v>
      </c>
      <c r="J926" s="4" t="s">
        <v>7411</v>
      </c>
      <c r="K926" s="139">
        <v>4544000000</v>
      </c>
      <c r="L926" s="139">
        <v>4544000000</v>
      </c>
      <c r="M926" s="4" t="s">
        <v>5180</v>
      </c>
      <c r="N926" s="4" t="s">
        <v>3452</v>
      </c>
      <c r="O926" s="4" t="s">
        <v>3521</v>
      </c>
      <c r="P926" s="186">
        <f t="shared" si="107"/>
        <v>4544000000</v>
      </c>
      <c r="Q926" s="186">
        <f t="shared" si="108"/>
        <v>0</v>
      </c>
      <c r="R926" s="4">
        <v>47</v>
      </c>
      <c r="S926" s="4" t="s">
        <v>70</v>
      </c>
      <c r="T926" s="4" t="s">
        <v>70</v>
      </c>
      <c r="U926" s="140">
        <v>45341</v>
      </c>
      <c r="V926" s="4" t="s">
        <v>1884</v>
      </c>
      <c r="W926" s="4" t="s">
        <v>1954</v>
      </c>
      <c r="X926" s="139" t="s">
        <v>70</v>
      </c>
      <c r="Y926" s="140">
        <v>45369</v>
      </c>
      <c r="Z926" s="4" t="s">
        <v>1885</v>
      </c>
      <c r="AA926" s="4" t="s">
        <v>1886</v>
      </c>
      <c r="AB926" s="186">
        <f t="shared" si="109"/>
        <v>4544000000</v>
      </c>
      <c r="AC926" s="142">
        <f t="shared" si="110"/>
        <v>0</v>
      </c>
      <c r="AD926" s="4"/>
      <c r="AE926" s="4" t="s">
        <v>1127</v>
      </c>
      <c r="AF926" s="144" t="s">
        <v>7394</v>
      </c>
      <c r="AG926" s="4"/>
      <c r="AH926" s="4"/>
      <c r="AI926" s="4"/>
      <c r="AJ926" s="4"/>
    </row>
    <row r="927" spans="2:37" hidden="1">
      <c r="B927" s="175" t="s">
        <v>5175</v>
      </c>
      <c r="C927" s="174" t="s">
        <v>160</v>
      </c>
      <c r="D927" s="4" t="s">
        <v>2550</v>
      </c>
      <c r="E927" s="4" t="s">
        <v>1831</v>
      </c>
      <c r="F927" s="4" t="s">
        <v>1060</v>
      </c>
      <c r="G927" s="4" t="s">
        <v>7412</v>
      </c>
      <c r="H927" s="4" t="s">
        <v>1385</v>
      </c>
      <c r="I927" s="4" t="s">
        <v>1386</v>
      </c>
      <c r="J927" s="4" t="s">
        <v>7413</v>
      </c>
      <c r="K927" s="139">
        <v>11239200000</v>
      </c>
      <c r="L927" s="139">
        <v>11239200000</v>
      </c>
      <c r="M927" s="4" t="s">
        <v>5268</v>
      </c>
      <c r="N927" s="4" t="s">
        <v>3336</v>
      </c>
      <c r="O927" s="4" t="s">
        <v>2553</v>
      </c>
      <c r="P927" s="186">
        <f t="shared" si="107"/>
        <v>11239200000</v>
      </c>
      <c r="Q927" s="186">
        <f t="shared" si="108"/>
        <v>0</v>
      </c>
      <c r="R927" s="4">
        <v>47</v>
      </c>
      <c r="S927" s="4" t="s">
        <v>70</v>
      </c>
      <c r="T927" s="4" t="s">
        <v>70</v>
      </c>
      <c r="U927" s="140">
        <v>45341</v>
      </c>
      <c r="V927" s="4" t="s">
        <v>1884</v>
      </c>
      <c r="W927" s="4" t="s">
        <v>1954</v>
      </c>
      <c r="X927" s="139" t="s">
        <v>70</v>
      </c>
      <c r="Y927" s="140">
        <v>45369</v>
      </c>
      <c r="Z927" s="4" t="s">
        <v>1885</v>
      </c>
      <c r="AA927" s="4" t="s">
        <v>1886</v>
      </c>
      <c r="AB927" s="186">
        <f t="shared" si="109"/>
        <v>11239200000</v>
      </c>
      <c r="AC927" s="142">
        <f t="shared" si="110"/>
        <v>0</v>
      </c>
      <c r="AD927" s="4"/>
      <c r="AE927" s="4" t="s">
        <v>1127</v>
      </c>
      <c r="AF927" s="144" t="s">
        <v>7394</v>
      </c>
      <c r="AG927" s="4"/>
      <c r="AH927" s="4"/>
      <c r="AI927" s="4"/>
      <c r="AJ927" s="4"/>
    </row>
    <row r="928" spans="2:37" hidden="1">
      <c r="B928" s="175" t="s">
        <v>5175</v>
      </c>
      <c r="C928" s="174" t="s">
        <v>160</v>
      </c>
      <c r="D928" s="4" t="s">
        <v>2550</v>
      </c>
      <c r="E928" s="4" t="s">
        <v>1831</v>
      </c>
      <c r="F928" s="4" t="s">
        <v>1060</v>
      </c>
      <c r="G928" s="4" t="s">
        <v>7414</v>
      </c>
      <c r="H928" s="4" t="s">
        <v>1385</v>
      </c>
      <c r="I928" s="4" t="s">
        <v>1386</v>
      </c>
      <c r="J928" s="4" t="s">
        <v>7415</v>
      </c>
      <c r="K928" s="139">
        <v>10716000000</v>
      </c>
      <c r="L928" s="139">
        <v>10716000000</v>
      </c>
      <c r="M928" s="4" t="s">
        <v>5268</v>
      </c>
      <c r="N928" s="4" t="s">
        <v>1917</v>
      </c>
      <c r="O928" s="4" t="s">
        <v>2595</v>
      </c>
      <c r="P928" s="186">
        <f t="shared" si="107"/>
        <v>10716000000</v>
      </c>
      <c r="Q928" s="186">
        <f t="shared" si="108"/>
        <v>0</v>
      </c>
      <c r="R928" s="4">
        <v>47</v>
      </c>
      <c r="S928" s="4" t="s">
        <v>70</v>
      </c>
      <c r="T928" s="4" t="s">
        <v>70</v>
      </c>
      <c r="U928" s="140">
        <v>45341</v>
      </c>
      <c r="V928" s="4" t="s">
        <v>1884</v>
      </c>
      <c r="W928" s="4" t="s">
        <v>1954</v>
      </c>
      <c r="X928" s="139" t="s">
        <v>70</v>
      </c>
      <c r="Y928" s="140">
        <v>45369</v>
      </c>
      <c r="Z928" s="4" t="s">
        <v>1885</v>
      </c>
      <c r="AA928" s="4" t="s">
        <v>1886</v>
      </c>
      <c r="AB928" s="186">
        <f t="shared" si="109"/>
        <v>10716000000</v>
      </c>
      <c r="AC928" s="142">
        <f t="shared" si="110"/>
        <v>0</v>
      </c>
      <c r="AD928" s="4"/>
      <c r="AE928" s="4" t="s">
        <v>1127</v>
      </c>
      <c r="AF928" s="144" t="s">
        <v>7394</v>
      </c>
      <c r="AG928" s="4"/>
      <c r="AH928" s="4"/>
      <c r="AI928" s="4"/>
      <c r="AJ928" s="4"/>
    </row>
    <row r="929" spans="2:36" hidden="1">
      <c r="B929" s="175" t="s">
        <v>5175</v>
      </c>
      <c r="C929" s="174" t="s">
        <v>160</v>
      </c>
      <c r="D929" s="4" t="s">
        <v>2550</v>
      </c>
      <c r="E929" s="4" t="s">
        <v>1831</v>
      </c>
      <c r="F929" s="4" t="s">
        <v>1060</v>
      </c>
      <c r="G929" s="4" t="s">
        <v>7416</v>
      </c>
      <c r="H929" s="4" t="s">
        <v>1385</v>
      </c>
      <c r="I929" s="4" t="s">
        <v>1386</v>
      </c>
      <c r="J929" s="4" t="s">
        <v>7417</v>
      </c>
      <c r="K929" s="139">
        <v>8863636364</v>
      </c>
      <c r="L929" s="139">
        <v>8863636364</v>
      </c>
      <c r="M929" s="4" t="s">
        <v>7014</v>
      </c>
      <c r="N929" s="4" t="s">
        <v>3361</v>
      </c>
      <c r="O929" s="4" t="s">
        <v>3233</v>
      </c>
      <c r="P929" s="186">
        <f t="shared" si="107"/>
        <v>8863636364</v>
      </c>
      <c r="Q929" s="186">
        <f t="shared" si="108"/>
        <v>0</v>
      </c>
      <c r="R929" s="4">
        <v>47</v>
      </c>
      <c r="S929" s="4" t="s">
        <v>70</v>
      </c>
      <c r="T929" s="4" t="s">
        <v>70</v>
      </c>
      <c r="U929" s="140">
        <v>45341</v>
      </c>
      <c r="V929" s="4" t="s">
        <v>1884</v>
      </c>
      <c r="W929" s="4" t="s">
        <v>1954</v>
      </c>
      <c r="X929" s="139" t="s">
        <v>70</v>
      </c>
      <c r="Y929" s="140">
        <v>45369</v>
      </c>
      <c r="Z929" s="4" t="s">
        <v>1885</v>
      </c>
      <c r="AA929" s="4" t="s">
        <v>1886</v>
      </c>
      <c r="AB929" s="186">
        <f t="shared" si="109"/>
        <v>8863636364</v>
      </c>
      <c r="AC929" s="142">
        <f t="shared" si="110"/>
        <v>0</v>
      </c>
      <c r="AD929" s="4"/>
      <c r="AE929" s="4" t="s">
        <v>1127</v>
      </c>
      <c r="AF929" s="144" t="s">
        <v>7394</v>
      </c>
      <c r="AG929" s="4"/>
      <c r="AH929" s="4"/>
      <c r="AI929" s="4"/>
      <c r="AJ929" s="4"/>
    </row>
    <row r="930" spans="2:36" hidden="1">
      <c r="B930" s="175" t="s">
        <v>5175</v>
      </c>
      <c r="C930" s="174" t="s">
        <v>160</v>
      </c>
      <c r="D930" s="4" t="s">
        <v>2550</v>
      </c>
      <c r="E930" s="4" t="s">
        <v>1831</v>
      </c>
      <c r="F930" s="4" t="s">
        <v>1060</v>
      </c>
      <c r="G930" s="4" t="s">
        <v>7418</v>
      </c>
      <c r="H930" s="4" t="s">
        <v>1385</v>
      </c>
      <c r="I930" s="4" t="s">
        <v>1386</v>
      </c>
      <c r="J930" s="4" t="s">
        <v>7419</v>
      </c>
      <c r="K930" s="139">
        <v>20000000000</v>
      </c>
      <c r="L930" s="139">
        <v>20000000000</v>
      </c>
      <c r="M930" s="4" t="s">
        <v>5506</v>
      </c>
      <c r="N930" s="4" t="s">
        <v>3938</v>
      </c>
      <c r="O930" s="4" t="s">
        <v>7420</v>
      </c>
      <c r="P930" s="186">
        <f t="shared" si="107"/>
        <v>20000000000</v>
      </c>
      <c r="Q930" s="186">
        <f t="shared" si="108"/>
        <v>0</v>
      </c>
      <c r="R930" s="4">
        <v>47</v>
      </c>
      <c r="S930" s="4" t="s">
        <v>70</v>
      </c>
      <c r="T930" s="4" t="s">
        <v>70</v>
      </c>
      <c r="U930" s="140">
        <v>45341</v>
      </c>
      <c r="V930" s="4" t="s">
        <v>1884</v>
      </c>
      <c r="W930" s="4" t="s">
        <v>1954</v>
      </c>
      <c r="X930" s="139" t="s">
        <v>70</v>
      </c>
      <c r="Y930" s="140">
        <v>45369</v>
      </c>
      <c r="Z930" s="4" t="s">
        <v>1885</v>
      </c>
      <c r="AA930" s="4" t="s">
        <v>1886</v>
      </c>
      <c r="AB930" s="186">
        <f t="shared" si="109"/>
        <v>20000000000</v>
      </c>
      <c r="AC930" s="142">
        <f t="shared" si="110"/>
        <v>0</v>
      </c>
      <c r="AD930" s="4"/>
      <c r="AE930" s="4" t="s">
        <v>1127</v>
      </c>
      <c r="AF930" s="144" t="s">
        <v>7394</v>
      </c>
      <c r="AG930" s="4"/>
      <c r="AH930" s="4"/>
      <c r="AI930" s="4"/>
      <c r="AJ930" s="4"/>
    </row>
    <row r="931" spans="2:36" hidden="1">
      <c r="B931" s="175" t="s">
        <v>5175</v>
      </c>
      <c r="C931" s="174" t="s">
        <v>160</v>
      </c>
      <c r="D931" s="4" t="s">
        <v>2550</v>
      </c>
      <c r="E931" s="4" t="s">
        <v>1831</v>
      </c>
      <c r="F931" s="4" t="s">
        <v>1060</v>
      </c>
      <c r="G931" s="4" t="s">
        <v>7421</v>
      </c>
      <c r="H931" s="4" t="s">
        <v>1385</v>
      </c>
      <c r="I931" s="4" t="s">
        <v>1386</v>
      </c>
      <c r="J931" s="4" t="s">
        <v>7422</v>
      </c>
      <c r="K931" s="139">
        <v>20066880000</v>
      </c>
      <c r="L931" s="139">
        <v>20066880000</v>
      </c>
      <c r="M931" s="4" t="s">
        <v>5506</v>
      </c>
      <c r="N931" s="4" t="s">
        <v>3846</v>
      </c>
      <c r="O931" s="4" t="s">
        <v>2837</v>
      </c>
      <c r="P931" s="186">
        <f t="shared" si="107"/>
        <v>20066880000</v>
      </c>
      <c r="Q931" s="186">
        <f t="shared" si="108"/>
        <v>0</v>
      </c>
      <c r="R931" s="4">
        <v>47</v>
      </c>
      <c r="S931" s="4" t="s">
        <v>70</v>
      </c>
      <c r="T931" s="4" t="s">
        <v>70</v>
      </c>
      <c r="U931" s="140">
        <v>45341</v>
      </c>
      <c r="V931" s="4" t="s">
        <v>1884</v>
      </c>
      <c r="W931" s="4" t="s">
        <v>1954</v>
      </c>
      <c r="X931" s="139" t="s">
        <v>70</v>
      </c>
      <c r="Y931" s="140">
        <v>45369</v>
      </c>
      <c r="Z931" s="4" t="s">
        <v>1885</v>
      </c>
      <c r="AA931" s="4" t="s">
        <v>1886</v>
      </c>
      <c r="AB931" s="186">
        <f t="shared" si="109"/>
        <v>20066880000</v>
      </c>
      <c r="AC931" s="142">
        <f t="shared" si="110"/>
        <v>0</v>
      </c>
      <c r="AD931" s="4"/>
      <c r="AE931" s="4" t="s">
        <v>1127</v>
      </c>
      <c r="AF931" s="144" t="s">
        <v>7394</v>
      </c>
      <c r="AG931" s="4"/>
      <c r="AH931" s="4"/>
      <c r="AI931" s="4"/>
      <c r="AJ931" s="4"/>
    </row>
    <row r="932" spans="2:36" hidden="1">
      <c r="B932" s="175" t="s">
        <v>5175</v>
      </c>
      <c r="C932" s="174" t="s">
        <v>160</v>
      </c>
      <c r="D932" s="4" t="s">
        <v>2550</v>
      </c>
      <c r="E932" s="4" t="s">
        <v>1831</v>
      </c>
      <c r="F932" s="4" t="s">
        <v>1060</v>
      </c>
      <c r="G932" s="4" t="s">
        <v>7423</v>
      </c>
      <c r="H932" s="4" t="s">
        <v>1385</v>
      </c>
      <c r="I932" s="4" t="s">
        <v>1386</v>
      </c>
      <c r="J932" s="4" t="s">
        <v>7424</v>
      </c>
      <c r="K932" s="139">
        <v>26939120000</v>
      </c>
      <c r="L932" s="139">
        <v>26939120000</v>
      </c>
      <c r="M932" s="4" t="s">
        <v>5506</v>
      </c>
      <c r="N932" s="4" t="s">
        <v>3846</v>
      </c>
      <c r="O932" s="4" t="s">
        <v>2837</v>
      </c>
      <c r="P932" s="186">
        <f t="shared" si="107"/>
        <v>26939120000</v>
      </c>
      <c r="Q932" s="186">
        <f t="shared" si="108"/>
        <v>0</v>
      </c>
      <c r="R932" s="4">
        <v>47</v>
      </c>
      <c r="S932" s="4" t="s">
        <v>70</v>
      </c>
      <c r="T932" s="4" t="s">
        <v>70</v>
      </c>
      <c r="U932" s="140">
        <v>45341</v>
      </c>
      <c r="V932" s="4" t="s">
        <v>1884</v>
      </c>
      <c r="W932" s="4" t="s">
        <v>1954</v>
      </c>
      <c r="X932" s="139" t="s">
        <v>70</v>
      </c>
      <c r="Y932" s="140">
        <v>45369</v>
      </c>
      <c r="Z932" s="4" t="s">
        <v>1885</v>
      </c>
      <c r="AA932" s="4" t="s">
        <v>1886</v>
      </c>
      <c r="AB932" s="186">
        <f t="shared" si="109"/>
        <v>26939120000</v>
      </c>
      <c r="AC932" s="142">
        <f t="shared" si="110"/>
        <v>0</v>
      </c>
      <c r="AD932" s="4"/>
      <c r="AE932" s="4" t="s">
        <v>1127</v>
      </c>
      <c r="AF932" s="144" t="s">
        <v>7394</v>
      </c>
      <c r="AG932" s="4"/>
      <c r="AH932" s="4"/>
      <c r="AI932" s="4"/>
      <c r="AJ932" s="4"/>
    </row>
    <row r="933" spans="2:36" hidden="1">
      <c r="B933" s="175" t="s">
        <v>5175</v>
      </c>
      <c r="C933" s="174" t="s">
        <v>160</v>
      </c>
      <c r="D933" s="4" t="s">
        <v>2550</v>
      </c>
      <c r="E933" s="4" t="s">
        <v>1831</v>
      </c>
      <c r="F933" s="4" t="s">
        <v>1060</v>
      </c>
      <c r="G933" s="4" t="s">
        <v>7425</v>
      </c>
      <c r="H933" s="4" t="s">
        <v>1385</v>
      </c>
      <c r="I933" s="4" t="s">
        <v>1386</v>
      </c>
      <c r="J933" s="4" t="s">
        <v>7426</v>
      </c>
      <c r="K933" s="139">
        <v>3399000000</v>
      </c>
      <c r="L933" s="139">
        <v>3399000000</v>
      </c>
      <c r="M933" s="4" t="s">
        <v>5623</v>
      </c>
      <c r="N933" s="4" t="s">
        <v>3862</v>
      </c>
      <c r="O933" s="4" t="s">
        <v>2663</v>
      </c>
      <c r="P933" s="186">
        <f t="shared" si="107"/>
        <v>3399000000</v>
      </c>
      <c r="Q933" s="186">
        <f t="shared" si="108"/>
        <v>0</v>
      </c>
      <c r="R933" s="4">
        <v>47</v>
      </c>
      <c r="S933" s="4" t="s">
        <v>70</v>
      </c>
      <c r="T933" s="4" t="s">
        <v>70</v>
      </c>
      <c r="U933" s="140">
        <v>45341</v>
      </c>
      <c r="V933" s="4" t="s">
        <v>1884</v>
      </c>
      <c r="W933" s="4" t="s">
        <v>1954</v>
      </c>
      <c r="X933" s="139" t="s">
        <v>70</v>
      </c>
      <c r="Y933" s="140">
        <v>45369</v>
      </c>
      <c r="Z933" s="4" t="s">
        <v>1885</v>
      </c>
      <c r="AA933" s="4" t="s">
        <v>1886</v>
      </c>
      <c r="AB933" s="186">
        <f t="shared" si="109"/>
        <v>3399000000</v>
      </c>
      <c r="AC933" s="142">
        <f t="shared" si="110"/>
        <v>0</v>
      </c>
      <c r="AD933" s="4"/>
      <c r="AE933" s="4" t="s">
        <v>1127</v>
      </c>
      <c r="AF933" s="144" t="s">
        <v>7394</v>
      </c>
      <c r="AG933" s="4"/>
      <c r="AH933" s="4"/>
      <c r="AI933" s="4"/>
      <c r="AJ933" s="4"/>
    </row>
    <row r="934" spans="2:36" hidden="1">
      <c r="B934" s="175" t="s">
        <v>5175</v>
      </c>
      <c r="C934" s="174" t="s">
        <v>160</v>
      </c>
      <c r="D934" s="4" t="s">
        <v>2550</v>
      </c>
      <c r="E934" s="4" t="s">
        <v>1831</v>
      </c>
      <c r="F934" s="4" t="s">
        <v>1060</v>
      </c>
      <c r="G934" s="4" t="s">
        <v>7427</v>
      </c>
      <c r="H934" s="4" t="s">
        <v>1385</v>
      </c>
      <c r="I934" s="4" t="s">
        <v>1386</v>
      </c>
      <c r="J934" s="4" t="s">
        <v>7428</v>
      </c>
      <c r="K934" s="139">
        <v>3520000000</v>
      </c>
      <c r="L934" s="139">
        <v>3520000000</v>
      </c>
      <c r="M934" s="4" t="s">
        <v>5623</v>
      </c>
      <c r="N934" s="4" t="s">
        <v>3378</v>
      </c>
      <c r="O934" s="4" t="s">
        <v>3472</v>
      </c>
      <c r="P934" s="186">
        <f t="shared" si="107"/>
        <v>3520000000</v>
      </c>
      <c r="Q934" s="186">
        <f t="shared" si="108"/>
        <v>0</v>
      </c>
      <c r="R934" s="4">
        <v>47</v>
      </c>
      <c r="S934" s="4" t="s">
        <v>70</v>
      </c>
      <c r="T934" s="4" t="s">
        <v>70</v>
      </c>
      <c r="U934" s="140">
        <v>45341</v>
      </c>
      <c r="V934" s="4" t="s">
        <v>1884</v>
      </c>
      <c r="W934" s="4" t="s">
        <v>1954</v>
      </c>
      <c r="X934" s="139" t="s">
        <v>70</v>
      </c>
      <c r="Y934" s="140">
        <v>45369</v>
      </c>
      <c r="Z934" s="4" t="s">
        <v>1885</v>
      </c>
      <c r="AA934" s="4" t="s">
        <v>1886</v>
      </c>
      <c r="AB934" s="186">
        <f t="shared" si="109"/>
        <v>3520000000</v>
      </c>
      <c r="AC934" s="142">
        <f t="shared" si="110"/>
        <v>0</v>
      </c>
      <c r="AD934" s="4"/>
      <c r="AE934" s="4" t="s">
        <v>1127</v>
      </c>
      <c r="AF934" s="144" t="s">
        <v>7394</v>
      </c>
      <c r="AG934" s="4"/>
      <c r="AH934" s="4"/>
      <c r="AI934" s="4"/>
      <c r="AJ934" s="4"/>
    </row>
    <row r="935" spans="2:36" hidden="1">
      <c r="B935" s="175" t="s">
        <v>5175</v>
      </c>
      <c r="C935" s="174" t="s">
        <v>160</v>
      </c>
      <c r="D935" s="4" t="s">
        <v>2550</v>
      </c>
      <c r="E935" s="4" t="s">
        <v>1831</v>
      </c>
      <c r="F935" s="4" t="s">
        <v>1060</v>
      </c>
      <c r="G935" s="4" t="s">
        <v>7429</v>
      </c>
      <c r="H935" s="4" t="s">
        <v>1385</v>
      </c>
      <c r="I935" s="4" t="s">
        <v>1386</v>
      </c>
      <c r="J935" s="4" t="s">
        <v>7430</v>
      </c>
      <c r="K935" s="139">
        <v>17891200000</v>
      </c>
      <c r="L935" s="139">
        <v>17891200000</v>
      </c>
      <c r="M935" s="4" t="s">
        <v>5623</v>
      </c>
      <c r="N935" s="4" t="s">
        <v>1911</v>
      </c>
      <c r="O935" s="4" t="s">
        <v>2652</v>
      </c>
      <c r="P935" s="186">
        <f t="shared" si="107"/>
        <v>17891200000</v>
      </c>
      <c r="Q935" s="186">
        <f t="shared" si="108"/>
        <v>0</v>
      </c>
      <c r="R935" s="4">
        <v>47</v>
      </c>
      <c r="S935" s="4" t="s">
        <v>70</v>
      </c>
      <c r="T935" s="4" t="s">
        <v>70</v>
      </c>
      <c r="U935" s="140">
        <v>45341</v>
      </c>
      <c r="V935" s="4" t="s">
        <v>1884</v>
      </c>
      <c r="W935" s="4" t="s">
        <v>1954</v>
      </c>
      <c r="X935" s="139" t="s">
        <v>70</v>
      </c>
      <c r="Y935" s="140">
        <v>45369</v>
      </c>
      <c r="Z935" s="4" t="s">
        <v>1885</v>
      </c>
      <c r="AA935" s="4" t="s">
        <v>1886</v>
      </c>
      <c r="AB935" s="186">
        <f t="shared" si="109"/>
        <v>17891200000</v>
      </c>
      <c r="AC935" s="142">
        <f t="shared" si="110"/>
        <v>0</v>
      </c>
      <c r="AD935" s="4"/>
      <c r="AE935" s="4" t="s">
        <v>1127</v>
      </c>
      <c r="AF935" s="144" t="s">
        <v>7394</v>
      </c>
      <c r="AG935" s="4"/>
      <c r="AH935" s="4"/>
      <c r="AI935" s="4"/>
      <c r="AJ935" s="4"/>
    </row>
    <row r="936" spans="2:36" hidden="1">
      <c r="B936" s="175" t="s">
        <v>5175</v>
      </c>
      <c r="C936" s="174" t="s">
        <v>160</v>
      </c>
      <c r="D936" s="4" t="s">
        <v>2550</v>
      </c>
      <c r="E936" s="4" t="s">
        <v>1831</v>
      </c>
      <c r="F936" s="4" t="s">
        <v>1060</v>
      </c>
      <c r="G936" s="4" t="s">
        <v>7431</v>
      </c>
      <c r="H936" s="4" t="s">
        <v>1385</v>
      </c>
      <c r="I936" s="4" t="s">
        <v>1386</v>
      </c>
      <c r="J936" s="4" t="s">
        <v>7432</v>
      </c>
      <c r="K936" s="139">
        <v>11105280000</v>
      </c>
      <c r="L936" s="139">
        <v>11105280000</v>
      </c>
      <c r="M936" s="4" t="s">
        <v>5623</v>
      </c>
      <c r="N936" s="4" t="s">
        <v>2572</v>
      </c>
      <c r="O936" s="4" t="s">
        <v>7433</v>
      </c>
      <c r="P936" s="186">
        <f t="shared" si="107"/>
        <v>11105280000</v>
      </c>
      <c r="Q936" s="186">
        <f t="shared" si="108"/>
        <v>0</v>
      </c>
      <c r="R936" s="4">
        <v>47</v>
      </c>
      <c r="S936" s="4" t="s">
        <v>70</v>
      </c>
      <c r="T936" s="4" t="s">
        <v>70</v>
      </c>
      <c r="U936" s="140">
        <v>45341</v>
      </c>
      <c r="V936" s="4" t="s">
        <v>1884</v>
      </c>
      <c r="W936" s="4" t="s">
        <v>1954</v>
      </c>
      <c r="X936" s="139" t="s">
        <v>70</v>
      </c>
      <c r="Y936" s="140">
        <v>45369</v>
      </c>
      <c r="Z936" s="4" t="s">
        <v>1885</v>
      </c>
      <c r="AA936" s="4" t="s">
        <v>1886</v>
      </c>
      <c r="AB936" s="186">
        <f t="shared" si="109"/>
        <v>11105280000</v>
      </c>
      <c r="AC936" s="142">
        <f t="shared" si="110"/>
        <v>0</v>
      </c>
      <c r="AD936" s="4"/>
      <c r="AE936" s="4" t="s">
        <v>1127</v>
      </c>
      <c r="AF936" s="144" t="s">
        <v>7394</v>
      </c>
      <c r="AG936" s="4"/>
      <c r="AH936" s="4"/>
      <c r="AI936" s="4"/>
      <c r="AJ936" s="4"/>
    </row>
    <row r="937" spans="2:36" hidden="1">
      <c r="B937" s="145" t="s">
        <v>5175</v>
      </c>
      <c r="C937" s="4" t="s">
        <v>160</v>
      </c>
      <c r="D937" s="4" t="s">
        <v>2550</v>
      </c>
      <c r="E937" s="4" t="s">
        <v>1831</v>
      </c>
      <c r="F937" s="4" t="s">
        <v>1060</v>
      </c>
      <c r="G937" s="4" t="s">
        <v>7434</v>
      </c>
      <c r="H937" s="4" t="s">
        <v>1180</v>
      </c>
      <c r="I937" s="4" t="s">
        <v>1181</v>
      </c>
      <c r="J937" s="4" t="s">
        <v>7435</v>
      </c>
      <c r="K937" s="139">
        <v>170000000000</v>
      </c>
      <c r="L937" s="139">
        <v>170000000000</v>
      </c>
      <c r="M937" s="4" t="s">
        <v>5873</v>
      </c>
      <c r="N937" s="4" t="s">
        <v>1917</v>
      </c>
      <c r="O937" s="4" t="s">
        <v>2979</v>
      </c>
      <c r="P937" s="186">
        <f>L937</f>
        <v>170000000000</v>
      </c>
      <c r="Q937" s="4"/>
      <c r="R937" s="4">
        <v>221</v>
      </c>
      <c r="S937" s="174" t="s">
        <v>70</v>
      </c>
      <c r="T937" s="4" t="s">
        <v>70</v>
      </c>
      <c r="U937" s="140">
        <v>45348</v>
      </c>
      <c r="V937" s="4" t="s">
        <v>1887</v>
      </c>
      <c r="W937" s="4"/>
      <c r="X937" s="139" t="s">
        <v>70</v>
      </c>
      <c r="Y937" s="140">
        <v>45360</v>
      </c>
      <c r="Z937" s="4" t="s">
        <v>1888</v>
      </c>
      <c r="AA937" s="4" t="s">
        <v>1886</v>
      </c>
      <c r="AB937" s="141">
        <f>L937</f>
        <v>170000000000</v>
      </c>
      <c r="AC937" s="142">
        <f>P937-AB937</f>
        <v>0</v>
      </c>
      <c r="AD937" s="4"/>
      <c r="AE937" s="4" t="s">
        <v>1127</v>
      </c>
      <c r="AF937" s="252" t="s">
        <v>5181</v>
      </c>
      <c r="AG937" s="4"/>
      <c r="AH937" s="4"/>
      <c r="AI937" s="4"/>
      <c r="AJ937" s="4"/>
    </row>
    <row r="938" spans="2:36" hidden="1">
      <c r="B938" s="145" t="s">
        <v>5175</v>
      </c>
      <c r="C938" s="4" t="s">
        <v>160</v>
      </c>
      <c r="D938" s="4" t="s">
        <v>2550</v>
      </c>
      <c r="E938" s="4" t="s">
        <v>1831</v>
      </c>
      <c r="F938" s="4" t="s">
        <v>1060</v>
      </c>
      <c r="G938" s="4" t="s">
        <v>7436</v>
      </c>
      <c r="H938" s="4" t="s">
        <v>1180</v>
      </c>
      <c r="I938" s="4" t="s">
        <v>1181</v>
      </c>
      <c r="J938" s="4" t="s">
        <v>7437</v>
      </c>
      <c r="K938" s="139">
        <v>120000000000</v>
      </c>
      <c r="L938" s="139">
        <v>120000000000</v>
      </c>
      <c r="M938" s="4" t="s">
        <v>5873</v>
      </c>
      <c r="N938" s="4" t="s">
        <v>2814</v>
      </c>
      <c r="O938" s="4" t="s">
        <v>2979</v>
      </c>
      <c r="P938" s="186">
        <f>L938</f>
        <v>120000000000</v>
      </c>
      <c r="Q938" s="4"/>
      <c r="R938" s="4">
        <v>221</v>
      </c>
      <c r="S938" s="174" t="s">
        <v>70</v>
      </c>
      <c r="T938" s="4" t="s">
        <v>70</v>
      </c>
      <c r="U938" s="140">
        <v>45348</v>
      </c>
      <c r="V938" s="4" t="s">
        <v>1887</v>
      </c>
      <c r="W938" s="4"/>
      <c r="X938" s="139" t="s">
        <v>70</v>
      </c>
      <c r="Y938" s="140">
        <v>45360</v>
      </c>
      <c r="Z938" s="4" t="s">
        <v>1888</v>
      </c>
      <c r="AA938" s="4" t="s">
        <v>1886</v>
      </c>
      <c r="AB938" s="141">
        <f>L938</f>
        <v>120000000000</v>
      </c>
      <c r="AC938" s="142">
        <f>P938-AB938</f>
        <v>0</v>
      </c>
      <c r="AD938" s="4"/>
      <c r="AE938" s="4" t="s">
        <v>1127</v>
      </c>
      <c r="AF938" s="252" t="s">
        <v>5181</v>
      </c>
      <c r="AG938" s="4"/>
      <c r="AH938" s="4"/>
      <c r="AI938" s="4"/>
      <c r="AJ938" s="4"/>
    </row>
    <row r="939" spans="2:36" hidden="1">
      <c r="B939" s="145" t="s">
        <v>5175</v>
      </c>
      <c r="C939" s="4" t="s">
        <v>160</v>
      </c>
      <c r="D939" s="4" t="s">
        <v>2550</v>
      </c>
      <c r="E939" s="4" t="s">
        <v>1831</v>
      </c>
      <c r="F939" s="4" t="s">
        <v>1060</v>
      </c>
      <c r="G939" s="4" t="s">
        <v>7438</v>
      </c>
      <c r="H939" s="4" t="s">
        <v>1377</v>
      </c>
      <c r="I939" s="4" t="s">
        <v>1378</v>
      </c>
      <c r="J939" s="4" t="s">
        <v>7439</v>
      </c>
      <c r="K939" s="139">
        <v>263057398332</v>
      </c>
      <c r="L939" s="139">
        <v>263057398332</v>
      </c>
      <c r="M939" s="4" t="s">
        <v>6286</v>
      </c>
      <c r="N939" s="4" t="s">
        <v>4863</v>
      </c>
      <c r="O939" s="4" t="s">
        <v>7440</v>
      </c>
      <c r="P939" s="186">
        <f>K939</f>
        <v>263057398332</v>
      </c>
      <c r="Q939" s="4"/>
      <c r="R939" s="4">
        <v>134</v>
      </c>
      <c r="S939" s="174" t="s">
        <v>70</v>
      </c>
      <c r="T939" s="143" t="s">
        <v>70</v>
      </c>
      <c r="U939" s="140">
        <v>45351</v>
      </c>
      <c r="V939" s="4" t="s">
        <v>1884</v>
      </c>
      <c r="W939" s="4"/>
      <c r="X939" s="139" t="s">
        <v>70</v>
      </c>
      <c r="Y939" s="140">
        <v>45367</v>
      </c>
      <c r="Z939" s="4" t="s">
        <v>1888</v>
      </c>
      <c r="AA939" s="4" t="s">
        <v>1886</v>
      </c>
      <c r="AB939" s="186">
        <f>L939</f>
        <v>263057398332</v>
      </c>
      <c r="AC939" s="142">
        <f>P939-AB939</f>
        <v>0</v>
      </c>
      <c r="AD939" s="4"/>
      <c r="AE939" s="4" t="s">
        <v>2151</v>
      </c>
      <c r="AF939" s="144" t="s">
        <v>1858</v>
      </c>
      <c r="AG939" s="4"/>
      <c r="AH939" s="4"/>
      <c r="AI939" s="4"/>
      <c r="AJ939" s="4"/>
    </row>
    <row r="940" spans="2:36" hidden="1">
      <c r="B940" s="145" t="s">
        <v>5175</v>
      </c>
      <c r="C940" s="4" t="s">
        <v>160</v>
      </c>
      <c r="D940" s="4" t="s">
        <v>2550</v>
      </c>
      <c r="E940" s="4" t="s">
        <v>1831</v>
      </c>
      <c r="F940" s="4" t="s">
        <v>1060</v>
      </c>
      <c r="G940" s="4" t="s">
        <v>7441</v>
      </c>
      <c r="H940" s="4" t="s">
        <v>1377</v>
      </c>
      <c r="I940" s="4" t="s">
        <v>1378</v>
      </c>
      <c r="J940" s="4" t="s">
        <v>7442</v>
      </c>
      <c r="K940" s="139">
        <v>4255299422</v>
      </c>
      <c r="L940" s="139">
        <v>4255299422</v>
      </c>
      <c r="M940" s="4" t="s">
        <v>6286</v>
      </c>
      <c r="N940" s="4" t="s">
        <v>7443</v>
      </c>
      <c r="O940" s="4" t="s">
        <v>7440</v>
      </c>
      <c r="P940" s="186">
        <f>K940</f>
        <v>4255299422</v>
      </c>
      <c r="Q940" s="4"/>
      <c r="R940" s="4">
        <v>134</v>
      </c>
      <c r="S940" s="174" t="s">
        <v>70</v>
      </c>
      <c r="T940" s="143" t="s">
        <v>70</v>
      </c>
      <c r="U940" s="140">
        <v>45351</v>
      </c>
      <c r="V940" s="4" t="s">
        <v>1884</v>
      </c>
      <c r="W940" s="4"/>
      <c r="X940" s="139" t="s">
        <v>70</v>
      </c>
      <c r="Y940" s="140">
        <v>45367</v>
      </c>
      <c r="Z940" s="4" t="s">
        <v>1888</v>
      </c>
      <c r="AA940" s="4" t="s">
        <v>1886</v>
      </c>
      <c r="AB940" s="186">
        <f>L940</f>
        <v>4255299422</v>
      </c>
      <c r="AC940" s="142">
        <f>P940-AB940</f>
        <v>0</v>
      </c>
      <c r="AD940" s="4"/>
      <c r="AE940" s="4" t="s">
        <v>2151</v>
      </c>
      <c r="AF940" s="144" t="s">
        <v>1858</v>
      </c>
      <c r="AG940" s="4"/>
      <c r="AH940" s="4"/>
      <c r="AI940" s="4"/>
      <c r="AJ940" s="4"/>
    </row>
    <row r="941" spans="2:36" hidden="1">
      <c r="B941" s="175" t="s">
        <v>5175</v>
      </c>
      <c r="C941" s="174" t="s">
        <v>160</v>
      </c>
      <c r="D941" s="4" t="s">
        <v>2550</v>
      </c>
      <c r="E941" s="4" t="s">
        <v>1831</v>
      </c>
      <c r="F941" s="4" t="s">
        <v>1060</v>
      </c>
      <c r="G941" s="4" t="s">
        <v>7444</v>
      </c>
      <c r="H941" s="4" t="s">
        <v>1421</v>
      </c>
      <c r="I941" s="4" t="s">
        <v>1422</v>
      </c>
      <c r="J941" s="4" t="s">
        <v>7445</v>
      </c>
      <c r="K941" s="139">
        <v>4826323836</v>
      </c>
      <c r="L941" s="139">
        <v>4826323836</v>
      </c>
      <c r="M941" s="4" t="s">
        <v>5713</v>
      </c>
      <c r="N941" s="4" t="s">
        <v>2526</v>
      </c>
      <c r="O941" s="4" t="s">
        <v>2219</v>
      </c>
      <c r="P941" s="186">
        <f t="shared" ref="P941:P968" si="111">K941</f>
        <v>4826323836</v>
      </c>
      <c r="Q941" s="186">
        <f t="shared" ref="Q941:Q968" si="112">K941-P941</f>
        <v>0</v>
      </c>
      <c r="R941" s="4">
        <v>48</v>
      </c>
      <c r="S941" s="4" t="s">
        <v>70</v>
      </c>
      <c r="T941" s="4" t="s">
        <v>70</v>
      </c>
      <c r="U941" s="140">
        <v>45341</v>
      </c>
      <c r="V941" s="4" t="s">
        <v>1884</v>
      </c>
      <c r="W941" s="4" t="s">
        <v>1954</v>
      </c>
      <c r="X941" s="139" t="s">
        <v>70</v>
      </c>
      <c r="Y941" s="140">
        <v>45365</v>
      </c>
      <c r="Z941" s="4" t="s">
        <v>1885</v>
      </c>
      <c r="AA941" s="4" t="s">
        <v>1886</v>
      </c>
      <c r="AB941" s="186">
        <f t="shared" ref="AB941:AB968" si="113">P941</f>
        <v>4826323836</v>
      </c>
      <c r="AC941" s="142">
        <f t="shared" ref="AC941:AC968" si="114">P941-AB941</f>
        <v>0</v>
      </c>
      <c r="AD941" s="4"/>
      <c r="AE941" s="4" t="s">
        <v>1127</v>
      </c>
      <c r="AF941" s="252" t="s">
        <v>7446</v>
      </c>
      <c r="AG941" s="4"/>
      <c r="AH941" s="4"/>
      <c r="AI941" s="4"/>
      <c r="AJ941" s="4"/>
    </row>
    <row r="942" spans="2:36" hidden="1">
      <c r="B942" s="175" t="s">
        <v>5175</v>
      </c>
      <c r="C942" s="174" t="s">
        <v>160</v>
      </c>
      <c r="D942" s="4" t="s">
        <v>2550</v>
      </c>
      <c r="E942" s="4" t="s">
        <v>1831</v>
      </c>
      <c r="F942" s="4" t="s">
        <v>1060</v>
      </c>
      <c r="G942" s="4" t="s">
        <v>7447</v>
      </c>
      <c r="H942" s="4" t="s">
        <v>1421</v>
      </c>
      <c r="I942" s="4" t="s">
        <v>1422</v>
      </c>
      <c r="J942" s="4" t="s">
        <v>7448</v>
      </c>
      <c r="K942" s="139">
        <v>4021708875</v>
      </c>
      <c r="L942" s="139">
        <v>4021708875</v>
      </c>
      <c r="M942" s="4" t="s">
        <v>5713</v>
      </c>
      <c r="N942" s="4" t="s">
        <v>2552</v>
      </c>
      <c r="O942" s="4" t="s">
        <v>2823</v>
      </c>
      <c r="P942" s="186">
        <f t="shared" si="111"/>
        <v>4021708875</v>
      </c>
      <c r="Q942" s="186">
        <f t="shared" si="112"/>
        <v>0</v>
      </c>
      <c r="R942" s="4">
        <v>48</v>
      </c>
      <c r="S942" s="4" t="s">
        <v>70</v>
      </c>
      <c r="T942" s="4" t="s">
        <v>70</v>
      </c>
      <c r="U942" s="140">
        <v>45341</v>
      </c>
      <c r="V942" s="4" t="s">
        <v>1884</v>
      </c>
      <c r="W942" s="4" t="s">
        <v>1954</v>
      </c>
      <c r="X942" s="139" t="s">
        <v>70</v>
      </c>
      <c r="Y942" s="140">
        <v>45365</v>
      </c>
      <c r="Z942" s="4" t="s">
        <v>1885</v>
      </c>
      <c r="AA942" s="4" t="s">
        <v>1886</v>
      </c>
      <c r="AB942" s="186">
        <f t="shared" si="113"/>
        <v>4021708875</v>
      </c>
      <c r="AC942" s="142">
        <f t="shared" si="114"/>
        <v>0</v>
      </c>
      <c r="AD942" s="4"/>
      <c r="AE942" s="4" t="s">
        <v>1127</v>
      </c>
      <c r="AF942" s="252" t="s">
        <v>7446</v>
      </c>
      <c r="AG942" s="4"/>
      <c r="AH942" s="4"/>
      <c r="AI942" s="4"/>
      <c r="AJ942" s="4"/>
    </row>
    <row r="943" spans="2:36" hidden="1">
      <c r="B943" s="175" t="s">
        <v>5175</v>
      </c>
      <c r="C943" s="174" t="s">
        <v>160</v>
      </c>
      <c r="D943" s="4" t="s">
        <v>2550</v>
      </c>
      <c r="E943" s="4" t="s">
        <v>1831</v>
      </c>
      <c r="F943" s="4" t="s">
        <v>1060</v>
      </c>
      <c r="G943" s="4" t="s">
        <v>7449</v>
      </c>
      <c r="H943" s="4" t="s">
        <v>1421</v>
      </c>
      <c r="I943" s="4" t="s">
        <v>1422</v>
      </c>
      <c r="J943" s="4" t="s">
        <v>7450</v>
      </c>
      <c r="K943" s="139">
        <v>5082633951</v>
      </c>
      <c r="L943" s="139">
        <v>5082633951</v>
      </c>
      <c r="M943" s="4" t="s">
        <v>5713</v>
      </c>
      <c r="N943" s="4" t="s">
        <v>2556</v>
      </c>
      <c r="O943" s="4" t="s">
        <v>2823</v>
      </c>
      <c r="P943" s="186">
        <f t="shared" si="111"/>
        <v>5082633951</v>
      </c>
      <c r="Q943" s="186">
        <f t="shared" si="112"/>
        <v>0</v>
      </c>
      <c r="R943" s="4">
        <v>48</v>
      </c>
      <c r="S943" s="4" t="s">
        <v>70</v>
      </c>
      <c r="T943" s="4" t="s">
        <v>70</v>
      </c>
      <c r="U943" s="140">
        <v>45341</v>
      </c>
      <c r="V943" s="4" t="s">
        <v>1884</v>
      </c>
      <c r="W943" s="4" t="s">
        <v>1954</v>
      </c>
      <c r="X943" s="139" t="s">
        <v>70</v>
      </c>
      <c r="Y943" s="140">
        <v>45365</v>
      </c>
      <c r="Z943" s="4" t="s">
        <v>1885</v>
      </c>
      <c r="AA943" s="4" t="s">
        <v>1886</v>
      </c>
      <c r="AB943" s="186">
        <f t="shared" si="113"/>
        <v>5082633951</v>
      </c>
      <c r="AC943" s="142">
        <f t="shared" si="114"/>
        <v>0</v>
      </c>
      <c r="AD943" s="4"/>
      <c r="AE943" s="4" t="s">
        <v>1127</v>
      </c>
      <c r="AF943" s="252" t="s">
        <v>7446</v>
      </c>
      <c r="AG943" s="4"/>
      <c r="AH943" s="4"/>
      <c r="AI943" s="4"/>
      <c r="AJ943" s="4"/>
    </row>
    <row r="944" spans="2:36" hidden="1">
      <c r="B944" s="175" t="s">
        <v>5175</v>
      </c>
      <c r="C944" s="174" t="s">
        <v>160</v>
      </c>
      <c r="D944" s="4" t="s">
        <v>2550</v>
      </c>
      <c r="E944" s="4" t="s">
        <v>1831</v>
      </c>
      <c r="F944" s="4" t="s">
        <v>1060</v>
      </c>
      <c r="G944" s="4" t="s">
        <v>7451</v>
      </c>
      <c r="H944" s="4" t="s">
        <v>1421</v>
      </c>
      <c r="I944" s="4" t="s">
        <v>1422</v>
      </c>
      <c r="J944" s="4" t="s">
        <v>7452</v>
      </c>
      <c r="K944" s="139">
        <v>2117417823</v>
      </c>
      <c r="L944" s="139">
        <v>2117417823</v>
      </c>
      <c r="M944" s="4" t="s">
        <v>5643</v>
      </c>
      <c r="N944" s="4" t="s">
        <v>2564</v>
      </c>
      <c r="O944" s="4" t="s">
        <v>2942</v>
      </c>
      <c r="P944" s="186">
        <f t="shared" si="111"/>
        <v>2117417823</v>
      </c>
      <c r="Q944" s="186">
        <f t="shared" si="112"/>
        <v>0</v>
      </c>
      <c r="R944" s="4">
        <v>48</v>
      </c>
      <c r="S944" s="4" t="s">
        <v>70</v>
      </c>
      <c r="T944" s="4" t="s">
        <v>70</v>
      </c>
      <c r="U944" s="140">
        <v>45341</v>
      </c>
      <c r="V944" s="4" t="s">
        <v>1884</v>
      </c>
      <c r="W944" s="4" t="s">
        <v>1954</v>
      </c>
      <c r="X944" s="139" t="s">
        <v>70</v>
      </c>
      <c r="Y944" s="140">
        <v>45365</v>
      </c>
      <c r="Z944" s="4" t="s">
        <v>1885</v>
      </c>
      <c r="AA944" s="4" t="s">
        <v>1886</v>
      </c>
      <c r="AB944" s="186">
        <f t="shared" si="113"/>
        <v>2117417823</v>
      </c>
      <c r="AC944" s="142">
        <f t="shared" si="114"/>
        <v>0</v>
      </c>
      <c r="AD944" s="4"/>
      <c r="AE944" s="4" t="s">
        <v>1127</v>
      </c>
      <c r="AF944" s="252" t="s">
        <v>7446</v>
      </c>
      <c r="AG944" s="4"/>
      <c r="AH944" s="4"/>
      <c r="AI944" s="4"/>
      <c r="AJ944" s="4"/>
    </row>
    <row r="945" spans="2:36" hidden="1">
      <c r="B945" s="175" t="s">
        <v>5175</v>
      </c>
      <c r="C945" s="174" t="s">
        <v>160</v>
      </c>
      <c r="D945" s="4" t="s">
        <v>2550</v>
      </c>
      <c r="E945" s="4" t="s">
        <v>1831</v>
      </c>
      <c r="F945" s="4" t="s">
        <v>1060</v>
      </c>
      <c r="G945" s="4" t="s">
        <v>7453</v>
      </c>
      <c r="H945" s="4" t="s">
        <v>1421</v>
      </c>
      <c r="I945" s="4" t="s">
        <v>1422</v>
      </c>
      <c r="J945" s="4" t="s">
        <v>7454</v>
      </c>
      <c r="K945" s="139">
        <v>2691089282</v>
      </c>
      <c r="L945" s="139">
        <v>2691089282</v>
      </c>
      <c r="M945" s="4" t="s">
        <v>5643</v>
      </c>
      <c r="N945" s="4" t="s">
        <v>2564</v>
      </c>
      <c r="O945" s="4" t="s">
        <v>2942</v>
      </c>
      <c r="P945" s="186">
        <f t="shared" si="111"/>
        <v>2691089282</v>
      </c>
      <c r="Q945" s="186">
        <f t="shared" si="112"/>
        <v>0</v>
      </c>
      <c r="R945" s="4">
        <v>48</v>
      </c>
      <c r="S945" s="4" t="s">
        <v>70</v>
      </c>
      <c r="T945" s="4" t="s">
        <v>70</v>
      </c>
      <c r="U945" s="140">
        <v>45341</v>
      </c>
      <c r="V945" s="4" t="s">
        <v>1884</v>
      </c>
      <c r="W945" s="4" t="s">
        <v>1954</v>
      </c>
      <c r="X945" s="139" t="s">
        <v>70</v>
      </c>
      <c r="Y945" s="140">
        <v>45365</v>
      </c>
      <c r="Z945" s="4" t="s">
        <v>1885</v>
      </c>
      <c r="AA945" s="4" t="s">
        <v>1886</v>
      </c>
      <c r="AB945" s="186">
        <f t="shared" si="113"/>
        <v>2691089282</v>
      </c>
      <c r="AC945" s="142">
        <f t="shared" si="114"/>
        <v>0</v>
      </c>
      <c r="AD945" s="4"/>
      <c r="AE945" s="4" t="s">
        <v>1127</v>
      </c>
      <c r="AF945" s="252" t="s">
        <v>7446</v>
      </c>
      <c r="AG945" s="4"/>
      <c r="AH945" s="4"/>
      <c r="AI945" s="4"/>
      <c r="AJ945" s="4"/>
    </row>
    <row r="946" spans="2:36" hidden="1">
      <c r="B946" s="175" t="s">
        <v>5175</v>
      </c>
      <c r="C946" s="174" t="s">
        <v>160</v>
      </c>
      <c r="D946" s="4" t="s">
        <v>2550</v>
      </c>
      <c r="E946" s="4" t="s">
        <v>1831</v>
      </c>
      <c r="F946" s="4" t="s">
        <v>1060</v>
      </c>
      <c r="G946" s="4" t="s">
        <v>7455</v>
      </c>
      <c r="H946" s="4" t="s">
        <v>1421</v>
      </c>
      <c r="I946" s="4" t="s">
        <v>1422</v>
      </c>
      <c r="J946" s="4" t="s">
        <v>7456</v>
      </c>
      <c r="K946" s="139">
        <v>2676889596</v>
      </c>
      <c r="L946" s="139">
        <v>2676889596</v>
      </c>
      <c r="M946" s="4" t="s">
        <v>5643</v>
      </c>
      <c r="N946" s="4" t="s">
        <v>3368</v>
      </c>
      <c r="O946" s="4" t="s">
        <v>2942</v>
      </c>
      <c r="P946" s="186">
        <f t="shared" si="111"/>
        <v>2676889596</v>
      </c>
      <c r="Q946" s="186">
        <f t="shared" si="112"/>
        <v>0</v>
      </c>
      <c r="R946" s="4">
        <v>48</v>
      </c>
      <c r="S946" s="4" t="s">
        <v>70</v>
      </c>
      <c r="T946" s="4" t="s">
        <v>70</v>
      </c>
      <c r="U946" s="140">
        <v>45341</v>
      </c>
      <c r="V946" s="4" t="s">
        <v>1884</v>
      </c>
      <c r="W946" s="4" t="s">
        <v>1954</v>
      </c>
      <c r="X946" s="139" t="s">
        <v>70</v>
      </c>
      <c r="Y946" s="140">
        <v>45365</v>
      </c>
      <c r="Z946" s="4" t="s">
        <v>1885</v>
      </c>
      <c r="AA946" s="4" t="s">
        <v>1886</v>
      </c>
      <c r="AB946" s="186">
        <f t="shared" si="113"/>
        <v>2676889596</v>
      </c>
      <c r="AC946" s="142">
        <f t="shared" si="114"/>
        <v>0</v>
      </c>
      <c r="AD946" s="4"/>
      <c r="AE946" s="4" t="s">
        <v>1127</v>
      </c>
      <c r="AF946" s="252" t="s">
        <v>7446</v>
      </c>
      <c r="AG946" s="4"/>
      <c r="AH946" s="4"/>
      <c r="AI946" s="4"/>
      <c r="AJ946" s="4"/>
    </row>
    <row r="947" spans="2:36" hidden="1">
      <c r="B947" s="175" t="s">
        <v>5175</v>
      </c>
      <c r="C947" s="174" t="s">
        <v>160</v>
      </c>
      <c r="D947" s="4" t="s">
        <v>2550</v>
      </c>
      <c r="E947" s="4" t="s">
        <v>1831</v>
      </c>
      <c r="F947" s="4" t="s">
        <v>1060</v>
      </c>
      <c r="G947" s="4" t="s">
        <v>7457</v>
      </c>
      <c r="H947" s="4" t="s">
        <v>1421</v>
      </c>
      <c r="I947" s="4" t="s">
        <v>1422</v>
      </c>
      <c r="J947" s="4" t="s">
        <v>7458</v>
      </c>
      <c r="K947" s="139">
        <v>2701809483</v>
      </c>
      <c r="L947" s="139">
        <v>2701809483</v>
      </c>
      <c r="M947" s="4" t="s">
        <v>5643</v>
      </c>
      <c r="N947" s="4" t="s">
        <v>3368</v>
      </c>
      <c r="O947" s="4" t="s">
        <v>2942</v>
      </c>
      <c r="P947" s="186">
        <f t="shared" si="111"/>
        <v>2701809483</v>
      </c>
      <c r="Q947" s="186">
        <f t="shared" si="112"/>
        <v>0</v>
      </c>
      <c r="R947" s="4">
        <v>48</v>
      </c>
      <c r="S947" s="4" t="s">
        <v>70</v>
      </c>
      <c r="T947" s="4" t="s">
        <v>70</v>
      </c>
      <c r="U947" s="140">
        <v>45341</v>
      </c>
      <c r="V947" s="4" t="s">
        <v>1884</v>
      </c>
      <c r="W947" s="4" t="s">
        <v>1954</v>
      </c>
      <c r="X947" s="139" t="s">
        <v>70</v>
      </c>
      <c r="Y947" s="140">
        <v>45365</v>
      </c>
      <c r="Z947" s="4" t="s">
        <v>1885</v>
      </c>
      <c r="AA947" s="4" t="s">
        <v>1886</v>
      </c>
      <c r="AB947" s="186">
        <f t="shared" si="113"/>
        <v>2701809483</v>
      </c>
      <c r="AC947" s="142">
        <f t="shared" si="114"/>
        <v>0</v>
      </c>
      <c r="AD947" s="4"/>
      <c r="AE947" s="4" t="s">
        <v>1127</v>
      </c>
      <c r="AF947" s="252" t="s">
        <v>7446</v>
      </c>
      <c r="AG947" s="4"/>
      <c r="AH947" s="4"/>
      <c r="AI947" s="4"/>
      <c r="AJ947" s="4"/>
    </row>
    <row r="948" spans="2:36" hidden="1">
      <c r="B948" s="175" t="s">
        <v>5175</v>
      </c>
      <c r="C948" s="174" t="s">
        <v>160</v>
      </c>
      <c r="D948" s="4" t="s">
        <v>2550</v>
      </c>
      <c r="E948" s="4" t="s">
        <v>1831</v>
      </c>
      <c r="F948" s="4" t="s">
        <v>1060</v>
      </c>
      <c r="G948" s="4" t="s">
        <v>7459</v>
      </c>
      <c r="H948" s="4" t="s">
        <v>1421</v>
      </c>
      <c r="I948" s="4" t="s">
        <v>1422</v>
      </c>
      <c r="J948" s="4" t="s">
        <v>7460</v>
      </c>
      <c r="K948" s="139">
        <v>2033729880</v>
      </c>
      <c r="L948" s="139">
        <v>2033729880</v>
      </c>
      <c r="M948" s="4" t="s">
        <v>5643</v>
      </c>
      <c r="N948" s="4" t="s">
        <v>3368</v>
      </c>
      <c r="O948" s="4" t="s">
        <v>2942</v>
      </c>
      <c r="P948" s="186">
        <f t="shared" si="111"/>
        <v>2033729880</v>
      </c>
      <c r="Q948" s="186">
        <f t="shared" si="112"/>
        <v>0</v>
      </c>
      <c r="R948" s="4">
        <v>48</v>
      </c>
      <c r="S948" s="4" t="s">
        <v>70</v>
      </c>
      <c r="T948" s="4" t="s">
        <v>70</v>
      </c>
      <c r="U948" s="140">
        <v>45341</v>
      </c>
      <c r="V948" s="4" t="s">
        <v>1884</v>
      </c>
      <c r="W948" s="4" t="s">
        <v>1954</v>
      </c>
      <c r="X948" s="139" t="s">
        <v>70</v>
      </c>
      <c r="Y948" s="140">
        <v>45365</v>
      </c>
      <c r="Z948" s="4" t="s">
        <v>1885</v>
      </c>
      <c r="AA948" s="4" t="s">
        <v>1886</v>
      </c>
      <c r="AB948" s="186">
        <f t="shared" si="113"/>
        <v>2033729880</v>
      </c>
      <c r="AC948" s="142">
        <f t="shared" si="114"/>
        <v>0</v>
      </c>
      <c r="AD948" s="4"/>
      <c r="AE948" s="4" t="s">
        <v>1127</v>
      </c>
      <c r="AF948" s="252" t="s">
        <v>7446</v>
      </c>
      <c r="AG948" s="4"/>
      <c r="AH948" s="4"/>
      <c r="AI948" s="4"/>
      <c r="AJ948" s="4"/>
    </row>
    <row r="949" spans="2:36" hidden="1">
      <c r="B949" s="175" t="s">
        <v>5175</v>
      </c>
      <c r="C949" s="174" t="s">
        <v>160</v>
      </c>
      <c r="D949" s="4" t="s">
        <v>2550</v>
      </c>
      <c r="E949" s="4" t="s">
        <v>1831</v>
      </c>
      <c r="F949" s="4" t="s">
        <v>1060</v>
      </c>
      <c r="G949" s="4" t="s">
        <v>7461</v>
      </c>
      <c r="H949" s="4" t="s">
        <v>1421</v>
      </c>
      <c r="I949" s="4" t="s">
        <v>1422</v>
      </c>
      <c r="J949" s="4" t="s">
        <v>7462</v>
      </c>
      <c r="K949" s="139">
        <v>2748090852</v>
      </c>
      <c r="L949" s="139">
        <v>2748090852</v>
      </c>
      <c r="M949" s="4" t="s">
        <v>5643</v>
      </c>
      <c r="N949" s="4" t="s">
        <v>3368</v>
      </c>
      <c r="O949" s="4" t="s">
        <v>2942</v>
      </c>
      <c r="P949" s="186">
        <f t="shared" si="111"/>
        <v>2748090852</v>
      </c>
      <c r="Q949" s="186">
        <f t="shared" si="112"/>
        <v>0</v>
      </c>
      <c r="R949" s="4">
        <v>48</v>
      </c>
      <c r="S949" s="4" t="s">
        <v>70</v>
      </c>
      <c r="T949" s="4" t="s">
        <v>70</v>
      </c>
      <c r="U949" s="140">
        <v>45341</v>
      </c>
      <c r="V949" s="4" t="s">
        <v>1884</v>
      </c>
      <c r="W949" s="4" t="s">
        <v>1954</v>
      </c>
      <c r="X949" s="139" t="s">
        <v>70</v>
      </c>
      <c r="Y949" s="140">
        <v>45365</v>
      </c>
      <c r="Z949" s="4" t="s">
        <v>1885</v>
      </c>
      <c r="AA949" s="4" t="s">
        <v>1886</v>
      </c>
      <c r="AB949" s="186">
        <f t="shared" si="113"/>
        <v>2748090852</v>
      </c>
      <c r="AC949" s="142">
        <f t="shared" si="114"/>
        <v>0</v>
      </c>
      <c r="AD949" s="4"/>
      <c r="AE949" s="4" t="s">
        <v>1127</v>
      </c>
      <c r="AF949" s="252" t="s">
        <v>7446</v>
      </c>
      <c r="AG949" s="4"/>
      <c r="AH949" s="4"/>
      <c r="AI949" s="4"/>
      <c r="AJ949" s="4"/>
    </row>
    <row r="950" spans="2:36" hidden="1">
      <c r="B950" s="175" t="s">
        <v>5175</v>
      </c>
      <c r="C950" s="174" t="s">
        <v>160</v>
      </c>
      <c r="D950" s="4" t="s">
        <v>2550</v>
      </c>
      <c r="E950" s="4" t="s">
        <v>1831</v>
      </c>
      <c r="F950" s="4" t="s">
        <v>1060</v>
      </c>
      <c r="G950" s="4" t="s">
        <v>7463</v>
      </c>
      <c r="H950" s="4" t="s">
        <v>1421</v>
      </c>
      <c r="I950" s="4" t="s">
        <v>1422</v>
      </c>
      <c r="J950" s="4" t="s">
        <v>7464</v>
      </c>
      <c r="K950" s="139">
        <v>2860097906</v>
      </c>
      <c r="L950" s="139">
        <v>2860097906</v>
      </c>
      <c r="M950" s="4" t="s">
        <v>5643</v>
      </c>
      <c r="N950" s="4" t="s">
        <v>2711</v>
      </c>
      <c r="O950" s="4" t="s">
        <v>5587</v>
      </c>
      <c r="P950" s="186">
        <f t="shared" si="111"/>
        <v>2860097906</v>
      </c>
      <c r="Q950" s="186">
        <f t="shared" si="112"/>
        <v>0</v>
      </c>
      <c r="R950" s="4">
        <v>48</v>
      </c>
      <c r="S950" s="4" t="s">
        <v>70</v>
      </c>
      <c r="T950" s="4" t="s">
        <v>70</v>
      </c>
      <c r="U950" s="140">
        <v>45341</v>
      </c>
      <c r="V950" s="4" t="s">
        <v>1884</v>
      </c>
      <c r="W950" s="4" t="s">
        <v>1954</v>
      </c>
      <c r="X950" s="139" t="s">
        <v>70</v>
      </c>
      <c r="Y950" s="140">
        <v>45365</v>
      </c>
      <c r="Z950" s="4" t="s">
        <v>1885</v>
      </c>
      <c r="AA950" s="4" t="s">
        <v>1886</v>
      </c>
      <c r="AB950" s="186">
        <f t="shared" si="113"/>
        <v>2860097906</v>
      </c>
      <c r="AC950" s="142">
        <f t="shared" si="114"/>
        <v>0</v>
      </c>
      <c r="AD950" s="4"/>
      <c r="AE950" s="4" t="s">
        <v>1127</v>
      </c>
      <c r="AF950" s="252" t="s">
        <v>7446</v>
      </c>
      <c r="AG950" s="4"/>
      <c r="AH950" s="4"/>
      <c r="AI950" s="4"/>
      <c r="AJ950" s="4"/>
    </row>
    <row r="951" spans="2:36" hidden="1">
      <c r="B951" s="175" t="s">
        <v>5175</v>
      </c>
      <c r="C951" s="174" t="s">
        <v>160</v>
      </c>
      <c r="D951" s="4" t="s">
        <v>2550</v>
      </c>
      <c r="E951" s="4" t="s">
        <v>1831</v>
      </c>
      <c r="F951" s="4" t="s">
        <v>1060</v>
      </c>
      <c r="G951" s="4" t="s">
        <v>7465</v>
      </c>
      <c r="H951" s="4" t="s">
        <v>1421</v>
      </c>
      <c r="I951" s="4" t="s">
        <v>1422</v>
      </c>
      <c r="J951" s="4" t="s">
        <v>7466</v>
      </c>
      <c r="K951" s="139">
        <v>2752091805</v>
      </c>
      <c r="L951" s="139">
        <v>2752091805</v>
      </c>
      <c r="M951" s="4" t="s">
        <v>5643</v>
      </c>
      <c r="N951" s="4" t="s">
        <v>1911</v>
      </c>
      <c r="O951" s="4" t="s">
        <v>3590</v>
      </c>
      <c r="P951" s="186">
        <f t="shared" si="111"/>
        <v>2752091805</v>
      </c>
      <c r="Q951" s="186">
        <f t="shared" si="112"/>
        <v>0</v>
      </c>
      <c r="R951" s="4">
        <v>48</v>
      </c>
      <c r="S951" s="4" t="s">
        <v>70</v>
      </c>
      <c r="T951" s="4" t="s">
        <v>70</v>
      </c>
      <c r="U951" s="140">
        <v>45341</v>
      </c>
      <c r="V951" s="4" t="s">
        <v>1884</v>
      </c>
      <c r="W951" s="4" t="s">
        <v>1954</v>
      </c>
      <c r="X951" s="139" t="s">
        <v>70</v>
      </c>
      <c r="Y951" s="140">
        <v>45365</v>
      </c>
      <c r="Z951" s="4" t="s">
        <v>1885</v>
      </c>
      <c r="AA951" s="4" t="s">
        <v>1886</v>
      </c>
      <c r="AB951" s="186">
        <f t="shared" si="113"/>
        <v>2752091805</v>
      </c>
      <c r="AC951" s="142">
        <f t="shared" si="114"/>
        <v>0</v>
      </c>
      <c r="AD951" s="4"/>
      <c r="AE951" s="4" t="s">
        <v>1127</v>
      </c>
      <c r="AF951" s="252" t="s">
        <v>7446</v>
      </c>
      <c r="AG951" s="4"/>
      <c r="AH951" s="4"/>
      <c r="AI951" s="4"/>
      <c r="AJ951" s="4"/>
    </row>
    <row r="952" spans="2:36" hidden="1">
      <c r="B952" s="175" t="s">
        <v>5175</v>
      </c>
      <c r="C952" s="174" t="s">
        <v>160</v>
      </c>
      <c r="D952" s="4" t="s">
        <v>2550</v>
      </c>
      <c r="E952" s="4" t="s">
        <v>1831</v>
      </c>
      <c r="F952" s="4" t="s">
        <v>1060</v>
      </c>
      <c r="G952" s="4" t="s">
        <v>7467</v>
      </c>
      <c r="H952" s="4" t="s">
        <v>1421</v>
      </c>
      <c r="I952" s="4" t="s">
        <v>1422</v>
      </c>
      <c r="J952" s="4" t="s">
        <v>7468</v>
      </c>
      <c r="K952" s="139">
        <v>2587160936</v>
      </c>
      <c r="L952" s="139">
        <v>2587160936</v>
      </c>
      <c r="M952" s="4" t="s">
        <v>5643</v>
      </c>
      <c r="N952" s="4" t="s">
        <v>1911</v>
      </c>
      <c r="O952" s="4" t="s">
        <v>3590</v>
      </c>
      <c r="P952" s="186">
        <f t="shared" si="111"/>
        <v>2587160936</v>
      </c>
      <c r="Q952" s="186">
        <f t="shared" si="112"/>
        <v>0</v>
      </c>
      <c r="R952" s="4">
        <v>48</v>
      </c>
      <c r="S952" s="4" t="s">
        <v>70</v>
      </c>
      <c r="T952" s="4" t="s">
        <v>70</v>
      </c>
      <c r="U952" s="140">
        <v>45341</v>
      </c>
      <c r="V952" s="4" t="s">
        <v>1884</v>
      </c>
      <c r="W952" s="4" t="s">
        <v>1954</v>
      </c>
      <c r="X952" s="139" t="s">
        <v>70</v>
      </c>
      <c r="Y952" s="140">
        <v>45365</v>
      </c>
      <c r="Z952" s="4" t="s">
        <v>1885</v>
      </c>
      <c r="AA952" s="4" t="s">
        <v>1886</v>
      </c>
      <c r="AB952" s="186">
        <f t="shared" si="113"/>
        <v>2587160936</v>
      </c>
      <c r="AC952" s="142">
        <f t="shared" si="114"/>
        <v>0</v>
      </c>
      <c r="AD952" s="4"/>
      <c r="AE952" s="4" t="s">
        <v>1127</v>
      </c>
      <c r="AF952" s="252" t="s">
        <v>7446</v>
      </c>
      <c r="AG952" s="4"/>
      <c r="AH952" s="4"/>
      <c r="AI952" s="4"/>
      <c r="AJ952" s="4"/>
    </row>
    <row r="953" spans="2:36" hidden="1">
      <c r="B953" s="175" t="s">
        <v>5175</v>
      </c>
      <c r="C953" s="174" t="s">
        <v>160</v>
      </c>
      <c r="D953" s="4" t="s">
        <v>2550</v>
      </c>
      <c r="E953" s="4" t="s">
        <v>1831</v>
      </c>
      <c r="F953" s="4" t="s">
        <v>1060</v>
      </c>
      <c r="G953" s="4" t="s">
        <v>7469</v>
      </c>
      <c r="H953" s="4" t="s">
        <v>1421</v>
      </c>
      <c r="I953" s="4" t="s">
        <v>1422</v>
      </c>
      <c r="J953" s="4" t="s">
        <v>7470</v>
      </c>
      <c r="K953" s="139">
        <v>2721644551</v>
      </c>
      <c r="L953" s="139">
        <v>2721644551</v>
      </c>
      <c r="M953" s="4" t="s">
        <v>5643</v>
      </c>
      <c r="N953" s="4" t="s">
        <v>2715</v>
      </c>
      <c r="O953" s="4" t="s">
        <v>3102</v>
      </c>
      <c r="P953" s="186">
        <f t="shared" si="111"/>
        <v>2721644551</v>
      </c>
      <c r="Q953" s="186">
        <f t="shared" si="112"/>
        <v>0</v>
      </c>
      <c r="R953" s="4">
        <v>48</v>
      </c>
      <c r="S953" s="4" t="s">
        <v>70</v>
      </c>
      <c r="T953" s="4" t="s">
        <v>70</v>
      </c>
      <c r="U953" s="140">
        <v>45341</v>
      </c>
      <c r="V953" s="4" t="s">
        <v>1884</v>
      </c>
      <c r="W953" s="4" t="s">
        <v>1954</v>
      </c>
      <c r="X953" s="139" t="s">
        <v>70</v>
      </c>
      <c r="Y953" s="140">
        <v>45365</v>
      </c>
      <c r="Z953" s="4" t="s">
        <v>1885</v>
      </c>
      <c r="AA953" s="4" t="s">
        <v>1886</v>
      </c>
      <c r="AB953" s="186">
        <f t="shared" si="113"/>
        <v>2721644551</v>
      </c>
      <c r="AC953" s="142">
        <f t="shared" si="114"/>
        <v>0</v>
      </c>
      <c r="AD953" s="4"/>
      <c r="AE953" s="4" t="s">
        <v>1127</v>
      </c>
      <c r="AF953" s="252" t="s">
        <v>7446</v>
      </c>
      <c r="AG953" s="4"/>
      <c r="AH953" s="4"/>
      <c r="AI953" s="4"/>
      <c r="AJ953" s="4"/>
    </row>
    <row r="954" spans="2:36" hidden="1">
      <c r="B954" s="175" t="s">
        <v>5175</v>
      </c>
      <c r="C954" s="174" t="s">
        <v>160</v>
      </c>
      <c r="D954" s="4" t="s">
        <v>2550</v>
      </c>
      <c r="E954" s="4" t="s">
        <v>1831</v>
      </c>
      <c r="F954" s="4" t="s">
        <v>1060</v>
      </c>
      <c r="G954" s="4" t="s">
        <v>7471</v>
      </c>
      <c r="H954" s="4" t="s">
        <v>1421</v>
      </c>
      <c r="I954" s="4" t="s">
        <v>1422</v>
      </c>
      <c r="J954" s="4" t="s">
        <v>7472</v>
      </c>
      <c r="K954" s="139">
        <v>2796142868</v>
      </c>
      <c r="L954" s="139">
        <v>2796142868</v>
      </c>
      <c r="M954" s="4" t="s">
        <v>5643</v>
      </c>
      <c r="N954" s="4" t="s">
        <v>3232</v>
      </c>
      <c r="O954" s="4" t="s">
        <v>3102</v>
      </c>
      <c r="P954" s="186">
        <f t="shared" si="111"/>
        <v>2796142868</v>
      </c>
      <c r="Q954" s="186">
        <f t="shared" si="112"/>
        <v>0</v>
      </c>
      <c r="R954" s="4">
        <v>48</v>
      </c>
      <c r="S954" s="4" t="s">
        <v>70</v>
      </c>
      <c r="T954" s="4" t="s">
        <v>70</v>
      </c>
      <c r="U954" s="140">
        <v>45341</v>
      </c>
      <c r="V954" s="4" t="s">
        <v>1884</v>
      </c>
      <c r="W954" s="4" t="s">
        <v>1954</v>
      </c>
      <c r="X954" s="139" t="s">
        <v>70</v>
      </c>
      <c r="Y954" s="140">
        <v>45365</v>
      </c>
      <c r="Z954" s="4" t="s">
        <v>1885</v>
      </c>
      <c r="AA954" s="4" t="s">
        <v>1886</v>
      </c>
      <c r="AB954" s="186">
        <f t="shared" si="113"/>
        <v>2796142868</v>
      </c>
      <c r="AC954" s="142">
        <f t="shared" si="114"/>
        <v>0</v>
      </c>
      <c r="AD954" s="4"/>
      <c r="AE954" s="4" t="s">
        <v>1127</v>
      </c>
      <c r="AF954" s="252" t="s">
        <v>7446</v>
      </c>
      <c r="AG954" s="4"/>
      <c r="AH954" s="4"/>
      <c r="AI954" s="4"/>
      <c r="AJ954" s="4"/>
    </row>
    <row r="955" spans="2:36" hidden="1">
      <c r="B955" s="175" t="s">
        <v>5175</v>
      </c>
      <c r="C955" s="174" t="s">
        <v>160</v>
      </c>
      <c r="D955" s="4" t="s">
        <v>2550</v>
      </c>
      <c r="E955" s="4" t="s">
        <v>1831</v>
      </c>
      <c r="F955" s="4" t="s">
        <v>1060</v>
      </c>
      <c r="G955" s="4" t="s">
        <v>7473</v>
      </c>
      <c r="H955" s="4" t="s">
        <v>1421</v>
      </c>
      <c r="I955" s="4" t="s">
        <v>1422</v>
      </c>
      <c r="J955" s="4" t="s">
        <v>7474</v>
      </c>
      <c r="K955" s="139">
        <v>3025076766</v>
      </c>
      <c r="L955" s="139">
        <v>3025076766</v>
      </c>
      <c r="M955" s="4" t="s">
        <v>6736</v>
      </c>
      <c r="N955" s="4" t="s">
        <v>3232</v>
      </c>
      <c r="O955" s="4" t="s">
        <v>3102</v>
      </c>
      <c r="P955" s="186">
        <f t="shared" si="111"/>
        <v>3025076766</v>
      </c>
      <c r="Q955" s="186">
        <f t="shared" si="112"/>
        <v>0</v>
      </c>
      <c r="R955" s="4">
        <v>48</v>
      </c>
      <c r="S955" s="4" t="s">
        <v>70</v>
      </c>
      <c r="T955" s="4" t="s">
        <v>70</v>
      </c>
      <c r="U955" s="140">
        <v>45341</v>
      </c>
      <c r="V955" s="4" t="s">
        <v>1884</v>
      </c>
      <c r="W955" s="4" t="s">
        <v>1954</v>
      </c>
      <c r="X955" s="139" t="s">
        <v>70</v>
      </c>
      <c r="Y955" s="140">
        <v>45365</v>
      </c>
      <c r="Z955" s="4" t="s">
        <v>1885</v>
      </c>
      <c r="AA955" s="4" t="s">
        <v>1886</v>
      </c>
      <c r="AB955" s="186">
        <f t="shared" si="113"/>
        <v>3025076766</v>
      </c>
      <c r="AC955" s="142">
        <f t="shared" si="114"/>
        <v>0</v>
      </c>
      <c r="AD955" s="4"/>
      <c r="AE955" s="4" t="s">
        <v>1127</v>
      </c>
      <c r="AF955" s="252" t="s">
        <v>7446</v>
      </c>
      <c r="AG955" s="4"/>
      <c r="AH955" s="4"/>
      <c r="AI955" s="4"/>
      <c r="AJ955" s="4"/>
    </row>
    <row r="956" spans="2:36" hidden="1">
      <c r="B956" s="175" t="s">
        <v>5175</v>
      </c>
      <c r="C956" s="174" t="s">
        <v>160</v>
      </c>
      <c r="D956" s="4" t="s">
        <v>2550</v>
      </c>
      <c r="E956" s="4" t="s">
        <v>1831</v>
      </c>
      <c r="F956" s="4" t="s">
        <v>1060</v>
      </c>
      <c r="G956" s="4" t="s">
        <v>7475</v>
      </c>
      <c r="H956" s="4" t="s">
        <v>1421</v>
      </c>
      <c r="I956" s="4" t="s">
        <v>1422</v>
      </c>
      <c r="J956" s="4" t="s">
        <v>7476</v>
      </c>
      <c r="K956" s="139">
        <v>3066533710</v>
      </c>
      <c r="L956" s="139">
        <v>3066533710</v>
      </c>
      <c r="M956" s="4" t="s">
        <v>6736</v>
      </c>
      <c r="N956" s="4" t="s">
        <v>3232</v>
      </c>
      <c r="O956" s="4" t="s">
        <v>3102</v>
      </c>
      <c r="P956" s="186">
        <f t="shared" si="111"/>
        <v>3066533710</v>
      </c>
      <c r="Q956" s="186">
        <f t="shared" si="112"/>
        <v>0</v>
      </c>
      <c r="R956" s="4">
        <v>48</v>
      </c>
      <c r="S956" s="4" t="s">
        <v>70</v>
      </c>
      <c r="T956" s="4" t="s">
        <v>70</v>
      </c>
      <c r="U956" s="140">
        <v>45341</v>
      </c>
      <c r="V956" s="4" t="s">
        <v>1884</v>
      </c>
      <c r="W956" s="4" t="s">
        <v>1954</v>
      </c>
      <c r="X956" s="139" t="s">
        <v>70</v>
      </c>
      <c r="Y956" s="140">
        <v>45365</v>
      </c>
      <c r="Z956" s="4" t="s">
        <v>1885</v>
      </c>
      <c r="AA956" s="4" t="s">
        <v>1886</v>
      </c>
      <c r="AB956" s="186">
        <f t="shared" si="113"/>
        <v>3066533710</v>
      </c>
      <c r="AC956" s="142">
        <f t="shared" si="114"/>
        <v>0</v>
      </c>
      <c r="AD956" s="4"/>
      <c r="AE956" s="4" t="s">
        <v>1127</v>
      </c>
      <c r="AF956" s="252" t="s">
        <v>7446</v>
      </c>
      <c r="AG956" s="4"/>
      <c r="AH956" s="4"/>
      <c r="AI956" s="4"/>
      <c r="AJ956" s="4"/>
    </row>
    <row r="957" spans="2:36" hidden="1">
      <c r="B957" s="175" t="s">
        <v>5175</v>
      </c>
      <c r="C957" s="174" t="s">
        <v>160</v>
      </c>
      <c r="D957" s="4" t="s">
        <v>2550</v>
      </c>
      <c r="E957" s="4" t="s">
        <v>1831</v>
      </c>
      <c r="F957" s="4" t="s">
        <v>1060</v>
      </c>
      <c r="G957" s="4" t="s">
        <v>7477</v>
      </c>
      <c r="H957" s="4" t="s">
        <v>1421</v>
      </c>
      <c r="I957" s="4" t="s">
        <v>1422</v>
      </c>
      <c r="J957" s="4" t="s">
        <v>7478</v>
      </c>
      <c r="K957" s="139">
        <v>3169061063</v>
      </c>
      <c r="L957" s="139">
        <v>3169061063</v>
      </c>
      <c r="M957" s="4" t="s">
        <v>6736</v>
      </c>
      <c r="N957" s="4" t="s">
        <v>2454</v>
      </c>
      <c r="O957" s="4" t="s">
        <v>2773</v>
      </c>
      <c r="P957" s="186">
        <f t="shared" si="111"/>
        <v>3169061063</v>
      </c>
      <c r="Q957" s="186">
        <f t="shared" si="112"/>
        <v>0</v>
      </c>
      <c r="R957" s="4">
        <v>48</v>
      </c>
      <c r="S957" s="4" t="s">
        <v>70</v>
      </c>
      <c r="T957" s="4" t="s">
        <v>70</v>
      </c>
      <c r="U957" s="140">
        <v>45341</v>
      </c>
      <c r="V957" s="4" t="s">
        <v>1884</v>
      </c>
      <c r="W957" s="4" t="s">
        <v>1954</v>
      </c>
      <c r="X957" s="139" t="s">
        <v>70</v>
      </c>
      <c r="Y957" s="140">
        <v>45365</v>
      </c>
      <c r="Z957" s="4" t="s">
        <v>1885</v>
      </c>
      <c r="AA957" s="4" t="s">
        <v>1886</v>
      </c>
      <c r="AB957" s="186">
        <f t="shared" si="113"/>
        <v>3169061063</v>
      </c>
      <c r="AC957" s="142">
        <f t="shared" si="114"/>
        <v>0</v>
      </c>
      <c r="AD957" s="4"/>
      <c r="AE957" s="4" t="s">
        <v>1127</v>
      </c>
      <c r="AF957" s="252" t="s">
        <v>7446</v>
      </c>
      <c r="AG957" s="4"/>
      <c r="AH957" s="4"/>
      <c r="AI957" s="4"/>
      <c r="AJ957" s="4"/>
    </row>
    <row r="958" spans="2:36" hidden="1">
      <c r="B958" s="175" t="s">
        <v>5175</v>
      </c>
      <c r="C958" s="174" t="s">
        <v>160</v>
      </c>
      <c r="D958" s="4" t="s">
        <v>2550</v>
      </c>
      <c r="E958" s="4" t="s">
        <v>1831</v>
      </c>
      <c r="F958" s="4" t="s">
        <v>1060</v>
      </c>
      <c r="G958" s="4" t="s">
        <v>7479</v>
      </c>
      <c r="H958" s="4" t="s">
        <v>1421</v>
      </c>
      <c r="I958" s="4" t="s">
        <v>1422</v>
      </c>
      <c r="J958" s="4" t="s">
        <v>7480</v>
      </c>
      <c r="K958" s="139">
        <v>3162338505</v>
      </c>
      <c r="L958" s="139">
        <v>3162338505</v>
      </c>
      <c r="M958" s="4" t="s">
        <v>6736</v>
      </c>
      <c r="N958" s="4" t="s">
        <v>2454</v>
      </c>
      <c r="O958" s="4" t="s">
        <v>2773</v>
      </c>
      <c r="P958" s="186">
        <f t="shared" si="111"/>
        <v>3162338505</v>
      </c>
      <c r="Q958" s="186">
        <f t="shared" si="112"/>
        <v>0</v>
      </c>
      <c r="R958" s="4">
        <v>48</v>
      </c>
      <c r="S958" s="4" t="s">
        <v>70</v>
      </c>
      <c r="T958" s="4" t="s">
        <v>70</v>
      </c>
      <c r="U958" s="140">
        <v>45341</v>
      </c>
      <c r="V958" s="4" t="s">
        <v>1884</v>
      </c>
      <c r="W958" s="4" t="s">
        <v>1954</v>
      </c>
      <c r="X958" s="139" t="s">
        <v>70</v>
      </c>
      <c r="Y958" s="140">
        <v>45365</v>
      </c>
      <c r="Z958" s="4" t="s">
        <v>1885</v>
      </c>
      <c r="AA958" s="4" t="s">
        <v>1886</v>
      </c>
      <c r="AB958" s="186">
        <f t="shared" si="113"/>
        <v>3162338505</v>
      </c>
      <c r="AC958" s="142">
        <f t="shared" si="114"/>
        <v>0</v>
      </c>
      <c r="AD958" s="4"/>
      <c r="AE958" s="4" t="s">
        <v>1127</v>
      </c>
      <c r="AF958" s="252" t="s">
        <v>7446</v>
      </c>
      <c r="AG958" s="4"/>
      <c r="AH958" s="4"/>
      <c r="AI958" s="4"/>
      <c r="AJ958" s="4"/>
    </row>
    <row r="959" spans="2:36" hidden="1">
      <c r="B959" s="175" t="s">
        <v>5175</v>
      </c>
      <c r="C959" s="174" t="s">
        <v>160</v>
      </c>
      <c r="D959" s="4" t="s">
        <v>2550</v>
      </c>
      <c r="E959" s="4" t="s">
        <v>1831</v>
      </c>
      <c r="F959" s="4" t="s">
        <v>1060</v>
      </c>
      <c r="G959" s="4" t="s">
        <v>7481</v>
      </c>
      <c r="H959" s="4" t="s">
        <v>1421</v>
      </c>
      <c r="I959" s="4" t="s">
        <v>1422</v>
      </c>
      <c r="J959" s="4" t="s">
        <v>7482</v>
      </c>
      <c r="K959" s="139">
        <v>3528289236</v>
      </c>
      <c r="L959" s="139">
        <v>3528289236</v>
      </c>
      <c r="M959" s="4" t="s">
        <v>6736</v>
      </c>
      <c r="N959" s="4" t="s">
        <v>2454</v>
      </c>
      <c r="O959" s="4" t="s">
        <v>2773</v>
      </c>
      <c r="P959" s="186">
        <f t="shared" si="111"/>
        <v>3528289236</v>
      </c>
      <c r="Q959" s="186">
        <f t="shared" si="112"/>
        <v>0</v>
      </c>
      <c r="R959" s="4">
        <v>48</v>
      </c>
      <c r="S959" s="4" t="s">
        <v>70</v>
      </c>
      <c r="T959" s="4" t="s">
        <v>70</v>
      </c>
      <c r="U959" s="140">
        <v>45341</v>
      </c>
      <c r="V959" s="4" t="s">
        <v>1884</v>
      </c>
      <c r="W959" s="4" t="s">
        <v>1954</v>
      </c>
      <c r="X959" s="139" t="s">
        <v>70</v>
      </c>
      <c r="Y959" s="140">
        <v>45365</v>
      </c>
      <c r="Z959" s="4" t="s">
        <v>1885</v>
      </c>
      <c r="AA959" s="4" t="s">
        <v>1886</v>
      </c>
      <c r="AB959" s="186">
        <f t="shared" si="113"/>
        <v>3528289236</v>
      </c>
      <c r="AC959" s="142">
        <f t="shared" si="114"/>
        <v>0</v>
      </c>
      <c r="AD959" s="4"/>
      <c r="AE959" s="4" t="s">
        <v>1127</v>
      </c>
      <c r="AF959" s="252" t="s">
        <v>7446</v>
      </c>
      <c r="AG959" s="4"/>
      <c r="AH959" s="4"/>
      <c r="AI959" s="4"/>
      <c r="AJ959" s="4"/>
    </row>
    <row r="960" spans="2:36" hidden="1">
      <c r="B960" s="175" t="s">
        <v>5175</v>
      </c>
      <c r="C960" s="174" t="s">
        <v>160</v>
      </c>
      <c r="D960" s="4" t="s">
        <v>2550</v>
      </c>
      <c r="E960" s="4" t="s">
        <v>1831</v>
      </c>
      <c r="F960" s="4" t="s">
        <v>1060</v>
      </c>
      <c r="G960" s="4" t="s">
        <v>7483</v>
      </c>
      <c r="H960" s="4" t="s">
        <v>1421</v>
      </c>
      <c r="I960" s="4" t="s">
        <v>1422</v>
      </c>
      <c r="J960" s="4" t="s">
        <v>7484</v>
      </c>
      <c r="K960" s="139">
        <v>3258371486</v>
      </c>
      <c r="L960" s="139">
        <v>3258371486</v>
      </c>
      <c r="M960" s="4" t="s">
        <v>6736</v>
      </c>
      <c r="N960" s="4" t="s">
        <v>2579</v>
      </c>
      <c r="O960" s="4" t="s">
        <v>2773</v>
      </c>
      <c r="P960" s="186">
        <f t="shared" si="111"/>
        <v>3258371486</v>
      </c>
      <c r="Q960" s="186">
        <f t="shared" si="112"/>
        <v>0</v>
      </c>
      <c r="R960" s="4">
        <v>48</v>
      </c>
      <c r="S960" s="4" t="s">
        <v>70</v>
      </c>
      <c r="T960" s="4" t="s">
        <v>70</v>
      </c>
      <c r="U960" s="140">
        <v>45341</v>
      </c>
      <c r="V960" s="4" t="s">
        <v>1884</v>
      </c>
      <c r="W960" s="4" t="s">
        <v>1954</v>
      </c>
      <c r="X960" s="139" t="s">
        <v>70</v>
      </c>
      <c r="Y960" s="140">
        <v>45365</v>
      </c>
      <c r="Z960" s="4" t="s">
        <v>1885</v>
      </c>
      <c r="AA960" s="4" t="s">
        <v>1886</v>
      </c>
      <c r="AB960" s="186">
        <f t="shared" si="113"/>
        <v>3258371486</v>
      </c>
      <c r="AC960" s="142">
        <f t="shared" si="114"/>
        <v>0</v>
      </c>
      <c r="AD960" s="4"/>
      <c r="AE960" s="4" t="s">
        <v>1127</v>
      </c>
      <c r="AF960" s="252" t="s">
        <v>7446</v>
      </c>
      <c r="AG960" s="4"/>
      <c r="AH960" s="4"/>
      <c r="AI960" s="4"/>
      <c r="AJ960" s="4"/>
    </row>
    <row r="961" spans="2:36" hidden="1">
      <c r="B961" s="175" t="s">
        <v>5175</v>
      </c>
      <c r="C961" s="174" t="s">
        <v>160</v>
      </c>
      <c r="D961" s="4" t="s">
        <v>2550</v>
      </c>
      <c r="E961" s="4" t="s">
        <v>1831</v>
      </c>
      <c r="F961" s="4" t="s">
        <v>1060</v>
      </c>
      <c r="G961" s="4" t="s">
        <v>7485</v>
      </c>
      <c r="H961" s="4" t="s">
        <v>1421</v>
      </c>
      <c r="I961" s="4" t="s">
        <v>1422</v>
      </c>
      <c r="J961" s="4" t="s">
        <v>7486</v>
      </c>
      <c r="K961" s="139">
        <v>3196032321</v>
      </c>
      <c r="L961" s="139">
        <v>3196032321</v>
      </c>
      <c r="M961" s="4" t="s">
        <v>6736</v>
      </c>
      <c r="N961" s="4" t="s">
        <v>2579</v>
      </c>
      <c r="O961" s="4" t="s">
        <v>2773</v>
      </c>
      <c r="P961" s="186">
        <f t="shared" si="111"/>
        <v>3196032321</v>
      </c>
      <c r="Q961" s="186">
        <f t="shared" si="112"/>
        <v>0</v>
      </c>
      <c r="R961" s="4">
        <v>48</v>
      </c>
      <c r="S961" s="4" t="s">
        <v>70</v>
      </c>
      <c r="T961" s="4" t="s">
        <v>70</v>
      </c>
      <c r="U961" s="140">
        <v>45341</v>
      </c>
      <c r="V961" s="4" t="s">
        <v>1884</v>
      </c>
      <c r="W961" s="4" t="s">
        <v>1954</v>
      </c>
      <c r="X961" s="139" t="s">
        <v>70</v>
      </c>
      <c r="Y961" s="140">
        <v>45365</v>
      </c>
      <c r="Z961" s="4" t="s">
        <v>1885</v>
      </c>
      <c r="AA961" s="4" t="s">
        <v>1886</v>
      </c>
      <c r="AB961" s="186">
        <f t="shared" si="113"/>
        <v>3196032321</v>
      </c>
      <c r="AC961" s="142">
        <f t="shared" si="114"/>
        <v>0</v>
      </c>
      <c r="AD961" s="4"/>
      <c r="AE961" s="4" t="s">
        <v>1127</v>
      </c>
      <c r="AF961" s="252" t="s">
        <v>7446</v>
      </c>
      <c r="AG961" s="4"/>
      <c r="AH961" s="4"/>
      <c r="AI961" s="4"/>
      <c r="AJ961" s="4"/>
    </row>
    <row r="962" spans="2:36" hidden="1">
      <c r="B962" s="175" t="s">
        <v>5175</v>
      </c>
      <c r="C962" s="174" t="s">
        <v>160</v>
      </c>
      <c r="D962" s="4" t="s">
        <v>2550</v>
      </c>
      <c r="E962" s="4" t="s">
        <v>1831</v>
      </c>
      <c r="F962" s="4" t="s">
        <v>1060</v>
      </c>
      <c r="G962" s="4" t="s">
        <v>7487</v>
      </c>
      <c r="H962" s="4" t="s">
        <v>1421</v>
      </c>
      <c r="I962" s="4" t="s">
        <v>1422</v>
      </c>
      <c r="J962" s="4" t="s">
        <v>7488</v>
      </c>
      <c r="K962" s="139">
        <v>3484970878</v>
      </c>
      <c r="L962" s="139">
        <v>3484970878</v>
      </c>
      <c r="M962" s="4" t="s">
        <v>6736</v>
      </c>
      <c r="N962" s="4" t="s">
        <v>2579</v>
      </c>
      <c r="O962" s="4" t="s">
        <v>2773</v>
      </c>
      <c r="P962" s="186">
        <f t="shared" si="111"/>
        <v>3484970878</v>
      </c>
      <c r="Q962" s="186">
        <f t="shared" si="112"/>
        <v>0</v>
      </c>
      <c r="R962" s="4">
        <v>48</v>
      </c>
      <c r="S962" s="4" t="s">
        <v>70</v>
      </c>
      <c r="T962" s="4" t="s">
        <v>70</v>
      </c>
      <c r="U962" s="140">
        <v>45341</v>
      </c>
      <c r="V962" s="4" t="s">
        <v>1884</v>
      </c>
      <c r="W962" s="4" t="s">
        <v>1954</v>
      </c>
      <c r="X962" s="139" t="s">
        <v>70</v>
      </c>
      <c r="Y962" s="140">
        <v>45365</v>
      </c>
      <c r="Z962" s="4" t="s">
        <v>1885</v>
      </c>
      <c r="AA962" s="4" t="s">
        <v>1886</v>
      </c>
      <c r="AB962" s="186">
        <f t="shared" si="113"/>
        <v>3484970878</v>
      </c>
      <c r="AC962" s="142">
        <f t="shared" si="114"/>
        <v>0</v>
      </c>
      <c r="AD962" s="4"/>
      <c r="AE962" s="4" t="s">
        <v>1127</v>
      </c>
      <c r="AF962" s="252" t="s">
        <v>7446</v>
      </c>
      <c r="AG962" s="4"/>
      <c r="AH962" s="4"/>
      <c r="AI962" s="4"/>
      <c r="AJ962" s="4"/>
    </row>
    <row r="963" spans="2:36" hidden="1">
      <c r="B963" s="175" t="s">
        <v>5175</v>
      </c>
      <c r="C963" s="174" t="s">
        <v>160</v>
      </c>
      <c r="D963" s="4" t="s">
        <v>2550</v>
      </c>
      <c r="E963" s="4" t="s">
        <v>1831</v>
      </c>
      <c r="F963" s="4" t="s">
        <v>1060</v>
      </c>
      <c r="G963" s="4" t="s">
        <v>7489</v>
      </c>
      <c r="H963" s="4" t="s">
        <v>1421</v>
      </c>
      <c r="I963" s="4" t="s">
        <v>1422</v>
      </c>
      <c r="J963" s="4" t="s">
        <v>7490</v>
      </c>
      <c r="K963" s="139">
        <v>3538179048</v>
      </c>
      <c r="L963" s="139">
        <v>3538179048</v>
      </c>
      <c r="M963" s="4" t="s">
        <v>6736</v>
      </c>
      <c r="N963" s="4" t="s">
        <v>2579</v>
      </c>
      <c r="O963" s="4" t="s">
        <v>2773</v>
      </c>
      <c r="P963" s="186">
        <f t="shared" si="111"/>
        <v>3538179048</v>
      </c>
      <c r="Q963" s="186">
        <f t="shared" si="112"/>
        <v>0</v>
      </c>
      <c r="R963" s="4">
        <v>48</v>
      </c>
      <c r="S963" s="4" t="s">
        <v>70</v>
      </c>
      <c r="T963" s="4" t="s">
        <v>70</v>
      </c>
      <c r="U963" s="140">
        <v>45341</v>
      </c>
      <c r="V963" s="4" t="s">
        <v>1884</v>
      </c>
      <c r="W963" s="4" t="s">
        <v>1954</v>
      </c>
      <c r="X963" s="139" t="s">
        <v>70</v>
      </c>
      <c r="Y963" s="140">
        <v>45365</v>
      </c>
      <c r="Z963" s="4" t="s">
        <v>1885</v>
      </c>
      <c r="AA963" s="4" t="s">
        <v>1886</v>
      </c>
      <c r="AB963" s="186">
        <f t="shared" si="113"/>
        <v>3538179048</v>
      </c>
      <c r="AC963" s="142">
        <f t="shared" si="114"/>
        <v>0</v>
      </c>
      <c r="AD963" s="4"/>
      <c r="AE963" s="4" t="s">
        <v>1127</v>
      </c>
      <c r="AF963" s="252" t="s">
        <v>7446</v>
      </c>
      <c r="AG963" s="4"/>
      <c r="AH963" s="4"/>
      <c r="AI963" s="4"/>
      <c r="AJ963" s="4"/>
    </row>
    <row r="964" spans="2:36" hidden="1">
      <c r="B964" s="175" t="s">
        <v>5175</v>
      </c>
      <c r="C964" s="174" t="s">
        <v>160</v>
      </c>
      <c r="D964" s="4" t="s">
        <v>2550</v>
      </c>
      <c r="E964" s="4" t="s">
        <v>1831</v>
      </c>
      <c r="F964" s="4" t="s">
        <v>1060</v>
      </c>
      <c r="G964" s="4" t="s">
        <v>7491</v>
      </c>
      <c r="H964" s="4" t="s">
        <v>1421</v>
      </c>
      <c r="I964" s="4" t="s">
        <v>1422</v>
      </c>
      <c r="J964" s="4" t="s">
        <v>7492</v>
      </c>
      <c r="K964" s="139">
        <v>2473361289</v>
      </c>
      <c r="L964" s="139">
        <v>2473361289</v>
      </c>
      <c r="M964" s="4" t="s">
        <v>6736</v>
      </c>
      <c r="N964" s="4" t="s">
        <v>2587</v>
      </c>
      <c r="O964" s="4" t="s">
        <v>2773</v>
      </c>
      <c r="P964" s="186">
        <f t="shared" si="111"/>
        <v>2473361289</v>
      </c>
      <c r="Q964" s="186">
        <f t="shared" si="112"/>
        <v>0</v>
      </c>
      <c r="R964" s="4">
        <v>48</v>
      </c>
      <c r="S964" s="4" t="s">
        <v>70</v>
      </c>
      <c r="T964" s="4" t="s">
        <v>70</v>
      </c>
      <c r="U964" s="140">
        <v>45341</v>
      </c>
      <c r="V964" s="4" t="s">
        <v>1884</v>
      </c>
      <c r="W964" s="4" t="s">
        <v>1954</v>
      </c>
      <c r="X964" s="139" t="s">
        <v>70</v>
      </c>
      <c r="Y964" s="140">
        <v>45365</v>
      </c>
      <c r="Z964" s="4" t="s">
        <v>1885</v>
      </c>
      <c r="AA964" s="4" t="s">
        <v>1886</v>
      </c>
      <c r="AB964" s="186">
        <f t="shared" si="113"/>
        <v>2473361289</v>
      </c>
      <c r="AC964" s="142">
        <f t="shared" si="114"/>
        <v>0</v>
      </c>
      <c r="AD964" s="4"/>
      <c r="AE964" s="4" t="s">
        <v>1127</v>
      </c>
      <c r="AF964" s="252" t="s">
        <v>7446</v>
      </c>
      <c r="AG964" s="4"/>
      <c r="AH964" s="4"/>
      <c r="AI964" s="4"/>
      <c r="AJ964" s="4"/>
    </row>
    <row r="965" spans="2:36" hidden="1">
      <c r="B965" s="175" t="s">
        <v>5175</v>
      </c>
      <c r="C965" s="174" t="s">
        <v>160</v>
      </c>
      <c r="D965" s="4" t="s">
        <v>2550</v>
      </c>
      <c r="E965" s="4" t="s">
        <v>1831</v>
      </c>
      <c r="F965" s="4" t="s">
        <v>1060</v>
      </c>
      <c r="G965" s="4" t="s">
        <v>7493</v>
      </c>
      <c r="H965" s="4" t="s">
        <v>1421</v>
      </c>
      <c r="I965" s="4" t="s">
        <v>1422</v>
      </c>
      <c r="J965" s="4" t="s">
        <v>7494</v>
      </c>
      <c r="K965" s="139">
        <v>2500279761</v>
      </c>
      <c r="L965" s="139">
        <v>2500279761</v>
      </c>
      <c r="M965" s="4" t="s">
        <v>6736</v>
      </c>
      <c r="N965" s="4" t="s">
        <v>2587</v>
      </c>
      <c r="O965" s="4" t="s">
        <v>2773</v>
      </c>
      <c r="P965" s="186">
        <f t="shared" si="111"/>
        <v>2500279761</v>
      </c>
      <c r="Q965" s="186">
        <f t="shared" si="112"/>
        <v>0</v>
      </c>
      <c r="R965" s="4">
        <v>48</v>
      </c>
      <c r="S965" s="4" t="s">
        <v>70</v>
      </c>
      <c r="T965" s="4" t="s">
        <v>70</v>
      </c>
      <c r="U965" s="140">
        <v>45341</v>
      </c>
      <c r="V965" s="4" t="s">
        <v>1884</v>
      </c>
      <c r="W965" s="4" t="s">
        <v>1954</v>
      </c>
      <c r="X965" s="139" t="s">
        <v>70</v>
      </c>
      <c r="Y965" s="140">
        <v>45365</v>
      </c>
      <c r="Z965" s="4" t="s">
        <v>1885</v>
      </c>
      <c r="AA965" s="4" t="s">
        <v>1886</v>
      </c>
      <c r="AB965" s="186">
        <f t="shared" si="113"/>
        <v>2500279761</v>
      </c>
      <c r="AC965" s="142">
        <f t="shared" si="114"/>
        <v>0</v>
      </c>
      <c r="AD965" s="4"/>
      <c r="AE965" s="4" t="s">
        <v>1127</v>
      </c>
      <c r="AF965" s="252" t="s">
        <v>7446</v>
      </c>
      <c r="AG965" s="4"/>
      <c r="AH965" s="4"/>
      <c r="AI965" s="4"/>
      <c r="AJ965" s="4"/>
    </row>
    <row r="966" spans="2:36" hidden="1">
      <c r="B966" s="175" t="s">
        <v>5175</v>
      </c>
      <c r="C966" s="174" t="s">
        <v>160</v>
      </c>
      <c r="D966" s="4" t="s">
        <v>2550</v>
      </c>
      <c r="E966" s="4" t="s">
        <v>1831</v>
      </c>
      <c r="F966" s="4" t="s">
        <v>1060</v>
      </c>
      <c r="G966" s="4" t="s">
        <v>7495</v>
      </c>
      <c r="H966" s="4" t="s">
        <v>1421</v>
      </c>
      <c r="I966" s="4" t="s">
        <v>1422</v>
      </c>
      <c r="J966" s="4" t="s">
        <v>7496</v>
      </c>
      <c r="K966" s="139">
        <v>2380007039</v>
      </c>
      <c r="L966" s="139">
        <v>2380007039</v>
      </c>
      <c r="M966" s="4" t="s">
        <v>6736</v>
      </c>
      <c r="N966" s="4" t="s">
        <v>2705</v>
      </c>
      <c r="O966" s="4" t="s">
        <v>3233</v>
      </c>
      <c r="P966" s="186">
        <f t="shared" si="111"/>
        <v>2380007039</v>
      </c>
      <c r="Q966" s="186">
        <f t="shared" si="112"/>
        <v>0</v>
      </c>
      <c r="R966" s="4">
        <v>48</v>
      </c>
      <c r="S966" s="4" t="s">
        <v>70</v>
      </c>
      <c r="T966" s="4" t="s">
        <v>70</v>
      </c>
      <c r="U966" s="140">
        <v>45341</v>
      </c>
      <c r="V966" s="4" t="s">
        <v>1884</v>
      </c>
      <c r="W966" s="4" t="s">
        <v>1954</v>
      </c>
      <c r="X966" s="139" t="s">
        <v>70</v>
      </c>
      <c r="Y966" s="140">
        <v>45365</v>
      </c>
      <c r="Z966" s="4" t="s">
        <v>1885</v>
      </c>
      <c r="AA966" s="4" t="s">
        <v>1886</v>
      </c>
      <c r="AB966" s="186">
        <f t="shared" si="113"/>
        <v>2380007039</v>
      </c>
      <c r="AC966" s="142">
        <f t="shared" si="114"/>
        <v>0</v>
      </c>
      <c r="AD966" s="4"/>
      <c r="AE966" s="4" t="s">
        <v>1127</v>
      </c>
      <c r="AF966" s="252" t="s">
        <v>7446</v>
      </c>
      <c r="AG966" s="4"/>
      <c r="AH966" s="4"/>
      <c r="AI966" s="4"/>
      <c r="AJ966" s="4"/>
    </row>
    <row r="967" spans="2:36" hidden="1">
      <c r="B967" s="175" t="s">
        <v>5175</v>
      </c>
      <c r="C967" s="174" t="s">
        <v>160</v>
      </c>
      <c r="D967" s="4" t="s">
        <v>2550</v>
      </c>
      <c r="E967" s="4" t="s">
        <v>1831</v>
      </c>
      <c r="F967" s="4" t="s">
        <v>1060</v>
      </c>
      <c r="G967" s="4" t="s">
        <v>7497</v>
      </c>
      <c r="H967" s="4" t="s">
        <v>1421</v>
      </c>
      <c r="I967" s="4" t="s">
        <v>1422</v>
      </c>
      <c r="J967" s="4" t="s">
        <v>7498</v>
      </c>
      <c r="K967" s="139">
        <v>2272724903</v>
      </c>
      <c r="L967" s="139">
        <v>2272724903</v>
      </c>
      <c r="M967" s="4" t="s">
        <v>6736</v>
      </c>
      <c r="N967" s="4" t="s">
        <v>1864</v>
      </c>
      <c r="O967" s="4" t="s">
        <v>3294</v>
      </c>
      <c r="P967" s="186">
        <f t="shared" si="111"/>
        <v>2272724903</v>
      </c>
      <c r="Q967" s="186">
        <f t="shared" si="112"/>
        <v>0</v>
      </c>
      <c r="R967" s="4">
        <v>48</v>
      </c>
      <c r="S967" s="4" t="s">
        <v>70</v>
      </c>
      <c r="T967" s="4" t="s">
        <v>70</v>
      </c>
      <c r="U967" s="140">
        <v>45341</v>
      </c>
      <c r="V967" s="4" t="s">
        <v>1884</v>
      </c>
      <c r="W967" s="4" t="s">
        <v>1954</v>
      </c>
      <c r="X967" s="139" t="s">
        <v>70</v>
      </c>
      <c r="Y967" s="140">
        <v>45365</v>
      </c>
      <c r="Z967" s="4" t="s">
        <v>1885</v>
      </c>
      <c r="AA967" s="4" t="s">
        <v>1886</v>
      </c>
      <c r="AB967" s="186">
        <f t="shared" si="113"/>
        <v>2272724903</v>
      </c>
      <c r="AC967" s="142">
        <f t="shared" si="114"/>
        <v>0</v>
      </c>
      <c r="AD967" s="4"/>
      <c r="AE967" s="4" t="s">
        <v>1127</v>
      </c>
      <c r="AF967" s="252" t="s">
        <v>7446</v>
      </c>
      <c r="AG967" s="4"/>
      <c r="AH967" s="4"/>
      <c r="AI967" s="4"/>
      <c r="AJ967" s="4"/>
    </row>
    <row r="968" spans="2:36" hidden="1">
      <c r="B968" s="175" t="s">
        <v>5175</v>
      </c>
      <c r="C968" s="174" t="s">
        <v>160</v>
      </c>
      <c r="D968" s="4" t="s">
        <v>2550</v>
      </c>
      <c r="E968" s="4" t="s">
        <v>1831</v>
      </c>
      <c r="F968" s="4" t="s">
        <v>1060</v>
      </c>
      <c r="G968" s="4" t="s">
        <v>7499</v>
      </c>
      <c r="H968" s="4" t="s">
        <v>1421</v>
      </c>
      <c r="I968" s="4" t="s">
        <v>1422</v>
      </c>
      <c r="J968" s="4" t="s">
        <v>7500</v>
      </c>
      <c r="K968" s="139">
        <v>2238676270</v>
      </c>
      <c r="L968" s="139">
        <v>2238676270</v>
      </c>
      <c r="M968" s="4" t="s">
        <v>6736</v>
      </c>
      <c r="N968" s="4" t="s">
        <v>1864</v>
      </c>
      <c r="O968" s="4" t="s">
        <v>3294</v>
      </c>
      <c r="P968" s="186">
        <f t="shared" si="111"/>
        <v>2238676270</v>
      </c>
      <c r="Q968" s="186">
        <f t="shared" si="112"/>
        <v>0</v>
      </c>
      <c r="R968" s="4">
        <v>48</v>
      </c>
      <c r="S968" s="4" t="s">
        <v>70</v>
      </c>
      <c r="T968" s="4" t="s">
        <v>70</v>
      </c>
      <c r="U968" s="140">
        <v>45341</v>
      </c>
      <c r="V968" s="4" t="s">
        <v>1884</v>
      </c>
      <c r="W968" s="4" t="s">
        <v>1954</v>
      </c>
      <c r="X968" s="139" t="s">
        <v>70</v>
      </c>
      <c r="Y968" s="140">
        <v>45365</v>
      </c>
      <c r="Z968" s="4" t="s">
        <v>1885</v>
      </c>
      <c r="AA968" s="4" t="s">
        <v>1886</v>
      </c>
      <c r="AB968" s="186">
        <f t="shared" si="113"/>
        <v>2238676270</v>
      </c>
      <c r="AC968" s="142">
        <f t="shared" si="114"/>
        <v>0</v>
      </c>
      <c r="AD968" s="4"/>
      <c r="AE968" s="4" t="s">
        <v>1127</v>
      </c>
      <c r="AF968" s="252" t="s">
        <v>7446</v>
      </c>
      <c r="AG968" s="4"/>
      <c r="AH968" s="4"/>
      <c r="AI968" s="4"/>
      <c r="AJ968" s="4"/>
    </row>
    <row r="969" spans="2:36" hidden="1">
      <c r="B969" s="145" t="s">
        <v>5175</v>
      </c>
      <c r="C969" s="4" t="s">
        <v>160</v>
      </c>
      <c r="D969" s="4" t="s">
        <v>2550</v>
      </c>
      <c r="E969" s="4" t="s">
        <v>1831</v>
      </c>
      <c r="F969" s="4" t="s">
        <v>1060</v>
      </c>
      <c r="G969" s="4" t="s">
        <v>7501</v>
      </c>
      <c r="H969" s="4" t="s">
        <v>1209</v>
      </c>
      <c r="I969" s="4" t="s">
        <v>1210</v>
      </c>
      <c r="J969" s="4" t="s">
        <v>7502</v>
      </c>
      <c r="K969" s="139">
        <v>60000000000</v>
      </c>
      <c r="L969" s="139">
        <v>60000000000</v>
      </c>
      <c r="M969" s="4" t="s">
        <v>6894</v>
      </c>
      <c r="N969" s="4" t="s">
        <v>3862</v>
      </c>
      <c r="O969" s="4" t="s">
        <v>3878</v>
      </c>
      <c r="P969" s="186">
        <f>K969</f>
        <v>60000000000</v>
      </c>
      <c r="Q969" s="186">
        <f>P969-K969</f>
        <v>0</v>
      </c>
      <c r="R969" s="4">
        <v>206</v>
      </c>
      <c r="S969" s="174" t="s">
        <v>70</v>
      </c>
      <c r="T969" s="4" t="s">
        <v>70</v>
      </c>
      <c r="U969" s="140">
        <v>45348</v>
      </c>
      <c r="V969" s="4" t="s">
        <v>1887</v>
      </c>
      <c r="W969" s="4"/>
      <c r="X969" s="139" t="s">
        <v>70</v>
      </c>
      <c r="Y969" s="140">
        <v>45363</v>
      </c>
      <c r="Z969" s="4" t="s">
        <v>1885</v>
      </c>
      <c r="AA969" s="4" t="s">
        <v>1886</v>
      </c>
      <c r="AB969" s="186">
        <f t="shared" ref="AB969:AB971" si="115">L969</f>
        <v>60000000000</v>
      </c>
      <c r="AC969" s="142">
        <f t="shared" ref="AC969:AC971" si="116">L969-AB969</f>
        <v>0</v>
      </c>
      <c r="AD969" s="4"/>
      <c r="AE969" s="4" t="s">
        <v>1127</v>
      </c>
      <c r="AF969" s="252" t="s">
        <v>7503</v>
      </c>
      <c r="AG969" s="4"/>
      <c r="AH969" s="4"/>
      <c r="AI969" s="4"/>
      <c r="AJ969" s="4"/>
    </row>
    <row r="970" spans="2:36" hidden="1">
      <c r="B970" s="145" t="s">
        <v>5175</v>
      </c>
      <c r="C970" s="4" t="s">
        <v>160</v>
      </c>
      <c r="D970" s="4" t="s">
        <v>2550</v>
      </c>
      <c r="E970" s="4" t="s">
        <v>1831</v>
      </c>
      <c r="F970" s="4" t="s">
        <v>1060</v>
      </c>
      <c r="G970" s="4" t="s">
        <v>7504</v>
      </c>
      <c r="H970" s="4" t="s">
        <v>1209</v>
      </c>
      <c r="I970" s="4" t="s">
        <v>1210</v>
      </c>
      <c r="J970" s="4" t="s">
        <v>7505</v>
      </c>
      <c r="K970" s="139">
        <v>140000000000</v>
      </c>
      <c r="L970" s="139">
        <v>140000000000</v>
      </c>
      <c r="M970" s="4" t="s">
        <v>6894</v>
      </c>
      <c r="N970" s="4" t="s">
        <v>3888</v>
      </c>
      <c r="O970" s="4" t="s">
        <v>3878</v>
      </c>
      <c r="P970" s="186">
        <f t="shared" ref="P970:P986" si="117">K970</f>
        <v>140000000000</v>
      </c>
      <c r="Q970" s="186">
        <f t="shared" ref="Q970:Q971" si="118">P970-K970</f>
        <v>0</v>
      </c>
      <c r="R970" s="4">
        <v>206</v>
      </c>
      <c r="S970" s="174" t="s">
        <v>70</v>
      </c>
      <c r="T970" s="4" t="s">
        <v>70</v>
      </c>
      <c r="U970" s="140">
        <v>45348</v>
      </c>
      <c r="V970" s="4" t="s">
        <v>1887</v>
      </c>
      <c r="W970" s="4"/>
      <c r="X970" s="139" t="s">
        <v>70</v>
      </c>
      <c r="Y970" s="140">
        <v>45363</v>
      </c>
      <c r="Z970" s="4" t="s">
        <v>1885</v>
      </c>
      <c r="AA970" s="4" t="s">
        <v>1886</v>
      </c>
      <c r="AB970" s="186">
        <f t="shared" si="115"/>
        <v>140000000000</v>
      </c>
      <c r="AC970" s="142">
        <f t="shared" si="116"/>
        <v>0</v>
      </c>
      <c r="AD970" s="4"/>
      <c r="AE970" s="4" t="s">
        <v>1127</v>
      </c>
      <c r="AF970" s="252" t="s">
        <v>7503</v>
      </c>
      <c r="AG970" s="4"/>
      <c r="AH970" s="4"/>
      <c r="AI970" s="4"/>
      <c r="AJ970" s="4"/>
    </row>
    <row r="971" spans="2:36" hidden="1">
      <c r="B971" s="145" t="s">
        <v>5175</v>
      </c>
      <c r="C971" s="4" t="s">
        <v>160</v>
      </c>
      <c r="D971" s="4" t="s">
        <v>2550</v>
      </c>
      <c r="E971" s="4" t="s">
        <v>1831</v>
      </c>
      <c r="F971" s="4" t="s">
        <v>1060</v>
      </c>
      <c r="G971" s="4" t="s">
        <v>7506</v>
      </c>
      <c r="H971" s="4" t="s">
        <v>1209</v>
      </c>
      <c r="I971" s="4" t="s">
        <v>1210</v>
      </c>
      <c r="J971" s="4" t="s">
        <v>7507</v>
      </c>
      <c r="K971" s="139">
        <v>80000000000</v>
      </c>
      <c r="L971" s="139">
        <v>80000000000</v>
      </c>
      <c r="M971" s="4" t="s">
        <v>6894</v>
      </c>
      <c r="N971" s="4" t="s">
        <v>2564</v>
      </c>
      <c r="O971" s="4" t="s">
        <v>3878</v>
      </c>
      <c r="P971" s="186">
        <f t="shared" si="117"/>
        <v>80000000000</v>
      </c>
      <c r="Q971" s="186">
        <f t="shared" si="118"/>
        <v>0</v>
      </c>
      <c r="R971" s="4">
        <v>206</v>
      </c>
      <c r="S971" s="174" t="s">
        <v>70</v>
      </c>
      <c r="T971" s="4" t="s">
        <v>70</v>
      </c>
      <c r="U971" s="140">
        <v>45348</v>
      </c>
      <c r="V971" s="4" t="s">
        <v>1887</v>
      </c>
      <c r="W971" s="4"/>
      <c r="X971" s="139" t="s">
        <v>70</v>
      </c>
      <c r="Y971" s="140">
        <v>45363</v>
      </c>
      <c r="Z971" s="4" t="s">
        <v>1885</v>
      </c>
      <c r="AA971" s="4" t="s">
        <v>1886</v>
      </c>
      <c r="AB971" s="186">
        <f t="shared" si="115"/>
        <v>80000000000</v>
      </c>
      <c r="AC971" s="142">
        <f t="shared" si="116"/>
        <v>0</v>
      </c>
      <c r="AD971" s="4"/>
      <c r="AE971" s="4" t="s">
        <v>1127</v>
      </c>
      <c r="AF971" s="252" t="s">
        <v>7503</v>
      </c>
      <c r="AG971" s="4"/>
      <c r="AH971" s="4"/>
      <c r="AI971" s="4"/>
      <c r="AJ971" s="4"/>
    </row>
    <row r="972" spans="2:36" hidden="1">
      <c r="B972" s="175" t="s">
        <v>5175</v>
      </c>
      <c r="C972" s="174" t="s">
        <v>160</v>
      </c>
      <c r="D972" s="4" t="s">
        <v>2550</v>
      </c>
      <c r="E972" s="4" t="s">
        <v>1831</v>
      </c>
      <c r="F972" s="4" t="s">
        <v>1060</v>
      </c>
      <c r="G972" s="4" t="s">
        <v>7508</v>
      </c>
      <c r="H972" s="4" t="s">
        <v>1379</v>
      </c>
      <c r="I972" s="4" t="s">
        <v>1380</v>
      </c>
      <c r="J972" s="4" t="s">
        <v>7509</v>
      </c>
      <c r="K972" s="139">
        <v>27153000000</v>
      </c>
      <c r="L972" s="139">
        <v>27153000000</v>
      </c>
      <c r="M972" s="4" t="s">
        <v>6286</v>
      </c>
      <c r="N972" s="4" t="s">
        <v>7510</v>
      </c>
      <c r="O972" s="4" t="s">
        <v>7511</v>
      </c>
      <c r="P972" s="186">
        <f t="shared" si="117"/>
        <v>27153000000</v>
      </c>
      <c r="Q972" s="186">
        <f t="shared" ref="Q972:Q986" si="119">K972-P972</f>
        <v>0</v>
      </c>
      <c r="R972" s="4">
        <v>51</v>
      </c>
      <c r="S972" s="4" t="s">
        <v>70</v>
      </c>
      <c r="T972" s="4" t="s">
        <v>70</v>
      </c>
      <c r="U972" s="140">
        <v>45341</v>
      </c>
      <c r="V972" s="4" t="s">
        <v>1884</v>
      </c>
      <c r="W972" s="4" t="s">
        <v>1954</v>
      </c>
      <c r="X972" s="139" t="s">
        <v>70</v>
      </c>
      <c r="Y972" s="140">
        <v>45357</v>
      </c>
      <c r="Z972" s="4" t="s">
        <v>1888</v>
      </c>
      <c r="AA972" s="4" t="s">
        <v>1886</v>
      </c>
      <c r="AB972" s="186">
        <f>P972</f>
        <v>27153000000</v>
      </c>
      <c r="AC972" s="142">
        <f t="shared" ref="AC972:AC1035" si="120">P972-AB972</f>
        <v>0</v>
      </c>
      <c r="AD972" s="4"/>
      <c r="AE972" s="4" t="s">
        <v>1127</v>
      </c>
      <c r="AF972" s="252" t="s">
        <v>7512</v>
      </c>
      <c r="AG972" s="4"/>
      <c r="AH972" s="4"/>
      <c r="AI972" s="4"/>
      <c r="AJ972" s="4"/>
    </row>
    <row r="973" spans="2:36" hidden="1">
      <c r="B973" s="175" t="s">
        <v>5175</v>
      </c>
      <c r="C973" s="174" t="s">
        <v>160</v>
      </c>
      <c r="D973" s="4" t="s">
        <v>2550</v>
      </c>
      <c r="E973" s="4" t="s">
        <v>1831</v>
      </c>
      <c r="F973" s="4" t="s">
        <v>1060</v>
      </c>
      <c r="G973" s="4" t="s">
        <v>7513</v>
      </c>
      <c r="H973" s="4" t="s">
        <v>1379</v>
      </c>
      <c r="I973" s="4" t="s">
        <v>1380</v>
      </c>
      <c r="J973" s="4" t="s">
        <v>7514</v>
      </c>
      <c r="K973" s="139">
        <v>2715300000</v>
      </c>
      <c r="L973" s="139">
        <v>2715300000</v>
      </c>
      <c r="M973" s="4" t="s">
        <v>6286</v>
      </c>
      <c r="N973" s="4" t="s">
        <v>7515</v>
      </c>
      <c r="O973" s="4" t="s">
        <v>7511</v>
      </c>
      <c r="P973" s="186">
        <f t="shared" si="117"/>
        <v>2715300000</v>
      </c>
      <c r="Q973" s="186">
        <f t="shared" si="119"/>
        <v>0</v>
      </c>
      <c r="R973" s="4">
        <v>51</v>
      </c>
      <c r="S973" s="4" t="s">
        <v>70</v>
      </c>
      <c r="T973" s="4" t="s">
        <v>70</v>
      </c>
      <c r="U973" s="140">
        <v>45341</v>
      </c>
      <c r="V973" s="4" t="s">
        <v>1884</v>
      </c>
      <c r="W973" s="4" t="s">
        <v>1954</v>
      </c>
      <c r="X973" s="139" t="s">
        <v>70</v>
      </c>
      <c r="Y973" s="140">
        <v>45357</v>
      </c>
      <c r="Z973" s="4" t="s">
        <v>1888</v>
      </c>
      <c r="AA973" s="4" t="s">
        <v>1886</v>
      </c>
      <c r="AB973" s="186">
        <f t="shared" ref="AB973:AB986" si="121">P973</f>
        <v>2715300000</v>
      </c>
      <c r="AC973" s="142">
        <f t="shared" si="120"/>
        <v>0</v>
      </c>
      <c r="AD973" s="4"/>
      <c r="AE973" s="4" t="s">
        <v>1127</v>
      </c>
      <c r="AF973" s="252" t="s">
        <v>7512</v>
      </c>
      <c r="AG973" s="4"/>
      <c r="AH973" s="4"/>
      <c r="AI973" s="4"/>
      <c r="AJ973" s="4"/>
    </row>
    <row r="974" spans="2:36" hidden="1">
      <c r="B974" s="175" t="s">
        <v>5175</v>
      </c>
      <c r="C974" s="174" t="s">
        <v>160</v>
      </c>
      <c r="D974" s="4" t="s">
        <v>2550</v>
      </c>
      <c r="E974" s="4" t="s">
        <v>1831</v>
      </c>
      <c r="F974" s="4" t="s">
        <v>1060</v>
      </c>
      <c r="G974" s="4" t="s">
        <v>7516</v>
      </c>
      <c r="H974" s="4" t="s">
        <v>1379</v>
      </c>
      <c r="I974" s="4" t="s">
        <v>1380</v>
      </c>
      <c r="J974" s="4" t="s">
        <v>7517</v>
      </c>
      <c r="K974" s="139">
        <v>2715300000</v>
      </c>
      <c r="L974" s="139">
        <v>2715300000</v>
      </c>
      <c r="M974" s="4" t="s">
        <v>6286</v>
      </c>
      <c r="N974" s="4" t="s">
        <v>7518</v>
      </c>
      <c r="O974" s="4" t="s">
        <v>7511</v>
      </c>
      <c r="P974" s="186">
        <f t="shared" si="117"/>
        <v>2715300000</v>
      </c>
      <c r="Q974" s="186">
        <f t="shared" si="119"/>
        <v>0</v>
      </c>
      <c r="R974" s="4">
        <v>51</v>
      </c>
      <c r="S974" s="4" t="s">
        <v>70</v>
      </c>
      <c r="T974" s="4" t="s">
        <v>70</v>
      </c>
      <c r="U974" s="140">
        <v>45341</v>
      </c>
      <c r="V974" s="4" t="s">
        <v>1884</v>
      </c>
      <c r="W974" s="4" t="s">
        <v>1954</v>
      </c>
      <c r="X974" s="139" t="s">
        <v>70</v>
      </c>
      <c r="Y974" s="140">
        <v>45357</v>
      </c>
      <c r="Z974" s="4" t="s">
        <v>1888</v>
      </c>
      <c r="AA974" s="4" t="s">
        <v>1886</v>
      </c>
      <c r="AB974" s="186">
        <f t="shared" si="121"/>
        <v>2715300000</v>
      </c>
      <c r="AC974" s="142">
        <f t="shared" si="120"/>
        <v>0</v>
      </c>
      <c r="AD974" s="4"/>
      <c r="AE974" s="4" t="s">
        <v>1127</v>
      </c>
      <c r="AF974" s="252" t="s">
        <v>7512</v>
      </c>
      <c r="AG974" s="4"/>
      <c r="AH974" s="4"/>
      <c r="AI974" s="4"/>
      <c r="AJ974" s="4"/>
    </row>
    <row r="975" spans="2:36" hidden="1">
      <c r="B975" s="175" t="s">
        <v>5175</v>
      </c>
      <c r="C975" s="174" t="s">
        <v>160</v>
      </c>
      <c r="D975" s="4" t="s">
        <v>2550</v>
      </c>
      <c r="E975" s="4" t="s">
        <v>1831</v>
      </c>
      <c r="F975" s="4" t="s">
        <v>1060</v>
      </c>
      <c r="G975" s="4" t="s">
        <v>7519</v>
      </c>
      <c r="H975" s="4" t="s">
        <v>1379</v>
      </c>
      <c r="I975" s="4" t="s">
        <v>1380</v>
      </c>
      <c r="J975" s="4" t="s">
        <v>7520</v>
      </c>
      <c r="K975" s="139">
        <v>2715300000</v>
      </c>
      <c r="L975" s="139">
        <v>2715300000</v>
      </c>
      <c r="M975" s="4" t="s">
        <v>6286</v>
      </c>
      <c r="N975" s="4" t="s">
        <v>7521</v>
      </c>
      <c r="O975" s="4" t="s">
        <v>7511</v>
      </c>
      <c r="P975" s="186">
        <f t="shared" si="117"/>
        <v>2715300000</v>
      </c>
      <c r="Q975" s="186">
        <f t="shared" si="119"/>
        <v>0</v>
      </c>
      <c r="R975" s="4">
        <v>51</v>
      </c>
      <c r="S975" s="4" t="s">
        <v>70</v>
      </c>
      <c r="T975" s="4" t="s">
        <v>70</v>
      </c>
      <c r="U975" s="140">
        <v>45341</v>
      </c>
      <c r="V975" s="4" t="s">
        <v>1884</v>
      </c>
      <c r="W975" s="4" t="s">
        <v>1954</v>
      </c>
      <c r="X975" s="139" t="s">
        <v>70</v>
      </c>
      <c r="Y975" s="140">
        <v>45357</v>
      </c>
      <c r="Z975" s="4" t="s">
        <v>1888</v>
      </c>
      <c r="AA975" s="4" t="s">
        <v>1886</v>
      </c>
      <c r="AB975" s="186">
        <f t="shared" si="121"/>
        <v>2715300000</v>
      </c>
      <c r="AC975" s="142">
        <f t="shared" si="120"/>
        <v>0</v>
      </c>
      <c r="AD975" s="4"/>
      <c r="AE975" s="4" t="s">
        <v>1127</v>
      </c>
      <c r="AF975" s="252" t="s">
        <v>7512</v>
      </c>
      <c r="AG975" s="4"/>
      <c r="AH975" s="4"/>
      <c r="AI975" s="4"/>
      <c r="AJ975" s="4"/>
    </row>
    <row r="976" spans="2:36" hidden="1">
      <c r="B976" s="175" t="s">
        <v>5175</v>
      </c>
      <c r="C976" s="174" t="s">
        <v>160</v>
      </c>
      <c r="D976" s="4" t="s">
        <v>2550</v>
      </c>
      <c r="E976" s="4" t="s">
        <v>1831</v>
      </c>
      <c r="F976" s="4" t="s">
        <v>1060</v>
      </c>
      <c r="G976" s="4" t="s">
        <v>7522</v>
      </c>
      <c r="H976" s="4" t="s">
        <v>1379</v>
      </c>
      <c r="I976" s="4" t="s">
        <v>1380</v>
      </c>
      <c r="J976" s="4" t="s">
        <v>7523</v>
      </c>
      <c r="K976" s="139">
        <v>2715300000</v>
      </c>
      <c r="L976" s="139">
        <v>2715300000</v>
      </c>
      <c r="M976" s="4" t="s">
        <v>6286</v>
      </c>
      <c r="N976" s="4" t="s">
        <v>7524</v>
      </c>
      <c r="O976" s="4" t="s">
        <v>7511</v>
      </c>
      <c r="P976" s="186">
        <f t="shared" si="117"/>
        <v>2715300000</v>
      </c>
      <c r="Q976" s="186">
        <f t="shared" si="119"/>
        <v>0</v>
      </c>
      <c r="R976" s="4">
        <v>51</v>
      </c>
      <c r="S976" s="4" t="s">
        <v>70</v>
      </c>
      <c r="T976" s="4" t="s">
        <v>70</v>
      </c>
      <c r="U976" s="140">
        <v>45341</v>
      </c>
      <c r="V976" s="4" t="s">
        <v>1884</v>
      </c>
      <c r="W976" s="4" t="s">
        <v>1954</v>
      </c>
      <c r="X976" s="139" t="s">
        <v>70</v>
      </c>
      <c r="Y976" s="140">
        <v>45357</v>
      </c>
      <c r="Z976" s="4" t="s">
        <v>1888</v>
      </c>
      <c r="AA976" s="4" t="s">
        <v>1886</v>
      </c>
      <c r="AB976" s="186">
        <f t="shared" si="121"/>
        <v>2715300000</v>
      </c>
      <c r="AC976" s="142">
        <f t="shared" si="120"/>
        <v>0</v>
      </c>
      <c r="AD976" s="4"/>
      <c r="AE976" s="4" t="s">
        <v>1127</v>
      </c>
      <c r="AF976" s="252" t="s">
        <v>7512</v>
      </c>
      <c r="AG976" s="4"/>
      <c r="AH976" s="4"/>
      <c r="AI976" s="4"/>
      <c r="AJ976" s="4"/>
    </row>
    <row r="977" spans="2:37" hidden="1">
      <c r="B977" s="175" t="s">
        <v>5175</v>
      </c>
      <c r="C977" s="174" t="s">
        <v>160</v>
      </c>
      <c r="D977" s="4" t="s">
        <v>2550</v>
      </c>
      <c r="E977" s="4" t="s">
        <v>1831</v>
      </c>
      <c r="F977" s="4" t="s">
        <v>1060</v>
      </c>
      <c r="G977" s="4" t="s">
        <v>7525</v>
      </c>
      <c r="H977" s="4" t="s">
        <v>1379</v>
      </c>
      <c r="I977" s="4" t="s">
        <v>1380</v>
      </c>
      <c r="J977" s="4" t="s">
        <v>7526</v>
      </c>
      <c r="K977" s="139">
        <v>8823000000</v>
      </c>
      <c r="L977" s="139">
        <v>8823000000</v>
      </c>
      <c r="M977" s="4" t="s">
        <v>6286</v>
      </c>
      <c r="N977" s="4" t="s">
        <v>7527</v>
      </c>
      <c r="O977" s="4" t="s">
        <v>7528</v>
      </c>
      <c r="P977" s="186">
        <f t="shared" si="117"/>
        <v>8823000000</v>
      </c>
      <c r="Q977" s="186">
        <f t="shared" si="119"/>
        <v>0</v>
      </c>
      <c r="R977" s="4">
        <v>51</v>
      </c>
      <c r="S977" s="4" t="s">
        <v>70</v>
      </c>
      <c r="T977" s="4" t="s">
        <v>70</v>
      </c>
      <c r="U977" s="140">
        <v>45341</v>
      </c>
      <c r="V977" s="4" t="s">
        <v>1884</v>
      </c>
      <c r="W977" s="4" t="s">
        <v>1954</v>
      </c>
      <c r="X977" s="139" t="s">
        <v>70</v>
      </c>
      <c r="Y977" s="140">
        <v>45357</v>
      </c>
      <c r="Z977" s="4" t="s">
        <v>1888</v>
      </c>
      <c r="AA977" s="4" t="s">
        <v>1886</v>
      </c>
      <c r="AB977" s="186">
        <f t="shared" si="121"/>
        <v>8823000000</v>
      </c>
      <c r="AC977" s="142">
        <f t="shared" si="120"/>
        <v>0</v>
      </c>
      <c r="AD977" s="4"/>
      <c r="AE977" s="4" t="s">
        <v>1127</v>
      </c>
      <c r="AF977" s="252" t="s">
        <v>7512</v>
      </c>
      <c r="AG977" s="4"/>
      <c r="AH977" s="4"/>
      <c r="AI977" s="4"/>
      <c r="AJ977" s="4"/>
    </row>
    <row r="978" spans="2:37" hidden="1">
      <c r="B978" s="175" t="s">
        <v>5175</v>
      </c>
      <c r="C978" s="174" t="s">
        <v>160</v>
      </c>
      <c r="D978" s="4" t="s">
        <v>2550</v>
      </c>
      <c r="E978" s="4" t="s">
        <v>1831</v>
      </c>
      <c r="F978" s="4" t="s">
        <v>1060</v>
      </c>
      <c r="G978" s="4" t="s">
        <v>7529</v>
      </c>
      <c r="H978" s="4" t="s">
        <v>1379</v>
      </c>
      <c r="I978" s="4" t="s">
        <v>1380</v>
      </c>
      <c r="J978" s="4" t="s">
        <v>7530</v>
      </c>
      <c r="K978" s="139">
        <v>2715300000</v>
      </c>
      <c r="L978" s="139">
        <v>2715300000</v>
      </c>
      <c r="M978" s="4" t="s">
        <v>6286</v>
      </c>
      <c r="N978" s="4" t="s">
        <v>7531</v>
      </c>
      <c r="O978" s="4" t="s">
        <v>7511</v>
      </c>
      <c r="P978" s="186">
        <f t="shared" si="117"/>
        <v>2715300000</v>
      </c>
      <c r="Q978" s="186">
        <f t="shared" si="119"/>
        <v>0</v>
      </c>
      <c r="R978" s="4">
        <v>51</v>
      </c>
      <c r="S978" s="4" t="s">
        <v>70</v>
      </c>
      <c r="T978" s="4" t="s">
        <v>70</v>
      </c>
      <c r="U978" s="140">
        <v>45341</v>
      </c>
      <c r="V978" s="4" t="s">
        <v>1884</v>
      </c>
      <c r="W978" s="4" t="s">
        <v>1954</v>
      </c>
      <c r="X978" s="139" t="s">
        <v>70</v>
      </c>
      <c r="Y978" s="140">
        <v>45357</v>
      </c>
      <c r="Z978" s="4" t="s">
        <v>1888</v>
      </c>
      <c r="AA978" s="4" t="s">
        <v>1886</v>
      </c>
      <c r="AB978" s="186">
        <f t="shared" si="121"/>
        <v>2715300000</v>
      </c>
      <c r="AC978" s="142">
        <f t="shared" si="120"/>
        <v>0</v>
      </c>
      <c r="AD978" s="4"/>
      <c r="AE978" s="4" t="s">
        <v>1127</v>
      </c>
      <c r="AF978" s="252" t="s">
        <v>7512</v>
      </c>
      <c r="AG978" s="4"/>
      <c r="AH978" s="4"/>
      <c r="AI978" s="4"/>
      <c r="AJ978" s="4"/>
    </row>
    <row r="979" spans="2:37" hidden="1">
      <c r="B979" s="175" t="s">
        <v>5175</v>
      </c>
      <c r="C979" s="174" t="s">
        <v>160</v>
      </c>
      <c r="D979" s="4" t="s">
        <v>2550</v>
      </c>
      <c r="E979" s="4" t="s">
        <v>1831</v>
      </c>
      <c r="F979" s="4" t="s">
        <v>1060</v>
      </c>
      <c r="G979" s="4" t="s">
        <v>7532</v>
      </c>
      <c r="H979" s="4" t="s">
        <v>1379</v>
      </c>
      <c r="I979" s="4" t="s">
        <v>1380</v>
      </c>
      <c r="J979" s="4" t="s">
        <v>7533</v>
      </c>
      <c r="K979" s="139">
        <v>114860000000</v>
      </c>
      <c r="L979" s="139">
        <v>114860000000</v>
      </c>
      <c r="M979" s="4" t="s">
        <v>6286</v>
      </c>
      <c r="N979" s="4" t="s">
        <v>7534</v>
      </c>
      <c r="O979" s="4" t="s">
        <v>7535</v>
      </c>
      <c r="P979" s="186">
        <f t="shared" si="117"/>
        <v>114860000000</v>
      </c>
      <c r="Q979" s="186">
        <f t="shared" si="119"/>
        <v>0</v>
      </c>
      <c r="R979" s="4">
        <v>51</v>
      </c>
      <c r="S979" s="4" t="s">
        <v>70</v>
      </c>
      <c r="T979" s="4" t="s">
        <v>70</v>
      </c>
      <c r="U979" s="140">
        <v>45341</v>
      </c>
      <c r="V979" s="4" t="s">
        <v>1884</v>
      </c>
      <c r="W979" s="4" t="s">
        <v>1954</v>
      </c>
      <c r="X979" s="139" t="s">
        <v>70</v>
      </c>
      <c r="Y979" s="140">
        <v>45357</v>
      </c>
      <c r="Z979" s="4" t="s">
        <v>1888</v>
      </c>
      <c r="AA979" s="4" t="s">
        <v>1886</v>
      </c>
      <c r="AB979" s="186">
        <f t="shared" si="121"/>
        <v>114860000000</v>
      </c>
      <c r="AC979" s="142">
        <f t="shared" si="120"/>
        <v>0</v>
      </c>
      <c r="AD979" s="4"/>
      <c r="AE979" s="4" t="s">
        <v>1127</v>
      </c>
      <c r="AF979" s="252" t="s">
        <v>7512</v>
      </c>
      <c r="AG979" s="4"/>
      <c r="AH979" s="4"/>
      <c r="AI979" s="4"/>
      <c r="AJ979" s="4"/>
    </row>
    <row r="980" spans="2:37" hidden="1">
      <c r="B980" s="175" t="s">
        <v>5175</v>
      </c>
      <c r="C980" s="174" t="s">
        <v>160</v>
      </c>
      <c r="D980" s="4" t="s">
        <v>2550</v>
      </c>
      <c r="E980" s="4" t="s">
        <v>1831</v>
      </c>
      <c r="F980" s="4" t="s">
        <v>1060</v>
      </c>
      <c r="G980" s="4" t="s">
        <v>7536</v>
      </c>
      <c r="H980" s="4" t="s">
        <v>1379</v>
      </c>
      <c r="I980" s="4" t="s">
        <v>1380</v>
      </c>
      <c r="J980" s="4" t="s">
        <v>7537</v>
      </c>
      <c r="K980" s="139">
        <v>35298900000</v>
      </c>
      <c r="L980" s="139">
        <v>35298900000</v>
      </c>
      <c r="M980" s="4" t="s">
        <v>6286</v>
      </c>
      <c r="N980" s="4" t="s">
        <v>7538</v>
      </c>
      <c r="O980" s="4" t="s">
        <v>7511</v>
      </c>
      <c r="P980" s="186">
        <f t="shared" si="117"/>
        <v>35298900000</v>
      </c>
      <c r="Q980" s="186">
        <f t="shared" si="119"/>
        <v>0</v>
      </c>
      <c r="R980" s="4">
        <v>51</v>
      </c>
      <c r="S980" s="4" t="s">
        <v>70</v>
      </c>
      <c r="T980" s="4" t="s">
        <v>70</v>
      </c>
      <c r="U980" s="140">
        <v>45341</v>
      </c>
      <c r="V980" s="4" t="s">
        <v>1884</v>
      </c>
      <c r="W980" s="4" t="s">
        <v>1954</v>
      </c>
      <c r="X980" s="139" t="s">
        <v>70</v>
      </c>
      <c r="Y980" s="140">
        <v>45357</v>
      </c>
      <c r="Z980" s="4" t="s">
        <v>1888</v>
      </c>
      <c r="AA980" s="4" t="s">
        <v>1886</v>
      </c>
      <c r="AB980" s="186">
        <f t="shared" si="121"/>
        <v>35298900000</v>
      </c>
      <c r="AC980" s="142">
        <f t="shared" si="120"/>
        <v>0</v>
      </c>
      <c r="AD980" s="4"/>
      <c r="AE980" s="4" t="s">
        <v>1127</v>
      </c>
      <c r="AF980" s="252" t="s">
        <v>7512</v>
      </c>
      <c r="AG980" s="4"/>
      <c r="AH980" s="4"/>
      <c r="AI980" s="4"/>
      <c r="AJ980" s="4"/>
    </row>
    <row r="981" spans="2:37" hidden="1">
      <c r="B981" s="175" t="s">
        <v>5175</v>
      </c>
      <c r="C981" s="174" t="s">
        <v>160</v>
      </c>
      <c r="D981" s="4" t="s">
        <v>2550</v>
      </c>
      <c r="E981" s="4" t="s">
        <v>1831</v>
      </c>
      <c r="F981" s="4" t="s">
        <v>1060</v>
      </c>
      <c r="G981" s="4" t="s">
        <v>7539</v>
      </c>
      <c r="H981" s="4" t="s">
        <v>1379</v>
      </c>
      <c r="I981" s="4" t="s">
        <v>1380</v>
      </c>
      <c r="J981" s="4" t="s">
        <v>7540</v>
      </c>
      <c r="K981" s="139">
        <v>21722400000</v>
      </c>
      <c r="L981" s="139">
        <v>21722400000</v>
      </c>
      <c r="M981" s="4" t="s">
        <v>6286</v>
      </c>
      <c r="N981" s="4" t="s">
        <v>7541</v>
      </c>
      <c r="O981" s="4" t="s">
        <v>7511</v>
      </c>
      <c r="P981" s="186">
        <f t="shared" si="117"/>
        <v>21722400000</v>
      </c>
      <c r="Q981" s="186">
        <f t="shared" si="119"/>
        <v>0</v>
      </c>
      <c r="R981" s="4">
        <v>51</v>
      </c>
      <c r="S981" s="4" t="s">
        <v>70</v>
      </c>
      <c r="T981" s="4" t="s">
        <v>70</v>
      </c>
      <c r="U981" s="140">
        <v>45341</v>
      </c>
      <c r="V981" s="4" t="s">
        <v>1884</v>
      </c>
      <c r="W981" s="4" t="s">
        <v>1954</v>
      </c>
      <c r="X981" s="139" t="s">
        <v>70</v>
      </c>
      <c r="Y981" s="140">
        <v>45357</v>
      </c>
      <c r="Z981" s="4" t="s">
        <v>1888</v>
      </c>
      <c r="AA981" s="4" t="s">
        <v>1886</v>
      </c>
      <c r="AB981" s="186">
        <f t="shared" si="121"/>
        <v>21722400000</v>
      </c>
      <c r="AC981" s="142">
        <f t="shared" si="120"/>
        <v>0</v>
      </c>
      <c r="AD981" s="4"/>
      <c r="AE981" s="4" t="s">
        <v>1127</v>
      </c>
      <c r="AF981" s="252" t="s">
        <v>7512</v>
      </c>
      <c r="AG981" s="4"/>
      <c r="AH981" s="4"/>
      <c r="AI981" s="4"/>
      <c r="AJ981" s="4"/>
    </row>
    <row r="982" spans="2:37" hidden="1">
      <c r="B982" s="175" t="s">
        <v>5175</v>
      </c>
      <c r="C982" s="174" t="s">
        <v>160</v>
      </c>
      <c r="D982" s="4" t="s">
        <v>2550</v>
      </c>
      <c r="E982" s="4" t="s">
        <v>1831</v>
      </c>
      <c r="F982" s="4" t="s">
        <v>1060</v>
      </c>
      <c r="G982" s="4" t="s">
        <v>7542</v>
      </c>
      <c r="H982" s="4" t="s">
        <v>1379</v>
      </c>
      <c r="I982" s="4" t="s">
        <v>1380</v>
      </c>
      <c r="J982" s="4" t="s">
        <v>7543</v>
      </c>
      <c r="K982" s="139">
        <v>2715300000</v>
      </c>
      <c r="L982" s="139">
        <v>2715300000</v>
      </c>
      <c r="M982" s="4" t="s">
        <v>6286</v>
      </c>
      <c r="N982" s="4" t="s">
        <v>7544</v>
      </c>
      <c r="O982" s="4" t="s">
        <v>7511</v>
      </c>
      <c r="P982" s="186">
        <f t="shared" si="117"/>
        <v>2715300000</v>
      </c>
      <c r="Q982" s="186">
        <f t="shared" si="119"/>
        <v>0</v>
      </c>
      <c r="R982" s="4">
        <v>51</v>
      </c>
      <c r="S982" s="4" t="s">
        <v>70</v>
      </c>
      <c r="T982" s="4" t="s">
        <v>70</v>
      </c>
      <c r="U982" s="140">
        <v>45341</v>
      </c>
      <c r="V982" s="4" t="s">
        <v>1884</v>
      </c>
      <c r="W982" s="4" t="s">
        <v>1954</v>
      </c>
      <c r="X982" s="139" t="s">
        <v>70</v>
      </c>
      <c r="Y982" s="140">
        <v>45357</v>
      </c>
      <c r="Z982" s="4" t="s">
        <v>1888</v>
      </c>
      <c r="AA982" s="4" t="s">
        <v>1886</v>
      </c>
      <c r="AB982" s="186">
        <f t="shared" si="121"/>
        <v>2715300000</v>
      </c>
      <c r="AC982" s="142">
        <f t="shared" si="120"/>
        <v>0</v>
      </c>
      <c r="AD982" s="4"/>
      <c r="AE982" s="4" t="s">
        <v>1127</v>
      </c>
      <c r="AF982" s="252" t="s">
        <v>7512</v>
      </c>
      <c r="AG982" s="4"/>
      <c r="AH982" s="4"/>
      <c r="AI982" s="4"/>
      <c r="AJ982" s="4"/>
    </row>
    <row r="983" spans="2:37" hidden="1">
      <c r="B983" s="175" t="s">
        <v>5175</v>
      </c>
      <c r="C983" s="174" t="s">
        <v>160</v>
      </c>
      <c r="D983" s="4" t="s">
        <v>2550</v>
      </c>
      <c r="E983" s="4" t="s">
        <v>1831</v>
      </c>
      <c r="F983" s="4" t="s">
        <v>1060</v>
      </c>
      <c r="G983" s="4" t="s">
        <v>7545</v>
      </c>
      <c r="H983" s="4" t="s">
        <v>1379</v>
      </c>
      <c r="I983" s="4" t="s">
        <v>1380</v>
      </c>
      <c r="J983" s="4" t="s">
        <v>7546</v>
      </c>
      <c r="K983" s="139">
        <v>2715300000</v>
      </c>
      <c r="L983" s="139">
        <v>2715300000</v>
      </c>
      <c r="M983" s="4" t="s">
        <v>6286</v>
      </c>
      <c r="N983" s="4" t="s">
        <v>7547</v>
      </c>
      <c r="O983" s="4" t="s">
        <v>7511</v>
      </c>
      <c r="P983" s="186">
        <f t="shared" si="117"/>
        <v>2715300000</v>
      </c>
      <c r="Q983" s="186">
        <f t="shared" si="119"/>
        <v>0</v>
      </c>
      <c r="R983" s="4">
        <v>51</v>
      </c>
      <c r="S983" s="4" t="s">
        <v>70</v>
      </c>
      <c r="T983" s="4" t="s">
        <v>70</v>
      </c>
      <c r="U983" s="140">
        <v>45341</v>
      </c>
      <c r="V983" s="4" t="s">
        <v>1884</v>
      </c>
      <c r="W983" s="4" t="s">
        <v>1954</v>
      </c>
      <c r="X983" s="139" t="s">
        <v>70</v>
      </c>
      <c r="Y983" s="140">
        <v>45357</v>
      </c>
      <c r="Z983" s="4" t="s">
        <v>1888</v>
      </c>
      <c r="AA983" s="4" t="s">
        <v>1886</v>
      </c>
      <c r="AB983" s="186">
        <f t="shared" si="121"/>
        <v>2715300000</v>
      </c>
      <c r="AC983" s="142">
        <f t="shared" si="120"/>
        <v>0</v>
      </c>
      <c r="AD983" s="4"/>
      <c r="AE983" s="4" t="s">
        <v>1127</v>
      </c>
      <c r="AF983" s="252" t="s">
        <v>7512</v>
      </c>
      <c r="AG983" s="4"/>
      <c r="AH983" s="4"/>
      <c r="AI983" s="4"/>
      <c r="AJ983" s="4"/>
    </row>
    <row r="984" spans="2:37" hidden="1">
      <c r="B984" s="175" t="s">
        <v>5175</v>
      </c>
      <c r="C984" s="174" t="s">
        <v>160</v>
      </c>
      <c r="D984" s="4" t="s">
        <v>2550</v>
      </c>
      <c r="E984" s="4" t="s">
        <v>1831</v>
      </c>
      <c r="F984" s="4" t="s">
        <v>1060</v>
      </c>
      <c r="G984" s="4" t="s">
        <v>7548</v>
      </c>
      <c r="H984" s="4" t="s">
        <v>1379</v>
      </c>
      <c r="I984" s="4" t="s">
        <v>1380</v>
      </c>
      <c r="J984" s="4" t="s">
        <v>7549</v>
      </c>
      <c r="K984" s="139">
        <v>2715300000</v>
      </c>
      <c r="L984" s="139">
        <v>2715300000</v>
      </c>
      <c r="M984" s="4" t="s">
        <v>6286</v>
      </c>
      <c r="N984" s="4" t="s">
        <v>7550</v>
      </c>
      <c r="O984" s="4" t="s">
        <v>7511</v>
      </c>
      <c r="P984" s="186">
        <f t="shared" si="117"/>
        <v>2715300000</v>
      </c>
      <c r="Q984" s="186">
        <f t="shared" si="119"/>
        <v>0</v>
      </c>
      <c r="R984" s="4">
        <v>51</v>
      </c>
      <c r="S984" s="4" t="s">
        <v>70</v>
      </c>
      <c r="T984" s="4" t="s">
        <v>70</v>
      </c>
      <c r="U984" s="140">
        <v>45341</v>
      </c>
      <c r="V984" s="4" t="s">
        <v>1884</v>
      </c>
      <c r="W984" s="4" t="s">
        <v>1954</v>
      </c>
      <c r="X984" s="139" t="s">
        <v>70</v>
      </c>
      <c r="Y984" s="140">
        <v>45357</v>
      </c>
      <c r="Z984" s="4" t="s">
        <v>1888</v>
      </c>
      <c r="AA984" s="4" t="s">
        <v>1886</v>
      </c>
      <c r="AB984" s="186">
        <f t="shared" si="121"/>
        <v>2715300000</v>
      </c>
      <c r="AC984" s="142">
        <f t="shared" si="120"/>
        <v>0</v>
      </c>
      <c r="AD984" s="4"/>
      <c r="AE984" s="4" t="s">
        <v>1127</v>
      </c>
      <c r="AF984" s="252" t="s">
        <v>7512</v>
      </c>
      <c r="AG984" s="4"/>
      <c r="AH984" s="4"/>
      <c r="AI984" s="4"/>
      <c r="AJ984" s="4"/>
    </row>
    <row r="985" spans="2:37" hidden="1">
      <c r="B985" s="175" t="s">
        <v>5175</v>
      </c>
      <c r="C985" s="174" t="s">
        <v>160</v>
      </c>
      <c r="D985" s="4" t="s">
        <v>2550</v>
      </c>
      <c r="E985" s="4" t="s">
        <v>1831</v>
      </c>
      <c r="F985" s="4" t="s">
        <v>1060</v>
      </c>
      <c r="G985" s="4" t="s">
        <v>7551</v>
      </c>
      <c r="H985" s="4" t="s">
        <v>1379</v>
      </c>
      <c r="I985" s="4" t="s">
        <v>1380</v>
      </c>
      <c r="J985" s="4" t="s">
        <v>7552</v>
      </c>
      <c r="K985" s="139">
        <v>2715300000</v>
      </c>
      <c r="L985" s="139">
        <v>2715300000</v>
      </c>
      <c r="M985" s="4" t="s">
        <v>6286</v>
      </c>
      <c r="N985" s="4" t="s">
        <v>7553</v>
      </c>
      <c r="O985" s="4" t="s">
        <v>7511</v>
      </c>
      <c r="P985" s="186">
        <f t="shared" si="117"/>
        <v>2715300000</v>
      </c>
      <c r="Q985" s="186">
        <f t="shared" si="119"/>
        <v>0</v>
      </c>
      <c r="R985" s="4">
        <v>51</v>
      </c>
      <c r="S985" s="4" t="s">
        <v>70</v>
      </c>
      <c r="T985" s="4" t="s">
        <v>70</v>
      </c>
      <c r="U985" s="140">
        <v>45341</v>
      </c>
      <c r="V985" s="4" t="s">
        <v>1884</v>
      </c>
      <c r="W985" s="4" t="s">
        <v>1954</v>
      </c>
      <c r="X985" s="139" t="s">
        <v>70</v>
      </c>
      <c r="Y985" s="140">
        <v>45357</v>
      </c>
      <c r="Z985" s="4" t="s">
        <v>1888</v>
      </c>
      <c r="AA985" s="4" t="s">
        <v>1886</v>
      </c>
      <c r="AB985" s="186">
        <f t="shared" si="121"/>
        <v>2715300000</v>
      </c>
      <c r="AC985" s="142">
        <f t="shared" si="120"/>
        <v>0</v>
      </c>
      <c r="AD985" s="4"/>
      <c r="AE985" s="4" t="s">
        <v>1127</v>
      </c>
      <c r="AF985" s="252" t="s">
        <v>7512</v>
      </c>
      <c r="AG985" s="4"/>
      <c r="AH985" s="4"/>
      <c r="AI985" s="4"/>
      <c r="AJ985" s="4"/>
    </row>
    <row r="986" spans="2:37" hidden="1">
      <c r="B986" s="175" t="s">
        <v>5175</v>
      </c>
      <c r="C986" s="174" t="s">
        <v>160</v>
      </c>
      <c r="D986" s="4" t="s">
        <v>2550</v>
      </c>
      <c r="E986" s="4" t="s">
        <v>1831</v>
      </c>
      <c r="F986" s="4" t="s">
        <v>1060</v>
      </c>
      <c r="G986" s="4" t="s">
        <v>7554</v>
      </c>
      <c r="H986" s="4" t="s">
        <v>1379</v>
      </c>
      <c r="I986" s="4" t="s">
        <v>1380</v>
      </c>
      <c r="J986" s="4" t="s">
        <v>7555</v>
      </c>
      <c r="K986" s="139">
        <v>27153000000</v>
      </c>
      <c r="L986" s="139">
        <v>27153000000</v>
      </c>
      <c r="M986" s="4" t="s">
        <v>6286</v>
      </c>
      <c r="N986" s="4" t="s">
        <v>7556</v>
      </c>
      <c r="O986" s="4" t="s">
        <v>7511</v>
      </c>
      <c r="P986" s="186">
        <f t="shared" si="117"/>
        <v>27153000000</v>
      </c>
      <c r="Q986" s="186">
        <f t="shared" si="119"/>
        <v>0</v>
      </c>
      <c r="R986" s="4">
        <v>51</v>
      </c>
      <c r="S986" s="4" t="s">
        <v>70</v>
      </c>
      <c r="T986" s="4" t="s">
        <v>70</v>
      </c>
      <c r="U986" s="140">
        <v>45341</v>
      </c>
      <c r="V986" s="4" t="s">
        <v>1884</v>
      </c>
      <c r="W986" s="4" t="s">
        <v>1954</v>
      </c>
      <c r="X986" s="139" t="s">
        <v>70</v>
      </c>
      <c r="Y986" s="140">
        <v>45357</v>
      </c>
      <c r="Z986" s="4" t="s">
        <v>1888</v>
      </c>
      <c r="AA986" s="4" t="s">
        <v>1886</v>
      </c>
      <c r="AB986" s="186">
        <f t="shared" si="121"/>
        <v>27153000000</v>
      </c>
      <c r="AC986" s="142">
        <f t="shared" si="120"/>
        <v>0</v>
      </c>
      <c r="AD986" s="4"/>
      <c r="AE986" s="4" t="s">
        <v>1127</v>
      </c>
      <c r="AF986" s="252" t="s">
        <v>7512</v>
      </c>
      <c r="AG986" s="4"/>
      <c r="AH986" s="4"/>
      <c r="AI986" s="4"/>
      <c r="AJ986" s="4"/>
    </row>
    <row r="987" spans="2:37" hidden="1">
      <c r="B987" s="145" t="s">
        <v>5175</v>
      </c>
      <c r="C987" s="4" t="s">
        <v>160</v>
      </c>
      <c r="D987" s="4" t="s">
        <v>2550</v>
      </c>
      <c r="E987" s="4" t="s">
        <v>1831</v>
      </c>
      <c r="F987" s="4" t="s">
        <v>1060</v>
      </c>
      <c r="G987" s="4" t="s">
        <v>7557</v>
      </c>
      <c r="H987" s="4" t="s">
        <v>1453</v>
      </c>
      <c r="I987" s="4" t="s">
        <v>1454</v>
      </c>
      <c r="J987" s="4" t="s">
        <v>7558</v>
      </c>
      <c r="K987" s="139">
        <v>33639199333</v>
      </c>
      <c r="L987" s="139">
        <v>33639199333</v>
      </c>
      <c r="M987" s="4" t="s">
        <v>6286</v>
      </c>
      <c r="N987" s="4" t="s">
        <v>7559</v>
      </c>
      <c r="O987" s="4" t="s">
        <v>7560</v>
      </c>
      <c r="P987" s="139">
        <v>33639199333</v>
      </c>
      <c r="Q987" s="186">
        <f>P987-K987</f>
        <v>0</v>
      </c>
      <c r="R987" s="4">
        <v>185</v>
      </c>
      <c r="S987" s="174" t="s">
        <v>70</v>
      </c>
      <c r="T987" s="4" t="s">
        <v>70</v>
      </c>
      <c r="U987" s="140">
        <v>45352</v>
      </c>
      <c r="V987" s="4" t="s">
        <v>1884</v>
      </c>
      <c r="W987" s="4" t="s">
        <v>1954</v>
      </c>
      <c r="X987" s="4"/>
      <c r="Y987" s="4"/>
      <c r="Z987" s="4"/>
      <c r="AA987" s="4" t="s">
        <v>1886</v>
      </c>
      <c r="AB987" s="4"/>
      <c r="AC987" s="142">
        <f t="shared" si="120"/>
        <v>33639199333</v>
      </c>
      <c r="AD987" s="4"/>
      <c r="AE987" s="4"/>
      <c r="AF987" s="144"/>
      <c r="AG987" s="4"/>
      <c r="AH987" s="4"/>
      <c r="AI987" s="4"/>
      <c r="AJ987" s="4"/>
    </row>
    <row r="988" spans="2:37" hidden="1">
      <c r="B988" s="175" t="s">
        <v>5175</v>
      </c>
      <c r="C988" s="174" t="s">
        <v>160</v>
      </c>
      <c r="D988" s="4" t="s">
        <v>2550</v>
      </c>
      <c r="E988" s="4" t="s">
        <v>1831</v>
      </c>
      <c r="F988" s="4" t="s">
        <v>1060</v>
      </c>
      <c r="G988" s="4" t="s">
        <v>7561</v>
      </c>
      <c r="H988" s="4" t="s">
        <v>1433</v>
      </c>
      <c r="I988" s="4" t="s">
        <v>1434</v>
      </c>
      <c r="J988" s="4" t="s">
        <v>7562</v>
      </c>
      <c r="K988" s="139">
        <v>67500000000</v>
      </c>
      <c r="L988" s="139">
        <v>67500000000</v>
      </c>
      <c r="M988" s="4" t="s">
        <v>6451</v>
      </c>
      <c r="N988" s="4" t="s">
        <v>7563</v>
      </c>
      <c r="O988" s="4" t="s">
        <v>3037</v>
      </c>
      <c r="P988" s="186">
        <f>K988</f>
        <v>67500000000</v>
      </c>
      <c r="Q988" s="186">
        <f>K988-P988</f>
        <v>0</v>
      </c>
      <c r="R988" s="4">
        <v>58</v>
      </c>
      <c r="S988" s="4" t="s">
        <v>70</v>
      </c>
      <c r="T988" s="4" t="s">
        <v>70</v>
      </c>
      <c r="U988" s="140">
        <v>45341</v>
      </c>
      <c r="V988" s="4" t="s">
        <v>1884</v>
      </c>
      <c r="W988" s="4" t="s">
        <v>1954</v>
      </c>
      <c r="X988" s="4" t="s">
        <v>70</v>
      </c>
      <c r="Y988" s="140">
        <v>45373</v>
      </c>
      <c r="Z988" s="4" t="s">
        <v>1885</v>
      </c>
      <c r="AA988" s="4" t="s">
        <v>1886</v>
      </c>
      <c r="AB988" s="186">
        <f>P988</f>
        <v>67500000000</v>
      </c>
      <c r="AC988" s="142">
        <f t="shared" si="120"/>
        <v>0</v>
      </c>
      <c r="AD988" s="4"/>
      <c r="AE988" s="4" t="s">
        <v>2114</v>
      </c>
      <c r="AF988" s="144" t="s">
        <v>7564</v>
      </c>
      <c r="AG988" s="4"/>
      <c r="AH988" s="4"/>
      <c r="AI988" s="4"/>
      <c r="AJ988" s="4"/>
      <c r="AK988" t="s">
        <v>6388</v>
      </c>
    </row>
    <row r="989" spans="2:37" hidden="1">
      <c r="B989" s="145" t="s">
        <v>5175</v>
      </c>
      <c r="C989" s="4" t="s">
        <v>160</v>
      </c>
      <c r="D989" s="4" t="s">
        <v>2550</v>
      </c>
      <c r="E989" s="4" t="s">
        <v>1831</v>
      </c>
      <c r="F989" s="4" t="s">
        <v>1060</v>
      </c>
      <c r="G989" s="4" t="s">
        <v>7565</v>
      </c>
      <c r="H989" s="4" t="s">
        <v>1243</v>
      </c>
      <c r="I989" s="4" t="s">
        <v>1244</v>
      </c>
      <c r="J989" s="4" t="s">
        <v>7566</v>
      </c>
      <c r="K989" s="139">
        <v>227000000000</v>
      </c>
      <c r="L989" s="139">
        <v>227000000000</v>
      </c>
      <c r="M989" s="4" t="s">
        <v>5698</v>
      </c>
      <c r="N989" s="4" t="s">
        <v>2705</v>
      </c>
      <c r="O989" s="4" t="s">
        <v>7567</v>
      </c>
      <c r="P989" s="186">
        <f>L989</f>
        <v>227000000000</v>
      </c>
      <c r="Q989" s="186">
        <f>L989-P989</f>
        <v>0</v>
      </c>
      <c r="R989" s="4" t="s">
        <v>2503</v>
      </c>
      <c r="S989" s="4" t="s">
        <v>70</v>
      </c>
      <c r="T989" s="4" t="s">
        <v>70</v>
      </c>
      <c r="U989" s="140">
        <v>45352</v>
      </c>
      <c r="V989" s="4" t="s">
        <v>1884</v>
      </c>
      <c r="W989" s="4" t="s">
        <v>1954</v>
      </c>
      <c r="X989" s="139" t="s">
        <v>70</v>
      </c>
      <c r="Y989" s="140">
        <v>45363</v>
      </c>
      <c r="Z989" s="4" t="s">
        <v>1885</v>
      </c>
      <c r="AA989" s="4" t="s">
        <v>1886</v>
      </c>
      <c r="AB989" s="186">
        <f t="shared" ref="AB989:AB990" si="122">L989</f>
        <v>227000000000</v>
      </c>
      <c r="AC989" s="142">
        <f t="shared" ref="AC989:AC990" si="123">L989-AB989</f>
        <v>0</v>
      </c>
      <c r="AD989" s="4"/>
      <c r="AE989" s="4" t="s">
        <v>1127</v>
      </c>
      <c r="AF989" s="252" t="s">
        <v>7568</v>
      </c>
      <c r="AG989" s="4"/>
      <c r="AH989" s="4"/>
      <c r="AI989" s="4"/>
      <c r="AJ989" s="4"/>
    </row>
    <row r="990" spans="2:37" hidden="1">
      <c r="B990" s="175" t="s">
        <v>5175</v>
      </c>
      <c r="C990" s="174" t="s">
        <v>160</v>
      </c>
      <c r="D990" s="4" t="s">
        <v>2550</v>
      </c>
      <c r="E990" s="4" t="s">
        <v>1831</v>
      </c>
      <c r="F990" s="4" t="s">
        <v>1060</v>
      </c>
      <c r="G990" s="4" t="s">
        <v>7569</v>
      </c>
      <c r="H990" s="4" t="s">
        <v>1383</v>
      </c>
      <c r="I990" s="4" t="s">
        <v>1384</v>
      </c>
      <c r="J990" s="4" t="s">
        <v>7570</v>
      </c>
      <c r="K990" s="139">
        <v>227000000000</v>
      </c>
      <c r="L990" s="139">
        <v>227000000000</v>
      </c>
      <c r="M990" s="4" t="s">
        <v>6427</v>
      </c>
      <c r="N990" s="4" t="s">
        <v>7571</v>
      </c>
      <c r="O990" s="4" t="s">
        <v>7572</v>
      </c>
      <c r="P990" s="186">
        <f>K990</f>
        <v>227000000000</v>
      </c>
      <c r="Q990" s="186">
        <f>K990-P990</f>
        <v>0</v>
      </c>
      <c r="R990" s="4">
        <v>56</v>
      </c>
      <c r="S990" s="4" t="s">
        <v>70</v>
      </c>
      <c r="T990" s="4" t="s">
        <v>70</v>
      </c>
      <c r="U990" s="140">
        <v>45341</v>
      </c>
      <c r="V990" s="4" t="s">
        <v>1884</v>
      </c>
      <c r="W990" s="4" t="s">
        <v>1954</v>
      </c>
      <c r="X990" s="139" t="s">
        <v>70</v>
      </c>
      <c r="Y990" s="140">
        <v>45363</v>
      </c>
      <c r="Z990" s="4" t="s">
        <v>1885</v>
      </c>
      <c r="AA990" s="4" t="s">
        <v>1886</v>
      </c>
      <c r="AB990" s="186">
        <f t="shared" si="122"/>
        <v>227000000000</v>
      </c>
      <c r="AC990" s="142">
        <f t="shared" si="123"/>
        <v>0</v>
      </c>
      <c r="AD990" s="4"/>
      <c r="AE990" s="4" t="s">
        <v>1127</v>
      </c>
      <c r="AF990" s="252" t="s">
        <v>7573</v>
      </c>
      <c r="AG990" s="4"/>
      <c r="AH990" s="4"/>
      <c r="AI990" s="4"/>
      <c r="AJ990" s="4"/>
    </row>
    <row r="991" spans="2:37" hidden="1">
      <c r="B991" s="175" t="s">
        <v>5175</v>
      </c>
      <c r="C991" s="174" t="s">
        <v>160</v>
      </c>
      <c r="D991" s="4" t="s">
        <v>2550</v>
      </c>
      <c r="E991" s="4" t="s">
        <v>1831</v>
      </c>
      <c r="F991" s="4" t="s">
        <v>1060</v>
      </c>
      <c r="G991" s="4" t="s">
        <v>7574</v>
      </c>
      <c r="H991" s="4" t="s">
        <v>1455</v>
      </c>
      <c r="I991" s="4" t="s">
        <v>1456</v>
      </c>
      <c r="J991" s="4" t="s">
        <v>7575</v>
      </c>
      <c r="K991" s="139">
        <v>30610000000</v>
      </c>
      <c r="L991" s="139">
        <v>30610000000</v>
      </c>
      <c r="M991" s="4" t="s">
        <v>6286</v>
      </c>
      <c r="N991" s="4" t="s">
        <v>7576</v>
      </c>
      <c r="O991" s="4" t="s">
        <v>7577</v>
      </c>
      <c r="P991" s="186">
        <f>L991</f>
        <v>30610000000</v>
      </c>
      <c r="Q991" s="186">
        <f>L991-P991</f>
        <v>0</v>
      </c>
      <c r="R991" s="4">
        <v>40</v>
      </c>
      <c r="S991" s="4" t="s">
        <v>70</v>
      </c>
      <c r="T991" s="4" t="s">
        <v>70</v>
      </c>
      <c r="U991" s="140">
        <v>45341</v>
      </c>
      <c r="V991" s="4" t="s">
        <v>1884</v>
      </c>
      <c r="W991" s="4" t="s">
        <v>1954</v>
      </c>
      <c r="X991" s="139" t="s">
        <v>70</v>
      </c>
      <c r="Y991" s="140">
        <v>45357</v>
      </c>
      <c r="Z991" s="4" t="s">
        <v>1888</v>
      </c>
      <c r="AA991" s="4" t="s">
        <v>1886</v>
      </c>
      <c r="AB991" s="186">
        <f>P991</f>
        <v>30610000000</v>
      </c>
      <c r="AC991" s="142">
        <f t="shared" si="120"/>
        <v>0</v>
      </c>
      <c r="AD991" s="4"/>
      <c r="AE991" s="4" t="s">
        <v>1127</v>
      </c>
      <c r="AF991" s="252" t="s">
        <v>7578</v>
      </c>
      <c r="AG991" s="4"/>
      <c r="AH991" s="4"/>
      <c r="AI991" s="4"/>
      <c r="AJ991" s="4"/>
    </row>
    <row r="992" spans="2:37" hidden="1">
      <c r="B992" s="145" t="s">
        <v>5175</v>
      </c>
      <c r="C992" s="4" t="s">
        <v>160</v>
      </c>
      <c r="D992" s="4" t="s">
        <v>2550</v>
      </c>
      <c r="E992" s="4" t="s">
        <v>1831</v>
      </c>
      <c r="F992" s="4" t="s">
        <v>1060</v>
      </c>
      <c r="G992" s="4" t="s">
        <v>7579</v>
      </c>
      <c r="H992" s="4" t="s">
        <v>1187</v>
      </c>
      <c r="I992" s="4" t="s">
        <v>1188</v>
      </c>
      <c r="J992" s="4" t="s">
        <v>7580</v>
      </c>
      <c r="K992" s="139">
        <v>160000000000</v>
      </c>
      <c r="L992" s="139">
        <v>160000000000</v>
      </c>
      <c r="M992" s="4" t="s">
        <v>5873</v>
      </c>
      <c r="N992" s="4" t="s">
        <v>3528</v>
      </c>
      <c r="O992" s="4" t="s">
        <v>2808</v>
      </c>
      <c r="P992" s="186">
        <f>K992</f>
        <v>160000000000</v>
      </c>
      <c r="Q992" s="186">
        <f>P992-K992</f>
        <v>0</v>
      </c>
      <c r="R992" s="4">
        <v>193</v>
      </c>
      <c r="S992" s="174" t="s">
        <v>70</v>
      </c>
      <c r="T992" s="4" t="s">
        <v>70</v>
      </c>
      <c r="U992" s="140">
        <v>45348</v>
      </c>
      <c r="V992" s="4" t="s">
        <v>1887</v>
      </c>
      <c r="W992" s="4"/>
      <c r="X992" s="139" t="s">
        <v>70</v>
      </c>
      <c r="Y992" s="140">
        <v>45366</v>
      </c>
      <c r="Z992" s="4" t="s">
        <v>1885</v>
      </c>
      <c r="AA992" s="4" t="s">
        <v>1886</v>
      </c>
      <c r="AB992" s="186">
        <f t="shared" ref="AB992:AB1014" si="124">P992</f>
        <v>160000000000</v>
      </c>
      <c r="AC992" s="142">
        <f t="shared" si="120"/>
        <v>0</v>
      </c>
      <c r="AD992" s="4"/>
      <c r="AE992" s="4" t="s">
        <v>1127</v>
      </c>
      <c r="AF992" s="144" t="s">
        <v>7581</v>
      </c>
      <c r="AG992" s="4"/>
      <c r="AH992" s="4"/>
      <c r="AI992" s="4"/>
      <c r="AJ992" s="4"/>
    </row>
    <row r="993" spans="2:36" hidden="1">
      <c r="B993" s="145" t="s">
        <v>5175</v>
      </c>
      <c r="C993" s="4" t="s">
        <v>160</v>
      </c>
      <c r="D993" s="4" t="s">
        <v>2550</v>
      </c>
      <c r="E993" s="4" t="s">
        <v>1831</v>
      </c>
      <c r="F993" s="4" t="s">
        <v>1060</v>
      </c>
      <c r="G993" s="4" t="s">
        <v>7582</v>
      </c>
      <c r="H993" s="4" t="s">
        <v>1187</v>
      </c>
      <c r="I993" s="4" t="s">
        <v>1188</v>
      </c>
      <c r="J993" s="4" t="s">
        <v>7583</v>
      </c>
      <c r="K993" s="139">
        <v>130000000000</v>
      </c>
      <c r="L993" s="139">
        <v>130000000000</v>
      </c>
      <c r="M993" s="4" t="s">
        <v>5873</v>
      </c>
      <c r="N993" s="4" t="s">
        <v>3021</v>
      </c>
      <c r="O993" s="4" t="s">
        <v>2808</v>
      </c>
      <c r="P993" s="186">
        <f>K993</f>
        <v>130000000000</v>
      </c>
      <c r="Q993" s="186">
        <f>P993-K993</f>
        <v>0</v>
      </c>
      <c r="R993" s="4">
        <v>193</v>
      </c>
      <c r="S993" s="174" t="s">
        <v>70</v>
      </c>
      <c r="T993" s="4" t="s">
        <v>70</v>
      </c>
      <c r="U993" s="140">
        <v>45348</v>
      </c>
      <c r="V993" s="4" t="s">
        <v>1887</v>
      </c>
      <c r="W993" s="4"/>
      <c r="X993" s="139" t="s">
        <v>70</v>
      </c>
      <c r="Y993" s="140">
        <v>45366</v>
      </c>
      <c r="Z993" s="4" t="s">
        <v>1885</v>
      </c>
      <c r="AA993" s="4" t="s">
        <v>1886</v>
      </c>
      <c r="AB993" s="186">
        <f t="shared" si="124"/>
        <v>130000000000</v>
      </c>
      <c r="AC993" s="142">
        <f t="shared" si="120"/>
        <v>0</v>
      </c>
      <c r="AD993" s="4"/>
      <c r="AE993" s="4" t="s">
        <v>1127</v>
      </c>
      <c r="AF993" s="144" t="s">
        <v>7581</v>
      </c>
      <c r="AG993" s="4"/>
      <c r="AH993" s="4"/>
      <c r="AI993" s="4"/>
      <c r="AJ993" s="4"/>
    </row>
    <row r="994" spans="2:36" hidden="1">
      <c r="B994" s="175" t="s">
        <v>5175</v>
      </c>
      <c r="C994" s="174" t="s">
        <v>160</v>
      </c>
      <c r="D994" s="4" t="s">
        <v>2550</v>
      </c>
      <c r="E994" s="4" t="s">
        <v>1831</v>
      </c>
      <c r="F994" s="4" t="s">
        <v>1060</v>
      </c>
      <c r="G994" s="4" t="s">
        <v>7584</v>
      </c>
      <c r="H994" s="4" t="s">
        <v>1363</v>
      </c>
      <c r="I994" s="4" t="s">
        <v>1364</v>
      </c>
      <c r="J994" s="4" t="s">
        <v>7585</v>
      </c>
      <c r="K994" s="139">
        <v>6227010000</v>
      </c>
      <c r="L994" s="139">
        <v>6227010000</v>
      </c>
      <c r="M994" s="4" t="s">
        <v>6286</v>
      </c>
      <c r="N994" s="4" t="s">
        <v>7586</v>
      </c>
      <c r="O994" s="4" t="s">
        <v>7587</v>
      </c>
      <c r="P994" s="186">
        <f t="shared" ref="P994:P1021" si="125">L994</f>
        <v>6227010000</v>
      </c>
      <c r="Q994" s="186">
        <f t="shared" ref="Q994:Q1021" si="126">L994-P994</f>
        <v>0</v>
      </c>
      <c r="R994" s="4">
        <v>41</v>
      </c>
      <c r="S994" s="4" t="s">
        <v>70</v>
      </c>
      <c r="T994" s="4" t="s">
        <v>70</v>
      </c>
      <c r="U994" s="140">
        <v>45341</v>
      </c>
      <c r="V994" s="4" t="s">
        <v>1884</v>
      </c>
      <c r="W994" s="4" t="s">
        <v>1954</v>
      </c>
      <c r="X994" s="139" t="s">
        <v>70</v>
      </c>
      <c r="Y994" s="140">
        <v>45366</v>
      </c>
      <c r="Z994" s="4" t="s">
        <v>1885</v>
      </c>
      <c r="AA994" s="4" t="s">
        <v>1886</v>
      </c>
      <c r="AB994" s="186">
        <f t="shared" si="124"/>
        <v>6227010000</v>
      </c>
      <c r="AC994" s="142">
        <f t="shared" si="120"/>
        <v>0</v>
      </c>
      <c r="AD994" s="4"/>
      <c r="AE994" s="4" t="s">
        <v>1127</v>
      </c>
      <c r="AF994" s="144" t="s">
        <v>7588</v>
      </c>
      <c r="AG994" s="4"/>
      <c r="AH994" s="4"/>
      <c r="AI994" s="4"/>
      <c r="AJ994" s="4"/>
    </row>
    <row r="995" spans="2:36" hidden="1">
      <c r="B995" s="175" t="s">
        <v>5175</v>
      </c>
      <c r="C995" s="174" t="s">
        <v>160</v>
      </c>
      <c r="D995" s="4" t="s">
        <v>2550</v>
      </c>
      <c r="E995" s="4" t="s">
        <v>1831</v>
      </c>
      <c r="F995" s="4" t="s">
        <v>1060</v>
      </c>
      <c r="G995" s="4" t="s">
        <v>7589</v>
      </c>
      <c r="H995" s="4" t="s">
        <v>1363</v>
      </c>
      <c r="I995" s="4" t="s">
        <v>1364</v>
      </c>
      <c r="J995" s="4" t="s">
        <v>7590</v>
      </c>
      <c r="K995" s="139">
        <v>10000000000</v>
      </c>
      <c r="L995" s="139">
        <v>10000000000</v>
      </c>
      <c r="M995" s="4" t="s">
        <v>5787</v>
      </c>
      <c r="N995" s="4" t="s">
        <v>2739</v>
      </c>
      <c r="O995" s="4" t="s">
        <v>2646</v>
      </c>
      <c r="P995" s="186">
        <f t="shared" si="125"/>
        <v>10000000000</v>
      </c>
      <c r="Q995" s="186">
        <f t="shared" si="126"/>
        <v>0</v>
      </c>
      <c r="R995" s="4">
        <v>41</v>
      </c>
      <c r="S995" s="4" t="s">
        <v>70</v>
      </c>
      <c r="T995" s="4" t="s">
        <v>70</v>
      </c>
      <c r="U995" s="140">
        <v>45341</v>
      </c>
      <c r="V995" s="4" t="s">
        <v>1884</v>
      </c>
      <c r="W995" s="4" t="s">
        <v>1954</v>
      </c>
      <c r="X995" s="139" t="s">
        <v>70</v>
      </c>
      <c r="Y995" s="140">
        <v>45366</v>
      </c>
      <c r="Z995" s="4" t="s">
        <v>1885</v>
      </c>
      <c r="AA995" s="4" t="s">
        <v>1886</v>
      </c>
      <c r="AB995" s="186">
        <f t="shared" si="124"/>
        <v>10000000000</v>
      </c>
      <c r="AC995" s="142">
        <f t="shared" si="120"/>
        <v>0</v>
      </c>
      <c r="AD995" s="4"/>
      <c r="AE995" s="4" t="s">
        <v>1127</v>
      </c>
      <c r="AF995" s="144" t="s">
        <v>7588</v>
      </c>
      <c r="AG995" s="4"/>
      <c r="AH995" s="4"/>
      <c r="AI995" s="4"/>
      <c r="AJ995" s="4"/>
    </row>
    <row r="996" spans="2:36" hidden="1">
      <c r="B996" s="175" t="s">
        <v>5175</v>
      </c>
      <c r="C996" s="174" t="s">
        <v>160</v>
      </c>
      <c r="D996" s="4" t="s">
        <v>2550</v>
      </c>
      <c r="E996" s="4" t="s">
        <v>1831</v>
      </c>
      <c r="F996" s="4" t="s">
        <v>1060</v>
      </c>
      <c r="G996" s="4" t="s">
        <v>7591</v>
      </c>
      <c r="H996" s="4" t="s">
        <v>1363</v>
      </c>
      <c r="I996" s="4" t="s">
        <v>1364</v>
      </c>
      <c r="J996" s="4" t="s">
        <v>7592</v>
      </c>
      <c r="K996" s="139">
        <v>10000000000</v>
      </c>
      <c r="L996" s="139">
        <v>10000000000</v>
      </c>
      <c r="M996" s="4" t="s">
        <v>5787</v>
      </c>
      <c r="N996" s="4" t="s">
        <v>3630</v>
      </c>
      <c r="O996" s="4" t="s">
        <v>3063</v>
      </c>
      <c r="P996" s="186">
        <f t="shared" si="125"/>
        <v>10000000000</v>
      </c>
      <c r="Q996" s="186">
        <f t="shared" si="126"/>
        <v>0</v>
      </c>
      <c r="R996" s="4">
        <v>41</v>
      </c>
      <c r="S996" s="4" t="s">
        <v>70</v>
      </c>
      <c r="T996" s="4" t="s">
        <v>70</v>
      </c>
      <c r="U996" s="140">
        <v>45341</v>
      </c>
      <c r="V996" s="4" t="s">
        <v>1884</v>
      </c>
      <c r="W996" s="4" t="s">
        <v>1954</v>
      </c>
      <c r="X996" s="139" t="s">
        <v>70</v>
      </c>
      <c r="Y996" s="140">
        <v>45366</v>
      </c>
      <c r="Z996" s="4" t="s">
        <v>1885</v>
      </c>
      <c r="AA996" s="4" t="s">
        <v>1886</v>
      </c>
      <c r="AB996" s="186">
        <f t="shared" si="124"/>
        <v>10000000000</v>
      </c>
      <c r="AC996" s="142">
        <f t="shared" si="120"/>
        <v>0</v>
      </c>
      <c r="AD996" s="4"/>
      <c r="AE996" s="4" t="s">
        <v>1127</v>
      </c>
      <c r="AF996" s="144" t="s">
        <v>7588</v>
      </c>
      <c r="AG996" s="4"/>
      <c r="AH996" s="4"/>
      <c r="AI996" s="4"/>
      <c r="AJ996" s="4"/>
    </row>
    <row r="997" spans="2:36" hidden="1">
      <c r="B997" s="175" t="s">
        <v>5175</v>
      </c>
      <c r="C997" s="174" t="s">
        <v>160</v>
      </c>
      <c r="D997" s="4" t="s">
        <v>2550</v>
      </c>
      <c r="E997" s="4" t="s">
        <v>1831</v>
      </c>
      <c r="F997" s="4" t="s">
        <v>1060</v>
      </c>
      <c r="G997" s="4" t="s">
        <v>7593</v>
      </c>
      <c r="H997" s="4" t="s">
        <v>1363</v>
      </c>
      <c r="I997" s="4" t="s">
        <v>1364</v>
      </c>
      <c r="J997" s="4" t="s">
        <v>7594</v>
      </c>
      <c r="K997" s="139">
        <v>10000000000</v>
      </c>
      <c r="L997" s="139">
        <v>10000000000</v>
      </c>
      <c r="M997" s="4" t="s">
        <v>5787</v>
      </c>
      <c r="N997" s="4" t="s">
        <v>3630</v>
      </c>
      <c r="O997" s="4" t="s">
        <v>3063</v>
      </c>
      <c r="P997" s="186">
        <f t="shared" si="125"/>
        <v>10000000000</v>
      </c>
      <c r="Q997" s="186">
        <f t="shared" si="126"/>
        <v>0</v>
      </c>
      <c r="R997" s="4">
        <v>41</v>
      </c>
      <c r="S997" s="4" t="s">
        <v>70</v>
      </c>
      <c r="T997" s="4" t="s">
        <v>70</v>
      </c>
      <c r="U997" s="140">
        <v>45341</v>
      </c>
      <c r="V997" s="4" t="s">
        <v>1884</v>
      </c>
      <c r="W997" s="4" t="s">
        <v>1954</v>
      </c>
      <c r="X997" s="139" t="s">
        <v>70</v>
      </c>
      <c r="Y997" s="140">
        <v>45366</v>
      </c>
      <c r="Z997" s="4" t="s">
        <v>1885</v>
      </c>
      <c r="AA997" s="4" t="s">
        <v>1886</v>
      </c>
      <c r="AB997" s="186">
        <f t="shared" si="124"/>
        <v>10000000000</v>
      </c>
      <c r="AC997" s="142">
        <f t="shared" si="120"/>
        <v>0</v>
      </c>
      <c r="AD997" s="4"/>
      <c r="AE997" s="4" t="s">
        <v>1127</v>
      </c>
      <c r="AF997" s="144" t="s">
        <v>7588</v>
      </c>
      <c r="AG997" s="4"/>
      <c r="AH997" s="4"/>
      <c r="AI997" s="4"/>
      <c r="AJ997" s="4"/>
    </row>
    <row r="998" spans="2:36" hidden="1">
      <c r="B998" s="175" t="s">
        <v>5175</v>
      </c>
      <c r="C998" s="174" t="s">
        <v>160</v>
      </c>
      <c r="D998" s="4" t="s">
        <v>2550</v>
      </c>
      <c r="E998" s="4" t="s">
        <v>1831</v>
      </c>
      <c r="F998" s="4" t="s">
        <v>1060</v>
      </c>
      <c r="G998" s="4" t="s">
        <v>7595</v>
      </c>
      <c r="H998" s="4" t="s">
        <v>1363</v>
      </c>
      <c r="I998" s="4" t="s">
        <v>1364</v>
      </c>
      <c r="J998" s="4" t="s">
        <v>7596</v>
      </c>
      <c r="K998" s="139">
        <v>9000000000</v>
      </c>
      <c r="L998" s="139">
        <v>9000000000</v>
      </c>
      <c r="M998" s="4" t="s">
        <v>5787</v>
      </c>
      <c r="N998" s="4" t="s">
        <v>3662</v>
      </c>
      <c r="O998" s="4" t="s">
        <v>3343</v>
      </c>
      <c r="P998" s="186">
        <f t="shared" si="125"/>
        <v>9000000000</v>
      </c>
      <c r="Q998" s="186">
        <f t="shared" si="126"/>
        <v>0</v>
      </c>
      <c r="R998" s="4">
        <v>41</v>
      </c>
      <c r="S998" s="4" t="s">
        <v>70</v>
      </c>
      <c r="T998" s="4" t="s">
        <v>70</v>
      </c>
      <c r="U998" s="140">
        <v>45341</v>
      </c>
      <c r="V998" s="4" t="s">
        <v>1884</v>
      </c>
      <c r="W998" s="4" t="s">
        <v>1954</v>
      </c>
      <c r="X998" s="139" t="s">
        <v>70</v>
      </c>
      <c r="Y998" s="140">
        <v>45366</v>
      </c>
      <c r="Z998" s="4" t="s">
        <v>1885</v>
      </c>
      <c r="AA998" s="4" t="s">
        <v>1886</v>
      </c>
      <c r="AB998" s="186">
        <f t="shared" si="124"/>
        <v>9000000000</v>
      </c>
      <c r="AC998" s="142">
        <f t="shared" si="120"/>
        <v>0</v>
      </c>
      <c r="AD998" s="4"/>
      <c r="AE998" s="4" t="s">
        <v>1127</v>
      </c>
      <c r="AF998" s="144" t="s">
        <v>7588</v>
      </c>
      <c r="AG998" s="4"/>
      <c r="AH998" s="4"/>
      <c r="AI998" s="4"/>
      <c r="AJ998" s="4"/>
    </row>
    <row r="999" spans="2:36" hidden="1">
      <c r="B999" s="175" t="s">
        <v>5175</v>
      </c>
      <c r="C999" s="174" t="s">
        <v>160</v>
      </c>
      <c r="D999" s="4" t="s">
        <v>2550</v>
      </c>
      <c r="E999" s="4" t="s">
        <v>1831</v>
      </c>
      <c r="F999" s="4" t="s">
        <v>1060</v>
      </c>
      <c r="G999" s="4" t="s">
        <v>7597</v>
      </c>
      <c r="H999" s="4" t="s">
        <v>1363</v>
      </c>
      <c r="I999" s="4" t="s">
        <v>1364</v>
      </c>
      <c r="J999" s="4" t="s">
        <v>7598</v>
      </c>
      <c r="K999" s="139">
        <v>8500000000</v>
      </c>
      <c r="L999" s="139">
        <v>8500000000</v>
      </c>
      <c r="M999" s="4" t="s">
        <v>5787</v>
      </c>
      <c r="N999" s="4" t="s">
        <v>2611</v>
      </c>
      <c r="O999" s="4" t="s">
        <v>3343</v>
      </c>
      <c r="P999" s="186">
        <f t="shared" si="125"/>
        <v>8500000000</v>
      </c>
      <c r="Q999" s="186">
        <f t="shared" si="126"/>
        <v>0</v>
      </c>
      <c r="R999" s="4">
        <v>41</v>
      </c>
      <c r="S999" s="4" t="s">
        <v>70</v>
      </c>
      <c r="T999" s="4" t="s">
        <v>70</v>
      </c>
      <c r="U999" s="140">
        <v>45341</v>
      </c>
      <c r="V999" s="4" t="s">
        <v>1884</v>
      </c>
      <c r="W999" s="4" t="s">
        <v>1954</v>
      </c>
      <c r="X999" s="139" t="s">
        <v>70</v>
      </c>
      <c r="Y999" s="140">
        <v>45366</v>
      </c>
      <c r="Z999" s="4" t="s">
        <v>1885</v>
      </c>
      <c r="AA999" s="4" t="s">
        <v>1886</v>
      </c>
      <c r="AB999" s="186">
        <f t="shared" si="124"/>
        <v>8500000000</v>
      </c>
      <c r="AC999" s="142">
        <f t="shared" si="120"/>
        <v>0</v>
      </c>
      <c r="AD999" s="4"/>
      <c r="AE999" s="4" t="s">
        <v>1127</v>
      </c>
      <c r="AF999" s="144" t="s">
        <v>7588</v>
      </c>
      <c r="AG999" s="4"/>
      <c r="AH999" s="4"/>
      <c r="AI999" s="4"/>
      <c r="AJ999" s="4"/>
    </row>
    <row r="1000" spans="2:36" hidden="1">
      <c r="B1000" s="175" t="s">
        <v>5175</v>
      </c>
      <c r="C1000" s="174" t="s">
        <v>160</v>
      </c>
      <c r="D1000" s="4" t="s">
        <v>2550</v>
      </c>
      <c r="E1000" s="4" t="s">
        <v>1831</v>
      </c>
      <c r="F1000" s="4" t="s">
        <v>1060</v>
      </c>
      <c r="G1000" s="4" t="s">
        <v>7599</v>
      </c>
      <c r="H1000" s="4" t="s">
        <v>1363</v>
      </c>
      <c r="I1000" s="4" t="s">
        <v>1364</v>
      </c>
      <c r="J1000" s="4" t="s">
        <v>7600</v>
      </c>
      <c r="K1000" s="139">
        <v>8500000000</v>
      </c>
      <c r="L1000" s="139">
        <v>8500000000</v>
      </c>
      <c r="M1000" s="4" t="s">
        <v>5787</v>
      </c>
      <c r="N1000" s="4" t="s">
        <v>2636</v>
      </c>
      <c r="O1000" s="4" t="s">
        <v>7601</v>
      </c>
      <c r="P1000" s="186">
        <f t="shared" si="125"/>
        <v>8500000000</v>
      </c>
      <c r="Q1000" s="186">
        <f t="shared" si="126"/>
        <v>0</v>
      </c>
      <c r="R1000" s="4">
        <v>41</v>
      </c>
      <c r="S1000" s="4" t="s">
        <v>70</v>
      </c>
      <c r="T1000" s="4" t="s">
        <v>70</v>
      </c>
      <c r="U1000" s="140">
        <v>45341</v>
      </c>
      <c r="V1000" s="4" t="s">
        <v>1884</v>
      </c>
      <c r="W1000" s="4" t="s">
        <v>1954</v>
      </c>
      <c r="X1000" s="139" t="s">
        <v>70</v>
      </c>
      <c r="Y1000" s="140">
        <v>45366</v>
      </c>
      <c r="Z1000" s="4" t="s">
        <v>1885</v>
      </c>
      <c r="AA1000" s="4" t="s">
        <v>1886</v>
      </c>
      <c r="AB1000" s="186">
        <f t="shared" si="124"/>
        <v>8500000000</v>
      </c>
      <c r="AC1000" s="142">
        <f t="shared" si="120"/>
        <v>0</v>
      </c>
      <c r="AD1000" s="4"/>
      <c r="AE1000" s="4" t="s">
        <v>1127</v>
      </c>
      <c r="AF1000" s="144" t="s">
        <v>7588</v>
      </c>
      <c r="AG1000" s="4"/>
      <c r="AH1000" s="4"/>
      <c r="AI1000" s="4"/>
      <c r="AJ1000" s="4"/>
    </row>
    <row r="1001" spans="2:36" hidden="1">
      <c r="B1001" s="175" t="s">
        <v>5175</v>
      </c>
      <c r="C1001" s="174" t="s">
        <v>160</v>
      </c>
      <c r="D1001" s="4" t="s">
        <v>2550</v>
      </c>
      <c r="E1001" s="4" t="s">
        <v>1831</v>
      </c>
      <c r="F1001" s="4" t="s">
        <v>1060</v>
      </c>
      <c r="G1001" s="4" t="s">
        <v>7602</v>
      </c>
      <c r="H1001" s="4" t="s">
        <v>1363</v>
      </c>
      <c r="I1001" s="4" t="s">
        <v>1364</v>
      </c>
      <c r="J1001" s="4" t="s">
        <v>7603</v>
      </c>
      <c r="K1001" s="139">
        <v>8500000000</v>
      </c>
      <c r="L1001" s="139">
        <v>8500000000</v>
      </c>
      <c r="M1001" s="4" t="s">
        <v>5787</v>
      </c>
      <c r="N1001" s="4" t="s">
        <v>2636</v>
      </c>
      <c r="O1001" s="4" t="s">
        <v>7601</v>
      </c>
      <c r="P1001" s="186">
        <f t="shared" si="125"/>
        <v>8500000000</v>
      </c>
      <c r="Q1001" s="186">
        <f t="shared" si="126"/>
        <v>0</v>
      </c>
      <c r="R1001" s="4">
        <v>41</v>
      </c>
      <c r="S1001" s="4" t="s">
        <v>70</v>
      </c>
      <c r="T1001" s="4" t="s">
        <v>70</v>
      </c>
      <c r="U1001" s="140">
        <v>45341</v>
      </c>
      <c r="V1001" s="4" t="s">
        <v>1884</v>
      </c>
      <c r="W1001" s="4" t="s">
        <v>1954</v>
      </c>
      <c r="X1001" s="139" t="s">
        <v>70</v>
      </c>
      <c r="Y1001" s="140">
        <v>45366</v>
      </c>
      <c r="Z1001" s="4" t="s">
        <v>1885</v>
      </c>
      <c r="AA1001" s="4" t="s">
        <v>1886</v>
      </c>
      <c r="AB1001" s="186">
        <f t="shared" si="124"/>
        <v>8500000000</v>
      </c>
      <c r="AC1001" s="142">
        <f t="shared" si="120"/>
        <v>0</v>
      </c>
      <c r="AD1001" s="4"/>
      <c r="AE1001" s="4" t="s">
        <v>1127</v>
      </c>
      <c r="AF1001" s="144" t="s">
        <v>7588</v>
      </c>
      <c r="AG1001" s="4"/>
      <c r="AH1001" s="4"/>
      <c r="AI1001" s="4"/>
      <c r="AJ1001" s="4"/>
    </row>
    <row r="1002" spans="2:36" hidden="1">
      <c r="B1002" s="175" t="s">
        <v>5175</v>
      </c>
      <c r="C1002" s="174" t="s">
        <v>160</v>
      </c>
      <c r="D1002" s="4" t="s">
        <v>2550</v>
      </c>
      <c r="E1002" s="4" t="s">
        <v>1831</v>
      </c>
      <c r="F1002" s="4" t="s">
        <v>1060</v>
      </c>
      <c r="G1002" s="4" t="s">
        <v>7604</v>
      </c>
      <c r="H1002" s="4" t="s">
        <v>1363</v>
      </c>
      <c r="I1002" s="4" t="s">
        <v>1364</v>
      </c>
      <c r="J1002" s="4" t="s">
        <v>7605</v>
      </c>
      <c r="K1002" s="139">
        <v>8500000000</v>
      </c>
      <c r="L1002" s="139">
        <v>8500000000</v>
      </c>
      <c r="M1002" s="4" t="s">
        <v>5787</v>
      </c>
      <c r="N1002" s="4" t="s">
        <v>3023</v>
      </c>
      <c r="O1002" s="4" t="s">
        <v>7601</v>
      </c>
      <c r="P1002" s="186">
        <f t="shared" si="125"/>
        <v>8500000000</v>
      </c>
      <c r="Q1002" s="186">
        <f t="shared" si="126"/>
        <v>0</v>
      </c>
      <c r="R1002" s="4">
        <v>41</v>
      </c>
      <c r="S1002" s="4" t="s">
        <v>70</v>
      </c>
      <c r="T1002" s="4" t="s">
        <v>70</v>
      </c>
      <c r="U1002" s="140">
        <v>45341</v>
      </c>
      <c r="V1002" s="4" t="s">
        <v>1884</v>
      </c>
      <c r="W1002" s="4" t="s">
        <v>1954</v>
      </c>
      <c r="X1002" s="139" t="s">
        <v>70</v>
      </c>
      <c r="Y1002" s="140">
        <v>45366</v>
      </c>
      <c r="Z1002" s="4" t="s">
        <v>1885</v>
      </c>
      <c r="AA1002" s="4" t="s">
        <v>1886</v>
      </c>
      <c r="AB1002" s="186">
        <f t="shared" si="124"/>
        <v>8500000000</v>
      </c>
      <c r="AC1002" s="142">
        <f t="shared" si="120"/>
        <v>0</v>
      </c>
      <c r="AD1002" s="4"/>
      <c r="AE1002" s="4" t="s">
        <v>1127</v>
      </c>
      <c r="AF1002" s="144" t="s">
        <v>7588</v>
      </c>
      <c r="AG1002" s="4"/>
      <c r="AH1002" s="4"/>
      <c r="AI1002" s="4"/>
      <c r="AJ1002" s="4"/>
    </row>
    <row r="1003" spans="2:36" hidden="1">
      <c r="B1003" s="175" t="s">
        <v>5175</v>
      </c>
      <c r="C1003" s="174" t="s">
        <v>160</v>
      </c>
      <c r="D1003" s="4" t="s">
        <v>2550</v>
      </c>
      <c r="E1003" s="4" t="s">
        <v>1831</v>
      </c>
      <c r="F1003" s="4" t="s">
        <v>1060</v>
      </c>
      <c r="G1003" s="4" t="s">
        <v>7606</v>
      </c>
      <c r="H1003" s="4" t="s">
        <v>1363</v>
      </c>
      <c r="I1003" s="4" t="s">
        <v>1364</v>
      </c>
      <c r="J1003" s="4" t="s">
        <v>7585</v>
      </c>
      <c r="K1003" s="139">
        <v>2342342667</v>
      </c>
      <c r="L1003" s="139">
        <v>2342342667</v>
      </c>
      <c r="M1003" s="4" t="s">
        <v>6286</v>
      </c>
      <c r="N1003" s="4" t="s">
        <v>7607</v>
      </c>
      <c r="O1003" s="4" t="s">
        <v>7587</v>
      </c>
      <c r="P1003" s="186">
        <f t="shared" si="125"/>
        <v>2342342667</v>
      </c>
      <c r="Q1003" s="186">
        <f t="shared" si="126"/>
        <v>0</v>
      </c>
      <c r="R1003" s="4">
        <v>41</v>
      </c>
      <c r="S1003" s="4" t="s">
        <v>70</v>
      </c>
      <c r="T1003" s="4" t="s">
        <v>70</v>
      </c>
      <c r="U1003" s="140">
        <v>45341</v>
      </c>
      <c r="V1003" s="4" t="s">
        <v>1884</v>
      </c>
      <c r="W1003" s="4" t="s">
        <v>1954</v>
      </c>
      <c r="X1003" s="139" t="s">
        <v>70</v>
      </c>
      <c r="Y1003" s="140">
        <v>45366</v>
      </c>
      <c r="Z1003" s="4" t="s">
        <v>1885</v>
      </c>
      <c r="AA1003" s="4" t="s">
        <v>1886</v>
      </c>
      <c r="AB1003" s="186">
        <f t="shared" si="124"/>
        <v>2342342667</v>
      </c>
      <c r="AC1003" s="142">
        <f t="shared" si="120"/>
        <v>0</v>
      </c>
      <c r="AD1003" s="4"/>
      <c r="AE1003" s="4" t="s">
        <v>1127</v>
      </c>
      <c r="AF1003" s="144" t="s">
        <v>7588</v>
      </c>
      <c r="AG1003" s="4"/>
      <c r="AH1003" s="4"/>
      <c r="AI1003" s="4"/>
      <c r="AJ1003" s="4"/>
    </row>
    <row r="1004" spans="2:36" hidden="1">
      <c r="B1004" s="175" t="s">
        <v>5175</v>
      </c>
      <c r="C1004" s="174" t="s">
        <v>160</v>
      </c>
      <c r="D1004" s="4" t="s">
        <v>2550</v>
      </c>
      <c r="E1004" s="4" t="s">
        <v>1831</v>
      </c>
      <c r="F1004" s="4" t="s">
        <v>1060</v>
      </c>
      <c r="G1004" s="4" t="s">
        <v>7608</v>
      </c>
      <c r="H1004" s="4" t="s">
        <v>1363</v>
      </c>
      <c r="I1004" s="4" t="s">
        <v>1364</v>
      </c>
      <c r="J1004" s="4" t="s">
        <v>7609</v>
      </c>
      <c r="K1004" s="139">
        <v>10900000000</v>
      </c>
      <c r="L1004" s="139">
        <v>10900000000</v>
      </c>
      <c r="M1004" s="4" t="s">
        <v>5787</v>
      </c>
      <c r="N1004" s="4" t="s">
        <v>4715</v>
      </c>
      <c r="O1004" s="4" t="s">
        <v>3594</v>
      </c>
      <c r="P1004" s="186">
        <f t="shared" si="125"/>
        <v>10900000000</v>
      </c>
      <c r="Q1004" s="186">
        <f t="shared" si="126"/>
        <v>0</v>
      </c>
      <c r="R1004" s="4">
        <v>41</v>
      </c>
      <c r="S1004" s="4" t="s">
        <v>70</v>
      </c>
      <c r="T1004" s="4" t="s">
        <v>70</v>
      </c>
      <c r="U1004" s="140">
        <v>45341</v>
      </c>
      <c r="V1004" s="4" t="s">
        <v>1884</v>
      </c>
      <c r="W1004" s="4" t="s">
        <v>1954</v>
      </c>
      <c r="X1004" s="139" t="s">
        <v>70</v>
      </c>
      <c r="Y1004" s="140">
        <v>45366</v>
      </c>
      <c r="Z1004" s="4" t="s">
        <v>1885</v>
      </c>
      <c r="AA1004" s="4" t="s">
        <v>1886</v>
      </c>
      <c r="AB1004" s="186">
        <f t="shared" si="124"/>
        <v>10900000000</v>
      </c>
      <c r="AC1004" s="142">
        <f t="shared" si="120"/>
        <v>0</v>
      </c>
      <c r="AD1004" s="4"/>
      <c r="AE1004" s="4" t="s">
        <v>1127</v>
      </c>
      <c r="AF1004" s="144" t="s">
        <v>7588</v>
      </c>
      <c r="AG1004" s="4"/>
      <c r="AH1004" s="4"/>
      <c r="AI1004" s="4"/>
      <c r="AJ1004" s="4"/>
    </row>
    <row r="1005" spans="2:36" hidden="1">
      <c r="B1005" s="175" t="s">
        <v>5175</v>
      </c>
      <c r="C1005" s="174" t="s">
        <v>160</v>
      </c>
      <c r="D1005" s="4" t="s">
        <v>2550</v>
      </c>
      <c r="E1005" s="4" t="s">
        <v>1831</v>
      </c>
      <c r="F1005" s="4" t="s">
        <v>1060</v>
      </c>
      <c r="G1005" s="4" t="s">
        <v>7610</v>
      </c>
      <c r="H1005" s="4" t="s">
        <v>1363</v>
      </c>
      <c r="I1005" s="4" t="s">
        <v>1364</v>
      </c>
      <c r="J1005" s="4" t="s">
        <v>7611</v>
      </c>
      <c r="K1005" s="139">
        <v>40460000000</v>
      </c>
      <c r="L1005" s="139">
        <v>40460000000</v>
      </c>
      <c r="M1005" s="4" t="s">
        <v>5787</v>
      </c>
      <c r="N1005" s="4" t="s">
        <v>5013</v>
      </c>
      <c r="O1005" s="4" t="s">
        <v>5410</v>
      </c>
      <c r="P1005" s="186">
        <f t="shared" si="125"/>
        <v>40460000000</v>
      </c>
      <c r="Q1005" s="186">
        <f t="shared" si="126"/>
        <v>0</v>
      </c>
      <c r="R1005" s="4">
        <v>41</v>
      </c>
      <c r="S1005" s="4" t="s">
        <v>70</v>
      </c>
      <c r="T1005" s="4" t="s">
        <v>70</v>
      </c>
      <c r="U1005" s="140">
        <v>45341</v>
      </c>
      <c r="V1005" s="4" t="s">
        <v>1884</v>
      </c>
      <c r="W1005" s="4" t="s">
        <v>1954</v>
      </c>
      <c r="X1005" s="139" t="s">
        <v>70</v>
      </c>
      <c r="Y1005" s="140">
        <v>45366</v>
      </c>
      <c r="Z1005" s="4" t="s">
        <v>1885</v>
      </c>
      <c r="AA1005" s="4" t="s">
        <v>1886</v>
      </c>
      <c r="AB1005" s="186">
        <f t="shared" si="124"/>
        <v>40460000000</v>
      </c>
      <c r="AC1005" s="142">
        <f t="shared" si="120"/>
        <v>0</v>
      </c>
      <c r="AD1005" s="4"/>
      <c r="AE1005" s="4" t="s">
        <v>1127</v>
      </c>
      <c r="AF1005" s="144" t="s">
        <v>7588</v>
      </c>
      <c r="AG1005" s="4"/>
      <c r="AH1005" s="4"/>
      <c r="AI1005" s="4"/>
      <c r="AJ1005" s="4"/>
    </row>
    <row r="1006" spans="2:36" hidden="1">
      <c r="B1006" s="175" t="s">
        <v>5175</v>
      </c>
      <c r="C1006" s="174" t="s">
        <v>160</v>
      </c>
      <c r="D1006" s="4" t="s">
        <v>2550</v>
      </c>
      <c r="E1006" s="4" t="s">
        <v>1831</v>
      </c>
      <c r="F1006" s="4" t="s">
        <v>1060</v>
      </c>
      <c r="G1006" s="4" t="s">
        <v>7612</v>
      </c>
      <c r="H1006" s="4" t="s">
        <v>1363</v>
      </c>
      <c r="I1006" s="4" t="s">
        <v>1364</v>
      </c>
      <c r="J1006" s="4" t="s">
        <v>7613</v>
      </c>
      <c r="K1006" s="139">
        <v>37690000000</v>
      </c>
      <c r="L1006" s="139">
        <v>37690000000</v>
      </c>
      <c r="M1006" s="4" t="s">
        <v>5787</v>
      </c>
      <c r="N1006" s="4" t="s">
        <v>5013</v>
      </c>
      <c r="O1006" s="4" t="s">
        <v>2703</v>
      </c>
      <c r="P1006" s="186">
        <f t="shared" si="125"/>
        <v>37690000000</v>
      </c>
      <c r="Q1006" s="186">
        <f t="shared" si="126"/>
        <v>0</v>
      </c>
      <c r="R1006" s="4">
        <v>41</v>
      </c>
      <c r="S1006" s="4" t="s">
        <v>70</v>
      </c>
      <c r="T1006" s="4" t="s">
        <v>70</v>
      </c>
      <c r="U1006" s="140">
        <v>45341</v>
      </c>
      <c r="V1006" s="4" t="s">
        <v>1884</v>
      </c>
      <c r="W1006" s="4" t="s">
        <v>1954</v>
      </c>
      <c r="X1006" s="139" t="s">
        <v>70</v>
      </c>
      <c r="Y1006" s="140">
        <v>45366</v>
      </c>
      <c r="Z1006" s="4" t="s">
        <v>1885</v>
      </c>
      <c r="AA1006" s="4" t="s">
        <v>1886</v>
      </c>
      <c r="AB1006" s="186">
        <f t="shared" si="124"/>
        <v>37690000000</v>
      </c>
      <c r="AC1006" s="142">
        <f t="shared" si="120"/>
        <v>0</v>
      </c>
      <c r="AD1006" s="4"/>
      <c r="AE1006" s="4" t="s">
        <v>1127</v>
      </c>
      <c r="AF1006" s="144" t="s">
        <v>7588</v>
      </c>
      <c r="AG1006" s="4"/>
      <c r="AH1006" s="4"/>
      <c r="AI1006" s="4"/>
      <c r="AJ1006" s="4"/>
    </row>
    <row r="1007" spans="2:36" hidden="1">
      <c r="B1007" s="175" t="s">
        <v>5175</v>
      </c>
      <c r="C1007" s="174" t="s">
        <v>160</v>
      </c>
      <c r="D1007" s="4" t="s">
        <v>2550</v>
      </c>
      <c r="E1007" s="4" t="s">
        <v>1831</v>
      </c>
      <c r="F1007" s="4" t="s">
        <v>1060</v>
      </c>
      <c r="G1007" s="4" t="s">
        <v>7614</v>
      </c>
      <c r="H1007" s="4" t="s">
        <v>1363</v>
      </c>
      <c r="I1007" s="4" t="s">
        <v>1364</v>
      </c>
      <c r="J1007" s="4" t="s">
        <v>7615</v>
      </c>
      <c r="K1007" s="139">
        <v>32830000000</v>
      </c>
      <c r="L1007" s="139">
        <v>32830000000</v>
      </c>
      <c r="M1007" s="4" t="s">
        <v>5787</v>
      </c>
      <c r="N1007" s="4" t="s">
        <v>5013</v>
      </c>
      <c r="O1007" s="4" t="s">
        <v>2703</v>
      </c>
      <c r="P1007" s="186">
        <f t="shared" si="125"/>
        <v>32830000000</v>
      </c>
      <c r="Q1007" s="186">
        <f t="shared" si="126"/>
        <v>0</v>
      </c>
      <c r="R1007" s="4">
        <v>41</v>
      </c>
      <c r="S1007" s="4" t="s">
        <v>70</v>
      </c>
      <c r="T1007" s="4" t="s">
        <v>70</v>
      </c>
      <c r="U1007" s="140">
        <v>45341</v>
      </c>
      <c r="V1007" s="4" t="s">
        <v>1884</v>
      </c>
      <c r="W1007" s="4" t="s">
        <v>1954</v>
      </c>
      <c r="X1007" s="139" t="s">
        <v>70</v>
      </c>
      <c r="Y1007" s="140">
        <v>45366</v>
      </c>
      <c r="Z1007" s="4" t="s">
        <v>1885</v>
      </c>
      <c r="AA1007" s="4" t="s">
        <v>1886</v>
      </c>
      <c r="AB1007" s="186">
        <f t="shared" si="124"/>
        <v>32830000000</v>
      </c>
      <c r="AC1007" s="142">
        <f t="shared" si="120"/>
        <v>0</v>
      </c>
      <c r="AD1007" s="4"/>
      <c r="AE1007" s="4" t="s">
        <v>1127</v>
      </c>
      <c r="AF1007" s="144" t="s">
        <v>7588</v>
      </c>
      <c r="AG1007" s="4"/>
      <c r="AH1007" s="4"/>
      <c r="AI1007" s="4"/>
      <c r="AJ1007" s="4"/>
    </row>
    <row r="1008" spans="2:36" hidden="1">
      <c r="B1008" s="175" t="s">
        <v>5175</v>
      </c>
      <c r="C1008" s="174" t="s">
        <v>160</v>
      </c>
      <c r="D1008" s="4" t="s">
        <v>2550</v>
      </c>
      <c r="E1008" s="4" t="s">
        <v>1831</v>
      </c>
      <c r="F1008" s="4" t="s">
        <v>1060</v>
      </c>
      <c r="G1008" s="4" t="s">
        <v>7616</v>
      </c>
      <c r="H1008" s="4" t="s">
        <v>1363</v>
      </c>
      <c r="I1008" s="4" t="s">
        <v>1364</v>
      </c>
      <c r="J1008" s="4" t="s">
        <v>7617</v>
      </c>
      <c r="K1008" s="139">
        <v>32830000000</v>
      </c>
      <c r="L1008" s="139">
        <v>32830000000</v>
      </c>
      <c r="M1008" s="4" t="s">
        <v>5787</v>
      </c>
      <c r="N1008" s="4" t="s">
        <v>5013</v>
      </c>
      <c r="O1008" s="4" t="s">
        <v>3076</v>
      </c>
      <c r="P1008" s="186">
        <f t="shared" si="125"/>
        <v>32830000000</v>
      </c>
      <c r="Q1008" s="186">
        <f t="shared" si="126"/>
        <v>0</v>
      </c>
      <c r="R1008" s="4">
        <v>41</v>
      </c>
      <c r="S1008" s="4" t="s">
        <v>70</v>
      </c>
      <c r="T1008" s="4" t="s">
        <v>70</v>
      </c>
      <c r="U1008" s="140">
        <v>45341</v>
      </c>
      <c r="V1008" s="4" t="s">
        <v>1884</v>
      </c>
      <c r="W1008" s="4" t="s">
        <v>1954</v>
      </c>
      <c r="X1008" s="139" t="s">
        <v>70</v>
      </c>
      <c r="Y1008" s="140">
        <v>45366</v>
      </c>
      <c r="Z1008" s="4" t="s">
        <v>1885</v>
      </c>
      <c r="AA1008" s="4" t="s">
        <v>1886</v>
      </c>
      <c r="AB1008" s="186">
        <f t="shared" si="124"/>
        <v>32830000000</v>
      </c>
      <c r="AC1008" s="142">
        <f t="shared" si="120"/>
        <v>0</v>
      </c>
      <c r="AD1008" s="4"/>
      <c r="AE1008" s="4" t="s">
        <v>1127</v>
      </c>
      <c r="AF1008" s="144" t="s">
        <v>7588</v>
      </c>
      <c r="AG1008" s="4"/>
      <c r="AH1008" s="4"/>
      <c r="AI1008" s="4"/>
      <c r="AJ1008" s="4"/>
    </row>
    <row r="1009" spans="2:37" hidden="1">
      <c r="B1009" s="175" t="s">
        <v>5175</v>
      </c>
      <c r="C1009" s="174" t="s">
        <v>160</v>
      </c>
      <c r="D1009" s="4" t="s">
        <v>2550</v>
      </c>
      <c r="E1009" s="4" t="s">
        <v>1831</v>
      </c>
      <c r="F1009" s="4" t="s">
        <v>1060</v>
      </c>
      <c r="G1009" s="4" t="s">
        <v>7618</v>
      </c>
      <c r="H1009" s="4" t="s">
        <v>1363</v>
      </c>
      <c r="I1009" s="4" t="s">
        <v>1364</v>
      </c>
      <c r="J1009" s="4" t="s">
        <v>7619</v>
      </c>
      <c r="K1009" s="139">
        <v>32830000000</v>
      </c>
      <c r="L1009" s="139">
        <v>32830000000</v>
      </c>
      <c r="M1009" s="4" t="s">
        <v>5787</v>
      </c>
      <c r="N1009" s="4" t="s">
        <v>5013</v>
      </c>
      <c r="O1009" s="4" t="s">
        <v>3076</v>
      </c>
      <c r="P1009" s="186">
        <f t="shared" si="125"/>
        <v>32830000000</v>
      </c>
      <c r="Q1009" s="186">
        <f t="shared" si="126"/>
        <v>0</v>
      </c>
      <c r="R1009" s="4">
        <v>41</v>
      </c>
      <c r="S1009" s="4" t="s">
        <v>70</v>
      </c>
      <c r="T1009" s="4" t="s">
        <v>70</v>
      </c>
      <c r="U1009" s="140">
        <v>45341</v>
      </c>
      <c r="V1009" s="4" t="s">
        <v>1884</v>
      </c>
      <c r="W1009" s="4" t="s">
        <v>1954</v>
      </c>
      <c r="X1009" s="139" t="s">
        <v>70</v>
      </c>
      <c r="Y1009" s="140">
        <v>45366</v>
      </c>
      <c r="Z1009" s="4" t="s">
        <v>1885</v>
      </c>
      <c r="AA1009" s="4" t="s">
        <v>1886</v>
      </c>
      <c r="AB1009" s="186">
        <f t="shared" si="124"/>
        <v>32830000000</v>
      </c>
      <c r="AC1009" s="142">
        <f t="shared" si="120"/>
        <v>0</v>
      </c>
      <c r="AD1009" s="4"/>
      <c r="AE1009" s="4" t="s">
        <v>1127</v>
      </c>
      <c r="AF1009" s="144" t="s">
        <v>7588</v>
      </c>
      <c r="AG1009" s="4"/>
      <c r="AH1009" s="4"/>
      <c r="AI1009" s="4"/>
      <c r="AJ1009" s="4"/>
    </row>
    <row r="1010" spans="2:37" hidden="1">
      <c r="B1010" s="175" t="s">
        <v>5175</v>
      </c>
      <c r="C1010" s="174" t="s">
        <v>160</v>
      </c>
      <c r="D1010" s="4" t="s">
        <v>2550</v>
      </c>
      <c r="E1010" s="4" t="s">
        <v>1831</v>
      </c>
      <c r="F1010" s="4" t="s">
        <v>1060</v>
      </c>
      <c r="G1010" s="4" t="s">
        <v>7620</v>
      </c>
      <c r="H1010" s="4" t="s">
        <v>1363</v>
      </c>
      <c r="I1010" s="4" t="s">
        <v>1364</v>
      </c>
      <c r="J1010" s="4" t="s">
        <v>7621</v>
      </c>
      <c r="K1010" s="139">
        <v>35890000000</v>
      </c>
      <c r="L1010" s="139">
        <v>35890000000</v>
      </c>
      <c r="M1010" s="4" t="s">
        <v>5787</v>
      </c>
      <c r="N1010" s="4" t="s">
        <v>5013</v>
      </c>
      <c r="O1010" s="4" t="s">
        <v>3759</v>
      </c>
      <c r="P1010" s="186">
        <f t="shared" si="125"/>
        <v>35890000000</v>
      </c>
      <c r="Q1010" s="186">
        <f t="shared" si="126"/>
        <v>0</v>
      </c>
      <c r="R1010" s="4">
        <v>41</v>
      </c>
      <c r="S1010" s="4" t="s">
        <v>70</v>
      </c>
      <c r="T1010" s="4" t="s">
        <v>70</v>
      </c>
      <c r="U1010" s="140">
        <v>45341</v>
      </c>
      <c r="V1010" s="4" t="s">
        <v>1884</v>
      </c>
      <c r="W1010" s="4" t="s">
        <v>1954</v>
      </c>
      <c r="X1010" s="139" t="s">
        <v>70</v>
      </c>
      <c r="Y1010" s="140">
        <v>45366</v>
      </c>
      <c r="Z1010" s="4" t="s">
        <v>1885</v>
      </c>
      <c r="AA1010" s="4" t="s">
        <v>1886</v>
      </c>
      <c r="AB1010" s="186">
        <f t="shared" si="124"/>
        <v>35890000000</v>
      </c>
      <c r="AC1010" s="142">
        <f t="shared" si="120"/>
        <v>0</v>
      </c>
      <c r="AD1010" s="4"/>
      <c r="AE1010" s="4" t="s">
        <v>1127</v>
      </c>
      <c r="AF1010" s="144" t="s">
        <v>7588</v>
      </c>
      <c r="AG1010" s="4"/>
      <c r="AH1010" s="4"/>
      <c r="AI1010" s="4"/>
      <c r="AJ1010" s="4"/>
    </row>
    <row r="1011" spans="2:37" hidden="1">
      <c r="B1011" s="175" t="s">
        <v>5175</v>
      </c>
      <c r="C1011" s="174" t="s">
        <v>160</v>
      </c>
      <c r="D1011" s="4" t="s">
        <v>2550</v>
      </c>
      <c r="E1011" s="4" t="s">
        <v>1831</v>
      </c>
      <c r="F1011" s="4" t="s">
        <v>1060</v>
      </c>
      <c r="G1011" s="4" t="s">
        <v>7622</v>
      </c>
      <c r="H1011" s="4" t="s">
        <v>1363</v>
      </c>
      <c r="I1011" s="4" t="s">
        <v>1364</v>
      </c>
      <c r="J1011" s="4" t="s">
        <v>7623</v>
      </c>
      <c r="K1011" s="139">
        <v>24990000000</v>
      </c>
      <c r="L1011" s="139">
        <v>24990000000</v>
      </c>
      <c r="M1011" s="4" t="s">
        <v>5787</v>
      </c>
      <c r="N1011" s="4" t="s">
        <v>5013</v>
      </c>
      <c r="O1011" s="4" t="s">
        <v>7624</v>
      </c>
      <c r="P1011" s="186">
        <f t="shared" si="125"/>
        <v>24990000000</v>
      </c>
      <c r="Q1011" s="186">
        <f t="shared" si="126"/>
        <v>0</v>
      </c>
      <c r="R1011" s="4">
        <v>41</v>
      </c>
      <c r="S1011" s="4" t="s">
        <v>70</v>
      </c>
      <c r="T1011" s="4" t="s">
        <v>70</v>
      </c>
      <c r="U1011" s="140">
        <v>45341</v>
      </c>
      <c r="V1011" s="4" t="s">
        <v>1884</v>
      </c>
      <c r="W1011" s="4" t="s">
        <v>1954</v>
      </c>
      <c r="X1011" s="139" t="s">
        <v>70</v>
      </c>
      <c r="Y1011" s="140">
        <v>45366</v>
      </c>
      <c r="Z1011" s="4" t="s">
        <v>1885</v>
      </c>
      <c r="AA1011" s="4" t="s">
        <v>1886</v>
      </c>
      <c r="AB1011" s="186">
        <f t="shared" si="124"/>
        <v>24990000000</v>
      </c>
      <c r="AC1011" s="142">
        <f t="shared" si="120"/>
        <v>0</v>
      </c>
      <c r="AD1011" s="4"/>
      <c r="AE1011" s="4" t="s">
        <v>1127</v>
      </c>
      <c r="AF1011" s="144" t="s">
        <v>7588</v>
      </c>
      <c r="AG1011" s="4"/>
      <c r="AH1011" s="4"/>
      <c r="AI1011" s="4"/>
      <c r="AJ1011" s="4"/>
    </row>
    <row r="1012" spans="2:37" hidden="1">
      <c r="B1012" s="175" t="s">
        <v>5175</v>
      </c>
      <c r="C1012" s="174" t="s">
        <v>160</v>
      </c>
      <c r="D1012" s="4" t="s">
        <v>2550</v>
      </c>
      <c r="E1012" s="4" t="s">
        <v>1831</v>
      </c>
      <c r="F1012" s="4" t="s">
        <v>1060</v>
      </c>
      <c r="G1012" s="4" t="s">
        <v>7625</v>
      </c>
      <c r="H1012" s="4" t="s">
        <v>1363</v>
      </c>
      <c r="I1012" s="4" t="s">
        <v>1364</v>
      </c>
      <c r="J1012" s="4" t="s">
        <v>7626</v>
      </c>
      <c r="K1012" s="139">
        <v>22700000000</v>
      </c>
      <c r="L1012" s="139">
        <v>22700000000</v>
      </c>
      <c r="M1012" s="4" t="s">
        <v>5787</v>
      </c>
      <c r="N1012" s="4" t="s">
        <v>5013</v>
      </c>
      <c r="O1012" s="4" t="s">
        <v>2634</v>
      </c>
      <c r="P1012" s="186">
        <f t="shared" si="125"/>
        <v>22700000000</v>
      </c>
      <c r="Q1012" s="186">
        <f t="shared" si="126"/>
        <v>0</v>
      </c>
      <c r="R1012" s="4">
        <v>41</v>
      </c>
      <c r="S1012" s="4" t="s">
        <v>70</v>
      </c>
      <c r="T1012" s="4" t="s">
        <v>70</v>
      </c>
      <c r="U1012" s="140">
        <v>45341</v>
      </c>
      <c r="V1012" s="4" t="s">
        <v>1884</v>
      </c>
      <c r="W1012" s="4" t="s">
        <v>1954</v>
      </c>
      <c r="X1012" s="139" t="s">
        <v>70</v>
      </c>
      <c r="Y1012" s="140">
        <v>45366</v>
      </c>
      <c r="Z1012" s="4" t="s">
        <v>1885</v>
      </c>
      <c r="AA1012" s="4" t="s">
        <v>1886</v>
      </c>
      <c r="AB1012" s="186">
        <f t="shared" si="124"/>
        <v>22700000000</v>
      </c>
      <c r="AC1012" s="142">
        <f t="shared" si="120"/>
        <v>0</v>
      </c>
      <c r="AD1012" s="4"/>
      <c r="AE1012" s="4" t="s">
        <v>1127</v>
      </c>
      <c r="AF1012" s="144" t="s">
        <v>7588</v>
      </c>
      <c r="AG1012" s="4"/>
      <c r="AH1012" s="4"/>
      <c r="AI1012" s="4"/>
      <c r="AJ1012" s="4"/>
    </row>
    <row r="1013" spans="2:37" hidden="1">
      <c r="B1013" s="175" t="s">
        <v>5175</v>
      </c>
      <c r="C1013" s="174" t="s">
        <v>160</v>
      </c>
      <c r="D1013" s="4" t="s">
        <v>2550</v>
      </c>
      <c r="E1013" s="4" t="s">
        <v>1831</v>
      </c>
      <c r="F1013" s="4" t="s">
        <v>1060</v>
      </c>
      <c r="G1013" s="4" t="s">
        <v>7627</v>
      </c>
      <c r="H1013" s="4" t="s">
        <v>1363</v>
      </c>
      <c r="I1013" s="4" t="s">
        <v>1364</v>
      </c>
      <c r="J1013" s="4" t="s">
        <v>7628</v>
      </c>
      <c r="K1013" s="139">
        <v>28390000000</v>
      </c>
      <c r="L1013" s="139">
        <v>28390000000</v>
      </c>
      <c r="M1013" s="4" t="s">
        <v>5787</v>
      </c>
      <c r="N1013" s="4" t="s">
        <v>5013</v>
      </c>
      <c r="O1013" s="4" t="s">
        <v>2634</v>
      </c>
      <c r="P1013" s="186">
        <f t="shared" si="125"/>
        <v>28390000000</v>
      </c>
      <c r="Q1013" s="186">
        <f t="shared" si="126"/>
        <v>0</v>
      </c>
      <c r="R1013" s="4">
        <v>41</v>
      </c>
      <c r="S1013" s="4" t="s">
        <v>70</v>
      </c>
      <c r="T1013" s="4" t="s">
        <v>70</v>
      </c>
      <c r="U1013" s="140">
        <v>45341</v>
      </c>
      <c r="V1013" s="4" t="s">
        <v>1884</v>
      </c>
      <c r="W1013" s="4" t="s">
        <v>1954</v>
      </c>
      <c r="X1013" s="139" t="s">
        <v>70</v>
      </c>
      <c r="Y1013" s="140">
        <v>45366</v>
      </c>
      <c r="Z1013" s="4" t="s">
        <v>1885</v>
      </c>
      <c r="AA1013" s="4" t="s">
        <v>1886</v>
      </c>
      <c r="AB1013" s="186">
        <f t="shared" si="124"/>
        <v>28390000000</v>
      </c>
      <c r="AC1013" s="142">
        <f t="shared" si="120"/>
        <v>0</v>
      </c>
      <c r="AD1013" s="4"/>
      <c r="AE1013" s="4" t="s">
        <v>1127</v>
      </c>
      <c r="AF1013" s="144" t="s">
        <v>7588</v>
      </c>
      <c r="AG1013" s="4"/>
      <c r="AH1013" s="4"/>
      <c r="AI1013" s="4"/>
      <c r="AJ1013" s="4"/>
    </row>
    <row r="1014" spans="2:37" hidden="1">
      <c r="B1014" s="175" t="s">
        <v>5175</v>
      </c>
      <c r="C1014" s="174" t="s">
        <v>160</v>
      </c>
      <c r="D1014" s="4" t="s">
        <v>2550</v>
      </c>
      <c r="E1014" s="4" t="s">
        <v>1831</v>
      </c>
      <c r="F1014" s="4" t="s">
        <v>1060</v>
      </c>
      <c r="G1014" s="4" t="s">
        <v>7629</v>
      </c>
      <c r="H1014" s="4" t="s">
        <v>1363</v>
      </c>
      <c r="I1014" s="4" t="s">
        <v>1364</v>
      </c>
      <c r="J1014" s="4" t="s">
        <v>7630</v>
      </c>
      <c r="K1014" s="139">
        <v>28390000000</v>
      </c>
      <c r="L1014" s="139">
        <v>28390000000</v>
      </c>
      <c r="M1014" s="4" t="s">
        <v>5787</v>
      </c>
      <c r="N1014" s="4" t="s">
        <v>5013</v>
      </c>
      <c r="O1014" s="4" t="s">
        <v>2634</v>
      </c>
      <c r="P1014" s="186">
        <f t="shared" si="125"/>
        <v>28390000000</v>
      </c>
      <c r="Q1014" s="186">
        <f t="shared" si="126"/>
        <v>0</v>
      </c>
      <c r="R1014" s="4">
        <v>41</v>
      </c>
      <c r="S1014" s="4" t="s">
        <v>70</v>
      </c>
      <c r="T1014" s="4" t="s">
        <v>70</v>
      </c>
      <c r="U1014" s="140">
        <v>45341</v>
      </c>
      <c r="V1014" s="4" t="s">
        <v>1884</v>
      </c>
      <c r="W1014" s="4" t="s">
        <v>1954</v>
      </c>
      <c r="X1014" s="139" t="s">
        <v>70</v>
      </c>
      <c r="Y1014" s="140">
        <v>45366</v>
      </c>
      <c r="Z1014" s="4" t="s">
        <v>1885</v>
      </c>
      <c r="AA1014" s="4" t="s">
        <v>1886</v>
      </c>
      <c r="AB1014" s="186">
        <f t="shared" si="124"/>
        <v>28390000000</v>
      </c>
      <c r="AC1014" s="142">
        <f t="shared" si="120"/>
        <v>0</v>
      </c>
      <c r="AD1014" s="4"/>
      <c r="AE1014" s="4" t="s">
        <v>1127</v>
      </c>
      <c r="AF1014" s="144" t="s">
        <v>7588</v>
      </c>
      <c r="AG1014" s="4"/>
      <c r="AH1014" s="4"/>
      <c r="AI1014" s="4"/>
      <c r="AJ1014" s="4"/>
    </row>
    <row r="1015" spans="2:37" hidden="1">
      <c r="B1015" s="145" t="s">
        <v>5175</v>
      </c>
      <c r="C1015" s="4" t="s">
        <v>160</v>
      </c>
      <c r="D1015" s="4" t="s">
        <v>2550</v>
      </c>
      <c r="E1015" s="4" t="s">
        <v>1831</v>
      </c>
      <c r="F1015" s="4" t="s">
        <v>1060</v>
      </c>
      <c r="G1015" s="4" t="s">
        <v>7631</v>
      </c>
      <c r="H1015" s="4" t="s">
        <v>1212</v>
      </c>
      <c r="I1015" s="4" t="s">
        <v>1213</v>
      </c>
      <c r="J1015" s="4" t="s">
        <v>7632</v>
      </c>
      <c r="K1015" s="139">
        <v>130000000000</v>
      </c>
      <c r="L1015" s="139">
        <v>130000000000</v>
      </c>
      <c r="M1015" s="4" t="s">
        <v>5873</v>
      </c>
      <c r="N1015" s="4" t="s">
        <v>2638</v>
      </c>
      <c r="O1015" s="4" t="s">
        <v>2639</v>
      </c>
      <c r="P1015" s="186">
        <f t="shared" si="125"/>
        <v>130000000000</v>
      </c>
      <c r="Q1015" s="186">
        <f t="shared" si="126"/>
        <v>0</v>
      </c>
      <c r="R1015" s="4">
        <v>4</v>
      </c>
      <c r="S1015" s="4" t="s">
        <v>70</v>
      </c>
      <c r="T1015" s="4" t="s">
        <v>70</v>
      </c>
      <c r="U1015" s="140">
        <v>45352</v>
      </c>
      <c r="V1015" s="4" t="s">
        <v>1884</v>
      </c>
      <c r="W1015" s="4" t="s">
        <v>1954</v>
      </c>
      <c r="X1015" s="139" t="s">
        <v>70</v>
      </c>
      <c r="Y1015" s="140">
        <v>45371</v>
      </c>
      <c r="Z1015" s="4" t="s">
        <v>1885</v>
      </c>
      <c r="AA1015" s="4" t="s">
        <v>1886</v>
      </c>
      <c r="AB1015" s="186">
        <f t="shared" ref="AB1015:AB1016" si="127">K1015</f>
        <v>130000000000</v>
      </c>
      <c r="AC1015" s="142">
        <f t="shared" si="120"/>
        <v>0</v>
      </c>
      <c r="AD1015" s="4"/>
      <c r="AE1015" s="4" t="s">
        <v>1987</v>
      </c>
      <c r="AF1015" s="144" t="s">
        <v>7633</v>
      </c>
      <c r="AG1015" s="4"/>
      <c r="AH1015" s="4"/>
      <c r="AI1015" s="4"/>
      <c r="AJ1015" s="4"/>
      <c r="AK1015" t="s">
        <v>2116</v>
      </c>
    </row>
    <row r="1016" spans="2:37" hidden="1">
      <c r="B1016" s="145" t="s">
        <v>5175</v>
      </c>
      <c r="C1016" s="4" t="s">
        <v>160</v>
      </c>
      <c r="D1016" s="4" t="s">
        <v>2550</v>
      </c>
      <c r="E1016" s="4" t="s">
        <v>1831</v>
      </c>
      <c r="F1016" s="4" t="s">
        <v>1060</v>
      </c>
      <c r="G1016" s="4" t="s">
        <v>7634</v>
      </c>
      <c r="H1016" s="4" t="s">
        <v>1212</v>
      </c>
      <c r="I1016" s="4" t="s">
        <v>1213</v>
      </c>
      <c r="J1016" s="4" t="s">
        <v>7635</v>
      </c>
      <c r="K1016" s="139">
        <v>150000000000</v>
      </c>
      <c r="L1016" s="139">
        <v>150000000000</v>
      </c>
      <c r="M1016" s="4" t="s">
        <v>5873</v>
      </c>
      <c r="N1016" s="4" t="s">
        <v>3502</v>
      </c>
      <c r="O1016" s="4" t="s">
        <v>2639</v>
      </c>
      <c r="P1016" s="186">
        <f t="shared" si="125"/>
        <v>150000000000</v>
      </c>
      <c r="Q1016" s="186">
        <f t="shared" si="126"/>
        <v>0</v>
      </c>
      <c r="R1016" s="4">
        <v>4</v>
      </c>
      <c r="S1016" s="4" t="s">
        <v>70</v>
      </c>
      <c r="T1016" s="4" t="s">
        <v>70</v>
      </c>
      <c r="U1016" s="140">
        <v>45352</v>
      </c>
      <c r="V1016" s="4" t="s">
        <v>1884</v>
      </c>
      <c r="W1016" s="4" t="s">
        <v>1954</v>
      </c>
      <c r="X1016" s="139" t="s">
        <v>70</v>
      </c>
      <c r="Y1016" s="140">
        <v>45371</v>
      </c>
      <c r="Z1016" s="4" t="s">
        <v>1885</v>
      </c>
      <c r="AA1016" s="4" t="s">
        <v>1886</v>
      </c>
      <c r="AB1016" s="186">
        <f t="shared" si="127"/>
        <v>150000000000</v>
      </c>
      <c r="AC1016" s="142">
        <f t="shared" si="120"/>
        <v>0</v>
      </c>
      <c r="AD1016" s="4"/>
      <c r="AE1016" s="4" t="s">
        <v>1987</v>
      </c>
      <c r="AF1016" s="144" t="s">
        <v>7633</v>
      </c>
      <c r="AG1016" s="4"/>
      <c r="AH1016" s="4"/>
      <c r="AI1016" s="4"/>
      <c r="AJ1016" s="4"/>
      <c r="AK1016" t="s">
        <v>2116</v>
      </c>
    </row>
    <row r="1017" spans="2:37" hidden="1">
      <c r="B1017" s="175" t="s">
        <v>5175</v>
      </c>
      <c r="C1017" s="174" t="s">
        <v>160</v>
      </c>
      <c r="D1017" s="4" t="s">
        <v>2550</v>
      </c>
      <c r="E1017" s="4" t="s">
        <v>1831</v>
      </c>
      <c r="F1017" s="4" t="s">
        <v>1060</v>
      </c>
      <c r="G1017" s="4" t="s">
        <v>7636</v>
      </c>
      <c r="H1017" s="4" t="s">
        <v>1435</v>
      </c>
      <c r="I1017" s="4" t="s">
        <v>1436</v>
      </c>
      <c r="J1017" s="4" t="s">
        <v>7637</v>
      </c>
      <c r="K1017" s="139">
        <v>22500000000</v>
      </c>
      <c r="L1017" s="139">
        <v>22500000000</v>
      </c>
      <c r="M1017" s="4" t="s">
        <v>6708</v>
      </c>
      <c r="N1017" s="4" t="s">
        <v>7638</v>
      </c>
      <c r="O1017" s="4" t="s">
        <v>2864</v>
      </c>
      <c r="P1017" s="186">
        <f t="shared" si="125"/>
        <v>22500000000</v>
      </c>
      <c r="Q1017" s="186">
        <f t="shared" si="126"/>
        <v>0</v>
      </c>
      <c r="R1017" s="4">
        <v>35</v>
      </c>
      <c r="S1017" s="4" t="s">
        <v>70</v>
      </c>
      <c r="T1017" s="4" t="s">
        <v>70</v>
      </c>
      <c r="U1017" s="140">
        <v>45341</v>
      </c>
      <c r="V1017" s="4" t="s">
        <v>1884</v>
      </c>
      <c r="W1017" s="4" t="s">
        <v>1954</v>
      </c>
      <c r="X1017" s="139" t="s">
        <v>70</v>
      </c>
      <c r="Y1017" s="140">
        <v>45364</v>
      </c>
      <c r="Z1017" s="4" t="s">
        <v>1885</v>
      </c>
      <c r="AA1017" s="4" t="s">
        <v>1886</v>
      </c>
      <c r="AB1017" s="186">
        <f t="shared" ref="AB1017:AB1021" si="128">P1017</f>
        <v>22500000000</v>
      </c>
      <c r="AC1017" s="142">
        <f t="shared" si="120"/>
        <v>0</v>
      </c>
      <c r="AD1017" s="4"/>
      <c r="AE1017" s="4" t="s">
        <v>1127</v>
      </c>
      <c r="AF1017" s="252" t="s">
        <v>7639</v>
      </c>
      <c r="AG1017" s="4"/>
      <c r="AH1017" s="4"/>
      <c r="AI1017" s="4"/>
      <c r="AJ1017" s="4"/>
    </row>
    <row r="1018" spans="2:37" hidden="1">
      <c r="B1018" s="175" t="s">
        <v>5175</v>
      </c>
      <c r="C1018" s="174" t="s">
        <v>160</v>
      </c>
      <c r="D1018" s="4" t="s">
        <v>2550</v>
      </c>
      <c r="E1018" s="4" t="s">
        <v>1831</v>
      </c>
      <c r="F1018" s="4" t="s">
        <v>1060</v>
      </c>
      <c r="G1018" s="4" t="s">
        <v>7640</v>
      </c>
      <c r="H1018" s="4" t="s">
        <v>1435</v>
      </c>
      <c r="I1018" s="4" t="s">
        <v>1436</v>
      </c>
      <c r="J1018" s="4" t="s">
        <v>7641</v>
      </c>
      <c r="K1018" s="139">
        <v>1651000000</v>
      </c>
      <c r="L1018" s="139">
        <v>1651000000</v>
      </c>
      <c r="M1018" s="4" t="s">
        <v>6708</v>
      </c>
      <c r="N1018" s="4" t="s">
        <v>7638</v>
      </c>
      <c r="O1018" s="4" t="s">
        <v>4330</v>
      </c>
      <c r="P1018" s="186">
        <f t="shared" si="125"/>
        <v>1651000000</v>
      </c>
      <c r="Q1018" s="186">
        <f t="shared" si="126"/>
        <v>0</v>
      </c>
      <c r="R1018" s="4">
        <v>35</v>
      </c>
      <c r="S1018" s="4" t="s">
        <v>70</v>
      </c>
      <c r="T1018" s="4" t="s">
        <v>70</v>
      </c>
      <c r="U1018" s="140">
        <v>45341</v>
      </c>
      <c r="V1018" s="4" t="s">
        <v>1884</v>
      </c>
      <c r="W1018" s="4" t="s">
        <v>1954</v>
      </c>
      <c r="X1018" s="139" t="s">
        <v>70</v>
      </c>
      <c r="Y1018" s="140">
        <v>45364</v>
      </c>
      <c r="Z1018" s="4" t="s">
        <v>1885</v>
      </c>
      <c r="AA1018" s="4" t="s">
        <v>1886</v>
      </c>
      <c r="AB1018" s="186">
        <f t="shared" si="128"/>
        <v>1651000000</v>
      </c>
      <c r="AC1018" s="142">
        <f t="shared" si="120"/>
        <v>0</v>
      </c>
      <c r="AD1018" s="4"/>
      <c r="AE1018" s="4" t="s">
        <v>1127</v>
      </c>
      <c r="AF1018" s="252" t="s">
        <v>7639</v>
      </c>
      <c r="AG1018" s="4"/>
      <c r="AH1018" s="4"/>
      <c r="AI1018" s="4"/>
      <c r="AJ1018" s="4"/>
    </row>
    <row r="1019" spans="2:37" hidden="1">
      <c r="B1019" s="175" t="s">
        <v>5175</v>
      </c>
      <c r="C1019" s="174" t="s">
        <v>160</v>
      </c>
      <c r="D1019" s="4" t="s">
        <v>2550</v>
      </c>
      <c r="E1019" s="4" t="s">
        <v>1831</v>
      </c>
      <c r="F1019" s="4" t="s">
        <v>1060</v>
      </c>
      <c r="G1019" s="4" t="s">
        <v>7642</v>
      </c>
      <c r="H1019" s="4" t="s">
        <v>1435</v>
      </c>
      <c r="I1019" s="4" t="s">
        <v>1436</v>
      </c>
      <c r="J1019" s="4" t="s">
        <v>7637</v>
      </c>
      <c r="K1019" s="139">
        <v>15186120373</v>
      </c>
      <c r="L1019" s="139">
        <v>15186120373</v>
      </c>
      <c r="M1019" s="4" t="s">
        <v>6708</v>
      </c>
      <c r="N1019" s="4" t="s">
        <v>4937</v>
      </c>
      <c r="O1019" s="4" t="s">
        <v>7643</v>
      </c>
      <c r="P1019" s="186">
        <f t="shared" si="125"/>
        <v>15186120373</v>
      </c>
      <c r="Q1019" s="186">
        <f t="shared" si="126"/>
        <v>0</v>
      </c>
      <c r="R1019" s="4">
        <v>35</v>
      </c>
      <c r="S1019" s="4" t="s">
        <v>70</v>
      </c>
      <c r="T1019" s="4" t="s">
        <v>70</v>
      </c>
      <c r="U1019" s="140">
        <v>45341</v>
      </c>
      <c r="V1019" s="4" t="s">
        <v>1884</v>
      </c>
      <c r="W1019" s="4" t="s">
        <v>1954</v>
      </c>
      <c r="X1019" s="139" t="s">
        <v>70</v>
      </c>
      <c r="Y1019" s="140">
        <v>45364</v>
      </c>
      <c r="Z1019" s="4" t="s">
        <v>1885</v>
      </c>
      <c r="AA1019" s="4" t="s">
        <v>1886</v>
      </c>
      <c r="AB1019" s="186">
        <f t="shared" si="128"/>
        <v>15186120373</v>
      </c>
      <c r="AC1019" s="142">
        <f t="shared" si="120"/>
        <v>0</v>
      </c>
      <c r="AD1019" s="4"/>
      <c r="AE1019" s="4" t="s">
        <v>1127</v>
      </c>
      <c r="AF1019" s="252" t="s">
        <v>7639</v>
      </c>
      <c r="AG1019" s="4"/>
      <c r="AH1019" s="4"/>
      <c r="AI1019" s="4"/>
      <c r="AJ1019" s="4"/>
    </row>
    <row r="1020" spans="2:37" hidden="1">
      <c r="B1020" s="175" t="s">
        <v>5175</v>
      </c>
      <c r="C1020" s="174" t="s">
        <v>160</v>
      </c>
      <c r="D1020" s="4" t="s">
        <v>2550</v>
      </c>
      <c r="E1020" s="4" t="s">
        <v>1831</v>
      </c>
      <c r="F1020" s="4" t="s">
        <v>1060</v>
      </c>
      <c r="G1020" s="4" t="s">
        <v>7644</v>
      </c>
      <c r="H1020" s="4" t="s">
        <v>1435</v>
      </c>
      <c r="I1020" s="4" t="s">
        <v>1436</v>
      </c>
      <c r="J1020" s="4" t="s">
        <v>7645</v>
      </c>
      <c r="K1020" s="139">
        <v>11100000000</v>
      </c>
      <c r="L1020" s="139">
        <v>11100000000</v>
      </c>
      <c r="M1020" s="4" t="s">
        <v>6708</v>
      </c>
      <c r="N1020" s="4" t="s">
        <v>7646</v>
      </c>
      <c r="O1020" s="4" t="s">
        <v>7647</v>
      </c>
      <c r="P1020" s="186">
        <f t="shared" si="125"/>
        <v>11100000000</v>
      </c>
      <c r="Q1020" s="186">
        <f t="shared" si="126"/>
        <v>0</v>
      </c>
      <c r="R1020" s="4">
        <v>35</v>
      </c>
      <c r="S1020" s="4" t="s">
        <v>70</v>
      </c>
      <c r="T1020" s="4" t="s">
        <v>70</v>
      </c>
      <c r="U1020" s="140">
        <v>45341</v>
      </c>
      <c r="V1020" s="4" t="s">
        <v>1884</v>
      </c>
      <c r="W1020" s="4" t="s">
        <v>1954</v>
      </c>
      <c r="X1020" s="139" t="s">
        <v>70</v>
      </c>
      <c r="Y1020" s="140">
        <v>45364</v>
      </c>
      <c r="Z1020" s="4" t="s">
        <v>1885</v>
      </c>
      <c r="AA1020" s="4" t="s">
        <v>1886</v>
      </c>
      <c r="AB1020" s="186">
        <f t="shared" si="128"/>
        <v>11100000000</v>
      </c>
      <c r="AC1020" s="142">
        <f t="shared" si="120"/>
        <v>0</v>
      </c>
      <c r="AD1020" s="4"/>
      <c r="AE1020" s="4" t="s">
        <v>1127</v>
      </c>
      <c r="AF1020" s="252" t="s">
        <v>7639</v>
      </c>
      <c r="AG1020" s="4"/>
      <c r="AH1020" s="4"/>
      <c r="AI1020" s="4"/>
      <c r="AJ1020" s="4"/>
    </row>
    <row r="1021" spans="2:37" hidden="1">
      <c r="B1021" s="175" t="s">
        <v>5175</v>
      </c>
      <c r="C1021" s="174" t="s">
        <v>160</v>
      </c>
      <c r="D1021" s="4" t="s">
        <v>2550</v>
      </c>
      <c r="E1021" s="4" t="s">
        <v>1831</v>
      </c>
      <c r="F1021" s="4" t="s">
        <v>1060</v>
      </c>
      <c r="G1021" s="4" t="s">
        <v>7648</v>
      </c>
      <c r="H1021" s="4" t="s">
        <v>1435</v>
      </c>
      <c r="I1021" s="4" t="s">
        <v>1436</v>
      </c>
      <c r="J1021" s="4" t="s">
        <v>7649</v>
      </c>
      <c r="K1021" s="139">
        <v>14300000000</v>
      </c>
      <c r="L1021" s="139">
        <v>14300000000</v>
      </c>
      <c r="M1021" s="4" t="s">
        <v>6708</v>
      </c>
      <c r="N1021" s="4" t="s">
        <v>7646</v>
      </c>
      <c r="O1021" s="4" t="s">
        <v>7647</v>
      </c>
      <c r="P1021" s="186">
        <f t="shared" si="125"/>
        <v>14300000000</v>
      </c>
      <c r="Q1021" s="186">
        <f t="shared" si="126"/>
        <v>0</v>
      </c>
      <c r="R1021" s="4">
        <v>35</v>
      </c>
      <c r="S1021" s="4" t="s">
        <v>70</v>
      </c>
      <c r="T1021" s="4" t="s">
        <v>70</v>
      </c>
      <c r="U1021" s="140">
        <v>45341</v>
      </c>
      <c r="V1021" s="4" t="s">
        <v>1884</v>
      </c>
      <c r="W1021" s="4" t="s">
        <v>1954</v>
      </c>
      <c r="X1021" s="139" t="s">
        <v>70</v>
      </c>
      <c r="Y1021" s="140">
        <v>45364</v>
      </c>
      <c r="Z1021" s="4" t="s">
        <v>1885</v>
      </c>
      <c r="AA1021" s="4" t="s">
        <v>1886</v>
      </c>
      <c r="AB1021" s="186">
        <f t="shared" si="128"/>
        <v>14300000000</v>
      </c>
      <c r="AC1021" s="142">
        <f t="shared" si="120"/>
        <v>0</v>
      </c>
      <c r="AD1021" s="4"/>
      <c r="AE1021" s="4" t="s">
        <v>1127</v>
      </c>
      <c r="AF1021" s="252" t="s">
        <v>7639</v>
      </c>
      <c r="AG1021" s="4"/>
      <c r="AH1021" s="4"/>
      <c r="AI1021" s="4"/>
      <c r="AJ1021" s="4"/>
    </row>
    <row r="1022" spans="2:37" hidden="1">
      <c r="B1022" s="175" t="s">
        <v>5175</v>
      </c>
      <c r="C1022" s="174" t="s">
        <v>160</v>
      </c>
      <c r="D1022" s="4" t="s">
        <v>2550</v>
      </c>
      <c r="E1022" s="4" t="s">
        <v>1831</v>
      </c>
      <c r="F1022" s="4" t="s">
        <v>1060</v>
      </c>
      <c r="G1022" s="4" t="s">
        <v>7650</v>
      </c>
      <c r="H1022" s="4" t="s">
        <v>1405</v>
      </c>
      <c r="I1022" s="4" t="s">
        <v>1406</v>
      </c>
      <c r="J1022" s="4" t="s">
        <v>7651</v>
      </c>
      <c r="K1022" s="139">
        <v>698272554</v>
      </c>
      <c r="L1022" s="139">
        <v>698272554</v>
      </c>
      <c r="M1022" s="4" t="s">
        <v>6708</v>
      </c>
      <c r="N1022" s="4" t="s">
        <v>7652</v>
      </c>
      <c r="O1022" s="4" t="s">
        <v>7653</v>
      </c>
      <c r="P1022" s="186">
        <f t="shared" ref="P1022:P1068" si="129">K1022</f>
        <v>698272554</v>
      </c>
      <c r="Q1022" s="186">
        <f t="shared" ref="Q1022:Q1068" si="130">K1022-P1022</f>
        <v>0</v>
      </c>
      <c r="R1022" s="4">
        <v>52</v>
      </c>
      <c r="S1022" s="4" t="s">
        <v>70</v>
      </c>
      <c r="T1022" s="4" t="s">
        <v>70</v>
      </c>
      <c r="U1022" s="140">
        <v>45341</v>
      </c>
      <c r="V1022" s="4" t="s">
        <v>1884</v>
      </c>
      <c r="W1022" s="4" t="s">
        <v>1954</v>
      </c>
      <c r="X1022" s="139" t="s">
        <v>70</v>
      </c>
      <c r="Y1022" s="140">
        <v>45371</v>
      </c>
      <c r="Z1022" s="4" t="s">
        <v>1885</v>
      </c>
      <c r="AA1022" s="4" t="s">
        <v>1886</v>
      </c>
      <c r="AB1022" s="186">
        <f t="shared" ref="AB1022:AB1068" si="131">K1022</f>
        <v>698272554</v>
      </c>
      <c r="AC1022" s="142">
        <f t="shared" si="120"/>
        <v>0</v>
      </c>
      <c r="AD1022" s="4"/>
      <c r="AE1022" s="4" t="s">
        <v>6346</v>
      </c>
      <c r="AF1022" s="144" t="s">
        <v>7654</v>
      </c>
      <c r="AG1022" s="4"/>
      <c r="AH1022" s="4"/>
      <c r="AI1022" s="4"/>
      <c r="AJ1022" s="4"/>
    </row>
    <row r="1023" spans="2:37" hidden="1">
      <c r="B1023" s="175" t="s">
        <v>5175</v>
      </c>
      <c r="C1023" s="174" t="s">
        <v>160</v>
      </c>
      <c r="D1023" s="4" t="s">
        <v>2550</v>
      </c>
      <c r="E1023" s="4" t="s">
        <v>1831</v>
      </c>
      <c r="F1023" s="4" t="s">
        <v>1060</v>
      </c>
      <c r="G1023" s="4" t="s">
        <v>7655</v>
      </c>
      <c r="H1023" s="4" t="s">
        <v>1405</v>
      </c>
      <c r="I1023" s="4" t="s">
        <v>1406</v>
      </c>
      <c r="J1023" s="4" t="s">
        <v>7656</v>
      </c>
      <c r="K1023" s="139">
        <v>128571430</v>
      </c>
      <c r="L1023" s="139">
        <v>128571430</v>
      </c>
      <c r="M1023" s="4" t="s">
        <v>6708</v>
      </c>
      <c r="N1023" s="4" t="s">
        <v>7657</v>
      </c>
      <c r="O1023" s="4" t="s">
        <v>7658</v>
      </c>
      <c r="P1023" s="186">
        <f t="shared" si="129"/>
        <v>128571430</v>
      </c>
      <c r="Q1023" s="186">
        <f t="shared" si="130"/>
        <v>0</v>
      </c>
      <c r="R1023" s="4">
        <v>52</v>
      </c>
      <c r="S1023" s="4" t="s">
        <v>70</v>
      </c>
      <c r="T1023" s="4" t="s">
        <v>70</v>
      </c>
      <c r="U1023" s="140">
        <v>45341</v>
      </c>
      <c r="V1023" s="4" t="s">
        <v>1884</v>
      </c>
      <c r="W1023" s="4" t="s">
        <v>1954</v>
      </c>
      <c r="X1023" s="139" t="s">
        <v>70</v>
      </c>
      <c r="Y1023" s="140">
        <v>45371</v>
      </c>
      <c r="Z1023" s="4" t="s">
        <v>1885</v>
      </c>
      <c r="AA1023" s="4" t="s">
        <v>1886</v>
      </c>
      <c r="AB1023" s="186">
        <f t="shared" si="131"/>
        <v>128571430</v>
      </c>
      <c r="AC1023" s="142">
        <f t="shared" si="120"/>
        <v>0</v>
      </c>
      <c r="AD1023" s="4"/>
      <c r="AE1023" s="4" t="s">
        <v>6346</v>
      </c>
      <c r="AF1023" s="144" t="s">
        <v>7654</v>
      </c>
      <c r="AG1023" s="4"/>
      <c r="AH1023" s="4"/>
      <c r="AI1023" s="4"/>
      <c r="AJ1023" s="4"/>
    </row>
    <row r="1024" spans="2:37" hidden="1">
      <c r="B1024" s="175" t="s">
        <v>5175</v>
      </c>
      <c r="C1024" s="174" t="s">
        <v>160</v>
      </c>
      <c r="D1024" s="4" t="s">
        <v>2550</v>
      </c>
      <c r="E1024" s="4" t="s">
        <v>1831</v>
      </c>
      <c r="F1024" s="4" t="s">
        <v>1060</v>
      </c>
      <c r="G1024" s="4" t="s">
        <v>7659</v>
      </c>
      <c r="H1024" s="4" t="s">
        <v>1405</v>
      </c>
      <c r="I1024" s="4" t="s">
        <v>1406</v>
      </c>
      <c r="J1024" s="4" t="s">
        <v>7660</v>
      </c>
      <c r="K1024" s="139">
        <v>7801704958</v>
      </c>
      <c r="L1024" s="139">
        <v>7801704958</v>
      </c>
      <c r="M1024" s="4" t="s">
        <v>6708</v>
      </c>
      <c r="N1024" s="4" t="s">
        <v>7661</v>
      </c>
      <c r="O1024" s="4" t="s">
        <v>7658</v>
      </c>
      <c r="P1024" s="186">
        <f t="shared" si="129"/>
        <v>7801704958</v>
      </c>
      <c r="Q1024" s="186">
        <f t="shared" si="130"/>
        <v>0</v>
      </c>
      <c r="R1024" s="4">
        <v>52</v>
      </c>
      <c r="S1024" s="4" t="s">
        <v>70</v>
      </c>
      <c r="T1024" s="4" t="s">
        <v>70</v>
      </c>
      <c r="U1024" s="140">
        <v>45341</v>
      </c>
      <c r="V1024" s="4" t="s">
        <v>1884</v>
      </c>
      <c r="W1024" s="4" t="s">
        <v>1954</v>
      </c>
      <c r="X1024" s="139" t="s">
        <v>70</v>
      </c>
      <c r="Y1024" s="140">
        <v>45371</v>
      </c>
      <c r="Z1024" s="4" t="s">
        <v>1885</v>
      </c>
      <c r="AA1024" s="4" t="s">
        <v>1886</v>
      </c>
      <c r="AB1024" s="186">
        <f t="shared" si="131"/>
        <v>7801704958</v>
      </c>
      <c r="AC1024" s="142">
        <f t="shared" si="120"/>
        <v>0</v>
      </c>
      <c r="AD1024" s="4"/>
      <c r="AE1024" s="4" t="s">
        <v>6346</v>
      </c>
      <c r="AF1024" s="144" t="s">
        <v>7654</v>
      </c>
      <c r="AG1024" s="4"/>
      <c r="AH1024" s="4"/>
      <c r="AI1024" s="4"/>
      <c r="AJ1024" s="4"/>
    </row>
    <row r="1025" spans="2:36" hidden="1">
      <c r="B1025" s="175" t="s">
        <v>5175</v>
      </c>
      <c r="C1025" s="174" t="s">
        <v>160</v>
      </c>
      <c r="D1025" s="4" t="s">
        <v>2550</v>
      </c>
      <c r="E1025" s="4" t="s">
        <v>1831</v>
      </c>
      <c r="F1025" s="4" t="s">
        <v>1060</v>
      </c>
      <c r="G1025" s="4" t="s">
        <v>7662</v>
      </c>
      <c r="H1025" s="4" t="s">
        <v>1405</v>
      </c>
      <c r="I1025" s="4" t="s">
        <v>1406</v>
      </c>
      <c r="J1025" s="4" t="s">
        <v>7663</v>
      </c>
      <c r="K1025" s="139">
        <v>3221579097</v>
      </c>
      <c r="L1025" s="139">
        <v>3221579097</v>
      </c>
      <c r="M1025" s="4" t="s">
        <v>6708</v>
      </c>
      <c r="N1025" s="4" t="s">
        <v>7664</v>
      </c>
      <c r="O1025" s="4" t="s">
        <v>7658</v>
      </c>
      <c r="P1025" s="186">
        <f t="shared" si="129"/>
        <v>3221579097</v>
      </c>
      <c r="Q1025" s="186">
        <f t="shared" si="130"/>
        <v>0</v>
      </c>
      <c r="R1025" s="4">
        <v>52</v>
      </c>
      <c r="S1025" s="4" t="s">
        <v>70</v>
      </c>
      <c r="T1025" s="4" t="s">
        <v>70</v>
      </c>
      <c r="U1025" s="140">
        <v>45341</v>
      </c>
      <c r="V1025" s="4" t="s">
        <v>1884</v>
      </c>
      <c r="W1025" s="4" t="s">
        <v>1954</v>
      </c>
      <c r="X1025" s="139" t="s">
        <v>70</v>
      </c>
      <c r="Y1025" s="140">
        <v>45371</v>
      </c>
      <c r="Z1025" s="4" t="s">
        <v>1885</v>
      </c>
      <c r="AA1025" s="4" t="s">
        <v>1886</v>
      </c>
      <c r="AB1025" s="186">
        <f t="shared" si="131"/>
        <v>3221579097</v>
      </c>
      <c r="AC1025" s="142">
        <f t="shared" si="120"/>
        <v>0</v>
      </c>
      <c r="AD1025" s="4"/>
      <c r="AE1025" s="4" t="s">
        <v>6346</v>
      </c>
      <c r="AF1025" s="144" t="s">
        <v>7654</v>
      </c>
      <c r="AG1025" s="4"/>
      <c r="AH1025" s="4"/>
      <c r="AI1025" s="4"/>
      <c r="AJ1025" s="4"/>
    </row>
    <row r="1026" spans="2:36" hidden="1">
      <c r="B1026" s="175" t="s">
        <v>5175</v>
      </c>
      <c r="C1026" s="174" t="s">
        <v>160</v>
      </c>
      <c r="D1026" s="4" t="s">
        <v>2550</v>
      </c>
      <c r="E1026" s="4" t="s">
        <v>1831</v>
      </c>
      <c r="F1026" s="4" t="s">
        <v>1060</v>
      </c>
      <c r="G1026" s="4" t="s">
        <v>7665</v>
      </c>
      <c r="H1026" s="4" t="s">
        <v>1405</v>
      </c>
      <c r="I1026" s="4" t="s">
        <v>1406</v>
      </c>
      <c r="J1026" s="4" t="s">
        <v>7666</v>
      </c>
      <c r="K1026" s="139">
        <v>4626000000</v>
      </c>
      <c r="L1026" s="139">
        <v>4626000000</v>
      </c>
      <c r="M1026" s="4" t="s">
        <v>6708</v>
      </c>
      <c r="N1026" s="4" t="s">
        <v>7667</v>
      </c>
      <c r="O1026" s="4" t="s">
        <v>7653</v>
      </c>
      <c r="P1026" s="186">
        <f t="shared" si="129"/>
        <v>4626000000</v>
      </c>
      <c r="Q1026" s="186">
        <f t="shared" si="130"/>
        <v>0</v>
      </c>
      <c r="R1026" s="4">
        <v>52</v>
      </c>
      <c r="S1026" s="4" t="s">
        <v>70</v>
      </c>
      <c r="T1026" s="4" t="s">
        <v>70</v>
      </c>
      <c r="U1026" s="140">
        <v>45341</v>
      </c>
      <c r="V1026" s="4" t="s">
        <v>1884</v>
      </c>
      <c r="W1026" s="4" t="s">
        <v>1954</v>
      </c>
      <c r="X1026" s="139" t="s">
        <v>70</v>
      </c>
      <c r="Y1026" s="140">
        <v>45371</v>
      </c>
      <c r="Z1026" s="4" t="s">
        <v>1885</v>
      </c>
      <c r="AA1026" s="4" t="s">
        <v>1886</v>
      </c>
      <c r="AB1026" s="186">
        <f t="shared" si="131"/>
        <v>4626000000</v>
      </c>
      <c r="AC1026" s="142">
        <f t="shared" si="120"/>
        <v>0</v>
      </c>
      <c r="AD1026" s="4"/>
      <c r="AE1026" s="4" t="s">
        <v>6346</v>
      </c>
      <c r="AF1026" s="144" t="s">
        <v>7654</v>
      </c>
      <c r="AG1026" s="4"/>
      <c r="AH1026" s="4"/>
      <c r="AI1026" s="4"/>
      <c r="AJ1026" s="4"/>
    </row>
    <row r="1027" spans="2:36" hidden="1">
      <c r="B1027" s="175" t="s">
        <v>5175</v>
      </c>
      <c r="C1027" s="174" t="s">
        <v>160</v>
      </c>
      <c r="D1027" s="4" t="s">
        <v>2550</v>
      </c>
      <c r="E1027" s="4" t="s">
        <v>1831</v>
      </c>
      <c r="F1027" s="4" t="s">
        <v>1060</v>
      </c>
      <c r="G1027" s="4" t="s">
        <v>7668</v>
      </c>
      <c r="H1027" s="4" t="s">
        <v>1405</v>
      </c>
      <c r="I1027" s="4" t="s">
        <v>1406</v>
      </c>
      <c r="J1027" s="4" t="s">
        <v>7669</v>
      </c>
      <c r="K1027" s="139">
        <v>856000000</v>
      </c>
      <c r="L1027" s="139">
        <v>856000000</v>
      </c>
      <c r="M1027" s="4" t="s">
        <v>6708</v>
      </c>
      <c r="N1027" s="4" t="s">
        <v>7667</v>
      </c>
      <c r="O1027" s="4" t="s">
        <v>7653</v>
      </c>
      <c r="P1027" s="186">
        <f t="shared" si="129"/>
        <v>856000000</v>
      </c>
      <c r="Q1027" s="186">
        <f t="shared" si="130"/>
        <v>0</v>
      </c>
      <c r="R1027" s="4">
        <v>52</v>
      </c>
      <c r="S1027" s="4" t="s">
        <v>70</v>
      </c>
      <c r="T1027" s="4" t="s">
        <v>70</v>
      </c>
      <c r="U1027" s="140">
        <v>45341</v>
      </c>
      <c r="V1027" s="4" t="s">
        <v>1884</v>
      </c>
      <c r="W1027" s="4" t="s">
        <v>1954</v>
      </c>
      <c r="X1027" s="139" t="s">
        <v>70</v>
      </c>
      <c r="Y1027" s="140">
        <v>45371</v>
      </c>
      <c r="Z1027" s="4" t="s">
        <v>1885</v>
      </c>
      <c r="AA1027" s="4" t="s">
        <v>1886</v>
      </c>
      <c r="AB1027" s="186">
        <f t="shared" si="131"/>
        <v>856000000</v>
      </c>
      <c r="AC1027" s="142">
        <f t="shared" si="120"/>
        <v>0</v>
      </c>
      <c r="AD1027" s="4"/>
      <c r="AE1027" s="4" t="s">
        <v>6346</v>
      </c>
      <c r="AF1027" s="144" t="s">
        <v>7654</v>
      </c>
      <c r="AG1027" s="4"/>
      <c r="AH1027" s="4"/>
      <c r="AI1027" s="4"/>
      <c r="AJ1027" s="4"/>
    </row>
    <row r="1028" spans="2:36" hidden="1">
      <c r="B1028" s="175" t="s">
        <v>5175</v>
      </c>
      <c r="C1028" s="174" t="s">
        <v>160</v>
      </c>
      <c r="D1028" s="4" t="s">
        <v>2550</v>
      </c>
      <c r="E1028" s="4" t="s">
        <v>1831</v>
      </c>
      <c r="F1028" s="4" t="s">
        <v>1060</v>
      </c>
      <c r="G1028" s="4" t="s">
        <v>7670</v>
      </c>
      <c r="H1028" s="4" t="s">
        <v>1405</v>
      </c>
      <c r="I1028" s="4" t="s">
        <v>1406</v>
      </c>
      <c r="J1028" s="4" t="s">
        <v>7671</v>
      </c>
      <c r="K1028" s="139">
        <v>8553000000</v>
      </c>
      <c r="L1028" s="139">
        <v>8553000000</v>
      </c>
      <c r="M1028" s="4" t="s">
        <v>6708</v>
      </c>
      <c r="N1028" s="4" t="s">
        <v>7672</v>
      </c>
      <c r="O1028" s="4" t="s">
        <v>7653</v>
      </c>
      <c r="P1028" s="186">
        <f t="shared" si="129"/>
        <v>8553000000</v>
      </c>
      <c r="Q1028" s="186">
        <f t="shared" si="130"/>
        <v>0</v>
      </c>
      <c r="R1028" s="4">
        <v>52</v>
      </c>
      <c r="S1028" s="4" t="s">
        <v>70</v>
      </c>
      <c r="T1028" s="4" t="s">
        <v>70</v>
      </c>
      <c r="U1028" s="140">
        <v>45341</v>
      </c>
      <c r="V1028" s="4" t="s">
        <v>1884</v>
      </c>
      <c r="W1028" s="4" t="s">
        <v>1954</v>
      </c>
      <c r="X1028" s="139" t="s">
        <v>70</v>
      </c>
      <c r="Y1028" s="140">
        <v>45371</v>
      </c>
      <c r="Z1028" s="4" t="s">
        <v>1885</v>
      </c>
      <c r="AA1028" s="4" t="s">
        <v>1886</v>
      </c>
      <c r="AB1028" s="186">
        <f t="shared" si="131"/>
        <v>8553000000</v>
      </c>
      <c r="AC1028" s="142">
        <f t="shared" si="120"/>
        <v>0</v>
      </c>
      <c r="AD1028" s="4"/>
      <c r="AE1028" s="4" t="s">
        <v>6346</v>
      </c>
      <c r="AF1028" s="144" t="s">
        <v>7654</v>
      </c>
      <c r="AG1028" s="4"/>
      <c r="AH1028" s="4"/>
      <c r="AI1028" s="4"/>
      <c r="AJ1028" s="4"/>
    </row>
    <row r="1029" spans="2:36" hidden="1">
      <c r="B1029" s="175" t="s">
        <v>5175</v>
      </c>
      <c r="C1029" s="174" t="s">
        <v>160</v>
      </c>
      <c r="D1029" s="4" t="s">
        <v>2550</v>
      </c>
      <c r="E1029" s="4" t="s">
        <v>1831</v>
      </c>
      <c r="F1029" s="4" t="s">
        <v>1060</v>
      </c>
      <c r="G1029" s="4" t="s">
        <v>7673</v>
      </c>
      <c r="H1029" s="4" t="s">
        <v>1405</v>
      </c>
      <c r="I1029" s="4" t="s">
        <v>1406</v>
      </c>
      <c r="J1029" s="4" t="s">
        <v>7674</v>
      </c>
      <c r="K1029" s="139">
        <v>1276669412</v>
      </c>
      <c r="L1029" s="139">
        <v>1276669412</v>
      </c>
      <c r="M1029" s="4" t="s">
        <v>6708</v>
      </c>
      <c r="N1029" s="4" t="s">
        <v>7675</v>
      </c>
      <c r="O1029" s="4" t="s">
        <v>7658</v>
      </c>
      <c r="P1029" s="186">
        <f t="shared" si="129"/>
        <v>1276669412</v>
      </c>
      <c r="Q1029" s="186">
        <f t="shared" si="130"/>
        <v>0</v>
      </c>
      <c r="R1029" s="4">
        <v>52</v>
      </c>
      <c r="S1029" s="4" t="s">
        <v>70</v>
      </c>
      <c r="T1029" s="4" t="s">
        <v>70</v>
      </c>
      <c r="U1029" s="140">
        <v>45341</v>
      </c>
      <c r="V1029" s="4" t="s">
        <v>1884</v>
      </c>
      <c r="W1029" s="4" t="s">
        <v>1954</v>
      </c>
      <c r="X1029" s="139" t="s">
        <v>70</v>
      </c>
      <c r="Y1029" s="140">
        <v>45371</v>
      </c>
      <c r="Z1029" s="4" t="s">
        <v>1885</v>
      </c>
      <c r="AA1029" s="4" t="s">
        <v>1886</v>
      </c>
      <c r="AB1029" s="186">
        <f t="shared" si="131"/>
        <v>1276669412</v>
      </c>
      <c r="AC1029" s="142">
        <f t="shared" si="120"/>
        <v>0</v>
      </c>
      <c r="AD1029" s="4"/>
      <c r="AE1029" s="4" t="s">
        <v>6346</v>
      </c>
      <c r="AF1029" s="144" t="s">
        <v>7654</v>
      </c>
      <c r="AG1029" s="4"/>
      <c r="AH1029" s="4"/>
      <c r="AI1029" s="4"/>
      <c r="AJ1029" s="4"/>
    </row>
    <row r="1030" spans="2:36" hidden="1">
      <c r="B1030" s="175" t="s">
        <v>5175</v>
      </c>
      <c r="C1030" s="174" t="s">
        <v>160</v>
      </c>
      <c r="D1030" s="4" t="s">
        <v>2550</v>
      </c>
      <c r="E1030" s="4" t="s">
        <v>1831</v>
      </c>
      <c r="F1030" s="4" t="s">
        <v>1060</v>
      </c>
      <c r="G1030" s="4" t="s">
        <v>7676</v>
      </c>
      <c r="H1030" s="4" t="s">
        <v>1405</v>
      </c>
      <c r="I1030" s="4" t="s">
        <v>1406</v>
      </c>
      <c r="J1030" s="4" t="s">
        <v>7671</v>
      </c>
      <c r="K1030" s="139">
        <v>4841516257</v>
      </c>
      <c r="L1030" s="139">
        <v>4841516257</v>
      </c>
      <c r="M1030" s="4" t="s">
        <v>6708</v>
      </c>
      <c r="N1030" s="4" t="s">
        <v>7677</v>
      </c>
      <c r="O1030" s="4" t="s">
        <v>7653</v>
      </c>
      <c r="P1030" s="186">
        <f t="shared" si="129"/>
        <v>4841516257</v>
      </c>
      <c r="Q1030" s="186">
        <f t="shared" si="130"/>
        <v>0</v>
      </c>
      <c r="R1030" s="4">
        <v>52</v>
      </c>
      <c r="S1030" s="4" t="s">
        <v>70</v>
      </c>
      <c r="T1030" s="4" t="s">
        <v>70</v>
      </c>
      <c r="U1030" s="140">
        <v>45341</v>
      </c>
      <c r="V1030" s="4" t="s">
        <v>1884</v>
      </c>
      <c r="W1030" s="4" t="s">
        <v>1954</v>
      </c>
      <c r="X1030" s="139" t="s">
        <v>70</v>
      </c>
      <c r="Y1030" s="140">
        <v>45371</v>
      </c>
      <c r="Z1030" s="4" t="s">
        <v>1885</v>
      </c>
      <c r="AA1030" s="4" t="s">
        <v>1886</v>
      </c>
      <c r="AB1030" s="186">
        <f t="shared" si="131"/>
        <v>4841516257</v>
      </c>
      <c r="AC1030" s="142">
        <f t="shared" si="120"/>
        <v>0</v>
      </c>
      <c r="AD1030" s="4"/>
      <c r="AE1030" s="4" t="s">
        <v>6346</v>
      </c>
      <c r="AF1030" s="144" t="s">
        <v>7654</v>
      </c>
      <c r="AG1030" s="4"/>
      <c r="AH1030" s="4"/>
      <c r="AI1030" s="4"/>
      <c r="AJ1030" s="4"/>
    </row>
    <row r="1031" spans="2:36" hidden="1">
      <c r="B1031" s="175" t="s">
        <v>5175</v>
      </c>
      <c r="C1031" s="174" t="s">
        <v>160</v>
      </c>
      <c r="D1031" s="4" t="s">
        <v>2550</v>
      </c>
      <c r="E1031" s="4" t="s">
        <v>1831</v>
      </c>
      <c r="F1031" s="4" t="s">
        <v>1060</v>
      </c>
      <c r="G1031" s="4" t="s">
        <v>7678</v>
      </c>
      <c r="H1031" s="4" t="s">
        <v>1405</v>
      </c>
      <c r="I1031" s="4" t="s">
        <v>1406</v>
      </c>
      <c r="J1031" s="4" t="s">
        <v>7679</v>
      </c>
      <c r="K1031" s="139">
        <v>605000000</v>
      </c>
      <c r="L1031" s="139">
        <v>605000000</v>
      </c>
      <c r="M1031" s="4" t="s">
        <v>6708</v>
      </c>
      <c r="N1031" s="4" t="s">
        <v>7680</v>
      </c>
      <c r="O1031" s="4" t="s">
        <v>7653</v>
      </c>
      <c r="P1031" s="186">
        <f t="shared" si="129"/>
        <v>605000000</v>
      </c>
      <c r="Q1031" s="186">
        <f t="shared" si="130"/>
        <v>0</v>
      </c>
      <c r="R1031" s="4">
        <v>52</v>
      </c>
      <c r="S1031" s="4" t="s">
        <v>70</v>
      </c>
      <c r="T1031" s="4" t="s">
        <v>70</v>
      </c>
      <c r="U1031" s="140">
        <v>45341</v>
      </c>
      <c r="V1031" s="4" t="s">
        <v>1884</v>
      </c>
      <c r="W1031" s="4" t="s">
        <v>1954</v>
      </c>
      <c r="X1031" s="139" t="s">
        <v>70</v>
      </c>
      <c r="Y1031" s="140">
        <v>45371</v>
      </c>
      <c r="Z1031" s="4" t="s">
        <v>1885</v>
      </c>
      <c r="AA1031" s="4" t="s">
        <v>1886</v>
      </c>
      <c r="AB1031" s="186">
        <f t="shared" si="131"/>
        <v>605000000</v>
      </c>
      <c r="AC1031" s="142">
        <f t="shared" si="120"/>
        <v>0</v>
      </c>
      <c r="AD1031" s="4"/>
      <c r="AE1031" s="4" t="s">
        <v>6346</v>
      </c>
      <c r="AF1031" s="144" t="s">
        <v>7654</v>
      </c>
      <c r="AG1031" s="4"/>
      <c r="AH1031" s="4"/>
      <c r="AI1031" s="4"/>
      <c r="AJ1031" s="4"/>
    </row>
    <row r="1032" spans="2:36" hidden="1">
      <c r="B1032" s="175" t="s">
        <v>5175</v>
      </c>
      <c r="C1032" s="174" t="s">
        <v>160</v>
      </c>
      <c r="D1032" s="4" t="s">
        <v>2550</v>
      </c>
      <c r="E1032" s="4" t="s">
        <v>1831</v>
      </c>
      <c r="F1032" s="4" t="s">
        <v>1060</v>
      </c>
      <c r="G1032" s="4" t="s">
        <v>7681</v>
      </c>
      <c r="H1032" s="4" t="s">
        <v>1405</v>
      </c>
      <c r="I1032" s="4" t="s">
        <v>1406</v>
      </c>
      <c r="J1032" s="4" t="s">
        <v>7682</v>
      </c>
      <c r="K1032" s="139">
        <v>1196214396</v>
      </c>
      <c r="L1032" s="139">
        <v>1196214396</v>
      </c>
      <c r="M1032" s="4" t="s">
        <v>6708</v>
      </c>
      <c r="N1032" s="4" t="s">
        <v>7680</v>
      </c>
      <c r="O1032" s="4" t="s">
        <v>7653</v>
      </c>
      <c r="P1032" s="186">
        <f t="shared" si="129"/>
        <v>1196214396</v>
      </c>
      <c r="Q1032" s="186">
        <f t="shared" si="130"/>
        <v>0</v>
      </c>
      <c r="R1032" s="4">
        <v>52</v>
      </c>
      <c r="S1032" s="4" t="s">
        <v>70</v>
      </c>
      <c r="T1032" s="4" t="s">
        <v>70</v>
      </c>
      <c r="U1032" s="140">
        <v>45341</v>
      </c>
      <c r="V1032" s="4" t="s">
        <v>1884</v>
      </c>
      <c r="W1032" s="4" t="s">
        <v>1954</v>
      </c>
      <c r="X1032" s="139" t="s">
        <v>70</v>
      </c>
      <c r="Y1032" s="140">
        <v>45371</v>
      </c>
      <c r="Z1032" s="4" t="s">
        <v>1885</v>
      </c>
      <c r="AA1032" s="4" t="s">
        <v>1886</v>
      </c>
      <c r="AB1032" s="186">
        <f t="shared" si="131"/>
        <v>1196214396</v>
      </c>
      <c r="AC1032" s="142">
        <f t="shared" si="120"/>
        <v>0</v>
      </c>
      <c r="AD1032" s="4"/>
      <c r="AE1032" s="4" t="s">
        <v>6346</v>
      </c>
      <c r="AF1032" s="144" t="s">
        <v>7654</v>
      </c>
      <c r="AG1032" s="4"/>
      <c r="AH1032" s="4"/>
      <c r="AI1032" s="4"/>
      <c r="AJ1032" s="4"/>
    </row>
    <row r="1033" spans="2:36" hidden="1">
      <c r="B1033" s="175" t="s">
        <v>5175</v>
      </c>
      <c r="C1033" s="174" t="s">
        <v>160</v>
      </c>
      <c r="D1033" s="4" t="s">
        <v>2550</v>
      </c>
      <c r="E1033" s="4" t="s">
        <v>1831</v>
      </c>
      <c r="F1033" s="4" t="s">
        <v>1060</v>
      </c>
      <c r="G1033" s="4" t="s">
        <v>7683</v>
      </c>
      <c r="H1033" s="4" t="s">
        <v>1405</v>
      </c>
      <c r="I1033" s="4" t="s">
        <v>1406</v>
      </c>
      <c r="J1033" s="4" t="s">
        <v>7684</v>
      </c>
      <c r="K1033" s="139">
        <v>2008040651</v>
      </c>
      <c r="L1033" s="139">
        <v>2008040651</v>
      </c>
      <c r="M1033" s="4" t="s">
        <v>6708</v>
      </c>
      <c r="N1033" s="4" t="s">
        <v>7685</v>
      </c>
      <c r="O1033" s="4" t="s">
        <v>7653</v>
      </c>
      <c r="P1033" s="186">
        <f t="shared" si="129"/>
        <v>2008040651</v>
      </c>
      <c r="Q1033" s="186">
        <f t="shared" si="130"/>
        <v>0</v>
      </c>
      <c r="R1033" s="4">
        <v>52</v>
      </c>
      <c r="S1033" s="4" t="s">
        <v>70</v>
      </c>
      <c r="T1033" s="4" t="s">
        <v>70</v>
      </c>
      <c r="U1033" s="140">
        <v>45341</v>
      </c>
      <c r="V1033" s="4" t="s">
        <v>1884</v>
      </c>
      <c r="W1033" s="4" t="s">
        <v>1954</v>
      </c>
      <c r="X1033" s="139" t="s">
        <v>70</v>
      </c>
      <c r="Y1033" s="140">
        <v>45371</v>
      </c>
      <c r="Z1033" s="4" t="s">
        <v>1885</v>
      </c>
      <c r="AA1033" s="4" t="s">
        <v>1886</v>
      </c>
      <c r="AB1033" s="186">
        <f t="shared" si="131"/>
        <v>2008040651</v>
      </c>
      <c r="AC1033" s="142">
        <f t="shared" si="120"/>
        <v>0</v>
      </c>
      <c r="AD1033" s="4"/>
      <c r="AE1033" s="4" t="s">
        <v>6346</v>
      </c>
      <c r="AF1033" s="144" t="s">
        <v>7654</v>
      </c>
      <c r="AG1033" s="4"/>
      <c r="AH1033" s="4"/>
      <c r="AI1033" s="4"/>
      <c r="AJ1033" s="4"/>
    </row>
    <row r="1034" spans="2:36" hidden="1">
      <c r="B1034" s="175" t="s">
        <v>5175</v>
      </c>
      <c r="C1034" s="174" t="s">
        <v>160</v>
      </c>
      <c r="D1034" s="4" t="s">
        <v>2550</v>
      </c>
      <c r="E1034" s="4" t="s">
        <v>1831</v>
      </c>
      <c r="F1034" s="4" t="s">
        <v>1060</v>
      </c>
      <c r="G1034" s="4" t="s">
        <v>7686</v>
      </c>
      <c r="H1034" s="4" t="s">
        <v>1405</v>
      </c>
      <c r="I1034" s="4" t="s">
        <v>1406</v>
      </c>
      <c r="J1034" s="4" t="s">
        <v>7687</v>
      </c>
      <c r="K1034" s="139">
        <v>1660487000</v>
      </c>
      <c r="L1034" s="139">
        <v>1660487000</v>
      </c>
      <c r="M1034" s="4" t="s">
        <v>6708</v>
      </c>
      <c r="N1034" s="4" t="s">
        <v>7688</v>
      </c>
      <c r="O1034" s="4" t="s">
        <v>7653</v>
      </c>
      <c r="P1034" s="186">
        <f t="shared" si="129"/>
        <v>1660487000</v>
      </c>
      <c r="Q1034" s="186">
        <f t="shared" si="130"/>
        <v>0</v>
      </c>
      <c r="R1034" s="4">
        <v>52</v>
      </c>
      <c r="S1034" s="4" t="s">
        <v>70</v>
      </c>
      <c r="T1034" s="4" t="s">
        <v>70</v>
      </c>
      <c r="U1034" s="140">
        <v>45341</v>
      </c>
      <c r="V1034" s="4" t="s">
        <v>1884</v>
      </c>
      <c r="W1034" s="4" t="s">
        <v>1954</v>
      </c>
      <c r="X1034" s="139" t="s">
        <v>70</v>
      </c>
      <c r="Y1034" s="140">
        <v>45371</v>
      </c>
      <c r="Z1034" s="4" t="s">
        <v>1885</v>
      </c>
      <c r="AA1034" s="4" t="s">
        <v>1886</v>
      </c>
      <c r="AB1034" s="186">
        <f t="shared" si="131"/>
        <v>1660487000</v>
      </c>
      <c r="AC1034" s="142">
        <f t="shared" si="120"/>
        <v>0</v>
      </c>
      <c r="AD1034" s="4"/>
      <c r="AE1034" s="4" t="s">
        <v>6346</v>
      </c>
      <c r="AF1034" s="144" t="s">
        <v>7654</v>
      </c>
      <c r="AG1034" s="4"/>
      <c r="AH1034" s="4"/>
      <c r="AI1034" s="4"/>
      <c r="AJ1034" s="4"/>
    </row>
    <row r="1035" spans="2:36" hidden="1">
      <c r="B1035" s="175" t="s">
        <v>5175</v>
      </c>
      <c r="C1035" s="174" t="s">
        <v>160</v>
      </c>
      <c r="D1035" s="4" t="s">
        <v>2550</v>
      </c>
      <c r="E1035" s="4" t="s">
        <v>1831</v>
      </c>
      <c r="F1035" s="4" t="s">
        <v>1060</v>
      </c>
      <c r="G1035" s="4" t="s">
        <v>7689</v>
      </c>
      <c r="H1035" s="4" t="s">
        <v>1405</v>
      </c>
      <c r="I1035" s="4" t="s">
        <v>1406</v>
      </c>
      <c r="J1035" s="4" t="s">
        <v>7690</v>
      </c>
      <c r="K1035" s="139">
        <v>3920013937</v>
      </c>
      <c r="L1035" s="139">
        <v>3920013937</v>
      </c>
      <c r="M1035" s="4" t="s">
        <v>6708</v>
      </c>
      <c r="N1035" s="4" t="s">
        <v>7691</v>
      </c>
      <c r="O1035" s="4" t="s">
        <v>7653</v>
      </c>
      <c r="P1035" s="186">
        <f t="shared" si="129"/>
        <v>3920013937</v>
      </c>
      <c r="Q1035" s="186">
        <f t="shared" si="130"/>
        <v>0</v>
      </c>
      <c r="R1035" s="4">
        <v>52</v>
      </c>
      <c r="S1035" s="4" t="s">
        <v>70</v>
      </c>
      <c r="T1035" s="4" t="s">
        <v>70</v>
      </c>
      <c r="U1035" s="140">
        <v>45341</v>
      </c>
      <c r="V1035" s="4" t="s">
        <v>1884</v>
      </c>
      <c r="W1035" s="4" t="s">
        <v>1954</v>
      </c>
      <c r="X1035" s="139" t="s">
        <v>70</v>
      </c>
      <c r="Y1035" s="140">
        <v>45371</v>
      </c>
      <c r="Z1035" s="4" t="s">
        <v>1885</v>
      </c>
      <c r="AA1035" s="4" t="s">
        <v>1886</v>
      </c>
      <c r="AB1035" s="186">
        <f t="shared" si="131"/>
        <v>3920013937</v>
      </c>
      <c r="AC1035" s="142">
        <f t="shared" si="120"/>
        <v>0</v>
      </c>
      <c r="AD1035" s="4"/>
      <c r="AE1035" s="4" t="s">
        <v>6346</v>
      </c>
      <c r="AF1035" s="144" t="s">
        <v>7654</v>
      </c>
      <c r="AG1035" s="4"/>
      <c r="AH1035" s="4"/>
      <c r="AI1035" s="4"/>
      <c r="AJ1035" s="4"/>
    </row>
    <row r="1036" spans="2:36" hidden="1">
      <c r="B1036" s="175" t="s">
        <v>5175</v>
      </c>
      <c r="C1036" s="174" t="s">
        <v>160</v>
      </c>
      <c r="D1036" s="4" t="s">
        <v>2550</v>
      </c>
      <c r="E1036" s="4" t="s">
        <v>1831</v>
      </c>
      <c r="F1036" s="4" t="s">
        <v>1060</v>
      </c>
      <c r="G1036" s="4" t="s">
        <v>7692</v>
      </c>
      <c r="H1036" s="4" t="s">
        <v>1405</v>
      </c>
      <c r="I1036" s="4" t="s">
        <v>1406</v>
      </c>
      <c r="J1036" s="4" t="s">
        <v>7693</v>
      </c>
      <c r="K1036" s="139">
        <v>428974512</v>
      </c>
      <c r="L1036" s="139">
        <v>428974512</v>
      </c>
      <c r="M1036" s="4" t="s">
        <v>6708</v>
      </c>
      <c r="N1036" s="4" t="s">
        <v>7691</v>
      </c>
      <c r="O1036" s="4" t="s">
        <v>7653</v>
      </c>
      <c r="P1036" s="186">
        <f t="shared" si="129"/>
        <v>428974512</v>
      </c>
      <c r="Q1036" s="186">
        <f t="shared" si="130"/>
        <v>0</v>
      </c>
      <c r="R1036" s="4">
        <v>52</v>
      </c>
      <c r="S1036" s="4" t="s">
        <v>70</v>
      </c>
      <c r="T1036" s="4" t="s">
        <v>70</v>
      </c>
      <c r="U1036" s="140">
        <v>45341</v>
      </c>
      <c r="V1036" s="4" t="s">
        <v>1884</v>
      </c>
      <c r="W1036" s="4" t="s">
        <v>1954</v>
      </c>
      <c r="X1036" s="139" t="s">
        <v>70</v>
      </c>
      <c r="Y1036" s="140">
        <v>45371</v>
      </c>
      <c r="Z1036" s="4" t="s">
        <v>1885</v>
      </c>
      <c r="AA1036" s="4" t="s">
        <v>1886</v>
      </c>
      <c r="AB1036" s="186">
        <f t="shared" si="131"/>
        <v>428974512</v>
      </c>
      <c r="AC1036" s="142">
        <f t="shared" ref="AC1036:AC1099" si="132">P1036-AB1036</f>
        <v>0</v>
      </c>
      <c r="AD1036" s="4"/>
      <c r="AE1036" s="4" t="s">
        <v>6346</v>
      </c>
      <c r="AF1036" s="144" t="s">
        <v>7654</v>
      </c>
      <c r="AG1036" s="4"/>
      <c r="AH1036" s="4"/>
      <c r="AI1036" s="4"/>
      <c r="AJ1036" s="4"/>
    </row>
    <row r="1037" spans="2:36" hidden="1">
      <c r="B1037" s="175" t="s">
        <v>5175</v>
      </c>
      <c r="C1037" s="174" t="s">
        <v>160</v>
      </c>
      <c r="D1037" s="4" t="s">
        <v>2550</v>
      </c>
      <c r="E1037" s="4" t="s">
        <v>1831</v>
      </c>
      <c r="F1037" s="4" t="s">
        <v>1060</v>
      </c>
      <c r="G1037" s="4" t="s">
        <v>7694</v>
      </c>
      <c r="H1037" s="4" t="s">
        <v>1405</v>
      </c>
      <c r="I1037" s="4" t="s">
        <v>1406</v>
      </c>
      <c r="J1037" s="4" t="s">
        <v>7695</v>
      </c>
      <c r="K1037" s="139">
        <v>2595000369</v>
      </c>
      <c r="L1037" s="139">
        <v>2595000369</v>
      </c>
      <c r="M1037" s="4" t="s">
        <v>6708</v>
      </c>
      <c r="N1037" s="4" t="s">
        <v>7691</v>
      </c>
      <c r="O1037" s="4" t="s">
        <v>7653</v>
      </c>
      <c r="P1037" s="186">
        <f t="shared" si="129"/>
        <v>2595000369</v>
      </c>
      <c r="Q1037" s="186">
        <f t="shared" si="130"/>
        <v>0</v>
      </c>
      <c r="R1037" s="4">
        <v>52</v>
      </c>
      <c r="S1037" s="4" t="s">
        <v>70</v>
      </c>
      <c r="T1037" s="4" t="s">
        <v>70</v>
      </c>
      <c r="U1037" s="140">
        <v>45341</v>
      </c>
      <c r="V1037" s="4" t="s">
        <v>1884</v>
      </c>
      <c r="W1037" s="4" t="s">
        <v>1954</v>
      </c>
      <c r="X1037" s="139" t="s">
        <v>70</v>
      </c>
      <c r="Y1037" s="140">
        <v>45371</v>
      </c>
      <c r="Z1037" s="4" t="s">
        <v>1885</v>
      </c>
      <c r="AA1037" s="4" t="s">
        <v>1886</v>
      </c>
      <c r="AB1037" s="186">
        <f t="shared" si="131"/>
        <v>2595000369</v>
      </c>
      <c r="AC1037" s="142">
        <f t="shared" si="132"/>
        <v>0</v>
      </c>
      <c r="AD1037" s="4"/>
      <c r="AE1037" s="4" t="s">
        <v>6346</v>
      </c>
      <c r="AF1037" s="144" t="s">
        <v>7654</v>
      </c>
      <c r="AG1037" s="4"/>
      <c r="AH1037" s="4"/>
      <c r="AI1037" s="4"/>
      <c r="AJ1037" s="4"/>
    </row>
    <row r="1038" spans="2:36" hidden="1">
      <c r="B1038" s="175" t="s">
        <v>5175</v>
      </c>
      <c r="C1038" s="174" t="s">
        <v>160</v>
      </c>
      <c r="D1038" s="4" t="s">
        <v>2550</v>
      </c>
      <c r="E1038" s="4" t="s">
        <v>1831</v>
      </c>
      <c r="F1038" s="4" t="s">
        <v>1060</v>
      </c>
      <c r="G1038" s="4" t="s">
        <v>7696</v>
      </c>
      <c r="H1038" s="4" t="s">
        <v>1405</v>
      </c>
      <c r="I1038" s="4" t="s">
        <v>1406</v>
      </c>
      <c r="J1038" s="4" t="s">
        <v>7697</v>
      </c>
      <c r="K1038" s="139">
        <v>838106745</v>
      </c>
      <c r="L1038" s="139">
        <v>838106745</v>
      </c>
      <c r="M1038" s="4" t="s">
        <v>6708</v>
      </c>
      <c r="N1038" s="4" t="s">
        <v>7698</v>
      </c>
      <c r="O1038" s="4" t="s">
        <v>7653</v>
      </c>
      <c r="P1038" s="186">
        <f t="shared" si="129"/>
        <v>838106745</v>
      </c>
      <c r="Q1038" s="186">
        <f t="shared" si="130"/>
        <v>0</v>
      </c>
      <c r="R1038" s="4">
        <v>52</v>
      </c>
      <c r="S1038" s="4" t="s">
        <v>70</v>
      </c>
      <c r="T1038" s="4" t="s">
        <v>70</v>
      </c>
      <c r="U1038" s="140">
        <v>45341</v>
      </c>
      <c r="V1038" s="4" t="s">
        <v>1884</v>
      </c>
      <c r="W1038" s="4" t="s">
        <v>1954</v>
      </c>
      <c r="X1038" s="139" t="s">
        <v>70</v>
      </c>
      <c r="Y1038" s="140">
        <v>45371</v>
      </c>
      <c r="Z1038" s="4" t="s">
        <v>1885</v>
      </c>
      <c r="AA1038" s="4" t="s">
        <v>1886</v>
      </c>
      <c r="AB1038" s="186">
        <f t="shared" si="131"/>
        <v>838106745</v>
      </c>
      <c r="AC1038" s="142">
        <f t="shared" si="132"/>
        <v>0</v>
      </c>
      <c r="AD1038" s="4"/>
      <c r="AE1038" s="4" t="s">
        <v>6346</v>
      </c>
      <c r="AF1038" s="144" t="s">
        <v>7654</v>
      </c>
      <c r="AG1038" s="4"/>
      <c r="AH1038" s="4"/>
      <c r="AI1038" s="4"/>
      <c r="AJ1038" s="4"/>
    </row>
    <row r="1039" spans="2:36" hidden="1">
      <c r="B1039" s="175" t="s">
        <v>5175</v>
      </c>
      <c r="C1039" s="174" t="s">
        <v>160</v>
      </c>
      <c r="D1039" s="4" t="s">
        <v>2550</v>
      </c>
      <c r="E1039" s="4" t="s">
        <v>1831</v>
      </c>
      <c r="F1039" s="4" t="s">
        <v>1060</v>
      </c>
      <c r="G1039" s="4" t="s">
        <v>7699</v>
      </c>
      <c r="H1039" s="4" t="s">
        <v>1405</v>
      </c>
      <c r="I1039" s="4" t="s">
        <v>1406</v>
      </c>
      <c r="J1039" s="4" t="s">
        <v>7700</v>
      </c>
      <c r="K1039" s="139">
        <v>20416666667</v>
      </c>
      <c r="L1039" s="139">
        <v>20416666667</v>
      </c>
      <c r="M1039" s="4" t="s">
        <v>6708</v>
      </c>
      <c r="N1039" s="4" t="s">
        <v>4043</v>
      </c>
      <c r="O1039" s="4" t="s">
        <v>7701</v>
      </c>
      <c r="P1039" s="186">
        <f t="shared" si="129"/>
        <v>20416666667</v>
      </c>
      <c r="Q1039" s="186">
        <f t="shared" si="130"/>
        <v>0</v>
      </c>
      <c r="R1039" s="4">
        <v>52</v>
      </c>
      <c r="S1039" s="4" t="s">
        <v>70</v>
      </c>
      <c r="T1039" s="4" t="s">
        <v>70</v>
      </c>
      <c r="U1039" s="140">
        <v>45341</v>
      </c>
      <c r="V1039" s="4" t="s">
        <v>1884</v>
      </c>
      <c r="W1039" s="4" t="s">
        <v>1954</v>
      </c>
      <c r="X1039" s="139" t="s">
        <v>70</v>
      </c>
      <c r="Y1039" s="140">
        <v>45371</v>
      </c>
      <c r="Z1039" s="4" t="s">
        <v>1885</v>
      </c>
      <c r="AA1039" s="4" t="s">
        <v>1886</v>
      </c>
      <c r="AB1039" s="186">
        <f t="shared" si="131"/>
        <v>20416666667</v>
      </c>
      <c r="AC1039" s="142">
        <f t="shared" si="132"/>
        <v>0</v>
      </c>
      <c r="AD1039" s="4"/>
      <c r="AE1039" s="4" t="s">
        <v>6346</v>
      </c>
      <c r="AF1039" s="144" t="s">
        <v>7654</v>
      </c>
      <c r="AG1039" s="4"/>
      <c r="AH1039" s="4"/>
      <c r="AI1039" s="4"/>
      <c r="AJ1039" s="4"/>
    </row>
    <row r="1040" spans="2:36" hidden="1">
      <c r="B1040" s="175" t="s">
        <v>5175</v>
      </c>
      <c r="C1040" s="174" t="s">
        <v>160</v>
      </c>
      <c r="D1040" s="4" t="s">
        <v>2550</v>
      </c>
      <c r="E1040" s="4" t="s">
        <v>1831</v>
      </c>
      <c r="F1040" s="4" t="s">
        <v>1060</v>
      </c>
      <c r="G1040" s="4" t="s">
        <v>7702</v>
      </c>
      <c r="H1040" s="4" t="s">
        <v>1405</v>
      </c>
      <c r="I1040" s="4" t="s">
        <v>1406</v>
      </c>
      <c r="J1040" s="4" t="s">
        <v>7703</v>
      </c>
      <c r="K1040" s="139">
        <v>976267265</v>
      </c>
      <c r="L1040" s="139">
        <v>976267265</v>
      </c>
      <c r="M1040" s="4" t="s">
        <v>6708</v>
      </c>
      <c r="N1040" s="4" t="s">
        <v>7704</v>
      </c>
      <c r="O1040" s="4" t="s">
        <v>7653</v>
      </c>
      <c r="P1040" s="186">
        <f t="shared" si="129"/>
        <v>976267265</v>
      </c>
      <c r="Q1040" s="186">
        <f t="shared" si="130"/>
        <v>0</v>
      </c>
      <c r="R1040" s="4">
        <v>52</v>
      </c>
      <c r="S1040" s="4" t="s">
        <v>70</v>
      </c>
      <c r="T1040" s="4" t="s">
        <v>70</v>
      </c>
      <c r="U1040" s="140">
        <v>45341</v>
      </c>
      <c r="V1040" s="4" t="s">
        <v>1884</v>
      </c>
      <c r="W1040" s="4" t="s">
        <v>1954</v>
      </c>
      <c r="X1040" s="139" t="s">
        <v>70</v>
      </c>
      <c r="Y1040" s="140">
        <v>45371</v>
      </c>
      <c r="Z1040" s="4" t="s">
        <v>1885</v>
      </c>
      <c r="AA1040" s="4" t="s">
        <v>1886</v>
      </c>
      <c r="AB1040" s="186">
        <f t="shared" si="131"/>
        <v>976267265</v>
      </c>
      <c r="AC1040" s="142">
        <f t="shared" si="132"/>
        <v>0</v>
      </c>
      <c r="AD1040" s="4"/>
      <c r="AE1040" s="4" t="s">
        <v>6346</v>
      </c>
      <c r="AF1040" s="144" t="s">
        <v>7654</v>
      </c>
      <c r="AG1040" s="4"/>
      <c r="AH1040" s="4"/>
      <c r="AI1040" s="4"/>
      <c r="AJ1040" s="4"/>
    </row>
    <row r="1041" spans="2:36" hidden="1">
      <c r="B1041" s="175" t="s">
        <v>5175</v>
      </c>
      <c r="C1041" s="174" t="s">
        <v>160</v>
      </c>
      <c r="D1041" s="4" t="s">
        <v>2550</v>
      </c>
      <c r="E1041" s="4" t="s">
        <v>1831</v>
      </c>
      <c r="F1041" s="4" t="s">
        <v>1060</v>
      </c>
      <c r="G1041" s="4" t="s">
        <v>7705</v>
      </c>
      <c r="H1041" s="4" t="s">
        <v>1405</v>
      </c>
      <c r="I1041" s="4" t="s">
        <v>1406</v>
      </c>
      <c r="J1041" s="4" t="s">
        <v>7706</v>
      </c>
      <c r="K1041" s="139">
        <v>3169834480</v>
      </c>
      <c r="L1041" s="139">
        <v>3169834480</v>
      </c>
      <c r="M1041" s="4" t="s">
        <v>6708</v>
      </c>
      <c r="N1041" s="4" t="s">
        <v>7534</v>
      </c>
      <c r="O1041" s="4" t="s">
        <v>7653</v>
      </c>
      <c r="P1041" s="186">
        <f t="shared" si="129"/>
        <v>3169834480</v>
      </c>
      <c r="Q1041" s="186">
        <f t="shared" si="130"/>
        <v>0</v>
      </c>
      <c r="R1041" s="4">
        <v>52</v>
      </c>
      <c r="S1041" s="4" t="s">
        <v>70</v>
      </c>
      <c r="T1041" s="4" t="s">
        <v>70</v>
      </c>
      <c r="U1041" s="140">
        <v>45341</v>
      </c>
      <c r="V1041" s="4" t="s">
        <v>1884</v>
      </c>
      <c r="W1041" s="4" t="s">
        <v>1954</v>
      </c>
      <c r="X1041" s="139" t="s">
        <v>70</v>
      </c>
      <c r="Y1041" s="140">
        <v>45371</v>
      </c>
      <c r="Z1041" s="4" t="s">
        <v>1885</v>
      </c>
      <c r="AA1041" s="4" t="s">
        <v>1886</v>
      </c>
      <c r="AB1041" s="186">
        <f t="shared" si="131"/>
        <v>3169834480</v>
      </c>
      <c r="AC1041" s="142">
        <f t="shared" si="132"/>
        <v>0</v>
      </c>
      <c r="AD1041" s="4"/>
      <c r="AE1041" s="4" t="s">
        <v>6346</v>
      </c>
      <c r="AF1041" s="144" t="s">
        <v>7654</v>
      </c>
      <c r="AG1041" s="4"/>
      <c r="AH1041" s="4"/>
      <c r="AI1041" s="4"/>
      <c r="AJ1041" s="4"/>
    </row>
    <row r="1042" spans="2:36" hidden="1">
      <c r="B1042" s="175" t="s">
        <v>5175</v>
      </c>
      <c r="C1042" s="174" t="s">
        <v>160</v>
      </c>
      <c r="D1042" s="4" t="s">
        <v>2550</v>
      </c>
      <c r="E1042" s="4" t="s">
        <v>1831</v>
      </c>
      <c r="F1042" s="4" t="s">
        <v>1060</v>
      </c>
      <c r="G1042" s="4" t="s">
        <v>7707</v>
      </c>
      <c r="H1042" s="4" t="s">
        <v>1405</v>
      </c>
      <c r="I1042" s="4" t="s">
        <v>1406</v>
      </c>
      <c r="J1042" s="4" t="s">
        <v>7708</v>
      </c>
      <c r="K1042" s="139">
        <v>309551705</v>
      </c>
      <c r="L1042" s="139">
        <v>309551705</v>
      </c>
      <c r="M1042" s="4" t="s">
        <v>6708</v>
      </c>
      <c r="N1042" s="4" t="s">
        <v>7709</v>
      </c>
      <c r="O1042" s="4" t="s">
        <v>7653</v>
      </c>
      <c r="P1042" s="186">
        <f t="shared" si="129"/>
        <v>309551705</v>
      </c>
      <c r="Q1042" s="186">
        <f t="shared" si="130"/>
        <v>0</v>
      </c>
      <c r="R1042" s="4">
        <v>52</v>
      </c>
      <c r="S1042" s="4" t="s">
        <v>70</v>
      </c>
      <c r="T1042" s="4" t="s">
        <v>70</v>
      </c>
      <c r="U1042" s="140">
        <v>45341</v>
      </c>
      <c r="V1042" s="4" t="s">
        <v>1884</v>
      </c>
      <c r="W1042" s="4" t="s">
        <v>1954</v>
      </c>
      <c r="X1042" s="139" t="s">
        <v>70</v>
      </c>
      <c r="Y1042" s="140">
        <v>45371</v>
      </c>
      <c r="Z1042" s="4" t="s">
        <v>1885</v>
      </c>
      <c r="AA1042" s="4" t="s">
        <v>1886</v>
      </c>
      <c r="AB1042" s="186">
        <f t="shared" si="131"/>
        <v>309551705</v>
      </c>
      <c r="AC1042" s="142">
        <f t="shared" si="132"/>
        <v>0</v>
      </c>
      <c r="AD1042" s="4"/>
      <c r="AE1042" s="4" t="s">
        <v>6346</v>
      </c>
      <c r="AF1042" s="144" t="s">
        <v>7654</v>
      </c>
      <c r="AG1042" s="4"/>
      <c r="AH1042" s="4"/>
      <c r="AI1042" s="4"/>
      <c r="AJ1042" s="4"/>
    </row>
    <row r="1043" spans="2:36" hidden="1">
      <c r="B1043" s="175" t="s">
        <v>5175</v>
      </c>
      <c r="C1043" s="174" t="s">
        <v>160</v>
      </c>
      <c r="D1043" s="4" t="s">
        <v>2550</v>
      </c>
      <c r="E1043" s="4" t="s">
        <v>1831</v>
      </c>
      <c r="F1043" s="4" t="s">
        <v>1060</v>
      </c>
      <c r="G1043" s="4" t="s">
        <v>7710</v>
      </c>
      <c r="H1043" s="4" t="s">
        <v>1405</v>
      </c>
      <c r="I1043" s="4" t="s">
        <v>1406</v>
      </c>
      <c r="J1043" s="4" t="s">
        <v>7711</v>
      </c>
      <c r="K1043" s="139">
        <v>2994294660</v>
      </c>
      <c r="L1043" s="139">
        <v>2994294660</v>
      </c>
      <c r="M1043" s="4" t="s">
        <v>6708</v>
      </c>
      <c r="N1043" s="4" t="s">
        <v>7712</v>
      </c>
      <c r="O1043" s="4" t="s">
        <v>7653</v>
      </c>
      <c r="P1043" s="186">
        <f t="shared" si="129"/>
        <v>2994294660</v>
      </c>
      <c r="Q1043" s="186">
        <f t="shared" si="130"/>
        <v>0</v>
      </c>
      <c r="R1043" s="4">
        <v>52</v>
      </c>
      <c r="S1043" s="4" t="s">
        <v>70</v>
      </c>
      <c r="T1043" s="4" t="s">
        <v>70</v>
      </c>
      <c r="U1043" s="140">
        <v>45341</v>
      </c>
      <c r="V1043" s="4" t="s">
        <v>1884</v>
      </c>
      <c r="W1043" s="4" t="s">
        <v>1954</v>
      </c>
      <c r="X1043" s="139" t="s">
        <v>70</v>
      </c>
      <c r="Y1043" s="140">
        <v>45371</v>
      </c>
      <c r="Z1043" s="4" t="s">
        <v>1885</v>
      </c>
      <c r="AA1043" s="4" t="s">
        <v>1886</v>
      </c>
      <c r="AB1043" s="186">
        <f t="shared" si="131"/>
        <v>2994294660</v>
      </c>
      <c r="AC1043" s="142">
        <f t="shared" si="132"/>
        <v>0</v>
      </c>
      <c r="AD1043" s="4"/>
      <c r="AE1043" s="4" t="s">
        <v>6346</v>
      </c>
      <c r="AF1043" s="144" t="s">
        <v>7654</v>
      </c>
      <c r="AG1043" s="4"/>
      <c r="AH1043" s="4"/>
      <c r="AI1043" s="4"/>
      <c r="AJ1043" s="4"/>
    </row>
    <row r="1044" spans="2:36" hidden="1">
      <c r="B1044" s="175" t="s">
        <v>5175</v>
      </c>
      <c r="C1044" s="174" t="s">
        <v>160</v>
      </c>
      <c r="D1044" s="4" t="s">
        <v>2550</v>
      </c>
      <c r="E1044" s="4" t="s">
        <v>1831</v>
      </c>
      <c r="F1044" s="4" t="s">
        <v>1060</v>
      </c>
      <c r="G1044" s="4" t="s">
        <v>7713</v>
      </c>
      <c r="H1044" s="4" t="s">
        <v>1405</v>
      </c>
      <c r="I1044" s="4" t="s">
        <v>1406</v>
      </c>
      <c r="J1044" s="4" t="s">
        <v>7714</v>
      </c>
      <c r="K1044" s="139">
        <v>1007418172</v>
      </c>
      <c r="L1044" s="139">
        <v>1007418172</v>
      </c>
      <c r="M1044" s="4" t="s">
        <v>6708</v>
      </c>
      <c r="N1044" s="4" t="s">
        <v>7715</v>
      </c>
      <c r="O1044" s="4" t="s">
        <v>7653</v>
      </c>
      <c r="P1044" s="186">
        <f t="shared" si="129"/>
        <v>1007418172</v>
      </c>
      <c r="Q1044" s="186">
        <f t="shared" si="130"/>
        <v>0</v>
      </c>
      <c r="R1044" s="4">
        <v>52</v>
      </c>
      <c r="S1044" s="4" t="s">
        <v>70</v>
      </c>
      <c r="T1044" s="4" t="s">
        <v>70</v>
      </c>
      <c r="U1044" s="140">
        <v>45341</v>
      </c>
      <c r="V1044" s="4" t="s">
        <v>1884</v>
      </c>
      <c r="W1044" s="4" t="s">
        <v>1954</v>
      </c>
      <c r="X1044" s="139" t="s">
        <v>70</v>
      </c>
      <c r="Y1044" s="140">
        <v>45371</v>
      </c>
      <c r="Z1044" s="4" t="s">
        <v>1885</v>
      </c>
      <c r="AA1044" s="4" t="s">
        <v>1886</v>
      </c>
      <c r="AB1044" s="186">
        <f t="shared" si="131"/>
        <v>1007418172</v>
      </c>
      <c r="AC1044" s="142">
        <f t="shared" si="132"/>
        <v>0</v>
      </c>
      <c r="AD1044" s="4"/>
      <c r="AE1044" s="4" t="s">
        <v>6346</v>
      </c>
      <c r="AF1044" s="144" t="s">
        <v>7654</v>
      </c>
      <c r="AG1044" s="4"/>
      <c r="AH1044" s="4"/>
      <c r="AI1044" s="4"/>
      <c r="AJ1044" s="4"/>
    </row>
    <row r="1045" spans="2:36" hidden="1">
      <c r="B1045" s="175" t="s">
        <v>5175</v>
      </c>
      <c r="C1045" s="174" t="s">
        <v>160</v>
      </c>
      <c r="D1045" s="4" t="s">
        <v>2550</v>
      </c>
      <c r="E1045" s="4" t="s">
        <v>1831</v>
      </c>
      <c r="F1045" s="4" t="s">
        <v>1060</v>
      </c>
      <c r="G1045" s="4" t="s">
        <v>7716</v>
      </c>
      <c r="H1045" s="4" t="s">
        <v>1405</v>
      </c>
      <c r="I1045" s="4" t="s">
        <v>1406</v>
      </c>
      <c r="J1045" s="4" t="s">
        <v>7717</v>
      </c>
      <c r="K1045" s="139">
        <v>1742882100</v>
      </c>
      <c r="L1045" s="139">
        <v>1742882100</v>
      </c>
      <c r="M1045" s="4" t="s">
        <v>6708</v>
      </c>
      <c r="N1045" s="4" t="s">
        <v>7718</v>
      </c>
      <c r="O1045" s="4" t="s">
        <v>7653</v>
      </c>
      <c r="P1045" s="186">
        <f t="shared" si="129"/>
        <v>1742882100</v>
      </c>
      <c r="Q1045" s="186">
        <f t="shared" si="130"/>
        <v>0</v>
      </c>
      <c r="R1045" s="4">
        <v>52</v>
      </c>
      <c r="S1045" s="4" t="s">
        <v>70</v>
      </c>
      <c r="T1045" s="4" t="s">
        <v>70</v>
      </c>
      <c r="U1045" s="140">
        <v>45341</v>
      </c>
      <c r="V1045" s="4" t="s">
        <v>1884</v>
      </c>
      <c r="W1045" s="4" t="s">
        <v>1954</v>
      </c>
      <c r="X1045" s="139" t="s">
        <v>70</v>
      </c>
      <c r="Y1045" s="140">
        <v>45371</v>
      </c>
      <c r="Z1045" s="4" t="s">
        <v>1885</v>
      </c>
      <c r="AA1045" s="4" t="s">
        <v>1886</v>
      </c>
      <c r="AB1045" s="186">
        <f t="shared" si="131"/>
        <v>1742882100</v>
      </c>
      <c r="AC1045" s="142">
        <f t="shared" si="132"/>
        <v>0</v>
      </c>
      <c r="AD1045" s="4"/>
      <c r="AE1045" s="4" t="s">
        <v>6346</v>
      </c>
      <c r="AF1045" s="144" t="s">
        <v>7654</v>
      </c>
      <c r="AG1045" s="4"/>
      <c r="AH1045" s="4"/>
      <c r="AI1045" s="4"/>
      <c r="AJ1045" s="4"/>
    </row>
    <row r="1046" spans="2:36" hidden="1">
      <c r="B1046" s="175" t="s">
        <v>5175</v>
      </c>
      <c r="C1046" s="174" t="s">
        <v>160</v>
      </c>
      <c r="D1046" s="4" t="s">
        <v>2550</v>
      </c>
      <c r="E1046" s="4" t="s">
        <v>1831</v>
      </c>
      <c r="F1046" s="4" t="s">
        <v>1060</v>
      </c>
      <c r="G1046" s="4" t="s">
        <v>7719</v>
      </c>
      <c r="H1046" s="4" t="s">
        <v>1405</v>
      </c>
      <c r="I1046" s="4" t="s">
        <v>1406</v>
      </c>
      <c r="J1046" s="4" t="s">
        <v>7720</v>
      </c>
      <c r="K1046" s="139">
        <v>359884574</v>
      </c>
      <c r="L1046" s="139">
        <v>359884574</v>
      </c>
      <c r="M1046" s="4" t="s">
        <v>6708</v>
      </c>
      <c r="N1046" s="4" t="s">
        <v>7721</v>
      </c>
      <c r="O1046" s="4" t="s">
        <v>7653</v>
      </c>
      <c r="P1046" s="186">
        <f t="shared" si="129"/>
        <v>359884574</v>
      </c>
      <c r="Q1046" s="186">
        <f t="shared" si="130"/>
        <v>0</v>
      </c>
      <c r="R1046" s="4">
        <v>52</v>
      </c>
      <c r="S1046" s="4" t="s">
        <v>70</v>
      </c>
      <c r="T1046" s="4" t="s">
        <v>70</v>
      </c>
      <c r="U1046" s="140">
        <v>45341</v>
      </c>
      <c r="V1046" s="4" t="s">
        <v>1884</v>
      </c>
      <c r="W1046" s="4" t="s">
        <v>1954</v>
      </c>
      <c r="X1046" s="139" t="s">
        <v>70</v>
      </c>
      <c r="Y1046" s="140">
        <v>45371</v>
      </c>
      <c r="Z1046" s="4" t="s">
        <v>1885</v>
      </c>
      <c r="AA1046" s="4" t="s">
        <v>1886</v>
      </c>
      <c r="AB1046" s="186">
        <f t="shared" si="131"/>
        <v>359884574</v>
      </c>
      <c r="AC1046" s="142">
        <f t="shared" si="132"/>
        <v>0</v>
      </c>
      <c r="AD1046" s="4"/>
      <c r="AE1046" s="4" t="s">
        <v>6346</v>
      </c>
      <c r="AF1046" s="144" t="s">
        <v>7654</v>
      </c>
      <c r="AG1046" s="4"/>
      <c r="AH1046" s="4"/>
      <c r="AI1046" s="4"/>
      <c r="AJ1046" s="4"/>
    </row>
    <row r="1047" spans="2:36" hidden="1">
      <c r="B1047" s="175" t="s">
        <v>5175</v>
      </c>
      <c r="C1047" s="174" t="s">
        <v>160</v>
      </c>
      <c r="D1047" s="4" t="s">
        <v>2550</v>
      </c>
      <c r="E1047" s="4" t="s">
        <v>1831</v>
      </c>
      <c r="F1047" s="4" t="s">
        <v>1060</v>
      </c>
      <c r="G1047" s="4" t="s">
        <v>7722</v>
      </c>
      <c r="H1047" s="4" t="s">
        <v>1405</v>
      </c>
      <c r="I1047" s="4" t="s">
        <v>1406</v>
      </c>
      <c r="J1047" s="4" t="s">
        <v>7723</v>
      </c>
      <c r="K1047" s="139">
        <v>2467255476</v>
      </c>
      <c r="L1047" s="139">
        <v>2467255476</v>
      </c>
      <c r="M1047" s="4" t="s">
        <v>6708</v>
      </c>
      <c r="N1047" s="4" t="s">
        <v>7724</v>
      </c>
      <c r="O1047" s="4" t="s">
        <v>7653</v>
      </c>
      <c r="P1047" s="186">
        <f t="shared" si="129"/>
        <v>2467255476</v>
      </c>
      <c r="Q1047" s="186">
        <f t="shared" si="130"/>
        <v>0</v>
      </c>
      <c r="R1047" s="4">
        <v>52</v>
      </c>
      <c r="S1047" s="4" t="s">
        <v>70</v>
      </c>
      <c r="T1047" s="4" t="s">
        <v>70</v>
      </c>
      <c r="U1047" s="140">
        <v>45341</v>
      </c>
      <c r="V1047" s="4" t="s">
        <v>1884</v>
      </c>
      <c r="W1047" s="4" t="s">
        <v>1954</v>
      </c>
      <c r="X1047" s="139" t="s">
        <v>70</v>
      </c>
      <c r="Y1047" s="140">
        <v>45371</v>
      </c>
      <c r="Z1047" s="4" t="s">
        <v>1885</v>
      </c>
      <c r="AA1047" s="4" t="s">
        <v>1886</v>
      </c>
      <c r="AB1047" s="186">
        <f t="shared" si="131"/>
        <v>2467255476</v>
      </c>
      <c r="AC1047" s="142">
        <f t="shared" si="132"/>
        <v>0</v>
      </c>
      <c r="AD1047" s="4"/>
      <c r="AE1047" s="4" t="s">
        <v>6346</v>
      </c>
      <c r="AF1047" s="144" t="s">
        <v>7654</v>
      </c>
      <c r="AG1047" s="4"/>
      <c r="AH1047" s="4"/>
      <c r="AI1047" s="4"/>
      <c r="AJ1047" s="4"/>
    </row>
    <row r="1048" spans="2:36" hidden="1">
      <c r="B1048" s="175" t="s">
        <v>5175</v>
      </c>
      <c r="C1048" s="174" t="s">
        <v>160</v>
      </c>
      <c r="D1048" s="4" t="s">
        <v>2550</v>
      </c>
      <c r="E1048" s="4" t="s">
        <v>1831</v>
      </c>
      <c r="F1048" s="4" t="s">
        <v>1060</v>
      </c>
      <c r="G1048" s="4" t="s">
        <v>7725</v>
      </c>
      <c r="H1048" s="4" t="s">
        <v>1405</v>
      </c>
      <c r="I1048" s="4" t="s">
        <v>1406</v>
      </c>
      <c r="J1048" s="4" t="s">
        <v>7726</v>
      </c>
      <c r="K1048" s="139">
        <v>7271740367</v>
      </c>
      <c r="L1048" s="139">
        <v>7271740367</v>
      </c>
      <c r="M1048" s="4" t="s">
        <v>6708</v>
      </c>
      <c r="N1048" s="4" t="s">
        <v>7646</v>
      </c>
      <c r="O1048" s="4" t="s">
        <v>7647</v>
      </c>
      <c r="P1048" s="186">
        <f t="shared" si="129"/>
        <v>7271740367</v>
      </c>
      <c r="Q1048" s="186">
        <f t="shared" si="130"/>
        <v>0</v>
      </c>
      <c r="R1048" s="4">
        <v>52</v>
      </c>
      <c r="S1048" s="4" t="s">
        <v>70</v>
      </c>
      <c r="T1048" s="4" t="s">
        <v>70</v>
      </c>
      <c r="U1048" s="140">
        <v>45341</v>
      </c>
      <c r="V1048" s="4" t="s">
        <v>1884</v>
      </c>
      <c r="W1048" s="4" t="s">
        <v>1954</v>
      </c>
      <c r="X1048" s="139" t="s">
        <v>70</v>
      </c>
      <c r="Y1048" s="140">
        <v>45371</v>
      </c>
      <c r="Z1048" s="4" t="s">
        <v>1885</v>
      </c>
      <c r="AA1048" s="4" t="s">
        <v>1886</v>
      </c>
      <c r="AB1048" s="186">
        <f t="shared" si="131"/>
        <v>7271740367</v>
      </c>
      <c r="AC1048" s="142">
        <f t="shared" si="132"/>
        <v>0</v>
      </c>
      <c r="AD1048" s="4"/>
      <c r="AE1048" s="4" t="s">
        <v>6346</v>
      </c>
      <c r="AF1048" s="144" t="s">
        <v>7654</v>
      </c>
      <c r="AG1048" s="4"/>
      <c r="AH1048" s="4"/>
      <c r="AI1048" s="4"/>
      <c r="AJ1048" s="4"/>
    </row>
    <row r="1049" spans="2:36" hidden="1">
      <c r="B1049" s="175" t="s">
        <v>5175</v>
      </c>
      <c r="C1049" s="174" t="s">
        <v>160</v>
      </c>
      <c r="D1049" s="4" t="s">
        <v>2550</v>
      </c>
      <c r="E1049" s="4" t="s">
        <v>1831</v>
      </c>
      <c r="F1049" s="4" t="s">
        <v>1060</v>
      </c>
      <c r="G1049" s="4" t="s">
        <v>7727</v>
      </c>
      <c r="H1049" s="4" t="s">
        <v>1405</v>
      </c>
      <c r="I1049" s="4" t="s">
        <v>1406</v>
      </c>
      <c r="J1049" s="4" t="s">
        <v>7728</v>
      </c>
      <c r="K1049" s="139">
        <v>10328259633</v>
      </c>
      <c r="L1049" s="139">
        <v>10328259633</v>
      </c>
      <c r="M1049" s="4" t="s">
        <v>6708</v>
      </c>
      <c r="N1049" s="4" t="s">
        <v>7646</v>
      </c>
      <c r="O1049" s="4" t="s">
        <v>7647</v>
      </c>
      <c r="P1049" s="186">
        <f t="shared" si="129"/>
        <v>10328259633</v>
      </c>
      <c r="Q1049" s="186">
        <f t="shared" si="130"/>
        <v>0</v>
      </c>
      <c r="R1049" s="4">
        <v>52</v>
      </c>
      <c r="S1049" s="4" t="s">
        <v>70</v>
      </c>
      <c r="T1049" s="4" t="s">
        <v>70</v>
      </c>
      <c r="U1049" s="140">
        <v>45341</v>
      </c>
      <c r="V1049" s="4" t="s">
        <v>1884</v>
      </c>
      <c r="W1049" s="4" t="s">
        <v>1954</v>
      </c>
      <c r="X1049" s="139" t="s">
        <v>70</v>
      </c>
      <c r="Y1049" s="140">
        <v>45371</v>
      </c>
      <c r="Z1049" s="4" t="s">
        <v>1885</v>
      </c>
      <c r="AA1049" s="4" t="s">
        <v>1886</v>
      </c>
      <c r="AB1049" s="186">
        <f t="shared" si="131"/>
        <v>10328259633</v>
      </c>
      <c r="AC1049" s="142">
        <f t="shared" si="132"/>
        <v>0</v>
      </c>
      <c r="AD1049" s="4"/>
      <c r="AE1049" s="4" t="s">
        <v>6346</v>
      </c>
      <c r="AF1049" s="144" t="s">
        <v>7654</v>
      </c>
      <c r="AG1049" s="4"/>
      <c r="AH1049" s="4"/>
      <c r="AI1049" s="4"/>
      <c r="AJ1049" s="4"/>
    </row>
    <row r="1050" spans="2:36" hidden="1">
      <c r="B1050" s="175" t="s">
        <v>5175</v>
      </c>
      <c r="C1050" s="174" t="s">
        <v>160</v>
      </c>
      <c r="D1050" s="4" t="s">
        <v>2550</v>
      </c>
      <c r="E1050" s="4" t="s">
        <v>1831</v>
      </c>
      <c r="F1050" s="4" t="s">
        <v>1060</v>
      </c>
      <c r="G1050" s="4" t="s">
        <v>7729</v>
      </c>
      <c r="H1050" s="4" t="s">
        <v>1405</v>
      </c>
      <c r="I1050" s="4" t="s">
        <v>1406</v>
      </c>
      <c r="J1050" s="4" t="s">
        <v>7730</v>
      </c>
      <c r="K1050" s="139">
        <v>9957000000</v>
      </c>
      <c r="L1050" s="139">
        <v>9957000000</v>
      </c>
      <c r="M1050" s="4" t="s">
        <v>6708</v>
      </c>
      <c r="N1050" s="4" t="s">
        <v>5390</v>
      </c>
      <c r="O1050" s="4" t="s">
        <v>7731</v>
      </c>
      <c r="P1050" s="186">
        <f t="shared" si="129"/>
        <v>9957000000</v>
      </c>
      <c r="Q1050" s="186">
        <f t="shared" si="130"/>
        <v>0</v>
      </c>
      <c r="R1050" s="4">
        <v>52</v>
      </c>
      <c r="S1050" s="4" t="s">
        <v>70</v>
      </c>
      <c r="T1050" s="4" t="s">
        <v>70</v>
      </c>
      <c r="U1050" s="140">
        <v>45341</v>
      </c>
      <c r="V1050" s="4" t="s">
        <v>1884</v>
      </c>
      <c r="W1050" s="4" t="s">
        <v>1954</v>
      </c>
      <c r="X1050" s="139" t="s">
        <v>70</v>
      </c>
      <c r="Y1050" s="140">
        <v>45371</v>
      </c>
      <c r="Z1050" s="4" t="s">
        <v>1885</v>
      </c>
      <c r="AA1050" s="4" t="s">
        <v>1886</v>
      </c>
      <c r="AB1050" s="186">
        <f t="shared" si="131"/>
        <v>9957000000</v>
      </c>
      <c r="AC1050" s="142">
        <f t="shared" si="132"/>
        <v>0</v>
      </c>
      <c r="AD1050" s="4"/>
      <c r="AE1050" s="4" t="s">
        <v>6346</v>
      </c>
      <c r="AF1050" s="144" t="s">
        <v>7654</v>
      </c>
      <c r="AG1050" s="4"/>
      <c r="AH1050" s="4"/>
      <c r="AI1050" s="4"/>
      <c r="AJ1050" s="4"/>
    </row>
    <row r="1051" spans="2:36" hidden="1">
      <c r="B1051" s="175" t="s">
        <v>5175</v>
      </c>
      <c r="C1051" s="174" t="s">
        <v>160</v>
      </c>
      <c r="D1051" s="4" t="s">
        <v>2550</v>
      </c>
      <c r="E1051" s="4" t="s">
        <v>1831</v>
      </c>
      <c r="F1051" s="4" t="s">
        <v>1060</v>
      </c>
      <c r="G1051" s="4" t="s">
        <v>7732</v>
      </c>
      <c r="H1051" s="4" t="s">
        <v>1405</v>
      </c>
      <c r="I1051" s="4" t="s">
        <v>1406</v>
      </c>
      <c r="J1051" s="4" t="s">
        <v>7733</v>
      </c>
      <c r="K1051" s="139">
        <v>794750000</v>
      </c>
      <c r="L1051" s="139">
        <v>794750000</v>
      </c>
      <c r="M1051" s="4" t="s">
        <v>6708</v>
      </c>
      <c r="N1051" s="4" t="s">
        <v>7734</v>
      </c>
      <c r="O1051" s="4" t="s">
        <v>7653</v>
      </c>
      <c r="P1051" s="186">
        <f t="shared" si="129"/>
        <v>794750000</v>
      </c>
      <c r="Q1051" s="186">
        <f t="shared" si="130"/>
        <v>0</v>
      </c>
      <c r="R1051" s="4">
        <v>52</v>
      </c>
      <c r="S1051" s="4" t="s">
        <v>70</v>
      </c>
      <c r="T1051" s="4" t="s">
        <v>70</v>
      </c>
      <c r="U1051" s="140">
        <v>45341</v>
      </c>
      <c r="V1051" s="4" t="s">
        <v>1884</v>
      </c>
      <c r="W1051" s="4" t="s">
        <v>1954</v>
      </c>
      <c r="X1051" s="139" t="s">
        <v>70</v>
      </c>
      <c r="Y1051" s="140">
        <v>45371</v>
      </c>
      <c r="Z1051" s="4" t="s">
        <v>1885</v>
      </c>
      <c r="AA1051" s="4" t="s">
        <v>1886</v>
      </c>
      <c r="AB1051" s="186">
        <f t="shared" si="131"/>
        <v>794750000</v>
      </c>
      <c r="AC1051" s="142">
        <f t="shared" si="132"/>
        <v>0</v>
      </c>
      <c r="AD1051" s="4"/>
      <c r="AE1051" s="4" t="s">
        <v>6346</v>
      </c>
      <c r="AF1051" s="144" t="s">
        <v>7654</v>
      </c>
      <c r="AG1051" s="4"/>
      <c r="AH1051" s="4"/>
      <c r="AI1051" s="4"/>
      <c r="AJ1051" s="4"/>
    </row>
    <row r="1052" spans="2:36" hidden="1">
      <c r="B1052" s="175" t="s">
        <v>5175</v>
      </c>
      <c r="C1052" s="174" t="s">
        <v>160</v>
      </c>
      <c r="D1052" s="4" t="s">
        <v>2550</v>
      </c>
      <c r="E1052" s="4" t="s">
        <v>1831</v>
      </c>
      <c r="F1052" s="4" t="s">
        <v>1060</v>
      </c>
      <c r="G1052" s="4" t="s">
        <v>7735</v>
      </c>
      <c r="H1052" s="4" t="s">
        <v>1405</v>
      </c>
      <c r="I1052" s="4" t="s">
        <v>1406</v>
      </c>
      <c r="J1052" s="4" t="s">
        <v>7736</v>
      </c>
      <c r="K1052" s="139">
        <v>757550439</v>
      </c>
      <c r="L1052" s="139">
        <v>757550439</v>
      </c>
      <c r="M1052" s="4" t="s">
        <v>6708</v>
      </c>
      <c r="N1052" s="4" t="s">
        <v>7734</v>
      </c>
      <c r="O1052" s="4" t="s">
        <v>7653</v>
      </c>
      <c r="P1052" s="186">
        <f t="shared" si="129"/>
        <v>757550439</v>
      </c>
      <c r="Q1052" s="186">
        <f t="shared" si="130"/>
        <v>0</v>
      </c>
      <c r="R1052" s="4">
        <v>52</v>
      </c>
      <c r="S1052" s="4" t="s">
        <v>70</v>
      </c>
      <c r="T1052" s="4" t="s">
        <v>70</v>
      </c>
      <c r="U1052" s="140">
        <v>45341</v>
      </c>
      <c r="V1052" s="4" t="s">
        <v>1884</v>
      </c>
      <c r="W1052" s="4" t="s">
        <v>1954</v>
      </c>
      <c r="X1052" s="139" t="s">
        <v>70</v>
      </c>
      <c r="Y1052" s="140">
        <v>45371</v>
      </c>
      <c r="Z1052" s="4" t="s">
        <v>1885</v>
      </c>
      <c r="AA1052" s="4" t="s">
        <v>1886</v>
      </c>
      <c r="AB1052" s="186">
        <f t="shared" si="131"/>
        <v>757550439</v>
      </c>
      <c r="AC1052" s="142">
        <f t="shared" si="132"/>
        <v>0</v>
      </c>
      <c r="AD1052" s="4"/>
      <c r="AE1052" s="4" t="s">
        <v>6346</v>
      </c>
      <c r="AF1052" s="144" t="s">
        <v>7654</v>
      </c>
      <c r="AG1052" s="4"/>
      <c r="AH1052" s="4"/>
      <c r="AI1052" s="4"/>
      <c r="AJ1052" s="4"/>
    </row>
    <row r="1053" spans="2:36" hidden="1">
      <c r="B1053" s="175" t="s">
        <v>5175</v>
      </c>
      <c r="C1053" s="174" t="s">
        <v>160</v>
      </c>
      <c r="D1053" s="4" t="s">
        <v>2550</v>
      </c>
      <c r="E1053" s="4" t="s">
        <v>1831</v>
      </c>
      <c r="F1053" s="4" t="s">
        <v>1060</v>
      </c>
      <c r="G1053" s="4" t="s">
        <v>7737</v>
      </c>
      <c r="H1053" s="4" t="s">
        <v>1405</v>
      </c>
      <c r="I1053" s="4" t="s">
        <v>1406</v>
      </c>
      <c r="J1053" s="4" t="s">
        <v>7738</v>
      </c>
      <c r="K1053" s="139">
        <v>1893168528</v>
      </c>
      <c r="L1053" s="139">
        <v>1893168528</v>
      </c>
      <c r="M1053" s="4" t="s">
        <v>6708</v>
      </c>
      <c r="N1053" s="4" t="s">
        <v>2707</v>
      </c>
      <c r="O1053" s="4" t="s">
        <v>7653</v>
      </c>
      <c r="P1053" s="186">
        <f t="shared" si="129"/>
        <v>1893168528</v>
      </c>
      <c r="Q1053" s="186">
        <f t="shared" si="130"/>
        <v>0</v>
      </c>
      <c r="R1053" s="4">
        <v>52</v>
      </c>
      <c r="S1053" s="4" t="s">
        <v>70</v>
      </c>
      <c r="T1053" s="4" t="s">
        <v>70</v>
      </c>
      <c r="U1053" s="140">
        <v>45341</v>
      </c>
      <c r="V1053" s="4" t="s">
        <v>1884</v>
      </c>
      <c r="W1053" s="4" t="s">
        <v>1954</v>
      </c>
      <c r="X1053" s="139" t="s">
        <v>70</v>
      </c>
      <c r="Y1053" s="140">
        <v>45371</v>
      </c>
      <c r="Z1053" s="4" t="s">
        <v>1885</v>
      </c>
      <c r="AA1053" s="4" t="s">
        <v>1886</v>
      </c>
      <c r="AB1053" s="186">
        <f t="shared" si="131"/>
        <v>1893168528</v>
      </c>
      <c r="AC1053" s="142">
        <f t="shared" si="132"/>
        <v>0</v>
      </c>
      <c r="AD1053" s="4"/>
      <c r="AE1053" s="4" t="s">
        <v>6346</v>
      </c>
      <c r="AF1053" s="144" t="s">
        <v>7654</v>
      </c>
      <c r="AG1053" s="4"/>
      <c r="AH1053" s="4"/>
      <c r="AI1053" s="4"/>
      <c r="AJ1053" s="4"/>
    </row>
    <row r="1054" spans="2:36" hidden="1">
      <c r="B1054" s="175" t="s">
        <v>5175</v>
      </c>
      <c r="C1054" s="174" t="s">
        <v>160</v>
      </c>
      <c r="D1054" s="4" t="s">
        <v>2550</v>
      </c>
      <c r="E1054" s="4" t="s">
        <v>1831</v>
      </c>
      <c r="F1054" s="4" t="s">
        <v>1060</v>
      </c>
      <c r="G1054" s="4" t="s">
        <v>7739</v>
      </c>
      <c r="H1054" s="4" t="s">
        <v>1405</v>
      </c>
      <c r="I1054" s="4" t="s">
        <v>1406</v>
      </c>
      <c r="J1054" s="4" t="s">
        <v>7740</v>
      </c>
      <c r="K1054" s="139">
        <v>2416606400</v>
      </c>
      <c r="L1054" s="139">
        <v>2416606400</v>
      </c>
      <c r="M1054" s="4" t="s">
        <v>6708</v>
      </c>
      <c r="N1054" s="4" t="s">
        <v>2707</v>
      </c>
      <c r="O1054" s="4" t="s">
        <v>7653</v>
      </c>
      <c r="P1054" s="186">
        <f t="shared" si="129"/>
        <v>2416606400</v>
      </c>
      <c r="Q1054" s="186">
        <f t="shared" si="130"/>
        <v>0</v>
      </c>
      <c r="R1054" s="4">
        <v>52</v>
      </c>
      <c r="S1054" s="4" t="s">
        <v>70</v>
      </c>
      <c r="T1054" s="4" t="s">
        <v>70</v>
      </c>
      <c r="U1054" s="140">
        <v>45341</v>
      </c>
      <c r="V1054" s="4" t="s">
        <v>1884</v>
      </c>
      <c r="W1054" s="4" t="s">
        <v>1954</v>
      </c>
      <c r="X1054" s="139" t="s">
        <v>70</v>
      </c>
      <c r="Y1054" s="140">
        <v>45371</v>
      </c>
      <c r="Z1054" s="4" t="s">
        <v>1885</v>
      </c>
      <c r="AA1054" s="4" t="s">
        <v>1886</v>
      </c>
      <c r="AB1054" s="186">
        <f t="shared" si="131"/>
        <v>2416606400</v>
      </c>
      <c r="AC1054" s="142">
        <f t="shared" si="132"/>
        <v>0</v>
      </c>
      <c r="AD1054" s="4"/>
      <c r="AE1054" s="4" t="s">
        <v>6346</v>
      </c>
      <c r="AF1054" s="144" t="s">
        <v>7654</v>
      </c>
      <c r="AG1054" s="4"/>
      <c r="AH1054" s="4"/>
      <c r="AI1054" s="4"/>
      <c r="AJ1054" s="4"/>
    </row>
    <row r="1055" spans="2:36" hidden="1">
      <c r="B1055" s="175" t="s">
        <v>5175</v>
      </c>
      <c r="C1055" s="174" t="s">
        <v>160</v>
      </c>
      <c r="D1055" s="4" t="s">
        <v>2550</v>
      </c>
      <c r="E1055" s="4" t="s">
        <v>1831</v>
      </c>
      <c r="F1055" s="4" t="s">
        <v>1060</v>
      </c>
      <c r="G1055" s="4" t="s">
        <v>7741</v>
      </c>
      <c r="H1055" s="4" t="s">
        <v>1405</v>
      </c>
      <c r="I1055" s="4" t="s">
        <v>1406</v>
      </c>
      <c r="J1055" s="4" t="s">
        <v>7742</v>
      </c>
      <c r="K1055" s="139">
        <v>3224885086</v>
      </c>
      <c r="L1055" s="139">
        <v>3224885086</v>
      </c>
      <c r="M1055" s="4" t="s">
        <v>6708</v>
      </c>
      <c r="N1055" s="4" t="s">
        <v>7743</v>
      </c>
      <c r="O1055" s="4" t="s">
        <v>7653</v>
      </c>
      <c r="P1055" s="186">
        <f t="shared" si="129"/>
        <v>3224885086</v>
      </c>
      <c r="Q1055" s="186">
        <f t="shared" si="130"/>
        <v>0</v>
      </c>
      <c r="R1055" s="4">
        <v>52</v>
      </c>
      <c r="S1055" s="4" t="s">
        <v>70</v>
      </c>
      <c r="T1055" s="4" t="s">
        <v>70</v>
      </c>
      <c r="U1055" s="140">
        <v>45341</v>
      </c>
      <c r="V1055" s="4" t="s">
        <v>1884</v>
      </c>
      <c r="W1055" s="4" t="s">
        <v>1954</v>
      </c>
      <c r="X1055" s="139" t="s">
        <v>70</v>
      </c>
      <c r="Y1055" s="140">
        <v>45371</v>
      </c>
      <c r="Z1055" s="4" t="s">
        <v>1885</v>
      </c>
      <c r="AA1055" s="4" t="s">
        <v>1886</v>
      </c>
      <c r="AB1055" s="186">
        <f t="shared" si="131"/>
        <v>3224885086</v>
      </c>
      <c r="AC1055" s="142">
        <f t="shared" si="132"/>
        <v>0</v>
      </c>
      <c r="AD1055" s="4"/>
      <c r="AE1055" s="4" t="s">
        <v>6346</v>
      </c>
      <c r="AF1055" s="144" t="s">
        <v>7654</v>
      </c>
      <c r="AG1055" s="4"/>
      <c r="AH1055" s="4"/>
      <c r="AI1055" s="4"/>
      <c r="AJ1055" s="4"/>
    </row>
    <row r="1056" spans="2:36" hidden="1">
      <c r="B1056" s="175" t="s">
        <v>5175</v>
      </c>
      <c r="C1056" s="174" t="s">
        <v>160</v>
      </c>
      <c r="D1056" s="4" t="s">
        <v>2550</v>
      </c>
      <c r="E1056" s="4" t="s">
        <v>1831</v>
      </c>
      <c r="F1056" s="4" t="s">
        <v>1060</v>
      </c>
      <c r="G1056" s="4" t="s">
        <v>7744</v>
      </c>
      <c r="H1056" s="4" t="s">
        <v>1405</v>
      </c>
      <c r="I1056" s="4" t="s">
        <v>1406</v>
      </c>
      <c r="J1056" s="4" t="s">
        <v>7745</v>
      </c>
      <c r="K1056" s="139">
        <v>1052594570</v>
      </c>
      <c r="L1056" s="139">
        <v>1052594570</v>
      </c>
      <c r="M1056" s="4" t="s">
        <v>6708</v>
      </c>
      <c r="N1056" s="4" t="s">
        <v>7746</v>
      </c>
      <c r="O1056" s="4" t="s">
        <v>7653</v>
      </c>
      <c r="P1056" s="186">
        <f t="shared" si="129"/>
        <v>1052594570</v>
      </c>
      <c r="Q1056" s="186">
        <f t="shared" si="130"/>
        <v>0</v>
      </c>
      <c r="R1056" s="4">
        <v>52</v>
      </c>
      <c r="S1056" s="4" t="s">
        <v>70</v>
      </c>
      <c r="T1056" s="4" t="s">
        <v>70</v>
      </c>
      <c r="U1056" s="140">
        <v>45341</v>
      </c>
      <c r="V1056" s="4" t="s">
        <v>1884</v>
      </c>
      <c r="W1056" s="4" t="s">
        <v>1954</v>
      </c>
      <c r="X1056" s="139" t="s">
        <v>70</v>
      </c>
      <c r="Y1056" s="140">
        <v>45371</v>
      </c>
      <c r="Z1056" s="4" t="s">
        <v>1885</v>
      </c>
      <c r="AA1056" s="4" t="s">
        <v>1886</v>
      </c>
      <c r="AB1056" s="186">
        <f t="shared" si="131"/>
        <v>1052594570</v>
      </c>
      <c r="AC1056" s="142">
        <f t="shared" si="132"/>
        <v>0</v>
      </c>
      <c r="AD1056" s="4"/>
      <c r="AE1056" s="4" t="s">
        <v>6346</v>
      </c>
      <c r="AF1056" s="144" t="s">
        <v>7654</v>
      </c>
      <c r="AG1056" s="4"/>
      <c r="AH1056" s="4"/>
      <c r="AI1056" s="4"/>
      <c r="AJ1056" s="4"/>
    </row>
    <row r="1057" spans="2:36" hidden="1">
      <c r="B1057" s="175" t="s">
        <v>5175</v>
      </c>
      <c r="C1057" s="174" t="s">
        <v>160</v>
      </c>
      <c r="D1057" s="4" t="s">
        <v>2550</v>
      </c>
      <c r="E1057" s="4" t="s">
        <v>1831</v>
      </c>
      <c r="F1057" s="4" t="s">
        <v>1060</v>
      </c>
      <c r="G1057" s="4" t="s">
        <v>7747</v>
      </c>
      <c r="H1057" s="4" t="s">
        <v>1405</v>
      </c>
      <c r="I1057" s="4" t="s">
        <v>1406</v>
      </c>
      <c r="J1057" s="4" t="s">
        <v>7748</v>
      </c>
      <c r="K1057" s="139">
        <v>803362811</v>
      </c>
      <c r="L1057" s="139">
        <v>803362811</v>
      </c>
      <c r="M1057" s="4" t="s">
        <v>6708</v>
      </c>
      <c r="N1057" s="4" t="s">
        <v>7749</v>
      </c>
      <c r="O1057" s="4" t="s">
        <v>7653</v>
      </c>
      <c r="P1057" s="186">
        <f t="shared" si="129"/>
        <v>803362811</v>
      </c>
      <c r="Q1057" s="186">
        <f t="shared" si="130"/>
        <v>0</v>
      </c>
      <c r="R1057" s="4">
        <v>52</v>
      </c>
      <c r="S1057" s="4" t="s">
        <v>70</v>
      </c>
      <c r="T1057" s="4" t="s">
        <v>70</v>
      </c>
      <c r="U1057" s="140">
        <v>45341</v>
      </c>
      <c r="V1057" s="4" t="s">
        <v>1884</v>
      </c>
      <c r="W1057" s="4" t="s">
        <v>1954</v>
      </c>
      <c r="X1057" s="139" t="s">
        <v>70</v>
      </c>
      <c r="Y1057" s="140">
        <v>45371</v>
      </c>
      <c r="Z1057" s="4" t="s">
        <v>1885</v>
      </c>
      <c r="AA1057" s="4" t="s">
        <v>1886</v>
      </c>
      <c r="AB1057" s="186">
        <f t="shared" si="131"/>
        <v>803362811</v>
      </c>
      <c r="AC1057" s="142">
        <f t="shared" si="132"/>
        <v>0</v>
      </c>
      <c r="AD1057" s="4"/>
      <c r="AE1057" s="4" t="s">
        <v>6346</v>
      </c>
      <c r="AF1057" s="144" t="s">
        <v>7654</v>
      </c>
      <c r="AG1057" s="4"/>
      <c r="AH1057" s="4"/>
      <c r="AI1057" s="4"/>
      <c r="AJ1057" s="4"/>
    </row>
    <row r="1058" spans="2:36" hidden="1">
      <c r="B1058" s="175" t="s">
        <v>5175</v>
      </c>
      <c r="C1058" s="174" t="s">
        <v>160</v>
      </c>
      <c r="D1058" s="4" t="s">
        <v>2550</v>
      </c>
      <c r="E1058" s="4" t="s">
        <v>1831</v>
      </c>
      <c r="F1058" s="4" t="s">
        <v>1060</v>
      </c>
      <c r="G1058" s="4" t="s">
        <v>7750</v>
      </c>
      <c r="H1058" s="4" t="s">
        <v>1405</v>
      </c>
      <c r="I1058" s="4" t="s">
        <v>1406</v>
      </c>
      <c r="J1058" s="4" t="s">
        <v>7751</v>
      </c>
      <c r="K1058" s="139">
        <v>2116073564</v>
      </c>
      <c r="L1058" s="139">
        <v>2116073564</v>
      </c>
      <c r="M1058" s="4" t="s">
        <v>6708</v>
      </c>
      <c r="N1058" s="4" t="s">
        <v>7749</v>
      </c>
      <c r="O1058" s="4" t="s">
        <v>7653</v>
      </c>
      <c r="P1058" s="186">
        <f t="shared" si="129"/>
        <v>2116073564</v>
      </c>
      <c r="Q1058" s="186">
        <f t="shared" si="130"/>
        <v>0</v>
      </c>
      <c r="R1058" s="4">
        <v>52</v>
      </c>
      <c r="S1058" s="4" t="s">
        <v>70</v>
      </c>
      <c r="T1058" s="4" t="s">
        <v>70</v>
      </c>
      <c r="U1058" s="140">
        <v>45341</v>
      </c>
      <c r="V1058" s="4" t="s">
        <v>1884</v>
      </c>
      <c r="W1058" s="4" t="s">
        <v>1954</v>
      </c>
      <c r="X1058" s="139" t="s">
        <v>70</v>
      </c>
      <c r="Y1058" s="140">
        <v>45371</v>
      </c>
      <c r="Z1058" s="4" t="s">
        <v>1885</v>
      </c>
      <c r="AA1058" s="4" t="s">
        <v>1886</v>
      </c>
      <c r="AB1058" s="186">
        <f t="shared" si="131"/>
        <v>2116073564</v>
      </c>
      <c r="AC1058" s="142">
        <f t="shared" si="132"/>
        <v>0</v>
      </c>
      <c r="AD1058" s="4"/>
      <c r="AE1058" s="4" t="s">
        <v>6346</v>
      </c>
      <c r="AF1058" s="144" t="s">
        <v>7654</v>
      </c>
      <c r="AG1058" s="4"/>
      <c r="AH1058" s="4"/>
      <c r="AI1058" s="4"/>
      <c r="AJ1058" s="4"/>
    </row>
    <row r="1059" spans="2:36" hidden="1">
      <c r="B1059" s="175" t="s">
        <v>5175</v>
      </c>
      <c r="C1059" s="174" t="s">
        <v>160</v>
      </c>
      <c r="D1059" s="4" t="s">
        <v>2550</v>
      </c>
      <c r="E1059" s="4" t="s">
        <v>1831</v>
      </c>
      <c r="F1059" s="4" t="s">
        <v>1060</v>
      </c>
      <c r="G1059" s="4" t="s">
        <v>7752</v>
      </c>
      <c r="H1059" s="4" t="s">
        <v>1405</v>
      </c>
      <c r="I1059" s="4" t="s">
        <v>1406</v>
      </c>
      <c r="J1059" s="4" t="s">
        <v>7753</v>
      </c>
      <c r="K1059" s="139">
        <v>1939643050</v>
      </c>
      <c r="L1059" s="139">
        <v>1939643050</v>
      </c>
      <c r="M1059" s="4" t="s">
        <v>6708</v>
      </c>
      <c r="N1059" s="4" t="s">
        <v>7754</v>
      </c>
      <c r="O1059" s="4" t="s">
        <v>7653</v>
      </c>
      <c r="P1059" s="186">
        <f t="shared" si="129"/>
        <v>1939643050</v>
      </c>
      <c r="Q1059" s="186">
        <f t="shared" si="130"/>
        <v>0</v>
      </c>
      <c r="R1059" s="4">
        <v>52</v>
      </c>
      <c r="S1059" s="4" t="s">
        <v>70</v>
      </c>
      <c r="T1059" s="4" t="s">
        <v>70</v>
      </c>
      <c r="U1059" s="140">
        <v>45341</v>
      </c>
      <c r="V1059" s="4" t="s">
        <v>1884</v>
      </c>
      <c r="W1059" s="4" t="s">
        <v>1954</v>
      </c>
      <c r="X1059" s="139" t="s">
        <v>70</v>
      </c>
      <c r="Y1059" s="140">
        <v>45371</v>
      </c>
      <c r="Z1059" s="4" t="s">
        <v>1885</v>
      </c>
      <c r="AA1059" s="4" t="s">
        <v>1886</v>
      </c>
      <c r="AB1059" s="186">
        <f t="shared" si="131"/>
        <v>1939643050</v>
      </c>
      <c r="AC1059" s="142">
        <f t="shared" si="132"/>
        <v>0</v>
      </c>
      <c r="AD1059" s="4"/>
      <c r="AE1059" s="4" t="s">
        <v>6346</v>
      </c>
      <c r="AF1059" s="144" t="s">
        <v>7654</v>
      </c>
      <c r="AG1059" s="4"/>
      <c r="AH1059" s="4"/>
      <c r="AI1059" s="4"/>
      <c r="AJ1059" s="4"/>
    </row>
    <row r="1060" spans="2:36" hidden="1">
      <c r="B1060" s="175" t="s">
        <v>5175</v>
      </c>
      <c r="C1060" s="174" t="s">
        <v>160</v>
      </c>
      <c r="D1060" s="4" t="s">
        <v>2550</v>
      </c>
      <c r="E1060" s="4" t="s">
        <v>1831</v>
      </c>
      <c r="F1060" s="4" t="s">
        <v>1060</v>
      </c>
      <c r="G1060" s="4" t="s">
        <v>7755</v>
      </c>
      <c r="H1060" s="4" t="s">
        <v>1405</v>
      </c>
      <c r="I1060" s="4" t="s">
        <v>1406</v>
      </c>
      <c r="J1060" s="4" t="s">
        <v>7756</v>
      </c>
      <c r="K1060" s="139">
        <v>811901919</v>
      </c>
      <c r="L1060" s="139">
        <v>811901919</v>
      </c>
      <c r="M1060" s="4" t="s">
        <v>6708</v>
      </c>
      <c r="N1060" s="4" t="s">
        <v>7757</v>
      </c>
      <c r="O1060" s="4" t="s">
        <v>7653</v>
      </c>
      <c r="P1060" s="186">
        <f t="shared" si="129"/>
        <v>811901919</v>
      </c>
      <c r="Q1060" s="186">
        <f t="shared" si="130"/>
        <v>0</v>
      </c>
      <c r="R1060" s="4">
        <v>52</v>
      </c>
      <c r="S1060" s="4" t="s">
        <v>70</v>
      </c>
      <c r="T1060" s="4" t="s">
        <v>70</v>
      </c>
      <c r="U1060" s="140">
        <v>45341</v>
      </c>
      <c r="V1060" s="4" t="s">
        <v>1884</v>
      </c>
      <c r="W1060" s="4" t="s">
        <v>1954</v>
      </c>
      <c r="X1060" s="139" t="s">
        <v>70</v>
      </c>
      <c r="Y1060" s="140">
        <v>45371</v>
      </c>
      <c r="Z1060" s="4" t="s">
        <v>1885</v>
      </c>
      <c r="AA1060" s="4" t="s">
        <v>1886</v>
      </c>
      <c r="AB1060" s="186">
        <f t="shared" si="131"/>
        <v>811901919</v>
      </c>
      <c r="AC1060" s="142">
        <f t="shared" si="132"/>
        <v>0</v>
      </c>
      <c r="AD1060" s="4"/>
      <c r="AE1060" s="4" t="s">
        <v>6346</v>
      </c>
      <c r="AF1060" s="144" t="s">
        <v>7654</v>
      </c>
      <c r="AG1060" s="4"/>
      <c r="AH1060" s="4"/>
      <c r="AI1060" s="4"/>
      <c r="AJ1060" s="4"/>
    </row>
    <row r="1061" spans="2:36" hidden="1">
      <c r="B1061" s="175" t="s">
        <v>5175</v>
      </c>
      <c r="C1061" s="174" t="s">
        <v>160</v>
      </c>
      <c r="D1061" s="4" t="s">
        <v>2550</v>
      </c>
      <c r="E1061" s="4" t="s">
        <v>1831</v>
      </c>
      <c r="F1061" s="4" t="s">
        <v>1060</v>
      </c>
      <c r="G1061" s="4" t="s">
        <v>7758</v>
      </c>
      <c r="H1061" s="4" t="s">
        <v>1405</v>
      </c>
      <c r="I1061" s="4" t="s">
        <v>1406</v>
      </c>
      <c r="J1061" s="4" t="s">
        <v>7759</v>
      </c>
      <c r="K1061" s="139">
        <v>1977939600</v>
      </c>
      <c r="L1061" s="139">
        <v>1977939600</v>
      </c>
      <c r="M1061" s="4" t="s">
        <v>6708</v>
      </c>
      <c r="N1061" s="4" t="s">
        <v>7760</v>
      </c>
      <c r="O1061" s="4" t="s">
        <v>7653</v>
      </c>
      <c r="P1061" s="186">
        <f t="shared" si="129"/>
        <v>1977939600</v>
      </c>
      <c r="Q1061" s="186">
        <f t="shared" si="130"/>
        <v>0</v>
      </c>
      <c r="R1061" s="4">
        <v>52</v>
      </c>
      <c r="S1061" s="4" t="s">
        <v>70</v>
      </c>
      <c r="T1061" s="4" t="s">
        <v>70</v>
      </c>
      <c r="U1061" s="140">
        <v>45341</v>
      </c>
      <c r="V1061" s="4" t="s">
        <v>1884</v>
      </c>
      <c r="W1061" s="4" t="s">
        <v>1954</v>
      </c>
      <c r="X1061" s="139" t="s">
        <v>70</v>
      </c>
      <c r="Y1061" s="140">
        <v>45371</v>
      </c>
      <c r="Z1061" s="4" t="s">
        <v>1885</v>
      </c>
      <c r="AA1061" s="4" t="s">
        <v>1886</v>
      </c>
      <c r="AB1061" s="186">
        <f t="shared" si="131"/>
        <v>1977939600</v>
      </c>
      <c r="AC1061" s="142">
        <f t="shared" si="132"/>
        <v>0</v>
      </c>
      <c r="AD1061" s="4"/>
      <c r="AE1061" s="4" t="s">
        <v>6346</v>
      </c>
      <c r="AF1061" s="144" t="s">
        <v>7654</v>
      </c>
      <c r="AG1061" s="4"/>
      <c r="AH1061" s="4"/>
      <c r="AI1061" s="4"/>
      <c r="AJ1061" s="4"/>
    </row>
    <row r="1062" spans="2:36" hidden="1">
      <c r="B1062" s="175" t="s">
        <v>5175</v>
      </c>
      <c r="C1062" s="174" t="s">
        <v>160</v>
      </c>
      <c r="D1062" s="4" t="s">
        <v>2550</v>
      </c>
      <c r="E1062" s="4" t="s">
        <v>1831</v>
      </c>
      <c r="F1062" s="4" t="s">
        <v>1060</v>
      </c>
      <c r="G1062" s="4" t="s">
        <v>7761</v>
      </c>
      <c r="H1062" s="4" t="s">
        <v>1405</v>
      </c>
      <c r="I1062" s="4" t="s">
        <v>1406</v>
      </c>
      <c r="J1062" s="4" t="s">
        <v>7762</v>
      </c>
      <c r="K1062" s="139">
        <v>6083333334</v>
      </c>
      <c r="L1062" s="139">
        <v>6083333334</v>
      </c>
      <c r="M1062" s="4" t="s">
        <v>6708</v>
      </c>
      <c r="N1062" s="4" t="s">
        <v>7763</v>
      </c>
      <c r="O1062" s="4" t="s">
        <v>7701</v>
      </c>
      <c r="P1062" s="186">
        <f t="shared" si="129"/>
        <v>6083333334</v>
      </c>
      <c r="Q1062" s="186">
        <f t="shared" si="130"/>
        <v>0</v>
      </c>
      <c r="R1062" s="4">
        <v>52</v>
      </c>
      <c r="S1062" s="4" t="s">
        <v>70</v>
      </c>
      <c r="T1062" s="4" t="s">
        <v>70</v>
      </c>
      <c r="U1062" s="140">
        <v>45341</v>
      </c>
      <c r="V1062" s="4" t="s">
        <v>1884</v>
      </c>
      <c r="W1062" s="4" t="s">
        <v>1954</v>
      </c>
      <c r="X1062" s="139" t="s">
        <v>70</v>
      </c>
      <c r="Y1062" s="140">
        <v>45371</v>
      </c>
      <c r="Z1062" s="4" t="s">
        <v>1885</v>
      </c>
      <c r="AA1062" s="4" t="s">
        <v>1886</v>
      </c>
      <c r="AB1062" s="186">
        <f t="shared" si="131"/>
        <v>6083333334</v>
      </c>
      <c r="AC1062" s="142">
        <f t="shared" si="132"/>
        <v>0</v>
      </c>
      <c r="AD1062" s="4"/>
      <c r="AE1062" s="4" t="s">
        <v>6346</v>
      </c>
      <c r="AF1062" s="144" t="s">
        <v>7654</v>
      </c>
      <c r="AG1062" s="4"/>
      <c r="AH1062" s="4"/>
      <c r="AI1062" s="4"/>
      <c r="AJ1062" s="4"/>
    </row>
    <row r="1063" spans="2:36" hidden="1">
      <c r="B1063" s="175" t="s">
        <v>5175</v>
      </c>
      <c r="C1063" s="174" t="s">
        <v>160</v>
      </c>
      <c r="D1063" s="4" t="s">
        <v>2550</v>
      </c>
      <c r="E1063" s="4" t="s">
        <v>1831</v>
      </c>
      <c r="F1063" s="4" t="s">
        <v>1060</v>
      </c>
      <c r="G1063" s="4" t="s">
        <v>7764</v>
      </c>
      <c r="H1063" s="4" t="s">
        <v>1405</v>
      </c>
      <c r="I1063" s="4" t="s">
        <v>1406</v>
      </c>
      <c r="J1063" s="4" t="s">
        <v>7765</v>
      </c>
      <c r="K1063" s="139">
        <v>22000000</v>
      </c>
      <c r="L1063" s="139">
        <v>22000000</v>
      </c>
      <c r="M1063" s="4" t="s">
        <v>6708</v>
      </c>
      <c r="N1063" s="4" t="s">
        <v>7766</v>
      </c>
      <c r="O1063" s="4" t="s">
        <v>7653</v>
      </c>
      <c r="P1063" s="186">
        <f t="shared" si="129"/>
        <v>22000000</v>
      </c>
      <c r="Q1063" s="186">
        <f t="shared" si="130"/>
        <v>0</v>
      </c>
      <c r="R1063" s="4">
        <v>52</v>
      </c>
      <c r="S1063" s="4" t="s">
        <v>70</v>
      </c>
      <c r="T1063" s="4" t="s">
        <v>70</v>
      </c>
      <c r="U1063" s="140">
        <v>45341</v>
      </c>
      <c r="V1063" s="4" t="s">
        <v>1884</v>
      </c>
      <c r="W1063" s="4" t="s">
        <v>1954</v>
      </c>
      <c r="X1063" s="139" t="s">
        <v>70</v>
      </c>
      <c r="Y1063" s="140">
        <v>45371</v>
      </c>
      <c r="Z1063" s="4" t="s">
        <v>1885</v>
      </c>
      <c r="AA1063" s="4" t="s">
        <v>1886</v>
      </c>
      <c r="AB1063" s="186">
        <f t="shared" si="131"/>
        <v>22000000</v>
      </c>
      <c r="AC1063" s="142">
        <f t="shared" si="132"/>
        <v>0</v>
      </c>
      <c r="AD1063" s="4"/>
      <c r="AE1063" s="4" t="s">
        <v>6346</v>
      </c>
      <c r="AF1063" s="144" t="s">
        <v>7654</v>
      </c>
      <c r="AG1063" s="4"/>
      <c r="AH1063" s="4"/>
      <c r="AI1063" s="4"/>
      <c r="AJ1063" s="4"/>
    </row>
    <row r="1064" spans="2:36" hidden="1">
      <c r="B1064" s="175" t="s">
        <v>5175</v>
      </c>
      <c r="C1064" s="174" t="s">
        <v>160</v>
      </c>
      <c r="D1064" s="4" t="s">
        <v>2550</v>
      </c>
      <c r="E1064" s="4" t="s">
        <v>1831</v>
      </c>
      <c r="F1064" s="4" t="s">
        <v>1060</v>
      </c>
      <c r="G1064" s="4" t="s">
        <v>7767</v>
      </c>
      <c r="H1064" s="4" t="s">
        <v>1405</v>
      </c>
      <c r="I1064" s="4" t="s">
        <v>1406</v>
      </c>
      <c r="J1064" s="4" t="s">
        <v>7768</v>
      </c>
      <c r="K1064" s="139">
        <v>961237290</v>
      </c>
      <c r="L1064" s="139">
        <v>961237290</v>
      </c>
      <c r="M1064" s="4" t="s">
        <v>6708</v>
      </c>
      <c r="N1064" s="4" t="s">
        <v>7769</v>
      </c>
      <c r="O1064" s="4" t="s">
        <v>7653</v>
      </c>
      <c r="P1064" s="186">
        <f t="shared" si="129"/>
        <v>961237290</v>
      </c>
      <c r="Q1064" s="186">
        <f t="shared" si="130"/>
        <v>0</v>
      </c>
      <c r="R1064" s="4">
        <v>52</v>
      </c>
      <c r="S1064" s="4" t="s">
        <v>70</v>
      </c>
      <c r="T1064" s="4" t="s">
        <v>70</v>
      </c>
      <c r="U1064" s="140">
        <v>45341</v>
      </c>
      <c r="V1064" s="4" t="s">
        <v>1884</v>
      </c>
      <c r="W1064" s="4" t="s">
        <v>1954</v>
      </c>
      <c r="X1064" s="139" t="s">
        <v>70</v>
      </c>
      <c r="Y1064" s="140">
        <v>45371</v>
      </c>
      <c r="Z1064" s="4" t="s">
        <v>1885</v>
      </c>
      <c r="AA1064" s="4" t="s">
        <v>1886</v>
      </c>
      <c r="AB1064" s="186">
        <f t="shared" si="131"/>
        <v>961237290</v>
      </c>
      <c r="AC1064" s="142">
        <f t="shared" si="132"/>
        <v>0</v>
      </c>
      <c r="AD1064" s="4"/>
      <c r="AE1064" s="4" t="s">
        <v>6346</v>
      </c>
      <c r="AF1064" s="144" t="s">
        <v>7654</v>
      </c>
      <c r="AG1064" s="4"/>
      <c r="AH1064" s="4"/>
      <c r="AI1064" s="4"/>
      <c r="AJ1064" s="4"/>
    </row>
    <row r="1065" spans="2:36" hidden="1">
      <c r="B1065" s="175" t="s">
        <v>5175</v>
      </c>
      <c r="C1065" s="174" t="s">
        <v>160</v>
      </c>
      <c r="D1065" s="4" t="s">
        <v>2550</v>
      </c>
      <c r="E1065" s="4" t="s">
        <v>1831</v>
      </c>
      <c r="F1065" s="4" t="s">
        <v>1060</v>
      </c>
      <c r="G1065" s="4" t="s">
        <v>7770</v>
      </c>
      <c r="H1065" s="4" t="s">
        <v>1405</v>
      </c>
      <c r="I1065" s="4" t="s">
        <v>1406</v>
      </c>
      <c r="J1065" s="4" t="s">
        <v>7771</v>
      </c>
      <c r="K1065" s="139">
        <v>949555860</v>
      </c>
      <c r="L1065" s="139">
        <v>949555860</v>
      </c>
      <c r="M1065" s="4" t="s">
        <v>6708</v>
      </c>
      <c r="N1065" s="4" t="s">
        <v>7772</v>
      </c>
      <c r="O1065" s="4" t="s">
        <v>7653</v>
      </c>
      <c r="P1065" s="186">
        <f t="shared" si="129"/>
        <v>949555860</v>
      </c>
      <c r="Q1065" s="186">
        <f t="shared" si="130"/>
        <v>0</v>
      </c>
      <c r="R1065" s="4">
        <v>52</v>
      </c>
      <c r="S1065" s="4" t="s">
        <v>70</v>
      </c>
      <c r="T1065" s="4" t="s">
        <v>70</v>
      </c>
      <c r="U1065" s="140">
        <v>45341</v>
      </c>
      <c r="V1065" s="4" t="s">
        <v>1884</v>
      </c>
      <c r="W1065" s="4" t="s">
        <v>1954</v>
      </c>
      <c r="X1065" s="139" t="s">
        <v>70</v>
      </c>
      <c r="Y1065" s="140">
        <v>45371</v>
      </c>
      <c r="Z1065" s="4" t="s">
        <v>1885</v>
      </c>
      <c r="AA1065" s="4" t="s">
        <v>1886</v>
      </c>
      <c r="AB1065" s="186">
        <f t="shared" si="131"/>
        <v>949555860</v>
      </c>
      <c r="AC1065" s="142">
        <f t="shared" si="132"/>
        <v>0</v>
      </c>
      <c r="AD1065" s="4"/>
      <c r="AE1065" s="4" t="s">
        <v>6346</v>
      </c>
      <c r="AF1065" s="144" t="s">
        <v>7654</v>
      </c>
      <c r="AG1065" s="4"/>
      <c r="AH1065" s="4"/>
      <c r="AI1065" s="4"/>
      <c r="AJ1065" s="4"/>
    </row>
    <row r="1066" spans="2:36" hidden="1">
      <c r="B1066" s="175" t="s">
        <v>5175</v>
      </c>
      <c r="C1066" s="174" t="s">
        <v>160</v>
      </c>
      <c r="D1066" s="4" t="s">
        <v>2550</v>
      </c>
      <c r="E1066" s="4" t="s">
        <v>1831</v>
      </c>
      <c r="F1066" s="4" t="s">
        <v>1060</v>
      </c>
      <c r="G1066" s="4" t="s">
        <v>7773</v>
      </c>
      <c r="H1066" s="4" t="s">
        <v>1405</v>
      </c>
      <c r="I1066" s="4" t="s">
        <v>1406</v>
      </c>
      <c r="J1066" s="4" t="s">
        <v>7774</v>
      </c>
      <c r="K1066" s="139">
        <v>244165000</v>
      </c>
      <c r="L1066" s="139">
        <v>244165000</v>
      </c>
      <c r="M1066" s="4" t="s">
        <v>6708</v>
      </c>
      <c r="N1066" s="4" t="s">
        <v>7775</v>
      </c>
      <c r="O1066" s="4" t="s">
        <v>7653</v>
      </c>
      <c r="P1066" s="186">
        <f t="shared" si="129"/>
        <v>244165000</v>
      </c>
      <c r="Q1066" s="186">
        <f t="shared" si="130"/>
        <v>0</v>
      </c>
      <c r="R1066" s="4">
        <v>52</v>
      </c>
      <c r="S1066" s="4" t="s">
        <v>70</v>
      </c>
      <c r="T1066" s="4" t="s">
        <v>70</v>
      </c>
      <c r="U1066" s="140">
        <v>45341</v>
      </c>
      <c r="V1066" s="4" t="s">
        <v>1884</v>
      </c>
      <c r="W1066" s="4" t="s">
        <v>1954</v>
      </c>
      <c r="X1066" s="139" t="s">
        <v>70</v>
      </c>
      <c r="Y1066" s="140">
        <v>45371</v>
      </c>
      <c r="Z1066" s="4" t="s">
        <v>1885</v>
      </c>
      <c r="AA1066" s="4" t="s">
        <v>1886</v>
      </c>
      <c r="AB1066" s="186">
        <f t="shared" si="131"/>
        <v>244165000</v>
      </c>
      <c r="AC1066" s="142">
        <f t="shared" si="132"/>
        <v>0</v>
      </c>
      <c r="AD1066" s="4"/>
      <c r="AE1066" s="4" t="s">
        <v>6346</v>
      </c>
      <c r="AF1066" s="144" t="s">
        <v>7654</v>
      </c>
      <c r="AG1066" s="4"/>
      <c r="AH1066" s="4"/>
      <c r="AI1066" s="4"/>
      <c r="AJ1066" s="4"/>
    </row>
    <row r="1067" spans="2:36" hidden="1">
      <c r="B1067" s="175" t="s">
        <v>5175</v>
      </c>
      <c r="C1067" s="174" t="s">
        <v>160</v>
      </c>
      <c r="D1067" s="4" t="s">
        <v>2550</v>
      </c>
      <c r="E1067" s="4" t="s">
        <v>1831</v>
      </c>
      <c r="F1067" s="4" t="s">
        <v>1060</v>
      </c>
      <c r="G1067" s="4" t="s">
        <v>7776</v>
      </c>
      <c r="H1067" s="4" t="s">
        <v>1405</v>
      </c>
      <c r="I1067" s="4" t="s">
        <v>1406</v>
      </c>
      <c r="J1067" s="4" t="s">
        <v>7777</v>
      </c>
      <c r="K1067" s="139">
        <v>2377752733</v>
      </c>
      <c r="L1067" s="139">
        <v>2377752733</v>
      </c>
      <c r="M1067" s="4" t="s">
        <v>6708</v>
      </c>
      <c r="N1067" s="4" t="s">
        <v>4303</v>
      </c>
      <c r="O1067" s="4" t="s">
        <v>7653</v>
      </c>
      <c r="P1067" s="186">
        <f t="shared" si="129"/>
        <v>2377752733</v>
      </c>
      <c r="Q1067" s="186">
        <f t="shared" si="130"/>
        <v>0</v>
      </c>
      <c r="R1067" s="4">
        <v>52</v>
      </c>
      <c r="S1067" s="4" t="s">
        <v>70</v>
      </c>
      <c r="T1067" s="4" t="s">
        <v>70</v>
      </c>
      <c r="U1067" s="140">
        <v>45341</v>
      </c>
      <c r="V1067" s="4" t="s">
        <v>1884</v>
      </c>
      <c r="W1067" s="4" t="s">
        <v>1954</v>
      </c>
      <c r="X1067" s="139" t="s">
        <v>70</v>
      </c>
      <c r="Y1067" s="140">
        <v>45371</v>
      </c>
      <c r="Z1067" s="4" t="s">
        <v>1885</v>
      </c>
      <c r="AA1067" s="4" t="s">
        <v>1886</v>
      </c>
      <c r="AB1067" s="186">
        <f t="shared" si="131"/>
        <v>2377752733</v>
      </c>
      <c r="AC1067" s="142">
        <f t="shared" si="132"/>
        <v>0</v>
      </c>
      <c r="AD1067" s="4"/>
      <c r="AE1067" s="4" t="s">
        <v>6346</v>
      </c>
      <c r="AF1067" s="144" t="s">
        <v>7654</v>
      </c>
      <c r="AG1067" s="4"/>
      <c r="AH1067" s="4"/>
      <c r="AI1067" s="4"/>
      <c r="AJ1067" s="4"/>
    </row>
    <row r="1068" spans="2:36" hidden="1">
      <c r="B1068" s="175" t="s">
        <v>5175</v>
      </c>
      <c r="C1068" s="174" t="s">
        <v>160</v>
      </c>
      <c r="D1068" s="4" t="s">
        <v>2550</v>
      </c>
      <c r="E1068" s="4" t="s">
        <v>1831</v>
      </c>
      <c r="F1068" s="4" t="s">
        <v>1060</v>
      </c>
      <c r="G1068" s="4" t="s">
        <v>7778</v>
      </c>
      <c r="H1068" s="4" t="s">
        <v>1405</v>
      </c>
      <c r="I1068" s="4" t="s">
        <v>1406</v>
      </c>
      <c r="J1068" s="4" t="s">
        <v>7779</v>
      </c>
      <c r="K1068" s="139">
        <v>1782671370</v>
      </c>
      <c r="L1068" s="139">
        <v>1782671370</v>
      </c>
      <c r="M1068" s="4" t="s">
        <v>6708</v>
      </c>
      <c r="N1068" s="4" t="s">
        <v>3176</v>
      </c>
      <c r="O1068" s="4" t="s">
        <v>7653</v>
      </c>
      <c r="P1068" s="186">
        <f t="shared" si="129"/>
        <v>1782671370</v>
      </c>
      <c r="Q1068" s="186">
        <f t="shared" si="130"/>
        <v>0</v>
      </c>
      <c r="R1068" s="4">
        <v>52</v>
      </c>
      <c r="S1068" s="4" t="s">
        <v>70</v>
      </c>
      <c r="T1068" s="4" t="s">
        <v>70</v>
      </c>
      <c r="U1068" s="140">
        <v>45341</v>
      </c>
      <c r="V1068" s="4" t="s">
        <v>1884</v>
      </c>
      <c r="W1068" s="4" t="s">
        <v>1954</v>
      </c>
      <c r="X1068" s="139" t="s">
        <v>70</v>
      </c>
      <c r="Y1068" s="140">
        <v>45371</v>
      </c>
      <c r="Z1068" s="4" t="s">
        <v>1885</v>
      </c>
      <c r="AA1068" s="4" t="s">
        <v>1886</v>
      </c>
      <c r="AB1068" s="186">
        <f t="shared" si="131"/>
        <v>1782671370</v>
      </c>
      <c r="AC1068" s="142">
        <f t="shared" si="132"/>
        <v>0</v>
      </c>
      <c r="AD1068" s="4"/>
      <c r="AE1068" s="4" t="s">
        <v>6346</v>
      </c>
      <c r="AF1068" s="144" t="s">
        <v>7654</v>
      </c>
      <c r="AG1068" s="4"/>
      <c r="AH1068" s="4"/>
      <c r="AI1068" s="4"/>
      <c r="AJ1068" s="4"/>
    </row>
    <row r="1069" spans="2:36">
      <c r="B1069" s="175" t="s">
        <v>5175</v>
      </c>
      <c r="C1069" s="174" t="s">
        <v>160</v>
      </c>
      <c r="D1069" s="4" t="s">
        <v>2550</v>
      </c>
      <c r="E1069" s="4" t="s">
        <v>1831</v>
      </c>
      <c r="F1069" s="4" t="s">
        <v>1060</v>
      </c>
      <c r="G1069" s="4" t="s">
        <v>7780</v>
      </c>
      <c r="H1069" s="4" t="s">
        <v>1391</v>
      </c>
      <c r="I1069" s="4" t="s">
        <v>1392</v>
      </c>
      <c r="J1069" s="4" t="s">
        <v>7781</v>
      </c>
      <c r="K1069" s="139">
        <v>195000000000</v>
      </c>
      <c r="L1069" s="139">
        <v>195000000000</v>
      </c>
      <c r="M1069" s="4" t="s">
        <v>5698</v>
      </c>
      <c r="N1069" s="4" t="s">
        <v>7782</v>
      </c>
      <c r="O1069" s="4" t="s">
        <v>2718</v>
      </c>
      <c r="P1069" s="186">
        <f>L1069</f>
        <v>195000000000</v>
      </c>
      <c r="Q1069" s="186">
        <f>L1069-P1069</f>
        <v>0</v>
      </c>
      <c r="R1069" s="4">
        <v>42</v>
      </c>
      <c r="S1069" s="4" t="s">
        <v>70</v>
      </c>
      <c r="T1069" s="4" t="s">
        <v>70</v>
      </c>
      <c r="U1069" s="140">
        <v>45341</v>
      </c>
      <c r="V1069" s="4" t="s">
        <v>1884</v>
      </c>
      <c r="W1069" s="4" t="s">
        <v>1954</v>
      </c>
      <c r="X1069" s="4" t="s">
        <v>70</v>
      </c>
      <c r="Y1069" s="4" t="s">
        <v>3521</v>
      </c>
      <c r="Z1069" s="4" t="s">
        <v>1888</v>
      </c>
      <c r="AA1069" s="4" t="s">
        <v>1886</v>
      </c>
      <c r="AB1069" s="4"/>
      <c r="AC1069" s="142">
        <f t="shared" si="132"/>
        <v>195000000000</v>
      </c>
      <c r="AD1069" s="4"/>
      <c r="AE1069" s="4" t="s">
        <v>1987</v>
      </c>
      <c r="AF1069" s="144" t="s">
        <v>7783</v>
      </c>
      <c r="AG1069" s="4"/>
      <c r="AH1069" s="4"/>
      <c r="AI1069" s="4"/>
      <c r="AJ1069" s="4"/>
    </row>
    <row r="1070" spans="2:36" hidden="1">
      <c r="B1070" s="175" t="s">
        <v>5175</v>
      </c>
      <c r="C1070" s="174" t="s">
        <v>160</v>
      </c>
      <c r="D1070" s="4" t="s">
        <v>2550</v>
      </c>
      <c r="E1070" s="4" t="s">
        <v>1831</v>
      </c>
      <c r="F1070" s="4" t="s">
        <v>1060</v>
      </c>
      <c r="G1070" s="4" t="s">
        <v>7784</v>
      </c>
      <c r="H1070" s="4" t="s">
        <v>1429</v>
      </c>
      <c r="I1070" s="4" t="s">
        <v>1430</v>
      </c>
      <c r="J1070" s="4" t="s">
        <v>7785</v>
      </c>
      <c r="K1070" s="139">
        <v>51247401228</v>
      </c>
      <c r="L1070" s="139">
        <v>51247401228</v>
      </c>
      <c r="M1070" s="4" t="s">
        <v>5873</v>
      </c>
      <c r="N1070" s="4" t="s">
        <v>7664</v>
      </c>
      <c r="O1070" s="4" t="s">
        <v>7786</v>
      </c>
      <c r="P1070" s="186">
        <f t="shared" ref="P1070:P1133" si="133">K1070</f>
        <v>51247401228</v>
      </c>
      <c r="Q1070" s="186">
        <f>K1070-P1070</f>
        <v>0</v>
      </c>
      <c r="R1070" s="4">
        <v>69</v>
      </c>
      <c r="S1070" s="4" t="s">
        <v>70</v>
      </c>
      <c r="T1070" s="4" t="s">
        <v>70</v>
      </c>
      <c r="U1070" s="140">
        <v>45341</v>
      </c>
      <c r="V1070" s="4" t="s">
        <v>1884</v>
      </c>
      <c r="W1070" s="4" t="s">
        <v>1954</v>
      </c>
      <c r="X1070" s="139" t="s">
        <v>70</v>
      </c>
      <c r="Y1070" s="140">
        <v>45364</v>
      </c>
      <c r="Z1070" s="4" t="s">
        <v>1885</v>
      </c>
      <c r="AA1070" s="4" t="s">
        <v>1886</v>
      </c>
      <c r="AB1070" s="186">
        <f t="shared" ref="AB1070:AB1073" si="134">P1070</f>
        <v>51247401228</v>
      </c>
      <c r="AC1070" s="142">
        <f t="shared" si="132"/>
        <v>0</v>
      </c>
      <c r="AD1070" s="4"/>
      <c r="AE1070" s="4" t="s">
        <v>1127</v>
      </c>
      <c r="AF1070" s="252" t="s">
        <v>7787</v>
      </c>
      <c r="AG1070" s="4"/>
      <c r="AH1070" s="4"/>
      <c r="AI1070" s="4"/>
      <c r="AJ1070" s="4"/>
    </row>
    <row r="1071" spans="2:36" hidden="1">
      <c r="B1071" s="175" t="s">
        <v>5175</v>
      </c>
      <c r="C1071" s="174" t="s">
        <v>160</v>
      </c>
      <c r="D1071" s="4" t="s">
        <v>2550</v>
      </c>
      <c r="E1071" s="4" t="s">
        <v>1831</v>
      </c>
      <c r="F1071" s="4" t="s">
        <v>1060</v>
      </c>
      <c r="G1071" s="4" t="s">
        <v>7788</v>
      </c>
      <c r="H1071" s="4" t="s">
        <v>1429</v>
      </c>
      <c r="I1071" s="4" t="s">
        <v>1430</v>
      </c>
      <c r="J1071" s="4" t="s">
        <v>7789</v>
      </c>
      <c r="K1071" s="139">
        <v>17081800410</v>
      </c>
      <c r="L1071" s="139">
        <v>17081800410</v>
      </c>
      <c r="M1071" s="4" t="s">
        <v>5873</v>
      </c>
      <c r="N1071" s="4" t="s">
        <v>3756</v>
      </c>
      <c r="O1071" s="4" t="s">
        <v>7786</v>
      </c>
      <c r="P1071" s="186">
        <f t="shared" si="133"/>
        <v>17081800410</v>
      </c>
      <c r="Q1071" s="186">
        <f>K1071-P1071</f>
        <v>0</v>
      </c>
      <c r="R1071" s="4">
        <v>69</v>
      </c>
      <c r="S1071" s="4" t="s">
        <v>70</v>
      </c>
      <c r="T1071" s="4" t="s">
        <v>70</v>
      </c>
      <c r="U1071" s="140">
        <v>45341</v>
      </c>
      <c r="V1071" s="4" t="s">
        <v>1884</v>
      </c>
      <c r="W1071" s="4" t="s">
        <v>1954</v>
      </c>
      <c r="X1071" s="139" t="s">
        <v>70</v>
      </c>
      <c r="Y1071" s="140">
        <v>45364</v>
      </c>
      <c r="Z1071" s="4" t="s">
        <v>1885</v>
      </c>
      <c r="AA1071" s="4" t="s">
        <v>1886</v>
      </c>
      <c r="AB1071" s="186">
        <f t="shared" si="134"/>
        <v>17081800410</v>
      </c>
      <c r="AC1071" s="142">
        <f t="shared" si="132"/>
        <v>0</v>
      </c>
      <c r="AD1071" s="4"/>
      <c r="AE1071" s="4" t="s">
        <v>1127</v>
      </c>
      <c r="AF1071" s="252" t="s">
        <v>7787</v>
      </c>
      <c r="AG1071" s="4"/>
      <c r="AH1071" s="4"/>
      <c r="AI1071" s="4"/>
      <c r="AJ1071" s="4"/>
    </row>
    <row r="1072" spans="2:36" hidden="1">
      <c r="B1072" s="145" t="s">
        <v>5175</v>
      </c>
      <c r="C1072" s="4" t="s">
        <v>160</v>
      </c>
      <c r="D1072" s="4" t="s">
        <v>2550</v>
      </c>
      <c r="E1072" s="4" t="s">
        <v>1831</v>
      </c>
      <c r="F1072" s="4" t="s">
        <v>1060</v>
      </c>
      <c r="G1072" s="4" t="s">
        <v>7790</v>
      </c>
      <c r="H1072" s="4" t="s">
        <v>1190</v>
      </c>
      <c r="I1072" s="4" t="s">
        <v>1191</v>
      </c>
      <c r="J1072" s="4" t="s">
        <v>7791</v>
      </c>
      <c r="K1072" s="139">
        <v>100000000000</v>
      </c>
      <c r="L1072" s="139">
        <v>100000000000</v>
      </c>
      <c r="M1072" s="4" t="s">
        <v>5873</v>
      </c>
      <c r="N1072" s="4" t="s">
        <v>3505</v>
      </c>
      <c r="O1072" s="4" t="s">
        <v>2837</v>
      </c>
      <c r="P1072" s="186">
        <f t="shared" si="133"/>
        <v>100000000000</v>
      </c>
      <c r="Q1072" s="186">
        <f>P1072-K1072</f>
        <v>0</v>
      </c>
      <c r="R1072" s="4">
        <v>208</v>
      </c>
      <c r="S1072" s="174" t="s">
        <v>70</v>
      </c>
      <c r="T1072" s="4" t="s">
        <v>70</v>
      </c>
      <c r="U1072" s="140">
        <v>45348</v>
      </c>
      <c r="V1072" s="4" t="s">
        <v>1887</v>
      </c>
      <c r="W1072" s="4"/>
      <c r="X1072" s="139" t="s">
        <v>70</v>
      </c>
      <c r="Y1072" s="140">
        <v>45365</v>
      </c>
      <c r="Z1072" s="4" t="s">
        <v>1885</v>
      </c>
      <c r="AA1072" s="4" t="s">
        <v>1886</v>
      </c>
      <c r="AB1072" s="186">
        <f t="shared" si="134"/>
        <v>100000000000</v>
      </c>
      <c r="AC1072" s="142">
        <f t="shared" si="132"/>
        <v>0</v>
      </c>
      <c r="AD1072" s="4"/>
      <c r="AE1072" s="4" t="s">
        <v>1127</v>
      </c>
      <c r="AF1072" s="252" t="s">
        <v>7792</v>
      </c>
      <c r="AG1072" s="4"/>
      <c r="AH1072" s="4"/>
      <c r="AI1072" s="4"/>
      <c r="AJ1072" s="4"/>
    </row>
    <row r="1073" spans="2:37" hidden="1">
      <c r="B1073" s="145" t="s">
        <v>5175</v>
      </c>
      <c r="C1073" s="4" t="s">
        <v>160</v>
      </c>
      <c r="D1073" s="4" t="s">
        <v>2550</v>
      </c>
      <c r="E1073" s="4" t="s">
        <v>1831</v>
      </c>
      <c r="F1073" s="4" t="s">
        <v>1060</v>
      </c>
      <c r="G1073" s="4" t="s">
        <v>7793</v>
      </c>
      <c r="H1073" s="4" t="s">
        <v>1190</v>
      </c>
      <c r="I1073" s="4" t="s">
        <v>1191</v>
      </c>
      <c r="J1073" s="4" t="s">
        <v>7794</v>
      </c>
      <c r="K1073" s="139">
        <v>190000000000</v>
      </c>
      <c r="L1073" s="139">
        <v>190000000000</v>
      </c>
      <c r="M1073" s="4" t="s">
        <v>5873</v>
      </c>
      <c r="N1073" s="4" t="s">
        <v>3449</v>
      </c>
      <c r="O1073" s="4" t="s">
        <v>2837</v>
      </c>
      <c r="P1073" s="186">
        <f t="shared" si="133"/>
        <v>190000000000</v>
      </c>
      <c r="Q1073" s="186">
        <f>P1073-K1073</f>
        <v>0</v>
      </c>
      <c r="R1073" s="4">
        <v>208</v>
      </c>
      <c r="S1073" s="174" t="s">
        <v>70</v>
      </c>
      <c r="T1073" s="4" t="s">
        <v>70</v>
      </c>
      <c r="U1073" s="140">
        <v>45348</v>
      </c>
      <c r="V1073" s="4" t="s">
        <v>1887</v>
      </c>
      <c r="W1073" s="4"/>
      <c r="X1073" s="139" t="s">
        <v>70</v>
      </c>
      <c r="Y1073" s="140">
        <v>45365</v>
      </c>
      <c r="Z1073" s="4" t="s">
        <v>1885</v>
      </c>
      <c r="AA1073" s="4" t="s">
        <v>1886</v>
      </c>
      <c r="AB1073" s="186">
        <f t="shared" si="134"/>
        <v>190000000000</v>
      </c>
      <c r="AC1073" s="142">
        <f t="shared" si="132"/>
        <v>0</v>
      </c>
      <c r="AD1073" s="4"/>
      <c r="AE1073" s="4" t="s">
        <v>1127</v>
      </c>
      <c r="AF1073" s="252" t="s">
        <v>7792</v>
      </c>
      <c r="AG1073" s="4"/>
      <c r="AH1073" s="4"/>
      <c r="AI1073" s="4"/>
      <c r="AJ1073" s="4"/>
    </row>
    <row r="1074" spans="2:37" hidden="1">
      <c r="B1074" s="145" t="s">
        <v>5175</v>
      </c>
      <c r="C1074" s="4" t="s">
        <v>160</v>
      </c>
      <c r="D1074" s="4" t="s">
        <v>2550</v>
      </c>
      <c r="E1074" s="4" t="s">
        <v>1831</v>
      </c>
      <c r="F1074" s="4" t="s">
        <v>1060</v>
      </c>
      <c r="G1074" s="4" t="s">
        <v>7795</v>
      </c>
      <c r="H1074" s="4" t="s">
        <v>1167</v>
      </c>
      <c r="I1074" s="4" t="s">
        <v>1214</v>
      </c>
      <c r="J1074" s="4" t="s">
        <v>7796</v>
      </c>
      <c r="K1074" s="139">
        <v>140000000000</v>
      </c>
      <c r="L1074" s="139">
        <v>140000000000</v>
      </c>
      <c r="M1074" s="4" t="s">
        <v>5873</v>
      </c>
      <c r="N1074" s="4" t="s">
        <v>1917</v>
      </c>
      <c r="O1074" s="4" t="s">
        <v>2979</v>
      </c>
      <c r="P1074" s="186">
        <f t="shared" si="133"/>
        <v>140000000000</v>
      </c>
      <c r="Q1074" s="186">
        <f>P1074-K1074</f>
        <v>0</v>
      </c>
      <c r="R1074" s="4">
        <v>203</v>
      </c>
      <c r="S1074" s="174" t="s">
        <v>70</v>
      </c>
      <c r="T1074" s="4" t="s">
        <v>70</v>
      </c>
      <c r="U1074" s="140">
        <v>45348</v>
      </c>
      <c r="V1074" s="4" t="s">
        <v>1887</v>
      </c>
      <c r="W1074" s="4"/>
      <c r="X1074" s="4"/>
      <c r="Y1074" s="4"/>
      <c r="Z1074" s="4"/>
      <c r="AA1074" s="4" t="s">
        <v>1886</v>
      </c>
      <c r="AB1074" s="4"/>
      <c r="AC1074" s="142">
        <f t="shared" si="132"/>
        <v>140000000000</v>
      </c>
      <c r="AD1074" s="4"/>
      <c r="AE1074" s="4"/>
      <c r="AF1074" s="144"/>
      <c r="AG1074" s="4"/>
      <c r="AH1074" s="4"/>
      <c r="AI1074" s="4"/>
      <c r="AJ1074" s="4"/>
    </row>
    <row r="1075" spans="2:37" hidden="1">
      <c r="B1075" s="145" t="s">
        <v>5175</v>
      </c>
      <c r="C1075" s="4" t="s">
        <v>160</v>
      </c>
      <c r="D1075" s="4" t="s">
        <v>2550</v>
      </c>
      <c r="E1075" s="4" t="s">
        <v>1831</v>
      </c>
      <c r="F1075" s="4" t="s">
        <v>1060</v>
      </c>
      <c r="G1075" s="4" t="s">
        <v>7797</v>
      </c>
      <c r="H1075" s="4" t="s">
        <v>1167</v>
      </c>
      <c r="I1075" s="4" t="s">
        <v>1214</v>
      </c>
      <c r="J1075" s="4" t="s">
        <v>7798</v>
      </c>
      <c r="K1075" s="139">
        <v>140000000000</v>
      </c>
      <c r="L1075" s="139">
        <v>140000000000</v>
      </c>
      <c r="M1075" s="4" t="s">
        <v>5873</v>
      </c>
      <c r="N1075" s="4" t="s">
        <v>2638</v>
      </c>
      <c r="O1075" s="4" t="s">
        <v>2979</v>
      </c>
      <c r="P1075" s="186">
        <f t="shared" si="133"/>
        <v>140000000000</v>
      </c>
      <c r="Q1075" s="186">
        <f t="shared" ref="Q1075" si="135">P1075-K1075</f>
        <v>0</v>
      </c>
      <c r="R1075" s="4">
        <v>203</v>
      </c>
      <c r="S1075" s="174" t="s">
        <v>70</v>
      </c>
      <c r="T1075" s="4" t="s">
        <v>70</v>
      </c>
      <c r="U1075" s="140">
        <v>45348</v>
      </c>
      <c r="V1075" s="4" t="s">
        <v>1887</v>
      </c>
      <c r="W1075" s="4"/>
      <c r="X1075" s="4"/>
      <c r="Y1075" s="4"/>
      <c r="Z1075" s="4"/>
      <c r="AA1075" s="4" t="s">
        <v>1886</v>
      </c>
      <c r="AB1075" s="4"/>
      <c r="AC1075" s="142">
        <f t="shared" si="132"/>
        <v>140000000000</v>
      </c>
      <c r="AD1075" s="4"/>
      <c r="AE1075" s="4"/>
      <c r="AF1075" s="144"/>
      <c r="AG1075" s="4"/>
      <c r="AH1075" s="4"/>
      <c r="AI1075" s="4"/>
      <c r="AJ1075" s="4"/>
    </row>
    <row r="1076" spans="2:37" hidden="1">
      <c r="B1076" s="175" t="s">
        <v>5175</v>
      </c>
      <c r="C1076" s="174" t="s">
        <v>160</v>
      </c>
      <c r="D1076" s="4" t="s">
        <v>2550</v>
      </c>
      <c r="E1076" s="4" t="s">
        <v>1831</v>
      </c>
      <c r="F1076" s="4" t="s">
        <v>1060</v>
      </c>
      <c r="G1076" s="4" t="s">
        <v>7799</v>
      </c>
      <c r="H1076" s="4" t="s">
        <v>1437</v>
      </c>
      <c r="I1076" s="4" t="s">
        <v>1438</v>
      </c>
      <c r="J1076" s="4" t="s">
        <v>7800</v>
      </c>
      <c r="K1076" s="139">
        <v>3000000000</v>
      </c>
      <c r="L1076" s="139">
        <v>3000000000</v>
      </c>
      <c r="M1076" s="4" t="s">
        <v>5873</v>
      </c>
      <c r="N1076" s="4" t="s">
        <v>3027</v>
      </c>
      <c r="O1076" s="4" t="s">
        <v>2894</v>
      </c>
      <c r="P1076" s="186">
        <f t="shared" si="133"/>
        <v>3000000000</v>
      </c>
      <c r="Q1076" s="186">
        <f t="shared" ref="Q1076:Q1132" si="136">K1076-P1076</f>
        <v>0</v>
      </c>
      <c r="R1076" s="4">
        <v>67</v>
      </c>
      <c r="S1076" s="4" t="s">
        <v>70</v>
      </c>
      <c r="T1076" s="4" t="s">
        <v>70</v>
      </c>
      <c r="U1076" s="140">
        <v>45341</v>
      </c>
      <c r="V1076" s="4" t="s">
        <v>1884</v>
      </c>
      <c r="W1076" s="4" t="s">
        <v>1954</v>
      </c>
      <c r="X1076" s="139" t="s">
        <v>70</v>
      </c>
      <c r="Y1076" s="140">
        <v>45349</v>
      </c>
      <c r="Z1076" s="4" t="s">
        <v>1888</v>
      </c>
      <c r="AA1076" s="4" t="s">
        <v>1886</v>
      </c>
      <c r="AB1076" s="186">
        <f t="shared" ref="AB1076:AB1134" si="137">P1076</f>
        <v>3000000000</v>
      </c>
      <c r="AC1076" s="142">
        <f t="shared" si="132"/>
        <v>0</v>
      </c>
      <c r="AD1076" s="4"/>
      <c r="AE1076" s="4" t="s">
        <v>1942</v>
      </c>
      <c r="AF1076" s="252" t="s">
        <v>7801</v>
      </c>
      <c r="AG1076" s="4"/>
      <c r="AH1076" s="4"/>
      <c r="AI1076" s="4"/>
      <c r="AJ1076" s="4"/>
      <c r="AK1076" s="1">
        <v>45353</v>
      </c>
    </row>
    <row r="1077" spans="2:37" hidden="1">
      <c r="B1077" s="175" t="s">
        <v>5175</v>
      </c>
      <c r="C1077" s="174" t="s">
        <v>160</v>
      </c>
      <c r="D1077" s="4" t="s">
        <v>2550</v>
      </c>
      <c r="E1077" s="4" t="s">
        <v>1831</v>
      </c>
      <c r="F1077" s="4" t="s">
        <v>1060</v>
      </c>
      <c r="G1077" s="4" t="s">
        <v>7802</v>
      </c>
      <c r="H1077" s="4" t="s">
        <v>1437</v>
      </c>
      <c r="I1077" s="4" t="s">
        <v>1438</v>
      </c>
      <c r="J1077" s="4" t="s">
        <v>7803</v>
      </c>
      <c r="K1077" s="139">
        <v>441335672</v>
      </c>
      <c r="L1077" s="139">
        <v>441335672</v>
      </c>
      <c r="M1077" s="4" t="s">
        <v>5873</v>
      </c>
      <c r="N1077" s="4" t="s">
        <v>3027</v>
      </c>
      <c r="O1077" s="4" t="s">
        <v>2894</v>
      </c>
      <c r="P1077" s="186">
        <f t="shared" si="133"/>
        <v>441335672</v>
      </c>
      <c r="Q1077" s="186">
        <f t="shared" si="136"/>
        <v>0</v>
      </c>
      <c r="R1077" s="4">
        <v>67</v>
      </c>
      <c r="S1077" s="4" t="s">
        <v>70</v>
      </c>
      <c r="T1077" s="4" t="s">
        <v>70</v>
      </c>
      <c r="U1077" s="140">
        <v>45341</v>
      </c>
      <c r="V1077" s="4" t="s">
        <v>1884</v>
      </c>
      <c r="W1077" s="4" t="s">
        <v>1954</v>
      </c>
      <c r="X1077" s="139" t="s">
        <v>70</v>
      </c>
      <c r="Y1077" s="140">
        <v>45349</v>
      </c>
      <c r="Z1077" s="4" t="s">
        <v>1888</v>
      </c>
      <c r="AA1077" s="4" t="s">
        <v>1886</v>
      </c>
      <c r="AB1077" s="186">
        <f t="shared" si="137"/>
        <v>441335672</v>
      </c>
      <c r="AC1077" s="142">
        <f t="shared" si="132"/>
        <v>0</v>
      </c>
      <c r="AD1077" s="4"/>
      <c r="AE1077" s="4" t="s">
        <v>1942</v>
      </c>
      <c r="AF1077" s="252" t="s">
        <v>7801</v>
      </c>
      <c r="AG1077" s="4"/>
      <c r="AH1077" s="4"/>
      <c r="AI1077" s="4"/>
      <c r="AJ1077" s="4"/>
      <c r="AK1077" s="1">
        <v>45353</v>
      </c>
    </row>
    <row r="1078" spans="2:37" hidden="1">
      <c r="B1078" s="175" t="s">
        <v>5175</v>
      </c>
      <c r="C1078" s="174" t="s">
        <v>160</v>
      </c>
      <c r="D1078" s="4" t="s">
        <v>2550</v>
      </c>
      <c r="E1078" s="4" t="s">
        <v>1831</v>
      </c>
      <c r="F1078" s="4" t="s">
        <v>1060</v>
      </c>
      <c r="G1078" s="4" t="s">
        <v>7804</v>
      </c>
      <c r="H1078" s="4" t="s">
        <v>1437</v>
      </c>
      <c r="I1078" s="4" t="s">
        <v>1438</v>
      </c>
      <c r="J1078" s="4" t="s">
        <v>7805</v>
      </c>
      <c r="K1078" s="139">
        <v>382281737</v>
      </c>
      <c r="L1078" s="139">
        <v>382281737</v>
      </c>
      <c r="M1078" s="4" t="s">
        <v>5873</v>
      </c>
      <c r="N1078" s="4" t="s">
        <v>2630</v>
      </c>
      <c r="O1078" s="4" t="s">
        <v>2894</v>
      </c>
      <c r="P1078" s="186">
        <f t="shared" si="133"/>
        <v>382281737</v>
      </c>
      <c r="Q1078" s="186">
        <f t="shared" si="136"/>
        <v>0</v>
      </c>
      <c r="R1078" s="4">
        <v>67</v>
      </c>
      <c r="S1078" s="4" t="s">
        <v>70</v>
      </c>
      <c r="T1078" s="4" t="s">
        <v>70</v>
      </c>
      <c r="U1078" s="140">
        <v>45341</v>
      </c>
      <c r="V1078" s="4" t="s">
        <v>1884</v>
      </c>
      <c r="W1078" s="4" t="s">
        <v>1954</v>
      </c>
      <c r="X1078" s="139" t="s">
        <v>70</v>
      </c>
      <c r="Y1078" s="140">
        <v>45349</v>
      </c>
      <c r="Z1078" s="4" t="s">
        <v>1888</v>
      </c>
      <c r="AA1078" s="4" t="s">
        <v>1886</v>
      </c>
      <c r="AB1078" s="186">
        <f t="shared" si="137"/>
        <v>382281737</v>
      </c>
      <c r="AC1078" s="142">
        <f t="shared" si="132"/>
        <v>0</v>
      </c>
      <c r="AD1078" s="4"/>
      <c r="AE1078" s="4" t="s">
        <v>1942</v>
      </c>
      <c r="AF1078" s="252" t="s">
        <v>7801</v>
      </c>
      <c r="AG1078" s="4"/>
      <c r="AH1078" s="4"/>
      <c r="AI1078" s="4"/>
      <c r="AJ1078" s="4"/>
      <c r="AK1078" s="1">
        <v>45353</v>
      </c>
    </row>
    <row r="1079" spans="2:37" hidden="1">
      <c r="B1079" s="175" t="s">
        <v>5175</v>
      </c>
      <c r="C1079" s="174" t="s">
        <v>160</v>
      </c>
      <c r="D1079" s="4" t="s">
        <v>2550</v>
      </c>
      <c r="E1079" s="4" t="s">
        <v>1831</v>
      </c>
      <c r="F1079" s="4" t="s">
        <v>1060</v>
      </c>
      <c r="G1079" s="4" t="s">
        <v>7806</v>
      </c>
      <c r="H1079" s="4" t="s">
        <v>1437</v>
      </c>
      <c r="I1079" s="4" t="s">
        <v>1438</v>
      </c>
      <c r="J1079" s="4" t="s">
        <v>7807</v>
      </c>
      <c r="K1079" s="139">
        <v>1073131252</v>
      </c>
      <c r="L1079" s="139">
        <v>1073131252</v>
      </c>
      <c r="M1079" s="4" t="s">
        <v>5873</v>
      </c>
      <c r="N1079" s="4" t="s">
        <v>2601</v>
      </c>
      <c r="O1079" s="4" t="s">
        <v>3608</v>
      </c>
      <c r="P1079" s="186">
        <f t="shared" si="133"/>
        <v>1073131252</v>
      </c>
      <c r="Q1079" s="186">
        <f t="shared" si="136"/>
        <v>0</v>
      </c>
      <c r="R1079" s="4">
        <v>67</v>
      </c>
      <c r="S1079" s="4" t="s">
        <v>70</v>
      </c>
      <c r="T1079" s="4" t="s">
        <v>70</v>
      </c>
      <c r="U1079" s="140">
        <v>45341</v>
      </c>
      <c r="V1079" s="4" t="s">
        <v>1884</v>
      </c>
      <c r="W1079" s="4" t="s">
        <v>1954</v>
      </c>
      <c r="X1079" s="139" t="s">
        <v>70</v>
      </c>
      <c r="Y1079" s="140">
        <v>45349</v>
      </c>
      <c r="Z1079" s="4" t="s">
        <v>1888</v>
      </c>
      <c r="AA1079" s="4" t="s">
        <v>1886</v>
      </c>
      <c r="AB1079" s="186">
        <f t="shared" si="137"/>
        <v>1073131252</v>
      </c>
      <c r="AC1079" s="142">
        <f t="shared" si="132"/>
        <v>0</v>
      </c>
      <c r="AD1079" s="4"/>
      <c r="AE1079" s="4" t="s">
        <v>1942</v>
      </c>
      <c r="AF1079" s="252" t="s">
        <v>7801</v>
      </c>
      <c r="AG1079" s="4"/>
      <c r="AH1079" s="4"/>
      <c r="AI1079" s="4"/>
      <c r="AJ1079" s="4"/>
      <c r="AK1079" s="1">
        <v>45353</v>
      </c>
    </row>
    <row r="1080" spans="2:37" hidden="1">
      <c r="B1080" s="175" t="s">
        <v>5175</v>
      </c>
      <c r="C1080" s="174" t="s">
        <v>160</v>
      </c>
      <c r="D1080" s="4" t="s">
        <v>2550</v>
      </c>
      <c r="E1080" s="4" t="s">
        <v>1831</v>
      </c>
      <c r="F1080" s="4" t="s">
        <v>1060</v>
      </c>
      <c r="G1080" s="4" t="s">
        <v>7808</v>
      </c>
      <c r="H1080" s="4" t="s">
        <v>1437</v>
      </c>
      <c r="I1080" s="4" t="s">
        <v>1438</v>
      </c>
      <c r="J1080" s="4" t="s">
        <v>7809</v>
      </c>
      <c r="K1080" s="139">
        <v>78220210</v>
      </c>
      <c r="L1080" s="139">
        <v>78220210</v>
      </c>
      <c r="M1080" s="4" t="s">
        <v>5873</v>
      </c>
      <c r="N1080" s="4" t="s">
        <v>5248</v>
      </c>
      <c r="O1080" s="4" t="s">
        <v>2877</v>
      </c>
      <c r="P1080" s="186">
        <f t="shared" si="133"/>
        <v>78220210</v>
      </c>
      <c r="Q1080" s="186">
        <f t="shared" si="136"/>
        <v>0</v>
      </c>
      <c r="R1080" s="4">
        <v>67</v>
      </c>
      <c r="S1080" s="4" t="s">
        <v>70</v>
      </c>
      <c r="T1080" s="4" t="s">
        <v>70</v>
      </c>
      <c r="U1080" s="140">
        <v>45341</v>
      </c>
      <c r="V1080" s="4" t="s">
        <v>1884</v>
      </c>
      <c r="W1080" s="4" t="s">
        <v>1954</v>
      </c>
      <c r="X1080" s="139" t="s">
        <v>70</v>
      </c>
      <c r="Y1080" s="140">
        <v>45349</v>
      </c>
      <c r="Z1080" s="4" t="s">
        <v>1888</v>
      </c>
      <c r="AA1080" s="4" t="s">
        <v>1886</v>
      </c>
      <c r="AB1080" s="186">
        <f t="shared" si="137"/>
        <v>78220210</v>
      </c>
      <c r="AC1080" s="142">
        <f t="shared" si="132"/>
        <v>0</v>
      </c>
      <c r="AD1080" s="4"/>
      <c r="AE1080" s="4" t="s">
        <v>1942</v>
      </c>
      <c r="AF1080" s="252" t="s">
        <v>7801</v>
      </c>
      <c r="AG1080" s="4"/>
      <c r="AH1080" s="4"/>
      <c r="AI1080" s="4"/>
      <c r="AJ1080" s="4"/>
      <c r="AK1080" s="1">
        <v>45353</v>
      </c>
    </row>
    <row r="1081" spans="2:37" hidden="1">
      <c r="B1081" s="175" t="s">
        <v>5175</v>
      </c>
      <c r="C1081" s="174" t="s">
        <v>160</v>
      </c>
      <c r="D1081" s="4" t="s">
        <v>2550</v>
      </c>
      <c r="E1081" s="4" t="s">
        <v>1831</v>
      </c>
      <c r="F1081" s="4" t="s">
        <v>1060</v>
      </c>
      <c r="G1081" s="4" t="s">
        <v>7810</v>
      </c>
      <c r="H1081" s="4" t="s">
        <v>1437</v>
      </c>
      <c r="I1081" s="4" t="s">
        <v>1438</v>
      </c>
      <c r="J1081" s="4" t="s">
        <v>7811</v>
      </c>
      <c r="K1081" s="139">
        <v>726798512</v>
      </c>
      <c r="L1081" s="139">
        <v>726798512</v>
      </c>
      <c r="M1081" s="4" t="s">
        <v>5873</v>
      </c>
      <c r="N1081" s="4" t="s">
        <v>1901</v>
      </c>
      <c r="O1081" s="4" t="s">
        <v>3458</v>
      </c>
      <c r="P1081" s="186">
        <f t="shared" si="133"/>
        <v>726798512</v>
      </c>
      <c r="Q1081" s="186">
        <f t="shared" si="136"/>
        <v>0</v>
      </c>
      <c r="R1081" s="4">
        <v>67</v>
      </c>
      <c r="S1081" s="4" t="s">
        <v>70</v>
      </c>
      <c r="T1081" s="4" t="s">
        <v>70</v>
      </c>
      <c r="U1081" s="140">
        <v>45341</v>
      </c>
      <c r="V1081" s="4" t="s">
        <v>1884</v>
      </c>
      <c r="W1081" s="4" t="s">
        <v>1954</v>
      </c>
      <c r="X1081" s="139" t="s">
        <v>70</v>
      </c>
      <c r="Y1081" s="140">
        <v>45349</v>
      </c>
      <c r="Z1081" s="4" t="s">
        <v>1888</v>
      </c>
      <c r="AA1081" s="4" t="s">
        <v>1886</v>
      </c>
      <c r="AB1081" s="186">
        <f t="shared" si="137"/>
        <v>726798512</v>
      </c>
      <c r="AC1081" s="142">
        <f t="shared" si="132"/>
        <v>0</v>
      </c>
      <c r="AD1081" s="4"/>
      <c r="AE1081" s="4" t="s">
        <v>1942</v>
      </c>
      <c r="AF1081" s="252" t="s">
        <v>7801</v>
      </c>
      <c r="AG1081" s="4"/>
      <c r="AH1081" s="4"/>
      <c r="AI1081" s="4"/>
      <c r="AJ1081" s="4"/>
      <c r="AK1081" s="1">
        <v>45353</v>
      </c>
    </row>
    <row r="1082" spans="2:37" hidden="1">
      <c r="B1082" s="175" t="s">
        <v>5175</v>
      </c>
      <c r="C1082" s="174" t="s">
        <v>160</v>
      </c>
      <c r="D1082" s="4" t="s">
        <v>2550</v>
      </c>
      <c r="E1082" s="4" t="s">
        <v>1831</v>
      </c>
      <c r="F1082" s="4" t="s">
        <v>1060</v>
      </c>
      <c r="G1082" s="4" t="s">
        <v>7812</v>
      </c>
      <c r="H1082" s="4" t="s">
        <v>1437</v>
      </c>
      <c r="I1082" s="4" t="s">
        <v>1438</v>
      </c>
      <c r="J1082" s="4" t="s">
        <v>7813</v>
      </c>
      <c r="K1082" s="139">
        <v>2008900226</v>
      </c>
      <c r="L1082" s="139">
        <v>2008900226</v>
      </c>
      <c r="M1082" s="4" t="s">
        <v>5873</v>
      </c>
      <c r="N1082" s="4" t="s">
        <v>3075</v>
      </c>
      <c r="O1082" s="4" t="s">
        <v>2869</v>
      </c>
      <c r="P1082" s="186">
        <f t="shared" si="133"/>
        <v>2008900226</v>
      </c>
      <c r="Q1082" s="186">
        <f t="shared" si="136"/>
        <v>0</v>
      </c>
      <c r="R1082" s="4">
        <v>67</v>
      </c>
      <c r="S1082" s="4" t="s">
        <v>70</v>
      </c>
      <c r="T1082" s="4" t="s">
        <v>70</v>
      </c>
      <c r="U1082" s="140">
        <v>45341</v>
      </c>
      <c r="V1082" s="4" t="s">
        <v>1884</v>
      </c>
      <c r="W1082" s="4" t="s">
        <v>1954</v>
      </c>
      <c r="X1082" s="139" t="s">
        <v>70</v>
      </c>
      <c r="Y1082" s="140">
        <v>45349</v>
      </c>
      <c r="Z1082" s="4" t="s">
        <v>1888</v>
      </c>
      <c r="AA1082" s="4" t="s">
        <v>1886</v>
      </c>
      <c r="AB1082" s="186">
        <f t="shared" si="137"/>
        <v>2008900226</v>
      </c>
      <c r="AC1082" s="142">
        <f t="shared" si="132"/>
        <v>0</v>
      </c>
      <c r="AD1082" s="4"/>
      <c r="AE1082" s="4" t="s">
        <v>1942</v>
      </c>
      <c r="AF1082" s="252" t="s">
        <v>7801</v>
      </c>
      <c r="AG1082" s="4"/>
      <c r="AH1082" s="4"/>
      <c r="AI1082" s="4"/>
      <c r="AJ1082" s="4"/>
      <c r="AK1082" s="1">
        <v>45353</v>
      </c>
    </row>
    <row r="1083" spans="2:37" hidden="1">
      <c r="B1083" s="175" t="s">
        <v>5175</v>
      </c>
      <c r="C1083" s="174" t="s">
        <v>160</v>
      </c>
      <c r="D1083" s="4" t="s">
        <v>2550</v>
      </c>
      <c r="E1083" s="4" t="s">
        <v>1831</v>
      </c>
      <c r="F1083" s="4" t="s">
        <v>1060</v>
      </c>
      <c r="G1083" s="4" t="s">
        <v>7814</v>
      </c>
      <c r="H1083" s="4" t="s">
        <v>1437</v>
      </c>
      <c r="I1083" s="4" t="s">
        <v>1438</v>
      </c>
      <c r="J1083" s="4" t="s">
        <v>7815</v>
      </c>
      <c r="K1083" s="139">
        <v>389770060</v>
      </c>
      <c r="L1083" s="139">
        <v>389770060</v>
      </c>
      <c r="M1083" s="4" t="s">
        <v>5873</v>
      </c>
      <c r="N1083" s="4" t="s">
        <v>4017</v>
      </c>
      <c r="O1083" s="4" t="s">
        <v>2952</v>
      </c>
      <c r="P1083" s="186">
        <f t="shared" si="133"/>
        <v>389770060</v>
      </c>
      <c r="Q1083" s="186">
        <f t="shared" si="136"/>
        <v>0</v>
      </c>
      <c r="R1083" s="4">
        <v>67</v>
      </c>
      <c r="S1083" s="4" t="s">
        <v>70</v>
      </c>
      <c r="T1083" s="4" t="s">
        <v>70</v>
      </c>
      <c r="U1083" s="140">
        <v>45341</v>
      </c>
      <c r="V1083" s="4" t="s">
        <v>1884</v>
      </c>
      <c r="W1083" s="4" t="s">
        <v>1954</v>
      </c>
      <c r="X1083" s="139" t="s">
        <v>70</v>
      </c>
      <c r="Y1083" s="140">
        <v>45349</v>
      </c>
      <c r="Z1083" s="4" t="s">
        <v>1888</v>
      </c>
      <c r="AA1083" s="4" t="s">
        <v>1886</v>
      </c>
      <c r="AB1083" s="186">
        <f t="shared" si="137"/>
        <v>389770060</v>
      </c>
      <c r="AC1083" s="142">
        <f t="shared" si="132"/>
        <v>0</v>
      </c>
      <c r="AD1083" s="4"/>
      <c r="AE1083" s="4" t="s">
        <v>1942</v>
      </c>
      <c r="AF1083" s="252" t="s">
        <v>7801</v>
      </c>
      <c r="AG1083" s="4"/>
      <c r="AH1083" s="4"/>
      <c r="AI1083" s="4"/>
      <c r="AJ1083" s="4"/>
      <c r="AK1083" s="1">
        <v>45353</v>
      </c>
    </row>
    <row r="1084" spans="2:37" hidden="1">
      <c r="B1084" s="175" t="s">
        <v>5175</v>
      </c>
      <c r="C1084" s="174" t="s">
        <v>160</v>
      </c>
      <c r="D1084" s="4" t="s">
        <v>2550</v>
      </c>
      <c r="E1084" s="4" t="s">
        <v>1831</v>
      </c>
      <c r="F1084" s="4" t="s">
        <v>1060</v>
      </c>
      <c r="G1084" s="4" t="s">
        <v>7816</v>
      </c>
      <c r="H1084" s="4" t="s">
        <v>1437</v>
      </c>
      <c r="I1084" s="4" t="s">
        <v>1438</v>
      </c>
      <c r="J1084" s="4" t="s">
        <v>7817</v>
      </c>
      <c r="K1084" s="139">
        <v>268890750</v>
      </c>
      <c r="L1084" s="139">
        <v>268890750</v>
      </c>
      <c r="M1084" s="4" t="s">
        <v>5873</v>
      </c>
      <c r="N1084" s="4" t="s">
        <v>5013</v>
      </c>
      <c r="O1084" s="4" t="s">
        <v>2569</v>
      </c>
      <c r="P1084" s="186">
        <f t="shared" si="133"/>
        <v>268890750</v>
      </c>
      <c r="Q1084" s="186">
        <f t="shared" si="136"/>
        <v>0</v>
      </c>
      <c r="R1084" s="4">
        <v>67</v>
      </c>
      <c r="S1084" s="4" t="s">
        <v>70</v>
      </c>
      <c r="T1084" s="4" t="s">
        <v>70</v>
      </c>
      <c r="U1084" s="140">
        <v>45341</v>
      </c>
      <c r="V1084" s="4" t="s">
        <v>1884</v>
      </c>
      <c r="W1084" s="4" t="s">
        <v>1954</v>
      </c>
      <c r="X1084" s="139" t="s">
        <v>70</v>
      </c>
      <c r="Y1084" s="140">
        <v>45349</v>
      </c>
      <c r="Z1084" s="4" t="s">
        <v>1888</v>
      </c>
      <c r="AA1084" s="4" t="s">
        <v>1886</v>
      </c>
      <c r="AB1084" s="186">
        <f t="shared" si="137"/>
        <v>268890750</v>
      </c>
      <c r="AC1084" s="142">
        <f t="shared" si="132"/>
        <v>0</v>
      </c>
      <c r="AD1084" s="4"/>
      <c r="AE1084" s="4" t="s">
        <v>1942</v>
      </c>
      <c r="AF1084" s="252" t="s">
        <v>7801</v>
      </c>
      <c r="AG1084" s="4"/>
      <c r="AH1084" s="4"/>
      <c r="AI1084" s="4"/>
      <c r="AJ1084" s="4"/>
      <c r="AK1084" s="1">
        <v>45353</v>
      </c>
    </row>
    <row r="1085" spans="2:37" hidden="1">
      <c r="B1085" s="175" t="s">
        <v>5175</v>
      </c>
      <c r="C1085" s="174" t="s">
        <v>160</v>
      </c>
      <c r="D1085" s="4" t="s">
        <v>2550</v>
      </c>
      <c r="E1085" s="4" t="s">
        <v>1831</v>
      </c>
      <c r="F1085" s="4" t="s">
        <v>1060</v>
      </c>
      <c r="G1085" s="4" t="s">
        <v>7818</v>
      </c>
      <c r="H1085" s="4" t="s">
        <v>1437</v>
      </c>
      <c r="I1085" s="4" t="s">
        <v>1438</v>
      </c>
      <c r="J1085" s="4" t="s">
        <v>7819</v>
      </c>
      <c r="K1085" s="139">
        <v>514082830</v>
      </c>
      <c r="L1085" s="139">
        <v>514082830</v>
      </c>
      <c r="M1085" s="4" t="s">
        <v>5873</v>
      </c>
      <c r="N1085" s="4" t="s">
        <v>3017</v>
      </c>
      <c r="O1085" s="4" t="s">
        <v>2573</v>
      </c>
      <c r="P1085" s="186">
        <f t="shared" si="133"/>
        <v>514082830</v>
      </c>
      <c r="Q1085" s="186">
        <f t="shared" si="136"/>
        <v>0</v>
      </c>
      <c r="R1085" s="4">
        <v>67</v>
      </c>
      <c r="S1085" s="4" t="s">
        <v>70</v>
      </c>
      <c r="T1085" s="4" t="s">
        <v>70</v>
      </c>
      <c r="U1085" s="140">
        <v>45341</v>
      </c>
      <c r="V1085" s="4" t="s">
        <v>1884</v>
      </c>
      <c r="W1085" s="4" t="s">
        <v>1954</v>
      </c>
      <c r="X1085" s="139" t="s">
        <v>70</v>
      </c>
      <c r="Y1085" s="140">
        <v>45349</v>
      </c>
      <c r="Z1085" s="4" t="s">
        <v>1888</v>
      </c>
      <c r="AA1085" s="4" t="s">
        <v>1886</v>
      </c>
      <c r="AB1085" s="186">
        <f t="shared" si="137"/>
        <v>514082830</v>
      </c>
      <c r="AC1085" s="142">
        <f t="shared" si="132"/>
        <v>0</v>
      </c>
      <c r="AD1085" s="4"/>
      <c r="AE1085" s="4" t="s">
        <v>1942</v>
      </c>
      <c r="AF1085" s="252" t="s">
        <v>7801</v>
      </c>
      <c r="AG1085" s="4"/>
      <c r="AH1085" s="4"/>
      <c r="AI1085" s="4"/>
      <c r="AJ1085" s="4"/>
      <c r="AK1085" s="1">
        <v>45353</v>
      </c>
    </row>
    <row r="1086" spans="2:37" hidden="1">
      <c r="B1086" s="175" t="s">
        <v>5175</v>
      </c>
      <c r="C1086" s="174" t="s">
        <v>160</v>
      </c>
      <c r="D1086" s="4" t="s">
        <v>2550</v>
      </c>
      <c r="E1086" s="4" t="s">
        <v>1831</v>
      </c>
      <c r="F1086" s="4" t="s">
        <v>1060</v>
      </c>
      <c r="G1086" s="4" t="s">
        <v>7820</v>
      </c>
      <c r="H1086" s="4" t="s">
        <v>1437</v>
      </c>
      <c r="I1086" s="4" t="s">
        <v>1438</v>
      </c>
      <c r="J1086" s="4" t="s">
        <v>7821</v>
      </c>
      <c r="K1086" s="139">
        <v>981501859</v>
      </c>
      <c r="L1086" s="139">
        <v>981501859</v>
      </c>
      <c r="M1086" s="4" t="s">
        <v>5873</v>
      </c>
      <c r="N1086" s="4" t="s">
        <v>2144</v>
      </c>
      <c r="O1086" s="4" t="s">
        <v>2573</v>
      </c>
      <c r="P1086" s="186">
        <f t="shared" si="133"/>
        <v>981501859</v>
      </c>
      <c r="Q1086" s="186">
        <f t="shared" si="136"/>
        <v>0</v>
      </c>
      <c r="R1086" s="4">
        <v>67</v>
      </c>
      <c r="S1086" s="4" t="s">
        <v>70</v>
      </c>
      <c r="T1086" s="4" t="s">
        <v>70</v>
      </c>
      <c r="U1086" s="140">
        <v>45341</v>
      </c>
      <c r="V1086" s="4" t="s">
        <v>1884</v>
      </c>
      <c r="W1086" s="4" t="s">
        <v>1954</v>
      </c>
      <c r="X1086" s="139" t="s">
        <v>70</v>
      </c>
      <c r="Y1086" s="140">
        <v>45349</v>
      </c>
      <c r="Z1086" s="4" t="s">
        <v>1888</v>
      </c>
      <c r="AA1086" s="4" t="s">
        <v>1886</v>
      </c>
      <c r="AB1086" s="186">
        <f t="shared" si="137"/>
        <v>981501859</v>
      </c>
      <c r="AC1086" s="142">
        <f t="shared" si="132"/>
        <v>0</v>
      </c>
      <c r="AD1086" s="4"/>
      <c r="AE1086" s="4" t="s">
        <v>1942</v>
      </c>
      <c r="AF1086" s="252" t="s">
        <v>7801</v>
      </c>
      <c r="AG1086" s="4"/>
      <c r="AH1086" s="4"/>
      <c r="AI1086" s="4"/>
      <c r="AJ1086" s="4"/>
      <c r="AK1086" s="1">
        <v>45353</v>
      </c>
    </row>
    <row r="1087" spans="2:37" hidden="1">
      <c r="B1087" s="175" t="s">
        <v>5175</v>
      </c>
      <c r="C1087" s="174" t="s">
        <v>160</v>
      </c>
      <c r="D1087" s="4" t="s">
        <v>2550</v>
      </c>
      <c r="E1087" s="4" t="s">
        <v>1831</v>
      </c>
      <c r="F1087" s="4" t="s">
        <v>1060</v>
      </c>
      <c r="G1087" s="4" t="s">
        <v>7822</v>
      </c>
      <c r="H1087" s="4" t="s">
        <v>1437</v>
      </c>
      <c r="I1087" s="4" t="s">
        <v>1438</v>
      </c>
      <c r="J1087" s="4" t="s">
        <v>7823</v>
      </c>
      <c r="K1087" s="139">
        <v>675420289</v>
      </c>
      <c r="L1087" s="139">
        <v>675420289</v>
      </c>
      <c r="M1087" s="4" t="s">
        <v>5548</v>
      </c>
      <c r="N1087" s="4" t="s">
        <v>2997</v>
      </c>
      <c r="O1087" s="4" t="s">
        <v>2573</v>
      </c>
      <c r="P1087" s="186">
        <f t="shared" si="133"/>
        <v>675420289</v>
      </c>
      <c r="Q1087" s="186">
        <f t="shared" si="136"/>
        <v>0</v>
      </c>
      <c r="R1087" s="4">
        <v>67</v>
      </c>
      <c r="S1087" s="4" t="s">
        <v>70</v>
      </c>
      <c r="T1087" s="4" t="s">
        <v>70</v>
      </c>
      <c r="U1087" s="140">
        <v>45341</v>
      </c>
      <c r="V1087" s="4" t="s">
        <v>1884</v>
      </c>
      <c r="W1087" s="4" t="s">
        <v>1954</v>
      </c>
      <c r="X1087" s="139" t="s">
        <v>70</v>
      </c>
      <c r="Y1087" s="140">
        <v>45349</v>
      </c>
      <c r="Z1087" s="4" t="s">
        <v>1888</v>
      </c>
      <c r="AA1087" s="4" t="s">
        <v>1886</v>
      </c>
      <c r="AB1087" s="186">
        <f t="shared" si="137"/>
        <v>675420289</v>
      </c>
      <c r="AC1087" s="142">
        <f t="shared" si="132"/>
        <v>0</v>
      </c>
      <c r="AD1087" s="4"/>
      <c r="AE1087" s="4" t="s">
        <v>1942</v>
      </c>
      <c r="AF1087" s="252" t="s">
        <v>7801</v>
      </c>
      <c r="AG1087" s="4"/>
      <c r="AH1087" s="4"/>
      <c r="AI1087" s="4"/>
      <c r="AJ1087" s="4"/>
      <c r="AK1087" s="1">
        <v>45353</v>
      </c>
    </row>
    <row r="1088" spans="2:37" hidden="1">
      <c r="B1088" s="175" t="s">
        <v>5175</v>
      </c>
      <c r="C1088" s="174" t="s">
        <v>160</v>
      </c>
      <c r="D1088" s="4" t="s">
        <v>2550</v>
      </c>
      <c r="E1088" s="4" t="s">
        <v>1831</v>
      </c>
      <c r="F1088" s="4" t="s">
        <v>1060</v>
      </c>
      <c r="G1088" s="4" t="s">
        <v>7824</v>
      </c>
      <c r="H1088" s="4" t="s">
        <v>1437</v>
      </c>
      <c r="I1088" s="4" t="s">
        <v>1438</v>
      </c>
      <c r="J1088" s="4" t="s">
        <v>7825</v>
      </c>
      <c r="K1088" s="139">
        <v>1826957329</v>
      </c>
      <c r="L1088" s="139">
        <v>1826957329</v>
      </c>
      <c r="M1088" s="4" t="s">
        <v>5548</v>
      </c>
      <c r="N1088" s="4" t="s">
        <v>2891</v>
      </c>
      <c r="O1088" s="4" t="s">
        <v>3225</v>
      </c>
      <c r="P1088" s="186">
        <f t="shared" si="133"/>
        <v>1826957329</v>
      </c>
      <c r="Q1088" s="186">
        <f t="shared" si="136"/>
        <v>0</v>
      </c>
      <c r="R1088" s="4">
        <v>67</v>
      </c>
      <c r="S1088" s="4" t="s">
        <v>70</v>
      </c>
      <c r="T1088" s="4" t="s">
        <v>70</v>
      </c>
      <c r="U1088" s="140">
        <v>45341</v>
      </c>
      <c r="V1088" s="4" t="s">
        <v>1884</v>
      </c>
      <c r="W1088" s="4" t="s">
        <v>1954</v>
      </c>
      <c r="X1088" s="139" t="s">
        <v>70</v>
      </c>
      <c r="Y1088" s="140">
        <v>45349</v>
      </c>
      <c r="Z1088" s="4" t="s">
        <v>1888</v>
      </c>
      <c r="AA1088" s="4" t="s">
        <v>1886</v>
      </c>
      <c r="AB1088" s="186">
        <f t="shared" si="137"/>
        <v>1826957329</v>
      </c>
      <c r="AC1088" s="142">
        <f t="shared" si="132"/>
        <v>0</v>
      </c>
      <c r="AD1088" s="4"/>
      <c r="AE1088" s="4" t="s">
        <v>1942</v>
      </c>
      <c r="AF1088" s="252" t="s">
        <v>7801</v>
      </c>
      <c r="AG1088" s="4"/>
      <c r="AH1088" s="4"/>
      <c r="AI1088" s="4"/>
      <c r="AJ1088" s="4"/>
      <c r="AK1088" s="1">
        <v>45353</v>
      </c>
    </row>
    <row r="1089" spans="2:37" hidden="1">
      <c r="B1089" s="175" t="s">
        <v>5175</v>
      </c>
      <c r="C1089" s="174" t="s">
        <v>160</v>
      </c>
      <c r="D1089" s="4" t="s">
        <v>2550</v>
      </c>
      <c r="E1089" s="4" t="s">
        <v>1831</v>
      </c>
      <c r="F1089" s="4" t="s">
        <v>1060</v>
      </c>
      <c r="G1089" s="4" t="s">
        <v>7826</v>
      </c>
      <c r="H1089" s="4" t="s">
        <v>1437</v>
      </c>
      <c r="I1089" s="4" t="s">
        <v>1438</v>
      </c>
      <c r="J1089" s="4" t="s">
        <v>7827</v>
      </c>
      <c r="K1089" s="139">
        <v>372457482</v>
      </c>
      <c r="L1089" s="139">
        <v>372457482</v>
      </c>
      <c r="M1089" s="4" t="s">
        <v>5548</v>
      </c>
      <c r="N1089" s="4" t="s">
        <v>2922</v>
      </c>
      <c r="O1089" s="4" t="s">
        <v>3225</v>
      </c>
      <c r="P1089" s="186">
        <f t="shared" si="133"/>
        <v>372457482</v>
      </c>
      <c r="Q1089" s="186">
        <f t="shared" si="136"/>
        <v>0</v>
      </c>
      <c r="R1089" s="4">
        <v>67</v>
      </c>
      <c r="S1089" s="4" t="s">
        <v>70</v>
      </c>
      <c r="T1089" s="4" t="s">
        <v>70</v>
      </c>
      <c r="U1089" s="140">
        <v>45341</v>
      </c>
      <c r="V1089" s="4" t="s">
        <v>1884</v>
      </c>
      <c r="W1089" s="4" t="s">
        <v>1954</v>
      </c>
      <c r="X1089" s="139" t="s">
        <v>70</v>
      </c>
      <c r="Y1089" s="140">
        <v>45349</v>
      </c>
      <c r="Z1089" s="4" t="s">
        <v>1888</v>
      </c>
      <c r="AA1089" s="4" t="s">
        <v>1886</v>
      </c>
      <c r="AB1089" s="186">
        <f t="shared" si="137"/>
        <v>372457482</v>
      </c>
      <c r="AC1089" s="142">
        <f t="shared" si="132"/>
        <v>0</v>
      </c>
      <c r="AD1089" s="4"/>
      <c r="AE1089" s="4" t="s">
        <v>1942</v>
      </c>
      <c r="AF1089" s="252" t="s">
        <v>7801</v>
      </c>
      <c r="AG1089" s="4"/>
      <c r="AH1089" s="4"/>
      <c r="AI1089" s="4"/>
      <c r="AJ1089" s="4"/>
      <c r="AK1089" s="1">
        <v>45353</v>
      </c>
    </row>
    <row r="1090" spans="2:37" hidden="1">
      <c r="B1090" s="175" t="s">
        <v>5175</v>
      </c>
      <c r="C1090" s="174" t="s">
        <v>160</v>
      </c>
      <c r="D1090" s="4" t="s">
        <v>2550</v>
      </c>
      <c r="E1090" s="4" t="s">
        <v>1831</v>
      </c>
      <c r="F1090" s="4" t="s">
        <v>1060</v>
      </c>
      <c r="G1090" s="4" t="s">
        <v>7828</v>
      </c>
      <c r="H1090" s="4" t="s">
        <v>1437</v>
      </c>
      <c r="I1090" s="4" t="s">
        <v>1438</v>
      </c>
      <c r="J1090" s="4" t="s">
        <v>7829</v>
      </c>
      <c r="K1090" s="139">
        <v>1960703278</v>
      </c>
      <c r="L1090" s="139">
        <v>1960703278</v>
      </c>
      <c r="M1090" s="4" t="s">
        <v>5548</v>
      </c>
      <c r="N1090" s="4" t="s">
        <v>2922</v>
      </c>
      <c r="O1090" s="4" t="s">
        <v>2598</v>
      </c>
      <c r="P1090" s="186">
        <f t="shared" si="133"/>
        <v>1960703278</v>
      </c>
      <c r="Q1090" s="186">
        <f t="shared" si="136"/>
        <v>0</v>
      </c>
      <c r="R1090" s="4">
        <v>67</v>
      </c>
      <c r="S1090" s="4" t="s">
        <v>70</v>
      </c>
      <c r="T1090" s="4" t="s">
        <v>70</v>
      </c>
      <c r="U1090" s="140">
        <v>45341</v>
      </c>
      <c r="V1090" s="4" t="s">
        <v>1884</v>
      </c>
      <c r="W1090" s="4" t="s">
        <v>1954</v>
      </c>
      <c r="X1090" s="139" t="s">
        <v>70</v>
      </c>
      <c r="Y1090" s="140">
        <v>45349</v>
      </c>
      <c r="Z1090" s="4" t="s">
        <v>1888</v>
      </c>
      <c r="AA1090" s="4" t="s">
        <v>1886</v>
      </c>
      <c r="AB1090" s="186">
        <f t="shared" si="137"/>
        <v>1960703278</v>
      </c>
      <c r="AC1090" s="142">
        <f t="shared" si="132"/>
        <v>0</v>
      </c>
      <c r="AD1090" s="4"/>
      <c r="AE1090" s="4" t="s">
        <v>1942</v>
      </c>
      <c r="AF1090" s="252" t="s">
        <v>7801</v>
      </c>
      <c r="AG1090" s="4"/>
      <c r="AH1090" s="4"/>
      <c r="AI1090" s="4"/>
      <c r="AJ1090" s="4"/>
      <c r="AK1090" s="1">
        <v>45353</v>
      </c>
    </row>
    <row r="1091" spans="2:37" hidden="1">
      <c r="B1091" s="175" t="s">
        <v>5175</v>
      </c>
      <c r="C1091" s="174" t="s">
        <v>160</v>
      </c>
      <c r="D1091" s="4" t="s">
        <v>2550</v>
      </c>
      <c r="E1091" s="4" t="s">
        <v>1831</v>
      </c>
      <c r="F1091" s="4" t="s">
        <v>1060</v>
      </c>
      <c r="G1091" s="4" t="s">
        <v>7830</v>
      </c>
      <c r="H1091" s="4" t="s">
        <v>1437</v>
      </c>
      <c r="I1091" s="4" t="s">
        <v>1438</v>
      </c>
      <c r="J1091" s="4" t="s">
        <v>7831</v>
      </c>
      <c r="K1091" s="139">
        <v>471996576</v>
      </c>
      <c r="L1091" s="139">
        <v>471996576</v>
      </c>
      <c r="M1091" s="4" t="s">
        <v>5548</v>
      </c>
      <c r="N1091" s="4" t="s">
        <v>3145</v>
      </c>
      <c r="O1091" s="4" t="s">
        <v>2622</v>
      </c>
      <c r="P1091" s="186">
        <f t="shared" si="133"/>
        <v>471996576</v>
      </c>
      <c r="Q1091" s="186">
        <f t="shared" si="136"/>
        <v>0</v>
      </c>
      <c r="R1091" s="4">
        <v>67</v>
      </c>
      <c r="S1091" s="4" t="s">
        <v>70</v>
      </c>
      <c r="T1091" s="4" t="s">
        <v>70</v>
      </c>
      <c r="U1091" s="140">
        <v>45341</v>
      </c>
      <c r="V1091" s="4" t="s">
        <v>1884</v>
      </c>
      <c r="W1091" s="4" t="s">
        <v>1954</v>
      </c>
      <c r="X1091" s="139" t="s">
        <v>70</v>
      </c>
      <c r="Y1091" s="140">
        <v>45349</v>
      </c>
      <c r="Z1091" s="4" t="s">
        <v>1888</v>
      </c>
      <c r="AA1091" s="4" t="s">
        <v>1886</v>
      </c>
      <c r="AB1091" s="186">
        <f t="shared" si="137"/>
        <v>471996576</v>
      </c>
      <c r="AC1091" s="142">
        <f t="shared" si="132"/>
        <v>0</v>
      </c>
      <c r="AD1091" s="4"/>
      <c r="AE1091" s="4" t="s">
        <v>1942</v>
      </c>
      <c r="AF1091" s="252" t="s">
        <v>7801</v>
      </c>
      <c r="AG1091" s="4"/>
      <c r="AH1091" s="4"/>
      <c r="AI1091" s="4"/>
      <c r="AJ1091" s="4"/>
      <c r="AK1091" s="1">
        <v>45353</v>
      </c>
    </row>
    <row r="1092" spans="2:37" hidden="1">
      <c r="B1092" s="175" t="s">
        <v>5175</v>
      </c>
      <c r="C1092" s="174" t="s">
        <v>160</v>
      </c>
      <c r="D1092" s="4" t="s">
        <v>2550</v>
      </c>
      <c r="E1092" s="4" t="s">
        <v>1831</v>
      </c>
      <c r="F1092" s="4" t="s">
        <v>1060</v>
      </c>
      <c r="G1092" s="4" t="s">
        <v>7832</v>
      </c>
      <c r="H1092" s="4" t="s">
        <v>1437</v>
      </c>
      <c r="I1092" s="4" t="s">
        <v>1438</v>
      </c>
      <c r="J1092" s="4" t="s">
        <v>7833</v>
      </c>
      <c r="K1092" s="139">
        <v>3944285757</v>
      </c>
      <c r="L1092" s="139">
        <v>3944285757</v>
      </c>
      <c r="M1092" s="4" t="s">
        <v>5548</v>
      </c>
      <c r="N1092" s="4" t="s">
        <v>4909</v>
      </c>
      <c r="O1092" s="4" t="s">
        <v>2622</v>
      </c>
      <c r="P1092" s="186">
        <f t="shared" si="133"/>
        <v>3944285757</v>
      </c>
      <c r="Q1092" s="186">
        <f t="shared" si="136"/>
        <v>0</v>
      </c>
      <c r="R1092" s="4">
        <v>67</v>
      </c>
      <c r="S1092" s="4" t="s">
        <v>70</v>
      </c>
      <c r="T1092" s="4" t="s">
        <v>70</v>
      </c>
      <c r="U1092" s="140">
        <v>45341</v>
      </c>
      <c r="V1092" s="4" t="s">
        <v>1884</v>
      </c>
      <c r="W1092" s="4" t="s">
        <v>1954</v>
      </c>
      <c r="X1092" s="139" t="s">
        <v>70</v>
      </c>
      <c r="Y1092" s="140">
        <v>45349</v>
      </c>
      <c r="Z1092" s="4" t="s">
        <v>1888</v>
      </c>
      <c r="AA1092" s="4" t="s">
        <v>1886</v>
      </c>
      <c r="AB1092" s="186">
        <f t="shared" si="137"/>
        <v>3944285757</v>
      </c>
      <c r="AC1092" s="142">
        <f t="shared" si="132"/>
        <v>0</v>
      </c>
      <c r="AD1092" s="4"/>
      <c r="AE1092" s="4" t="s">
        <v>1942</v>
      </c>
      <c r="AF1092" s="252" t="s">
        <v>7801</v>
      </c>
      <c r="AG1092" s="4"/>
      <c r="AH1092" s="4"/>
      <c r="AI1092" s="4"/>
      <c r="AJ1092" s="4"/>
      <c r="AK1092" s="1">
        <v>45353</v>
      </c>
    </row>
    <row r="1093" spans="2:37" hidden="1">
      <c r="B1093" s="175" t="s">
        <v>5175</v>
      </c>
      <c r="C1093" s="174" t="s">
        <v>160</v>
      </c>
      <c r="D1093" s="4" t="s">
        <v>2550</v>
      </c>
      <c r="E1093" s="4" t="s">
        <v>1831</v>
      </c>
      <c r="F1093" s="4" t="s">
        <v>1060</v>
      </c>
      <c r="G1093" s="4" t="s">
        <v>7834</v>
      </c>
      <c r="H1093" s="4" t="s">
        <v>1437</v>
      </c>
      <c r="I1093" s="4" t="s">
        <v>1438</v>
      </c>
      <c r="J1093" s="4" t="s">
        <v>7835</v>
      </c>
      <c r="K1093" s="139">
        <v>957235583</v>
      </c>
      <c r="L1093" s="139">
        <v>957235583</v>
      </c>
      <c r="M1093" s="4" t="s">
        <v>5548</v>
      </c>
      <c r="N1093" s="4" t="s">
        <v>4909</v>
      </c>
      <c r="O1093" s="4" t="s">
        <v>2622</v>
      </c>
      <c r="P1093" s="186">
        <f t="shared" si="133"/>
        <v>957235583</v>
      </c>
      <c r="Q1093" s="186">
        <f t="shared" si="136"/>
        <v>0</v>
      </c>
      <c r="R1093" s="4">
        <v>67</v>
      </c>
      <c r="S1093" s="4" t="s">
        <v>70</v>
      </c>
      <c r="T1093" s="4" t="s">
        <v>70</v>
      </c>
      <c r="U1093" s="140">
        <v>45341</v>
      </c>
      <c r="V1093" s="4" t="s">
        <v>1884</v>
      </c>
      <c r="W1093" s="4" t="s">
        <v>1954</v>
      </c>
      <c r="X1093" s="139" t="s">
        <v>70</v>
      </c>
      <c r="Y1093" s="140">
        <v>45349</v>
      </c>
      <c r="Z1093" s="4" t="s">
        <v>1888</v>
      </c>
      <c r="AA1093" s="4" t="s">
        <v>1886</v>
      </c>
      <c r="AB1093" s="186">
        <f t="shared" si="137"/>
        <v>957235583</v>
      </c>
      <c r="AC1093" s="142">
        <f t="shared" si="132"/>
        <v>0</v>
      </c>
      <c r="AD1093" s="4"/>
      <c r="AE1093" s="4" t="s">
        <v>1942</v>
      </c>
      <c r="AF1093" s="252" t="s">
        <v>7801</v>
      </c>
      <c r="AG1093" s="4"/>
      <c r="AH1093" s="4"/>
      <c r="AI1093" s="4"/>
      <c r="AJ1093" s="4"/>
      <c r="AK1093" s="1">
        <v>45353</v>
      </c>
    </row>
    <row r="1094" spans="2:37" hidden="1">
      <c r="B1094" s="175" t="s">
        <v>5175</v>
      </c>
      <c r="C1094" s="174" t="s">
        <v>160</v>
      </c>
      <c r="D1094" s="4" t="s">
        <v>2550</v>
      </c>
      <c r="E1094" s="4" t="s">
        <v>1831</v>
      </c>
      <c r="F1094" s="4" t="s">
        <v>1060</v>
      </c>
      <c r="G1094" s="4" t="s">
        <v>7836</v>
      </c>
      <c r="H1094" s="4" t="s">
        <v>1437</v>
      </c>
      <c r="I1094" s="4" t="s">
        <v>1438</v>
      </c>
      <c r="J1094" s="4" t="s">
        <v>7837</v>
      </c>
      <c r="K1094" s="139">
        <v>540558704</v>
      </c>
      <c r="L1094" s="139">
        <v>540558704</v>
      </c>
      <c r="M1094" s="4" t="s">
        <v>5548</v>
      </c>
      <c r="N1094" s="4" t="s">
        <v>2988</v>
      </c>
      <c r="O1094" s="4" t="s">
        <v>3376</v>
      </c>
      <c r="P1094" s="186">
        <f t="shared" si="133"/>
        <v>540558704</v>
      </c>
      <c r="Q1094" s="186">
        <f t="shared" si="136"/>
        <v>0</v>
      </c>
      <c r="R1094" s="4">
        <v>67</v>
      </c>
      <c r="S1094" s="4" t="s">
        <v>70</v>
      </c>
      <c r="T1094" s="4" t="s">
        <v>70</v>
      </c>
      <c r="U1094" s="140">
        <v>45341</v>
      </c>
      <c r="V1094" s="4" t="s">
        <v>1884</v>
      </c>
      <c r="W1094" s="4" t="s">
        <v>1954</v>
      </c>
      <c r="X1094" s="139" t="s">
        <v>70</v>
      </c>
      <c r="Y1094" s="140">
        <v>45349</v>
      </c>
      <c r="Z1094" s="4" t="s">
        <v>1888</v>
      </c>
      <c r="AA1094" s="4" t="s">
        <v>1886</v>
      </c>
      <c r="AB1094" s="186">
        <f t="shared" si="137"/>
        <v>540558704</v>
      </c>
      <c r="AC1094" s="142">
        <f t="shared" si="132"/>
        <v>0</v>
      </c>
      <c r="AD1094" s="4"/>
      <c r="AE1094" s="4" t="s">
        <v>1942</v>
      </c>
      <c r="AF1094" s="252" t="s">
        <v>7801</v>
      </c>
      <c r="AG1094" s="4"/>
      <c r="AH1094" s="4"/>
      <c r="AI1094" s="4"/>
      <c r="AJ1094" s="4"/>
      <c r="AK1094" s="1">
        <v>45353</v>
      </c>
    </row>
    <row r="1095" spans="2:37" hidden="1">
      <c r="B1095" s="175" t="s">
        <v>5175</v>
      </c>
      <c r="C1095" s="174" t="s">
        <v>160</v>
      </c>
      <c r="D1095" s="4" t="s">
        <v>2550</v>
      </c>
      <c r="E1095" s="4" t="s">
        <v>1831</v>
      </c>
      <c r="F1095" s="4" t="s">
        <v>1060</v>
      </c>
      <c r="G1095" s="4" t="s">
        <v>7838</v>
      </c>
      <c r="H1095" s="4" t="s">
        <v>1437</v>
      </c>
      <c r="I1095" s="4" t="s">
        <v>1438</v>
      </c>
      <c r="J1095" s="4" t="s">
        <v>7839</v>
      </c>
      <c r="K1095" s="139">
        <v>987523591</v>
      </c>
      <c r="L1095" s="139">
        <v>987523591</v>
      </c>
      <c r="M1095" s="4" t="s">
        <v>5548</v>
      </c>
      <c r="N1095" s="4" t="s">
        <v>2915</v>
      </c>
      <c r="O1095" s="4" t="s">
        <v>3631</v>
      </c>
      <c r="P1095" s="186">
        <f t="shared" si="133"/>
        <v>987523591</v>
      </c>
      <c r="Q1095" s="186">
        <f t="shared" si="136"/>
        <v>0</v>
      </c>
      <c r="R1095" s="4">
        <v>67</v>
      </c>
      <c r="S1095" s="4" t="s">
        <v>70</v>
      </c>
      <c r="T1095" s="4" t="s">
        <v>70</v>
      </c>
      <c r="U1095" s="140">
        <v>45341</v>
      </c>
      <c r="V1095" s="4" t="s">
        <v>1884</v>
      </c>
      <c r="W1095" s="4" t="s">
        <v>1954</v>
      </c>
      <c r="X1095" s="139" t="s">
        <v>70</v>
      </c>
      <c r="Y1095" s="140">
        <v>45349</v>
      </c>
      <c r="Z1095" s="4" t="s">
        <v>1888</v>
      </c>
      <c r="AA1095" s="4" t="s">
        <v>1886</v>
      </c>
      <c r="AB1095" s="186">
        <f t="shared" si="137"/>
        <v>987523591</v>
      </c>
      <c r="AC1095" s="142">
        <f t="shared" si="132"/>
        <v>0</v>
      </c>
      <c r="AD1095" s="4"/>
      <c r="AE1095" s="4" t="s">
        <v>1942</v>
      </c>
      <c r="AF1095" s="252" t="s">
        <v>7801</v>
      </c>
      <c r="AG1095" s="4"/>
      <c r="AH1095" s="4"/>
      <c r="AI1095" s="4"/>
      <c r="AJ1095" s="4"/>
      <c r="AK1095" s="1">
        <v>45353</v>
      </c>
    </row>
    <row r="1096" spans="2:37" hidden="1">
      <c r="B1096" s="175" t="s">
        <v>5175</v>
      </c>
      <c r="C1096" s="174" t="s">
        <v>160</v>
      </c>
      <c r="D1096" s="4" t="s">
        <v>2550</v>
      </c>
      <c r="E1096" s="4" t="s">
        <v>1831</v>
      </c>
      <c r="F1096" s="4" t="s">
        <v>1060</v>
      </c>
      <c r="G1096" s="4" t="s">
        <v>7840</v>
      </c>
      <c r="H1096" s="4" t="s">
        <v>1437</v>
      </c>
      <c r="I1096" s="4" t="s">
        <v>1438</v>
      </c>
      <c r="J1096" s="4" t="s">
        <v>7841</v>
      </c>
      <c r="K1096" s="139">
        <v>796493417</v>
      </c>
      <c r="L1096" s="139">
        <v>796493417</v>
      </c>
      <c r="M1096" s="4" t="s">
        <v>5548</v>
      </c>
      <c r="N1096" s="4" t="s">
        <v>1914</v>
      </c>
      <c r="O1096" s="4" t="s">
        <v>2475</v>
      </c>
      <c r="P1096" s="186">
        <f t="shared" si="133"/>
        <v>796493417</v>
      </c>
      <c r="Q1096" s="186">
        <f t="shared" si="136"/>
        <v>0</v>
      </c>
      <c r="R1096" s="4">
        <v>67</v>
      </c>
      <c r="S1096" s="4" t="s">
        <v>70</v>
      </c>
      <c r="T1096" s="4" t="s">
        <v>70</v>
      </c>
      <c r="U1096" s="140">
        <v>45341</v>
      </c>
      <c r="V1096" s="4" t="s">
        <v>1884</v>
      </c>
      <c r="W1096" s="4" t="s">
        <v>1954</v>
      </c>
      <c r="X1096" s="139" t="s">
        <v>70</v>
      </c>
      <c r="Y1096" s="140">
        <v>45349</v>
      </c>
      <c r="Z1096" s="4" t="s">
        <v>1888</v>
      </c>
      <c r="AA1096" s="4" t="s">
        <v>1886</v>
      </c>
      <c r="AB1096" s="186">
        <f t="shared" si="137"/>
        <v>796493417</v>
      </c>
      <c r="AC1096" s="142">
        <f t="shared" si="132"/>
        <v>0</v>
      </c>
      <c r="AD1096" s="4"/>
      <c r="AE1096" s="4" t="s">
        <v>1942</v>
      </c>
      <c r="AF1096" s="252" t="s">
        <v>7801</v>
      </c>
      <c r="AG1096" s="4"/>
      <c r="AH1096" s="4"/>
      <c r="AI1096" s="4"/>
      <c r="AJ1096" s="4"/>
      <c r="AK1096" s="1">
        <v>45353</v>
      </c>
    </row>
    <row r="1097" spans="2:37" hidden="1">
      <c r="B1097" s="175" t="s">
        <v>5175</v>
      </c>
      <c r="C1097" s="174" t="s">
        <v>160</v>
      </c>
      <c r="D1097" s="4" t="s">
        <v>2550</v>
      </c>
      <c r="E1097" s="4" t="s">
        <v>1831</v>
      </c>
      <c r="F1097" s="4" t="s">
        <v>1060</v>
      </c>
      <c r="G1097" s="4" t="s">
        <v>7842</v>
      </c>
      <c r="H1097" s="4" t="s">
        <v>1437</v>
      </c>
      <c r="I1097" s="4" t="s">
        <v>1438</v>
      </c>
      <c r="J1097" s="4" t="s">
        <v>7843</v>
      </c>
      <c r="K1097" s="139">
        <v>165054890</v>
      </c>
      <c r="L1097" s="139">
        <v>165054890</v>
      </c>
      <c r="M1097" s="4" t="s">
        <v>5548</v>
      </c>
      <c r="N1097" s="4" t="s">
        <v>2829</v>
      </c>
      <c r="O1097" s="4" t="s">
        <v>2475</v>
      </c>
      <c r="P1097" s="186">
        <f t="shared" si="133"/>
        <v>165054890</v>
      </c>
      <c r="Q1097" s="186">
        <f t="shared" si="136"/>
        <v>0</v>
      </c>
      <c r="R1097" s="4">
        <v>67</v>
      </c>
      <c r="S1097" s="4" t="s">
        <v>70</v>
      </c>
      <c r="T1097" s="4" t="s">
        <v>70</v>
      </c>
      <c r="U1097" s="140">
        <v>45341</v>
      </c>
      <c r="V1097" s="4" t="s">
        <v>1884</v>
      </c>
      <c r="W1097" s="4" t="s">
        <v>1954</v>
      </c>
      <c r="X1097" s="139" t="s">
        <v>70</v>
      </c>
      <c r="Y1097" s="140">
        <v>45349</v>
      </c>
      <c r="Z1097" s="4" t="s">
        <v>1888</v>
      </c>
      <c r="AA1097" s="4" t="s">
        <v>1886</v>
      </c>
      <c r="AB1097" s="186">
        <f t="shared" si="137"/>
        <v>165054890</v>
      </c>
      <c r="AC1097" s="142">
        <f t="shared" si="132"/>
        <v>0</v>
      </c>
      <c r="AD1097" s="4"/>
      <c r="AE1097" s="4" t="s">
        <v>1942</v>
      </c>
      <c r="AF1097" s="252" t="s">
        <v>7801</v>
      </c>
      <c r="AG1097" s="4"/>
      <c r="AH1097" s="4"/>
      <c r="AI1097" s="4"/>
      <c r="AJ1097" s="4"/>
      <c r="AK1097" s="1">
        <v>45353</v>
      </c>
    </row>
    <row r="1098" spans="2:37" hidden="1">
      <c r="B1098" s="175" t="s">
        <v>5175</v>
      </c>
      <c r="C1098" s="174" t="s">
        <v>160</v>
      </c>
      <c r="D1098" s="4" t="s">
        <v>2550</v>
      </c>
      <c r="E1098" s="4" t="s">
        <v>1831</v>
      </c>
      <c r="F1098" s="4" t="s">
        <v>1060</v>
      </c>
      <c r="G1098" s="4" t="s">
        <v>7844</v>
      </c>
      <c r="H1098" s="4" t="s">
        <v>1437</v>
      </c>
      <c r="I1098" s="4" t="s">
        <v>1438</v>
      </c>
      <c r="J1098" s="4" t="s">
        <v>7845</v>
      </c>
      <c r="K1098" s="139">
        <v>2066240867</v>
      </c>
      <c r="L1098" s="139">
        <v>2066240867</v>
      </c>
      <c r="M1098" s="4" t="s">
        <v>5548</v>
      </c>
      <c r="N1098" s="4" t="s">
        <v>3011</v>
      </c>
      <c r="O1098" s="4" t="s">
        <v>3312</v>
      </c>
      <c r="P1098" s="186">
        <f t="shared" si="133"/>
        <v>2066240867</v>
      </c>
      <c r="Q1098" s="186">
        <f t="shared" si="136"/>
        <v>0</v>
      </c>
      <c r="R1098" s="4">
        <v>67</v>
      </c>
      <c r="S1098" s="4" t="s">
        <v>70</v>
      </c>
      <c r="T1098" s="4" t="s">
        <v>70</v>
      </c>
      <c r="U1098" s="140">
        <v>45341</v>
      </c>
      <c r="V1098" s="4" t="s">
        <v>1884</v>
      </c>
      <c r="W1098" s="4" t="s">
        <v>1954</v>
      </c>
      <c r="X1098" s="139" t="s">
        <v>70</v>
      </c>
      <c r="Y1098" s="140">
        <v>45349</v>
      </c>
      <c r="Z1098" s="4" t="s">
        <v>1888</v>
      </c>
      <c r="AA1098" s="4" t="s">
        <v>1886</v>
      </c>
      <c r="AB1098" s="186">
        <f t="shared" si="137"/>
        <v>2066240867</v>
      </c>
      <c r="AC1098" s="142">
        <f t="shared" si="132"/>
        <v>0</v>
      </c>
      <c r="AD1098" s="4"/>
      <c r="AE1098" s="4" t="s">
        <v>1942</v>
      </c>
      <c r="AF1098" s="252" t="s">
        <v>7801</v>
      </c>
      <c r="AG1098" s="4"/>
      <c r="AH1098" s="4"/>
      <c r="AI1098" s="4"/>
      <c r="AJ1098" s="4"/>
      <c r="AK1098" s="1">
        <v>45353</v>
      </c>
    </row>
    <row r="1099" spans="2:37" hidden="1">
      <c r="B1099" s="175" t="s">
        <v>5175</v>
      </c>
      <c r="C1099" s="174" t="s">
        <v>160</v>
      </c>
      <c r="D1099" s="4" t="s">
        <v>2550</v>
      </c>
      <c r="E1099" s="4" t="s">
        <v>1831</v>
      </c>
      <c r="F1099" s="4" t="s">
        <v>1060</v>
      </c>
      <c r="G1099" s="4" t="s">
        <v>7846</v>
      </c>
      <c r="H1099" s="4" t="s">
        <v>1437</v>
      </c>
      <c r="I1099" s="4" t="s">
        <v>1438</v>
      </c>
      <c r="J1099" s="4" t="s">
        <v>7847</v>
      </c>
      <c r="K1099" s="139">
        <v>990099260</v>
      </c>
      <c r="L1099" s="139">
        <v>990099260</v>
      </c>
      <c r="M1099" s="4" t="s">
        <v>5548</v>
      </c>
      <c r="N1099" s="4" t="s">
        <v>2531</v>
      </c>
      <c r="O1099" s="4" t="s">
        <v>2455</v>
      </c>
      <c r="P1099" s="186">
        <f t="shared" si="133"/>
        <v>990099260</v>
      </c>
      <c r="Q1099" s="186">
        <f t="shared" si="136"/>
        <v>0</v>
      </c>
      <c r="R1099" s="4">
        <v>67</v>
      </c>
      <c r="S1099" s="4" t="s">
        <v>70</v>
      </c>
      <c r="T1099" s="4" t="s">
        <v>70</v>
      </c>
      <c r="U1099" s="140">
        <v>45341</v>
      </c>
      <c r="V1099" s="4" t="s">
        <v>1884</v>
      </c>
      <c r="W1099" s="4" t="s">
        <v>1954</v>
      </c>
      <c r="X1099" s="139" t="s">
        <v>70</v>
      </c>
      <c r="Y1099" s="140">
        <v>45349</v>
      </c>
      <c r="Z1099" s="4" t="s">
        <v>1888</v>
      </c>
      <c r="AA1099" s="4" t="s">
        <v>1886</v>
      </c>
      <c r="AB1099" s="186">
        <f t="shared" si="137"/>
        <v>990099260</v>
      </c>
      <c r="AC1099" s="142">
        <f t="shared" si="132"/>
        <v>0</v>
      </c>
      <c r="AD1099" s="4"/>
      <c r="AE1099" s="4" t="s">
        <v>1942</v>
      </c>
      <c r="AF1099" s="252" t="s">
        <v>7801</v>
      </c>
      <c r="AG1099" s="4"/>
      <c r="AH1099" s="4"/>
      <c r="AI1099" s="4"/>
      <c r="AJ1099" s="4"/>
      <c r="AK1099" s="1">
        <v>45353</v>
      </c>
    </row>
    <row r="1100" spans="2:37" hidden="1">
      <c r="B1100" s="175" t="s">
        <v>5175</v>
      </c>
      <c r="C1100" s="174" t="s">
        <v>160</v>
      </c>
      <c r="D1100" s="4" t="s">
        <v>2550</v>
      </c>
      <c r="E1100" s="4" t="s">
        <v>1831</v>
      </c>
      <c r="F1100" s="4" t="s">
        <v>1060</v>
      </c>
      <c r="G1100" s="4" t="s">
        <v>7848</v>
      </c>
      <c r="H1100" s="4" t="s">
        <v>1437</v>
      </c>
      <c r="I1100" s="4" t="s">
        <v>1438</v>
      </c>
      <c r="J1100" s="4" t="s">
        <v>7849</v>
      </c>
      <c r="K1100" s="139">
        <v>893958451</v>
      </c>
      <c r="L1100" s="139">
        <v>893958451</v>
      </c>
      <c r="M1100" s="4" t="s">
        <v>5548</v>
      </c>
      <c r="N1100" s="4" t="s">
        <v>2552</v>
      </c>
      <c r="O1100" s="4" t="s">
        <v>2823</v>
      </c>
      <c r="P1100" s="186">
        <f t="shared" si="133"/>
        <v>893958451</v>
      </c>
      <c r="Q1100" s="186">
        <f t="shared" si="136"/>
        <v>0</v>
      </c>
      <c r="R1100" s="4">
        <v>67</v>
      </c>
      <c r="S1100" s="4" t="s">
        <v>70</v>
      </c>
      <c r="T1100" s="4" t="s">
        <v>70</v>
      </c>
      <c r="U1100" s="140">
        <v>45341</v>
      </c>
      <c r="V1100" s="4" t="s">
        <v>1884</v>
      </c>
      <c r="W1100" s="4" t="s">
        <v>1954</v>
      </c>
      <c r="X1100" s="139" t="s">
        <v>70</v>
      </c>
      <c r="Y1100" s="140">
        <v>45349</v>
      </c>
      <c r="Z1100" s="4" t="s">
        <v>1888</v>
      </c>
      <c r="AA1100" s="4" t="s">
        <v>1886</v>
      </c>
      <c r="AB1100" s="186">
        <f t="shared" si="137"/>
        <v>893958451</v>
      </c>
      <c r="AC1100" s="142">
        <f t="shared" ref="AC1100:AC1163" si="138">P1100-AB1100</f>
        <v>0</v>
      </c>
      <c r="AD1100" s="4"/>
      <c r="AE1100" s="4" t="s">
        <v>1942</v>
      </c>
      <c r="AF1100" s="252" t="s">
        <v>7801</v>
      </c>
      <c r="AG1100" s="4"/>
      <c r="AH1100" s="4"/>
      <c r="AI1100" s="4"/>
      <c r="AJ1100" s="4"/>
      <c r="AK1100" s="1">
        <v>45353</v>
      </c>
    </row>
    <row r="1101" spans="2:37" hidden="1">
      <c r="B1101" s="175" t="s">
        <v>5175</v>
      </c>
      <c r="C1101" s="174" t="s">
        <v>160</v>
      </c>
      <c r="D1101" s="4" t="s">
        <v>2550</v>
      </c>
      <c r="E1101" s="4" t="s">
        <v>1831</v>
      </c>
      <c r="F1101" s="4" t="s">
        <v>1060</v>
      </c>
      <c r="G1101" s="4" t="s">
        <v>7850</v>
      </c>
      <c r="H1101" s="4" t="s">
        <v>1437</v>
      </c>
      <c r="I1101" s="4" t="s">
        <v>1438</v>
      </c>
      <c r="J1101" s="4" t="s">
        <v>7851</v>
      </c>
      <c r="K1101" s="139">
        <v>1275027351</v>
      </c>
      <c r="L1101" s="139">
        <v>1275027351</v>
      </c>
      <c r="M1101" s="4" t="s">
        <v>5548</v>
      </c>
      <c r="N1101" s="4" t="s">
        <v>2556</v>
      </c>
      <c r="O1101" s="4" t="s">
        <v>2823</v>
      </c>
      <c r="P1101" s="186">
        <f t="shared" si="133"/>
        <v>1275027351</v>
      </c>
      <c r="Q1101" s="186">
        <f t="shared" si="136"/>
        <v>0</v>
      </c>
      <c r="R1101" s="4">
        <v>67</v>
      </c>
      <c r="S1101" s="4" t="s">
        <v>70</v>
      </c>
      <c r="T1101" s="4" t="s">
        <v>70</v>
      </c>
      <c r="U1101" s="140">
        <v>45341</v>
      </c>
      <c r="V1101" s="4" t="s">
        <v>1884</v>
      </c>
      <c r="W1101" s="4" t="s">
        <v>1954</v>
      </c>
      <c r="X1101" s="139" t="s">
        <v>70</v>
      </c>
      <c r="Y1101" s="140">
        <v>45349</v>
      </c>
      <c r="Z1101" s="4" t="s">
        <v>1888</v>
      </c>
      <c r="AA1101" s="4" t="s">
        <v>1886</v>
      </c>
      <c r="AB1101" s="186">
        <f t="shared" si="137"/>
        <v>1275027351</v>
      </c>
      <c r="AC1101" s="142">
        <f t="shared" si="138"/>
        <v>0</v>
      </c>
      <c r="AD1101" s="4"/>
      <c r="AE1101" s="4" t="s">
        <v>1942</v>
      </c>
      <c r="AF1101" s="252" t="s">
        <v>7801</v>
      </c>
      <c r="AG1101" s="4"/>
      <c r="AH1101" s="4"/>
      <c r="AI1101" s="4"/>
      <c r="AJ1101" s="4"/>
      <c r="AK1101" s="1">
        <v>45353</v>
      </c>
    </row>
    <row r="1102" spans="2:37" hidden="1">
      <c r="B1102" s="175" t="s">
        <v>5175</v>
      </c>
      <c r="C1102" s="174" t="s">
        <v>160</v>
      </c>
      <c r="D1102" s="4" t="s">
        <v>2550</v>
      </c>
      <c r="E1102" s="4" t="s">
        <v>1831</v>
      </c>
      <c r="F1102" s="4" t="s">
        <v>1060</v>
      </c>
      <c r="G1102" s="4" t="s">
        <v>7852</v>
      </c>
      <c r="H1102" s="4" t="s">
        <v>1437</v>
      </c>
      <c r="I1102" s="4" t="s">
        <v>1438</v>
      </c>
      <c r="J1102" s="4" t="s">
        <v>7853</v>
      </c>
      <c r="K1102" s="139">
        <v>417015884</v>
      </c>
      <c r="L1102" s="139">
        <v>417015884</v>
      </c>
      <c r="M1102" s="4" t="s">
        <v>5548</v>
      </c>
      <c r="N1102" s="4" t="s">
        <v>3565</v>
      </c>
      <c r="O1102" s="4" t="s">
        <v>2145</v>
      </c>
      <c r="P1102" s="186">
        <f t="shared" si="133"/>
        <v>417015884</v>
      </c>
      <c r="Q1102" s="186">
        <f t="shared" si="136"/>
        <v>0</v>
      </c>
      <c r="R1102" s="4">
        <v>67</v>
      </c>
      <c r="S1102" s="4" t="s">
        <v>70</v>
      </c>
      <c r="T1102" s="4" t="s">
        <v>70</v>
      </c>
      <c r="U1102" s="140">
        <v>45341</v>
      </c>
      <c r="V1102" s="4" t="s">
        <v>1884</v>
      </c>
      <c r="W1102" s="4" t="s">
        <v>1954</v>
      </c>
      <c r="X1102" s="139" t="s">
        <v>70</v>
      </c>
      <c r="Y1102" s="140">
        <v>45349</v>
      </c>
      <c r="Z1102" s="4" t="s">
        <v>1888</v>
      </c>
      <c r="AA1102" s="4" t="s">
        <v>1886</v>
      </c>
      <c r="AB1102" s="186">
        <f t="shared" si="137"/>
        <v>417015884</v>
      </c>
      <c r="AC1102" s="142">
        <f t="shared" si="138"/>
        <v>0</v>
      </c>
      <c r="AD1102" s="4"/>
      <c r="AE1102" s="4" t="s">
        <v>1942</v>
      </c>
      <c r="AF1102" s="252" t="s">
        <v>7801</v>
      </c>
      <c r="AG1102" s="4"/>
      <c r="AH1102" s="4"/>
      <c r="AI1102" s="4"/>
      <c r="AJ1102" s="4"/>
      <c r="AK1102" s="1">
        <v>45353</v>
      </c>
    </row>
    <row r="1103" spans="2:37" hidden="1">
      <c r="B1103" s="175" t="s">
        <v>5175</v>
      </c>
      <c r="C1103" s="174" t="s">
        <v>160</v>
      </c>
      <c r="D1103" s="4" t="s">
        <v>2550</v>
      </c>
      <c r="E1103" s="4" t="s">
        <v>1831</v>
      </c>
      <c r="F1103" s="4" t="s">
        <v>1060</v>
      </c>
      <c r="G1103" s="4" t="s">
        <v>7854</v>
      </c>
      <c r="H1103" s="4" t="s">
        <v>1437</v>
      </c>
      <c r="I1103" s="4" t="s">
        <v>1438</v>
      </c>
      <c r="J1103" s="4" t="s">
        <v>7855</v>
      </c>
      <c r="K1103" s="139">
        <v>820014078</v>
      </c>
      <c r="L1103" s="139">
        <v>820014078</v>
      </c>
      <c r="M1103" s="4" t="s">
        <v>5548</v>
      </c>
      <c r="N1103" s="4" t="s">
        <v>2560</v>
      </c>
      <c r="O1103" s="4" t="s">
        <v>2725</v>
      </c>
      <c r="P1103" s="186">
        <f t="shared" si="133"/>
        <v>820014078</v>
      </c>
      <c r="Q1103" s="186">
        <f t="shared" si="136"/>
        <v>0</v>
      </c>
      <c r="R1103" s="4">
        <v>67</v>
      </c>
      <c r="S1103" s="4" t="s">
        <v>70</v>
      </c>
      <c r="T1103" s="4" t="s">
        <v>70</v>
      </c>
      <c r="U1103" s="140">
        <v>45341</v>
      </c>
      <c r="V1103" s="4" t="s">
        <v>1884</v>
      </c>
      <c r="W1103" s="4" t="s">
        <v>1954</v>
      </c>
      <c r="X1103" s="139" t="s">
        <v>70</v>
      </c>
      <c r="Y1103" s="140">
        <v>45349</v>
      </c>
      <c r="Z1103" s="4" t="s">
        <v>1888</v>
      </c>
      <c r="AA1103" s="4" t="s">
        <v>1886</v>
      </c>
      <c r="AB1103" s="186">
        <f t="shared" si="137"/>
        <v>820014078</v>
      </c>
      <c r="AC1103" s="142">
        <f t="shared" si="138"/>
        <v>0</v>
      </c>
      <c r="AD1103" s="4"/>
      <c r="AE1103" s="4" t="s">
        <v>1942</v>
      </c>
      <c r="AF1103" s="252" t="s">
        <v>7801</v>
      </c>
      <c r="AG1103" s="4"/>
      <c r="AH1103" s="4"/>
      <c r="AI1103" s="4"/>
      <c r="AJ1103" s="4"/>
      <c r="AK1103" s="1">
        <v>45353</v>
      </c>
    </row>
    <row r="1104" spans="2:37" hidden="1">
      <c r="B1104" s="175" t="s">
        <v>5175</v>
      </c>
      <c r="C1104" s="174" t="s">
        <v>160</v>
      </c>
      <c r="D1104" s="4" t="s">
        <v>2550</v>
      </c>
      <c r="E1104" s="4" t="s">
        <v>1831</v>
      </c>
      <c r="F1104" s="4" t="s">
        <v>1060</v>
      </c>
      <c r="G1104" s="4" t="s">
        <v>7856</v>
      </c>
      <c r="H1104" s="4" t="s">
        <v>1437</v>
      </c>
      <c r="I1104" s="4" t="s">
        <v>1438</v>
      </c>
      <c r="J1104" s="4" t="s">
        <v>7857</v>
      </c>
      <c r="K1104" s="139">
        <v>4027205388</v>
      </c>
      <c r="L1104" s="139">
        <v>4027205388</v>
      </c>
      <c r="M1104" s="4" t="s">
        <v>5548</v>
      </c>
      <c r="N1104" s="4" t="s">
        <v>2560</v>
      </c>
      <c r="O1104" s="4" t="s">
        <v>2725</v>
      </c>
      <c r="P1104" s="186">
        <f t="shared" si="133"/>
        <v>4027205388</v>
      </c>
      <c r="Q1104" s="186">
        <f t="shared" si="136"/>
        <v>0</v>
      </c>
      <c r="R1104" s="4">
        <v>67</v>
      </c>
      <c r="S1104" s="4" t="s">
        <v>70</v>
      </c>
      <c r="T1104" s="4" t="s">
        <v>70</v>
      </c>
      <c r="U1104" s="140">
        <v>45341</v>
      </c>
      <c r="V1104" s="4" t="s">
        <v>1884</v>
      </c>
      <c r="W1104" s="4" t="s">
        <v>1954</v>
      </c>
      <c r="X1104" s="139" t="s">
        <v>70</v>
      </c>
      <c r="Y1104" s="140">
        <v>45349</v>
      </c>
      <c r="Z1104" s="4" t="s">
        <v>1888</v>
      </c>
      <c r="AA1104" s="4" t="s">
        <v>1886</v>
      </c>
      <c r="AB1104" s="186">
        <f t="shared" si="137"/>
        <v>4027205388</v>
      </c>
      <c r="AC1104" s="142">
        <f t="shared" si="138"/>
        <v>0</v>
      </c>
      <c r="AD1104" s="4"/>
      <c r="AE1104" s="4" t="s">
        <v>1942</v>
      </c>
      <c r="AF1104" s="252" t="s">
        <v>7801</v>
      </c>
      <c r="AG1104" s="4"/>
      <c r="AH1104" s="4"/>
      <c r="AI1104" s="4"/>
      <c r="AJ1104" s="4"/>
      <c r="AK1104" s="1">
        <v>45353</v>
      </c>
    </row>
    <row r="1105" spans="2:37" hidden="1">
      <c r="B1105" s="175" t="s">
        <v>5175</v>
      </c>
      <c r="C1105" s="174" t="s">
        <v>160</v>
      </c>
      <c r="D1105" s="4" t="s">
        <v>2550</v>
      </c>
      <c r="E1105" s="4" t="s">
        <v>1831</v>
      </c>
      <c r="F1105" s="4" t="s">
        <v>1060</v>
      </c>
      <c r="G1105" s="4" t="s">
        <v>7858</v>
      </c>
      <c r="H1105" s="4" t="s">
        <v>1437</v>
      </c>
      <c r="I1105" s="4" t="s">
        <v>1438</v>
      </c>
      <c r="J1105" s="4" t="s">
        <v>7859</v>
      </c>
      <c r="K1105" s="139">
        <v>4107964017</v>
      </c>
      <c r="L1105" s="139">
        <v>4107964017</v>
      </c>
      <c r="M1105" s="4" t="s">
        <v>6736</v>
      </c>
      <c r="N1105" s="4" t="s">
        <v>3711</v>
      </c>
      <c r="O1105" s="4" t="s">
        <v>3155</v>
      </c>
      <c r="P1105" s="186">
        <f t="shared" si="133"/>
        <v>4107964017</v>
      </c>
      <c r="Q1105" s="186">
        <f t="shared" si="136"/>
        <v>0</v>
      </c>
      <c r="R1105" s="4">
        <v>67</v>
      </c>
      <c r="S1105" s="4" t="s">
        <v>70</v>
      </c>
      <c r="T1105" s="4" t="s">
        <v>70</v>
      </c>
      <c r="U1105" s="140">
        <v>45341</v>
      </c>
      <c r="V1105" s="4" t="s">
        <v>1884</v>
      </c>
      <c r="W1105" s="4" t="s">
        <v>1954</v>
      </c>
      <c r="X1105" s="139" t="s">
        <v>70</v>
      </c>
      <c r="Y1105" s="140">
        <v>45349</v>
      </c>
      <c r="Z1105" s="4" t="s">
        <v>1888</v>
      </c>
      <c r="AA1105" s="4" t="s">
        <v>1886</v>
      </c>
      <c r="AB1105" s="186">
        <f t="shared" si="137"/>
        <v>4107964017</v>
      </c>
      <c r="AC1105" s="142">
        <f t="shared" si="138"/>
        <v>0</v>
      </c>
      <c r="AD1105" s="4"/>
      <c r="AE1105" s="4" t="s">
        <v>1942</v>
      </c>
      <c r="AF1105" s="252" t="s">
        <v>7801</v>
      </c>
      <c r="AG1105" s="4"/>
      <c r="AH1105" s="4"/>
      <c r="AI1105" s="4"/>
      <c r="AJ1105" s="4"/>
      <c r="AK1105" s="1">
        <v>45353</v>
      </c>
    </row>
    <row r="1106" spans="2:37" hidden="1">
      <c r="B1106" s="175" t="s">
        <v>5175</v>
      </c>
      <c r="C1106" s="174" t="s">
        <v>160</v>
      </c>
      <c r="D1106" s="4" t="s">
        <v>2550</v>
      </c>
      <c r="E1106" s="4" t="s">
        <v>1831</v>
      </c>
      <c r="F1106" s="4" t="s">
        <v>1060</v>
      </c>
      <c r="G1106" s="4" t="s">
        <v>7860</v>
      </c>
      <c r="H1106" s="4" t="s">
        <v>1437</v>
      </c>
      <c r="I1106" s="4" t="s">
        <v>1438</v>
      </c>
      <c r="J1106" s="4" t="s">
        <v>7861</v>
      </c>
      <c r="K1106" s="139">
        <v>546078190</v>
      </c>
      <c r="L1106" s="139">
        <v>546078190</v>
      </c>
      <c r="M1106" s="4" t="s">
        <v>6736</v>
      </c>
      <c r="N1106" s="4" t="s">
        <v>3711</v>
      </c>
      <c r="O1106" s="4" t="s">
        <v>3155</v>
      </c>
      <c r="P1106" s="186">
        <f t="shared" si="133"/>
        <v>546078190</v>
      </c>
      <c r="Q1106" s="186">
        <f t="shared" si="136"/>
        <v>0</v>
      </c>
      <c r="R1106" s="4">
        <v>67</v>
      </c>
      <c r="S1106" s="4" t="s">
        <v>70</v>
      </c>
      <c r="T1106" s="4" t="s">
        <v>70</v>
      </c>
      <c r="U1106" s="140">
        <v>45341</v>
      </c>
      <c r="V1106" s="4" t="s">
        <v>1884</v>
      </c>
      <c r="W1106" s="4" t="s">
        <v>1954</v>
      </c>
      <c r="X1106" s="139" t="s">
        <v>70</v>
      </c>
      <c r="Y1106" s="140">
        <v>45349</v>
      </c>
      <c r="Z1106" s="4" t="s">
        <v>1888</v>
      </c>
      <c r="AA1106" s="4" t="s">
        <v>1886</v>
      </c>
      <c r="AB1106" s="186">
        <f t="shared" si="137"/>
        <v>546078190</v>
      </c>
      <c r="AC1106" s="142">
        <f t="shared" si="138"/>
        <v>0</v>
      </c>
      <c r="AD1106" s="4"/>
      <c r="AE1106" s="4" t="s">
        <v>1942</v>
      </c>
      <c r="AF1106" s="252" t="s">
        <v>7801</v>
      </c>
      <c r="AG1106" s="4"/>
      <c r="AH1106" s="4"/>
      <c r="AI1106" s="4"/>
      <c r="AJ1106" s="4"/>
      <c r="AK1106" s="1">
        <v>45353</v>
      </c>
    </row>
    <row r="1107" spans="2:37" hidden="1">
      <c r="B1107" s="175" t="s">
        <v>5175</v>
      </c>
      <c r="C1107" s="174" t="s">
        <v>160</v>
      </c>
      <c r="D1107" s="4" t="s">
        <v>2550</v>
      </c>
      <c r="E1107" s="4" t="s">
        <v>1831</v>
      </c>
      <c r="F1107" s="4" t="s">
        <v>1060</v>
      </c>
      <c r="G1107" s="4" t="s">
        <v>7862</v>
      </c>
      <c r="H1107" s="4" t="s">
        <v>1437</v>
      </c>
      <c r="I1107" s="4" t="s">
        <v>1438</v>
      </c>
      <c r="J1107" s="4" t="s">
        <v>7863</v>
      </c>
      <c r="K1107" s="139">
        <v>368832159</v>
      </c>
      <c r="L1107" s="139">
        <v>368832159</v>
      </c>
      <c r="M1107" s="4" t="s">
        <v>6736</v>
      </c>
      <c r="N1107" s="4" t="s">
        <v>3480</v>
      </c>
      <c r="O1107" s="4" t="s">
        <v>3164</v>
      </c>
      <c r="P1107" s="186">
        <f t="shared" si="133"/>
        <v>368832159</v>
      </c>
      <c r="Q1107" s="186">
        <f t="shared" si="136"/>
        <v>0</v>
      </c>
      <c r="R1107" s="4">
        <v>67</v>
      </c>
      <c r="S1107" s="4" t="s">
        <v>70</v>
      </c>
      <c r="T1107" s="4" t="s">
        <v>70</v>
      </c>
      <c r="U1107" s="140">
        <v>45341</v>
      </c>
      <c r="V1107" s="4" t="s">
        <v>1884</v>
      </c>
      <c r="W1107" s="4" t="s">
        <v>1954</v>
      </c>
      <c r="X1107" s="139" t="s">
        <v>70</v>
      </c>
      <c r="Y1107" s="140">
        <v>45349</v>
      </c>
      <c r="Z1107" s="4" t="s">
        <v>1888</v>
      </c>
      <c r="AA1107" s="4" t="s">
        <v>1886</v>
      </c>
      <c r="AB1107" s="186">
        <f t="shared" si="137"/>
        <v>368832159</v>
      </c>
      <c r="AC1107" s="142">
        <f t="shared" si="138"/>
        <v>0</v>
      </c>
      <c r="AD1107" s="4"/>
      <c r="AE1107" s="4" t="s">
        <v>1942</v>
      </c>
      <c r="AF1107" s="252" t="s">
        <v>7801</v>
      </c>
      <c r="AG1107" s="4"/>
      <c r="AH1107" s="4"/>
      <c r="AI1107" s="4"/>
      <c r="AJ1107" s="4"/>
      <c r="AK1107" s="1">
        <v>45353</v>
      </c>
    </row>
    <row r="1108" spans="2:37" hidden="1">
      <c r="B1108" s="175" t="s">
        <v>5175</v>
      </c>
      <c r="C1108" s="174" t="s">
        <v>160</v>
      </c>
      <c r="D1108" s="4" t="s">
        <v>2550</v>
      </c>
      <c r="E1108" s="4" t="s">
        <v>1831</v>
      </c>
      <c r="F1108" s="4" t="s">
        <v>1060</v>
      </c>
      <c r="G1108" s="4" t="s">
        <v>7864</v>
      </c>
      <c r="H1108" s="4" t="s">
        <v>1437</v>
      </c>
      <c r="I1108" s="4" t="s">
        <v>1438</v>
      </c>
      <c r="J1108" s="4" t="s">
        <v>7865</v>
      </c>
      <c r="K1108" s="139">
        <v>1008729616</v>
      </c>
      <c r="L1108" s="139">
        <v>1008729616</v>
      </c>
      <c r="M1108" s="4" t="s">
        <v>6736</v>
      </c>
      <c r="N1108" s="4" t="s">
        <v>3862</v>
      </c>
      <c r="O1108" s="4" t="s">
        <v>3164</v>
      </c>
      <c r="P1108" s="186">
        <f t="shared" si="133"/>
        <v>1008729616</v>
      </c>
      <c r="Q1108" s="186">
        <f t="shared" si="136"/>
        <v>0</v>
      </c>
      <c r="R1108" s="4">
        <v>67</v>
      </c>
      <c r="S1108" s="4" t="s">
        <v>70</v>
      </c>
      <c r="T1108" s="4" t="s">
        <v>70</v>
      </c>
      <c r="U1108" s="140">
        <v>45341</v>
      </c>
      <c r="V1108" s="4" t="s">
        <v>1884</v>
      </c>
      <c r="W1108" s="4" t="s">
        <v>1954</v>
      </c>
      <c r="X1108" s="139" t="s">
        <v>70</v>
      </c>
      <c r="Y1108" s="140">
        <v>45349</v>
      </c>
      <c r="Z1108" s="4" t="s">
        <v>1888</v>
      </c>
      <c r="AA1108" s="4" t="s">
        <v>1886</v>
      </c>
      <c r="AB1108" s="186">
        <f t="shared" si="137"/>
        <v>1008729616</v>
      </c>
      <c r="AC1108" s="142">
        <f t="shared" si="138"/>
        <v>0</v>
      </c>
      <c r="AD1108" s="4"/>
      <c r="AE1108" s="4" t="s">
        <v>1942</v>
      </c>
      <c r="AF1108" s="252" t="s">
        <v>7801</v>
      </c>
      <c r="AG1108" s="4"/>
      <c r="AH1108" s="4"/>
      <c r="AI1108" s="4"/>
      <c r="AJ1108" s="4"/>
      <c r="AK1108" s="1">
        <v>45353</v>
      </c>
    </row>
    <row r="1109" spans="2:37" hidden="1">
      <c r="B1109" s="175" t="s">
        <v>5175</v>
      </c>
      <c r="C1109" s="174" t="s">
        <v>160</v>
      </c>
      <c r="D1109" s="4" t="s">
        <v>2550</v>
      </c>
      <c r="E1109" s="4" t="s">
        <v>1831</v>
      </c>
      <c r="F1109" s="4" t="s">
        <v>1060</v>
      </c>
      <c r="G1109" s="4" t="s">
        <v>7866</v>
      </c>
      <c r="H1109" s="4" t="s">
        <v>1437</v>
      </c>
      <c r="I1109" s="4" t="s">
        <v>1438</v>
      </c>
      <c r="J1109" s="4" t="s">
        <v>7867</v>
      </c>
      <c r="K1109" s="139">
        <v>924748233</v>
      </c>
      <c r="L1109" s="139">
        <v>924748233</v>
      </c>
      <c r="M1109" s="4" t="s">
        <v>6736</v>
      </c>
      <c r="N1109" s="4" t="s">
        <v>3888</v>
      </c>
      <c r="O1109" s="4" t="s">
        <v>1915</v>
      </c>
      <c r="P1109" s="186">
        <f t="shared" si="133"/>
        <v>924748233</v>
      </c>
      <c r="Q1109" s="186">
        <f t="shared" si="136"/>
        <v>0</v>
      </c>
      <c r="R1109" s="4">
        <v>67</v>
      </c>
      <c r="S1109" s="4" t="s">
        <v>70</v>
      </c>
      <c r="T1109" s="4" t="s">
        <v>70</v>
      </c>
      <c r="U1109" s="140">
        <v>45341</v>
      </c>
      <c r="V1109" s="4" t="s">
        <v>1884</v>
      </c>
      <c r="W1109" s="4" t="s">
        <v>1954</v>
      </c>
      <c r="X1109" s="139" t="s">
        <v>70</v>
      </c>
      <c r="Y1109" s="140">
        <v>45349</v>
      </c>
      <c r="Z1109" s="4" t="s">
        <v>1888</v>
      </c>
      <c r="AA1109" s="4" t="s">
        <v>1886</v>
      </c>
      <c r="AB1109" s="186">
        <f t="shared" si="137"/>
        <v>924748233</v>
      </c>
      <c r="AC1109" s="142">
        <f t="shared" si="138"/>
        <v>0</v>
      </c>
      <c r="AD1109" s="4"/>
      <c r="AE1109" s="4" t="s">
        <v>1942</v>
      </c>
      <c r="AF1109" s="252" t="s">
        <v>7801</v>
      </c>
      <c r="AG1109" s="4"/>
      <c r="AH1109" s="4"/>
      <c r="AI1109" s="4"/>
      <c r="AJ1109" s="4"/>
      <c r="AK1109" s="1">
        <v>45353</v>
      </c>
    </row>
    <row r="1110" spans="2:37" hidden="1">
      <c r="B1110" s="175" t="s">
        <v>5175</v>
      </c>
      <c r="C1110" s="174" t="s">
        <v>160</v>
      </c>
      <c r="D1110" s="4" t="s">
        <v>2550</v>
      </c>
      <c r="E1110" s="4" t="s">
        <v>1831</v>
      </c>
      <c r="F1110" s="4" t="s">
        <v>1060</v>
      </c>
      <c r="G1110" s="4" t="s">
        <v>7868</v>
      </c>
      <c r="H1110" s="4" t="s">
        <v>1437</v>
      </c>
      <c r="I1110" s="4" t="s">
        <v>1438</v>
      </c>
      <c r="J1110" s="4" t="s">
        <v>7869</v>
      </c>
      <c r="K1110" s="139">
        <v>703563580</v>
      </c>
      <c r="L1110" s="139">
        <v>703563580</v>
      </c>
      <c r="M1110" s="4" t="s">
        <v>6736</v>
      </c>
      <c r="N1110" s="4" t="s">
        <v>1906</v>
      </c>
      <c r="O1110" s="4" t="s">
        <v>2150</v>
      </c>
      <c r="P1110" s="186">
        <f t="shared" si="133"/>
        <v>703563580</v>
      </c>
      <c r="Q1110" s="186">
        <f t="shared" si="136"/>
        <v>0</v>
      </c>
      <c r="R1110" s="4">
        <v>67</v>
      </c>
      <c r="S1110" s="4" t="s">
        <v>70</v>
      </c>
      <c r="T1110" s="4" t="s">
        <v>70</v>
      </c>
      <c r="U1110" s="140">
        <v>45341</v>
      </c>
      <c r="V1110" s="4" t="s">
        <v>1884</v>
      </c>
      <c r="W1110" s="4" t="s">
        <v>1954</v>
      </c>
      <c r="X1110" s="139" t="s">
        <v>70</v>
      </c>
      <c r="Y1110" s="140">
        <v>45349</v>
      </c>
      <c r="Z1110" s="4" t="s">
        <v>1888</v>
      </c>
      <c r="AA1110" s="4" t="s">
        <v>1886</v>
      </c>
      <c r="AB1110" s="186">
        <f t="shared" si="137"/>
        <v>703563580</v>
      </c>
      <c r="AC1110" s="142">
        <f t="shared" si="138"/>
        <v>0</v>
      </c>
      <c r="AD1110" s="4"/>
      <c r="AE1110" s="4" t="s">
        <v>1942</v>
      </c>
      <c r="AF1110" s="252" t="s">
        <v>7801</v>
      </c>
      <c r="AG1110" s="4"/>
      <c r="AH1110" s="4"/>
      <c r="AI1110" s="4"/>
      <c r="AJ1110" s="4"/>
      <c r="AK1110" s="1">
        <v>45353</v>
      </c>
    </row>
    <row r="1111" spans="2:37" hidden="1">
      <c r="B1111" s="175" t="s">
        <v>5175</v>
      </c>
      <c r="C1111" s="174" t="s">
        <v>160</v>
      </c>
      <c r="D1111" s="4" t="s">
        <v>2550</v>
      </c>
      <c r="E1111" s="4" t="s">
        <v>1831</v>
      </c>
      <c r="F1111" s="4" t="s">
        <v>1060</v>
      </c>
      <c r="G1111" s="4" t="s">
        <v>7870</v>
      </c>
      <c r="H1111" s="4" t="s">
        <v>1437</v>
      </c>
      <c r="I1111" s="4" t="s">
        <v>1438</v>
      </c>
      <c r="J1111" s="4" t="s">
        <v>7871</v>
      </c>
      <c r="K1111" s="139">
        <v>390849932</v>
      </c>
      <c r="L1111" s="139">
        <v>390849932</v>
      </c>
      <c r="M1111" s="4" t="s">
        <v>6736</v>
      </c>
      <c r="N1111" s="4" t="s">
        <v>2564</v>
      </c>
      <c r="O1111" s="4" t="s">
        <v>2942</v>
      </c>
      <c r="P1111" s="186">
        <f t="shared" si="133"/>
        <v>390849932</v>
      </c>
      <c r="Q1111" s="186">
        <f t="shared" si="136"/>
        <v>0</v>
      </c>
      <c r="R1111" s="4">
        <v>67</v>
      </c>
      <c r="S1111" s="4" t="s">
        <v>70</v>
      </c>
      <c r="T1111" s="4" t="s">
        <v>70</v>
      </c>
      <c r="U1111" s="140">
        <v>45341</v>
      </c>
      <c r="V1111" s="4" t="s">
        <v>1884</v>
      </c>
      <c r="W1111" s="4" t="s">
        <v>1954</v>
      </c>
      <c r="X1111" s="139" t="s">
        <v>70</v>
      </c>
      <c r="Y1111" s="140">
        <v>45349</v>
      </c>
      <c r="Z1111" s="4" t="s">
        <v>1888</v>
      </c>
      <c r="AA1111" s="4" t="s">
        <v>1886</v>
      </c>
      <c r="AB1111" s="186">
        <f t="shared" si="137"/>
        <v>390849932</v>
      </c>
      <c r="AC1111" s="142">
        <f t="shared" si="138"/>
        <v>0</v>
      </c>
      <c r="AD1111" s="4"/>
      <c r="AE1111" s="4" t="s">
        <v>1942</v>
      </c>
      <c r="AF1111" s="252" t="s">
        <v>7801</v>
      </c>
      <c r="AG1111" s="4"/>
      <c r="AH1111" s="4"/>
      <c r="AI1111" s="4"/>
      <c r="AJ1111" s="4"/>
      <c r="AK1111" s="1">
        <v>45353</v>
      </c>
    </row>
    <row r="1112" spans="2:37" hidden="1">
      <c r="B1112" s="175" t="s">
        <v>5175</v>
      </c>
      <c r="C1112" s="174" t="s">
        <v>160</v>
      </c>
      <c r="D1112" s="4" t="s">
        <v>2550</v>
      </c>
      <c r="E1112" s="4" t="s">
        <v>1831</v>
      </c>
      <c r="F1112" s="4" t="s">
        <v>1060</v>
      </c>
      <c r="G1112" s="4" t="s">
        <v>7872</v>
      </c>
      <c r="H1112" s="4" t="s">
        <v>1437</v>
      </c>
      <c r="I1112" s="4" t="s">
        <v>1438</v>
      </c>
      <c r="J1112" s="4" t="s">
        <v>7873</v>
      </c>
      <c r="K1112" s="139">
        <v>533866818</v>
      </c>
      <c r="L1112" s="139">
        <v>533866818</v>
      </c>
      <c r="M1112" s="4" t="s">
        <v>6736</v>
      </c>
      <c r="N1112" s="4" t="s">
        <v>3368</v>
      </c>
      <c r="O1112" s="4" t="s">
        <v>2942</v>
      </c>
      <c r="P1112" s="186">
        <f t="shared" si="133"/>
        <v>533866818</v>
      </c>
      <c r="Q1112" s="186">
        <f t="shared" si="136"/>
        <v>0</v>
      </c>
      <c r="R1112" s="4">
        <v>67</v>
      </c>
      <c r="S1112" s="4" t="s">
        <v>70</v>
      </c>
      <c r="T1112" s="4" t="s">
        <v>70</v>
      </c>
      <c r="U1112" s="140">
        <v>45341</v>
      </c>
      <c r="V1112" s="4" t="s">
        <v>1884</v>
      </c>
      <c r="W1112" s="4" t="s">
        <v>1954</v>
      </c>
      <c r="X1112" s="139" t="s">
        <v>70</v>
      </c>
      <c r="Y1112" s="140">
        <v>45349</v>
      </c>
      <c r="Z1112" s="4" t="s">
        <v>1888</v>
      </c>
      <c r="AA1112" s="4" t="s">
        <v>1886</v>
      </c>
      <c r="AB1112" s="186">
        <f t="shared" si="137"/>
        <v>533866818</v>
      </c>
      <c r="AC1112" s="142">
        <f t="shared" si="138"/>
        <v>0</v>
      </c>
      <c r="AD1112" s="4"/>
      <c r="AE1112" s="4" t="s">
        <v>1942</v>
      </c>
      <c r="AF1112" s="252" t="s">
        <v>7801</v>
      </c>
      <c r="AG1112" s="4"/>
      <c r="AH1112" s="4"/>
      <c r="AI1112" s="4"/>
      <c r="AJ1112" s="4"/>
      <c r="AK1112" s="1">
        <v>45353</v>
      </c>
    </row>
    <row r="1113" spans="2:37" hidden="1">
      <c r="B1113" s="175" t="s">
        <v>5175</v>
      </c>
      <c r="C1113" s="174" t="s">
        <v>160</v>
      </c>
      <c r="D1113" s="4" t="s">
        <v>2550</v>
      </c>
      <c r="E1113" s="4" t="s">
        <v>1831</v>
      </c>
      <c r="F1113" s="4" t="s">
        <v>1060</v>
      </c>
      <c r="G1113" s="4" t="s">
        <v>7874</v>
      </c>
      <c r="H1113" s="4" t="s">
        <v>1437</v>
      </c>
      <c r="I1113" s="4" t="s">
        <v>1438</v>
      </c>
      <c r="J1113" s="4" t="s">
        <v>7875</v>
      </c>
      <c r="K1113" s="139">
        <v>416703681</v>
      </c>
      <c r="L1113" s="139">
        <v>416703681</v>
      </c>
      <c r="M1113" s="4" t="s">
        <v>6736</v>
      </c>
      <c r="N1113" s="4" t="s">
        <v>1911</v>
      </c>
      <c r="O1113" s="4" t="s">
        <v>3590</v>
      </c>
      <c r="P1113" s="186">
        <f t="shared" si="133"/>
        <v>416703681</v>
      </c>
      <c r="Q1113" s="186">
        <f t="shared" si="136"/>
        <v>0</v>
      </c>
      <c r="R1113" s="4">
        <v>67</v>
      </c>
      <c r="S1113" s="4" t="s">
        <v>70</v>
      </c>
      <c r="T1113" s="4" t="s">
        <v>70</v>
      </c>
      <c r="U1113" s="140">
        <v>45341</v>
      </c>
      <c r="V1113" s="4" t="s">
        <v>1884</v>
      </c>
      <c r="W1113" s="4" t="s">
        <v>1954</v>
      </c>
      <c r="X1113" s="139" t="s">
        <v>70</v>
      </c>
      <c r="Y1113" s="140">
        <v>45349</v>
      </c>
      <c r="Z1113" s="4" t="s">
        <v>1888</v>
      </c>
      <c r="AA1113" s="4" t="s">
        <v>1886</v>
      </c>
      <c r="AB1113" s="186">
        <f t="shared" si="137"/>
        <v>416703681</v>
      </c>
      <c r="AC1113" s="142">
        <f t="shared" si="138"/>
        <v>0</v>
      </c>
      <c r="AD1113" s="4"/>
      <c r="AE1113" s="4" t="s">
        <v>1942</v>
      </c>
      <c r="AF1113" s="252" t="s">
        <v>7801</v>
      </c>
      <c r="AG1113" s="4"/>
      <c r="AH1113" s="4"/>
      <c r="AI1113" s="4"/>
      <c r="AJ1113" s="4"/>
      <c r="AK1113" s="1">
        <v>45353</v>
      </c>
    </row>
    <row r="1114" spans="2:37" hidden="1">
      <c r="B1114" s="175" t="s">
        <v>5175</v>
      </c>
      <c r="C1114" s="174" t="s">
        <v>160</v>
      </c>
      <c r="D1114" s="4" t="s">
        <v>2550</v>
      </c>
      <c r="E1114" s="4" t="s">
        <v>1831</v>
      </c>
      <c r="F1114" s="4" t="s">
        <v>1060</v>
      </c>
      <c r="G1114" s="4" t="s">
        <v>7876</v>
      </c>
      <c r="H1114" s="4" t="s">
        <v>1437</v>
      </c>
      <c r="I1114" s="4" t="s">
        <v>1438</v>
      </c>
      <c r="J1114" s="4" t="s">
        <v>7877</v>
      </c>
      <c r="K1114" s="139">
        <v>416000684</v>
      </c>
      <c r="L1114" s="139">
        <v>416000684</v>
      </c>
      <c r="M1114" s="4" t="s">
        <v>6736</v>
      </c>
      <c r="N1114" s="4" t="s">
        <v>3232</v>
      </c>
      <c r="O1114" s="4" t="s">
        <v>3102</v>
      </c>
      <c r="P1114" s="186">
        <f t="shared" si="133"/>
        <v>416000684</v>
      </c>
      <c r="Q1114" s="186">
        <f t="shared" si="136"/>
        <v>0</v>
      </c>
      <c r="R1114" s="4">
        <v>67</v>
      </c>
      <c r="S1114" s="4" t="s">
        <v>70</v>
      </c>
      <c r="T1114" s="4" t="s">
        <v>70</v>
      </c>
      <c r="U1114" s="140">
        <v>45341</v>
      </c>
      <c r="V1114" s="4" t="s">
        <v>1884</v>
      </c>
      <c r="W1114" s="4" t="s">
        <v>1954</v>
      </c>
      <c r="X1114" s="139" t="s">
        <v>70</v>
      </c>
      <c r="Y1114" s="140">
        <v>45349</v>
      </c>
      <c r="Z1114" s="4" t="s">
        <v>1888</v>
      </c>
      <c r="AA1114" s="4" t="s">
        <v>1886</v>
      </c>
      <c r="AB1114" s="186">
        <f t="shared" si="137"/>
        <v>416000684</v>
      </c>
      <c r="AC1114" s="142">
        <f t="shared" si="138"/>
        <v>0</v>
      </c>
      <c r="AD1114" s="4"/>
      <c r="AE1114" s="4" t="s">
        <v>1942</v>
      </c>
      <c r="AF1114" s="252" t="s">
        <v>7801</v>
      </c>
      <c r="AG1114" s="4"/>
      <c r="AH1114" s="4"/>
      <c r="AI1114" s="4"/>
      <c r="AJ1114" s="4"/>
      <c r="AK1114" s="1">
        <v>45353</v>
      </c>
    </row>
    <row r="1115" spans="2:37" hidden="1">
      <c r="B1115" s="175" t="s">
        <v>5175</v>
      </c>
      <c r="C1115" s="174" t="s">
        <v>160</v>
      </c>
      <c r="D1115" s="4" t="s">
        <v>2550</v>
      </c>
      <c r="E1115" s="4" t="s">
        <v>1831</v>
      </c>
      <c r="F1115" s="4" t="s">
        <v>1060</v>
      </c>
      <c r="G1115" s="4" t="s">
        <v>7878</v>
      </c>
      <c r="H1115" s="4" t="s">
        <v>1437</v>
      </c>
      <c r="I1115" s="4" t="s">
        <v>1438</v>
      </c>
      <c r="J1115" s="4" t="s">
        <v>7879</v>
      </c>
      <c r="K1115" s="139">
        <v>428833407</v>
      </c>
      <c r="L1115" s="139">
        <v>428833407</v>
      </c>
      <c r="M1115" s="4" t="s">
        <v>6736</v>
      </c>
      <c r="N1115" s="4" t="s">
        <v>2568</v>
      </c>
      <c r="O1115" s="4" t="s">
        <v>3102</v>
      </c>
      <c r="P1115" s="186">
        <f t="shared" si="133"/>
        <v>428833407</v>
      </c>
      <c r="Q1115" s="186">
        <f t="shared" si="136"/>
        <v>0</v>
      </c>
      <c r="R1115" s="4">
        <v>67</v>
      </c>
      <c r="S1115" s="4" t="s">
        <v>70</v>
      </c>
      <c r="T1115" s="4" t="s">
        <v>70</v>
      </c>
      <c r="U1115" s="140">
        <v>45341</v>
      </c>
      <c r="V1115" s="4" t="s">
        <v>1884</v>
      </c>
      <c r="W1115" s="4" t="s">
        <v>1954</v>
      </c>
      <c r="X1115" s="139" t="s">
        <v>70</v>
      </c>
      <c r="Y1115" s="140">
        <v>45349</v>
      </c>
      <c r="Z1115" s="4" t="s">
        <v>1888</v>
      </c>
      <c r="AA1115" s="4" t="s">
        <v>1886</v>
      </c>
      <c r="AB1115" s="186">
        <f t="shared" si="137"/>
        <v>428833407</v>
      </c>
      <c r="AC1115" s="142">
        <f t="shared" si="138"/>
        <v>0</v>
      </c>
      <c r="AD1115" s="4"/>
      <c r="AE1115" s="4" t="s">
        <v>1942</v>
      </c>
      <c r="AF1115" s="252" t="s">
        <v>7801</v>
      </c>
      <c r="AG1115" s="4"/>
      <c r="AH1115" s="4"/>
      <c r="AI1115" s="4"/>
      <c r="AJ1115" s="4"/>
      <c r="AK1115" s="1">
        <v>45353</v>
      </c>
    </row>
    <row r="1116" spans="2:37" hidden="1">
      <c r="B1116" s="175" t="s">
        <v>5175</v>
      </c>
      <c r="C1116" s="174" t="s">
        <v>160</v>
      </c>
      <c r="D1116" s="4" t="s">
        <v>2550</v>
      </c>
      <c r="E1116" s="4" t="s">
        <v>1831</v>
      </c>
      <c r="F1116" s="4" t="s">
        <v>1060</v>
      </c>
      <c r="G1116" s="4" t="s">
        <v>7880</v>
      </c>
      <c r="H1116" s="4" t="s">
        <v>1437</v>
      </c>
      <c r="I1116" s="4" t="s">
        <v>1438</v>
      </c>
      <c r="J1116" s="4" t="s">
        <v>7881</v>
      </c>
      <c r="K1116" s="139">
        <v>1500123144</v>
      </c>
      <c r="L1116" s="139">
        <v>1500123144</v>
      </c>
      <c r="M1116" s="4" t="s">
        <v>6736</v>
      </c>
      <c r="N1116" s="4" t="s">
        <v>2568</v>
      </c>
      <c r="O1116" s="4" t="s">
        <v>3102</v>
      </c>
      <c r="P1116" s="186">
        <f t="shared" si="133"/>
        <v>1500123144</v>
      </c>
      <c r="Q1116" s="186">
        <f t="shared" si="136"/>
        <v>0</v>
      </c>
      <c r="R1116" s="4">
        <v>67</v>
      </c>
      <c r="S1116" s="4" t="s">
        <v>70</v>
      </c>
      <c r="T1116" s="4" t="s">
        <v>70</v>
      </c>
      <c r="U1116" s="140">
        <v>45341</v>
      </c>
      <c r="V1116" s="4" t="s">
        <v>1884</v>
      </c>
      <c r="W1116" s="4" t="s">
        <v>1954</v>
      </c>
      <c r="X1116" s="139" t="s">
        <v>70</v>
      </c>
      <c r="Y1116" s="140">
        <v>45349</v>
      </c>
      <c r="Z1116" s="4" t="s">
        <v>1888</v>
      </c>
      <c r="AA1116" s="4" t="s">
        <v>1886</v>
      </c>
      <c r="AB1116" s="186">
        <f t="shared" si="137"/>
        <v>1500123144</v>
      </c>
      <c r="AC1116" s="142">
        <f t="shared" si="138"/>
        <v>0</v>
      </c>
      <c r="AD1116" s="4"/>
      <c r="AE1116" s="4" t="s">
        <v>1942</v>
      </c>
      <c r="AF1116" s="252" t="s">
        <v>7801</v>
      </c>
      <c r="AG1116" s="4"/>
      <c r="AH1116" s="4"/>
      <c r="AI1116" s="4"/>
      <c r="AJ1116" s="4"/>
      <c r="AK1116" s="1">
        <v>45353</v>
      </c>
    </row>
    <row r="1117" spans="2:37" hidden="1">
      <c r="B1117" s="175" t="s">
        <v>5175</v>
      </c>
      <c r="C1117" s="174" t="s">
        <v>160</v>
      </c>
      <c r="D1117" s="4" t="s">
        <v>2550</v>
      </c>
      <c r="E1117" s="4" t="s">
        <v>1831</v>
      </c>
      <c r="F1117" s="4" t="s">
        <v>1060</v>
      </c>
      <c r="G1117" s="4" t="s">
        <v>7882</v>
      </c>
      <c r="H1117" s="4" t="s">
        <v>1437</v>
      </c>
      <c r="I1117" s="4" t="s">
        <v>1438</v>
      </c>
      <c r="J1117" s="4" t="s">
        <v>7883</v>
      </c>
      <c r="K1117" s="139">
        <v>170543603</v>
      </c>
      <c r="L1117" s="139">
        <v>170543603</v>
      </c>
      <c r="M1117" s="4" t="s">
        <v>6736</v>
      </c>
      <c r="N1117" s="4" t="s">
        <v>3210</v>
      </c>
      <c r="O1117" s="4" t="s">
        <v>2595</v>
      </c>
      <c r="P1117" s="186">
        <f t="shared" si="133"/>
        <v>170543603</v>
      </c>
      <c r="Q1117" s="186">
        <f t="shared" si="136"/>
        <v>0</v>
      </c>
      <c r="R1117" s="4">
        <v>67</v>
      </c>
      <c r="S1117" s="4" t="s">
        <v>70</v>
      </c>
      <c r="T1117" s="4" t="s">
        <v>70</v>
      </c>
      <c r="U1117" s="140">
        <v>45341</v>
      </c>
      <c r="V1117" s="4" t="s">
        <v>1884</v>
      </c>
      <c r="W1117" s="4" t="s">
        <v>1954</v>
      </c>
      <c r="X1117" s="139" t="s">
        <v>70</v>
      </c>
      <c r="Y1117" s="140">
        <v>45349</v>
      </c>
      <c r="Z1117" s="4" t="s">
        <v>1888</v>
      </c>
      <c r="AA1117" s="4" t="s">
        <v>1886</v>
      </c>
      <c r="AB1117" s="186">
        <f t="shared" si="137"/>
        <v>170543603</v>
      </c>
      <c r="AC1117" s="142">
        <f t="shared" si="138"/>
        <v>0</v>
      </c>
      <c r="AD1117" s="4"/>
      <c r="AE1117" s="4" t="s">
        <v>1942</v>
      </c>
      <c r="AF1117" s="252" t="s">
        <v>7801</v>
      </c>
      <c r="AG1117" s="4"/>
      <c r="AH1117" s="4"/>
      <c r="AI1117" s="4"/>
      <c r="AJ1117" s="4"/>
      <c r="AK1117" s="1">
        <v>45353</v>
      </c>
    </row>
    <row r="1118" spans="2:37" hidden="1">
      <c r="B1118" s="175" t="s">
        <v>5175</v>
      </c>
      <c r="C1118" s="174" t="s">
        <v>160</v>
      </c>
      <c r="D1118" s="4" t="s">
        <v>2550</v>
      </c>
      <c r="E1118" s="4" t="s">
        <v>1831</v>
      </c>
      <c r="F1118" s="4" t="s">
        <v>1060</v>
      </c>
      <c r="G1118" s="4" t="s">
        <v>7884</v>
      </c>
      <c r="H1118" s="4" t="s">
        <v>1437</v>
      </c>
      <c r="I1118" s="4" t="s">
        <v>1438</v>
      </c>
      <c r="J1118" s="4" t="s">
        <v>7885</v>
      </c>
      <c r="K1118" s="139">
        <v>2241940747</v>
      </c>
      <c r="L1118" s="139">
        <v>2241940747</v>
      </c>
      <c r="M1118" s="4" t="s">
        <v>6736</v>
      </c>
      <c r="N1118" s="4" t="s">
        <v>3210</v>
      </c>
      <c r="O1118" s="4" t="s">
        <v>2595</v>
      </c>
      <c r="P1118" s="186">
        <f t="shared" si="133"/>
        <v>2241940747</v>
      </c>
      <c r="Q1118" s="186">
        <f t="shared" si="136"/>
        <v>0</v>
      </c>
      <c r="R1118" s="4">
        <v>67</v>
      </c>
      <c r="S1118" s="4" t="s">
        <v>70</v>
      </c>
      <c r="T1118" s="4" t="s">
        <v>70</v>
      </c>
      <c r="U1118" s="140">
        <v>45341</v>
      </c>
      <c r="V1118" s="4" t="s">
        <v>1884</v>
      </c>
      <c r="W1118" s="4" t="s">
        <v>1954</v>
      </c>
      <c r="X1118" s="139" t="s">
        <v>70</v>
      </c>
      <c r="Y1118" s="140">
        <v>45349</v>
      </c>
      <c r="Z1118" s="4" t="s">
        <v>1888</v>
      </c>
      <c r="AA1118" s="4" t="s">
        <v>1886</v>
      </c>
      <c r="AB1118" s="186">
        <f t="shared" si="137"/>
        <v>2241940747</v>
      </c>
      <c r="AC1118" s="142">
        <f t="shared" si="138"/>
        <v>0</v>
      </c>
      <c r="AD1118" s="4"/>
      <c r="AE1118" s="4" t="s">
        <v>1942</v>
      </c>
      <c r="AF1118" s="252" t="s">
        <v>7801</v>
      </c>
      <c r="AG1118" s="4"/>
      <c r="AH1118" s="4"/>
      <c r="AI1118" s="4"/>
      <c r="AJ1118" s="4"/>
      <c r="AK1118" s="1">
        <v>45353</v>
      </c>
    </row>
    <row r="1119" spans="2:37" hidden="1">
      <c r="B1119" s="175" t="s">
        <v>5175</v>
      </c>
      <c r="C1119" s="174" t="s">
        <v>160</v>
      </c>
      <c r="D1119" s="4" t="s">
        <v>2550</v>
      </c>
      <c r="E1119" s="4" t="s">
        <v>1831</v>
      </c>
      <c r="F1119" s="4" t="s">
        <v>1060</v>
      </c>
      <c r="G1119" s="4" t="s">
        <v>7886</v>
      </c>
      <c r="H1119" s="4" t="s">
        <v>1437</v>
      </c>
      <c r="I1119" s="4" t="s">
        <v>1438</v>
      </c>
      <c r="J1119" s="4" t="s">
        <v>7887</v>
      </c>
      <c r="K1119" s="139">
        <v>2034595661</v>
      </c>
      <c r="L1119" s="139">
        <v>2034595661</v>
      </c>
      <c r="M1119" s="4" t="s">
        <v>6736</v>
      </c>
      <c r="N1119" s="4" t="s">
        <v>3324</v>
      </c>
      <c r="O1119" s="4" t="s">
        <v>2595</v>
      </c>
      <c r="P1119" s="186">
        <f t="shared" si="133"/>
        <v>2034595661</v>
      </c>
      <c r="Q1119" s="186">
        <f t="shared" si="136"/>
        <v>0</v>
      </c>
      <c r="R1119" s="4">
        <v>67</v>
      </c>
      <c r="S1119" s="4" t="s">
        <v>70</v>
      </c>
      <c r="T1119" s="4" t="s">
        <v>70</v>
      </c>
      <c r="U1119" s="140">
        <v>45341</v>
      </c>
      <c r="V1119" s="4" t="s">
        <v>1884</v>
      </c>
      <c r="W1119" s="4" t="s">
        <v>1954</v>
      </c>
      <c r="X1119" s="139" t="s">
        <v>70</v>
      </c>
      <c r="Y1119" s="140">
        <v>45349</v>
      </c>
      <c r="Z1119" s="4" t="s">
        <v>1888</v>
      </c>
      <c r="AA1119" s="4" t="s">
        <v>1886</v>
      </c>
      <c r="AB1119" s="186">
        <f t="shared" si="137"/>
        <v>2034595661</v>
      </c>
      <c r="AC1119" s="142">
        <f t="shared" si="138"/>
        <v>0</v>
      </c>
      <c r="AD1119" s="4"/>
      <c r="AE1119" s="4" t="s">
        <v>1942</v>
      </c>
      <c r="AF1119" s="252" t="s">
        <v>7801</v>
      </c>
      <c r="AG1119" s="4"/>
      <c r="AH1119" s="4"/>
      <c r="AI1119" s="4"/>
      <c r="AJ1119" s="4"/>
      <c r="AK1119" s="1">
        <v>45353</v>
      </c>
    </row>
    <row r="1120" spans="2:37" hidden="1">
      <c r="B1120" s="175" t="s">
        <v>5175</v>
      </c>
      <c r="C1120" s="174" t="s">
        <v>160</v>
      </c>
      <c r="D1120" s="4" t="s">
        <v>2550</v>
      </c>
      <c r="E1120" s="4" t="s">
        <v>1831</v>
      </c>
      <c r="F1120" s="4" t="s">
        <v>1060</v>
      </c>
      <c r="G1120" s="4" t="s">
        <v>7888</v>
      </c>
      <c r="H1120" s="4" t="s">
        <v>1437</v>
      </c>
      <c r="I1120" s="4" t="s">
        <v>1438</v>
      </c>
      <c r="J1120" s="4" t="s">
        <v>7889</v>
      </c>
      <c r="K1120" s="139">
        <v>1125372984</v>
      </c>
      <c r="L1120" s="139">
        <v>1125372984</v>
      </c>
      <c r="M1120" s="4" t="s">
        <v>6736</v>
      </c>
      <c r="N1120" s="4" t="s">
        <v>3324</v>
      </c>
      <c r="O1120" s="4" t="s">
        <v>2595</v>
      </c>
      <c r="P1120" s="186">
        <f t="shared" si="133"/>
        <v>1125372984</v>
      </c>
      <c r="Q1120" s="186">
        <f t="shared" si="136"/>
        <v>0</v>
      </c>
      <c r="R1120" s="4">
        <v>67</v>
      </c>
      <c r="S1120" s="4" t="s">
        <v>70</v>
      </c>
      <c r="T1120" s="4" t="s">
        <v>70</v>
      </c>
      <c r="U1120" s="140">
        <v>45341</v>
      </c>
      <c r="V1120" s="4" t="s">
        <v>1884</v>
      </c>
      <c r="W1120" s="4" t="s">
        <v>1954</v>
      </c>
      <c r="X1120" s="139" t="s">
        <v>70</v>
      </c>
      <c r="Y1120" s="140">
        <v>45349</v>
      </c>
      <c r="Z1120" s="4" t="s">
        <v>1888</v>
      </c>
      <c r="AA1120" s="4" t="s">
        <v>1886</v>
      </c>
      <c r="AB1120" s="186">
        <f t="shared" si="137"/>
        <v>1125372984</v>
      </c>
      <c r="AC1120" s="142">
        <f t="shared" si="138"/>
        <v>0</v>
      </c>
      <c r="AD1120" s="4"/>
      <c r="AE1120" s="4" t="s">
        <v>1942</v>
      </c>
      <c r="AF1120" s="252" t="s">
        <v>7801</v>
      </c>
      <c r="AG1120" s="4"/>
      <c r="AH1120" s="4"/>
      <c r="AI1120" s="4"/>
      <c r="AJ1120" s="4"/>
      <c r="AK1120" s="1">
        <v>45353</v>
      </c>
    </row>
    <row r="1121" spans="2:37" hidden="1">
      <c r="B1121" s="175" t="s">
        <v>5175</v>
      </c>
      <c r="C1121" s="174" t="s">
        <v>160</v>
      </c>
      <c r="D1121" s="4" t="s">
        <v>2550</v>
      </c>
      <c r="E1121" s="4" t="s">
        <v>1831</v>
      </c>
      <c r="F1121" s="4" t="s">
        <v>1060</v>
      </c>
      <c r="G1121" s="4" t="s">
        <v>7890</v>
      </c>
      <c r="H1121" s="4" t="s">
        <v>1437</v>
      </c>
      <c r="I1121" s="4" t="s">
        <v>1438</v>
      </c>
      <c r="J1121" s="4" t="s">
        <v>7891</v>
      </c>
      <c r="K1121" s="139">
        <v>3100588428</v>
      </c>
      <c r="L1121" s="139">
        <v>3100588428</v>
      </c>
      <c r="M1121" s="4" t="s">
        <v>6736</v>
      </c>
      <c r="N1121" s="4" t="s">
        <v>2645</v>
      </c>
      <c r="O1121" s="4" t="s">
        <v>2781</v>
      </c>
      <c r="P1121" s="186">
        <f t="shared" si="133"/>
        <v>3100588428</v>
      </c>
      <c r="Q1121" s="186">
        <f t="shared" si="136"/>
        <v>0</v>
      </c>
      <c r="R1121" s="4">
        <v>67</v>
      </c>
      <c r="S1121" s="4" t="s">
        <v>70</v>
      </c>
      <c r="T1121" s="4" t="s">
        <v>70</v>
      </c>
      <c r="U1121" s="140">
        <v>45341</v>
      </c>
      <c r="V1121" s="4" t="s">
        <v>1884</v>
      </c>
      <c r="W1121" s="4" t="s">
        <v>1954</v>
      </c>
      <c r="X1121" s="139" t="s">
        <v>70</v>
      </c>
      <c r="Y1121" s="140">
        <v>45349</v>
      </c>
      <c r="Z1121" s="4" t="s">
        <v>1888</v>
      </c>
      <c r="AA1121" s="4" t="s">
        <v>1886</v>
      </c>
      <c r="AB1121" s="186">
        <f t="shared" si="137"/>
        <v>3100588428</v>
      </c>
      <c r="AC1121" s="142">
        <f t="shared" si="138"/>
        <v>0</v>
      </c>
      <c r="AD1121" s="4"/>
      <c r="AE1121" s="4" t="s">
        <v>1942</v>
      </c>
      <c r="AF1121" s="252" t="s">
        <v>7801</v>
      </c>
      <c r="AG1121" s="4"/>
      <c r="AH1121" s="4"/>
      <c r="AI1121" s="4"/>
      <c r="AJ1121" s="4"/>
      <c r="AK1121" s="1">
        <v>45353</v>
      </c>
    </row>
    <row r="1122" spans="2:37" hidden="1">
      <c r="B1122" s="175" t="s">
        <v>5175</v>
      </c>
      <c r="C1122" s="174" t="s">
        <v>160</v>
      </c>
      <c r="D1122" s="4" t="s">
        <v>2550</v>
      </c>
      <c r="E1122" s="4" t="s">
        <v>1831</v>
      </c>
      <c r="F1122" s="4" t="s">
        <v>1060</v>
      </c>
      <c r="G1122" s="4" t="s">
        <v>7892</v>
      </c>
      <c r="H1122" s="4" t="s">
        <v>1437</v>
      </c>
      <c r="I1122" s="4" t="s">
        <v>1438</v>
      </c>
      <c r="J1122" s="4" t="s">
        <v>7893</v>
      </c>
      <c r="K1122" s="139">
        <v>547986063</v>
      </c>
      <c r="L1122" s="139">
        <v>547986063</v>
      </c>
      <c r="M1122" s="4" t="s">
        <v>6736</v>
      </c>
      <c r="N1122" s="4" t="s">
        <v>4306</v>
      </c>
      <c r="O1122" s="4" t="s">
        <v>2781</v>
      </c>
      <c r="P1122" s="186">
        <f t="shared" si="133"/>
        <v>547986063</v>
      </c>
      <c r="Q1122" s="186">
        <f t="shared" si="136"/>
        <v>0</v>
      </c>
      <c r="R1122" s="4">
        <v>67</v>
      </c>
      <c r="S1122" s="4" t="s">
        <v>70</v>
      </c>
      <c r="T1122" s="4" t="s">
        <v>70</v>
      </c>
      <c r="U1122" s="140">
        <v>45341</v>
      </c>
      <c r="V1122" s="4" t="s">
        <v>1884</v>
      </c>
      <c r="W1122" s="4" t="s">
        <v>1954</v>
      </c>
      <c r="X1122" s="139" t="s">
        <v>70</v>
      </c>
      <c r="Y1122" s="140">
        <v>45349</v>
      </c>
      <c r="Z1122" s="4" t="s">
        <v>1888</v>
      </c>
      <c r="AA1122" s="4" t="s">
        <v>1886</v>
      </c>
      <c r="AB1122" s="186">
        <f t="shared" si="137"/>
        <v>547986063</v>
      </c>
      <c r="AC1122" s="142">
        <f t="shared" si="138"/>
        <v>0</v>
      </c>
      <c r="AD1122" s="4"/>
      <c r="AE1122" s="4" t="s">
        <v>1942</v>
      </c>
      <c r="AF1122" s="252" t="s">
        <v>7801</v>
      </c>
      <c r="AG1122" s="4"/>
      <c r="AH1122" s="4"/>
      <c r="AI1122" s="4"/>
      <c r="AJ1122" s="4"/>
      <c r="AK1122" s="1">
        <v>45353</v>
      </c>
    </row>
    <row r="1123" spans="2:37" hidden="1">
      <c r="B1123" s="175" t="s">
        <v>5175</v>
      </c>
      <c r="C1123" s="174" t="s">
        <v>160</v>
      </c>
      <c r="D1123" s="4" t="s">
        <v>2550</v>
      </c>
      <c r="E1123" s="4" t="s">
        <v>1831</v>
      </c>
      <c r="F1123" s="4" t="s">
        <v>1060</v>
      </c>
      <c r="G1123" s="4" t="s">
        <v>7894</v>
      </c>
      <c r="H1123" s="4" t="s">
        <v>1437</v>
      </c>
      <c r="I1123" s="4" t="s">
        <v>1438</v>
      </c>
      <c r="J1123" s="4" t="s">
        <v>7895</v>
      </c>
      <c r="K1123" s="139">
        <v>415933748</v>
      </c>
      <c r="L1123" s="139">
        <v>415933748</v>
      </c>
      <c r="M1123" s="4" t="s">
        <v>6736</v>
      </c>
      <c r="N1123" s="4" t="s">
        <v>2855</v>
      </c>
      <c r="O1123" s="4" t="s">
        <v>2781</v>
      </c>
      <c r="P1123" s="186">
        <f t="shared" si="133"/>
        <v>415933748</v>
      </c>
      <c r="Q1123" s="186">
        <f t="shared" si="136"/>
        <v>0</v>
      </c>
      <c r="R1123" s="4">
        <v>67</v>
      </c>
      <c r="S1123" s="4" t="s">
        <v>70</v>
      </c>
      <c r="T1123" s="4" t="s">
        <v>70</v>
      </c>
      <c r="U1123" s="140">
        <v>45341</v>
      </c>
      <c r="V1123" s="4" t="s">
        <v>1884</v>
      </c>
      <c r="W1123" s="4" t="s">
        <v>1954</v>
      </c>
      <c r="X1123" s="139" t="s">
        <v>70</v>
      </c>
      <c r="Y1123" s="140">
        <v>45349</v>
      </c>
      <c r="Z1123" s="4" t="s">
        <v>1888</v>
      </c>
      <c r="AA1123" s="4" t="s">
        <v>1886</v>
      </c>
      <c r="AB1123" s="186">
        <f t="shared" si="137"/>
        <v>415933748</v>
      </c>
      <c r="AC1123" s="142">
        <f t="shared" si="138"/>
        <v>0</v>
      </c>
      <c r="AD1123" s="4"/>
      <c r="AE1123" s="4" t="s">
        <v>1942</v>
      </c>
      <c r="AF1123" s="252" t="s">
        <v>7801</v>
      </c>
      <c r="AG1123" s="4"/>
      <c r="AH1123" s="4"/>
      <c r="AI1123" s="4"/>
      <c r="AJ1123" s="4"/>
      <c r="AK1123" s="1">
        <v>45353</v>
      </c>
    </row>
    <row r="1124" spans="2:37" hidden="1">
      <c r="B1124" s="175" t="s">
        <v>5175</v>
      </c>
      <c r="C1124" s="174" t="s">
        <v>160</v>
      </c>
      <c r="D1124" s="4" t="s">
        <v>2550</v>
      </c>
      <c r="E1124" s="4" t="s">
        <v>1831</v>
      </c>
      <c r="F1124" s="4" t="s">
        <v>1060</v>
      </c>
      <c r="G1124" s="4" t="s">
        <v>7896</v>
      </c>
      <c r="H1124" s="4" t="s">
        <v>1437</v>
      </c>
      <c r="I1124" s="4" t="s">
        <v>1438</v>
      </c>
      <c r="J1124" s="4" t="s">
        <v>7897</v>
      </c>
      <c r="K1124" s="139">
        <v>528845389</v>
      </c>
      <c r="L1124" s="139">
        <v>528845389</v>
      </c>
      <c r="M1124" s="4" t="s">
        <v>6736</v>
      </c>
      <c r="N1124" s="4" t="s">
        <v>4284</v>
      </c>
      <c r="O1124" s="4" t="s">
        <v>2139</v>
      </c>
      <c r="P1124" s="186">
        <f t="shared" si="133"/>
        <v>528845389</v>
      </c>
      <c r="Q1124" s="186">
        <f t="shared" si="136"/>
        <v>0</v>
      </c>
      <c r="R1124" s="4">
        <v>67</v>
      </c>
      <c r="S1124" s="4" t="s">
        <v>70</v>
      </c>
      <c r="T1124" s="4" t="s">
        <v>70</v>
      </c>
      <c r="U1124" s="140">
        <v>45341</v>
      </c>
      <c r="V1124" s="4" t="s">
        <v>1884</v>
      </c>
      <c r="W1124" s="4" t="s">
        <v>1954</v>
      </c>
      <c r="X1124" s="139" t="s">
        <v>70</v>
      </c>
      <c r="Y1124" s="140">
        <v>45349</v>
      </c>
      <c r="Z1124" s="4" t="s">
        <v>1888</v>
      </c>
      <c r="AA1124" s="4" t="s">
        <v>1886</v>
      </c>
      <c r="AB1124" s="186">
        <f t="shared" si="137"/>
        <v>528845389</v>
      </c>
      <c r="AC1124" s="142">
        <f t="shared" si="138"/>
        <v>0</v>
      </c>
      <c r="AD1124" s="4"/>
      <c r="AE1124" s="4" t="s">
        <v>1942</v>
      </c>
      <c r="AF1124" s="252" t="s">
        <v>7801</v>
      </c>
      <c r="AG1124" s="4"/>
      <c r="AH1124" s="4"/>
      <c r="AI1124" s="4"/>
      <c r="AJ1124" s="4"/>
      <c r="AK1124" s="1">
        <v>45353</v>
      </c>
    </row>
    <row r="1125" spans="2:37" hidden="1">
      <c r="B1125" s="175" t="s">
        <v>5175</v>
      </c>
      <c r="C1125" s="174" t="s">
        <v>160</v>
      </c>
      <c r="D1125" s="4" t="s">
        <v>2550</v>
      </c>
      <c r="E1125" s="4" t="s">
        <v>1831</v>
      </c>
      <c r="F1125" s="4" t="s">
        <v>1060</v>
      </c>
      <c r="G1125" s="4" t="s">
        <v>7898</v>
      </c>
      <c r="H1125" s="4" t="s">
        <v>1437</v>
      </c>
      <c r="I1125" s="4" t="s">
        <v>1438</v>
      </c>
      <c r="J1125" s="4" t="s">
        <v>7899</v>
      </c>
      <c r="K1125" s="139">
        <v>673579922</v>
      </c>
      <c r="L1125" s="139">
        <v>673579922</v>
      </c>
      <c r="M1125" s="4" t="s">
        <v>6736</v>
      </c>
      <c r="N1125" s="4" t="s">
        <v>2501</v>
      </c>
      <c r="O1125" s="4" t="s">
        <v>1907</v>
      </c>
      <c r="P1125" s="186">
        <f t="shared" si="133"/>
        <v>673579922</v>
      </c>
      <c r="Q1125" s="186">
        <f t="shared" si="136"/>
        <v>0</v>
      </c>
      <c r="R1125" s="4">
        <v>67</v>
      </c>
      <c r="S1125" s="4" t="s">
        <v>70</v>
      </c>
      <c r="T1125" s="4" t="s">
        <v>70</v>
      </c>
      <c r="U1125" s="140">
        <v>45341</v>
      </c>
      <c r="V1125" s="4" t="s">
        <v>1884</v>
      </c>
      <c r="W1125" s="4" t="s">
        <v>1954</v>
      </c>
      <c r="X1125" s="139" t="s">
        <v>70</v>
      </c>
      <c r="Y1125" s="140">
        <v>45349</v>
      </c>
      <c r="Z1125" s="4" t="s">
        <v>1888</v>
      </c>
      <c r="AA1125" s="4" t="s">
        <v>1886</v>
      </c>
      <c r="AB1125" s="186">
        <f t="shared" si="137"/>
        <v>673579922</v>
      </c>
      <c r="AC1125" s="142">
        <f t="shared" si="138"/>
        <v>0</v>
      </c>
      <c r="AD1125" s="4"/>
      <c r="AE1125" s="4" t="s">
        <v>1942</v>
      </c>
      <c r="AF1125" s="252" t="s">
        <v>7801</v>
      </c>
      <c r="AG1125" s="4"/>
      <c r="AH1125" s="4"/>
      <c r="AI1125" s="4"/>
      <c r="AJ1125" s="4"/>
      <c r="AK1125" s="1">
        <v>45353</v>
      </c>
    </row>
    <row r="1126" spans="2:37" hidden="1">
      <c r="B1126" s="175" t="s">
        <v>5175</v>
      </c>
      <c r="C1126" s="174" t="s">
        <v>160</v>
      </c>
      <c r="D1126" s="4" t="s">
        <v>2550</v>
      </c>
      <c r="E1126" s="4" t="s">
        <v>1831</v>
      </c>
      <c r="F1126" s="4" t="s">
        <v>1060</v>
      </c>
      <c r="G1126" s="4" t="s">
        <v>7900</v>
      </c>
      <c r="H1126" s="4" t="s">
        <v>1437</v>
      </c>
      <c r="I1126" s="4" t="s">
        <v>1438</v>
      </c>
      <c r="J1126" s="4" t="s">
        <v>7901</v>
      </c>
      <c r="K1126" s="139">
        <v>331085879</v>
      </c>
      <c r="L1126" s="139">
        <v>331085879</v>
      </c>
      <c r="M1126" s="4" t="s">
        <v>6736</v>
      </c>
      <c r="N1126" s="4" t="s">
        <v>3798</v>
      </c>
      <c r="O1126" s="4" t="s">
        <v>1907</v>
      </c>
      <c r="P1126" s="186">
        <f t="shared" si="133"/>
        <v>331085879</v>
      </c>
      <c r="Q1126" s="186">
        <f t="shared" si="136"/>
        <v>0</v>
      </c>
      <c r="R1126" s="4">
        <v>67</v>
      </c>
      <c r="S1126" s="4" t="s">
        <v>70</v>
      </c>
      <c r="T1126" s="4" t="s">
        <v>70</v>
      </c>
      <c r="U1126" s="140">
        <v>45341</v>
      </c>
      <c r="V1126" s="4" t="s">
        <v>1884</v>
      </c>
      <c r="W1126" s="4" t="s">
        <v>1954</v>
      </c>
      <c r="X1126" s="139" t="s">
        <v>70</v>
      </c>
      <c r="Y1126" s="140">
        <v>45349</v>
      </c>
      <c r="Z1126" s="4" t="s">
        <v>1888</v>
      </c>
      <c r="AA1126" s="4" t="s">
        <v>1886</v>
      </c>
      <c r="AB1126" s="186">
        <f t="shared" si="137"/>
        <v>331085879</v>
      </c>
      <c r="AC1126" s="142">
        <f t="shared" si="138"/>
        <v>0</v>
      </c>
      <c r="AD1126" s="4"/>
      <c r="AE1126" s="4" t="s">
        <v>1942</v>
      </c>
      <c r="AF1126" s="252" t="s">
        <v>7801</v>
      </c>
      <c r="AG1126" s="4"/>
      <c r="AH1126" s="4"/>
      <c r="AI1126" s="4"/>
      <c r="AJ1126" s="4"/>
      <c r="AK1126" s="1">
        <v>45353</v>
      </c>
    </row>
    <row r="1127" spans="2:37" hidden="1">
      <c r="B1127" s="175" t="s">
        <v>5175</v>
      </c>
      <c r="C1127" s="174" t="s">
        <v>160</v>
      </c>
      <c r="D1127" s="4" t="s">
        <v>2550</v>
      </c>
      <c r="E1127" s="4" t="s">
        <v>1831</v>
      </c>
      <c r="F1127" s="4" t="s">
        <v>1060</v>
      </c>
      <c r="G1127" s="4" t="s">
        <v>7902</v>
      </c>
      <c r="H1127" s="4" t="s">
        <v>1437</v>
      </c>
      <c r="I1127" s="4" t="s">
        <v>1438</v>
      </c>
      <c r="J1127" s="4" t="s">
        <v>7903</v>
      </c>
      <c r="K1127" s="139">
        <v>484741550</v>
      </c>
      <c r="L1127" s="139">
        <v>484741550</v>
      </c>
      <c r="M1127" s="4" t="s">
        <v>6736</v>
      </c>
      <c r="N1127" s="4" t="s">
        <v>2451</v>
      </c>
      <c r="O1127" s="4" t="s">
        <v>1907</v>
      </c>
      <c r="P1127" s="186">
        <f t="shared" si="133"/>
        <v>484741550</v>
      </c>
      <c r="Q1127" s="186">
        <f t="shared" si="136"/>
        <v>0</v>
      </c>
      <c r="R1127" s="4">
        <v>67</v>
      </c>
      <c r="S1127" s="4" t="s">
        <v>70</v>
      </c>
      <c r="T1127" s="4" t="s">
        <v>70</v>
      </c>
      <c r="U1127" s="140">
        <v>45341</v>
      </c>
      <c r="V1127" s="4" t="s">
        <v>1884</v>
      </c>
      <c r="W1127" s="4" t="s">
        <v>1954</v>
      </c>
      <c r="X1127" s="139" t="s">
        <v>70</v>
      </c>
      <c r="Y1127" s="140">
        <v>45349</v>
      </c>
      <c r="Z1127" s="4" t="s">
        <v>1888</v>
      </c>
      <c r="AA1127" s="4" t="s">
        <v>1886</v>
      </c>
      <c r="AB1127" s="186">
        <f t="shared" si="137"/>
        <v>484741550</v>
      </c>
      <c r="AC1127" s="142">
        <f t="shared" si="138"/>
        <v>0</v>
      </c>
      <c r="AD1127" s="4"/>
      <c r="AE1127" s="4" t="s">
        <v>1942</v>
      </c>
      <c r="AF1127" s="252" t="s">
        <v>7801</v>
      </c>
      <c r="AG1127" s="4"/>
      <c r="AH1127" s="4"/>
      <c r="AI1127" s="4"/>
      <c r="AJ1127" s="4"/>
      <c r="AK1127" s="1">
        <v>45353</v>
      </c>
    </row>
    <row r="1128" spans="2:37" hidden="1">
      <c r="B1128" s="175" t="s">
        <v>5175</v>
      </c>
      <c r="C1128" s="174" t="s">
        <v>160</v>
      </c>
      <c r="D1128" s="4" t="s">
        <v>2550</v>
      </c>
      <c r="E1128" s="4" t="s">
        <v>1831</v>
      </c>
      <c r="F1128" s="4" t="s">
        <v>1060</v>
      </c>
      <c r="G1128" s="4" t="s">
        <v>7904</v>
      </c>
      <c r="H1128" s="4" t="s">
        <v>1437</v>
      </c>
      <c r="I1128" s="4" t="s">
        <v>1438</v>
      </c>
      <c r="J1128" s="4" t="s">
        <v>7905</v>
      </c>
      <c r="K1128" s="139">
        <v>1072718540</v>
      </c>
      <c r="L1128" s="139">
        <v>1072718540</v>
      </c>
      <c r="M1128" s="4" t="s">
        <v>6736</v>
      </c>
      <c r="N1128" s="4" t="s">
        <v>2750</v>
      </c>
      <c r="O1128" s="4" t="s">
        <v>2191</v>
      </c>
      <c r="P1128" s="186">
        <f t="shared" si="133"/>
        <v>1072718540</v>
      </c>
      <c r="Q1128" s="186">
        <f t="shared" si="136"/>
        <v>0</v>
      </c>
      <c r="R1128" s="4">
        <v>67</v>
      </c>
      <c r="S1128" s="4" t="s">
        <v>70</v>
      </c>
      <c r="T1128" s="4" t="s">
        <v>70</v>
      </c>
      <c r="U1128" s="140">
        <v>45341</v>
      </c>
      <c r="V1128" s="4" t="s">
        <v>1884</v>
      </c>
      <c r="W1128" s="4" t="s">
        <v>1954</v>
      </c>
      <c r="X1128" s="139" t="s">
        <v>70</v>
      </c>
      <c r="Y1128" s="140">
        <v>45349</v>
      </c>
      <c r="Z1128" s="4" t="s">
        <v>1888</v>
      </c>
      <c r="AA1128" s="4" t="s">
        <v>1886</v>
      </c>
      <c r="AB1128" s="186">
        <f t="shared" si="137"/>
        <v>1072718540</v>
      </c>
      <c r="AC1128" s="142">
        <f t="shared" si="138"/>
        <v>0</v>
      </c>
      <c r="AD1128" s="4"/>
      <c r="AE1128" s="4" t="s">
        <v>1942</v>
      </c>
      <c r="AF1128" s="252" t="s">
        <v>7801</v>
      </c>
      <c r="AG1128" s="4"/>
      <c r="AH1128" s="4"/>
      <c r="AI1128" s="4"/>
      <c r="AJ1128" s="4"/>
      <c r="AK1128" s="1">
        <v>45353</v>
      </c>
    </row>
    <row r="1129" spans="2:37" hidden="1">
      <c r="B1129" s="175" t="s">
        <v>5175</v>
      </c>
      <c r="C1129" s="174" t="s">
        <v>160</v>
      </c>
      <c r="D1129" s="4" t="s">
        <v>2550</v>
      </c>
      <c r="E1129" s="4" t="s">
        <v>1831</v>
      </c>
      <c r="F1129" s="4" t="s">
        <v>1060</v>
      </c>
      <c r="G1129" s="4" t="s">
        <v>7906</v>
      </c>
      <c r="H1129" s="4" t="s">
        <v>1437</v>
      </c>
      <c r="I1129" s="4" t="s">
        <v>1438</v>
      </c>
      <c r="J1129" s="4" t="s">
        <v>7907</v>
      </c>
      <c r="K1129" s="139">
        <v>575224908</v>
      </c>
      <c r="L1129" s="139">
        <v>575224908</v>
      </c>
      <c r="M1129" s="4" t="s">
        <v>6736</v>
      </c>
      <c r="N1129" s="4" t="s">
        <v>2579</v>
      </c>
      <c r="O1129" s="4" t="s">
        <v>2773</v>
      </c>
      <c r="P1129" s="186">
        <f t="shared" si="133"/>
        <v>575224908</v>
      </c>
      <c r="Q1129" s="186">
        <f t="shared" si="136"/>
        <v>0</v>
      </c>
      <c r="R1129" s="4">
        <v>67</v>
      </c>
      <c r="S1129" s="4" t="s">
        <v>70</v>
      </c>
      <c r="T1129" s="4" t="s">
        <v>70</v>
      </c>
      <c r="U1129" s="140">
        <v>45341</v>
      </c>
      <c r="V1129" s="4" t="s">
        <v>1884</v>
      </c>
      <c r="W1129" s="4" t="s">
        <v>1954</v>
      </c>
      <c r="X1129" s="139" t="s">
        <v>70</v>
      </c>
      <c r="Y1129" s="140">
        <v>45349</v>
      </c>
      <c r="Z1129" s="4" t="s">
        <v>1888</v>
      </c>
      <c r="AA1129" s="4" t="s">
        <v>1886</v>
      </c>
      <c r="AB1129" s="186">
        <f t="shared" si="137"/>
        <v>575224908</v>
      </c>
      <c r="AC1129" s="142">
        <f t="shared" si="138"/>
        <v>0</v>
      </c>
      <c r="AD1129" s="4"/>
      <c r="AE1129" s="4" t="s">
        <v>1942</v>
      </c>
      <c r="AF1129" s="252" t="s">
        <v>7801</v>
      </c>
      <c r="AG1129" s="4"/>
      <c r="AH1129" s="4"/>
      <c r="AI1129" s="4"/>
      <c r="AJ1129" s="4"/>
      <c r="AK1129" s="1">
        <v>45353</v>
      </c>
    </row>
    <row r="1130" spans="2:37" hidden="1">
      <c r="B1130" s="175" t="s">
        <v>5175</v>
      </c>
      <c r="C1130" s="174" t="s">
        <v>160</v>
      </c>
      <c r="D1130" s="4" t="s">
        <v>2550</v>
      </c>
      <c r="E1130" s="4" t="s">
        <v>1831</v>
      </c>
      <c r="F1130" s="4" t="s">
        <v>1060</v>
      </c>
      <c r="G1130" s="4" t="s">
        <v>7908</v>
      </c>
      <c r="H1130" s="4" t="s">
        <v>1437</v>
      </c>
      <c r="I1130" s="4" t="s">
        <v>1438</v>
      </c>
      <c r="J1130" s="4" t="s">
        <v>7909</v>
      </c>
      <c r="K1130" s="139">
        <v>494716678</v>
      </c>
      <c r="L1130" s="139">
        <v>494716678</v>
      </c>
      <c r="M1130" s="4" t="s">
        <v>6736</v>
      </c>
      <c r="N1130" s="4" t="s">
        <v>2587</v>
      </c>
      <c r="O1130" s="4" t="s">
        <v>2773</v>
      </c>
      <c r="P1130" s="186">
        <f t="shared" si="133"/>
        <v>494716678</v>
      </c>
      <c r="Q1130" s="186">
        <f t="shared" si="136"/>
        <v>0</v>
      </c>
      <c r="R1130" s="4">
        <v>67</v>
      </c>
      <c r="S1130" s="4" t="s">
        <v>70</v>
      </c>
      <c r="T1130" s="4" t="s">
        <v>70</v>
      </c>
      <c r="U1130" s="140">
        <v>45341</v>
      </c>
      <c r="V1130" s="4" t="s">
        <v>1884</v>
      </c>
      <c r="W1130" s="4" t="s">
        <v>1954</v>
      </c>
      <c r="X1130" s="139" t="s">
        <v>70</v>
      </c>
      <c r="Y1130" s="140">
        <v>45349</v>
      </c>
      <c r="Z1130" s="4" t="s">
        <v>1888</v>
      </c>
      <c r="AA1130" s="4" t="s">
        <v>1886</v>
      </c>
      <c r="AB1130" s="186">
        <f t="shared" si="137"/>
        <v>494716678</v>
      </c>
      <c r="AC1130" s="142">
        <f t="shared" si="138"/>
        <v>0</v>
      </c>
      <c r="AD1130" s="4"/>
      <c r="AE1130" s="4" t="s">
        <v>1942</v>
      </c>
      <c r="AF1130" s="252" t="s">
        <v>7801</v>
      </c>
      <c r="AG1130" s="4"/>
      <c r="AH1130" s="4"/>
      <c r="AI1130" s="4"/>
      <c r="AJ1130" s="4"/>
      <c r="AK1130" s="1">
        <v>45353</v>
      </c>
    </row>
    <row r="1131" spans="2:37" hidden="1">
      <c r="B1131" s="175" t="s">
        <v>5175</v>
      </c>
      <c r="C1131" s="174" t="s">
        <v>160</v>
      </c>
      <c r="D1131" s="4" t="s">
        <v>2550</v>
      </c>
      <c r="E1131" s="4" t="s">
        <v>1831</v>
      </c>
      <c r="F1131" s="4" t="s">
        <v>1060</v>
      </c>
      <c r="G1131" s="4" t="s">
        <v>7910</v>
      </c>
      <c r="H1131" s="4" t="s">
        <v>1437</v>
      </c>
      <c r="I1131" s="4" t="s">
        <v>1438</v>
      </c>
      <c r="J1131" s="4" t="s">
        <v>7911</v>
      </c>
      <c r="K1131" s="139">
        <v>1470621273</v>
      </c>
      <c r="L1131" s="139">
        <v>1470621273</v>
      </c>
      <c r="M1131" s="4" t="s">
        <v>6736</v>
      </c>
      <c r="N1131" s="4" t="s">
        <v>2705</v>
      </c>
      <c r="O1131" s="4" t="s">
        <v>3233</v>
      </c>
      <c r="P1131" s="186">
        <f t="shared" si="133"/>
        <v>1470621273</v>
      </c>
      <c r="Q1131" s="186">
        <f t="shared" si="136"/>
        <v>0</v>
      </c>
      <c r="R1131" s="4">
        <v>67</v>
      </c>
      <c r="S1131" s="4" t="s">
        <v>70</v>
      </c>
      <c r="T1131" s="4" t="s">
        <v>70</v>
      </c>
      <c r="U1131" s="140">
        <v>45341</v>
      </c>
      <c r="V1131" s="4" t="s">
        <v>1884</v>
      </c>
      <c r="W1131" s="4" t="s">
        <v>1954</v>
      </c>
      <c r="X1131" s="139" t="s">
        <v>70</v>
      </c>
      <c r="Y1131" s="140">
        <v>45349</v>
      </c>
      <c r="Z1131" s="4" t="s">
        <v>1888</v>
      </c>
      <c r="AA1131" s="4" t="s">
        <v>1886</v>
      </c>
      <c r="AB1131" s="186">
        <f t="shared" si="137"/>
        <v>1470621273</v>
      </c>
      <c r="AC1131" s="142">
        <f t="shared" si="138"/>
        <v>0</v>
      </c>
      <c r="AD1131" s="4"/>
      <c r="AE1131" s="4" t="s">
        <v>1942</v>
      </c>
      <c r="AF1131" s="252" t="s">
        <v>7801</v>
      </c>
      <c r="AG1131" s="4"/>
      <c r="AH1131" s="4"/>
      <c r="AI1131" s="4"/>
      <c r="AJ1131" s="4"/>
      <c r="AK1131" s="1">
        <v>45353</v>
      </c>
    </row>
    <row r="1132" spans="2:37" hidden="1">
      <c r="B1132" s="175" t="s">
        <v>5175</v>
      </c>
      <c r="C1132" s="174" t="s">
        <v>160</v>
      </c>
      <c r="D1132" s="4" t="s">
        <v>2550</v>
      </c>
      <c r="E1132" s="4" t="s">
        <v>1831</v>
      </c>
      <c r="F1132" s="4" t="s">
        <v>1060</v>
      </c>
      <c r="G1132" s="4" t="s">
        <v>7912</v>
      </c>
      <c r="H1132" s="4" t="s">
        <v>1437</v>
      </c>
      <c r="I1132" s="4" t="s">
        <v>1438</v>
      </c>
      <c r="J1132" s="4" t="s">
        <v>7913</v>
      </c>
      <c r="K1132" s="139">
        <v>2327753767</v>
      </c>
      <c r="L1132" s="139">
        <v>2327753767</v>
      </c>
      <c r="M1132" s="4" t="s">
        <v>6736</v>
      </c>
      <c r="N1132" s="4" t="s">
        <v>1864</v>
      </c>
      <c r="O1132" s="4" t="s">
        <v>3294</v>
      </c>
      <c r="P1132" s="186">
        <f t="shared" si="133"/>
        <v>2327753767</v>
      </c>
      <c r="Q1132" s="186">
        <f t="shared" si="136"/>
        <v>0</v>
      </c>
      <c r="R1132" s="4">
        <v>67</v>
      </c>
      <c r="S1132" s="4" t="s">
        <v>70</v>
      </c>
      <c r="T1132" s="4" t="s">
        <v>70</v>
      </c>
      <c r="U1132" s="140">
        <v>45341</v>
      </c>
      <c r="V1132" s="4" t="s">
        <v>1884</v>
      </c>
      <c r="W1132" s="4" t="s">
        <v>1954</v>
      </c>
      <c r="X1132" s="139" t="s">
        <v>70</v>
      </c>
      <c r="Y1132" s="140">
        <v>45349</v>
      </c>
      <c r="Z1132" s="4" t="s">
        <v>1888</v>
      </c>
      <c r="AA1132" s="4" t="s">
        <v>1886</v>
      </c>
      <c r="AB1132" s="186">
        <f t="shared" si="137"/>
        <v>2327753767</v>
      </c>
      <c r="AC1132" s="142">
        <f t="shared" si="138"/>
        <v>0</v>
      </c>
      <c r="AD1132" s="4"/>
      <c r="AE1132" s="4" t="s">
        <v>1942</v>
      </c>
      <c r="AF1132" s="252" t="s">
        <v>7801</v>
      </c>
      <c r="AG1132" s="4"/>
      <c r="AH1132" s="4"/>
      <c r="AI1132" s="4"/>
      <c r="AJ1132" s="4"/>
      <c r="AK1132" s="1">
        <v>45353</v>
      </c>
    </row>
    <row r="1133" spans="2:37" hidden="1">
      <c r="B1133" s="145" t="s">
        <v>5175</v>
      </c>
      <c r="C1133" s="4" t="s">
        <v>160</v>
      </c>
      <c r="D1133" s="4" t="s">
        <v>2550</v>
      </c>
      <c r="E1133" s="4" t="s">
        <v>1831</v>
      </c>
      <c r="F1133" s="4" t="s">
        <v>1060</v>
      </c>
      <c r="G1133" s="4" t="s">
        <v>7914</v>
      </c>
      <c r="H1133" s="4" t="s">
        <v>1157</v>
      </c>
      <c r="I1133" s="4" t="s">
        <v>1183</v>
      </c>
      <c r="J1133" s="4" t="s">
        <v>7915</v>
      </c>
      <c r="K1133" s="139">
        <v>150000000000</v>
      </c>
      <c r="L1133" s="139">
        <v>150000000000</v>
      </c>
      <c r="M1133" s="4" t="s">
        <v>5873</v>
      </c>
      <c r="N1133" s="4" t="s">
        <v>2876</v>
      </c>
      <c r="O1133" s="4" t="s">
        <v>3795</v>
      </c>
      <c r="P1133" s="186">
        <f t="shared" si="133"/>
        <v>150000000000</v>
      </c>
      <c r="Q1133" s="186">
        <f t="shared" ref="Q1133:Q1134" si="139">P1133-K1133</f>
        <v>0</v>
      </c>
      <c r="R1133" s="4">
        <v>188</v>
      </c>
      <c r="S1133" s="174" t="s">
        <v>70</v>
      </c>
      <c r="T1133" s="4" t="s">
        <v>70</v>
      </c>
      <c r="U1133" s="140">
        <v>45348</v>
      </c>
      <c r="V1133" s="4" t="s">
        <v>1887</v>
      </c>
      <c r="W1133" s="4"/>
      <c r="X1133" s="4" t="s">
        <v>70</v>
      </c>
      <c r="Y1133" s="4" t="s">
        <v>3521</v>
      </c>
      <c r="Z1133" s="4" t="s">
        <v>1885</v>
      </c>
      <c r="AA1133" s="4" t="s">
        <v>1886</v>
      </c>
      <c r="AB1133" s="186">
        <f t="shared" si="137"/>
        <v>150000000000</v>
      </c>
      <c r="AC1133" s="142">
        <f t="shared" si="138"/>
        <v>0</v>
      </c>
      <c r="AD1133" s="4"/>
      <c r="AE1133" s="4" t="s">
        <v>2114</v>
      </c>
      <c r="AF1133" s="144" t="s">
        <v>6387</v>
      </c>
      <c r="AG1133" s="4"/>
      <c r="AH1133" s="4"/>
      <c r="AI1133" s="4"/>
      <c r="AJ1133" s="4"/>
      <c r="AK1133" t="s">
        <v>6388</v>
      </c>
    </row>
    <row r="1134" spans="2:37" hidden="1">
      <c r="B1134" s="145" t="s">
        <v>5175</v>
      </c>
      <c r="C1134" s="4" t="s">
        <v>160</v>
      </c>
      <c r="D1134" s="4" t="s">
        <v>2550</v>
      </c>
      <c r="E1134" s="4" t="s">
        <v>1831</v>
      </c>
      <c r="F1134" s="4" t="s">
        <v>1060</v>
      </c>
      <c r="G1134" s="4" t="s">
        <v>7916</v>
      </c>
      <c r="H1134" s="4" t="s">
        <v>1157</v>
      </c>
      <c r="I1134" s="4" t="s">
        <v>1183</v>
      </c>
      <c r="J1134" s="4" t="s">
        <v>7917</v>
      </c>
      <c r="K1134" s="139">
        <v>140000000000</v>
      </c>
      <c r="L1134" s="139">
        <v>140000000000</v>
      </c>
      <c r="M1134" s="4" t="s">
        <v>5873</v>
      </c>
      <c r="N1134" s="4" t="s">
        <v>2212</v>
      </c>
      <c r="O1134" s="4" t="s">
        <v>3795</v>
      </c>
      <c r="P1134" s="186">
        <f t="shared" ref="P1134" si="140">K1134</f>
        <v>140000000000</v>
      </c>
      <c r="Q1134" s="186">
        <f t="shared" si="139"/>
        <v>0</v>
      </c>
      <c r="R1134" s="4">
        <v>188</v>
      </c>
      <c r="S1134" s="174" t="s">
        <v>70</v>
      </c>
      <c r="T1134" s="4" t="s">
        <v>70</v>
      </c>
      <c r="U1134" s="140">
        <v>45348</v>
      </c>
      <c r="V1134" s="4" t="s">
        <v>1887</v>
      </c>
      <c r="W1134" s="4"/>
      <c r="X1134" s="4" t="s">
        <v>70</v>
      </c>
      <c r="Y1134" s="4" t="s">
        <v>3521</v>
      </c>
      <c r="Z1134" s="4" t="s">
        <v>1885</v>
      </c>
      <c r="AA1134" s="4" t="s">
        <v>1886</v>
      </c>
      <c r="AB1134" s="186">
        <f t="shared" si="137"/>
        <v>140000000000</v>
      </c>
      <c r="AC1134" s="142">
        <f t="shared" si="138"/>
        <v>0</v>
      </c>
      <c r="AD1134" s="4"/>
      <c r="AE1134" s="4" t="s">
        <v>2114</v>
      </c>
      <c r="AF1134" s="144" t="s">
        <v>6387</v>
      </c>
      <c r="AG1134" s="4"/>
      <c r="AH1134" s="4"/>
      <c r="AI1134" s="4"/>
      <c r="AJ1134" s="4"/>
      <c r="AK1134" t="s">
        <v>6388</v>
      </c>
    </row>
    <row r="1135" spans="2:37" hidden="1">
      <c r="B1135" s="175" t="s">
        <v>5175</v>
      </c>
      <c r="C1135" s="174" t="s">
        <v>160</v>
      </c>
      <c r="D1135" s="4" t="s">
        <v>2550</v>
      </c>
      <c r="E1135" s="4" t="s">
        <v>1831</v>
      </c>
      <c r="F1135" s="4" t="s">
        <v>1060</v>
      </c>
      <c r="G1135" s="4" t="s">
        <v>7918</v>
      </c>
      <c r="H1135" s="4" t="s">
        <v>1441</v>
      </c>
      <c r="I1135" s="4" t="s">
        <v>1442</v>
      </c>
      <c r="J1135" s="4" t="s">
        <v>7919</v>
      </c>
      <c r="K1135" s="139">
        <v>15240296127</v>
      </c>
      <c r="L1135" s="139">
        <v>15240296127</v>
      </c>
      <c r="M1135" s="4" t="s">
        <v>5873</v>
      </c>
      <c r="N1135" s="4" t="s">
        <v>7920</v>
      </c>
      <c r="O1135" s="4" t="s">
        <v>7921</v>
      </c>
      <c r="P1135" s="186">
        <f>K1135</f>
        <v>15240296127</v>
      </c>
      <c r="Q1135" s="186">
        <f>K1135-P1135</f>
        <v>0</v>
      </c>
      <c r="R1135" s="4">
        <v>62</v>
      </c>
      <c r="S1135" s="4" t="s">
        <v>70</v>
      </c>
      <c r="T1135" s="4" t="s">
        <v>70</v>
      </c>
      <c r="U1135" s="140">
        <v>45341</v>
      </c>
      <c r="V1135" s="4" t="s">
        <v>1884</v>
      </c>
      <c r="W1135" s="4" t="s">
        <v>1954</v>
      </c>
      <c r="X1135" s="139" t="s">
        <v>70</v>
      </c>
      <c r="Y1135" s="140">
        <v>45364</v>
      </c>
      <c r="Z1135" s="4" t="s">
        <v>1885</v>
      </c>
      <c r="AA1135" s="4" t="s">
        <v>1886</v>
      </c>
      <c r="AB1135" s="186">
        <f t="shared" ref="AB1135:AB1146" si="141">P1135</f>
        <v>15240296127</v>
      </c>
      <c r="AC1135" s="142">
        <f t="shared" si="138"/>
        <v>0</v>
      </c>
      <c r="AD1135" s="4"/>
      <c r="AE1135" s="4" t="s">
        <v>1127</v>
      </c>
      <c r="AF1135" s="252" t="s">
        <v>7922</v>
      </c>
      <c r="AG1135" s="4"/>
      <c r="AH1135" s="4"/>
      <c r="AI1135" s="4"/>
      <c r="AJ1135" s="4"/>
    </row>
    <row r="1136" spans="2:37" hidden="1">
      <c r="B1136" s="175" t="s">
        <v>5175</v>
      </c>
      <c r="C1136" s="174" t="s">
        <v>160</v>
      </c>
      <c r="D1136" s="4" t="s">
        <v>2550</v>
      </c>
      <c r="E1136" s="4" t="s">
        <v>1831</v>
      </c>
      <c r="F1136" s="4" t="s">
        <v>1060</v>
      </c>
      <c r="G1136" s="4" t="s">
        <v>7923</v>
      </c>
      <c r="H1136" s="4" t="s">
        <v>1441</v>
      </c>
      <c r="I1136" s="4" t="s">
        <v>1442</v>
      </c>
      <c r="J1136" s="4" t="s">
        <v>7924</v>
      </c>
      <c r="K1136" s="139">
        <v>45720888372</v>
      </c>
      <c r="L1136" s="139">
        <v>45720888372</v>
      </c>
      <c r="M1136" s="4" t="s">
        <v>5873</v>
      </c>
      <c r="N1136" s="4" t="s">
        <v>4868</v>
      </c>
      <c r="O1136" s="4" t="s">
        <v>7921</v>
      </c>
      <c r="P1136" s="186">
        <f>K1136</f>
        <v>45720888372</v>
      </c>
      <c r="Q1136" s="186">
        <f>K1136-P1136</f>
        <v>0</v>
      </c>
      <c r="R1136" s="4">
        <v>62</v>
      </c>
      <c r="S1136" s="4" t="s">
        <v>70</v>
      </c>
      <c r="T1136" s="4" t="s">
        <v>70</v>
      </c>
      <c r="U1136" s="140">
        <v>45341</v>
      </c>
      <c r="V1136" s="4" t="s">
        <v>1884</v>
      </c>
      <c r="W1136" s="4" t="s">
        <v>1954</v>
      </c>
      <c r="X1136" s="139" t="s">
        <v>70</v>
      </c>
      <c r="Y1136" s="140">
        <v>45364</v>
      </c>
      <c r="Z1136" s="4" t="s">
        <v>1885</v>
      </c>
      <c r="AA1136" s="4" t="s">
        <v>1886</v>
      </c>
      <c r="AB1136" s="186">
        <f t="shared" si="141"/>
        <v>45720888372</v>
      </c>
      <c r="AC1136" s="142">
        <f t="shared" si="138"/>
        <v>0</v>
      </c>
      <c r="AD1136" s="4"/>
      <c r="AE1136" s="4" t="s">
        <v>1127</v>
      </c>
      <c r="AF1136" s="252" t="s">
        <v>7922</v>
      </c>
      <c r="AG1136" s="4"/>
      <c r="AH1136" s="4"/>
      <c r="AI1136" s="4"/>
      <c r="AJ1136" s="4"/>
    </row>
    <row r="1137" spans="2:37" hidden="1">
      <c r="B1137" s="145" t="s">
        <v>5175</v>
      </c>
      <c r="C1137" s="4" t="s">
        <v>160</v>
      </c>
      <c r="D1137" s="4" t="s">
        <v>2550</v>
      </c>
      <c r="E1137" s="4" t="s">
        <v>1831</v>
      </c>
      <c r="F1137" s="4" t="s">
        <v>1060</v>
      </c>
      <c r="G1137" s="4" t="s">
        <v>7925</v>
      </c>
      <c r="H1137" s="4" t="s">
        <v>1425</v>
      </c>
      <c r="I1137" s="4" t="s">
        <v>1426</v>
      </c>
      <c r="J1137" s="4" t="s">
        <v>7926</v>
      </c>
      <c r="K1137" s="139">
        <v>6436551258</v>
      </c>
      <c r="L1137" s="139">
        <v>6436551258</v>
      </c>
      <c r="M1137" s="4" t="s">
        <v>5184</v>
      </c>
      <c r="N1137" s="4" t="s">
        <v>3229</v>
      </c>
      <c r="O1137" s="4" t="s">
        <v>7927</v>
      </c>
      <c r="P1137" s="186">
        <f>K1137</f>
        <v>6436551258</v>
      </c>
      <c r="Q1137" s="186">
        <f>K1137-P1137</f>
        <v>0</v>
      </c>
      <c r="R1137" s="4">
        <v>142</v>
      </c>
      <c r="S1137" s="4" t="s">
        <v>70</v>
      </c>
      <c r="T1137" s="4" t="s">
        <v>70</v>
      </c>
      <c r="U1137" s="140">
        <v>45352</v>
      </c>
      <c r="V1137" s="4" t="s">
        <v>1884</v>
      </c>
      <c r="W1137" s="4" t="s">
        <v>1954</v>
      </c>
      <c r="X1137" s="139" t="s">
        <v>70</v>
      </c>
      <c r="Y1137" s="95">
        <v>45353</v>
      </c>
      <c r="Z1137" s="4" t="s">
        <v>1888</v>
      </c>
      <c r="AA1137" s="4" t="s">
        <v>1886</v>
      </c>
      <c r="AB1137" s="186">
        <f t="shared" si="141"/>
        <v>6436551258</v>
      </c>
      <c r="AC1137" s="142">
        <f t="shared" si="138"/>
        <v>0</v>
      </c>
      <c r="AD1137" s="4"/>
      <c r="AE1137" s="4" t="s">
        <v>1942</v>
      </c>
      <c r="AF1137" s="252" t="s">
        <v>7928</v>
      </c>
      <c r="AG1137" s="4"/>
      <c r="AH1137" s="4"/>
      <c r="AI1137" s="4"/>
      <c r="AJ1137" s="4"/>
      <c r="AK1137" s="95">
        <v>45353</v>
      </c>
    </row>
    <row r="1138" spans="2:37" hidden="1">
      <c r="B1138" s="145" t="s">
        <v>5175</v>
      </c>
      <c r="C1138" s="4" t="s">
        <v>160</v>
      </c>
      <c r="D1138" s="4" t="s">
        <v>2550</v>
      </c>
      <c r="E1138" s="4" t="s">
        <v>1831</v>
      </c>
      <c r="F1138" s="4" t="s">
        <v>1060</v>
      </c>
      <c r="G1138" s="4" t="s">
        <v>7929</v>
      </c>
      <c r="H1138" s="4" t="s">
        <v>1425</v>
      </c>
      <c r="I1138" s="4" t="s">
        <v>1426</v>
      </c>
      <c r="J1138" s="4" t="s">
        <v>7930</v>
      </c>
      <c r="K1138" s="139">
        <v>5206250000</v>
      </c>
      <c r="L1138" s="139">
        <v>5206250000</v>
      </c>
      <c r="M1138" s="4" t="s">
        <v>5184</v>
      </c>
      <c r="N1138" s="4" t="s">
        <v>3049</v>
      </c>
      <c r="O1138" s="4" t="s">
        <v>7927</v>
      </c>
      <c r="P1138" s="186">
        <f t="shared" ref="P1138:P1142" si="142">K1138</f>
        <v>5206250000</v>
      </c>
      <c r="Q1138" s="186">
        <f t="shared" ref="Q1138:Q1142" si="143">K1138-P1138</f>
        <v>0</v>
      </c>
      <c r="R1138" s="4">
        <v>142</v>
      </c>
      <c r="S1138" s="4" t="s">
        <v>70</v>
      </c>
      <c r="T1138" s="4" t="s">
        <v>70</v>
      </c>
      <c r="U1138" s="140">
        <v>45352</v>
      </c>
      <c r="V1138" s="4" t="s">
        <v>1884</v>
      </c>
      <c r="W1138" s="4" t="s">
        <v>1954</v>
      </c>
      <c r="X1138" s="139" t="s">
        <v>70</v>
      </c>
      <c r="Y1138" s="95">
        <v>45353</v>
      </c>
      <c r="Z1138" s="4" t="s">
        <v>1888</v>
      </c>
      <c r="AA1138" s="4" t="s">
        <v>1886</v>
      </c>
      <c r="AB1138" s="186">
        <f t="shared" si="141"/>
        <v>5206250000</v>
      </c>
      <c r="AC1138" s="142">
        <f t="shared" si="138"/>
        <v>0</v>
      </c>
      <c r="AD1138" s="4"/>
      <c r="AE1138" s="4" t="s">
        <v>1942</v>
      </c>
      <c r="AF1138" s="252" t="s">
        <v>7928</v>
      </c>
      <c r="AG1138" s="4"/>
      <c r="AH1138" s="4"/>
      <c r="AI1138" s="4"/>
      <c r="AJ1138" s="4"/>
      <c r="AK1138" s="95">
        <v>45353</v>
      </c>
    </row>
    <row r="1139" spans="2:37" hidden="1">
      <c r="B1139" s="145" t="s">
        <v>5175</v>
      </c>
      <c r="C1139" s="4" t="s">
        <v>160</v>
      </c>
      <c r="D1139" s="4" t="s">
        <v>2550</v>
      </c>
      <c r="E1139" s="4" t="s">
        <v>1831</v>
      </c>
      <c r="F1139" s="4" t="s">
        <v>1060</v>
      </c>
      <c r="G1139" s="4" t="s">
        <v>7931</v>
      </c>
      <c r="H1139" s="4" t="s">
        <v>1425</v>
      </c>
      <c r="I1139" s="4" t="s">
        <v>1426</v>
      </c>
      <c r="J1139" s="4" t="s">
        <v>7932</v>
      </c>
      <c r="K1139" s="139">
        <v>14166666668</v>
      </c>
      <c r="L1139" s="139">
        <v>14166666668</v>
      </c>
      <c r="M1139" s="4" t="s">
        <v>5184</v>
      </c>
      <c r="N1139" s="4" t="s">
        <v>7933</v>
      </c>
      <c r="O1139" s="4" t="s">
        <v>7927</v>
      </c>
      <c r="P1139" s="186">
        <f t="shared" si="142"/>
        <v>14166666668</v>
      </c>
      <c r="Q1139" s="186">
        <f t="shared" si="143"/>
        <v>0</v>
      </c>
      <c r="R1139" s="4">
        <v>142</v>
      </c>
      <c r="S1139" s="4" t="s">
        <v>70</v>
      </c>
      <c r="T1139" s="4" t="s">
        <v>70</v>
      </c>
      <c r="U1139" s="140">
        <v>45352</v>
      </c>
      <c r="V1139" s="4" t="s">
        <v>1884</v>
      </c>
      <c r="W1139" s="4" t="s">
        <v>1954</v>
      </c>
      <c r="X1139" s="139" t="s">
        <v>70</v>
      </c>
      <c r="Y1139" s="95">
        <v>45353</v>
      </c>
      <c r="Z1139" s="4" t="s">
        <v>1888</v>
      </c>
      <c r="AA1139" s="4" t="s">
        <v>1886</v>
      </c>
      <c r="AB1139" s="186">
        <f t="shared" si="141"/>
        <v>14166666668</v>
      </c>
      <c r="AC1139" s="142">
        <f t="shared" si="138"/>
        <v>0</v>
      </c>
      <c r="AD1139" s="4"/>
      <c r="AE1139" s="4" t="s">
        <v>1942</v>
      </c>
      <c r="AF1139" s="252" t="s">
        <v>7928</v>
      </c>
      <c r="AG1139" s="4"/>
      <c r="AH1139" s="4"/>
      <c r="AI1139" s="4"/>
      <c r="AJ1139" s="4"/>
      <c r="AK1139" s="95">
        <v>45353</v>
      </c>
    </row>
    <row r="1140" spans="2:37" hidden="1">
      <c r="B1140" s="145" t="s">
        <v>5175</v>
      </c>
      <c r="C1140" s="4" t="s">
        <v>160</v>
      </c>
      <c r="D1140" s="4" t="s">
        <v>2550</v>
      </c>
      <c r="E1140" s="4" t="s">
        <v>1831</v>
      </c>
      <c r="F1140" s="4" t="s">
        <v>1060</v>
      </c>
      <c r="G1140" s="4" t="s">
        <v>7934</v>
      </c>
      <c r="H1140" s="4" t="s">
        <v>1425</v>
      </c>
      <c r="I1140" s="4" t="s">
        <v>1426</v>
      </c>
      <c r="J1140" s="4" t="s">
        <v>7935</v>
      </c>
      <c r="K1140" s="139">
        <v>18888888888</v>
      </c>
      <c r="L1140" s="139">
        <v>18888888888</v>
      </c>
      <c r="M1140" s="4" t="s">
        <v>5184</v>
      </c>
      <c r="N1140" s="4" t="s">
        <v>7936</v>
      </c>
      <c r="O1140" s="4" t="s">
        <v>7927</v>
      </c>
      <c r="P1140" s="186">
        <f t="shared" si="142"/>
        <v>18888888888</v>
      </c>
      <c r="Q1140" s="186">
        <f t="shared" si="143"/>
        <v>0</v>
      </c>
      <c r="R1140" s="4">
        <v>142</v>
      </c>
      <c r="S1140" s="4" t="s">
        <v>70</v>
      </c>
      <c r="T1140" s="4" t="s">
        <v>70</v>
      </c>
      <c r="U1140" s="140">
        <v>45352</v>
      </c>
      <c r="V1140" s="4" t="s">
        <v>1884</v>
      </c>
      <c r="W1140" s="4" t="s">
        <v>1954</v>
      </c>
      <c r="X1140" s="139" t="s">
        <v>70</v>
      </c>
      <c r="Y1140" s="95">
        <v>45353</v>
      </c>
      <c r="Z1140" s="4" t="s">
        <v>1888</v>
      </c>
      <c r="AA1140" s="4" t="s">
        <v>1886</v>
      </c>
      <c r="AB1140" s="186">
        <f t="shared" si="141"/>
        <v>18888888888</v>
      </c>
      <c r="AC1140" s="142">
        <f t="shared" si="138"/>
        <v>0</v>
      </c>
      <c r="AD1140" s="4"/>
      <c r="AE1140" s="4" t="s">
        <v>1942</v>
      </c>
      <c r="AF1140" s="252" t="s">
        <v>7928</v>
      </c>
      <c r="AG1140" s="4"/>
      <c r="AH1140" s="4"/>
      <c r="AI1140" s="4"/>
      <c r="AJ1140" s="4"/>
      <c r="AK1140" s="95">
        <v>45353</v>
      </c>
    </row>
    <row r="1141" spans="2:37" hidden="1">
      <c r="B1141" s="145" t="s">
        <v>5175</v>
      </c>
      <c r="C1141" s="4" t="s">
        <v>160</v>
      </c>
      <c r="D1141" s="4" t="s">
        <v>2550</v>
      </c>
      <c r="E1141" s="4" t="s">
        <v>1831</v>
      </c>
      <c r="F1141" s="4" t="s">
        <v>1060</v>
      </c>
      <c r="G1141" s="4" t="s">
        <v>7937</v>
      </c>
      <c r="H1141" s="4" t="s">
        <v>1425</v>
      </c>
      <c r="I1141" s="4" t="s">
        <v>1426</v>
      </c>
      <c r="J1141" s="4" t="s">
        <v>7938</v>
      </c>
      <c r="K1141" s="139">
        <v>17150041662</v>
      </c>
      <c r="L1141" s="139">
        <v>17150041662</v>
      </c>
      <c r="M1141" s="4" t="s">
        <v>5184</v>
      </c>
      <c r="N1141" s="4" t="s">
        <v>2608</v>
      </c>
      <c r="O1141" s="4" t="s">
        <v>7927</v>
      </c>
      <c r="P1141" s="186">
        <f t="shared" si="142"/>
        <v>17150041662</v>
      </c>
      <c r="Q1141" s="186">
        <f t="shared" si="143"/>
        <v>0</v>
      </c>
      <c r="R1141" s="4">
        <v>142</v>
      </c>
      <c r="S1141" s="4" t="s">
        <v>70</v>
      </c>
      <c r="T1141" s="4" t="s">
        <v>70</v>
      </c>
      <c r="U1141" s="140">
        <v>45352</v>
      </c>
      <c r="V1141" s="4" t="s">
        <v>1884</v>
      </c>
      <c r="W1141" s="4" t="s">
        <v>1954</v>
      </c>
      <c r="X1141" s="139" t="s">
        <v>70</v>
      </c>
      <c r="Y1141" s="95">
        <v>45353</v>
      </c>
      <c r="Z1141" s="4" t="s">
        <v>1888</v>
      </c>
      <c r="AA1141" s="4" t="s">
        <v>1886</v>
      </c>
      <c r="AB1141" s="186">
        <f t="shared" si="141"/>
        <v>17150041662</v>
      </c>
      <c r="AC1141" s="142">
        <f t="shared" si="138"/>
        <v>0</v>
      </c>
      <c r="AD1141" s="4"/>
      <c r="AE1141" s="4" t="s">
        <v>1942</v>
      </c>
      <c r="AF1141" s="252" t="s">
        <v>7928</v>
      </c>
      <c r="AG1141" s="4"/>
      <c r="AH1141" s="4"/>
      <c r="AI1141" s="4"/>
      <c r="AJ1141" s="4"/>
      <c r="AK1141" s="95">
        <v>45353</v>
      </c>
    </row>
    <row r="1142" spans="2:37" hidden="1">
      <c r="B1142" s="145" t="s">
        <v>5175</v>
      </c>
      <c r="C1142" s="4" t="s">
        <v>160</v>
      </c>
      <c r="D1142" s="4" t="s">
        <v>2550</v>
      </c>
      <c r="E1142" s="4" t="s">
        <v>1831</v>
      </c>
      <c r="F1142" s="4" t="s">
        <v>1060</v>
      </c>
      <c r="G1142" s="4" t="s">
        <v>7939</v>
      </c>
      <c r="H1142" s="4" t="s">
        <v>1425</v>
      </c>
      <c r="I1142" s="4" t="s">
        <v>1426</v>
      </c>
      <c r="J1142" s="4" t="s">
        <v>7940</v>
      </c>
      <c r="K1142" s="139">
        <v>9352221344</v>
      </c>
      <c r="L1142" s="139">
        <v>9352221344</v>
      </c>
      <c r="M1142" s="4" t="s">
        <v>5184</v>
      </c>
      <c r="N1142" s="4" t="s">
        <v>2850</v>
      </c>
      <c r="O1142" s="4" t="s">
        <v>7927</v>
      </c>
      <c r="P1142" s="186">
        <f t="shared" si="142"/>
        <v>9352221344</v>
      </c>
      <c r="Q1142" s="186">
        <f t="shared" si="143"/>
        <v>0</v>
      </c>
      <c r="R1142" s="4">
        <v>142</v>
      </c>
      <c r="S1142" s="4" t="s">
        <v>70</v>
      </c>
      <c r="T1142" s="4" t="s">
        <v>70</v>
      </c>
      <c r="U1142" s="140">
        <v>45352</v>
      </c>
      <c r="V1142" s="4" t="s">
        <v>1884</v>
      </c>
      <c r="W1142" s="4" t="s">
        <v>1954</v>
      </c>
      <c r="X1142" s="139" t="s">
        <v>70</v>
      </c>
      <c r="Y1142" s="95">
        <v>45353</v>
      </c>
      <c r="Z1142" s="4" t="s">
        <v>1888</v>
      </c>
      <c r="AA1142" s="4" t="s">
        <v>1886</v>
      </c>
      <c r="AB1142" s="186">
        <f t="shared" si="141"/>
        <v>9352221344</v>
      </c>
      <c r="AC1142" s="142">
        <f t="shared" si="138"/>
        <v>0</v>
      </c>
      <c r="AD1142" s="4"/>
      <c r="AE1142" s="4" t="s">
        <v>1942</v>
      </c>
      <c r="AF1142" s="252" t="s">
        <v>7928</v>
      </c>
      <c r="AG1142" s="4"/>
      <c r="AH1142" s="4"/>
      <c r="AI1142" s="4"/>
      <c r="AJ1142" s="4"/>
      <c r="AK1142" s="95">
        <v>45353</v>
      </c>
    </row>
    <row r="1143" spans="2:37" hidden="1">
      <c r="B1143" s="175" t="s">
        <v>5175</v>
      </c>
      <c r="C1143" s="174" t="s">
        <v>160</v>
      </c>
      <c r="D1143" s="4" t="s">
        <v>2550</v>
      </c>
      <c r="E1143" s="4" t="s">
        <v>1831</v>
      </c>
      <c r="F1143" s="4" t="s">
        <v>1060</v>
      </c>
      <c r="G1143" s="4" t="s">
        <v>7941</v>
      </c>
      <c r="H1143" s="4" t="s">
        <v>1407</v>
      </c>
      <c r="I1143" s="4" t="s">
        <v>1408</v>
      </c>
      <c r="J1143" s="4" t="s">
        <v>7942</v>
      </c>
      <c r="K1143" s="139">
        <v>27724251124</v>
      </c>
      <c r="L1143" s="139">
        <v>27724251124</v>
      </c>
      <c r="M1143" s="4" t="s">
        <v>5873</v>
      </c>
      <c r="N1143" s="4" t="s">
        <v>6398</v>
      </c>
      <c r="O1143" s="4" t="s">
        <v>7943</v>
      </c>
      <c r="P1143" s="186">
        <f>K1143</f>
        <v>27724251124</v>
      </c>
      <c r="Q1143" s="186">
        <f>K1143-P1143</f>
        <v>0</v>
      </c>
      <c r="R1143" s="4">
        <v>63</v>
      </c>
      <c r="S1143" s="4" t="s">
        <v>70</v>
      </c>
      <c r="T1143" s="4" t="s">
        <v>70</v>
      </c>
      <c r="U1143" s="140">
        <v>45341</v>
      </c>
      <c r="V1143" s="4" t="s">
        <v>1884</v>
      </c>
      <c r="W1143" s="4" t="s">
        <v>1954</v>
      </c>
      <c r="X1143" s="139" t="s">
        <v>70</v>
      </c>
      <c r="Y1143" s="140">
        <v>45364</v>
      </c>
      <c r="Z1143" s="4" t="s">
        <v>1885</v>
      </c>
      <c r="AA1143" s="4" t="s">
        <v>1886</v>
      </c>
      <c r="AB1143" s="186">
        <f t="shared" si="141"/>
        <v>27724251124</v>
      </c>
      <c r="AC1143" s="142">
        <f t="shared" si="138"/>
        <v>0</v>
      </c>
      <c r="AD1143" s="4"/>
      <c r="AE1143" s="4" t="s">
        <v>1127</v>
      </c>
      <c r="AF1143" s="252" t="s">
        <v>7944</v>
      </c>
      <c r="AG1143" s="4"/>
      <c r="AH1143" s="4"/>
      <c r="AI1143" s="4"/>
      <c r="AJ1143" s="4"/>
    </row>
    <row r="1144" spans="2:37" hidden="1">
      <c r="B1144" s="175" t="s">
        <v>5175</v>
      </c>
      <c r="C1144" s="174" t="s">
        <v>160</v>
      </c>
      <c r="D1144" s="4" t="s">
        <v>2550</v>
      </c>
      <c r="E1144" s="4" t="s">
        <v>1831</v>
      </c>
      <c r="F1144" s="4" t="s">
        <v>1060</v>
      </c>
      <c r="G1144" s="4" t="s">
        <v>7945</v>
      </c>
      <c r="H1144" s="4" t="s">
        <v>1407</v>
      </c>
      <c r="I1144" s="4" t="s">
        <v>1408</v>
      </c>
      <c r="J1144" s="4" t="s">
        <v>7946</v>
      </c>
      <c r="K1144" s="139">
        <v>106902449513</v>
      </c>
      <c r="L1144" s="139">
        <v>106902449513</v>
      </c>
      <c r="M1144" s="4" t="s">
        <v>5873</v>
      </c>
      <c r="N1144" s="4" t="s">
        <v>7947</v>
      </c>
      <c r="O1144" s="4" t="s">
        <v>7943</v>
      </c>
      <c r="P1144" s="186">
        <f>K1144</f>
        <v>106902449513</v>
      </c>
      <c r="Q1144" s="186">
        <f>K1144-P1144</f>
        <v>0</v>
      </c>
      <c r="R1144" s="4">
        <v>63</v>
      </c>
      <c r="S1144" s="4" t="s">
        <v>70</v>
      </c>
      <c r="T1144" s="4" t="s">
        <v>70</v>
      </c>
      <c r="U1144" s="140">
        <v>45341</v>
      </c>
      <c r="V1144" s="4" t="s">
        <v>1884</v>
      </c>
      <c r="W1144" s="4" t="s">
        <v>1954</v>
      </c>
      <c r="X1144" s="139" t="s">
        <v>70</v>
      </c>
      <c r="Y1144" s="140">
        <v>45364</v>
      </c>
      <c r="Z1144" s="4" t="s">
        <v>1885</v>
      </c>
      <c r="AA1144" s="4" t="s">
        <v>1886</v>
      </c>
      <c r="AB1144" s="186">
        <f t="shared" si="141"/>
        <v>106902449513</v>
      </c>
      <c r="AC1144" s="142">
        <f t="shared" si="138"/>
        <v>0</v>
      </c>
      <c r="AD1144" s="4"/>
      <c r="AE1144" s="4" t="s">
        <v>1127</v>
      </c>
      <c r="AF1144" s="252" t="s">
        <v>7944</v>
      </c>
      <c r="AG1144" s="4"/>
      <c r="AH1144" s="4"/>
      <c r="AI1144" s="4"/>
      <c r="AJ1144" s="4"/>
    </row>
    <row r="1145" spans="2:37" hidden="1">
      <c r="B1145" s="145" t="s">
        <v>5175</v>
      </c>
      <c r="C1145" s="4" t="s">
        <v>160</v>
      </c>
      <c r="D1145" s="4" t="s">
        <v>2550</v>
      </c>
      <c r="E1145" s="4" t="s">
        <v>1831</v>
      </c>
      <c r="F1145" s="4" t="s">
        <v>1060</v>
      </c>
      <c r="G1145" s="4" t="s">
        <v>7948</v>
      </c>
      <c r="H1145" s="4" t="s">
        <v>1373</v>
      </c>
      <c r="I1145" s="4" t="s">
        <v>1374</v>
      </c>
      <c r="J1145" s="4" t="s">
        <v>7949</v>
      </c>
      <c r="K1145" s="139">
        <v>167000000000</v>
      </c>
      <c r="L1145" s="139">
        <v>167000000000</v>
      </c>
      <c r="M1145" s="4" t="s">
        <v>2545</v>
      </c>
      <c r="N1145" s="4" t="s">
        <v>7950</v>
      </c>
      <c r="O1145" s="4" t="s">
        <v>7951</v>
      </c>
      <c r="P1145" s="186">
        <f>K1145</f>
        <v>167000000000</v>
      </c>
      <c r="Q1145" s="186">
        <f>K1145-P1145</f>
        <v>0</v>
      </c>
      <c r="R1145" s="4">
        <v>146</v>
      </c>
      <c r="S1145" s="4" t="s">
        <v>70</v>
      </c>
      <c r="T1145" s="4" t="s">
        <v>70</v>
      </c>
      <c r="U1145" s="140">
        <v>45352</v>
      </c>
      <c r="V1145" s="4" t="s">
        <v>1884</v>
      </c>
      <c r="W1145" s="4" t="s">
        <v>1954</v>
      </c>
      <c r="X1145" s="4" t="s">
        <v>70</v>
      </c>
      <c r="Y1145" s="140">
        <v>45372</v>
      </c>
      <c r="Z1145" s="4" t="s">
        <v>1885</v>
      </c>
      <c r="AA1145" s="4" t="s">
        <v>1886</v>
      </c>
      <c r="AB1145" s="186">
        <f t="shared" si="141"/>
        <v>167000000000</v>
      </c>
      <c r="AC1145" s="142">
        <f t="shared" si="138"/>
        <v>0</v>
      </c>
      <c r="AD1145" s="4"/>
      <c r="AE1145" s="4" t="s">
        <v>1987</v>
      </c>
      <c r="AF1145" s="144" t="s">
        <v>7952</v>
      </c>
      <c r="AG1145" s="4"/>
      <c r="AH1145" s="4"/>
      <c r="AI1145" s="4"/>
      <c r="AJ1145" s="4"/>
    </row>
    <row r="1146" spans="2:37" hidden="1">
      <c r="B1146" s="145" t="s">
        <v>5175</v>
      </c>
      <c r="C1146" s="4" t="s">
        <v>160</v>
      </c>
      <c r="D1146" s="4" t="s">
        <v>2550</v>
      </c>
      <c r="E1146" s="4" t="s">
        <v>1831</v>
      </c>
      <c r="F1146" s="4" t="s">
        <v>1060</v>
      </c>
      <c r="G1146" s="4" t="s">
        <v>7953</v>
      </c>
      <c r="H1146" s="4" t="s">
        <v>1373</v>
      </c>
      <c r="I1146" s="4" t="s">
        <v>1374</v>
      </c>
      <c r="J1146" s="4" t="s">
        <v>7954</v>
      </c>
      <c r="K1146" s="139">
        <v>180500000000</v>
      </c>
      <c r="L1146" s="139">
        <v>180500000000</v>
      </c>
      <c r="M1146" s="4" t="s">
        <v>2545</v>
      </c>
      <c r="N1146" s="4" t="s">
        <v>7955</v>
      </c>
      <c r="O1146" s="4" t="s">
        <v>7951</v>
      </c>
      <c r="P1146" s="186">
        <f t="shared" ref="P1146:P1209" si="144">K1146</f>
        <v>180500000000</v>
      </c>
      <c r="Q1146" s="186">
        <f t="shared" ref="Q1146:Q1209" si="145">K1146-P1146</f>
        <v>0</v>
      </c>
      <c r="R1146" s="4">
        <v>146</v>
      </c>
      <c r="S1146" s="4" t="s">
        <v>70</v>
      </c>
      <c r="T1146" s="4" t="s">
        <v>70</v>
      </c>
      <c r="U1146" s="140">
        <v>45352</v>
      </c>
      <c r="V1146" s="4" t="s">
        <v>1884</v>
      </c>
      <c r="W1146" s="4" t="s">
        <v>1954</v>
      </c>
      <c r="X1146" s="4" t="s">
        <v>70</v>
      </c>
      <c r="Y1146" s="140">
        <v>45372</v>
      </c>
      <c r="Z1146" s="4" t="s">
        <v>1885</v>
      </c>
      <c r="AA1146" s="4" t="s">
        <v>1886</v>
      </c>
      <c r="AB1146" s="186">
        <f t="shared" si="141"/>
        <v>180500000000</v>
      </c>
      <c r="AC1146" s="142">
        <f t="shared" si="138"/>
        <v>0</v>
      </c>
      <c r="AD1146" s="4"/>
      <c r="AE1146" s="4" t="s">
        <v>1987</v>
      </c>
      <c r="AF1146" s="144" t="s">
        <v>7952</v>
      </c>
      <c r="AG1146" s="4"/>
      <c r="AH1146" s="4"/>
      <c r="AI1146" s="4"/>
      <c r="AJ1146" s="4"/>
    </row>
    <row r="1147" spans="2:37" hidden="1">
      <c r="B1147" s="175" t="s">
        <v>5175</v>
      </c>
      <c r="C1147" s="174" t="s">
        <v>160</v>
      </c>
      <c r="D1147" s="4" t="s">
        <v>2550</v>
      </c>
      <c r="E1147" s="4" t="s">
        <v>1831</v>
      </c>
      <c r="F1147" s="4" t="s">
        <v>1060</v>
      </c>
      <c r="G1147" s="4" t="s">
        <v>7956</v>
      </c>
      <c r="H1147" s="4" t="s">
        <v>1449</v>
      </c>
      <c r="I1147" s="4" t="s">
        <v>1450</v>
      </c>
      <c r="J1147" s="4" t="s">
        <v>7957</v>
      </c>
      <c r="K1147" s="139">
        <v>3599764863</v>
      </c>
      <c r="L1147" s="139">
        <v>3599764863</v>
      </c>
      <c r="M1147" s="4" t="s">
        <v>5203</v>
      </c>
      <c r="N1147" s="4" t="s">
        <v>6901</v>
      </c>
      <c r="O1147" s="4" t="s">
        <v>7958</v>
      </c>
      <c r="P1147" s="186">
        <f t="shared" si="144"/>
        <v>3599764863</v>
      </c>
      <c r="Q1147" s="186">
        <f t="shared" si="145"/>
        <v>0</v>
      </c>
      <c r="R1147" s="4">
        <v>61</v>
      </c>
      <c r="S1147" s="4" t="s">
        <v>70</v>
      </c>
      <c r="T1147" s="4" t="s">
        <v>70</v>
      </c>
      <c r="U1147" s="140">
        <v>45341</v>
      </c>
      <c r="V1147" s="4" t="s">
        <v>1884</v>
      </c>
      <c r="W1147" s="4" t="s">
        <v>1954</v>
      </c>
      <c r="X1147" s="139" t="s">
        <v>70</v>
      </c>
      <c r="Y1147" s="140">
        <v>45371</v>
      </c>
      <c r="Z1147" s="4" t="s">
        <v>1885</v>
      </c>
      <c r="AA1147" s="4" t="s">
        <v>1886</v>
      </c>
      <c r="AB1147" s="186">
        <f t="shared" ref="AB1147:AB1155" si="146">K1147</f>
        <v>3599764863</v>
      </c>
      <c r="AC1147" s="142">
        <f t="shared" si="138"/>
        <v>0</v>
      </c>
      <c r="AD1147" s="4"/>
      <c r="AE1147" s="4" t="s">
        <v>2114</v>
      </c>
      <c r="AF1147" s="144" t="s">
        <v>7959</v>
      </c>
      <c r="AG1147" s="4"/>
      <c r="AH1147" s="4"/>
      <c r="AI1147" s="4"/>
      <c r="AJ1147" s="4"/>
      <c r="AK1147" t="s">
        <v>2116</v>
      </c>
    </row>
    <row r="1148" spans="2:37" hidden="1">
      <c r="B1148" s="175" t="s">
        <v>5175</v>
      </c>
      <c r="C1148" s="174" t="s">
        <v>160</v>
      </c>
      <c r="D1148" s="4" t="s">
        <v>2550</v>
      </c>
      <c r="E1148" s="4" t="s">
        <v>1831</v>
      </c>
      <c r="F1148" s="4" t="s">
        <v>1060</v>
      </c>
      <c r="G1148" s="4" t="s">
        <v>7960</v>
      </c>
      <c r="H1148" s="4" t="s">
        <v>1449</v>
      </c>
      <c r="I1148" s="4" t="s">
        <v>1450</v>
      </c>
      <c r="J1148" s="4" t="s">
        <v>7961</v>
      </c>
      <c r="K1148" s="139">
        <v>103950000</v>
      </c>
      <c r="L1148" s="139">
        <v>103950000</v>
      </c>
      <c r="M1148" s="4" t="s">
        <v>5203</v>
      </c>
      <c r="N1148" s="4" t="s">
        <v>7962</v>
      </c>
      <c r="O1148" s="4" t="s">
        <v>7958</v>
      </c>
      <c r="P1148" s="186">
        <f t="shared" si="144"/>
        <v>103950000</v>
      </c>
      <c r="Q1148" s="186">
        <f t="shared" si="145"/>
        <v>0</v>
      </c>
      <c r="R1148" s="4">
        <v>61</v>
      </c>
      <c r="S1148" s="4" t="s">
        <v>70</v>
      </c>
      <c r="T1148" s="4" t="s">
        <v>70</v>
      </c>
      <c r="U1148" s="140">
        <v>45341</v>
      </c>
      <c r="V1148" s="4" t="s">
        <v>1884</v>
      </c>
      <c r="W1148" s="4" t="s">
        <v>1954</v>
      </c>
      <c r="X1148" s="139" t="s">
        <v>70</v>
      </c>
      <c r="Y1148" s="140">
        <v>45371</v>
      </c>
      <c r="Z1148" s="4" t="s">
        <v>1885</v>
      </c>
      <c r="AA1148" s="4" t="s">
        <v>1886</v>
      </c>
      <c r="AB1148" s="186">
        <f t="shared" si="146"/>
        <v>103950000</v>
      </c>
      <c r="AC1148" s="142">
        <f t="shared" si="138"/>
        <v>0</v>
      </c>
      <c r="AD1148" s="4"/>
      <c r="AE1148" s="4" t="s">
        <v>2114</v>
      </c>
      <c r="AF1148" s="144" t="s">
        <v>7959</v>
      </c>
      <c r="AG1148" s="4"/>
      <c r="AH1148" s="4"/>
      <c r="AI1148" s="4"/>
      <c r="AJ1148" s="4"/>
      <c r="AK1148" t="s">
        <v>2116</v>
      </c>
    </row>
    <row r="1149" spans="2:37" hidden="1">
      <c r="B1149" s="175" t="s">
        <v>5175</v>
      </c>
      <c r="C1149" s="174" t="s">
        <v>160</v>
      </c>
      <c r="D1149" s="4" t="s">
        <v>2550</v>
      </c>
      <c r="E1149" s="4" t="s">
        <v>1831</v>
      </c>
      <c r="F1149" s="4" t="s">
        <v>1060</v>
      </c>
      <c r="G1149" s="4" t="s">
        <v>7963</v>
      </c>
      <c r="H1149" s="4" t="s">
        <v>1449</v>
      </c>
      <c r="I1149" s="4" t="s">
        <v>1450</v>
      </c>
      <c r="J1149" s="4" t="s">
        <v>7964</v>
      </c>
      <c r="K1149" s="139">
        <v>9812077334</v>
      </c>
      <c r="L1149" s="139">
        <v>9812077334</v>
      </c>
      <c r="M1149" s="4" t="s">
        <v>5203</v>
      </c>
      <c r="N1149" s="4" t="s">
        <v>7965</v>
      </c>
      <c r="O1149" s="4" t="s">
        <v>7958</v>
      </c>
      <c r="P1149" s="186">
        <f t="shared" si="144"/>
        <v>9812077334</v>
      </c>
      <c r="Q1149" s="186">
        <f t="shared" si="145"/>
        <v>0</v>
      </c>
      <c r="R1149" s="4">
        <v>61</v>
      </c>
      <c r="S1149" s="4" t="s">
        <v>70</v>
      </c>
      <c r="T1149" s="4" t="s">
        <v>70</v>
      </c>
      <c r="U1149" s="140">
        <v>45341</v>
      </c>
      <c r="V1149" s="4" t="s">
        <v>1884</v>
      </c>
      <c r="W1149" s="4" t="s">
        <v>1954</v>
      </c>
      <c r="X1149" s="139" t="s">
        <v>70</v>
      </c>
      <c r="Y1149" s="140">
        <v>45371</v>
      </c>
      <c r="Z1149" s="4" t="s">
        <v>1885</v>
      </c>
      <c r="AA1149" s="4" t="s">
        <v>1886</v>
      </c>
      <c r="AB1149" s="186">
        <f t="shared" si="146"/>
        <v>9812077334</v>
      </c>
      <c r="AC1149" s="142">
        <f t="shared" si="138"/>
        <v>0</v>
      </c>
      <c r="AD1149" s="4"/>
      <c r="AE1149" s="4" t="s">
        <v>2114</v>
      </c>
      <c r="AF1149" s="144" t="s">
        <v>7959</v>
      </c>
      <c r="AG1149" s="4"/>
      <c r="AH1149" s="4"/>
      <c r="AI1149" s="4"/>
      <c r="AJ1149" s="4"/>
      <c r="AK1149" t="s">
        <v>2116</v>
      </c>
    </row>
    <row r="1150" spans="2:37" hidden="1">
      <c r="B1150" s="175" t="s">
        <v>5175</v>
      </c>
      <c r="C1150" s="174" t="s">
        <v>160</v>
      </c>
      <c r="D1150" s="4" t="s">
        <v>2550</v>
      </c>
      <c r="E1150" s="4" t="s">
        <v>1831</v>
      </c>
      <c r="F1150" s="4" t="s">
        <v>1060</v>
      </c>
      <c r="G1150" s="4" t="s">
        <v>7966</v>
      </c>
      <c r="H1150" s="4" t="s">
        <v>1449</v>
      </c>
      <c r="I1150" s="4" t="s">
        <v>1450</v>
      </c>
      <c r="J1150" s="4" t="s">
        <v>7967</v>
      </c>
      <c r="K1150" s="139">
        <v>16493265748</v>
      </c>
      <c r="L1150" s="139">
        <v>16493265748</v>
      </c>
      <c r="M1150" s="4" t="s">
        <v>5203</v>
      </c>
      <c r="N1150" s="4" t="s">
        <v>7968</v>
      </c>
      <c r="O1150" s="4" t="s">
        <v>7958</v>
      </c>
      <c r="P1150" s="186">
        <f t="shared" si="144"/>
        <v>16493265748</v>
      </c>
      <c r="Q1150" s="186">
        <f t="shared" si="145"/>
        <v>0</v>
      </c>
      <c r="R1150" s="4">
        <v>61</v>
      </c>
      <c r="S1150" s="4" t="s">
        <v>70</v>
      </c>
      <c r="T1150" s="4" t="s">
        <v>70</v>
      </c>
      <c r="U1150" s="140">
        <v>45341</v>
      </c>
      <c r="V1150" s="4" t="s">
        <v>1884</v>
      </c>
      <c r="W1150" s="4" t="s">
        <v>1954</v>
      </c>
      <c r="X1150" s="139" t="s">
        <v>70</v>
      </c>
      <c r="Y1150" s="140">
        <v>45371</v>
      </c>
      <c r="Z1150" s="4" t="s">
        <v>1885</v>
      </c>
      <c r="AA1150" s="4" t="s">
        <v>1886</v>
      </c>
      <c r="AB1150" s="186">
        <f t="shared" si="146"/>
        <v>16493265748</v>
      </c>
      <c r="AC1150" s="142">
        <f t="shared" si="138"/>
        <v>0</v>
      </c>
      <c r="AD1150" s="4"/>
      <c r="AE1150" s="4" t="s">
        <v>2114</v>
      </c>
      <c r="AF1150" s="144" t="s">
        <v>7959</v>
      </c>
      <c r="AG1150" s="4"/>
      <c r="AH1150" s="4"/>
      <c r="AI1150" s="4"/>
      <c r="AJ1150" s="4"/>
      <c r="AK1150" t="s">
        <v>2116</v>
      </c>
    </row>
    <row r="1151" spans="2:37" hidden="1">
      <c r="B1151" s="175" t="s">
        <v>5175</v>
      </c>
      <c r="C1151" s="174" t="s">
        <v>160</v>
      </c>
      <c r="D1151" s="4" t="s">
        <v>2550</v>
      </c>
      <c r="E1151" s="4" t="s">
        <v>1831</v>
      </c>
      <c r="F1151" s="4" t="s">
        <v>1060</v>
      </c>
      <c r="G1151" s="4" t="s">
        <v>7969</v>
      </c>
      <c r="H1151" s="4" t="s">
        <v>1449</v>
      </c>
      <c r="I1151" s="4" t="s">
        <v>1450</v>
      </c>
      <c r="J1151" s="4" t="s">
        <v>7970</v>
      </c>
      <c r="K1151" s="139">
        <v>10744416874</v>
      </c>
      <c r="L1151" s="139">
        <v>10744416874</v>
      </c>
      <c r="M1151" s="4" t="s">
        <v>5203</v>
      </c>
      <c r="N1151" s="4" t="s">
        <v>7971</v>
      </c>
      <c r="O1151" s="4" t="s">
        <v>7958</v>
      </c>
      <c r="P1151" s="186">
        <f t="shared" si="144"/>
        <v>10744416874</v>
      </c>
      <c r="Q1151" s="186">
        <f t="shared" si="145"/>
        <v>0</v>
      </c>
      <c r="R1151" s="4">
        <v>61</v>
      </c>
      <c r="S1151" s="4" t="s">
        <v>70</v>
      </c>
      <c r="T1151" s="4" t="s">
        <v>70</v>
      </c>
      <c r="U1151" s="140">
        <v>45341</v>
      </c>
      <c r="V1151" s="4" t="s">
        <v>1884</v>
      </c>
      <c r="W1151" s="4" t="s">
        <v>1954</v>
      </c>
      <c r="X1151" s="139" t="s">
        <v>70</v>
      </c>
      <c r="Y1151" s="140">
        <v>45371</v>
      </c>
      <c r="Z1151" s="4" t="s">
        <v>1885</v>
      </c>
      <c r="AA1151" s="4" t="s">
        <v>1886</v>
      </c>
      <c r="AB1151" s="186">
        <f t="shared" si="146"/>
        <v>10744416874</v>
      </c>
      <c r="AC1151" s="142">
        <f t="shared" si="138"/>
        <v>0</v>
      </c>
      <c r="AD1151" s="4"/>
      <c r="AE1151" s="4" t="s">
        <v>2114</v>
      </c>
      <c r="AF1151" s="144" t="s">
        <v>7959</v>
      </c>
      <c r="AG1151" s="4"/>
      <c r="AH1151" s="4"/>
      <c r="AI1151" s="4"/>
      <c r="AJ1151" s="4"/>
      <c r="AK1151" t="s">
        <v>2116</v>
      </c>
    </row>
    <row r="1152" spans="2:37" hidden="1">
      <c r="B1152" s="175" t="s">
        <v>5175</v>
      </c>
      <c r="C1152" s="174" t="s">
        <v>160</v>
      </c>
      <c r="D1152" s="4" t="s">
        <v>2550</v>
      </c>
      <c r="E1152" s="4" t="s">
        <v>1831</v>
      </c>
      <c r="F1152" s="4" t="s">
        <v>1060</v>
      </c>
      <c r="G1152" s="4" t="s">
        <v>7972</v>
      </c>
      <c r="H1152" s="4" t="s">
        <v>1449</v>
      </c>
      <c r="I1152" s="4" t="s">
        <v>1450</v>
      </c>
      <c r="J1152" s="4" t="s">
        <v>7973</v>
      </c>
      <c r="K1152" s="139">
        <v>103950000</v>
      </c>
      <c r="L1152" s="139">
        <v>103950000</v>
      </c>
      <c r="M1152" s="4" t="s">
        <v>5203</v>
      </c>
      <c r="N1152" s="4" t="s">
        <v>7974</v>
      </c>
      <c r="O1152" s="4" t="s">
        <v>7958</v>
      </c>
      <c r="P1152" s="186">
        <f t="shared" si="144"/>
        <v>103950000</v>
      </c>
      <c r="Q1152" s="186">
        <f t="shared" si="145"/>
        <v>0</v>
      </c>
      <c r="R1152" s="4">
        <v>61</v>
      </c>
      <c r="S1152" s="4" t="s">
        <v>70</v>
      </c>
      <c r="T1152" s="4" t="s">
        <v>70</v>
      </c>
      <c r="U1152" s="140">
        <v>45341</v>
      </c>
      <c r="V1152" s="4" t="s">
        <v>1884</v>
      </c>
      <c r="W1152" s="4" t="s">
        <v>1954</v>
      </c>
      <c r="X1152" s="139" t="s">
        <v>70</v>
      </c>
      <c r="Y1152" s="140">
        <v>45371</v>
      </c>
      <c r="Z1152" s="4" t="s">
        <v>1885</v>
      </c>
      <c r="AA1152" s="4" t="s">
        <v>1886</v>
      </c>
      <c r="AB1152" s="186">
        <f t="shared" si="146"/>
        <v>103950000</v>
      </c>
      <c r="AC1152" s="142">
        <f t="shared" si="138"/>
        <v>0</v>
      </c>
      <c r="AD1152" s="4"/>
      <c r="AE1152" s="4" t="s">
        <v>2114</v>
      </c>
      <c r="AF1152" s="144" t="s">
        <v>7959</v>
      </c>
      <c r="AG1152" s="4"/>
      <c r="AH1152" s="4"/>
      <c r="AI1152" s="4"/>
      <c r="AJ1152" s="4"/>
      <c r="AK1152" t="s">
        <v>2116</v>
      </c>
    </row>
    <row r="1153" spans="2:37" hidden="1">
      <c r="B1153" s="175" t="s">
        <v>5175</v>
      </c>
      <c r="C1153" s="174" t="s">
        <v>160</v>
      </c>
      <c r="D1153" s="4" t="s">
        <v>2550</v>
      </c>
      <c r="E1153" s="4" t="s">
        <v>1831</v>
      </c>
      <c r="F1153" s="4" t="s">
        <v>1060</v>
      </c>
      <c r="G1153" s="4" t="s">
        <v>7975</v>
      </c>
      <c r="H1153" s="4" t="s">
        <v>1449</v>
      </c>
      <c r="I1153" s="4" t="s">
        <v>1450</v>
      </c>
      <c r="J1153" s="4" t="s">
        <v>7976</v>
      </c>
      <c r="K1153" s="139">
        <v>6267688000</v>
      </c>
      <c r="L1153" s="139">
        <v>6267688000</v>
      </c>
      <c r="M1153" s="4" t="s">
        <v>5203</v>
      </c>
      <c r="N1153" s="4" t="s">
        <v>7977</v>
      </c>
      <c r="O1153" s="4" t="s">
        <v>7958</v>
      </c>
      <c r="P1153" s="186">
        <f t="shared" si="144"/>
        <v>6267688000</v>
      </c>
      <c r="Q1153" s="186">
        <f t="shared" si="145"/>
        <v>0</v>
      </c>
      <c r="R1153" s="4">
        <v>61</v>
      </c>
      <c r="S1153" s="4" t="s">
        <v>70</v>
      </c>
      <c r="T1153" s="4" t="s">
        <v>70</v>
      </c>
      <c r="U1153" s="140">
        <v>45341</v>
      </c>
      <c r="V1153" s="4" t="s">
        <v>1884</v>
      </c>
      <c r="W1153" s="4" t="s">
        <v>1954</v>
      </c>
      <c r="X1153" s="139" t="s">
        <v>70</v>
      </c>
      <c r="Y1153" s="140">
        <v>45371</v>
      </c>
      <c r="Z1153" s="4" t="s">
        <v>1885</v>
      </c>
      <c r="AA1153" s="4" t="s">
        <v>1886</v>
      </c>
      <c r="AB1153" s="186">
        <f t="shared" si="146"/>
        <v>6267688000</v>
      </c>
      <c r="AC1153" s="142">
        <f t="shared" si="138"/>
        <v>0</v>
      </c>
      <c r="AD1153" s="4"/>
      <c r="AE1153" s="4" t="s">
        <v>2114</v>
      </c>
      <c r="AF1153" s="144" t="s">
        <v>7959</v>
      </c>
      <c r="AG1153" s="4"/>
      <c r="AH1153" s="4"/>
      <c r="AI1153" s="4"/>
      <c r="AJ1153" s="4"/>
      <c r="AK1153" t="s">
        <v>2116</v>
      </c>
    </row>
    <row r="1154" spans="2:37" hidden="1">
      <c r="B1154" s="175" t="s">
        <v>5175</v>
      </c>
      <c r="C1154" s="174" t="s">
        <v>160</v>
      </c>
      <c r="D1154" s="4" t="s">
        <v>2550</v>
      </c>
      <c r="E1154" s="4" t="s">
        <v>1831</v>
      </c>
      <c r="F1154" s="4" t="s">
        <v>1060</v>
      </c>
      <c r="G1154" s="4" t="s">
        <v>7978</v>
      </c>
      <c r="H1154" s="4" t="s">
        <v>1449</v>
      </c>
      <c r="I1154" s="4" t="s">
        <v>1450</v>
      </c>
      <c r="J1154" s="4" t="s">
        <v>7979</v>
      </c>
      <c r="K1154" s="139">
        <v>103950000</v>
      </c>
      <c r="L1154" s="139">
        <v>103950000</v>
      </c>
      <c r="M1154" s="4" t="s">
        <v>5203</v>
      </c>
      <c r="N1154" s="4" t="s">
        <v>6924</v>
      </c>
      <c r="O1154" s="4" t="s">
        <v>7958</v>
      </c>
      <c r="P1154" s="186">
        <f t="shared" si="144"/>
        <v>103950000</v>
      </c>
      <c r="Q1154" s="186">
        <f t="shared" si="145"/>
        <v>0</v>
      </c>
      <c r="R1154" s="4">
        <v>61</v>
      </c>
      <c r="S1154" s="4" t="s">
        <v>70</v>
      </c>
      <c r="T1154" s="4" t="s">
        <v>70</v>
      </c>
      <c r="U1154" s="140">
        <v>45341</v>
      </c>
      <c r="V1154" s="4" t="s">
        <v>1884</v>
      </c>
      <c r="W1154" s="4" t="s">
        <v>1954</v>
      </c>
      <c r="X1154" s="139" t="s">
        <v>70</v>
      </c>
      <c r="Y1154" s="140">
        <v>45371</v>
      </c>
      <c r="Z1154" s="4" t="s">
        <v>1885</v>
      </c>
      <c r="AA1154" s="4" t="s">
        <v>1886</v>
      </c>
      <c r="AB1154" s="186">
        <f t="shared" si="146"/>
        <v>103950000</v>
      </c>
      <c r="AC1154" s="142">
        <f t="shared" si="138"/>
        <v>0</v>
      </c>
      <c r="AD1154" s="4"/>
      <c r="AE1154" s="4" t="s">
        <v>2114</v>
      </c>
      <c r="AF1154" s="144" t="s">
        <v>7959</v>
      </c>
      <c r="AG1154" s="4"/>
      <c r="AH1154" s="4"/>
      <c r="AI1154" s="4"/>
      <c r="AJ1154" s="4"/>
      <c r="AK1154" t="s">
        <v>2116</v>
      </c>
    </row>
    <row r="1155" spans="2:37" hidden="1">
      <c r="B1155" s="175" t="s">
        <v>5175</v>
      </c>
      <c r="C1155" s="174" t="s">
        <v>160</v>
      </c>
      <c r="D1155" s="4" t="s">
        <v>2550</v>
      </c>
      <c r="E1155" s="4" t="s">
        <v>1831</v>
      </c>
      <c r="F1155" s="4" t="s">
        <v>1060</v>
      </c>
      <c r="G1155" s="4" t="s">
        <v>7980</v>
      </c>
      <c r="H1155" s="4" t="s">
        <v>1449</v>
      </c>
      <c r="I1155" s="4" t="s">
        <v>1450</v>
      </c>
      <c r="J1155" s="4" t="s">
        <v>7981</v>
      </c>
      <c r="K1155" s="139">
        <v>4958768250</v>
      </c>
      <c r="L1155" s="139">
        <v>4958768250</v>
      </c>
      <c r="M1155" s="4" t="s">
        <v>5203</v>
      </c>
      <c r="N1155" s="4" t="s">
        <v>7982</v>
      </c>
      <c r="O1155" s="4" t="s">
        <v>7958</v>
      </c>
      <c r="P1155" s="186">
        <f t="shared" si="144"/>
        <v>4958768250</v>
      </c>
      <c r="Q1155" s="186">
        <f t="shared" si="145"/>
        <v>0</v>
      </c>
      <c r="R1155" s="4">
        <v>61</v>
      </c>
      <c r="S1155" s="4" t="s">
        <v>70</v>
      </c>
      <c r="T1155" s="4" t="s">
        <v>70</v>
      </c>
      <c r="U1155" s="140">
        <v>45341</v>
      </c>
      <c r="V1155" s="4" t="s">
        <v>1884</v>
      </c>
      <c r="W1155" s="4" t="s">
        <v>1954</v>
      </c>
      <c r="X1155" s="139" t="s">
        <v>70</v>
      </c>
      <c r="Y1155" s="140">
        <v>45371</v>
      </c>
      <c r="Z1155" s="4" t="s">
        <v>1885</v>
      </c>
      <c r="AA1155" s="4" t="s">
        <v>1886</v>
      </c>
      <c r="AB1155" s="186">
        <f t="shared" si="146"/>
        <v>4958768250</v>
      </c>
      <c r="AC1155" s="142">
        <f t="shared" si="138"/>
        <v>0</v>
      </c>
      <c r="AD1155" s="4"/>
      <c r="AE1155" s="4" t="s">
        <v>2114</v>
      </c>
      <c r="AF1155" s="144" t="s">
        <v>7959</v>
      </c>
      <c r="AG1155" s="4"/>
      <c r="AH1155" s="4"/>
      <c r="AI1155" s="4"/>
      <c r="AJ1155" s="4"/>
      <c r="AK1155" t="s">
        <v>2116</v>
      </c>
    </row>
    <row r="1156" spans="2:37" hidden="1">
      <c r="B1156" s="175" t="s">
        <v>5175</v>
      </c>
      <c r="C1156" s="174" t="s">
        <v>160</v>
      </c>
      <c r="D1156" s="4" t="s">
        <v>2550</v>
      </c>
      <c r="E1156" s="4" t="s">
        <v>1831</v>
      </c>
      <c r="F1156" s="4" t="s">
        <v>1060</v>
      </c>
      <c r="G1156" s="4" t="s">
        <v>7983</v>
      </c>
      <c r="H1156" s="4" t="s">
        <v>1389</v>
      </c>
      <c r="I1156" s="4" t="s">
        <v>1390</v>
      </c>
      <c r="J1156" s="4" t="s">
        <v>7984</v>
      </c>
      <c r="K1156" s="139">
        <v>80000000</v>
      </c>
      <c r="L1156" s="139">
        <v>80000000</v>
      </c>
      <c r="M1156" s="4" t="s">
        <v>5208</v>
      </c>
      <c r="N1156" s="4" t="s">
        <v>7985</v>
      </c>
      <c r="O1156" s="4" t="s">
        <v>2595</v>
      </c>
      <c r="P1156" s="186">
        <f t="shared" si="144"/>
        <v>80000000</v>
      </c>
      <c r="Q1156" s="186">
        <f t="shared" si="145"/>
        <v>0</v>
      </c>
      <c r="R1156" s="4">
        <v>70</v>
      </c>
      <c r="S1156" s="4" t="s">
        <v>70</v>
      </c>
      <c r="T1156" s="4" t="s">
        <v>70</v>
      </c>
      <c r="U1156" s="140">
        <v>45341</v>
      </c>
      <c r="V1156" s="4" t="s">
        <v>1884</v>
      </c>
      <c r="W1156" s="4" t="s">
        <v>1954</v>
      </c>
      <c r="X1156" s="139" t="s">
        <v>70</v>
      </c>
      <c r="Y1156" s="95">
        <v>45353</v>
      </c>
      <c r="Z1156" s="4" t="s">
        <v>1888</v>
      </c>
      <c r="AA1156" s="4" t="s">
        <v>1886</v>
      </c>
      <c r="AB1156" s="186">
        <f t="shared" ref="AB1156:AB1219" si="147">P1156</f>
        <v>80000000</v>
      </c>
      <c r="AC1156" s="142">
        <f t="shared" si="138"/>
        <v>0</v>
      </c>
      <c r="AD1156" s="4"/>
      <c r="AE1156" s="4" t="s">
        <v>1942</v>
      </c>
      <c r="AF1156" s="252" t="s">
        <v>7986</v>
      </c>
      <c r="AG1156" s="4"/>
      <c r="AH1156" s="4"/>
      <c r="AI1156" s="4"/>
      <c r="AJ1156" s="4"/>
      <c r="AK1156" s="95">
        <v>45353</v>
      </c>
    </row>
    <row r="1157" spans="2:37" hidden="1">
      <c r="B1157" s="175" t="s">
        <v>5175</v>
      </c>
      <c r="C1157" s="174" t="s">
        <v>160</v>
      </c>
      <c r="D1157" s="4" t="s">
        <v>2550</v>
      </c>
      <c r="E1157" s="4" t="s">
        <v>1831</v>
      </c>
      <c r="F1157" s="4" t="s">
        <v>1060</v>
      </c>
      <c r="G1157" s="4" t="s">
        <v>7987</v>
      </c>
      <c r="H1157" s="4" t="s">
        <v>1389</v>
      </c>
      <c r="I1157" s="4" t="s">
        <v>1390</v>
      </c>
      <c r="J1157" s="4" t="s">
        <v>7988</v>
      </c>
      <c r="K1157" s="139">
        <v>1360000000</v>
      </c>
      <c r="L1157" s="139">
        <v>1360000000</v>
      </c>
      <c r="M1157" s="4" t="s">
        <v>5208</v>
      </c>
      <c r="N1157" s="4" t="s">
        <v>7985</v>
      </c>
      <c r="O1157" s="4" t="s">
        <v>2595</v>
      </c>
      <c r="P1157" s="186">
        <f t="shared" si="144"/>
        <v>1360000000</v>
      </c>
      <c r="Q1157" s="186">
        <f t="shared" si="145"/>
        <v>0</v>
      </c>
      <c r="R1157" s="4">
        <v>70</v>
      </c>
      <c r="S1157" s="4" t="s">
        <v>70</v>
      </c>
      <c r="T1157" s="4" t="s">
        <v>70</v>
      </c>
      <c r="U1157" s="140">
        <v>45341</v>
      </c>
      <c r="V1157" s="4" t="s">
        <v>1884</v>
      </c>
      <c r="W1157" s="4" t="s">
        <v>1954</v>
      </c>
      <c r="X1157" s="139" t="s">
        <v>70</v>
      </c>
      <c r="Y1157" s="95">
        <v>45353</v>
      </c>
      <c r="Z1157" s="4" t="s">
        <v>1888</v>
      </c>
      <c r="AA1157" s="4" t="s">
        <v>1886</v>
      </c>
      <c r="AB1157" s="186">
        <f t="shared" si="147"/>
        <v>1360000000</v>
      </c>
      <c r="AC1157" s="142">
        <f t="shared" si="138"/>
        <v>0</v>
      </c>
      <c r="AD1157" s="4"/>
      <c r="AE1157" s="4" t="s">
        <v>1942</v>
      </c>
      <c r="AF1157" s="252" t="s">
        <v>7986</v>
      </c>
      <c r="AG1157" s="4"/>
      <c r="AH1157" s="4"/>
      <c r="AI1157" s="4"/>
      <c r="AJ1157" s="4"/>
      <c r="AK1157" s="95">
        <v>45353</v>
      </c>
    </row>
    <row r="1158" spans="2:37" hidden="1">
      <c r="B1158" s="175" t="s">
        <v>5175</v>
      </c>
      <c r="C1158" s="174" t="s">
        <v>160</v>
      </c>
      <c r="D1158" s="4" t="s">
        <v>2550</v>
      </c>
      <c r="E1158" s="4" t="s">
        <v>1831</v>
      </c>
      <c r="F1158" s="4" t="s">
        <v>1060</v>
      </c>
      <c r="G1158" s="4" t="s">
        <v>7989</v>
      </c>
      <c r="H1158" s="4" t="s">
        <v>1389</v>
      </c>
      <c r="I1158" s="4" t="s">
        <v>1390</v>
      </c>
      <c r="J1158" s="4" t="s">
        <v>7990</v>
      </c>
      <c r="K1158" s="139">
        <v>8016990189</v>
      </c>
      <c r="L1158" s="139">
        <v>8016990189</v>
      </c>
      <c r="M1158" s="4" t="s">
        <v>5208</v>
      </c>
      <c r="N1158" s="4" t="s">
        <v>2787</v>
      </c>
      <c r="O1158" s="4" t="s">
        <v>2161</v>
      </c>
      <c r="P1158" s="186">
        <f t="shared" si="144"/>
        <v>8016990189</v>
      </c>
      <c r="Q1158" s="186">
        <f t="shared" si="145"/>
        <v>0</v>
      </c>
      <c r="R1158" s="4">
        <v>70</v>
      </c>
      <c r="S1158" s="4" t="s">
        <v>70</v>
      </c>
      <c r="T1158" s="4" t="s">
        <v>70</v>
      </c>
      <c r="U1158" s="140">
        <v>45341</v>
      </c>
      <c r="V1158" s="4" t="s">
        <v>1884</v>
      </c>
      <c r="W1158" s="4" t="s">
        <v>1954</v>
      </c>
      <c r="X1158" s="139" t="s">
        <v>70</v>
      </c>
      <c r="Y1158" s="95">
        <v>45353</v>
      </c>
      <c r="Z1158" s="4" t="s">
        <v>1888</v>
      </c>
      <c r="AA1158" s="4" t="s">
        <v>1886</v>
      </c>
      <c r="AB1158" s="186">
        <f t="shared" si="147"/>
        <v>8016990189</v>
      </c>
      <c r="AC1158" s="142">
        <f t="shared" si="138"/>
        <v>0</v>
      </c>
      <c r="AD1158" s="4"/>
      <c r="AE1158" s="4" t="s">
        <v>1942</v>
      </c>
      <c r="AF1158" s="252" t="s">
        <v>7986</v>
      </c>
      <c r="AG1158" s="4"/>
      <c r="AH1158" s="4"/>
      <c r="AI1158" s="4"/>
      <c r="AJ1158" s="4"/>
      <c r="AK1158" s="95">
        <v>45353</v>
      </c>
    </row>
    <row r="1159" spans="2:37" hidden="1">
      <c r="B1159" s="175" t="s">
        <v>5175</v>
      </c>
      <c r="C1159" s="174" t="s">
        <v>160</v>
      </c>
      <c r="D1159" s="4" t="s">
        <v>2550</v>
      </c>
      <c r="E1159" s="4" t="s">
        <v>1831</v>
      </c>
      <c r="F1159" s="4" t="s">
        <v>1060</v>
      </c>
      <c r="G1159" s="4" t="s">
        <v>7991</v>
      </c>
      <c r="H1159" s="4" t="s">
        <v>1389</v>
      </c>
      <c r="I1159" s="4" t="s">
        <v>1390</v>
      </c>
      <c r="J1159" s="4" t="s">
        <v>7992</v>
      </c>
      <c r="K1159" s="139">
        <v>1446480000</v>
      </c>
      <c r="L1159" s="139">
        <v>1446480000</v>
      </c>
      <c r="M1159" s="4" t="s">
        <v>5208</v>
      </c>
      <c r="N1159" s="4" t="s">
        <v>2787</v>
      </c>
      <c r="O1159" s="4" t="s">
        <v>2161</v>
      </c>
      <c r="P1159" s="186">
        <f t="shared" si="144"/>
        <v>1446480000</v>
      </c>
      <c r="Q1159" s="186">
        <f t="shared" si="145"/>
        <v>0</v>
      </c>
      <c r="R1159" s="4">
        <v>70</v>
      </c>
      <c r="S1159" s="4" t="s">
        <v>70</v>
      </c>
      <c r="T1159" s="4" t="s">
        <v>70</v>
      </c>
      <c r="U1159" s="140">
        <v>45341</v>
      </c>
      <c r="V1159" s="4" t="s">
        <v>1884</v>
      </c>
      <c r="W1159" s="4" t="s">
        <v>1954</v>
      </c>
      <c r="X1159" s="139" t="s">
        <v>70</v>
      </c>
      <c r="Y1159" s="95">
        <v>45353</v>
      </c>
      <c r="Z1159" s="4" t="s">
        <v>1888</v>
      </c>
      <c r="AA1159" s="4" t="s">
        <v>1886</v>
      </c>
      <c r="AB1159" s="186">
        <f t="shared" si="147"/>
        <v>1446480000</v>
      </c>
      <c r="AC1159" s="142">
        <f t="shared" si="138"/>
        <v>0</v>
      </c>
      <c r="AD1159" s="4"/>
      <c r="AE1159" s="4" t="s">
        <v>1942</v>
      </c>
      <c r="AF1159" s="252" t="s">
        <v>7986</v>
      </c>
      <c r="AG1159" s="4"/>
      <c r="AH1159" s="4"/>
      <c r="AI1159" s="4"/>
      <c r="AJ1159" s="4"/>
      <c r="AK1159" s="95">
        <v>45353</v>
      </c>
    </row>
    <row r="1160" spans="2:37" hidden="1">
      <c r="B1160" s="175" t="s">
        <v>5175</v>
      </c>
      <c r="C1160" s="174" t="s">
        <v>160</v>
      </c>
      <c r="D1160" s="4" t="s">
        <v>2550</v>
      </c>
      <c r="E1160" s="4" t="s">
        <v>1831</v>
      </c>
      <c r="F1160" s="4" t="s">
        <v>1060</v>
      </c>
      <c r="G1160" s="4" t="s">
        <v>7993</v>
      </c>
      <c r="H1160" s="4" t="s">
        <v>1389</v>
      </c>
      <c r="I1160" s="4" t="s">
        <v>1390</v>
      </c>
      <c r="J1160" s="4" t="s">
        <v>7994</v>
      </c>
      <c r="K1160" s="139">
        <v>969500000</v>
      </c>
      <c r="L1160" s="139">
        <v>969500000</v>
      </c>
      <c r="M1160" s="4" t="s">
        <v>5208</v>
      </c>
      <c r="N1160" s="4" t="s">
        <v>4552</v>
      </c>
      <c r="O1160" s="4" t="s">
        <v>3619</v>
      </c>
      <c r="P1160" s="186">
        <f t="shared" si="144"/>
        <v>969500000</v>
      </c>
      <c r="Q1160" s="186">
        <f t="shared" si="145"/>
        <v>0</v>
      </c>
      <c r="R1160" s="4">
        <v>70</v>
      </c>
      <c r="S1160" s="4" t="s">
        <v>70</v>
      </c>
      <c r="T1160" s="4" t="s">
        <v>70</v>
      </c>
      <c r="U1160" s="140">
        <v>45341</v>
      </c>
      <c r="V1160" s="4" t="s">
        <v>1884</v>
      </c>
      <c r="W1160" s="4" t="s">
        <v>1954</v>
      </c>
      <c r="X1160" s="139" t="s">
        <v>70</v>
      </c>
      <c r="Y1160" s="95">
        <v>45353</v>
      </c>
      <c r="Z1160" s="4" t="s">
        <v>1888</v>
      </c>
      <c r="AA1160" s="4" t="s">
        <v>1886</v>
      </c>
      <c r="AB1160" s="186">
        <f t="shared" si="147"/>
        <v>969500000</v>
      </c>
      <c r="AC1160" s="142">
        <f t="shared" si="138"/>
        <v>0</v>
      </c>
      <c r="AD1160" s="4"/>
      <c r="AE1160" s="4" t="s">
        <v>1942</v>
      </c>
      <c r="AF1160" s="252" t="s">
        <v>7986</v>
      </c>
      <c r="AG1160" s="4"/>
      <c r="AH1160" s="4"/>
      <c r="AI1160" s="4"/>
      <c r="AJ1160" s="4"/>
      <c r="AK1160" s="95">
        <v>45353</v>
      </c>
    </row>
    <row r="1161" spans="2:37" hidden="1">
      <c r="B1161" s="175" t="s">
        <v>5175</v>
      </c>
      <c r="C1161" s="174" t="s">
        <v>160</v>
      </c>
      <c r="D1161" s="4" t="s">
        <v>2550</v>
      </c>
      <c r="E1161" s="4" t="s">
        <v>1831</v>
      </c>
      <c r="F1161" s="4" t="s">
        <v>1060</v>
      </c>
      <c r="G1161" s="4" t="s">
        <v>7995</v>
      </c>
      <c r="H1161" s="4" t="s">
        <v>1389</v>
      </c>
      <c r="I1161" s="4" t="s">
        <v>1390</v>
      </c>
      <c r="J1161" s="4" t="s">
        <v>7996</v>
      </c>
      <c r="K1161" s="139">
        <v>786000000</v>
      </c>
      <c r="L1161" s="139">
        <v>786000000</v>
      </c>
      <c r="M1161" s="4" t="s">
        <v>5208</v>
      </c>
      <c r="N1161" s="4" t="s">
        <v>4552</v>
      </c>
      <c r="O1161" s="4" t="s">
        <v>3619</v>
      </c>
      <c r="P1161" s="186">
        <f t="shared" si="144"/>
        <v>786000000</v>
      </c>
      <c r="Q1161" s="186">
        <f t="shared" si="145"/>
        <v>0</v>
      </c>
      <c r="R1161" s="4">
        <v>70</v>
      </c>
      <c r="S1161" s="4" t="s">
        <v>70</v>
      </c>
      <c r="T1161" s="4" t="s">
        <v>70</v>
      </c>
      <c r="U1161" s="140">
        <v>45341</v>
      </c>
      <c r="V1161" s="4" t="s">
        <v>1884</v>
      </c>
      <c r="W1161" s="4" t="s">
        <v>1954</v>
      </c>
      <c r="X1161" s="139" t="s">
        <v>70</v>
      </c>
      <c r="Y1161" s="95">
        <v>45353</v>
      </c>
      <c r="Z1161" s="4" t="s">
        <v>1888</v>
      </c>
      <c r="AA1161" s="4" t="s">
        <v>1886</v>
      </c>
      <c r="AB1161" s="186">
        <f t="shared" si="147"/>
        <v>786000000</v>
      </c>
      <c r="AC1161" s="142">
        <f t="shared" si="138"/>
        <v>0</v>
      </c>
      <c r="AD1161" s="4"/>
      <c r="AE1161" s="4" t="s">
        <v>1942</v>
      </c>
      <c r="AF1161" s="252" t="s">
        <v>7986</v>
      </c>
      <c r="AG1161" s="4"/>
      <c r="AH1161" s="4"/>
      <c r="AI1161" s="4"/>
      <c r="AJ1161" s="4"/>
      <c r="AK1161" s="95">
        <v>45353</v>
      </c>
    </row>
    <row r="1162" spans="2:37" hidden="1">
      <c r="B1162" s="175" t="s">
        <v>5175</v>
      </c>
      <c r="C1162" s="174" t="s">
        <v>160</v>
      </c>
      <c r="D1162" s="4" t="s">
        <v>2550</v>
      </c>
      <c r="E1162" s="4" t="s">
        <v>1831</v>
      </c>
      <c r="F1162" s="4" t="s">
        <v>1060</v>
      </c>
      <c r="G1162" s="4" t="s">
        <v>7997</v>
      </c>
      <c r="H1162" s="4" t="s">
        <v>1389</v>
      </c>
      <c r="I1162" s="4" t="s">
        <v>1390</v>
      </c>
      <c r="J1162" s="4" t="s">
        <v>7998</v>
      </c>
      <c r="K1162" s="139">
        <v>1778789316</v>
      </c>
      <c r="L1162" s="139">
        <v>1778789316</v>
      </c>
      <c r="M1162" s="4" t="s">
        <v>5208</v>
      </c>
      <c r="N1162" s="4" t="s">
        <v>2732</v>
      </c>
      <c r="O1162" s="4" t="s">
        <v>3033</v>
      </c>
      <c r="P1162" s="186">
        <f t="shared" si="144"/>
        <v>1778789316</v>
      </c>
      <c r="Q1162" s="186">
        <f t="shared" si="145"/>
        <v>0</v>
      </c>
      <c r="R1162" s="4">
        <v>70</v>
      </c>
      <c r="S1162" s="4" t="s">
        <v>70</v>
      </c>
      <c r="T1162" s="4" t="s">
        <v>70</v>
      </c>
      <c r="U1162" s="140">
        <v>45341</v>
      </c>
      <c r="V1162" s="4" t="s">
        <v>1884</v>
      </c>
      <c r="W1162" s="4" t="s">
        <v>1954</v>
      </c>
      <c r="X1162" s="139" t="s">
        <v>70</v>
      </c>
      <c r="Y1162" s="95">
        <v>45353</v>
      </c>
      <c r="Z1162" s="4" t="s">
        <v>1888</v>
      </c>
      <c r="AA1162" s="4" t="s">
        <v>1886</v>
      </c>
      <c r="AB1162" s="186">
        <f t="shared" si="147"/>
        <v>1778789316</v>
      </c>
      <c r="AC1162" s="142">
        <f t="shared" si="138"/>
        <v>0</v>
      </c>
      <c r="AD1162" s="4"/>
      <c r="AE1162" s="4" t="s">
        <v>1942</v>
      </c>
      <c r="AF1162" s="252" t="s">
        <v>7986</v>
      </c>
      <c r="AG1162" s="4"/>
      <c r="AH1162" s="4"/>
      <c r="AI1162" s="4"/>
      <c r="AJ1162" s="4"/>
      <c r="AK1162" s="95">
        <v>45353</v>
      </c>
    </row>
    <row r="1163" spans="2:37" hidden="1">
      <c r="B1163" s="175" t="s">
        <v>5175</v>
      </c>
      <c r="C1163" s="174" t="s">
        <v>160</v>
      </c>
      <c r="D1163" s="4" t="s">
        <v>2550</v>
      </c>
      <c r="E1163" s="4" t="s">
        <v>1831</v>
      </c>
      <c r="F1163" s="4" t="s">
        <v>1060</v>
      </c>
      <c r="G1163" s="4" t="s">
        <v>7999</v>
      </c>
      <c r="H1163" s="4" t="s">
        <v>1389</v>
      </c>
      <c r="I1163" s="4" t="s">
        <v>1390</v>
      </c>
      <c r="J1163" s="4" t="s">
        <v>8000</v>
      </c>
      <c r="K1163" s="139">
        <v>4090000000</v>
      </c>
      <c r="L1163" s="139">
        <v>4090000000</v>
      </c>
      <c r="M1163" s="4" t="s">
        <v>5208</v>
      </c>
      <c r="N1163" s="4" t="s">
        <v>2732</v>
      </c>
      <c r="O1163" s="4" t="s">
        <v>3033</v>
      </c>
      <c r="P1163" s="186">
        <f t="shared" si="144"/>
        <v>4090000000</v>
      </c>
      <c r="Q1163" s="186">
        <f t="shared" si="145"/>
        <v>0</v>
      </c>
      <c r="R1163" s="4">
        <v>70</v>
      </c>
      <c r="S1163" s="4" t="s">
        <v>70</v>
      </c>
      <c r="T1163" s="4" t="s">
        <v>70</v>
      </c>
      <c r="U1163" s="140">
        <v>45341</v>
      </c>
      <c r="V1163" s="4" t="s">
        <v>1884</v>
      </c>
      <c r="W1163" s="4" t="s">
        <v>1954</v>
      </c>
      <c r="X1163" s="139" t="s">
        <v>70</v>
      </c>
      <c r="Y1163" s="95">
        <v>45353</v>
      </c>
      <c r="Z1163" s="4" t="s">
        <v>1888</v>
      </c>
      <c r="AA1163" s="4" t="s">
        <v>1886</v>
      </c>
      <c r="AB1163" s="186">
        <f t="shared" si="147"/>
        <v>4090000000</v>
      </c>
      <c r="AC1163" s="142">
        <f t="shared" si="138"/>
        <v>0</v>
      </c>
      <c r="AD1163" s="4"/>
      <c r="AE1163" s="4" t="s">
        <v>1942</v>
      </c>
      <c r="AF1163" s="252" t="s">
        <v>7986</v>
      </c>
      <c r="AG1163" s="4"/>
      <c r="AH1163" s="4"/>
      <c r="AI1163" s="4"/>
      <c r="AJ1163" s="4"/>
      <c r="AK1163" s="95">
        <v>45353</v>
      </c>
    </row>
    <row r="1164" spans="2:37" hidden="1">
      <c r="B1164" s="175" t="s">
        <v>5175</v>
      </c>
      <c r="C1164" s="174" t="s">
        <v>160</v>
      </c>
      <c r="D1164" s="4" t="s">
        <v>2550</v>
      </c>
      <c r="E1164" s="4" t="s">
        <v>1831</v>
      </c>
      <c r="F1164" s="4" t="s">
        <v>1060</v>
      </c>
      <c r="G1164" s="4" t="s">
        <v>8001</v>
      </c>
      <c r="H1164" s="4" t="s">
        <v>1389</v>
      </c>
      <c r="I1164" s="4" t="s">
        <v>1390</v>
      </c>
      <c r="J1164" s="4" t="s">
        <v>8002</v>
      </c>
      <c r="K1164" s="139">
        <v>1454500000</v>
      </c>
      <c r="L1164" s="139">
        <v>1454500000</v>
      </c>
      <c r="M1164" s="4" t="s">
        <v>5208</v>
      </c>
      <c r="N1164" s="4" t="s">
        <v>3598</v>
      </c>
      <c r="O1164" s="4" t="s">
        <v>2781</v>
      </c>
      <c r="P1164" s="186">
        <f t="shared" si="144"/>
        <v>1454500000</v>
      </c>
      <c r="Q1164" s="186">
        <f t="shared" si="145"/>
        <v>0</v>
      </c>
      <c r="R1164" s="4">
        <v>70</v>
      </c>
      <c r="S1164" s="4" t="s">
        <v>70</v>
      </c>
      <c r="T1164" s="4" t="s">
        <v>70</v>
      </c>
      <c r="U1164" s="140">
        <v>45341</v>
      </c>
      <c r="V1164" s="4" t="s">
        <v>1884</v>
      </c>
      <c r="W1164" s="4" t="s">
        <v>1954</v>
      </c>
      <c r="X1164" s="139" t="s">
        <v>70</v>
      </c>
      <c r="Y1164" s="95">
        <v>45353</v>
      </c>
      <c r="Z1164" s="4" t="s">
        <v>1888</v>
      </c>
      <c r="AA1164" s="4" t="s">
        <v>1886</v>
      </c>
      <c r="AB1164" s="186">
        <f t="shared" si="147"/>
        <v>1454500000</v>
      </c>
      <c r="AC1164" s="142">
        <f t="shared" ref="AC1164:AC1227" si="148">P1164-AB1164</f>
        <v>0</v>
      </c>
      <c r="AD1164" s="4"/>
      <c r="AE1164" s="4" t="s">
        <v>1942</v>
      </c>
      <c r="AF1164" s="252" t="s">
        <v>7986</v>
      </c>
      <c r="AG1164" s="4"/>
      <c r="AH1164" s="4"/>
      <c r="AI1164" s="4"/>
      <c r="AJ1164" s="4"/>
      <c r="AK1164" s="95">
        <v>45353</v>
      </c>
    </row>
    <row r="1165" spans="2:37" hidden="1">
      <c r="B1165" s="175" t="s">
        <v>5175</v>
      </c>
      <c r="C1165" s="174" t="s">
        <v>160</v>
      </c>
      <c r="D1165" s="4" t="s">
        <v>2550</v>
      </c>
      <c r="E1165" s="4" t="s">
        <v>1831</v>
      </c>
      <c r="F1165" s="4" t="s">
        <v>1060</v>
      </c>
      <c r="G1165" s="4" t="s">
        <v>8003</v>
      </c>
      <c r="H1165" s="4" t="s">
        <v>1389</v>
      </c>
      <c r="I1165" s="4" t="s">
        <v>1390</v>
      </c>
      <c r="J1165" s="4" t="s">
        <v>8004</v>
      </c>
      <c r="K1165" s="139">
        <v>1310000000</v>
      </c>
      <c r="L1165" s="139">
        <v>1310000000</v>
      </c>
      <c r="M1165" s="4" t="s">
        <v>5208</v>
      </c>
      <c r="N1165" s="4" t="s">
        <v>3342</v>
      </c>
      <c r="O1165" s="4" t="s">
        <v>3334</v>
      </c>
      <c r="P1165" s="186">
        <f t="shared" si="144"/>
        <v>1310000000</v>
      </c>
      <c r="Q1165" s="186">
        <f t="shared" si="145"/>
        <v>0</v>
      </c>
      <c r="R1165" s="4">
        <v>70</v>
      </c>
      <c r="S1165" s="4" t="s">
        <v>70</v>
      </c>
      <c r="T1165" s="4" t="s">
        <v>70</v>
      </c>
      <c r="U1165" s="140">
        <v>45341</v>
      </c>
      <c r="V1165" s="4" t="s">
        <v>1884</v>
      </c>
      <c r="W1165" s="4" t="s">
        <v>1954</v>
      </c>
      <c r="X1165" s="139" t="s">
        <v>70</v>
      </c>
      <c r="Y1165" s="95">
        <v>45353</v>
      </c>
      <c r="Z1165" s="4" t="s">
        <v>1888</v>
      </c>
      <c r="AA1165" s="4" t="s">
        <v>1886</v>
      </c>
      <c r="AB1165" s="186">
        <f>P1165</f>
        <v>1310000000</v>
      </c>
      <c r="AC1165" s="142">
        <f t="shared" si="148"/>
        <v>0</v>
      </c>
      <c r="AD1165" s="4"/>
      <c r="AE1165" s="4" t="s">
        <v>1942</v>
      </c>
      <c r="AF1165" s="252" t="s">
        <v>7986</v>
      </c>
      <c r="AG1165" s="4"/>
      <c r="AH1165" s="4"/>
      <c r="AI1165" s="4"/>
      <c r="AJ1165" s="4"/>
      <c r="AK1165" s="95">
        <v>45353</v>
      </c>
    </row>
    <row r="1166" spans="2:37" hidden="1">
      <c r="B1166" s="175" t="s">
        <v>5175</v>
      </c>
      <c r="C1166" s="174" t="s">
        <v>160</v>
      </c>
      <c r="D1166" s="4" t="s">
        <v>2550</v>
      </c>
      <c r="E1166" s="4" t="s">
        <v>1831</v>
      </c>
      <c r="F1166" s="4" t="s">
        <v>1060</v>
      </c>
      <c r="G1166" s="4" t="s">
        <v>8005</v>
      </c>
      <c r="H1166" s="4" t="s">
        <v>1389</v>
      </c>
      <c r="I1166" s="4" t="s">
        <v>1390</v>
      </c>
      <c r="J1166" s="4" t="s">
        <v>8006</v>
      </c>
      <c r="K1166" s="139">
        <v>1309660000</v>
      </c>
      <c r="L1166" s="139">
        <v>1309660000</v>
      </c>
      <c r="M1166" s="4" t="s">
        <v>5208</v>
      </c>
      <c r="N1166" s="4" t="s">
        <v>3342</v>
      </c>
      <c r="O1166" s="4" t="s">
        <v>3334</v>
      </c>
      <c r="P1166" s="186">
        <f t="shared" si="144"/>
        <v>1309660000</v>
      </c>
      <c r="Q1166" s="186">
        <f t="shared" si="145"/>
        <v>0</v>
      </c>
      <c r="R1166" s="4">
        <v>70</v>
      </c>
      <c r="S1166" s="4" t="s">
        <v>70</v>
      </c>
      <c r="T1166" s="4" t="s">
        <v>70</v>
      </c>
      <c r="U1166" s="140">
        <v>45341</v>
      </c>
      <c r="V1166" s="4" t="s">
        <v>1884</v>
      </c>
      <c r="W1166" s="4" t="s">
        <v>1954</v>
      </c>
      <c r="X1166" s="139" t="s">
        <v>70</v>
      </c>
      <c r="Y1166" s="95">
        <v>45353</v>
      </c>
      <c r="Z1166" s="4" t="s">
        <v>1888</v>
      </c>
      <c r="AA1166" s="4" t="s">
        <v>1886</v>
      </c>
      <c r="AB1166" s="186">
        <f>P1166</f>
        <v>1309660000</v>
      </c>
      <c r="AC1166" s="142">
        <f t="shared" si="148"/>
        <v>0</v>
      </c>
      <c r="AD1166" s="4"/>
      <c r="AE1166" s="4" t="s">
        <v>1942</v>
      </c>
      <c r="AF1166" s="252" t="s">
        <v>7986</v>
      </c>
      <c r="AG1166" s="4"/>
      <c r="AH1166" s="4"/>
      <c r="AI1166" s="4"/>
      <c r="AJ1166" s="4"/>
      <c r="AK1166" s="95">
        <v>45353</v>
      </c>
    </row>
    <row r="1167" spans="2:37" hidden="1">
      <c r="B1167" s="175" t="s">
        <v>5175</v>
      </c>
      <c r="C1167" s="174" t="s">
        <v>160</v>
      </c>
      <c r="D1167" s="4" t="s">
        <v>2550</v>
      </c>
      <c r="E1167" s="4" t="s">
        <v>1831</v>
      </c>
      <c r="F1167" s="4" t="s">
        <v>1060</v>
      </c>
      <c r="G1167" s="4" t="s">
        <v>8007</v>
      </c>
      <c r="H1167" s="4" t="s">
        <v>1389</v>
      </c>
      <c r="I1167" s="4" t="s">
        <v>1390</v>
      </c>
      <c r="J1167" s="4" t="s">
        <v>8008</v>
      </c>
      <c r="K1167" s="139">
        <v>1588838018</v>
      </c>
      <c r="L1167" s="139">
        <v>1588838018</v>
      </c>
      <c r="M1167" s="4" t="s">
        <v>8009</v>
      </c>
      <c r="N1167" s="4" t="s">
        <v>5480</v>
      </c>
      <c r="O1167" s="4" t="s">
        <v>1907</v>
      </c>
      <c r="P1167" s="186">
        <f t="shared" si="144"/>
        <v>1588838018</v>
      </c>
      <c r="Q1167" s="186">
        <f t="shared" si="145"/>
        <v>0</v>
      </c>
      <c r="R1167" s="4">
        <v>70</v>
      </c>
      <c r="S1167" s="4" t="s">
        <v>70</v>
      </c>
      <c r="T1167" s="4" t="s">
        <v>70</v>
      </c>
      <c r="U1167" s="140">
        <v>45341</v>
      </c>
      <c r="V1167" s="4" t="s">
        <v>1884</v>
      </c>
      <c r="W1167" s="4" t="s">
        <v>1954</v>
      </c>
      <c r="X1167" s="139" t="s">
        <v>70</v>
      </c>
      <c r="Y1167" s="95">
        <v>45353</v>
      </c>
      <c r="Z1167" s="4" t="s">
        <v>1888</v>
      </c>
      <c r="AA1167" s="4" t="s">
        <v>1886</v>
      </c>
      <c r="AB1167" s="186">
        <f t="shared" si="147"/>
        <v>1588838018</v>
      </c>
      <c r="AC1167" s="142">
        <f t="shared" si="148"/>
        <v>0</v>
      </c>
      <c r="AD1167" s="4"/>
      <c r="AE1167" s="4" t="s">
        <v>1942</v>
      </c>
      <c r="AF1167" s="252" t="s">
        <v>7986</v>
      </c>
      <c r="AG1167" s="4"/>
      <c r="AH1167" s="4"/>
      <c r="AI1167" s="4"/>
      <c r="AJ1167" s="4"/>
      <c r="AK1167" s="95">
        <v>45353</v>
      </c>
    </row>
    <row r="1168" spans="2:37" hidden="1">
      <c r="B1168" s="175" t="s">
        <v>5175</v>
      </c>
      <c r="C1168" s="174" t="s">
        <v>160</v>
      </c>
      <c r="D1168" s="4" t="s">
        <v>2550</v>
      </c>
      <c r="E1168" s="4" t="s">
        <v>1831</v>
      </c>
      <c r="F1168" s="4" t="s">
        <v>1060</v>
      </c>
      <c r="G1168" s="4" t="s">
        <v>8010</v>
      </c>
      <c r="H1168" s="4" t="s">
        <v>1389</v>
      </c>
      <c r="I1168" s="4" t="s">
        <v>1390</v>
      </c>
      <c r="J1168" s="4" t="s">
        <v>8011</v>
      </c>
      <c r="K1168" s="139">
        <v>1310000000</v>
      </c>
      <c r="L1168" s="139">
        <v>1310000000</v>
      </c>
      <c r="M1168" s="4" t="s">
        <v>8009</v>
      </c>
      <c r="N1168" s="4" t="s">
        <v>2164</v>
      </c>
      <c r="O1168" s="4" t="s">
        <v>1907</v>
      </c>
      <c r="P1168" s="186">
        <f t="shared" si="144"/>
        <v>1310000000</v>
      </c>
      <c r="Q1168" s="186">
        <f t="shared" si="145"/>
        <v>0</v>
      </c>
      <c r="R1168" s="4">
        <v>70</v>
      </c>
      <c r="S1168" s="4" t="s">
        <v>70</v>
      </c>
      <c r="T1168" s="4" t="s">
        <v>70</v>
      </c>
      <c r="U1168" s="140">
        <v>45341</v>
      </c>
      <c r="V1168" s="4" t="s">
        <v>1884</v>
      </c>
      <c r="W1168" s="4" t="s">
        <v>1954</v>
      </c>
      <c r="X1168" s="139" t="s">
        <v>70</v>
      </c>
      <c r="Y1168" s="95">
        <v>45353</v>
      </c>
      <c r="Z1168" s="4" t="s">
        <v>1888</v>
      </c>
      <c r="AA1168" s="4" t="s">
        <v>1886</v>
      </c>
      <c r="AB1168" s="186">
        <f>P1168</f>
        <v>1310000000</v>
      </c>
      <c r="AC1168" s="142">
        <f t="shared" si="148"/>
        <v>0</v>
      </c>
      <c r="AD1168" s="4"/>
      <c r="AE1168" s="4" t="s">
        <v>1942</v>
      </c>
      <c r="AF1168" s="252" t="s">
        <v>7986</v>
      </c>
      <c r="AG1168" s="4"/>
      <c r="AH1168" s="4"/>
      <c r="AI1168" s="4"/>
      <c r="AJ1168" s="4"/>
      <c r="AK1168" s="95">
        <v>45353</v>
      </c>
    </row>
    <row r="1169" spans="2:37" hidden="1">
      <c r="B1169" s="175" t="s">
        <v>5175</v>
      </c>
      <c r="C1169" s="174" t="s">
        <v>160</v>
      </c>
      <c r="D1169" s="4" t="s">
        <v>2550</v>
      </c>
      <c r="E1169" s="4" t="s">
        <v>1831</v>
      </c>
      <c r="F1169" s="4" t="s">
        <v>1060</v>
      </c>
      <c r="G1169" s="4" t="s">
        <v>8012</v>
      </c>
      <c r="H1169" s="4" t="s">
        <v>1389</v>
      </c>
      <c r="I1169" s="4" t="s">
        <v>1390</v>
      </c>
      <c r="J1169" s="4" t="s">
        <v>8013</v>
      </c>
      <c r="K1169" s="139">
        <v>1435828700</v>
      </c>
      <c r="L1169" s="139">
        <v>1435828700</v>
      </c>
      <c r="M1169" s="4" t="s">
        <v>8009</v>
      </c>
      <c r="N1169" s="4" t="s">
        <v>2164</v>
      </c>
      <c r="O1169" s="4" t="s">
        <v>1907</v>
      </c>
      <c r="P1169" s="186">
        <f t="shared" si="144"/>
        <v>1435828700</v>
      </c>
      <c r="Q1169" s="186">
        <f t="shared" si="145"/>
        <v>0</v>
      </c>
      <c r="R1169" s="4">
        <v>70</v>
      </c>
      <c r="S1169" s="4" t="s">
        <v>70</v>
      </c>
      <c r="T1169" s="4" t="s">
        <v>70</v>
      </c>
      <c r="U1169" s="140">
        <v>45341</v>
      </c>
      <c r="V1169" s="4" t="s">
        <v>1884</v>
      </c>
      <c r="W1169" s="4" t="s">
        <v>1954</v>
      </c>
      <c r="X1169" s="139" t="s">
        <v>70</v>
      </c>
      <c r="Y1169" s="95">
        <v>45353</v>
      </c>
      <c r="Z1169" s="4" t="s">
        <v>1888</v>
      </c>
      <c r="AA1169" s="4" t="s">
        <v>1886</v>
      </c>
      <c r="AB1169" s="186">
        <f>P1169</f>
        <v>1435828700</v>
      </c>
      <c r="AC1169" s="142">
        <f t="shared" si="148"/>
        <v>0</v>
      </c>
      <c r="AD1169" s="4"/>
      <c r="AE1169" s="4" t="s">
        <v>1942</v>
      </c>
      <c r="AF1169" s="252" t="s">
        <v>7986</v>
      </c>
      <c r="AG1169" s="4"/>
      <c r="AH1169" s="4"/>
      <c r="AI1169" s="4"/>
      <c r="AJ1169" s="4"/>
      <c r="AK1169" s="95">
        <v>45353</v>
      </c>
    </row>
    <row r="1170" spans="2:37" hidden="1">
      <c r="B1170" s="175" t="s">
        <v>5175</v>
      </c>
      <c r="C1170" s="174" t="s">
        <v>160</v>
      </c>
      <c r="D1170" s="4" t="s">
        <v>2550</v>
      </c>
      <c r="E1170" s="4" t="s">
        <v>1831</v>
      </c>
      <c r="F1170" s="4" t="s">
        <v>1060</v>
      </c>
      <c r="G1170" s="4" t="s">
        <v>8014</v>
      </c>
      <c r="H1170" s="4" t="s">
        <v>1389</v>
      </c>
      <c r="I1170" s="4" t="s">
        <v>1390</v>
      </c>
      <c r="J1170" s="4" t="s">
        <v>8015</v>
      </c>
      <c r="K1170" s="139">
        <v>1100000000</v>
      </c>
      <c r="L1170" s="139">
        <v>1100000000</v>
      </c>
      <c r="M1170" s="4" t="s">
        <v>8009</v>
      </c>
      <c r="N1170" s="4" t="s">
        <v>3452</v>
      </c>
      <c r="O1170" s="4" t="s">
        <v>2191</v>
      </c>
      <c r="P1170" s="186">
        <f t="shared" si="144"/>
        <v>1100000000</v>
      </c>
      <c r="Q1170" s="186">
        <f t="shared" si="145"/>
        <v>0</v>
      </c>
      <c r="R1170" s="4">
        <v>70</v>
      </c>
      <c r="S1170" s="4" t="s">
        <v>70</v>
      </c>
      <c r="T1170" s="4" t="s">
        <v>70</v>
      </c>
      <c r="U1170" s="140">
        <v>45341</v>
      </c>
      <c r="V1170" s="4" t="s">
        <v>1884</v>
      </c>
      <c r="W1170" s="4" t="s">
        <v>1954</v>
      </c>
      <c r="X1170" s="139" t="s">
        <v>70</v>
      </c>
      <c r="Y1170" s="95">
        <v>45353</v>
      </c>
      <c r="Z1170" s="4" t="s">
        <v>1888</v>
      </c>
      <c r="AA1170" s="4" t="s">
        <v>1886</v>
      </c>
      <c r="AB1170" s="186">
        <f>P1170</f>
        <v>1100000000</v>
      </c>
      <c r="AC1170" s="142">
        <f t="shared" si="148"/>
        <v>0</v>
      </c>
      <c r="AD1170" s="4"/>
      <c r="AE1170" s="4" t="s">
        <v>1942</v>
      </c>
      <c r="AF1170" s="252" t="s">
        <v>7986</v>
      </c>
      <c r="AG1170" s="4"/>
      <c r="AH1170" s="4"/>
      <c r="AI1170" s="4"/>
      <c r="AJ1170" s="4"/>
      <c r="AK1170" s="95">
        <v>45353</v>
      </c>
    </row>
    <row r="1171" spans="2:37" hidden="1">
      <c r="B1171" s="175" t="s">
        <v>5175</v>
      </c>
      <c r="C1171" s="174" t="s">
        <v>160</v>
      </c>
      <c r="D1171" s="4" t="s">
        <v>2550</v>
      </c>
      <c r="E1171" s="4" t="s">
        <v>1831</v>
      </c>
      <c r="F1171" s="4" t="s">
        <v>1060</v>
      </c>
      <c r="G1171" s="4" t="s">
        <v>8016</v>
      </c>
      <c r="H1171" s="4" t="s">
        <v>1389</v>
      </c>
      <c r="I1171" s="4" t="s">
        <v>1390</v>
      </c>
      <c r="J1171" s="4" t="s">
        <v>8017</v>
      </c>
      <c r="K1171" s="139">
        <v>1800000000</v>
      </c>
      <c r="L1171" s="139">
        <v>1800000000</v>
      </c>
      <c r="M1171" s="4" t="s">
        <v>8009</v>
      </c>
      <c r="N1171" s="4" t="s">
        <v>3452</v>
      </c>
      <c r="O1171" s="4" t="s">
        <v>2191</v>
      </c>
      <c r="P1171" s="186">
        <f t="shared" si="144"/>
        <v>1800000000</v>
      </c>
      <c r="Q1171" s="186">
        <f t="shared" si="145"/>
        <v>0</v>
      </c>
      <c r="R1171" s="4">
        <v>70</v>
      </c>
      <c r="S1171" s="4" t="s">
        <v>70</v>
      </c>
      <c r="T1171" s="4" t="s">
        <v>70</v>
      </c>
      <c r="U1171" s="140">
        <v>45341</v>
      </c>
      <c r="V1171" s="4" t="s">
        <v>1884</v>
      </c>
      <c r="W1171" s="4" t="s">
        <v>1954</v>
      </c>
      <c r="X1171" s="139" t="s">
        <v>70</v>
      </c>
      <c r="Y1171" s="95">
        <v>45353</v>
      </c>
      <c r="Z1171" s="4" t="s">
        <v>1888</v>
      </c>
      <c r="AA1171" s="4" t="s">
        <v>1886</v>
      </c>
      <c r="AB1171" s="186">
        <f>P1171</f>
        <v>1800000000</v>
      </c>
      <c r="AC1171" s="142">
        <f t="shared" si="148"/>
        <v>0</v>
      </c>
      <c r="AD1171" s="4"/>
      <c r="AE1171" s="4" t="s">
        <v>1942</v>
      </c>
      <c r="AF1171" s="252" t="s">
        <v>7986</v>
      </c>
      <c r="AG1171" s="4"/>
      <c r="AH1171" s="4"/>
      <c r="AI1171" s="4"/>
      <c r="AJ1171" s="4"/>
      <c r="AK1171" s="95">
        <v>45353</v>
      </c>
    </row>
    <row r="1172" spans="2:37" hidden="1">
      <c r="B1172" s="175" t="s">
        <v>5175</v>
      </c>
      <c r="C1172" s="174" t="s">
        <v>160</v>
      </c>
      <c r="D1172" s="4" t="s">
        <v>2550</v>
      </c>
      <c r="E1172" s="4" t="s">
        <v>1831</v>
      </c>
      <c r="F1172" s="4" t="s">
        <v>1060</v>
      </c>
      <c r="G1172" s="4" t="s">
        <v>8018</v>
      </c>
      <c r="H1172" s="4" t="s">
        <v>1389</v>
      </c>
      <c r="I1172" s="4" t="s">
        <v>1390</v>
      </c>
      <c r="J1172" s="4" t="s">
        <v>8019</v>
      </c>
      <c r="K1172" s="139">
        <v>1600000000</v>
      </c>
      <c r="L1172" s="139">
        <v>1600000000</v>
      </c>
      <c r="M1172" s="4" t="s">
        <v>8009</v>
      </c>
      <c r="N1172" s="4" t="s">
        <v>3109</v>
      </c>
      <c r="O1172" s="4" t="s">
        <v>2712</v>
      </c>
      <c r="P1172" s="186">
        <f t="shared" si="144"/>
        <v>1600000000</v>
      </c>
      <c r="Q1172" s="186">
        <f t="shared" si="145"/>
        <v>0</v>
      </c>
      <c r="R1172" s="4">
        <v>70</v>
      </c>
      <c r="S1172" s="4" t="s">
        <v>70</v>
      </c>
      <c r="T1172" s="4" t="s">
        <v>70</v>
      </c>
      <c r="U1172" s="140">
        <v>45341</v>
      </c>
      <c r="V1172" s="4" t="s">
        <v>1884</v>
      </c>
      <c r="W1172" s="4" t="s">
        <v>1954</v>
      </c>
      <c r="X1172" s="139" t="s">
        <v>70</v>
      </c>
      <c r="Y1172" s="95">
        <v>45353</v>
      </c>
      <c r="Z1172" s="4" t="s">
        <v>1888</v>
      </c>
      <c r="AA1172" s="4" t="s">
        <v>1886</v>
      </c>
      <c r="AB1172" s="186">
        <f t="shared" si="147"/>
        <v>1600000000</v>
      </c>
      <c r="AC1172" s="142">
        <f t="shared" si="148"/>
        <v>0</v>
      </c>
      <c r="AD1172" s="4"/>
      <c r="AE1172" s="4" t="s">
        <v>1942</v>
      </c>
      <c r="AF1172" s="252" t="s">
        <v>7986</v>
      </c>
      <c r="AG1172" s="4"/>
      <c r="AH1172" s="4"/>
      <c r="AI1172" s="4"/>
      <c r="AJ1172" s="4"/>
      <c r="AK1172" s="95">
        <v>45353</v>
      </c>
    </row>
    <row r="1173" spans="2:37" hidden="1">
      <c r="B1173" s="175" t="s">
        <v>5175</v>
      </c>
      <c r="C1173" s="174" t="s">
        <v>160</v>
      </c>
      <c r="D1173" s="4" t="s">
        <v>2550</v>
      </c>
      <c r="E1173" s="4" t="s">
        <v>1831</v>
      </c>
      <c r="F1173" s="4" t="s">
        <v>1060</v>
      </c>
      <c r="G1173" s="4" t="s">
        <v>8020</v>
      </c>
      <c r="H1173" s="4" t="s">
        <v>1389</v>
      </c>
      <c r="I1173" s="4" t="s">
        <v>1390</v>
      </c>
      <c r="J1173" s="4" t="s">
        <v>8021</v>
      </c>
      <c r="K1173" s="139">
        <v>1000000000</v>
      </c>
      <c r="L1173" s="139">
        <v>1000000000</v>
      </c>
      <c r="M1173" s="4" t="s">
        <v>8009</v>
      </c>
      <c r="N1173" s="4" t="s">
        <v>3623</v>
      </c>
      <c r="O1173" s="4" t="s">
        <v>2773</v>
      </c>
      <c r="P1173" s="186">
        <f t="shared" si="144"/>
        <v>1000000000</v>
      </c>
      <c r="Q1173" s="186">
        <f t="shared" si="145"/>
        <v>0</v>
      </c>
      <c r="R1173" s="4">
        <v>70</v>
      </c>
      <c r="S1173" s="4" t="s">
        <v>70</v>
      </c>
      <c r="T1173" s="4" t="s">
        <v>70</v>
      </c>
      <c r="U1173" s="140">
        <v>45341</v>
      </c>
      <c r="V1173" s="4" t="s">
        <v>1884</v>
      </c>
      <c r="W1173" s="4" t="s">
        <v>1954</v>
      </c>
      <c r="X1173" s="139" t="s">
        <v>70</v>
      </c>
      <c r="Y1173" s="95">
        <v>45353</v>
      </c>
      <c r="Z1173" s="4" t="s">
        <v>1888</v>
      </c>
      <c r="AA1173" s="4" t="s">
        <v>1886</v>
      </c>
      <c r="AB1173" s="186">
        <f>P1173</f>
        <v>1000000000</v>
      </c>
      <c r="AC1173" s="142">
        <f t="shared" si="148"/>
        <v>0</v>
      </c>
      <c r="AD1173" s="4"/>
      <c r="AE1173" s="4" t="s">
        <v>1942</v>
      </c>
      <c r="AF1173" s="252" t="s">
        <v>7986</v>
      </c>
      <c r="AG1173" s="4"/>
      <c r="AH1173" s="4"/>
      <c r="AI1173" s="4"/>
      <c r="AJ1173" s="4"/>
      <c r="AK1173" s="95">
        <v>45353</v>
      </c>
    </row>
    <row r="1174" spans="2:37" hidden="1">
      <c r="B1174" s="175" t="s">
        <v>5175</v>
      </c>
      <c r="C1174" s="174" t="s">
        <v>160</v>
      </c>
      <c r="D1174" s="4" t="s">
        <v>2550</v>
      </c>
      <c r="E1174" s="4" t="s">
        <v>1831</v>
      </c>
      <c r="F1174" s="4" t="s">
        <v>1060</v>
      </c>
      <c r="G1174" s="4" t="s">
        <v>8022</v>
      </c>
      <c r="H1174" s="4" t="s">
        <v>1389</v>
      </c>
      <c r="I1174" s="4" t="s">
        <v>1390</v>
      </c>
      <c r="J1174" s="4" t="s">
        <v>8023</v>
      </c>
      <c r="K1174" s="139">
        <v>1385000000</v>
      </c>
      <c r="L1174" s="139">
        <v>1385000000</v>
      </c>
      <c r="M1174" s="4" t="s">
        <v>8009</v>
      </c>
      <c r="N1174" s="4" t="s">
        <v>5220</v>
      </c>
      <c r="O1174" s="4" t="s">
        <v>3294</v>
      </c>
      <c r="P1174" s="186">
        <f t="shared" si="144"/>
        <v>1385000000</v>
      </c>
      <c r="Q1174" s="186">
        <f t="shared" si="145"/>
        <v>0</v>
      </c>
      <c r="R1174" s="4">
        <v>70</v>
      </c>
      <c r="S1174" s="4" t="s">
        <v>70</v>
      </c>
      <c r="T1174" s="4" t="s">
        <v>70</v>
      </c>
      <c r="U1174" s="140">
        <v>45341</v>
      </c>
      <c r="V1174" s="4" t="s">
        <v>1884</v>
      </c>
      <c r="W1174" s="4" t="s">
        <v>1954</v>
      </c>
      <c r="X1174" s="139" t="s">
        <v>70</v>
      </c>
      <c r="Y1174" s="95">
        <v>45353</v>
      </c>
      <c r="Z1174" s="4" t="s">
        <v>1888</v>
      </c>
      <c r="AA1174" s="4" t="s">
        <v>1886</v>
      </c>
      <c r="AB1174" s="186">
        <f>P1174</f>
        <v>1385000000</v>
      </c>
      <c r="AC1174" s="142">
        <f t="shared" si="148"/>
        <v>0</v>
      </c>
      <c r="AD1174" s="4"/>
      <c r="AE1174" s="4" t="s">
        <v>1942</v>
      </c>
      <c r="AF1174" s="252" t="s">
        <v>7986</v>
      </c>
      <c r="AG1174" s="4"/>
      <c r="AH1174" s="4"/>
      <c r="AI1174" s="4"/>
      <c r="AJ1174" s="4"/>
      <c r="AK1174" s="95">
        <v>45353</v>
      </c>
    </row>
    <row r="1175" spans="2:37" hidden="1">
      <c r="B1175" s="175" t="s">
        <v>5175</v>
      </c>
      <c r="C1175" s="174" t="s">
        <v>160</v>
      </c>
      <c r="D1175" s="4" t="s">
        <v>2550</v>
      </c>
      <c r="E1175" s="4" t="s">
        <v>1831</v>
      </c>
      <c r="F1175" s="4" t="s">
        <v>1060</v>
      </c>
      <c r="G1175" s="4" t="s">
        <v>8024</v>
      </c>
      <c r="H1175" s="4" t="s">
        <v>1389</v>
      </c>
      <c r="I1175" s="4" t="s">
        <v>1390</v>
      </c>
      <c r="J1175" s="4" t="s">
        <v>8025</v>
      </c>
      <c r="K1175" s="139">
        <v>900429255</v>
      </c>
      <c r="L1175" s="139">
        <v>900429255</v>
      </c>
      <c r="M1175" s="4" t="s">
        <v>8009</v>
      </c>
      <c r="N1175" s="4" t="s">
        <v>3552</v>
      </c>
      <c r="O1175" s="4" t="s">
        <v>3786</v>
      </c>
      <c r="P1175" s="186">
        <f t="shared" si="144"/>
        <v>900429255</v>
      </c>
      <c r="Q1175" s="186">
        <f t="shared" si="145"/>
        <v>0</v>
      </c>
      <c r="R1175" s="4">
        <v>70</v>
      </c>
      <c r="S1175" s="4" t="s">
        <v>70</v>
      </c>
      <c r="T1175" s="4" t="s">
        <v>70</v>
      </c>
      <c r="U1175" s="140">
        <v>45341</v>
      </c>
      <c r="V1175" s="4" t="s">
        <v>1884</v>
      </c>
      <c r="W1175" s="4" t="s">
        <v>1954</v>
      </c>
      <c r="X1175" s="139" t="s">
        <v>70</v>
      </c>
      <c r="Y1175" s="95">
        <v>45353</v>
      </c>
      <c r="Z1175" s="4" t="s">
        <v>1888</v>
      </c>
      <c r="AA1175" s="4" t="s">
        <v>1886</v>
      </c>
      <c r="AB1175" s="186">
        <f t="shared" si="147"/>
        <v>900429255</v>
      </c>
      <c r="AC1175" s="142">
        <f t="shared" si="148"/>
        <v>0</v>
      </c>
      <c r="AD1175" s="4"/>
      <c r="AE1175" s="4" t="s">
        <v>1942</v>
      </c>
      <c r="AF1175" s="252" t="s">
        <v>7986</v>
      </c>
      <c r="AG1175" s="4"/>
      <c r="AH1175" s="4"/>
      <c r="AI1175" s="4"/>
      <c r="AJ1175" s="4"/>
      <c r="AK1175" s="95">
        <v>45353</v>
      </c>
    </row>
    <row r="1176" spans="2:37" hidden="1">
      <c r="B1176" s="175" t="s">
        <v>5175</v>
      </c>
      <c r="C1176" s="174" t="s">
        <v>160</v>
      </c>
      <c r="D1176" s="4" t="s">
        <v>2550</v>
      </c>
      <c r="E1176" s="4" t="s">
        <v>1831</v>
      </c>
      <c r="F1176" s="4" t="s">
        <v>1060</v>
      </c>
      <c r="G1176" s="4" t="s">
        <v>8026</v>
      </c>
      <c r="H1176" s="4" t="s">
        <v>1389</v>
      </c>
      <c r="I1176" s="4" t="s">
        <v>1390</v>
      </c>
      <c r="J1176" s="4" t="s">
        <v>8027</v>
      </c>
      <c r="K1176" s="139">
        <v>1208000000</v>
      </c>
      <c r="L1176" s="139">
        <v>1208000000</v>
      </c>
      <c r="M1176" s="4" t="s">
        <v>8009</v>
      </c>
      <c r="N1176" s="4" t="s">
        <v>3571</v>
      </c>
      <c r="O1176" s="4" t="s">
        <v>2858</v>
      </c>
      <c r="P1176" s="186">
        <f t="shared" si="144"/>
        <v>1208000000</v>
      </c>
      <c r="Q1176" s="186">
        <f t="shared" si="145"/>
        <v>0</v>
      </c>
      <c r="R1176" s="4">
        <v>70</v>
      </c>
      <c r="S1176" s="4" t="s">
        <v>70</v>
      </c>
      <c r="T1176" s="4" t="s">
        <v>70</v>
      </c>
      <c r="U1176" s="140">
        <v>45341</v>
      </c>
      <c r="V1176" s="4" t="s">
        <v>1884</v>
      </c>
      <c r="W1176" s="4" t="s">
        <v>1954</v>
      </c>
      <c r="X1176" s="139" t="s">
        <v>70</v>
      </c>
      <c r="Y1176" s="95">
        <v>45353</v>
      </c>
      <c r="Z1176" s="4" t="s">
        <v>1888</v>
      </c>
      <c r="AA1176" s="4" t="s">
        <v>1886</v>
      </c>
      <c r="AB1176" s="186">
        <f>P1176</f>
        <v>1208000000</v>
      </c>
      <c r="AC1176" s="142">
        <f t="shared" si="148"/>
        <v>0</v>
      </c>
      <c r="AD1176" s="4"/>
      <c r="AE1176" s="4" t="s">
        <v>1942</v>
      </c>
      <c r="AF1176" s="252" t="s">
        <v>7986</v>
      </c>
      <c r="AG1176" s="4"/>
      <c r="AH1176" s="4"/>
      <c r="AI1176" s="4"/>
      <c r="AJ1176" s="4"/>
      <c r="AK1176" s="95">
        <v>45353</v>
      </c>
    </row>
    <row r="1177" spans="2:37" hidden="1">
      <c r="B1177" s="175" t="s">
        <v>5175</v>
      </c>
      <c r="C1177" s="174" t="s">
        <v>160</v>
      </c>
      <c r="D1177" s="4" t="s">
        <v>2550</v>
      </c>
      <c r="E1177" s="4" t="s">
        <v>1831</v>
      </c>
      <c r="F1177" s="4" t="s">
        <v>1060</v>
      </c>
      <c r="G1177" s="4" t="s">
        <v>8028</v>
      </c>
      <c r="H1177" s="4" t="s">
        <v>1389</v>
      </c>
      <c r="I1177" s="4" t="s">
        <v>1390</v>
      </c>
      <c r="J1177" s="4" t="s">
        <v>8029</v>
      </c>
      <c r="K1177" s="139">
        <v>1013545315</v>
      </c>
      <c r="L1177" s="139">
        <v>1013545315</v>
      </c>
      <c r="M1177" s="4" t="s">
        <v>8009</v>
      </c>
      <c r="N1177" s="4" t="s">
        <v>3571</v>
      </c>
      <c r="O1177" s="4" t="s">
        <v>2858</v>
      </c>
      <c r="P1177" s="186">
        <f t="shared" si="144"/>
        <v>1013545315</v>
      </c>
      <c r="Q1177" s="186">
        <f t="shared" si="145"/>
        <v>0</v>
      </c>
      <c r="R1177" s="4">
        <v>70</v>
      </c>
      <c r="S1177" s="4" t="s">
        <v>70</v>
      </c>
      <c r="T1177" s="4" t="s">
        <v>70</v>
      </c>
      <c r="U1177" s="140">
        <v>45341</v>
      </c>
      <c r="V1177" s="4" t="s">
        <v>1884</v>
      </c>
      <c r="W1177" s="4" t="s">
        <v>1954</v>
      </c>
      <c r="X1177" s="139" t="s">
        <v>70</v>
      </c>
      <c r="Y1177" s="95">
        <v>45353</v>
      </c>
      <c r="Z1177" s="4" t="s">
        <v>1888</v>
      </c>
      <c r="AA1177" s="4" t="s">
        <v>1886</v>
      </c>
      <c r="AB1177" s="186">
        <f t="shared" si="147"/>
        <v>1013545315</v>
      </c>
      <c r="AC1177" s="142">
        <f t="shared" si="148"/>
        <v>0</v>
      </c>
      <c r="AD1177" s="4"/>
      <c r="AE1177" s="4" t="s">
        <v>1942</v>
      </c>
      <c r="AF1177" s="252" t="s">
        <v>7986</v>
      </c>
      <c r="AG1177" s="4"/>
      <c r="AH1177" s="4"/>
      <c r="AI1177" s="4"/>
      <c r="AJ1177" s="4"/>
      <c r="AK1177" s="95">
        <v>45353</v>
      </c>
    </row>
    <row r="1178" spans="2:37" hidden="1">
      <c r="B1178" s="175" t="s">
        <v>5175</v>
      </c>
      <c r="C1178" s="174" t="s">
        <v>160</v>
      </c>
      <c r="D1178" s="4" t="s">
        <v>2550</v>
      </c>
      <c r="E1178" s="4" t="s">
        <v>1831</v>
      </c>
      <c r="F1178" s="4" t="s">
        <v>1060</v>
      </c>
      <c r="G1178" s="4" t="s">
        <v>8030</v>
      </c>
      <c r="H1178" s="4" t="s">
        <v>1389</v>
      </c>
      <c r="I1178" s="4" t="s">
        <v>1390</v>
      </c>
      <c r="J1178" s="4" t="s">
        <v>8031</v>
      </c>
      <c r="K1178" s="139">
        <v>1000000000</v>
      </c>
      <c r="L1178" s="139">
        <v>1000000000</v>
      </c>
      <c r="M1178" s="4" t="s">
        <v>8009</v>
      </c>
      <c r="N1178" s="4" t="s">
        <v>3674</v>
      </c>
      <c r="O1178" s="4" t="s">
        <v>3158</v>
      </c>
      <c r="P1178" s="186">
        <f t="shared" si="144"/>
        <v>1000000000</v>
      </c>
      <c r="Q1178" s="186">
        <f t="shared" si="145"/>
        <v>0</v>
      </c>
      <c r="R1178" s="4">
        <v>70</v>
      </c>
      <c r="S1178" s="4" t="s">
        <v>70</v>
      </c>
      <c r="T1178" s="4" t="s">
        <v>70</v>
      </c>
      <c r="U1178" s="140">
        <v>45341</v>
      </c>
      <c r="V1178" s="4" t="s">
        <v>1884</v>
      </c>
      <c r="W1178" s="4" t="s">
        <v>1954</v>
      </c>
      <c r="X1178" s="139" t="s">
        <v>70</v>
      </c>
      <c r="Y1178" s="95">
        <v>45353</v>
      </c>
      <c r="Z1178" s="4" t="s">
        <v>1888</v>
      </c>
      <c r="AA1178" s="4" t="s">
        <v>1886</v>
      </c>
      <c r="AB1178" s="186">
        <f t="shared" si="147"/>
        <v>1000000000</v>
      </c>
      <c r="AC1178" s="142">
        <f t="shared" si="148"/>
        <v>0</v>
      </c>
      <c r="AD1178" s="4"/>
      <c r="AE1178" s="4" t="s">
        <v>1942</v>
      </c>
      <c r="AF1178" s="252" t="s">
        <v>7986</v>
      </c>
      <c r="AG1178" s="4"/>
      <c r="AH1178" s="4"/>
      <c r="AI1178" s="4"/>
      <c r="AJ1178" s="4"/>
      <c r="AK1178" s="95">
        <v>45353</v>
      </c>
    </row>
    <row r="1179" spans="2:37" hidden="1">
      <c r="B1179" s="175" t="s">
        <v>5175</v>
      </c>
      <c r="C1179" s="174" t="s">
        <v>160</v>
      </c>
      <c r="D1179" s="4" t="s">
        <v>2550</v>
      </c>
      <c r="E1179" s="4" t="s">
        <v>1831</v>
      </c>
      <c r="F1179" s="4" t="s">
        <v>1060</v>
      </c>
      <c r="G1179" s="4" t="s">
        <v>8032</v>
      </c>
      <c r="H1179" s="4" t="s">
        <v>1389</v>
      </c>
      <c r="I1179" s="4" t="s">
        <v>1390</v>
      </c>
      <c r="J1179" s="4" t="s">
        <v>8033</v>
      </c>
      <c r="K1179" s="139">
        <v>1300000000</v>
      </c>
      <c r="L1179" s="139">
        <v>1300000000</v>
      </c>
      <c r="M1179" s="4" t="s">
        <v>8009</v>
      </c>
      <c r="N1179" s="4" t="s">
        <v>3674</v>
      </c>
      <c r="O1179" s="4" t="s">
        <v>3158</v>
      </c>
      <c r="P1179" s="186">
        <f t="shared" si="144"/>
        <v>1300000000</v>
      </c>
      <c r="Q1179" s="186">
        <f t="shared" si="145"/>
        <v>0</v>
      </c>
      <c r="R1179" s="4">
        <v>70</v>
      </c>
      <c r="S1179" s="4" t="s">
        <v>70</v>
      </c>
      <c r="T1179" s="4" t="s">
        <v>70</v>
      </c>
      <c r="U1179" s="140">
        <v>45341</v>
      </c>
      <c r="V1179" s="4" t="s">
        <v>1884</v>
      </c>
      <c r="W1179" s="4" t="s">
        <v>1954</v>
      </c>
      <c r="X1179" s="139" t="s">
        <v>70</v>
      </c>
      <c r="Y1179" s="95">
        <v>45353</v>
      </c>
      <c r="Z1179" s="4" t="s">
        <v>1888</v>
      </c>
      <c r="AA1179" s="4" t="s">
        <v>1886</v>
      </c>
      <c r="AB1179" s="186">
        <f t="shared" si="147"/>
        <v>1300000000</v>
      </c>
      <c r="AC1179" s="142">
        <f t="shared" si="148"/>
        <v>0</v>
      </c>
      <c r="AD1179" s="4"/>
      <c r="AE1179" s="4" t="s">
        <v>1942</v>
      </c>
      <c r="AF1179" s="252" t="s">
        <v>7986</v>
      </c>
      <c r="AG1179" s="4"/>
      <c r="AH1179" s="4"/>
      <c r="AI1179" s="4"/>
      <c r="AJ1179" s="4"/>
      <c r="AK1179" s="95">
        <v>45353</v>
      </c>
    </row>
    <row r="1180" spans="2:37" hidden="1">
      <c r="B1180" s="175" t="s">
        <v>5175</v>
      </c>
      <c r="C1180" s="174" t="s">
        <v>160</v>
      </c>
      <c r="D1180" s="4" t="s">
        <v>2550</v>
      </c>
      <c r="E1180" s="4" t="s">
        <v>1831</v>
      </c>
      <c r="F1180" s="4" t="s">
        <v>1060</v>
      </c>
      <c r="G1180" s="4" t="s">
        <v>8034</v>
      </c>
      <c r="H1180" s="4" t="s">
        <v>1389</v>
      </c>
      <c r="I1180" s="4" t="s">
        <v>1390</v>
      </c>
      <c r="J1180" s="4" t="s">
        <v>8035</v>
      </c>
      <c r="K1180" s="139">
        <v>1060000000</v>
      </c>
      <c r="L1180" s="139">
        <v>1060000000</v>
      </c>
      <c r="M1180" s="4" t="s">
        <v>8009</v>
      </c>
      <c r="N1180" s="4" t="s">
        <v>3898</v>
      </c>
      <c r="O1180" s="4" t="s">
        <v>2768</v>
      </c>
      <c r="P1180" s="186">
        <f t="shared" si="144"/>
        <v>1060000000</v>
      </c>
      <c r="Q1180" s="186">
        <f t="shared" si="145"/>
        <v>0</v>
      </c>
      <c r="R1180" s="4">
        <v>70</v>
      </c>
      <c r="S1180" s="4" t="s">
        <v>70</v>
      </c>
      <c r="T1180" s="4" t="s">
        <v>70</v>
      </c>
      <c r="U1180" s="140">
        <v>45341</v>
      </c>
      <c r="V1180" s="4" t="s">
        <v>1884</v>
      </c>
      <c r="W1180" s="4" t="s">
        <v>1954</v>
      </c>
      <c r="X1180" s="139" t="s">
        <v>70</v>
      </c>
      <c r="Y1180" s="95">
        <v>45353</v>
      </c>
      <c r="Z1180" s="4" t="s">
        <v>1888</v>
      </c>
      <c r="AA1180" s="4" t="s">
        <v>1886</v>
      </c>
      <c r="AB1180" s="186">
        <f t="shared" si="147"/>
        <v>1060000000</v>
      </c>
      <c r="AC1180" s="142">
        <f t="shared" si="148"/>
        <v>0</v>
      </c>
      <c r="AD1180" s="4"/>
      <c r="AE1180" s="4" t="s">
        <v>1942</v>
      </c>
      <c r="AF1180" s="252" t="s">
        <v>7986</v>
      </c>
      <c r="AG1180" s="4"/>
      <c r="AH1180" s="4"/>
      <c r="AI1180" s="4"/>
      <c r="AJ1180" s="4"/>
      <c r="AK1180" s="95">
        <v>45353</v>
      </c>
    </row>
    <row r="1181" spans="2:37" hidden="1">
      <c r="B1181" s="175" t="s">
        <v>5175</v>
      </c>
      <c r="C1181" s="174" t="s">
        <v>160</v>
      </c>
      <c r="D1181" s="4" t="s">
        <v>2550</v>
      </c>
      <c r="E1181" s="4" t="s">
        <v>1831</v>
      </c>
      <c r="F1181" s="4" t="s">
        <v>1060</v>
      </c>
      <c r="G1181" s="4" t="s">
        <v>8036</v>
      </c>
      <c r="H1181" s="4" t="s">
        <v>1389</v>
      </c>
      <c r="I1181" s="4" t="s">
        <v>1390</v>
      </c>
      <c r="J1181" s="4" t="s">
        <v>8037</v>
      </c>
      <c r="K1181" s="139">
        <v>1385000000</v>
      </c>
      <c r="L1181" s="139">
        <v>1385000000</v>
      </c>
      <c r="M1181" s="4" t="s">
        <v>5184</v>
      </c>
      <c r="N1181" s="4" t="s">
        <v>2883</v>
      </c>
      <c r="O1181" s="4" t="s">
        <v>2733</v>
      </c>
      <c r="P1181" s="186">
        <f t="shared" si="144"/>
        <v>1385000000</v>
      </c>
      <c r="Q1181" s="186">
        <f t="shared" si="145"/>
        <v>0</v>
      </c>
      <c r="R1181" s="4">
        <v>70</v>
      </c>
      <c r="S1181" s="4" t="s">
        <v>70</v>
      </c>
      <c r="T1181" s="4" t="s">
        <v>70</v>
      </c>
      <c r="U1181" s="140">
        <v>45341</v>
      </c>
      <c r="V1181" s="4" t="s">
        <v>1884</v>
      </c>
      <c r="W1181" s="4" t="s">
        <v>1954</v>
      </c>
      <c r="X1181" s="139" t="s">
        <v>70</v>
      </c>
      <c r="Y1181" s="95">
        <v>45353</v>
      </c>
      <c r="Z1181" s="4" t="s">
        <v>1888</v>
      </c>
      <c r="AA1181" s="4" t="s">
        <v>1886</v>
      </c>
      <c r="AB1181" s="186">
        <f t="shared" si="147"/>
        <v>1385000000</v>
      </c>
      <c r="AC1181" s="142">
        <f t="shared" si="148"/>
        <v>0</v>
      </c>
      <c r="AD1181" s="4"/>
      <c r="AE1181" s="4" t="s">
        <v>1942</v>
      </c>
      <c r="AF1181" s="252" t="s">
        <v>7986</v>
      </c>
      <c r="AG1181" s="4"/>
      <c r="AH1181" s="4"/>
      <c r="AI1181" s="4"/>
      <c r="AJ1181" s="4"/>
      <c r="AK1181" s="95">
        <v>45353</v>
      </c>
    </row>
    <row r="1182" spans="2:37" hidden="1">
      <c r="B1182" s="175" t="s">
        <v>5175</v>
      </c>
      <c r="C1182" s="174" t="s">
        <v>160</v>
      </c>
      <c r="D1182" s="4" t="s">
        <v>2550</v>
      </c>
      <c r="E1182" s="4" t="s">
        <v>1831</v>
      </c>
      <c r="F1182" s="4" t="s">
        <v>1060</v>
      </c>
      <c r="G1182" s="4" t="s">
        <v>8038</v>
      </c>
      <c r="H1182" s="4" t="s">
        <v>1389</v>
      </c>
      <c r="I1182" s="4" t="s">
        <v>1390</v>
      </c>
      <c r="J1182" s="4" t="s">
        <v>8039</v>
      </c>
      <c r="K1182" s="139">
        <v>1385000000</v>
      </c>
      <c r="L1182" s="139">
        <v>1385000000</v>
      </c>
      <c r="M1182" s="4" t="s">
        <v>5184</v>
      </c>
      <c r="N1182" s="4" t="s">
        <v>2887</v>
      </c>
      <c r="O1182" s="4" t="s">
        <v>5431</v>
      </c>
      <c r="P1182" s="186">
        <f t="shared" si="144"/>
        <v>1385000000</v>
      </c>
      <c r="Q1182" s="186">
        <f t="shared" si="145"/>
        <v>0</v>
      </c>
      <c r="R1182" s="4">
        <v>70</v>
      </c>
      <c r="S1182" s="4" t="s">
        <v>70</v>
      </c>
      <c r="T1182" s="4" t="s">
        <v>70</v>
      </c>
      <c r="U1182" s="140">
        <v>45341</v>
      </c>
      <c r="V1182" s="4" t="s">
        <v>1884</v>
      </c>
      <c r="W1182" s="4" t="s">
        <v>1954</v>
      </c>
      <c r="X1182" s="139" t="s">
        <v>70</v>
      </c>
      <c r="Y1182" s="95">
        <v>45353</v>
      </c>
      <c r="Z1182" s="4" t="s">
        <v>1888</v>
      </c>
      <c r="AA1182" s="4" t="s">
        <v>1886</v>
      </c>
      <c r="AB1182" s="186">
        <f t="shared" si="147"/>
        <v>1385000000</v>
      </c>
      <c r="AC1182" s="142">
        <f t="shared" si="148"/>
        <v>0</v>
      </c>
      <c r="AD1182" s="4"/>
      <c r="AE1182" s="4" t="s">
        <v>1942</v>
      </c>
      <c r="AF1182" s="252" t="s">
        <v>7986</v>
      </c>
      <c r="AG1182" s="4"/>
      <c r="AH1182" s="4"/>
      <c r="AI1182" s="4"/>
      <c r="AJ1182" s="4"/>
      <c r="AK1182" s="95">
        <v>45353</v>
      </c>
    </row>
    <row r="1183" spans="2:37" hidden="1">
      <c r="B1183" s="175" t="s">
        <v>5175</v>
      </c>
      <c r="C1183" s="174" t="s">
        <v>160</v>
      </c>
      <c r="D1183" s="4" t="s">
        <v>2550</v>
      </c>
      <c r="E1183" s="4" t="s">
        <v>1831</v>
      </c>
      <c r="F1183" s="4" t="s">
        <v>1060</v>
      </c>
      <c r="G1183" s="4" t="s">
        <v>8040</v>
      </c>
      <c r="H1183" s="4" t="s">
        <v>1389</v>
      </c>
      <c r="I1183" s="4" t="s">
        <v>1390</v>
      </c>
      <c r="J1183" s="4" t="s">
        <v>8041</v>
      </c>
      <c r="K1183" s="139">
        <v>1500000000</v>
      </c>
      <c r="L1183" s="139">
        <v>1500000000</v>
      </c>
      <c r="M1183" s="4" t="s">
        <v>5184</v>
      </c>
      <c r="N1183" s="4" t="s">
        <v>2887</v>
      </c>
      <c r="O1183" s="4" t="s">
        <v>5431</v>
      </c>
      <c r="P1183" s="186">
        <f t="shared" si="144"/>
        <v>1500000000</v>
      </c>
      <c r="Q1183" s="186">
        <f t="shared" si="145"/>
        <v>0</v>
      </c>
      <c r="R1183" s="4">
        <v>70</v>
      </c>
      <c r="S1183" s="4" t="s">
        <v>70</v>
      </c>
      <c r="T1183" s="4" t="s">
        <v>70</v>
      </c>
      <c r="U1183" s="140">
        <v>45341</v>
      </c>
      <c r="V1183" s="4" t="s">
        <v>1884</v>
      </c>
      <c r="W1183" s="4" t="s">
        <v>1954</v>
      </c>
      <c r="X1183" s="139" t="s">
        <v>70</v>
      </c>
      <c r="Y1183" s="95">
        <v>45353</v>
      </c>
      <c r="Z1183" s="4" t="s">
        <v>1888</v>
      </c>
      <c r="AA1183" s="4" t="s">
        <v>1886</v>
      </c>
      <c r="AB1183" s="186">
        <f t="shared" si="147"/>
        <v>1500000000</v>
      </c>
      <c r="AC1183" s="142">
        <f t="shared" si="148"/>
        <v>0</v>
      </c>
      <c r="AD1183" s="4"/>
      <c r="AE1183" s="4" t="s">
        <v>1942</v>
      </c>
      <c r="AF1183" s="252" t="s">
        <v>7986</v>
      </c>
      <c r="AG1183" s="4"/>
      <c r="AH1183" s="4"/>
      <c r="AI1183" s="4"/>
      <c r="AJ1183" s="4"/>
      <c r="AK1183" s="95">
        <v>45353</v>
      </c>
    </row>
    <row r="1184" spans="2:37" hidden="1">
      <c r="B1184" s="175" t="s">
        <v>5175</v>
      </c>
      <c r="C1184" s="174" t="s">
        <v>160</v>
      </c>
      <c r="D1184" s="4" t="s">
        <v>2550</v>
      </c>
      <c r="E1184" s="4" t="s">
        <v>1831</v>
      </c>
      <c r="F1184" s="4" t="s">
        <v>1060</v>
      </c>
      <c r="G1184" s="4" t="s">
        <v>8042</v>
      </c>
      <c r="H1184" s="4" t="s">
        <v>1389</v>
      </c>
      <c r="I1184" s="4" t="s">
        <v>1390</v>
      </c>
      <c r="J1184" s="4" t="s">
        <v>8043</v>
      </c>
      <c r="K1184" s="139">
        <v>1568611581</v>
      </c>
      <c r="L1184" s="139">
        <v>1568611581</v>
      </c>
      <c r="M1184" s="4" t="s">
        <v>5184</v>
      </c>
      <c r="N1184" s="4" t="s">
        <v>4121</v>
      </c>
      <c r="O1184" s="4" t="s">
        <v>3844</v>
      </c>
      <c r="P1184" s="186">
        <f t="shared" si="144"/>
        <v>1568611581</v>
      </c>
      <c r="Q1184" s="186">
        <f t="shared" si="145"/>
        <v>0</v>
      </c>
      <c r="R1184" s="4">
        <v>70</v>
      </c>
      <c r="S1184" s="4" t="s">
        <v>70</v>
      </c>
      <c r="T1184" s="4" t="s">
        <v>70</v>
      </c>
      <c r="U1184" s="140">
        <v>45341</v>
      </c>
      <c r="V1184" s="4" t="s">
        <v>1884</v>
      </c>
      <c r="W1184" s="4" t="s">
        <v>1954</v>
      </c>
      <c r="X1184" s="139" t="s">
        <v>70</v>
      </c>
      <c r="Y1184" s="95">
        <v>45353</v>
      </c>
      <c r="Z1184" s="4" t="s">
        <v>1888</v>
      </c>
      <c r="AA1184" s="4" t="s">
        <v>1886</v>
      </c>
      <c r="AB1184" s="186">
        <f t="shared" si="147"/>
        <v>1568611581</v>
      </c>
      <c r="AC1184" s="142">
        <f t="shared" si="148"/>
        <v>0</v>
      </c>
      <c r="AD1184" s="4"/>
      <c r="AE1184" s="4" t="s">
        <v>1942</v>
      </c>
      <c r="AF1184" s="252" t="s">
        <v>7986</v>
      </c>
      <c r="AG1184" s="4"/>
      <c r="AH1184" s="4"/>
      <c r="AI1184" s="4"/>
      <c r="AJ1184" s="4"/>
      <c r="AK1184" s="95">
        <v>45353</v>
      </c>
    </row>
    <row r="1185" spans="2:37" hidden="1">
      <c r="B1185" s="175" t="s">
        <v>5175</v>
      </c>
      <c r="C1185" s="174" t="s">
        <v>160</v>
      </c>
      <c r="D1185" s="4" t="s">
        <v>2550</v>
      </c>
      <c r="E1185" s="4" t="s">
        <v>1831</v>
      </c>
      <c r="F1185" s="4" t="s">
        <v>1060</v>
      </c>
      <c r="G1185" s="4" t="s">
        <v>8044</v>
      </c>
      <c r="H1185" s="4" t="s">
        <v>1389</v>
      </c>
      <c r="I1185" s="4" t="s">
        <v>1390</v>
      </c>
      <c r="J1185" s="4" t="s">
        <v>8045</v>
      </c>
      <c r="K1185" s="139">
        <v>1686000000</v>
      </c>
      <c r="L1185" s="139">
        <v>1686000000</v>
      </c>
      <c r="M1185" s="4" t="s">
        <v>5184</v>
      </c>
      <c r="N1185" s="4" t="s">
        <v>4121</v>
      </c>
      <c r="O1185" s="4" t="s">
        <v>3844</v>
      </c>
      <c r="P1185" s="186">
        <f t="shared" si="144"/>
        <v>1686000000</v>
      </c>
      <c r="Q1185" s="186">
        <f t="shared" si="145"/>
        <v>0</v>
      </c>
      <c r="R1185" s="4">
        <v>70</v>
      </c>
      <c r="S1185" s="4" t="s">
        <v>70</v>
      </c>
      <c r="T1185" s="4" t="s">
        <v>70</v>
      </c>
      <c r="U1185" s="140">
        <v>45341</v>
      </c>
      <c r="V1185" s="4" t="s">
        <v>1884</v>
      </c>
      <c r="W1185" s="4" t="s">
        <v>1954</v>
      </c>
      <c r="X1185" s="139" t="s">
        <v>70</v>
      </c>
      <c r="Y1185" s="95">
        <v>45353</v>
      </c>
      <c r="Z1185" s="4" t="s">
        <v>1888</v>
      </c>
      <c r="AA1185" s="4" t="s">
        <v>1886</v>
      </c>
      <c r="AB1185" s="186">
        <f>P1185</f>
        <v>1686000000</v>
      </c>
      <c r="AC1185" s="142">
        <f t="shared" si="148"/>
        <v>0</v>
      </c>
      <c r="AD1185" s="4"/>
      <c r="AE1185" s="4" t="s">
        <v>1942</v>
      </c>
      <c r="AF1185" s="252" t="s">
        <v>7986</v>
      </c>
      <c r="AG1185" s="4"/>
      <c r="AH1185" s="4"/>
      <c r="AI1185" s="4"/>
      <c r="AJ1185" s="4"/>
      <c r="AK1185" s="95">
        <v>45353</v>
      </c>
    </row>
    <row r="1186" spans="2:37" hidden="1">
      <c r="B1186" s="175" t="s">
        <v>5175</v>
      </c>
      <c r="C1186" s="174" t="s">
        <v>160</v>
      </c>
      <c r="D1186" s="4" t="s">
        <v>2550</v>
      </c>
      <c r="E1186" s="4" t="s">
        <v>1831</v>
      </c>
      <c r="F1186" s="4" t="s">
        <v>1060</v>
      </c>
      <c r="G1186" s="4" t="s">
        <v>8046</v>
      </c>
      <c r="H1186" s="4" t="s">
        <v>1389</v>
      </c>
      <c r="I1186" s="4" t="s">
        <v>1390</v>
      </c>
      <c r="J1186" s="4" t="s">
        <v>8047</v>
      </c>
      <c r="K1186" s="139">
        <v>1600000000</v>
      </c>
      <c r="L1186" s="139">
        <v>1600000000</v>
      </c>
      <c r="M1186" s="4" t="s">
        <v>5184</v>
      </c>
      <c r="N1186" s="4" t="s">
        <v>4613</v>
      </c>
      <c r="O1186" s="4" t="s">
        <v>2165</v>
      </c>
      <c r="P1186" s="186">
        <f t="shared" si="144"/>
        <v>1600000000</v>
      </c>
      <c r="Q1186" s="186">
        <f t="shared" si="145"/>
        <v>0</v>
      </c>
      <c r="R1186" s="4">
        <v>70</v>
      </c>
      <c r="S1186" s="4" t="s">
        <v>70</v>
      </c>
      <c r="T1186" s="4" t="s">
        <v>70</v>
      </c>
      <c r="U1186" s="140">
        <v>45341</v>
      </c>
      <c r="V1186" s="4" t="s">
        <v>1884</v>
      </c>
      <c r="W1186" s="4" t="s">
        <v>1954</v>
      </c>
      <c r="X1186" s="139" t="s">
        <v>70</v>
      </c>
      <c r="Y1186" s="95">
        <v>45353</v>
      </c>
      <c r="Z1186" s="4" t="s">
        <v>1888</v>
      </c>
      <c r="AA1186" s="4" t="s">
        <v>1886</v>
      </c>
      <c r="AB1186" s="186">
        <f t="shared" si="147"/>
        <v>1600000000</v>
      </c>
      <c r="AC1186" s="142">
        <f t="shared" si="148"/>
        <v>0</v>
      </c>
      <c r="AD1186" s="4"/>
      <c r="AE1186" s="4" t="s">
        <v>1942</v>
      </c>
      <c r="AF1186" s="252" t="s">
        <v>7986</v>
      </c>
      <c r="AG1186" s="4"/>
      <c r="AH1186" s="4"/>
      <c r="AI1186" s="4"/>
      <c r="AJ1186" s="4"/>
      <c r="AK1186" s="95">
        <v>45353</v>
      </c>
    </row>
    <row r="1187" spans="2:37" hidden="1">
      <c r="B1187" s="175" t="s">
        <v>5175</v>
      </c>
      <c r="C1187" s="174" t="s">
        <v>160</v>
      </c>
      <c r="D1187" s="4" t="s">
        <v>2550</v>
      </c>
      <c r="E1187" s="4" t="s">
        <v>1831</v>
      </c>
      <c r="F1187" s="4" t="s">
        <v>1060</v>
      </c>
      <c r="G1187" s="4" t="s">
        <v>8048</v>
      </c>
      <c r="H1187" s="4" t="s">
        <v>1389</v>
      </c>
      <c r="I1187" s="4" t="s">
        <v>1390</v>
      </c>
      <c r="J1187" s="4" t="s">
        <v>8049</v>
      </c>
      <c r="K1187" s="139">
        <v>1200000000</v>
      </c>
      <c r="L1187" s="139">
        <v>1200000000</v>
      </c>
      <c r="M1187" s="4" t="s">
        <v>5184</v>
      </c>
      <c r="N1187" s="4" t="s">
        <v>4613</v>
      </c>
      <c r="O1187" s="4" t="s">
        <v>2165</v>
      </c>
      <c r="P1187" s="186">
        <f t="shared" si="144"/>
        <v>1200000000</v>
      </c>
      <c r="Q1187" s="186">
        <f t="shared" si="145"/>
        <v>0</v>
      </c>
      <c r="R1187" s="4">
        <v>70</v>
      </c>
      <c r="S1187" s="4" t="s">
        <v>70</v>
      </c>
      <c r="T1187" s="4" t="s">
        <v>70</v>
      </c>
      <c r="U1187" s="140">
        <v>45341</v>
      </c>
      <c r="V1187" s="4" t="s">
        <v>1884</v>
      </c>
      <c r="W1187" s="4" t="s">
        <v>1954</v>
      </c>
      <c r="X1187" s="139" t="s">
        <v>70</v>
      </c>
      <c r="Y1187" s="95">
        <v>45353</v>
      </c>
      <c r="Z1187" s="4" t="s">
        <v>1888</v>
      </c>
      <c r="AA1187" s="4" t="s">
        <v>1886</v>
      </c>
      <c r="AB1187" s="186">
        <f>P1187</f>
        <v>1200000000</v>
      </c>
      <c r="AC1187" s="142">
        <f t="shared" si="148"/>
        <v>0</v>
      </c>
      <c r="AD1187" s="4"/>
      <c r="AE1187" s="4" t="s">
        <v>1942</v>
      </c>
      <c r="AF1187" s="252" t="s">
        <v>7986</v>
      </c>
      <c r="AG1187" s="4"/>
      <c r="AH1187" s="4"/>
      <c r="AI1187" s="4"/>
      <c r="AJ1187" s="4"/>
      <c r="AK1187" s="95">
        <v>45353</v>
      </c>
    </row>
    <row r="1188" spans="2:37" hidden="1">
      <c r="B1188" s="175" t="s">
        <v>5175</v>
      </c>
      <c r="C1188" s="174" t="s">
        <v>160</v>
      </c>
      <c r="D1188" s="4" t="s">
        <v>2550</v>
      </c>
      <c r="E1188" s="4" t="s">
        <v>1831</v>
      </c>
      <c r="F1188" s="4" t="s">
        <v>1060</v>
      </c>
      <c r="G1188" s="4" t="s">
        <v>8050</v>
      </c>
      <c r="H1188" s="4" t="s">
        <v>1389</v>
      </c>
      <c r="I1188" s="4" t="s">
        <v>1390</v>
      </c>
      <c r="J1188" s="4" t="s">
        <v>8051</v>
      </c>
      <c r="K1188" s="139">
        <v>1060000000</v>
      </c>
      <c r="L1188" s="139">
        <v>1060000000</v>
      </c>
      <c r="M1188" s="4" t="s">
        <v>5184</v>
      </c>
      <c r="N1188" s="4" t="s">
        <v>2841</v>
      </c>
      <c r="O1188" s="4" t="s">
        <v>2225</v>
      </c>
      <c r="P1188" s="186">
        <f t="shared" si="144"/>
        <v>1060000000</v>
      </c>
      <c r="Q1188" s="186">
        <f t="shared" si="145"/>
        <v>0</v>
      </c>
      <c r="R1188" s="4">
        <v>70</v>
      </c>
      <c r="S1188" s="4" t="s">
        <v>70</v>
      </c>
      <c r="T1188" s="4" t="s">
        <v>70</v>
      </c>
      <c r="U1188" s="140">
        <v>45341</v>
      </c>
      <c r="V1188" s="4" t="s">
        <v>1884</v>
      </c>
      <c r="W1188" s="4" t="s">
        <v>1954</v>
      </c>
      <c r="X1188" s="139" t="s">
        <v>70</v>
      </c>
      <c r="Y1188" s="95">
        <v>45353</v>
      </c>
      <c r="Z1188" s="4" t="s">
        <v>1888</v>
      </c>
      <c r="AA1188" s="4" t="s">
        <v>1886</v>
      </c>
      <c r="AB1188" s="186">
        <f>P1188</f>
        <v>1060000000</v>
      </c>
      <c r="AC1188" s="142">
        <f t="shared" si="148"/>
        <v>0</v>
      </c>
      <c r="AD1188" s="4"/>
      <c r="AE1188" s="4" t="s">
        <v>1942</v>
      </c>
      <c r="AF1188" s="252" t="s">
        <v>7986</v>
      </c>
      <c r="AG1188" s="4"/>
      <c r="AH1188" s="4"/>
      <c r="AI1188" s="4"/>
      <c r="AJ1188" s="4"/>
      <c r="AK1188" s="95">
        <v>45353</v>
      </c>
    </row>
    <row r="1189" spans="2:37" hidden="1">
      <c r="B1189" s="175" t="s">
        <v>5175</v>
      </c>
      <c r="C1189" s="174" t="s">
        <v>160</v>
      </c>
      <c r="D1189" s="4" t="s">
        <v>2550</v>
      </c>
      <c r="E1189" s="4" t="s">
        <v>1831</v>
      </c>
      <c r="F1189" s="4" t="s">
        <v>1060</v>
      </c>
      <c r="G1189" s="4" t="s">
        <v>8052</v>
      </c>
      <c r="H1189" s="4" t="s">
        <v>1389</v>
      </c>
      <c r="I1189" s="4" t="s">
        <v>1390</v>
      </c>
      <c r="J1189" s="4" t="s">
        <v>8053</v>
      </c>
      <c r="K1189" s="139">
        <v>1313200000</v>
      </c>
      <c r="L1189" s="139">
        <v>1313200000</v>
      </c>
      <c r="M1189" s="4" t="s">
        <v>5203</v>
      </c>
      <c r="N1189" s="4" t="s">
        <v>3087</v>
      </c>
      <c r="O1189" s="4" t="s">
        <v>2971</v>
      </c>
      <c r="P1189" s="186">
        <f t="shared" si="144"/>
        <v>1313200000</v>
      </c>
      <c r="Q1189" s="186">
        <f t="shared" si="145"/>
        <v>0</v>
      </c>
      <c r="R1189" s="4">
        <v>70</v>
      </c>
      <c r="S1189" s="4" t="s">
        <v>70</v>
      </c>
      <c r="T1189" s="4" t="s">
        <v>70</v>
      </c>
      <c r="U1189" s="140">
        <v>45341</v>
      </c>
      <c r="V1189" s="4" t="s">
        <v>1884</v>
      </c>
      <c r="W1189" s="4" t="s">
        <v>1954</v>
      </c>
      <c r="X1189" s="139" t="s">
        <v>70</v>
      </c>
      <c r="Y1189" s="95">
        <v>45353</v>
      </c>
      <c r="Z1189" s="4" t="s">
        <v>1888</v>
      </c>
      <c r="AA1189" s="4" t="s">
        <v>1886</v>
      </c>
      <c r="AB1189" s="186">
        <f t="shared" si="147"/>
        <v>1313200000</v>
      </c>
      <c r="AC1189" s="142">
        <f t="shared" si="148"/>
        <v>0</v>
      </c>
      <c r="AD1189" s="4"/>
      <c r="AE1189" s="4" t="s">
        <v>1942</v>
      </c>
      <c r="AF1189" s="252" t="s">
        <v>7986</v>
      </c>
      <c r="AG1189" s="4"/>
      <c r="AH1189" s="4"/>
      <c r="AI1189" s="4"/>
      <c r="AJ1189" s="4"/>
      <c r="AK1189" s="95">
        <v>45353</v>
      </c>
    </row>
    <row r="1190" spans="2:37" hidden="1">
      <c r="B1190" s="175" t="s">
        <v>5175</v>
      </c>
      <c r="C1190" s="174" t="s">
        <v>160</v>
      </c>
      <c r="D1190" s="4" t="s">
        <v>2550</v>
      </c>
      <c r="E1190" s="4" t="s">
        <v>1831</v>
      </c>
      <c r="F1190" s="4" t="s">
        <v>1060</v>
      </c>
      <c r="G1190" s="4" t="s">
        <v>8054</v>
      </c>
      <c r="H1190" s="4" t="s">
        <v>1389</v>
      </c>
      <c r="I1190" s="4" t="s">
        <v>1390</v>
      </c>
      <c r="J1190" s="4" t="s">
        <v>8055</v>
      </c>
      <c r="K1190" s="139">
        <v>1385000000</v>
      </c>
      <c r="L1190" s="139">
        <v>1385000000</v>
      </c>
      <c r="M1190" s="4" t="s">
        <v>5203</v>
      </c>
      <c r="N1190" s="4" t="s">
        <v>2772</v>
      </c>
      <c r="O1190" s="4" t="s">
        <v>3989</v>
      </c>
      <c r="P1190" s="186">
        <f t="shared" si="144"/>
        <v>1385000000</v>
      </c>
      <c r="Q1190" s="186">
        <f t="shared" si="145"/>
        <v>0</v>
      </c>
      <c r="R1190" s="4">
        <v>70</v>
      </c>
      <c r="S1190" s="4" t="s">
        <v>70</v>
      </c>
      <c r="T1190" s="4" t="s">
        <v>70</v>
      </c>
      <c r="U1190" s="140">
        <v>45341</v>
      </c>
      <c r="V1190" s="4" t="s">
        <v>1884</v>
      </c>
      <c r="W1190" s="4" t="s">
        <v>1954</v>
      </c>
      <c r="X1190" s="139" t="s">
        <v>70</v>
      </c>
      <c r="Y1190" s="95">
        <v>45353</v>
      </c>
      <c r="Z1190" s="4" t="s">
        <v>1888</v>
      </c>
      <c r="AA1190" s="4" t="s">
        <v>1886</v>
      </c>
      <c r="AB1190" s="186">
        <f>P1190</f>
        <v>1385000000</v>
      </c>
      <c r="AC1190" s="142">
        <f t="shared" si="148"/>
        <v>0</v>
      </c>
      <c r="AD1190" s="4"/>
      <c r="AE1190" s="4" t="s">
        <v>1942</v>
      </c>
      <c r="AF1190" s="252" t="s">
        <v>7986</v>
      </c>
      <c r="AG1190" s="4"/>
      <c r="AH1190" s="4"/>
      <c r="AI1190" s="4"/>
      <c r="AJ1190" s="4"/>
      <c r="AK1190" s="95">
        <v>45353</v>
      </c>
    </row>
    <row r="1191" spans="2:37" hidden="1">
      <c r="B1191" s="175" t="s">
        <v>5175</v>
      </c>
      <c r="C1191" s="174" t="s">
        <v>160</v>
      </c>
      <c r="D1191" s="4" t="s">
        <v>2550</v>
      </c>
      <c r="E1191" s="4" t="s">
        <v>1831</v>
      </c>
      <c r="F1191" s="4" t="s">
        <v>1060</v>
      </c>
      <c r="G1191" s="4" t="s">
        <v>8056</v>
      </c>
      <c r="H1191" s="4" t="s">
        <v>1389</v>
      </c>
      <c r="I1191" s="4" t="s">
        <v>1390</v>
      </c>
      <c r="J1191" s="4" t="s">
        <v>8057</v>
      </c>
      <c r="K1191" s="139">
        <v>1454500000</v>
      </c>
      <c r="L1191" s="139">
        <v>1454500000</v>
      </c>
      <c r="M1191" s="4" t="s">
        <v>5203</v>
      </c>
      <c r="N1191" s="4" t="s">
        <v>2772</v>
      </c>
      <c r="O1191" s="4" t="s">
        <v>3989</v>
      </c>
      <c r="P1191" s="186">
        <f t="shared" si="144"/>
        <v>1454500000</v>
      </c>
      <c r="Q1191" s="186">
        <f t="shared" si="145"/>
        <v>0</v>
      </c>
      <c r="R1191" s="4">
        <v>70</v>
      </c>
      <c r="S1191" s="4" t="s">
        <v>70</v>
      </c>
      <c r="T1191" s="4" t="s">
        <v>70</v>
      </c>
      <c r="U1191" s="140">
        <v>45341</v>
      </c>
      <c r="V1191" s="4" t="s">
        <v>1884</v>
      </c>
      <c r="W1191" s="4" t="s">
        <v>1954</v>
      </c>
      <c r="X1191" s="139" t="s">
        <v>70</v>
      </c>
      <c r="Y1191" s="95">
        <v>45353</v>
      </c>
      <c r="Z1191" s="4" t="s">
        <v>1888</v>
      </c>
      <c r="AA1191" s="4" t="s">
        <v>1886</v>
      </c>
      <c r="AB1191" s="186">
        <f>P1191</f>
        <v>1454500000</v>
      </c>
      <c r="AC1191" s="142">
        <f t="shared" si="148"/>
        <v>0</v>
      </c>
      <c r="AD1191" s="4"/>
      <c r="AE1191" s="4" t="s">
        <v>1942</v>
      </c>
      <c r="AF1191" s="252" t="s">
        <v>7986</v>
      </c>
      <c r="AG1191" s="4"/>
      <c r="AH1191" s="4"/>
      <c r="AI1191" s="4"/>
      <c r="AJ1191" s="4"/>
      <c r="AK1191" s="95">
        <v>45353</v>
      </c>
    </row>
    <row r="1192" spans="2:37" hidden="1">
      <c r="B1192" s="175" t="s">
        <v>5175</v>
      </c>
      <c r="C1192" s="174" t="s">
        <v>160</v>
      </c>
      <c r="D1192" s="4" t="s">
        <v>2550</v>
      </c>
      <c r="E1192" s="4" t="s">
        <v>1831</v>
      </c>
      <c r="F1192" s="4" t="s">
        <v>1060</v>
      </c>
      <c r="G1192" s="4" t="s">
        <v>8058</v>
      </c>
      <c r="H1192" s="4" t="s">
        <v>1389</v>
      </c>
      <c r="I1192" s="4" t="s">
        <v>1390</v>
      </c>
      <c r="J1192" s="4" t="s">
        <v>8059</v>
      </c>
      <c r="K1192" s="139">
        <v>480055200</v>
      </c>
      <c r="L1192" s="139">
        <v>480055200</v>
      </c>
      <c r="M1192" s="4" t="s">
        <v>5203</v>
      </c>
      <c r="N1192" s="4" t="s">
        <v>4531</v>
      </c>
      <c r="O1192" s="4" t="s">
        <v>2821</v>
      </c>
      <c r="P1192" s="186">
        <f t="shared" si="144"/>
        <v>480055200</v>
      </c>
      <c r="Q1192" s="186">
        <f t="shared" si="145"/>
        <v>0</v>
      </c>
      <c r="R1192" s="4">
        <v>70</v>
      </c>
      <c r="S1192" s="4" t="s">
        <v>70</v>
      </c>
      <c r="T1192" s="4" t="s">
        <v>70</v>
      </c>
      <c r="U1192" s="140">
        <v>45341</v>
      </c>
      <c r="V1192" s="4" t="s">
        <v>1884</v>
      </c>
      <c r="W1192" s="4" t="s">
        <v>1954</v>
      </c>
      <c r="X1192" s="139" t="s">
        <v>70</v>
      </c>
      <c r="Y1192" s="95">
        <v>45353</v>
      </c>
      <c r="Z1192" s="4" t="s">
        <v>1888</v>
      </c>
      <c r="AA1192" s="4" t="s">
        <v>1886</v>
      </c>
      <c r="AB1192" s="186">
        <f>P1192</f>
        <v>480055200</v>
      </c>
      <c r="AC1192" s="142">
        <f t="shared" si="148"/>
        <v>0</v>
      </c>
      <c r="AD1192" s="4"/>
      <c r="AE1192" s="4" t="s">
        <v>1942</v>
      </c>
      <c r="AF1192" s="252" t="s">
        <v>7986</v>
      </c>
      <c r="AG1192" s="4"/>
      <c r="AH1192" s="4"/>
      <c r="AI1192" s="4"/>
      <c r="AJ1192" s="4"/>
      <c r="AK1192" s="95">
        <v>45353</v>
      </c>
    </row>
    <row r="1193" spans="2:37" hidden="1">
      <c r="B1193" s="175" t="s">
        <v>5175</v>
      </c>
      <c r="C1193" s="174" t="s">
        <v>160</v>
      </c>
      <c r="D1193" s="4" t="s">
        <v>2550</v>
      </c>
      <c r="E1193" s="4" t="s">
        <v>1831</v>
      </c>
      <c r="F1193" s="4" t="s">
        <v>1060</v>
      </c>
      <c r="G1193" s="4" t="s">
        <v>8060</v>
      </c>
      <c r="H1193" s="4" t="s">
        <v>1389</v>
      </c>
      <c r="I1193" s="4" t="s">
        <v>1390</v>
      </c>
      <c r="J1193" s="4" t="s">
        <v>8061</v>
      </c>
      <c r="K1193" s="139">
        <v>1527225000</v>
      </c>
      <c r="L1193" s="139">
        <v>1527225000</v>
      </c>
      <c r="M1193" s="4" t="s">
        <v>5203</v>
      </c>
      <c r="N1193" s="4" t="s">
        <v>2638</v>
      </c>
      <c r="O1193" s="4" t="s">
        <v>3025</v>
      </c>
      <c r="P1193" s="186">
        <f t="shared" si="144"/>
        <v>1527225000</v>
      </c>
      <c r="Q1193" s="186">
        <f t="shared" si="145"/>
        <v>0</v>
      </c>
      <c r="R1193" s="4">
        <v>70</v>
      </c>
      <c r="S1193" s="4" t="s">
        <v>70</v>
      </c>
      <c r="T1193" s="4" t="s">
        <v>70</v>
      </c>
      <c r="U1193" s="140">
        <v>45341</v>
      </c>
      <c r="V1193" s="4" t="s">
        <v>1884</v>
      </c>
      <c r="W1193" s="4" t="s">
        <v>1954</v>
      </c>
      <c r="X1193" s="139" t="s">
        <v>70</v>
      </c>
      <c r="Y1193" s="95">
        <v>45353</v>
      </c>
      <c r="Z1193" s="4" t="s">
        <v>1888</v>
      </c>
      <c r="AA1193" s="4" t="s">
        <v>1886</v>
      </c>
      <c r="AB1193" s="186">
        <f>P1193</f>
        <v>1527225000</v>
      </c>
      <c r="AC1193" s="142">
        <f t="shared" si="148"/>
        <v>0</v>
      </c>
      <c r="AD1193" s="4"/>
      <c r="AE1193" s="4" t="s">
        <v>1942</v>
      </c>
      <c r="AF1193" s="252" t="s">
        <v>7986</v>
      </c>
      <c r="AG1193" s="4"/>
      <c r="AH1193" s="4"/>
      <c r="AI1193" s="4"/>
      <c r="AJ1193" s="4"/>
      <c r="AK1193" s="95">
        <v>45353</v>
      </c>
    </row>
    <row r="1194" spans="2:37" hidden="1">
      <c r="B1194" s="175" t="s">
        <v>5175</v>
      </c>
      <c r="C1194" s="174" t="s">
        <v>160</v>
      </c>
      <c r="D1194" s="4" t="s">
        <v>2550</v>
      </c>
      <c r="E1194" s="4" t="s">
        <v>1831</v>
      </c>
      <c r="F1194" s="4" t="s">
        <v>1060</v>
      </c>
      <c r="G1194" s="4" t="s">
        <v>8062</v>
      </c>
      <c r="H1194" s="4" t="s">
        <v>1389</v>
      </c>
      <c r="I1194" s="4" t="s">
        <v>1390</v>
      </c>
      <c r="J1194" s="4" t="s">
        <v>8063</v>
      </c>
      <c r="K1194" s="139">
        <v>1602000000</v>
      </c>
      <c r="L1194" s="139">
        <v>1602000000</v>
      </c>
      <c r="M1194" s="4" t="s">
        <v>5203</v>
      </c>
      <c r="N1194" s="4" t="s">
        <v>2638</v>
      </c>
      <c r="O1194" s="4" t="s">
        <v>3025</v>
      </c>
      <c r="P1194" s="186">
        <f t="shared" si="144"/>
        <v>1602000000</v>
      </c>
      <c r="Q1194" s="186">
        <f t="shared" si="145"/>
        <v>0</v>
      </c>
      <c r="R1194" s="4">
        <v>70</v>
      </c>
      <c r="S1194" s="4" t="s">
        <v>70</v>
      </c>
      <c r="T1194" s="4" t="s">
        <v>70</v>
      </c>
      <c r="U1194" s="140">
        <v>45341</v>
      </c>
      <c r="V1194" s="4" t="s">
        <v>1884</v>
      </c>
      <c r="W1194" s="4" t="s">
        <v>1954</v>
      </c>
      <c r="X1194" s="139" t="s">
        <v>70</v>
      </c>
      <c r="Y1194" s="95">
        <v>45353</v>
      </c>
      <c r="Z1194" s="4" t="s">
        <v>1888</v>
      </c>
      <c r="AA1194" s="4" t="s">
        <v>1886</v>
      </c>
      <c r="AB1194" s="186">
        <f>P1194</f>
        <v>1602000000</v>
      </c>
      <c r="AC1194" s="142">
        <f t="shared" si="148"/>
        <v>0</v>
      </c>
      <c r="AD1194" s="4"/>
      <c r="AE1194" s="4" t="s">
        <v>1942</v>
      </c>
      <c r="AF1194" s="252" t="s">
        <v>7986</v>
      </c>
      <c r="AG1194" s="4"/>
      <c r="AH1194" s="4"/>
      <c r="AI1194" s="4"/>
      <c r="AJ1194" s="4"/>
      <c r="AK1194" s="95">
        <v>45353</v>
      </c>
    </row>
    <row r="1195" spans="2:37" hidden="1">
      <c r="B1195" s="175" t="s">
        <v>5175</v>
      </c>
      <c r="C1195" s="174" t="s">
        <v>160</v>
      </c>
      <c r="D1195" s="4" t="s">
        <v>2550</v>
      </c>
      <c r="E1195" s="4" t="s">
        <v>1831</v>
      </c>
      <c r="F1195" s="4" t="s">
        <v>1060</v>
      </c>
      <c r="G1195" s="4" t="s">
        <v>8064</v>
      </c>
      <c r="H1195" s="4" t="s">
        <v>1389</v>
      </c>
      <c r="I1195" s="4" t="s">
        <v>1390</v>
      </c>
      <c r="J1195" s="4" t="s">
        <v>8065</v>
      </c>
      <c r="K1195" s="139">
        <v>481795272</v>
      </c>
      <c r="L1195" s="139">
        <v>481795272</v>
      </c>
      <c r="M1195" s="4" t="s">
        <v>5203</v>
      </c>
      <c r="N1195" s="4" t="s">
        <v>3794</v>
      </c>
      <c r="O1195" s="4" t="s">
        <v>2666</v>
      </c>
      <c r="P1195" s="186">
        <f t="shared" si="144"/>
        <v>481795272</v>
      </c>
      <c r="Q1195" s="186">
        <f t="shared" si="145"/>
        <v>0</v>
      </c>
      <c r="R1195" s="4">
        <v>70</v>
      </c>
      <c r="S1195" s="4" t="s">
        <v>70</v>
      </c>
      <c r="T1195" s="4" t="s">
        <v>70</v>
      </c>
      <c r="U1195" s="140">
        <v>45341</v>
      </c>
      <c r="V1195" s="4" t="s">
        <v>1884</v>
      </c>
      <c r="W1195" s="4" t="s">
        <v>1954</v>
      </c>
      <c r="X1195" s="139" t="s">
        <v>70</v>
      </c>
      <c r="Y1195" s="95">
        <v>45353</v>
      </c>
      <c r="Z1195" s="4" t="s">
        <v>1888</v>
      </c>
      <c r="AA1195" s="4" t="s">
        <v>1886</v>
      </c>
      <c r="AB1195" s="186">
        <f t="shared" si="147"/>
        <v>481795272</v>
      </c>
      <c r="AC1195" s="142">
        <f t="shared" si="148"/>
        <v>0</v>
      </c>
      <c r="AD1195" s="4"/>
      <c r="AE1195" s="4" t="s">
        <v>1942</v>
      </c>
      <c r="AF1195" s="252" t="s">
        <v>7986</v>
      </c>
      <c r="AG1195" s="4"/>
      <c r="AH1195" s="4"/>
      <c r="AI1195" s="4"/>
      <c r="AJ1195" s="4"/>
      <c r="AK1195" s="95">
        <v>45353</v>
      </c>
    </row>
    <row r="1196" spans="2:37" hidden="1">
      <c r="B1196" s="175" t="s">
        <v>5175</v>
      </c>
      <c r="C1196" s="174" t="s">
        <v>160</v>
      </c>
      <c r="D1196" s="4" t="s">
        <v>2550</v>
      </c>
      <c r="E1196" s="4" t="s">
        <v>1831</v>
      </c>
      <c r="F1196" s="4" t="s">
        <v>1060</v>
      </c>
      <c r="G1196" s="4" t="s">
        <v>8066</v>
      </c>
      <c r="H1196" s="4" t="s">
        <v>1389</v>
      </c>
      <c r="I1196" s="4" t="s">
        <v>1390</v>
      </c>
      <c r="J1196" s="4" t="s">
        <v>8067</v>
      </c>
      <c r="K1196" s="139">
        <v>1548453024</v>
      </c>
      <c r="L1196" s="139">
        <v>1548453024</v>
      </c>
      <c r="M1196" s="4" t="s">
        <v>5203</v>
      </c>
      <c r="N1196" s="4" t="s">
        <v>3021</v>
      </c>
      <c r="O1196" s="4" t="s">
        <v>5293</v>
      </c>
      <c r="P1196" s="186">
        <f t="shared" si="144"/>
        <v>1548453024</v>
      </c>
      <c r="Q1196" s="186">
        <f t="shared" si="145"/>
        <v>0</v>
      </c>
      <c r="R1196" s="4">
        <v>70</v>
      </c>
      <c r="S1196" s="4" t="s">
        <v>70</v>
      </c>
      <c r="T1196" s="4" t="s">
        <v>70</v>
      </c>
      <c r="U1196" s="140">
        <v>45341</v>
      </c>
      <c r="V1196" s="4" t="s">
        <v>1884</v>
      </c>
      <c r="W1196" s="4" t="s">
        <v>1954</v>
      </c>
      <c r="X1196" s="139" t="s">
        <v>70</v>
      </c>
      <c r="Y1196" s="95">
        <v>45353</v>
      </c>
      <c r="Z1196" s="4" t="s">
        <v>1888</v>
      </c>
      <c r="AA1196" s="4" t="s">
        <v>1886</v>
      </c>
      <c r="AB1196" s="186">
        <f t="shared" si="147"/>
        <v>1548453024</v>
      </c>
      <c r="AC1196" s="142">
        <f t="shared" si="148"/>
        <v>0</v>
      </c>
      <c r="AD1196" s="4"/>
      <c r="AE1196" s="4" t="s">
        <v>1942</v>
      </c>
      <c r="AF1196" s="252" t="s">
        <v>7986</v>
      </c>
      <c r="AG1196" s="4"/>
      <c r="AH1196" s="4"/>
      <c r="AI1196" s="4"/>
      <c r="AJ1196" s="4"/>
      <c r="AK1196" s="95">
        <v>45353</v>
      </c>
    </row>
    <row r="1197" spans="2:37" hidden="1">
      <c r="B1197" s="175" t="s">
        <v>5175</v>
      </c>
      <c r="C1197" s="174" t="s">
        <v>160</v>
      </c>
      <c r="D1197" s="4" t="s">
        <v>2550</v>
      </c>
      <c r="E1197" s="4" t="s">
        <v>1831</v>
      </c>
      <c r="F1197" s="4" t="s">
        <v>1060</v>
      </c>
      <c r="G1197" s="4" t="s">
        <v>8068</v>
      </c>
      <c r="H1197" s="4" t="s">
        <v>1389</v>
      </c>
      <c r="I1197" s="4" t="s">
        <v>1390</v>
      </c>
      <c r="J1197" s="4" t="s">
        <v>8069</v>
      </c>
      <c r="K1197" s="139">
        <v>1379845241</v>
      </c>
      <c r="L1197" s="139">
        <v>1379845241</v>
      </c>
      <c r="M1197" s="4" t="s">
        <v>5203</v>
      </c>
      <c r="N1197" s="4" t="s">
        <v>3361</v>
      </c>
      <c r="O1197" s="4" t="s">
        <v>2833</v>
      </c>
      <c r="P1197" s="186">
        <f t="shared" si="144"/>
        <v>1379845241</v>
      </c>
      <c r="Q1197" s="186">
        <f t="shared" si="145"/>
        <v>0</v>
      </c>
      <c r="R1197" s="4">
        <v>70</v>
      </c>
      <c r="S1197" s="4" t="s">
        <v>70</v>
      </c>
      <c r="T1197" s="4" t="s">
        <v>70</v>
      </c>
      <c r="U1197" s="140">
        <v>45341</v>
      </c>
      <c r="V1197" s="4" t="s">
        <v>1884</v>
      </c>
      <c r="W1197" s="4" t="s">
        <v>1954</v>
      </c>
      <c r="X1197" s="139" t="s">
        <v>70</v>
      </c>
      <c r="Y1197" s="95">
        <v>45353</v>
      </c>
      <c r="Z1197" s="4" t="s">
        <v>1888</v>
      </c>
      <c r="AA1197" s="4" t="s">
        <v>1886</v>
      </c>
      <c r="AB1197" s="186">
        <f t="shared" si="147"/>
        <v>1379845241</v>
      </c>
      <c r="AC1197" s="142">
        <f t="shared" si="148"/>
        <v>0</v>
      </c>
      <c r="AD1197" s="4"/>
      <c r="AE1197" s="4" t="s">
        <v>1942</v>
      </c>
      <c r="AF1197" s="252" t="s">
        <v>7986</v>
      </c>
      <c r="AG1197" s="4"/>
      <c r="AH1197" s="4"/>
      <c r="AI1197" s="4"/>
      <c r="AJ1197" s="4"/>
      <c r="AK1197" s="95">
        <v>45353</v>
      </c>
    </row>
    <row r="1198" spans="2:37" hidden="1">
      <c r="B1198" s="175" t="s">
        <v>5175</v>
      </c>
      <c r="C1198" s="174" t="s">
        <v>160</v>
      </c>
      <c r="D1198" s="4" t="s">
        <v>2550</v>
      </c>
      <c r="E1198" s="4" t="s">
        <v>1831</v>
      </c>
      <c r="F1198" s="4" t="s">
        <v>1060</v>
      </c>
      <c r="G1198" s="4" t="s">
        <v>8070</v>
      </c>
      <c r="H1198" s="4" t="s">
        <v>1389</v>
      </c>
      <c r="I1198" s="4" t="s">
        <v>1390</v>
      </c>
      <c r="J1198" s="4" t="s">
        <v>8071</v>
      </c>
      <c r="K1198" s="139">
        <v>1454500000</v>
      </c>
      <c r="L1198" s="139">
        <v>1454500000</v>
      </c>
      <c r="M1198" s="4" t="s">
        <v>5203</v>
      </c>
      <c r="N1198" s="4" t="s">
        <v>2937</v>
      </c>
      <c r="O1198" s="4" t="s">
        <v>2833</v>
      </c>
      <c r="P1198" s="186">
        <f t="shared" si="144"/>
        <v>1454500000</v>
      </c>
      <c r="Q1198" s="186">
        <f t="shared" si="145"/>
        <v>0</v>
      </c>
      <c r="R1198" s="4">
        <v>70</v>
      </c>
      <c r="S1198" s="4" t="s">
        <v>70</v>
      </c>
      <c r="T1198" s="4" t="s">
        <v>70</v>
      </c>
      <c r="U1198" s="140">
        <v>45341</v>
      </c>
      <c r="V1198" s="4" t="s">
        <v>1884</v>
      </c>
      <c r="W1198" s="4" t="s">
        <v>1954</v>
      </c>
      <c r="X1198" s="139" t="s">
        <v>70</v>
      </c>
      <c r="Y1198" s="95">
        <v>45353</v>
      </c>
      <c r="Z1198" s="4" t="s">
        <v>1888</v>
      </c>
      <c r="AA1198" s="4" t="s">
        <v>1886</v>
      </c>
      <c r="AB1198" s="186">
        <f t="shared" si="147"/>
        <v>1454500000</v>
      </c>
      <c r="AC1198" s="142">
        <f t="shared" si="148"/>
        <v>0</v>
      </c>
      <c r="AD1198" s="4"/>
      <c r="AE1198" s="4" t="s">
        <v>1942</v>
      </c>
      <c r="AF1198" s="252" t="s">
        <v>7986</v>
      </c>
      <c r="AG1198" s="4"/>
      <c r="AH1198" s="4"/>
      <c r="AI1198" s="4"/>
      <c r="AJ1198" s="4"/>
      <c r="AK1198" s="95">
        <v>45353</v>
      </c>
    </row>
    <row r="1199" spans="2:37" hidden="1">
      <c r="B1199" s="175" t="s">
        <v>5175</v>
      </c>
      <c r="C1199" s="174" t="s">
        <v>160</v>
      </c>
      <c r="D1199" s="4" t="s">
        <v>2550</v>
      </c>
      <c r="E1199" s="4" t="s">
        <v>1831</v>
      </c>
      <c r="F1199" s="4" t="s">
        <v>1060</v>
      </c>
      <c r="G1199" s="4" t="s">
        <v>8072</v>
      </c>
      <c r="H1199" s="4" t="s">
        <v>1389</v>
      </c>
      <c r="I1199" s="4" t="s">
        <v>1390</v>
      </c>
      <c r="J1199" s="4" t="s">
        <v>8073</v>
      </c>
      <c r="K1199" s="139">
        <v>1200000000</v>
      </c>
      <c r="L1199" s="139">
        <v>1200000000</v>
      </c>
      <c r="M1199" s="4" t="s">
        <v>5203</v>
      </c>
      <c r="N1199" s="4" t="s">
        <v>3547</v>
      </c>
      <c r="O1199" s="4" t="s">
        <v>2917</v>
      </c>
      <c r="P1199" s="186">
        <f t="shared" si="144"/>
        <v>1200000000</v>
      </c>
      <c r="Q1199" s="186">
        <f t="shared" si="145"/>
        <v>0</v>
      </c>
      <c r="R1199" s="4">
        <v>70</v>
      </c>
      <c r="S1199" s="4" t="s">
        <v>70</v>
      </c>
      <c r="T1199" s="4" t="s">
        <v>70</v>
      </c>
      <c r="U1199" s="140">
        <v>45341</v>
      </c>
      <c r="V1199" s="4" t="s">
        <v>1884</v>
      </c>
      <c r="W1199" s="4" t="s">
        <v>1954</v>
      </c>
      <c r="X1199" s="139" t="s">
        <v>70</v>
      </c>
      <c r="Y1199" s="95">
        <v>45353</v>
      </c>
      <c r="Z1199" s="4" t="s">
        <v>1888</v>
      </c>
      <c r="AA1199" s="4" t="s">
        <v>1886</v>
      </c>
      <c r="AB1199" s="186">
        <f t="shared" si="147"/>
        <v>1200000000</v>
      </c>
      <c r="AC1199" s="142">
        <f t="shared" si="148"/>
        <v>0</v>
      </c>
      <c r="AD1199" s="4"/>
      <c r="AE1199" s="4" t="s">
        <v>1942</v>
      </c>
      <c r="AF1199" s="252" t="s">
        <v>7986</v>
      </c>
      <c r="AG1199" s="4"/>
      <c r="AH1199" s="4"/>
      <c r="AI1199" s="4"/>
      <c r="AJ1199" s="4"/>
      <c r="AK1199" s="95">
        <v>45353</v>
      </c>
    </row>
    <row r="1200" spans="2:37" hidden="1">
      <c r="B1200" s="175" t="s">
        <v>5175</v>
      </c>
      <c r="C1200" s="174" t="s">
        <v>160</v>
      </c>
      <c r="D1200" s="4" t="s">
        <v>2550</v>
      </c>
      <c r="E1200" s="4" t="s">
        <v>1831</v>
      </c>
      <c r="F1200" s="4" t="s">
        <v>1060</v>
      </c>
      <c r="G1200" s="4" t="s">
        <v>8074</v>
      </c>
      <c r="H1200" s="4" t="s">
        <v>1389</v>
      </c>
      <c r="I1200" s="4" t="s">
        <v>1390</v>
      </c>
      <c r="J1200" s="4" t="s">
        <v>8075</v>
      </c>
      <c r="K1200" s="139">
        <v>1000000000</v>
      </c>
      <c r="L1200" s="139">
        <v>1000000000</v>
      </c>
      <c r="M1200" s="4" t="s">
        <v>5203</v>
      </c>
      <c r="N1200" s="4" t="s">
        <v>3417</v>
      </c>
      <c r="O1200" s="4" t="s">
        <v>2683</v>
      </c>
      <c r="P1200" s="186">
        <f t="shared" si="144"/>
        <v>1000000000</v>
      </c>
      <c r="Q1200" s="186">
        <f t="shared" si="145"/>
        <v>0</v>
      </c>
      <c r="R1200" s="4">
        <v>70</v>
      </c>
      <c r="S1200" s="4" t="s">
        <v>70</v>
      </c>
      <c r="T1200" s="4" t="s">
        <v>70</v>
      </c>
      <c r="U1200" s="140">
        <v>45341</v>
      </c>
      <c r="V1200" s="4" t="s">
        <v>1884</v>
      </c>
      <c r="W1200" s="4" t="s">
        <v>1954</v>
      </c>
      <c r="X1200" s="139" t="s">
        <v>70</v>
      </c>
      <c r="Y1200" s="95">
        <v>45353</v>
      </c>
      <c r="Z1200" s="4" t="s">
        <v>1888</v>
      </c>
      <c r="AA1200" s="4" t="s">
        <v>1886</v>
      </c>
      <c r="AB1200" s="186">
        <f t="shared" si="147"/>
        <v>1000000000</v>
      </c>
      <c r="AC1200" s="142">
        <f t="shared" si="148"/>
        <v>0</v>
      </c>
      <c r="AD1200" s="4"/>
      <c r="AE1200" s="4" t="s">
        <v>1942</v>
      </c>
      <c r="AF1200" s="252" t="s">
        <v>7986</v>
      </c>
      <c r="AG1200" s="4"/>
      <c r="AH1200" s="4"/>
      <c r="AI1200" s="4"/>
      <c r="AJ1200" s="4"/>
      <c r="AK1200" s="95">
        <v>45353</v>
      </c>
    </row>
    <row r="1201" spans="2:37" hidden="1">
      <c r="B1201" s="175" t="s">
        <v>5175</v>
      </c>
      <c r="C1201" s="174" t="s">
        <v>160</v>
      </c>
      <c r="D1201" s="4" t="s">
        <v>2550</v>
      </c>
      <c r="E1201" s="4" t="s">
        <v>1831</v>
      </c>
      <c r="F1201" s="4" t="s">
        <v>1060</v>
      </c>
      <c r="G1201" s="4" t="s">
        <v>8076</v>
      </c>
      <c r="H1201" s="4" t="s">
        <v>1389</v>
      </c>
      <c r="I1201" s="4" t="s">
        <v>1390</v>
      </c>
      <c r="J1201" s="4" t="s">
        <v>8077</v>
      </c>
      <c r="K1201" s="139">
        <v>1300794110</v>
      </c>
      <c r="L1201" s="139">
        <v>1300794110</v>
      </c>
      <c r="M1201" s="4" t="s">
        <v>5203</v>
      </c>
      <c r="N1201" s="4" t="s">
        <v>3224</v>
      </c>
      <c r="O1201" s="4" t="s">
        <v>2979</v>
      </c>
      <c r="P1201" s="186">
        <f t="shared" si="144"/>
        <v>1300794110</v>
      </c>
      <c r="Q1201" s="186">
        <f t="shared" si="145"/>
        <v>0</v>
      </c>
      <c r="R1201" s="4">
        <v>70</v>
      </c>
      <c r="S1201" s="4" t="s">
        <v>70</v>
      </c>
      <c r="T1201" s="4" t="s">
        <v>70</v>
      </c>
      <c r="U1201" s="140">
        <v>45341</v>
      </c>
      <c r="V1201" s="4" t="s">
        <v>1884</v>
      </c>
      <c r="W1201" s="4" t="s">
        <v>1954</v>
      </c>
      <c r="X1201" s="139" t="s">
        <v>70</v>
      </c>
      <c r="Y1201" s="95">
        <v>45353</v>
      </c>
      <c r="Z1201" s="4" t="s">
        <v>1888</v>
      </c>
      <c r="AA1201" s="4" t="s">
        <v>1886</v>
      </c>
      <c r="AB1201" s="186">
        <f t="shared" si="147"/>
        <v>1300794110</v>
      </c>
      <c r="AC1201" s="142">
        <f t="shared" si="148"/>
        <v>0</v>
      </c>
      <c r="AD1201" s="4"/>
      <c r="AE1201" s="4" t="s">
        <v>1942</v>
      </c>
      <c r="AF1201" s="252" t="s">
        <v>7986</v>
      </c>
      <c r="AG1201" s="4"/>
      <c r="AH1201" s="4"/>
      <c r="AI1201" s="4"/>
      <c r="AJ1201" s="4"/>
      <c r="AK1201" s="95">
        <v>45353</v>
      </c>
    </row>
    <row r="1202" spans="2:37" hidden="1">
      <c r="B1202" s="175" t="s">
        <v>5175</v>
      </c>
      <c r="C1202" s="174" t="s">
        <v>160</v>
      </c>
      <c r="D1202" s="4" t="s">
        <v>2550</v>
      </c>
      <c r="E1202" s="4" t="s">
        <v>1831</v>
      </c>
      <c r="F1202" s="4" t="s">
        <v>1060</v>
      </c>
      <c r="G1202" s="4" t="s">
        <v>8078</v>
      </c>
      <c r="H1202" s="4" t="s">
        <v>1389</v>
      </c>
      <c r="I1202" s="4" t="s">
        <v>1390</v>
      </c>
      <c r="J1202" s="4" t="s">
        <v>8079</v>
      </c>
      <c r="K1202" s="139">
        <v>1350000000</v>
      </c>
      <c r="L1202" s="139">
        <v>1350000000</v>
      </c>
      <c r="M1202" s="4" t="s">
        <v>5203</v>
      </c>
      <c r="N1202" s="4" t="s">
        <v>3224</v>
      </c>
      <c r="O1202" s="4" t="s">
        <v>2979</v>
      </c>
      <c r="P1202" s="186">
        <f t="shared" si="144"/>
        <v>1350000000</v>
      </c>
      <c r="Q1202" s="186">
        <f t="shared" si="145"/>
        <v>0</v>
      </c>
      <c r="R1202" s="4">
        <v>70</v>
      </c>
      <c r="S1202" s="4" t="s">
        <v>70</v>
      </c>
      <c r="T1202" s="4" t="s">
        <v>70</v>
      </c>
      <c r="U1202" s="140">
        <v>45341</v>
      </c>
      <c r="V1202" s="4" t="s">
        <v>1884</v>
      </c>
      <c r="W1202" s="4" t="s">
        <v>1954</v>
      </c>
      <c r="X1202" s="139" t="s">
        <v>70</v>
      </c>
      <c r="Y1202" s="95">
        <v>45353</v>
      </c>
      <c r="Z1202" s="4" t="s">
        <v>1888</v>
      </c>
      <c r="AA1202" s="4" t="s">
        <v>1886</v>
      </c>
      <c r="AB1202" s="186">
        <f t="shared" si="147"/>
        <v>1350000000</v>
      </c>
      <c r="AC1202" s="142">
        <f t="shared" si="148"/>
        <v>0</v>
      </c>
      <c r="AD1202" s="4"/>
      <c r="AE1202" s="4" t="s">
        <v>1942</v>
      </c>
      <c r="AF1202" s="252" t="s">
        <v>7986</v>
      </c>
      <c r="AG1202" s="4"/>
      <c r="AH1202" s="4"/>
      <c r="AI1202" s="4"/>
      <c r="AJ1202" s="4"/>
      <c r="AK1202" s="95">
        <v>45353</v>
      </c>
    </row>
    <row r="1203" spans="2:37" hidden="1">
      <c r="B1203" s="175" t="s">
        <v>5175</v>
      </c>
      <c r="C1203" s="174" t="s">
        <v>160</v>
      </c>
      <c r="D1203" s="4" t="s">
        <v>2550</v>
      </c>
      <c r="E1203" s="4" t="s">
        <v>1831</v>
      </c>
      <c r="F1203" s="4" t="s">
        <v>1060</v>
      </c>
      <c r="G1203" s="4" t="s">
        <v>8080</v>
      </c>
      <c r="H1203" s="4" t="s">
        <v>1389</v>
      </c>
      <c r="I1203" s="4" t="s">
        <v>1390</v>
      </c>
      <c r="J1203" s="4" t="s">
        <v>8081</v>
      </c>
      <c r="K1203" s="139">
        <v>2300000000</v>
      </c>
      <c r="L1203" s="139">
        <v>2300000000</v>
      </c>
      <c r="M1203" s="4" t="s">
        <v>5203</v>
      </c>
      <c r="N1203" s="4" t="s">
        <v>2597</v>
      </c>
      <c r="O1203" s="4" t="s">
        <v>6100</v>
      </c>
      <c r="P1203" s="186">
        <f t="shared" si="144"/>
        <v>2300000000</v>
      </c>
      <c r="Q1203" s="186">
        <f t="shared" si="145"/>
        <v>0</v>
      </c>
      <c r="R1203" s="4">
        <v>70</v>
      </c>
      <c r="S1203" s="4" t="s">
        <v>70</v>
      </c>
      <c r="T1203" s="4" t="s">
        <v>70</v>
      </c>
      <c r="U1203" s="140">
        <v>45341</v>
      </c>
      <c r="V1203" s="4" t="s">
        <v>1884</v>
      </c>
      <c r="W1203" s="4" t="s">
        <v>1954</v>
      </c>
      <c r="X1203" s="139" t="s">
        <v>70</v>
      </c>
      <c r="Y1203" s="95">
        <v>45353</v>
      </c>
      <c r="Z1203" s="4" t="s">
        <v>1888</v>
      </c>
      <c r="AA1203" s="4" t="s">
        <v>1886</v>
      </c>
      <c r="AB1203" s="186">
        <f t="shared" si="147"/>
        <v>2300000000</v>
      </c>
      <c r="AC1203" s="142">
        <f t="shared" si="148"/>
        <v>0</v>
      </c>
      <c r="AD1203" s="4"/>
      <c r="AE1203" s="4" t="s">
        <v>1942</v>
      </c>
      <c r="AF1203" s="252" t="s">
        <v>7986</v>
      </c>
      <c r="AG1203" s="4"/>
      <c r="AH1203" s="4"/>
      <c r="AI1203" s="4"/>
      <c r="AJ1203" s="4"/>
      <c r="AK1203" s="95">
        <v>45353</v>
      </c>
    </row>
    <row r="1204" spans="2:37" hidden="1">
      <c r="B1204" s="175" t="s">
        <v>5175</v>
      </c>
      <c r="C1204" s="174" t="s">
        <v>160</v>
      </c>
      <c r="D1204" s="4" t="s">
        <v>2550</v>
      </c>
      <c r="E1204" s="4" t="s">
        <v>1831</v>
      </c>
      <c r="F1204" s="4" t="s">
        <v>1060</v>
      </c>
      <c r="G1204" s="4" t="s">
        <v>8082</v>
      </c>
      <c r="H1204" s="4" t="s">
        <v>1389</v>
      </c>
      <c r="I1204" s="4" t="s">
        <v>1390</v>
      </c>
      <c r="J1204" s="4" t="s">
        <v>8083</v>
      </c>
      <c r="K1204" s="139">
        <v>1800000000</v>
      </c>
      <c r="L1204" s="139">
        <v>1800000000</v>
      </c>
      <c r="M1204" s="4" t="s">
        <v>5203</v>
      </c>
      <c r="N1204" s="4" t="s">
        <v>3348</v>
      </c>
      <c r="O1204" s="4" t="s">
        <v>2639</v>
      </c>
      <c r="P1204" s="186">
        <f t="shared" si="144"/>
        <v>1800000000</v>
      </c>
      <c r="Q1204" s="186">
        <f t="shared" si="145"/>
        <v>0</v>
      </c>
      <c r="R1204" s="4">
        <v>70</v>
      </c>
      <c r="S1204" s="4" t="s">
        <v>70</v>
      </c>
      <c r="T1204" s="4" t="s">
        <v>70</v>
      </c>
      <c r="U1204" s="140">
        <v>45341</v>
      </c>
      <c r="V1204" s="4" t="s">
        <v>1884</v>
      </c>
      <c r="W1204" s="4" t="s">
        <v>1954</v>
      </c>
      <c r="X1204" s="139" t="s">
        <v>70</v>
      </c>
      <c r="Y1204" s="95">
        <v>45353</v>
      </c>
      <c r="Z1204" s="4" t="s">
        <v>1888</v>
      </c>
      <c r="AA1204" s="4" t="s">
        <v>1886</v>
      </c>
      <c r="AB1204" s="186">
        <f t="shared" si="147"/>
        <v>1800000000</v>
      </c>
      <c r="AC1204" s="142">
        <f t="shared" si="148"/>
        <v>0</v>
      </c>
      <c r="AD1204" s="4"/>
      <c r="AE1204" s="4" t="s">
        <v>1942</v>
      </c>
      <c r="AF1204" s="252" t="s">
        <v>7986</v>
      </c>
      <c r="AG1204" s="4"/>
      <c r="AH1204" s="4"/>
      <c r="AI1204" s="4"/>
      <c r="AJ1204" s="4"/>
      <c r="AK1204" s="95">
        <v>45353</v>
      </c>
    </row>
    <row r="1205" spans="2:37" hidden="1">
      <c r="B1205" s="175" t="s">
        <v>5175</v>
      </c>
      <c r="C1205" s="174" t="s">
        <v>160</v>
      </c>
      <c r="D1205" s="4" t="s">
        <v>2550</v>
      </c>
      <c r="E1205" s="4" t="s">
        <v>1831</v>
      </c>
      <c r="F1205" s="4" t="s">
        <v>1060</v>
      </c>
      <c r="G1205" s="4" t="s">
        <v>8084</v>
      </c>
      <c r="H1205" s="4" t="s">
        <v>1389</v>
      </c>
      <c r="I1205" s="4" t="s">
        <v>1390</v>
      </c>
      <c r="J1205" s="4" t="s">
        <v>8085</v>
      </c>
      <c r="K1205" s="139">
        <v>1585672500</v>
      </c>
      <c r="L1205" s="139">
        <v>1585672500</v>
      </c>
      <c r="M1205" s="4" t="s">
        <v>5203</v>
      </c>
      <c r="N1205" s="4" t="s">
        <v>3348</v>
      </c>
      <c r="O1205" s="4" t="s">
        <v>2639</v>
      </c>
      <c r="P1205" s="186">
        <f t="shared" si="144"/>
        <v>1585672500</v>
      </c>
      <c r="Q1205" s="186">
        <f t="shared" si="145"/>
        <v>0</v>
      </c>
      <c r="R1205" s="4">
        <v>70</v>
      </c>
      <c r="S1205" s="4" t="s">
        <v>70</v>
      </c>
      <c r="T1205" s="4" t="s">
        <v>70</v>
      </c>
      <c r="U1205" s="140">
        <v>45341</v>
      </c>
      <c r="V1205" s="4" t="s">
        <v>1884</v>
      </c>
      <c r="W1205" s="4" t="s">
        <v>1954</v>
      </c>
      <c r="X1205" s="139" t="s">
        <v>70</v>
      </c>
      <c r="Y1205" s="95">
        <v>45353</v>
      </c>
      <c r="Z1205" s="4" t="s">
        <v>1888</v>
      </c>
      <c r="AA1205" s="4" t="s">
        <v>1886</v>
      </c>
      <c r="AB1205" s="186">
        <f t="shared" si="147"/>
        <v>1585672500</v>
      </c>
      <c r="AC1205" s="142">
        <f t="shared" si="148"/>
        <v>0</v>
      </c>
      <c r="AD1205" s="4"/>
      <c r="AE1205" s="4" t="s">
        <v>1942</v>
      </c>
      <c r="AF1205" s="252" t="s">
        <v>7986</v>
      </c>
      <c r="AG1205" s="4"/>
      <c r="AH1205" s="4"/>
      <c r="AI1205" s="4"/>
      <c r="AJ1205" s="4"/>
      <c r="AK1205" s="95">
        <v>45353</v>
      </c>
    </row>
    <row r="1206" spans="2:37" hidden="1">
      <c r="B1206" s="175" t="s">
        <v>5175</v>
      </c>
      <c r="C1206" s="174" t="s">
        <v>160</v>
      </c>
      <c r="D1206" s="4" t="s">
        <v>2550</v>
      </c>
      <c r="E1206" s="4" t="s">
        <v>1831</v>
      </c>
      <c r="F1206" s="4" t="s">
        <v>1060</v>
      </c>
      <c r="G1206" s="4" t="s">
        <v>8086</v>
      </c>
      <c r="H1206" s="4" t="s">
        <v>1389</v>
      </c>
      <c r="I1206" s="4" t="s">
        <v>1390</v>
      </c>
      <c r="J1206" s="4" t="s">
        <v>8087</v>
      </c>
      <c r="K1206" s="139">
        <v>795700803</v>
      </c>
      <c r="L1206" s="139">
        <v>795700803</v>
      </c>
      <c r="M1206" s="4" t="s">
        <v>5203</v>
      </c>
      <c r="N1206" s="4" t="s">
        <v>3027</v>
      </c>
      <c r="O1206" s="4" t="s">
        <v>2808</v>
      </c>
      <c r="P1206" s="186">
        <f t="shared" si="144"/>
        <v>795700803</v>
      </c>
      <c r="Q1206" s="186">
        <f t="shared" si="145"/>
        <v>0</v>
      </c>
      <c r="R1206" s="4">
        <v>70</v>
      </c>
      <c r="S1206" s="4" t="s">
        <v>70</v>
      </c>
      <c r="T1206" s="4" t="s">
        <v>70</v>
      </c>
      <c r="U1206" s="140">
        <v>45341</v>
      </c>
      <c r="V1206" s="4" t="s">
        <v>1884</v>
      </c>
      <c r="W1206" s="4" t="s">
        <v>1954</v>
      </c>
      <c r="X1206" s="139" t="s">
        <v>70</v>
      </c>
      <c r="Y1206" s="95">
        <v>45353</v>
      </c>
      <c r="Z1206" s="4" t="s">
        <v>1888</v>
      </c>
      <c r="AA1206" s="4" t="s">
        <v>1886</v>
      </c>
      <c r="AB1206" s="186">
        <f t="shared" si="147"/>
        <v>795700803</v>
      </c>
      <c r="AC1206" s="142">
        <f t="shared" si="148"/>
        <v>0</v>
      </c>
      <c r="AD1206" s="4"/>
      <c r="AE1206" s="4" t="s">
        <v>1942</v>
      </c>
      <c r="AF1206" s="252" t="s">
        <v>7986</v>
      </c>
      <c r="AG1206" s="4"/>
      <c r="AH1206" s="4"/>
      <c r="AI1206" s="4"/>
      <c r="AJ1206" s="4"/>
      <c r="AK1206" s="95">
        <v>45353</v>
      </c>
    </row>
    <row r="1207" spans="2:37" hidden="1">
      <c r="B1207" s="175" t="s">
        <v>5175</v>
      </c>
      <c r="C1207" s="174" t="s">
        <v>160</v>
      </c>
      <c r="D1207" s="4" t="s">
        <v>2550</v>
      </c>
      <c r="E1207" s="4" t="s">
        <v>1831</v>
      </c>
      <c r="F1207" s="4" t="s">
        <v>1060</v>
      </c>
      <c r="G1207" s="4" t="s">
        <v>8088</v>
      </c>
      <c r="H1207" s="4" t="s">
        <v>1389</v>
      </c>
      <c r="I1207" s="4" t="s">
        <v>1390</v>
      </c>
      <c r="J1207" s="4" t="s">
        <v>8089</v>
      </c>
      <c r="K1207" s="139">
        <v>800000000</v>
      </c>
      <c r="L1207" s="139">
        <v>800000000</v>
      </c>
      <c r="M1207" s="4" t="s">
        <v>5203</v>
      </c>
      <c r="N1207" s="4" t="s">
        <v>3690</v>
      </c>
      <c r="O1207" s="4" t="s">
        <v>2808</v>
      </c>
      <c r="P1207" s="186">
        <f t="shared" si="144"/>
        <v>800000000</v>
      </c>
      <c r="Q1207" s="186">
        <f t="shared" si="145"/>
        <v>0</v>
      </c>
      <c r="R1207" s="4">
        <v>70</v>
      </c>
      <c r="S1207" s="4" t="s">
        <v>70</v>
      </c>
      <c r="T1207" s="4" t="s">
        <v>70</v>
      </c>
      <c r="U1207" s="140">
        <v>45341</v>
      </c>
      <c r="V1207" s="4" t="s">
        <v>1884</v>
      </c>
      <c r="W1207" s="4" t="s">
        <v>1954</v>
      </c>
      <c r="X1207" s="139" t="s">
        <v>70</v>
      </c>
      <c r="Y1207" s="95">
        <v>45353</v>
      </c>
      <c r="Z1207" s="4" t="s">
        <v>1888</v>
      </c>
      <c r="AA1207" s="4" t="s">
        <v>1886</v>
      </c>
      <c r="AB1207" s="186">
        <f t="shared" si="147"/>
        <v>800000000</v>
      </c>
      <c r="AC1207" s="142">
        <f t="shared" si="148"/>
        <v>0</v>
      </c>
      <c r="AD1207" s="4"/>
      <c r="AE1207" s="4" t="s">
        <v>1942</v>
      </c>
      <c r="AF1207" s="252" t="s">
        <v>7986</v>
      </c>
      <c r="AG1207" s="4"/>
      <c r="AH1207" s="4"/>
      <c r="AI1207" s="4"/>
      <c r="AJ1207" s="4"/>
      <c r="AK1207" s="95">
        <v>45353</v>
      </c>
    </row>
    <row r="1208" spans="2:37" hidden="1">
      <c r="B1208" s="175" t="s">
        <v>5175</v>
      </c>
      <c r="C1208" s="174" t="s">
        <v>160</v>
      </c>
      <c r="D1208" s="4" t="s">
        <v>2550</v>
      </c>
      <c r="E1208" s="4" t="s">
        <v>1831</v>
      </c>
      <c r="F1208" s="4" t="s">
        <v>1060</v>
      </c>
      <c r="G1208" s="4" t="s">
        <v>8090</v>
      </c>
      <c r="H1208" s="4" t="s">
        <v>1389</v>
      </c>
      <c r="I1208" s="4" t="s">
        <v>1390</v>
      </c>
      <c r="J1208" s="4" t="s">
        <v>8091</v>
      </c>
      <c r="K1208" s="139">
        <v>1061250000</v>
      </c>
      <c r="L1208" s="139">
        <v>1061250000</v>
      </c>
      <c r="M1208" s="4" t="s">
        <v>5203</v>
      </c>
      <c r="N1208" s="4" t="s">
        <v>2601</v>
      </c>
      <c r="O1208" s="4" t="s">
        <v>2663</v>
      </c>
      <c r="P1208" s="186">
        <f t="shared" si="144"/>
        <v>1061250000</v>
      </c>
      <c r="Q1208" s="186">
        <f t="shared" si="145"/>
        <v>0</v>
      </c>
      <c r="R1208" s="4">
        <v>70</v>
      </c>
      <c r="S1208" s="4" t="s">
        <v>70</v>
      </c>
      <c r="T1208" s="4" t="s">
        <v>70</v>
      </c>
      <c r="U1208" s="140">
        <v>45341</v>
      </c>
      <c r="V1208" s="4" t="s">
        <v>1884</v>
      </c>
      <c r="W1208" s="4" t="s">
        <v>1954</v>
      </c>
      <c r="X1208" s="139" t="s">
        <v>70</v>
      </c>
      <c r="Y1208" s="95">
        <v>45353</v>
      </c>
      <c r="Z1208" s="4" t="s">
        <v>1888</v>
      </c>
      <c r="AA1208" s="4" t="s">
        <v>1886</v>
      </c>
      <c r="AB1208" s="186">
        <f t="shared" si="147"/>
        <v>1061250000</v>
      </c>
      <c r="AC1208" s="142">
        <f t="shared" si="148"/>
        <v>0</v>
      </c>
      <c r="AD1208" s="4"/>
      <c r="AE1208" s="4" t="s">
        <v>1942</v>
      </c>
      <c r="AF1208" s="252" t="s">
        <v>7986</v>
      </c>
      <c r="AG1208" s="4"/>
      <c r="AH1208" s="4"/>
      <c r="AI1208" s="4"/>
      <c r="AJ1208" s="4"/>
      <c r="AK1208" s="95">
        <v>45353</v>
      </c>
    </row>
    <row r="1209" spans="2:37" hidden="1">
      <c r="B1209" s="175" t="s">
        <v>5175</v>
      </c>
      <c r="C1209" s="174" t="s">
        <v>160</v>
      </c>
      <c r="D1209" s="4" t="s">
        <v>2550</v>
      </c>
      <c r="E1209" s="4" t="s">
        <v>1831</v>
      </c>
      <c r="F1209" s="4" t="s">
        <v>1060</v>
      </c>
      <c r="G1209" s="4" t="s">
        <v>8092</v>
      </c>
      <c r="H1209" s="4" t="s">
        <v>1389</v>
      </c>
      <c r="I1209" s="4" t="s">
        <v>1390</v>
      </c>
      <c r="J1209" s="4" t="s">
        <v>8093</v>
      </c>
      <c r="K1209" s="139">
        <v>1206273163</v>
      </c>
      <c r="L1209" s="139">
        <v>1206273163</v>
      </c>
      <c r="M1209" s="4" t="s">
        <v>5203</v>
      </c>
      <c r="N1209" s="4" t="s">
        <v>5248</v>
      </c>
      <c r="O1209" s="4" t="s">
        <v>3795</v>
      </c>
      <c r="P1209" s="186">
        <f t="shared" si="144"/>
        <v>1206273163</v>
      </c>
      <c r="Q1209" s="186">
        <f t="shared" si="145"/>
        <v>0</v>
      </c>
      <c r="R1209" s="4">
        <v>70</v>
      </c>
      <c r="S1209" s="4" t="s">
        <v>70</v>
      </c>
      <c r="T1209" s="4" t="s">
        <v>70</v>
      </c>
      <c r="U1209" s="140">
        <v>45341</v>
      </c>
      <c r="V1209" s="4" t="s">
        <v>1884</v>
      </c>
      <c r="W1209" s="4" t="s">
        <v>1954</v>
      </c>
      <c r="X1209" s="139" t="s">
        <v>70</v>
      </c>
      <c r="Y1209" s="95">
        <v>45353</v>
      </c>
      <c r="Z1209" s="4" t="s">
        <v>1888</v>
      </c>
      <c r="AA1209" s="4" t="s">
        <v>1886</v>
      </c>
      <c r="AB1209" s="186">
        <f t="shared" si="147"/>
        <v>1206273163</v>
      </c>
      <c r="AC1209" s="142">
        <f t="shared" si="148"/>
        <v>0</v>
      </c>
      <c r="AD1209" s="4"/>
      <c r="AE1209" s="4" t="s">
        <v>1942</v>
      </c>
      <c r="AF1209" s="252" t="s">
        <v>7986</v>
      </c>
      <c r="AG1209" s="4"/>
      <c r="AH1209" s="4"/>
      <c r="AI1209" s="4"/>
      <c r="AJ1209" s="4"/>
      <c r="AK1209" s="95">
        <v>45353</v>
      </c>
    </row>
    <row r="1210" spans="2:37" hidden="1">
      <c r="B1210" s="175" t="s">
        <v>5175</v>
      </c>
      <c r="C1210" s="174" t="s">
        <v>160</v>
      </c>
      <c r="D1210" s="4" t="s">
        <v>2550</v>
      </c>
      <c r="E1210" s="4" t="s">
        <v>1831</v>
      </c>
      <c r="F1210" s="4" t="s">
        <v>1060</v>
      </c>
      <c r="G1210" s="4" t="s">
        <v>8094</v>
      </c>
      <c r="H1210" s="4" t="s">
        <v>1389</v>
      </c>
      <c r="I1210" s="4" t="s">
        <v>1390</v>
      </c>
      <c r="J1210" s="4" t="s">
        <v>8095</v>
      </c>
      <c r="K1210" s="139">
        <v>693350000</v>
      </c>
      <c r="L1210" s="139">
        <v>693350000</v>
      </c>
      <c r="M1210" s="4" t="s">
        <v>5203</v>
      </c>
      <c r="N1210" s="4" t="s">
        <v>5248</v>
      </c>
      <c r="O1210" s="4" t="s">
        <v>3795</v>
      </c>
      <c r="P1210" s="186">
        <f t="shared" ref="P1210:P1272" si="149">K1210</f>
        <v>693350000</v>
      </c>
      <c r="Q1210" s="186">
        <f t="shared" ref="Q1210:Q1272" si="150">K1210-P1210</f>
        <v>0</v>
      </c>
      <c r="R1210" s="4">
        <v>70</v>
      </c>
      <c r="S1210" s="4" t="s">
        <v>70</v>
      </c>
      <c r="T1210" s="4" t="s">
        <v>70</v>
      </c>
      <c r="U1210" s="140">
        <v>45341</v>
      </c>
      <c r="V1210" s="4" t="s">
        <v>1884</v>
      </c>
      <c r="W1210" s="4" t="s">
        <v>1954</v>
      </c>
      <c r="X1210" s="139" t="s">
        <v>70</v>
      </c>
      <c r="Y1210" s="95">
        <v>45353</v>
      </c>
      <c r="Z1210" s="4" t="s">
        <v>1888</v>
      </c>
      <c r="AA1210" s="4" t="s">
        <v>1886</v>
      </c>
      <c r="AB1210" s="186">
        <f t="shared" si="147"/>
        <v>693350000</v>
      </c>
      <c r="AC1210" s="142">
        <f t="shared" si="148"/>
        <v>0</v>
      </c>
      <c r="AD1210" s="4"/>
      <c r="AE1210" s="4" t="s">
        <v>1942</v>
      </c>
      <c r="AF1210" s="252" t="s">
        <v>7986</v>
      </c>
      <c r="AG1210" s="4"/>
      <c r="AH1210" s="4"/>
      <c r="AI1210" s="4"/>
      <c r="AJ1210" s="4"/>
      <c r="AK1210" s="95">
        <v>45353</v>
      </c>
    </row>
    <row r="1211" spans="2:37" hidden="1">
      <c r="B1211" s="175" t="s">
        <v>5175</v>
      </c>
      <c r="C1211" s="174" t="s">
        <v>160</v>
      </c>
      <c r="D1211" s="4" t="s">
        <v>2550</v>
      </c>
      <c r="E1211" s="4" t="s">
        <v>1831</v>
      </c>
      <c r="F1211" s="4" t="s">
        <v>1060</v>
      </c>
      <c r="G1211" s="4" t="s">
        <v>8096</v>
      </c>
      <c r="H1211" s="4" t="s">
        <v>1389</v>
      </c>
      <c r="I1211" s="4" t="s">
        <v>1390</v>
      </c>
      <c r="J1211" s="4" t="s">
        <v>8097</v>
      </c>
      <c r="K1211" s="139">
        <v>1098520000</v>
      </c>
      <c r="L1211" s="139">
        <v>1098520000</v>
      </c>
      <c r="M1211" s="4" t="s">
        <v>5203</v>
      </c>
      <c r="N1211" s="4" t="s">
        <v>1971</v>
      </c>
      <c r="O1211" s="4" t="s">
        <v>5311</v>
      </c>
      <c r="P1211" s="186">
        <f t="shared" si="149"/>
        <v>1098520000</v>
      </c>
      <c r="Q1211" s="186">
        <f t="shared" si="150"/>
        <v>0</v>
      </c>
      <c r="R1211" s="4">
        <v>70</v>
      </c>
      <c r="S1211" s="4" t="s">
        <v>70</v>
      </c>
      <c r="T1211" s="4" t="s">
        <v>70</v>
      </c>
      <c r="U1211" s="140">
        <v>45341</v>
      </c>
      <c r="V1211" s="4" t="s">
        <v>1884</v>
      </c>
      <c r="W1211" s="4" t="s">
        <v>1954</v>
      </c>
      <c r="X1211" s="139" t="s">
        <v>70</v>
      </c>
      <c r="Y1211" s="95">
        <v>45353</v>
      </c>
      <c r="Z1211" s="4" t="s">
        <v>1888</v>
      </c>
      <c r="AA1211" s="4" t="s">
        <v>1886</v>
      </c>
      <c r="AB1211" s="186">
        <f t="shared" si="147"/>
        <v>1098520000</v>
      </c>
      <c r="AC1211" s="142">
        <f t="shared" si="148"/>
        <v>0</v>
      </c>
      <c r="AD1211" s="4"/>
      <c r="AE1211" s="4" t="s">
        <v>1942</v>
      </c>
      <c r="AF1211" s="252" t="s">
        <v>7986</v>
      </c>
      <c r="AG1211" s="4"/>
      <c r="AH1211" s="4"/>
      <c r="AI1211" s="4"/>
      <c r="AJ1211" s="4"/>
      <c r="AK1211" s="95">
        <v>45353</v>
      </c>
    </row>
    <row r="1212" spans="2:37" hidden="1">
      <c r="B1212" s="175" t="s">
        <v>5175</v>
      </c>
      <c r="C1212" s="174" t="s">
        <v>160</v>
      </c>
      <c r="D1212" s="4" t="s">
        <v>2550</v>
      </c>
      <c r="E1212" s="4" t="s">
        <v>1831</v>
      </c>
      <c r="F1212" s="4" t="s">
        <v>1060</v>
      </c>
      <c r="G1212" s="4" t="s">
        <v>8098</v>
      </c>
      <c r="H1212" s="4" t="s">
        <v>1389</v>
      </c>
      <c r="I1212" s="4" t="s">
        <v>1390</v>
      </c>
      <c r="J1212" s="4" t="s">
        <v>8099</v>
      </c>
      <c r="K1212" s="139">
        <v>570375000</v>
      </c>
      <c r="L1212" s="139">
        <v>570375000</v>
      </c>
      <c r="M1212" s="4" t="s">
        <v>5203</v>
      </c>
      <c r="N1212" s="4" t="s">
        <v>3412</v>
      </c>
      <c r="O1212" s="4" t="s">
        <v>3474</v>
      </c>
      <c r="P1212" s="186">
        <f t="shared" si="149"/>
        <v>570375000</v>
      </c>
      <c r="Q1212" s="186">
        <f t="shared" si="150"/>
        <v>0</v>
      </c>
      <c r="R1212" s="4">
        <v>70</v>
      </c>
      <c r="S1212" s="4" t="s">
        <v>70</v>
      </c>
      <c r="T1212" s="4" t="s">
        <v>70</v>
      </c>
      <c r="U1212" s="140">
        <v>45341</v>
      </c>
      <c r="V1212" s="4" t="s">
        <v>1884</v>
      </c>
      <c r="W1212" s="4" t="s">
        <v>1954</v>
      </c>
      <c r="X1212" s="139" t="s">
        <v>70</v>
      </c>
      <c r="Y1212" s="95">
        <v>45353</v>
      </c>
      <c r="Z1212" s="4" t="s">
        <v>1888</v>
      </c>
      <c r="AA1212" s="4" t="s">
        <v>1886</v>
      </c>
      <c r="AB1212" s="186">
        <f t="shared" si="147"/>
        <v>570375000</v>
      </c>
      <c r="AC1212" s="142">
        <f t="shared" si="148"/>
        <v>0</v>
      </c>
      <c r="AD1212" s="4"/>
      <c r="AE1212" s="4" t="s">
        <v>1942</v>
      </c>
      <c r="AF1212" s="252" t="s">
        <v>7986</v>
      </c>
      <c r="AG1212" s="4"/>
      <c r="AH1212" s="4"/>
      <c r="AI1212" s="4"/>
      <c r="AJ1212" s="4"/>
      <c r="AK1212" s="95">
        <v>45353</v>
      </c>
    </row>
    <row r="1213" spans="2:37" hidden="1">
      <c r="B1213" s="175" t="s">
        <v>5175</v>
      </c>
      <c r="C1213" s="174" t="s">
        <v>160</v>
      </c>
      <c r="D1213" s="4" t="s">
        <v>2550</v>
      </c>
      <c r="E1213" s="4" t="s">
        <v>1831</v>
      </c>
      <c r="F1213" s="4" t="s">
        <v>1060</v>
      </c>
      <c r="G1213" s="4" t="s">
        <v>8100</v>
      </c>
      <c r="H1213" s="4" t="s">
        <v>1389</v>
      </c>
      <c r="I1213" s="4" t="s">
        <v>1390</v>
      </c>
      <c r="J1213" s="4" t="s">
        <v>8101</v>
      </c>
      <c r="K1213" s="139">
        <v>1019446777</v>
      </c>
      <c r="L1213" s="139">
        <v>1019446777</v>
      </c>
      <c r="M1213" s="4" t="s">
        <v>1916</v>
      </c>
      <c r="N1213" s="4" t="s">
        <v>2891</v>
      </c>
      <c r="O1213" s="4" t="s">
        <v>3346</v>
      </c>
      <c r="P1213" s="186">
        <f t="shared" si="149"/>
        <v>1019446777</v>
      </c>
      <c r="Q1213" s="186">
        <f t="shared" si="150"/>
        <v>0</v>
      </c>
      <c r="R1213" s="4">
        <v>70</v>
      </c>
      <c r="S1213" s="4" t="s">
        <v>70</v>
      </c>
      <c r="T1213" s="4" t="s">
        <v>70</v>
      </c>
      <c r="U1213" s="140">
        <v>45341</v>
      </c>
      <c r="V1213" s="4" t="s">
        <v>1884</v>
      </c>
      <c r="W1213" s="4" t="s">
        <v>1954</v>
      </c>
      <c r="X1213" s="139" t="s">
        <v>70</v>
      </c>
      <c r="Y1213" s="95">
        <v>45353</v>
      </c>
      <c r="Z1213" s="4" t="s">
        <v>1888</v>
      </c>
      <c r="AA1213" s="4" t="s">
        <v>1886</v>
      </c>
      <c r="AB1213" s="186">
        <f t="shared" si="147"/>
        <v>1019446777</v>
      </c>
      <c r="AC1213" s="142">
        <f t="shared" si="148"/>
        <v>0</v>
      </c>
      <c r="AD1213" s="4"/>
      <c r="AE1213" s="4" t="s">
        <v>1942</v>
      </c>
      <c r="AF1213" s="252" t="s">
        <v>7986</v>
      </c>
      <c r="AG1213" s="4"/>
      <c r="AH1213" s="4"/>
      <c r="AI1213" s="4"/>
      <c r="AJ1213" s="4"/>
      <c r="AK1213" s="95">
        <v>45353</v>
      </c>
    </row>
    <row r="1214" spans="2:37" hidden="1">
      <c r="B1214" s="175" t="s">
        <v>5175</v>
      </c>
      <c r="C1214" s="174" t="s">
        <v>160</v>
      </c>
      <c r="D1214" s="4" t="s">
        <v>2550</v>
      </c>
      <c r="E1214" s="4" t="s">
        <v>1831</v>
      </c>
      <c r="F1214" s="4" t="s">
        <v>1060</v>
      </c>
      <c r="G1214" s="4" t="s">
        <v>8102</v>
      </c>
      <c r="H1214" s="4" t="s">
        <v>1389</v>
      </c>
      <c r="I1214" s="4" t="s">
        <v>1390</v>
      </c>
      <c r="J1214" s="4" t="s">
        <v>8103</v>
      </c>
      <c r="K1214" s="139">
        <v>1701229163</v>
      </c>
      <c r="L1214" s="139">
        <v>1701229163</v>
      </c>
      <c r="M1214" s="4" t="s">
        <v>1916</v>
      </c>
      <c r="N1214" s="4" t="s">
        <v>2922</v>
      </c>
      <c r="O1214" s="4" t="s">
        <v>2648</v>
      </c>
      <c r="P1214" s="186">
        <f t="shared" si="149"/>
        <v>1701229163</v>
      </c>
      <c r="Q1214" s="186">
        <f t="shared" si="150"/>
        <v>0</v>
      </c>
      <c r="R1214" s="4">
        <v>70</v>
      </c>
      <c r="S1214" s="4" t="s">
        <v>70</v>
      </c>
      <c r="T1214" s="4" t="s">
        <v>70</v>
      </c>
      <c r="U1214" s="140">
        <v>45341</v>
      </c>
      <c r="V1214" s="4" t="s">
        <v>1884</v>
      </c>
      <c r="W1214" s="4" t="s">
        <v>1954</v>
      </c>
      <c r="X1214" s="139" t="s">
        <v>70</v>
      </c>
      <c r="Y1214" s="95">
        <v>45353</v>
      </c>
      <c r="Z1214" s="4" t="s">
        <v>1888</v>
      </c>
      <c r="AA1214" s="4" t="s">
        <v>1886</v>
      </c>
      <c r="AB1214" s="186">
        <f t="shared" si="147"/>
        <v>1701229163</v>
      </c>
      <c r="AC1214" s="142">
        <f t="shared" si="148"/>
        <v>0</v>
      </c>
      <c r="AD1214" s="4"/>
      <c r="AE1214" s="4" t="s">
        <v>1942</v>
      </c>
      <c r="AF1214" s="252" t="s">
        <v>7986</v>
      </c>
      <c r="AG1214" s="4"/>
      <c r="AH1214" s="4"/>
      <c r="AI1214" s="4"/>
      <c r="AJ1214" s="4"/>
      <c r="AK1214" s="95">
        <v>45353</v>
      </c>
    </row>
    <row r="1215" spans="2:37" hidden="1">
      <c r="B1215" s="175" t="s">
        <v>5175</v>
      </c>
      <c r="C1215" s="174" t="s">
        <v>160</v>
      </c>
      <c r="D1215" s="4" t="s">
        <v>2550</v>
      </c>
      <c r="E1215" s="4" t="s">
        <v>1831</v>
      </c>
      <c r="F1215" s="4" t="s">
        <v>1060</v>
      </c>
      <c r="G1215" s="4" t="s">
        <v>8104</v>
      </c>
      <c r="H1215" s="4" t="s">
        <v>1389</v>
      </c>
      <c r="I1215" s="4" t="s">
        <v>1390</v>
      </c>
      <c r="J1215" s="4" t="s">
        <v>8105</v>
      </c>
      <c r="K1215" s="139">
        <v>1586000000</v>
      </c>
      <c r="L1215" s="139">
        <v>1586000000</v>
      </c>
      <c r="M1215" s="4" t="s">
        <v>1916</v>
      </c>
      <c r="N1215" s="4" t="s">
        <v>3145</v>
      </c>
      <c r="O1215" s="4" t="s">
        <v>3190</v>
      </c>
      <c r="P1215" s="186">
        <f t="shared" si="149"/>
        <v>1586000000</v>
      </c>
      <c r="Q1215" s="186">
        <f t="shared" si="150"/>
        <v>0</v>
      </c>
      <c r="R1215" s="4">
        <v>70</v>
      </c>
      <c r="S1215" s="4" t="s">
        <v>70</v>
      </c>
      <c r="T1215" s="4" t="s">
        <v>70</v>
      </c>
      <c r="U1215" s="140">
        <v>45341</v>
      </c>
      <c r="V1215" s="4" t="s">
        <v>1884</v>
      </c>
      <c r="W1215" s="4" t="s">
        <v>1954</v>
      </c>
      <c r="X1215" s="139" t="s">
        <v>70</v>
      </c>
      <c r="Y1215" s="95">
        <v>45353</v>
      </c>
      <c r="Z1215" s="4" t="s">
        <v>1888</v>
      </c>
      <c r="AA1215" s="4" t="s">
        <v>1886</v>
      </c>
      <c r="AB1215" s="186">
        <f t="shared" si="147"/>
        <v>1586000000</v>
      </c>
      <c r="AC1215" s="142">
        <f t="shared" si="148"/>
        <v>0</v>
      </c>
      <c r="AD1215" s="4"/>
      <c r="AE1215" s="4" t="s">
        <v>1942</v>
      </c>
      <c r="AF1215" s="252" t="s">
        <v>7986</v>
      </c>
      <c r="AG1215" s="4"/>
      <c r="AH1215" s="4"/>
      <c r="AI1215" s="4"/>
      <c r="AJ1215" s="4"/>
      <c r="AK1215" s="95">
        <v>45353</v>
      </c>
    </row>
    <row r="1216" spans="2:37" hidden="1">
      <c r="B1216" s="175" t="s">
        <v>5175</v>
      </c>
      <c r="C1216" s="174" t="s">
        <v>160</v>
      </c>
      <c r="D1216" s="4" t="s">
        <v>2550</v>
      </c>
      <c r="E1216" s="4" t="s">
        <v>1831</v>
      </c>
      <c r="F1216" s="4" t="s">
        <v>1060</v>
      </c>
      <c r="G1216" s="4" t="s">
        <v>8106</v>
      </c>
      <c r="H1216" s="4" t="s">
        <v>1389</v>
      </c>
      <c r="I1216" s="4" t="s">
        <v>1390</v>
      </c>
      <c r="J1216" s="4" t="s">
        <v>8107</v>
      </c>
      <c r="K1216" s="139">
        <v>1401204450</v>
      </c>
      <c r="L1216" s="139">
        <v>1401204450</v>
      </c>
      <c r="M1216" s="4" t="s">
        <v>1916</v>
      </c>
      <c r="N1216" s="4" t="s">
        <v>4909</v>
      </c>
      <c r="O1216" s="4" t="s">
        <v>2708</v>
      </c>
      <c r="P1216" s="186">
        <f t="shared" si="149"/>
        <v>1401204450</v>
      </c>
      <c r="Q1216" s="186">
        <f t="shared" si="150"/>
        <v>0</v>
      </c>
      <c r="R1216" s="4">
        <v>70</v>
      </c>
      <c r="S1216" s="4" t="s">
        <v>70</v>
      </c>
      <c r="T1216" s="4" t="s">
        <v>70</v>
      </c>
      <c r="U1216" s="140">
        <v>45341</v>
      </c>
      <c r="V1216" s="4" t="s">
        <v>1884</v>
      </c>
      <c r="W1216" s="4" t="s">
        <v>1954</v>
      </c>
      <c r="X1216" s="139" t="s">
        <v>70</v>
      </c>
      <c r="Y1216" s="95">
        <v>45353</v>
      </c>
      <c r="Z1216" s="4" t="s">
        <v>1888</v>
      </c>
      <c r="AA1216" s="4" t="s">
        <v>1886</v>
      </c>
      <c r="AB1216" s="186">
        <f t="shared" si="147"/>
        <v>1401204450</v>
      </c>
      <c r="AC1216" s="142">
        <f t="shared" si="148"/>
        <v>0</v>
      </c>
      <c r="AD1216" s="4"/>
      <c r="AE1216" s="4" t="s">
        <v>1942</v>
      </c>
      <c r="AF1216" s="252" t="s">
        <v>7986</v>
      </c>
      <c r="AG1216" s="4"/>
      <c r="AH1216" s="4"/>
      <c r="AI1216" s="4"/>
      <c r="AJ1216" s="4"/>
      <c r="AK1216" s="95">
        <v>45353</v>
      </c>
    </row>
    <row r="1217" spans="2:37" hidden="1">
      <c r="B1217" s="175" t="s">
        <v>5175</v>
      </c>
      <c r="C1217" s="174" t="s">
        <v>160</v>
      </c>
      <c r="D1217" s="4" t="s">
        <v>2550</v>
      </c>
      <c r="E1217" s="4" t="s">
        <v>1831</v>
      </c>
      <c r="F1217" s="4" t="s">
        <v>1060</v>
      </c>
      <c r="G1217" s="4" t="s">
        <v>8108</v>
      </c>
      <c r="H1217" s="4" t="s">
        <v>1389</v>
      </c>
      <c r="I1217" s="4" t="s">
        <v>1390</v>
      </c>
      <c r="J1217" s="4" t="s">
        <v>8109</v>
      </c>
      <c r="K1217" s="139">
        <v>1018800000</v>
      </c>
      <c r="L1217" s="139">
        <v>1018800000</v>
      </c>
      <c r="M1217" s="4" t="s">
        <v>1916</v>
      </c>
      <c r="N1217" s="4" t="s">
        <v>4909</v>
      </c>
      <c r="O1217" s="4" t="s">
        <v>2708</v>
      </c>
      <c r="P1217" s="186">
        <f t="shared" si="149"/>
        <v>1018800000</v>
      </c>
      <c r="Q1217" s="186">
        <f t="shared" si="150"/>
        <v>0</v>
      </c>
      <c r="R1217" s="4">
        <v>70</v>
      </c>
      <c r="S1217" s="4" t="s">
        <v>70</v>
      </c>
      <c r="T1217" s="4" t="s">
        <v>70</v>
      </c>
      <c r="U1217" s="140">
        <v>45341</v>
      </c>
      <c r="V1217" s="4" t="s">
        <v>1884</v>
      </c>
      <c r="W1217" s="4" t="s">
        <v>1954</v>
      </c>
      <c r="X1217" s="139" t="s">
        <v>70</v>
      </c>
      <c r="Y1217" s="95">
        <v>45353</v>
      </c>
      <c r="Z1217" s="4" t="s">
        <v>1888</v>
      </c>
      <c r="AA1217" s="4" t="s">
        <v>1886</v>
      </c>
      <c r="AB1217" s="186">
        <f>P1217</f>
        <v>1018800000</v>
      </c>
      <c r="AC1217" s="142">
        <f t="shared" si="148"/>
        <v>0</v>
      </c>
      <c r="AD1217" s="4"/>
      <c r="AE1217" s="4" t="s">
        <v>1942</v>
      </c>
      <c r="AF1217" s="252" t="s">
        <v>7986</v>
      </c>
      <c r="AG1217" s="4"/>
      <c r="AH1217" s="4"/>
      <c r="AI1217" s="4"/>
      <c r="AJ1217" s="4"/>
      <c r="AK1217" s="95">
        <v>45353</v>
      </c>
    </row>
    <row r="1218" spans="2:37" hidden="1">
      <c r="B1218" s="175" t="s">
        <v>5175</v>
      </c>
      <c r="C1218" s="174" t="s">
        <v>160</v>
      </c>
      <c r="D1218" s="4" t="s">
        <v>2550</v>
      </c>
      <c r="E1218" s="4" t="s">
        <v>1831</v>
      </c>
      <c r="F1218" s="4" t="s">
        <v>1060</v>
      </c>
      <c r="G1218" s="4" t="s">
        <v>8110</v>
      </c>
      <c r="H1218" s="4" t="s">
        <v>1389</v>
      </c>
      <c r="I1218" s="4" t="s">
        <v>1390</v>
      </c>
      <c r="J1218" s="4" t="s">
        <v>8111</v>
      </c>
      <c r="K1218" s="139">
        <v>644674500</v>
      </c>
      <c r="L1218" s="139">
        <v>644674500</v>
      </c>
      <c r="M1218" s="4" t="s">
        <v>1916</v>
      </c>
      <c r="N1218" s="4" t="s">
        <v>2659</v>
      </c>
      <c r="O1218" s="4" t="s">
        <v>3403</v>
      </c>
      <c r="P1218" s="186">
        <f t="shared" si="149"/>
        <v>644674500</v>
      </c>
      <c r="Q1218" s="186">
        <f t="shared" si="150"/>
        <v>0</v>
      </c>
      <c r="R1218" s="4">
        <v>70</v>
      </c>
      <c r="S1218" s="4" t="s">
        <v>70</v>
      </c>
      <c r="T1218" s="4" t="s">
        <v>70</v>
      </c>
      <c r="U1218" s="140">
        <v>45341</v>
      </c>
      <c r="V1218" s="4" t="s">
        <v>1884</v>
      </c>
      <c r="W1218" s="4" t="s">
        <v>1954</v>
      </c>
      <c r="X1218" s="139" t="s">
        <v>70</v>
      </c>
      <c r="Y1218" s="95">
        <v>45353</v>
      </c>
      <c r="Z1218" s="4" t="s">
        <v>1888</v>
      </c>
      <c r="AA1218" s="4" t="s">
        <v>1886</v>
      </c>
      <c r="AB1218" s="186">
        <f>P1218</f>
        <v>644674500</v>
      </c>
      <c r="AC1218" s="142">
        <f t="shared" si="148"/>
        <v>0</v>
      </c>
      <c r="AD1218" s="4"/>
      <c r="AE1218" s="4" t="s">
        <v>1942</v>
      </c>
      <c r="AF1218" s="252" t="s">
        <v>7986</v>
      </c>
      <c r="AG1218" s="4"/>
      <c r="AH1218" s="4"/>
      <c r="AI1218" s="4"/>
      <c r="AJ1218" s="4"/>
      <c r="AK1218" s="95">
        <v>45353</v>
      </c>
    </row>
    <row r="1219" spans="2:37" hidden="1">
      <c r="B1219" s="175" t="s">
        <v>5175</v>
      </c>
      <c r="C1219" s="174" t="s">
        <v>160</v>
      </c>
      <c r="D1219" s="4" t="s">
        <v>2550</v>
      </c>
      <c r="E1219" s="4" t="s">
        <v>1831</v>
      </c>
      <c r="F1219" s="4" t="s">
        <v>1060</v>
      </c>
      <c r="G1219" s="4" t="s">
        <v>8112</v>
      </c>
      <c r="H1219" s="4" t="s">
        <v>1389</v>
      </c>
      <c r="I1219" s="4" t="s">
        <v>1390</v>
      </c>
      <c r="J1219" s="4" t="s">
        <v>8113</v>
      </c>
      <c r="K1219" s="139">
        <v>2178664710</v>
      </c>
      <c r="L1219" s="139">
        <v>2178664710</v>
      </c>
      <c r="M1219" s="4" t="s">
        <v>1916</v>
      </c>
      <c r="N1219" s="4" t="s">
        <v>2988</v>
      </c>
      <c r="O1219" s="4" t="s">
        <v>3691</v>
      </c>
      <c r="P1219" s="186">
        <f t="shared" si="149"/>
        <v>2178664710</v>
      </c>
      <c r="Q1219" s="186">
        <f t="shared" si="150"/>
        <v>0</v>
      </c>
      <c r="R1219" s="4">
        <v>70</v>
      </c>
      <c r="S1219" s="4" t="s">
        <v>70</v>
      </c>
      <c r="T1219" s="4" t="s">
        <v>70</v>
      </c>
      <c r="U1219" s="140">
        <v>45341</v>
      </c>
      <c r="V1219" s="4" t="s">
        <v>1884</v>
      </c>
      <c r="W1219" s="4" t="s">
        <v>1954</v>
      </c>
      <c r="X1219" s="139" t="s">
        <v>70</v>
      </c>
      <c r="Y1219" s="95">
        <v>45353</v>
      </c>
      <c r="Z1219" s="4" t="s">
        <v>1888</v>
      </c>
      <c r="AA1219" s="4" t="s">
        <v>1886</v>
      </c>
      <c r="AB1219" s="186">
        <f t="shared" si="147"/>
        <v>2178664710</v>
      </c>
      <c r="AC1219" s="142">
        <f t="shared" si="148"/>
        <v>0</v>
      </c>
      <c r="AD1219" s="4"/>
      <c r="AE1219" s="4" t="s">
        <v>1942</v>
      </c>
      <c r="AF1219" s="252" t="s">
        <v>7986</v>
      </c>
      <c r="AG1219" s="4"/>
      <c r="AH1219" s="4"/>
      <c r="AI1219" s="4"/>
      <c r="AJ1219" s="4"/>
      <c r="AK1219" s="95">
        <v>45353</v>
      </c>
    </row>
    <row r="1220" spans="2:37" hidden="1">
      <c r="B1220" s="175" t="s">
        <v>5175</v>
      </c>
      <c r="C1220" s="174" t="s">
        <v>160</v>
      </c>
      <c r="D1220" s="4" t="s">
        <v>2550</v>
      </c>
      <c r="E1220" s="4" t="s">
        <v>1831</v>
      </c>
      <c r="F1220" s="4" t="s">
        <v>1060</v>
      </c>
      <c r="G1220" s="4" t="s">
        <v>8114</v>
      </c>
      <c r="H1220" s="4" t="s">
        <v>1389</v>
      </c>
      <c r="I1220" s="4" t="s">
        <v>1390</v>
      </c>
      <c r="J1220" s="4" t="s">
        <v>8115</v>
      </c>
      <c r="K1220" s="139">
        <v>636410000</v>
      </c>
      <c r="L1220" s="139">
        <v>636410000</v>
      </c>
      <c r="M1220" s="4" t="s">
        <v>1916</v>
      </c>
      <c r="N1220" s="4" t="s">
        <v>2988</v>
      </c>
      <c r="O1220" s="4" t="s">
        <v>3691</v>
      </c>
      <c r="P1220" s="186">
        <f t="shared" si="149"/>
        <v>636410000</v>
      </c>
      <c r="Q1220" s="186">
        <f t="shared" si="150"/>
        <v>0</v>
      </c>
      <c r="R1220" s="4">
        <v>70</v>
      </c>
      <c r="S1220" s="4" t="s">
        <v>70</v>
      </c>
      <c r="T1220" s="4" t="s">
        <v>70</v>
      </c>
      <c r="U1220" s="140">
        <v>45341</v>
      </c>
      <c r="V1220" s="4" t="s">
        <v>1884</v>
      </c>
      <c r="W1220" s="4" t="s">
        <v>1954</v>
      </c>
      <c r="X1220" s="139" t="s">
        <v>70</v>
      </c>
      <c r="Y1220" s="95">
        <v>45353</v>
      </c>
      <c r="Z1220" s="4" t="s">
        <v>1888</v>
      </c>
      <c r="AA1220" s="4" t="s">
        <v>1886</v>
      </c>
      <c r="AB1220" s="186">
        <f t="shared" ref="AB1220:AB1272" si="151">P1220</f>
        <v>636410000</v>
      </c>
      <c r="AC1220" s="142">
        <f t="shared" si="148"/>
        <v>0</v>
      </c>
      <c r="AD1220" s="4"/>
      <c r="AE1220" s="4" t="s">
        <v>1942</v>
      </c>
      <c r="AF1220" s="252" t="s">
        <v>7986</v>
      </c>
      <c r="AG1220" s="4"/>
      <c r="AH1220" s="4"/>
      <c r="AI1220" s="4"/>
      <c r="AJ1220" s="4"/>
      <c r="AK1220" s="95">
        <v>45353</v>
      </c>
    </row>
    <row r="1221" spans="2:37" hidden="1">
      <c r="B1221" s="175" t="s">
        <v>5175</v>
      </c>
      <c r="C1221" s="174" t="s">
        <v>160</v>
      </c>
      <c r="D1221" s="4" t="s">
        <v>2550</v>
      </c>
      <c r="E1221" s="4" t="s">
        <v>1831</v>
      </c>
      <c r="F1221" s="4" t="s">
        <v>1060</v>
      </c>
      <c r="G1221" s="4" t="s">
        <v>8116</v>
      </c>
      <c r="H1221" s="4" t="s">
        <v>1389</v>
      </c>
      <c r="I1221" s="4" t="s">
        <v>1390</v>
      </c>
      <c r="J1221" s="4" t="s">
        <v>8117</v>
      </c>
      <c r="K1221" s="139">
        <v>1573053188</v>
      </c>
      <c r="L1221" s="139">
        <v>1573053188</v>
      </c>
      <c r="M1221" s="4" t="s">
        <v>1916</v>
      </c>
      <c r="N1221" s="4" t="s">
        <v>2915</v>
      </c>
      <c r="O1221" s="4" t="s">
        <v>2631</v>
      </c>
      <c r="P1221" s="186">
        <f t="shared" si="149"/>
        <v>1573053188</v>
      </c>
      <c r="Q1221" s="186">
        <f t="shared" si="150"/>
        <v>0</v>
      </c>
      <c r="R1221" s="4">
        <v>70</v>
      </c>
      <c r="S1221" s="4" t="s">
        <v>70</v>
      </c>
      <c r="T1221" s="4" t="s">
        <v>70</v>
      </c>
      <c r="U1221" s="140">
        <v>45341</v>
      </c>
      <c r="V1221" s="4" t="s">
        <v>1884</v>
      </c>
      <c r="W1221" s="4" t="s">
        <v>1954</v>
      </c>
      <c r="X1221" s="139" t="s">
        <v>70</v>
      </c>
      <c r="Y1221" s="95">
        <v>45353</v>
      </c>
      <c r="Z1221" s="4" t="s">
        <v>1888</v>
      </c>
      <c r="AA1221" s="4" t="s">
        <v>1886</v>
      </c>
      <c r="AB1221" s="186">
        <f t="shared" si="151"/>
        <v>1573053188</v>
      </c>
      <c r="AC1221" s="142">
        <f t="shared" si="148"/>
        <v>0</v>
      </c>
      <c r="AD1221" s="4"/>
      <c r="AE1221" s="4" t="s">
        <v>1942</v>
      </c>
      <c r="AF1221" s="252" t="s">
        <v>7986</v>
      </c>
      <c r="AG1221" s="4"/>
      <c r="AH1221" s="4"/>
      <c r="AI1221" s="4"/>
      <c r="AJ1221" s="4"/>
      <c r="AK1221" s="95">
        <v>45353</v>
      </c>
    </row>
    <row r="1222" spans="2:37" hidden="1">
      <c r="B1222" s="175" t="s">
        <v>5175</v>
      </c>
      <c r="C1222" s="174" t="s">
        <v>160</v>
      </c>
      <c r="D1222" s="4" t="s">
        <v>2550</v>
      </c>
      <c r="E1222" s="4" t="s">
        <v>1831</v>
      </c>
      <c r="F1222" s="4" t="s">
        <v>1060</v>
      </c>
      <c r="G1222" s="4" t="s">
        <v>8118</v>
      </c>
      <c r="H1222" s="4" t="s">
        <v>1389</v>
      </c>
      <c r="I1222" s="4" t="s">
        <v>1390</v>
      </c>
      <c r="J1222" s="4" t="s">
        <v>8119</v>
      </c>
      <c r="K1222" s="139">
        <v>1817765000</v>
      </c>
      <c r="L1222" s="139">
        <v>1817765000</v>
      </c>
      <c r="M1222" s="4" t="s">
        <v>1916</v>
      </c>
      <c r="N1222" s="4" t="s">
        <v>3011</v>
      </c>
      <c r="O1222" s="4" t="s">
        <v>1902</v>
      </c>
      <c r="P1222" s="186">
        <f t="shared" si="149"/>
        <v>1817765000</v>
      </c>
      <c r="Q1222" s="186">
        <f t="shared" si="150"/>
        <v>0</v>
      </c>
      <c r="R1222" s="4">
        <v>70</v>
      </c>
      <c r="S1222" s="4" t="s">
        <v>70</v>
      </c>
      <c r="T1222" s="4" t="s">
        <v>70</v>
      </c>
      <c r="U1222" s="140">
        <v>45341</v>
      </c>
      <c r="V1222" s="4" t="s">
        <v>1884</v>
      </c>
      <c r="W1222" s="4" t="s">
        <v>1954</v>
      </c>
      <c r="X1222" s="139" t="s">
        <v>70</v>
      </c>
      <c r="Y1222" s="95">
        <v>45353</v>
      </c>
      <c r="Z1222" s="4" t="s">
        <v>1888</v>
      </c>
      <c r="AA1222" s="4" t="s">
        <v>1886</v>
      </c>
      <c r="AB1222" s="186">
        <f t="shared" si="151"/>
        <v>1817765000</v>
      </c>
      <c r="AC1222" s="142">
        <f t="shared" si="148"/>
        <v>0</v>
      </c>
      <c r="AD1222" s="4"/>
      <c r="AE1222" s="4" t="s">
        <v>1942</v>
      </c>
      <c r="AF1222" s="252" t="s">
        <v>7986</v>
      </c>
      <c r="AG1222" s="4"/>
      <c r="AH1222" s="4"/>
      <c r="AI1222" s="4"/>
      <c r="AJ1222" s="4"/>
      <c r="AK1222" s="95">
        <v>45353</v>
      </c>
    </row>
    <row r="1223" spans="2:37" hidden="1">
      <c r="B1223" s="175" t="s">
        <v>5175</v>
      </c>
      <c r="C1223" s="174" t="s">
        <v>160</v>
      </c>
      <c r="D1223" s="4" t="s">
        <v>2550</v>
      </c>
      <c r="E1223" s="4" t="s">
        <v>1831</v>
      </c>
      <c r="F1223" s="4" t="s">
        <v>1060</v>
      </c>
      <c r="G1223" s="4" t="s">
        <v>8120</v>
      </c>
      <c r="H1223" s="4" t="s">
        <v>1389</v>
      </c>
      <c r="I1223" s="4" t="s">
        <v>1390</v>
      </c>
      <c r="J1223" s="4" t="s">
        <v>8121</v>
      </c>
      <c r="K1223" s="139">
        <v>3047367793</v>
      </c>
      <c r="L1223" s="139">
        <v>3047367793</v>
      </c>
      <c r="M1223" s="4" t="s">
        <v>1916</v>
      </c>
      <c r="N1223" s="4" t="s">
        <v>3693</v>
      </c>
      <c r="O1223" s="4" t="s">
        <v>2703</v>
      </c>
      <c r="P1223" s="186">
        <f t="shared" si="149"/>
        <v>3047367793</v>
      </c>
      <c r="Q1223" s="186">
        <f t="shared" si="150"/>
        <v>0</v>
      </c>
      <c r="R1223" s="4">
        <v>70</v>
      </c>
      <c r="S1223" s="4" t="s">
        <v>70</v>
      </c>
      <c r="T1223" s="4" t="s">
        <v>70</v>
      </c>
      <c r="U1223" s="140">
        <v>45341</v>
      </c>
      <c r="V1223" s="4" t="s">
        <v>1884</v>
      </c>
      <c r="W1223" s="4" t="s">
        <v>1954</v>
      </c>
      <c r="X1223" s="139" t="s">
        <v>70</v>
      </c>
      <c r="Y1223" s="95">
        <v>45353</v>
      </c>
      <c r="Z1223" s="4" t="s">
        <v>1888</v>
      </c>
      <c r="AA1223" s="4" t="s">
        <v>1886</v>
      </c>
      <c r="AB1223" s="186">
        <f t="shared" si="151"/>
        <v>3047367793</v>
      </c>
      <c r="AC1223" s="142">
        <f t="shared" si="148"/>
        <v>0</v>
      </c>
      <c r="AD1223" s="4"/>
      <c r="AE1223" s="4" t="s">
        <v>1942</v>
      </c>
      <c r="AF1223" s="252" t="s">
        <v>7986</v>
      </c>
      <c r="AG1223" s="4"/>
      <c r="AH1223" s="4"/>
      <c r="AI1223" s="4"/>
      <c r="AJ1223" s="4"/>
      <c r="AK1223" s="95">
        <v>45353</v>
      </c>
    </row>
    <row r="1224" spans="2:37" hidden="1">
      <c r="B1224" s="175" t="s">
        <v>5175</v>
      </c>
      <c r="C1224" s="174" t="s">
        <v>160</v>
      </c>
      <c r="D1224" s="4" t="s">
        <v>2550</v>
      </c>
      <c r="E1224" s="4" t="s">
        <v>1831</v>
      </c>
      <c r="F1224" s="4" t="s">
        <v>1060</v>
      </c>
      <c r="G1224" s="4" t="s">
        <v>8122</v>
      </c>
      <c r="H1224" s="4" t="s">
        <v>1389</v>
      </c>
      <c r="I1224" s="4" t="s">
        <v>1390</v>
      </c>
      <c r="J1224" s="4" t="s">
        <v>8123</v>
      </c>
      <c r="K1224" s="139">
        <v>396200000</v>
      </c>
      <c r="L1224" s="139">
        <v>396200000</v>
      </c>
      <c r="M1224" s="4" t="s">
        <v>1916</v>
      </c>
      <c r="N1224" s="4" t="s">
        <v>3693</v>
      </c>
      <c r="O1224" s="4" t="s">
        <v>2703</v>
      </c>
      <c r="P1224" s="186">
        <f t="shared" si="149"/>
        <v>396200000</v>
      </c>
      <c r="Q1224" s="186">
        <f t="shared" si="150"/>
        <v>0</v>
      </c>
      <c r="R1224" s="4">
        <v>70</v>
      </c>
      <c r="S1224" s="4" t="s">
        <v>70</v>
      </c>
      <c r="T1224" s="4" t="s">
        <v>70</v>
      </c>
      <c r="U1224" s="140">
        <v>45341</v>
      </c>
      <c r="V1224" s="4" t="s">
        <v>1884</v>
      </c>
      <c r="W1224" s="4" t="s">
        <v>1954</v>
      </c>
      <c r="X1224" s="139" t="s">
        <v>70</v>
      </c>
      <c r="Y1224" s="95">
        <v>45353</v>
      </c>
      <c r="Z1224" s="4" t="s">
        <v>1888</v>
      </c>
      <c r="AA1224" s="4" t="s">
        <v>1886</v>
      </c>
      <c r="AB1224" s="186">
        <f t="shared" si="151"/>
        <v>396200000</v>
      </c>
      <c r="AC1224" s="142">
        <f t="shared" si="148"/>
        <v>0</v>
      </c>
      <c r="AD1224" s="4"/>
      <c r="AE1224" s="4" t="s">
        <v>1942</v>
      </c>
      <c r="AF1224" s="252" t="s">
        <v>7986</v>
      </c>
      <c r="AG1224" s="4"/>
      <c r="AH1224" s="4"/>
      <c r="AI1224" s="4"/>
      <c r="AJ1224" s="4"/>
      <c r="AK1224" s="95">
        <v>45353</v>
      </c>
    </row>
    <row r="1225" spans="2:37" hidden="1">
      <c r="B1225" s="175" t="s">
        <v>5175</v>
      </c>
      <c r="C1225" s="174" t="s">
        <v>160</v>
      </c>
      <c r="D1225" s="4" t="s">
        <v>2550</v>
      </c>
      <c r="E1225" s="4" t="s">
        <v>1831</v>
      </c>
      <c r="F1225" s="4" t="s">
        <v>1060</v>
      </c>
      <c r="G1225" s="4" t="s">
        <v>8124</v>
      </c>
      <c r="H1225" s="4" t="s">
        <v>1389</v>
      </c>
      <c r="I1225" s="4" t="s">
        <v>1390</v>
      </c>
      <c r="J1225" s="4" t="s">
        <v>8125</v>
      </c>
      <c r="K1225" s="139">
        <v>663900000</v>
      </c>
      <c r="L1225" s="139">
        <v>663900000</v>
      </c>
      <c r="M1225" s="4" t="s">
        <v>1916</v>
      </c>
      <c r="N1225" s="4" t="s">
        <v>2513</v>
      </c>
      <c r="O1225" s="4" t="s">
        <v>3658</v>
      </c>
      <c r="P1225" s="186">
        <f t="shared" si="149"/>
        <v>663900000</v>
      </c>
      <c r="Q1225" s="186">
        <f t="shared" si="150"/>
        <v>0</v>
      </c>
      <c r="R1225" s="4">
        <v>70</v>
      </c>
      <c r="S1225" s="4" t="s">
        <v>70</v>
      </c>
      <c r="T1225" s="4" t="s">
        <v>70</v>
      </c>
      <c r="U1225" s="140">
        <v>45341</v>
      </c>
      <c r="V1225" s="4" t="s">
        <v>1884</v>
      </c>
      <c r="W1225" s="4" t="s">
        <v>1954</v>
      </c>
      <c r="X1225" s="139" t="s">
        <v>70</v>
      </c>
      <c r="Y1225" s="95">
        <v>45353</v>
      </c>
      <c r="Z1225" s="4" t="s">
        <v>1888</v>
      </c>
      <c r="AA1225" s="4" t="s">
        <v>1886</v>
      </c>
      <c r="AB1225" s="186">
        <f t="shared" si="151"/>
        <v>663900000</v>
      </c>
      <c r="AC1225" s="142">
        <f t="shared" si="148"/>
        <v>0</v>
      </c>
      <c r="AD1225" s="4"/>
      <c r="AE1225" s="4" t="s">
        <v>1942</v>
      </c>
      <c r="AF1225" s="252" t="s">
        <v>7986</v>
      </c>
      <c r="AG1225" s="4"/>
      <c r="AH1225" s="4"/>
      <c r="AI1225" s="4"/>
      <c r="AJ1225" s="4"/>
      <c r="AK1225" s="95">
        <v>45353</v>
      </c>
    </row>
    <row r="1226" spans="2:37" hidden="1">
      <c r="B1226" s="175" t="s">
        <v>5175</v>
      </c>
      <c r="C1226" s="174" t="s">
        <v>160</v>
      </c>
      <c r="D1226" s="4" t="s">
        <v>2550</v>
      </c>
      <c r="E1226" s="4" t="s">
        <v>1831</v>
      </c>
      <c r="F1226" s="4" t="s">
        <v>1060</v>
      </c>
      <c r="G1226" s="4" t="s">
        <v>8126</v>
      </c>
      <c r="H1226" s="4" t="s">
        <v>1389</v>
      </c>
      <c r="I1226" s="4" t="s">
        <v>1390</v>
      </c>
      <c r="J1226" s="4" t="s">
        <v>8127</v>
      </c>
      <c r="K1226" s="139">
        <v>651523000</v>
      </c>
      <c r="L1226" s="139">
        <v>651523000</v>
      </c>
      <c r="M1226" s="4" t="s">
        <v>1916</v>
      </c>
      <c r="N1226" s="4" t="s">
        <v>2531</v>
      </c>
      <c r="O1226" s="4" t="s">
        <v>3076</v>
      </c>
      <c r="P1226" s="186">
        <f t="shared" si="149"/>
        <v>651523000</v>
      </c>
      <c r="Q1226" s="186">
        <f t="shared" si="150"/>
        <v>0</v>
      </c>
      <c r="R1226" s="4">
        <v>70</v>
      </c>
      <c r="S1226" s="4" t="s">
        <v>70</v>
      </c>
      <c r="T1226" s="4" t="s">
        <v>70</v>
      </c>
      <c r="U1226" s="140">
        <v>45341</v>
      </c>
      <c r="V1226" s="4" t="s">
        <v>1884</v>
      </c>
      <c r="W1226" s="4" t="s">
        <v>1954</v>
      </c>
      <c r="X1226" s="139" t="s">
        <v>70</v>
      </c>
      <c r="Y1226" s="95">
        <v>45353</v>
      </c>
      <c r="Z1226" s="4" t="s">
        <v>1888</v>
      </c>
      <c r="AA1226" s="4" t="s">
        <v>1886</v>
      </c>
      <c r="AB1226" s="186">
        <f t="shared" si="151"/>
        <v>651523000</v>
      </c>
      <c r="AC1226" s="142">
        <f t="shared" si="148"/>
        <v>0</v>
      </c>
      <c r="AD1226" s="4"/>
      <c r="AE1226" s="4" t="s">
        <v>1942</v>
      </c>
      <c r="AF1226" s="252" t="s">
        <v>7986</v>
      </c>
      <c r="AG1226" s="4"/>
      <c r="AH1226" s="4"/>
      <c r="AI1226" s="4"/>
      <c r="AJ1226" s="4"/>
      <c r="AK1226" s="95">
        <v>45353</v>
      </c>
    </row>
    <row r="1227" spans="2:37" hidden="1">
      <c r="B1227" s="175" t="s">
        <v>5175</v>
      </c>
      <c r="C1227" s="174" t="s">
        <v>160</v>
      </c>
      <c r="D1227" s="4" t="s">
        <v>2550</v>
      </c>
      <c r="E1227" s="4" t="s">
        <v>1831</v>
      </c>
      <c r="F1227" s="4" t="s">
        <v>1060</v>
      </c>
      <c r="G1227" s="4" t="s">
        <v>8128</v>
      </c>
      <c r="H1227" s="4" t="s">
        <v>1389</v>
      </c>
      <c r="I1227" s="4" t="s">
        <v>1390</v>
      </c>
      <c r="J1227" s="4" t="s">
        <v>8129</v>
      </c>
      <c r="K1227" s="139">
        <v>1351635000</v>
      </c>
      <c r="L1227" s="139">
        <v>1351635000</v>
      </c>
      <c r="M1227" s="4" t="s">
        <v>1916</v>
      </c>
      <c r="N1227" s="4" t="s">
        <v>3633</v>
      </c>
      <c r="O1227" s="4" t="s">
        <v>3759</v>
      </c>
      <c r="P1227" s="186">
        <f t="shared" si="149"/>
        <v>1351635000</v>
      </c>
      <c r="Q1227" s="186">
        <f t="shared" si="150"/>
        <v>0</v>
      </c>
      <c r="R1227" s="4">
        <v>70</v>
      </c>
      <c r="S1227" s="4" t="s">
        <v>70</v>
      </c>
      <c r="T1227" s="4" t="s">
        <v>70</v>
      </c>
      <c r="U1227" s="140">
        <v>45341</v>
      </c>
      <c r="V1227" s="4" t="s">
        <v>1884</v>
      </c>
      <c r="W1227" s="4" t="s">
        <v>1954</v>
      </c>
      <c r="X1227" s="139" t="s">
        <v>70</v>
      </c>
      <c r="Y1227" s="95">
        <v>45353</v>
      </c>
      <c r="Z1227" s="4" t="s">
        <v>1888</v>
      </c>
      <c r="AA1227" s="4" t="s">
        <v>1886</v>
      </c>
      <c r="AB1227" s="186">
        <f t="shared" si="151"/>
        <v>1351635000</v>
      </c>
      <c r="AC1227" s="142">
        <f t="shared" si="148"/>
        <v>0</v>
      </c>
      <c r="AD1227" s="4"/>
      <c r="AE1227" s="4" t="s">
        <v>1942</v>
      </c>
      <c r="AF1227" s="252" t="s">
        <v>7986</v>
      </c>
      <c r="AG1227" s="4"/>
      <c r="AH1227" s="4"/>
      <c r="AI1227" s="4"/>
      <c r="AJ1227" s="4"/>
      <c r="AK1227" s="95">
        <v>45353</v>
      </c>
    </row>
    <row r="1228" spans="2:37" hidden="1">
      <c r="B1228" s="175" t="s">
        <v>5175</v>
      </c>
      <c r="C1228" s="174" t="s">
        <v>160</v>
      </c>
      <c r="D1228" s="4" t="s">
        <v>2550</v>
      </c>
      <c r="E1228" s="4" t="s">
        <v>1831</v>
      </c>
      <c r="F1228" s="4" t="s">
        <v>1060</v>
      </c>
      <c r="G1228" s="4" t="s">
        <v>8130</v>
      </c>
      <c r="H1228" s="4" t="s">
        <v>1389</v>
      </c>
      <c r="I1228" s="4" t="s">
        <v>1390</v>
      </c>
      <c r="J1228" s="4" t="s">
        <v>8131</v>
      </c>
      <c r="K1228" s="139">
        <v>2245020000</v>
      </c>
      <c r="L1228" s="139">
        <v>2245020000</v>
      </c>
      <c r="M1228" s="4" t="s">
        <v>1916</v>
      </c>
      <c r="N1228" s="4" t="s">
        <v>2560</v>
      </c>
      <c r="O1228" s="4" t="s">
        <v>3058</v>
      </c>
      <c r="P1228" s="186">
        <f t="shared" si="149"/>
        <v>2245020000</v>
      </c>
      <c r="Q1228" s="186">
        <f t="shared" si="150"/>
        <v>0</v>
      </c>
      <c r="R1228" s="4">
        <v>70</v>
      </c>
      <c r="S1228" s="4" t="s">
        <v>70</v>
      </c>
      <c r="T1228" s="4" t="s">
        <v>70</v>
      </c>
      <c r="U1228" s="140">
        <v>45341</v>
      </c>
      <c r="V1228" s="4" t="s">
        <v>1884</v>
      </c>
      <c r="W1228" s="4" t="s">
        <v>1954</v>
      </c>
      <c r="X1228" s="139" t="s">
        <v>70</v>
      </c>
      <c r="Y1228" s="95">
        <v>45353</v>
      </c>
      <c r="Z1228" s="4" t="s">
        <v>1888</v>
      </c>
      <c r="AA1228" s="4" t="s">
        <v>1886</v>
      </c>
      <c r="AB1228" s="186">
        <f t="shared" si="151"/>
        <v>2245020000</v>
      </c>
      <c r="AC1228" s="142">
        <f t="shared" ref="AC1228:AC1291" si="152">P1228-AB1228</f>
        <v>0</v>
      </c>
      <c r="AD1228" s="4"/>
      <c r="AE1228" s="4" t="s">
        <v>1942</v>
      </c>
      <c r="AF1228" s="252" t="s">
        <v>7986</v>
      </c>
      <c r="AG1228" s="4"/>
      <c r="AH1228" s="4"/>
      <c r="AI1228" s="4"/>
      <c r="AJ1228" s="4"/>
      <c r="AK1228" s="95">
        <v>45353</v>
      </c>
    </row>
    <row r="1229" spans="2:37" hidden="1">
      <c r="B1229" s="175" t="s">
        <v>5175</v>
      </c>
      <c r="C1229" s="174" t="s">
        <v>160</v>
      </c>
      <c r="D1229" s="4" t="s">
        <v>2550</v>
      </c>
      <c r="E1229" s="4" t="s">
        <v>1831</v>
      </c>
      <c r="F1229" s="4" t="s">
        <v>1060</v>
      </c>
      <c r="G1229" s="4" t="s">
        <v>8132</v>
      </c>
      <c r="H1229" s="4" t="s">
        <v>1389</v>
      </c>
      <c r="I1229" s="4" t="s">
        <v>1390</v>
      </c>
      <c r="J1229" s="4" t="s">
        <v>8133</v>
      </c>
      <c r="K1229" s="139">
        <v>2500995455</v>
      </c>
      <c r="L1229" s="139">
        <v>2500995455</v>
      </c>
      <c r="M1229" s="4" t="s">
        <v>6286</v>
      </c>
      <c r="N1229" s="4" t="s">
        <v>2160</v>
      </c>
      <c r="O1229" s="4" t="s">
        <v>3058</v>
      </c>
      <c r="P1229" s="186">
        <f t="shared" si="149"/>
        <v>2500995455</v>
      </c>
      <c r="Q1229" s="186">
        <f t="shared" si="150"/>
        <v>0</v>
      </c>
      <c r="R1229" s="4">
        <v>70</v>
      </c>
      <c r="S1229" s="4" t="s">
        <v>70</v>
      </c>
      <c r="T1229" s="4" t="s">
        <v>70</v>
      </c>
      <c r="U1229" s="140">
        <v>45341</v>
      </c>
      <c r="V1229" s="4" t="s">
        <v>1884</v>
      </c>
      <c r="W1229" s="4" t="s">
        <v>1954</v>
      </c>
      <c r="X1229" s="139" t="s">
        <v>70</v>
      </c>
      <c r="Y1229" s="95">
        <v>45353</v>
      </c>
      <c r="Z1229" s="4" t="s">
        <v>1888</v>
      </c>
      <c r="AA1229" s="4" t="s">
        <v>1886</v>
      </c>
      <c r="AB1229" s="186">
        <f t="shared" si="151"/>
        <v>2500995455</v>
      </c>
      <c r="AC1229" s="142">
        <f t="shared" si="152"/>
        <v>0</v>
      </c>
      <c r="AD1229" s="4"/>
      <c r="AE1229" s="4" t="s">
        <v>1942</v>
      </c>
      <c r="AF1229" s="252" t="s">
        <v>7986</v>
      </c>
      <c r="AG1229" s="4"/>
      <c r="AH1229" s="4"/>
      <c r="AI1229" s="4"/>
      <c r="AJ1229" s="4"/>
      <c r="AK1229" s="95">
        <v>45353</v>
      </c>
    </row>
    <row r="1230" spans="2:37" hidden="1">
      <c r="B1230" s="175" t="s">
        <v>5175</v>
      </c>
      <c r="C1230" s="174" t="s">
        <v>160</v>
      </c>
      <c r="D1230" s="4" t="s">
        <v>2550</v>
      </c>
      <c r="E1230" s="4" t="s">
        <v>1831</v>
      </c>
      <c r="F1230" s="4" t="s">
        <v>1060</v>
      </c>
      <c r="G1230" s="4" t="s">
        <v>8134</v>
      </c>
      <c r="H1230" s="4" t="s">
        <v>1389</v>
      </c>
      <c r="I1230" s="4" t="s">
        <v>1390</v>
      </c>
      <c r="J1230" s="4" t="s">
        <v>8135</v>
      </c>
      <c r="K1230" s="139">
        <v>2076582519</v>
      </c>
      <c r="L1230" s="139">
        <v>2076582519</v>
      </c>
      <c r="M1230" s="4" t="s">
        <v>6286</v>
      </c>
      <c r="N1230" s="4" t="s">
        <v>3380</v>
      </c>
      <c r="O1230" s="4" t="s">
        <v>8136</v>
      </c>
      <c r="P1230" s="186">
        <f t="shared" si="149"/>
        <v>2076582519</v>
      </c>
      <c r="Q1230" s="186">
        <f t="shared" si="150"/>
        <v>0</v>
      </c>
      <c r="R1230" s="4">
        <v>70</v>
      </c>
      <c r="S1230" s="4" t="s">
        <v>70</v>
      </c>
      <c r="T1230" s="4" t="s">
        <v>70</v>
      </c>
      <c r="U1230" s="140">
        <v>45341</v>
      </c>
      <c r="V1230" s="4" t="s">
        <v>1884</v>
      </c>
      <c r="W1230" s="4" t="s">
        <v>1954</v>
      </c>
      <c r="X1230" s="139" t="s">
        <v>70</v>
      </c>
      <c r="Y1230" s="95">
        <v>45353</v>
      </c>
      <c r="Z1230" s="4" t="s">
        <v>1888</v>
      </c>
      <c r="AA1230" s="4" t="s">
        <v>1886</v>
      </c>
      <c r="AB1230" s="186">
        <f t="shared" si="151"/>
        <v>2076582519</v>
      </c>
      <c r="AC1230" s="142">
        <f t="shared" si="152"/>
        <v>0</v>
      </c>
      <c r="AD1230" s="4"/>
      <c r="AE1230" s="4" t="s">
        <v>1942</v>
      </c>
      <c r="AF1230" s="252" t="s">
        <v>7986</v>
      </c>
      <c r="AG1230" s="4"/>
      <c r="AH1230" s="4"/>
      <c r="AI1230" s="4"/>
      <c r="AJ1230" s="4"/>
      <c r="AK1230" s="95">
        <v>45353</v>
      </c>
    </row>
    <row r="1231" spans="2:37" hidden="1">
      <c r="B1231" s="175" t="s">
        <v>5175</v>
      </c>
      <c r="C1231" s="174" t="s">
        <v>160</v>
      </c>
      <c r="D1231" s="4" t="s">
        <v>2550</v>
      </c>
      <c r="E1231" s="4" t="s">
        <v>1831</v>
      </c>
      <c r="F1231" s="4" t="s">
        <v>1060</v>
      </c>
      <c r="G1231" s="4" t="s">
        <v>8137</v>
      </c>
      <c r="H1231" s="4" t="s">
        <v>1389</v>
      </c>
      <c r="I1231" s="4" t="s">
        <v>1390</v>
      </c>
      <c r="J1231" s="4" t="s">
        <v>8138</v>
      </c>
      <c r="K1231" s="139">
        <v>834850000</v>
      </c>
      <c r="L1231" s="139">
        <v>834850000</v>
      </c>
      <c r="M1231" s="4" t="s">
        <v>6286</v>
      </c>
      <c r="N1231" s="4" t="s">
        <v>3380</v>
      </c>
      <c r="O1231" s="4" t="s">
        <v>8136</v>
      </c>
      <c r="P1231" s="186">
        <f t="shared" si="149"/>
        <v>834850000</v>
      </c>
      <c r="Q1231" s="186">
        <f t="shared" si="150"/>
        <v>0</v>
      </c>
      <c r="R1231" s="4">
        <v>70</v>
      </c>
      <c r="S1231" s="4" t="s">
        <v>70</v>
      </c>
      <c r="T1231" s="4" t="s">
        <v>70</v>
      </c>
      <c r="U1231" s="140">
        <v>45341</v>
      </c>
      <c r="V1231" s="4" t="s">
        <v>1884</v>
      </c>
      <c r="W1231" s="4" t="s">
        <v>1954</v>
      </c>
      <c r="X1231" s="139" t="s">
        <v>70</v>
      </c>
      <c r="Y1231" s="95">
        <v>45353</v>
      </c>
      <c r="Z1231" s="4" t="s">
        <v>1888</v>
      </c>
      <c r="AA1231" s="4" t="s">
        <v>1886</v>
      </c>
      <c r="AB1231" s="186">
        <f t="shared" si="151"/>
        <v>834850000</v>
      </c>
      <c r="AC1231" s="142">
        <f t="shared" si="152"/>
        <v>0</v>
      </c>
      <c r="AD1231" s="4"/>
      <c r="AE1231" s="4" t="s">
        <v>1942</v>
      </c>
      <c r="AF1231" s="252" t="s">
        <v>7986</v>
      </c>
      <c r="AG1231" s="4"/>
      <c r="AH1231" s="4"/>
      <c r="AI1231" s="4"/>
      <c r="AJ1231" s="4"/>
      <c r="AK1231" s="95">
        <v>45353</v>
      </c>
    </row>
    <row r="1232" spans="2:37" hidden="1">
      <c r="B1232" s="175" t="s">
        <v>5175</v>
      </c>
      <c r="C1232" s="174" t="s">
        <v>160</v>
      </c>
      <c r="D1232" s="4" t="s">
        <v>2550</v>
      </c>
      <c r="E1232" s="4" t="s">
        <v>1831</v>
      </c>
      <c r="F1232" s="4" t="s">
        <v>1060</v>
      </c>
      <c r="G1232" s="4" t="s">
        <v>8139</v>
      </c>
      <c r="H1232" s="4" t="s">
        <v>1389</v>
      </c>
      <c r="I1232" s="4" t="s">
        <v>1390</v>
      </c>
      <c r="J1232" s="4" t="s">
        <v>8140</v>
      </c>
      <c r="K1232" s="139">
        <v>2200000000</v>
      </c>
      <c r="L1232" s="139">
        <v>2200000000</v>
      </c>
      <c r="M1232" s="4" t="s">
        <v>6286</v>
      </c>
      <c r="N1232" s="4" t="s">
        <v>3711</v>
      </c>
      <c r="O1232" s="4" t="s">
        <v>4336</v>
      </c>
      <c r="P1232" s="186">
        <f t="shared" si="149"/>
        <v>2200000000</v>
      </c>
      <c r="Q1232" s="186">
        <f t="shared" si="150"/>
        <v>0</v>
      </c>
      <c r="R1232" s="4">
        <v>70</v>
      </c>
      <c r="S1232" s="4" t="s">
        <v>70</v>
      </c>
      <c r="T1232" s="4" t="s">
        <v>70</v>
      </c>
      <c r="U1232" s="140">
        <v>45341</v>
      </c>
      <c r="V1232" s="4" t="s">
        <v>1884</v>
      </c>
      <c r="W1232" s="4" t="s">
        <v>1954</v>
      </c>
      <c r="X1232" s="139" t="s">
        <v>70</v>
      </c>
      <c r="Y1232" s="95">
        <v>45353</v>
      </c>
      <c r="Z1232" s="4" t="s">
        <v>1888</v>
      </c>
      <c r="AA1232" s="4" t="s">
        <v>1886</v>
      </c>
      <c r="AB1232" s="186">
        <f t="shared" si="151"/>
        <v>2200000000</v>
      </c>
      <c r="AC1232" s="142">
        <f t="shared" si="152"/>
        <v>0</v>
      </c>
      <c r="AD1232" s="4"/>
      <c r="AE1232" s="4" t="s">
        <v>1942</v>
      </c>
      <c r="AF1232" s="252" t="s">
        <v>7986</v>
      </c>
      <c r="AG1232" s="4"/>
      <c r="AH1232" s="4"/>
      <c r="AI1232" s="4"/>
      <c r="AJ1232" s="4"/>
      <c r="AK1232" s="95">
        <v>45353</v>
      </c>
    </row>
    <row r="1233" spans="2:37" hidden="1">
      <c r="B1233" s="175" t="s">
        <v>5175</v>
      </c>
      <c r="C1233" s="174" t="s">
        <v>160</v>
      </c>
      <c r="D1233" s="4" t="s">
        <v>2550</v>
      </c>
      <c r="E1233" s="4" t="s">
        <v>1831</v>
      </c>
      <c r="F1233" s="4" t="s">
        <v>1060</v>
      </c>
      <c r="G1233" s="4" t="s">
        <v>8141</v>
      </c>
      <c r="H1233" s="4" t="s">
        <v>1389</v>
      </c>
      <c r="I1233" s="4" t="s">
        <v>1390</v>
      </c>
      <c r="J1233" s="4" t="s">
        <v>8142</v>
      </c>
      <c r="K1233" s="139">
        <v>3507007955</v>
      </c>
      <c r="L1233" s="139">
        <v>3507007955</v>
      </c>
      <c r="M1233" s="4" t="s">
        <v>6286</v>
      </c>
      <c r="N1233" s="4" t="s">
        <v>3480</v>
      </c>
      <c r="O1233" s="4" t="s">
        <v>3496</v>
      </c>
      <c r="P1233" s="186">
        <f t="shared" si="149"/>
        <v>3507007955</v>
      </c>
      <c r="Q1233" s="186">
        <f t="shared" si="150"/>
        <v>0</v>
      </c>
      <c r="R1233" s="4">
        <v>70</v>
      </c>
      <c r="S1233" s="4" t="s">
        <v>70</v>
      </c>
      <c r="T1233" s="4" t="s">
        <v>70</v>
      </c>
      <c r="U1233" s="140">
        <v>45341</v>
      </c>
      <c r="V1233" s="4" t="s">
        <v>1884</v>
      </c>
      <c r="W1233" s="4" t="s">
        <v>1954</v>
      </c>
      <c r="X1233" s="139" t="s">
        <v>70</v>
      </c>
      <c r="Y1233" s="95">
        <v>45353</v>
      </c>
      <c r="Z1233" s="4" t="s">
        <v>1888</v>
      </c>
      <c r="AA1233" s="4" t="s">
        <v>1886</v>
      </c>
      <c r="AB1233" s="186">
        <f t="shared" si="151"/>
        <v>3507007955</v>
      </c>
      <c r="AC1233" s="142">
        <f t="shared" si="152"/>
        <v>0</v>
      </c>
      <c r="AD1233" s="4"/>
      <c r="AE1233" s="4" t="s">
        <v>1942</v>
      </c>
      <c r="AF1233" s="252" t="s">
        <v>7986</v>
      </c>
      <c r="AG1233" s="4"/>
      <c r="AH1233" s="4"/>
      <c r="AI1233" s="4"/>
      <c r="AJ1233" s="4"/>
      <c r="AK1233" s="95">
        <v>45353</v>
      </c>
    </row>
    <row r="1234" spans="2:37" hidden="1">
      <c r="B1234" s="175" t="s">
        <v>5175</v>
      </c>
      <c r="C1234" s="174" t="s">
        <v>160</v>
      </c>
      <c r="D1234" s="4" t="s">
        <v>2550</v>
      </c>
      <c r="E1234" s="4" t="s">
        <v>1831</v>
      </c>
      <c r="F1234" s="4" t="s">
        <v>1060</v>
      </c>
      <c r="G1234" s="4" t="s">
        <v>8143</v>
      </c>
      <c r="H1234" s="4" t="s">
        <v>1389</v>
      </c>
      <c r="I1234" s="4" t="s">
        <v>1390</v>
      </c>
      <c r="J1234" s="4" t="s">
        <v>8144</v>
      </c>
      <c r="K1234" s="139">
        <v>3659274150</v>
      </c>
      <c r="L1234" s="139">
        <v>3659274150</v>
      </c>
      <c r="M1234" s="4" t="s">
        <v>6286</v>
      </c>
      <c r="N1234" s="4" t="s">
        <v>3480</v>
      </c>
      <c r="O1234" s="4" t="s">
        <v>3496</v>
      </c>
      <c r="P1234" s="186">
        <f t="shared" si="149"/>
        <v>3659274150</v>
      </c>
      <c r="Q1234" s="186">
        <f t="shared" si="150"/>
        <v>0</v>
      </c>
      <c r="R1234" s="4">
        <v>70</v>
      </c>
      <c r="S1234" s="4" t="s">
        <v>70</v>
      </c>
      <c r="T1234" s="4" t="s">
        <v>70</v>
      </c>
      <c r="U1234" s="140">
        <v>45341</v>
      </c>
      <c r="V1234" s="4" t="s">
        <v>1884</v>
      </c>
      <c r="W1234" s="4" t="s">
        <v>1954</v>
      </c>
      <c r="X1234" s="139" t="s">
        <v>70</v>
      </c>
      <c r="Y1234" s="95">
        <v>45353</v>
      </c>
      <c r="Z1234" s="4" t="s">
        <v>1888</v>
      </c>
      <c r="AA1234" s="4" t="s">
        <v>1886</v>
      </c>
      <c r="AB1234" s="186">
        <f t="shared" si="151"/>
        <v>3659274150</v>
      </c>
      <c r="AC1234" s="142">
        <f t="shared" si="152"/>
        <v>0</v>
      </c>
      <c r="AD1234" s="4"/>
      <c r="AE1234" s="4" t="s">
        <v>1942</v>
      </c>
      <c r="AF1234" s="252" t="s">
        <v>7986</v>
      </c>
      <c r="AG1234" s="4"/>
      <c r="AH1234" s="4"/>
      <c r="AI1234" s="4"/>
      <c r="AJ1234" s="4"/>
      <c r="AK1234" s="95">
        <v>45353</v>
      </c>
    </row>
    <row r="1235" spans="2:37" hidden="1">
      <c r="B1235" s="175" t="s">
        <v>5175</v>
      </c>
      <c r="C1235" s="174" t="s">
        <v>160</v>
      </c>
      <c r="D1235" s="4" t="s">
        <v>2550</v>
      </c>
      <c r="E1235" s="4" t="s">
        <v>1831</v>
      </c>
      <c r="F1235" s="4" t="s">
        <v>1060</v>
      </c>
      <c r="G1235" s="4" t="s">
        <v>8145</v>
      </c>
      <c r="H1235" s="4" t="s">
        <v>1389</v>
      </c>
      <c r="I1235" s="4" t="s">
        <v>1390</v>
      </c>
      <c r="J1235" s="4" t="s">
        <v>8146</v>
      </c>
      <c r="K1235" s="139">
        <v>2483009348</v>
      </c>
      <c r="L1235" s="139">
        <v>2483009348</v>
      </c>
      <c r="M1235" s="4" t="s">
        <v>6286</v>
      </c>
      <c r="N1235" s="4" t="s">
        <v>3880</v>
      </c>
      <c r="O1235" s="4" t="s">
        <v>3496</v>
      </c>
      <c r="P1235" s="186">
        <f t="shared" si="149"/>
        <v>2483009348</v>
      </c>
      <c r="Q1235" s="186">
        <f t="shared" si="150"/>
        <v>0</v>
      </c>
      <c r="R1235" s="4">
        <v>70</v>
      </c>
      <c r="S1235" s="4" t="s">
        <v>70</v>
      </c>
      <c r="T1235" s="4" t="s">
        <v>70</v>
      </c>
      <c r="U1235" s="140">
        <v>45341</v>
      </c>
      <c r="V1235" s="4" t="s">
        <v>1884</v>
      </c>
      <c r="W1235" s="4" t="s">
        <v>1954</v>
      </c>
      <c r="X1235" s="139" t="s">
        <v>70</v>
      </c>
      <c r="Y1235" s="95">
        <v>45353</v>
      </c>
      <c r="Z1235" s="4" t="s">
        <v>1888</v>
      </c>
      <c r="AA1235" s="4" t="s">
        <v>1886</v>
      </c>
      <c r="AB1235" s="186">
        <f t="shared" si="151"/>
        <v>2483009348</v>
      </c>
      <c r="AC1235" s="142">
        <f t="shared" si="152"/>
        <v>0</v>
      </c>
      <c r="AD1235" s="4"/>
      <c r="AE1235" s="4" t="s">
        <v>1942</v>
      </c>
      <c r="AF1235" s="252" t="s">
        <v>7986</v>
      </c>
      <c r="AG1235" s="4"/>
      <c r="AH1235" s="4"/>
      <c r="AI1235" s="4"/>
      <c r="AJ1235" s="4"/>
      <c r="AK1235" s="95">
        <v>45353</v>
      </c>
    </row>
    <row r="1236" spans="2:37" hidden="1">
      <c r="B1236" s="175" t="s">
        <v>5175</v>
      </c>
      <c r="C1236" s="174" t="s">
        <v>160</v>
      </c>
      <c r="D1236" s="4" t="s">
        <v>2550</v>
      </c>
      <c r="E1236" s="4" t="s">
        <v>1831</v>
      </c>
      <c r="F1236" s="4" t="s">
        <v>1060</v>
      </c>
      <c r="G1236" s="4" t="s">
        <v>8147</v>
      </c>
      <c r="H1236" s="4" t="s">
        <v>1389</v>
      </c>
      <c r="I1236" s="4" t="s">
        <v>1390</v>
      </c>
      <c r="J1236" s="4" t="s">
        <v>8148</v>
      </c>
      <c r="K1236" s="139">
        <v>3972994856</v>
      </c>
      <c r="L1236" s="139">
        <v>3972994856</v>
      </c>
      <c r="M1236" s="4" t="s">
        <v>6286</v>
      </c>
      <c r="N1236" s="4" t="s">
        <v>3862</v>
      </c>
      <c r="O1236" s="4" t="s">
        <v>8149</v>
      </c>
      <c r="P1236" s="186">
        <f t="shared" si="149"/>
        <v>3972994856</v>
      </c>
      <c r="Q1236" s="186">
        <f t="shared" si="150"/>
        <v>0</v>
      </c>
      <c r="R1236" s="4">
        <v>70</v>
      </c>
      <c r="S1236" s="4" t="s">
        <v>70</v>
      </c>
      <c r="T1236" s="4" t="s">
        <v>70</v>
      </c>
      <c r="U1236" s="140">
        <v>45341</v>
      </c>
      <c r="V1236" s="4" t="s">
        <v>1884</v>
      </c>
      <c r="W1236" s="4" t="s">
        <v>1954</v>
      </c>
      <c r="X1236" s="139" t="s">
        <v>70</v>
      </c>
      <c r="Y1236" s="95">
        <v>45353</v>
      </c>
      <c r="Z1236" s="4" t="s">
        <v>1888</v>
      </c>
      <c r="AA1236" s="4" t="s">
        <v>1886</v>
      </c>
      <c r="AB1236" s="186">
        <f t="shared" si="151"/>
        <v>3972994856</v>
      </c>
      <c r="AC1236" s="142">
        <f t="shared" si="152"/>
        <v>0</v>
      </c>
      <c r="AD1236" s="4"/>
      <c r="AE1236" s="4" t="s">
        <v>1942</v>
      </c>
      <c r="AF1236" s="252" t="s">
        <v>7986</v>
      </c>
      <c r="AG1236" s="4"/>
      <c r="AH1236" s="4"/>
      <c r="AI1236" s="4"/>
      <c r="AJ1236" s="4"/>
      <c r="AK1236" s="95">
        <v>45353</v>
      </c>
    </row>
    <row r="1237" spans="2:37" hidden="1">
      <c r="B1237" s="175" t="s">
        <v>5175</v>
      </c>
      <c r="C1237" s="174" t="s">
        <v>160</v>
      </c>
      <c r="D1237" s="4" t="s">
        <v>2550</v>
      </c>
      <c r="E1237" s="4" t="s">
        <v>1831</v>
      </c>
      <c r="F1237" s="4" t="s">
        <v>1060</v>
      </c>
      <c r="G1237" s="4" t="s">
        <v>8150</v>
      </c>
      <c r="H1237" s="4" t="s">
        <v>1389</v>
      </c>
      <c r="I1237" s="4" t="s">
        <v>1390</v>
      </c>
      <c r="J1237" s="4" t="s">
        <v>8151</v>
      </c>
      <c r="K1237" s="139">
        <v>1985000000</v>
      </c>
      <c r="L1237" s="139">
        <v>1985000000</v>
      </c>
      <c r="M1237" s="4" t="s">
        <v>6286</v>
      </c>
      <c r="N1237" s="4" t="s">
        <v>3888</v>
      </c>
      <c r="O1237" s="4" t="s">
        <v>3524</v>
      </c>
      <c r="P1237" s="186">
        <f t="shared" si="149"/>
        <v>1985000000</v>
      </c>
      <c r="Q1237" s="186">
        <f t="shared" si="150"/>
        <v>0</v>
      </c>
      <c r="R1237" s="4">
        <v>70</v>
      </c>
      <c r="S1237" s="4" t="s">
        <v>70</v>
      </c>
      <c r="T1237" s="4" t="s">
        <v>70</v>
      </c>
      <c r="U1237" s="140">
        <v>45341</v>
      </c>
      <c r="V1237" s="4" t="s">
        <v>1884</v>
      </c>
      <c r="W1237" s="4" t="s">
        <v>1954</v>
      </c>
      <c r="X1237" s="139" t="s">
        <v>70</v>
      </c>
      <c r="Y1237" s="95">
        <v>45353</v>
      </c>
      <c r="Z1237" s="4" t="s">
        <v>1888</v>
      </c>
      <c r="AA1237" s="4" t="s">
        <v>1886</v>
      </c>
      <c r="AB1237" s="186">
        <f t="shared" si="151"/>
        <v>1985000000</v>
      </c>
      <c r="AC1237" s="142">
        <f t="shared" si="152"/>
        <v>0</v>
      </c>
      <c r="AD1237" s="4"/>
      <c r="AE1237" s="4" t="s">
        <v>1942</v>
      </c>
      <c r="AF1237" s="252" t="s">
        <v>7986</v>
      </c>
      <c r="AG1237" s="4"/>
      <c r="AH1237" s="4"/>
      <c r="AI1237" s="4"/>
      <c r="AJ1237" s="4"/>
      <c r="AK1237" s="95">
        <v>45353</v>
      </c>
    </row>
    <row r="1238" spans="2:37" hidden="1">
      <c r="B1238" s="175" t="s">
        <v>5175</v>
      </c>
      <c r="C1238" s="174" t="s">
        <v>160</v>
      </c>
      <c r="D1238" s="4" t="s">
        <v>2550</v>
      </c>
      <c r="E1238" s="4" t="s">
        <v>1831</v>
      </c>
      <c r="F1238" s="4" t="s">
        <v>1060</v>
      </c>
      <c r="G1238" s="4" t="s">
        <v>8152</v>
      </c>
      <c r="H1238" s="4" t="s">
        <v>1389</v>
      </c>
      <c r="I1238" s="4" t="s">
        <v>1390</v>
      </c>
      <c r="J1238" s="4" t="s">
        <v>8153</v>
      </c>
      <c r="K1238" s="139">
        <v>1500000000</v>
      </c>
      <c r="L1238" s="139">
        <v>1500000000</v>
      </c>
      <c r="M1238" s="4" t="s">
        <v>6286</v>
      </c>
      <c r="N1238" s="4" t="s">
        <v>3888</v>
      </c>
      <c r="O1238" s="4" t="s">
        <v>3524</v>
      </c>
      <c r="P1238" s="186">
        <f t="shared" si="149"/>
        <v>1500000000</v>
      </c>
      <c r="Q1238" s="186">
        <f t="shared" si="150"/>
        <v>0</v>
      </c>
      <c r="R1238" s="4">
        <v>70</v>
      </c>
      <c r="S1238" s="4" t="s">
        <v>70</v>
      </c>
      <c r="T1238" s="4" t="s">
        <v>70</v>
      </c>
      <c r="U1238" s="140">
        <v>45341</v>
      </c>
      <c r="V1238" s="4" t="s">
        <v>1884</v>
      </c>
      <c r="W1238" s="4" t="s">
        <v>1954</v>
      </c>
      <c r="X1238" s="139" t="s">
        <v>70</v>
      </c>
      <c r="Y1238" s="95">
        <v>45353</v>
      </c>
      <c r="Z1238" s="4" t="s">
        <v>1888</v>
      </c>
      <c r="AA1238" s="4" t="s">
        <v>1886</v>
      </c>
      <c r="AB1238" s="186">
        <f t="shared" si="151"/>
        <v>1500000000</v>
      </c>
      <c r="AC1238" s="142">
        <f t="shared" si="152"/>
        <v>0</v>
      </c>
      <c r="AD1238" s="4"/>
      <c r="AE1238" s="4" t="s">
        <v>1942</v>
      </c>
      <c r="AF1238" s="252" t="s">
        <v>7986</v>
      </c>
      <c r="AG1238" s="4"/>
      <c r="AH1238" s="4"/>
      <c r="AI1238" s="4"/>
      <c r="AJ1238" s="4"/>
      <c r="AK1238" s="95">
        <v>45353</v>
      </c>
    </row>
    <row r="1239" spans="2:37" hidden="1">
      <c r="B1239" s="175" t="s">
        <v>5175</v>
      </c>
      <c r="C1239" s="174" t="s">
        <v>160</v>
      </c>
      <c r="D1239" s="4" t="s">
        <v>2550</v>
      </c>
      <c r="E1239" s="4" t="s">
        <v>1831</v>
      </c>
      <c r="F1239" s="4" t="s">
        <v>1060</v>
      </c>
      <c r="G1239" s="4" t="s">
        <v>8154</v>
      </c>
      <c r="H1239" s="4" t="s">
        <v>1389</v>
      </c>
      <c r="I1239" s="4" t="s">
        <v>1390</v>
      </c>
      <c r="J1239" s="4" t="s">
        <v>8155</v>
      </c>
      <c r="K1239" s="139">
        <v>1780000699</v>
      </c>
      <c r="L1239" s="139">
        <v>1780000699</v>
      </c>
      <c r="M1239" s="4" t="s">
        <v>6286</v>
      </c>
      <c r="N1239" s="4" t="s">
        <v>1906</v>
      </c>
      <c r="O1239" s="4" t="s">
        <v>3252</v>
      </c>
      <c r="P1239" s="186">
        <f t="shared" si="149"/>
        <v>1780000699</v>
      </c>
      <c r="Q1239" s="186">
        <f t="shared" si="150"/>
        <v>0</v>
      </c>
      <c r="R1239" s="4">
        <v>70</v>
      </c>
      <c r="S1239" s="4" t="s">
        <v>70</v>
      </c>
      <c r="T1239" s="4" t="s">
        <v>70</v>
      </c>
      <c r="U1239" s="140">
        <v>45341</v>
      </c>
      <c r="V1239" s="4" t="s">
        <v>1884</v>
      </c>
      <c r="W1239" s="4" t="s">
        <v>1954</v>
      </c>
      <c r="X1239" s="139" t="s">
        <v>70</v>
      </c>
      <c r="Y1239" s="95">
        <v>45353</v>
      </c>
      <c r="Z1239" s="4" t="s">
        <v>1888</v>
      </c>
      <c r="AA1239" s="4" t="s">
        <v>1886</v>
      </c>
      <c r="AB1239" s="186">
        <f t="shared" si="151"/>
        <v>1780000699</v>
      </c>
      <c r="AC1239" s="142">
        <f t="shared" si="152"/>
        <v>0</v>
      </c>
      <c r="AD1239" s="4"/>
      <c r="AE1239" s="4" t="s">
        <v>1942</v>
      </c>
      <c r="AF1239" s="252" t="s">
        <v>7986</v>
      </c>
      <c r="AG1239" s="4"/>
      <c r="AH1239" s="4"/>
      <c r="AI1239" s="4"/>
      <c r="AJ1239" s="4"/>
      <c r="AK1239" s="95">
        <v>45353</v>
      </c>
    </row>
    <row r="1240" spans="2:37" hidden="1">
      <c r="B1240" s="175" t="s">
        <v>5175</v>
      </c>
      <c r="C1240" s="174" t="s">
        <v>160</v>
      </c>
      <c r="D1240" s="4" t="s">
        <v>2550</v>
      </c>
      <c r="E1240" s="4" t="s">
        <v>1831</v>
      </c>
      <c r="F1240" s="4" t="s">
        <v>1060</v>
      </c>
      <c r="G1240" s="4" t="s">
        <v>8156</v>
      </c>
      <c r="H1240" s="4" t="s">
        <v>1389</v>
      </c>
      <c r="I1240" s="4" t="s">
        <v>1390</v>
      </c>
      <c r="J1240" s="4" t="s">
        <v>8157</v>
      </c>
      <c r="K1240" s="139">
        <v>1529000000</v>
      </c>
      <c r="L1240" s="139">
        <v>1529000000</v>
      </c>
      <c r="M1240" s="4" t="s">
        <v>6286</v>
      </c>
      <c r="N1240" s="4" t="s">
        <v>1906</v>
      </c>
      <c r="O1240" s="4" t="s">
        <v>3252</v>
      </c>
      <c r="P1240" s="186">
        <f t="shared" si="149"/>
        <v>1529000000</v>
      </c>
      <c r="Q1240" s="186">
        <f t="shared" si="150"/>
        <v>0</v>
      </c>
      <c r="R1240" s="4">
        <v>70</v>
      </c>
      <c r="S1240" s="4" t="s">
        <v>70</v>
      </c>
      <c r="T1240" s="4" t="s">
        <v>70</v>
      </c>
      <c r="U1240" s="140">
        <v>45341</v>
      </c>
      <c r="V1240" s="4" t="s">
        <v>1884</v>
      </c>
      <c r="W1240" s="4" t="s">
        <v>1954</v>
      </c>
      <c r="X1240" s="139" t="s">
        <v>70</v>
      </c>
      <c r="Y1240" s="95">
        <v>45353</v>
      </c>
      <c r="Z1240" s="4" t="s">
        <v>1888</v>
      </c>
      <c r="AA1240" s="4" t="s">
        <v>1886</v>
      </c>
      <c r="AB1240" s="186">
        <f t="shared" si="151"/>
        <v>1529000000</v>
      </c>
      <c r="AC1240" s="142">
        <f t="shared" si="152"/>
        <v>0</v>
      </c>
      <c r="AD1240" s="4"/>
      <c r="AE1240" s="4" t="s">
        <v>1942</v>
      </c>
      <c r="AF1240" s="252" t="s">
        <v>7986</v>
      </c>
      <c r="AG1240" s="4"/>
      <c r="AH1240" s="4"/>
      <c r="AI1240" s="4"/>
      <c r="AJ1240" s="4"/>
      <c r="AK1240" s="95">
        <v>45353</v>
      </c>
    </row>
    <row r="1241" spans="2:37" hidden="1">
      <c r="B1241" s="175" t="s">
        <v>5175</v>
      </c>
      <c r="C1241" s="174" t="s">
        <v>160</v>
      </c>
      <c r="D1241" s="4" t="s">
        <v>2550</v>
      </c>
      <c r="E1241" s="4" t="s">
        <v>1831</v>
      </c>
      <c r="F1241" s="4" t="s">
        <v>1060</v>
      </c>
      <c r="G1241" s="4" t="s">
        <v>8158</v>
      </c>
      <c r="H1241" s="4" t="s">
        <v>1389</v>
      </c>
      <c r="I1241" s="4" t="s">
        <v>1390</v>
      </c>
      <c r="J1241" s="4" t="s">
        <v>8159</v>
      </c>
      <c r="K1241" s="139">
        <v>1500004320</v>
      </c>
      <c r="L1241" s="139">
        <v>1500004320</v>
      </c>
      <c r="M1241" s="4" t="s">
        <v>6286</v>
      </c>
      <c r="N1241" s="4" t="s">
        <v>2564</v>
      </c>
      <c r="O1241" s="4" t="s">
        <v>3085</v>
      </c>
      <c r="P1241" s="186">
        <f t="shared" si="149"/>
        <v>1500004320</v>
      </c>
      <c r="Q1241" s="186">
        <f t="shared" si="150"/>
        <v>0</v>
      </c>
      <c r="R1241" s="4">
        <v>70</v>
      </c>
      <c r="S1241" s="4" t="s">
        <v>70</v>
      </c>
      <c r="T1241" s="4" t="s">
        <v>70</v>
      </c>
      <c r="U1241" s="140">
        <v>45341</v>
      </c>
      <c r="V1241" s="4" t="s">
        <v>1884</v>
      </c>
      <c r="W1241" s="4" t="s">
        <v>1954</v>
      </c>
      <c r="X1241" s="139" t="s">
        <v>70</v>
      </c>
      <c r="Y1241" s="95">
        <v>45353</v>
      </c>
      <c r="Z1241" s="4" t="s">
        <v>1888</v>
      </c>
      <c r="AA1241" s="4" t="s">
        <v>1886</v>
      </c>
      <c r="AB1241" s="186">
        <f t="shared" si="151"/>
        <v>1500004320</v>
      </c>
      <c r="AC1241" s="142">
        <f t="shared" si="152"/>
        <v>0</v>
      </c>
      <c r="AD1241" s="4"/>
      <c r="AE1241" s="4" t="s">
        <v>1942</v>
      </c>
      <c r="AF1241" s="252" t="s">
        <v>7986</v>
      </c>
      <c r="AG1241" s="4"/>
      <c r="AH1241" s="4"/>
      <c r="AI1241" s="4"/>
      <c r="AJ1241" s="4"/>
      <c r="AK1241" s="95">
        <v>45353</v>
      </c>
    </row>
    <row r="1242" spans="2:37" hidden="1">
      <c r="B1242" s="175" t="s">
        <v>5175</v>
      </c>
      <c r="C1242" s="174" t="s">
        <v>160</v>
      </c>
      <c r="D1242" s="4" t="s">
        <v>2550</v>
      </c>
      <c r="E1242" s="4" t="s">
        <v>1831</v>
      </c>
      <c r="F1242" s="4" t="s">
        <v>1060</v>
      </c>
      <c r="G1242" s="4" t="s">
        <v>8160</v>
      </c>
      <c r="H1242" s="4" t="s">
        <v>1389</v>
      </c>
      <c r="I1242" s="4" t="s">
        <v>1390</v>
      </c>
      <c r="J1242" s="4" t="s">
        <v>8161</v>
      </c>
      <c r="K1242" s="139">
        <v>1500003388</v>
      </c>
      <c r="L1242" s="139">
        <v>1500003388</v>
      </c>
      <c r="M1242" s="4" t="s">
        <v>6286</v>
      </c>
      <c r="N1242" s="4" t="s">
        <v>3368</v>
      </c>
      <c r="O1242" s="4" t="s">
        <v>3085</v>
      </c>
      <c r="P1242" s="186">
        <f t="shared" si="149"/>
        <v>1500003388</v>
      </c>
      <c r="Q1242" s="186">
        <f t="shared" si="150"/>
        <v>0</v>
      </c>
      <c r="R1242" s="4">
        <v>70</v>
      </c>
      <c r="S1242" s="4" t="s">
        <v>70</v>
      </c>
      <c r="T1242" s="4" t="s">
        <v>70</v>
      </c>
      <c r="U1242" s="140">
        <v>45341</v>
      </c>
      <c r="V1242" s="4" t="s">
        <v>1884</v>
      </c>
      <c r="W1242" s="4" t="s">
        <v>1954</v>
      </c>
      <c r="X1242" s="139" t="s">
        <v>70</v>
      </c>
      <c r="Y1242" s="95">
        <v>45353</v>
      </c>
      <c r="Z1242" s="4" t="s">
        <v>1888</v>
      </c>
      <c r="AA1242" s="4" t="s">
        <v>1886</v>
      </c>
      <c r="AB1242" s="186">
        <f t="shared" si="151"/>
        <v>1500003388</v>
      </c>
      <c r="AC1242" s="142">
        <f t="shared" si="152"/>
        <v>0</v>
      </c>
      <c r="AD1242" s="4"/>
      <c r="AE1242" s="4" t="s">
        <v>1942</v>
      </c>
      <c r="AF1242" s="252" t="s">
        <v>7986</v>
      </c>
      <c r="AG1242" s="4"/>
      <c r="AH1242" s="4"/>
      <c r="AI1242" s="4"/>
      <c r="AJ1242" s="4"/>
      <c r="AK1242" s="95">
        <v>45353</v>
      </c>
    </row>
    <row r="1243" spans="2:37" hidden="1">
      <c r="B1243" s="175" t="s">
        <v>5175</v>
      </c>
      <c r="C1243" s="174" t="s">
        <v>160</v>
      </c>
      <c r="D1243" s="4" t="s">
        <v>2550</v>
      </c>
      <c r="E1243" s="4" t="s">
        <v>1831</v>
      </c>
      <c r="F1243" s="4" t="s">
        <v>1060</v>
      </c>
      <c r="G1243" s="4" t="s">
        <v>8162</v>
      </c>
      <c r="H1243" s="4" t="s">
        <v>1389</v>
      </c>
      <c r="I1243" s="4" t="s">
        <v>1390</v>
      </c>
      <c r="J1243" s="4" t="s">
        <v>8163</v>
      </c>
      <c r="K1243" s="139">
        <v>1404622000</v>
      </c>
      <c r="L1243" s="139">
        <v>1404622000</v>
      </c>
      <c r="M1243" s="4" t="s">
        <v>6286</v>
      </c>
      <c r="N1243" s="4" t="s">
        <v>3368</v>
      </c>
      <c r="O1243" s="4" t="s">
        <v>3085</v>
      </c>
      <c r="P1243" s="186">
        <f t="shared" si="149"/>
        <v>1404622000</v>
      </c>
      <c r="Q1243" s="186">
        <f t="shared" si="150"/>
        <v>0</v>
      </c>
      <c r="R1243" s="4">
        <v>70</v>
      </c>
      <c r="S1243" s="4" t="s">
        <v>70</v>
      </c>
      <c r="T1243" s="4" t="s">
        <v>70</v>
      </c>
      <c r="U1243" s="140">
        <v>45341</v>
      </c>
      <c r="V1243" s="4" t="s">
        <v>1884</v>
      </c>
      <c r="W1243" s="4" t="s">
        <v>1954</v>
      </c>
      <c r="X1243" s="139" t="s">
        <v>70</v>
      </c>
      <c r="Y1243" s="95">
        <v>45353</v>
      </c>
      <c r="Z1243" s="4" t="s">
        <v>1888</v>
      </c>
      <c r="AA1243" s="4" t="s">
        <v>1886</v>
      </c>
      <c r="AB1243" s="186">
        <f t="shared" si="151"/>
        <v>1404622000</v>
      </c>
      <c r="AC1243" s="142">
        <f t="shared" si="152"/>
        <v>0</v>
      </c>
      <c r="AD1243" s="4"/>
      <c r="AE1243" s="4" t="s">
        <v>1942</v>
      </c>
      <c r="AF1243" s="252" t="s">
        <v>7986</v>
      </c>
      <c r="AG1243" s="4"/>
      <c r="AH1243" s="4"/>
      <c r="AI1243" s="4"/>
      <c r="AJ1243" s="4"/>
      <c r="AK1243" s="95">
        <v>45353</v>
      </c>
    </row>
    <row r="1244" spans="2:37" hidden="1">
      <c r="B1244" s="175" t="s">
        <v>5175</v>
      </c>
      <c r="C1244" s="174" t="s">
        <v>160</v>
      </c>
      <c r="D1244" s="4" t="s">
        <v>2550</v>
      </c>
      <c r="E1244" s="4" t="s">
        <v>1831</v>
      </c>
      <c r="F1244" s="4" t="s">
        <v>1060</v>
      </c>
      <c r="G1244" s="4" t="s">
        <v>8164</v>
      </c>
      <c r="H1244" s="4" t="s">
        <v>1389</v>
      </c>
      <c r="I1244" s="4" t="s">
        <v>1390</v>
      </c>
      <c r="J1244" s="4" t="s">
        <v>8165</v>
      </c>
      <c r="K1244" s="139">
        <v>1500044800</v>
      </c>
      <c r="L1244" s="139">
        <v>1500044800</v>
      </c>
      <c r="M1244" s="4" t="s">
        <v>6286</v>
      </c>
      <c r="N1244" s="4" t="s">
        <v>3378</v>
      </c>
      <c r="O1244" s="4" t="s">
        <v>8166</v>
      </c>
      <c r="P1244" s="186">
        <f t="shared" si="149"/>
        <v>1500044800</v>
      </c>
      <c r="Q1244" s="186">
        <f t="shared" si="150"/>
        <v>0</v>
      </c>
      <c r="R1244" s="4">
        <v>70</v>
      </c>
      <c r="S1244" s="4" t="s">
        <v>70</v>
      </c>
      <c r="T1244" s="4" t="s">
        <v>70</v>
      </c>
      <c r="U1244" s="140">
        <v>45341</v>
      </c>
      <c r="V1244" s="4" t="s">
        <v>1884</v>
      </c>
      <c r="W1244" s="4" t="s">
        <v>1954</v>
      </c>
      <c r="X1244" s="139" t="s">
        <v>70</v>
      </c>
      <c r="Y1244" s="95">
        <v>45353</v>
      </c>
      <c r="Z1244" s="4" t="s">
        <v>1888</v>
      </c>
      <c r="AA1244" s="4" t="s">
        <v>1886</v>
      </c>
      <c r="AB1244" s="186">
        <f t="shared" si="151"/>
        <v>1500044800</v>
      </c>
      <c r="AC1244" s="142">
        <f t="shared" si="152"/>
        <v>0</v>
      </c>
      <c r="AD1244" s="4"/>
      <c r="AE1244" s="4" t="s">
        <v>1942</v>
      </c>
      <c r="AF1244" s="252" t="s">
        <v>7986</v>
      </c>
      <c r="AG1244" s="4"/>
      <c r="AH1244" s="4"/>
      <c r="AI1244" s="4"/>
      <c r="AJ1244" s="4"/>
      <c r="AK1244" s="95">
        <v>45353</v>
      </c>
    </row>
    <row r="1245" spans="2:37" hidden="1">
      <c r="B1245" s="175" t="s">
        <v>5175</v>
      </c>
      <c r="C1245" s="174" t="s">
        <v>160</v>
      </c>
      <c r="D1245" s="4" t="s">
        <v>2550</v>
      </c>
      <c r="E1245" s="4" t="s">
        <v>1831</v>
      </c>
      <c r="F1245" s="4" t="s">
        <v>1060</v>
      </c>
      <c r="G1245" s="4" t="s">
        <v>8167</v>
      </c>
      <c r="H1245" s="4" t="s">
        <v>1389</v>
      </c>
      <c r="I1245" s="4" t="s">
        <v>1390</v>
      </c>
      <c r="J1245" s="4" t="s">
        <v>8168</v>
      </c>
      <c r="K1245" s="139">
        <v>1913390000</v>
      </c>
      <c r="L1245" s="139">
        <v>1913390000</v>
      </c>
      <c r="M1245" s="4" t="s">
        <v>6286</v>
      </c>
      <c r="N1245" s="4" t="s">
        <v>3378</v>
      </c>
      <c r="O1245" s="4" t="s">
        <v>8166</v>
      </c>
      <c r="P1245" s="186">
        <f t="shared" si="149"/>
        <v>1913390000</v>
      </c>
      <c r="Q1245" s="186">
        <f t="shared" si="150"/>
        <v>0</v>
      </c>
      <c r="R1245" s="4">
        <v>70</v>
      </c>
      <c r="S1245" s="4" t="s">
        <v>70</v>
      </c>
      <c r="T1245" s="4" t="s">
        <v>70</v>
      </c>
      <c r="U1245" s="140">
        <v>45341</v>
      </c>
      <c r="V1245" s="4" t="s">
        <v>1884</v>
      </c>
      <c r="W1245" s="4" t="s">
        <v>1954</v>
      </c>
      <c r="X1245" s="139" t="s">
        <v>70</v>
      </c>
      <c r="Y1245" s="95">
        <v>45353</v>
      </c>
      <c r="Z1245" s="4" t="s">
        <v>1888</v>
      </c>
      <c r="AA1245" s="4" t="s">
        <v>1886</v>
      </c>
      <c r="AB1245" s="186">
        <f t="shared" si="151"/>
        <v>1913390000</v>
      </c>
      <c r="AC1245" s="142">
        <f t="shared" si="152"/>
        <v>0</v>
      </c>
      <c r="AD1245" s="4"/>
      <c r="AE1245" s="4" t="s">
        <v>1942</v>
      </c>
      <c r="AF1245" s="252" t="s">
        <v>7986</v>
      </c>
      <c r="AG1245" s="4"/>
      <c r="AH1245" s="4"/>
      <c r="AI1245" s="4"/>
      <c r="AJ1245" s="4"/>
      <c r="AK1245" s="95">
        <v>45353</v>
      </c>
    </row>
    <row r="1246" spans="2:37" hidden="1">
      <c r="B1246" s="175" t="s">
        <v>5175</v>
      </c>
      <c r="C1246" s="174" t="s">
        <v>160</v>
      </c>
      <c r="D1246" s="4" t="s">
        <v>2550</v>
      </c>
      <c r="E1246" s="4" t="s">
        <v>1831</v>
      </c>
      <c r="F1246" s="4" t="s">
        <v>1060</v>
      </c>
      <c r="G1246" s="4" t="s">
        <v>8169</v>
      </c>
      <c r="H1246" s="4" t="s">
        <v>1389</v>
      </c>
      <c r="I1246" s="4" t="s">
        <v>1390</v>
      </c>
      <c r="J1246" s="4" t="s">
        <v>8170</v>
      </c>
      <c r="K1246" s="139">
        <v>1400000000</v>
      </c>
      <c r="L1246" s="139">
        <v>1400000000</v>
      </c>
      <c r="M1246" s="4" t="s">
        <v>6286</v>
      </c>
      <c r="N1246" s="4" t="s">
        <v>2711</v>
      </c>
      <c r="O1246" s="4" t="s">
        <v>3694</v>
      </c>
      <c r="P1246" s="186">
        <f t="shared" si="149"/>
        <v>1400000000</v>
      </c>
      <c r="Q1246" s="186">
        <f t="shared" si="150"/>
        <v>0</v>
      </c>
      <c r="R1246" s="4">
        <v>70</v>
      </c>
      <c r="S1246" s="4" t="s">
        <v>70</v>
      </c>
      <c r="T1246" s="4" t="s">
        <v>70</v>
      </c>
      <c r="U1246" s="140">
        <v>45341</v>
      </c>
      <c r="V1246" s="4" t="s">
        <v>1884</v>
      </c>
      <c r="W1246" s="4" t="s">
        <v>1954</v>
      </c>
      <c r="X1246" s="139" t="s">
        <v>70</v>
      </c>
      <c r="Y1246" s="95">
        <v>45353</v>
      </c>
      <c r="Z1246" s="4" t="s">
        <v>1888</v>
      </c>
      <c r="AA1246" s="4" t="s">
        <v>1886</v>
      </c>
      <c r="AB1246" s="186">
        <f t="shared" si="151"/>
        <v>1400000000</v>
      </c>
      <c r="AC1246" s="142">
        <f t="shared" si="152"/>
        <v>0</v>
      </c>
      <c r="AD1246" s="4"/>
      <c r="AE1246" s="4" t="s">
        <v>1942</v>
      </c>
      <c r="AF1246" s="252" t="s">
        <v>7986</v>
      </c>
      <c r="AG1246" s="4"/>
      <c r="AH1246" s="4"/>
      <c r="AI1246" s="4"/>
      <c r="AJ1246" s="4"/>
      <c r="AK1246" s="95">
        <v>45353</v>
      </c>
    </row>
    <row r="1247" spans="2:37" hidden="1">
      <c r="B1247" s="175" t="s">
        <v>5175</v>
      </c>
      <c r="C1247" s="174" t="s">
        <v>160</v>
      </c>
      <c r="D1247" s="4" t="s">
        <v>2550</v>
      </c>
      <c r="E1247" s="4" t="s">
        <v>1831</v>
      </c>
      <c r="F1247" s="4" t="s">
        <v>1060</v>
      </c>
      <c r="G1247" s="4" t="s">
        <v>8171</v>
      </c>
      <c r="H1247" s="4" t="s">
        <v>1389</v>
      </c>
      <c r="I1247" s="4" t="s">
        <v>1390</v>
      </c>
      <c r="J1247" s="4" t="s">
        <v>8172</v>
      </c>
      <c r="K1247" s="139">
        <v>663390000</v>
      </c>
      <c r="L1247" s="139">
        <v>663390000</v>
      </c>
      <c r="M1247" s="4" t="s">
        <v>6286</v>
      </c>
      <c r="N1247" s="4" t="s">
        <v>2711</v>
      </c>
      <c r="O1247" s="4" t="s">
        <v>3694</v>
      </c>
      <c r="P1247" s="186">
        <f t="shared" si="149"/>
        <v>663390000</v>
      </c>
      <c r="Q1247" s="186">
        <f t="shared" si="150"/>
        <v>0</v>
      </c>
      <c r="R1247" s="4">
        <v>70</v>
      </c>
      <c r="S1247" s="4" t="s">
        <v>70</v>
      </c>
      <c r="T1247" s="4" t="s">
        <v>70</v>
      </c>
      <c r="U1247" s="140">
        <v>45341</v>
      </c>
      <c r="V1247" s="4" t="s">
        <v>1884</v>
      </c>
      <c r="W1247" s="4" t="s">
        <v>1954</v>
      </c>
      <c r="X1247" s="139" t="s">
        <v>70</v>
      </c>
      <c r="Y1247" s="95">
        <v>45353</v>
      </c>
      <c r="Z1247" s="4" t="s">
        <v>1888</v>
      </c>
      <c r="AA1247" s="4" t="s">
        <v>1886</v>
      </c>
      <c r="AB1247" s="186">
        <f t="shared" si="151"/>
        <v>663390000</v>
      </c>
      <c r="AC1247" s="142">
        <f t="shared" si="152"/>
        <v>0</v>
      </c>
      <c r="AD1247" s="4"/>
      <c r="AE1247" s="4" t="s">
        <v>1942</v>
      </c>
      <c r="AF1247" s="252" t="s">
        <v>7986</v>
      </c>
      <c r="AG1247" s="4"/>
      <c r="AH1247" s="4"/>
      <c r="AI1247" s="4"/>
      <c r="AJ1247" s="4"/>
      <c r="AK1247" s="95">
        <v>45353</v>
      </c>
    </row>
    <row r="1248" spans="2:37" hidden="1">
      <c r="B1248" s="175" t="s">
        <v>5175</v>
      </c>
      <c r="C1248" s="174" t="s">
        <v>160</v>
      </c>
      <c r="D1248" s="4" t="s">
        <v>2550</v>
      </c>
      <c r="E1248" s="4" t="s">
        <v>1831</v>
      </c>
      <c r="F1248" s="4" t="s">
        <v>1060</v>
      </c>
      <c r="G1248" s="4" t="s">
        <v>8173</v>
      </c>
      <c r="H1248" s="4" t="s">
        <v>1389</v>
      </c>
      <c r="I1248" s="4" t="s">
        <v>1390</v>
      </c>
      <c r="J1248" s="4" t="s">
        <v>8174</v>
      </c>
      <c r="K1248" s="139">
        <v>800004023</v>
      </c>
      <c r="L1248" s="139">
        <v>800004023</v>
      </c>
      <c r="M1248" s="4" t="s">
        <v>6286</v>
      </c>
      <c r="N1248" s="4" t="s">
        <v>1911</v>
      </c>
      <c r="O1248" s="4" t="s">
        <v>3694</v>
      </c>
      <c r="P1248" s="186">
        <f t="shared" si="149"/>
        <v>800004023</v>
      </c>
      <c r="Q1248" s="186">
        <f t="shared" si="150"/>
        <v>0</v>
      </c>
      <c r="R1248" s="4">
        <v>70</v>
      </c>
      <c r="S1248" s="4" t="s">
        <v>70</v>
      </c>
      <c r="T1248" s="4" t="s">
        <v>70</v>
      </c>
      <c r="U1248" s="140">
        <v>45341</v>
      </c>
      <c r="V1248" s="4" t="s">
        <v>1884</v>
      </c>
      <c r="W1248" s="4" t="s">
        <v>1954</v>
      </c>
      <c r="X1248" s="139" t="s">
        <v>70</v>
      </c>
      <c r="Y1248" s="95">
        <v>45353</v>
      </c>
      <c r="Z1248" s="4" t="s">
        <v>1888</v>
      </c>
      <c r="AA1248" s="4" t="s">
        <v>1886</v>
      </c>
      <c r="AB1248" s="186">
        <f t="shared" si="151"/>
        <v>800004023</v>
      </c>
      <c r="AC1248" s="142">
        <f t="shared" si="152"/>
        <v>0</v>
      </c>
      <c r="AD1248" s="4"/>
      <c r="AE1248" s="4" t="s">
        <v>1942</v>
      </c>
      <c r="AF1248" s="252" t="s">
        <v>7986</v>
      </c>
      <c r="AG1248" s="4"/>
      <c r="AH1248" s="4"/>
      <c r="AI1248" s="4"/>
      <c r="AJ1248" s="4"/>
      <c r="AK1248" s="95">
        <v>45353</v>
      </c>
    </row>
    <row r="1249" spans="2:37" hidden="1">
      <c r="B1249" s="175" t="s">
        <v>5175</v>
      </c>
      <c r="C1249" s="174" t="s">
        <v>160</v>
      </c>
      <c r="D1249" s="4" t="s">
        <v>2550</v>
      </c>
      <c r="E1249" s="4" t="s">
        <v>1831</v>
      </c>
      <c r="F1249" s="4" t="s">
        <v>1060</v>
      </c>
      <c r="G1249" s="4" t="s">
        <v>8175</v>
      </c>
      <c r="H1249" s="4" t="s">
        <v>1389</v>
      </c>
      <c r="I1249" s="4" t="s">
        <v>1390</v>
      </c>
      <c r="J1249" s="4" t="s">
        <v>8176</v>
      </c>
      <c r="K1249" s="139">
        <v>500000000</v>
      </c>
      <c r="L1249" s="139">
        <v>500000000</v>
      </c>
      <c r="M1249" s="4" t="s">
        <v>6286</v>
      </c>
      <c r="N1249" s="4" t="s">
        <v>1911</v>
      </c>
      <c r="O1249" s="4" t="s">
        <v>3709</v>
      </c>
      <c r="P1249" s="186">
        <f t="shared" si="149"/>
        <v>500000000</v>
      </c>
      <c r="Q1249" s="186">
        <f t="shared" si="150"/>
        <v>0</v>
      </c>
      <c r="R1249" s="4">
        <v>70</v>
      </c>
      <c r="S1249" s="4" t="s">
        <v>70</v>
      </c>
      <c r="T1249" s="4" t="s">
        <v>70</v>
      </c>
      <c r="U1249" s="140">
        <v>45341</v>
      </c>
      <c r="V1249" s="4" t="s">
        <v>1884</v>
      </c>
      <c r="W1249" s="4" t="s">
        <v>1954</v>
      </c>
      <c r="X1249" s="139" t="s">
        <v>70</v>
      </c>
      <c r="Y1249" s="95">
        <v>45353</v>
      </c>
      <c r="Z1249" s="4" t="s">
        <v>1888</v>
      </c>
      <c r="AA1249" s="4" t="s">
        <v>1886</v>
      </c>
      <c r="AB1249" s="186">
        <f t="shared" si="151"/>
        <v>500000000</v>
      </c>
      <c r="AC1249" s="142">
        <f t="shared" si="152"/>
        <v>0</v>
      </c>
      <c r="AD1249" s="4"/>
      <c r="AE1249" s="4" t="s">
        <v>1942</v>
      </c>
      <c r="AF1249" s="252" t="s">
        <v>7986</v>
      </c>
      <c r="AG1249" s="4"/>
      <c r="AH1249" s="4"/>
      <c r="AI1249" s="4"/>
      <c r="AJ1249" s="4"/>
      <c r="AK1249" s="95">
        <v>45353</v>
      </c>
    </row>
    <row r="1250" spans="2:37" hidden="1">
      <c r="B1250" s="175" t="s">
        <v>5175</v>
      </c>
      <c r="C1250" s="174" t="s">
        <v>160</v>
      </c>
      <c r="D1250" s="4" t="s">
        <v>2550</v>
      </c>
      <c r="E1250" s="4" t="s">
        <v>1831</v>
      </c>
      <c r="F1250" s="4" t="s">
        <v>1060</v>
      </c>
      <c r="G1250" s="4" t="s">
        <v>8177</v>
      </c>
      <c r="H1250" s="4" t="s">
        <v>1389</v>
      </c>
      <c r="I1250" s="4" t="s">
        <v>1390</v>
      </c>
      <c r="J1250" s="4" t="s">
        <v>8178</v>
      </c>
      <c r="K1250" s="139">
        <v>663390000</v>
      </c>
      <c r="L1250" s="139">
        <v>663390000</v>
      </c>
      <c r="M1250" s="4" t="s">
        <v>6286</v>
      </c>
      <c r="N1250" s="4" t="s">
        <v>2715</v>
      </c>
      <c r="O1250" s="4" t="s">
        <v>2697</v>
      </c>
      <c r="P1250" s="186">
        <f t="shared" si="149"/>
        <v>663390000</v>
      </c>
      <c r="Q1250" s="186">
        <f t="shared" si="150"/>
        <v>0</v>
      </c>
      <c r="R1250" s="4">
        <v>70</v>
      </c>
      <c r="S1250" s="4" t="s">
        <v>70</v>
      </c>
      <c r="T1250" s="4" t="s">
        <v>70</v>
      </c>
      <c r="U1250" s="140">
        <v>45341</v>
      </c>
      <c r="V1250" s="4" t="s">
        <v>1884</v>
      </c>
      <c r="W1250" s="4" t="s">
        <v>1954</v>
      </c>
      <c r="X1250" s="139" t="s">
        <v>70</v>
      </c>
      <c r="Y1250" s="95">
        <v>45353</v>
      </c>
      <c r="Z1250" s="4" t="s">
        <v>1888</v>
      </c>
      <c r="AA1250" s="4" t="s">
        <v>1886</v>
      </c>
      <c r="AB1250" s="186">
        <f t="shared" si="151"/>
        <v>663390000</v>
      </c>
      <c r="AC1250" s="142">
        <f t="shared" si="152"/>
        <v>0</v>
      </c>
      <c r="AD1250" s="4"/>
      <c r="AE1250" s="4" t="s">
        <v>1942</v>
      </c>
      <c r="AF1250" s="252" t="s">
        <v>7986</v>
      </c>
      <c r="AG1250" s="4"/>
      <c r="AH1250" s="4"/>
      <c r="AI1250" s="4"/>
      <c r="AJ1250" s="4"/>
      <c r="AK1250" s="95">
        <v>45353</v>
      </c>
    </row>
    <row r="1251" spans="2:37" hidden="1">
      <c r="B1251" s="175" t="s">
        <v>5175</v>
      </c>
      <c r="C1251" s="174" t="s">
        <v>160</v>
      </c>
      <c r="D1251" s="4" t="s">
        <v>2550</v>
      </c>
      <c r="E1251" s="4" t="s">
        <v>1831</v>
      </c>
      <c r="F1251" s="4" t="s">
        <v>1060</v>
      </c>
      <c r="G1251" s="4" t="s">
        <v>8179</v>
      </c>
      <c r="H1251" s="4" t="s">
        <v>1389</v>
      </c>
      <c r="I1251" s="4" t="s">
        <v>1390</v>
      </c>
      <c r="J1251" s="4" t="s">
        <v>8180</v>
      </c>
      <c r="K1251" s="139">
        <v>2501297600</v>
      </c>
      <c r="L1251" s="139">
        <v>2501297600</v>
      </c>
      <c r="M1251" s="4" t="s">
        <v>6286</v>
      </c>
      <c r="N1251" s="4" t="s">
        <v>4225</v>
      </c>
      <c r="O1251" s="4" t="s">
        <v>6886</v>
      </c>
      <c r="P1251" s="186">
        <f t="shared" si="149"/>
        <v>2501297600</v>
      </c>
      <c r="Q1251" s="186">
        <f t="shared" si="150"/>
        <v>0</v>
      </c>
      <c r="R1251" s="4">
        <v>70</v>
      </c>
      <c r="S1251" s="4" t="s">
        <v>70</v>
      </c>
      <c r="T1251" s="4" t="s">
        <v>70</v>
      </c>
      <c r="U1251" s="140">
        <v>45341</v>
      </c>
      <c r="V1251" s="4" t="s">
        <v>1884</v>
      </c>
      <c r="W1251" s="4" t="s">
        <v>1954</v>
      </c>
      <c r="X1251" s="139" t="s">
        <v>70</v>
      </c>
      <c r="Y1251" s="95">
        <v>45353</v>
      </c>
      <c r="Z1251" s="4" t="s">
        <v>1888</v>
      </c>
      <c r="AA1251" s="4" t="s">
        <v>1886</v>
      </c>
      <c r="AB1251" s="186">
        <f t="shared" si="151"/>
        <v>2501297600</v>
      </c>
      <c r="AC1251" s="142">
        <f t="shared" si="152"/>
        <v>0</v>
      </c>
      <c r="AD1251" s="4"/>
      <c r="AE1251" s="4" t="s">
        <v>1942</v>
      </c>
      <c r="AF1251" s="252" t="s">
        <v>7986</v>
      </c>
      <c r="AG1251" s="4"/>
      <c r="AH1251" s="4"/>
      <c r="AI1251" s="4"/>
      <c r="AJ1251" s="4"/>
      <c r="AK1251" s="95">
        <v>45353</v>
      </c>
    </row>
    <row r="1252" spans="2:37" hidden="1">
      <c r="B1252" s="175" t="s">
        <v>5175</v>
      </c>
      <c r="C1252" s="174" t="s">
        <v>160</v>
      </c>
      <c r="D1252" s="4" t="s">
        <v>2550</v>
      </c>
      <c r="E1252" s="4" t="s">
        <v>1831</v>
      </c>
      <c r="F1252" s="4" t="s">
        <v>1060</v>
      </c>
      <c r="G1252" s="4" t="s">
        <v>8181</v>
      </c>
      <c r="H1252" s="4" t="s">
        <v>1389</v>
      </c>
      <c r="I1252" s="4" t="s">
        <v>1390</v>
      </c>
      <c r="J1252" s="4" t="s">
        <v>8182</v>
      </c>
      <c r="K1252" s="139">
        <v>1459000000</v>
      </c>
      <c r="L1252" s="139">
        <v>1459000000</v>
      </c>
      <c r="M1252" s="4" t="s">
        <v>6286</v>
      </c>
      <c r="N1252" s="4" t="s">
        <v>4225</v>
      </c>
      <c r="O1252" s="4" t="s">
        <v>6886</v>
      </c>
      <c r="P1252" s="186">
        <f t="shared" si="149"/>
        <v>1459000000</v>
      </c>
      <c r="Q1252" s="186">
        <f t="shared" si="150"/>
        <v>0</v>
      </c>
      <c r="R1252" s="4">
        <v>70</v>
      </c>
      <c r="S1252" s="4" t="s">
        <v>70</v>
      </c>
      <c r="T1252" s="4" t="s">
        <v>70</v>
      </c>
      <c r="U1252" s="140">
        <v>45341</v>
      </c>
      <c r="V1252" s="4" t="s">
        <v>1884</v>
      </c>
      <c r="W1252" s="4" t="s">
        <v>1954</v>
      </c>
      <c r="X1252" s="139" t="s">
        <v>70</v>
      </c>
      <c r="Y1252" s="95">
        <v>45353</v>
      </c>
      <c r="Z1252" s="4" t="s">
        <v>1888</v>
      </c>
      <c r="AA1252" s="4" t="s">
        <v>1886</v>
      </c>
      <c r="AB1252" s="186">
        <f>P1252</f>
        <v>1459000000</v>
      </c>
      <c r="AC1252" s="142">
        <f t="shared" si="152"/>
        <v>0</v>
      </c>
      <c r="AD1252" s="4"/>
      <c r="AE1252" s="4" t="s">
        <v>1942</v>
      </c>
      <c r="AF1252" s="252" t="s">
        <v>7986</v>
      </c>
      <c r="AG1252" s="4"/>
      <c r="AH1252" s="4"/>
      <c r="AI1252" s="4"/>
      <c r="AJ1252" s="4"/>
      <c r="AK1252" s="95">
        <v>45353</v>
      </c>
    </row>
    <row r="1253" spans="2:37" hidden="1">
      <c r="B1253" s="175" t="s">
        <v>5175</v>
      </c>
      <c r="C1253" s="174" t="s">
        <v>160</v>
      </c>
      <c r="D1253" s="4" t="s">
        <v>2550</v>
      </c>
      <c r="E1253" s="4" t="s">
        <v>1831</v>
      </c>
      <c r="F1253" s="4" t="s">
        <v>1060</v>
      </c>
      <c r="G1253" s="4" t="s">
        <v>8183</v>
      </c>
      <c r="H1253" s="4" t="s">
        <v>1389</v>
      </c>
      <c r="I1253" s="4" t="s">
        <v>1390</v>
      </c>
      <c r="J1253" s="4" t="s">
        <v>8184</v>
      </c>
      <c r="K1253" s="139">
        <v>5749297180</v>
      </c>
      <c r="L1253" s="139">
        <v>5749297180</v>
      </c>
      <c r="M1253" s="4" t="s">
        <v>6286</v>
      </c>
      <c r="N1253" s="4" t="s">
        <v>2656</v>
      </c>
      <c r="O1253" s="4" t="s">
        <v>8185</v>
      </c>
      <c r="P1253" s="186">
        <f t="shared" si="149"/>
        <v>5749297180</v>
      </c>
      <c r="Q1253" s="186">
        <f t="shared" si="150"/>
        <v>0</v>
      </c>
      <c r="R1253" s="4">
        <v>70</v>
      </c>
      <c r="S1253" s="4" t="s">
        <v>70</v>
      </c>
      <c r="T1253" s="4" t="s">
        <v>70</v>
      </c>
      <c r="U1253" s="140">
        <v>45341</v>
      </c>
      <c r="V1253" s="4" t="s">
        <v>1884</v>
      </c>
      <c r="W1253" s="4" t="s">
        <v>1954</v>
      </c>
      <c r="X1253" s="139" t="s">
        <v>70</v>
      </c>
      <c r="Y1253" s="95">
        <v>45353</v>
      </c>
      <c r="Z1253" s="4" t="s">
        <v>1888</v>
      </c>
      <c r="AA1253" s="4" t="s">
        <v>1886</v>
      </c>
      <c r="AB1253" s="186">
        <f t="shared" si="151"/>
        <v>5749297180</v>
      </c>
      <c r="AC1253" s="142">
        <f t="shared" si="152"/>
        <v>0</v>
      </c>
      <c r="AD1253" s="4"/>
      <c r="AE1253" s="4" t="s">
        <v>1942</v>
      </c>
      <c r="AF1253" s="252" t="s">
        <v>7986</v>
      </c>
      <c r="AG1253" s="4"/>
      <c r="AH1253" s="4"/>
      <c r="AI1253" s="4"/>
      <c r="AJ1253" s="4"/>
      <c r="AK1253" s="95">
        <v>45353</v>
      </c>
    </row>
    <row r="1254" spans="2:37" hidden="1">
      <c r="B1254" s="175" t="s">
        <v>5175</v>
      </c>
      <c r="C1254" s="174" t="s">
        <v>160</v>
      </c>
      <c r="D1254" s="4" t="s">
        <v>2550</v>
      </c>
      <c r="E1254" s="4" t="s">
        <v>1831</v>
      </c>
      <c r="F1254" s="4" t="s">
        <v>1060</v>
      </c>
      <c r="G1254" s="4" t="s">
        <v>8186</v>
      </c>
      <c r="H1254" s="4" t="s">
        <v>1389</v>
      </c>
      <c r="I1254" s="4" t="s">
        <v>1390</v>
      </c>
      <c r="J1254" s="4" t="s">
        <v>8187</v>
      </c>
      <c r="K1254" s="139">
        <v>5300796740</v>
      </c>
      <c r="L1254" s="139">
        <v>5300796740</v>
      </c>
      <c r="M1254" s="4" t="s">
        <v>6286</v>
      </c>
      <c r="N1254" s="4" t="s">
        <v>2656</v>
      </c>
      <c r="O1254" s="4" t="s">
        <v>8185</v>
      </c>
      <c r="P1254" s="186">
        <f t="shared" si="149"/>
        <v>5300796740</v>
      </c>
      <c r="Q1254" s="186">
        <f t="shared" si="150"/>
        <v>0</v>
      </c>
      <c r="R1254" s="4">
        <v>70</v>
      </c>
      <c r="S1254" s="4" t="s">
        <v>70</v>
      </c>
      <c r="T1254" s="4" t="s">
        <v>70</v>
      </c>
      <c r="U1254" s="140">
        <v>45341</v>
      </c>
      <c r="V1254" s="4" t="s">
        <v>1884</v>
      </c>
      <c r="W1254" s="4" t="s">
        <v>1954</v>
      </c>
      <c r="X1254" s="139" t="s">
        <v>70</v>
      </c>
      <c r="Y1254" s="95">
        <v>45353</v>
      </c>
      <c r="Z1254" s="4" t="s">
        <v>1888</v>
      </c>
      <c r="AA1254" s="4" t="s">
        <v>1886</v>
      </c>
      <c r="AB1254" s="186">
        <f t="shared" si="151"/>
        <v>5300796740</v>
      </c>
      <c r="AC1254" s="142">
        <f t="shared" si="152"/>
        <v>0</v>
      </c>
      <c r="AD1254" s="4"/>
      <c r="AE1254" s="4" t="s">
        <v>1942</v>
      </c>
      <c r="AF1254" s="252" t="s">
        <v>7986</v>
      </c>
      <c r="AG1254" s="4"/>
      <c r="AH1254" s="4"/>
      <c r="AI1254" s="4"/>
      <c r="AJ1254" s="4"/>
      <c r="AK1254" s="95">
        <v>45353</v>
      </c>
    </row>
    <row r="1255" spans="2:37" hidden="1">
      <c r="B1255" s="175" t="s">
        <v>5175</v>
      </c>
      <c r="C1255" s="174" t="s">
        <v>160</v>
      </c>
      <c r="D1255" s="4" t="s">
        <v>2550</v>
      </c>
      <c r="E1255" s="4" t="s">
        <v>1831</v>
      </c>
      <c r="F1255" s="4" t="s">
        <v>1060</v>
      </c>
      <c r="G1255" s="4" t="s">
        <v>8188</v>
      </c>
      <c r="H1255" s="4" t="s">
        <v>1389</v>
      </c>
      <c r="I1255" s="4" t="s">
        <v>1390</v>
      </c>
      <c r="J1255" s="4" t="s">
        <v>8189</v>
      </c>
      <c r="K1255" s="139">
        <v>6200320800</v>
      </c>
      <c r="L1255" s="139">
        <v>6200320800</v>
      </c>
      <c r="M1255" s="4" t="s">
        <v>6286</v>
      </c>
      <c r="N1255" s="4" t="s">
        <v>2572</v>
      </c>
      <c r="O1255" s="4" t="s">
        <v>2755</v>
      </c>
      <c r="P1255" s="186">
        <f t="shared" si="149"/>
        <v>6200320800</v>
      </c>
      <c r="Q1255" s="186">
        <f t="shared" si="150"/>
        <v>0</v>
      </c>
      <c r="R1255" s="4">
        <v>70</v>
      </c>
      <c r="S1255" s="4" t="s">
        <v>70</v>
      </c>
      <c r="T1255" s="4" t="s">
        <v>70</v>
      </c>
      <c r="U1255" s="140">
        <v>45341</v>
      </c>
      <c r="V1255" s="4" t="s">
        <v>1884</v>
      </c>
      <c r="W1255" s="4" t="s">
        <v>1954</v>
      </c>
      <c r="X1255" s="139" t="s">
        <v>70</v>
      </c>
      <c r="Y1255" s="95">
        <v>45353</v>
      </c>
      <c r="Z1255" s="4" t="s">
        <v>1888</v>
      </c>
      <c r="AA1255" s="4" t="s">
        <v>1886</v>
      </c>
      <c r="AB1255" s="186">
        <f t="shared" si="151"/>
        <v>6200320800</v>
      </c>
      <c r="AC1255" s="142">
        <f t="shared" si="152"/>
        <v>0</v>
      </c>
      <c r="AD1255" s="4"/>
      <c r="AE1255" s="4" t="s">
        <v>1942</v>
      </c>
      <c r="AF1255" s="252" t="s">
        <v>7986</v>
      </c>
      <c r="AG1255" s="4"/>
      <c r="AH1255" s="4"/>
      <c r="AI1255" s="4"/>
      <c r="AJ1255" s="4"/>
      <c r="AK1255" s="95">
        <v>45353</v>
      </c>
    </row>
    <row r="1256" spans="2:37" hidden="1">
      <c r="B1256" s="175" t="s">
        <v>5175</v>
      </c>
      <c r="C1256" s="174" t="s">
        <v>160</v>
      </c>
      <c r="D1256" s="4" t="s">
        <v>2550</v>
      </c>
      <c r="E1256" s="4" t="s">
        <v>1831</v>
      </c>
      <c r="F1256" s="4" t="s">
        <v>1060</v>
      </c>
      <c r="G1256" s="4" t="s">
        <v>8190</v>
      </c>
      <c r="H1256" s="4" t="s">
        <v>1389</v>
      </c>
      <c r="I1256" s="4" t="s">
        <v>1390</v>
      </c>
      <c r="J1256" s="4" t="s">
        <v>8191</v>
      </c>
      <c r="K1256" s="139">
        <v>4778741700</v>
      </c>
      <c r="L1256" s="139">
        <v>4778741700</v>
      </c>
      <c r="M1256" s="4" t="s">
        <v>6286</v>
      </c>
      <c r="N1256" s="4" t="s">
        <v>3210</v>
      </c>
      <c r="O1256" s="4" t="s">
        <v>4371</v>
      </c>
      <c r="P1256" s="186">
        <f t="shared" si="149"/>
        <v>4778741700</v>
      </c>
      <c r="Q1256" s="186">
        <f t="shared" si="150"/>
        <v>0</v>
      </c>
      <c r="R1256" s="4">
        <v>70</v>
      </c>
      <c r="S1256" s="4" t="s">
        <v>70</v>
      </c>
      <c r="T1256" s="4" t="s">
        <v>70</v>
      </c>
      <c r="U1256" s="140">
        <v>45341</v>
      </c>
      <c r="V1256" s="4" t="s">
        <v>1884</v>
      </c>
      <c r="W1256" s="4" t="s">
        <v>1954</v>
      </c>
      <c r="X1256" s="139" t="s">
        <v>70</v>
      </c>
      <c r="Y1256" s="95">
        <v>45353</v>
      </c>
      <c r="Z1256" s="4" t="s">
        <v>1888</v>
      </c>
      <c r="AA1256" s="4" t="s">
        <v>1886</v>
      </c>
      <c r="AB1256" s="186">
        <f t="shared" si="151"/>
        <v>4778741700</v>
      </c>
      <c r="AC1256" s="142">
        <f t="shared" si="152"/>
        <v>0</v>
      </c>
      <c r="AD1256" s="4"/>
      <c r="AE1256" s="4" t="s">
        <v>1942</v>
      </c>
      <c r="AF1256" s="252" t="s">
        <v>7986</v>
      </c>
      <c r="AG1256" s="4"/>
      <c r="AH1256" s="4"/>
      <c r="AI1256" s="4"/>
      <c r="AJ1256" s="4"/>
      <c r="AK1256" s="95">
        <v>45353</v>
      </c>
    </row>
    <row r="1257" spans="2:37" hidden="1">
      <c r="B1257" s="175" t="s">
        <v>5175</v>
      </c>
      <c r="C1257" s="174" t="s">
        <v>160</v>
      </c>
      <c r="D1257" s="4" t="s">
        <v>2550</v>
      </c>
      <c r="E1257" s="4" t="s">
        <v>1831</v>
      </c>
      <c r="F1257" s="4" t="s">
        <v>1060</v>
      </c>
      <c r="G1257" s="4" t="s">
        <v>8192</v>
      </c>
      <c r="H1257" s="4" t="s">
        <v>1389</v>
      </c>
      <c r="I1257" s="4" t="s">
        <v>1390</v>
      </c>
      <c r="J1257" s="4" t="s">
        <v>8193</v>
      </c>
      <c r="K1257" s="139">
        <v>1782373944</v>
      </c>
      <c r="L1257" s="139">
        <v>1782373944</v>
      </c>
      <c r="M1257" s="4" t="s">
        <v>6286</v>
      </c>
      <c r="N1257" s="4" t="s">
        <v>3210</v>
      </c>
      <c r="O1257" s="4" t="s">
        <v>4371</v>
      </c>
      <c r="P1257" s="186">
        <f t="shared" si="149"/>
        <v>1782373944</v>
      </c>
      <c r="Q1257" s="186">
        <f t="shared" si="150"/>
        <v>0</v>
      </c>
      <c r="R1257" s="4">
        <v>70</v>
      </c>
      <c r="S1257" s="4" t="s">
        <v>70</v>
      </c>
      <c r="T1257" s="4" t="s">
        <v>70</v>
      </c>
      <c r="U1257" s="140">
        <v>45341</v>
      </c>
      <c r="V1257" s="4" t="s">
        <v>1884</v>
      </c>
      <c r="W1257" s="4" t="s">
        <v>1954</v>
      </c>
      <c r="X1257" s="139" t="s">
        <v>70</v>
      </c>
      <c r="Y1257" s="95">
        <v>45353</v>
      </c>
      <c r="Z1257" s="4" t="s">
        <v>1888</v>
      </c>
      <c r="AA1257" s="4" t="s">
        <v>1886</v>
      </c>
      <c r="AB1257" s="186">
        <f t="shared" si="151"/>
        <v>1782373944</v>
      </c>
      <c r="AC1257" s="142">
        <f t="shared" si="152"/>
        <v>0</v>
      </c>
      <c r="AD1257" s="4"/>
      <c r="AE1257" s="4" t="s">
        <v>1942</v>
      </c>
      <c r="AF1257" s="252" t="s">
        <v>7986</v>
      </c>
      <c r="AG1257" s="4"/>
      <c r="AH1257" s="4"/>
      <c r="AI1257" s="4"/>
      <c r="AJ1257" s="4"/>
      <c r="AK1257" s="95">
        <v>45353</v>
      </c>
    </row>
    <row r="1258" spans="2:37" hidden="1">
      <c r="B1258" s="175" t="s">
        <v>5175</v>
      </c>
      <c r="C1258" s="174" t="s">
        <v>160</v>
      </c>
      <c r="D1258" s="4" t="s">
        <v>2550</v>
      </c>
      <c r="E1258" s="4" t="s">
        <v>1831</v>
      </c>
      <c r="F1258" s="4" t="s">
        <v>1060</v>
      </c>
      <c r="G1258" s="4" t="s">
        <v>8194</v>
      </c>
      <c r="H1258" s="4" t="s">
        <v>1389</v>
      </c>
      <c r="I1258" s="4" t="s">
        <v>1390</v>
      </c>
      <c r="J1258" s="4" t="s">
        <v>8195</v>
      </c>
      <c r="K1258" s="139">
        <v>1400286700</v>
      </c>
      <c r="L1258" s="139">
        <v>1400286700</v>
      </c>
      <c r="M1258" s="4" t="s">
        <v>6286</v>
      </c>
      <c r="N1258" s="4" t="s">
        <v>3324</v>
      </c>
      <c r="O1258" s="4" t="s">
        <v>5625</v>
      </c>
      <c r="P1258" s="186">
        <f t="shared" si="149"/>
        <v>1400286700</v>
      </c>
      <c r="Q1258" s="186">
        <f t="shared" si="150"/>
        <v>0</v>
      </c>
      <c r="R1258" s="4">
        <v>70</v>
      </c>
      <c r="S1258" s="4" t="s">
        <v>70</v>
      </c>
      <c r="T1258" s="4" t="s">
        <v>70</v>
      </c>
      <c r="U1258" s="140">
        <v>45341</v>
      </c>
      <c r="V1258" s="4" t="s">
        <v>1884</v>
      </c>
      <c r="W1258" s="4" t="s">
        <v>1954</v>
      </c>
      <c r="X1258" s="139" t="s">
        <v>70</v>
      </c>
      <c r="Y1258" s="95">
        <v>45353</v>
      </c>
      <c r="Z1258" s="4" t="s">
        <v>1888</v>
      </c>
      <c r="AA1258" s="4" t="s">
        <v>1886</v>
      </c>
      <c r="AB1258" s="186">
        <f t="shared" si="151"/>
        <v>1400286700</v>
      </c>
      <c r="AC1258" s="142">
        <f t="shared" si="152"/>
        <v>0</v>
      </c>
      <c r="AD1258" s="4"/>
      <c r="AE1258" s="4" t="s">
        <v>1942</v>
      </c>
      <c r="AF1258" s="252" t="s">
        <v>7986</v>
      </c>
      <c r="AG1258" s="4"/>
      <c r="AH1258" s="4"/>
      <c r="AI1258" s="4"/>
      <c r="AJ1258" s="4"/>
      <c r="AK1258" s="95">
        <v>45353</v>
      </c>
    </row>
    <row r="1259" spans="2:37" hidden="1">
      <c r="B1259" s="175" t="s">
        <v>5175</v>
      </c>
      <c r="C1259" s="174" t="s">
        <v>160</v>
      </c>
      <c r="D1259" s="4" t="s">
        <v>2550</v>
      </c>
      <c r="E1259" s="4" t="s">
        <v>1831</v>
      </c>
      <c r="F1259" s="4" t="s">
        <v>1060</v>
      </c>
      <c r="G1259" s="4" t="s">
        <v>8196</v>
      </c>
      <c r="H1259" s="4" t="s">
        <v>1389</v>
      </c>
      <c r="I1259" s="4" t="s">
        <v>1390</v>
      </c>
      <c r="J1259" s="4" t="s">
        <v>8197</v>
      </c>
      <c r="K1259" s="139">
        <v>3400002720</v>
      </c>
      <c r="L1259" s="139">
        <v>3400002720</v>
      </c>
      <c r="M1259" s="4" t="s">
        <v>6286</v>
      </c>
      <c r="N1259" s="4" t="s">
        <v>2592</v>
      </c>
      <c r="O1259" s="4" t="s">
        <v>3284</v>
      </c>
      <c r="P1259" s="186">
        <f t="shared" si="149"/>
        <v>3400002720</v>
      </c>
      <c r="Q1259" s="186">
        <f t="shared" si="150"/>
        <v>0</v>
      </c>
      <c r="R1259" s="4">
        <v>70</v>
      </c>
      <c r="S1259" s="4" t="s">
        <v>70</v>
      </c>
      <c r="T1259" s="4" t="s">
        <v>70</v>
      </c>
      <c r="U1259" s="140">
        <v>45341</v>
      </c>
      <c r="V1259" s="4" t="s">
        <v>1884</v>
      </c>
      <c r="W1259" s="4" t="s">
        <v>1954</v>
      </c>
      <c r="X1259" s="139" t="s">
        <v>70</v>
      </c>
      <c r="Y1259" s="95">
        <v>45353</v>
      </c>
      <c r="Z1259" s="4" t="s">
        <v>1888</v>
      </c>
      <c r="AA1259" s="4" t="s">
        <v>1886</v>
      </c>
      <c r="AB1259" s="186">
        <f t="shared" si="151"/>
        <v>3400002720</v>
      </c>
      <c r="AC1259" s="142">
        <f t="shared" si="152"/>
        <v>0</v>
      </c>
      <c r="AD1259" s="4"/>
      <c r="AE1259" s="4" t="s">
        <v>1942</v>
      </c>
      <c r="AF1259" s="252" t="s">
        <v>7986</v>
      </c>
      <c r="AG1259" s="4"/>
      <c r="AH1259" s="4"/>
      <c r="AI1259" s="4"/>
      <c r="AJ1259" s="4"/>
      <c r="AK1259" s="95">
        <v>45353</v>
      </c>
    </row>
    <row r="1260" spans="2:37" hidden="1">
      <c r="B1260" s="175" t="s">
        <v>5175</v>
      </c>
      <c r="C1260" s="174" t="s">
        <v>160</v>
      </c>
      <c r="D1260" s="4" t="s">
        <v>2550</v>
      </c>
      <c r="E1260" s="4" t="s">
        <v>1831</v>
      </c>
      <c r="F1260" s="4" t="s">
        <v>1060</v>
      </c>
      <c r="G1260" s="4" t="s">
        <v>8198</v>
      </c>
      <c r="H1260" s="4" t="s">
        <v>1389</v>
      </c>
      <c r="I1260" s="4" t="s">
        <v>1390</v>
      </c>
      <c r="J1260" s="4" t="s">
        <v>8199</v>
      </c>
      <c r="K1260" s="139">
        <v>4000008282</v>
      </c>
      <c r="L1260" s="139">
        <v>4000008282</v>
      </c>
      <c r="M1260" s="4" t="s">
        <v>6286</v>
      </c>
      <c r="N1260" s="4" t="s">
        <v>5596</v>
      </c>
      <c r="O1260" s="4" t="s">
        <v>3142</v>
      </c>
      <c r="P1260" s="186">
        <f t="shared" si="149"/>
        <v>4000008282</v>
      </c>
      <c r="Q1260" s="186">
        <f t="shared" si="150"/>
        <v>0</v>
      </c>
      <c r="R1260" s="4">
        <v>70</v>
      </c>
      <c r="S1260" s="4" t="s">
        <v>70</v>
      </c>
      <c r="T1260" s="4" t="s">
        <v>70</v>
      </c>
      <c r="U1260" s="140">
        <v>45341</v>
      </c>
      <c r="V1260" s="4" t="s">
        <v>1884</v>
      </c>
      <c r="W1260" s="4" t="s">
        <v>1954</v>
      </c>
      <c r="X1260" s="139" t="s">
        <v>70</v>
      </c>
      <c r="Y1260" s="95">
        <v>45353</v>
      </c>
      <c r="Z1260" s="4" t="s">
        <v>1888</v>
      </c>
      <c r="AA1260" s="4" t="s">
        <v>1886</v>
      </c>
      <c r="AB1260" s="186">
        <f t="shared" si="151"/>
        <v>4000008282</v>
      </c>
      <c r="AC1260" s="142">
        <f t="shared" si="152"/>
        <v>0</v>
      </c>
      <c r="AD1260" s="4"/>
      <c r="AE1260" s="4" t="s">
        <v>1942</v>
      </c>
      <c r="AF1260" s="252" t="s">
        <v>7986</v>
      </c>
      <c r="AG1260" s="4"/>
      <c r="AH1260" s="4"/>
      <c r="AI1260" s="4"/>
      <c r="AJ1260" s="4"/>
      <c r="AK1260" s="95">
        <v>45353</v>
      </c>
    </row>
    <row r="1261" spans="2:37" hidden="1">
      <c r="B1261" s="175" t="s">
        <v>5175</v>
      </c>
      <c r="C1261" s="174" t="s">
        <v>160</v>
      </c>
      <c r="D1261" s="4" t="s">
        <v>2550</v>
      </c>
      <c r="E1261" s="4" t="s">
        <v>1831</v>
      </c>
      <c r="F1261" s="4" t="s">
        <v>1060</v>
      </c>
      <c r="G1261" s="4" t="s">
        <v>8200</v>
      </c>
      <c r="H1261" s="4" t="s">
        <v>1389</v>
      </c>
      <c r="I1261" s="4" t="s">
        <v>1390</v>
      </c>
      <c r="J1261" s="4" t="s">
        <v>8201</v>
      </c>
      <c r="K1261" s="139">
        <v>3500731695</v>
      </c>
      <c r="L1261" s="139">
        <v>3500731695</v>
      </c>
      <c r="M1261" s="4" t="s">
        <v>6286</v>
      </c>
      <c r="N1261" s="4" t="s">
        <v>5596</v>
      </c>
      <c r="O1261" s="4" t="s">
        <v>3142</v>
      </c>
      <c r="P1261" s="186">
        <f t="shared" si="149"/>
        <v>3500731695</v>
      </c>
      <c r="Q1261" s="186">
        <f t="shared" si="150"/>
        <v>0</v>
      </c>
      <c r="R1261" s="4">
        <v>70</v>
      </c>
      <c r="S1261" s="4" t="s">
        <v>70</v>
      </c>
      <c r="T1261" s="4" t="s">
        <v>70</v>
      </c>
      <c r="U1261" s="140">
        <v>45341</v>
      </c>
      <c r="V1261" s="4" t="s">
        <v>1884</v>
      </c>
      <c r="W1261" s="4" t="s">
        <v>1954</v>
      </c>
      <c r="X1261" s="139" t="s">
        <v>70</v>
      </c>
      <c r="Y1261" s="95">
        <v>45353</v>
      </c>
      <c r="Z1261" s="4" t="s">
        <v>1888</v>
      </c>
      <c r="AA1261" s="4" t="s">
        <v>1886</v>
      </c>
      <c r="AB1261" s="186">
        <f t="shared" si="151"/>
        <v>3500731695</v>
      </c>
      <c r="AC1261" s="142">
        <f t="shared" si="152"/>
        <v>0</v>
      </c>
      <c r="AD1261" s="4"/>
      <c r="AE1261" s="4" t="s">
        <v>1942</v>
      </c>
      <c r="AF1261" s="252" t="s">
        <v>7986</v>
      </c>
      <c r="AG1261" s="4"/>
      <c r="AH1261" s="4"/>
      <c r="AI1261" s="4"/>
      <c r="AJ1261" s="4"/>
      <c r="AK1261" s="95">
        <v>45353</v>
      </c>
    </row>
    <row r="1262" spans="2:37" hidden="1">
      <c r="B1262" s="175" t="s">
        <v>5175</v>
      </c>
      <c r="C1262" s="174" t="s">
        <v>160</v>
      </c>
      <c r="D1262" s="4" t="s">
        <v>2550</v>
      </c>
      <c r="E1262" s="4" t="s">
        <v>1831</v>
      </c>
      <c r="F1262" s="4" t="s">
        <v>1060</v>
      </c>
      <c r="G1262" s="4" t="s">
        <v>8202</v>
      </c>
      <c r="H1262" s="4" t="s">
        <v>1389</v>
      </c>
      <c r="I1262" s="4" t="s">
        <v>1390</v>
      </c>
      <c r="J1262" s="4" t="s">
        <v>8203</v>
      </c>
      <c r="K1262" s="139">
        <v>3300013565</v>
      </c>
      <c r="L1262" s="139">
        <v>3300013565</v>
      </c>
      <c r="M1262" s="4" t="s">
        <v>6286</v>
      </c>
      <c r="N1262" s="4" t="s">
        <v>2645</v>
      </c>
      <c r="O1262" s="4" t="s">
        <v>2625</v>
      </c>
      <c r="P1262" s="186">
        <f t="shared" si="149"/>
        <v>3300013565</v>
      </c>
      <c r="Q1262" s="186">
        <f t="shared" si="150"/>
        <v>0</v>
      </c>
      <c r="R1262" s="4">
        <v>70</v>
      </c>
      <c r="S1262" s="4" t="s">
        <v>70</v>
      </c>
      <c r="T1262" s="4" t="s">
        <v>70</v>
      </c>
      <c r="U1262" s="140">
        <v>45341</v>
      </c>
      <c r="V1262" s="4" t="s">
        <v>1884</v>
      </c>
      <c r="W1262" s="4" t="s">
        <v>1954</v>
      </c>
      <c r="X1262" s="139" t="s">
        <v>70</v>
      </c>
      <c r="Y1262" s="95">
        <v>45353</v>
      </c>
      <c r="Z1262" s="4" t="s">
        <v>1888</v>
      </c>
      <c r="AA1262" s="4" t="s">
        <v>1886</v>
      </c>
      <c r="AB1262" s="186">
        <f t="shared" si="151"/>
        <v>3300013565</v>
      </c>
      <c r="AC1262" s="142">
        <f t="shared" si="152"/>
        <v>0</v>
      </c>
      <c r="AD1262" s="4"/>
      <c r="AE1262" s="4" t="s">
        <v>1942</v>
      </c>
      <c r="AF1262" s="252" t="s">
        <v>7986</v>
      </c>
      <c r="AG1262" s="4"/>
      <c r="AH1262" s="4"/>
      <c r="AI1262" s="4"/>
      <c r="AJ1262" s="4"/>
      <c r="AK1262" s="95">
        <v>45353</v>
      </c>
    </row>
    <row r="1263" spans="2:37" hidden="1">
      <c r="B1263" s="175" t="s">
        <v>5175</v>
      </c>
      <c r="C1263" s="174" t="s">
        <v>160</v>
      </c>
      <c r="D1263" s="4" t="s">
        <v>2550</v>
      </c>
      <c r="E1263" s="4" t="s">
        <v>1831</v>
      </c>
      <c r="F1263" s="4" t="s">
        <v>1060</v>
      </c>
      <c r="G1263" s="4" t="s">
        <v>8204</v>
      </c>
      <c r="H1263" s="4" t="s">
        <v>1389</v>
      </c>
      <c r="I1263" s="4" t="s">
        <v>1390</v>
      </c>
      <c r="J1263" s="4" t="s">
        <v>8205</v>
      </c>
      <c r="K1263" s="139">
        <v>3100180000</v>
      </c>
      <c r="L1263" s="139">
        <v>3100180000</v>
      </c>
      <c r="M1263" s="4" t="s">
        <v>6286</v>
      </c>
      <c r="N1263" s="4" t="s">
        <v>2645</v>
      </c>
      <c r="O1263" s="4" t="s">
        <v>2625</v>
      </c>
      <c r="P1263" s="186">
        <f t="shared" si="149"/>
        <v>3100180000</v>
      </c>
      <c r="Q1263" s="186">
        <f t="shared" si="150"/>
        <v>0</v>
      </c>
      <c r="R1263" s="4">
        <v>70</v>
      </c>
      <c r="S1263" s="4" t="s">
        <v>70</v>
      </c>
      <c r="T1263" s="4" t="s">
        <v>70</v>
      </c>
      <c r="U1263" s="140">
        <v>45341</v>
      </c>
      <c r="V1263" s="4" t="s">
        <v>1884</v>
      </c>
      <c r="W1263" s="4" t="s">
        <v>1954</v>
      </c>
      <c r="X1263" s="139" t="s">
        <v>70</v>
      </c>
      <c r="Y1263" s="95">
        <v>45353</v>
      </c>
      <c r="Z1263" s="4" t="s">
        <v>1888</v>
      </c>
      <c r="AA1263" s="4" t="s">
        <v>1886</v>
      </c>
      <c r="AB1263" s="186">
        <f t="shared" si="151"/>
        <v>3100180000</v>
      </c>
      <c r="AC1263" s="142">
        <f t="shared" si="152"/>
        <v>0</v>
      </c>
      <c r="AD1263" s="4"/>
      <c r="AE1263" s="4" t="s">
        <v>1942</v>
      </c>
      <c r="AF1263" s="252" t="s">
        <v>7986</v>
      </c>
      <c r="AG1263" s="4"/>
      <c r="AH1263" s="4"/>
      <c r="AI1263" s="4"/>
      <c r="AJ1263" s="4"/>
      <c r="AK1263" s="95">
        <v>45353</v>
      </c>
    </row>
    <row r="1264" spans="2:37" hidden="1">
      <c r="B1264" s="175" t="s">
        <v>5175</v>
      </c>
      <c r="C1264" s="174" t="s">
        <v>160</v>
      </c>
      <c r="D1264" s="4" t="s">
        <v>2550</v>
      </c>
      <c r="E1264" s="4" t="s">
        <v>1831</v>
      </c>
      <c r="F1264" s="4" t="s">
        <v>1060</v>
      </c>
      <c r="G1264" s="4" t="s">
        <v>8206</v>
      </c>
      <c r="H1264" s="4" t="s">
        <v>1389</v>
      </c>
      <c r="I1264" s="4" t="s">
        <v>1390</v>
      </c>
      <c r="J1264" s="4" t="s">
        <v>8207</v>
      </c>
      <c r="K1264" s="139">
        <v>1200016500</v>
      </c>
      <c r="L1264" s="139">
        <v>1200016500</v>
      </c>
      <c r="M1264" s="4" t="s">
        <v>6286</v>
      </c>
      <c r="N1264" s="4" t="s">
        <v>4306</v>
      </c>
      <c r="O1264" s="4" t="s">
        <v>8208</v>
      </c>
      <c r="P1264" s="186">
        <f t="shared" si="149"/>
        <v>1200016500</v>
      </c>
      <c r="Q1264" s="186">
        <f t="shared" si="150"/>
        <v>0</v>
      </c>
      <c r="R1264" s="4">
        <v>70</v>
      </c>
      <c r="S1264" s="4" t="s">
        <v>70</v>
      </c>
      <c r="T1264" s="4" t="s">
        <v>70</v>
      </c>
      <c r="U1264" s="140">
        <v>45341</v>
      </c>
      <c r="V1264" s="4" t="s">
        <v>1884</v>
      </c>
      <c r="W1264" s="4" t="s">
        <v>1954</v>
      </c>
      <c r="X1264" s="139" t="s">
        <v>70</v>
      </c>
      <c r="Y1264" s="95">
        <v>45353</v>
      </c>
      <c r="Z1264" s="4" t="s">
        <v>1888</v>
      </c>
      <c r="AA1264" s="4" t="s">
        <v>1886</v>
      </c>
      <c r="AB1264" s="186">
        <f t="shared" si="151"/>
        <v>1200016500</v>
      </c>
      <c r="AC1264" s="142">
        <f t="shared" si="152"/>
        <v>0</v>
      </c>
      <c r="AD1264" s="4"/>
      <c r="AE1264" s="4" t="s">
        <v>1942</v>
      </c>
      <c r="AF1264" s="252" t="s">
        <v>7986</v>
      </c>
      <c r="AG1264" s="4"/>
      <c r="AH1264" s="4"/>
      <c r="AI1264" s="4"/>
      <c r="AJ1264" s="4"/>
      <c r="AK1264" s="95">
        <v>45353</v>
      </c>
    </row>
    <row r="1265" spans="2:37" hidden="1">
      <c r="B1265" s="175" t="s">
        <v>5175</v>
      </c>
      <c r="C1265" s="174" t="s">
        <v>160</v>
      </c>
      <c r="D1265" s="4" t="s">
        <v>2550</v>
      </c>
      <c r="E1265" s="4" t="s">
        <v>1831</v>
      </c>
      <c r="F1265" s="4" t="s">
        <v>1060</v>
      </c>
      <c r="G1265" s="4" t="s">
        <v>8209</v>
      </c>
      <c r="H1265" s="4" t="s">
        <v>1389</v>
      </c>
      <c r="I1265" s="4" t="s">
        <v>1390</v>
      </c>
      <c r="J1265" s="4" t="s">
        <v>8210</v>
      </c>
      <c r="K1265" s="139">
        <v>1111000000</v>
      </c>
      <c r="L1265" s="139">
        <v>1111000000</v>
      </c>
      <c r="M1265" s="4" t="s">
        <v>6286</v>
      </c>
      <c r="N1265" s="4" t="s">
        <v>2501</v>
      </c>
      <c r="O1265" s="4" t="s">
        <v>2615</v>
      </c>
      <c r="P1265" s="186">
        <f t="shared" si="149"/>
        <v>1111000000</v>
      </c>
      <c r="Q1265" s="186">
        <f t="shared" si="150"/>
        <v>0</v>
      </c>
      <c r="R1265" s="4">
        <v>70</v>
      </c>
      <c r="S1265" s="4" t="s">
        <v>70</v>
      </c>
      <c r="T1265" s="4" t="s">
        <v>70</v>
      </c>
      <c r="U1265" s="140">
        <v>45341</v>
      </c>
      <c r="V1265" s="4" t="s">
        <v>1884</v>
      </c>
      <c r="W1265" s="4" t="s">
        <v>1954</v>
      </c>
      <c r="X1265" s="139" t="s">
        <v>70</v>
      </c>
      <c r="Y1265" s="95">
        <v>45353</v>
      </c>
      <c r="Z1265" s="4" t="s">
        <v>1888</v>
      </c>
      <c r="AA1265" s="4" t="s">
        <v>1886</v>
      </c>
      <c r="AB1265" s="186">
        <f t="shared" si="151"/>
        <v>1111000000</v>
      </c>
      <c r="AC1265" s="142">
        <f t="shared" si="152"/>
        <v>0</v>
      </c>
      <c r="AD1265" s="4"/>
      <c r="AE1265" s="4" t="s">
        <v>1942</v>
      </c>
      <c r="AF1265" s="252" t="s">
        <v>7986</v>
      </c>
      <c r="AG1265" s="4"/>
      <c r="AH1265" s="4"/>
      <c r="AI1265" s="4"/>
      <c r="AJ1265" s="4"/>
      <c r="AK1265" s="95">
        <v>45353</v>
      </c>
    </row>
    <row r="1266" spans="2:37" hidden="1">
      <c r="B1266" s="175" t="s">
        <v>5175</v>
      </c>
      <c r="C1266" s="174" t="s">
        <v>160</v>
      </c>
      <c r="D1266" s="4" t="s">
        <v>2550</v>
      </c>
      <c r="E1266" s="4" t="s">
        <v>1831</v>
      </c>
      <c r="F1266" s="4" t="s">
        <v>1060</v>
      </c>
      <c r="G1266" s="4" t="s">
        <v>8211</v>
      </c>
      <c r="H1266" s="4" t="s">
        <v>1389</v>
      </c>
      <c r="I1266" s="4" t="s">
        <v>1390</v>
      </c>
      <c r="J1266" s="4" t="s">
        <v>8212</v>
      </c>
      <c r="K1266" s="139">
        <v>592151800</v>
      </c>
      <c r="L1266" s="139">
        <v>592151800</v>
      </c>
      <c r="M1266" s="4" t="s">
        <v>6286</v>
      </c>
      <c r="N1266" s="4" t="s">
        <v>3798</v>
      </c>
      <c r="O1266" s="4" t="s">
        <v>2718</v>
      </c>
      <c r="P1266" s="186">
        <f t="shared" si="149"/>
        <v>592151800</v>
      </c>
      <c r="Q1266" s="186">
        <f t="shared" si="150"/>
        <v>0</v>
      </c>
      <c r="R1266" s="4">
        <v>70</v>
      </c>
      <c r="S1266" s="4" t="s">
        <v>70</v>
      </c>
      <c r="T1266" s="4" t="s">
        <v>70</v>
      </c>
      <c r="U1266" s="140">
        <v>45341</v>
      </c>
      <c r="V1266" s="4" t="s">
        <v>1884</v>
      </c>
      <c r="W1266" s="4" t="s">
        <v>1954</v>
      </c>
      <c r="X1266" s="139" t="s">
        <v>70</v>
      </c>
      <c r="Y1266" s="95">
        <v>45353</v>
      </c>
      <c r="Z1266" s="4" t="s">
        <v>1888</v>
      </c>
      <c r="AA1266" s="4" t="s">
        <v>1886</v>
      </c>
      <c r="AB1266" s="186">
        <f t="shared" si="151"/>
        <v>592151800</v>
      </c>
      <c r="AC1266" s="142">
        <f t="shared" si="152"/>
        <v>0</v>
      </c>
      <c r="AD1266" s="4"/>
      <c r="AE1266" s="4" t="s">
        <v>1942</v>
      </c>
      <c r="AF1266" s="252" t="s">
        <v>7986</v>
      </c>
      <c r="AG1266" s="4"/>
      <c r="AH1266" s="4"/>
      <c r="AI1266" s="4"/>
      <c r="AJ1266" s="4"/>
      <c r="AK1266" s="95">
        <v>45353</v>
      </c>
    </row>
    <row r="1267" spans="2:37" hidden="1">
      <c r="B1267" s="175" t="s">
        <v>5175</v>
      </c>
      <c r="C1267" s="174" t="s">
        <v>160</v>
      </c>
      <c r="D1267" s="4" t="s">
        <v>2550</v>
      </c>
      <c r="E1267" s="4" t="s">
        <v>1831</v>
      </c>
      <c r="F1267" s="4" t="s">
        <v>1060</v>
      </c>
      <c r="G1267" s="4" t="s">
        <v>8213</v>
      </c>
      <c r="H1267" s="4" t="s">
        <v>1389</v>
      </c>
      <c r="I1267" s="4" t="s">
        <v>1390</v>
      </c>
      <c r="J1267" s="4" t="s">
        <v>8214</v>
      </c>
      <c r="K1267" s="139">
        <v>1000000900</v>
      </c>
      <c r="L1267" s="139">
        <v>1000000900</v>
      </c>
      <c r="M1267" s="4" t="s">
        <v>6286</v>
      </c>
      <c r="N1267" s="4" t="s">
        <v>3798</v>
      </c>
      <c r="O1267" s="4" t="s">
        <v>2718</v>
      </c>
      <c r="P1267" s="186">
        <f t="shared" si="149"/>
        <v>1000000900</v>
      </c>
      <c r="Q1267" s="186">
        <f t="shared" si="150"/>
        <v>0</v>
      </c>
      <c r="R1267" s="4">
        <v>70</v>
      </c>
      <c r="S1267" s="4" t="s">
        <v>70</v>
      </c>
      <c r="T1267" s="4" t="s">
        <v>70</v>
      </c>
      <c r="U1267" s="140">
        <v>45341</v>
      </c>
      <c r="V1267" s="4" t="s">
        <v>1884</v>
      </c>
      <c r="W1267" s="4" t="s">
        <v>1954</v>
      </c>
      <c r="X1267" s="139" t="s">
        <v>70</v>
      </c>
      <c r="Y1267" s="95">
        <v>45353</v>
      </c>
      <c r="Z1267" s="4" t="s">
        <v>1888</v>
      </c>
      <c r="AA1267" s="4" t="s">
        <v>1886</v>
      </c>
      <c r="AB1267" s="186">
        <f t="shared" si="151"/>
        <v>1000000900</v>
      </c>
      <c r="AC1267" s="142">
        <f t="shared" si="152"/>
        <v>0</v>
      </c>
      <c r="AD1267" s="4"/>
      <c r="AE1267" s="4" t="s">
        <v>1942</v>
      </c>
      <c r="AF1267" s="252" t="s">
        <v>7986</v>
      </c>
      <c r="AG1267" s="4"/>
      <c r="AH1267" s="4"/>
      <c r="AI1267" s="4"/>
      <c r="AJ1267" s="4"/>
      <c r="AK1267" s="95">
        <v>45353</v>
      </c>
    </row>
    <row r="1268" spans="2:37" hidden="1">
      <c r="B1268" s="175" t="s">
        <v>5175</v>
      </c>
      <c r="C1268" s="174" t="s">
        <v>160</v>
      </c>
      <c r="D1268" s="4" t="s">
        <v>2550</v>
      </c>
      <c r="E1268" s="4" t="s">
        <v>1831</v>
      </c>
      <c r="F1268" s="4" t="s">
        <v>1060</v>
      </c>
      <c r="G1268" s="4" t="s">
        <v>8215</v>
      </c>
      <c r="H1268" s="4" t="s">
        <v>1389</v>
      </c>
      <c r="I1268" s="4" t="s">
        <v>1390</v>
      </c>
      <c r="J1268" s="4" t="s">
        <v>8216</v>
      </c>
      <c r="K1268" s="139">
        <v>2000511580</v>
      </c>
      <c r="L1268" s="139">
        <v>2000511580</v>
      </c>
      <c r="M1268" s="4" t="s">
        <v>6286</v>
      </c>
      <c r="N1268" s="4" t="s">
        <v>2451</v>
      </c>
      <c r="O1268" s="4" t="s">
        <v>6999</v>
      </c>
      <c r="P1268" s="186">
        <f t="shared" si="149"/>
        <v>2000511580</v>
      </c>
      <c r="Q1268" s="186">
        <f t="shared" si="150"/>
        <v>0</v>
      </c>
      <c r="R1268" s="4">
        <v>70</v>
      </c>
      <c r="S1268" s="4" t="s">
        <v>70</v>
      </c>
      <c r="T1268" s="4" t="s">
        <v>70</v>
      </c>
      <c r="U1268" s="140">
        <v>45341</v>
      </c>
      <c r="V1268" s="4" t="s">
        <v>1884</v>
      </c>
      <c r="W1268" s="4" t="s">
        <v>1954</v>
      </c>
      <c r="X1268" s="139" t="s">
        <v>70</v>
      </c>
      <c r="Y1268" s="95">
        <v>45353</v>
      </c>
      <c r="Z1268" s="4" t="s">
        <v>1888</v>
      </c>
      <c r="AA1268" s="4" t="s">
        <v>1886</v>
      </c>
      <c r="AB1268" s="186">
        <f t="shared" si="151"/>
        <v>2000511580</v>
      </c>
      <c r="AC1268" s="142">
        <f t="shared" si="152"/>
        <v>0</v>
      </c>
      <c r="AD1268" s="4"/>
      <c r="AE1268" s="4" t="s">
        <v>1942</v>
      </c>
      <c r="AF1268" s="252" t="s">
        <v>7986</v>
      </c>
      <c r="AG1268" s="4"/>
      <c r="AH1268" s="4"/>
      <c r="AI1268" s="4"/>
      <c r="AJ1268" s="4"/>
      <c r="AK1268" s="95">
        <v>45353</v>
      </c>
    </row>
    <row r="1269" spans="2:37" hidden="1">
      <c r="B1269" s="175" t="s">
        <v>5175</v>
      </c>
      <c r="C1269" s="174" t="s">
        <v>160</v>
      </c>
      <c r="D1269" s="4" t="s">
        <v>2550</v>
      </c>
      <c r="E1269" s="4" t="s">
        <v>1831</v>
      </c>
      <c r="F1269" s="4" t="s">
        <v>1060</v>
      </c>
      <c r="G1269" s="4" t="s">
        <v>8217</v>
      </c>
      <c r="H1269" s="4" t="s">
        <v>1389</v>
      </c>
      <c r="I1269" s="4" t="s">
        <v>1390</v>
      </c>
      <c r="J1269" s="4" t="s">
        <v>8218</v>
      </c>
      <c r="K1269" s="139">
        <v>1742000900</v>
      </c>
      <c r="L1269" s="139">
        <v>1742000900</v>
      </c>
      <c r="M1269" s="4" t="s">
        <v>6286</v>
      </c>
      <c r="N1269" s="4" t="s">
        <v>2451</v>
      </c>
      <c r="O1269" s="4" t="s">
        <v>6999</v>
      </c>
      <c r="P1269" s="186">
        <f t="shared" si="149"/>
        <v>1742000900</v>
      </c>
      <c r="Q1269" s="186">
        <f t="shared" si="150"/>
        <v>0</v>
      </c>
      <c r="R1269" s="4">
        <v>70</v>
      </c>
      <c r="S1269" s="4" t="s">
        <v>70</v>
      </c>
      <c r="T1269" s="4" t="s">
        <v>70</v>
      </c>
      <c r="U1269" s="140">
        <v>45341</v>
      </c>
      <c r="V1269" s="4" t="s">
        <v>1884</v>
      </c>
      <c r="W1269" s="4" t="s">
        <v>1954</v>
      </c>
      <c r="X1269" s="139" t="s">
        <v>70</v>
      </c>
      <c r="Y1269" s="95">
        <v>45353</v>
      </c>
      <c r="Z1269" s="4" t="s">
        <v>1888</v>
      </c>
      <c r="AA1269" s="4" t="s">
        <v>1886</v>
      </c>
      <c r="AB1269" s="186">
        <f t="shared" si="151"/>
        <v>1742000900</v>
      </c>
      <c r="AC1269" s="142">
        <f t="shared" si="152"/>
        <v>0</v>
      </c>
      <c r="AD1269" s="4"/>
      <c r="AE1269" s="4" t="s">
        <v>1942</v>
      </c>
      <c r="AF1269" s="252" t="s">
        <v>7986</v>
      </c>
      <c r="AG1269" s="4"/>
      <c r="AH1269" s="4"/>
      <c r="AI1269" s="4"/>
      <c r="AJ1269" s="4"/>
      <c r="AK1269" s="95">
        <v>45353</v>
      </c>
    </row>
    <row r="1270" spans="2:37" hidden="1">
      <c r="B1270" s="175" t="s">
        <v>5175</v>
      </c>
      <c r="C1270" s="174" t="s">
        <v>160</v>
      </c>
      <c r="D1270" s="4" t="s">
        <v>2550</v>
      </c>
      <c r="E1270" s="4" t="s">
        <v>1831</v>
      </c>
      <c r="F1270" s="4" t="s">
        <v>1060</v>
      </c>
      <c r="G1270" s="4" t="s">
        <v>8219</v>
      </c>
      <c r="H1270" s="4" t="s">
        <v>1389</v>
      </c>
      <c r="I1270" s="4" t="s">
        <v>1390</v>
      </c>
      <c r="J1270" s="4" t="s">
        <v>8220</v>
      </c>
      <c r="K1270" s="139">
        <v>1131340417</v>
      </c>
      <c r="L1270" s="139">
        <v>1131340417</v>
      </c>
      <c r="M1270" s="4" t="s">
        <v>6286</v>
      </c>
      <c r="N1270" s="4" t="s">
        <v>2964</v>
      </c>
      <c r="O1270" s="4" t="s">
        <v>4751</v>
      </c>
      <c r="P1270" s="186">
        <f t="shared" si="149"/>
        <v>1131340417</v>
      </c>
      <c r="Q1270" s="186">
        <f t="shared" si="150"/>
        <v>0</v>
      </c>
      <c r="R1270" s="4">
        <v>70</v>
      </c>
      <c r="S1270" s="4" t="s">
        <v>70</v>
      </c>
      <c r="T1270" s="4" t="s">
        <v>70</v>
      </c>
      <c r="U1270" s="140">
        <v>45341</v>
      </c>
      <c r="V1270" s="4" t="s">
        <v>1884</v>
      </c>
      <c r="W1270" s="4" t="s">
        <v>1954</v>
      </c>
      <c r="X1270" s="139" t="s">
        <v>70</v>
      </c>
      <c r="Y1270" s="95">
        <v>45353</v>
      </c>
      <c r="Z1270" s="4" t="s">
        <v>1888</v>
      </c>
      <c r="AA1270" s="4" t="s">
        <v>1886</v>
      </c>
      <c r="AB1270" s="186">
        <f t="shared" si="151"/>
        <v>1131340417</v>
      </c>
      <c r="AC1270" s="142">
        <f t="shared" si="152"/>
        <v>0</v>
      </c>
      <c r="AD1270" s="4"/>
      <c r="AE1270" s="4" t="s">
        <v>1942</v>
      </c>
      <c r="AF1270" s="252" t="s">
        <v>7986</v>
      </c>
      <c r="AG1270" s="4"/>
      <c r="AH1270" s="4"/>
      <c r="AI1270" s="4"/>
      <c r="AJ1270" s="4"/>
      <c r="AK1270" s="95">
        <v>45353</v>
      </c>
    </row>
    <row r="1271" spans="2:37" hidden="1">
      <c r="B1271" s="175" t="s">
        <v>5175</v>
      </c>
      <c r="C1271" s="174" t="s">
        <v>160</v>
      </c>
      <c r="D1271" s="4" t="s">
        <v>2550</v>
      </c>
      <c r="E1271" s="4" t="s">
        <v>1831</v>
      </c>
      <c r="F1271" s="4" t="s">
        <v>1060</v>
      </c>
      <c r="G1271" s="4" t="s">
        <v>8221</v>
      </c>
      <c r="H1271" s="4" t="s">
        <v>1389</v>
      </c>
      <c r="I1271" s="4" t="s">
        <v>1390</v>
      </c>
      <c r="J1271" s="4" t="s">
        <v>8222</v>
      </c>
      <c r="K1271" s="139">
        <v>479812600</v>
      </c>
      <c r="L1271" s="139">
        <v>479812600</v>
      </c>
      <c r="M1271" s="4" t="s">
        <v>6286</v>
      </c>
      <c r="N1271" s="4" t="s">
        <v>2750</v>
      </c>
      <c r="O1271" s="4" t="s">
        <v>2745</v>
      </c>
      <c r="P1271" s="186">
        <f t="shared" si="149"/>
        <v>479812600</v>
      </c>
      <c r="Q1271" s="186">
        <f t="shared" si="150"/>
        <v>0</v>
      </c>
      <c r="R1271" s="4">
        <v>70</v>
      </c>
      <c r="S1271" s="4" t="s">
        <v>70</v>
      </c>
      <c r="T1271" s="4" t="s">
        <v>70</v>
      </c>
      <c r="U1271" s="140">
        <v>45341</v>
      </c>
      <c r="V1271" s="4" t="s">
        <v>1884</v>
      </c>
      <c r="W1271" s="4" t="s">
        <v>1954</v>
      </c>
      <c r="X1271" s="139" t="s">
        <v>70</v>
      </c>
      <c r="Y1271" s="95">
        <v>45353</v>
      </c>
      <c r="Z1271" s="4" t="s">
        <v>1888</v>
      </c>
      <c r="AA1271" s="4" t="s">
        <v>1886</v>
      </c>
      <c r="AB1271" s="186">
        <f t="shared" si="151"/>
        <v>479812600</v>
      </c>
      <c r="AC1271" s="142">
        <f t="shared" si="152"/>
        <v>0</v>
      </c>
      <c r="AD1271" s="4"/>
      <c r="AE1271" s="4" t="s">
        <v>1942</v>
      </c>
      <c r="AF1271" s="252" t="s">
        <v>7986</v>
      </c>
      <c r="AG1271" s="4"/>
      <c r="AH1271" s="4"/>
      <c r="AI1271" s="4"/>
      <c r="AJ1271" s="4"/>
      <c r="AK1271" s="95">
        <v>45353</v>
      </c>
    </row>
    <row r="1272" spans="2:37" hidden="1">
      <c r="B1272" s="175" t="s">
        <v>5175</v>
      </c>
      <c r="C1272" s="174" t="s">
        <v>160</v>
      </c>
      <c r="D1272" s="4" t="s">
        <v>2550</v>
      </c>
      <c r="E1272" s="4" t="s">
        <v>1831</v>
      </c>
      <c r="F1272" s="4" t="s">
        <v>1060</v>
      </c>
      <c r="G1272" s="4" t="s">
        <v>8223</v>
      </c>
      <c r="H1272" s="4" t="s">
        <v>1389</v>
      </c>
      <c r="I1272" s="4" t="s">
        <v>1390</v>
      </c>
      <c r="J1272" s="4" t="s">
        <v>8224</v>
      </c>
      <c r="K1272" s="139">
        <v>1384273800</v>
      </c>
      <c r="L1272" s="139">
        <v>1384273800</v>
      </c>
      <c r="M1272" s="4" t="s">
        <v>6286</v>
      </c>
      <c r="N1272" s="4" t="s">
        <v>1864</v>
      </c>
      <c r="O1272" s="4" t="s">
        <v>3600</v>
      </c>
      <c r="P1272" s="186">
        <f t="shared" si="149"/>
        <v>1384273800</v>
      </c>
      <c r="Q1272" s="186">
        <f t="shared" si="150"/>
        <v>0</v>
      </c>
      <c r="R1272" s="4">
        <v>70</v>
      </c>
      <c r="S1272" s="4" t="s">
        <v>70</v>
      </c>
      <c r="T1272" s="4" t="s">
        <v>70</v>
      </c>
      <c r="U1272" s="140">
        <v>45341</v>
      </c>
      <c r="V1272" s="4" t="s">
        <v>1884</v>
      </c>
      <c r="W1272" s="4" t="s">
        <v>1954</v>
      </c>
      <c r="X1272" s="139" t="s">
        <v>70</v>
      </c>
      <c r="Y1272" s="95">
        <v>45353</v>
      </c>
      <c r="Z1272" s="4" t="s">
        <v>1888</v>
      </c>
      <c r="AA1272" s="4" t="s">
        <v>1886</v>
      </c>
      <c r="AB1272" s="186">
        <f t="shared" si="151"/>
        <v>1384273800</v>
      </c>
      <c r="AC1272" s="142">
        <f t="shared" si="152"/>
        <v>0</v>
      </c>
      <c r="AD1272" s="4"/>
      <c r="AE1272" s="4" t="s">
        <v>1942</v>
      </c>
      <c r="AF1272" s="252" t="s">
        <v>7986</v>
      </c>
      <c r="AG1272" s="4"/>
      <c r="AH1272" s="4"/>
      <c r="AI1272" s="4"/>
      <c r="AJ1272" s="4"/>
      <c r="AK1272" s="95">
        <v>45353</v>
      </c>
    </row>
    <row r="1273" spans="2:37" hidden="1">
      <c r="B1273" s="145" t="s">
        <v>5175</v>
      </c>
      <c r="C1273" s="4" t="s">
        <v>160</v>
      </c>
      <c r="D1273" s="4" t="s">
        <v>2550</v>
      </c>
      <c r="E1273" s="4" t="s">
        <v>1831</v>
      </c>
      <c r="F1273" s="4" t="s">
        <v>1060</v>
      </c>
      <c r="G1273" s="4" t="s">
        <v>8225</v>
      </c>
      <c r="H1273" s="4" t="s">
        <v>1193</v>
      </c>
      <c r="I1273" s="4" t="s">
        <v>1194</v>
      </c>
      <c r="J1273" s="4" t="s">
        <v>8226</v>
      </c>
      <c r="K1273" s="139">
        <v>150000000000</v>
      </c>
      <c r="L1273" s="139">
        <v>150000000000</v>
      </c>
      <c r="M1273" s="4" t="s">
        <v>5873</v>
      </c>
      <c r="N1273" s="4" t="s">
        <v>2876</v>
      </c>
      <c r="O1273" s="4" t="s">
        <v>3795</v>
      </c>
      <c r="P1273" s="4"/>
      <c r="Q1273" s="4"/>
      <c r="R1273" s="4">
        <v>231</v>
      </c>
      <c r="S1273" s="174" t="s">
        <v>70</v>
      </c>
      <c r="T1273" s="4" t="s">
        <v>70</v>
      </c>
      <c r="U1273" s="140">
        <v>45348</v>
      </c>
      <c r="V1273" s="4" t="s">
        <v>1887</v>
      </c>
      <c r="W1273" s="4"/>
      <c r="X1273" s="4"/>
      <c r="Y1273" s="4"/>
      <c r="Z1273" s="4"/>
      <c r="AA1273" s="4" t="s">
        <v>1886</v>
      </c>
      <c r="AB1273" s="4"/>
      <c r="AC1273" s="142">
        <f t="shared" si="152"/>
        <v>0</v>
      </c>
      <c r="AD1273" s="4"/>
      <c r="AE1273" s="4"/>
      <c r="AF1273" s="144"/>
      <c r="AG1273" s="4"/>
      <c r="AH1273" s="4"/>
      <c r="AI1273" s="4"/>
      <c r="AJ1273" s="4"/>
    </row>
    <row r="1274" spans="2:37" hidden="1">
      <c r="B1274" s="145" t="s">
        <v>5175</v>
      </c>
      <c r="C1274" s="4" t="s">
        <v>160</v>
      </c>
      <c r="D1274" s="4" t="s">
        <v>2550</v>
      </c>
      <c r="E1274" s="4" t="s">
        <v>1831</v>
      </c>
      <c r="F1274" s="4" t="s">
        <v>1060</v>
      </c>
      <c r="G1274" s="4" t="s">
        <v>8227</v>
      </c>
      <c r="H1274" s="4" t="s">
        <v>1193</v>
      </c>
      <c r="I1274" s="4" t="s">
        <v>1194</v>
      </c>
      <c r="J1274" s="4" t="s">
        <v>8228</v>
      </c>
      <c r="K1274" s="139">
        <v>140000000000</v>
      </c>
      <c r="L1274" s="139">
        <v>140000000000</v>
      </c>
      <c r="M1274" s="4" t="s">
        <v>5873</v>
      </c>
      <c r="N1274" s="4" t="s">
        <v>3633</v>
      </c>
      <c r="O1274" s="4" t="s">
        <v>3795</v>
      </c>
      <c r="P1274" s="4"/>
      <c r="Q1274" s="4"/>
      <c r="R1274" s="4">
        <v>231</v>
      </c>
      <c r="S1274" s="174" t="s">
        <v>70</v>
      </c>
      <c r="T1274" s="4" t="s">
        <v>70</v>
      </c>
      <c r="U1274" s="140">
        <v>45348</v>
      </c>
      <c r="V1274" s="4" t="s">
        <v>1887</v>
      </c>
      <c r="W1274" s="4"/>
      <c r="X1274" s="4"/>
      <c r="Y1274" s="4"/>
      <c r="Z1274" s="4"/>
      <c r="AA1274" s="4" t="s">
        <v>1886</v>
      </c>
      <c r="AB1274" s="4"/>
      <c r="AC1274" s="142">
        <f t="shared" si="152"/>
        <v>0</v>
      </c>
      <c r="AD1274" s="4"/>
      <c r="AE1274" s="4"/>
      <c r="AF1274" s="144"/>
      <c r="AG1274" s="4"/>
      <c r="AH1274" s="4"/>
      <c r="AI1274" s="4"/>
      <c r="AJ1274" s="4"/>
    </row>
    <row r="1275" spans="2:37" hidden="1">
      <c r="B1275" s="175" t="s">
        <v>5175</v>
      </c>
      <c r="C1275" s="174" t="s">
        <v>160</v>
      </c>
      <c r="D1275" s="4" t="s">
        <v>2550</v>
      </c>
      <c r="E1275" s="4" t="s">
        <v>1831</v>
      </c>
      <c r="F1275" s="4" t="s">
        <v>1060</v>
      </c>
      <c r="G1275" s="4" t="s">
        <v>8229</v>
      </c>
      <c r="H1275" s="4" t="s">
        <v>1357</v>
      </c>
      <c r="I1275" s="4" t="s">
        <v>1358</v>
      </c>
      <c r="J1275" s="4" t="s">
        <v>8230</v>
      </c>
      <c r="K1275" s="139">
        <v>19970000000</v>
      </c>
      <c r="L1275" s="139">
        <v>19970000000</v>
      </c>
      <c r="M1275" s="4" t="s">
        <v>5203</v>
      </c>
      <c r="N1275" s="4" t="s">
        <v>3820</v>
      </c>
      <c r="O1275" s="4" t="s">
        <v>8231</v>
      </c>
      <c r="P1275" s="186">
        <f>L1275</f>
        <v>19970000000</v>
      </c>
      <c r="Q1275" s="186">
        <f>L1275-P1275</f>
        <v>0</v>
      </c>
      <c r="R1275" s="4">
        <v>31</v>
      </c>
      <c r="S1275" s="4" t="s">
        <v>70</v>
      </c>
      <c r="T1275" s="4" t="s">
        <v>70</v>
      </c>
      <c r="U1275" s="140">
        <v>45341</v>
      </c>
      <c r="V1275" s="4" t="s">
        <v>1884</v>
      </c>
      <c r="W1275" s="4" t="s">
        <v>1954</v>
      </c>
      <c r="X1275" s="139" t="s">
        <v>70</v>
      </c>
      <c r="Y1275" s="140">
        <v>45355</v>
      </c>
      <c r="Z1275" s="4" t="s">
        <v>1888</v>
      </c>
      <c r="AA1275" s="4" t="s">
        <v>1886</v>
      </c>
      <c r="AB1275" s="186">
        <f>P1275</f>
        <v>19970000000</v>
      </c>
      <c r="AC1275" s="142">
        <f>P1275-AB1275</f>
        <v>0</v>
      </c>
      <c r="AD1275" s="4"/>
      <c r="AE1275" s="4" t="s">
        <v>1127</v>
      </c>
      <c r="AF1275" s="252" t="s">
        <v>8232</v>
      </c>
      <c r="AG1275" s="4"/>
      <c r="AH1275" s="4"/>
      <c r="AI1275" s="4"/>
      <c r="AJ1275" s="4"/>
    </row>
    <row r="1276" spans="2:37" hidden="1">
      <c r="B1276" s="175" t="s">
        <v>5175</v>
      </c>
      <c r="C1276" s="174" t="s">
        <v>160</v>
      </c>
      <c r="D1276" s="4" t="s">
        <v>2550</v>
      </c>
      <c r="E1276" s="4" t="s">
        <v>1831</v>
      </c>
      <c r="F1276" s="4" t="s">
        <v>1060</v>
      </c>
      <c r="G1276" s="4" t="s">
        <v>8233</v>
      </c>
      <c r="H1276" s="4" t="s">
        <v>1357</v>
      </c>
      <c r="I1276" s="4" t="s">
        <v>1358</v>
      </c>
      <c r="J1276" s="4" t="s">
        <v>8234</v>
      </c>
      <c r="K1276" s="139">
        <v>389330000000</v>
      </c>
      <c r="L1276" s="139">
        <v>389330000000</v>
      </c>
      <c r="M1276" s="4" t="s">
        <v>5184</v>
      </c>
      <c r="N1276" s="4" t="s">
        <v>8235</v>
      </c>
      <c r="O1276" s="4" t="s">
        <v>8231</v>
      </c>
      <c r="P1276" s="186">
        <f>L1276</f>
        <v>389330000000</v>
      </c>
      <c r="Q1276" s="186">
        <f>L1276-P1276</f>
        <v>0</v>
      </c>
      <c r="R1276" s="4">
        <v>31</v>
      </c>
      <c r="S1276" s="4" t="s">
        <v>70</v>
      </c>
      <c r="T1276" s="4" t="s">
        <v>70</v>
      </c>
      <c r="U1276" s="140">
        <v>45341</v>
      </c>
      <c r="V1276" s="4" t="s">
        <v>1884</v>
      </c>
      <c r="W1276" s="4" t="s">
        <v>1954</v>
      </c>
      <c r="X1276" s="139" t="s">
        <v>70</v>
      </c>
      <c r="Y1276" s="140">
        <v>45355</v>
      </c>
      <c r="Z1276" s="4" t="s">
        <v>1888</v>
      </c>
      <c r="AA1276" s="4" t="s">
        <v>1886</v>
      </c>
      <c r="AB1276" s="186">
        <f>P1276</f>
        <v>389330000000</v>
      </c>
      <c r="AC1276" s="142">
        <f t="shared" ref="AC1276:AC1279" si="153">P1276-AB1276</f>
        <v>0</v>
      </c>
      <c r="AD1276" s="4"/>
      <c r="AE1276" s="4" t="s">
        <v>1127</v>
      </c>
      <c r="AF1276" s="252" t="s">
        <v>8232</v>
      </c>
      <c r="AG1276" s="4"/>
      <c r="AH1276" s="4"/>
      <c r="AI1276" s="4"/>
      <c r="AJ1276" s="4"/>
    </row>
    <row r="1277" spans="2:37" hidden="1">
      <c r="B1277" s="175" t="s">
        <v>5175</v>
      </c>
      <c r="C1277" s="174" t="s">
        <v>160</v>
      </c>
      <c r="D1277" s="4" t="s">
        <v>2550</v>
      </c>
      <c r="E1277" s="4" t="s">
        <v>1831</v>
      </c>
      <c r="F1277" s="4" t="s">
        <v>1060</v>
      </c>
      <c r="G1277" s="4" t="s">
        <v>8236</v>
      </c>
      <c r="H1277" s="4" t="s">
        <v>1357</v>
      </c>
      <c r="I1277" s="4" t="s">
        <v>1358</v>
      </c>
      <c r="J1277" s="4" t="s">
        <v>8237</v>
      </c>
      <c r="K1277" s="139">
        <v>149740000000</v>
      </c>
      <c r="L1277" s="139">
        <v>149740000000</v>
      </c>
      <c r="M1277" s="4" t="s">
        <v>5184</v>
      </c>
      <c r="N1277" s="4" t="s">
        <v>2065</v>
      </c>
      <c r="O1277" s="4" t="s">
        <v>8231</v>
      </c>
      <c r="P1277" s="186">
        <f>L1277</f>
        <v>149740000000</v>
      </c>
      <c r="Q1277" s="186">
        <f>L1277-P1277</f>
        <v>0</v>
      </c>
      <c r="R1277" s="4">
        <v>31</v>
      </c>
      <c r="S1277" s="4" t="s">
        <v>70</v>
      </c>
      <c r="T1277" s="4" t="s">
        <v>70</v>
      </c>
      <c r="U1277" s="140">
        <v>45341</v>
      </c>
      <c r="V1277" s="4" t="s">
        <v>1884</v>
      </c>
      <c r="W1277" s="4" t="s">
        <v>1954</v>
      </c>
      <c r="X1277" s="139" t="s">
        <v>70</v>
      </c>
      <c r="Y1277" s="140">
        <v>45355</v>
      </c>
      <c r="Z1277" s="4" t="s">
        <v>1888</v>
      </c>
      <c r="AA1277" s="4" t="s">
        <v>1886</v>
      </c>
      <c r="AB1277" s="186">
        <f>P1277</f>
        <v>149740000000</v>
      </c>
      <c r="AC1277" s="142">
        <f t="shared" si="153"/>
        <v>0</v>
      </c>
      <c r="AD1277" s="4"/>
      <c r="AE1277" s="4" t="s">
        <v>1127</v>
      </c>
      <c r="AF1277" s="252" t="s">
        <v>8232</v>
      </c>
      <c r="AG1277" s="4"/>
      <c r="AH1277" s="4"/>
      <c r="AI1277" s="4"/>
      <c r="AJ1277" s="4"/>
    </row>
    <row r="1278" spans="2:37" hidden="1">
      <c r="B1278" s="175" t="s">
        <v>5175</v>
      </c>
      <c r="C1278" s="174" t="s">
        <v>160</v>
      </c>
      <c r="D1278" s="4" t="s">
        <v>2550</v>
      </c>
      <c r="E1278" s="4" t="s">
        <v>1831</v>
      </c>
      <c r="F1278" s="4" t="s">
        <v>1060</v>
      </c>
      <c r="G1278" s="4" t="s">
        <v>8238</v>
      </c>
      <c r="H1278" s="4" t="s">
        <v>1357</v>
      </c>
      <c r="I1278" s="4" t="s">
        <v>1358</v>
      </c>
      <c r="J1278" s="4" t="s">
        <v>8239</v>
      </c>
      <c r="K1278" s="139">
        <v>4990000000</v>
      </c>
      <c r="L1278" s="139">
        <v>4990000000</v>
      </c>
      <c r="M1278" s="4" t="s">
        <v>5184</v>
      </c>
      <c r="N1278" s="4" t="s">
        <v>4503</v>
      </c>
      <c r="O1278" s="4" t="s">
        <v>8231</v>
      </c>
      <c r="P1278" s="186">
        <f>L1278</f>
        <v>4990000000</v>
      </c>
      <c r="Q1278" s="186">
        <f>L1278-P1278</f>
        <v>0</v>
      </c>
      <c r="R1278" s="4">
        <v>31</v>
      </c>
      <c r="S1278" s="4" t="s">
        <v>70</v>
      </c>
      <c r="T1278" s="4" t="s">
        <v>70</v>
      </c>
      <c r="U1278" s="140">
        <v>45341</v>
      </c>
      <c r="V1278" s="4" t="s">
        <v>1884</v>
      </c>
      <c r="W1278" s="4" t="s">
        <v>1954</v>
      </c>
      <c r="X1278" s="139" t="s">
        <v>70</v>
      </c>
      <c r="Y1278" s="140">
        <v>45355</v>
      </c>
      <c r="Z1278" s="4" t="s">
        <v>1888</v>
      </c>
      <c r="AA1278" s="4" t="s">
        <v>1886</v>
      </c>
      <c r="AB1278" s="186">
        <f>P1278</f>
        <v>4990000000</v>
      </c>
      <c r="AC1278" s="142">
        <f t="shared" si="153"/>
        <v>0</v>
      </c>
      <c r="AD1278" s="4"/>
      <c r="AE1278" s="4" t="s">
        <v>1127</v>
      </c>
      <c r="AF1278" s="252" t="s">
        <v>8232</v>
      </c>
      <c r="AG1278" s="4"/>
      <c r="AH1278" s="4"/>
      <c r="AI1278" s="4"/>
      <c r="AJ1278" s="4"/>
    </row>
    <row r="1279" spans="2:37" hidden="1">
      <c r="B1279" s="175" t="s">
        <v>5175</v>
      </c>
      <c r="C1279" s="174" t="s">
        <v>160</v>
      </c>
      <c r="D1279" s="4" t="s">
        <v>2550</v>
      </c>
      <c r="E1279" s="4" t="s">
        <v>1831</v>
      </c>
      <c r="F1279" s="4" t="s">
        <v>1060</v>
      </c>
      <c r="G1279" s="4" t="s">
        <v>8240</v>
      </c>
      <c r="H1279" s="4" t="s">
        <v>1357</v>
      </c>
      <c r="I1279" s="4" t="s">
        <v>1358</v>
      </c>
      <c r="J1279" s="4" t="s">
        <v>8241</v>
      </c>
      <c r="K1279" s="139">
        <v>19970000000</v>
      </c>
      <c r="L1279" s="139">
        <v>19970000000</v>
      </c>
      <c r="M1279" s="4" t="s">
        <v>5203</v>
      </c>
      <c r="N1279" s="4" t="s">
        <v>4828</v>
      </c>
      <c r="O1279" s="4" t="s">
        <v>8231</v>
      </c>
      <c r="P1279" s="186">
        <f>L1279</f>
        <v>19970000000</v>
      </c>
      <c r="Q1279" s="186">
        <f>L1279-P1279</f>
        <v>0</v>
      </c>
      <c r="R1279" s="4">
        <v>31</v>
      </c>
      <c r="S1279" s="4" t="s">
        <v>70</v>
      </c>
      <c r="T1279" s="4" t="s">
        <v>70</v>
      </c>
      <c r="U1279" s="140">
        <v>45341</v>
      </c>
      <c r="V1279" s="4" t="s">
        <v>1884</v>
      </c>
      <c r="W1279" s="4" t="s">
        <v>1954</v>
      </c>
      <c r="X1279" s="139" t="s">
        <v>70</v>
      </c>
      <c r="Y1279" s="140">
        <v>45355</v>
      </c>
      <c r="Z1279" s="4" t="s">
        <v>1888</v>
      </c>
      <c r="AA1279" s="4" t="s">
        <v>1886</v>
      </c>
      <c r="AB1279" s="186">
        <f>P1279</f>
        <v>19970000000</v>
      </c>
      <c r="AC1279" s="142">
        <f t="shared" si="153"/>
        <v>0</v>
      </c>
      <c r="AD1279" s="4"/>
      <c r="AE1279" s="4" t="s">
        <v>1127</v>
      </c>
      <c r="AF1279" s="252" t="s">
        <v>8232</v>
      </c>
      <c r="AG1279" s="4"/>
      <c r="AH1279" s="4"/>
      <c r="AI1279" s="4"/>
      <c r="AJ1279" s="4"/>
    </row>
    <row r="1280" spans="2:37" hidden="1">
      <c r="B1280" s="175" t="s">
        <v>5175</v>
      </c>
      <c r="C1280" s="174" t="s">
        <v>160</v>
      </c>
      <c r="D1280" s="4" t="s">
        <v>2550</v>
      </c>
      <c r="E1280" s="4" t="s">
        <v>1831</v>
      </c>
      <c r="F1280" s="4" t="s">
        <v>1060</v>
      </c>
      <c r="G1280" s="4" t="s">
        <v>8242</v>
      </c>
      <c r="H1280" s="4" t="s">
        <v>1395</v>
      </c>
      <c r="I1280" s="4" t="s">
        <v>1396</v>
      </c>
      <c r="J1280" s="4" t="s">
        <v>8243</v>
      </c>
      <c r="K1280" s="139">
        <v>12720000000</v>
      </c>
      <c r="L1280" s="139">
        <v>12720000000</v>
      </c>
      <c r="M1280" s="4" t="s">
        <v>5698</v>
      </c>
      <c r="N1280" s="4" t="s">
        <v>6368</v>
      </c>
      <c r="O1280" s="4" t="s">
        <v>8244</v>
      </c>
      <c r="P1280" s="186">
        <f t="shared" ref="P1280:P1288" si="154">K1280</f>
        <v>12720000000</v>
      </c>
      <c r="Q1280" s="186">
        <f t="shared" ref="Q1280:Q1286" si="155">K1280-P1280</f>
        <v>0</v>
      </c>
      <c r="R1280" s="4">
        <v>55</v>
      </c>
      <c r="S1280" s="4" t="s">
        <v>70</v>
      </c>
      <c r="T1280" s="4" t="s">
        <v>70</v>
      </c>
      <c r="U1280" s="140">
        <v>45341</v>
      </c>
      <c r="V1280" s="4" t="s">
        <v>1884</v>
      </c>
      <c r="W1280" s="4" t="s">
        <v>1954</v>
      </c>
      <c r="X1280" s="4" t="s">
        <v>70</v>
      </c>
      <c r="Y1280" s="4" t="s">
        <v>3521</v>
      </c>
      <c r="Z1280" s="4" t="s">
        <v>1888</v>
      </c>
      <c r="AA1280" s="4" t="s">
        <v>1886</v>
      </c>
      <c r="AB1280" s="4"/>
      <c r="AC1280" s="142">
        <f t="shared" si="152"/>
        <v>12720000000</v>
      </c>
      <c r="AD1280" s="4"/>
      <c r="AE1280" s="4" t="s">
        <v>1127</v>
      </c>
      <c r="AF1280" s="144" t="s">
        <v>8245</v>
      </c>
      <c r="AG1280" s="4"/>
      <c r="AH1280" s="4"/>
      <c r="AI1280" s="4"/>
      <c r="AJ1280" s="4"/>
    </row>
    <row r="1281" spans="1:37" hidden="1">
      <c r="B1281" s="175" t="s">
        <v>5175</v>
      </c>
      <c r="C1281" s="174" t="s">
        <v>160</v>
      </c>
      <c r="D1281" s="4" t="s">
        <v>2550</v>
      </c>
      <c r="E1281" s="4" t="s">
        <v>1831</v>
      </c>
      <c r="F1281" s="4" t="s">
        <v>1060</v>
      </c>
      <c r="G1281" s="4" t="s">
        <v>8246</v>
      </c>
      <c r="H1281" s="4" t="s">
        <v>1395</v>
      </c>
      <c r="I1281" s="4" t="s">
        <v>1396</v>
      </c>
      <c r="J1281" s="4" t="s">
        <v>8247</v>
      </c>
      <c r="K1281" s="139">
        <v>8000000000</v>
      </c>
      <c r="L1281" s="139">
        <v>8000000000</v>
      </c>
      <c r="M1281" s="4" t="s">
        <v>5698</v>
      </c>
      <c r="N1281" s="4" t="s">
        <v>6442</v>
      </c>
      <c r="O1281" s="4" t="s">
        <v>8244</v>
      </c>
      <c r="P1281" s="186">
        <f t="shared" si="154"/>
        <v>8000000000</v>
      </c>
      <c r="Q1281" s="186">
        <f t="shared" si="155"/>
        <v>0</v>
      </c>
      <c r="R1281" s="4">
        <v>55</v>
      </c>
      <c r="S1281" s="4" t="s">
        <v>70</v>
      </c>
      <c r="T1281" s="4" t="s">
        <v>70</v>
      </c>
      <c r="U1281" s="140">
        <v>45341</v>
      </c>
      <c r="V1281" s="4" t="s">
        <v>1884</v>
      </c>
      <c r="W1281" s="4" t="s">
        <v>1954</v>
      </c>
      <c r="X1281" s="4" t="s">
        <v>70</v>
      </c>
      <c r="Y1281" s="4" t="s">
        <v>3521</v>
      </c>
      <c r="Z1281" s="4" t="s">
        <v>1888</v>
      </c>
      <c r="AA1281" s="4" t="s">
        <v>1886</v>
      </c>
      <c r="AB1281" s="4"/>
      <c r="AC1281" s="142">
        <f t="shared" si="152"/>
        <v>8000000000</v>
      </c>
      <c r="AD1281" s="4"/>
      <c r="AE1281" s="4" t="s">
        <v>1127</v>
      </c>
      <c r="AF1281" s="144" t="s">
        <v>8245</v>
      </c>
      <c r="AG1281" s="4"/>
      <c r="AH1281" s="4"/>
      <c r="AI1281" s="4"/>
      <c r="AJ1281" s="4"/>
    </row>
    <row r="1282" spans="1:37" hidden="1">
      <c r="B1282" s="175" t="s">
        <v>5175</v>
      </c>
      <c r="C1282" s="174" t="s">
        <v>160</v>
      </c>
      <c r="D1282" s="4" t="s">
        <v>2550</v>
      </c>
      <c r="E1282" s="4" t="s">
        <v>1831</v>
      </c>
      <c r="F1282" s="4" t="s">
        <v>1060</v>
      </c>
      <c r="G1282" s="4" t="s">
        <v>8248</v>
      </c>
      <c r="H1282" s="4" t="s">
        <v>1395</v>
      </c>
      <c r="I1282" s="4" t="s">
        <v>1396</v>
      </c>
      <c r="J1282" s="4" t="s">
        <v>8249</v>
      </c>
      <c r="K1282" s="139">
        <v>9200000000</v>
      </c>
      <c r="L1282" s="139">
        <v>9200000000</v>
      </c>
      <c r="M1282" s="4" t="s">
        <v>5698</v>
      </c>
      <c r="N1282" s="4" t="s">
        <v>6442</v>
      </c>
      <c r="O1282" s="4" t="s">
        <v>8244</v>
      </c>
      <c r="P1282" s="186">
        <f t="shared" si="154"/>
        <v>9200000000</v>
      </c>
      <c r="Q1282" s="186">
        <f t="shared" si="155"/>
        <v>0</v>
      </c>
      <c r="R1282" s="4">
        <v>55</v>
      </c>
      <c r="S1282" s="4" t="s">
        <v>70</v>
      </c>
      <c r="T1282" s="4" t="s">
        <v>70</v>
      </c>
      <c r="U1282" s="140">
        <v>45341</v>
      </c>
      <c r="V1282" s="4" t="s">
        <v>1884</v>
      </c>
      <c r="W1282" s="4" t="s">
        <v>1954</v>
      </c>
      <c r="X1282" s="4" t="s">
        <v>70</v>
      </c>
      <c r="Y1282" s="4" t="s">
        <v>3521</v>
      </c>
      <c r="Z1282" s="4" t="s">
        <v>1888</v>
      </c>
      <c r="AA1282" s="4" t="s">
        <v>1886</v>
      </c>
      <c r="AB1282" s="4"/>
      <c r="AC1282" s="142">
        <f t="shared" si="152"/>
        <v>9200000000</v>
      </c>
      <c r="AD1282" s="4"/>
      <c r="AE1282" s="4" t="s">
        <v>1127</v>
      </c>
      <c r="AF1282" s="144" t="s">
        <v>8245</v>
      </c>
      <c r="AG1282" s="4"/>
      <c r="AH1282" s="4"/>
      <c r="AI1282" s="4"/>
      <c r="AJ1282" s="4"/>
    </row>
    <row r="1283" spans="1:37" hidden="1">
      <c r="B1283" s="175" t="s">
        <v>5175</v>
      </c>
      <c r="C1283" s="174" t="s">
        <v>160</v>
      </c>
      <c r="D1283" s="4" t="s">
        <v>2550</v>
      </c>
      <c r="E1283" s="4" t="s">
        <v>1831</v>
      </c>
      <c r="F1283" s="4" t="s">
        <v>1060</v>
      </c>
      <c r="G1283" s="4" t="s">
        <v>8250</v>
      </c>
      <c r="H1283" s="4" t="s">
        <v>1395</v>
      </c>
      <c r="I1283" s="4" t="s">
        <v>1396</v>
      </c>
      <c r="J1283" s="4" t="s">
        <v>8251</v>
      </c>
      <c r="K1283" s="139">
        <v>30000000000</v>
      </c>
      <c r="L1283" s="139">
        <v>30000000000</v>
      </c>
      <c r="M1283" s="4" t="s">
        <v>5698</v>
      </c>
      <c r="N1283" s="4" t="s">
        <v>8252</v>
      </c>
      <c r="O1283" s="4" t="s">
        <v>8244</v>
      </c>
      <c r="P1283" s="186">
        <f t="shared" si="154"/>
        <v>30000000000</v>
      </c>
      <c r="Q1283" s="186">
        <f t="shared" si="155"/>
        <v>0</v>
      </c>
      <c r="R1283" s="4">
        <v>55</v>
      </c>
      <c r="S1283" s="4" t="s">
        <v>70</v>
      </c>
      <c r="T1283" s="4" t="s">
        <v>70</v>
      </c>
      <c r="U1283" s="140">
        <v>45341</v>
      </c>
      <c r="V1283" s="4" t="s">
        <v>1884</v>
      </c>
      <c r="W1283" s="4" t="s">
        <v>1954</v>
      </c>
      <c r="X1283" s="4" t="s">
        <v>70</v>
      </c>
      <c r="Y1283" s="4" t="s">
        <v>3521</v>
      </c>
      <c r="Z1283" s="4" t="s">
        <v>1888</v>
      </c>
      <c r="AA1283" s="4" t="s">
        <v>1886</v>
      </c>
      <c r="AB1283" s="4"/>
      <c r="AC1283" s="142">
        <f t="shared" si="152"/>
        <v>30000000000</v>
      </c>
      <c r="AD1283" s="4"/>
      <c r="AE1283" s="4" t="s">
        <v>1127</v>
      </c>
      <c r="AF1283" s="144" t="s">
        <v>8245</v>
      </c>
      <c r="AG1283" s="4"/>
      <c r="AH1283" s="4"/>
      <c r="AI1283" s="4"/>
      <c r="AJ1283" s="4"/>
    </row>
    <row r="1284" spans="1:37" hidden="1">
      <c r="B1284" s="175" t="s">
        <v>5175</v>
      </c>
      <c r="C1284" s="174" t="s">
        <v>160</v>
      </c>
      <c r="D1284" s="4" t="s">
        <v>2550</v>
      </c>
      <c r="E1284" s="4" t="s">
        <v>1831</v>
      </c>
      <c r="F1284" s="4" t="s">
        <v>1060</v>
      </c>
      <c r="G1284" s="4" t="s">
        <v>8253</v>
      </c>
      <c r="H1284" s="4" t="s">
        <v>1395</v>
      </c>
      <c r="I1284" s="4" t="s">
        <v>1396</v>
      </c>
      <c r="J1284" s="4" t="s">
        <v>8254</v>
      </c>
      <c r="K1284" s="139">
        <v>27200000000</v>
      </c>
      <c r="L1284" s="139">
        <v>27200000000</v>
      </c>
      <c r="M1284" s="4" t="s">
        <v>5698</v>
      </c>
      <c r="N1284" s="4" t="s">
        <v>8255</v>
      </c>
      <c r="O1284" s="4" t="s">
        <v>8244</v>
      </c>
      <c r="P1284" s="186">
        <f t="shared" si="154"/>
        <v>27200000000</v>
      </c>
      <c r="Q1284" s="186">
        <f t="shared" si="155"/>
        <v>0</v>
      </c>
      <c r="R1284" s="4">
        <v>55</v>
      </c>
      <c r="S1284" s="4" t="s">
        <v>70</v>
      </c>
      <c r="T1284" s="4" t="s">
        <v>70</v>
      </c>
      <c r="U1284" s="140">
        <v>45341</v>
      </c>
      <c r="V1284" s="4" t="s">
        <v>1884</v>
      </c>
      <c r="W1284" s="4" t="s">
        <v>1954</v>
      </c>
      <c r="X1284" s="4" t="s">
        <v>70</v>
      </c>
      <c r="Y1284" s="4" t="s">
        <v>3521</v>
      </c>
      <c r="Z1284" s="4" t="s">
        <v>1888</v>
      </c>
      <c r="AA1284" s="4" t="s">
        <v>1886</v>
      </c>
      <c r="AB1284" s="4"/>
      <c r="AC1284" s="142">
        <f t="shared" si="152"/>
        <v>27200000000</v>
      </c>
      <c r="AD1284" s="4"/>
      <c r="AE1284" s="4" t="s">
        <v>1127</v>
      </c>
      <c r="AF1284" s="144" t="s">
        <v>8245</v>
      </c>
      <c r="AG1284" s="4"/>
      <c r="AH1284" s="4"/>
      <c r="AI1284" s="4"/>
      <c r="AJ1284" s="4"/>
    </row>
    <row r="1285" spans="1:37" hidden="1">
      <c r="B1285" s="175" t="s">
        <v>5175</v>
      </c>
      <c r="C1285" s="174" t="s">
        <v>160</v>
      </c>
      <c r="D1285" s="4" t="s">
        <v>2550</v>
      </c>
      <c r="E1285" s="4" t="s">
        <v>1831</v>
      </c>
      <c r="F1285" s="4" t="s">
        <v>1060</v>
      </c>
      <c r="G1285" s="4" t="s">
        <v>8256</v>
      </c>
      <c r="H1285" s="4" t="s">
        <v>1395</v>
      </c>
      <c r="I1285" s="4" t="s">
        <v>1396</v>
      </c>
      <c r="J1285" s="4" t="s">
        <v>8257</v>
      </c>
      <c r="K1285" s="139">
        <v>76480000000</v>
      </c>
      <c r="L1285" s="139">
        <v>76480000000</v>
      </c>
      <c r="M1285" s="4" t="s">
        <v>5698</v>
      </c>
      <c r="N1285" s="4" t="s">
        <v>8258</v>
      </c>
      <c r="O1285" s="4" t="s">
        <v>8244</v>
      </c>
      <c r="P1285" s="186">
        <f t="shared" si="154"/>
        <v>76480000000</v>
      </c>
      <c r="Q1285" s="186">
        <f t="shared" si="155"/>
        <v>0</v>
      </c>
      <c r="R1285" s="4">
        <v>55</v>
      </c>
      <c r="S1285" s="4" t="s">
        <v>70</v>
      </c>
      <c r="T1285" s="4" t="s">
        <v>70</v>
      </c>
      <c r="U1285" s="140">
        <v>45341</v>
      </c>
      <c r="V1285" s="4" t="s">
        <v>1884</v>
      </c>
      <c r="W1285" s="4" t="s">
        <v>1954</v>
      </c>
      <c r="X1285" s="4" t="s">
        <v>70</v>
      </c>
      <c r="Y1285" s="4" t="s">
        <v>3521</v>
      </c>
      <c r="Z1285" s="4" t="s">
        <v>1888</v>
      </c>
      <c r="AA1285" s="4" t="s">
        <v>1886</v>
      </c>
      <c r="AB1285" s="4"/>
      <c r="AC1285" s="142">
        <f t="shared" si="152"/>
        <v>76480000000</v>
      </c>
      <c r="AD1285" s="4"/>
      <c r="AE1285" s="4" t="s">
        <v>1127</v>
      </c>
      <c r="AF1285" s="144" t="s">
        <v>8245</v>
      </c>
      <c r="AG1285" s="4"/>
      <c r="AH1285" s="4"/>
      <c r="AI1285" s="4"/>
      <c r="AJ1285" s="4"/>
    </row>
    <row r="1286" spans="1:37" hidden="1">
      <c r="B1286" s="175" t="s">
        <v>5175</v>
      </c>
      <c r="C1286" s="174" t="s">
        <v>160</v>
      </c>
      <c r="D1286" s="4" t="s">
        <v>2550</v>
      </c>
      <c r="E1286" s="4" t="s">
        <v>1831</v>
      </c>
      <c r="F1286" s="4" t="s">
        <v>1060</v>
      </c>
      <c r="G1286" s="4" t="s">
        <v>8259</v>
      </c>
      <c r="H1286" s="4" t="s">
        <v>1395</v>
      </c>
      <c r="I1286" s="4" t="s">
        <v>1396</v>
      </c>
      <c r="J1286" s="4" t="s">
        <v>8260</v>
      </c>
      <c r="K1286" s="139">
        <v>15600000000</v>
      </c>
      <c r="L1286" s="139">
        <v>15600000000</v>
      </c>
      <c r="M1286" s="4" t="s">
        <v>5698</v>
      </c>
      <c r="N1286" s="4" t="s">
        <v>8261</v>
      </c>
      <c r="O1286" s="4" t="s">
        <v>8244</v>
      </c>
      <c r="P1286" s="186">
        <f t="shared" si="154"/>
        <v>15600000000</v>
      </c>
      <c r="Q1286" s="186">
        <f t="shared" si="155"/>
        <v>0</v>
      </c>
      <c r="R1286" s="4">
        <v>55</v>
      </c>
      <c r="S1286" s="4" t="s">
        <v>70</v>
      </c>
      <c r="T1286" s="4" t="s">
        <v>70</v>
      </c>
      <c r="U1286" s="140">
        <v>45341</v>
      </c>
      <c r="V1286" s="4" t="s">
        <v>1884</v>
      </c>
      <c r="W1286" s="4" t="s">
        <v>1954</v>
      </c>
      <c r="X1286" s="4" t="s">
        <v>70</v>
      </c>
      <c r="Y1286" s="4" t="s">
        <v>3521</v>
      </c>
      <c r="Z1286" s="4" t="s">
        <v>1888</v>
      </c>
      <c r="AA1286" s="4" t="s">
        <v>1886</v>
      </c>
      <c r="AB1286" s="4"/>
      <c r="AC1286" s="142">
        <f t="shared" si="152"/>
        <v>15600000000</v>
      </c>
      <c r="AD1286" s="4"/>
      <c r="AE1286" s="4" t="s">
        <v>1127</v>
      </c>
      <c r="AF1286" s="144" t="s">
        <v>8245</v>
      </c>
      <c r="AG1286" s="4"/>
      <c r="AH1286" s="4"/>
      <c r="AI1286" s="4"/>
      <c r="AJ1286" s="4"/>
    </row>
    <row r="1287" spans="1:37" hidden="1">
      <c r="A1287" t="s">
        <v>8262</v>
      </c>
      <c r="B1287" s="145" t="s">
        <v>5175</v>
      </c>
      <c r="C1287" s="4" t="s">
        <v>160</v>
      </c>
      <c r="D1287" s="4" t="s">
        <v>2550</v>
      </c>
      <c r="E1287" s="4" t="s">
        <v>1831</v>
      </c>
      <c r="F1287" s="4" t="s">
        <v>1060</v>
      </c>
      <c r="G1287" s="4" t="s">
        <v>8263</v>
      </c>
      <c r="H1287" s="4" t="s">
        <v>1215</v>
      </c>
      <c r="I1287" s="4" t="s">
        <v>1216</v>
      </c>
      <c r="J1287" s="4" t="s">
        <v>8264</v>
      </c>
      <c r="K1287" s="139">
        <v>180000000000</v>
      </c>
      <c r="L1287" s="139">
        <v>180000000000</v>
      </c>
      <c r="M1287" s="4" t="s">
        <v>5873</v>
      </c>
      <c r="N1287" s="4" t="s">
        <v>3123</v>
      </c>
      <c r="O1287" s="4" t="s">
        <v>2808</v>
      </c>
      <c r="P1287" s="186">
        <f t="shared" si="154"/>
        <v>180000000000</v>
      </c>
      <c r="Q1287" s="186">
        <f t="shared" ref="Q1287:Q1288" si="156">P1287-K1287</f>
        <v>0</v>
      </c>
      <c r="R1287" s="4" t="s">
        <v>2503</v>
      </c>
      <c r="S1287" s="4" t="s">
        <v>70</v>
      </c>
      <c r="T1287" s="4"/>
      <c r="U1287" s="140">
        <v>45353</v>
      </c>
      <c r="V1287" s="4" t="s">
        <v>1884</v>
      </c>
      <c r="W1287" s="4" t="s">
        <v>1954</v>
      </c>
      <c r="X1287" s="139" t="s">
        <v>70</v>
      </c>
      <c r="Y1287" s="140">
        <v>45363</v>
      </c>
      <c r="Z1287" s="4" t="s">
        <v>1885</v>
      </c>
      <c r="AA1287" s="4" t="s">
        <v>1886</v>
      </c>
      <c r="AB1287" s="186">
        <f t="shared" ref="AB1287:AB1288" si="157">L1287</f>
        <v>180000000000</v>
      </c>
      <c r="AC1287" s="142">
        <f t="shared" ref="AC1287:AC1288" si="158">L1287-AB1287</f>
        <v>0</v>
      </c>
      <c r="AD1287" s="4"/>
      <c r="AE1287" s="4" t="s">
        <v>1127</v>
      </c>
      <c r="AF1287" s="252" t="s">
        <v>8265</v>
      </c>
      <c r="AG1287" s="4"/>
      <c r="AH1287" s="4"/>
      <c r="AI1287" s="4"/>
      <c r="AJ1287" s="4"/>
    </row>
    <row r="1288" spans="1:37" hidden="1">
      <c r="A1288" t="s">
        <v>8262</v>
      </c>
      <c r="B1288" s="145" t="s">
        <v>5175</v>
      </c>
      <c r="C1288" s="4" t="s">
        <v>160</v>
      </c>
      <c r="D1288" s="4" t="s">
        <v>2550</v>
      </c>
      <c r="E1288" s="4" t="s">
        <v>1831</v>
      </c>
      <c r="F1288" s="4" t="s">
        <v>1060</v>
      </c>
      <c r="G1288" s="4" t="s">
        <v>8266</v>
      </c>
      <c r="H1288" s="4" t="s">
        <v>1215</v>
      </c>
      <c r="I1288" s="4" t="s">
        <v>1216</v>
      </c>
      <c r="J1288" s="4" t="s">
        <v>8267</v>
      </c>
      <c r="K1288" s="139">
        <v>100000000000</v>
      </c>
      <c r="L1288" s="139">
        <v>100000000000</v>
      </c>
      <c r="M1288" s="4" t="s">
        <v>5651</v>
      </c>
      <c r="N1288" s="4" t="s">
        <v>2922</v>
      </c>
      <c r="O1288" s="4" t="s">
        <v>2808</v>
      </c>
      <c r="P1288" s="186">
        <f t="shared" si="154"/>
        <v>100000000000</v>
      </c>
      <c r="Q1288" s="186">
        <f t="shared" si="156"/>
        <v>0</v>
      </c>
      <c r="R1288" s="4" t="s">
        <v>2503</v>
      </c>
      <c r="S1288" s="4" t="s">
        <v>70</v>
      </c>
      <c r="T1288" s="4"/>
      <c r="U1288" s="140">
        <v>45353</v>
      </c>
      <c r="V1288" s="4" t="s">
        <v>1884</v>
      </c>
      <c r="W1288" s="4" t="s">
        <v>1954</v>
      </c>
      <c r="X1288" s="139" t="s">
        <v>70</v>
      </c>
      <c r="Y1288" s="140">
        <v>45363</v>
      </c>
      <c r="Z1288" s="4" t="s">
        <v>1885</v>
      </c>
      <c r="AA1288" s="4" t="s">
        <v>1886</v>
      </c>
      <c r="AB1288" s="186">
        <f t="shared" si="157"/>
        <v>100000000000</v>
      </c>
      <c r="AC1288" s="142">
        <f t="shared" si="158"/>
        <v>0</v>
      </c>
      <c r="AD1288" s="4"/>
      <c r="AE1288" s="4" t="s">
        <v>1127</v>
      </c>
      <c r="AF1288" s="252" t="s">
        <v>8265</v>
      </c>
      <c r="AG1288" s="4"/>
      <c r="AH1288" s="4"/>
      <c r="AI1288" s="4"/>
      <c r="AJ1288" s="4"/>
    </row>
    <row r="1289" spans="1:37" hidden="1">
      <c r="B1289" s="145" t="s">
        <v>5175</v>
      </c>
      <c r="C1289" s="4" t="s">
        <v>160</v>
      </c>
      <c r="D1289" s="4" t="s">
        <v>2550</v>
      </c>
      <c r="E1289" s="4" t="s">
        <v>1831</v>
      </c>
      <c r="F1289" s="4" t="s">
        <v>1060</v>
      </c>
      <c r="G1289" s="4" t="s">
        <v>8268</v>
      </c>
      <c r="H1289" s="4" t="s">
        <v>1173</v>
      </c>
      <c r="I1289" s="4" t="s">
        <v>1217</v>
      </c>
      <c r="J1289" s="4" t="s">
        <v>8269</v>
      </c>
      <c r="K1289" s="139">
        <v>150000000000</v>
      </c>
      <c r="L1289" s="139">
        <v>150000000000</v>
      </c>
      <c r="M1289" s="4" t="s">
        <v>5873</v>
      </c>
      <c r="N1289" s="4" t="s">
        <v>3528</v>
      </c>
      <c r="O1289" s="4" t="s">
        <v>2808</v>
      </c>
      <c r="P1289" s="186">
        <f>K1289</f>
        <v>150000000000</v>
      </c>
      <c r="Q1289" s="186">
        <f>P1289-K1289</f>
        <v>0</v>
      </c>
      <c r="R1289" s="4">
        <v>199</v>
      </c>
      <c r="S1289" s="174" t="s">
        <v>70</v>
      </c>
      <c r="T1289" s="4" t="s">
        <v>70</v>
      </c>
      <c r="U1289" s="140">
        <v>45348</v>
      </c>
      <c r="V1289" s="4" t="s">
        <v>1887</v>
      </c>
      <c r="W1289" s="4"/>
      <c r="X1289" s="4"/>
      <c r="Y1289" s="4"/>
      <c r="Z1289" s="4"/>
      <c r="AA1289" s="4" t="s">
        <v>1886</v>
      </c>
      <c r="AB1289" s="4"/>
      <c r="AC1289" s="142">
        <f t="shared" si="152"/>
        <v>150000000000</v>
      </c>
      <c r="AD1289" s="4"/>
      <c r="AE1289" s="4"/>
      <c r="AF1289" s="144"/>
      <c r="AG1289" s="4"/>
      <c r="AH1289" s="4"/>
      <c r="AI1289" s="4"/>
      <c r="AJ1289" s="4"/>
    </row>
    <row r="1290" spans="1:37" hidden="1">
      <c r="B1290" s="145" t="s">
        <v>5175</v>
      </c>
      <c r="C1290" s="4" t="s">
        <v>160</v>
      </c>
      <c r="D1290" s="4" t="s">
        <v>2550</v>
      </c>
      <c r="E1290" s="4" t="s">
        <v>1831</v>
      </c>
      <c r="F1290" s="4" t="s">
        <v>1060</v>
      </c>
      <c r="G1290" s="4" t="s">
        <v>8270</v>
      </c>
      <c r="H1290" s="4" t="s">
        <v>1173</v>
      </c>
      <c r="I1290" s="4" t="s">
        <v>1217</v>
      </c>
      <c r="J1290" s="4" t="s">
        <v>8271</v>
      </c>
      <c r="K1290" s="139">
        <v>130000000000</v>
      </c>
      <c r="L1290" s="139">
        <v>130000000000</v>
      </c>
      <c r="M1290" s="4" t="s">
        <v>5873</v>
      </c>
      <c r="N1290" s="4" t="s">
        <v>2212</v>
      </c>
      <c r="O1290" s="4" t="s">
        <v>2808</v>
      </c>
      <c r="P1290" s="186">
        <f>K1290</f>
        <v>130000000000</v>
      </c>
      <c r="Q1290" s="186">
        <f>P1290-K1290</f>
        <v>0</v>
      </c>
      <c r="R1290" s="4">
        <v>199</v>
      </c>
      <c r="S1290" s="174" t="s">
        <v>70</v>
      </c>
      <c r="T1290" s="4" t="s">
        <v>70</v>
      </c>
      <c r="U1290" s="140">
        <v>45348</v>
      </c>
      <c r="V1290" s="4" t="s">
        <v>1887</v>
      </c>
      <c r="W1290" s="4"/>
      <c r="X1290" s="4"/>
      <c r="Y1290" s="4"/>
      <c r="Z1290" s="4"/>
      <c r="AA1290" s="4" t="s">
        <v>1886</v>
      </c>
      <c r="AB1290" s="4"/>
      <c r="AC1290" s="142">
        <f t="shared" si="152"/>
        <v>130000000000</v>
      </c>
      <c r="AD1290" s="4"/>
      <c r="AE1290" s="4"/>
      <c r="AF1290" s="144"/>
      <c r="AG1290" s="4"/>
      <c r="AH1290" s="4"/>
      <c r="AI1290" s="4"/>
      <c r="AJ1290" s="4"/>
    </row>
    <row r="1291" spans="1:37" hidden="1">
      <c r="B1291" s="145" t="s">
        <v>5175</v>
      </c>
      <c r="C1291" s="4" t="s">
        <v>160</v>
      </c>
      <c r="D1291" s="4" t="s">
        <v>2550</v>
      </c>
      <c r="E1291" s="4" t="s">
        <v>1831</v>
      </c>
      <c r="F1291" s="4" t="s">
        <v>1060</v>
      </c>
      <c r="G1291" s="4" t="s">
        <v>8272</v>
      </c>
      <c r="H1291" s="4" t="s">
        <v>1189</v>
      </c>
      <c r="I1291" s="4" t="s">
        <v>1218</v>
      </c>
      <c r="J1291" s="4" t="s">
        <v>8273</v>
      </c>
      <c r="K1291" s="139">
        <v>100000000000</v>
      </c>
      <c r="L1291" s="139">
        <v>100000000000</v>
      </c>
      <c r="M1291" s="4" t="s">
        <v>5873</v>
      </c>
      <c r="N1291" s="4" t="s">
        <v>3505</v>
      </c>
      <c r="O1291" s="4" t="s">
        <v>2837</v>
      </c>
      <c r="P1291" s="186">
        <f>K1291</f>
        <v>100000000000</v>
      </c>
      <c r="Q1291" s="186">
        <f>K1291-P1291</f>
        <v>0</v>
      </c>
      <c r="R1291" s="4">
        <v>75</v>
      </c>
      <c r="S1291" s="4" t="s">
        <v>70</v>
      </c>
      <c r="T1291" s="4" t="s">
        <v>70</v>
      </c>
      <c r="U1291" s="140">
        <v>45352</v>
      </c>
      <c r="V1291" s="4" t="s">
        <v>1884</v>
      </c>
      <c r="W1291" s="4" t="s">
        <v>1954</v>
      </c>
      <c r="X1291" s="4" t="s">
        <v>70</v>
      </c>
      <c r="Y1291" s="4" t="s">
        <v>3521</v>
      </c>
      <c r="Z1291" s="4" t="s">
        <v>1885</v>
      </c>
      <c r="AA1291" s="4" t="s">
        <v>1886</v>
      </c>
      <c r="AB1291" s="186">
        <f>P1291</f>
        <v>100000000000</v>
      </c>
      <c r="AC1291" s="142">
        <f t="shared" si="152"/>
        <v>0</v>
      </c>
      <c r="AD1291" s="4"/>
      <c r="AE1291" s="4" t="s">
        <v>2114</v>
      </c>
      <c r="AF1291" s="144" t="s">
        <v>8274</v>
      </c>
      <c r="AG1291" s="4"/>
      <c r="AH1291" s="4"/>
      <c r="AI1291" s="4"/>
      <c r="AJ1291" s="4"/>
      <c r="AK1291" t="s">
        <v>8275</v>
      </c>
    </row>
    <row r="1292" spans="1:37" hidden="1">
      <c r="B1292" s="145" t="s">
        <v>5175</v>
      </c>
      <c r="C1292" s="4" t="s">
        <v>160</v>
      </c>
      <c r="D1292" s="4" t="s">
        <v>2550</v>
      </c>
      <c r="E1292" s="4" t="s">
        <v>1831</v>
      </c>
      <c r="F1292" s="4" t="s">
        <v>1060</v>
      </c>
      <c r="G1292" s="4" t="s">
        <v>8276</v>
      </c>
      <c r="H1292" s="4" t="s">
        <v>1189</v>
      </c>
      <c r="I1292" s="4" t="s">
        <v>1218</v>
      </c>
      <c r="J1292" s="4" t="s">
        <v>8277</v>
      </c>
      <c r="K1292" s="139">
        <v>180000000000</v>
      </c>
      <c r="L1292" s="139">
        <v>180000000000</v>
      </c>
      <c r="M1292" s="4" t="s">
        <v>5873</v>
      </c>
      <c r="N1292" s="4" t="s">
        <v>3449</v>
      </c>
      <c r="O1292" s="4" t="s">
        <v>2837</v>
      </c>
      <c r="P1292" s="186">
        <f>K1292</f>
        <v>180000000000</v>
      </c>
      <c r="Q1292" s="186">
        <f>K1292-P1292</f>
        <v>0</v>
      </c>
      <c r="R1292" s="4">
        <v>75</v>
      </c>
      <c r="S1292" s="4" t="s">
        <v>70</v>
      </c>
      <c r="T1292" s="4" t="s">
        <v>70</v>
      </c>
      <c r="U1292" s="140">
        <v>45352</v>
      </c>
      <c r="V1292" s="4" t="s">
        <v>1884</v>
      </c>
      <c r="W1292" s="4" t="s">
        <v>1954</v>
      </c>
      <c r="X1292" s="4" t="s">
        <v>70</v>
      </c>
      <c r="Y1292" s="4" t="s">
        <v>3521</v>
      </c>
      <c r="Z1292" s="4" t="s">
        <v>1885</v>
      </c>
      <c r="AA1292" s="4" t="s">
        <v>1886</v>
      </c>
      <c r="AB1292" s="186">
        <f t="shared" ref="AB1292" si="159">P1292</f>
        <v>180000000000</v>
      </c>
      <c r="AC1292" s="142">
        <f t="shared" ref="AC1292" si="160">P1292-AB1292</f>
        <v>0</v>
      </c>
      <c r="AD1292" s="4"/>
      <c r="AE1292" s="4" t="s">
        <v>2114</v>
      </c>
      <c r="AF1292" s="144" t="s">
        <v>8274</v>
      </c>
      <c r="AG1292" s="4"/>
      <c r="AH1292" s="4"/>
      <c r="AI1292" s="4"/>
      <c r="AJ1292" s="4"/>
      <c r="AK1292" t="s">
        <v>8275</v>
      </c>
    </row>
    <row r="1293" spans="1:37" hidden="1">
      <c r="B1293" s="145" t="s">
        <v>5175</v>
      </c>
      <c r="C1293" s="4" t="s">
        <v>160</v>
      </c>
      <c r="D1293" s="4" t="s">
        <v>2550</v>
      </c>
      <c r="E1293" s="4" t="s">
        <v>1831</v>
      </c>
      <c r="F1293" s="4" t="s">
        <v>1060</v>
      </c>
      <c r="G1293" s="4" t="s">
        <v>8278</v>
      </c>
      <c r="H1293" s="4" t="s">
        <v>1164</v>
      </c>
      <c r="I1293" s="4" t="s">
        <v>1219</v>
      </c>
      <c r="J1293" s="4" t="s">
        <v>8279</v>
      </c>
      <c r="K1293" s="139">
        <v>160000000000</v>
      </c>
      <c r="L1293" s="139">
        <v>160000000000</v>
      </c>
      <c r="M1293" s="4" t="s">
        <v>5873</v>
      </c>
      <c r="N1293" s="4" t="s">
        <v>3449</v>
      </c>
      <c r="O1293" s="4" t="s">
        <v>2979</v>
      </c>
      <c r="P1293" s="186">
        <f>K1293</f>
        <v>160000000000</v>
      </c>
      <c r="Q1293" s="186">
        <f>P1293-K1293</f>
        <v>0</v>
      </c>
      <c r="R1293" s="4">
        <v>205</v>
      </c>
      <c r="S1293" s="174" t="s">
        <v>70</v>
      </c>
      <c r="T1293" s="4" t="s">
        <v>70</v>
      </c>
      <c r="U1293" s="140">
        <v>45348</v>
      </c>
      <c r="V1293" s="4" t="s">
        <v>1887</v>
      </c>
      <c r="W1293" s="4"/>
      <c r="X1293" s="4"/>
      <c r="Y1293" s="4"/>
      <c r="Z1293" s="4"/>
      <c r="AA1293" s="4" t="s">
        <v>1886</v>
      </c>
      <c r="AB1293" s="4"/>
      <c r="AC1293" s="142">
        <f t="shared" ref="AC1293:AC1343" si="161">P1293-AB1293</f>
        <v>160000000000</v>
      </c>
      <c r="AD1293" s="4"/>
      <c r="AE1293" s="4"/>
      <c r="AF1293" s="144"/>
      <c r="AG1293" s="4"/>
      <c r="AH1293" s="4"/>
      <c r="AI1293" s="4"/>
      <c r="AJ1293" s="4"/>
    </row>
    <row r="1294" spans="1:37" hidden="1">
      <c r="B1294" s="145" t="s">
        <v>5175</v>
      </c>
      <c r="C1294" s="4" t="s">
        <v>160</v>
      </c>
      <c r="D1294" s="4" t="s">
        <v>2550</v>
      </c>
      <c r="E1294" s="4" t="s">
        <v>1831</v>
      </c>
      <c r="F1294" s="4" t="s">
        <v>1060</v>
      </c>
      <c r="G1294" s="4" t="s">
        <v>8280</v>
      </c>
      <c r="H1294" s="4" t="s">
        <v>1164</v>
      </c>
      <c r="I1294" s="4" t="s">
        <v>1219</v>
      </c>
      <c r="J1294" s="4" t="s">
        <v>8281</v>
      </c>
      <c r="K1294" s="139">
        <v>120000000000</v>
      </c>
      <c r="L1294" s="139">
        <v>120000000000</v>
      </c>
      <c r="M1294" s="4" t="s">
        <v>5873</v>
      </c>
      <c r="N1294" s="4" t="s">
        <v>3488</v>
      </c>
      <c r="O1294" s="4" t="s">
        <v>2979</v>
      </c>
      <c r="P1294" s="186">
        <f t="shared" ref="P1294" si="162">K1294</f>
        <v>120000000000</v>
      </c>
      <c r="Q1294" s="186">
        <f>P1294-K1294</f>
        <v>0</v>
      </c>
      <c r="R1294" s="4">
        <v>205</v>
      </c>
      <c r="S1294" s="174" t="s">
        <v>70</v>
      </c>
      <c r="T1294" s="4" t="s">
        <v>70</v>
      </c>
      <c r="U1294" s="140">
        <v>45348</v>
      </c>
      <c r="V1294" s="4" t="s">
        <v>1887</v>
      </c>
      <c r="W1294" s="4"/>
      <c r="X1294" s="4"/>
      <c r="Y1294" s="4"/>
      <c r="Z1294" s="4"/>
      <c r="AA1294" s="4" t="s">
        <v>1886</v>
      </c>
      <c r="AB1294" s="4"/>
      <c r="AC1294" s="142">
        <f t="shared" si="161"/>
        <v>120000000000</v>
      </c>
      <c r="AD1294" s="4"/>
      <c r="AE1294" s="4"/>
      <c r="AF1294" s="144"/>
      <c r="AG1294" s="4"/>
      <c r="AH1294" s="4"/>
      <c r="AI1294" s="4"/>
      <c r="AJ1294" s="4"/>
    </row>
    <row r="1295" spans="1:37" hidden="1">
      <c r="B1295" s="175" t="s">
        <v>5175</v>
      </c>
      <c r="C1295" s="174" t="s">
        <v>160</v>
      </c>
      <c r="D1295" s="4" t="s">
        <v>2550</v>
      </c>
      <c r="E1295" s="4" t="s">
        <v>1831</v>
      </c>
      <c r="F1295" s="4" t="s">
        <v>1060</v>
      </c>
      <c r="G1295" s="4" t="s">
        <v>8282</v>
      </c>
      <c r="H1295" s="4" t="s">
        <v>1359</v>
      </c>
      <c r="I1295" s="4" t="s">
        <v>1360</v>
      </c>
      <c r="J1295" s="4" t="s">
        <v>8283</v>
      </c>
      <c r="K1295" s="139">
        <v>220000000000</v>
      </c>
      <c r="L1295" s="139">
        <v>220000000000</v>
      </c>
      <c r="M1295" s="4" t="s">
        <v>5787</v>
      </c>
      <c r="N1295" s="4" t="s">
        <v>3184</v>
      </c>
      <c r="O1295" s="4" t="s">
        <v>8284</v>
      </c>
      <c r="P1295" s="186">
        <f>L1295</f>
        <v>220000000000</v>
      </c>
      <c r="Q1295" s="186">
        <f>L1295-P1295</f>
        <v>0</v>
      </c>
      <c r="R1295" s="4">
        <v>36</v>
      </c>
      <c r="S1295" s="4" t="s">
        <v>70</v>
      </c>
      <c r="T1295" s="4" t="s">
        <v>70</v>
      </c>
      <c r="U1295" s="140">
        <v>45341</v>
      </c>
      <c r="V1295" s="4" t="s">
        <v>1884</v>
      </c>
      <c r="W1295" s="4" t="s">
        <v>1954</v>
      </c>
      <c r="X1295" s="139" t="s">
        <v>70</v>
      </c>
      <c r="Y1295" s="140">
        <v>45360</v>
      </c>
      <c r="Z1295" s="4" t="s">
        <v>1888</v>
      </c>
      <c r="AA1295" s="4" t="s">
        <v>1886</v>
      </c>
      <c r="AB1295" s="186">
        <f>P1295</f>
        <v>220000000000</v>
      </c>
      <c r="AC1295" s="142">
        <f>P1295-AB1295</f>
        <v>0</v>
      </c>
      <c r="AD1295" s="4"/>
      <c r="AE1295" s="4" t="s">
        <v>2037</v>
      </c>
      <c r="AF1295" s="252" t="s">
        <v>8285</v>
      </c>
      <c r="AG1295" s="4"/>
      <c r="AH1295" s="4"/>
      <c r="AI1295" s="4"/>
      <c r="AJ1295" s="4"/>
    </row>
    <row r="1296" spans="1:37" hidden="1">
      <c r="B1296" s="175" t="s">
        <v>5175</v>
      </c>
      <c r="C1296" s="174" t="s">
        <v>160</v>
      </c>
      <c r="D1296" s="4" t="s">
        <v>2550</v>
      </c>
      <c r="E1296" s="4" t="s">
        <v>1831</v>
      </c>
      <c r="F1296" s="4" t="s">
        <v>1060</v>
      </c>
      <c r="G1296" s="4" t="s">
        <v>8286</v>
      </c>
      <c r="H1296" s="4" t="s">
        <v>1359</v>
      </c>
      <c r="I1296" s="4" t="s">
        <v>1360</v>
      </c>
      <c r="J1296" s="4" t="s">
        <v>8287</v>
      </c>
      <c r="K1296" s="139">
        <v>300000000000</v>
      </c>
      <c r="L1296" s="139">
        <v>300000000000</v>
      </c>
      <c r="M1296" s="4" t="s">
        <v>5623</v>
      </c>
      <c r="N1296" s="4" t="s">
        <v>8288</v>
      </c>
      <c r="O1296" s="4" t="s">
        <v>8284</v>
      </c>
      <c r="P1296" s="186">
        <f>L1296</f>
        <v>300000000000</v>
      </c>
      <c r="Q1296" s="186">
        <f>L1296-P1296</f>
        <v>0</v>
      </c>
      <c r="R1296" s="4">
        <v>36</v>
      </c>
      <c r="S1296" s="4" t="s">
        <v>70</v>
      </c>
      <c r="T1296" s="4" t="s">
        <v>70</v>
      </c>
      <c r="U1296" s="140">
        <v>45341</v>
      </c>
      <c r="V1296" s="4" t="s">
        <v>1884</v>
      </c>
      <c r="W1296" s="4" t="s">
        <v>1954</v>
      </c>
      <c r="X1296" s="139" t="s">
        <v>70</v>
      </c>
      <c r="Y1296" s="140">
        <v>45360</v>
      </c>
      <c r="Z1296" s="4" t="s">
        <v>1888</v>
      </c>
      <c r="AA1296" s="4" t="s">
        <v>1886</v>
      </c>
      <c r="AB1296" s="186">
        <f>P1296</f>
        <v>300000000000</v>
      </c>
      <c r="AC1296" s="142">
        <f>P1296-AB1296</f>
        <v>0</v>
      </c>
      <c r="AD1296" s="4"/>
      <c r="AE1296" s="4" t="s">
        <v>2037</v>
      </c>
      <c r="AF1296" s="252" t="s">
        <v>8285</v>
      </c>
      <c r="AG1296" s="4"/>
      <c r="AH1296" s="4"/>
      <c r="AI1296" s="4"/>
      <c r="AJ1296" s="4"/>
    </row>
    <row r="1297" spans="2:37" hidden="1">
      <c r="B1297" s="175" t="s">
        <v>5175</v>
      </c>
      <c r="C1297" s="174" t="s">
        <v>160</v>
      </c>
      <c r="D1297" s="4" t="s">
        <v>2550</v>
      </c>
      <c r="E1297" s="4" t="s">
        <v>1831</v>
      </c>
      <c r="F1297" s="4" t="s">
        <v>1060</v>
      </c>
      <c r="G1297" s="4" t="s">
        <v>8289</v>
      </c>
      <c r="H1297" s="4" t="s">
        <v>1355</v>
      </c>
      <c r="I1297" s="4" t="s">
        <v>1356</v>
      </c>
      <c r="J1297" s="4" t="s">
        <v>8290</v>
      </c>
      <c r="K1297" s="139">
        <v>150000000000</v>
      </c>
      <c r="L1297" s="139">
        <v>150000000000</v>
      </c>
      <c r="M1297" s="4" t="s">
        <v>5787</v>
      </c>
      <c r="N1297" s="4" t="s">
        <v>3184</v>
      </c>
      <c r="O1297" s="4" t="s">
        <v>8284</v>
      </c>
      <c r="P1297" s="186">
        <f>L1297</f>
        <v>150000000000</v>
      </c>
      <c r="Q1297" s="186">
        <f>L1297-P1297</f>
        <v>0</v>
      </c>
      <c r="R1297" s="4">
        <v>37</v>
      </c>
      <c r="S1297" s="4" t="s">
        <v>70</v>
      </c>
      <c r="T1297" s="4" t="s">
        <v>70</v>
      </c>
      <c r="U1297" s="140">
        <v>45341</v>
      </c>
      <c r="V1297" s="4" t="s">
        <v>1884</v>
      </c>
      <c r="W1297" s="4" t="s">
        <v>1954</v>
      </c>
      <c r="X1297" s="139" t="s">
        <v>70</v>
      </c>
      <c r="Y1297" s="140">
        <v>45360</v>
      </c>
      <c r="Z1297" s="4" t="s">
        <v>1888</v>
      </c>
      <c r="AA1297" s="4" t="s">
        <v>1886</v>
      </c>
      <c r="AB1297" s="186">
        <f>P1297</f>
        <v>150000000000</v>
      </c>
      <c r="AC1297" s="142">
        <f>P1297-AB1297</f>
        <v>0</v>
      </c>
      <c r="AD1297" s="4"/>
      <c r="AE1297" s="4" t="s">
        <v>1127</v>
      </c>
      <c r="AF1297" s="252" t="s">
        <v>8291</v>
      </c>
      <c r="AG1297" s="4"/>
      <c r="AH1297" s="4"/>
      <c r="AI1297" s="4"/>
      <c r="AJ1297" s="4"/>
    </row>
    <row r="1298" spans="2:37" hidden="1">
      <c r="B1298" s="175" t="s">
        <v>5175</v>
      </c>
      <c r="C1298" s="174" t="s">
        <v>160</v>
      </c>
      <c r="D1298" s="4" t="s">
        <v>2550</v>
      </c>
      <c r="E1298" s="4" t="s">
        <v>1831</v>
      </c>
      <c r="F1298" s="4" t="s">
        <v>1060</v>
      </c>
      <c r="G1298" s="4" t="s">
        <v>8292</v>
      </c>
      <c r="H1298" s="4" t="s">
        <v>1355</v>
      </c>
      <c r="I1298" s="4" t="s">
        <v>1356</v>
      </c>
      <c r="J1298" s="4" t="s">
        <v>8293</v>
      </c>
      <c r="K1298" s="139">
        <v>450000000000</v>
      </c>
      <c r="L1298" s="139">
        <v>450000000000</v>
      </c>
      <c r="M1298" s="4" t="s">
        <v>5623</v>
      </c>
      <c r="N1298" s="4" t="s">
        <v>8288</v>
      </c>
      <c r="O1298" s="4" t="s">
        <v>8284</v>
      </c>
      <c r="P1298" s="186">
        <f>L1298</f>
        <v>450000000000</v>
      </c>
      <c r="Q1298" s="186">
        <f>L1298-P1298</f>
        <v>0</v>
      </c>
      <c r="R1298" s="4">
        <v>37</v>
      </c>
      <c r="S1298" s="4" t="s">
        <v>70</v>
      </c>
      <c r="T1298" s="4" t="s">
        <v>70</v>
      </c>
      <c r="U1298" s="140">
        <v>45341</v>
      </c>
      <c r="V1298" s="4" t="s">
        <v>1884</v>
      </c>
      <c r="W1298" s="4" t="s">
        <v>1954</v>
      </c>
      <c r="X1298" s="139" t="s">
        <v>70</v>
      </c>
      <c r="Y1298" s="140">
        <v>45360</v>
      </c>
      <c r="Z1298" s="4" t="s">
        <v>1888</v>
      </c>
      <c r="AA1298" s="4" t="s">
        <v>1886</v>
      </c>
      <c r="AB1298" s="186">
        <f>P1298</f>
        <v>450000000000</v>
      </c>
      <c r="AC1298" s="142">
        <f t="shared" ref="AC1298" si="163">P1298-AB1298</f>
        <v>0</v>
      </c>
      <c r="AD1298" s="4"/>
      <c r="AE1298" s="4" t="s">
        <v>1127</v>
      </c>
      <c r="AF1298" s="252" t="s">
        <v>8291</v>
      </c>
      <c r="AG1298" s="4"/>
      <c r="AH1298" s="4"/>
      <c r="AI1298" s="4"/>
      <c r="AJ1298" s="4"/>
    </row>
    <row r="1299" spans="2:37" hidden="1">
      <c r="B1299" s="175" t="s">
        <v>5175</v>
      </c>
      <c r="C1299" s="174" t="s">
        <v>160</v>
      </c>
      <c r="D1299" s="4" t="s">
        <v>2550</v>
      </c>
      <c r="E1299" s="4" t="s">
        <v>1831</v>
      </c>
      <c r="F1299" s="4" t="s">
        <v>1060</v>
      </c>
      <c r="G1299" s="4" t="s">
        <v>8294</v>
      </c>
      <c r="H1299" s="4" t="s">
        <v>1367</v>
      </c>
      <c r="I1299" s="4" t="s">
        <v>1368</v>
      </c>
      <c r="J1299" s="4" t="s">
        <v>8295</v>
      </c>
      <c r="K1299" s="139">
        <v>22500000000</v>
      </c>
      <c r="L1299" s="139">
        <v>22500000000</v>
      </c>
      <c r="M1299" s="4" t="s">
        <v>6736</v>
      </c>
      <c r="N1299" s="4" t="s">
        <v>3149</v>
      </c>
      <c r="O1299" s="4" t="s">
        <v>8296</v>
      </c>
      <c r="P1299" s="186">
        <f t="shared" ref="P1299:P1317" si="164">K1299</f>
        <v>22500000000</v>
      </c>
      <c r="Q1299" s="186">
        <f t="shared" ref="Q1299:Q1317" si="165">K1299-P1299</f>
        <v>0</v>
      </c>
      <c r="R1299" s="4">
        <v>59</v>
      </c>
      <c r="S1299" s="4" t="s">
        <v>70</v>
      </c>
      <c r="T1299" s="4" t="s">
        <v>70</v>
      </c>
      <c r="U1299" s="140">
        <v>45341</v>
      </c>
      <c r="V1299" s="4" t="s">
        <v>1884</v>
      </c>
      <c r="W1299" s="4" t="s">
        <v>1954</v>
      </c>
      <c r="X1299" s="4" t="s">
        <v>70</v>
      </c>
      <c r="Y1299" s="140">
        <v>45373</v>
      </c>
      <c r="Z1299" s="4" t="s">
        <v>1885</v>
      </c>
      <c r="AA1299" s="4" t="s">
        <v>1886</v>
      </c>
      <c r="AB1299" s="186">
        <f>P1299</f>
        <v>22500000000</v>
      </c>
      <c r="AC1299" s="142">
        <f t="shared" si="161"/>
        <v>0</v>
      </c>
      <c r="AD1299" s="4"/>
      <c r="AE1299" s="4" t="s">
        <v>2114</v>
      </c>
      <c r="AF1299" s="144" t="s">
        <v>8297</v>
      </c>
      <c r="AG1299" s="4"/>
      <c r="AH1299" s="4"/>
      <c r="AI1299" s="4"/>
      <c r="AJ1299" s="4"/>
      <c r="AK1299" t="s">
        <v>6388</v>
      </c>
    </row>
    <row r="1300" spans="2:37" hidden="1">
      <c r="B1300" s="175" t="s">
        <v>5175</v>
      </c>
      <c r="C1300" s="174" t="s">
        <v>160</v>
      </c>
      <c r="D1300" s="4" t="s">
        <v>2550</v>
      </c>
      <c r="E1300" s="4" t="s">
        <v>1831</v>
      </c>
      <c r="F1300" s="4" t="s">
        <v>1060</v>
      </c>
      <c r="G1300" s="4" t="s">
        <v>8298</v>
      </c>
      <c r="H1300" s="4" t="s">
        <v>1367</v>
      </c>
      <c r="I1300" s="4" t="s">
        <v>1368</v>
      </c>
      <c r="J1300" s="4" t="s">
        <v>8299</v>
      </c>
      <c r="K1300" s="139">
        <v>20000000000</v>
      </c>
      <c r="L1300" s="139">
        <v>20000000000</v>
      </c>
      <c r="M1300" s="4" t="s">
        <v>6736</v>
      </c>
      <c r="N1300" s="4" t="s">
        <v>8300</v>
      </c>
      <c r="O1300" s="4" t="s">
        <v>8296</v>
      </c>
      <c r="P1300" s="186">
        <f t="shared" si="164"/>
        <v>20000000000</v>
      </c>
      <c r="Q1300" s="186">
        <f t="shared" si="165"/>
        <v>0</v>
      </c>
      <c r="R1300" s="4">
        <v>59</v>
      </c>
      <c r="S1300" s="4" t="s">
        <v>70</v>
      </c>
      <c r="T1300" s="4" t="s">
        <v>70</v>
      </c>
      <c r="U1300" s="140">
        <v>45341</v>
      </c>
      <c r="V1300" s="4" t="s">
        <v>1884</v>
      </c>
      <c r="W1300" s="4" t="s">
        <v>1954</v>
      </c>
      <c r="X1300" s="4" t="s">
        <v>70</v>
      </c>
      <c r="Y1300" s="140">
        <v>45373</v>
      </c>
      <c r="Z1300" s="4" t="s">
        <v>1885</v>
      </c>
      <c r="AA1300" s="4" t="s">
        <v>1886</v>
      </c>
      <c r="AB1300" s="186">
        <f t="shared" ref="AB1300:AB1311" si="166">P1300</f>
        <v>20000000000</v>
      </c>
      <c r="AC1300" s="142">
        <f t="shared" ref="AC1300:AC1311" si="167">P1300-AB1300</f>
        <v>0</v>
      </c>
      <c r="AD1300" s="4"/>
      <c r="AE1300" s="4" t="s">
        <v>2114</v>
      </c>
      <c r="AF1300" s="144" t="s">
        <v>8297</v>
      </c>
      <c r="AG1300" s="4"/>
      <c r="AH1300" s="4"/>
      <c r="AI1300" s="4"/>
      <c r="AJ1300" s="4"/>
      <c r="AK1300" t="s">
        <v>6388</v>
      </c>
    </row>
    <row r="1301" spans="2:37" hidden="1">
      <c r="B1301" s="175" t="s">
        <v>5175</v>
      </c>
      <c r="C1301" s="174" t="s">
        <v>160</v>
      </c>
      <c r="D1301" s="4" t="s">
        <v>2550</v>
      </c>
      <c r="E1301" s="4" t="s">
        <v>1831</v>
      </c>
      <c r="F1301" s="4" t="s">
        <v>1060</v>
      </c>
      <c r="G1301" s="4" t="s">
        <v>8301</v>
      </c>
      <c r="H1301" s="4" t="s">
        <v>1367</v>
      </c>
      <c r="I1301" s="4" t="s">
        <v>1368</v>
      </c>
      <c r="J1301" s="4" t="s">
        <v>8302</v>
      </c>
      <c r="K1301" s="139">
        <v>28500000000</v>
      </c>
      <c r="L1301" s="139">
        <v>28500000000</v>
      </c>
      <c r="M1301" s="4" t="s">
        <v>6736</v>
      </c>
      <c r="N1301" s="4" t="s">
        <v>8303</v>
      </c>
      <c r="O1301" s="4" t="s">
        <v>8296</v>
      </c>
      <c r="P1301" s="186">
        <f t="shared" si="164"/>
        <v>28500000000</v>
      </c>
      <c r="Q1301" s="186">
        <f t="shared" si="165"/>
        <v>0</v>
      </c>
      <c r="R1301" s="4">
        <v>59</v>
      </c>
      <c r="S1301" s="4" t="s">
        <v>70</v>
      </c>
      <c r="T1301" s="4" t="s">
        <v>70</v>
      </c>
      <c r="U1301" s="140">
        <v>45341</v>
      </c>
      <c r="V1301" s="4" t="s">
        <v>1884</v>
      </c>
      <c r="W1301" s="4" t="s">
        <v>1954</v>
      </c>
      <c r="X1301" s="4" t="s">
        <v>70</v>
      </c>
      <c r="Y1301" s="140">
        <v>45373</v>
      </c>
      <c r="Z1301" s="4" t="s">
        <v>1885</v>
      </c>
      <c r="AA1301" s="4" t="s">
        <v>1886</v>
      </c>
      <c r="AB1301" s="186">
        <f t="shared" si="166"/>
        <v>28500000000</v>
      </c>
      <c r="AC1301" s="142">
        <f t="shared" si="167"/>
        <v>0</v>
      </c>
      <c r="AD1301" s="4"/>
      <c r="AE1301" s="4" t="s">
        <v>2114</v>
      </c>
      <c r="AF1301" s="144" t="s">
        <v>8297</v>
      </c>
      <c r="AG1301" s="4"/>
      <c r="AH1301" s="4"/>
      <c r="AI1301" s="4"/>
      <c r="AJ1301" s="4"/>
      <c r="AK1301" t="s">
        <v>6388</v>
      </c>
    </row>
    <row r="1302" spans="2:37" hidden="1">
      <c r="B1302" s="175" t="s">
        <v>5175</v>
      </c>
      <c r="C1302" s="174" t="s">
        <v>160</v>
      </c>
      <c r="D1302" s="4" t="s">
        <v>2550</v>
      </c>
      <c r="E1302" s="4" t="s">
        <v>1831</v>
      </c>
      <c r="F1302" s="4" t="s">
        <v>1060</v>
      </c>
      <c r="G1302" s="4" t="s">
        <v>8304</v>
      </c>
      <c r="H1302" s="4" t="s">
        <v>1367</v>
      </c>
      <c r="I1302" s="4" t="s">
        <v>1368</v>
      </c>
      <c r="J1302" s="4" t="s">
        <v>8305</v>
      </c>
      <c r="K1302" s="139">
        <v>26500000000</v>
      </c>
      <c r="L1302" s="139">
        <v>26500000000</v>
      </c>
      <c r="M1302" s="4" t="s">
        <v>6736</v>
      </c>
      <c r="N1302" s="4" t="s">
        <v>8306</v>
      </c>
      <c r="O1302" s="4" t="s">
        <v>8296</v>
      </c>
      <c r="P1302" s="186">
        <f t="shared" si="164"/>
        <v>26500000000</v>
      </c>
      <c r="Q1302" s="186">
        <f t="shared" si="165"/>
        <v>0</v>
      </c>
      <c r="R1302" s="4">
        <v>59</v>
      </c>
      <c r="S1302" s="4" t="s">
        <v>70</v>
      </c>
      <c r="T1302" s="4" t="s">
        <v>70</v>
      </c>
      <c r="U1302" s="140">
        <v>45341</v>
      </c>
      <c r="V1302" s="4" t="s">
        <v>1884</v>
      </c>
      <c r="W1302" s="4" t="s">
        <v>1954</v>
      </c>
      <c r="X1302" s="4" t="s">
        <v>70</v>
      </c>
      <c r="Y1302" s="140">
        <v>45373</v>
      </c>
      <c r="Z1302" s="4" t="s">
        <v>1885</v>
      </c>
      <c r="AA1302" s="4" t="s">
        <v>1886</v>
      </c>
      <c r="AB1302" s="186">
        <f t="shared" si="166"/>
        <v>26500000000</v>
      </c>
      <c r="AC1302" s="142">
        <f t="shared" si="167"/>
        <v>0</v>
      </c>
      <c r="AD1302" s="4"/>
      <c r="AE1302" s="4" t="s">
        <v>2114</v>
      </c>
      <c r="AF1302" s="144" t="s">
        <v>8297</v>
      </c>
      <c r="AG1302" s="4"/>
      <c r="AH1302" s="4"/>
      <c r="AI1302" s="4"/>
      <c r="AJ1302" s="4"/>
      <c r="AK1302" t="s">
        <v>6388</v>
      </c>
    </row>
    <row r="1303" spans="2:37" hidden="1">
      <c r="B1303" s="175" t="s">
        <v>5175</v>
      </c>
      <c r="C1303" s="174" t="s">
        <v>160</v>
      </c>
      <c r="D1303" s="4" t="s">
        <v>2550</v>
      </c>
      <c r="E1303" s="4" t="s">
        <v>1831</v>
      </c>
      <c r="F1303" s="4" t="s">
        <v>1060</v>
      </c>
      <c r="G1303" s="4" t="s">
        <v>8307</v>
      </c>
      <c r="H1303" s="4" t="s">
        <v>1367</v>
      </c>
      <c r="I1303" s="4" t="s">
        <v>1368</v>
      </c>
      <c r="J1303" s="4" t="s">
        <v>8308</v>
      </c>
      <c r="K1303" s="139">
        <v>26000000000</v>
      </c>
      <c r="L1303" s="139">
        <v>26000000000</v>
      </c>
      <c r="M1303" s="4" t="s">
        <v>6736</v>
      </c>
      <c r="N1303" s="4" t="s">
        <v>4503</v>
      </c>
      <c r="O1303" s="4" t="s">
        <v>8296</v>
      </c>
      <c r="P1303" s="186">
        <f t="shared" si="164"/>
        <v>26000000000</v>
      </c>
      <c r="Q1303" s="186">
        <f t="shared" si="165"/>
        <v>0</v>
      </c>
      <c r="R1303" s="4">
        <v>59</v>
      </c>
      <c r="S1303" s="4" t="s">
        <v>70</v>
      </c>
      <c r="T1303" s="4" t="s">
        <v>70</v>
      </c>
      <c r="U1303" s="140">
        <v>45341</v>
      </c>
      <c r="V1303" s="4" t="s">
        <v>1884</v>
      </c>
      <c r="W1303" s="4" t="s">
        <v>1954</v>
      </c>
      <c r="X1303" s="4" t="s">
        <v>70</v>
      </c>
      <c r="Y1303" s="140">
        <v>45373</v>
      </c>
      <c r="Z1303" s="4" t="s">
        <v>1885</v>
      </c>
      <c r="AA1303" s="4" t="s">
        <v>1886</v>
      </c>
      <c r="AB1303" s="186">
        <f t="shared" si="166"/>
        <v>26000000000</v>
      </c>
      <c r="AC1303" s="142">
        <f t="shared" si="167"/>
        <v>0</v>
      </c>
      <c r="AD1303" s="4"/>
      <c r="AE1303" s="4" t="s">
        <v>2114</v>
      </c>
      <c r="AF1303" s="144" t="s">
        <v>8297</v>
      </c>
      <c r="AG1303" s="4"/>
      <c r="AH1303" s="4"/>
      <c r="AI1303" s="4"/>
      <c r="AJ1303" s="4"/>
      <c r="AK1303" t="s">
        <v>6388</v>
      </c>
    </row>
    <row r="1304" spans="2:37" hidden="1">
      <c r="B1304" s="175" t="s">
        <v>5175</v>
      </c>
      <c r="C1304" s="174" t="s">
        <v>160</v>
      </c>
      <c r="D1304" s="4" t="s">
        <v>2550</v>
      </c>
      <c r="E1304" s="4" t="s">
        <v>1831</v>
      </c>
      <c r="F1304" s="4" t="s">
        <v>1060</v>
      </c>
      <c r="G1304" s="4" t="s">
        <v>8309</v>
      </c>
      <c r="H1304" s="4" t="s">
        <v>1367</v>
      </c>
      <c r="I1304" s="4" t="s">
        <v>1368</v>
      </c>
      <c r="J1304" s="4" t="s">
        <v>8310</v>
      </c>
      <c r="K1304" s="139">
        <v>25000000000</v>
      </c>
      <c r="L1304" s="139">
        <v>25000000000</v>
      </c>
      <c r="M1304" s="4" t="s">
        <v>6736</v>
      </c>
      <c r="N1304" s="4" t="s">
        <v>5805</v>
      </c>
      <c r="O1304" s="4" t="s">
        <v>8296</v>
      </c>
      <c r="P1304" s="186">
        <f t="shared" si="164"/>
        <v>25000000000</v>
      </c>
      <c r="Q1304" s="186">
        <f t="shared" si="165"/>
        <v>0</v>
      </c>
      <c r="R1304" s="4">
        <v>59</v>
      </c>
      <c r="S1304" s="4" t="s">
        <v>70</v>
      </c>
      <c r="T1304" s="4" t="s">
        <v>70</v>
      </c>
      <c r="U1304" s="140">
        <v>45341</v>
      </c>
      <c r="V1304" s="4" t="s">
        <v>1884</v>
      </c>
      <c r="W1304" s="4" t="s">
        <v>1954</v>
      </c>
      <c r="X1304" s="4" t="s">
        <v>70</v>
      </c>
      <c r="Y1304" s="140">
        <v>45373</v>
      </c>
      <c r="Z1304" s="4" t="s">
        <v>1885</v>
      </c>
      <c r="AA1304" s="4" t="s">
        <v>1886</v>
      </c>
      <c r="AB1304" s="186">
        <f t="shared" si="166"/>
        <v>25000000000</v>
      </c>
      <c r="AC1304" s="142">
        <f t="shared" si="167"/>
        <v>0</v>
      </c>
      <c r="AD1304" s="4"/>
      <c r="AE1304" s="4" t="s">
        <v>2114</v>
      </c>
      <c r="AF1304" s="144" t="s">
        <v>8297</v>
      </c>
      <c r="AG1304" s="4"/>
      <c r="AH1304" s="4"/>
      <c r="AI1304" s="4"/>
      <c r="AJ1304" s="4"/>
      <c r="AK1304" t="s">
        <v>6388</v>
      </c>
    </row>
    <row r="1305" spans="2:37" hidden="1">
      <c r="B1305" s="175" t="s">
        <v>5175</v>
      </c>
      <c r="C1305" s="174" t="s">
        <v>160</v>
      </c>
      <c r="D1305" s="4" t="s">
        <v>2550</v>
      </c>
      <c r="E1305" s="4" t="s">
        <v>1831</v>
      </c>
      <c r="F1305" s="4" t="s">
        <v>1060</v>
      </c>
      <c r="G1305" s="4" t="s">
        <v>8311</v>
      </c>
      <c r="H1305" s="4" t="s">
        <v>1367</v>
      </c>
      <c r="I1305" s="4" t="s">
        <v>1368</v>
      </c>
      <c r="J1305" s="4" t="s">
        <v>8312</v>
      </c>
      <c r="K1305" s="139">
        <v>10000000000</v>
      </c>
      <c r="L1305" s="139">
        <v>10000000000</v>
      </c>
      <c r="M1305" s="4" t="s">
        <v>6736</v>
      </c>
      <c r="N1305" s="4" t="s">
        <v>5805</v>
      </c>
      <c r="O1305" s="4" t="s">
        <v>8296</v>
      </c>
      <c r="P1305" s="186">
        <f t="shared" si="164"/>
        <v>10000000000</v>
      </c>
      <c r="Q1305" s="186">
        <f t="shared" si="165"/>
        <v>0</v>
      </c>
      <c r="R1305" s="4">
        <v>59</v>
      </c>
      <c r="S1305" s="4" t="s">
        <v>70</v>
      </c>
      <c r="T1305" s="4" t="s">
        <v>70</v>
      </c>
      <c r="U1305" s="140">
        <v>45341</v>
      </c>
      <c r="V1305" s="4" t="s">
        <v>1884</v>
      </c>
      <c r="W1305" s="4" t="s">
        <v>1954</v>
      </c>
      <c r="X1305" s="4" t="s">
        <v>70</v>
      </c>
      <c r="Y1305" s="140">
        <v>45373</v>
      </c>
      <c r="Z1305" s="4" t="s">
        <v>1885</v>
      </c>
      <c r="AA1305" s="4" t="s">
        <v>1886</v>
      </c>
      <c r="AB1305" s="186">
        <f t="shared" si="166"/>
        <v>10000000000</v>
      </c>
      <c r="AC1305" s="142">
        <f t="shared" si="167"/>
        <v>0</v>
      </c>
      <c r="AD1305" s="4"/>
      <c r="AE1305" s="4" t="s">
        <v>2114</v>
      </c>
      <c r="AF1305" s="144" t="s">
        <v>8297</v>
      </c>
      <c r="AG1305" s="4"/>
      <c r="AH1305" s="4"/>
      <c r="AI1305" s="4"/>
      <c r="AJ1305" s="4"/>
      <c r="AK1305" t="s">
        <v>6388</v>
      </c>
    </row>
    <row r="1306" spans="2:37" hidden="1">
      <c r="B1306" s="175" t="s">
        <v>5175</v>
      </c>
      <c r="C1306" s="174" t="s">
        <v>160</v>
      </c>
      <c r="D1306" s="4" t="s">
        <v>2550</v>
      </c>
      <c r="E1306" s="4" t="s">
        <v>1831</v>
      </c>
      <c r="F1306" s="4" t="s">
        <v>1060</v>
      </c>
      <c r="G1306" s="4" t="s">
        <v>8313</v>
      </c>
      <c r="H1306" s="4" t="s">
        <v>1367</v>
      </c>
      <c r="I1306" s="4" t="s">
        <v>1368</v>
      </c>
      <c r="J1306" s="4" t="s">
        <v>8314</v>
      </c>
      <c r="K1306" s="139">
        <v>21000000000</v>
      </c>
      <c r="L1306" s="139">
        <v>21000000000</v>
      </c>
      <c r="M1306" s="4" t="s">
        <v>6736</v>
      </c>
      <c r="N1306" s="4" t="s">
        <v>8315</v>
      </c>
      <c r="O1306" s="4" t="s">
        <v>8296</v>
      </c>
      <c r="P1306" s="186">
        <f t="shared" si="164"/>
        <v>21000000000</v>
      </c>
      <c r="Q1306" s="186">
        <f t="shared" si="165"/>
        <v>0</v>
      </c>
      <c r="R1306" s="4">
        <v>59</v>
      </c>
      <c r="S1306" s="4" t="s">
        <v>70</v>
      </c>
      <c r="T1306" s="4" t="s">
        <v>70</v>
      </c>
      <c r="U1306" s="140">
        <v>45341</v>
      </c>
      <c r="V1306" s="4" t="s">
        <v>1884</v>
      </c>
      <c r="W1306" s="4" t="s">
        <v>1954</v>
      </c>
      <c r="X1306" s="4" t="s">
        <v>70</v>
      </c>
      <c r="Y1306" s="140">
        <v>45373</v>
      </c>
      <c r="Z1306" s="4" t="s">
        <v>1885</v>
      </c>
      <c r="AA1306" s="4" t="s">
        <v>1886</v>
      </c>
      <c r="AB1306" s="186">
        <f t="shared" si="166"/>
        <v>21000000000</v>
      </c>
      <c r="AC1306" s="142">
        <f t="shared" si="167"/>
        <v>0</v>
      </c>
      <c r="AD1306" s="4"/>
      <c r="AE1306" s="4" t="s">
        <v>2114</v>
      </c>
      <c r="AF1306" s="144" t="s">
        <v>8297</v>
      </c>
      <c r="AG1306" s="4"/>
      <c r="AH1306" s="4"/>
      <c r="AI1306" s="4"/>
      <c r="AJ1306" s="4"/>
      <c r="AK1306" t="s">
        <v>6388</v>
      </c>
    </row>
    <row r="1307" spans="2:37" hidden="1">
      <c r="B1307" s="175" t="s">
        <v>5175</v>
      </c>
      <c r="C1307" s="174" t="s">
        <v>160</v>
      </c>
      <c r="D1307" s="4" t="s">
        <v>2550</v>
      </c>
      <c r="E1307" s="4" t="s">
        <v>1831</v>
      </c>
      <c r="F1307" s="4" t="s">
        <v>1060</v>
      </c>
      <c r="G1307" s="4" t="s">
        <v>8316</v>
      </c>
      <c r="H1307" s="4" t="s">
        <v>1367</v>
      </c>
      <c r="I1307" s="4" t="s">
        <v>1368</v>
      </c>
      <c r="J1307" s="4" t="s">
        <v>8317</v>
      </c>
      <c r="K1307" s="139">
        <v>25400000000</v>
      </c>
      <c r="L1307" s="139">
        <v>25400000000</v>
      </c>
      <c r="M1307" s="4" t="s">
        <v>6736</v>
      </c>
      <c r="N1307" s="4" t="s">
        <v>2850</v>
      </c>
      <c r="O1307" s="4" t="s">
        <v>8296</v>
      </c>
      <c r="P1307" s="186">
        <f t="shared" si="164"/>
        <v>25400000000</v>
      </c>
      <c r="Q1307" s="186">
        <f t="shared" si="165"/>
        <v>0</v>
      </c>
      <c r="R1307" s="4">
        <v>59</v>
      </c>
      <c r="S1307" s="4" t="s">
        <v>70</v>
      </c>
      <c r="T1307" s="4" t="s">
        <v>70</v>
      </c>
      <c r="U1307" s="140">
        <v>45341</v>
      </c>
      <c r="V1307" s="4" t="s">
        <v>1884</v>
      </c>
      <c r="W1307" s="4" t="s">
        <v>1954</v>
      </c>
      <c r="X1307" s="4" t="s">
        <v>70</v>
      </c>
      <c r="Y1307" s="140">
        <v>45373</v>
      </c>
      <c r="Z1307" s="4" t="s">
        <v>1885</v>
      </c>
      <c r="AA1307" s="4" t="s">
        <v>1886</v>
      </c>
      <c r="AB1307" s="186">
        <f t="shared" si="166"/>
        <v>25400000000</v>
      </c>
      <c r="AC1307" s="142">
        <f t="shared" si="167"/>
        <v>0</v>
      </c>
      <c r="AD1307" s="4"/>
      <c r="AE1307" s="4" t="s">
        <v>2114</v>
      </c>
      <c r="AF1307" s="144" t="s">
        <v>8297</v>
      </c>
      <c r="AG1307" s="4"/>
      <c r="AH1307" s="4"/>
      <c r="AI1307" s="4"/>
      <c r="AJ1307" s="4"/>
      <c r="AK1307" t="s">
        <v>6388</v>
      </c>
    </row>
    <row r="1308" spans="2:37" hidden="1">
      <c r="B1308" s="175" t="s">
        <v>5175</v>
      </c>
      <c r="C1308" s="174" t="s">
        <v>160</v>
      </c>
      <c r="D1308" s="4" t="s">
        <v>2550</v>
      </c>
      <c r="E1308" s="4" t="s">
        <v>1831</v>
      </c>
      <c r="F1308" s="4" t="s">
        <v>1060</v>
      </c>
      <c r="G1308" s="4" t="s">
        <v>8318</v>
      </c>
      <c r="H1308" s="4" t="s">
        <v>1367</v>
      </c>
      <c r="I1308" s="4" t="s">
        <v>1368</v>
      </c>
      <c r="J1308" s="4" t="s">
        <v>8319</v>
      </c>
      <c r="K1308" s="139">
        <v>77000000000</v>
      </c>
      <c r="L1308" s="139">
        <v>77000000000</v>
      </c>
      <c r="M1308" s="4" t="s">
        <v>5659</v>
      </c>
      <c r="N1308" s="4" t="s">
        <v>8320</v>
      </c>
      <c r="O1308" s="4" t="s">
        <v>8296</v>
      </c>
      <c r="P1308" s="186">
        <f t="shared" si="164"/>
        <v>77000000000</v>
      </c>
      <c r="Q1308" s="186">
        <f t="shared" si="165"/>
        <v>0</v>
      </c>
      <c r="R1308" s="4">
        <v>59</v>
      </c>
      <c r="S1308" s="4" t="s">
        <v>70</v>
      </c>
      <c r="T1308" s="4" t="s">
        <v>70</v>
      </c>
      <c r="U1308" s="140">
        <v>45341</v>
      </c>
      <c r="V1308" s="4" t="s">
        <v>1884</v>
      </c>
      <c r="W1308" s="4" t="s">
        <v>1954</v>
      </c>
      <c r="X1308" s="4" t="s">
        <v>70</v>
      </c>
      <c r="Y1308" s="140">
        <v>45373</v>
      </c>
      <c r="Z1308" s="4" t="s">
        <v>1885</v>
      </c>
      <c r="AA1308" s="4" t="s">
        <v>1886</v>
      </c>
      <c r="AB1308" s="186">
        <f t="shared" si="166"/>
        <v>77000000000</v>
      </c>
      <c r="AC1308" s="142">
        <f t="shared" si="167"/>
        <v>0</v>
      </c>
      <c r="AD1308" s="4"/>
      <c r="AE1308" s="4" t="s">
        <v>2114</v>
      </c>
      <c r="AF1308" s="144" t="s">
        <v>8297</v>
      </c>
      <c r="AG1308" s="4"/>
      <c r="AH1308" s="4"/>
      <c r="AI1308" s="4"/>
      <c r="AJ1308" s="4"/>
      <c r="AK1308" t="s">
        <v>6388</v>
      </c>
    </row>
    <row r="1309" spans="2:37" hidden="1">
      <c r="B1309" s="175" t="s">
        <v>5175</v>
      </c>
      <c r="C1309" s="174" t="s">
        <v>160</v>
      </c>
      <c r="D1309" s="4" t="s">
        <v>2550</v>
      </c>
      <c r="E1309" s="4" t="s">
        <v>1831</v>
      </c>
      <c r="F1309" s="4" t="s">
        <v>1060</v>
      </c>
      <c r="G1309" s="4" t="s">
        <v>8321</v>
      </c>
      <c r="H1309" s="4" t="s">
        <v>1367</v>
      </c>
      <c r="I1309" s="4" t="s">
        <v>1368</v>
      </c>
      <c r="J1309" s="4" t="s">
        <v>8322</v>
      </c>
      <c r="K1309" s="139">
        <v>35000000000</v>
      </c>
      <c r="L1309" s="139">
        <v>35000000000</v>
      </c>
      <c r="M1309" s="4" t="s">
        <v>2545</v>
      </c>
      <c r="N1309" s="4" t="s">
        <v>3303</v>
      </c>
      <c r="O1309" s="4" t="s">
        <v>8296</v>
      </c>
      <c r="P1309" s="186">
        <f t="shared" si="164"/>
        <v>35000000000</v>
      </c>
      <c r="Q1309" s="186">
        <f t="shared" si="165"/>
        <v>0</v>
      </c>
      <c r="R1309" s="4">
        <v>59</v>
      </c>
      <c r="S1309" s="4" t="s">
        <v>70</v>
      </c>
      <c r="T1309" s="4" t="s">
        <v>70</v>
      </c>
      <c r="U1309" s="140">
        <v>45341</v>
      </c>
      <c r="V1309" s="4" t="s">
        <v>1884</v>
      </c>
      <c r="W1309" s="4" t="s">
        <v>1954</v>
      </c>
      <c r="X1309" s="4" t="s">
        <v>70</v>
      </c>
      <c r="Y1309" s="140">
        <v>45373</v>
      </c>
      <c r="Z1309" s="4" t="s">
        <v>1885</v>
      </c>
      <c r="AA1309" s="4" t="s">
        <v>1886</v>
      </c>
      <c r="AB1309" s="186">
        <f t="shared" si="166"/>
        <v>35000000000</v>
      </c>
      <c r="AC1309" s="142">
        <f t="shared" si="167"/>
        <v>0</v>
      </c>
      <c r="AD1309" s="4"/>
      <c r="AE1309" s="4" t="s">
        <v>2114</v>
      </c>
      <c r="AF1309" s="144" t="s">
        <v>8297</v>
      </c>
      <c r="AG1309" s="4"/>
      <c r="AH1309" s="4"/>
      <c r="AI1309" s="4"/>
      <c r="AJ1309" s="4"/>
      <c r="AK1309" t="s">
        <v>6388</v>
      </c>
    </row>
    <row r="1310" spans="2:37" hidden="1">
      <c r="B1310" s="175" t="s">
        <v>5175</v>
      </c>
      <c r="C1310" s="174" t="s">
        <v>160</v>
      </c>
      <c r="D1310" s="4" t="s">
        <v>2550</v>
      </c>
      <c r="E1310" s="4" t="s">
        <v>1831</v>
      </c>
      <c r="F1310" s="4" t="s">
        <v>1060</v>
      </c>
      <c r="G1310" s="4" t="s">
        <v>8323</v>
      </c>
      <c r="H1310" s="4" t="s">
        <v>1367</v>
      </c>
      <c r="I1310" s="4" t="s">
        <v>1368</v>
      </c>
      <c r="J1310" s="4" t="s">
        <v>8324</v>
      </c>
      <c r="K1310" s="139">
        <v>30000000000</v>
      </c>
      <c r="L1310" s="139">
        <v>30000000000</v>
      </c>
      <c r="M1310" s="4" t="s">
        <v>2545</v>
      </c>
      <c r="N1310" s="4" t="s">
        <v>2694</v>
      </c>
      <c r="O1310" s="4" t="s">
        <v>8296</v>
      </c>
      <c r="P1310" s="186">
        <f t="shared" si="164"/>
        <v>30000000000</v>
      </c>
      <c r="Q1310" s="186">
        <f t="shared" si="165"/>
        <v>0</v>
      </c>
      <c r="R1310" s="4">
        <v>59</v>
      </c>
      <c r="S1310" s="4" t="s">
        <v>70</v>
      </c>
      <c r="T1310" s="4" t="s">
        <v>70</v>
      </c>
      <c r="U1310" s="140">
        <v>45341</v>
      </c>
      <c r="V1310" s="4" t="s">
        <v>1884</v>
      </c>
      <c r="W1310" s="4" t="s">
        <v>1954</v>
      </c>
      <c r="X1310" s="4" t="s">
        <v>70</v>
      </c>
      <c r="Y1310" s="140">
        <v>45373</v>
      </c>
      <c r="Z1310" s="4" t="s">
        <v>1885</v>
      </c>
      <c r="AA1310" s="4" t="s">
        <v>1886</v>
      </c>
      <c r="AB1310" s="186">
        <f t="shared" si="166"/>
        <v>30000000000</v>
      </c>
      <c r="AC1310" s="142">
        <f t="shared" si="167"/>
        <v>0</v>
      </c>
      <c r="AD1310" s="4"/>
      <c r="AE1310" s="4" t="s">
        <v>2114</v>
      </c>
      <c r="AF1310" s="144" t="s">
        <v>8297</v>
      </c>
      <c r="AG1310" s="4"/>
      <c r="AH1310" s="4"/>
      <c r="AI1310" s="4"/>
      <c r="AJ1310" s="4"/>
      <c r="AK1310" t="s">
        <v>6388</v>
      </c>
    </row>
    <row r="1311" spans="2:37" hidden="1">
      <c r="B1311" s="175" t="s">
        <v>5175</v>
      </c>
      <c r="C1311" s="174" t="s">
        <v>160</v>
      </c>
      <c r="D1311" s="4" t="s">
        <v>2550</v>
      </c>
      <c r="E1311" s="4" t="s">
        <v>1831</v>
      </c>
      <c r="F1311" s="4" t="s">
        <v>1060</v>
      </c>
      <c r="G1311" s="4" t="s">
        <v>8325</v>
      </c>
      <c r="H1311" s="4" t="s">
        <v>1367</v>
      </c>
      <c r="I1311" s="4" t="s">
        <v>1368</v>
      </c>
      <c r="J1311" s="4" t="s">
        <v>8326</v>
      </c>
      <c r="K1311" s="139">
        <v>23000000000</v>
      </c>
      <c r="L1311" s="139">
        <v>23000000000</v>
      </c>
      <c r="M1311" s="4" t="s">
        <v>2545</v>
      </c>
      <c r="N1311" s="4" t="s">
        <v>4360</v>
      </c>
      <c r="O1311" s="4" t="s">
        <v>8296</v>
      </c>
      <c r="P1311" s="186">
        <f t="shared" si="164"/>
        <v>23000000000</v>
      </c>
      <c r="Q1311" s="186">
        <f t="shared" si="165"/>
        <v>0</v>
      </c>
      <c r="R1311" s="4">
        <v>59</v>
      </c>
      <c r="S1311" s="4" t="s">
        <v>70</v>
      </c>
      <c r="T1311" s="4" t="s">
        <v>70</v>
      </c>
      <c r="U1311" s="140">
        <v>45341</v>
      </c>
      <c r="V1311" s="4" t="s">
        <v>1884</v>
      </c>
      <c r="W1311" s="4" t="s">
        <v>1954</v>
      </c>
      <c r="X1311" s="4" t="s">
        <v>70</v>
      </c>
      <c r="Y1311" s="140">
        <v>45373</v>
      </c>
      <c r="Z1311" s="4" t="s">
        <v>1885</v>
      </c>
      <c r="AA1311" s="4" t="s">
        <v>1886</v>
      </c>
      <c r="AB1311" s="186">
        <f t="shared" si="166"/>
        <v>23000000000</v>
      </c>
      <c r="AC1311" s="142">
        <f t="shared" si="167"/>
        <v>0</v>
      </c>
      <c r="AD1311" s="4"/>
      <c r="AE1311" s="4" t="s">
        <v>2114</v>
      </c>
      <c r="AF1311" s="144" t="s">
        <v>8297</v>
      </c>
      <c r="AG1311" s="4"/>
      <c r="AH1311" s="4"/>
      <c r="AI1311" s="4"/>
      <c r="AJ1311" s="4"/>
      <c r="AK1311" t="s">
        <v>6388</v>
      </c>
    </row>
    <row r="1312" spans="2:37" hidden="1">
      <c r="B1312" s="145" t="s">
        <v>5175</v>
      </c>
      <c r="C1312" s="4" t="s">
        <v>160</v>
      </c>
      <c r="D1312" s="4" t="s">
        <v>2550</v>
      </c>
      <c r="E1312" s="4" t="s">
        <v>1831</v>
      </c>
      <c r="F1312" s="4" t="s">
        <v>1060</v>
      </c>
      <c r="G1312" s="4" t="s">
        <v>8327</v>
      </c>
      <c r="H1312" s="4" t="s">
        <v>1225</v>
      </c>
      <c r="I1312" s="4" t="s">
        <v>1226</v>
      </c>
      <c r="J1312" s="4" t="s">
        <v>8328</v>
      </c>
      <c r="K1312" s="139">
        <v>170000000000</v>
      </c>
      <c r="L1312" s="139">
        <v>170000000000</v>
      </c>
      <c r="M1312" s="4" t="s">
        <v>5873</v>
      </c>
      <c r="N1312" s="4" t="s">
        <v>3123</v>
      </c>
      <c r="O1312" s="4" t="s">
        <v>2808</v>
      </c>
      <c r="P1312" s="186">
        <f t="shared" si="164"/>
        <v>170000000000</v>
      </c>
      <c r="Q1312" s="186">
        <f t="shared" si="165"/>
        <v>0</v>
      </c>
      <c r="R1312" s="4">
        <v>84</v>
      </c>
      <c r="S1312" s="4" t="s">
        <v>70</v>
      </c>
      <c r="T1312" s="4" t="s">
        <v>70</v>
      </c>
      <c r="U1312" s="140">
        <v>45352</v>
      </c>
      <c r="V1312" s="4" t="s">
        <v>1884</v>
      </c>
      <c r="W1312" s="4" t="s">
        <v>1954</v>
      </c>
      <c r="X1312" s="139" t="s">
        <v>70</v>
      </c>
      <c r="Y1312" s="140">
        <v>45371</v>
      </c>
      <c r="Z1312" s="4" t="s">
        <v>1885</v>
      </c>
      <c r="AA1312" s="4" t="s">
        <v>1886</v>
      </c>
      <c r="AB1312" s="186">
        <f>P1312</f>
        <v>170000000000</v>
      </c>
      <c r="AC1312" s="142">
        <f t="shared" si="161"/>
        <v>0</v>
      </c>
      <c r="AD1312" s="4"/>
      <c r="AE1312" s="4" t="s">
        <v>3271</v>
      </c>
      <c r="AF1312" s="144" t="s">
        <v>8329</v>
      </c>
      <c r="AG1312" s="4"/>
      <c r="AH1312" s="4"/>
      <c r="AI1312" s="4"/>
      <c r="AJ1312" s="4"/>
      <c r="AK1312" t="s">
        <v>2116</v>
      </c>
    </row>
    <row r="1313" spans="1:37" hidden="1">
      <c r="B1313" s="145" t="s">
        <v>5175</v>
      </c>
      <c r="C1313" s="4" t="s">
        <v>160</v>
      </c>
      <c r="D1313" s="4" t="s">
        <v>2550</v>
      </c>
      <c r="E1313" s="4" t="s">
        <v>1831</v>
      </c>
      <c r="F1313" s="4" t="s">
        <v>1060</v>
      </c>
      <c r="G1313" s="4" t="s">
        <v>8330</v>
      </c>
      <c r="H1313" s="4" t="s">
        <v>1225</v>
      </c>
      <c r="I1313" s="4" t="s">
        <v>1226</v>
      </c>
      <c r="J1313" s="4" t="s">
        <v>8331</v>
      </c>
      <c r="K1313" s="139">
        <v>100000000000</v>
      </c>
      <c r="L1313" s="139">
        <v>100000000000</v>
      </c>
      <c r="M1313" s="4" t="s">
        <v>5873</v>
      </c>
      <c r="N1313" s="4" t="s">
        <v>1920</v>
      </c>
      <c r="O1313" s="4" t="s">
        <v>2808</v>
      </c>
      <c r="P1313" s="186">
        <f t="shared" si="164"/>
        <v>100000000000</v>
      </c>
      <c r="Q1313" s="186">
        <f t="shared" si="165"/>
        <v>0</v>
      </c>
      <c r="R1313" s="4">
        <v>84</v>
      </c>
      <c r="S1313" s="4" t="s">
        <v>70</v>
      </c>
      <c r="T1313" s="4" t="s">
        <v>70</v>
      </c>
      <c r="U1313" s="140">
        <v>45352</v>
      </c>
      <c r="V1313" s="4" t="s">
        <v>1884</v>
      </c>
      <c r="W1313" s="4" t="s">
        <v>1954</v>
      </c>
      <c r="X1313" s="139" t="s">
        <v>70</v>
      </c>
      <c r="Y1313" s="140">
        <v>45371</v>
      </c>
      <c r="Z1313" s="4" t="s">
        <v>1885</v>
      </c>
      <c r="AA1313" s="4" t="s">
        <v>1886</v>
      </c>
      <c r="AB1313" s="186">
        <f t="shared" ref="AB1313:AB1315" si="168">P1313</f>
        <v>100000000000</v>
      </c>
      <c r="AC1313" s="142">
        <f t="shared" si="161"/>
        <v>0</v>
      </c>
      <c r="AD1313" s="4"/>
      <c r="AE1313" s="4" t="s">
        <v>3271</v>
      </c>
      <c r="AF1313" s="144" t="s">
        <v>8329</v>
      </c>
      <c r="AG1313" s="4"/>
      <c r="AH1313" s="4"/>
      <c r="AI1313" s="4"/>
      <c r="AJ1313" s="4"/>
      <c r="AK1313" t="s">
        <v>2116</v>
      </c>
    </row>
    <row r="1314" spans="1:37" hidden="1">
      <c r="B1314" s="175" t="s">
        <v>5175</v>
      </c>
      <c r="C1314" s="174" t="s">
        <v>160</v>
      </c>
      <c r="D1314" s="4" t="s">
        <v>2550</v>
      </c>
      <c r="E1314" s="4" t="s">
        <v>1831</v>
      </c>
      <c r="F1314" s="4" t="s">
        <v>1060</v>
      </c>
      <c r="G1314" s="4" t="s">
        <v>8332</v>
      </c>
      <c r="H1314" s="4" t="s">
        <v>1375</v>
      </c>
      <c r="I1314" s="4" t="s">
        <v>1376</v>
      </c>
      <c r="J1314" s="4" t="s">
        <v>8333</v>
      </c>
      <c r="K1314" s="139">
        <v>320000000000</v>
      </c>
      <c r="L1314" s="139">
        <v>320000000000</v>
      </c>
      <c r="M1314" s="4" t="s">
        <v>5698</v>
      </c>
      <c r="N1314" s="4" t="s">
        <v>8334</v>
      </c>
      <c r="O1314" s="4" t="s">
        <v>8335</v>
      </c>
      <c r="P1314" s="186">
        <f t="shared" si="164"/>
        <v>320000000000</v>
      </c>
      <c r="Q1314" s="186">
        <f t="shared" si="165"/>
        <v>0</v>
      </c>
      <c r="R1314" s="4">
        <v>54</v>
      </c>
      <c r="S1314" s="4" t="s">
        <v>70</v>
      </c>
      <c r="T1314" s="4" t="s">
        <v>70</v>
      </c>
      <c r="U1314" s="140">
        <v>45341</v>
      </c>
      <c r="V1314" s="4" t="s">
        <v>1884</v>
      </c>
      <c r="W1314" s="4" t="s">
        <v>1954</v>
      </c>
      <c r="X1314" s="139" t="s">
        <v>70</v>
      </c>
      <c r="Y1314" s="140">
        <v>45369</v>
      </c>
      <c r="Z1314" s="4" t="s">
        <v>1885</v>
      </c>
      <c r="AA1314" s="4" t="s">
        <v>1886</v>
      </c>
      <c r="AB1314" s="186">
        <f t="shared" si="168"/>
        <v>320000000000</v>
      </c>
      <c r="AC1314" s="142">
        <f t="shared" si="161"/>
        <v>0</v>
      </c>
      <c r="AD1314" s="4"/>
      <c r="AE1314" s="4" t="s">
        <v>1127</v>
      </c>
      <c r="AF1314" s="144" t="s">
        <v>8336</v>
      </c>
      <c r="AG1314" s="4"/>
      <c r="AH1314" s="4"/>
      <c r="AI1314" s="4"/>
      <c r="AJ1314" s="4"/>
    </row>
    <row r="1315" spans="1:37" hidden="1">
      <c r="B1315" s="175" t="s">
        <v>5175</v>
      </c>
      <c r="C1315" s="174" t="s">
        <v>160</v>
      </c>
      <c r="D1315" s="4" t="s">
        <v>2550</v>
      </c>
      <c r="E1315" s="4" t="s">
        <v>1831</v>
      </c>
      <c r="F1315" s="4" t="s">
        <v>1060</v>
      </c>
      <c r="G1315" s="4" t="s">
        <v>8337</v>
      </c>
      <c r="H1315" s="4" t="s">
        <v>1369</v>
      </c>
      <c r="I1315" s="4" t="s">
        <v>1370</v>
      </c>
      <c r="J1315" s="4" t="s">
        <v>8338</v>
      </c>
      <c r="K1315" s="139">
        <v>360000000000</v>
      </c>
      <c r="L1315" s="139">
        <v>360000000000</v>
      </c>
      <c r="M1315" s="4" t="s">
        <v>5698</v>
      </c>
      <c r="N1315" s="4" t="s">
        <v>4469</v>
      </c>
      <c r="O1315" s="4" t="s">
        <v>8339</v>
      </c>
      <c r="P1315" s="186">
        <f t="shared" si="164"/>
        <v>360000000000</v>
      </c>
      <c r="Q1315" s="186">
        <f t="shared" si="165"/>
        <v>0</v>
      </c>
      <c r="R1315" s="4">
        <v>57</v>
      </c>
      <c r="S1315" s="4" t="s">
        <v>70</v>
      </c>
      <c r="T1315" s="4" t="s">
        <v>70</v>
      </c>
      <c r="U1315" s="140">
        <v>45341</v>
      </c>
      <c r="V1315" s="4" t="s">
        <v>1884</v>
      </c>
      <c r="W1315" s="4" t="s">
        <v>1954</v>
      </c>
      <c r="X1315" s="139" t="s">
        <v>70</v>
      </c>
      <c r="Y1315" s="140">
        <v>45369</v>
      </c>
      <c r="Z1315" s="4" t="s">
        <v>1885</v>
      </c>
      <c r="AA1315" s="4" t="s">
        <v>1886</v>
      </c>
      <c r="AB1315" s="186">
        <f t="shared" si="168"/>
        <v>360000000000</v>
      </c>
      <c r="AC1315" s="142">
        <f t="shared" si="161"/>
        <v>0</v>
      </c>
      <c r="AD1315" s="4"/>
      <c r="AE1315" s="4" t="s">
        <v>1127</v>
      </c>
      <c r="AF1315" s="144" t="s">
        <v>8340</v>
      </c>
      <c r="AG1315" s="4"/>
      <c r="AH1315" s="4"/>
      <c r="AI1315" s="4"/>
      <c r="AJ1315" s="4"/>
    </row>
    <row r="1316" spans="1:37" hidden="1">
      <c r="B1316" s="145" t="s">
        <v>5175</v>
      </c>
      <c r="C1316" s="4" t="s">
        <v>160</v>
      </c>
      <c r="D1316" s="4" t="s">
        <v>2550</v>
      </c>
      <c r="E1316" s="4" t="s">
        <v>1831</v>
      </c>
      <c r="F1316" s="4" t="s">
        <v>1060</v>
      </c>
      <c r="G1316" s="4" t="s">
        <v>8341</v>
      </c>
      <c r="H1316" s="4" t="s">
        <v>1179</v>
      </c>
      <c r="I1316" s="4" t="s">
        <v>1227</v>
      </c>
      <c r="J1316" s="4" t="s">
        <v>8342</v>
      </c>
      <c r="K1316" s="139">
        <v>150000000000</v>
      </c>
      <c r="L1316" s="139">
        <v>150000000000</v>
      </c>
      <c r="M1316" s="4" t="s">
        <v>5873</v>
      </c>
      <c r="N1316" s="4" t="s">
        <v>1917</v>
      </c>
      <c r="O1316" s="4" t="s">
        <v>2979</v>
      </c>
      <c r="P1316" s="186">
        <f t="shared" si="164"/>
        <v>150000000000</v>
      </c>
      <c r="Q1316" s="186">
        <f t="shared" si="165"/>
        <v>0</v>
      </c>
      <c r="R1316" s="4">
        <v>79</v>
      </c>
      <c r="S1316" s="4" t="s">
        <v>70</v>
      </c>
      <c r="T1316" s="4" t="s">
        <v>70</v>
      </c>
      <c r="U1316" s="140">
        <v>45352</v>
      </c>
      <c r="V1316" s="4" t="s">
        <v>1884</v>
      </c>
      <c r="W1316" s="4" t="s">
        <v>1954</v>
      </c>
      <c r="X1316" s="4"/>
      <c r="Y1316" s="4"/>
      <c r="Z1316" s="4"/>
      <c r="AA1316" s="4" t="s">
        <v>1886</v>
      </c>
      <c r="AB1316" s="4"/>
      <c r="AC1316" s="142">
        <f t="shared" si="161"/>
        <v>150000000000</v>
      </c>
      <c r="AD1316" s="4"/>
      <c r="AE1316" s="4"/>
      <c r="AF1316" s="144"/>
      <c r="AG1316" s="4"/>
      <c r="AH1316" s="4"/>
      <c r="AI1316" s="4"/>
      <c r="AJ1316" s="4"/>
    </row>
    <row r="1317" spans="1:37" hidden="1">
      <c r="B1317" s="145" t="s">
        <v>5175</v>
      </c>
      <c r="C1317" s="4" t="s">
        <v>160</v>
      </c>
      <c r="D1317" s="4" t="s">
        <v>2550</v>
      </c>
      <c r="E1317" s="4" t="s">
        <v>1831</v>
      </c>
      <c r="F1317" s="4" t="s">
        <v>1060</v>
      </c>
      <c r="G1317" s="4" t="s">
        <v>8343</v>
      </c>
      <c r="H1317" s="4" t="s">
        <v>1179</v>
      </c>
      <c r="I1317" s="4" t="s">
        <v>1227</v>
      </c>
      <c r="J1317" s="4" t="s">
        <v>8344</v>
      </c>
      <c r="K1317" s="139">
        <v>120000000000</v>
      </c>
      <c r="L1317" s="139">
        <v>120000000000</v>
      </c>
      <c r="M1317" s="4" t="s">
        <v>5873</v>
      </c>
      <c r="N1317" s="4" t="s">
        <v>2814</v>
      </c>
      <c r="O1317" s="4" t="s">
        <v>2979</v>
      </c>
      <c r="P1317" s="186">
        <f t="shared" si="164"/>
        <v>120000000000</v>
      </c>
      <c r="Q1317" s="186">
        <f t="shared" si="165"/>
        <v>0</v>
      </c>
      <c r="R1317" s="4">
        <v>79</v>
      </c>
      <c r="S1317" s="4" t="s">
        <v>70</v>
      </c>
      <c r="T1317" s="4" t="s">
        <v>70</v>
      </c>
      <c r="U1317" s="140">
        <v>45352</v>
      </c>
      <c r="V1317" s="4" t="s">
        <v>1884</v>
      </c>
      <c r="W1317" s="4" t="s">
        <v>1954</v>
      </c>
      <c r="X1317" s="4"/>
      <c r="Y1317" s="4"/>
      <c r="Z1317" s="4"/>
      <c r="AA1317" s="4" t="s">
        <v>1886</v>
      </c>
      <c r="AB1317" s="4"/>
      <c r="AC1317" s="142">
        <f t="shared" si="161"/>
        <v>120000000000</v>
      </c>
      <c r="AD1317" s="4"/>
      <c r="AE1317" s="4"/>
      <c r="AF1317" s="144"/>
      <c r="AG1317" s="4"/>
      <c r="AH1317" s="4"/>
      <c r="AI1317" s="4"/>
      <c r="AJ1317" s="4"/>
    </row>
    <row r="1318" spans="1:37" hidden="1">
      <c r="B1318" s="175" t="s">
        <v>5175</v>
      </c>
      <c r="C1318" s="174" t="s">
        <v>160</v>
      </c>
      <c r="D1318" s="4" t="s">
        <v>2550</v>
      </c>
      <c r="E1318" s="4" t="s">
        <v>1831</v>
      </c>
      <c r="F1318" s="4" t="s">
        <v>1060</v>
      </c>
      <c r="G1318" s="4" t="s">
        <v>8345</v>
      </c>
      <c r="H1318" s="4" t="s">
        <v>1401</v>
      </c>
      <c r="I1318" s="4" t="s">
        <v>1402</v>
      </c>
      <c r="J1318" s="4" t="s">
        <v>8346</v>
      </c>
      <c r="K1318" s="139">
        <v>149000000000</v>
      </c>
      <c r="L1318" s="139">
        <v>149000000000</v>
      </c>
      <c r="M1318" s="4" t="s">
        <v>5873</v>
      </c>
      <c r="N1318" s="4" t="s">
        <v>2454</v>
      </c>
      <c r="O1318" s="4" t="s">
        <v>6891</v>
      </c>
      <c r="P1318" s="186">
        <f>L1318</f>
        <v>149000000000</v>
      </c>
      <c r="Q1318" s="186">
        <f>L1318-P1318</f>
        <v>0</v>
      </c>
      <c r="R1318" s="4">
        <v>34</v>
      </c>
      <c r="S1318" s="4" t="s">
        <v>70</v>
      </c>
      <c r="T1318" s="4" t="s">
        <v>70</v>
      </c>
      <c r="U1318" s="140">
        <v>45341</v>
      </c>
      <c r="V1318" s="4" t="s">
        <v>1884</v>
      </c>
      <c r="W1318" s="4" t="s">
        <v>1954</v>
      </c>
      <c r="X1318" s="139" t="s">
        <v>70</v>
      </c>
      <c r="Y1318" s="95">
        <v>45353</v>
      </c>
      <c r="Z1318" s="4" t="s">
        <v>1888</v>
      </c>
      <c r="AA1318" s="4" t="s">
        <v>1886</v>
      </c>
      <c r="AB1318" s="186">
        <f>P1318</f>
        <v>149000000000</v>
      </c>
      <c r="AC1318" s="142">
        <f t="shared" si="161"/>
        <v>0</v>
      </c>
      <c r="AD1318" s="4"/>
      <c r="AE1318" s="4" t="s">
        <v>1942</v>
      </c>
      <c r="AF1318" s="252" t="s">
        <v>8347</v>
      </c>
      <c r="AG1318" s="4"/>
      <c r="AH1318" s="4"/>
      <c r="AI1318" s="4"/>
      <c r="AJ1318" s="4"/>
      <c r="AK1318" s="95">
        <v>45353</v>
      </c>
    </row>
    <row r="1319" spans="1:37" hidden="1">
      <c r="B1319" s="175" t="s">
        <v>5175</v>
      </c>
      <c r="C1319" s="174" t="s">
        <v>160</v>
      </c>
      <c r="D1319" s="4" t="s">
        <v>2550</v>
      </c>
      <c r="E1319" s="4" t="s">
        <v>1831</v>
      </c>
      <c r="F1319" s="4" t="s">
        <v>1060</v>
      </c>
      <c r="G1319" s="4" t="s">
        <v>8348</v>
      </c>
      <c r="H1319" s="4" t="s">
        <v>1361</v>
      </c>
      <c r="I1319" s="4" t="s">
        <v>1362</v>
      </c>
      <c r="J1319" s="4" t="s">
        <v>8349</v>
      </c>
      <c r="K1319" s="139">
        <v>515000000000</v>
      </c>
      <c r="L1319" s="139">
        <v>515000000000</v>
      </c>
      <c r="M1319" s="4" t="s">
        <v>5873</v>
      </c>
      <c r="N1319" s="4" t="s">
        <v>3938</v>
      </c>
      <c r="O1319" s="4" t="s">
        <v>8350</v>
      </c>
      <c r="P1319" s="186">
        <f>K1319</f>
        <v>515000000000</v>
      </c>
      <c r="Q1319" s="4"/>
      <c r="R1319" s="4">
        <v>132</v>
      </c>
      <c r="S1319" s="174" t="s">
        <v>70</v>
      </c>
      <c r="T1319" s="4" t="s">
        <v>70</v>
      </c>
      <c r="U1319" s="140">
        <v>45341</v>
      </c>
      <c r="V1319" s="4" t="s">
        <v>1884</v>
      </c>
      <c r="W1319" s="4" t="s">
        <v>1954</v>
      </c>
      <c r="X1319" s="139" t="s">
        <v>70</v>
      </c>
      <c r="Y1319" s="140">
        <v>45367</v>
      </c>
      <c r="Z1319" s="4" t="s">
        <v>1888</v>
      </c>
      <c r="AA1319" s="4" t="s">
        <v>1886</v>
      </c>
      <c r="AB1319" s="186">
        <f>P1319</f>
        <v>515000000000</v>
      </c>
      <c r="AC1319" s="142">
        <f t="shared" si="161"/>
        <v>0</v>
      </c>
      <c r="AD1319" s="4"/>
      <c r="AE1319" s="4" t="s">
        <v>1127</v>
      </c>
      <c r="AF1319" s="144" t="s">
        <v>8351</v>
      </c>
      <c r="AG1319" s="4"/>
      <c r="AH1319" s="4"/>
      <c r="AI1319" s="4"/>
      <c r="AJ1319" s="4"/>
    </row>
    <row r="1320" spans="1:37" hidden="1">
      <c r="B1320" s="175" t="s">
        <v>5175</v>
      </c>
      <c r="C1320" s="174" t="s">
        <v>160</v>
      </c>
      <c r="D1320" s="4" t="s">
        <v>2550</v>
      </c>
      <c r="E1320" s="4" t="s">
        <v>1831</v>
      </c>
      <c r="F1320" s="4" t="s">
        <v>1060</v>
      </c>
      <c r="G1320" s="4" t="s">
        <v>8352</v>
      </c>
      <c r="H1320" s="4" t="s">
        <v>1409</v>
      </c>
      <c r="I1320" s="4" t="s">
        <v>1410</v>
      </c>
      <c r="J1320" s="4" t="s">
        <v>8353</v>
      </c>
      <c r="K1320" s="139">
        <v>133000000000</v>
      </c>
      <c r="L1320" s="139">
        <v>133000000000</v>
      </c>
      <c r="M1320" s="4" t="s">
        <v>2545</v>
      </c>
      <c r="N1320" s="4" t="s">
        <v>2968</v>
      </c>
      <c r="O1320" s="4" t="s">
        <v>8354</v>
      </c>
      <c r="P1320" s="186">
        <f>K1320</f>
        <v>133000000000</v>
      </c>
      <c r="Q1320" s="186">
        <f>K1320-L1320</f>
        <v>0</v>
      </c>
      <c r="R1320" s="4">
        <v>53</v>
      </c>
      <c r="S1320" s="4" t="s">
        <v>70</v>
      </c>
      <c r="T1320" s="4" t="s">
        <v>70</v>
      </c>
      <c r="U1320" s="140">
        <v>45341</v>
      </c>
      <c r="V1320" s="4" t="s">
        <v>1884</v>
      </c>
      <c r="W1320" s="4" t="s">
        <v>1954</v>
      </c>
      <c r="X1320" s="4"/>
      <c r="Y1320" s="4"/>
      <c r="Z1320" s="4"/>
      <c r="AA1320" s="4" t="s">
        <v>1886</v>
      </c>
      <c r="AB1320" s="4"/>
      <c r="AC1320" s="142">
        <f t="shared" si="161"/>
        <v>133000000000</v>
      </c>
      <c r="AD1320" s="4"/>
      <c r="AE1320" s="4"/>
      <c r="AF1320" s="144"/>
      <c r="AG1320" s="4"/>
      <c r="AH1320" s="4"/>
      <c r="AI1320" s="4"/>
      <c r="AJ1320" s="4"/>
    </row>
    <row r="1321" spans="1:37" hidden="1">
      <c r="B1321" s="175" t="s">
        <v>5175</v>
      </c>
      <c r="C1321" s="174" t="s">
        <v>160</v>
      </c>
      <c r="D1321" s="4" t="s">
        <v>2550</v>
      </c>
      <c r="E1321" s="4" t="s">
        <v>1831</v>
      </c>
      <c r="F1321" s="4" t="s">
        <v>1060</v>
      </c>
      <c r="G1321" s="4" t="s">
        <v>8355</v>
      </c>
      <c r="H1321" s="4" t="s">
        <v>1381</v>
      </c>
      <c r="I1321" s="4" t="s">
        <v>1382</v>
      </c>
      <c r="J1321" s="4" t="s">
        <v>8356</v>
      </c>
      <c r="K1321" s="139">
        <v>250000000000</v>
      </c>
      <c r="L1321" s="139">
        <v>250000000000</v>
      </c>
      <c r="M1321" s="4" t="s">
        <v>1908</v>
      </c>
      <c r="N1321" s="4" t="s">
        <v>2627</v>
      </c>
      <c r="O1321" s="4" t="s">
        <v>8357</v>
      </c>
      <c r="P1321" s="186">
        <f>L1321</f>
        <v>250000000000</v>
      </c>
      <c r="Q1321" s="186">
        <f>L1321-P1321</f>
        <v>0</v>
      </c>
      <c r="R1321" s="4">
        <v>33</v>
      </c>
      <c r="S1321" s="4" t="s">
        <v>70</v>
      </c>
      <c r="T1321" s="4" t="s">
        <v>70</v>
      </c>
      <c r="U1321" s="140">
        <v>45341</v>
      </c>
      <c r="V1321" s="4" t="s">
        <v>1884</v>
      </c>
      <c r="W1321" s="4" t="s">
        <v>1954</v>
      </c>
      <c r="X1321" s="139" t="s">
        <v>70</v>
      </c>
      <c r="Y1321" s="140">
        <v>45364</v>
      </c>
      <c r="Z1321" s="4" t="s">
        <v>1885</v>
      </c>
      <c r="AA1321" s="4" t="s">
        <v>1886</v>
      </c>
      <c r="AB1321" s="186">
        <f t="shared" ref="AB1321" si="169">P1321</f>
        <v>250000000000</v>
      </c>
      <c r="AC1321" s="142">
        <f t="shared" si="161"/>
        <v>0</v>
      </c>
      <c r="AD1321" s="4"/>
      <c r="AE1321" s="4" t="s">
        <v>1127</v>
      </c>
      <c r="AF1321" s="252" t="s">
        <v>8358</v>
      </c>
      <c r="AG1321" s="4"/>
      <c r="AH1321" s="4"/>
      <c r="AI1321" s="4"/>
      <c r="AJ1321" s="4"/>
    </row>
    <row r="1322" spans="1:37" hidden="1">
      <c r="B1322" s="145" t="s">
        <v>5175</v>
      </c>
      <c r="C1322" s="4" t="s">
        <v>160</v>
      </c>
      <c r="D1322" s="4" t="s">
        <v>2550</v>
      </c>
      <c r="E1322" s="4" t="s">
        <v>1831</v>
      </c>
      <c r="F1322" s="4" t="s">
        <v>1060</v>
      </c>
      <c r="G1322" s="4" t="s">
        <v>8359</v>
      </c>
      <c r="H1322" s="4" t="s">
        <v>1184</v>
      </c>
      <c r="I1322" s="4" t="s">
        <v>1242</v>
      </c>
      <c r="J1322" s="4" t="s">
        <v>8360</v>
      </c>
      <c r="K1322" s="139">
        <v>230000000000</v>
      </c>
      <c r="L1322" s="139">
        <v>230000000000</v>
      </c>
      <c r="M1322" s="4" t="s">
        <v>5873</v>
      </c>
      <c r="N1322" s="4" t="s">
        <v>5402</v>
      </c>
      <c r="O1322" s="4" t="s">
        <v>3196</v>
      </c>
      <c r="P1322" s="186">
        <f t="shared" ref="P1322:P1346" si="170">K1322</f>
        <v>230000000000</v>
      </c>
      <c r="Q1322" s="186">
        <f t="shared" ref="Q1322:Q1327" si="171">K1322-P1322</f>
        <v>0</v>
      </c>
      <c r="R1322" s="4">
        <v>88</v>
      </c>
      <c r="S1322" s="4" t="s">
        <v>70</v>
      </c>
      <c r="T1322" s="4" t="s">
        <v>70</v>
      </c>
      <c r="U1322" s="140">
        <v>45352</v>
      </c>
      <c r="V1322" s="4" t="s">
        <v>1884</v>
      </c>
      <c r="W1322" s="4" t="s">
        <v>1954</v>
      </c>
      <c r="X1322" s="4" t="s">
        <v>70</v>
      </c>
      <c r="Y1322" s="4" t="s">
        <v>3521</v>
      </c>
      <c r="Z1322" s="4" t="s">
        <v>1885</v>
      </c>
      <c r="AA1322" s="4" t="s">
        <v>1886</v>
      </c>
      <c r="AB1322" s="186">
        <f>P1322</f>
        <v>230000000000</v>
      </c>
      <c r="AC1322" s="142">
        <f t="shared" si="161"/>
        <v>0</v>
      </c>
      <c r="AD1322" s="4"/>
      <c r="AE1322" s="4" t="s">
        <v>2114</v>
      </c>
      <c r="AF1322" s="144" t="s">
        <v>8361</v>
      </c>
      <c r="AG1322" s="4"/>
      <c r="AH1322" s="4"/>
      <c r="AI1322" s="4"/>
      <c r="AJ1322" s="4"/>
      <c r="AK1322" t="s">
        <v>6388</v>
      </c>
    </row>
    <row r="1323" spans="1:37" hidden="1">
      <c r="B1323" s="145" t="s">
        <v>5175</v>
      </c>
      <c r="C1323" s="4" t="s">
        <v>160</v>
      </c>
      <c r="D1323" s="4" t="s">
        <v>2550</v>
      </c>
      <c r="E1323" s="4" t="s">
        <v>1831</v>
      </c>
      <c r="F1323" s="4" t="s">
        <v>1060</v>
      </c>
      <c r="G1323" s="4" t="s">
        <v>8362</v>
      </c>
      <c r="H1323" s="4" t="s">
        <v>1182</v>
      </c>
      <c r="I1323" s="4" t="s">
        <v>1252</v>
      </c>
      <c r="J1323" s="4" t="s">
        <v>8363</v>
      </c>
      <c r="K1323" s="139">
        <v>220000000000</v>
      </c>
      <c r="L1323" s="139">
        <v>220000000000</v>
      </c>
      <c r="M1323" s="4" t="s">
        <v>5873</v>
      </c>
      <c r="N1323" s="4" t="s">
        <v>6580</v>
      </c>
      <c r="O1323" s="4" t="s">
        <v>3196</v>
      </c>
      <c r="P1323" s="186">
        <f t="shared" si="170"/>
        <v>220000000000</v>
      </c>
      <c r="Q1323" s="186">
        <f t="shared" si="171"/>
        <v>0</v>
      </c>
      <c r="R1323" s="4">
        <v>78</v>
      </c>
      <c r="S1323" s="4" t="s">
        <v>70</v>
      </c>
      <c r="T1323" s="4" t="s">
        <v>70</v>
      </c>
      <c r="U1323" s="140">
        <v>45352</v>
      </c>
      <c r="V1323" s="4" t="s">
        <v>1884</v>
      </c>
      <c r="W1323" s="4" t="s">
        <v>1954</v>
      </c>
      <c r="X1323" s="4"/>
      <c r="Y1323" s="4"/>
      <c r="Z1323" s="4"/>
      <c r="AA1323" s="4" t="s">
        <v>1886</v>
      </c>
      <c r="AB1323" s="4"/>
      <c r="AC1323" s="142">
        <f t="shared" si="161"/>
        <v>220000000000</v>
      </c>
      <c r="AD1323" s="4"/>
      <c r="AE1323" s="4"/>
      <c r="AF1323" s="144"/>
      <c r="AG1323" s="4"/>
      <c r="AH1323" s="4"/>
      <c r="AI1323" s="4"/>
      <c r="AJ1323" s="4"/>
    </row>
    <row r="1324" spans="1:37" hidden="1">
      <c r="B1324" s="145" t="s">
        <v>5175</v>
      </c>
      <c r="C1324" s="4" t="s">
        <v>160</v>
      </c>
      <c r="D1324" s="4" t="s">
        <v>2550</v>
      </c>
      <c r="E1324" s="4" t="s">
        <v>1831</v>
      </c>
      <c r="F1324" s="4" t="s">
        <v>1060</v>
      </c>
      <c r="G1324" s="4" t="s">
        <v>8364</v>
      </c>
      <c r="H1324" s="4" t="s">
        <v>1177</v>
      </c>
      <c r="I1324" s="4" t="s">
        <v>1178</v>
      </c>
      <c r="J1324" s="4" t="s">
        <v>8365</v>
      </c>
      <c r="K1324" s="139">
        <v>300000000000</v>
      </c>
      <c r="L1324" s="139">
        <v>300000000000</v>
      </c>
      <c r="M1324" s="4" t="s">
        <v>5873</v>
      </c>
      <c r="N1324" s="4" t="s">
        <v>3385</v>
      </c>
      <c r="O1324" s="4" t="s">
        <v>3250</v>
      </c>
      <c r="P1324" s="186">
        <f t="shared" si="170"/>
        <v>300000000000</v>
      </c>
      <c r="Q1324" s="186">
        <f t="shared" si="171"/>
        <v>0</v>
      </c>
      <c r="R1324" s="4">
        <v>86</v>
      </c>
      <c r="S1324" s="4" t="s">
        <v>70</v>
      </c>
      <c r="T1324" s="4" t="s">
        <v>70</v>
      </c>
      <c r="U1324" s="140">
        <v>45352</v>
      </c>
      <c r="V1324" s="4" t="s">
        <v>1884</v>
      </c>
      <c r="W1324" s="4" t="s">
        <v>1954</v>
      </c>
      <c r="X1324" s="4"/>
      <c r="Y1324" s="4"/>
      <c r="Z1324" s="4"/>
      <c r="AA1324" s="4" t="s">
        <v>1886</v>
      </c>
      <c r="AB1324" s="4"/>
      <c r="AC1324" s="142">
        <f t="shared" si="161"/>
        <v>300000000000</v>
      </c>
      <c r="AD1324" s="4"/>
      <c r="AE1324" s="4"/>
      <c r="AF1324" s="144"/>
      <c r="AG1324" s="4"/>
      <c r="AH1324" s="4"/>
      <c r="AI1324" s="4"/>
      <c r="AJ1324" s="4"/>
    </row>
    <row r="1325" spans="1:37" hidden="1">
      <c r="B1325" s="145" t="s">
        <v>5175</v>
      </c>
      <c r="C1325" s="4" t="s">
        <v>160</v>
      </c>
      <c r="D1325" s="4" t="s">
        <v>2550</v>
      </c>
      <c r="E1325" s="4" t="s">
        <v>1831</v>
      </c>
      <c r="F1325" s="4" t="s">
        <v>1060</v>
      </c>
      <c r="G1325" s="4" t="s">
        <v>8366</v>
      </c>
      <c r="H1325" s="4" t="s">
        <v>1276</v>
      </c>
      <c r="I1325" s="4" t="s">
        <v>1277</v>
      </c>
      <c r="J1325" s="4" t="s">
        <v>8367</v>
      </c>
      <c r="K1325" s="139">
        <v>27000000000</v>
      </c>
      <c r="L1325" s="139">
        <v>27000000000</v>
      </c>
      <c r="M1325" s="4" t="s">
        <v>6451</v>
      </c>
      <c r="N1325" s="4" t="s">
        <v>3552</v>
      </c>
      <c r="O1325" s="4" t="s">
        <v>8368</v>
      </c>
      <c r="P1325" s="186">
        <f t="shared" si="170"/>
        <v>27000000000</v>
      </c>
      <c r="Q1325" s="186">
        <f t="shared" si="171"/>
        <v>0</v>
      </c>
      <c r="R1325" s="4">
        <v>80</v>
      </c>
      <c r="S1325" s="4" t="s">
        <v>70</v>
      </c>
      <c r="T1325" s="4" t="s">
        <v>70</v>
      </c>
      <c r="U1325" s="140">
        <v>45352</v>
      </c>
      <c r="V1325" s="4" t="s">
        <v>1884</v>
      </c>
      <c r="W1325" s="4" t="s">
        <v>1954</v>
      </c>
      <c r="X1325" s="4"/>
      <c r="Y1325" s="4"/>
      <c r="Z1325" s="4"/>
      <c r="AA1325" s="4" t="s">
        <v>1886</v>
      </c>
      <c r="AB1325" s="4"/>
      <c r="AC1325" s="142">
        <f t="shared" si="161"/>
        <v>27000000000</v>
      </c>
      <c r="AD1325" s="4"/>
      <c r="AE1325" s="4"/>
      <c r="AF1325" s="144"/>
      <c r="AG1325" s="4"/>
      <c r="AH1325" s="4"/>
      <c r="AI1325" s="4"/>
      <c r="AJ1325" s="4"/>
    </row>
    <row r="1326" spans="1:37" hidden="1">
      <c r="B1326" s="145" t="s">
        <v>5175</v>
      </c>
      <c r="C1326" s="4" t="s">
        <v>160</v>
      </c>
      <c r="D1326" s="4" t="s">
        <v>2550</v>
      </c>
      <c r="E1326" s="4" t="s">
        <v>1831</v>
      </c>
      <c r="F1326" s="4" t="s">
        <v>1060</v>
      </c>
      <c r="G1326" s="4" t="s">
        <v>8369</v>
      </c>
      <c r="H1326" s="4" t="s">
        <v>1276</v>
      </c>
      <c r="I1326" s="4" t="s">
        <v>1277</v>
      </c>
      <c r="J1326" s="4" t="s">
        <v>8370</v>
      </c>
      <c r="K1326" s="139">
        <v>27000000000</v>
      </c>
      <c r="L1326" s="139">
        <v>27000000000</v>
      </c>
      <c r="M1326" s="4" t="s">
        <v>6451</v>
      </c>
      <c r="N1326" s="4" t="s">
        <v>2630</v>
      </c>
      <c r="O1326" s="4" t="s">
        <v>8368</v>
      </c>
      <c r="P1326" s="186">
        <f t="shared" si="170"/>
        <v>27000000000</v>
      </c>
      <c r="Q1326" s="186">
        <f t="shared" si="171"/>
        <v>0</v>
      </c>
      <c r="R1326" s="4">
        <v>80</v>
      </c>
      <c r="S1326" s="4" t="s">
        <v>70</v>
      </c>
      <c r="T1326" s="4" t="s">
        <v>70</v>
      </c>
      <c r="U1326" s="140">
        <v>45352</v>
      </c>
      <c r="V1326" s="4" t="s">
        <v>1884</v>
      </c>
      <c r="W1326" s="4" t="s">
        <v>1954</v>
      </c>
      <c r="X1326" s="4"/>
      <c r="Y1326" s="4"/>
      <c r="Z1326" s="4"/>
      <c r="AA1326" s="4" t="s">
        <v>1886</v>
      </c>
      <c r="AB1326" s="4"/>
      <c r="AC1326" s="142">
        <f t="shared" si="161"/>
        <v>27000000000</v>
      </c>
      <c r="AD1326" s="4"/>
      <c r="AE1326" s="4"/>
      <c r="AF1326" s="144"/>
      <c r="AG1326" s="4"/>
      <c r="AH1326" s="4"/>
      <c r="AI1326" s="4"/>
      <c r="AJ1326" s="4"/>
    </row>
    <row r="1327" spans="1:37" hidden="1">
      <c r="B1327" s="145" t="s">
        <v>5175</v>
      </c>
      <c r="C1327" s="4" t="s">
        <v>160</v>
      </c>
      <c r="D1327" s="4" t="s">
        <v>2550</v>
      </c>
      <c r="E1327" s="4" t="s">
        <v>1831</v>
      </c>
      <c r="F1327" s="4" t="s">
        <v>1060</v>
      </c>
      <c r="G1327" s="4" t="s">
        <v>8371</v>
      </c>
      <c r="H1327" s="4" t="s">
        <v>1276</v>
      </c>
      <c r="I1327" s="4" t="s">
        <v>1277</v>
      </c>
      <c r="J1327" s="4" t="s">
        <v>8372</v>
      </c>
      <c r="K1327" s="139">
        <v>26000000000</v>
      </c>
      <c r="L1327" s="139">
        <v>26000000000</v>
      </c>
      <c r="M1327" s="4" t="s">
        <v>6451</v>
      </c>
      <c r="N1327" s="4" t="s">
        <v>2144</v>
      </c>
      <c r="O1327" s="4" t="s">
        <v>8368</v>
      </c>
      <c r="P1327" s="186">
        <f t="shared" si="170"/>
        <v>26000000000</v>
      </c>
      <c r="Q1327" s="186">
        <f t="shared" si="171"/>
        <v>0</v>
      </c>
      <c r="R1327" s="4">
        <v>80</v>
      </c>
      <c r="S1327" s="4" t="s">
        <v>70</v>
      </c>
      <c r="T1327" s="4" t="s">
        <v>70</v>
      </c>
      <c r="U1327" s="140">
        <v>45352</v>
      </c>
      <c r="V1327" s="4" t="s">
        <v>1884</v>
      </c>
      <c r="W1327" s="4" t="s">
        <v>1954</v>
      </c>
      <c r="X1327" s="4"/>
      <c r="Y1327" s="4"/>
      <c r="Z1327" s="4"/>
      <c r="AA1327" s="4" t="s">
        <v>1886</v>
      </c>
      <c r="AB1327" s="4"/>
      <c r="AC1327" s="142">
        <f t="shared" si="161"/>
        <v>26000000000</v>
      </c>
      <c r="AD1327" s="4"/>
      <c r="AE1327" s="4"/>
      <c r="AF1327" s="144"/>
      <c r="AG1327" s="4"/>
      <c r="AH1327" s="4"/>
      <c r="AI1327" s="4"/>
      <c r="AJ1327" s="4"/>
    </row>
    <row r="1328" spans="1:37" hidden="1">
      <c r="A1328" t="s">
        <v>8373</v>
      </c>
      <c r="B1328" s="145" t="s">
        <v>5175</v>
      </c>
      <c r="C1328" s="4" t="s">
        <v>160</v>
      </c>
      <c r="D1328" s="4" t="s">
        <v>2550</v>
      </c>
      <c r="E1328" s="4" t="s">
        <v>1831</v>
      </c>
      <c r="F1328" s="4" t="s">
        <v>1060</v>
      </c>
      <c r="G1328" s="4" t="s">
        <v>8374</v>
      </c>
      <c r="H1328" s="4" t="s">
        <v>1161</v>
      </c>
      <c r="I1328" s="4" t="s">
        <v>1297</v>
      </c>
      <c r="J1328" s="4" t="s">
        <v>8375</v>
      </c>
      <c r="K1328" s="139">
        <v>50000000000</v>
      </c>
      <c r="L1328" s="139">
        <v>50000000000</v>
      </c>
      <c r="M1328" s="4" t="s">
        <v>5203</v>
      </c>
      <c r="N1328" s="4" t="s">
        <v>2772</v>
      </c>
      <c r="O1328" s="4" t="s">
        <v>3068</v>
      </c>
      <c r="P1328" s="186">
        <f t="shared" si="170"/>
        <v>50000000000</v>
      </c>
      <c r="Q1328" s="186">
        <f>P1328-K1328</f>
        <v>0</v>
      </c>
      <c r="R1328" s="4" t="s">
        <v>2503</v>
      </c>
      <c r="S1328" s="4" t="s">
        <v>70</v>
      </c>
      <c r="T1328" s="4"/>
      <c r="U1328" s="140">
        <v>45353</v>
      </c>
      <c r="V1328" s="4" t="s">
        <v>1884</v>
      </c>
      <c r="W1328" s="4" t="s">
        <v>1954</v>
      </c>
      <c r="X1328" s="4"/>
      <c r="Y1328" s="4"/>
      <c r="Z1328" s="4"/>
      <c r="AA1328" s="4" t="s">
        <v>1886</v>
      </c>
      <c r="AB1328" s="4"/>
      <c r="AC1328" s="142">
        <f t="shared" si="161"/>
        <v>50000000000</v>
      </c>
      <c r="AD1328" s="4"/>
      <c r="AE1328" s="4"/>
      <c r="AF1328" s="144"/>
      <c r="AG1328" s="4"/>
      <c r="AH1328" s="4"/>
      <c r="AI1328" s="4"/>
      <c r="AJ1328" s="4"/>
    </row>
    <row r="1329" spans="2:36" hidden="1">
      <c r="B1329" s="145" t="s">
        <v>5175</v>
      </c>
      <c r="C1329" s="4" t="s">
        <v>160</v>
      </c>
      <c r="D1329" s="4" t="s">
        <v>2550</v>
      </c>
      <c r="E1329" s="4" t="s">
        <v>1831</v>
      </c>
      <c r="F1329" s="4" t="s">
        <v>1060</v>
      </c>
      <c r="G1329" s="4" t="s">
        <v>8376</v>
      </c>
      <c r="H1329" s="4" t="s">
        <v>1235</v>
      </c>
      <c r="I1329" s="4" t="s">
        <v>1236</v>
      </c>
      <c r="J1329" s="4" t="s">
        <v>8377</v>
      </c>
      <c r="K1329" s="139">
        <v>250000000000</v>
      </c>
      <c r="L1329" s="139">
        <v>250000000000</v>
      </c>
      <c r="M1329" s="4" t="s">
        <v>5873</v>
      </c>
      <c r="N1329" s="4" t="s">
        <v>3505</v>
      </c>
      <c r="O1329" s="4" t="s">
        <v>2837</v>
      </c>
      <c r="P1329" s="186">
        <f t="shared" si="170"/>
        <v>250000000000</v>
      </c>
      <c r="Q1329" s="186">
        <f t="shared" ref="Q1329:Q1338" si="172">P1329-K1329</f>
        <v>0</v>
      </c>
      <c r="R1329" s="4">
        <v>197</v>
      </c>
      <c r="S1329" s="174" t="s">
        <v>70</v>
      </c>
      <c r="T1329" s="4" t="s">
        <v>70</v>
      </c>
      <c r="U1329" s="140">
        <v>45348</v>
      </c>
      <c r="V1329" s="4" t="s">
        <v>1887</v>
      </c>
      <c r="W1329" s="4"/>
      <c r="X1329" s="139" t="s">
        <v>70</v>
      </c>
      <c r="Y1329" s="140">
        <v>45366</v>
      </c>
      <c r="Z1329" s="4" t="s">
        <v>1885</v>
      </c>
      <c r="AA1329" s="4" t="s">
        <v>1886</v>
      </c>
      <c r="AB1329" s="186">
        <f t="shared" ref="AB1329:AB1330" si="173">P1329</f>
        <v>250000000000</v>
      </c>
      <c r="AC1329" s="142">
        <f t="shared" si="161"/>
        <v>0</v>
      </c>
      <c r="AD1329" s="4"/>
      <c r="AE1329" s="4" t="s">
        <v>1127</v>
      </c>
      <c r="AF1329" s="144" t="s">
        <v>8378</v>
      </c>
      <c r="AG1329" s="4"/>
      <c r="AH1329" s="4"/>
      <c r="AI1329" s="4"/>
      <c r="AJ1329" s="4"/>
    </row>
    <row r="1330" spans="2:36" hidden="1">
      <c r="B1330" s="145" t="s">
        <v>5175</v>
      </c>
      <c r="C1330" s="4" t="s">
        <v>160</v>
      </c>
      <c r="D1330" s="4" t="s">
        <v>2550</v>
      </c>
      <c r="E1330" s="4" t="s">
        <v>1831</v>
      </c>
      <c r="F1330" s="4" t="s">
        <v>1060</v>
      </c>
      <c r="G1330" s="4" t="s">
        <v>8379</v>
      </c>
      <c r="H1330" s="4" t="s">
        <v>1220</v>
      </c>
      <c r="I1330" s="4" t="s">
        <v>1221</v>
      </c>
      <c r="J1330" s="4" t="s">
        <v>8380</v>
      </c>
      <c r="K1330" s="139">
        <v>280000000000</v>
      </c>
      <c r="L1330" s="139">
        <v>280000000000</v>
      </c>
      <c r="M1330" s="4" t="s">
        <v>5873</v>
      </c>
      <c r="N1330" s="4" t="s">
        <v>2896</v>
      </c>
      <c r="O1330" s="4" t="s">
        <v>2666</v>
      </c>
      <c r="P1330" s="186">
        <f t="shared" si="170"/>
        <v>280000000000</v>
      </c>
      <c r="Q1330" s="186">
        <f t="shared" si="172"/>
        <v>0</v>
      </c>
      <c r="R1330" s="4">
        <v>202</v>
      </c>
      <c r="S1330" s="174" t="s">
        <v>70</v>
      </c>
      <c r="T1330" s="4" t="s">
        <v>70</v>
      </c>
      <c r="U1330" s="140">
        <v>45348</v>
      </c>
      <c r="V1330" s="4" t="s">
        <v>1887</v>
      </c>
      <c r="W1330" s="4"/>
      <c r="X1330" s="139" t="s">
        <v>70</v>
      </c>
      <c r="Y1330" s="140">
        <v>45366</v>
      </c>
      <c r="Z1330" s="4" t="s">
        <v>1885</v>
      </c>
      <c r="AA1330" s="4" t="s">
        <v>1886</v>
      </c>
      <c r="AB1330" s="186">
        <f t="shared" si="173"/>
        <v>280000000000</v>
      </c>
      <c r="AC1330" s="142">
        <f t="shared" si="161"/>
        <v>0</v>
      </c>
      <c r="AD1330" s="4"/>
      <c r="AE1330" s="4" t="s">
        <v>1127</v>
      </c>
      <c r="AF1330" s="144" t="s">
        <v>8381</v>
      </c>
      <c r="AG1330" s="4"/>
      <c r="AH1330" s="4"/>
      <c r="AI1330" s="4"/>
      <c r="AJ1330" s="4"/>
    </row>
    <row r="1331" spans="2:36" hidden="1">
      <c r="B1331" s="145" t="s">
        <v>5175</v>
      </c>
      <c r="C1331" s="4" t="s">
        <v>160</v>
      </c>
      <c r="D1331" s="4" t="s">
        <v>2550</v>
      </c>
      <c r="E1331" s="4" t="s">
        <v>1831</v>
      </c>
      <c r="F1331" s="4" t="s">
        <v>1060</v>
      </c>
      <c r="G1331" s="4" t="s">
        <v>8382</v>
      </c>
      <c r="H1331" s="4" t="s">
        <v>1198</v>
      </c>
      <c r="I1331" s="4" t="s">
        <v>1255</v>
      </c>
      <c r="J1331" s="4" t="s">
        <v>8383</v>
      </c>
      <c r="K1331" s="139">
        <v>210000000000</v>
      </c>
      <c r="L1331" s="139">
        <v>210000000000</v>
      </c>
      <c r="M1331" s="4" t="s">
        <v>5873</v>
      </c>
      <c r="N1331" s="4" t="s">
        <v>3488</v>
      </c>
      <c r="O1331" s="4" t="s">
        <v>2663</v>
      </c>
      <c r="P1331" s="186">
        <f t="shared" si="170"/>
        <v>210000000000</v>
      </c>
      <c r="Q1331" s="186">
        <f t="shared" si="172"/>
        <v>0</v>
      </c>
      <c r="R1331" s="4">
        <v>211</v>
      </c>
      <c r="S1331" s="174" t="s">
        <v>70</v>
      </c>
      <c r="T1331" s="4" t="s">
        <v>70</v>
      </c>
      <c r="U1331" s="140">
        <v>45348</v>
      </c>
      <c r="V1331" s="4" t="s">
        <v>1887</v>
      </c>
      <c r="W1331" s="4"/>
      <c r="X1331" s="4"/>
      <c r="Y1331" s="4"/>
      <c r="Z1331" s="4"/>
      <c r="AA1331" s="4" t="s">
        <v>1886</v>
      </c>
      <c r="AB1331" s="4"/>
      <c r="AC1331" s="142">
        <f t="shared" si="161"/>
        <v>210000000000</v>
      </c>
      <c r="AD1331" s="4"/>
      <c r="AE1331" s="4"/>
      <c r="AF1331" s="144"/>
      <c r="AG1331" s="4"/>
      <c r="AH1331" s="4"/>
      <c r="AI1331" s="4"/>
      <c r="AJ1331" s="4"/>
    </row>
    <row r="1332" spans="2:36" hidden="1">
      <c r="B1332" s="145" t="s">
        <v>5175</v>
      </c>
      <c r="C1332" s="4" t="s">
        <v>160</v>
      </c>
      <c r="D1332" s="4" t="s">
        <v>2550</v>
      </c>
      <c r="E1332" s="4" t="s">
        <v>1831</v>
      </c>
      <c r="F1332" s="4" t="s">
        <v>1060</v>
      </c>
      <c r="G1332" s="4" t="s">
        <v>8384</v>
      </c>
      <c r="H1332" s="4" t="s">
        <v>1253</v>
      </c>
      <c r="I1332" s="4" t="s">
        <v>1254</v>
      </c>
      <c r="J1332" s="4" t="s">
        <v>8385</v>
      </c>
      <c r="K1332" s="139">
        <v>50000000000</v>
      </c>
      <c r="L1332" s="139">
        <v>50000000000</v>
      </c>
      <c r="M1332" s="4" t="s">
        <v>5873</v>
      </c>
      <c r="N1332" s="4" t="s">
        <v>1920</v>
      </c>
      <c r="O1332" s="4" t="s">
        <v>3474</v>
      </c>
      <c r="P1332" s="186">
        <f t="shared" si="170"/>
        <v>50000000000</v>
      </c>
      <c r="Q1332" s="186">
        <f t="shared" si="172"/>
        <v>0</v>
      </c>
      <c r="R1332" s="4">
        <v>194</v>
      </c>
      <c r="S1332" s="174" t="s">
        <v>70</v>
      </c>
      <c r="T1332" s="4" t="s">
        <v>70</v>
      </c>
      <c r="U1332" s="140">
        <v>45348</v>
      </c>
      <c r="V1332" s="4" t="s">
        <v>1887</v>
      </c>
      <c r="W1332" s="4"/>
      <c r="X1332" s="139" t="s">
        <v>70</v>
      </c>
      <c r="Y1332" s="140">
        <v>45369</v>
      </c>
      <c r="Z1332" s="4" t="s">
        <v>1885</v>
      </c>
      <c r="AA1332" s="4" t="s">
        <v>1886</v>
      </c>
      <c r="AB1332" s="186">
        <f t="shared" ref="AB1332:AB1335" si="174">P1332</f>
        <v>50000000000</v>
      </c>
      <c r="AC1332" s="142">
        <f t="shared" si="161"/>
        <v>0</v>
      </c>
      <c r="AD1332" s="4"/>
      <c r="AE1332" s="4" t="s">
        <v>1127</v>
      </c>
      <c r="AF1332" s="144" t="s">
        <v>8386</v>
      </c>
      <c r="AG1332" s="4"/>
      <c r="AH1332" s="4"/>
      <c r="AI1332" s="4"/>
      <c r="AJ1332" s="4"/>
    </row>
    <row r="1333" spans="2:36" hidden="1">
      <c r="B1333" s="145" t="s">
        <v>5175</v>
      </c>
      <c r="C1333" s="4" t="s">
        <v>160</v>
      </c>
      <c r="D1333" s="4" t="s">
        <v>2550</v>
      </c>
      <c r="E1333" s="4" t="s">
        <v>1831</v>
      </c>
      <c r="F1333" s="4" t="s">
        <v>1060</v>
      </c>
      <c r="G1333" s="4" t="s">
        <v>8387</v>
      </c>
      <c r="H1333" s="4" t="s">
        <v>1253</v>
      </c>
      <c r="I1333" s="4" t="s">
        <v>1254</v>
      </c>
      <c r="J1333" s="4" t="s">
        <v>8388</v>
      </c>
      <c r="K1333" s="139">
        <v>170000000000</v>
      </c>
      <c r="L1333" s="139">
        <v>170000000000</v>
      </c>
      <c r="M1333" s="4" t="s">
        <v>5651</v>
      </c>
      <c r="N1333" s="4" t="s">
        <v>2997</v>
      </c>
      <c r="O1333" s="4" t="s">
        <v>3474</v>
      </c>
      <c r="P1333" s="186">
        <f t="shared" si="170"/>
        <v>170000000000</v>
      </c>
      <c r="Q1333" s="186">
        <f t="shared" si="172"/>
        <v>0</v>
      </c>
      <c r="R1333" s="4">
        <v>194</v>
      </c>
      <c r="S1333" s="174" t="s">
        <v>70</v>
      </c>
      <c r="T1333" s="4" t="s">
        <v>70</v>
      </c>
      <c r="U1333" s="140">
        <v>45348</v>
      </c>
      <c r="V1333" s="4" t="s">
        <v>1887</v>
      </c>
      <c r="W1333" s="4"/>
      <c r="X1333" s="139" t="s">
        <v>70</v>
      </c>
      <c r="Y1333" s="140">
        <v>45369</v>
      </c>
      <c r="Z1333" s="4" t="s">
        <v>1885</v>
      </c>
      <c r="AA1333" s="4" t="s">
        <v>1886</v>
      </c>
      <c r="AB1333" s="186">
        <f t="shared" si="174"/>
        <v>170000000000</v>
      </c>
      <c r="AC1333" s="142">
        <f t="shared" si="161"/>
        <v>0</v>
      </c>
      <c r="AD1333" s="4"/>
      <c r="AE1333" s="4" t="s">
        <v>1127</v>
      </c>
      <c r="AF1333" s="144" t="s">
        <v>8386</v>
      </c>
      <c r="AG1333" s="4"/>
      <c r="AH1333" s="4"/>
      <c r="AI1333" s="4"/>
      <c r="AJ1333" s="4"/>
    </row>
    <row r="1334" spans="2:36" hidden="1">
      <c r="B1334" s="145" t="s">
        <v>5175</v>
      </c>
      <c r="C1334" s="4" t="s">
        <v>160</v>
      </c>
      <c r="D1334" s="4" t="s">
        <v>2550</v>
      </c>
      <c r="E1334" s="4" t="s">
        <v>1831</v>
      </c>
      <c r="F1334" s="4" t="s">
        <v>1060</v>
      </c>
      <c r="G1334" s="4" t="s">
        <v>8389</v>
      </c>
      <c r="H1334" s="4" t="s">
        <v>1228</v>
      </c>
      <c r="I1334" s="4" t="s">
        <v>1229</v>
      </c>
      <c r="J1334" s="4" t="s">
        <v>8390</v>
      </c>
      <c r="K1334" s="139">
        <v>130000000000</v>
      </c>
      <c r="L1334" s="139">
        <v>130000000000</v>
      </c>
      <c r="M1334" s="4" t="s">
        <v>5873</v>
      </c>
      <c r="N1334" s="4" t="s">
        <v>1917</v>
      </c>
      <c r="O1334" s="4" t="s">
        <v>2979</v>
      </c>
      <c r="P1334" s="186">
        <f t="shared" si="170"/>
        <v>130000000000</v>
      </c>
      <c r="Q1334" s="186">
        <f t="shared" si="172"/>
        <v>0</v>
      </c>
      <c r="R1334" s="4">
        <v>215</v>
      </c>
      <c r="S1334" s="174" t="s">
        <v>70</v>
      </c>
      <c r="T1334" s="4" t="s">
        <v>70</v>
      </c>
      <c r="U1334" s="140">
        <v>45348</v>
      </c>
      <c r="V1334" s="4" t="s">
        <v>1887</v>
      </c>
      <c r="W1334" s="4"/>
      <c r="X1334" s="139" t="s">
        <v>70</v>
      </c>
      <c r="Y1334" s="140">
        <v>45366</v>
      </c>
      <c r="Z1334" s="4" t="s">
        <v>1885</v>
      </c>
      <c r="AA1334" s="4" t="s">
        <v>1886</v>
      </c>
      <c r="AB1334" s="186">
        <f t="shared" si="174"/>
        <v>130000000000</v>
      </c>
      <c r="AC1334" s="142">
        <f t="shared" si="161"/>
        <v>0</v>
      </c>
      <c r="AD1334" s="4"/>
      <c r="AE1334" s="4" t="s">
        <v>1127</v>
      </c>
      <c r="AF1334" s="144" t="s">
        <v>8391</v>
      </c>
      <c r="AG1334" s="4"/>
      <c r="AH1334" s="4"/>
      <c r="AI1334" s="4"/>
      <c r="AJ1334" s="4"/>
    </row>
    <row r="1335" spans="2:36" hidden="1">
      <c r="B1335" s="145" t="s">
        <v>5175</v>
      </c>
      <c r="C1335" s="4" t="s">
        <v>160</v>
      </c>
      <c r="D1335" s="4" t="s">
        <v>2550</v>
      </c>
      <c r="E1335" s="4" t="s">
        <v>1831</v>
      </c>
      <c r="F1335" s="4" t="s">
        <v>1060</v>
      </c>
      <c r="G1335" s="4" t="s">
        <v>8392</v>
      </c>
      <c r="H1335" s="4" t="s">
        <v>1228</v>
      </c>
      <c r="I1335" s="4" t="s">
        <v>1229</v>
      </c>
      <c r="J1335" s="4" t="s">
        <v>8393</v>
      </c>
      <c r="K1335" s="139">
        <v>140000000000</v>
      </c>
      <c r="L1335" s="139">
        <v>140000000000</v>
      </c>
      <c r="M1335" s="4" t="s">
        <v>5873</v>
      </c>
      <c r="N1335" s="4" t="s">
        <v>2638</v>
      </c>
      <c r="O1335" s="4" t="s">
        <v>2979</v>
      </c>
      <c r="P1335" s="186">
        <f t="shared" si="170"/>
        <v>140000000000</v>
      </c>
      <c r="Q1335" s="186">
        <f t="shared" si="172"/>
        <v>0</v>
      </c>
      <c r="R1335" s="4">
        <v>215</v>
      </c>
      <c r="S1335" s="174" t="s">
        <v>70</v>
      </c>
      <c r="T1335" s="4" t="s">
        <v>70</v>
      </c>
      <c r="U1335" s="140">
        <v>45348</v>
      </c>
      <c r="V1335" s="4" t="s">
        <v>1887</v>
      </c>
      <c r="W1335" s="4"/>
      <c r="X1335" s="139" t="s">
        <v>70</v>
      </c>
      <c r="Y1335" s="140">
        <v>45366</v>
      </c>
      <c r="Z1335" s="4" t="s">
        <v>1885</v>
      </c>
      <c r="AA1335" s="4" t="s">
        <v>1886</v>
      </c>
      <c r="AB1335" s="186">
        <f t="shared" si="174"/>
        <v>140000000000</v>
      </c>
      <c r="AC1335" s="142">
        <f t="shared" si="161"/>
        <v>0</v>
      </c>
      <c r="AD1335" s="4"/>
      <c r="AE1335" s="4" t="s">
        <v>1127</v>
      </c>
      <c r="AF1335" s="144" t="s">
        <v>8391</v>
      </c>
      <c r="AG1335" s="4"/>
      <c r="AH1335" s="4"/>
      <c r="AI1335" s="4"/>
      <c r="AJ1335" s="4"/>
    </row>
    <row r="1336" spans="2:36" hidden="1">
      <c r="B1336" s="145" t="s">
        <v>5175</v>
      </c>
      <c r="C1336" s="4" t="s">
        <v>160</v>
      </c>
      <c r="D1336" s="4" t="s">
        <v>2550</v>
      </c>
      <c r="E1336" s="4" t="s">
        <v>1831</v>
      </c>
      <c r="F1336" s="4" t="s">
        <v>1060</v>
      </c>
      <c r="G1336" s="4" t="s">
        <v>8394</v>
      </c>
      <c r="H1336" s="4" t="s">
        <v>1230</v>
      </c>
      <c r="I1336" s="4" t="s">
        <v>1231</v>
      </c>
      <c r="J1336" s="4" t="s">
        <v>8395</v>
      </c>
      <c r="K1336" s="139">
        <v>135000000000</v>
      </c>
      <c r="L1336" s="139">
        <v>135000000000</v>
      </c>
      <c r="M1336" s="4" t="s">
        <v>6894</v>
      </c>
      <c r="N1336" s="4" t="s">
        <v>3480</v>
      </c>
      <c r="O1336" s="4" t="s">
        <v>3536</v>
      </c>
      <c r="P1336" s="186">
        <f t="shared" si="170"/>
        <v>135000000000</v>
      </c>
      <c r="Q1336" s="186">
        <f t="shared" si="172"/>
        <v>0</v>
      </c>
      <c r="R1336" s="4">
        <v>214</v>
      </c>
      <c r="S1336" s="174" t="s">
        <v>70</v>
      </c>
      <c r="T1336" s="4" t="s">
        <v>70</v>
      </c>
      <c r="U1336" s="140">
        <v>45348</v>
      </c>
      <c r="V1336" s="4" t="s">
        <v>1887</v>
      </c>
      <c r="W1336" s="4"/>
      <c r="X1336" s="139" t="s">
        <v>70</v>
      </c>
      <c r="Y1336" s="140">
        <v>45363</v>
      </c>
      <c r="Z1336" s="4" t="s">
        <v>1885</v>
      </c>
      <c r="AA1336" s="4" t="s">
        <v>1886</v>
      </c>
      <c r="AB1336" s="186">
        <f t="shared" ref="AB1336:AB1338" si="175">L1336</f>
        <v>135000000000</v>
      </c>
      <c r="AC1336" s="142">
        <f t="shared" ref="AC1336:AC1338" si="176">L1336-AB1336</f>
        <v>0</v>
      </c>
      <c r="AD1336" s="4"/>
      <c r="AE1336" s="4" t="s">
        <v>1127</v>
      </c>
      <c r="AF1336" s="252" t="s">
        <v>8396</v>
      </c>
      <c r="AG1336" s="4"/>
      <c r="AH1336" s="4"/>
      <c r="AI1336" s="4"/>
      <c r="AJ1336" s="4"/>
    </row>
    <row r="1337" spans="2:36" hidden="1">
      <c r="B1337" s="145" t="s">
        <v>5175</v>
      </c>
      <c r="C1337" s="4" t="s">
        <v>160</v>
      </c>
      <c r="D1337" s="4" t="s">
        <v>2550</v>
      </c>
      <c r="E1337" s="4" t="s">
        <v>1831</v>
      </c>
      <c r="F1337" s="4" t="s">
        <v>1060</v>
      </c>
      <c r="G1337" s="4" t="s">
        <v>8397</v>
      </c>
      <c r="H1337" s="4" t="s">
        <v>1230</v>
      </c>
      <c r="I1337" s="4" t="s">
        <v>1231</v>
      </c>
      <c r="J1337" s="4" t="s">
        <v>8398</v>
      </c>
      <c r="K1337" s="139">
        <v>55000000000</v>
      </c>
      <c r="L1337" s="139">
        <v>55000000000</v>
      </c>
      <c r="M1337" s="4" t="s">
        <v>6894</v>
      </c>
      <c r="N1337" s="4" t="s">
        <v>3880</v>
      </c>
      <c r="O1337" s="4" t="s">
        <v>3536</v>
      </c>
      <c r="P1337" s="186">
        <f t="shared" si="170"/>
        <v>55000000000</v>
      </c>
      <c r="Q1337" s="186">
        <f t="shared" si="172"/>
        <v>0</v>
      </c>
      <c r="R1337" s="4">
        <v>214</v>
      </c>
      <c r="S1337" s="174" t="s">
        <v>70</v>
      </c>
      <c r="T1337" s="4" t="s">
        <v>70</v>
      </c>
      <c r="U1337" s="140">
        <v>45348</v>
      </c>
      <c r="V1337" s="4" t="s">
        <v>1887</v>
      </c>
      <c r="W1337" s="4"/>
      <c r="X1337" s="139" t="s">
        <v>70</v>
      </c>
      <c r="Y1337" s="140">
        <v>45363</v>
      </c>
      <c r="Z1337" s="4" t="s">
        <v>1885</v>
      </c>
      <c r="AA1337" s="4" t="s">
        <v>1886</v>
      </c>
      <c r="AB1337" s="186">
        <f t="shared" si="175"/>
        <v>55000000000</v>
      </c>
      <c r="AC1337" s="142">
        <f t="shared" si="176"/>
        <v>0</v>
      </c>
      <c r="AD1337" s="4"/>
      <c r="AE1337" s="4" t="s">
        <v>1127</v>
      </c>
      <c r="AF1337" s="252" t="s">
        <v>8396</v>
      </c>
      <c r="AG1337" s="4"/>
      <c r="AH1337" s="4"/>
      <c r="AI1337" s="4"/>
      <c r="AJ1337" s="4"/>
    </row>
    <row r="1338" spans="2:36" hidden="1">
      <c r="B1338" s="145" t="s">
        <v>5175</v>
      </c>
      <c r="C1338" s="4" t="s">
        <v>160</v>
      </c>
      <c r="D1338" s="4" t="s">
        <v>2550</v>
      </c>
      <c r="E1338" s="4" t="s">
        <v>1831</v>
      </c>
      <c r="F1338" s="4" t="s">
        <v>1060</v>
      </c>
      <c r="G1338" s="4" t="s">
        <v>8399</v>
      </c>
      <c r="H1338" s="4" t="s">
        <v>1230</v>
      </c>
      <c r="I1338" s="4" t="s">
        <v>1231</v>
      </c>
      <c r="J1338" s="4" t="s">
        <v>8400</v>
      </c>
      <c r="K1338" s="139">
        <v>80000000000</v>
      </c>
      <c r="L1338" s="139">
        <v>80000000000</v>
      </c>
      <c r="M1338" s="4" t="s">
        <v>6894</v>
      </c>
      <c r="N1338" s="4" t="s">
        <v>3862</v>
      </c>
      <c r="O1338" s="4" t="s">
        <v>3536</v>
      </c>
      <c r="P1338" s="186">
        <f t="shared" si="170"/>
        <v>80000000000</v>
      </c>
      <c r="Q1338" s="186">
        <f t="shared" si="172"/>
        <v>0</v>
      </c>
      <c r="R1338" s="4">
        <v>214</v>
      </c>
      <c r="S1338" s="174" t="s">
        <v>70</v>
      </c>
      <c r="T1338" s="4" t="s">
        <v>70</v>
      </c>
      <c r="U1338" s="140">
        <v>45348</v>
      </c>
      <c r="V1338" s="4" t="s">
        <v>1887</v>
      </c>
      <c r="W1338" s="4"/>
      <c r="X1338" s="139" t="s">
        <v>70</v>
      </c>
      <c r="Y1338" s="140">
        <v>45363</v>
      </c>
      <c r="Z1338" s="4" t="s">
        <v>1885</v>
      </c>
      <c r="AA1338" s="4" t="s">
        <v>1886</v>
      </c>
      <c r="AB1338" s="186">
        <f t="shared" si="175"/>
        <v>80000000000</v>
      </c>
      <c r="AC1338" s="142">
        <f t="shared" si="176"/>
        <v>0</v>
      </c>
      <c r="AD1338" s="4"/>
      <c r="AE1338" s="4" t="s">
        <v>1127</v>
      </c>
      <c r="AF1338" s="252" t="s">
        <v>8396</v>
      </c>
      <c r="AG1338" s="4"/>
      <c r="AH1338" s="4"/>
      <c r="AI1338" s="4"/>
      <c r="AJ1338" s="4"/>
    </row>
    <row r="1339" spans="2:36" hidden="1">
      <c r="B1339" s="175" t="s">
        <v>5175</v>
      </c>
      <c r="C1339" s="174" t="s">
        <v>160</v>
      </c>
      <c r="D1339" s="4" t="s">
        <v>2550</v>
      </c>
      <c r="E1339" s="4" t="s">
        <v>1831</v>
      </c>
      <c r="F1339" s="4" t="s">
        <v>1060</v>
      </c>
      <c r="G1339" s="4" t="s">
        <v>8401</v>
      </c>
      <c r="H1339" s="4" t="s">
        <v>1371</v>
      </c>
      <c r="I1339" s="4" t="s">
        <v>1372</v>
      </c>
      <c r="J1339" s="4" t="s">
        <v>8402</v>
      </c>
      <c r="K1339" s="139">
        <v>238000000000</v>
      </c>
      <c r="L1339" s="139">
        <v>238000000000</v>
      </c>
      <c r="M1339" s="4" t="s">
        <v>5698</v>
      </c>
      <c r="N1339" s="4" t="s">
        <v>3075</v>
      </c>
      <c r="O1339" s="4" t="s">
        <v>8403</v>
      </c>
      <c r="P1339" s="186">
        <f t="shared" si="170"/>
        <v>238000000000</v>
      </c>
      <c r="Q1339" s="186">
        <f>K1339-P1339</f>
        <v>0</v>
      </c>
      <c r="R1339" s="4">
        <v>74</v>
      </c>
      <c r="S1339" s="4" t="s">
        <v>70</v>
      </c>
      <c r="T1339" s="4" t="s">
        <v>70</v>
      </c>
      <c r="U1339" s="140">
        <v>45341</v>
      </c>
      <c r="V1339" s="4" t="s">
        <v>1884</v>
      </c>
      <c r="W1339" s="4" t="s">
        <v>1954</v>
      </c>
      <c r="X1339" s="4"/>
      <c r="Y1339" s="4"/>
      <c r="Z1339" s="4"/>
      <c r="AA1339" s="4" t="s">
        <v>1886</v>
      </c>
      <c r="AB1339" s="4"/>
      <c r="AC1339" s="142">
        <f t="shared" si="161"/>
        <v>238000000000</v>
      </c>
      <c r="AD1339" s="4"/>
      <c r="AE1339" s="4"/>
      <c r="AF1339" s="144"/>
      <c r="AG1339" s="4"/>
      <c r="AH1339" s="4"/>
      <c r="AI1339" s="4"/>
      <c r="AJ1339" s="4"/>
    </row>
    <row r="1340" spans="2:36" hidden="1">
      <c r="B1340" s="175" t="s">
        <v>5175</v>
      </c>
      <c r="C1340" s="174" t="s">
        <v>160</v>
      </c>
      <c r="D1340" s="4" t="s">
        <v>2550</v>
      </c>
      <c r="E1340" s="4" t="s">
        <v>1831</v>
      </c>
      <c r="F1340" s="4" t="s">
        <v>1060</v>
      </c>
      <c r="G1340" s="4" t="s">
        <v>8404</v>
      </c>
      <c r="H1340" s="4" t="s">
        <v>1371</v>
      </c>
      <c r="I1340" s="4" t="s">
        <v>1372</v>
      </c>
      <c r="J1340" s="4" t="s">
        <v>8405</v>
      </c>
      <c r="K1340" s="139">
        <v>30000000000</v>
      </c>
      <c r="L1340" s="139">
        <v>30000000000</v>
      </c>
      <c r="M1340" s="4" t="s">
        <v>5698</v>
      </c>
      <c r="N1340" s="4" t="s">
        <v>3011</v>
      </c>
      <c r="O1340" s="4" t="s">
        <v>8403</v>
      </c>
      <c r="P1340" s="186">
        <f t="shared" si="170"/>
        <v>30000000000</v>
      </c>
      <c r="Q1340" s="186">
        <f>K1340-P1340</f>
        <v>0</v>
      </c>
      <c r="R1340" s="4">
        <v>74</v>
      </c>
      <c r="S1340" s="4" t="s">
        <v>70</v>
      </c>
      <c r="T1340" s="4" t="s">
        <v>70</v>
      </c>
      <c r="U1340" s="140">
        <v>45341</v>
      </c>
      <c r="V1340" s="4" t="s">
        <v>1884</v>
      </c>
      <c r="W1340" s="4" t="s">
        <v>1954</v>
      </c>
      <c r="X1340" s="4"/>
      <c r="Y1340" s="4"/>
      <c r="Z1340" s="4"/>
      <c r="AA1340" s="4" t="s">
        <v>1886</v>
      </c>
      <c r="AB1340" s="4"/>
      <c r="AC1340" s="142">
        <f t="shared" si="161"/>
        <v>30000000000</v>
      </c>
      <c r="AD1340" s="4"/>
      <c r="AE1340" s="4"/>
      <c r="AF1340" s="144"/>
      <c r="AG1340" s="4"/>
      <c r="AH1340" s="4"/>
      <c r="AI1340" s="4"/>
      <c r="AJ1340" s="4"/>
    </row>
    <row r="1341" spans="2:36" hidden="1">
      <c r="B1341" s="175" t="s">
        <v>5175</v>
      </c>
      <c r="C1341" s="174" t="s">
        <v>160</v>
      </c>
      <c r="D1341" s="4" t="s">
        <v>2550</v>
      </c>
      <c r="E1341" s="4" t="s">
        <v>1831</v>
      </c>
      <c r="F1341" s="4" t="s">
        <v>1060</v>
      </c>
      <c r="G1341" s="4" t="s">
        <v>8406</v>
      </c>
      <c r="H1341" s="4" t="s">
        <v>1371</v>
      </c>
      <c r="I1341" s="4" t="s">
        <v>1372</v>
      </c>
      <c r="J1341" s="4" t="s">
        <v>8407</v>
      </c>
      <c r="K1341" s="139">
        <v>20000000000</v>
      </c>
      <c r="L1341" s="139">
        <v>20000000000</v>
      </c>
      <c r="M1341" s="4" t="s">
        <v>5698</v>
      </c>
      <c r="N1341" s="4" t="s">
        <v>2556</v>
      </c>
      <c r="O1341" s="4" t="s">
        <v>8403</v>
      </c>
      <c r="P1341" s="186">
        <f t="shared" si="170"/>
        <v>20000000000</v>
      </c>
      <c r="Q1341" s="186">
        <f>K1341-P1341</f>
        <v>0</v>
      </c>
      <c r="R1341" s="4">
        <v>74</v>
      </c>
      <c r="S1341" s="4" t="s">
        <v>70</v>
      </c>
      <c r="T1341" s="4" t="s">
        <v>70</v>
      </c>
      <c r="U1341" s="140">
        <v>45341</v>
      </c>
      <c r="V1341" s="4" t="s">
        <v>1884</v>
      </c>
      <c r="W1341" s="4" t="s">
        <v>1954</v>
      </c>
      <c r="X1341" s="4"/>
      <c r="Y1341" s="4"/>
      <c r="Z1341" s="4"/>
      <c r="AA1341" s="4" t="s">
        <v>1886</v>
      </c>
      <c r="AB1341" s="4"/>
      <c r="AC1341" s="142">
        <f t="shared" si="161"/>
        <v>20000000000</v>
      </c>
      <c r="AD1341" s="4"/>
      <c r="AE1341" s="4"/>
      <c r="AF1341" s="144"/>
      <c r="AG1341" s="4"/>
      <c r="AH1341" s="4"/>
      <c r="AI1341" s="4"/>
      <c r="AJ1341" s="4"/>
    </row>
    <row r="1342" spans="2:36" hidden="1">
      <c r="B1342" s="175" t="s">
        <v>5175</v>
      </c>
      <c r="C1342" s="174" t="s">
        <v>160</v>
      </c>
      <c r="D1342" s="4" t="s">
        <v>2550</v>
      </c>
      <c r="E1342" s="4" t="s">
        <v>1831</v>
      </c>
      <c r="F1342" s="4" t="s">
        <v>1060</v>
      </c>
      <c r="G1342" s="4" t="s">
        <v>8408</v>
      </c>
      <c r="H1342" s="4" t="s">
        <v>1371</v>
      </c>
      <c r="I1342" s="4" t="s">
        <v>1372</v>
      </c>
      <c r="J1342" s="4" t="s">
        <v>8409</v>
      </c>
      <c r="K1342" s="139">
        <v>62500000000</v>
      </c>
      <c r="L1342" s="139">
        <v>62500000000</v>
      </c>
      <c r="M1342" s="4" t="s">
        <v>5698</v>
      </c>
      <c r="N1342" s="4" t="s">
        <v>1906</v>
      </c>
      <c r="O1342" s="4" t="s">
        <v>8403</v>
      </c>
      <c r="P1342" s="186">
        <f t="shared" si="170"/>
        <v>62500000000</v>
      </c>
      <c r="Q1342" s="186">
        <f>K1342-P1342</f>
        <v>0</v>
      </c>
      <c r="R1342" s="4">
        <v>74</v>
      </c>
      <c r="S1342" s="4" t="s">
        <v>70</v>
      </c>
      <c r="T1342" s="4" t="s">
        <v>70</v>
      </c>
      <c r="U1342" s="140">
        <v>45341</v>
      </c>
      <c r="V1342" s="4" t="s">
        <v>1884</v>
      </c>
      <c r="W1342" s="4" t="s">
        <v>1954</v>
      </c>
      <c r="X1342" s="4"/>
      <c r="Y1342" s="4"/>
      <c r="Z1342" s="4"/>
      <c r="AA1342" s="4" t="s">
        <v>1886</v>
      </c>
      <c r="AB1342" s="4"/>
      <c r="AC1342" s="142">
        <f t="shared" si="161"/>
        <v>62500000000</v>
      </c>
      <c r="AD1342" s="4"/>
      <c r="AE1342" s="4"/>
      <c r="AF1342" s="144"/>
      <c r="AG1342" s="4"/>
      <c r="AH1342" s="4"/>
      <c r="AI1342" s="4"/>
      <c r="AJ1342" s="4"/>
    </row>
    <row r="1343" spans="2:36" hidden="1">
      <c r="B1343" s="175" t="s">
        <v>5175</v>
      </c>
      <c r="C1343" s="174" t="s">
        <v>160</v>
      </c>
      <c r="D1343" s="4" t="s">
        <v>2550</v>
      </c>
      <c r="E1343" s="4" t="s">
        <v>1831</v>
      </c>
      <c r="F1343" s="4" t="s">
        <v>1060</v>
      </c>
      <c r="G1343" s="4" t="s">
        <v>8410</v>
      </c>
      <c r="H1343" s="4" t="s">
        <v>1371</v>
      </c>
      <c r="I1343" s="4" t="s">
        <v>1372</v>
      </c>
      <c r="J1343" s="4" t="s">
        <v>8411</v>
      </c>
      <c r="K1343" s="139">
        <v>9500000000</v>
      </c>
      <c r="L1343" s="139">
        <v>9500000000</v>
      </c>
      <c r="M1343" s="4" t="s">
        <v>5698</v>
      </c>
      <c r="N1343" s="4" t="s">
        <v>2451</v>
      </c>
      <c r="O1343" s="4" t="s">
        <v>8403</v>
      </c>
      <c r="P1343" s="186">
        <f t="shared" si="170"/>
        <v>9500000000</v>
      </c>
      <c r="Q1343" s="186">
        <f>K1343-P1343</f>
        <v>0</v>
      </c>
      <c r="R1343" s="4">
        <v>74</v>
      </c>
      <c r="S1343" s="4" t="s">
        <v>70</v>
      </c>
      <c r="T1343" s="4" t="s">
        <v>70</v>
      </c>
      <c r="U1343" s="140">
        <v>45341</v>
      </c>
      <c r="V1343" s="4" t="s">
        <v>1884</v>
      </c>
      <c r="W1343" s="4" t="s">
        <v>1954</v>
      </c>
      <c r="X1343" s="4"/>
      <c r="Y1343" s="4"/>
      <c r="Z1343" s="4"/>
      <c r="AA1343" s="4" t="s">
        <v>1886</v>
      </c>
      <c r="AB1343" s="4"/>
      <c r="AC1343" s="142">
        <f t="shared" si="161"/>
        <v>9500000000</v>
      </c>
      <c r="AD1343" s="4"/>
      <c r="AE1343" s="4"/>
      <c r="AF1343" s="144"/>
      <c r="AG1343" s="4"/>
      <c r="AH1343" s="4"/>
      <c r="AI1343" s="4"/>
      <c r="AJ1343" s="4"/>
    </row>
    <row r="1344" spans="2:36" hidden="1">
      <c r="B1344" s="145" t="s">
        <v>5175</v>
      </c>
      <c r="C1344" s="4" t="s">
        <v>160</v>
      </c>
      <c r="D1344" s="4" t="s">
        <v>2550</v>
      </c>
      <c r="E1344" s="4" t="s">
        <v>1831</v>
      </c>
      <c r="F1344" s="4" t="s">
        <v>1060</v>
      </c>
      <c r="G1344" s="4" t="s">
        <v>8412</v>
      </c>
      <c r="H1344" s="4" t="s">
        <v>1256</v>
      </c>
      <c r="I1344" s="4" t="s">
        <v>1257</v>
      </c>
      <c r="J1344" s="4" t="s">
        <v>8413</v>
      </c>
      <c r="K1344" s="139">
        <v>100000000000</v>
      </c>
      <c r="L1344" s="139">
        <v>100000000000</v>
      </c>
      <c r="M1344" s="4" t="s">
        <v>6894</v>
      </c>
      <c r="N1344" s="4" t="s">
        <v>3480</v>
      </c>
      <c r="O1344" s="4" t="s">
        <v>3536</v>
      </c>
      <c r="P1344" s="186">
        <f t="shared" si="170"/>
        <v>100000000000</v>
      </c>
      <c r="Q1344" s="186">
        <f>P1344-K1344</f>
        <v>0</v>
      </c>
      <c r="R1344" s="4">
        <v>210</v>
      </c>
      <c r="S1344" s="174" t="s">
        <v>70</v>
      </c>
      <c r="T1344" s="4" t="s">
        <v>70</v>
      </c>
      <c r="U1344" s="140">
        <v>45348</v>
      </c>
      <c r="V1344" s="4" t="s">
        <v>1887</v>
      </c>
      <c r="W1344" s="4"/>
      <c r="X1344" s="139" t="s">
        <v>70</v>
      </c>
      <c r="Y1344" s="140">
        <v>45363</v>
      </c>
      <c r="Z1344" s="4" t="s">
        <v>1885</v>
      </c>
      <c r="AA1344" s="4" t="s">
        <v>1886</v>
      </c>
      <c r="AB1344" s="186">
        <f t="shared" ref="AB1344:AB1349" si="177">L1344</f>
        <v>100000000000</v>
      </c>
      <c r="AC1344" s="142">
        <f t="shared" ref="AC1344:AC1349" si="178">L1344-AB1344</f>
        <v>0</v>
      </c>
      <c r="AD1344" s="4"/>
      <c r="AE1344" s="4" t="s">
        <v>1127</v>
      </c>
      <c r="AF1344" s="252" t="s">
        <v>8414</v>
      </c>
      <c r="AG1344" s="4"/>
      <c r="AH1344" s="4"/>
      <c r="AI1344" s="4"/>
      <c r="AJ1344" s="4"/>
    </row>
    <row r="1345" spans="2:37" hidden="1">
      <c r="B1345" s="145" t="s">
        <v>5175</v>
      </c>
      <c r="C1345" s="4" t="s">
        <v>160</v>
      </c>
      <c r="D1345" s="4" t="s">
        <v>2550</v>
      </c>
      <c r="E1345" s="4" t="s">
        <v>1831</v>
      </c>
      <c r="F1345" s="4" t="s">
        <v>1060</v>
      </c>
      <c r="G1345" s="4" t="s">
        <v>8415</v>
      </c>
      <c r="H1345" s="4" t="s">
        <v>1256</v>
      </c>
      <c r="I1345" s="4" t="s">
        <v>1257</v>
      </c>
      <c r="J1345" s="4" t="s">
        <v>8416</v>
      </c>
      <c r="K1345" s="139">
        <v>60000000000</v>
      </c>
      <c r="L1345" s="139">
        <v>60000000000</v>
      </c>
      <c r="M1345" s="4" t="s">
        <v>6894</v>
      </c>
      <c r="N1345" s="4" t="s">
        <v>3880</v>
      </c>
      <c r="O1345" s="4" t="s">
        <v>3536</v>
      </c>
      <c r="P1345" s="186">
        <f t="shared" si="170"/>
        <v>60000000000</v>
      </c>
      <c r="Q1345" s="186">
        <f t="shared" ref="Q1345:Q1346" si="179">P1345-K1345</f>
        <v>0</v>
      </c>
      <c r="R1345" s="4">
        <v>210</v>
      </c>
      <c r="S1345" s="174" t="s">
        <v>70</v>
      </c>
      <c r="T1345" s="4" t="s">
        <v>70</v>
      </c>
      <c r="U1345" s="140">
        <v>45348</v>
      </c>
      <c r="V1345" s="4" t="s">
        <v>1887</v>
      </c>
      <c r="W1345" s="4"/>
      <c r="X1345" s="139" t="s">
        <v>70</v>
      </c>
      <c r="Y1345" s="140">
        <v>45363</v>
      </c>
      <c r="Z1345" s="4" t="s">
        <v>1885</v>
      </c>
      <c r="AA1345" s="4" t="s">
        <v>1886</v>
      </c>
      <c r="AB1345" s="186">
        <f t="shared" si="177"/>
        <v>60000000000</v>
      </c>
      <c r="AC1345" s="142">
        <f t="shared" si="178"/>
        <v>0</v>
      </c>
      <c r="AD1345" s="4"/>
      <c r="AE1345" s="4" t="s">
        <v>1127</v>
      </c>
      <c r="AF1345" s="252" t="s">
        <v>8414</v>
      </c>
      <c r="AG1345" s="4"/>
      <c r="AH1345" s="4"/>
      <c r="AI1345" s="4"/>
      <c r="AJ1345" s="4"/>
    </row>
    <row r="1346" spans="2:37" hidden="1">
      <c r="B1346" s="145" t="s">
        <v>5175</v>
      </c>
      <c r="C1346" s="4" t="s">
        <v>160</v>
      </c>
      <c r="D1346" s="4" t="s">
        <v>2550</v>
      </c>
      <c r="E1346" s="4" t="s">
        <v>1831</v>
      </c>
      <c r="F1346" s="4" t="s">
        <v>1060</v>
      </c>
      <c r="G1346" s="4" t="s">
        <v>8417</v>
      </c>
      <c r="H1346" s="4" t="s">
        <v>1256</v>
      </c>
      <c r="I1346" s="4" t="s">
        <v>1257</v>
      </c>
      <c r="J1346" s="4" t="s">
        <v>8418</v>
      </c>
      <c r="K1346" s="139">
        <v>40000000000</v>
      </c>
      <c r="L1346" s="139">
        <v>40000000000</v>
      </c>
      <c r="M1346" s="4" t="s">
        <v>6894</v>
      </c>
      <c r="N1346" s="4" t="s">
        <v>3880</v>
      </c>
      <c r="O1346" s="4" t="s">
        <v>3536</v>
      </c>
      <c r="P1346" s="186">
        <f t="shared" si="170"/>
        <v>40000000000</v>
      </c>
      <c r="Q1346" s="186">
        <f t="shared" si="179"/>
        <v>0</v>
      </c>
      <c r="R1346" s="4">
        <v>210</v>
      </c>
      <c r="S1346" s="174" t="s">
        <v>70</v>
      </c>
      <c r="T1346" s="4" t="s">
        <v>70</v>
      </c>
      <c r="U1346" s="140">
        <v>45348</v>
      </c>
      <c r="V1346" s="4" t="s">
        <v>1887</v>
      </c>
      <c r="W1346" s="4"/>
      <c r="X1346" s="139" t="s">
        <v>70</v>
      </c>
      <c r="Y1346" s="140">
        <v>45363</v>
      </c>
      <c r="Z1346" s="4" t="s">
        <v>1885</v>
      </c>
      <c r="AA1346" s="4" t="s">
        <v>1886</v>
      </c>
      <c r="AB1346" s="186">
        <f t="shared" si="177"/>
        <v>40000000000</v>
      </c>
      <c r="AC1346" s="142">
        <f t="shared" si="178"/>
        <v>0</v>
      </c>
      <c r="AD1346" s="4"/>
      <c r="AE1346" s="4" t="s">
        <v>1127</v>
      </c>
      <c r="AF1346" s="252" t="s">
        <v>8414</v>
      </c>
      <c r="AG1346" s="4"/>
      <c r="AH1346" s="4"/>
      <c r="AI1346" s="4"/>
      <c r="AJ1346" s="4"/>
    </row>
    <row r="1347" spans="2:37" hidden="1">
      <c r="B1347" s="145" t="s">
        <v>5175</v>
      </c>
      <c r="C1347" s="4" t="s">
        <v>160</v>
      </c>
      <c r="D1347" s="4" t="s">
        <v>2550</v>
      </c>
      <c r="E1347" s="4" t="s">
        <v>1831</v>
      </c>
      <c r="F1347" s="4" t="s">
        <v>1060</v>
      </c>
      <c r="G1347" s="4" t="s">
        <v>8419</v>
      </c>
      <c r="H1347" s="4" t="s">
        <v>1258</v>
      </c>
      <c r="I1347" s="4" t="s">
        <v>1259</v>
      </c>
      <c r="J1347" s="4" t="s">
        <v>8420</v>
      </c>
      <c r="K1347" s="139">
        <v>100000000000</v>
      </c>
      <c r="L1347" s="139">
        <v>100000000000</v>
      </c>
      <c r="M1347" s="4" t="s">
        <v>6894</v>
      </c>
      <c r="N1347" s="4" t="s">
        <v>3480</v>
      </c>
      <c r="O1347" s="4" t="s">
        <v>3536</v>
      </c>
      <c r="P1347" s="4"/>
      <c r="Q1347" s="4"/>
      <c r="R1347" s="4">
        <v>223</v>
      </c>
      <c r="S1347" s="174" t="s">
        <v>70</v>
      </c>
      <c r="T1347" s="4" t="s">
        <v>70</v>
      </c>
      <c r="U1347" s="140">
        <v>45348</v>
      </c>
      <c r="V1347" s="4" t="s">
        <v>1887</v>
      </c>
      <c r="W1347" s="4"/>
      <c r="X1347" s="139" t="s">
        <v>70</v>
      </c>
      <c r="Y1347" s="140">
        <v>45363</v>
      </c>
      <c r="Z1347" s="4" t="s">
        <v>1885</v>
      </c>
      <c r="AA1347" s="4" t="s">
        <v>1886</v>
      </c>
      <c r="AB1347" s="186">
        <f t="shared" si="177"/>
        <v>100000000000</v>
      </c>
      <c r="AC1347" s="142">
        <f t="shared" si="178"/>
        <v>0</v>
      </c>
      <c r="AD1347" s="4"/>
      <c r="AE1347" s="4" t="s">
        <v>1127</v>
      </c>
      <c r="AF1347" s="252" t="s">
        <v>8421</v>
      </c>
      <c r="AG1347" s="4"/>
      <c r="AH1347" s="4"/>
      <c r="AI1347" s="4"/>
      <c r="AJ1347" s="4"/>
    </row>
    <row r="1348" spans="2:37" hidden="1">
      <c r="B1348" s="145" t="s">
        <v>5175</v>
      </c>
      <c r="C1348" s="4" t="s">
        <v>160</v>
      </c>
      <c r="D1348" s="4" t="s">
        <v>2550</v>
      </c>
      <c r="E1348" s="4" t="s">
        <v>1831</v>
      </c>
      <c r="F1348" s="4" t="s">
        <v>1060</v>
      </c>
      <c r="G1348" s="4" t="s">
        <v>8422</v>
      </c>
      <c r="H1348" s="4" t="s">
        <v>1258</v>
      </c>
      <c r="I1348" s="4" t="s">
        <v>1259</v>
      </c>
      <c r="J1348" s="4" t="s">
        <v>8423</v>
      </c>
      <c r="K1348" s="139">
        <v>40000000000</v>
      </c>
      <c r="L1348" s="139">
        <v>40000000000</v>
      </c>
      <c r="M1348" s="4" t="s">
        <v>6894</v>
      </c>
      <c r="N1348" s="4" t="s">
        <v>3480</v>
      </c>
      <c r="O1348" s="4" t="s">
        <v>3536</v>
      </c>
      <c r="P1348" s="4"/>
      <c r="Q1348" s="4"/>
      <c r="R1348" s="4">
        <v>223</v>
      </c>
      <c r="S1348" s="174" t="s">
        <v>70</v>
      </c>
      <c r="T1348" s="4" t="s">
        <v>70</v>
      </c>
      <c r="U1348" s="140">
        <v>45348</v>
      </c>
      <c r="V1348" s="4" t="s">
        <v>1887</v>
      </c>
      <c r="W1348" s="4"/>
      <c r="X1348" s="139" t="s">
        <v>70</v>
      </c>
      <c r="Y1348" s="140">
        <v>45363</v>
      </c>
      <c r="Z1348" s="4" t="s">
        <v>1885</v>
      </c>
      <c r="AA1348" s="4" t="s">
        <v>1886</v>
      </c>
      <c r="AB1348" s="186">
        <f t="shared" si="177"/>
        <v>40000000000</v>
      </c>
      <c r="AC1348" s="142">
        <f t="shared" si="178"/>
        <v>0</v>
      </c>
      <c r="AD1348" s="4"/>
      <c r="AE1348" s="4" t="s">
        <v>1127</v>
      </c>
      <c r="AF1348" s="252" t="s">
        <v>8421</v>
      </c>
      <c r="AG1348" s="4"/>
      <c r="AH1348" s="4"/>
      <c r="AI1348" s="4"/>
      <c r="AJ1348" s="4"/>
    </row>
    <row r="1349" spans="2:37" hidden="1">
      <c r="B1349" s="145" t="s">
        <v>5175</v>
      </c>
      <c r="C1349" s="4" t="s">
        <v>160</v>
      </c>
      <c r="D1349" s="4" t="s">
        <v>2550</v>
      </c>
      <c r="E1349" s="4" t="s">
        <v>1831</v>
      </c>
      <c r="F1349" s="4" t="s">
        <v>1060</v>
      </c>
      <c r="G1349" s="4" t="s">
        <v>8424</v>
      </c>
      <c r="H1349" s="4" t="s">
        <v>1258</v>
      </c>
      <c r="I1349" s="4" t="s">
        <v>1259</v>
      </c>
      <c r="J1349" s="4" t="s">
        <v>8425</v>
      </c>
      <c r="K1349" s="139">
        <v>60000000000</v>
      </c>
      <c r="L1349" s="139">
        <v>60000000000</v>
      </c>
      <c r="M1349" s="4" t="s">
        <v>6894</v>
      </c>
      <c r="N1349" s="4" t="s">
        <v>3480</v>
      </c>
      <c r="O1349" s="4" t="s">
        <v>3536</v>
      </c>
      <c r="P1349" s="4"/>
      <c r="Q1349" s="4"/>
      <c r="R1349" s="4">
        <v>223</v>
      </c>
      <c r="S1349" s="174" t="s">
        <v>70</v>
      </c>
      <c r="T1349" s="4" t="s">
        <v>70</v>
      </c>
      <c r="U1349" s="140">
        <v>45348</v>
      </c>
      <c r="V1349" s="4" t="s">
        <v>1887</v>
      </c>
      <c r="W1349" s="4"/>
      <c r="X1349" s="139" t="s">
        <v>70</v>
      </c>
      <c r="Y1349" s="140">
        <v>45363</v>
      </c>
      <c r="Z1349" s="4" t="s">
        <v>1885</v>
      </c>
      <c r="AA1349" s="4" t="s">
        <v>1886</v>
      </c>
      <c r="AB1349" s="186">
        <f t="shared" si="177"/>
        <v>60000000000</v>
      </c>
      <c r="AC1349" s="142">
        <f t="shared" si="178"/>
        <v>0</v>
      </c>
      <c r="AD1349" s="4"/>
      <c r="AE1349" s="4" t="s">
        <v>1127</v>
      </c>
      <c r="AF1349" s="252" t="s">
        <v>8421</v>
      </c>
      <c r="AG1349" s="4"/>
      <c r="AH1349" s="4"/>
      <c r="AI1349" s="4"/>
      <c r="AJ1349" s="4"/>
    </row>
    <row r="1350" spans="2:37" hidden="1">
      <c r="B1350" s="145" t="s">
        <v>5418</v>
      </c>
      <c r="C1350" s="4" t="s">
        <v>160</v>
      </c>
      <c r="D1350" s="4" t="s">
        <v>3961</v>
      </c>
      <c r="E1350" s="4" t="s">
        <v>1831</v>
      </c>
      <c r="F1350" s="4" t="s">
        <v>1060</v>
      </c>
      <c r="G1350" s="4" t="s">
        <v>8426</v>
      </c>
      <c r="H1350" s="4" t="s">
        <v>1720</v>
      </c>
      <c r="I1350" s="4" t="s">
        <v>1721</v>
      </c>
      <c r="J1350" s="4" t="s">
        <v>8427</v>
      </c>
      <c r="K1350" s="139">
        <v>865775019</v>
      </c>
      <c r="L1350" s="139">
        <v>865775019</v>
      </c>
      <c r="M1350" s="4" t="s">
        <v>6093</v>
      </c>
      <c r="N1350" s="4" t="s">
        <v>3021</v>
      </c>
      <c r="O1350" s="4" t="s">
        <v>2172</v>
      </c>
      <c r="P1350" s="186">
        <f t="shared" ref="P1350:P1356" si="180">L1350</f>
        <v>865775019</v>
      </c>
      <c r="Q1350" s="186">
        <f t="shared" ref="Q1350:Q1356" si="181">L1350-P1350</f>
        <v>0</v>
      </c>
      <c r="R1350" s="4">
        <v>30</v>
      </c>
      <c r="S1350" s="4" t="s">
        <v>70</v>
      </c>
      <c r="T1350" s="4" t="s">
        <v>70</v>
      </c>
      <c r="U1350" s="140">
        <v>45348</v>
      </c>
      <c r="V1350" s="4" t="s">
        <v>1887</v>
      </c>
      <c r="W1350" s="4"/>
      <c r="X1350" s="4"/>
      <c r="Y1350" s="4"/>
      <c r="Z1350" s="4"/>
      <c r="AA1350" s="4" t="s">
        <v>1886</v>
      </c>
      <c r="AB1350" s="4"/>
      <c r="AC1350" s="142">
        <f t="shared" ref="AC1350:AC1413" si="182">P1350-AB1350</f>
        <v>865775019</v>
      </c>
      <c r="AD1350" s="4"/>
      <c r="AE1350" s="4"/>
      <c r="AF1350" s="144"/>
      <c r="AG1350" s="4"/>
      <c r="AH1350" s="4"/>
      <c r="AI1350" s="4"/>
      <c r="AJ1350" s="4"/>
    </row>
    <row r="1351" spans="2:37" hidden="1">
      <c r="B1351" s="145" t="s">
        <v>5418</v>
      </c>
      <c r="C1351" s="4" t="s">
        <v>160</v>
      </c>
      <c r="D1351" s="4" t="s">
        <v>3961</v>
      </c>
      <c r="E1351" s="4" t="s">
        <v>1831</v>
      </c>
      <c r="F1351" s="4" t="s">
        <v>1060</v>
      </c>
      <c r="G1351" s="4" t="s">
        <v>8428</v>
      </c>
      <c r="H1351" s="4" t="s">
        <v>1720</v>
      </c>
      <c r="I1351" s="4" t="s">
        <v>1721</v>
      </c>
      <c r="J1351" s="4" t="s">
        <v>8429</v>
      </c>
      <c r="K1351" s="139">
        <v>2237854832</v>
      </c>
      <c r="L1351" s="139">
        <v>2237854832</v>
      </c>
      <c r="M1351" s="4" t="s">
        <v>5752</v>
      </c>
      <c r="N1351" s="4" t="s">
        <v>2531</v>
      </c>
      <c r="O1351" s="4" t="s">
        <v>2532</v>
      </c>
      <c r="P1351" s="186">
        <f t="shared" si="180"/>
        <v>2237854832</v>
      </c>
      <c r="Q1351" s="186">
        <f t="shared" si="181"/>
        <v>0</v>
      </c>
      <c r="R1351" s="4">
        <v>30</v>
      </c>
      <c r="S1351" s="4" t="s">
        <v>70</v>
      </c>
      <c r="T1351" s="4" t="s">
        <v>70</v>
      </c>
      <c r="U1351" s="140">
        <v>45348</v>
      </c>
      <c r="V1351" s="4" t="s">
        <v>1887</v>
      </c>
      <c r="W1351" s="4"/>
      <c r="X1351" s="4"/>
      <c r="Y1351" s="4"/>
      <c r="Z1351" s="4"/>
      <c r="AA1351" s="4" t="s">
        <v>1886</v>
      </c>
      <c r="AB1351" s="4"/>
      <c r="AC1351" s="142">
        <f t="shared" si="182"/>
        <v>2237854832</v>
      </c>
      <c r="AD1351" s="4"/>
      <c r="AE1351" s="4"/>
      <c r="AF1351" s="144"/>
      <c r="AG1351" s="4"/>
      <c r="AH1351" s="4"/>
      <c r="AI1351" s="4"/>
      <c r="AJ1351" s="4"/>
    </row>
    <row r="1352" spans="2:37" hidden="1">
      <c r="B1352" s="145" t="s">
        <v>5418</v>
      </c>
      <c r="C1352" s="4" t="s">
        <v>160</v>
      </c>
      <c r="D1352" s="4" t="s">
        <v>3961</v>
      </c>
      <c r="E1352" s="4" t="s">
        <v>1831</v>
      </c>
      <c r="F1352" s="4" t="s">
        <v>1060</v>
      </c>
      <c r="G1352" s="4" t="s">
        <v>8430</v>
      </c>
      <c r="H1352" s="4" t="s">
        <v>1720</v>
      </c>
      <c r="I1352" s="4" t="s">
        <v>1721</v>
      </c>
      <c r="J1352" s="4" t="s">
        <v>8431</v>
      </c>
      <c r="K1352" s="139">
        <v>168948950</v>
      </c>
      <c r="L1352" s="139">
        <v>168948950</v>
      </c>
      <c r="M1352" s="4" t="s">
        <v>5949</v>
      </c>
      <c r="N1352" s="4" t="s">
        <v>2711</v>
      </c>
      <c r="O1352" s="4" t="s">
        <v>3133</v>
      </c>
      <c r="P1352" s="186">
        <f t="shared" si="180"/>
        <v>168948950</v>
      </c>
      <c r="Q1352" s="186">
        <f t="shared" si="181"/>
        <v>0</v>
      </c>
      <c r="R1352" s="4">
        <v>30</v>
      </c>
      <c r="S1352" s="4" t="s">
        <v>70</v>
      </c>
      <c r="T1352" s="4" t="s">
        <v>70</v>
      </c>
      <c r="U1352" s="140">
        <v>45348</v>
      </c>
      <c r="V1352" s="4" t="s">
        <v>1887</v>
      </c>
      <c r="W1352" s="4"/>
      <c r="X1352" s="4"/>
      <c r="Y1352" s="4"/>
      <c r="Z1352" s="4"/>
      <c r="AA1352" s="4" t="s">
        <v>1886</v>
      </c>
      <c r="AB1352" s="4"/>
      <c r="AC1352" s="142">
        <f t="shared" si="182"/>
        <v>168948950</v>
      </c>
      <c r="AD1352" s="4"/>
      <c r="AE1352" s="4"/>
      <c r="AF1352" s="144"/>
      <c r="AG1352" s="4"/>
      <c r="AH1352" s="4"/>
      <c r="AI1352" s="4"/>
      <c r="AJ1352" s="4"/>
    </row>
    <row r="1353" spans="2:37" hidden="1">
      <c r="B1353" s="145" t="s">
        <v>5418</v>
      </c>
      <c r="C1353" s="4" t="s">
        <v>160</v>
      </c>
      <c r="D1353" s="4" t="s">
        <v>3961</v>
      </c>
      <c r="E1353" s="4" t="s">
        <v>1831</v>
      </c>
      <c r="F1353" s="4" t="s">
        <v>1060</v>
      </c>
      <c r="G1353" s="4" t="s">
        <v>8432</v>
      </c>
      <c r="H1353" s="4" t="s">
        <v>1720</v>
      </c>
      <c r="I1353" s="4" t="s">
        <v>1721</v>
      </c>
      <c r="J1353" s="4" t="s">
        <v>8433</v>
      </c>
      <c r="K1353" s="139">
        <v>2296440057</v>
      </c>
      <c r="L1353" s="139">
        <v>2296440057</v>
      </c>
      <c r="M1353" s="4" t="s">
        <v>8434</v>
      </c>
      <c r="N1353" s="4" t="s">
        <v>2711</v>
      </c>
      <c r="O1353" s="4" t="s">
        <v>3133</v>
      </c>
      <c r="P1353" s="186">
        <f t="shared" si="180"/>
        <v>2296440057</v>
      </c>
      <c r="Q1353" s="186">
        <f t="shared" si="181"/>
        <v>0</v>
      </c>
      <c r="R1353" s="4">
        <v>30</v>
      </c>
      <c r="S1353" s="4" t="s">
        <v>70</v>
      </c>
      <c r="T1353" s="4" t="s">
        <v>70</v>
      </c>
      <c r="U1353" s="140">
        <v>45348</v>
      </c>
      <c r="V1353" s="4" t="s">
        <v>1887</v>
      </c>
      <c r="W1353" s="4"/>
      <c r="X1353" s="4"/>
      <c r="Y1353" s="4"/>
      <c r="Z1353" s="4"/>
      <c r="AA1353" s="4" t="s">
        <v>1886</v>
      </c>
      <c r="AB1353" s="4"/>
      <c r="AC1353" s="142">
        <f t="shared" si="182"/>
        <v>2296440057</v>
      </c>
      <c r="AD1353" s="4"/>
      <c r="AE1353" s="4"/>
      <c r="AF1353" s="144"/>
      <c r="AG1353" s="4"/>
      <c r="AH1353" s="4"/>
      <c r="AI1353" s="4"/>
      <c r="AJ1353" s="4"/>
    </row>
    <row r="1354" spans="2:37" hidden="1">
      <c r="B1354" s="145" t="s">
        <v>5418</v>
      </c>
      <c r="C1354" s="4" t="s">
        <v>160</v>
      </c>
      <c r="D1354" s="4" t="s">
        <v>3961</v>
      </c>
      <c r="E1354" s="4" t="s">
        <v>1831</v>
      </c>
      <c r="F1354" s="4" t="s">
        <v>1060</v>
      </c>
      <c r="G1354" s="4" t="s">
        <v>8435</v>
      </c>
      <c r="H1354" s="4" t="s">
        <v>1720</v>
      </c>
      <c r="I1354" s="4" t="s">
        <v>1721</v>
      </c>
      <c r="J1354" s="4" t="s">
        <v>8436</v>
      </c>
      <c r="K1354" s="139">
        <v>2594330843</v>
      </c>
      <c r="L1354" s="139">
        <v>2594330843</v>
      </c>
      <c r="M1354" s="4" t="s">
        <v>8437</v>
      </c>
      <c r="N1354" s="4" t="s">
        <v>2592</v>
      </c>
      <c r="O1354" s="4" t="s">
        <v>2161</v>
      </c>
      <c r="P1354" s="186">
        <f t="shared" si="180"/>
        <v>2594330843</v>
      </c>
      <c r="Q1354" s="186">
        <f t="shared" si="181"/>
        <v>0</v>
      </c>
      <c r="R1354" s="4">
        <v>30</v>
      </c>
      <c r="S1354" s="4" t="s">
        <v>70</v>
      </c>
      <c r="T1354" s="4" t="s">
        <v>70</v>
      </c>
      <c r="U1354" s="140">
        <v>45348</v>
      </c>
      <c r="V1354" s="4" t="s">
        <v>1887</v>
      </c>
      <c r="W1354" s="4"/>
      <c r="X1354" s="4"/>
      <c r="Y1354" s="4"/>
      <c r="Z1354" s="4"/>
      <c r="AA1354" s="4" t="s">
        <v>1886</v>
      </c>
      <c r="AB1354" s="4"/>
      <c r="AC1354" s="142">
        <f t="shared" si="182"/>
        <v>2594330843</v>
      </c>
      <c r="AD1354" s="4"/>
      <c r="AE1354" s="4"/>
      <c r="AF1354" s="144"/>
      <c r="AG1354" s="4"/>
      <c r="AH1354" s="4"/>
      <c r="AI1354" s="4"/>
      <c r="AJ1354" s="4"/>
    </row>
    <row r="1355" spans="2:37" hidden="1">
      <c r="B1355" s="145" t="s">
        <v>5418</v>
      </c>
      <c r="C1355" s="4" t="s">
        <v>160</v>
      </c>
      <c r="D1355" s="4" t="s">
        <v>3961</v>
      </c>
      <c r="E1355" s="4" t="s">
        <v>1831</v>
      </c>
      <c r="F1355" s="4" t="s">
        <v>1060</v>
      </c>
      <c r="G1355" s="4" t="s">
        <v>8438</v>
      </c>
      <c r="H1355" s="4" t="s">
        <v>1720</v>
      </c>
      <c r="I1355" s="4" t="s">
        <v>1721</v>
      </c>
      <c r="J1355" s="4" t="s">
        <v>8439</v>
      </c>
      <c r="K1355" s="139">
        <v>1310940088</v>
      </c>
      <c r="L1355" s="139">
        <v>1310940088</v>
      </c>
      <c r="M1355" s="4" t="s">
        <v>8437</v>
      </c>
      <c r="N1355" s="4" t="s">
        <v>2964</v>
      </c>
      <c r="O1355" s="4" t="s">
        <v>3722</v>
      </c>
      <c r="P1355" s="186">
        <f t="shared" si="180"/>
        <v>1310940088</v>
      </c>
      <c r="Q1355" s="186">
        <f t="shared" si="181"/>
        <v>0</v>
      </c>
      <c r="R1355" s="4">
        <v>30</v>
      </c>
      <c r="S1355" s="4" t="s">
        <v>70</v>
      </c>
      <c r="T1355" s="4" t="s">
        <v>70</v>
      </c>
      <c r="U1355" s="140">
        <v>45348</v>
      </c>
      <c r="V1355" s="4" t="s">
        <v>1887</v>
      </c>
      <c r="W1355" s="4"/>
      <c r="X1355" s="4"/>
      <c r="Y1355" s="4"/>
      <c r="Z1355" s="4"/>
      <c r="AA1355" s="4" t="s">
        <v>1886</v>
      </c>
      <c r="AB1355" s="4"/>
      <c r="AC1355" s="142">
        <f t="shared" si="182"/>
        <v>1310940088</v>
      </c>
      <c r="AD1355" s="4"/>
      <c r="AE1355" s="4"/>
      <c r="AF1355" s="144"/>
      <c r="AG1355" s="4"/>
      <c r="AH1355" s="4"/>
      <c r="AI1355" s="4"/>
      <c r="AJ1355" s="4"/>
    </row>
    <row r="1356" spans="2:37" hidden="1">
      <c r="B1356" s="145" t="s">
        <v>5418</v>
      </c>
      <c r="C1356" s="4" t="s">
        <v>160</v>
      </c>
      <c r="D1356" s="4" t="s">
        <v>3961</v>
      </c>
      <c r="E1356" s="4" t="s">
        <v>1831</v>
      </c>
      <c r="F1356" s="4" t="s">
        <v>1060</v>
      </c>
      <c r="G1356" s="4" t="s">
        <v>8440</v>
      </c>
      <c r="H1356" s="4" t="s">
        <v>1720</v>
      </c>
      <c r="I1356" s="4" t="s">
        <v>1721</v>
      </c>
      <c r="J1356" s="4" t="s">
        <v>8441</v>
      </c>
      <c r="K1356" s="139">
        <v>975757396</v>
      </c>
      <c r="L1356" s="139">
        <v>975757396</v>
      </c>
      <c r="M1356" s="4" t="s">
        <v>8437</v>
      </c>
      <c r="N1356" s="4" t="s">
        <v>2579</v>
      </c>
      <c r="O1356" s="4" t="s">
        <v>2773</v>
      </c>
      <c r="P1356" s="186">
        <f t="shared" si="180"/>
        <v>975757396</v>
      </c>
      <c r="Q1356" s="186">
        <f t="shared" si="181"/>
        <v>0</v>
      </c>
      <c r="R1356" s="4">
        <v>30</v>
      </c>
      <c r="S1356" s="4" t="s">
        <v>70</v>
      </c>
      <c r="T1356" s="4" t="s">
        <v>70</v>
      </c>
      <c r="U1356" s="140">
        <v>45348</v>
      </c>
      <c r="V1356" s="4" t="s">
        <v>1887</v>
      </c>
      <c r="W1356" s="4"/>
      <c r="X1356" s="4"/>
      <c r="Y1356" s="4"/>
      <c r="Z1356" s="4"/>
      <c r="AA1356" s="4" t="s">
        <v>1886</v>
      </c>
      <c r="AB1356" s="4"/>
      <c r="AC1356" s="142">
        <f t="shared" si="182"/>
        <v>975757396</v>
      </c>
      <c r="AD1356" s="4"/>
      <c r="AE1356" s="4"/>
      <c r="AF1356" s="144"/>
      <c r="AG1356" s="4"/>
      <c r="AH1356" s="4"/>
      <c r="AI1356" s="4"/>
      <c r="AJ1356" s="4"/>
    </row>
    <row r="1357" spans="2:37" hidden="1">
      <c r="B1357" s="175" t="s">
        <v>5175</v>
      </c>
      <c r="C1357" s="174" t="s">
        <v>160</v>
      </c>
      <c r="D1357" s="4" t="s">
        <v>8442</v>
      </c>
      <c r="E1357" s="4" t="s">
        <v>1831</v>
      </c>
      <c r="F1357" s="4" t="s">
        <v>1060</v>
      </c>
      <c r="G1357" s="4" t="s">
        <v>8443</v>
      </c>
      <c r="H1357" s="4" t="s">
        <v>1459</v>
      </c>
      <c r="I1357" s="4" t="s">
        <v>1460</v>
      </c>
      <c r="J1357" s="4" t="s">
        <v>8444</v>
      </c>
      <c r="K1357" s="139">
        <v>515601704</v>
      </c>
      <c r="L1357" s="139">
        <v>515601704</v>
      </c>
      <c r="M1357" s="4" t="s">
        <v>5787</v>
      </c>
      <c r="N1357" s="4" t="s">
        <v>8445</v>
      </c>
      <c r="O1357" s="4" t="s">
        <v>3387</v>
      </c>
      <c r="P1357" s="186">
        <f t="shared" ref="P1357:P1414" si="183">K1357</f>
        <v>515601704</v>
      </c>
      <c r="Q1357" s="186">
        <f t="shared" ref="Q1357:Q1413" si="184">K1357-P1357</f>
        <v>0</v>
      </c>
      <c r="R1357" s="4">
        <v>60</v>
      </c>
      <c r="S1357" s="4" t="s">
        <v>70</v>
      </c>
      <c r="T1357" s="4" t="s">
        <v>70</v>
      </c>
      <c r="U1357" s="140">
        <v>45341</v>
      </c>
      <c r="V1357" s="4" t="s">
        <v>1884</v>
      </c>
      <c r="W1357" s="4" t="s">
        <v>1954</v>
      </c>
      <c r="X1357" s="139" t="s">
        <v>70</v>
      </c>
      <c r="Y1357" s="140">
        <v>45371</v>
      </c>
      <c r="Z1357" s="4" t="s">
        <v>1885</v>
      </c>
      <c r="AA1357" s="4" t="s">
        <v>1886</v>
      </c>
      <c r="AB1357" s="186">
        <f t="shared" ref="AB1357:AB1413" si="185">K1357</f>
        <v>515601704</v>
      </c>
      <c r="AC1357" s="142">
        <f t="shared" si="182"/>
        <v>0</v>
      </c>
      <c r="AD1357" s="4"/>
      <c r="AE1357" s="4" t="s">
        <v>2114</v>
      </c>
      <c r="AF1357" s="144" t="s">
        <v>8446</v>
      </c>
      <c r="AG1357" s="4"/>
      <c r="AH1357" s="4"/>
      <c r="AI1357" s="4"/>
      <c r="AJ1357" s="4"/>
      <c r="AK1357" t="s">
        <v>2116</v>
      </c>
    </row>
    <row r="1358" spans="2:37" hidden="1">
      <c r="B1358" s="175" t="s">
        <v>5175</v>
      </c>
      <c r="C1358" s="174" t="s">
        <v>160</v>
      </c>
      <c r="D1358" s="4" t="s">
        <v>8442</v>
      </c>
      <c r="E1358" s="4" t="s">
        <v>1831</v>
      </c>
      <c r="F1358" s="4" t="s">
        <v>1060</v>
      </c>
      <c r="G1358" s="4" t="s">
        <v>8447</v>
      </c>
      <c r="H1358" s="4" t="s">
        <v>1459</v>
      </c>
      <c r="I1358" s="4" t="s">
        <v>1460</v>
      </c>
      <c r="J1358" s="4" t="s">
        <v>8448</v>
      </c>
      <c r="K1358" s="139">
        <v>496400000</v>
      </c>
      <c r="L1358" s="139">
        <v>496400000</v>
      </c>
      <c r="M1358" s="4" t="s">
        <v>6736</v>
      </c>
      <c r="N1358" s="4" t="s">
        <v>3009</v>
      </c>
      <c r="O1358" s="4" t="s">
        <v>3387</v>
      </c>
      <c r="P1358" s="186">
        <f t="shared" si="183"/>
        <v>496400000</v>
      </c>
      <c r="Q1358" s="186">
        <f t="shared" si="184"/>
        <v>0</v>
      </c>
      <c r="R1358" s="4">
        <v>60</v>
      </c>
      <c r="S1358" s="4" t="s">
        <v>70</v>
      </c>
      <c r="T1358" s="4" t="s">
        <v>70</v>
      </c>
      <c r="U1358" s="140">
        <v>45341</v>
      </c>
      <c r="V1358" s="4" t="s">
        <v>1884</v>
      </c>
      <c r="W1358" s="4" t="s">
        <v>1954</v>
      </c>
      <c r="X1358" s="139" t="s">
        <v>70</v>
      </c>
      <c r="Y1358" s="140">
        <v>45371</v>
      </c>
      <c r="Z1358" s="4" t="s">
        <v>1885</v>
      </c>
      <c r="AA1358" s="4" t="s">
        <v>1886</v>
      </c>
      <c r="AB1358" s="186">
        <f t="shared" si="185"/>
        <v>496400000</v>
      </c>
      <c r="AC1358" s="142">
        <f t="shared" si="182"/>
        <v>0</v>
      </c>
      <c r="AD1358" s="4"/>
      <c r="AE1358" s="4" t="s">
        <v>2114</v>
      </c>
      <c r="AF1358" s="144" t="s">
        <v>8446</v>
      </c>
      <c r="AG1358" s="4"/>
      <c r="AH1358" s="4"/>
      <c r="AI1358" s="4"/>
      <c r="AJ1358" s="4"/>
      <c r="AK1358" t="s">
        <v>2116</v>
      </c>
    </row>
    <row r="1359" spans="2:37" hidden="1">
      <c r="B1359" s="175" t="s">
        <v>5175</v>
      </c>
      <c r="C1359" s="174" t="s">
        <v>160</v>
      </c>
      <c r="D1359" s="4" t="s">
        <v>8442</v>
      </c>
      <c r="E1359" s="4" t="s">
        <v>1831</v>
      </c>
      <c r="F1359" s="4" t="s">
        <v>1060</v>
      </c>
      <c r="G1359" s="4" t="s">
        <v>8449</v>
      </c>
      <c r="H1359" s="4" t="s">
        <v>1459</v>
      </c>
      <c r="I1359" s="4" t="s">
        <v>1460</v>
      </c>
      <c r="J1359" s="4" t="s">
        <v>8450</v>
      </c>
      <c r="K1359" s="139">
        <v>1100000000</v>
      </c>
      <c r="L1359" s="139">
        <v>1100000000</v>
      </c>
      <c r="M1359" s="4" t="s">
        <v>5787</v>
      </c>
      <c r="N1359" s="4" t="s">
        <v>3032</v>
      </c>
      <c r="O1359" s="4" t="s">
        <v>4469</v>
      </c>
      <c r="P1359" s="186">
        <f t="shared" si="183"/>
        <v>1100000000</v>
      </c>
      <c r="Q1359" s="186">
        <f t="shared" si="184"/>
        <v>0</v>
      </c>
      <c r="R1359" s="4">
        <v>60</v>
      </c>
      <c r="S1359" s="4" t="s">
        <v>70</v>
      </c>
      <c r="T1359" s="4" t="s">
        <v>70</v>
      </c>
      <c r="U1359" s="140">
        <v>45341</v>
      </c>
      <c r="V1359" s="4" t="s">
        <v>1884</v>
      </c>
      <c r="W1359" s="4" t="s">
        <v>1954</v>
      </c>
      <c r="X1359" s="139" t="s">
        <v>70</v>
      </c>
      <c r="Y1359" s="140">
        <v>45371</v>
      </c>
      <c r="Z1359" s="4" t="s">
        <v>1885</v>
      </c>
      <c r="AA1359" s="4" t="s">
        <v>1886</v>
      </c>
      <c r="AB1359" s="186">
        <f t="shared" si="185"/>
        <v>1100000000</v>
      </c>
      <c r="AC1359" s="142">
        <f t="shared" si="182"/>
        <v>0</v>
      </c>
      <c r="AD1359" s="4"/>
      <c r="AE1359" s="4" t="s">
        <v>2114</v>
      </c>
      <c r="AF1359" s="144" t="s">
        <v>8446</v>
      </c>
      <c r="AG1359" s="4"/>
      <c r="AH1359" s="4"/>
      <c r="AI1359" s="4"/>
      <c r="AJ1359" s="4"/>
      <c r="AK1359" t="s">
        <v>2116</v>
      </c>
    </row>
    <row r="1360" spans="2:37" hidden="1">
      <c r="B1360" s="175" t="s">
        <v>5175</v>
      </c>
      <c r="C1360" s="174" t="s">
        <v>160</v>
      </c>
      <c r="D1360" s="4" t="s">
        <v>8442</v>
      </c>
      <c r="E1360" s="4" t="s">
        <v>1831</v>
      </c>
      <c r="F1360" s="4" t="s">
        <v>1060</v>
      </c>
      <c r="G1360" s="4" t="s">
        <v>8451</v>
      </c>
      <c r="H1360" s="4" t="s">
        <v>1459</v>
      </c>
      <c r="I1360" s="4" t="s">
        <v>1460</v>
      </c>
      <c r="J1360" s="4" t="s">
        <v>8452</v>
      </c>
      <c r="K1360" s="139">
        <v>349526567</v>
      </c>
      <c r="L1360" s="139">
        <v>349526567</v>
      </c>
      <c r="M1360" s="4" t="s">
        <v>5787</v>
      </c>
      <c r="N1360" s="4" t="s">
        <v>2762</v>
      </c>
      <c r="O1360" s="4" t="s">
        <v>2807</v>
      </c>
      <c r="P1360" s="186">
        <f t="shared" si="183"/>
        <v>349526567</v>
      </c>
      <c r="Q1360" s="186">
        <f t="shared" si="184"/>
        <v>0</v>
      </c>
      <c r="R1360" s="4">
        <v>60</v>
      </c>
      <c r="S1360" s="4" t="s">
        <v>70</v>
      </c>
      <c r="T1360" s="4" t="s">
        <v>70</v>
      </c>
      <c r="U1360" s="140">
        <v>45341</v>
      </c>
      <c r="V1360" s="4" t="s">
        <v>1884</v>
      </c>
      <c r="W1360" s="4" t="s">
        <v>1954</v>
      </c>
      <c r="X1360" s="139" t="s">
        <v>70</v>
      </c>
      <c r="Y1360" s="140">
        <v>45371</v>
      </c>
      <c r="Z1360" s="4" t="s">
        <v>1885</v>
      </c>
      <c r="AA1360" s="4" t="s">
        <v>1886</v>
      </c>
      <c r="AB1360" s="186">
        <f t="shared" si="185"/>
        <v>349526567</v>
      </c>
      <c r="AC1360" s="142">
        <f t="shared" si="182"/>
        <v>0</v>
      </c>
      <c r="AD1360" s="4"/>
      <c r="AE1360" s="4" t="s">
        <v>2114</v>
      </c>
      <c r="AF1360" s="144" t="s">
        <v>8446</v>
      </c>
      <c r="AG1360" s="4"/>
      <c r="AH1360" s="4"/>
      <c r="AI1360" s="4"/>
      <c r="AJ1360" s="4"/>
      <c r="AK1360" t="s">
        <v>2116</v>
      </c>
    </row>
    <row r="1361" spans="2:37" hidden="1">
      <c r="B1361" s="175" t="s">
        <v>5175</v>
      </c>
      <c r="C1361" s="174" t="s">
        <v>160</v>
      </c>
      <c r="D1361" s="4" t="s">
        <v>8442</v>
      </c>
      <c r="E1361" s="4" t="s">
        <v>1831</v>
      </c>
      <c r="F1361" s="4" t="s">
        <v>1060</v>
      </c>
      <c r="G1361" s="4" t="s">
        <v>8453</v>
      </c>
      <c r="H1361" s="4" t="s">
        <v>1459</v>
      </c>
      <c r="I1361" s="4" t="s">
        <v>1460</v>
      </c>
      <c r="J1361" s="4" t="s">
        <v>8454</v>
      </c>
      <c r="K1361" s="139">
        <v>165746900</v>
      </c>
      <c r="L1361" s="139">
        <v>165746900</v>
      </c>
      <c r="M1361" s="4" t="s">
        <v>5787</v>
      </c>
      <c r="N1361" s="4" t="s">
        <v>8455</v>
      </c>
      <c r="O1361" s="4" t="s">
        <v>6870</v>
      </c>
      <c r="P1361" s="186">
        <f t="shared" si="183"/>
        <v>165746900</v>
      </c>
      <c r="Q1361" s="186">
        <f t="shared" si="184"/>
        <v>0</v>
      </c>
      <c r="R1361" s="4">
        <v>60</v>
      </c>
      <c r="S1361" s="4" t="s">
        <v>70</v>
      </c>
      <c r="T1361" s="4" t="s">
        <v>70</v>
      </c>
      <c r="U1361" s="140">
        <v>45341</v>
      </c>
      <c r="V1361" s="4" t="s">
        <v>1884</v>
      </c>
      <c r="W1361" s="4" t="s">
        <v>1954</v>
      </c>
      <c r="X1361" s="139" t="s">
        <v>70</v>
      </c>
      <c r="Y1361" s="140">
        <v>45371</v>
      </c>
      <c r="Z1361" s="4" t="s">
        <v>1885</v>
      </c>
      <c r="AA1361" s="4" t="s">
        <v>1886</v>
      </c>
      <c r="AB1361" s="186">
        <f t="shared" si="185"/>
        <v>165746900</v>
      </c>
      <c r="AC1361" s="142">
        <f t="shared" si="182"/>
        <v>0</v>
      </c>
      <c r="AD1361" s="4"/>
      <c r="AE1361" s="4" t="s">
        <v>2114</v>
      </c>
      <c r="AF1361" s="144" t="s">
        <v>8446</v>
      </c>
      <c r="AG1361" s="4"/>
      <c r="AH1361" s="4"/>
      <c r="AI1361" s="4"/>
      <c r="AJ1361" s="4"/>
      <c r="AK1361" t="s">
        <v>2116</v>
      </c>
    </row>
    <row r="1362" spans="2:37" hidden="1">
      <c r="B1362" s="175" t="s">
        <v>5175</v>
      </c>
      <c r="C1362" s="174" t="s">
        <v>160</v>
      </c>
      <c r="D1362" s="4" t="s">
        <v>8442</v>
      </c>
      <c r="E1362" s="4" t="s">
        <v>1831</v>
      </c>
      <c r="F1362" s="4" t="s">
        <v>1060</v>
      </c>
      <c r="G1362" s="4" t="s">
        <v>8456</v>
      </c>
      <c r="H1362" s="4" t="s">
        <v>1459</v>
      </c>
      <c r="I1362" s="4" t="s">
        <v>1460</v>
      </c>
      <c r="J1362" s="4" t="s">
        <v>8457</v>
      </c>
      <c r="K1362" s="139">
        <v>330000000</v>
      </c>
      <c r="L1362" s="139">
        <v>330000000</v>
      </c>
      <c r="M1362" s="4" t="s">
        <v>5787</v>
      </c>
      <c r="N1362" s="4" t="s">
        <v>2676</v>
      </c>
      <c r="O1362" s="4" t="s">
        <v>6870</v>
      </c>
      <c r="P1362" s="186">
        <f t="shared" si="183"/>
        <v>330000000</v>
      </c>
      <c r="Q1362" s="186">
        <f t="shared" si="184"/>
        <v>0</v>
      </c>
      <c r="R1362" s="4">
        <v>60</v>
      </c>
      <c r="S1362" s="4" t="s">
        <v>70</v>
      </c>
      <c r="T1362" s="4" t="s">
        <v>70</v>
      </c>
      <c r="U1362" s="140">
        <v>45341</v>
      </c>
      <c r="V1362" s="4" t="s">
        <v>1884</v>
      </c>
      <c r="W1362" s="4" t="s">
        <v>1954</v>
      </c>
      <c r="X1362" s="139" t="s">
        <v>70</v>
      </c>
      <c r="Y1362" s="140">
        <v>45371</v>
      </c>
      <c r="Z1362" s="4" t="s">
        <v>1885</v>
      </c>
      <c r="AA1362" s="4" t="s">
        <v>1886</v>
      </c>
      <c r="AB1362" s="186">
        <f t="shared" si="185"/>
        <v>330000000</v>
      </c>
      <c r="AC1362" s="142">
        <f t="shared" si="182"/>
        <v>0</v>
      </c>
      <c r="AD1362" s="4"/>
      <c r="AE1362" s="4" t="s">
        <v>2114</v>
      </c>
      <c r="AF1362" s="144" t="s">
        <v>8446</v>
      </c>
      <c r="AG1362" s="4"/>
      <c r="AH1362" s="4"/>
      <c r="AI1362" s="4"/>
      <c r="AJ1362" s="4"/>
      <c r="AK1362" t="s">
        <v>2116</v>
      </c>
    </row>
    <row r="1363" spans="2:37" hidden="1">
      <c r="B1363" s="175" t="s">
        <v>5175</v>
      </c>
      <c r="C1363" s="174" t="s">
        <v>160</v>
      </c>
      <c r="D1363" s="4" t="s">
        <v>8442</v>
      </c>
      <c r="E1363" s="4" t="s">
        <v>1831</v>
      </c>
      <c r="F1363" s="4" t="s">
        <v>1060</v>
      </c>
      <c r="G1363" s="4" t="s">
        <v>8458</v>
      </c>
      <c r="H1363" s="4" t="s">
        <v>1459</v>
      </c>
      <c r="I1363" s="4" t="s">
        <v>1460</v>
      </c>
      <c r="J1363" s="4" t="s">
        <v>8459</v>
      </c>
      <c r="K1363" s="139">
        <v>246186800</v>
      </c>
      <c r="L1363" s="139">
        <v>246186800</v>
      </c>
      <c r="M1363" s="4" t="s">
        <v>5787</v>
      </c>
      <c r="N1363" s="4" t="s">
        <v>8460</v>
      </c>
      <c r="O1363" s="4" t="s">
        <v>8461</v>
      </c>
      <c r="P1363" s="186">
        <f t="shared" si="183"/>
        <v>246186800</v>
      </c>
      <c r="Q1363" s="186">
        <f t="shared" si="184"/>
        <v>0</v>
      </c>
      <c r="R1363" s="4">
        <v>60</v>
      </c>
      <c r="S1363" s="4" t="s">
        <v>70</v>
      </c>
      <c r="T1363" s="4" t="s">
        <v>70</v>
      </c>
      <c r="U1363" s="140">
        <v>45341</v>
      </c>
      <c r="V1363" s="4" t="s">
        <v>1884</v>
      </c>
      <c r="W1363" s="4" t="s">
        <v>1954</v>
      </c>
      <c r="X1363" s="139" t="s">
        <v>70</v>
      </c>
      <c r="Y1363" s="140">
        <v>45371</v>
      </c>
      <c r="Z1363" s="4" t="s">
        <v>1885</v>
      </c>
      <c r="AA1363" s="4" t="s">
        <v>1886</v>
      </c>
      <c r="AB1363" s="186">
        <f t="shared" si="185"/>
        <v>246186800</v>
      </c>
      <c r="AC1363" s="142">
        <f t="shared" si="182"/>
        <v>0</v>
      </c>
      <c r="AD1363" s="4"/>
      <c r="AE1363" s="4" t="s">
        <v>2114</v>
      </c>
      <c r="AF1363" s="144" t="s">
        <v>8446</v>
      </c>
      <c r="AG1363" s="4"/>
      <c r="AH1363" s="4"/>
      <c r="AI1363" s="4"/>
      <c r="AJ1363" s="4"/>
      <c r="AK1363" t="s">
        <v>2116</v>
      </c>
    </row>
    <row r="1364" spans="2:37" hidden="1">
      <c r="B1364" s="175" t="s">
        <v>5175</v>
      </c>
      <c r="C1364" s="174" t="s">
        <v>160</v>
      </c>
      <c r="D1364" s="4" t="s">
        <v>8442</v>
      </c>
      <c r="E1364" s="4" t="s">
        <v>1831</v>
      </c>
      <c r="F1364" s="4" t="s">
        <v>1060</v>
      </c>
      <c r="G1364" s="4" t="s">
        <v>8462</v>
      </c>
      <c r="H1364" s="4" t="s">
        <v>1459</v>
      </c>
      <c r="I1364" s="4" t="s">
        <v>1460</v>
      </c>
      <c r="J1364" s="4" t="s">
        <v>8463</v>
      </c>
      <c r="K1364" s="139">
        <v>400000000</v>
      </c>
      <c r="L1364" s="139">
        <v>400000000</v>
      </c>
      <c r="M1364" s="4" t="s">
        <v>6775</v>
      </c>
      <c r="N1364" s="4" t="s">
        <v>3104</v>
      </c>
      <c r="O1364" s="4" t="s">
        <v>8464</v>
      </c>
      <c r="P1364" s="186">
        <f t="shared" si="183"/>
        <v>400000000</v>
      </c>
      <c r="Q1364" s="186">
        <f t="shared" si="184"/>
        <v>0</v>
      </c>
      <c r="R1364" s="4">
        <v>60</v>
      </c>
      <c r="S1364" s="4" t="s">
        <v>70</v>
      </c>
      <c r="T1364" s="4" t="s">
        <v>70</v>
      </c>
      <c r="U1364" s="140">
        <v>45341</v>
      </c>
      <c r="V1364" s="4" t="s">
        <v>1884</v>
      </c>
      <c r="W1364" s="4" t="s">
        <v>1954</v>
      </c>
      <c r="X1364" s="139" t="s">
        <v>70</v>
      </c>
      <c r="Y1364" s="140">
        <v>45371</v>
      </c>
      <c r="Z1364" s="4" t="s">
        <v>1885</v>
      </c>
      <c r="AA1364" s="4" t="s">
        <v>1886</v>
      </c>
      <c r="AB1364" s="186">
        <f t="shared" si="185"/>
        <v>400000000</v>
      </c>
      <c r="AC1364" s="142">
        <f t="shared" si="182"/>
        <v>0</v>
      </c>
      <c r="AD1364" s="4"/>
      <c r="AE1364" s="4" t="s">
        <v>2114</v>
      </c>
      <c r="AF1364" s="144" t="s">
        <v>8446</v>
      </c>
      <c r="AG1364" s="4"/>
      <c r="AH1364" s="4"/>
      <c r="AI1364" s="4"/>
      <c r="AJ1364" s="4"/>
      <c r="AK1364" t="s">
        <v>2116</v>
      </c>
    </row>
    <row r="1365" spans="2:37" hidden="1">
      <c r="B1365" s="175" t="s">
        <v>5175</v>
      </c>
      <c r="C1365" s="174" t="s">
        <v>160</v>
      </c>
      <c r="D1365" s="4" t="s">
        <v>8442</v>
      </c>
      <c r="E1365" s="4" t="s">
        <v>1831</v>
      </c>
      <c r="F1365" s="4" t="s">
        <v>1060</v>
      </c>
      <c r="G1365" s="4" t="s">
        <v>8465</v>
      </c>
      <c r="H1365" s="4" t="s">
        <v>1459</v>
      </c>
      <c r="I1365" s="4" t="s">
        <v>1460</v>
      </c>
      <c r="J1365" s="4" t="s">
        <v>8466</v>
      </c>
      <c r="K1365" s="139">
        <v>265437300</v>
      </c>
      <c r="L1365" s="139">
        <v>265437300</v>
      </c>
      <c r="M1365" s="4" t="s">
        <v>6775</v>
      </c>
      <c r="N1365" s="4" t="s">
        <v>8467</v>
      </c>
      <c r="O1365" s="4" t="s">
        <v>3955</v>
      </c>
      <c r="P1365" s="186">
        <f t="shared" si="183"/>
        <v>265437300</v>
      </c>
      <c r="Q1365" s="186">
        <f t="shared" si="184"/>
        <v>0</v>
      </c>
      <c r="R1365" s="4">
        <v>60</v>
      </c>
      <c r="S1365" s="4" t="s">
        <v>70</v>
      </c>
      <c r="T1365" s="4" t="s">
        <v>70</v>
      </c>
      <c r="U1365" s="140">
        <v>45341</v>
      </c>
      <c r="V1365" s="4" t="s">
        <v>1884</v>
      </c>
      <c r="W1365" s="4" t="s">
        <v>1954</v>
      </c>
      <c r="X1365" s="139" t="s">
        <v>70</v>
      </c>
      <c r="Y1365" s="140">
        <v>45371</v>
      </c>
      <c r="Z1365" s="4" t="s">
        <v>1885</v>
      </c>
      <c r="AA1365" s="4" t="s">
        <v>1886</v>
      </c>
      <c r="AB1365" s="186">
        <f t="shared" si="185"/>
        <v>265437300</v>
      </c>
      <c r="AC1365" s="142">
        <f t="shared" si="182"/>
        <v>0</v>
      </c>
      <c r="AD1365" s="4"/>
      <c r="AE1365" s="4" t="s">
        <v>2114</v>
      </c>
      <c r="AF1365" s="144" t="s">
        <v>8446</v>
      </c>
      <c r="AG1365" s="4"/>
      <c r="AH1365" s="4"/>
      <c r="AI1365" s="4"/>
      <c r="AJ1365" s="4"/>
      <c r="AK1365" t="s">
        <v>2116</v>
      </c>
    </row>
    <row r="1366" spans="2:37" hidden="1">
      <c r="B1366" s="175" t="s">
        <v>5175</v>
      </c>
      <c r="C1366" s="174" t="s">
        <v>160</v>
      </c>
      <c r="D1366" s="4" t="s">
        <v>8442</v>
      </c>
      <c r="E1366" s="4" t="s">
        <v>1831</v>
      </c>
      <c r="F1366" s="4" t="s">
        <v>1060</v>
      </c>
      <c r="G1366" s="4" t="s">
        <v>8468</v>
      </c>
      <c r="H1366" s="4" t="s">
        <v>1459</v>
      </c>
      <c r="I1366" s="4" t="s">
        <v>1460</v>
      </c>
      <c r="J1366" s="4" t="s">
        <v>8469</v>
      </c>
      <c r="K1366" s="139">
        <v>350000000</v>
      </c>
      <c r="L1366" s="139">
        <v>350000000</v>
      </c>
      <c r="M1366" s="4" t="s">
        <v>6775</v>
      </c>
      <c r="N1366" s="4" t="s">
        <v>2857</v>
      </c>
      <c r="O1366" s="4" t="s">
        <v>3654</v>
      </c>
      <c r="P1366" s="186">
        <f t="shared" si="183"/>
        <v>350000000</v>
      </c>
      <c r="Q1366" s="186">
        <f t="shared" si="184"/>
        <v>0</v>
      </c>
      <c r="R1366" s="4">
        <v>60</v>
      </c>
      <c r="S1366" s="4" t="s">
        <v>70</v>
      </c>
      <c r="T1366" s="4" t="s">
        <v>70</v>
      </c>
      <c r="U1366" s="140">
        <v>45341</v>
      </c>
      <c r="V1366" s="4" t="s">
        <v>1884</v>
      </c>
      <c r="W1366" s="4" t="s">
        <v>1954</v>
      </c>
      <c r="X1366" s="139" t="s">
        <v>70</v>
      </c>
      <c r="Y1366" s="140">
        <v>45371</v>
      </c>
      <c r="Z1366" s="4" t="s">
        <v>1885</v>
      </c>
      <c r="AA1366" s="4" t="s">
        <v>1886</v>
      </c>
      <c r="AB1366" s="186">
        <f t="shared" si="185"/>
        <v>350000000</v>
      </c>
      <c r="AC1366" s="142">
        <f t="shared" si="182"/>
        <v>0</v>
      </c>
      <c r="AD1366" s="4"/>
      <c r="AE1366" s="4" t="s">
        <v>2114</v>
      </c>
      <c r="AF1366" s="144" t="s">
        <v>8446</v>
      </c>
      <c r="AG1366" s="4"/>
      <c r="AH1366" s="4"/>
      <c r="AI1366" s="4"/>
      <c r="AJ1366" s="4"/>
      <c r="AK1366" t="s">
        <v>2116</v>
      </c>
    </row>
    <row r="1367" spans="2:37" hidden="1">
      <c r="B1367" s="175" t="s">
        <v>5175</v>
      </c>
      <c r="C1367" s="174" t="s">
        <v>160</v>
      </c>
      <c r="D1367" s="4" t="s">
        <v>8442</v>
      </c>
      <c r="E1367" s="4" t="s">
        <v>1831</v>
      </c>
      <c r="F1367" s="4" t="s">
        <v>1060</v>
      </c>
      <c r="G1367" s="4" t="s">
        <v>8470</v>
      </c>
      <c r="H1367" s="4" t="s">
        <v>1459</v>
      </c>
      <c r="I1367" s="4" t="s">
        <v>1460</v>
      </c>
      <c r="J1367" s="4" t="s">
        <v>8471</v>
      </c>
      <c r="K1367" s="139">
        <v>173091000</v>
      </c>
      <c r="L1367" s="139">
        <v>173091000</v>
      </c>
      <c r="M1367" s="4" t="s">
        <v>6775</v>
      </c>
      <c r="N1367" s="4" t="s">
        <v>8472</v>
      </c>
      <c r="O1367" s="4" t="s">
        <v>3464</v>
      </c>
      <c r="P1367" s="186">
        <f t="shared" si="183"/>
        <v>173091000</v>
      </c>
      <c r="Q1367" s="186">
        <f t="shared" si="184"/>
        <v>0</v>
      </c>
      <c r="R1367" s="4">
        <v>60</v>
      </c>
      <c r="S1367" s="4" t="s">
        <v>70</v>
      </c>
      <c r="T1367" s="4" t="s">
        <v>70</v>
      </c>
      <c r="U1367" s="140">
        <v>45341</v>
      </c>
      <c r="V1367" s="4" t="s">
        <v>1884</v>
      </c>
      <c r="W1367" s="4" t="s">
        <v>1954</v>
      </c>
      <c r="X1367" s="139" t="s">
        <v>70</v>
      </c>
      <c r="Y1367" s="140">
        <v>45371</v>
      </c>
      <c r="Z1367" s="4" t="s">
        <v>1885</v>
      </c>
      <c r="AA1367" s="4" t="s">
        <v>1886</v>
      </c>
      <c r="AB1367" s="186">
        <f t="shared" si="185"/>
        <v>173091000</v>
      </c>
      <c r="AC1367" s="142">
        <f t="shared" si="182"/>
        <v>0</v>
      </c>
      <c r="AD1367" s="4"/>
      <c r="AE1367" s="4" t="s">
        <v>2114</v>
      </c>
      <c r="AF1367" s="144" t="s">
        <v>8446</v>
      </c>
      <c r="AG1367" s="4"/>
      <c r="AH1367" s="4"/>
      <c r="AI1367" s="4"/>
      <c r="AJ1367" s="4"/>
      <c r="AK1367" t="s">
        <v>2116</v>
      </c>
    </row>
    <row r="1368" spans="2:37" hidden="1">
      <c r="B1368" s="175" t="s">
        <v>5175</v>
      </c>
      <c r="C1368" s="174" t="s">
        <v>160</v>
      </c>
      <c r="D1368" s="4" t="s">
        <v>8442</v>
      </c>
      <c r="E1368" s="4" t="s">
        <v>1831</v>
      </c>
      <c r="F1368" s="4" t="s">
        <v>1060</v>
      </c>
      <c r="G1368" s="4" t="s">
        <v>8473</v>
      </c>
      <c r="H1368" s="4" t="s">
        <v>1459</v>
      </c>
      <c r="I1368" s="4" t="s">
        <v>1460</v>
      </c>
      <c r="J1368" s="4" t="s">
        <v>8474</v>
      </c>
      <c r="K1368" s="139">
        <v>516175000</v>
      </c>
      <c r="L1368" s="139">
        <v>516175000</v>
      </c>
      <c r="M1368" s="4" t="s">
        <v>6775</v>
      </c>
      <c r="N1368" s="4" t="s">
        <v>4247</v>
      </c>
      <c r="O1368" s="4" t="s">
        <v>3082</v>
      </c>
      <c r="P1368" s="186">
        <f t="shared" si="183"/>
        <v>516175000</v>
      </c>
      <c r="Q1368" s="186">
        <f t="shared" si="184"/>
        <v>0</v>
      </c>
      <c r="R1368" s="4">
        <v>60</v>
      </c>
      <c r="S1368" s="4" t="s">
        <v>70</v>
      </c>
      <c r="T1368" s="4" t="s">
        <v>70</v>
      </c>
      <c r="U1368" s="140">
        <v>45341</v>
      </c>
      <c r="V1368" s="4" t="s">
        <v>1884</v>
      </c>
      <c r="W1368" s="4" t="s">
        <v>1954</v>
      </c>
      <c r="X1368" s="139" t="s">
        <v>70</v>
      </c>
      <c r="Y1368" s="140">
        <v>45371</v>
      </c>
      <c r="Z1368" s="4" t="s">
        <v>1885</v>
      </c>
      <c r="AA1368" s="4" t="s">
        <v>1886</v>
      </c>
      <c r="AB1368" s="186">
        <f t="shared" si="185"/>
        <v>516175000</v>
      </c>
      <c r="AC1368" s="142">
        <f t="shared" si="182"/>
        <v>0</v>
      </c>
      <c r="AD1368" s="4"/>
      <c r="AE1368" s="4" t="s">
        <v>2114</v>
      </c>
      <c r="AF1368" s="144" t="s">
        <v>8446</v>
      </c>
      <c r="AG1368" s="4"/>
      <c r="AH1368" s="4"/>
      <c r="AI1368" s="4"/>
      <c r="AJ1368" s="4"/>
      <c r="AK1368" t="s">
        <v>2116</v>
      </c>
    </row>
    <row r="1369" spans="2:37" hidden="1">
      <c r="B1369" s="175" t="s">
        <v>5175</v>
      </c>
      <c r="C1369" s="174" t="s">
        <v>160</v>
      </c>
      <c r="D1369" s="4" t="s">
        <v>8442</v>
      </c>
      <c r="E1369" s="4" t="s">
        <v>1831</v>
      </c>
      <c r="F1369" s="4" t="s">
        <v>1060</v>
      </c>
      <c r="G1369" s="4" t="s">
        <v>8475</v>
      </c>
      <c r="H1369" s="4" t="s">
        <v>1459</v>
      </c>
      <c r="I1369" s="4" t="s">
        <v>1460</v>
      </c>
      <c r="J1369" s="4" t="s">
        <v>8476</v>
      </c>
      <c r="K1369" s="139">
        <v>1327067280</v>
      </c>
      <c r="L1369" s="139">
        <v>1327067280</v>
      </c>
      <c r="M1369" s="4" t="s">
        <v>6775</v>
      </c>
      <c r="N1369" s="4" t="s">
        <v>8477</v>
      </c>
      <c r="O1369" s="4" t="s">
        <v>3727</v>
      </c>
      <c r="P1369" s="186">
        <f t="shared" si="183"/>
        <v>1327067280</v>
      </c>
      <c r="Q1369" s="186">
        <f t="shared" si="184"/>
        <v>0</v>
      </c>
      <c r="R1369" s="4">
        <v>60</v>
      </c>
      <c r="S1369" s="4" t="s">
        <v>70</v>
      </c>
      <c r="T1369" s="4" t="s">
        <v>70</v>
      </c>
      <c r="U1369" s="140">
        <v>45341</v>
      </c>
      <c r="V1369" s="4" t="s">
        <v>1884</v>
      </c>
      <c r="W1369" s="4" t="s">
        <v>1954</v>
      </c>
      <c r="X1369" s="139" t="s">
        <v>70</v>
      </c>
      <c r="Y1369" s="140">
        <v>45371</v>
      </c>
      <c r="Z1369" s="4" t="s">
        <v>1885</v>
      </c>
      <c r="AA1369" s="4" t="s">
        <v>1886</v>
      </c>
      <c r="AB1369" s="186">
        <f t="shared" si="185"/>
        <v>1327067280</v>
      </c>
      <c r="AC1369" s="142">
        <f t="shared" si="182"/>
        <v>0</v>
      </c>
      <c r="AD1369" s="4"/>
      <c r="AE1369" s="4" t="s">
        <v>2114</v>
      </c>
      <c r="AF1369" s="144" t="s">
        <v>8446</v>
      </c>
      <c r="AG1369" s="4"/>
      <c r="AH1369" s="4"/>
      <c r="AI1369" s="4"/>
      <c r="AJ1369" s="4"/>
      <c r="AK1369" t="s">
        <v>2116</v>
      </c>
    </row>
    <row r="1370" spans="2:37" hidden="1">
      <c r="B1370" s="175" t="s">
        <v>5175</v>
      </c>
      <c r="C1370" s="174" t="s">
        <v>160</v>
      </c>
      <c r="D1370" s="4" t="s">
        <v>8442</v>
      </c>
      <c r="E1370" s="4" t="s">
        <v>1831</v>
      </c>
      <c r="F1370" s="4" t="s">
        <v>1060</v>
      </c>
      <c r="G1370" s="4" t="s">
        <v>8478</v>
      </c>
      <c r="H1370" s="4" t="s">
        <v>1459</v>
      </c>
      <c r="I1370" s="4" t="s">
        <v>1460</v>
      </c>
      <c r="J1370" s="4" t="s">
        <v>8479</v>
      </c>
      <c r="K1370" s="139">
        <v>569843000</v>
      </c>
      <c r="L1370" s="139">
        <v>569843000</v>
      </c>
      <c r="M1370" s="4" t="s">
        <v>6775</v>
      </c>
      <c r="N1370" s="4" t="s">
        <v>8477</v>
      </c>
      <c r="O1370" s="4" t="s">
        <v>3727</v>
      </c>
      <c r="P1370" s="186">
        <f t="shared" si="183"/>
        <v>569843000</v>
      </c>
      <c r="Q1370" s="186">
        <f t="shared" si="184"/>
        <v>0</v>
      </c>
      <c r="R1370" s="4">
        <v>60</v>
      </c>
      <c r="S1370" s="4" t="s">
        <v>70</v>
      </c>
      <c r="T1370" s="4" t="s">
        <v>70</v>
      </c>
      <c r="U1370" s="140">
        <v>45341</v>
      </c>
      <c r="V1370" s="4" t="s">
        <v>1884</v>
      </c>
      <c r="W1370" s="4" t="s">
        <v>1954</v>
      </c>
      <c r="X1370" s="139" t="s">
        <v>70</v>
      </c>
      <c r="Y1370" s="140">
        <v>45371</v>
      </c>
      <c r="Z1370" s="4" t="s">
        <v>1885</v>
      </c>
      <c r="AA1370" s="4" t="s">
        <v>1886</v>
      </c>
      <c r="AB1370" s="186">
        <f t="shared" si="185"/>
        <v>569843000</v>
      </c>
      <c r="AC1370" s="142">
        <f t="shared" si="182"/>
        <v>0</v>
      </c>
      <c r="AD1370" s="4"/>
      <c r="AE1370" s="4" t="s">
        <v>2114</v>
      </c>
      <c r="AF1370" s="144" t="s">
        <v>8446</v>
      </c>
      <c r="AG1370" s="4"/>
      <c r="AH1370" s="4"/>
      <c r="AI1370" s="4"/>
      <c r="AJ1370" s="4"/>
      <c r="AK1370" t="s">
        <v>2116</v>
      </c>
    </row>
    <row r="1371" spans="2:37" hidden="1">
      <c r="B1371" s="175" t="s">
        <v>5175</v>
      </c>
      <c r="C1371" s="174" t="s">
        <v>160</v>
      </c>
      <c r="D1371" s="4" t="s">
        <v>8442</v>
      </c>
      <c r="E1371" s="4" t="s">
        <v>1831</v>
      </c>
      <c r="F1371" s="4" t="s">
        <v>1060</v>
      </c>
      <c r="G1371" s="4" t="s">
        <v>8480</v>
      </c>
      <c r="H1371" s="4" t="s">
        <v>1459</v>
      </c>
      <c r="I1371" s="4" t="s">
        <v>1460</v>
      </c>
      <c r="J1371" s="4" t="s">
        <v>8481</v>
      </c>
      <c r="K1371" s="139">
        <v>506880000</v>
      </c>
      <c r="L1371" s="139">
        <v>506880000</v>
      </c>
      <c r="M1371" s="4" t="s">
        <v>5268</v>
      </c>
      <c r="N1371" s="4" t="s">
        <v>8482</v>
      </c>
      <c r="O1371" s="4" t="s">
        <v>4701</v>
      </c>
      <c r="P1371" s="186">
        <f t="shared" si="183"/>
        <v>506880000</v>
      </c>
      <c r="Q1371" s="186">
        <f t="shared" si="184"/>
        <v>0</v>
      </c>
      <c r="R1371" s="4">
        <v>60</v>
      </c>
      <c r="S1371" s="4" t="s">
        <v>70</v>
      </c>
      <c r="T1371" s="4" t="s">
        <v>70</v>
      </c>
      <c r="U1371" s="140">
        <v>45341</v>
      </c>
      <c r="V1371" s="4" t="s">
        <v>1884</v>
      </c>
      <c r="W1371" s="4" t="s">
        <v>1954</v>
      </c>
      <c r="X1371" s="139" t="s">
        <v>70</v>
      </c>
      <c r="Y1371" s="140">
        <v>45371</v>
      </c>
      <c r="Z1371" s="4" t="s">
        <v>1885</v>
      </c>
      <c r="AA1371" s="4" t="s">
        <v>1886</v>
      </c>
      <c r="AB1371" s="186">
        <f t="shared" si="185"/>
        <v>506880000</v>
      </c>
      <c r="AC1371" s="142">
        <f t="shared" si="182"/>
        <v>0</v>
      </c>
      <c r="AD1371" s="4"/>
      <c r="AE1371" s="4" t="s">
        <v>2114</v>
      </c>
      <c r="AF1371" s="144" t="s">
        <v>8446</v>
      </c>
      <c r="AG1371" s="4"/>
      <c r="AH1371" s="4"/>
      <c r="AI1371" s="4"/>
      <c r="AJ1371" s="4"/>
      <c r="AK1371" t="s">
        <v>2116</v>
      </c>
    </row>
    <row r="1372" spans="2:37" hidden="1">
      <c r="B1372" s="175" t="s">
        <v>5175</v>
      </c>
      <c r="C1372" s="174" t="s">
        <v>160</v>
      </c>
      <c r="D1372" s="4" t="s">
        <v>8442</v>
      </c>
      <c r="E1372" s="4" t="s">
        <v>1831</v>
      </c>
      <c r="F1372" s="4" t="s">
        <v>1060</v>
      </c>
      <c r="G1372" s="4" t="s">
        <v>8483</v>
      </c>
      <c r="H1372" s="4" t="s">
        <v>1459</v>
      </c>
      <c r="I1372" s="4" t="s">
        <v>1460</v>
      </c>
      <c r="J1372" s="4" t="s">
        <v>8484</v>
      </c>
      <c r="K1372" s="139">
        <v>502255000</v>
      </c>
      <c r="L1372" s="139">
        <v>502255000</v>
      </c>
      <c r="M1372" s="4" t="s">
        <v>5268</v>
      </c>
      <c r="N1372" s="4" t="s">
        <v>8482</v>
      </c>
      <c r="O1372" s="4" t="s">
        <v>4701</v>
      </c>
      <c r="P1372" s="186">
        <f t="shared" si="183"/>
        <v>502255000</v>
      </c>
      <c r="Q1372" s="186">
        <f t="shared" si="184"/>
        <v>0</v>
      </c>
      <c r="R1372" s="4">
        <v>60</v>
      </c>
      <c r="S1372" s="4" t="s">
        <v>70</v>
      </c>
      <c r="T1372" s="4" t="s">
        <v>70</v>
      </c>
      <c r="U1372" s="140">
        <v>45341</v>
      </c>
      <c r="V1372" s="4" t="s">
        <v>1884</v>
      </c>
      <c r="W1372" s="4" t="s">
        <v>1954</v>
      </c>
      <c r="X1372" s="139" t="s">
        <v>70</v>
      </c>
      <c r="Y1372" s="140">
        <v>45371</v>
      </c>
      <c r="Z1372" s="4" t="s">
        <v>1885</v>
      </c>
      <c r="AA1372" s="4" t="s">
        <v>1886</v>
      </c>
      <c r="AB1372" s="186">
        <f t="shared" si="185"/>
        <v>502255000</v>
      </c>
      <c r="AC1372" s="142">
        <f t="shared" si="182"/>
        <v>0</v>
      </c>
      <c r="AD1372" s="4"/>
      <c r="AE1372" s="4" t="s">
        <v>2114</v>
      </c>
      <c r="AF1372" s="144" t="s">
        <v>8446</v>
      </c>
      <c r="AG1372" s="4"/>
      <c r="AH1372" s="4"/>
      <c r="AI1372" s="4"/>
      <c r="AJ1372" s="4"/>
      <c r="AK1372" t="s">
        <v>2116</v>
      </c>
    </row>
    <row r="1373" spans="2:37" hidden="1">
      <c r="B1373" s="175" t="s">
        <v>5175</v>
      </c>
      <c r="C1373" s="174" t="s">
        <v>160</v>
      </c>
      <c r="D1373" s="4" t="s">
        <v>8442</v>
      </c>
      <c r="E1373" s="4" t="s">
        <v>1831</v>
      </c>
      <c r="F1373" s="4" t="s">
        <v>1060</v>
      </c>
      <c r="G1373" s="4" t="s">
        <v>8485</v>
      </c>
      <c r="H1373" s="4" t="s">
        <v>1459</v>
      </c>
      <c r="I1373" s="4" t="s">
        <v>1460</v>
      </c>
      <c r="J1373" s="4" t="s">
        <v>8486</v>
      </c>
      <c r="K1373" s="139">
        <v>562675000</v>
      </c>
      <c r="L1373" s="139">
        <v>562675000</v>
      </c>
      <c r="M1373" s="4" t="s">
        <v>5268</v>
      </c>
      <c r="N1373" s="4" t="s">
        <v>4765</v>
      </c>
      <c r="O1373" s="4" t="s">
        <v>2155</v>
      </c>
      <c r="P1373" s="186">
        <f t="shared" si="183"/>
        <v>562675000</v>
      </c>
      <c r="Q1373" s="186">
        <f t="shared" si="184"/>
        <v>0</v>
      </c>
      <c r="R1373" s="4">
        <v>60</v>
      </c>
      <c r="S1373" s="4" t="s">
        <v>70</v>
      </c>
      <c r="T1373" s="4" t="s">
        <v>70</v>
      </c>
      <c r="U1373" s="140">
        <v>45341</v>
      </c>
      <c r="V1373" s="4" t="s">
        <v>1884</v>
      </c>
      <c r="W1373" s="4" t="s">
        <v>1954</v>
      </c>
      <c r="X1373" s="139" t="s">
        <v>70</v>
      </c>
      <c r="Y1373" s="140">
        <v>45371</v>
      </c>
      <c r="Z1373" s="4" t="s">
        <v>1885</v>
      </c>
      <c r="AA1373" s="4" t="s">
        <v>1886</v>
      </c>
      <c r="AB1373" s="186">
        <f t="shared" si="185"/>
        <v>562675000</v>
      </c>
      <c r="AC1373" s="142">
        <f t="shared" si="182"/>
        <v>0</v>
      </c>
      <c r="AD1373" s="4"/>
      <c r="AE1373" s="4" t="s">
        <v>2114</v>
      </c>
      <c r="AF1373" s="144" t="s">
        <v>8446</v>
      </c>
      <c r="AG1373" s="4"/>
      <c r="AH1373" s="4"/>
      <c r="AI1373" s="4"/>
      <c r="AJ1373" s="4"/>
      <c r="AK1373" t="s">
        <v>2116</v>
      </c>
    </row>
    <row r="1374" spans="2:37" hidden="1">
      <c r="B1374" s="175" t="s">
        <v>5175</v>
      </c>
      <c r="C1374" s="174" t="s">
        <v>160</v>
      </c>
      <c r="D1374" s="4" t="s">
        <v>8442</v>
      </c>
      <c r="E1374" s="4" t="s">
        <v>1831</v>
      </c>
      <c r="F1374" s="4" t="s">
        <v>1060</v>
      </c>
      <c r="G1374" s="4" t="s">
        <v>8487</v>
      </c>
      <c r="H1374" s="4" t="s">
        <v>1459</v>
      </c>
      <c r="I1374" s="4" t="s">
        <v>1460</v>
      </c>
      <c r="J1374" s="4" t="s">
        <v>8488</v>
      </c>
      <c r="K1374" s="139">
        <v>1409076000</v>
      </c>
      <c r="L1374" s="139">
        <v>1409076000</v>
      </c>
      <c r="M1374" s="4" t="s">
        <v>5268</v>
      </c>
      <c r="N1374" s="4" t="s">
        <v>1982</v>
      </c>
      <c r="O1374" s="4" t="s">
        <v>3243</v>
      </c>
      <c r="P1374" s="186">
        <f t="shared" si="183"/>
        <v>1409076000</v>
      </c>
      <c r="Q1374" s="186">
        <f t="shared" si="184"/>
        <v>0</v>
      </c>
      <c r="R1374" s="4">
        <v>60</v>
      </c>
      <c r="S1374" s="4" t="s">
        <v>70</v>
      </c>
      <c r="T1374" s="4" t="s">
        <v>70</v>
      </c>
      <c r="U1374" s="140">
        <v>45341</v>
      </c>
      <c r="V1374" s="4" t="s">
        <v>1884</v>
      </c>
      <c r="W1374" s="4" t="s">
        <v>1954</v>
      </c>
      <c r="X1374" s="139" t="s">
        <v>70</v>
      </c>
      <c r="Y1374" s="140">
        <v>45371</v>
      </c>
      <c r="Z1374" s="4" t="s">
        <v>1885</v>
      </c>
      <c r="AA1374" s="4" t="s">
        <v>1886</v>
      </c>
      <c r="AB1374" s="186">
        <f t="shared" si="185"/>
        <v>1409076000</v>
      </c>
      <c r="AC1374" s="142">
        <f t="shared" si="182"/>
        <v>0</v>
      </c>
      <c r="AD1374" s="4"/>
      <c r="AE1374" s="4" t="s">
        <v>2114</v>
      </c>
      <c r="AF1374" s="144" t="s">
        <v>8446</v>
      </c>
      <c r="AG1374" s="4"/>
      <c r="AH1374" s="4"/>
      <c r="AI1374" s="4"/>
      <c r="AJ1374" s="4"/>
      <c r="AK1374" t="s">
        <v>2116</v>
      </c>
    </row>
    <row r="1375" spans="2:37" hidden="1">
      <c r="B1375" s="175" t="s">
        <v>5175</v>
      </c>
      <c r="C1375" s="174" t="s">
        <v>160</v>
      </c>
      <c r="D1375" s="4" t="s">
        <v>8442</v>
      </c>
      <c r="E1375" s="4" t="s">
        <v>1831</v>
      </c>
      <c r="F1375" s="4" t="s">
        <v>1060</v>
      </c>
      <c r="G1375" s="4" t="s">
        <v>8489</v>
      </c>
      <c r="H1375" s="4" t="s">
        <v>1459</v>
      </c>
      <c r="I1375" s="4" t="s">
        <v>1460</v>
      </c>
      <c r="J1375" s="4" t="s">
        <v>8490</v>
      </c>
      <c r="K1375" s="139">
        <v>602475000</v>
      </c>
      <c r="L1375" s="139">
        <v>602475000</v>
      </c>
      <c r="M1375" s="4" t="s">
        <v>5268</v>
      </c>
      <c r="N1375" s="4" t="s">
        <v>2207</v>
      </c>
      <c r="O1375" s="4" t="s">
        <v>7407</v>
      </c>
      <c r="P1375" s="186">
        <f t="shared" si="183"/>
        <v>602475000</v>
      </c>
      <c r="Q1375" s="186">
        <f t="shared" si="184"/>
        <v>0</v>
      </c>
      <c r="R1375" s="4">
        <v>60</v>
      </c>
      <c r="S1375" s="4" t="s">
        <v>70</v>
      </c>
      <c r="T1375" s="4" t="s">
        <v>70</v>
      </c>
      <c r="U1375" s="140">
        <v>45341</v>
      </c>
      <c r="V1375" s="4" t="s">
        <v>1884</v>
      </c>
      <c r="W1375" s="4" t="s">
        <v>1954</v>
      </c>
      <c r="X1375" s="139" t="s">
        <v>70</v>
      </c>
      <c r="Y1375" s="140">
        <v>45371</v>
      </c>
      <c r="Z1375" s="4" t="s">
        <v>1885</v>
      </c>
      <c r="AA1375" s="4" t="s">
        <v>1886</v>
      </c>
      <c r="AB1375" s="186">
        <f t="shared" si="185"/>
        <v>602475000</v>
      </c>
      <c r="AC1375" s="142">
        <f t="shared" si="182"/>
        <v>0</v>
      </c>
      <c r="AD1375" s="4"/>
      <c r="AE1375" s="4" t="s">
        <v>2114</v>
      </c>
      <c r="AF1375" s="144" t="s">
        <v>8446</v>
      </c>
      <c r="AG1375" s="4"/>
      <c r="AH1375" s="4"/>
      <c r="AI1375" s="4"/>
      <c r="AJ1375" s="4"/>
      <c r="AK1375" t="s">
        <v>2116</v>
      </c>
    </row>
    <row r="1376" spans="2:37" hidden="1">
      <c r="B1376" s="175" t="s">
        <v>5175</v>
      </c>
      <c r="C1376" s="174" t="s">
        <v>160</v>
      </c>
      <c r="D1376" s="4" t="s">
        <v>8442</v>
      </c>
      <c r="E1376" s="4" t="s">
        <v>1831</v>
      </c>
      <c r="F1376" s="4" t="s">
        <v>1060</v>
      </c>
      <c r="G1376" s="4" t="s">
        <v>8491</v>
      </c>
      <c r="H1376" s="4" t="s">
        <v>1459</v>
      </c>
      <c r="I1376" s="4" t="s">
        <v>1460</v>
      </c>
      <c r="J1376" s="4" t="s">
        <v>8492</v>
      </c>
      <c r="K1376" s="139">
        <v>523693000</v>
      </c>
      <c r="L1376" s="139">
        <v>523693000</v>
      </c>
      <c r="M1376" s="4" t="s">
        <v>5268</v>
      </c>
      <c r="N1376" s="4" t="s">
        <v>4881</v>
      </c>
      <c r="O1376" s="4" t="s">
        <v>2190</v>
      </c>
      <c r="P1376" s="186">
        <f t="shared" si="183"/>
        <v>523693000</v>
      </c>
      <c r="Q1376" s="186">
        <f t="shared" si="184"/>
        <v>0</v>
      </c>
      <c r="R1376" s="4">
        <v>60</v>
      </c>
      <c r="S1376" s="4" t="s">
        <v>70</v>
      </c>
      <c r="T1376" s="4" t="s">
        <v>70</v>
      </c>
      <c r="U1376" s="140">
        <v>45341</v>
      </c>
      <c r="V1376" s="4" t="s">
        <v>1884</v>
      </c>
      <c r="W1376" s="4" t="s">
        <v>1954</v>
      </c>
      <c r="X1376" s="139" t="s">
        <v>70</v>
      </c>
      <c r="Y1376" s="140">
        <v>45371</v>
      </c>
      <c r="Z1376" s="4" t="s">
        <v>1885</v>
      </c>
      <c r="AA1376" s="4" t="s">
        <v>1886</v>
      </c>
      <c r="AB1376" s="186">
        <f t="shared" si="185"/>
        <v>523693000</v>
      </c>
      <c r="AC1376" s="142">
        <f t="shared" si="182"/>
        <v>0</v>
      </c>
      <c r="AD1376" s="4"/>
      <c r="AE1376" s="4" t="s">
        <v>2114</v>
      </c>
      <c r="AF1376" s="144" t="s">
        <v>8446</v>
      </c>
      <c r="AG1376" s="4"/>
      <c r="AH1376" s="4"/>
      <c r="AI1376" s="4"/>
      <c r="AJ1376" s="4"/>
      <c r="AK1376" t="s">
        <v>2116</v>
      </c>
    </row>
    <row r="1377" spans="2:37" hidden="1">
      <c r="B1377" s="175" t="s">
        <v>5175</v>
      </c>
      <c r="C1377" s="174" t="s">
        <v>160</v>
      </c>
      <c r="D1377" s="4" t="s">
        <v>8442</v>
      </c>
      <c r="E1377" s="4" t="s">
        <v>1831</v>
      </c>
      <c r="F1377" s="4" t="s">
        <v>1060</v>
      </c>
      <c r="G1377" s="4" t="s">
        <v>8493</v>
      </c>
      <c r="H1377" s="4" t="s">
        <v>1459</v>
      </c>
      <c r="I1377" s="4" t="s">
        <v>1460</v>
      </c>
      <c r="J1377" s="4" t="s">
        <v>8494</v>
      </c>
      <c r="K1377" s="139">
        <v>572971000</v>
      </c>
      <c r="L1377" s="139">
        <v>572971000</v>
      </c>
      <c r="M1377" s="4" t="s">
        <v>5268</v>
      </c>
      <c r="N1377" s="4" t="s">
        <v>4881</v>
      </c>
      <c r="O1377" s="4" t="s">
        <v>2190</v>
      </c>
      <c r="P1377" s="186">
        <f t="shared" si="183"/>
        <v>572971000</v>
      </c>
      <c r="Q1377" s="186">
        <f t="shared" si="184"/>
        <v>0</v>
      </c>
      <c r="R1377" s="4">
        <v>60</v>
      </c>
      <c r="S1377" s="4" t="s">
        <v>70</v>
      </c>
      <c r="T1377" s="4" t="s">
        <v>70</v>
      </c>
      <c r="U1377" s="140">
        <v>45341</v>
      </c>
      <c r="V1377" s="4" t="s">
        <v>1884</v>
      </c>
      <c r="W1377" s="4" t="s">
        <v>1954</v>
      </c>
      <c r="X1377" s="139" t="s">
        <v>70</v>
      </c>
      <c r="Y1377" s="140">
        <v>45371</v>
      </c>
      <c r="Z1377" s="4" t="s">
        <v>1885</v>
      </c>
      <c r="AA1377" s="4" t="s">
        <v>1886</v>
      </c>
      <c r="AB1377" s="186">
        <f t="shared" si="185"/>
        <v>572971000</v>
      </c>
      <c r="AC1377" s="142">
        <f t="shared" si="182"/>
        <v>0</v>
      </c>
      <c r="AD1377" s="4"/>
      <c r="AE1377" s="4" t="s">
        <v>2114</v>
      </c>
      <c r="AF1377" s="144" t="s">
        <v>8446</v>
      </c>
      <c r="AG1377" s="4"/>
      <c r="AH1377" s="4"/>
      <c r="AI1377" s="4"/>
      <c r="AJ1377" s="4"/>
      <c r="AK1377" t="s">
        <v>2116</v>
      </c>
    </row>
    <row r="1378" spans="2:37" hidden="1">
      <c r="B1378" s="175" t="s">
        <v>5175</v>
      </c>
      <c r="C1378" s="174" t="s">
        <v>160</v>
      </c>
      <c r="D1378" s="4" t="s">
        <v>8442</v>
      </c>
      <c r="E1378" s="4" t="s">
        <v>1831</v>
      </c>
      <c r="F1378" s="4" t="s">
        <v>1060</v>
      </c>
      <c r="G1378" s="4" t="s">
        <v>8495</v>
      </c>
      <c r="H1378" s="4" t="s">
        <v>1459</v>
      </c>
      <c r="I1378" s="4" t="s">
        <v>1460</v>
      </c>
      <c r="J1378" s="4" t="s">
        <v>8496</v>
      </c>
      <c r="K1378" s="139">
        <v>1187314000</v>
      </c>
      <c r="L1378" s="139">
        <v>1187314000</v>
      </c>
      <c r="M1378" s="4" t="s">
        <v>5268</v>
      </c>
      <c r="N1378" s="4" t="s">
        <v>8497</v>
      </c>
      <c r="O1378" s="4" t="s">
        <v>3785</v>
      </c>
      <c r="P1378" s="186">
        <f t="shared" si="183"/>
        <v>1187314000</v>
      </c>
      <c r="Q1378" s="186">
        <f t="shared" si="184"/>
        <v>0</v>
      </c>
      <c r="R1378" s="4">
        <v>60</v>
      </c>
      <c r="S1378" s="4" t="s">
        <v>70</v>
      </c>
      <c r="T1378" s="4" t="s">
        <v>70</v>
      </c>
      <c r="U1378" s="140">
        <v>45341</v>
      </c>
      <c r="V1378" s="4" t="s">
        <v>1884</v>
      </c>
      <c r="W1378" s="4" t="s">
        <v>1954</v>
      </c>
      <c r="X1378" s="139" t="s">
        <v>70</v>
      </c>
      <c r="Y1378" s="140">
        <v>45371</v>
      </c>
      <c r="Z1378" s="4" t="s">
        <v>1885</v>
      </c>
      <c r="AA1378" s="4" t="s">
        <v>1886</v>
      </c>
      <c r="AB1378" s="186">
        <f t="shared" si="185"/>
        <v>1187314000</v>
      </c>
      <c r="AC1378" s="142">
        <f t="shared" si="182"/>
        <v>0</v>
      </c>
      <c r="AD1378" s="4"/>
      <c r="AE1378" s="4" t="s">
        <v>2114</v>
      </c>
      <c r="AF1378" s="144" t="s">
        <v>8446</v>
      </c>
      <c r="AG1378" s="4"/>
      <c r="AH1378" s="4"/>
      <c r="AI1378" s="4"/>
      <c r="AJ1378" s="4"/>
      <c r="AK1378" t="s">
        <v>2116</v>
      </c>
    </row>
    <row r="1379" spans="2:37" hidden="1">
      <c r="B1379" s="175" t="s">
        <v>5175</v>
      </c>
      <c r="C1379" s="174" t="s">
        <v>160</v>
      </c>
      <c r="D1379" s="4" t="s">
        <v>8442</v>
      </c>
      <c r="E1379" s="4" t="s">
        <v>1831</v>
      </c>
      <c r="F1379" s="4" t="s">
        <v>1060</v>
      </c>
      <c r="G1379" s="4" t="s">
        <v>8498</v>
      </c>
      <c r="H1379" s="4" t="s">
        <v>1459</v>
      </c>
      <c r="I1379" s="4" t="s">
        <v>1460</v>
      </c>
      <c r="J1379" s="4" t="s">
        <v>8499</v>
      </c>
      <c r="K1379" s="139">
        <v>524095000</v>
      </c>
      <c r="L1379" s="139">
        <v>524095000</v>
      </c>
      <c r="M1379" s="4" t="s">
        <v>5268</v>
      </c>
      <c r="N1379" s="4" t="s">
        <v>8500</v>
      </c>
      <c r="O1379" s="4" t="s">
        <v>2767</v>
      </c>
      <c r="P1379" s="186">
        <f t="shared" si="183"/>
        <v>524095000</v>
      </c>
      <c r="Q1379" s="186">
        <f t="shared" si="184"/>
        <v>0</v>
      </c>
      <c r="R1379" s="4">
        <v>60</v>
      </c>
      <c r="S1379" s="4" t="s">
        <v>70</v>
      </c>
      <c r="T1379" s="4" t="s">
        <v>70</v>
      </c>
      <c r="U1379" s="140">
        <v>45341</v>
      </c>
      <c r="V1379" s="4" t="s">
        <v>1884</v>
      </c>
      <c r="W1379" s="4" t="s">
        <v>1954</v>
      </c>
      <c r="X1379" s="139" t="s">
        <v>70</v>
      </c>
      <c r="Y1379" s="140">
        <v>45371</v>
      </c>
      <c r="Z1379" s="4" t="s">
        <v>1885</v>
      </c>
      <c r="AA1379" s="4" t="s">
        <v>1886</v>
      </c>
      <c r="AB1379" s="186">
        <f t="shared" si="185"/>
        <v>524095000</v>
      </c>
      <c r="AC1379" s="142">
        <f t="shared" si="182"/>
        <v>0</v>
      </c>
      <c r="AD1379" s="4"/>
      <c r="AE1379" s="4" t="s">
        <v>2114</v>
      </c>
      <c r="AF1379" s="144" t="s">
        <v>8446</v>
      </c>
      <c r="AG1379" s="4"/>
      <c r="AH1379" s="4"/>
      <c r="AI1379" s="4"/>
      <c r="AJ1379" s="4"/>
      <c r="AK1379" t="s">
        <v>2116</v>
      </c>
    </row>
    <row r="1380" spans="2:37" hidden="1">
      <c r="B1380" s="175" t="s">
        <v>5175</v>
      </c>
      <c r="C1380" s="174" t="s">
        <v>160</v>
      </c>
      <c r="D1380" s="4" t="s">
        <v>8442</v>
      </c>
      <c r="E1380" s="4" t="s">
        <v>1831</v>
      </c>
      <c r="F1380" s="4" t="s">
        <v>1060</v>
      </c>
      <c r="G1380" s="4" t="s">
        <v>8501</v>
      </c>
      <c r="H1380" s="4" t="s">
        <v>1459</v>
      </c>
      <c r="I1380" s="4" t="s">
        <v>1460</v>
      </c>
      <c r="J1380" s="4" t="s">
        <v>8502</v>
      </c>
      <c r="K1380" s="139">
        <v>583008000</v>
      </c>
      <c r="L1380" s="139">
        <v>583008000</v>
      </c>
      <c r="M1380" s="4" t="s">
        <v>5268</v>
      </c>
      <c r="N1380" s="4" t="s">
        <v>4922</v>
      </c>
      <c r="O1380" s="4" t="s">
        <v>7985</v>
      </c>
      <c r="P1380" s="186">
        <f t="shared" si="183"/>
        <v>583008000</v>
      </c>
      <c r="Q1380" s="186">
        <f t="shared" si="184"/>
        <v>0</v>
      </c>
      <c r="R1380" s="4">
        <v>60</v>
      </c>
      <c r="S1380" s="4" t="s">
        <v>70</v>
      </c>
      <c r="T1380" s="4" t="s">
        <v>70</v>
      </c>
      <c r="U1380" s="140">
        <v>45341</v>
      </c>
      <c r="V1380" s="4" t="s">
        <v>1884</v>
      </c>
      <c r="W1380" s="4" t="s">
        <v>1954</v>
      </c>
      <c r="X1380" s="139" t="s">
        <v>70</v>
      </c>
      <c r="Y1380" s="140">
        <v>45371</v>
      </c>
      <c r="Z1380" s="4" t="s">
        <v>1885</v>
      </c>
      <c r="AA1380" s="4" t="s">
        <v>1886</v>
      </c>
      <c r="AB1380" s="186">
        <f t="shared" si="185"/>
        <v>583008000</v>
      </c>
      <c r="AC1380" s="142">
        <f t="shared" si="182"/>
        <v>0</v>
      </c>
      <c r="AD1380" s="4"/>
      <c r="AE1380" s="4" t="s">
        <v>2114</v>
      </c>
      <c r="AF1380" s="144" t="s">
        <v>8446</v>
      </c>
      <c r="AG1380" s="4"/>
      <c r="AH1380" s="4"/>
      <c r="AI1380" s="4"/>
      <c r="AJ1380" s="4"/>
      <c r="AK1380" t="s">
        <v>2116</v>
      </c>
    </row>
    <row r="1381" spans="2:37" hidden="1">
      <c r="B1381" s="175" t="s">
        <v>5175</v>
      </c>
      <c r="C1381" s="174" t="s">
        <v>160</v>
      </c>
      <c r="D1381" s="4" t="s">
        <v>8442</v>
      </c>
      <c r="E1381" s="4" t="s">
        <v>1831</v>
      </c>
      <c r="F1381" s="4" t="s">
        <v>1060</v>
      </c>
      <c r="G1381" s="4" t="s">
        <v>8503</v>
      </c>
      <c r="H1381" s="4" t="s">
        <v>1459</v>
      </c>
      <c r="I1381" s="4" t="s">
        <v>1460</v>
      </c>
      <c r="J1381" s="4" t="s">
        <v>8504</v>
      </c>
      <c r="K1381" s="139">
        <v>1210528000</v>
      </c>
      <c r="L1381" s="139">
        <v>1210528000</v>
      </c>
      <c r="M1381" s="4" t="s">
        <v>5268</v>
      </c>
      <c r="N1381" s="4" t="s">
        <v>8505</v>
      </c>
      <c r="O1381" s="4" t="s">
        <v>2787</v>
      </c>
      <c r="P1381" s="186">
        <f t="shared" si="183"/>
        <v>1210528000</v>
      </c>
      <c r="Q1381" s="186">
        <f t="shared" si="184"/>
        <v>0</v>
      </c>
      <c r="R1381" s="4">
        <v>60</v>
      </c>
      <c r="S1381" s="4" t="s">
        <v>70</v>
      </c>
      <c r="T1381" s="4" t="s">
        <v>70</v>
      </c>
      <c r="U1381" s="140">
        <v>45341</v>
      </c>
      <c r="V1381" s="4" t="s">
        <v>1884</v>
      </c>
      <c r="W1381" s="4" t="s">
        <v>1954</v>
      </c>
      <c r="X1381" s="139" t="s">
        <v>70</v>
      </c>
      <c r="Y1381" s="140">
        <v>45371</v>
      </c>
      <c r="Z1381" s="4" t="s">
        <v>1885</v>
      </c>
      <c r="AA1381" s="4" t="s">
        <v>1886</v>
      </c>
      <c r="AB1381" s="186">
        <f t="shared" si="185"/>
        <v>1210528000</v>
      </c>
      <c r="AC1381" s="142">
        <f t="shared" si="182"/>
        <v>0</v>
      </c>
      <c r="AD1381" s="4"/>
      <c r="AE1381" s="4" t="s">
        <v>2114</v>
      </c>
      <c r="AF1381" s="144" t="s">
        <v>8446</v>
      </c>
      <c r="AG1381" s="4"/>
      <c r="AH1381" s="4"/>
      <c r="AI1381" s="4"/>
      <c r="AJ1381" s="4"/>
      <c r="AK1381" t="s">
        <v>2116</v>
      </c>
    </row>
    <row r="1382" spans="2:37" hidden="1">
      <c r="B1382" s="175" t="s">
        <v>5175</v>
      </c>
      <c r="C1382" s="174" t="s">
        <v>160</v>
      </c>
      <c r="D1382" s="4" t="s">
        <v>8442</v>
      </c>
      <c r="E1382" s="4" t="s">
        <v>1831</v>
      </c>
      <c r="F1382" s="4" t="s">
        <v>1060</v>
      </c>
      <c r="G1382" s="4" t="s">
        <v>8506</v>
      </c>
      <c r="H1382" s="4" t="s">
        <v>1459</v>
      </c>
      <c r="I1382" s="4" t="s">
        <v>1460</v>
      </c>
      <c r="J1382" s="4" t="s">
        <v>8507</v>
      </c>
      <c r="K1382" s="139">
        <v>1255859928</v>
      </c>
      <c r="L1382" s="139">
        <v>1255859928</v>
      </c>
      <c r="M1382" s="4" t="s">
        <v>5268</v>
      </c>
      <c r="N1382" s="4" t="s">
        <v>8508</v>
      </c>
      <c r="O1382" s="4" t="s">
        <v>4552</v>
      </c>
      <c r="P1382" s="186">
        <f t="shared" si="183"/>
        <v>1255859928</v>
      </c>
      <c r="Q1382" s="186">
        <f t="shared" si="184"/>
        <v>0</v>
      </c>
      <c r="R1382" s="4">
        <v>60</v>
      </c>
      <c r="S1382" s="4" t="s">
        <v>70</v>
      </c>
      <c r="T1382" s="4" t="s">
        <v>70</v>
      </c>
      <c r="U1382" s="140">
        <v>45341</v>
      </c>
      <c r="V1382" s="4" t="s">
        <v>1884</v>
      </c>
      <c r="W1382" s="4" t="s">
        <v>1954</v>
      </c>
      <c r="X1382" s="139" t="s">
        <v>70</v>
      </c>
      <c r="Y1382" s="140">
        <v>45371</v>
      </c>
      <c r="Z1382" s="4" t="s">
        <v>1885</v>
      </c>
      <c r="AA1382" s="4" t="s">
        <v>1886</v>
      </c>
      <c r="AB1382" s="186">
        <f t="shared" si="185"/>
        <v>1255859928</v>
      </c>
      <c r="AC1382" s="142">
        <f t="shared" si="182"/>
        <v>0</v>
      </c>
      <c r="AD1382" s="4"/>
      <c r="AE1382" s="4" t="s">
        <v>2114</v>
      </c>
      <c r="AF1382" s="144" t="s">
        <v>8446</v>
      </c>
      <c r="AG1382" s="4"/>
      <c r="AH1382" s="4"/>
      <c r="AI1382" s="4"/>
      <c r="AJ1382" s="4"/>
      <c r="AK1382" t="s">
        <v>2116</v>
      </c>
    </row>
    <row r="1383" spans="2:37" hidden="1">
      <c r="B1383" s="175" t="s">
        <v>5175</v>
      </c>
      <c r="C1383" s="174" t="s">
        <v>160</v>
      </c>
      <c r="D1383" s="4" t="s">
        <v>8442</v>
      </c>
      <c r="E1383" s="4" t="s">
        <v>1831</v>
      </c>
      <c r="F1383" s="4" t="s">
        <v>1060</v>
      </c>
      <c r="G1383" s="4" t="s">
        <v>8509</v>
      </c>
      <c r="H1383" s="4" t="s">
        <v>1459</v>
      </c>
      <c r="I1383" s="4" t="s">
        <v>1460</v>
      </c>
      <c r="J1383" s="4" t="s">
        <v>8510</v>
      </c>
      <c r="K1383" s="139">
        <v>1184125465</v>
      </c>
      <c r="L1383" s="139">
        <v>1184125465</v>
      </c>
      <c r="M1383" s="4" t="s">
        <v>5268</v>
      </c>
      <c r="N1383" s="4" t="s">
        <v>8511</v>
      </c>
      <c r="O1383" s="4" t="s">
        <v>3598</v>
      </c>
      <c r="P1383" s="186">
        <f t="shared" si="183"/>
        <v>1184125465</v>
      </c>
      <c r="Q1383" s="186">
        <f t="shared" si="184"/>
        <v>0</v>
      </c>
      <c r="R1383" s="4">
        <v>60</v>
      </c>
      <c r="S1383" s="4" t="s">
        <v>70</v>
      </c>
      <c r="T1383" s="4" t="s">
        <v>70</v>
      </c>
      <c r="U1383" s="140">
        <v>45341</v>
      </c>
      <c r="V1383" s="4" t="s">
        <v>1884</v>
      </c>
      <c r="W1383" s="4" t="s">
        <v>1954</v>
      </c>
      <c r="X1383" s="139" t="s">
        <v>70</v>
      </c>
      <c r="Y1383" s="140">
        <v>45371</v>
      </c>
      <c r="Z1383" s="4" t="s">
        <v>1885</v>
      </c>
      <c r="AA1383" s="4" t="s">
        <v>1886</v>
      </c>
      <c r="AB1383" s="186">
        <f t="shared" si="185"/>
        <v>1184125465</v>
      </c>
      <c r="AC1383" s="142">
        <f t="shared" si="182"/>
        <v>0</v>
      </c>
      <c r="AD1383" s="4"/>
      <c r="AE1383" s="4" t="s">
        <v>2114</v>
      </c>
      <c r="AF1383" s="144" t="s">
        <v>8446</v>
      </c>
      <c r="AG1383" s="4"/>
      <c r="AH1383" s="4"/>
      <c r="AI1383" s="4"/>
      <c r="AJ1383" s="4"/>
      <c r="AK1383" t="s">
        <v>2116</v>
      </c>
    </row>
    <row r="1384" spans="2:37" hidden="1">
      <c r="B1384" s="175" t="s">
        <v>5175</v>
      </c>
      <c r="C1384" s="174" t="s">
        <v>160</v>
      </c>
      <c r="D1384" s="4" t="s">
        <v>8442</v>
      </c>
      <c r="E1384" s="4" t="s">
        <v>1831</v>
      </c>
      <c r="F1384" s="4" t="s">
        <v>1060</v>
      </c>
      <c r="G1384" s="4" t="s">
        <v>8512</v>
      </c>
      <c r="H1384" s="4" t="s">
        <v>1459</v>
      </c>
      <c r="I1384" s="4" t="s">
        <v>1460</v>
      </c>
      <c r="J1384" s="4" t="s">
        <v>8513</v>
      </c>
      <c r="K1384" s="139">
        <v>1051339956</v>
      </c>
      <c r="L1384" s="139">
        <v>1051339956</v>
      </c>
      <c r="M1384" s="4" t="s">
        <v>5268</v>
      </c>
      <c r="N1384" s="4" t="s">
        <v>8514</v>
      </c>
      <c r="O1384" s="4" t="s">
        <v>4459</v>
      </c>
      <c r="P1384" s="186">
        <f t="shared" si="183"/>
        <v>1051339956</v>
      </c>
      <c r="Q1384" s="186">
        <f t="shared" si="184"/>
        <v>0</v>
      </c>
      <c r="R1384" s="4">
        <v>60</v>
      </c>
      <c r="S1384" s="4" t="s">
        <v>70</v>
      </c>
      <c r="T1384" s="4" t="s">
        <v>70</v>
      </c>
      <c r="U1384" s="140">
        <v>45341</v>
      </c>
      <c r="V1384" s="4" t="s">
        <v>1884</v>
      </c>
      <c r="W1384" s="4" t="s">
        <v>1954</v>
      </c>
      <c r="X1384" s="139" t="s">
        <v>70</v>
      </c>
      <c r="Y1384" s="140">
        <v>45371</v>
      </c>
      <c r="Z1384" s="4" t="s">
        <v>1885</v>
      </c>
      <c r="AA1384" s="4" t="s">
        <v>1886</v>
      </c>
      <c r="AB1384" s="186">
        <f t="shared" si="185"/>
        <v>1051339956</v>
      </c>
      <c r="AC1384" s="142">
        <f t="shared" si="182"/>
        <v>0</v>
      </c>
      <c r="AD1384" s="4"/>
      <c r="AE1384" s="4" t="s">
        <v>2114</v>
      </c>
      <c r="AF1384" s="144" t="s">
        <v>8446</v>
      </c>
      <c r="AG1384" s="4"/>
      <c r="AH1384" s="4"/>
      <c r="AI1384" s="4"/>
      <c r="AJ1384" s="4"/>
      <c r="AK1384" t="s">
        <v>2116</v>
      </c>
    </row>
    <row r="1385" spans="2:37" hidden="1">
      <c r="B1385" s="175" t="s">
        <v>5175</v>
      </c>
      <c r="C1385" s="174" t="s">
        <v>160</v>
      </c>
      <c r="D1385" s="4" t="s">
        <v>8442</v>
      </c>
      <c r="E1385" s="4" t="s">
        <v>1831</v>
      </c>
      <c r="F1385" s="4" t="s">
        <v>1060</v>
      </c>
      <c r="G1385" s="4" t="s">
        <v>8515</v>
      </c>
      <c r="H1385" s="4" t="s">
        <v>1459</v>
      </c>
      <c r="I1385" s="4" t="s">
        <v>1460</v>
      </c>
      <c r="J1385" s="4" t="s">
        <v>8516</v>
      </c>
      <c r="K1385" s="139">
        <v>579809840</v>
      </c>
      <c r="L1385" s="139">
        <v>579809840</v>
      </c>
      <c r="M1385" s="4" t="s">
        <v>5268</v>
      </c>
      <c r="N1385" s="4" t="s">
        <v>8517</v>
      </c>
      <c r="O1385" s="4" t="s">
        <v>5480</v>
      </c>
      <c r="P1385" s="186">
        <f t="shared" si="183"/>
        <v>579809840</v>
      </c>
      <c r="Q1385" s="186">
        <f t="shared" si="184"/>
        <v>0</v>
      </c>
      <c r="R1385" s="4">
        <v>60</v>
      </c>
      <c r="S1385" s="4" t="s">
        <v>70</v>
      </c>
      <c r="T1385" s="4" t="s">
        <v>70</v>
      </c>
      <c r="U1385" s="140">
        <v>45341</v>
      </c>
      <c r="V1385" s="4" t="s">
        <v>1884</v>
      </c>
      <c r="W1385" s="4" t="s">
        <v>1954</v>
      </c>
      <c r="X1385" s="139" t="s">
        <v>70</v>
      </c>
      <c r="Y1385" s="140">
        <v>45371</v>
      </c>
      <c r="Z1385" s="4" t="s">
        <v>1885</v>
      </c>
      <c r="AA1385" s="4" t="s">
        <v>1886</v>
      </c>
      <c r="AB1385" s="186">
        <f t="shared" si="185"/>
        <v>579809840</v>
      </c>
      <c r="AC1385" s="142">
        <f t="shared" si="182"/>
        <v>0</v>
      </c>
      <c r="AD1385" s="4"/>
      <c r="AE1385" s="4" t="s">
        <v>2114</v>
      </c>
      <c r="AF1385" s="144" t="s">
        <v>8446</v>
      </c>
      <c r="AG1385" s="4"/>
      <c r="AH1385" s="4"/>
      <c r="AI1385" s="4"/>
      <c r="AJ1385" s="4"/>
      <c r="AK1385" t="s">
        <v>2116</v>
      </c>
    </row>
    <row r="1386" spans="2:37" hidden="1">
      <c r="B1386" s="175" t="s">
        <v>5175</v>
      </c>
      <c r="C1386" s="174" t="s">
        <v>160</v>
      </c>
      <c r="D1386" s="4" t="s">
        <v>8442</v>
      </c>
      <c r="E1386" s="4" t="s">
        <v>1831</v>
      </c>
      <c r="F1386" s="4" t="s">
        <v>1060</v>
      </c>
      <c r="G1386" s="4" t="s">
        <v>8518</v>
      </c>
      <c r="H1386" s="4" t="s">
        <v>1459</v>
      </c>
      <c r="I1386" s="4" t="s">
        <v>1460</v>
      </c>
      <c r="J1386" s="4" t="s">
        <v>8519</v>
      </c>
      <c r="K1386" s="139">
        <v>200000000</v>
      </c>
      <c r="L1386" s="139">
        <v>200000000</v>
      </c>
      <c r="M1386" s="4" t="s">
        <v>5268</v>
      </c>
      <c r="N1386" s="4" t="s">
        <v>8520</v>
      </c>
      <c r="O1386" s="4" t="s">
        <v>2164</v>
      </c>
      <c r="P1386" s="186">
        <f t="shared" si="183"/>
        <v>200000000</v>
      </c>
      <c r="Q1386" s="186">
        <f t="shared" si="184"/>
        <v>0</v>
      </c>
      <c r="R1386" s="4">
        <v>60</v>
      </c>
      <c r="S1386" s="4" t="s">
        <v>70</v>
      </c>
      <c r="T1386" s="4" t="s">
        <v>70</v>
      </c>
      <c r="U1386" s="140">
        <v>45341</v>
      </c>
      <c r="V1386" s="4" t="s">
        <v>1884</v>
      </c>
      <c r="W1386" s="4" t="s">
        <v>1954</v>
      </c>
      <c r="X1386" s="139" t="s">
        <v>70</v>
      </c>
      <c r="Y1386" s="140">
        <v>45371</v>
      </c>
      <c r="Z1386" s="4" t="s">
        <v>1885</v>
      </c>
      <c r="AA1386" s="4" t="s">
        <v>1886</v>
      </c>
      <c r="AB1386" s="186">
        <f t="shared" si="185"/>
        <v>200000000</v>
      </c>
      <c r="AC1386" s="142">
        <f t="shared" si="182"/>
        <v>0</v>
      </c>
      <c r="AD1386" s="4"/>
      <c r="AE1386" s="4" t="s">
        <v>2114</v>
      </c>
      <c r="AF1386" s="144" t="s">
        <v>8446</v>
      </c>
      <c r="AG1386" s="4"/>
      <c r="AH1386" s="4"/>
      <c r="AI1386" s="4"/>
      <c r="AJ1386" s="4"/>
      <c r="AK1386" t="s">
        <v>2116</v>
      </c>
    </row>
    <row r="1387" spans="2:37" hidden="1">
      <c r="B1387" s="175" t="s">
        <v>5175</v>
      </c>
      <c r="C1387" s="174" t="s">
        <v>160</v>
      </c>
      <c r="D1387" s="4" t="s">
        <v>8442</v>
      </c>
      <c r="E1387" s="4" t="s">
        <v>1831</v>
      </c>
      <c r="F1387" s="4" t="s">
        <v>1060</v>
      </c>
      <c r="G1387" s="4" t="s">
        <v>8521</v>
      </c>
      <c r="H1387" s="4" t="s">
        <v>1459</v>
      </c>
      <c r="I1387" s="4" t="s">
        <v>1460</v>
      </c>
      <c r="J1387" s="4" t="s">
        <v>8522</v>
      </c>
      <c r="K1387" s="139">
        <v>292037000</v>
      </c>
      <c r="L1387" s="139">
        <v>292037000</v>
      </c>
      <c r="M1387" s="4" t="s">
        <v>5268</v>
      </c>
      <c r="N1387" s="4" t="s">
        <v>8523</v>
      </c>
      <c r="O1387" s="4" t="s">
        <v>5217</v>
      </c>
      <c r="P1387" s="186">
        <f t="shared" si="183"/>
        <v>292037000</v>
      </c>
      <c r="Q1387" s="186">
        <f t="shared" si="184"/>
        <v>0</v>
      </c>
      <c r="R1387" s="4">
        <v>60</v>
      </c>
      <c r="S1387" s="4" t="s">
        <v>70</v>
      </c>
      <c r="T1387" s="4" t="s">
        <v>70</v>
      </c>
      <c r="U1387" s="140">
        <v>45341</v>
      </c>
      <c r="V1387" s="4" t="s">
        <v>1884</v>
      </c>
      <c r="W1387" s="4" t="s">
        <v>1954</v>
      </c>
      <c r="X1387" s="139" t="s">
        <v>70</v>
      </c>
      <c r="Y1387" s="140">
        <v>45371</v>
      </c>
      <c r="Z1387" s="4" t="s">
        <v>1885</v>
      </c>
      <c r="AA1387" s="4" t="s">
        <v>1886</v>
      </c>
      <c r="AB1387" s="186">
        <f t="shared" si="185"/>
        <v>292037000</v>
      </c>
      <c r="AC1387" s="142">
        <f t="shared" si="182"/>
        <v>0</v>
      </c>
      <c r="AD1387" s="4"/>
      <c r="AE1387" s="4" t="s">
        <v>2114</v>
      </c>
      <c r="AF1387" s="144" t="s">
        <v>8446</v>
      </c>
      <c r="AG1387" s="4"/>
      <c r="AH1387" s="4"/>
      <c r="AI1387" s="4"/>
      <c r="AJ1387" s="4"/>
      <c r="AK1387" t="s">
        <v>2116</v>
      </c>
    </row>
    <row r="1388" spans="2:37" hidden="1">
      <c r="B1388" s="175" t="s">
        <v>5175</v>
      </c>
      <c r="C1388" s="174" t="s">
        <v>160</v>
      </c>
      <c r="D1388" s="4" t="s">
        <v>8442</v>
      </c>
      <c r="E1388" s="4" t="s">
        <v>1831</v>
      </c>
      <c r="F1388" s="4" t="s">
        <v>1060</v>
      </c>
      <c r="G1388" s="4" t="s">
        <v>8524</v>
      </c>
      <c r="H1388" s="4" t="s">
        <v>1459</v>
      </c>
      <c r="I1388" s="4" t="s">
        <v>1460</v>
      </c>
      <c r="J1388" s="4" t="s">
        <v>8525</v>
      </c>
      <c r="K1388" s="139">
        <v>500000000</v>
      </c>
      <c r="L1388" s="139">
        <v>500000000</v>
      </c>
      <c r="M1388" s="4" t="s">
        <v>5268</v>
      </c>
      <c r="N1388" s="4" t="s">
        <v>8526</v>
      </c>
      <c r="O1388" s="4" t="s">
        <v>2633</v>
      </c>
      <c r="P1388" s="186">
        <f t="shared" si="183"/>
        <v>500000000</v>
      </c>
      <c r="Q1388" s="186">
        <f t="shared" si="184"/>
        <v>0</v>
      </c>
      <c r="R1388" s="4">
        <v>60</v>
      </c>
      <c r="S1388" s="4" t="s">
        <v>70</v>
      </c>
      <c r="T1388" s="4" t="s">
        <v>70</v>
      </c>
      <c r="U1388" s="140">
        <v>45341</v>
      </c>
      <c r="V1388" s="4" t="s">
        <v>1884</v>
      </c>
      <c r="W1388" s="4" t="s">
        <v>1954</v>
      </c>
      <c r="X1388" s="139" t="s">
        <v>70</v>
      </c>
      <c r="Y1388" s="140">
        <v>45371</v>
      </c>
      <c r="Z1388" s="4" t="s">
        <v>1885</v>
      </c>
      <c r="AA1388" s="4" t="s">
        <v>1886</v>
      </c>
      <c r="AB1388" s="186">
        <f t="shared" si="185"/>
        <v>500000000</v>
      </c>
      <c r="AC1388" s="142">
        <f t="shared" si="182"/>
        <v>0</v>
      </c>
      <c r="AD1388" s="4"/>
      <c r="AE1388" s="4" t="s">
        <v>2114</v>
      </c>
      <c r="AF1388" s="144" t="s">
        <v>8446</v>
      </c>
      <c r="AG1388" s="4"/>
      <c r="AH1388" s="4"/>
      <c r="AI1388" s="4"/>
      <c r="AJ1388" s="4"/>
      <c r="AK1388" t="s">
        <v>2116</v>
      </c>
    </row>
    <row r="1389" spans="2:37" hidden="1">
      <c r="B1389" s="175" t="s">
        <v>5175</v>
      </c>
      <c r="C1389" s="174" t="s">
        <v>160</v>
      </c>
      <c r="D1389" s="4" t="s">
        <v>8442</v>
      </c>
      <c r="E1389" s="4" t="s">
        <v>1831</v>
      </c>
      <c r="F1389" s="4" t="s">
        <v>1060</v>
      </c>
      <c r="G1389" s="4" t="s">
        <v>8527</v>
      </c>
      <c r="H1389" s="4" t="s">
        <v>1459</v>
      </c>
      <c r="I1389" s="4" t="s">
        <v>1460</v>
      </c>
      <c r="J1389" s="4" t="s">
        <v>8528</v>
      </c>
      <c r="K1389" s="139">
        <v>828064320</v>
      </c>
      <c r="L1389" s="139">
        <v>828064320</v>
      </c>
      <c r="M1389" s="4" t="s">
        <v>5268</v>
      </c>
      <c r="N1389" s="4" t="s">
        <v>8529</v>
      </c>
      <c r="O1389" s="4" t="s">
        <v>5220</v>
      </c>
      <c r="P1389" s="186">
        <f t="shared" si="183"/>
        <v>828064320</v>
      </c>
      <c r="Q1389" s="186">
        <f t="shared" si="184"/>
        <v>0</v>
      </c>
      <c r="R1389" s="4">
        <v>60</v>
      </c>
      <c r="S1389" s="4" t="s">
        <v>70</v>
      </c>
      <c r="T1389" s="4" t="s">
        <v>70</v>
      </c>
      <c r="U1389" s="140">
        <v>45341</v>
      </c>
      <c r="V1389" s="4" t="s">
        <v>1884</v>
      </c>
      <c r="W1389" s="4" t="s">
        <v>1954</v>
      </c>
      <c r="X1389" s="139" t="s">
        <v>70</v>
      </c>
      <c r="Y1389" s="140">
        <v>45371</v>
      </c>
      <c r="Z1389" s="4" t="s">
        <v>1885</v>
      </c>
      <c r="AA1389" s="4" t="s">
        <v>1886</v>
      </c>
      <c r="AB1389" s="186">
        <f t="shared" si="185"/>
        <v>828064320</v>
      </c>
      <c r="AC1389" s="142">
        <f t="shared" si="182"/>
        <v>0</v>
      </c>
      <c r="AD1389" s="4"/>
      <c r="AE1389" s="4" t="s">
        <v>2114</v>
      </c>
      <c r="AF1389" s="144" t="s">
        <v>8446</v>
      </c>
      <c r="AG1389" s="4"/>
      <c r="AH1389" s="4"/>
      <c r="AI1389" s="4"/>
      <c r="AJ1389" s="4"/>
      <c r="AK1389" t="s">
        <v>2116</v>
      </c>
    </row>
    <row r="1390" spans="2:37" hidden="1">
      <c r="B1390" s="175" t="s">
        <v>5175</v>
      </c>
      <c r="C1390" s="174" t="s">
        <v>160</v>
      </c>
      <c r="D1390" s="4" t="s">
        <v>8442</v>
      </c>
      <c r="E1390" s="4" t="s">
        <v>1831</v>
      </c>
      <c r="F1390" s="4" t="s">
        <v>1060</v>
      </c>
      <c r="G1390" s="4" t="s">
        <v>8530</v>
      </c>
      <c r="H1390" s="4" t="s">
        <v>1459</v>
      </c>
      <c r="I1390" s="4" t="s">
        <v>1460</v>
      </c>
      <c r="J1390" s="4" t="s">
        <v>8531</v>
      </c>
      <c r="K1390" s="139">
        <v>300000000</v>
      </c>
      <c r="L1390" s="139">
        <v>300000000</v>
      </c>
      <c r="M1390" s="4" t="s">
        <v>5643</v>
      </c>
      <c r="N1390" s="4" t="s">
        <v>8532</v>
      </c>
      <c r="O1390" s="4" t="s">
        <v>3571</v>
      </c>
      <c r="P1390" s="186">
        <f t="shared" si="183"/>
        <v>300000000</v>
      </c>
      <c r="Q1390" s="186">
        <f t="shared" si="184"/>
        <v>0</v>
      </c>
      <c r="R1390" s="4">
        <v>60</v>
      </c>
      <c r="S1390" s="4" t="s">
        <v>70</v>
      </c>
      <c r="T1390" s="4" t="s">
        <v>70</v>
      </c>
      <c r="U1390" s="140">
        <v>45341</v>
      </c>
      <c r="V1390" s="4" t="s">
        <v>1884</v>
      </c>
      <c r="W1390" s="4" t="s">
        <v>1954</v>
      </c>
      <c r="X1390" s="139" t="s">
        <v>70</v>
      </c>
      <c r="Y1390" s="140">
        <v>45371</v>
      </c>
      <c r="Z1390" s="4" t="s">
        <v>1885</v>
      </c>
      <c r="AA1390" s="4" t="s">
        <v>1886</v>
      </c>
      <c r="AB1390" s="186">
        <f t="shared" si="185"/>
        <v>300000000</v>
      </c>
      <c r="AC1390" s="142">
        <f t="shared" si="182"/>
        <v>0</v>
      </c>
      <c r="AD1390" s="4"/>
      <c r="AE1390" s="4" t="s">
        <v>2114</v>
      </c>
      <c r="AF1390" s="144" t="s">
        <v>8446</v>
      </c>
      <c r="AG1390" s="4"/>
      <c r="AH1390" s="4"/>
      <c r="AI1390" s="4"/>
      <c r="AJ1390" s="4"/>
      <c r="AK1390" t="s">
        <v>2116</v>
      </c>
    </row>
    <row r="1391" spans="2:37" hidden="1">
      <c r="B1391" s="175" t="s">
        <v>5175</v>
      </c>
      <c r="C1391" s="174" t="s">
        <v>160</v>
      </c>
      <c r="D1391" s="4" t="s">
        <v>8442</v>
      </c>
      <c r="E1391" s="4" t="s">
        <v>1831</v>
      </c>
      <c r="F1391" s="4" t="s">
        <v>1060</v>
      </c>
      <c r="G1391" s="4" t="s">
        <v>8533</v>
      </c>
      <c r="H1391" s="4" t="s">
        <v>1459</v>
      </c>
      <c r="I1391" s="4" t="s">
        <v>1460</v>
      </c>
      <c r="J1391" s="4" t="s">
        <v>8534</v>
      </c>
      <c r="K1391" s="139">
        <v>1311921000</v>
      </c>
      <c r="L1391" s="139">
        <v>1311921000</v>
      </c>
      <c r="M1391" s="4" t="s">
        <v>5643</v>
      </c>
      <c r="N1391" s="4" t="s">
        <v>8532</v>
      </c>
      <c r="O1391" s="4" t="s">
        <v>3571</v>
      </c>
      <c r="P1391" s="186">
        <f t="shared" si="183"/>
        <v>1311921000</v>
      </c>
      <c r="Q1391" s="186">
        <f t="shared" si="184"/>
        <v>0</v>
      </c>
      <c r="R1391" s="4">
        <v>60</v>
      </c>
      <c r="S1391" s="4" t="s">
        <v>70</v>
      </c>
      <c r="T1391" s="4" t="s">
        <v>70</v>
      </c>
      <c r="U1391" s="140">
        <v>45341</v>
      </c>
      <c r="V1391" s="4" t="s">
        <v>1884</v>
      </c>
      <c r="W1391" s="4" t="s">
        <v>1954</v>
      </c>
      <c r="X1391" s="139" t="s">
        <v>70</v>
      </c>
      <c r="Y1391" s="140">
        <v>45371</v>
      </c>
      <c r="Z1391" s="4" t="s">
        <v>1885</v>
      </c>
      <c r="AA1391" s="4" t="s">
        <v>1886</v>
      </c>
      <c r="AB1391" s="186">
        <f t="shared" si="185"/>
        <v>1311921000</v>
      </c>
      <c r="AC1391" s="142">
        <f t="shared" si="182"/>
        <v>0</v>
      </c>
      <c r="AD1391" s="4"/>
      <c r="AE1391" s="4" t="s">
        <v>2114</v>
      </c>
      <c r="AF1391" s="144" t="s">
        <v>8446</v>
      </c>
      <c r="AG1391" s="4"/>
      <c r="AH1391" s="4"/>
      <c r="AI1391" s="4"/>
      <c r="AJ1391" s="4"/>
      <c r="AK1391" t="s">
        <v>2116</v>
      </c>
    </row>
    <row r="1392" spans="2:37" hidden="1">
      <c r="B1392" s="175" t="s">
        <v>5175</v>
      </c>
      <c r="C1392" s="174" t="s">
        <v>160</v>
      </c>
      <c r="D1392" s="4" t="s">
        <v>8442</v>
      </c>
      <c r="E1392" s="4" t="s">
        <v>1831</v>
      </c>
      <c r="F1392" s="4" t="s">
        <v>1060</v>
      </c>
      <c r="G1392" s="4" t="s">
        <v>8535</v>
      </c>
      <c r="H1392" s="4" t="s">
        <v>1459</v>
      </c>
      <c r="I1392" s="4" t="s">
        <v>1460</v>
      </c>
      <c r="J1392" s="4" t="s">
        <v>8536</v>
      </c>
      <c r="K1392" s="139">
        <v>618472000</v>
      </c>
      <c r="L1392" s="139">
        <v>618472000</v>
      </c>
      <c r="M1392" s="4" t="s">
        <v>6213</v>
      </c>
      <c r="N1392" s="4" t="s">
        <v>3822</v>
      </c>
      <c r="O1392" s="4" t="s">
        <v>2720</v>
      </c>
      <c r="P1392" s="186">
        <f t="shared" si="183"/>
        <v>618472000</v>
      </c>
      <c r="Q1392" s="186">
        <f t="shared" si="184"/>
        <v>0</v>
      </c>
      <c r="R1392" s="4">
        <v>60</v>
      </c>
      <c r="S1392" s="4" t="s">
        <v>70</v>
      </c>
      <c r="T1392" s="4" t="s">
        <v>70</v>
      </c>
      <c r="U1392" s="140">
        <v>45341</v>
      </c>
      <c r="V1392" s="4" t="s">
        <v>1884</v>
      </c>
      <c r="W1392" s="4" t="s">
        <v>1954</v>
      </c>
      <c r="X1392" s="139" t="s">
        <v>70</v>
      </c>
      <c r="Y1392" s="140">
        <v>45371</v>
      </c>
      <c r="Z1392" s="4" t="s">
        <v>1885</v>
      </c>
      <c r="AA1392" s="4" t="s">
        <v>1886</v>
      </c>
      <c r="AB1392" s="186">
        <f t="shared" si="185"/>
        <v>618472000</v>
      </c>
      <c r="AC1392" s="142">
        <f t="shared" si="182"/>
        <v>0</v>
      </c>
      <c r="AD1392" s="4"/>
      <c r="AE1392" s="4" t="s">
        <v>2114</v>
      </c>
      <c r="AF1392" s="144" t="s">
        <v>8446</v>
      </c>
      <c r="AG1392" s="4"/>
      <c r="AH1392" s="4"/>
      <c r="AI1392" s="4"/>
      <c r="AJ1392" s="4"/>
      <c r="AK1392" t="s">
        <v>2116</v>
      </c>
    </row>
    <row r="1393" spans="2:37" hidden="1">
      <c r="B1393" s="175" t="s">
        <v>5175</v>
      </c>
      <c r="C1393" s="174" t="s">
        <v>160</v>
      </c>
      <c r="D1393" s="4" t="s">
        <v>8442</v>
      </c>
      <c r="E1393" s="4" t="s">
        <v>1831</v>
      </c>
      <c r="F1393" s="4" t="s">
        <v>1060</v>
      </c>
      <c r="G1393" s="4" t="s">
        <v>8537</v>
      </c>
      <c r="H1393" s="4" t="s">
        <v>1459</v>
      </c>
      <c r="I1393" s="4" t="s">
        <v>1460</v>
      </c>
      <c r="J1393" s="4" t="s">
        <v>8538</v>
      </c>
      <c r="K1393" s="139">
        <v>508446000</v>
      </c>
      <c r="L1393" s="139">
        <v>508446000</v>
      </c>
      <c r="M1393" s="4" t="s">
        <v>6213</v>
      </c>
      <c r="N1393" s="4" t="s">
        <v>3822</v>
      </c>
      <c r="O1393" s="4" t="s">
        <v>2720</v>
      </c>
      <c r="P1393" s="186">
        <f t="shared" si="183"/>
        <v>508446000</v>
      </c>
      <c r="Q1393" s="186">
        <f t="shared" si="184"/>
        <v>0</v>
      </c>
      <c r="R1393" s="4">
        <v>60</v>
      </c>
      <c r="S1393" s="4" t="s">
        <v>70</v>
      </c>
      <c r="T1393" s="4" t="s">
        <v>70</v>
      </c>
      <c r="U1393" s="140">
        <v>45341</v>
      </c>
      <c r="V1393" s="4" t="s">
        <v>1884</v>
      </c>
      <c r="W1393" s="4" t="s">
        <v>1954</v>
      </c>
      <c r="X1393" s="139" t="s">
        <v>70</v>
      </c>
      <c r="Y1393" s="140">
        <v>45371</v>
      </c>
      <c r="Z1393" s="4" t="s">
        <v>1885</v>
      </c>
      <c r="AA1393" s="4" t="s">
        <v>1886</v>
      </c>
      <c r="AB1393" s="186">
        <f t="shared" si="185"/>
        <v>508446000</v>
      </c>
      <c r="AC1393" s="142">
        <f t="shared" si="182"/>
        <v>0</v>
      </c>
      <c r="AD1393" s="4"/>
      <c r="AE1393" s="4" t="s">
        <v>2114</v>
      </c>
      <c r="AF1393" s="144" t="s">
        <v>8446</v>
      </c>
      <c r="AG1393" s="4"/>
      <c r="AH1393" s="4"/>
      <c r="AI1393" s="4"/>
      <c r="AJ1393" s="4"/>
      <c r="AK1393" t="s">
        <v>2116</v>
      </c>
    </row>
    <row r="1394" spans="2:37" hidden="1">
      <c r="B1394" s="175" t="s">
        <v>5175</v>
      </c>
      <c r="C1394" s="174" t="s">
        <v>160</v>
      </c>
      <c r="D1394" s="4" t="s">
        <v>8442</v>
      </c>
      <c r="E1394" s="4" t="s">
        <v>1831</v>
      </c>
      <c r="F1394" s="4" t="s">
        <v>1060</v>
      </c>
      <c r="G1394" s="4" t="s">
        <v>8539</v>
      </c>
      <c r="H1394" s="4" t="s">
        <v>1459</v>
      </c>
      <c r="I1394" s="4" t="s">
        <v>1460</v>
      </c>
      <c r="J1394" s="4" t="s">
        <v>8540</v>
      </c>
      <c r="K1394" s="139">
        <v>650000000</v>
      </c>
      <c r="L1394" s="139">
        <v>650000000</v>
      </c>
      <c r="M1394" s="4" t="s">
        <v>6213</v>
      </c>
      <c r="N1394" s="4" t="s">
        <v>4435</v>
      </c>
      <c r="O1394" s="4" t="s">
        <v>2757</v>
      </c>
      <c r="P1394" s="186">
        <f t="shared" si="183"/>
        <v>650000000</v>
      </c>
      <c r="Q1394" s="186">
        <f t="shared" si="184"/>
        <v>0</v>
      </c>
      <c r="R1394" s="4">
        <v>60</v>
      </c>
      <c r="S1394" s="4" t="s">
        <v>70</v>
      </c>
      <c r="T1394" s="4" t="s">
        <v>70</v>
      </c>
      <c r="U1394" s="140">
        <v>45341</v>
      </c>
      <c r="V1394" s="4" t="s">
        <v>1884</v>
      </c>
      <c r="W1394" s="4" t="s">
        <v>1954</v>
      </c>
      <c r="X1394" s="139" t="s">
        <v>70</v>
      </c>
      <c r="Y1394" s="140">
        <v>45371</v>
      </c>
      <c r="Z1394" s="4" t="s">
        <v>1885</v>
      </c>
      <c r="AA1394" s="4" t="s">
        <v>1886</v>
      </c>
      <c r="AB1394" s="186">
        <f t="shared" si="185"/>
        <v>650000000</v>
      </c>
      <c r="AC1394" s="142">
        <f t="shared" si="182"/>
        <v>0</v>
      </c>
      <c r="AD1394" s="4"/>
      <c r="AE1394" s="4" t="s">
        <v>2114</v>
      </c>
      <c r="AF1394" s="144" t="s">
        <v>8446</v>
      </c>
      <c r="AG1394" s="4"/>
      <c r="AH1394" s="4"/>
      <c r="AI1394" s="4"/>
      <c r="AJ1394" s="4"/>
      <c r="AK1394" t="s">
        <v>2116</v>
      </c>
    </row>
    <row r="1395" spans="2:37" hidden="1">
      <c r="B1395" s="175" t="s">
        <v>5175</v>
      </c>
      <c r="C1395" s="174" t="s">
        <v>160</v>
      </c>
      <c r="D1395" s="4" t="s">
        <v>8442</v>
      </c>
      <c r="E1395" s="4" t="s">
        <v>1831</v>
      </c>
      <c r="F1395" s="4" t="s">
        <v>1060</v>
      </c>
      <c r="G1395" s="4" t="s">
        <v>8541</v>
      </c>
      <c r="H1395" s="4" t="s">
        <v>1459</v>
      </c>
      <c r="I1395" s="258" t="s">
        <v>1460</v>
      </c>
      <c r="J1395" s="4" t="s">
        <v>8542</v>
      </c>
      <c r="K1395" s="139">
        <v>808000000</v>
      </c>
      <c r="L1395" s="139">
        <v>808000000</v>
      </c>
      <c r="M1395" s="4" t="s">
        <v>6213</v>
      </c>
      <c r="N1395" s="4" t="s">
        <v>4435</v>
      </c>
      <c r="O1395" s="4" t="s">
        <v>2757</v>
      </c>
      <c r="P1395" s="186">
        <f t="shared" si="183"/>
        <v>808000000</v>
      </c>
      <c r="Q1395" s="186">
        <f t="shared" si="184"/>
        <v>0</v>
      </c>
      <c r="R1395" s="4">
        <v>60</v>
      </c>
      <c r="S1395" s="4" t="s">
        <v>70</v>
      </c>
      <c r="T1395" s="4" t="s">
        <v>70</v>
      </c>
      <c r="U1395" s="140">
        <v>45341</v>
      </c>
      <c r="V1395" s="4" t="s">
        <v>1884</v>
      </c>
      <c r="W1395" s="4" t="s">
        <v>1954</v>
      </c>
      <c r="X1395" s="139" t="s">
        <v>70</v>
      </c>
      <c r="Y1395" s="140">
        <v>45371</v>
      </c>
      <c r="Z1395" s="4" t="s">
        <v>1885</v>
      </c>
      <c r="AA1395" s="4" t="s">
        <v>1886</v>
      </c>
      <c r="AB1395" s="186">
        <f t="shared" si="185"/>
        <v>808000000</v>
      </c>
      <c r="AC1395" s="142">
        <f t="shared" si="182"/>
        <v>0</v>
      </c>
      <c r="AD1395" s="4"/>
      <c r="AE1395" s="4" t="s">
        <v>2114</v>
      </c>
      <c r="AF1395" s="144" t="s">
        <v>8446</v>
      </c>
      <c r="AG1395" s="4"/>
      <c r="AH1395" s="4"/>
      <c r="AI1395" s="4"/>
      <c r="AJ1395" s="4"/>
      <c r="AK1395" t="s">
        <v>2116</v>
      </c>
    </row>
    <row r="1396" spans="2:37" hidden="1">
      <c r="B1396" s="175" t="s">
        <v>5175</v>
      </c>
      <c r="C1396" s="174" t="s">
        <v>160</v>
      </c>
      <c r="D1396" s="4" t="s">
        <v>8442</v>
      </c>
      <c r="E1396" s="4" t="s">
        <v>1831</v>
      </c>
      <c r="F1396" s="4" t="s">
        <v>1060</v>
      </c>
      <c r="G1396" s="4" t="s">
        <v>8543</v>
      </c>
      <c r="H1396" s="4" t="s">
        <v>1459</v>
      </c>
      <c r="I1396" s="4" t="s">
        <v>1460</v>
      </c>
      <c r="J1396" s="4" t="s">
        <v>8544</v>
      </c>
      <c r="K1396" s="139">
        <v>1042000000</v>
      </c>
      <c r="L1396" s="139">
        <v>1042000000</v>
      </c>
      <c r="M1396" s="4" t="s">
        <v>6213</v>
      </c>
      <c r="N1396" s="4" t="s">
        <v>8545</v>
      </c>
      <c r="O1396" s="4" t="s">
        <v>3611</v>
      </c>
      <c r="P1396" s="186">
        <f t="shared" si="183"/>
        <v>1042000000</v>
      </c>
      <c r="Q1396" s="186">
        <f t="shared" si="184"/>
        <v>0</v>
      </c>
      <c r="R1396" s="4">
        <v>60</v>
      </c>
      <c r="S1396" s="4" t="s">
        <v>70</v>
      </c>
      <c r="T1396" s="4" t="s">
        <v>70</v>
      </c>
      <c r="U1396" s="140">
        <v>45341</v>
      </c>
      <c r="V1396" s="4" t="s">
        <v>1884</v>
      </c>
      <c r="W1396" s="4" t="s">
        <v>1954</v>
      </c>
      <c r="X1396" s="139" t="s">
        <v>70</v>
      </c>
      <c r="Y1396" s="140">
        <v>45371</v>
      </c>
      <c r="Z1396" s="4" t="s">
        <v>1885</v>
      </c>
      <c r="AA1396" s="4" t="s">
        <v>1886</v>
      </c>
      <c r="AB1396" s="186">
        <f t="shared" si="185"/>
        <v>1042000000</v>
      </c>
      <c r="AC1396" s="142">
        <f t="shared" si="182"/>
        <v>0</v>
      </c>
      <c r="AD1396" s="4"/>
      <c r="AE1396" s="4" t="s">
        <v>2114</v>
      </c>
      <c r="AF1396" s="144" t="s">
        <v>8446</v>
      </c>
      <c r="AG1396" s="4"/>
      <c r="AH1396" s="4"/>
      <c r="AI1396" s="4"/>
      <c r="AJ1396" s="4"/>
      <c r="AK1396" t="s">
        <v>2116</v>
      </c>
    </row>
    <row r="1397" spans="2:37" hidden="1">
      <c r="B1397" s="175" t="s">
        <v>5175</v>
      </c>
      <c r="C1397" s="174" t="s">
        <v>160</v>
      </c>
      <c r="D1397" s="4" t="s">
        <v>8442</v>
      </c>
      <c r="E1397" s="4" t="s">
        <v>1831</v>
      </c>
      <c r="F1397" s="4" t="s">
        <v>1060</v>
      </c>
      <c r="G1397" s="4" t="s">
        <v>8546</v>
      </c>
      <c r="H1397" s="4" t="s">
        <v>1459</v>
      </c>
      <c r="I1397" s="4" t="s">
        <v>1460</v>
      </c>
      <c r="J1397" s="4" t="s">
        <v>8547</v>
      </c>
      <c r="K1397" s="139">
        <v>550000000</v>
      </c>
      <c r="L1397" s="139">
        <v>550000000</v>
      </c>
      <c r="M1397" s="4" t="s">
        <v>6213</v>
      </c>
      <c r="N1397" s="4" t="s">
        <v>8545</v>
      </c>
      <c r="O1397" s="4" t="s">
        <v>3611</v>
      </c>
      <c r="P1397" s="186">
        <f t="shared" si="183"/>
        <v>550000000</v>
      </c>
      <c r="Q1397" s="186">
        <f t="shared" si="184"/>
        <v>0</v>
      </c>
      <c r="R1397" s="4">
        <v>60</v>
      </c>
      <c r="S1397" s="4" t="s">
        <v>70</v>
      </c>
      <c r="T1397" s="4" t="s">
        <v>70</v>
      </c>
      <c r="U1397" s="140">
        <v>45341</v>
      </c>
      <c r="V1397" s="4" t="s">
        <v>1884</v>
      </c>
      <c r="W1397" s="4" t="s">
        <v>1954</v>
      </c>
      <c r="X1397" s="139" t="s">
        <v>70</v>
      </c>
      <c r="Y1397" s="140">
        <v>45371</v>
      </c>
      <c r="Z1397" s="4" t="s">
        <v>1885</v>
      </c>
      <c r="AA1397" s="4" t="s">
        <v>1886</v>
      </c>
      <c r="AB1397" s="186">
        <f t="shared" si="185"/>
        <v>550000000</v>
      </c>
      <c r="AC1397" s="142">
        <f t="shared" si="182"/>
        <v>0</v>
      </c>
      <c r="AD1397" s="4"/>
      <c r="AE1397" s="4" t="s">
        <v>2114</v>
      </c>
      <c r="AF1397" s="144" t="s">
        <v>8446</v>
      </c>
      <c r="AG1397" s="4"/>
      <c r="AH1397" s="4"/>
      <c r="AI1397" s="4"/>
      <c r="AJ1397" s="4"/>
      <c r="AK1397" t="s">
        <v>2116</v>
      </c>
    </row>
    <row r="1398" spans="2:37" hidden="1">
      <c r="B1398" s="175" t="s">
        <v>5175</v>
      </c>
      <c r="C1398" s="174" t="s">
        <v>160</v>
      </c>
      <c r="D1398" s="4" t="s">
        <v>8442</v>
      </c>
      <c r="E1398" s="4" t="s">
        <v>1831</v>
      </c>
      <c r="F1398" s="4" t="s">
        <v>1060</v>
      </c>
      <c r="G1398" s="4" t="s">
        <v>8548</v>
      </c>
      <c r="H1398" s="4" t="s">
        <v>1459</v>
      </c>
      <c r="I1398" s="4" t="s">
        <v>1460</v>
      </c>
      <c r="J1398" s="4" t="s">
        <v>8549</v>
      </c>
      <c r="K1398" s="139">
        <v>850000000</v>
      </c>
      <c r="L1398" s="139">
        <v>850000000</v>
      </c>
      <c r="M1398" s="4" t="s">
        <v>6213</v>
      </c>
      <c r="N1398" s="4" t="s">
        <v>2724</v>
      </c>
      <c r="O1398" s="4" t="s">
        <v>3580</v>
      </c>
      <c r="P1398" s="186">
        <f t="shared" si="183"/>
        <v>850000000</v>
      </c>
      <c r="Q1398" s="186">
        <f t="shared" si="184"/>
        <v>0</v>
      </c>
      <c r="R1398" s="4">
        <v>60</v>
      </c>
      <c r="S1398" s="4" t="s">
        <v>70</v>
      </c>
      <c r="T1398" s="4" t="s">
        <v>70</v>
      </c>
      <c r="U1398" s="140">
        <v>45341</v>
      </c>
      <c r="V1398" s="4" t="s">
        <v>1884</v>
      </c>
      <c r="W1398" s="4" t="s">
        <v>1954</v>
      </c>
      <c r="X1398" s="139" t="s">
        <v>70</v>
      </c>
      <c r="Y1398" s="140">
        <v>45371</v>
      </c>
      <c r="Z1398" s="4" t="s">
        <v>1885</v>
      </c>
      <c r="AA1398" s="4" t="s">
        <v>1886</v>
      </c>
      <c r="AB1398" s="186">
        <f t="shared" si="185"/>
        <v>850000000</v>
      </c>
      <c r="AC1398" s="142">
        <f t="shared" si="182"/>
        <v>0</v>
      </c>
      <c r="AD1398" s="4"/>
      <c r="AE1398" s="4" t="s">
        <v>2114</v>
      </c>
      <c r="AF1398" s="144" t="s">
        <v>8446</v>
      </c>
      <c r="AG1398" s="4"/>
      <c r="AH1398" s="4"/>
      <c r="AI1398" s="4"/>
      <c r="AJ1398" s="4"/>
      <c r="AK1398" t="s">
        <v>2116</v>
      </c>
    </row>
    <row r="1399" spans="2:37" hidden="1">
      <c r="B1399" s="175" t="s">
        <v>5175</v>
      </c>
      <c r="C1399" s="174" t="s">
        <v>160</v>
      </c>
      <c r="D1399" s="4" t="s">
        <v>8442</v>
      </c>
      <c r="E1399" s="4" t="s">
        <v>1831</v>
      </c>
      <c r="F1399" s="4" t="s">
        <v>1060</v>
      </c>
      <c r="G1399" s="4" t="s">
        <v>8550</v>
      </c>
      <c r="H1399" s="4" t="s">
        <v>1459</v>
      </c>
      <c r="I1399" s="4" t="s">
        <v>1460</v>
      </c>
      <c r="J1399" s="4" t="s">
        <v>8551</v>
      </c>
      <c r="K1399" s="139">
        <v>1800272400</v>
      </c>
      <c r="L1399" s="139">
        <v>1800272400</v>
      </c>
      <c r="M1399" s="4" t="s">
        <v>5643</v>
      </c>
      <c r="N1399" s="4" t="s">
        <v>4496</v>
      </c>
      <c r="O1399" s="4" t="s">
        <v>2887</v>
      </c>
      <c r="P1399" s="186">
        <f t="shared" si="183"/>
        <v>1800272400</v>
      </c>
      <c r="Q1399" s="186">
        <f t="shared" si="184"/>
        <v>0</v>
      </c>
      <c r="R1399" s="4">
        <v>60</v>
      </c>
      <c r="S1399" s="4" t="s">
        <v>70</v>
      </c>
      <c r="T1399" s="4" t="s">
        <v>70</v>
      </c>
      <c r="U1399" s="140">
        <v>45341</v>
      </c>
      <c r="V1399" s="4" t="s">
        <v>1884</v>
      </c>
      <c r="W1399" s="4" t="s">
        <v>1954</v>
      </c>
      <c r="X1399" s="139" t="s">
        <v>70</v>
      </c>
      <c r="Y1399" s="140">
        <v>45371</v>
      </c>
      <c r="Z1399" s="4" t="s">
        <v>1885</v>
      </c>
      <c r="AA1399" s="4" t="s">
        <v>1886</v>
      </c>
      <c r="AB1399" s="186">
        <f t="shared" si="185"/>
        <v>1800272400</v>
      </c>
      <c r="AC1399" s="142">
        <f t="shared" si="182"/>
        <v>0</v>
      </c>
      <c r="AD1399" s="4"/>
      <c r="AE1399" s="4" t="s">
        <v>2114</v>
      </c>
      <c r="AF1399" s="144" t="s">
        <v>8446</v>
      </c>
      <c r="AG1399" s="4"/>
      <c r="AH1399" s="4"/>
      <c r="AI1399" s="4"/>
      <c r="AJ1399" s="4"/>
      <c r="AK1399" t="s">
        <v>2116</v>
      </c>
    </row>
    <row r="1400" spans="2:37" hidden="1">
      <c r="B1400" s="175" t="s">
        <v>5175</v>
      </c>
      <c r="C1400" s="174" t="s">
        <v>160</v>
      </c>
      <c r="D1400" s="4" t="s">
        <v>8442</v>
      </c>
      <c r="E1400" s="4" t="s">
        <v>1831</v>
      </c>
      <c r="F1400" s="4" t="s">
        <v>1060</v>
      </c>
      <c r="G1400" s="4" t="s">
        <v>8552</v>
      </c>
      <c r="H1400" s="4" t="s">
        <v>1459</v>
      </c>
      <c r="I1400" s="4" t="s">
        <v>1460</v>
      </c>
      <c r="J1400" s="4" t="s">
        <v>8553</v>
      </c>
      <c r="K1400" s="139">
        <v>1802591606</v>
      </c>
      <c r="L1400" s="139">
        <v>1802591606</v>
      </c>
      <c r="M1400" s="4" t="s">
        <v>5643</v>
      </c>
      <c r="N1400" s="4" t="s">
        <v>3666</v>
      </c>
      <c r="O1400" s="4" t="s">
        <v>4121</v>
      </c>
      <c r="P1400" s="186">
        <f t="shared" si="183"/>
        <v>1802591606</v>
      </c>
      <c r="Q1400" s="186">
        <f t="shared" si="184"/>
        <v>0</v>
      </c>
      <c r="R1400" s="4">
        <v>60</v>
      </c>
      <c r="S1400" s="4" t="s">
        <v>70</v>
      </c>
      <c r="T1400" s="4" t="s">
        <v>70</v>
      </c>
      <c r="U1400" s="140">
        <v>45341</v>
      </c>
      <c r="V1400" s="4" t="s">
        <v>1884</v>
      </c>
      <c r="W1400" s="4" t="s">
        <v>1954</v>
      </c>
      <c r="X1400" s="139" t="s">
        <v>70</v>
      </c>
      <c r="Y1400" s="140">
        <v>45371</v>
      </c>
      <c r="Z1400" s="4" t="s">
        <v>1885</v>
      </c>
      <c r="AA1400" s="4" t="s">
        <v>1886</v>
      </c>
      <c r="AB1400" s="186">
        <f t="shared" si="185"/>
        <v>1802591606</v>
      </c>
      <c r="AC1400" s="142">
        <f t="shared" si="182"/>
        <v>0</v>
      </c>
      <c r="AD1400" s="4"/>
      <c r="AE1400" s="4" t="s">
        <v>2114</v>
      </c>
      <c r="AF1400" s="144" t="s">
        <v>8446</v>
      </c>
      <c r="AG1400" s="4"/>
      <c r="AH1400" s="4"/>
      <c r="AI1400" s="4"/>
      <c r="AJ1400" s="4"/>
      <c r="AK1400" t="s">
        <v>2116</v>
      </c>
    </row>
    <row r="1401" spans="2:37" hidden="1">
      <c r="B1401" s="175" t="s">
        <v>5175</v>
      </c>
      <c r="C1401" s="174" t="s">
        <v>160</v>
      </c>
      <c r="D1401" s="4" t="s">
        <v>8442</v>
      </c>
      <c r="E1401" s="4" t="s">
        <v>1831</v>
      </c>
      <c r="F1401" s="4" t="s">
        <v>1060</v>
      </c>
      <c r="G1401" s="4" t="s">
        <v>8554</v>
      </c>
      <c r="H1401" s="4" t="s">
        <v>1459</v>
      </c>
      <c r="I1401" s="4" t="s">
        <v>1460</v>
      </c>
      <c r="J1401" s="4" t="s">
        <v>8555</v>
      </c>
      <c r="K1401" s="139">
        <v>1831098963</v>
      </c>
      <c r="L1401" s="139">
        <v>1831098963</v>
      </c>
      <c r="M1401" s="4" t="s">
        <v>5643</v>
      </c>
      <c r="N1401" s="4" t="s">
        <v>3672</v>
      </c>
      <c r="O1401" s="4" t="s">
        <v>4613</v>
      </c>
      <c r="P1401" s="186">
        <f t="shared" si="183"/>
        <v>1831098963</v>
      </c>
      <c r="Q1401" s="186">
        <f t="shared" si="184"/>
        <v>0</v>
      </c>
      <c r="R1401" s="4">
        <v>60</v>
      </c>
      <c r="S1401" s="4" t="s">
        <v>70</v>
      </c>
      <c r="T1401" s="4" t="s">
        <v>70</v>
      </c>
      <c r="U1401" s="140">
        <v>45341</v>
      </c>
      <c r="V1401" s="4" t="s">
        <v>1884</v>
      </c>
      <c r="W1401" s="4" t="s">
        <v>1954</v>
      </c>
      <c r="X1401" s="139" t="s">
        <v>70</v>
      </c>
      <c r="Y1401" s="140">
        <v>45371</v>
      </c>
      <c r="Z1401" s="4" t="s">
        <v>1885</v>
      </c>
      <c r="AA1401" s="4" t="s">
        <v>1886</v>
      </c>
      <c r="AB1401" s="186">
        <f t="shared" si="185"/>
        <v>1831098963</v>
      </c>
      <c r="AC1401" s="142">
        <f t="shared" si="182"/>
        <v>0</v>
      </c>
      <c r="AD1401" s="4"/>
      <c r="AE1401" s="4" t="s">
        <v>2114</v>
      </c>
      <c r="AF1401" s="144" t="s">
        <v>8446</v>
      </c>
      <c r="AG1401" s="4"/>
      <c r="AH1401" s="4"/>
      <c r="AI1401" s="4"/>
      <c r="AJ1401" s="4"/>
      <c r="AK1401" t="s">
        <v>2116</v>
      </c>
    </row>
    <row r="1402" spans="2:37" hidden="1">
      <c r="B1402" s="175" t="s">
        <v>5175</v>
      </c>
      <c r="C1402" s="174" t="s">
        <v>160</v>
      </c>
      <c r="D1402" s="4" t="s">
        <v>8442</v>
      </c>
      <c r="E1402" s="4" t="s">
        <v>1831</v>
      </c>
      <c r="F1402" s="4" t="s">
        <v>1060</v>
      </c>
      <c r="G1402" s="4" t="s">
        <v>8556</v>
      </c>
      <c r="H1402" s="4" t="s">
        <v>1459</v>
      </c>
      <c r="I1402" s="4" t="s">
        <v>1460</v>
      </c>
      <c r="J1402" s="4" t="s">
        <v>8557</v>
      </c>
      <c r="K1402" s="139">
        <v>800000000</v>
      </c>
      <c r="L1402" s="139">
        <v>800000000</v>
      </c>
      <c r="M1402" s="4" t="s">
        <v>5929</v>
      </c>
      <c r="N1402" s="4" t="s">
        <v>2462</v>
      </c>
      <c r="O1402" s="4" t="s">
        <v>3385</v>
      </c>
      <c r="P1402" s="186">
        <f t="shared" si="183"/>
        <v>800000000</v>
      </c>
      <c r="Q1402" s="186">
        <f t="shared" si="184"/>
        <v>0</v>
      </c>
      <c r="R1402" s="4">
        <v>60</v>
      </c>
      <c r="S1402" s="4" t="s">
        <v>70</v>
      </c>
      <c r="T1402" s="4" t="s">
        <v>70</v>
      </c>
      <c r="U1402" s="140">
        <v>45341</v>
      </c>
      <c r="V1402" s="4" t="s">
        <v>1884</v>
      </c>
      <c r="W1402" s="4" t="s">
        <v>1954</v>
      </c>
      <c r="X1402" s="139" t="s">
        <v>70</v>
      </c>
      <c r="Y1402" s="140">
        <v>45371</v>
      </c>
      <c r="Z1402" s="4" t="s">
        <v>1885</v>
      </c>
      <c r="AA1402" s="4" t="s">
        <v>1886</v>
      </c>
      <c r="AB1402" s="186">
        <f t="shared" si="185"/>
        <v>800000000</v>
      </c>
      <c r="AC1402" s="142">
        <f t="shared" si="182"/>
        <v>0</v>
      </c>
      <c r="AD1402" s="4"/>
      <c r="AE1402" s="4" t="s">
        <v>2114</v>
      </c>
      <c r="AF1402" s="144" t="s">
        <v>8446</v>
      </c>
      <c r="AG1402" s="4"/>
      <c r="AH1402" s="4"/>
      <c r="AI1402" s="4"/>
      <c r="AJ1402" s="4"/>
      <c r="AK1402" t="s">
        <v>2116</v>
      </c>
    </row>
    <row r="1403" spans="2:37" hidden="1">
      <c r="B1403" s="175" t="s">
        <v>5175</v>
      </c>
      <c r="C1403" s="174" t="s">
        <v>160</v>
      </c>
      <c r="D1403" s="4" t="s">
        <v>8442</v>
      </c>
      <c r="E1403" s="4" t="s">
        <v>1831</v>
      </c>
      <c r="F1403" s="4" t="s">
        <v>1060</v>
      </c>
      <c r="G1403" s="4" t="s">
        <v>8558</v>
      </c>
      <c r="H1403" s="4" t="s">
        <v>1459</v>
      </c>
      <c r="I1403" s="4" t="s">
        <v>1460</v>
      </c>
      <c r="J1403" s="4" t="s">
        <v>8559</v>
      </c>
      <c r="K1403" s="139">
        <v>436641267</v>
      </c>
      <c r="L1403" s="139">
        <v>436641267</v>
      </c>
      <c r="M1403" s="4" t="s">
        <v>5929</v>
      </c>
      <c r="N1403" s="4" t="s">
        <v>2462</v>
      </c>
      <c r="O1403" s="4" t="s">
        <v>3385</v>
      </c>
      <c r="P1403" s="186">
        <f t="shared" si="183"/>
        <v>436641267</v>
      </c>
      <c r="Q1403" s="186">
        <f t="shared" si="184"/>
        <v>0</v>
      </c>
      <c r="R1403" s="4">
        <v>60</v>
      </c>
      <c r="S1403" s="4" t="s">
        <v>70</v>
      </c>
      <c r="T1403" s="4" t="s">
        <v>70</v>
      </c>
      <c r="U1403" s="140">
        <v>45341</v>
      </c>
      <c r="V1403" s="4" t="s">
        <v>1884</v>
      </c>
      <c r="W1403" s="4" t="s">
        <v>1954</v>
      </c>
      <c r="X1403" s="139" t="s">
        <v>70</v>
      </c>
      <c r="Y1403" s="140">
        <v>45371</v>
      </c>
      <c r="Z1403" s="4" t="s">
        <v>1885</v>
      </c>
      <c r="AA1403" s="4" t="s">
        <v>1886</v>
      </c>
      <c r="AB1403" s="186">
        <f t="shared" si="185"/>
        <v>436641267</v>
      </c>
      <c r="AC1403" s="142">
        <f t="shared" si="182"/>
        <v>0</v>
      </c>
      <c r="AD1403" s="4"/>
      <c r="AE1403" s="4" t="s">
        <v>2114</v>
      </c>
      <c r="AF1403" s="144" t="s">
        <v>8446</v>
      </c>
      <c r="AG1403" s="4"/>
      <c r="AH1403" s="4"/>
      <c r="AI1403" s="4"/>
      <c r="AJ1403" s="4"/>
      <c r="AK1403" t="s">
        <v>2116</v>
      </c>
    </row>
    <row r="1404" spans="2:37" hidden="1">
      <c r="B1404" s="175" t="s">
        <v>5175</v>
      </c>
      <c r="C1404" s="174" t="s">
        <v>160</v>
      </c>
      <c r="D1404" s="4" t="s">
        <v>8442</v>
      </c>
      <c r="E1404" s="4" t="s">
        <v>1831</v>
      </c>
      <c r="F1404" s="4" t="s">
        <v>1060</v>
      </c>
      <c r="G1404" s="4" t="s">
        <v>8560</v>
      </c>
      <c r="H1404" s="4" t="s">
        <v>1459</v>
      </c>
      <c r="I1404" s="4" t="s">
        <v>1460</v>
      </c>
      <c r="J1404" s="4" t="s">
        <v>8561</v>
      </c>
      <c r="K1404" s="139">
        <v>1000000000</v>
      </c>
      <c r="L1404" s="139">
        <v>1000000000</v>
      </c>
      <c r="M1404" s="4" t="s">
        <v>5929</v>
      </c>
      <c r="N1404" s="4" t="s">
        <v>3834</v>
      </c>
      <c r="O1404" s="4" t="s">
        <v>6580</v>
      </c>
      <c r="P1404" s="186">
        <f t="shared" si="183"/>
        <v>1000000000</v>
      </c>
      <c r="Q1404" s="186">
        <f t="shared" si="184"/>
        <v>0</v>
      </c>
      <c r="R1404" s="4">
        <v>60</v>
      </c>
      <c r="S1404" s="4" t="s">
        <v>70</v>
      </c>
      <c r="T1404" s="4" t="s">
        <v>70</v>
      </c>
      <c r="U1404" s="140">
        <v>45341</v>
      </c>
      <c r="V1404" s="4" t="s">
        <v>1884</v>
      </c>
      <c r="W1404" s="4" t="s">
        <v>1954</v>
      </c>
      <c r="X1404" s="139" t="s">
        <v>70</v>
      </c>
      <c r="Y1404" s="140">
        <v>45371</v>
      </c>
      <c r="Z1404" s="4" t="s">
        <v>1885</v>
      </c>
      <c r="AA1404" s="4" t="s">
        <v>1886</v>
      </c>
      <c r="AB1404" s="186">
        <f t="shared" si="185"/>
        <v>1000000000</v>
      </c>
      <c r="AC1404" s="142">
        <f t="shared" si="182"/>
        <v>0</v>
      </c>
      <c r="AD1404" s="4"/>
      <c r="AE1404" s="4" t="s">
        <v>2114</v>
      </c>
      <c r="AF1404" s="144" t="s">
        <v>8446</v>
      </c>
      <c r="AG1404" s="4"/>
      <c r="AH1404" s="4"/>
      <c r="AI1404" s="4"/>
      <c r="AJ1404" s="4"/>
      <c r="AK1404" t="s">
        <v>2116</v>
      </c>
    </row>
    <row r="1405" spans="2:37" hidden="1">
      <c r="B1405" s="175" t="s">
        <v>5175</v>
      </c>
      <c r="C1405" s="174" t="s">
        <v>160</v>
      </c>
      <c r="D1405" s="4" t="s">
        <v>8442</v>
      </c>
      <c r="E1405" s="4" t="s">
        <v>1831</v>
      </c>
      <c r="F1405" s="4" t="s">
        <v>1060</v>
      </c>
      <c r="G1405" s="4" t="s">
        <v>8562</v>
      </c>
      <c r="H1405" s="4" t="s">
        <v>1459</v>
      </c>
      <c r="I1405" s="4" t="s">
        <v>1460</v>
      </c>
      <c r="J1405" s="4" t="s">
        <v>8563</v>
      </c>
      <c r="K1405" s="139">
        <v>1480001381</v>
      </c>
      <c r="L1405" s="139">
        <v>1480001381</v>
      </c>
      <c r="M1405" s="4" t="s">
        <v>7021</v>
      </c>
      <c r="N1405" s="4" t="s">
        <v>8564</v>
      </c>
      <c r="O1405" s="4" t="s">
        <v>4479</v>
      </c>
      <c r="P1405" s="186">
        <f t="shared" si="183"/>
        <v>1480001381</v>
      </c>
      <c r="Q1405" s="186">
        <f t="shared" si="184"/>
        <v>0</v>
      </c>
      <c r="R1405" s="4">
        <v>60</v>
      </c>
      <c r="S1405" s="4" t="s">
        <v>70</v>
      </c>
      <c r="T1405" s="4" t="s">
        <v>70</v>
      </c>
      <c r="U1405" s="140">
        <v>45341</v>
      </c>
      <c r="V1405" s="4" t="s">
        <v>1884</v>
      </c>
      <c r="W1405" s="4" t="s">
        <v>1954</v>
      </c>
      <c r="X1405" s="139" t="s">
        <v>70</v>
      </c>
      <c r="Y1405" s="140">
        <v>45371</v>
      </c>
      <c r="Z1405" s="4" t="s">
        <v>1885</v>
      </c>
      <c r="AA1405" s="4" t="s">
        <v>1886</v>
      </c>
      <c r="AB1405" s="186">
        <f t="shared" si="185"/>
        <v>1480001381</v>
      </c>
      <c r="AC1405" s="142">
        <f t="shared" si="182"/>
        <v>0</v>
      </c>
      <c r="AD1405" s="4"/>
      <c r="AE1405" s="4" t="s">
        <v>2114</v>
      </c>
      <c r="AF1405" s="144" t="s">
        <v>8446</v>
      </c>
      <c r="AG1405" s="4"/>
      <c r="AH1405" s="4"/>
      <c r="AI1405" s="4"/>
      <c r="AJ1405" s="4"/>
      <c r="AK1405" t="s">
        <v>2116</v>
      </c>
    </row>
    <row r="1406" spans="2:37" hidden="1">
      <c r="B1406" s="175" t="s">
        <v>5175</v>
      </c>
      <c r="C1406" s="174" t="s">
        <v>160</v>
      </c>
      <c r="D1406" s="4" t="s">
        <v>8442</v>
      </c>
      <c r="E1406" s="4" t="s">
        <v>1831</v>
      </c>
      <c r="F1406" s="4" t="s">
        <v>1060</v>
      </c>
      <c r="G1406" s="4" t="s">
        <v>8565</v>
      </c>
      <c r="H1406" s="4" t="s">
        <v>1459</v>
      </c>
      <c r="I1406" s="4" t="s">
        <v>1460</v>
      </c>
      <c r="J1406" s="4" t="s">
        <v>8566</v>
      </c>
      <c r="K1406" s="139">
        <v>624531200</v>
      </c>
      <c r="L1406" s="139">
        <v>624531200</v>
      </c>
      <c r="M1406" s="4" t="s">
        <v>7021</v>
      </c>
      <c r="N1406" s="4" t="s">
        <v>8567</v>
      </c>
      <c r="O1406" s="4" t="s">
        <v>4531</v>
      </c>
      <c r="P1406" s="186">
        <f t="shared" si="183"/>
        <v>624531200</v>
      </c>
      <c r="Q1406" s="186">
        <f t="shared" si="184"/>
        <v>0</v>
      </c>
      <c r="R1406" s="4">
        <v>60</v>
      </c>
      <c r="S1406" s="4" t="s">
        <v>70</v>
      </c>
      <c r="T1406" s="4" t="s">
        <v>70</v>
      </c>
      <c r="U1406" s="140">
        <v>45341</v>
      </c>
      <c r="V1406" s="4" t="s">
        <v>1884</v>
      </c>
      <c r="W1406" s="4" t="s">
        <v>1954</v>
      </c>
      <c r="X1406" s="139" t="s">
        <v>70</v>
      </c>
      <c r="Y1406" s="140">
        <v>45371</v>
      </c>
      <c r="Z1406" s="4" t="s">
        <v>1885</v>
      </c>
      <c r="AA1406" s="4" t="s">
        <v>1886</v>
      </c>
      <c r="AB1406" s="186">
        <f t="shared" si="185"/>
        <v>624531200</v>
      </c>
      <c r="AC1406" s="142">
        <f t="shared" si="182"/>
        <v>0</v>
      </c>
      <c r="AD1406" s="4"/>
      <c r="AE1406" s="4" t="s">
        <v>2114</v>
      </c>
      <c r="AF1406" s="144" t="s">
        <v>8446</v>
      </c>
      <c r="AG1406" s="4"/>
      <c r="AH1406" s="4"/>
      <c r="AI1406" s="4"/>
      <c r="AJ1406" s="4"/>
      <c r="AK1406" t="s">
        <v>2116</v>
      </c>
    </row>
    <row r="1407" spans="2:37" hidden="1">
      <c r="B1407" s="175" t="s">
        <v>5175</v>
      </c>
      <c r="C1407" s="174" t="s">
        <v>160</v>
      </c>
      <c r="D1407" s="4" t="s">
        <v>8442</v>
      </c>
      <c r="E1407" s="4" t="s">
        <v>1831</v>
      </c>
      <c r="F1407" s="4" t="s">
        <v>1060</v>
      </c>
      <c r="G1407" s="4" t="s">
        <v>8568</v>
      </c>
      <c r="H1407" s="4" t="s">
        <v>1459</v>
      </c>
      <c r="I1407" s="4" t="s">
        <v>1460</v>
      </c>
      <c r="J1407" s="4" t="s">
        <v>8569</v>
      </c>
      <c r="K1407" s="139">
        <v>436621455</v>
      </c>
      <c r="L1407" s="139">
        <v>436621455</v>
      </c>
      <c r="M1407" s="4" t="s">
        <v>7021</v>
      </c>
      <c r="N1407" s="4" t="s">
        <v>4807</v>
      </c>
      <c r="O1407" s="4" t="s">
        <v>3505</v>
      </c>
      <c r="P1407" s="186">
        <f t="shared" si="183"/>
        <v>436621455</v>
      </c>
      <c r="Q1407" s="186">
        <f t="shared" si="184"/>
        <v>0</v>
      </c>
      <c r="R1407" s="4">
        <v>60</v>
      </c>
      <c r="S1407" s="4" t="s">
        <v>70</v>
      </c>
      <c r="T1407" s="4" t="s">
        <v>70</v>
      </c>
      <c r="U1407" s="140">
        <v>45341</v>
      </c>
      <c r="V1407" s="4" t="s">
        <v>1884</v>
      </c>
      <c r="W1407" s="4" t="s">
        <v>1954</v>
      </c>
      <c r="X1407" s="139" t="s">
        <v>70</v>
      </c>
      <c r="Y1407" s="140">
        <v>45371</v>
      </c>
      <c r="Z1407" s="4" t="s">
        <v>1885</v>
      </c>
      <c r="AA1407" s="4" t="s">
        <v>1886</v>
      </c>
      <c r="AB1407" s="186">
        <f t="shared" si="185"/>
        <v>436621455</v>
      </c>
      <c r="AC1407" s="142">
        <f t="shared" si="182"/>
        <v>0</v>
      </c>
      <c r="AD1407" s="4"/>
      <c r="AE1407" s="4" t="s">
        <v>2114</v>
      </c>
      <c r="AF1407" s="144" t="s">
        <v>8446</v>
      </c>
      <c r="AG1407" s="4"/>
      <c r="AH1407" s="4"/>
      <c r="AI1407" s="4"/>
      <c r="AJ1407" s="4"/>
      <c r="AK1407" t="s">
        <v>2116</v>
      </c>
    </row>
    <row r="1408" spans="2:37" hidden="1">
      <c r="B1408" s="175" t="s">
        <v>5175</v>
      </c>
      <c r="C1408" s="174" t="s">
        <v>160</v>
      </c>
      <c r="D1408" s="4" t="s">
        <v>8442</v>
      </c>
      <c r="E1408" s="4" t="s">
        <v>1831</v>
      </c>
      <c r="F1408" s="4" t="s">
        <v>1060</v>
      </c>
      <c r="G1408" s="4" t="s">
        <v>8570</v>
      </c>
      <c r="H1408" s="4" t="s">
        <v>1459</v>
      </c>
      <c r="I1408" s="4" t="s">
        <v>1460</v>
      </c>
      <c r="J1408" s="4" t="s">
        <v>8571</v>
      </c>
      <c r="K1408" s="139">
        <v>803644146</v>
      </c>
      <c r="L1408" s="139">
        <v>803644146</v>
      </c>
      <c r="M1408" s="4" t="s">
        <v>7021</v>
      </c>
      <c r="N1408" s="4" t="s">
        <v>8572</v>
      </c>
      <c r="O1408" s="4" t="s">
        <v>3449</v>
      </c>
      <c r="P1408" s="186">
        <f t="shared" si="183"/>
        <v>803644146</v>
      </c>
      <c r="Q1408" s="186">
        <f t="shared" si="184"/>
        <v>0</v>
      </c>
      <c r="R1408" s="4">
        <v>60</v>
      </c>
      <c r="S1408" s="4" t="s">
        <v>70</v>
      </c>
      <c r="T1408" s="4" t="s">
        <v>70</v>
      </c>
      <c r="U1408" s="140">
        <v>45341</v>
      </c>
      <c r="V1408" s="4" t="s">
        <v>1884</v>
      </c>
      <c r="W1408" s="4" t="s">
        <v>1954</v>
      </c>
      <c r="X1408" s="139" t="s">
        <v>70</v>
      </c>
      <c r="Y1408" s="140">
        <v>45371</v>
      </c>
      <c r="Z1408" s="4" t="s">
        <v>1885</v>
      </c>
      <c r="AA1408" s="4" t="s">
        <v>1886</v>
      </c>
      <c r="AB1408" s="186">
        <f t="shared" si="185"/>
        <v>803644146</v>
      </c>
      <c r="AC1408" s="142">
        <f t="shared" si="182"/>
        <v>0</v>
      </c>
      <c r="AD1408" s="4"/>
      <c r="AE1408" s="4" t="s">
        <v>2114</v>
      </c>
      <c r="AF1408" s="144" t="s">
        <v>8446</v>
      </c>
      <c r="AG1408" s="4"/>
      <c r="AH1408" s="4"/>
      <c r="AI1408" s="4"/>
      <c r="AJ1408" s="4"/>
      <c r="AK1408" t="s">
        <v>2116</v>
      </c>
    </row>
    <row r="1409" spans="1:37" hidden="1">
      <c r="B1409" s="175" t="s">
        <v>5175</v>
      </c>
      <c r="C1409" s="174" t="s">
        <v>160</v>
      </c>
      <c r="D1409" s="4" t="s">
        <v>8442</v>
      </c>
      <c r="E1409" s="4" t="s">
        <v>1831</v>
      </c>
      <c r="F1409" s="4" t="s">
        <v>1060</v>
      </c>
      <c r="G1409" s="4" t="s">
        <v>8573</v>
      </c>
      <c r="H1409" s="4" t="s">
        <v>1459</v>
      </c>
      <c r="I1409" s="4" t="s">
        <v>1460</v>
      </c>
      <c r="J1409" s="4" t="s">
        <v>8574</v>
      </c>
      <c r="K1409" s="139">
        <v>798769598</v>
      </c>
      <c r="L1409" s="139">
        <v>798769598</v>
      </c>
      <c r="M1409" s="4" t="s">
        <v>5203</v>
      </c>
      <c r="N1409" s="4" t="s">
        <v>8575</v>
      </c>
      <c r="O1409" s="4" t="s">
        <v>2638</v>
      </c>
      <c r="P1409" s="186">
        <f t="shared" si="183"/>
        <v>798769598</v>
      </c>
      <c r="Q1409" s="186">
        <f t="shared" si="184"/>
        <v>0</v>
      </c>
      <c r="R1409" s="4">
        <v>60</v>
      </c>
      <c r="S1409" s="4" t="s">
        <v>70</v>
      </c>
      <c r="T1409" s="4" t="s">
        <v>70</v>
      </c>
      <c r="U1409" s="140">
        <v>45341</v>
      </c>
      <c r="V1409" s="4" t="s">
        <v>1884</v>
      </c>
      <c r="W1409" s="4" t="s">
        <v>1954</v>
      </c>
      <c r="X1409" s="139" t="s">
        <v>70</v>
      </c>
      <c r="Y1409" s="140">
        <v>45371</v>
      </c>
      <c r="Z1409" s="4" t="s">
        <v>1885</v>
      </c>
      <c r="AA1409" s="4" t="s">
        <v>1886</v>
      </c>
      <c r="AB1409" s="186">
        <f t="shared" si="185"/>
        <v>798769598</v>
      </c>
      <c r="AC1409" s="142">
        <f t="shared" si="182"/>
        <v>0</v>
      </c>
      <c r="AD1409" s="4"/>
      <c r="AE1409" s="4" t="s">
        <v>2114</v>
      </c>
      <c r="AF1409" s="144" t="s">
        <v>8446</v>
      </c>
      <c r="AG1409" s="4"/>
      <c r="AH1409" s="4"/>
      <c r="AI1409" s="4"/>
      <c r="AJ1409" s="4"/>
      <c r="AK1409" t="s">
        <v>2116</v>
      </c>
    </row>
    <row r="1410" spans="1:37" hidden="1">
      <c r="B1410" s="175" t="s">
        <v>5175</v>
      </c>
      <c r="C1410" s="174" t="s">
        <v>160</v>
      </c>
      <c r="D1410" s="4" t="s">
        <v>8442</v>
      </c>
      <c r="E1410" s="4" t="s">
        <v>1831</v>
      </c>
      <c r="F1410" s="4" t="s">
        <v>1060</v>
      </c>
      <c r="G1410" s="4" t="s">
        <v>8576</v>
      </c>
      <c r="H1410" s="4" t="s">
        <v>1459</v>
      </c>
      <c r="I1410" s="4" t="s">
        <v>1460</v>
      </c>
      <c r="J1410" s="4" t="s">
        <v>8577</v>
      </c>
      <c r="K1410" s="139">
        <v>2206197000</v>
      </c>
      <c r="L1410" s="139">
        <v>2206197000</v>
      </c>
      <c r="M1410" s="4" t="s">
        <v>2545</v>
      </c>
      <c r="N1410" s="4" t="s">
        <v>4830</v>
      </c>
      <c r="O1410" s="4" t="s">
        <v>3123</v>
      </c>
      <c r="P1410" s="186">
        <f t="shared" si="183"/>
        <v>2206197000</v>
      </c>
      <c r="Q1410" s="186">
        <f t="shared" si="184"/>
        <v>0</v>
      </c>
      <c r="R1410" s="4">
        <v>60</v>
      </c>
      <c r="S1410" s="4" t="s">
        <v>70</v>
      </c>
      <c r="T1410" s="4" t="s">
        <v>70</v>
      </c>
      <c r="U1410" s="140">
        <v>45341</v>
      </c>
      <c r="V1410" s="4" t="s">
        <v>1884</v>
      </c>
      <c r="W1410" s="4" t="s">
        <v>1954</v>
      </c>
      <c r="X1410" s="139" t="s">
        <v>70</v>
      </c>
      <c r="Y1410" s="140">
        <v>45371</v>
      </c>
      <c r="Z1410" s="4" t="s">
        <v>1885</v>
      </c>
      <c r="AA1410" s="4" t="s">
        <v>1886</v>
      </c>
      <c r="AB1410" s="186">
        <f t="shared" si="185"/>
        <v>2206197000</v>
      </c>
      <c r="AC1410" s="142">
        <f t="shared" si="182"/>
        <v>0</v>
      </c>
      <c r="AD1410" s="4"/>
      <c r="AE1410" s="4" t="s">
        <v>2114</v>
      </c>
      <c r="AF1410" s="144" t="s">
        <v>8446</v>
      </c>
      <c r="AG1410" s="4"/>
      <c r="AH1410" s="4"/>
      <c r="AI1410" s="4"/>
      <c r="AJ1410" s="4"/>
      <c r="AK1410" t="s">
        <v>2116</v>
      </c>
    </row>
    <row r="1411" spans="1:37" hidden="1">
      <c r="B1411" s="175" t="s">
        <v>5175</v>
      </c>
      <c r="C1411" s="174" t="s">
        <v>160</v>
      </c>
      <c r="D1411" s="4" t="s">
        <v>8442</v>
      </c>
      <c r="E1411" s="4" t="s">
        <v>1831</v>
      </c>
      <c r="F1411" s="4" t="s">
        <v>1060</v>
      </c>
      <c r="G1411" s="4" t="s">
        <v>8578</v>
      </c>
      <c r="H1411" s="4" t="s">
        <v>1459</v>
      </c>
      <c r="I1411" s="4" t="s">
        <v>1460</v>
      </c>
      <c r="J1411" s="4" t="s">
        <v>8579</v>
      </c>
      <c r="K1411" s="139">
        <v>300000000</v>
      </c>
      <c r="L1411" s="139">
        <v>300000000</v>
      </c>
      <c r="M1411" s="4" t="s">
        <v>5968</v>
      </c>
      <c r="N1411" s="4" t="s">
        <v>3303</v>
      </c>
      <c r="O1411" s="4" t="s">
        <v>2937</v>
      </c>
      <c r="P1411" s="186">
        <f t="shared" si="183"/>
        <v>300000000</v>
      </c>
      <c r="Q1411" s="186">
        <f t="shared" si="184"/>
        <v>0</v>
      </c>
      <c r="R1411" s="4">
        <v>60</v>
      </c>
      <c r="S1411" s="4" t="s">
        <v>70</v>
      </c>
      <c r="T1411" s="4" t="s">
        <v>70</v>
      </c>
      <c r="U1411" s="140">
        <v>45341</v>
      </c>
      <c r="V1411" s="4" t="s">
        <v>1884</v>
      </c>
      <c r="W1411" s="4" t="s">
        <v>1954</v>
      </c>
      <c r="X1411" s="139" t="s">
        <v>70</v>
      </c>
      <c r="Y1411" s="140">
        <v>45371</v>
      </c>
      <c r="Z1411" s="4" t="s">
        <v>1885</v>
      </c>
      <c r="AA1411" s="4" t="s">
        <v>1886</v>
      </c>
      <c r="AB1411" s="186">
        <f t="shared" si="185"/>
        <v>300000000</v>
      </c>
      <c r="AC1411" s="142">
        <f t="shared" si="182"/>
        <v>0</v>
      </c>
      <c r="AD1411" s="4"/>
      <c r="AE1411" s="4" t="s">
        <v>2114</v>
      </c>
      <c r="AF1411" s="144" t="s">
        <v>8446</v>
      </c>
      <c r="AG1411" s="4"/>
      <c r="AH1411" s="4"/>
      <c r="AI1411" s="4"/>
      <c r="AJ1411" s="4"/>
      <c r="AK1411" t="s">
        <v>2116</v>
      </c>
    </row>
    <row r="1412" spans="1:37" hidden="1">
      <c r="B1412" s="175" t="s">
        <v>5175</v>
      </c>
      <c r="C1412" s="174" t="s">
        <v>160</v>
      </c>
      <c r="D1412" s="4" t="s">
        <v>8442</v>
      </c>
      <c r="E1412" s="4" t="s">
        <v>1831</v>
      </c>
      <c r="F1412" s="4" t="s">
        <v>1060</v>
      </c>
      <c r="G1412" s="4" t="s">
        <v>8580</v>
      </c>
      <c r="H1412" s="4" t="s">
        <v>1459</v>
      </c>
      <c r="I1412" s="4" t="s">
        <v>1460</v>
      </c>
      <c r="J1412" s="4" t="s">
        <v>8581</v>
      </c>
      <c r="K1412" s="139">
        <v>437763809</v>
      </c>
      <c r="L1412" s="139">
        <v>437763809</v>
      </c>
      <c r="M1412" s="4" t="s">
        <v>5968</v>
      </c>
      <c r="N1412" s="4" t="s">
        <v>3199</v>
      </c>
      <c r="O1412" s="4" t="s">
        <v>3837</v>
      </c>
      <c r="P1412" s="186">
        <f t="shared" si="183"/>
        <v>437763809</v>
      </c>
      <c r="Q1412" s="186">
        <f t="shared" si="184"/>
        <v>0</v>
      </c>
      <c r="R1412" s="4">
        <v>60</v>
      </c>
      <c r="S1412" s="4" t="s">
        <v>70</v>
      </c>
      <c r="T1412" s="4" t="s">
        <v>70</v>
      </c>
      <c r="U1412" s="140">
        <v>45341</v>
      </c>
      <c r="V1412" s="4" t="s">
        <v>1884</v>
      </c>
      <c r="W1412" s="4" t="s">
        <v>1954</v>
      </c>
      <c r="X1412" s="139" t="s">
        <v>70</v>
      </c>
      <c r="Y1412" s="140">
        <v>45371</v>
      </c>
      <c r="Z1412" s="4" t="s">
        <v>1885</v>
      </c>
      <c r="AA1412" s="4" t="s">
        <v>1886</v>
      </c>
      <c r="AB1412" s="186">
        <f t="shared" si="185"/>
        <v>437763809</v>
      </c>
      <c r="AC1412" s="142">
        <f t="shared" si="182"/>
        <v>0</v>
      </c>
      <c r="AD1412" s="4"/>
      <c r="AE1412" s="4" t="s">
        <v>2114</v>
      </c>
      <c r="AF1412" s="144" t="s">
        <v>8446</v>
      </c>
      <c r="AG1412" s="4"/>
      <c r="AH1412" s="4"/>
      <c r="AI1412" s="4"/>
      <c r="AJ1412" s="4"/>
      <c r="AK1412" t="s">
        <v>2116</v>
      </c>
    </row>
    <row r="1413" spans="1:37" hidden="1">
      <c r="B1413" s="175" t="s">
        <v>5175</v>
      </c>
      <c r="C1413" s="174" t="s">
        <v>160</v>
      </c>
      <c r="D1413" s="4" t="s">
        <v>8442</v>
      </c>
      <c r="E1413" s="4" t="s">
        <v>1831</v>
      </c>
      <c r="F1413" s="4" t="s">
        <v>1060</v>
      </c>
      <c r="G1413" s="4" t="s">
        <v>8582</v>
      </c>
      <c r="H1413" s="4" t="s">
        <v>1459</v>
      </c>
      <c r="I1413" s="4" t="s">
        <v>1460</v>
      </c>
      <c r="J1413" s="4" t="s">
        <v>8583</v>
      </c>
      <c r="K1413" s="139">
        <v>670692736</v>
      </c>
      <c r="L1413" s="139">
        <v>670692736</v>
      </c>
      <c r="M1413" s="4" t="s">
        <v>8584</v>
      </c>
      <c r="N1413" s="4" t="s">
        <v>8585</v>
      </c>
      <c r="O1413" s="4" t="s">
        <v>3394</v>
      </c>
      <c r="P1413" s="186">
        <f t="shared" si="183"/>
        <v>670692736</v>
      </c>
      <c r="Q1413" s="186">
        <f t="shared" si="184"/>
        <v>0</v>
      </c>
      <c r="R1413" s="4">
        <v>60</v>
      </c>
      <c r="S1413" s="4" t="s">
        <v>70</v>
      </c>
      <c r="T1413" s="4" t="s">
        <v>70</v>
      </c>
      <c r="U1413" s="140">
        <v>45341</v>
      </c>
      <c r="V1413" s="4" t="s">
        <v>1884</v>
      </c>
      <c r="W1413" s="4" t="s">
        <v>1954</v>
      </c>
      <c r="X1413" s="139" t="s">
        <v>70</v>
      </c>
      <c r="Y1413" s="140">
        <v>45371</v>
      </c>
      <c r="Z1413" s="4" t="s">
        <v>1885</v>
      </c>
      <c r="AA1413" s="4" t="s">
        <v>1886</v>
      </c>
      <c r="AB1413" s="186">
        <f t="shared" si="185"/>
        <v>670692736</v>
      </c>
      <c r="AC1413" s="142">
        <f t="shared" si="182"/>
        <v>0</v>
      </c>
      <c r="AD1413" s="4"/>
      <c r="AE1413" s="4" t="s">
        <v>2114</v>
      </c>
      <c r="AF1413" s="144" t="s">
        <v>8446</v>
      </c>
      <c r="AG1413" s="4"/>
      <c r="AH1413" s="4"/>
      <c r="AI1413" s="4"/>
      <c r="AJ1413" s="4"/>
      <c r="AK1413" t="s">
        <v>2116</v>
      </c>
    </row>
    <row r="1414" spans="1:37" hidden="1">
      <c r="A1414" t="s">
        <v>5926</v>
      </c>
      <c r="B1414" s="145" t="s">
        <v>5175</v>
      </c>
      <c r="C1414" s="4" t="s">
        <v>160</v>
      </c>
      <c r="D1414" s="4" t="s">
        <v>8442</v>
      </c>
      <c r="E1414" s="4" t="s">
        <v>1831</v>
      </c>
      <c r="F1414" s="4" t="s">
        <v>1060</v>
      </c>
      <c r="G1414" s="4" t="s">
        <v>8586</v>
      </c>
      <c r="H1414" s="4" t="s">
        <v>1347</v>
      </c>
      <c r="I1414" s="4" t="s">
        <v>1348</v>
      </c>
      <c r="J1414" s="4" t="s">
        <v>8587</v>
      </c>
      <c r="K1414" s="139">
        <v>105850000</v>
      </c>
      <c r="L1414" s="139">
        <v>105850000</v>
      </c>
      <c r="M1414" s="4" t="s">
        <v>8588</v>
      </c>
      <c r="N1414" s="4" t="s">
        <v>8589</v>
      </c>
      <c r="O1414" s="4" t="s">
        <v>2638</v>
      </c>
      <c r="P1414" s="186">
        <f t="shared" si="183"/>
        <v>105850000</v>
      </c>
      <c r="Q1414" s="186">
        <f>P1414-K1414</f>
        <v>0</v>
      </c>
      <c r="R1414" s="4" t="s">
        <v>2503</v>
      </c>
      <c r="S1414" s="4" t="s">
        <v>70</v>
      </c>
      <c r="T1414" s="4"/>
      <c r="U1414" s="140">
        <v>45353</v>
      </c>
      <c r="V1414" s="4" t="s">
        <v>1884</v>
      </c>
      <c r="W1414" s="4" t="s">
        <v>1954</v>
      </c>
      <c r="X1414" s="4"/>
      <c r="Y1414" s="4"/>
      <c r="Z1414" s="4"/>
      <c r="AA1414" s="4" t="s">
        <v>1886</v>
      </c>
      <c r="AB1414" s="4"/>
      <c r="AC1414" s="142">
        <f t="shared" ref="AC1414:AC1477" si="186">P1414-AB1414</f>
        <v>105850000</v>
      </c>
      <c r="AD1414" s="4"/>
      <c r="AE1414" s="4"/>
      <c r="AF1414" s="144"/>
      <c r="AG1414" s="4"/>
      <c r="AH1414" s="4"/>
      <c r="AI1414" s="4"/>
      <c r="AJ1414" s="4"/>
    </row>
    <row r="1415" spans="1:37" hidden="1">
      <c r="B1415" s="175" t="s">
        <v>5175</v>
      </c>
      <c r="C1415" s="174" t="s">
        <v>160</v>
      </c>
      <c r="D1415" s="4" t="s">
        <v>8442</v>
      </c>
      <c r="E1415" s="4" t="s">
        <v>1831</v>
      </c>
      <c r="F1415" s="4" t="s">
        <v>1060</v>
      </c>
      <c r="G1415" s="4" t="s">
        <v>8590</v>
      </c>
      <c r="H1415" s="4" t="s">
        <v>1495</v>
      </c>
      <c r="I1415" s="4" t="s">
        <v>1496</v>
      </c>
      <c r="J1415" s="4" t="s">
        <v>8591</v>
      </c>
      <c r="K1415" s="139">
        <v>909999601</v>
      </c>
      <c r="L1415" s="139">
        <v>909999601</v>
      </c>
      <c r="M1415" s="4" t="s">
        <v>1908</v>
      </c>
      <c r="N1415" s="4" t="s">
        <v>8523</v>
      </c>
      <c r="O1415" s="4" t="s">
        <v>4266</v>
      </c>
      <c r="P1415" s="186">
        <f>K1415</f>
        <v>909999601</v>
      </c>
      <c r="Q1415" s="186">
        <f>P1415-K1415</f>
        <v>0</v>
      </c>
      <c r="R1415" s="4">
        <v>121</v>
      </c>
      <c r="S1415" s="4" t="s">
        <v>70</v>
      </c>
      <c r="T1415" s="4" t="s">
        <v>70</v>
      </c>
      <c r="U1415" s="140">
        <v>45341</v>
      </c>
      <c r="V1415" s="4" t="s">
        <v>1884</v>
      </c>
      <c r="W1415" s="4" t="s">
        <v>1954</v>
      </c>
      <c r="X1415" s="4"/>
      <c r="Y1415" s="4"/>
      <c r="Z1415" s="4"/>
      <c r="AA1415" s="4" t="s">
        <v>1886</v>
      </c>
      <c r="AB1415" s="4"/>
      <c r="AC1415" s="142">
        <f t="shared" si="186"/>
        <v>909999601</v>
      </c>
      <c r="AD1415" s="4"/>
      <c r="AE1415" s="4"/>
      <c r="AF1415" s="144"/>
      <c r="AG1415" s="4"/>
      <c r="AH1415" s="4"/>
      <c r="AI1415" s="4"/>
      <c r="AJ1415" s="4"/>
    </row>
    <row r="1416" spans="1:37" hidden="1">
      <c r="A1416" t="s">
        <v>6105</v>
      </c>
      <c r="B1416" s="145" t="s">
        <v>5175</v>
      </c>
      <c r="C1416" s="4" t="s">
        <v>160</v>
      </c>
      <c r="D1416" s="4" t="s">
        <v>1990</v>
      </c>
      <c r="E1416" s="4" t="s">
        <v>1990</v>
      </c>
      <c r="F1416" s="4" t="s">
        <v>1060</v>
      </c>
      <c r="G1416" s="4" t="s">
        <v>8592</v>
      </c>
      <c r="H1416" s="4" t="s">
        <v>1291</v>
      </c>
      <c r="I1416" s="4" t="s">
        <v>1292</v>
      </c>
      <c r="J1416" s="4" t="s">
        <v>8593</v>
      </c>
      <c r="K1416" s="139">
        <v>709000000</v>
      </c>
      <c r="L1416" s="139">
        <v>709000000</v>
      </c>
      <c r="M1416" s="4" t="s">
        <v>5787</v>
      </c>
      <c r="N1416" s="4" t="s">
        <v>3324</v>
      </c>
      <c r="O1416" s="4" t="s">
        <v>2598</v>
      </c>
      <c r="P1416" s="186">
        <f t="shared" ref="P1416" si="187">K1416</f>
        <v>709000000</v>
      </c>
      <c r="Q1416" s="186">
        <f>P1416-K1416</f>
        <v>0</v>
      </c>
      <c r="R1416" s="4" t="s">
        <v>2503</v>
      </c>
      <c r="S1416" s="4" t="s">
        <v>70</v>
      </c>
      <c r="T1416" s="4"/>
      <c r="U1416" s="140">
        <v>45353</v>
      </c>
      <c r="V1416" s="4" t="s">
        <v>1884</v>
      </c>
      <c r="W1416" s="4" t="s">
        <v>1954</v>
      </c>
      <c r="X1416" s="139" t="s">
        <v>70</v>
      </c>
      <c r="Y1416" s="140">
        <v>45364</v>
      </c>
      <c r="Z1416" s="4" t="s">
        <v>1885</v>
      </c>
      <c r="AA1416" s="4" t="s">
        <v>1886</v>
      </c>
      <c r="AB1416" s="186">
        <f>P1416</f>
        <v>709000000</v>
      </c>
      <c r="AC1416" s="142">
        <f t="shared" si="186"/>
        <v>0</v>
      </c>
      <c r="AD1416" s="4"/>
      <c r="AE1416" s="4" t="s">
        <v>1127</v>
      </c>
      <c r="AF1416" s="252" t="s">
        <v>6108</v>
      </c>
      <c r="AG1416" s="4"/>
      <c r="AH1416" s="4"/>
      <c r="AI1416" s="4"/>
      <c r="AJ1416" s="4"/>
    </row>
    <row r="1417" spans="1:37" hidden="1">
      <c r="B1417" s="145" t="s">
        <v>5175</v>
      </c>
      <c r="C1417" s="4" t="s">
        <v>441</v>
      </c>
      <c r="D1417" s="4" t="s">
        <v>8594</v>
      </c>
      <c r="E1417" s="4" t="s">
        <v>3596</v>
      </c>
      <c r="F1417" s="4" t="s">
        <v>1060</v>
      </c>
      <c r="G1417" s="4" t="s">
        <v>8595</v>
      </c>
      <c r="H1417" s="4" t="s">
        <v>1158</v>
      </c>
      <c r="I1417" s="4" t="s">
        <v>1159</v>
      </c>
      <c r="J1417" s="141"/>
      <c r="K1417" s="139">
        <v>2000000000</v>
      </c>
      <c r="L1417" s="139">
        <v>2000000000</v>
      </c>
      <c r="M1417" s="4">
        <v>6.1</v>
      </c>
      <c r="N1417" s="4" t="s">
        <v>2829</v>
      </c>
      <c r="O1417" s="4" t="s">
        <v>2975</v>
      </c>
      <c r="P1417" s="186">
        <f t="shared" ref="P1417:P1476" si="188">L1417</f>
        <v>2000000000</v>
      </c>
      <c r="Q1417" s="186">
        <f t="shared" ref="Q1417:Q1476" si="189">L1417-P1417</f>
        <v>0</v>
      </c>
      <c r="R1417" s="4">
        <v>13</v>
      </c>
      <c r="S1417" s="4" t="s">
        <v>70</v>
      </c>
      <c r="T1417" s="4" t="s">
        <v>70</v>
      </c>
      <c r="U1417" s="140">
        <v>45321</v>
      </c>
      <c r="V1417" s="4" t="s">
        <v>1884</v>
      </c>
      <c r="W1417" s="4" t="s">
        <v>1954</v>
      </c>
      <c r="X1417" s="4"/>
      <c r="Y1417" s="4"/>
      <c r="Z1417" s="4"/>
      <c r="AA1417" s="4" t="s">
        <v>1886</v>
      </c>
      <c r="AB1417" s="4"/>
      <c r="AC1417" s="142">
        <f t="shared" si="186"/>
        <v>2000000000</v>
      </c>
      <c r="AD1417" s="4"/>
      <c r="AE1417" s="4"/>
      <c r="AF1417" s="144"/>
      <c r="AG1417" s="145"/>
      <c r="AH1417" s="4"/>
      <c r="AI1417" s="4"/>
      <c r="AJ1417" s="4"/>
    </row>
    <row r="1418" spans="1:37" hidden="1">
      <c r="B1418" s="145" t="s">
        <v>5175</v>
      </c>
      <c r="C1418" s="4" t="s">
        <v>441</v>
      </c>
      <c r="D1418" s="4" t="s">
        <v>8594</v>
      </c>
      <c r="E1418" s="4" t="s">
        <v>3596</v>
      </c>
      <c r="F1418" s="4" t="s">
        <v>1060</v>
      </c>
      <c r="G1418" s="4" t="s">
        <v>8596</v>
      </c>
      <c r="H1418" s="4" t="s">
        <v>1158</v>
      </c>
      <c r="I1418" s="4" t="s">
        <v>1159</v>
      </c>
      <c r="J1418" s="141"/>
      <c r="K1418" s="139">
        <v>45000000000</v>
      </c>
      <c r="L1418" s="139">
        <v>45000000000</v>
      </c>
      <c r="M1418" s="4">
        <v>6.1</v>
      </c>
      <c r="N1418" s="4" t="s">
        <v>2922</v>
      </c>
      <c r="O1418" s="4" t="s">
        <v>2725</v>
      </c>
      <c r="P1418" s="186">
        <f t="shared" si="188"/>
        <v>45000000000</v>
      </c>
      <c r="Q1418" s="186">
        <f t="shared" si="189"/>
        <v>0</v>
      </c>
      <c r="R1418" s="4">
        <v>13</v>
      </c>
      <c r="S1418" s="4" t="s">
        <v>70</v>
      </c>
      <c r="T1418" s="4" t="s">
        <v>70</v>
      </c>
      <c r="U1418" s="140">
        <v>45321</v>
      </c>
      <c r="V1418" s="4" t="s">
        <v>1884</v>
      </c>
      <c r="W1418" s="4" t="s">
        <v>1954</v>
      </c>
      <c r="X1418" s="4"/>
      <c r="Y1418" s="4"/>
      <c r="Z1418" s="4"/>
      <c r="AA1418" s="4" t="s">
        <v>1886</v>
      </c>
      <c r="AB1418" s="4"/>
      <c r="AC1418" s="142">
        <f t="shared" si="186"/>
        <v>45000000000</v>
      </c>
      <c r="AD1418" s="4"/>
      <c r="AE1418" s="4"/>
      <c r="AF1418" s="144"/>
      <c r="AG1418" s="145"/>
      <c r="AH1418" s="4"/>
      <c r="AI1418" s="4"/>
      <c r="AJ1418" s="4"/>
    </row>
    <row r="1419" spans="1:37" hidden="1">
      <c r="B1419" s="145" t="s">
        <v>5175</v>
      </c>
      <c r="C1419" s="4" t="s">
        <v>441</v>
      </c>
      <c r="D1419" s="4" t="s">
        <v>8594</v>
      </c>
      <c r="E1419" s="4" t="s">
        <v>3596</v>
      </c>
      <c r="F1419" s="4" t="s">
        <v>1060</v>
      </c>
      <c r="G1419" s="4" t="s">
        <v>8597</v>
      </c>
      <c r="H1419" s="4" t="s">
        <v>1158</v>
      </c>
      <c r="I1419" s="4" t="s">
        <v>1159</v>
      </c>
      <c r="J1419" s="141"/>
      <c r="K1419" s="139">
        <v>8000000000</v>
      </c>
      <c r="L1419" s="139">
        <v>8000000000</v>
      </c>
      <c r="M1419" s="4">
        <v>5.75</v>
      </c>
      <c r="N1419" s="4" t="s">
        <v>2572</v>
      </c>
      <c r="O1419" s="4" t="s">
        <v>8598</v>
      </c>
      <c r="P1419" s="186">
        <f t="shared" si="188"/>
        <v>8000000000</v>
      </c>
      <c r="Q1419" s="186">
        <f t="shared" si="189"/>
        <v>0</v>
      </c>
      <c r="R1419" s="4">
        <v>13</v>
      </c>
      <c r="S1419" s="4" t="s">
        <v>70</v>
      </c>
      <c r="T1419" s="4" t="s">
        <v>70</v>
      </c>
      <c r="U1419" s="140">
        <v>45321</v>
      </c>
      <c r="V1419" s="4" t="s">
        <v>1884</v>
      </c>
      <c r="W1419" s="4" t="s">
        <v>1954</v>
      </c>
      <c r="X1419" s="4"/>
      <c r="Y1419" s="4"/>
      <c r="Z1419" s="4"/>
      <c r="AA1419" s="4" t="s">
        <v>1886</v>
      </c>
      <c r="AB1419" s="4"/>
      <c r="AC1419" s="142">
        <f t="shared" si="186"/>
        <v>8000000000</v>
      </c>
      <c r="AD1419" s="4"/>
      <c r="AE1419" s="4"/>
      <c r="AF1419" s="144"/>
      <c r="AG1419" s="145"/>
      <c r="AH1419" s="4"/>
      <c r="AI1419" s="4"/>
      <c r="AJ1419" s="4"/>
    </row>
    <row r="1420" spans="1:37" hidden="1">
      <c r="B1420" s="145" t="s">
        <v>5175</v>
      </c>
      <c r="C1420" s="4" t="s">
        <v>441</v>
      </c>
      <c r="D1420" s="4" t="s">
        <v>8594</v>
      </c>
      <c r="E1420" s="4" t="s">
        <v>3596</v>
      </c>
      <c r="F1420" s="4" t="s">
        <v>1060</v>
      </c>
      <c r="G1420" s="4" t="s">
        <v>8599</v>
      </c>
      <c r="H1420" s="4" t="s">
        <v>1158</v>
      </c>
      <c r="I1420" s="4" t="s">
        <v>1159</v>
      </c>
      <c r="J1420" s="141"/>
      <c r="K1420" s="139">
        <v>24700000000</v>
      </c>
      <c r="L1420" s="139">
        <v>24700000000</v>
      </c>
      <c r="M1420" s="4">
        <v>7.49</v>
      </c>
      <c r="N1420" s="4" t="s">
        <v>2968</v>
      </c>
      <c r="O1420" s="4" t="s">
        <v>2502</v>
      </c>
      <c r="P1420" s="186">
        <f t="shared" si="188"/>
        <v>24700000000</v>
      </c>
      <c r="Q1420" s="186">
        <f t="shared" si="189"/>
        <v>0</v>
      </c>
      <c r="R1420" s="4">
        <v>13</v>
      </c>
      <c r="S1420" s="4" t="s">
        <v>70</v>
      </c>
      <c r="T1420" s="4" t="s">
        <v>70</v>
      </c>
      <c r="U1420" s="140">
        <v>45321</v>
      </c>
      <c r="V1420" s="4" t="s">
        <v>1884</v>
      </c>
      <c r="W1420" s="4" t="s">
        <v>1954</v>
      </c>
      <c r="X1420" s="4"/>
      <c r="Y1420" s="4"/>
      <c r="Z1420" s="4"/>
      <c r="AA1420" s="4" t="s">
        <v>1886</v>
      </c>
      <c r="AB1420" s="4"/>
      <c r="AC1420" s="142">
        <f t="shared" si="186"/>
        <v>24700000000</v>
      </c>
      <c r="AD1420" s="4"/>
      <c r="AE1420" s="4"/>
      <c r="AF1420" s="144"/>
      <c r="AG1420" s="145"/>
      <c r="AH1420" s="4"/>
      <c r="AI1420" s="4"/>
      <c r="AJ1420" s="4"/>
    </row>
    <row r="1421" spans="1:37" hidden="1">
      <c r="B1421" s="145" t="s">
        <v>5175</v>
      </c>
      <c r="C1421" s="4" t="s">
        <v>441</v>
      </c>
      <c r="D1421" s="4" t="s">
        <v>8594</v>
      </c>
      <c r="E1421" s="4" t="s">
        <v>3596</v>
      </c>
      <c r="F1421" s="4" t="s">
        <v>1060</v>
      </c>
      <c r="G1421" s="4" t="s">
        <v>8600</v>
      </c>
      <c r="H1421" s="4" t="s">
        <v>1158</v>
      </c>
      <c r="I1421" s="4" t="s">
        <v>1159</v>
      </c>
      <c r="J1421" s="141"/>
      <c r="K1421" s="139">
        <v>19305000000</v>
      </c>
      <c r="L1421" s="139">
        <v>19305000000</v>
      </c>
      <c r="M1421" s="4">
        <v>5.9</v>
      </c>
      <c r="N1421" s="4" t="s">
        <v>2891</v>
      </c>
      <c r="O1421" s="4" t="s">
        <v>2758</v>
      </c>
      <c r="P1421" s="186">
        <f t="shared" si="188"/>
        <v>19305000000</v>
      </c>
      <c r="Q1421" s="186">
        <f t="shared" si="189"/>
        <v>0</v>
      </c>
      <c r="R1421" s="4">
        <v>13</v>
      </c>
      <c r="S1421" s="4" t="s">
        <v>70</v>
      </c>
      <c r="T1421" s="4" t="s">
        <v>70</v>
      </c>
      <c r="U1421" s="140">
        <v>45321</v>
      </c>
      <c r="V1421" s="4" t="s">
        <v>1884</v>
      </c>
      <c r="W1421" s="4" t="s">
        <v>1954</v>
      </c>
      <c r="X1421" s="4"/>
      <c r="Y1421" s="4"/>
      <c r="Z1421" s="4"/>
      <c r="AA1421" s="4" t="s">
        <v>1886</v>
      </c>
      <c r="AB1421" s="4"/>
      <c r="AC1421" s="142">
        <f t="shared" si="186"/>
        <v>19305000000</v>
      </c>
      <c r="AD1421" s="4"/>
      <c r="AE1421" s="4"/>
      <c r="AF1421" s="144"/>
      <c r="AG1421" s="145"/>
      <c r="AH1421" s="4"/>
      <c r="AI1421" s="4"/>
      <c r="AJ1421" s="4"/>
    </row>
    <row r="1422" spans="1:37" hidden="1">
      <c r="B1422" s="145" t="s">
        <v>5175</v>
      </c>
      <c r="C1422" s="4" t="s">
        <v>441</v>
      </c>
      <c r="D1422" s="4" t="s">
        <v>8594</v>
      </c>
      <c r="E1422" s="4" t="s">
        <v>3596</v>
      </c>
      <c r="F1422" s="4" t="s">
        <v>1060</v>
      </c>
      <c r="G1422" s="4" t="s">
        <v>8601</v>
      </c>
      <c r="H1422" s="4" t="s">
        <v>1158</v>
      </c>
      <c r="I1422" s="4" t="s">
        <v>1159</v>
      </c>
      <c r="J1422" s="141"/>
      <c r="K1422" s="139">
        <v>1780000000</v>
      </c>
      <c r="L1422" s="139">
        <v>1780000000</v>
      </c>
      <c r="M1422" s="4">
        <v>7.49</v>
      </c>
      <c r="N1422" s="4" t="s">
        <v>2968</v>
      </c>
      <c r="O1422" s="4" t="s">
        <v>2502</v>
      </c>
      <c r="P1422" s="186">
        <f t="shared" si="188"/>
        <v>1780000000</v>
      </c>
      <c r="Q1422" s="186">
        <f t="shared" si="189"/>
        <v>0</v>
      </c>
      <c r="R1422" s="4">
        <v>13</v>
      </c>
      <c r="S1422" s="4" t="s">
        <v>70</v>
      </c>
      <c r="T1422" s="4" t="s">
        <v>70</v>
      </c>
      <c r="U1422" s="140">
        <v>45321</v>
      </c>
      <c r="V1422" s="4" t="s">
        <v>1884</v>
      </c>
      <c r="W1422" s="4" t="s">
        <v>1954</v>
      </c>
      <c r="X1422" s="4"/>
      <c r="Y1422" s="4"/>
      <c r="Z1422" s="4"/>
      <c r="AA1422" s="4" t="s">
        <v>1886</v>
      </c>
      <c r="AB1422" s="4"/>
      <c r="AC1422" s="142">
        <f t="shared" si="186"/>
        <v>1780000000</v>
      </c>
      <c r="AD1422" s="4"/>
      <c r="AE1422" s="4"/>
      <c r="AF1422" s="144"/>
      <c r="AG1422" s="145"/>
      <c r="AH1422" s="4"/>
      <c r="AI1422" s="4"/>
      <c r="AJ1422" s="4"/>
    </row>
    <row r="1423" spans="1:37" hidden="1">
      <c r="B1423" s="145" t="s">
        <v>5175</v>
      </c>
      <c r="C1423" s="4" t="s">
        <v>441</v>
      </c>
      <c r="D1423" s="4" t="s">
        <v>8594</v>
      </c>
      <c r="E1423" s="4" t="s">
        <v>3596</v>
      </c>
      <c r="F1423" s="4" t="s">
        <v>1060</v>
      </c>
      <c r="G1423" s="4" t="s">
        <v>8602</v>
      </c>
      <c r="H1423" s="4" t="s">
        <v>1158</v>
      </c>
      <c r="I1423" s="4" t="s">
        <v>1159</v>
      </c>
      <c r="J1423" s="141"/>
      <c r="K1423" s="139">
        <v>40000000000</v>
      </c>
      <c r="L1423" s="139">
        <v>40000000000</v>
      </c>
      <c r="M1423" s="4">
        <v>7.49</v>
      </c>
      <c r="N1423" s="4" t="s">
        <v>2203</v>
      </c>
      <c r="O1423" s="4" t="s">
        <v>2172</v>
      </c>
      <c r="P1423" s="186">
        <f t="shared" si="188"/>
        <v>40000000000</v>
      </c>
      <c r="Q1423" s="186">
        <f t="shared" si="189"/>
        <v>0</v>
      </c>
      <c r="R1423" s="4">
        <v>13</v>
      </c>
      <c r="S1423" s="4" t="s">
        <v>70</v>
      </c>
      <c r="T1423" s="4" t="s">
        <v>70</v>
      </c>
      <c r="U1423" s="140">
        <v>45321</v>
      </c>
      <c r="V1423" s="4" t="s">
        <v>1884</v>
      </c>
      <c r="W1423" s="4" t="s">
        <v>1954</v>
      </c>
      <c r="X1423" s="4"/>
      <c r="Y1423" s="4"/>
      <c r="Z1423" s="4"/>
      <c r="AA1423" s="4" t="s">
        <v>1886</v>
      </c>
      <c r="AB1423" s="4"/>
      <c r="AC1423" s="142">
        <f t="shared" si="186"/>
        <v>40000000000</v>
      </c>
      <c r="AD1423" s="4"/>
      <c r="AE1423" s="4"/>
      <c r="AF1423" s="144"/>
      <c r="AG1423" s="145"/>
      <c r="AH1423" s="4"/>
      <c r="AI1423" s="4"/>
      <c r="AJ1423" s="4"/>
    </row>
    <row r="1424" spans="1:37" hidden="1">
      <c r="B1424" s="145" t="s">
        <v>5175</v>
      </c>
      <c r="C1424" s="4" t="s">
        <v>441</v>
      </c>
      <c r="D1424" s="4" t="s">
        <v>8594</v>
      </c>
      <c r="E1424" s="4" t="s">
        <v>3596</v>
      </c>
      <c r="F1424" s="4" t="s">
        <v>1060</v>
      </c>
      <c r="G1424" s="4" t="s">
        <v>8603</v>
      </c>
      <c r="H1424" s="4" t="s">
        <v>1158</v>
      </c>
      <c r="I1424" s="4" t="s">
        <v>1159</v>
      </c>
      <c r="J1424" s="141"/>
      <c r="K1424" s="139">
        <v>15382000000</v>
      </c>
      <c r="L1424" s="139">
        <v>15382000000</v>
      </c>
      <c r="M1424" s="4">
        <v>6.1</v>
      </c>
      <c r="N1424" s="4" t="s">
        <v>2922</v>
      </c>
      <c r="O1424" s="4" t="s">
        <v>2725</v>
      </c>
      <c r="P1424" s="186">
        <f t="shared" si="188"/>
        <v>15382000000</v>
      </c>
      <c r="Q1424" s="186">
        <f t="shared" si="189"/>
        <v>0</v>
      </c>
      <c r="R1424" s="4">
        <v>13</v>
      </c>
      <c r="S1424" s="4" t="s">
        <v>70</v>
      </c>
      <c r="T1424" s="4" t="s">
        <v>70</v>
      </c>
      <c r="U1424" s="140">
        <v>45321</v>
      </c>
      <c r="V1424" s="4" t="s">
        <v>1884</v>
      </c>
      <c r="W1424" s="4" t="s">
        <v>1954</v>
      </c>
      <c r="X1424" s="4"/>
      <c r="Y1424" s="4"/>
      <c r="Z1424" s="4"/>
      <c r="AA1424" s="4" t="s">
        <v>1886</v>
      </c>
      <c r="AB1424" s="4"/>
      <c r="AC1424" s="142">
        <f t="shared" si="186"/>
        <v>15382000000</v>
      </c>
      <c r="AD1424" s="4"/>
      <c r="AE1424" s="4"/>
      <c r="AF1424" s="144"/>
      <c r="AG1424" s="145"/>
      <c r="AH1424" s="4"/>
      <c r="AI1424" s="4"/>
      <c r="AJ1424" s="4"/>
    </row>
    <row r="1425" spans="2:36" hidden="1">
      <c r="B1425" s="145" t="s">
        <v>5175</v>
      </c>
      <c r="C1425" s="4" t="s">
        <v>441</v>
      </c>
      <c r="D1425" s="4" t="s">
        <v>8594</v>
      </c>
      <c r="E1425" s="4" t="s">
        <v>3596</v>
      </c>
      <c r="F1425" s="4" t="s">
        <v>1060</v>
      </c>
      <c r="G1425" s="4" t="s">
        <v>8604</v>
      </c>
      <c r="H1425" s="4" t="s">
        <v>1158</v>
      </c>
      <c r="I1425" s="4" t="s">
        <v>1159</v>
      </c>
      <c r="J1425" s="141"/>
      <c r="K1425" s="139">
        <v>19780000000</v>
      </c>
      <c r="L1425" s="139">
        <v>19780000000</v>
      </c>
      <c r="M1425" s="4">
        <v>6.1</v>
      </c>
      <c r="N1425" s="4" t="s">
        <v>2974</v>
      </c>
      <c r="O1425" s="4" t="s">
        <v>2975</v>
      </c>
      <c r="P1425" s="186">
        <f t="shared" si="188"/>
        <v>19780000000</v>
      </c>
      <c r="Q1425" s="186">
        <f t="shared" si="189"/>
        <v>0</v>
      </c>
      <c r="R1425" s="4">
        <v>13</v>
      </c>
      <c r="S1425" s="4" t="s">
        <v>70</v>
      </c>
      <c r="T1425" s="4" t="s">
        <v>70</v>
      </c>
      <c r="U1425" s="140">
        <v>45321</v>
      </c>
      <c r="V1425" s="4" t="s">
        <v>1884</v>
      </c>
      <c r="W1425" s="4" t="s">
        <v>1954</v>
      </c>
      <c r="X1425" s="4"/>
      <c r="Y1425" s="4"/>
      <c r="Z1425" s="4"/>
      <c r="AA1425" s="4" t="s">
        <v>1886</v>
      </c>
      <c r="AB1425" s="4"/>
      <c r="AC1425" s="142">
        <f t="shared" si="186"/>
        <v>19780000000</v>
      </c>
      <c r="AD1425" s="4"/>
      <c r="AE1425" s="4"/>
      <c r="AF1425" s="144"/>
      <c r="AG1425" s="145"/>
      <c r="AH1425" s="4"/>
      <c r="AI1425" s="4"/>
      <c r="AJ1425" s="4"/>
    </row>
    <row r="1426" spans="2:36" hidden="1">
      <c r="B1426" s="145" t="s">
        <v>5175</v>
      </c>
      <c r="C1426" s="4" t="s">
        <v>441</v>
      </c>
      <c r="D1426" s="4" t="s">
        <v>8594</v>
      </c>
      <c r="E1426" s="4" t="s">
        <v>3596</v>
      </c>
      <c r="F1426" s="4" t="s">
        <v>1060</v>
      </c>
      <c r="G1426" s="4" t="s">
        <v>8605</v>
      </c>
      <c r="H1426" s="4" t="s">
        <v>1158</v>
      </c>
      <c r="I1426" s="4" t="s">
        <v>1159</v>
      </c>
      <c r="J1426" s="141"/>
      <c r="K1426" s="139">
        <v>20000000000</v>
      </c>
      <c r="L1426" s="139">
        <v>20000000000</v>
      </c>
      <c r="M1426" s="4">
        <v>7.49</v>
      </c>
      <c r="N1426" s="4" t="s">
        <v>2968</v>
      </c>
      <c r="O1426" s="4" t="s">
        <v>2502</v>
      </c>
      <c r="P1426" s="186">
        <f t="shared" si="188"/>
        <v>20000000000</v>
      </c>
      <c r="Q1426" s="186">
        <f t="shared" si="189"/>
        <v>0</v>
      </c>
      <c r="R1426" s="4">
        <v>13</v>
      </c>
      <c r="S1426" s="4" t="s">
        <v>70</v>
      </c>
      <c r="T1426" s="4" t="s">
        <v>70</v>
      </c>
      <c r="U1426" s="140">
        <v>45321</v>
      </c>
      <c r="V1426" s="4" t="s">
        <v>1884</v>
      </c>
      <c r="W1426" s="4" t="s">
        <v>1954</v>
      </c>
      <c r="X1426" s="4"/>
      <c r="Y1426" s="4"/>
      <c r="Z1426" s="4"/>
      <c r="AA1426" s="4" t="s">
        <v>1886</v>
      </c>
      <c r="AB1426" s="4"/>
      <c r="AC1426" s="142">
        <f t="shared" si="186"/>
        <v>20000000000</v>
      </c>
      <c r="AD1426" s="4"/>
      <c r="AE1426" s="4"/>
      <c r="AF1426" s="144"/>
      <c r="AG1426" s="145"/>
      <c r="AH1426" s="4"/>
      <c r="AI1426" s="4"/>
      <c r="AJ1426" s="4"/>
    </row>
    <row r="1427" spans="2:36" hidden="1">
      <c r="B1427" s="145" t="s">
        <v>5175</v>
      </c>
      <c r="C1427" s="4" t="s">
        <v>441</v>
      </c>
      <c r="D1427" s="4" t="s">
        <v>8594</v>
      </c>
      <c r="E1427" s="4" t="s">
        <v>3596</v>
      </c>
      <c r="F1427" s="4" t="s">
        <v>1060</v>
      </c>
      <c r="G1427" s="4" t="s">
        <v>8606</v>
      </c>
      <c r="H1427" s="4" t="s">
        <v>1158</v>
      </c>
      <c r="I1427" s="4" t="s">
        <v>1159</v>
      </c>
      <c r="J1427" s="141"/>
      <c r="K1427" s="139">
        <v>15000000000</v>
      </c>
      <c r="L1427" s="139">
        <v>15000000000</v>
      </c>
      <c r="M1427" s="4">
        <v>7.49</v>
      </c>
      <c r="N1427" s="4" t="s">
        <v>2968</v>
      </c>
      <c r="O1427" s="4" t="s">
        <v>2502</v>
      </c>
      <c r="P1427" s="186">
        <f t="shared" si="188"/>
        <v>15000000000</v>
      </c>
      <c r="Q1427" s="186">
        <f t="shared" si="189"/>
        <v>0</v>
      </c>
      <c r="R1427" s="4">
        <v>13</v>
      </c>
      <c r="S1427" s="4" t="s">
        <v>70</v>
      </c>
      <c r="T1427" s="4" t="s">
        <v>70</v>
      </c>
      <c r="U1427" s="140">
        <v>45321</v>
      </c>
      <c r="V1427" s="4" t="s">
        <v>1884</v>
      </c>
      <c r="W1427" s="4" t="s">
        <v>1954</v>
      </c>
      <c r="X1427" s="4"/>
      <c r="Y1427" s="4"/>
      <c r="Z1427" s="4"/>
      <c r="AA1427" s="4" t="s">
        <v>1886</v>
      </c>
      <c r="AB1427" s="4"/>
      <c r="AC1427" s="142">
        <f t="shared" si="186"/>
        <v>15000000000</v>
      </c>
      <c r="AD1427" s="4"/>
      <c r="AE1427" s="4"/>
      <c r="AF1427" s="144"/>
      <c r="AG1427" s="145"/>
      <c r="AH1427" s="4"/>
      <c r="AI1427" s="4"/>
      <c r="AJ1427" s="4"/>
    </row>
    <row r="1428" spans="2:36" hidden="1">
      <c r="B1428" s="145" t="s">
        <v>5175</v>
      </c>
      <c r="C1428" s="4" t="s">
        <v>441</v>
      </c>
      <c r="D1428" s="4" t="s">
        <v>8594</v>
      </c>
      <c r="E1428" s="4" t="s">
        <v>3596</v>
      </c>
      <c r="F1428" s="4" t="s">
        <v>1060</v>
      </c>
      <c r="G1428" s="4" t="s">
        <v>8607</v>
      </c>
      <c r="H1428" s="4" t="s">
        <v>1158</v>
      </c>
      <c r="I1428" s="4" t="s">
        <v>1159</v>
      </c>
      <c r="J1428" s="141"/>
      <c r="K1428" s="139">
        <v>1080000000</v>
      </c>
      <c r="L1428" s="139">
        <v>1080000000</v>
      </c>
      <c r="M1428" s="4">
        <v>7.49</v>
      </c>
      <c r="N1428" s="4" t="s">
        <v>2968</v>
      </c>
      <c r="O1428" s="4" t="s">
        <v>2502</v>
      </c>
      <c r="P1428" s="186">
        <f t="shared" si="188"/>
        <v>1080000000</v>
      </c>
      <c r="Q1428" s="186">
        <f t="shared" si="189"/>
        <v>0</v>
      </c>
      <c r="R1428" s="4">
        <v>13</v>
      </c>
      <c r="S1428" s="4" t="s">
        <v>70</v>
      </c>
      <c r="T1428" s="4" t="s">
        <v>70</v>
      </c>
      <c r="U1428" s="140">
        <v>45321</v>
      </c>
      <c r="V1428" s="4" t="s">
        <v>1884</v>
      </c>
      <c r="W1428" s="4" t="s">
        <v>1954</v>
      </c>
      <c r="X1428" s="4"/>
      <c r="Y1428" s="4"/>
      <c r="Z1428" s="4"/>
      <c r="AA1428" s="4" t="s">
        <v>1886</v>
      </c>
      <c r="AB1428" s="4"/>
      <c r="AC1428" s="142">
        <f t="shared" si="186"/>
        <v>1080000000</v>
      </c>
      <c r="AD1428" s="4"/>
      <c r="AE1428" s="4"/>
      <c r="AF1428" s="144"/>
      <c r="AG1428" s="145"/>
      <c r="AH1428" s="4"/>
      <c r="AI1428" s="4"/>
      <c r="AJ1428" s="4"/>
    </row>
    <row r="1429" spans="2:36" hidden="1">
      <c r="B1429" s="145" t="s">
        <v>5175</v>
      </c>
      <c r="C1429" s="4" t="s">
        <v>441</v>
      </c>
      <c r="D1429" s="4" t="s">
        <v>8594</v>
      </c>
      <c r="E1429" s="4" t="s">
        <v>3596</v>
      </c>
      <c r="F1429" s="4" t="s">
        <v>1060</v>
      </c>
      <c r="G1429" s="4" t="s">
        <v>8608</v>
      </c>
      <c r="H1429" s="4" t="s">
        <v>1283</v>
      </c>
      <c r="I1429" s="4" t="s">
        <v>1284</v>
      </c>
      <c r="J1429" s="141"/>
      <c r="K1429" s="139">
        <v>3300000000</v>
      </c>
      <c r="L1429" s="139">
        <v>3300000000</v>
      </c>
      <c r="M1429" s="4">
        <v>6</v>
      </c>
      <c r="N1429" s="4" t="s">
        <v>3480</v>
      </c>
      <c r="O1429" s="4" t="s">
        <v>3536</v>
      </c>
      <c r="P1429" s="186">
        <f t="shared" si="188"/>
        <v>3300000000</v>
      </c>
      <c r="Q1429" s="186">
        <f t="shared" si="189"/>
        <v>0</v>
      </c>
      <c r="R1429" s="4">
        <v>14</v>
      </c>
      <c r="S1429" s="4" t="s">
        <v>70</v>
      </c>
      <c r="T1429" s="4" t="s">
        <v>70</v>
      </c>
      <c r="U1429" s="140">
        <v>45321</v>
      </c>
      <c r="V1429" s="4" t="s">
        <v>1884</v>
      </c>
      <c r="W1429" s="4" t="s">
        <v>1954</v>
      </c>
      <c r="X1429" s="4"/>
      <c r="Y1429" s="4"/>
      <c r="Z1429" s="4"/>
      <c r="AA1429" s="4" t="s">
        <v>1886</v>
      </c>
      <c r="AB1429" s="4"/>
      <c r="AC1429" s="142">
        <f t="shared" si="186"/>
        <v>3300000000</v>
      </c>
      <c r="AD1429" s="4"/>
      <c r="AE1429" s="4"/>
      <c r="AF1429" s="144"/>
      <c r="AG1429" s="145"/>
      <c r="AH1429" s="4"/>
      <c r="AI1429" s="4"/>
      <c r="AJ1429" s="4"/>
    </row>
    <row r="1430" spans="2:36" hidden="1">
      <c r="B1430" s="145" t="s">
        <v>5175</v>
      </c>
      <c r="C1430" s="4" t="s">
        <v>441</v>
      </c>
      <c r="D1430" s="4" t="s">
        <v>8594</v>
      </c>
      <c r="E1430" s="4" t="s">
        <v>3596</v>
      </c>
      <c r="F1430" s="4" t="s">
        <v>1060</v>
      </c>
      <c r="G1430" s="4" t="s">
        <v>8609</v>
      </c>
      <c r="H1430" s="4" t="s">
        <v>1158</v>
      </c>
      <c r="I1430" s="4" t="s">
        <v>1159</v>
      </c>
      <c r="J1430" s="141"/>
      <c r="K1430" s="139">
        <v>49570000000</v>
      </c>
      <c r="L1430" s="139">
        <v>49570000000</v>
      </c>
      <c r="M1430" s="4">
        <v>6.1</v>
      </c>
      <c r="N1430" s="4" t="s">
        <v>2974</v>
      </c>
      <c r="O1430" s="4" t="s">
        <v>2975</v>
      </c>
      <c r="P1430" s="186">
        <f t="shared" si="188"/>
        <v>49570000000</v>
      </c>
      <c r="Q1430" s="186">
        <f t="shared" si="189"/>
        <v>0</v>
      </c>
      <c r="R1430" s="4">
        <v>13</v>
      </c>
      <c r="S1430" s="4" t="s">
        <v>70</v>
      </c>
      <c r="T1430" s="4" t="s">
        <v>70</v>
      </c>
      <c r="U1430" s="140">
        <v>45321</v>
      </c>
      <c r="V1430" s="4" t="s">
        <v>1884</v>
      </c>
      <c r="W1430" s="4" t="s">
        <v>1954</v>
      </c>
      <c r="X1430" s="4"/>
      <c r="Y1430" s="4"/>
      <c r="Z1430" s="4"/>
      <c r="AA1430" s="4" t="s">
        <v>1886</v>
      </c>
      <c r="AB1430" s="4"/>
      <c r="AC1430" s="142">
        <f t="shared" si="186"/>
        <v>49570000000</v>
      </c>
      <c r="AD1430" s="4"/>
      <c r="AE1430" s="4"/>
      <c r="AF1430" s="144"/>
      <c r="AG1430" s="145"/>
      <c r="AH1430" s="4"/>
      <c r="AI1430" s="4"/>
      <c r="AJ1430" s="4"/>
    </row>
    <row r="1431" spans="2:36" hidden="1">
      <c r="B1431" s="145" t="s">
        <v>5175</v>
      </c>
      <c r="C1431" s="4" t="s">
        <v>441</v>
      </c>
      <c r="D1431" s="4" t="s">
        <v>8594</v>
      </c>
      <c r="E1431" s="4" t="s">
        <v>3596</v>
      </c>
      <c r="F1431" s="4" t="s">
        <v>1060</v>
      </c>
      <c r="G1431" s="4" t="s">
        <v>8610</v>
      </c>
      <c r="H1431" s="4" t="s">
        <v>1158</v>
      </c>
      <c r="I1431" s="4" t="s">
        <v>1159</v>
      </c>
      <c r="J1431" s="141"/>
      <c r="K1431" s="139">
        <v>314000000</v>
      </c>
      <c r="L1431" s="139">
        <v>314000000</v>
      </c>
      <c r="M1431" s="4">
        <v>5.81</v>
      </c>
      <c r="N1431" s="4" t="s">
        <v>2560</v>
      </c>
      <c r="O1431" s="4" t="s">
        <v>2595</v>
      </c>
      <c r="P1431" s="186">
        <f t="shared" si="188"/>
        <v>314000000</v>
      </c>
      <c r="Q1431" s="186">
        <f t="shared" si="189"/>
        <v>0</v>
      </c>
      <c r="R1431" s="4">
        <v>13</v>
      </c>
      <c r="S1431" s="4" t="s">
        <v>70</v>
      </c>
      <c r="T1431" s="4" t="s">
        <v>70</v>
      </c>
      <c r="U1431" s="140">
        <v>45321</v>
      </c>
      <c r="V1431" s="4" t="s">
        <v>1884</v>
      </c>
      <c r="W1431" s="4" t="s">
        <v>1954</v>
      </c>
      <c r="X1431" s="4"/>
      <c r="Y1431" s="4"/>
      <c r="Z1431" s="4"/>
      <c r="AA1431" s="4" t="s">
        <v>1886</v>
      </c>
      <c r="AB1431" s="4"/>
      <c r="AC1431" s="142">
        <f t="shared" si="186"/>
        <v>314000000</v>
      </c>
      <c r="AD1431" s="4"/>
      <c r="AE1431" s="4"/>
      <c r="AF1431" s="144"/>
      <c r="AG1431" s="145"/>
      <c r="AH1431" s="4"/>
      <c r="AI1431" s="4"/>
      <c r="AJ1431" s="4"/>
    </row>
    <row r="1432" spans="2:36" hidden="1">
      <c r="B1432" s="145" t="s">
        <v>5175</v>
      </c>
      <c r="C1432" s="4" t="s">
        <v>441</v>
      </c>
      <c r="D1432" s="4" t="s">
        <v>8594</v>
      </c>
      <c r="E1432" s="4" t="s">
        <v>3596</v>
      </c>
      <c r="F1432" s="4" t="s">
        <v>1060</v>
      </c>
      <c r="G1432" s="4" t="s">
        <v>8611</v>
      </c>
      <c r="H1432" s="4" t="s">
        <v>1158</v>
      </c>
      <c r="I1432" s="4" t="s">
        <v>1159</v>
      </c>
      <c r="J1432" s="141"/>
      <c r="K1432" s="139">
        <v>1440000000</v>
      </c>
      <c r="L1432" s="139">
        <v>1440000000</v>
      </c>
      <c r="M1432" s="4">
        <v>7.49</v>
      </c>
      <c r="N1432" s="4" t="s">
        <v>2968</v>
      </c>
      <c r="O1432" s="4" t="s">
        <v>2502</v>
      </c>
      <c r="P1432" s="186">
        <f t="shared" si="188"/>
        <v>1440000000</v>
      </c>
      <c r="Q1432" s="186">
        <f t="shared" si="189"/>
        <v>0</v>
      </c>
      <c r="R1432" s="4">
        <v>13</v>
      </c>
      <c r="S1432" s="4" t="s">
        <v>70</v>
      </c>
      <c r="T1432" s="4" t="s">
        <v>70</v>
      </c>
      <c r="U1432" s="140">
        <v>45321</v>
      </c>
      <c r="V1432" s="4" t="s">
        <v>1884</v>
      </c>
      <c r="W1432" s="4" t="s">
        <v>1954</v>
      </c>
      <c r="X1432" s="4"/>
      <c r="Y1432" s="4"/>
      <c r="Z1432" s="4"/>
      <c r="AA1432" s="4" t="s">
        <v>1886</v>
      </c>
      <c r="AB1432" s="4"/>
      <c r="AC1432" s="142">
        <f t="shared" si="186"/>
        <v>1440000000</v>
      </c>
      <c r="AD1432" s="4"/>
      <c r="AE1432" s="4"/>
      <c r="AF1432" s="144"/>
      <c r="AG1432" s="145"/>
      <c r="AH1432" s="4"/>
      <c r="AI1432" s="4"/>
      <c r="AJ1432" s="4"/>
    </row>
    <row r="1433" spans="2:36" hidden="1">
      <c r="B1433" s="145" t="s">
        <v>5175</v>
      </c>
      <c r="C1433" s="4" t="s">
        <v>441</v>
      </c>
      <c r="D1433" s="4" t="s">
        <v>8594</v>
      </c>
      <c r="E1433" s="4" t="s">
        <v>3596</v>
      </c>
      <c r="F1433" s="4" t="s">
        <v>1060</v>
      </c>
      <c r="G1433" s="4" t="s">
        <v>8612</v>
      </c>
      <c r="H1433" s="4" t="s">
        <v>1158</v>
      </c>
      <c r="I1433" s="4" t="s">
        <v>1159</v>
      </c>
      <c r="J1433" s="141"/>
      <c r="K1433" s="139">
        <v>1024000000</v>
      </c>
      <c r="L1433" s="139">
        <v>1024000000</v>
      </c>
      <c r="M1433" s="4">
        <v>5.75</v>
      </c>
      <c r="N1433" s="4" t="s">
        <v>3798</v>
      </c>
      <c r="O1433" s="4" t="s">
        <v>3799</v>
      </c>
      <c r="P1433" s="186">
        <f t="shared" si="188"/>
        <v>1024000000</v>
      </c>
      <c r="Q1433" s="186">
        <f t="shared" si="189"/>
        <v>0</v>
      </c>
      <c r="R1433" s="4">
        <v>13</v>
      </c>
      <c r="S1433" s="4" t="s">
        <v>70</v>
      </c>
      <c r="T1433" s="4" t="s">
        <v>70</v>
      </c>
      <c r="U1433" s="140">
        <v>45321</v>
      </c>
      <c r="V1433" s="4" t="s">
        <v>1884</v>
      </c>
      <c r="W1433" s="4" t="s">
        <v>1954</v>
      </c>
      <c r="X1433" s="4"/>
      <c r="Y1433" s="4"/>
      <c r="Z1433" s="4"/>
      <c r="AA1433" s="4" t="s">
        <v>1886</v>
      </c>
      <c r="AB1433" s="4"/>
      <c r="AC1433" s="142">
        <f t="shared" si="186"/>
        <v>1024000000</v>
      </c>
      <c r="AD1433" s="4"/>
      <c r="AE1433" s="4"/>
      <c r="AF1433" s="144"/>
      <c r="AG1433" s="145"/>
      <c r="AH1433" s="4"/>
      <c r="AI1433" s="4"/>
      <c r="AJ1433" s="4"/>
    </row>
    <row r="1434" spans="2:36" hidden="1">
      <c r="B1434" s="145" t="s">
        <v>5175</v>
      </c>
      <c r="C1434" s="4" t="s">
        <v>441</v>
      </c>
      <c r="D1434" s="4" t="s">
        <v>8594</v>
      </c>
      <c r="E1434" s="4" t="s">
        <v>3596</v>
      </c>
      <c r="F1434" s="4" t="s">
        <v>1060</v>
      </c>
      <c r="G1434" s="4" t="s">
        <v>8613</v>
      </c>
      <c r="H1434" s="4" t="s">
        <v>1158</v>
      </c>
      <c r="I1434" s="4" t="s">
        <v>1159</v>
      </c>
      <c r="J1434" s="141"/>
      <c r="K1434" s="139">
        <v>695000000</v>
      </c>
      <c r="L1434" s="139">
        <v>695000000</v>
      </c>
      <c r="M1434" s="4">
        <v>5.5</v>
      </c>
      <c r="N1434" s="4" t="s">
        <v>2715</v>
      </c>
      <c r="O1434" s="4" t="s">
        <v>2773</v>
      </c>
      <c r="P1434" s="186">
        <f t="shared" si="188"/>
        <v>695000000</v>
      </c>
      <c r="Q1434" s="186">
        <f t="shared" si="189"/>
        <v>0</v>
      </c>
      <c r="R1434" s="4">
        <v>13</v>
      </c>
      <c r="S1434" s="4" t="s">
        <v>70</v>
      </c>
      <c r="T1434" s="4" t="s">
        <v>70</v>
      </c>
      <c r="U1434" s="140">
        <v>45321</v>
      </c>
      <c r="V1434" s="4" t="s">
        <v>1884</v>
      </c>
      <c r="W1434" s="4" t="s">
        <v>1954</v>
      </c>
      <c r="X1434" s="4"/>
      <c r="Y1434" s="4"/>
      <c r="Z1434" s="4"/>
      <c r="AA1434" s="4" t="s">
        <v>1886</v>
      </c>
      <c r="AB1434" s="4"/>
      <c r="AC1434" s="142">
        <f t="shared" si="186"/>
        <v>695000000</v>
      </c>
      <c r="AD1434" s="4"/>
      <c r="AE1434" s="4"/>
      <c r="AF1434" s="144"/>
      <c r="AG1434" s="145"/>
      <c r="AH1434" s="4"/>
      <c r="AI1434" s="4"/>
      <c r="AJ1434" s="4"/>
    </row>
    <row r="1435" spans="2:36" hidden="1">
      <c r="B1435" s="145" t="s">
        <v>5175</v>
      </c>
      <c r="C1435" s="4" t="s">
        <v>441</v>
      </c>
      <c r="D1435" s="4" t="s">
        <v>8594</v>
      </c>
      <c r="E1435" s="4" t="s">
        <v>3596</v>
      </c>
      <c r="F1435" s="4" t="s">
        <v>1060</v>
      </c>
      <c r="G1435" s="4" t="s">
        <v>8614</v>
      </c>
      <c r="H1435" s="4" t="s">
        <v>1158</v>
      </c>
      <c r="I1435" s="4" t="s">
        <v>1159</v>
      </c>
      <c r="J1435" s="141"/>
      <c r="K1435" s="139">
        <v>6382000000</v>
      </c>
      <c r="L1435" s="139">
        <v>6382000000</v>
      </c>
      <c r="M1435" s="4">
        <v>9.3000000000000007</v>
      </c>
      <c r="N1435" s="4" t="s">
        <v>3727</v>
      </c>
      <c r="O1435" s="4" t="s">
        <v>3492</v>
      </c>
      <c r="P1435" s="186">
        <f t="shared" si="188"/>
        <v>6382000000</v>
      </c>
      <c r="Q1435" s="186">
        <f t="shared" si="189"/>
        <v>0</v>
      </c>
      <c r="R1435" s="4">
        <v>13</v>
      </c>
      <c r="S1435" s="4" t="s">
        <v>70</v>
      </c>
      <c r="T1435" s="4" t="s">
        <v>70</v>
      </c>
      <c r="U1435" s="140">
        <v>45321</v>
      </c>
      <c r="V1435" s="4" t="s">
        <v>1884</v>
      </c>
      <c r="W1435" s="4" t="s">
        <v>1954</v>
      </c>
      <c r="X1435" s="4"/>
      <c r="Y1435" s="4"/>
      <c r="Z1435" s="4"/>
      <c r="AA1435" s="4" t="s">
        <v>1886</v>
      </c>
      <c r="AB1435" s="4"/>
      <c r="AC1435" s="142">
        <f t="shared" si="186"/>
        <v>6382000000</v>
      </c>
      <c r="AD1435" s="4"/>
      <c r="AE1435" s="4"/>
      <c r="AF1435" s="144"/>
      <c r="AG1435" s="145"/>
      <c r="AH1435" s="4"/>
      <c r="AI1435" s="4"/>
      <c r="AJ1435" s="4"/>
    </row>
    <row r="1436" spans="2:36" hidden="1">
      <c r="B1436" s="145" t="s">
        <v>5175</v>
      </c>
      <c r="C1436" s="4" t="s">
        <v>441</v>
      </c>
      <c r="D1436" s="4" t="s">
        <v>8594</v>
      </c>
      <c r="E1436" s="4" t="s">
        <v>3596</v>
      </c>
      <c r="F1436" s="4" t="s">
        <v>1060</v>
      </c>
      <c r="G1436" s="4" t="s">
        <v>8615</v>
      </c>
      <c r="H1436" s="4" t="s">
        <v>1158</v>
      </c>
      <c r="I1436" s="4" t="s">
        <v>1159</v>
      </c>
      <c r="J1436" s="141"/>
      <c r="K1436" s="139">
        <v>603667742</v>
      </c>
      <c r="L1436" s="139">
        <v>603667742</v>
      </c>
      <c r="M1436" s="4">
        <v>9.4</v>
      </c>
      <c r="N1436" s="4" t="s">
        <v>3464</v>
      </c>
      <c r="O1436" s="4" t="s">
        <v>2573</v>
      </c>
      <c r="P1436" s="186">
        <f t="shared" si="188"/>
        <v>603667742</v>
      </c>
      <c r="Q1436" s="186">
        <f t="shared" si="189"/>
        <v>0</v>
      </c>
      <c r="R1436" s="4">
        <v>13</v>
      </c>
      <c r="S1436" s="4" t="s">
        <v>70</v>
      </c>
      <c r="T1436" s="4" t="s">
        <v>70</v>
      </c>
      <c r="U1436" s="140">
        <v>45321</v>
      </c>
      <c r="V1436" s="4" t="s">
        <v>1884</v>
      </c>
      <c r="W1436" s="4" t="s">
        <v>1954</v>
      </c>
      <c r="X1436" s="4"/>
      <c r="Y1436" s="4"/>
      <c r="Z1436" s="4"/>
      <c r="AA1436" s="4" t="s">
        <v>1886</v>
      </c>
      <c r="AB1436" s="4"/>
      <c r="AC1436" s="142">
        <f t="shared" si="186"/>
        <v>603667742</v>
      </c>
      <c r="AD1436" s="4"/>
      <c r="AE1436" s="4"/>
      <c r="AF1436" s="144"/>
      <c r="AG1436" s="145"/>
      <c r="AH1436" s="4"/>
      <c r="AI1436" s="4"/>
      <c r="AJ1436" s="4"/>
    </row>
    <row r="1437" spans="2:36" hidden="1">
      <c r="B1437" s="145" t="s">
        <v>5175</v>
      </c>
      <c r="C1437" s="4" t="s">
        <v>441</v>
      </c>
      <c r="D1437" s="4" t="s">
        <v>8594</v>
      </c>
      <c r="E1437" s="4" t="s">
        <v>3596</v>
      </c>
      <c r="F1437" s="4" t="s">
        <v>1060</v>
      </c>
      <c r="G1437" s="4" t="s">
        <v>8616</v>
      </c>
      <c r="H1437" s="4" t="s">
        <v>1158</v>
      </c>
      <c r="I1437" s="4" t="s">
        <v>1159</v>
      </c>
      <c r="J1437" s="141"/>
      <c r="K1437" s="139">
        <v>599000000</v>
      </c>
      <c r="L1437" s="139">
        <v>599000000</v>
      </c>
      <c r="M1437" s="4">
        <v>6.4</v>
      </c>
      <c r="N1437" s="4" t="s">
        <v>2597</v>
      </c>
      <c r="O1437" s="4" t="s">
        <v>2598</v>
      </c>
      <c r="P1437" s="186">
        <f t="shared" si="188"/>
        <v>599000000</v>
      </c>
      <c r="Q1437" s="186">
        <f t="shared" si="189"/>
        <v>0</v>
      </c>
      <c r="R1437" s="4">
        <v>13</v>
      </c>
      <c r="S1437" s="4" t="s">
        <v>70</v>
      </c>
      <c r="T1437" s="4" t="s">
        <v>70</v>
      </c>
      <c r="U1437" s="140">
        <v>45321</v>
      </c>
      <c r="V1437" s="4" t="s">
        <v>1884</v>
      </c>
      <c r="W1437" s="4" t="s">
        <v>1954</v>
      </c>
      <c r="X1437" s="4"/>
      <c r="Y1437" s="4"/>
      <c r="Z1437" s="4"/>
      <c r="AA1437" s="4" t="s">
        <v>1886</v>
      </c>
      <c r="AB1437" s="4"/>
      <c r="AC1437" s="142">
        <f t="shared" si="186"/>
        <v>599000000</v>
      </c>
      <c r="AD1437" s="4"/>
      <c r="AE1437" s="4"/>
      <c r="AF1437" s="144"/>
      <c r="AG1437" s="145"/>
      <c r="AH1437" s="4"/>
      <c r="AI1437" s="4"/>
      <c r="AJ1437" s="4"/>
    </row>
    <row r="1438" spans="2:36" hidden="1">
      <c r="B1438" s="145" t="s">
        <v>5175</v>
      </c>
      <c r="C1438" s="4" t="s">
        <v>441</v>
      </c>
      <c r="D1438" s="4" t="s">
        <v>8594</v>
      </c>
      <c r="E1438" s="4" t="s">
        <v>3596</v>
      </c>
      <c r="F1438" s="4" t="s">
        <v>1060</v>
      </c>
      <c r="G1438" s="4" t="s">
        <v>8617</v>
      </c>
      <c r="H1438" s="4" t="s">
        <v>1158</v>
      </c>
      <c r="I1438" s="4" t="s">
        <v>1159</v>
      </c>
      <c r="J1438" s="141"/>
      <c r="K1438" s="139">
        <v>9569000000</v>
      </c>
      <c r="L1438" s="139">
        <v>9569000000</v>
      </c>
      <c r="M1438" s="4">
        <v>6.1</v>
      </c>
      <c r="N1438" s="4" t="s">
        <v>2974</v>
      </c>
      <c r="O1438" s="4" t="s">
        <v>2975</v>
      </c>
      <c r="P1438" s="186">
        <f t="shared" si="188"/>
        <v>9569000000</v>
      </c>
      <c r="Q1438" s="186">
        <f t="shared" si="189"/>
        <v>0</v>
      </c>
      <c r="R1438" s="4">
        <v>13</v>
      </c>
      <c r="S1438" s="4" t="s">
        <v>70</v>
      </c>
      <c r="T1438" s="4" t="s">
        <v>70</v>
      </c>
      <c r="U1438" s="140">
        <v>45321</v>
      </c>
      <c r="V1438" s="4" t="s">
        <v>1884</v>
      </c>
      <c r="W1438" s="4" t="s">
        <v>1954</v>
      </c>
      <c r="X1438" s="4"/>
      <c r="Y1438" s="4"/>
      <c r="Z1438" s="4"/>
      <c r="AA1438" s="4" t="s">
        <v>1886</v>
      </c>
      <c r="AB1438" s="4"/>
      <c r="AC1438" s="142">
        <f t="shared" si="186"/>
        <v>9569000000</v>
      </c>
      <c r="AD1438" s="4"/>
      <c r="AE1438" s="4"/>
      <c r="AF1438" s="144"/>
      <c r="AG1438" s="145"/>
      <c r="AH1438" s="4"/>
      <c r="AI1438" s="4"/>
      <c r="AJ1438" s="4"/>
    </row>
    <row r="1439" spans="2:36" hidden="1">
      <c r="B1439" s="145" t="s">
        <v>5175</v>
      </c>
      <c r="C1439" s="4" t="s">
        <v>441</v>
      </c>
      <c r="D1439" s="4" t="s">
        <v>8594</v>
      </c>
      <c r="E1439" s="4" t="s">
        <v>3596</v>
      </c>
      <c r="F1439" s="4" t="s">
        <v>1060</v>
      </c>
      <c r="G1439" s="4" t="s">
        <v>8618</v>
      </c>
      <c r="H1439" s="4" t="s">
        <v>1158</v>
      </c>
      <c r="I1439" s="4" t="s">
        <v>1159</v>
      </c>
      <c r="J1439" s="141"/>
      <c r="K1439" s="139">
        <v>19500000000</v>
      </c>
      <c r="L1439" s="139">
        <v>19500000000</v>
      </c>
      <c r="M1439" s="4">
        <v>6.1</v>
      </c>
      <c r="N1439" s="4" t="s">
        <v>2829</v>
      </c>
      <c r="O1439" s="4" t="s">
        <v>2975</v>
      </c>
      <c r="P1439" s="186">
        <f t="shared" si="188"/>
        <v>19500000000</v>
      </c>
      <c r="Q1439" s="186">
        <f t="shared" si="189"/>
        <v>0</v>
      </c>
      <c r="R1439" s="4">
        <v>13</v>
      </c>
      <c r="S1439" s="4" t="s">
        <v>70</v>
      </c>
      <c r="T1439" s="4" t="s">
        <v>70</v>
      </c>
      <c r="U1439" s="140">
        <v>45321</v>
      </c>
      <c r="V1439" s="4" t="s">
        <v>1884</v>
      </c>
      <c r="W1439" s="4" t="s">
        <v>1954</v>
      </c>
      <c r="X1439" s="4"/>
      <c r="Y1439" s="4"/>
      <c r="Z1439" s="4"/>
      <c r="AA1439" s="4" t="s">
        <v>1886</v>
      </c>
      <c r="AB1439" s="4"/>
      <c r="AC1439" s="142">
        <f t="shared" si="186"/>
        <v>19500000000</v>
      </c>
      <c r="AD1439" s="4"/>
      <c r="AE1439" s="4"/>
      <c r="AF1439" s="144"/>
      <c r="AG1439" s="145"/>
      <c r="AH1439" s="4"/>
      <c r="AI1439" s="4"/>
      <c r="AJ1439" s="4"/>
    </row>
    <row r="1440" spans="2:36" hidden="1">
      <c r="B1440" s="145" t="s">
        <v>5175</v>
      </c>
      <c r="C1440" s="4" t="s">
        <v>441</v>
      </c>
      <c r="D1440" s="4" t="s">
        <v>8594</v>
      </c>
      <c r="E1440" s="4" t="s">
        <v>3596</v>
      </c>
      <c r="F1440" s="4" t="s">
        <v>1060</v>
      </c>
      <c r="G1440" s="4" t="s">
        <v>8619</v>
      </c>
      <c r="H1440" s="4" t="s">
        <v>1158</v>
      </c>
      <c r="I1440" s="4" t="s">
        <v>1159</v>
      </c>
      <c r="J1440" s="141"/>
      <c r="K1440" s="139">
        <v>14092000000</v>
      </c>
      <c r="L1440" s="139">
        <v>14092000000</v>
      </c>
      <c r="M1440" s="4">
        <v>5.81</v>
      </c>
      <c r="N1440" s="4" t="s">
        <v>3565</v>
      </c>
      <c r="O1440" s="4" t="s">
        <v>3566</v>
      </c>
      <c r="P1440" s="186">
        <f t="shared" si="188"/>
        <v>14092000000</v>
      </c>
      <c r="Q1440" s="186">
        <f t="shared" si="189"/>
        <v>0</v>
      </c>
      <c r="R1440" s="4">
        <v>13</v>
      </c>
      <c r="S1440" s="4" t="s">
        <v>70</v>
      </c>
      <c r="T1440" s="4" t="s">
        <v>70</v>
      </c>
      <c r="U1440" s="140">
        <v>45321</v>
      </c>
      <c r="V1440" s="4" t="s">
        <v>1884</v>
      </c>
      <c r="W1440" s="4" t="s">
        <v>1954</v>
      </c>
      <c r="X1440" s="4"/>
      <c r="Y1440" s="4"/>
      <c r="Z1440" s="4"/>
      <c r="AA1440" s="4" t="s">
        <v>1886</v>
      </c>
      <c r="AB1440" s="4"/>
      <c r="AC1440" s="142">
        <f t="shared" si="186"/>
        <v>14092000000</v>
      </c>
      <c r="AD1440" s="4"/>
      <c r="AE1440" s="4"/>
      <c r="AF1440" s="144"/>
      <c r="AG1440" s="145"/>
      <c r="AH1440" s="4"/>
      <c r="AI1440" s="4"/>
      <c r="AJ1440" s="4"/>
    </row>
    <row r="1441" spans="2:36" hidden="1">
      <c r="B1441" s="145" t="s">
        <v>5175</v>
      </c>
      <c r="C1441" s="4" t="s">
        <v>441</v>
      </c>
      <c r="D1441" s="4" t="s">
        <v>8594</v>
      </c>
      <c r="E1441" s="4" t="s">
        <v>3596</v>
      </c>
      <c r="F1441" s="4" t="s">
        <v>1060</v>
      </c>
      <c r="G1441" s="4" t="s">
        <v>8620</v>
      </c>
      <c r="H1441" s="4" t="s">
        <v>1158</v>
      </c>
      <c r="I1441" s="4" t="s">
        <v>1159</v>
      </c>
      <c r="J1441" s="141"/>
      <c r="K1441" s="139">
        <v>22030000000</v>
      </c>
      <c r="L1441" s="139">
        <v>22030000000</v>
      </c>
      <c r="M1441" s="4">
        <v>6.1</v>
      </c>
      <c r="N1441" s="4" t="s">
        <v>2974</v>
      </c>
      <c r="O1441" s="4" t="s">
        <v>2975</v>
      </c>
      <c r="P1441" s="186">
        <f t="shared" si="188"/>
        <v>22030000000</v>
      </c>
      <c r="Q1441" s="186">
        <f t="shared" si="189"/>
        <v>0</v>
      </c>
      <c r="R1441" s="4">
        <v>13</v>
      </c>
      <c r="S1441" s="4" t="s">
        <v>70</v>
      </c>
      <c r="T1441" s="4" t="s">
        <v>70</v>
      </c>
      <c r="U1441" s="140">
        <v>45321</v>
      </c>
      <c r="V1441" s="4" t="s">
        <v>1884</v>
      </c>
      <c r="W1441" s="4" t="s">
        <v>1954</v>
      </c>
      <c r="X1441" s="4"/>
      <c r="Y1441" s="4"/>
      <c r="Z1441" s="4"/>
      <c r="AA1441" s="4" t="s">
        <v>1886</v>
      </c>
      <c r="AB1441" s="4"/>
      <c r="AC1441" s="142">
        <f t="shared" si="186"/>
        <v>22030000000</v>
      </c>
      <c r="AD1441" s="4"/>
      <c r="AE1441" s="4"/>
      <c r="AF1441" s="144"/>
      <c r="AG1441" s="145"/>
      <c r="AH1441" s="4"/>
      <c r="AI1441" s="4"/>
      <c r="AJ1441" s="4"/>
    </row>
    <row r="1442" spans="2:36" hidden="1">
      <c r="B1442" s="145" t="s">
        <v>5175</v>
      </c>
      <c r="C1442" s="4" t="s">
        <v>441</v>
      </c>
      <c r="D1442" s="4" t="s">
        <v>8594</v>
      </c>
      <c r="E1442" s="4" t="s">
        <v>3596</v>
      </c>
      <c r="F1442" s="4" t="s">
        <v>1060</v>
      </c>
      <c r="G1442" s="4" t="s">
        <v>8621</v>
      </c>
      <c r="H1442" s="4" t="s">
        <v>1158</v>
      </c>
      <c r="I1442" s="4" t="s">
        <v>1159</v>
      </c>
      <c r="J1442" s="141"/>
      <c r="K1442" s="139">
        <v>24000000000</v>
      </c>
      <c r="L1442" s="139">
        <v>24000000000</v>
      </c>
      <c r="M1442" s="4">
        <v>6.1</v>
      </c>
      <c r="N1442" s="4" t="s">
        <v>4909</v>
      </c>
      <c r="O1442" s="4" t="s">
        <v>3155</v>
      </c>
      <c r="P1442" s="186">
        <f t="shared" si="188"/>
        <v>24000000000</v>
      </c>
      <c r="Q1442" s="186">
        <f t="shared" si="189"/>
        <v>0</v>
      </c>
      <c r="R1442" s="4">
        <v>13</v>
      </c>
      <c r="S1442" s="4" t="s">
        <v>70</v>
      </c>
      <c r="T1442" s="4" t="s">
        <v>70</v>
      </c>
      <c r="U1442" s="140">
        <v>45321</v>
      </c>
      <c r="V1442" s="4" t="s">
        <v>1884</v>
      </c>
      <c r="W1442" s="4" t="s">
        <v>1954</v>
      </c>
      <c r="X1442" s="4"/>
      <c r="Y1442" s="4"/>
      <c r="Z1442" s="4"/>
      <c r="AA1442" s="4" t="s">
        <v>1886</v>
      </c>
      <c r="AB1442" s="4"/>
      <c r="AC1442" s="142">
        <f t="shared" si="186"/>
        <v>24000000000</v>
      </c>
      <c r="AD1442" s="4"/>
      <c r="AE1442" s="4"/>
      <c r="AF1442" s="144"/>
      <c r="AG1442" s="145"/>
      <c r="AH1442" s="4"/>
      <c r="AI1442" s="4"/>
      <c r="AJ1442" s="4"/>
    </row>
    <row r="1443" spans="2:36" hidden="1">
      <c r="B1443" s="145" t="s">
        <v>5175</v>
      </c>
      <c r="C1443" s="4" t="s">
        <v>441</v>
      </c>
      <c r="D1443" s="4" t="s">
        <v>8594</v>
      </c>
      <c r="E1443" s="4" t="s">
        <v>3596</v>
      </c>
      <c r="F1443" s="4" t="s">
        <v>1060</v>
      </c>
      <c r="G1443" s="4" t="s">
        <v>8622</v>
      </c>
      <c r="H1443" s="4" t="s">
        <v>1158</v>
      </c>
      <c r="I1443" s="4" t="s">
        <v>1159</v>
      </c>
      <c r="J1443" s="141"/>
      <c r="K1443" s="139">
        <v>10383000000</v>
      </c>
      <c r="L1443" s="139">
        <v>10383000000</v>
      </c>
      <c r="M1443" s="4">
        <v>5.81</v>
      </c>
      <c r="N1443" s="4" t="s">
        <v>3565</v>
      </c>
      <c r="O1443" s="4" t="s">
        <v>3566</v>
      </c>
      <c r="P1443" s="186">
        <f t="shared" si="188"/>
        <v>10383000000</v>
      </c>
      <c r="Q1443" s="186">
        <f t="shared" si="189"/>
        <v>0</v>
      </c>
      <c r="R1443" s="4">
        <v>13</v>
      </c>
      <c r="S1443" s="4" t="s">
        <v>70</v>
      </c>
      <c r="T1443" s="4" t="s">
        <v>70</v>
      </c>
      <c r="U1443" s="140">
        <v>45321</v>
      </c>
      <c r="V1443" s="4" t="s">
        <v>1884</v>
      </c>
      <c r="W1443" s="4" t="s">
        <v>1954</v>
      </c>
      <c r="X1443" s="4"/>
      <c r="Y1443" s="4"/>
      <c r="Z1443" s="4"/>
      <c r="AA1443" s="4" t="s">
        <v>1886</v>
      </c>
      <c r="AB1443" s="4"/>
      <c r="AC1443" s="142">
        <f t="shared" si="186"/>
        <v>10383000000</v>
      </c>
      <c r="AD1443" s="4"/>
      <c r="AE1443" s="4"/>
      <c r="AF1443" s="144"/>
      <c r="AG1443" s="145"/>
      <c r="AH1443" s="4"/>
      <c r="AI1443" s="4"/>
      <c r="AJ1443" s="4"/>
    </row>
    <row r="1444" spans="2:36" hidden="1">
      <c r="B1444" s="145" t="s">
        <v>5175</v>
      </c>
      <c r="C1444" s="4" t="s">
        <v>441</v>
      </c>
      <c r="D1444" s="4" t="s">
        <v>8594</v>
      </c>
      <c r="E1444" s="4" t="s">
        <v>3596</v>
      </c>
      <c r="F1444" s="4" t="s">
        <v>1060</v>
      </c>
      <c r="G1444" s="4" t="s">
        <v>8623</v>
      </c>
      <c r="H1444" s="4" t="s">
        <v>1158</v>
      </c>
      <c r="I1444" s="4" t="s">
        <v>1159</v>
      </c>
      <c r="J1444" s="141"/>
      <c r="K1444" s="139">
        <v>19115485</v>
      </c>
      <c r="L1444" s="139">
        <v>19115485</v>
      </c>
      <c r="M1444" s="4">
        <v>6.4</v>
      </c>
      <c r="N1444" s="4" t="s">
        <v>2597</v>
      </c>
      <c r="O1444" s="4" t="s">
        <v>2598</v>
      </c>
      <c r="P1444" s="186">
        <f t="shared" si="188"/>
        <v>19115485</v>
      </c>
      <c r="Q1444" s="186">
        <f t="shared" si="189"/>
        <v>0</v>
      </c>
      <c r="R1444" s="4">
        <v>13</v>
      </c>
      <c r="S1444" s="4" t="s">
        <v>70</v>
      </c>
      <c r="T1444" s="4" t="s">
        <v>70</v>
      </c>
      <c r="U1444" s="140">
        <v>45321</v>
      </c>
      <c r="V1444" s="4" t="s">
        <v>1884</v>
      </c>
      <c r="W1444" s="4" t="s">
        <v>1954</v>
      </c>
      <c r="X1444" s="4"/>
      <c r="Y1444" s="4"/>
      <c r="Z1444" s="4"/>
      <c r="AA1444" s="4" t="s">
        <v>1886</v>
      </c>
      <c r="AB1444" s="4"/>
      <c r="AC1444" s="142">
        <f t="shared" si="186"/>
        <v>19115485</v>
      </c>
      <c r="AD1444" s="4"/>
      <c r="AE1444" s="4"/>
      <c r="AF1444" s="144"/>
      <c r="AG1444" s="145"/>
      <c r="AH1444" s="4"/>
      <c r="AI1444" s="4"/>
      <c r="AJ1444" s="4"/>
    </row>
    <row r="1445" spans="2:36" hidden="1">
      <c r="B1445" s="145" t="s">
        <v>5175</v>
      </c>
      <c r="C1445" s="4" t="s">
        <v>441</v>
      </c>
      <c r="D1445" s="4" t="s">
        <v>8594</v>
      </c>
      <c r="E1445" s="4" t="s">
        <v>3596</v>
      </c>
      <c r="F1445" s="4" t="s">
        <v>1060</v>
      </c>
      <c r="G1445" s="4" t="s">
        <v>8624</v>
      </c>
      <c r="H1445" s="4" t="s">
        <v>1158</v>
      </c>
      <c r="I1445" s="4" t="s">
        <v>1159</v>
      </c>
      <c r="J1445" s="141"/>
      <c r="K1445" s="139">
        <v>11803000000</v>
      </c>
      <c r="L1445" s="139">
        <v>11803000000</v>
      </c>
      <c r="M1445" s="4">
        <v>6.1</v>
      </c>
      <c r="N1445" s="4" t="s">
        <v>2974</v>
      </c>
      <c r="O1445" s="4" t="s">
        <v>2975</v>
      </c>
      <c r="P1445" s="186">
        <f t="shared" si="188"/>
        <v>11803000000</v>
      </c>
      <c r="Q1445" s="186">
        <f t="shared" si="189"/>
        <v>0</v>
      </c>
      <c r="R1445" s="4">
        <v>13</v>
      </c>
      <c r="S1445" s="4" t="s">
        <v>70</v>
      </c>
      <c r="T1445" s="4" t="s">
        <v>70</v>
      </c>
      <c r="U1445" s="140">
        <v>45321</v>
      </c>
      <c r="V1445" s="4" t="s">
        <v>1884</v>
      </c>
      <c r="W1445" s="4" t="s">
        <v>1954</v>
      </c>
      <c r="X1445" s="4"/>
      <c r="Y1445" s="4"/>
      <c r="Z1445" s="4"/>
      <c r="AA1445" s="4" t="s">
        <v>1886</v>
      </c>
      <c r="AB1445" s="4"/>
      <c r="AC1445" s="142">
        <f t="shared" si="186"/>
        <v>11803000000</v>
      </c>
      <c r="AD1445" s="4"/>
      <c r="AE1445" s="4"/>
      <c r="AF1445" s="144"/>
      <c r="AG1445" s="145"/>
      <c r="AH1445" s="4"/>
      <c r="AI1445" s="4"/>
      <c r="AJ1445" s="4"/>
    </row>
    <row r="1446" spans="2:36" hidden="1">
      <c r="B1446" s="145" t="s">
        <v>5175</v>
      </c>
      <c r="C1446" s="4" t="s">
        <v>441</v>
      </c>
      <c r="D1446" s="4" t="s">
        <v>8594</v>
      </c>
      <c r="E1446" s="4" t="s">
        <v>3596</v>
      </c>
      <c r="F1446" s="4" t="s">
        <v>1060</v>
      </c>
      <c r="G1446" s="4" t="s">
        <v>8625</v>
      </c>
      <c r="H1446" s="4" t="s">
        <v>1158</v>
      </c>
      <c r="I1446" s="4" t="s">
        <v>1159</v>
      </c>
      <c r="J1446" s="141"/>
      <c r="K1446" s="139">
        <v>64076466</v>
      </c>
      <c r="L1446" s="139">
        <v>64076466</v>
      </c>
      <c r="M1446" s="4">
        <v>6.5</v>
      </c>
      <c r="N1446" s="4" t="s">
        <v>3224</v>
      </c>
      <c r="O1446" s="4" t="s">
        <v>3225</v>
      </c>
      <c r="P1446" s="186">
        <f t="shared" si="188"/>
        <v>64076466</v>
      </c>
      <c r="Q1446" s="186">
        <f t="shared" si="189"/>
        <v>0</v>
      </c>
      <c r="R1446" s="4">
        <v>13</v>
      </c>
      <c r="S1446" s="4" t="s">
        <v>70</v>
      </c>
      <c r="T1446" s="4" t="s">
        <v>70</v>
      </c>
      <c r="U1446" s="140">
        <v>45321</v>
      </c>
      <c r="V1446" s="4" t="s">
        <v>1884</v>
      </c>
      <c r="W1446" s="4" t="s">
        <v>1954</v>
      </c>
      <c r="X1446" s="4"/>
      <c r="Y1446" s="4"/>
      <c r="Z1446" s="4"/>
      <c r="AA1446" s="4" t="s">
        <v>1886</v>
      </c>
      <c r="AB1446" s="4"/>
      <c r="AC1446" s="142">
        <f t="shared" si="186"/>
        <v>64076466</v>
      </c>
      <c r="AD1446" s="4"/>
      <c r="AE1446" s="4"/>
      <c r="AF1446" s="144"/>
      <c r="AG1446" s="145"/>
      <c r="AH1446" s="4"/>
      <c r="AI1446" s="4"/>
      <c r="AJ1446" s="4"/>
    </row>
    <row r="1447" spans="2:36" hidden="1">
      <c r="B1447" s="145" t="s">
        <v>5175</v>
      </c>
      <c r="C1447" s="4" t="s">
        <v>441</v>
      </c>
      <c r="D1447" s="4" t="s">
        <v>8594</v>
      </c>
      <c r="E1447" s="4" t="s">
        <v>3596</v>
      </c>
      <c r="F1447" s="4" t="s">
        <v>1060</v>
      </c>
      <c r="G1447" s="4" t="s">
        <v>8626</v>
      </c>
      <c r="H1447" s="4" t="s">
        <v>1158</v>
      </c>
      <c r="I1447" s="4" t="s">
        <v>1159</v>
      </c>
      <c r="J1447" s="141"/>
      <c r="K1447" s="139">
        <v>1339184005</v>
      </c>
      <c r="L1447" s="139">
        <v>1339184005</v>
      </c>
      <c r="M1447" s="4">
        <v>9.4</v>
      </c>
      <c r="N1447" s="4" t="s">
        <v>3464</v>
      </c>
      <c r="O1447" s="4" t="s">
        <v>2573</v>
      </c>
      <c r="P1447" s="186">
        <f t="shared" si="188"/>
        <v>1339184005</v>
      </c>
      <c r="Q1447" s="186">
        <f t="shared" si="189"/>
        <v>0</v>
      </c>
      <c r="R1447" s="4">
        <v>13</v>
      </c>
      <c r="S1447" s="4" t="s">
        <v>70</v>
      </c>
      <c r="T1447" s="4" t="s">
        <v>70</v>
      </c>
      <c r="U1447" s="140">
        <v>45321</v>
      </c>
      <c r="V1447" s="4" t="s">
        <v>1884</v>
      </c>
      <c r="W1447" s="4" t="s">
        <v>1954</v>
      </c>
      <c r="X1447" s="4"/>
      <c r="Y1447" s="4"/>
      <c r="Z1447" s="4"/>
      <c r="AA1447" s="4" t="s">
        <v>1886</v>
      </c>
      <c r="AB1447" s="4"/>
      <c r="AC1447" s="142">
        <f t="shared" si="186"/>
        <v>1339184005</v>
      </c>
      <c r="AD1447" s="4"/>
      <c r="AE1447" s="4"/>
      <c r="AF1447" s="144"/>
      <c r="AG1447" s="145"/>
      <c r="AH1447" s="4"/>
      <c r="AI1447" s="4"/>
      <c r="AJ1447" s="4"/>
    </row>
    <row r="1448" spans="2:36" hidden="1">
      <c r="B1448" s="145" t="s">
        <v>5175</v>
      </c>
      <c r="C1448" s="4" t="s">
        <v>441</v>
      </c>
      <c r="D1448" s="4" t="s">
        <v>8594</v>
      </c>
      <c r="E1448" s="4" t="s">
        <v>3596</v>
      </c>
      <c r="F1448" s="4" t="s">
        <v>1060</v>
      </c>
      <c r="G1448" s="4" t="s">
        <v>8627</v>
      </c>
      <c r="H1448" s="4" t="s">
        <v>1158</v>
      </c>
      <c r="I1448" s="4" t="s">
        <v>1159</v>
      </c>
      <c r="J1448" s="141"/>
      <c r="K1448" s="139">
        <v>23000000000</v>
      </c>
      <c r="L1448" s="139">
        <v>23000000000</v>
      </c>
      <c r="M1448" s="4">
        <v>5.81</v>
      </c>
      <c r="N1448" s="4" t="s">
        <v>3565</v>
      </c>
      <c r="O1448" s="4" t="s">
        <v>3566</v>
      </c>
      <c r="P1448" s="186">
        <f t="shared" si="188"/>
        <v>23000000000</v>
      </c>
      <c r="Q1448" s="186">
        <f t="shared" si="189"/>
        <v>0</v>
      </c>
      <c r="R1448" s="4">
        <v>13</v>
      </c>
      <c r="S1448" s="4" t="s">
        <v>70</v>
      </c>
      <c r="T1448" s="4" t="s">
        <v>70</v>
      </c>
      <c r="U1448" s="140">
        <v>45321</v>
      </c>
      <c r="V1448" s="4" t="s">
        <v>1884</v>
      </c>
      <c r="W1448" s="4" t="s">
        <v>1954</v>
      </c>
      <c r="X1448" s="4"/>
      <c r="Y1448" s="4"/>
      <c r="Z1448" s="4"/>
      <c r="AA1448" s="4" t="s">
        <v>1886</v>
      </c>
      <c r="AB1448" s="4"/>
      <c r="AC1448" s="142">
        <f t="shared" si="186"/>
        <v>23000000000</v>
      </c>
      <c r="AD1448" s="4"/>
      <c r="AE1448" s="4"/>
      <c r="AF1448" s="144"/>
      <c r="AG1448" s="145"/>
      <c r="AH1448" s="4"/>
      <c r="AI1448" s="4"/>
      <c r="AJ1448" s="4"/>
    </row>
    <row r="1449" spans="2:36" hidden="1">
      <c r="B1449" s="145" t="s">
        <v>5175</v>
      </c>
      <c r="C1449" s="4" t="s">
        <v>441</v>
      </c>
      <c r="D1449" s="4" t="s">
        <v>8594</v>
      </c>
      <c r="E1449" s="4" t="s">
        <v>3596</v>
      </c>
      <c r="F1449" s="4" t="s">
        <v>1060</v>
      </c>
      <c r="G1449" s="4" t="s">
        <v>8628</v>
      </c>
      <c r="H1449" s="4" t="s">
        <v>1158</v>
      </c>
      <c r="I1449" s="4" t="s">
        <v>1159</v>
      </c>
      <c r="J1449" s="141"/>
      <c r="K1449" s="139">
        <v>671000000</v>
      </c>
      <c r="L1449" s="139">
        <v>671000000</v>
      </c>
      <c r="M1449" s="4">
        <v>5.75</v>
      </c>
      <c r="N1449" s="4" t="s">
        <v>2587</v>
      </c>
      <c r="O1449" s="4" t="s">
        <v>4326</v>
      </c>
      <c r="P1449" s="186">
        <f t="shared" si="188"/>
        <v>671000000</v>
      </c>
      <c r="Q1449" s="186">
        <f t="shared" si="189"/>
        <v>0</v>
      </c>
      <c r="R1449" s="4">
        <v>13</v>
      </c>
      <c r="S1449" s="4" t="s">
        <v>70</v>
      </c>
      <c r="T1449" s="4" t="s">
        <v>70</v>
      </c>
      <c r="U1449" s="140">
        <v>45321</v>
      </c>
      <c r="V1449" s="4" t="s">
        <v>1884</v>
      </c>
      <c r="W1449" s="4" t="s">
        <v>1954</v>
      </c>
      <c r="X1449" s="4"/>
      <c r="Y1449" s="4"/>
      <c r="Z1449" s="4"/>
      <c r="AA1449" s="4" t="s">
        <v>1886</v>
      </c>
      <c r="AB1449" s="4"/>
      <c r="AC1449" s="142">
        <f t="shared" si="186"/>
        <v>671000000</v>
      </c>
      <c r="AD1449" s="4"/>
      <c r="AE1449" s="4"/>
      <c r="AF1449" s="144"/>
      <c r="AG1449" s="145"/>
      <c r="AH1449" s="4"/>
      <c r="AI1449" s="4"/>
      <c r="AJ1449" s="4"/>
    </row>
    <row r="1450" spans="2:36" hidden="1">
      <c r="B1450" s="145" t="s">
        <v>5175</v>
      </c>
      <c r="C1450" s="4" t="s">
        <v>441</v>
      </c>
      <c r="D1450" s="4" t="s">
        <v>8594</v>
      </c>
      <c r="E1450" s="4" t="s">
        <v>3596</v>
      </c>
      <c r="F1450" s="4" t="s">
        <v>1060</v>
      </c>
      <c r="G1450" s="4" t="s">
        <v>8629</v>
      </c>
      <c r="H1450" s="4" t="s">
        <v>1158</v>
      </c>
      <c r="I1450" s="4" t="s">
        <v>1159</v>
      </c>
      <c r="J1450" s="141"/>
      <c r="K1450" s="139">
        <v>28000000000</v>
      </c>
      <c r="L1450" s="139">
        <v>28000000000</v>
      </c>
      <c r="M1450" s="4">
        <v>6.1</v>
      </c>
      <c r="N1450" s="4" t="s">
        <v>2659</v>
      </c>
      <c r="O1450" s="4" t="s">
        <v>2660</v>
      </c>
      <c r="P1450" s="186">
        <f t="shared" si="188"/>
        <v>28000000000</v>
      </c>
      <c r="Q1450" s="186">
        <f t="shared" si="189"/>
        <v>0</v>
      </c>
      <c r="R1450" s="4">
        <v>13</v>
      </c>
      <c r="S1450" s="4" t="s">
        <v>70</v>
      </c>
      <c r="T1450" s="4" t="s">
        <v>70</v>
      </c>
      <c r="U1450" s="140">
        <v>45321</v>
      </c>
      <c r="V1450" s="4" t="s">
        <v>1884</v>
      </c>
      <c r="W1450" s="4" t="s">
        <v>1954</v>
      </c>
      <c r="X1450" s="4"/>
      <c r="Y1450" s="4"/>
      <c r="Z1450" s="4"/>
      <c r="AA1450" s="4" t="s">
        <v>1886</v>
      </c>
      <c r="AB1450" s="4"/>
      <c r="AC1450" s="142">
        <f t="shared" si="186"/>
        <v>28000000000</v>
      </c>
      <c r="AD1450" s="4"/>
      <c r="AE1450" s="4"/>
      <c r="AF1450" s="144"/>
      <c r="AG1450" s="145"/>
      <c r="AH1450" s="4"/>
      <c r="AI1450" s="4"/>
      <c r="AJ1450" s="4"/>
    </row>
    <row r="1451" spans="2:36" hidden="1">
      <c r="B1451" s="145" t="s">
        <v>5175</v>
      </c>
      <c r="C1451" s="4" t="s">
        <v>441</v>
      </c>
      <c r="D1451" s="4" t="s">
        <v>8594</v>
      </c>
      <c r="E1451" s="4" t="s">
        <v>3596</v>
      </c>
      <c r="F1451" s="4" t="s">
        <v>1060</v>
      </c>
      <c r="G1451" s="4" t="s">
        <v>8630</v>
      </c>
      <c r="H1451" s="4" t="s">
        <v>1158</v>
      </c>
      <c r="I1451" s="4" t="s">
        <v>1159</v>
      </c>
      <c r="J1451" s="141"/>
      <c r="K1451" s="139">
        <v>263000000</v>
      </c>
      <c r="L1451" s="139">
        <v>263000000</v>
      </c>
      <c r="M1451" s="4">
        <v>5.82</v>
      </c>
      <c r="N1451" s="4" t="s">
        <v>2513</v>
      </c>
      <c r="O1451" s="4" t="s">
        <v>3590</v>
      </c>
      <c r="P1451" s="186">
        <f t="shared" si="188"/>
        <v>263000000</v>
      </c>
      <c r="Q1451" s="186">
        <f t="shared" si="189"/>
        <v>0</v>
      </c>
      <c r="R1451" s="4">
        <v>13</v>
      </c>
      <c r="S1451" s="4" t="s">
        <v>70</v>
      </c>
      <c r="T1451" s="4" t="s">
        <v>70</v>
      </c>
      <c r="U1451" s="140">
        <v>45321</v>
      </c>
      <c r="V1451" s="4" t="s">
        <v>1884</v>
      </c>
      <c r="W1451" s="4" t="s">
        <v>1954</v>
      </c>
      <c r="X1451" s="4"/>
      <c r="Y1451" s="4"/>
      <c r="Z1451" s="4"/>
      <c r="AA1451" s="4" t="s">
        <v>1886</v>
      </c>
      <c r="AB1451" s="4"/>
      <c r="AC1451" s="142">
        <f t="shared" si="186"/>
        <v>263000000</v>
      </c>
      <c r="AD1451" s="4"/>
      <c r="AE1451" s="4"/>
      <c r="AF1451" s="144"/>
      <c r="AG1451" s="145"/>
      <c r="AH1451" s="4"/>
      <c r="AI1451" s="4"/>
      <c r="AJ1451" s="4"/>
    </row>
    <row r="1452" spans="2:36" hidden="1">
      <c r="B1452" s="145" t="s">
        <v>5175</v>
      </c>
      <c r="C1452" s="4" t="s">
        <v>441</v>
      </c>
      <c r="D1452" s="4" t="s">
        <v>8594</v>
      </c>
      <c r="E1452" s="4" t="s">
        <v>3596</v>
      </c>
      <c r="F1452" s="4" t="s">
        <v>1060</v>
      </c>
      <c r="G1452" s="4" t="s">
        <v>8631</v>
      </c>
      <c r="H1452" s="4" t="s">
        <v>1158</v>
      </c>
      <c r="I1452" s="4" t="s">
        <v>1159</v>
      </c>
      <c r="J1452" s="141"/>
      <c r="K1452" s="139">
        <v>2577000000</v>
      </c>
      <c r="L1452" s="139">
        <v>2577000000</v>
      </c>
      <c r="M1452" s="4">
        <v>7.49</v>
      </c>
      <c r="N1452" s="4" t="s">
        <v>2638</v>
      </c>
      <c r="O1452" s="4" t="s">
        <v>3508</v>
      </c>
      <c r="P1452" s="186">
        <f t="shared" si="188"/>
        <v>2577000000</v>
      </c>
      <c r="Q1452" s="186">
        <f t="shared" si="189"/>
        <v>0</v>
      </c>
      <c r="R1452" s="4">
        <v>13</v>
      </c>
      <c r="S1452" s="4" t="s">
        <v>70</v>
      </c>
      <c r="T1452" s="4" t="s">
        <v>70</v>
      </c>
      <c r="U1452" s="140">
        <v>45321</v>
      </c>
      <c r="V1452" s="4" t="s">
        <v>1884</v>
      </c>
      <c r="W1452" s="4" t="s">
        <v>1954</v>
      </c>
      <c r="X1452" s="4"/>
      <c r="Y1452" s="4"/>
      <c r="Z1452" s="4"/>
      <c r="AA1452" s="4" t="s">
        <v>1886</v>
      </c>
      <c r="AB1452" s="4"/>
      <c r="AC1452" s="142">
        <f t="shared" si="186"/>
        <v>2577000000</v>
      </c>
      <c r="AD1452" s="4"/>
      <c r="AE1452" s="4"/>
      <c r="AF1452" s="144"/>
      <c r="AG1452" s="145"/>
      <c r="AH1452" s="4"/>
      <c r="AI1452" s="4"/>
      <c r="AJ1452" s="4"/>
    </row>
    <row r="1453" spans="2:36" hidden="1">
      <c r="B1453" s="145" t="s">
        <v>5175</v>
      </c>
      <c r="C1453" s="4" t="s">
        <v>441</v>
      </c>
      <c r="D1453" s="4" t="s">
        <v>8594</v>
      </c>
      <c r="E1453" s="4" t="s">
        <v>3596</v>
      </c>
      <c r="F1453" s="4" t="s">
        <v>1060</v>
      </c>
      <c r="G1453" s="4" t="s">
        <v>8632</v>
      </c>
      <c r="H1453" s="4" t="s">
        <v>1158</v>
      </c>
      <c r="I1453" s="4" t="s">
        <v>1159</v>
      </c>
      <c r="J1453" s="141"/>
      <c r="K1453" s="139">
        <v>2835452055</v>
      </c>
      <c r="L1453" s="139">
        <v>2835452055</v>
      </c>
      <c r="M1453" s="4">
        <v>9.4</v>
      </c>
      <c r="N1453" s="4" t="s">
        <v>3464</v>
      </c>
      <c r="O1453" s="4" t="s">
        <v>2573</v>
      </c>
      <c r="P1453" s="186">
        <f t="shared" si="188"/>
        <v>2835452055</v>
      </c>
      <c r="Q1453" s="186">
        <f t="shared" si="189"/>
        <v>0</v>
      </c>
      <c r="R1453" s="4">
        <v>13</v>
      </c>
      <c r="S1453" s="4" t="s">
        <v>70</v>
      </c>
      <c r="T1453" s="4" t="s">
        <v>70</v>
      </c>
      <c r="U1453" s="140">
        <v>45321</v>
      </c>
      <c r="V1453" s="4" t="s">
        <v>1884</v>
      </c>
      <c r="W1453" s="4" t="s">
        <v>1954</v>
      </c>
      <c r="X1453" s="4"/>
      <c r="Y1453" s="4"/>
      <c r="Z1453" s="4"/>
      <c r="AA1453" s="4" t="s">
        <v>1886</v>
      </c>
      <c r="AB1453" s="4"/>
      <c r="AC1453" s="142">
        <f t="shared" si="186"/>
        <v>2835452055</v>
      </c>
      <c r="AD1453" s="4"/>
      <c r="AE1453" s="4"/>
      <c r="AF1453" s="144"/>
      <c r="AG1453" s="145"/>
      <c r="AH1453" s="4"/>
      <c r="AI1453" s="4"/>
      <c r="AJ1453" s="4"/>
    </row>
    <row r="1454" spans="2:36" hidden="1">
      <c r="B1454" s="145" t="s">
        <v>5175</v>
      </c>
      <c r="C1454" s="4" t="s">
        <v>441</v>
      </c>
      <c r="D1454" s="4" t="s">
        <v>8594</v>
      </c>
      <c r="E1454" s="4" t="s">
        <v>3596</v>
      </c>
      <c r="F1454" s="4" t="s">
        <v>1060</v>
      </c>
      <c r="G1454" s="4" t="s">
        <v>8633</v>
      </c>
      <c r="H1454" s="4" t="s">
        <v>1158</v>
      </c>
      <c r="I1454" s="4" t="s">
        <v>1159</v>
      </c>
      <c r="J1454" s="141"/>
      <c r="K1454" s="139">
        <v>71600000000</v>
      </c>
      <c r="L1454" s="139">
        <v>71600000000</v>
      </c>
      <c r="M1454" s="4">
        <v>6.1</v>
      </c>
      <c r="N1454" s="4" t="s">
        <v>2829</v>
      </c>
      <c r="O1454" s="4" t="s">
        <v>2975</v>
      </c>
      <c r="P1454" s="186">
        <f t="shared" si="188"/>
        <v>71600000000</v>
      </c>
      <c r="Q1454" s="186">
        <f t="shared" si="189"/>
        <v>0</v>
      </c>
      <c r="R1454" s="4">
        <v>13</v>
      </c>
      <c r="S1454" s="4" t="s">
        <v>70</v>
      </c>
      <c r="T1454" s="4" t="s">
        <v>70</v>
      </c>
      <c r="U1454" s="140">
        <v>45321</v>
      </c>
      <c r="V1454" s="4" t="s">
        <v>1884</v>
      </c>
      <c r="W1454" s="4" t="s">
        <v>1954</v>
      </c>
      <c r="X1454" s="4"/>
      <c r="Y1454" s="4"/>
      <c r="Z1454" s="4"/>
      <c r="AA1454" s="4" t="s">
        <v>1886</v>
      </c>
      <c r="AB1454" s="4"/>
      <c r="AC1454" s="142">
        <f t="shared" si="186"/>
        <v>71600000000</v>
      </c>
      <c r="AD1454" s="4"/>
      <c r="AE1454" s="4"/>
      <c r="AF1454" s="144"/>
      <c r="AG1454" s="145"/>
      <c r="AH1454" s="4"/>
      <c r="AI1454" s="4"/>
      <c r="AJ1454" s="4"/>
    </row>
    <row r="1455" spans="2:36" hidden="1">
      <c r="B1455" s="145" t="s">
        <v>5175</v>
      </c>
      <c r="C1455" s="4" t="s">
        <v>441</v>
      </c>
      <c r="D1455" s="4" t="s">
        <v>8594</v>
      </c>
      <c r="E1455" s="4" t="s">
        <v>3596</v>
      </c>
      <c r="F1455" s="4" t="s">
        <v>1060</v>
      </c>
      <c r="G1455" s="4" t="s">
        <v>8634</v>
      </c>
      <c r="H1455" s="4" t="s">
        <v>1158</v>
      </c>
      <c r="I1455" s="4" t="s">
        <v>1159</v>
      </c>
      <c r="J1455" s="141"/>
      <c r="K1455" s="139">
        <v>145000000</v>
      </c>
      <c r="L1455" s="139">
        <v>145000000</v>
      </c>
      <c r="M1455" s="4">
        <v>5.81</v>
      </c>
      <c r="N1455" s="4" t="s">
        <v>3480</v>
      </c>
      <c r="O1455" s="4" t="s">
        <v>2781</v>
      </c>
      <c r="P1455" s="186">
        <f t="shared" si="188"/>
        <v>145000000</v>
      </c>
      <c r="Q1455" s="186">
        <f t="shared" si="189"/>
        <v>0</v>
      </c>
      <c r="R1455" s="4">
        <v>13</v>
      </c>
      <c r="S1455" s="4" t="s">
        <v>70</v>
      </c>
      <c r="T1455" s="4" t="s">
        <v>70</v>
      </c>
      <c r="U1455" s="140">
        <v>45321</v>
      </c>
      <c r="V1455" s="4" t="s">
        <v>1884</v>
      </c>
      <c r="W1455" s="4" t="s">
        <v>1954</v>
      </c>
      <c r="X1455" s="4"/>
      <c r="Y1455" s="4"/>
      <c r="Z1455" s="4"/>
      <c r="AA1455" s="4" t="s">
        <v>1886</v>
      </c>
      <c r="AB1455" s="4"/>
      <c r="AC1455" s="142">
        <f t="shared" si="186"/>
        <v>145000000</v>
      </c>
      <c r="AD1455" s="4"/>
      <c r="AE1455" s="4"/>
      <c r="AF1455" s="144"/>
      <c r="AG1455" s="145"/>
      <c r="AH1455" s="4"/>
      <c r="AI1455" s="4"/>
      <c r="AJ1455" s="4"/>
    </row>
    <row r="1456" spans="2:36" hidden="1">
      <c r="B1456" s="145" t="s">
        <v>5175</v>
      </c>
      <c r="C1456" s="4" t="s">
        <v>441</v>
      </c>
      <c r="D1456" s="4" t="s">
        <v>8594</v>
      </c>
      <c r="E1456" s="4" t="s">
        <v>3596</v>
      </c>
      <c r="F1456" s="4" t="s">
        <v>1060</v>
      </c>
      <c r="G1456" s="4" t="s">
        <v>8635</v>
      </c>
      <c r="H1456" s="4" t="s">
        <v>1158</v>
      </c>
      <c r="I1456" s="4" t="s">
        <v>1159</v>
      </c>
      <c r="J1456" s="141"/>
      <c r="K1456" s="139">
        <v>14169000000</v>
      </c>
      <c r="L1456" s="139">
        <v>14169000000</v>
      </c>
      <c r="M1456" s="4">
        <v>9.4</v>
      </c>
      <c r="N1456" s="4" t="s">
        <v>3464</v>
      </c>
      <c r="O1456" s="4" t="s">
        <v>2573</v>
      </c>
      <c r="P1456" s="186">
        <f t="shared" si="188"/>
        <v>14169000000</v>
      </c>
      <c r="Q1456" s="186">
        <f t="shared" si="189"/>
        <v>0</v>
      </c>
      <c r="R1456" s="4">
        <v>13</v>
      </c>
      <c r="S1456" s="4" t="s">
        <v>70</v>
      </c>
      <c r="T1456" s="4" t="s">
        <v>70</v>
      </c>
      <c r="U1456" s="140">
        <v>45321</v>
      </c>
      <c r="V1456" s="4" t="s">
        <v>1884</v>
      </c>
      <c r="W1456" s="4" t="s">
        <v>1954</v>
      </c>
      <c r="X1456" s="4"/>
      <c r="Y1456" s="4"/>
      <c r="Z1456" s="4"/>
      <c r="AA1456" s="4" t="s">
        <v>1886</v>
      </c>
      <c r="AB1456" s="4"/>
      <c r="AC1456" s="142">
        <f t="shared" si="186"/>
        <v>14169000000</v>
      </c>
      <c r="AD1456" s="4"/>
      <c r="AE1456" s="4"/>
      <c r="AF1456" s="144"/>
      <c r="AG1456" s="145"/>
      <c r="AH1456" s="4"/>
      <c r="AI1456" s="4"/>
      <c r="AJ1456" s="4"/>
    </row>
    <row r="1457" spans="2:36" hidden="1">
      <c r="B1457" s="145" t="s">
        <v>5175</v>
      </c>
      <c r="C1457" s="4" t="s">
        <v>441</v>
      </c>
      <c r="D1457" s="4" t="s">
        <v>8594</v>
      </c>
      <c r="E1457" s="4" t="s">
        <v>3596</v>
      </c>
      <c r="F1457" s="4" t="s">
        <v>1060</v>
      </c>
      <c r="G1457" s="4" t="s">
        <v>8636</v>
      </c>
      <c r="H1457" s="4" t="s">
        <v>1158</v>
      </c>
      <c r="I1457" s="4" t="s">
        <v>1159</v>
      </c>
      <c r="J1457" s="141"/>
      <c r="K1457" s="139">
        <v>8634000000</v>
      </c>
      <c r="L1457" s="139">
        <v>8634000000</v>
      </c>
      <c r="M1457" s="4">
        <v>6.1</v>
      </c>
      <c r="N1457" s="4" t="s">
        <v>2829</v>
      </c>
      <c r="O1457" s="4" t="s">
        <v>2975</v>
      </c>
      <c r="P1457" s="186">
        <f t="shared" si="188"/>
        <v>8634000000</v>
      </c>
      <c r="Q1457" s="186">
        <f t="shared" si="189"/>
        <v>0</v>
      </c>
      <c r="R1457" s="4">
        <v>13</v>
      </c>
      <c r="S1457" s="4" t="s">
        <v>70</v>
      </c>
      <c r="T1457" s="4" t="s">
        <v>70</v>
      </c>
      <c r="U1457" s="140">
        <v>45321</v>
      </c>
      <c r="V1457" s="4" t="s">
        <v>1884</v>
      </c>
      <c r="W1457" s="4" t="s">
        <v>1954</v>
      </c>
      <c r="X1457" s="4"/>
      <c r="Y1457" s="4"/>
      <c r="Z1457" s="4"/>
      <c r="AA1457" s="4" t="s">
        <v>1886</v>
      </c>
      <c r="AB1457" s="4"/>
      <c r="AC1457" s="142">
        <f t="shared" si="186"/>
        <v>8634000000</v>
      </c>
      <c r="AD1457" s="4"/>
      <c r="AE1457" s="4"/>
      <c r="AF1457" s="144"/>
      <c r="AG1457" s="145"/>
      <c r="AH1457" s="4"/>
      <c r="AI1457" s="4"/>
      <c r="AJ1457" s="4"/>
    </row>
    <row r="1458" spans="2:36" hidden="1">
      <c r="B1458" s="145" t="s">
        <v>5175</v>
      </c>
      <c r="C1458" s="4" t="s">
        <v>441</v>
      </c>
      <c r="D1458" s="4" t="s">
        <v>8594</v>
      </c>
      <c r="E1458" s="4" t="s">
        <v>3596</v>
      </c>
      <c r="F1458" s="4" t="s">
        <v>1060</v>
      </c>
      <c r="G1458" s="4" t="s">
        <v>8637</v>
      </c>
      <c r="H1458" s="4" t="s">
        <v>1158</v>
      </c>
      <c r="I1458" s="4" t="s">
        <v>1159</v>
      </c>
      <c r="J1458" s="141"/>
      <c r="K1458" s="139">
        <v>617000000</v>
      </c>
      <c r="L1458" s="139">
        <v>617000000</v>
      </c>
      <c r="M1458" s="4">
        <v>5.75</v>
      </c>
      <c r="N1458" s="4" t="s">
        <v>2501</v>
      </c>
      <c r="O1458" s="4" t="s">
        <v>7601</v>
      </c>
      <c r="P1458" s="186">
        <f t="shared" si="188"/>
        <v>617000000</v>
      </c>
      <c r="Q1458" s="186">
        <f t="shared" si="189"/>
        <v>0</v>
      </c>
      <c r="R1458" s="4">
        <v>13</v>
      </c>
      <c r="S1458" s="4" t="s">
        <v>70</v>
      </c>
      <c r="T1458" s="4" t="s">
        <v>70</v>
      </c>
      <c r="U1458" s="140">
        <v>45321</v>
      </c>
      <c r="V1458" s="4" t="s">
        <v>1884</v>
      </c>
      <c r="W1458" s="4" t="s">
        <v>1954</v>
      </c>
      <c r="X1458" s="4"/>
      <c r="Y1458" s="4"/>
      <c r="Z1458" s="4"/>
      <c r="AA1458" s="4" t="s">
        <v>1886</v>
      </c>
      <c r="AB1458" s="4"/>
      <c r="AC1458" s="142">
        <f t="shared" si="186"/>
        <v>617000000</v>
      </c>
      <c r="AD1458" s="4"/>
      <c r="AE1458" s="4"/>
      <c r="AF1458" s="144"/>
      <c r="AG1458" s="145"/>
      <c r="AH1458" s="4"/>
      <c r="AI1458" s="4"/>
      <c r="AJ1458" s="4"/>
    </row>
    <row r="1459" spans="2:36" hidden="1">
      <c r="B1459" s="145" t="s">
        <v>5175</v>
      </c>
      <c r="C1459" s="4" t="s">
        <v>441</v>
      </c>
      <c r="D1459" s="4" t="s">
        <v>8594</v>
      </c>
      <c r="E1459" s="4" t="s">
        <v>3596</v>
      </c>
      <c r="F1459" s="4" t="s">
        <v>1060</v>
      </c>
      <c r="G1459" s="4" t="s">
        <v>8638</v>
      </c>
      <c r="H1459" s="4" t="s">
        <v>1158</v>
      </c>
      <c r="I1459" s="4" t="s">
        <v>1159</v>
      </c>
      <c r="J1459" s="141"/>
      <c r="K1459" s="139">
        <v>15000000000</v>
      </c>
      <c r="L1459" s="139">
        <v>15000000000</v>
      </c>
      <c r="M1459" s="4">
        <v>5.75</v>
      </c>
      <c r="N1459" s="4" t="s">
        <v>3210</v>
      </c>
      <c r="O1459" s="4" t="s">
        <v>3211</v>
      </c>
      <c r="P1459" s="186">
        <f t="shared" si="188"/>
        <v>15000000000</v>
      </c>
      <c r="Q1459" s="186">
        <f t="shared" si="189"/>
        <v>0</v>
      </c>
      <c r="R1459" s="4">
        <v>13</v>
      </c>
      <c r="S1459" s="4" t="s">
        <v>70</v>
      </c>
      <c r="T1459" s="4" t="s">
        <v>70</v>
      </c>
      <c r="U1459" s="140">
        <v>45321</v>
      </c>
      <c r="V1459" s="4" t="s">
        <v>1884</v>
      </c>
      <c r="W1459" s="4" t="s">
        <v>1954</v>
      </c>
      <c r="X1459" s="4"/>
      <c r="Y1459" s="4"/>
      <c r="Z1459" s="4"/>
      <c r="AA1459" s="4" t="s">
        <v>1886</v>
      </c>
      <c r="AB1459" s="4"/>
      <c r="AC1459" s="142">
        <f t="shared" si="186"/>
        <v>15000000000</v>
      </c>
      <c r="AD1459" s="4"/>
      <c r="AE1459" s="4"/>
      <c r="AF1459" s="144"/>
      <c r="AG1459" s="145"/>
      <c r="AH1459" s="4"/>
      <c r="AI1459" s="4"/>
      <c r="AJ1459" s="4"/>
    </row>
    <row r="1460" spans="2:36" hidden="1">
      <c r="B1460" s="145" t="s">
        <v>5175</v>
      </c>
      <c r="C1460" s="4" t="s">
        <v>441</v>
      </c>
      <c r="D1460" s="4" t="s">
        <v>8594</v>
      </c>
      <c r="E1460" s="4" t="s">
        <v>3596</v>
      </c>
      <c r="F1460" s="4" t="s">
        <v>1060</v>
      </c>
      <c r="G1460" s="4" t="s">
        <v>8639</v>
      </c>
      <c r="H1460" s="4" t="s">
        <v>1158</v>
      </c>
      <c r="I1460" s="4" t="s">
        <v>1159</v>
      </c>
      <c r="J1460" s="141"/>
      <c r="K1460" s="139">
        <v>1585000000</v>
      </c>
      <c r="L1460" s="139">
        <v>1585000000</v>
      </c>
      <c r="M1460" s="4">
        <v>5.5</v>
      </c>
      <c r="N1460" s="4" t="s">
        <v>2564</v>
      </c>
      <c r="O1460" s="4" t="s">
        <v>1907</v>
      </c>
      <c r="P1460" s="186">
        <f t="shared" si="188"/>
        <v>1585000000</v>
      </c>
      <c r="Q1460" s="186">
        <f t="shared" si="189"/>
        <v>0</v>
      </c>
      <c r="R1460" s="4">
        <v>13</v>
      </c>
      <c r="S1460" s="4" t="s">
        <v>70</v>
      </c>
      <c r="T1460" s="4" t="s">
        <v>70</v>
      </c>
      <c r="U1460" s="140">
        <v>45321</v>
      </c>
      <c r="V1460" s="4" t="s">
        <v>1884</v>
      </c>
      <c r="W1460" s="4" t="s">
        <v>1954</v>
      </c>
      <c r="X1460" s="4"/>
      <c r="Y1460" s="4"/>
      <c r="Z1460" s="4"/>
      <c r="AA1460" s="4" t="s">
        <v>1886</v>
      </c>
      <c r="AB1460" s="4"/>
      <c r="AC1460" s="142">
        <f t="shared" si="186"/>
        <v>1585000000</v>
      </c>
      <c r="AD1460" s="4"/>
      <c r="AE1460" s="4"/>
      <c r="AF1460" s="144"/>
      <c r="AG1460" s="145"/>
      <c r="AH1460" s="4"/>
      <c r="AI1460" s="4"/>
      <c r="AJ1460" s="4"/>
    </row>
    <row r="1461" spans="2:36" hidden="1">
      <c r="B1461" s="145" t="s">
        <v>5175</v>
      </c>
      <c r="C1461" s="4" t="s">
        <v>441</v>
      </c>
      <c r="D1461" s="4" t="s">
        <v>8594</v>
      </c>
      <c r="E1461" s="4" t="s">
        <v>3596</v>
      </c>
      <c r="F1461" s="4" t="s">
        <v>1060</v>
      </c>
      <c r="G1461" s="4" t="s">
        <v>8640</v>
      </c>
      <c r="H1461" s="4" t="s">
        <v>1158</v>
      </c>
      <c r="I1461" s="4" t="s">
        <v>1159</v>
      </c>
      <c r="J1461" s="141"/>
      <c r="K1461" s="139">
        <v>508000000</v>
      </c>
      <c r="L1461" s="139">
        <v>508000000</v>
      </c>
      <c r="M1461" s="4">
        <v>5.81</v>
      </c>
      <c r="N1461" s="4" t="s">
        <v>3565</v>
      </c>
      <c r="O1461" s="4" t="s">
        <v>3566</v>
      </c>
      <c r="P1461" s="186">
        <f t="shared" si="188"/>
        <v>508000000</v>
      </c>
      <c r="Q1461" s="186">
        <f t="shared" si="189"/>
        <v>0</v>
      </c>
      <c r="R1461" s="4">
        <v>13</v>
      </c>
      <c r="S1461" s="4" t="s">
        <v>70</v>
      </c>
      <c r="T1461" s="4" t="s">
        <v>70</v>
      </c>
      <c r="U1461" s="140">
        <v>45321</v>
      </c>
      <c r="V1461" s="4" t="s">
        <v>1884</v>
      </c>
      <c r="W1461" s="4" t="s">
        <v>1954</v>
      </c>
      <c r="X1461" s="4"/>
      <c r="Y1461" s="4"/>
      <c r="Z1461" s="4"/>
      <c r="AA1461" s="4" t="s">
        <v>1886</v>
      </c>
      <c r="AB1461" s="4"/>
      <c r="AC1461" s="142">
        <f t="shared" si="186"/>
        <v>508000000</v>
      </c>
      <c r="AD1461" s="4"/>
      <c r="AE1461" s="4"/>
      <c r="AF1461" s="144"/>
      <c r="AG1461" s="145"/>
      <c r="AH1461" s="4"/>
      <c r="AI1461" s="4"/>
      <c r="AJ1461" s="4"/>
    </row>
    <row r="1462" spans="2:36" hidden="1">
      <c r="B1462" s="145" t="s">
        <v>5175</v>
      </c>
      <c r="C1462" s="4" t="s">
        <v>441</v>
      </c>
      <c r="D1462" s="4" t="s">
        <v>8594</v>
      </c>
      <c r="E1462" s="4" t="s">
        <v>3596</v>
      </c>
      <c r="F1462" s="4" t="s">
        <v>1060</v>
      </c>
      <c r="G1462" s="4" t="s">
        <v>8641</v>
      </c>
      <c r="H1462" s="4" t="s">
        <v>1283</v>
      </c>
      <c r="I1462" s="4" t="s">
        <v>1284</v>
      </c>
      <c r="J1462" s="141"/>
      <c r="K1462" s="139">
        <v>10383000000</v>
      </c>
      <c r="L1462" s="139">
        <v>10383000000</v>
      </c>
      <c r="M1462" s="4">
        <v>6.1</v>
      </c>
      <c r="N1462" s="4" t="s">
        <v>2974</v>
      </c>
      <c r="O1462" s="4" t="s">
        <v>2975</v>
      </c>
      <c r="P1462" s="186">
        <f t="shared" si="188"/>
        <v>10383000000</v>
      </c>
      <c r="Q1462" s="186">
        <f t="shared" si="189"/>
        <v>0</v>
      </c>
      <c r="R1462" s="4">
        <v>14</v>
      </c>
      <c r="S1462" s="4" t="s">
        <v>70</v>
      </c>
      <c r="T1462" s="4" t="s">
        <v>70</v>
      </c>
      <c r="U1462" s="140">
        <v>45321</v>
      </c>
      <c r="V1462" s="4" t="s">
        <v>1884</v>
      </c>
      <c r="W1462" s="4" t="s">
        <v>1954</v>
      </c>
      <c r="X1462" s="4"/>
      <c r="Y1462" s="4"/>
      <c r="Z1462" s="4"/>
      <c r="AA1462" s="4" t="s">
        <v>1886</v>
      </c>
      <c r="AB1462" s="4"/>
      <c r="AC1462" s="142">
        <f t="shared" si="186"/>
        <v>10383000000</v>
      </c>
      <c r="AD1462" s="4"/>
      <c r="AE1462" s="4"/>
      <c r="AF1462" s="144"/>
      <c r="AG1462" s="145"/>
      <c r="AH1462" s="4"/>
      <c r="AI1462" s="4"/>
      <c r="AJ1462" s="4"/>
    </row>
    <row r="1463" spans="2:36" hidden="1">
      <c r="B1463" s="145" t="s">
        <v>5175</v>
      </c>
      <c r="C1463" s="4" t="s">
        <v>441</v>
      </c>
      <c r="D1463" s="4" t="s">
        <v>8594</v>
      </c>
      <c r="E1463" s="4" t="s">
        <v>3596</v>
      </c>
      <c r="F1463" s="4" t="s">
        <v>1060</v>
      </c>
      <c r="G1463" s="4" t="s">
        <v>8642</v>
      </c>
      <c r="H1463" s="4" t="s">
        <v>1158</v>
      </c>
      <c r="I1463" s="4" t="s">
        <v>1159</v>
      </c>
      <c r="J1463" s="141"/>
      <c r="K1463" s="139">
        <v>25900000000</v>
      </c>
      <c r="L1463" s="139">
        <v>25900000000</v>
      </c>
      <c r="M1463" s="4">
        <v>6.1</v>
      </c>
      <c r="N1463" s="4" t="s">
        <v>4909</v>
      </c>
      <c r="O1463" s="4" t="s">
        <v>3155</v>
      </c>
      <c r="P1463" s="186">
        <f t="shared" si="188"/>
        <v>25900000000</v>
      </c>
      <c r="Q1463" s="186">
        <f t="shared" si="189"/>
        <v>0</v>
      </c>
      <c r="R1463" s="4">
        <v>13</v>
      </c>
      <c r="S1463" s="4" t="s">
        <v>70</v>
      </c>
      <c r="T1463" s="4" t="s">
        <v>70</v>
      </c>
      <c r="U1463" s="140">
        <v>45321</v>
      </c>
      <c r="V1463" s="4" t="s">
        <v>1884</v>
      </c>
      <c r="W1463" s="4" t="s">
        <v>1954</v>
      </c>
      <c r="X1463" s="4"/>
      <c r="Y1463" s="4"/>
      <c r="Z1463" s="4"/>
      <c r="AA1463" s="4" t="s">
        <v>1886</v>
      </c>
      <c r="AB1463" s="4"/>
      <c r="AC1463" s="142">
        <f t="shared" si="186"/>
        <v>25900000000</v>
      </c>
      <c r="AD1463" s="4"/>
      <c r="AE1463" s="4"/>
      <c r="AF1463" s="144"/>
      <c r="AG1463" s="145"/>
      <c r="AH1463" s="4"/>
      <c r="AI1463" s="4"/>
      <c r="AJ1463" s="4"/>
    </row>
    <row r="1464" spans="2:36" hidden="1">
      <c r="B1464" s="145" t="s">
        <v>5175</v>
      </c>
      <c r="C1464" s="4" t="s">
        <v>441</v>
      </c>
      <c r="D1464" s="4" t="s">
        <v>8594</v>
      </c>
      <c r="E1464" s="4" t="s">
        <v>3596</v>
      </c>
      <c r="F1464" s="4" t="s">
        <v>1060</v>
      </c>
      <c r="G1464" s="4" t="s">
        <v>8643</v>
      </c>
      <c r="H1464" s="4" t="s">
        <v>1283</v>
      </c>
      <c r="I1464" s="4" t="s">
        <v>1284</v>
      </c>
      <c r="J1464" s="141"/>
      <c r="K1464" s="139">
        <v>2400000000</v>
      </c>
      <c r="L1464" s="139">
        <v>2400000000</v>
      </c>
      <c r="M1464" s="4">
        <v>6.4</v>
      </c>
      <c r="N1464" s="4" t="s">
        <v>3258</v>
      </c>
      <c r="O1464" s="4" t="s">
        <v>3252</v>
      </c>
      <c r="P1464" s="186">
        <f t="shared" si="188"/>
        <v>2400000000</v>
      </c>
      <c r="Q1464" s="186">
        <f t="shared" si="189"/>
        <v>0</v>
      </c>
      <c r="R1464" s="4">
        <v>14</v>
      </c>
      <c r="S1464" s="4" t="s">
        <v>70</v>
      </c>
      <c r="T1464" s="4" t="s">
        <v>70</v>
      </c>
      <c r="U1464" s="140">
        <v>45321</v>
      </c>
      <c r="V1464" s="4" t="s">
        <v>1884</v>
      </c>
      <c r="W1464" s="4" t="s">
        <v>1954</v>
      </c>
      <c r="X1464" s="4"/>
      <c r="Y1464" s="4"/>
      <c r="Z1464" s="4"/>
      <c r="AA1464" s="4" t="s">
        <v>1886</v>
      </c>
      <c r="AB1464" s="4"/>
      <c r="AC1464" s="142">
        <f t="shared" si="186"/>
        <v>2400000000</v>
      </c>
      <c r="AD1464" s="4"/>
      <c r="AE1464" s="4"/>
      <c r="AF1464" s="144"/>
      <c r="AG1464" s="145"/>
      <c r="AH1464" s="4"/>
      <c r="AI1464" s="4"/>
      <c r="AJ1464" s="4"/>
    </row>
    <row r="1465" spans="2:36" hidden="1">
      <c r="B1465" s="145" t="s">
        <v>5175</v>
      </c>
      <c r="C1465" s="4" t="s">
        <v>441</v>
      </c>
      <c r="D1465" s="4" t="s">
        <v>8594</v>
      </c>
      <c r="E1465" s="4" t="s">
        <v>3596</v>
      </c>
      <c r="F1465" s="4" t="s">
        <v>1060</v>
      </c>
      <c r="G1465" s="4" t="s">
        <v>8644</v>
      </c>
      <c r="H1465" s="4" t="s">
        <v>1158</v>
      </c>
      <c r="I1465" s="4" t="s">
        <v>1159</v>
      </c>
      <c r="J1465" s="141"/>
      <c r="K1465" s="139">
        <v>2562000000</v>
      </c>
      <c r="L1465" s="139">
        <v>2562000000</v>
      </c>
      <c r="M1465" s="4">
        <v>6.1</v>
      </c>
      <c r="N1465" s="4" t="s">
        <v>2526</v>
      </c>
      <c r="O1465" s="4" t="s">
        <v>3102</v>
      </c>
      <c r="P1465" s="186">
        <f t="shared" si="188"/>
        <v>2562000000</v>
      </c>
      <c r="Q1465" s="186">
        <f t="shared" si="189"/>
        <v>0</v>
      </c>
      <c r="R1465" s="4">
        <v>13</v>
      </c>
      <c r="S1465" s="4" t="s">
        <v>70</v>
      </c>
      <c r="T1465" s="4" t="s">
        <v>70</v>
      </c>
      <c r="U1465" s="140">
        <v>45321</v>
      </c>
      <c r="V1465" s="4" t="s">
        <v>1884</v>
      </c>
      <c r="W1465" s="4" t="s">
        <v>1954</v>
      </c>
      <c r="X1465" s="4"/>
      <c r="Y1465" s="4"/>
      <c r="Z1465" s="4"/>
      <c r="AA1465" s="4" t="s">
        <v>1886</v>
      </c>
      <c r="AB1465" s="4"/>
      <c r="AC1465" s="142">
        <f t="shared" si="186"/>
        <v>2562000000</v>
      </c>
      <c r="AD1465" s="4"/>
      <c r="AE1465" s="4"/>
      <c r="AF1465" s="144"/>
      <c r="AG1465" s="145"/>
      <c r="AH1465" s="4"/>
      <c r="AI1465" s="4"/>
      <c r="AJ1465" s="4"/>
    </row>
    <row r="1466" spans="2:36" hidden="1">
      <c r="B1466" s="145" t="s">
        <v>5175</v>
      </c>
      <c r="C1466" s="4" t="s">
        <v>441</v>
      </c>
      <c r="D1466" s="4" t="s">
        <v>8594</v>
      </c>
      <c r="E1466" s="4" t="s">
        <v>3596</v>
      </c>
      <c r="F1466" s="4" t="s">
        <v>1060</v>
      </c>
      <c r="G1466" s="4" t="s">
        <v>8645</v>
      </c>
      <c r="H1466" s="4" t="s">
        <v>1283</v>
      </c>
      <c r="I1466" s="4" t="s">
        <v>1284</v>
      </c>
      <c r="J1466" s="141"/>
      <c r="K1466" s="139">
        <v>23000000000</v>
      </c>
      <c r="L1466" s="139">
        <v>23000000000</v>
      </c>
      <c r="M1466" s="4">
        <v>6.1</v>
      </c>
      <c r="N1466" s="4" t="s">
        <v>2974</v>
      </c>
      <c r="O1466" s="4" t="s">
        <v>2975</v>
      </c>
      <c r="P1466" s="186">
        <f t="shared" si="188"/>
        <v>23000000000</v>
      </c>
      <c r="Q1466" s="186">
        <f t="shared" si="189"/>
        <v>0</v>
      </c>
      <c r="R1466" s="4">
        <v>14</v>
      </c>
      <c r="S1466" s="4" t="s">
        <v>70</v>
      </c>
      <c r="T1466" s="4" t="s">
        <v>70</v>
      </c>
      <c r="U1466" s="140">
        <v>45321</v>
      </c>
      <c r="V1466" s="4" t="s">
        <v>1884</v>
      </c>
      <c r="W1466" s="4" t="s">
        <v>1954</v>
      </c>
      <c r="X1466" s="4"/>
      <c r="Y1466" s="4"/>
      <c r="Z1466" s="4"/>
      <c r="AA1466" s="4" t="s">
        <v>1886</v>
      </c>
      <c r="AB1466" s="4"/>
      <c r="AC1466" s="142">
        <f t="shared" si="186"/>
        <v>23000000000</v>
      </c>
      <c r="AD1466" s="4"/>
      <c r="AE1466" s="4"/>
      <c r="AF1466" s="144"/>
      <c r="AG1466" s="145"/>
      <c r="AH1466" s="4"/>
      <c r="AI1466" s="4"/>
      <c r="AJ1466" s="4"/>
    </row>
    <row r="1467" spans="2:36" hidden="1">
      <c r="B1467" s="145" t="s">
        <v>5175</v>
      </c>
      <c r="C1467" s="4" t="s">
        <v>441</v>
      </c>
      <c r="D1467" s="4" t="s">
        <v>8594</v>
      </c>
      <c r="E1467" s="4" t="s">
        <v>3596</v>
      </c>
      <c r="F1467" s="4" t="s">
        <v>1060</v>
      </c>
      <c r="G1467" s="4" t="s">
        <v>8646</v>
      </c>
      <c r="H1467" s="4" t="s">
        <v>1158</v>
      </c>
      <c r="I1467" s="4" t="s">
        <v>1159</v>
      </c>
      <c r="J1467" s="141"/>
      <c r="K1467" s="139">
        <v>1977000000</v>
      </c>
      <c r="L1467" s="139">
        <v>1977000000</v>
      </c>
      <c r="M1467" s="4">
        <v>6.5</v>
      </c>
      <c r="N1467" s="4" t="s">
        <v>3224</v>
      </c>
      <c r="O1467" s="4" t="s">
        <v>3225</v>
      </c>
      <c r="P1467" s="186">
        <f t="shared" si="188"/>
        <v>1977000000</v>
      </c>
      <c r="Q1467" s="186">
        <f t="shared" si="189"/>
        <v>0</v>
      </c>
      <c r="R1467" s="4">
        <v>13</v>
      </c>
      <c r="S1467" s="4" t="s">
        <v>70</v>
      </c>
      <c r="T1467" s="4" t="s">
        <v>70</v>
      </c>
      <c r="U1467" s="140">
        <v>45321</v>
      </c>
      <c r="V1467" s="4" t="s">
        <v>1884</v>
      </c>
      <c r="W1467" s="4" t="s">
        <v>1954</v>
      </c>
      <c r="X1467" s="4"/>
      <c r="Y1467" s="4"/>
      <c r="Z1467" s="4"/>
      <c r="AA1467" s="4" t="s">
        <v>1886</v>
      </c>
      <c r="AB1467" s="4"/>
      <c r="AC1467" s="142">
        <f t="shared" si="186"/>
        <v>1977000000</v>
      </c>
      <c r="AD1467" s="4"/>
      <c r="AE1467" s="4"/>
      <c r="AF1467" s="144"/>
      <c r="AG1467" s="145"/>
      <c r="AH1467" s="4"/>
      <c r="AI1467" s="4"/>
      <c r="AJ1467" s="4"/>
    </row>
    <row r="1468" spans="2:36" hidden="1">
      <c r="B1468" s="145" t="s">
        <v>5175</v>
      </c>
      <c r="C1468" s="4" t="s">
        <v>441</v>
      </c>
      <c r="D1468" s="4" t="s">
        <v>8594</v>
      </c>
      <c r="E1468" s="4" t="s">
        <v>3596</v>
      </c>
      <c r="F1468" s="4" t="s">
        <v>1060</v>
      </c>
      <c r="G1468" s="4" t="s">
        <v>8647</v>
      </c>
      <c r="H1468" s="4" t="s">
        <v>1158</v>
      </c>
      <c r="I1468" s="4" t="s">
        <v>1159</v>
      </c>
      <c r="J1468" s="141"/>
      <c r="K1468" s="139">
        <v>595152099</v>
      </c>
      <c r="L1468" s="139">
        <v>595152099</v>
      </c>
      <c r="M1468" s="4">
        <v>9.3000000000000007</v>
      </c>
      <c r="N1468" s="4" t="s">
        <v>3727</v>
      </c>
      <c r="O1468" s="4" t="s">
        <v>3492</v>
      </c>
      <c r="P1468" s="186">
        <f t="shared" si="188"/>
        <v>595152099</v>
      </c>
      <c r="Q1468" s="186">
        <f t="shared" si="189"/>
        <v>0</v>
      </c>
      <c r="R1468" s="4">
        <v>13</v>
      </c>
      <c r="S1468" s="4" t="s">
        <v>70</v>
      </c>
      <c r="T1468" s="4" t="s">
        <v>70</v>
      </c>
      <c r="U1468" s="140">
        <v>45321</v>
      </c>
      <c r="V1468" s="4" t="s">
        <v>1884</v>
      </c>
      <c r="W1468" s="4" t="s">
        <v>1954</v>
      </c>
      <c r="X1468" s="4"/>
      <c r="Y1468" s="4"/>
      <c r="Z1468" s="4"/>
      <c r="AA1468" s="4" t="s">
        <v>1886</v>
      </c>
      <c r="AB1468" s="4"/>
      <c r="AC1468" s="142">
        <f t="shared" si="186"/>
        <v>595152099</v>
      </c>
      <c r="AD1468" s="4"/>
      <c r="AE1468" s="4"/>
      <c r="AF1468" s="144"/>
      <c r="AG1468" s="145"/>
      <c r="AH1468" s="4"/>
      <c r="AI1468" s="4"/>
      <c r="AJ1468" s="4"/>
    </row>
    <row r="1469" spans="2:36" hidden="1">
      <c r="B1469" s="145" t="s">
        <v>5175</v>
      </c>
      <c r="C1469" s="4" t="s">
        <v>441</v>
      </c>
      <c r="D1469" s="4" t="s">
        <v>8594</v>
      </c>
      <c r="E1469" s="4" t="s">
        <v>3596</v>
      </c>
      <c r="F1469" s="4" t="s">
        <v>1060</v>
      </c>
      <c r="G1469" s="4" t="s">
        <v>8648</v>
      </c>
      <c r="H1469" s="4" t="s">
        <v>1158</v>
      </c>
      <c r="I1469" s="4" t="s">
        <v>1159</v>
      </c>
      <c r="J1469" s="141"/>
      <c r="K1469" s="139">
        <v>44000000000</v>
      </c>
      <c r="L1469" s="139">
        <v>44000000000</v>
      </c>
      <c r="M1469" s="4">
        <v>5.81</v>
      </c>
      <c r="N1469" s="4" t="s">
        <v>3565</v>
      </c>
      <c r="O1469" s="4" t="s">
        <v>3566</v>
      </c>
      <c r="P1469" s="186">
        <f t="shared" si="188"/>
        <v>44000000000</v>
      </c>
      <c r="Q1469" s="186">
        <f t="shared" si="189"/>
        <v>0</v>
      </c>
      <c r="R1469" s="4">
        <v>13</v>
      </c>
      <c r="S1469" s="4" t="s">
        <v>70</v>
      </c>
      <c r="T1469" s="4" t="s">
        <v>70</v>
      </c>
      <c r="U1469" s="140">
        <v>45321</v>
      </c>
      <c r="V1469" s="4" t="s">
        <v>1884</v>
      </c>
      <c r="W1469" s="4" t="s">
        <v>1954</v>
      </c>
      <c r="X1469" s="4"/>
      <c r="Y1469" s="4"/>
      <c r="Z1469" s="4"/>
      <c r="AA1469" s="4" t="s">
        <v>1886</v>
      </c>
      <c r="AB1469" s="4"/>
      <c r="AC1469" s="142">
        <f t="shared" si="186"/>
        <v>44000000000</v>
      </c>
      <c r="AD1469" s="4"/>
      <c r="AE1469" s="4"/>
      <c r="AF1469" s="144"/>
      <c r="AG1469" s="145"/>
      <c r="AH1469" s="4"/>
      <c r="AI1469" s="4"/>
      <c r="AJ1469" s="4"/>
    </row>
    <row r="1470" spans="2:36" hidden="1">
      <c r="B1470" s="145" t="s">
        <v>5175</v>
      </c>
      <c r="C1470" s="4" t="s">
        <v>441</v>
      </c>
      <c r="D1470" s="4" t="s">
        <v>8594</v>
      </c>
      <c r="E1470" s="4" t="s">
        <v>3596</v>
      </c>
      <c r="F1470" s="4" t="s">
        <v>1060</v>
      </c>
      <c r="G1470" s="4" t="s">
        <v>8649</v>
      </c>
      <c r="H1470" s="4" t="s">
        <v>1283</v>
      </c>
      <c r="I1470" s="4" t="s">
        <v>1284</v>
      </c>
      <c r="J1470" s="141"/>
      <c r="K1470" s="139">
        <v>14092000000</v>
      </c>
      <c r="L1470" s="139">
        <v>14092000000</v>
      </c>
      <c r="M1470" s="4">
        <v>6.1</v>
      </c>
      <c r="N1470" s="4" t="s">
        <v>2974</v>
      </c>
      <c r="O1470" s="4" t="s">
        <v>2975</v>
      </c>
      <c r="P1470" s="186">
        <f t="shared" si="188"/>
        <v>14092000000</v>
      </c>
      <c r="Q1470" s="186">
        <f t="shared" si="189"/>
        <v>0</v>
      </c>
      <c r="R1470" s="4">
        <v>14</v>
      </c>
      <c r="S1470" s="4" t="s">
        <v>70</v>
      </c>
      <c r="T1470" s="4" t="s">
        <v>70</v>
      </c>
      <c r="U1470" s="140">
        <v>45321</v>
      </c>
      <c r="V1470" s="4" t="s">
        <v>1884</v>
      </c>
      <c r="W1470" s="4" t="s">
        <v>1954</v>
      </c>
      <c r="X1470" s="4"/>
      <c r="Y1470" s="4"/>
      <c r="Z1470" s="4"/>
      <c r="AA1470" s="4" t="s">
        <v>1886</v>
      </c>
      <c r="AB1470" s="4"/>
      <c r="AC1470" s="142">
        <f t="shared" si="186"/>
        <v>14092000000</v>
      </c>
      <c r="AD1470" s="4"/>
      <c r="AE1470" s="4"/>
      <c r="AF1470" s="144"/>
      <c r="AG1470" s="145"/>
      <c r="AH1470" s="4"/>
      <c r="AI1470" s="4"/>
      <c r="AJ1470" s="4"/>
    </row>
    <row r="1471" spans="2:36" hidden="1">
      <c r="B1471" s="145" t="s">
        <v>5175</v>
      </c>
      <c r="C1471" s="4" t="s">
        <v>441</v>
      </c>
      <c r="D1471" s="4" t="s">
        <v>8594</v>
      </c>
      <c r="E1471" s="4" t="s">
        <v>3596</v>
      </c>
      <c r="F1471" s="4" t="s">
        <v>1060</v>
      </c>
      <c r="G1471" s="4" t="s">
        <v>8650</v>
      </c>
      <c r="H1471" s="4" t="s">
        <v>1158</v>
      </c>
      <c r="I1471" s="4" t="s">
        <v>1159</v>
      </c>
      <c r="J1471" s="141"/>
      <c r="K1471" s="139">
        <v>30000000000</v>
      </c>
      <c r="L1471" s="139">
        <v>30000000000</v>
      </c>
      <c r="M1471" s="4">
        <v>9.4</v>
      </c>
      <c r="N1471" s="4" t="s">
        <v>3464</v>
      </c>
      <c r="O1471" s="4" t="s">
        <v>2573</v>
      </c>
      <c r="P1471" s="186">
        <f t="shared" si="188"/>
        <v>30000000000</v>
      </c>
      <c r="Q1471" s="186">
        <f t="shared" si="189"/>
        <v>0</v>
      </c>
      <c r="R1471" s="4">
        <v>13</v>
      </c>
      <c r="S1471" s="4" t="s">
        <v>70</v>
      </c>
      <c r="T1471" s="4" t="s">
        <v>70</v>
      </c>
      <c r="U1471" s="140">
        <v>45321</v>
      </c>
      <c r="V1471" s="4" t="s">
        <v>1884</v>
      </c>
      <c r="W1471" s="4" t="s">
        <v>1954</v>
      </c>
      <c r="X1471" s="4"/>
      <c r="Y1471" s="4"/>
      <c r="Z1471" s="4"/>
      <c r="AA1471" s="4" t="s">
        <v>1886</v>
      </c>
      <c r="AB1471" s="4"/>
      <c r="AC1471" s="142">
        <f t="shared" si="186"/>
        <v>30000000000</v>
      </c>
      <c r="AD1471" s="4"/>
      <c r="AE1471" s="4"/>
      <c r="AF1471" s="144"/>
      <c r="AG1471" s="145"/>
      <c r="AH1471" s="4"/>
      <c r="AI1471" s="4"/>
      <c r="AJ1471" s="4"/>
    </row>
    <row r="1472" spans="2:36" hidden="1">
      <c r="B1472" s="145" t="s">
        <v>5175</v>
      </c>
      <c r="C1472" s="4" t="s">
        <v>441</v>
      </c>
      <c r="D1472" s="4" t="s">
        <v>8594</v>
      </c>
      <c r="E1472" s="4" t="s">
        <v>3596</v>
      </c>
      <c r="F1472" s="4" t="s">
        <v>1060</v>
      </c>
      <c r="G1472" s="4" t="s">
        <v>8651</v>
      </c>
      <c r="H1472" s="4" t="s">
        <v>1158</v>
      </c>
      <c r="I1472" s="4" t="s">
        <v>1159</v>
      </c>
      <c r="J1472" s="141"/>
      <c r="K1472" s="139">
        <v>6387000000</v>
      </c>
      <c r="L1472" s="139">
        <v>6387000000</v>
      </c>
      <c r="M1472" s="4">
        <v>9.4</v>
      </c>
      <c r="N1472" s="4" t="s">
        <v>3464</v>
      </c>
      <c r="O1472" s="4" t="s">
        <v>2573</v>
      </c>
      <c r="P1472" s="186">
        <f t="shared" si="188"/>
        <v>6387000000</v>
      </c>
      <c r="Q1472" s="186">
        <f t="shared" si="189"/>
        <v>0</v>
      </c>
      <c r="R1472" s="4">
        <v>13</v>
      </c>
      <c r="S1472" s="4" t="s">
        <v>70</v>
      </c>
      <c r="T1472" s="4" t="s">
        <v>70</v>
      </c>
      <c r="U1472" s="140">
        <v>45321</v>
      </c>
      <c r="V1472" s="4" t="s">
        <v>1884</v>
      </c>
      <c r="W1472" s="4" t="s">
        <v>1954</v>
      </c>
      <c r="X1472" s="4"/>
      <c r="Y1472" s="4"/>
      <c r="Z1472" s="4"/>
      <c r="AA1472" s="4" t="s">
        <v>1886</v>
      </c>
      <c r="AB1472" s="4"/>
      <c r="AC1472" s="142">
        <f t="shared" si="186"/>
        <v>6387000000</v>
      </c>
      <c r="AD1472" s="4"/>
      <c r="AE1472" s="4"/>
      <c r="AF1472" s="144"/>
      <c r="AG1472" s="145"/>
      <c r="AH1472" s="4"/>
      <c r="AI1472" s="4"/>
      <c r="AJ1472" s="4"/>
    </row>
    <row r="1473" spans="2:37" hidden="1">
      <c r="B1473" s="145" t="s">
        <v>5175</v>
      </c>
      <c r="C1473" s="4" t="s">
        <v>441</v>
      </c>
      <c r="D1473" s="4" t="s">
        <v>8594</v>
      </c>
      <c r="E1473" s="4" t="s">
        <v>3596</v>
      </c>
      <c r="F1473" s="4" t="s">
        <v>1060</v>
      </c>
      <c r="G1473" s="4" t="s">
        <v>8652</v>
      </c>
      <c r="H1473" s="4" t="s">
        <v>1158</v>
      </c>
      <c r="I1473" s="4" t="s">
        <v>1159</v>
      </c>
      <c r="J1473" s="141"/>
      <c r="K1473" s="139">
        <v>2894000000</v>
      </c>
      <c r="L1473" s="139">
        <v>2894000000</v>
      </c>
      <c r="M1473" s="4">
        <v>7.49</v>
      </c>
      <c r="N1473" s="4" t="s">
        <v>2203</v>
      </c>
      <c r="O1473" s="4" t="s">
        <v>2172</v>
      </c>
      <c r="P1473" s="186">
        <f t="shared" si="188"/>
        <v>2894000000</v>
      </c>
      <c r="Q1473" s="186">
        <f t="shared" si="189"/>
        <v>0</v>
      </c>
      <c r="R1473" s="4">
        <v>13</v>
      </c>
      <c r="S1473" s="4" t="s">
        <v>70</v>
      </c>
      <c r="T1473" s="4" t="s">
        <v>70</v>
      </c>
      <c r="U1473" s="140">
        <v>45321</v>
      </c>
      <c r="V1473" s="4" t="s">
        <v>1884</v>
      </c>
      <c r="W1473" s="4" t="s">
        <v>1954</v>
      </c>
      <c r="X1473" s="4"/>
      <c r="Y1473" s="4"/>
      <c r="Z1473" s="4"/>
      <c r="AA1473" s="4" t="s">
        <v>1886</v>
      </c>
      <c r="AB1473" s="4"/>
      <c r="AC1473" s="142">
        <f t="shared" si="186"/>
        <v>2894000000</v>
      </c>
      <c r="AD1473" s="4"/>
      <c r="AE1473" s="4"/>
      <c r="AF1473" s="144"/>
      <c r="AG1473" s="145"/>
      <c r="AH1473" s="4"/>
      <c r="AI1473" s="4"/>
      <c r="AJ1473" s="4"/>
    </row>
    <row r="1474" spans="2:37" hidden="1">
      <c r="B1474" s="145" t="s">
        <v>5175</v>
      </c>
      <c r="C1474" s="4" t="s">
        <v>441</v>
      </c>
      <c r="D1474" s="4" t="s">
        <v>8594</v>
      </c>
      <c r="E1474" s="4" t="s">
        <v>3596</v>
      </c>
      <c r="F1474" s="4" t="s">
        <v>1060</v>
      </c>
      <c r="G1474" s="4" t="s">
        <v>8653</v>
      </c>
      <c r="H1474" s="4" t="s">
        <v>1158</v>
      </c>
      <c r="I1474" s="4" t="s">
        <v>1159</v>
      </c>
      <c r="J1474" s="141"/>
      <c r="K1474" s="139">
        <v>571057767</v>
      </c>
      <c r="L1474" s="139">
        <v>571057767</v>
      </c>
      <c r="M1474" s="4">
        <v>5.9</v>
      </c>
      <c r="N1474" s="4" t="s">
        <v>2891</v>
      </c>
      <c r="O1474" s="4" t="s">
        <v>2758</v>
      </c>
      <c r="P1474" s="186">
        <f t="shared" si="188"/>
        <v>571057767</v>
      </c>
      <c r="Q1474" s="186">
        <f t="shared" si="189"/>
        <v>0</v>
      </c>
      <c r="R1474" s="4">
        <v>13</v>
      </c>
      <c r="S1474" s="4" t="s">
        <v>70</v>
      </c>
      <c r="T1474" s="4" t="s">
        <v>70</v>
      </c>
      <c r="U1474" s="140">
        <v>45321</v>
      </c>
      <c r="V1474" s="4" t="s">
        <v>1884</v>
      </c>
      <c r="W1474" s="4" t="s">
        <v>1954</v>
      </c>
      <c r="X1474" s="4"/>
      <c r="Y1474" s="4"/>
      <c r="Z1474" s="4"/>
      <c r="AA1474" s="4" t="s">
        <v>1886</v>
      </c>
      <c r="AB1474" s="4"/>
      <c r="AC1474" s="142">
        <f t="shared" si="186"/>
        <v>571057767</v>
      </c>
      <c r="AD1474" s="4"/>
      <c r="AE1474" s="4"/>
      <c r="AF1474" s="144"/>
      <c r="AG1474" s="145"/>
      <c r="AH1474" s="4"/>
      <c r="AI1474" s="4"/>
      <c r="AJ1474" s="4"/>
    </row>
    <row r="1475" spans="2:37" hidden="1">
      <c r="B1475" s="145" t="s">
        <v>5175</v>
      </c>
      <c r="C1475" s="4" t="s">
        <v>441</v>
      </c>
      <c r="D1475" s="4" t="s">
        <v>8594</v>
      </c>
      <c r="E1475" s="4" t="s">
        <v>3596</v>
      </c>
      <c r="F1475" s="4" t="s">
        <v>1060</v>
      </c>
      <c r="G1475" s="4" t="s">
        <v>8654</v>
      </c>
      <c r="H1475" s="4" t="s">
        <v>1283</v>
      </c>
      <c r="I1475" s="4" t="s">
        <v>1284</v>
      </c>
      <c r="J1475" s="141"/>
      <c r="K1475" s="139">
        <v>44000000000</v>
      </c>
      <c r="L1475" s="139">
        <v>44000000000</v>
      </c>
      <c r="M1475" s="4">
        <v>6.1</v>
      </c>
      <c r="N1475" s="4" t="s">
        <v>2974</v>
      </c>
      <c r="O1475" s="4" t="s">
        <v>2975</v>
      </c>
      <c r="P1475" s="186">
        <f t="shared" si="188"/>
        <v>44000000000</v>
      </c>
      <c r="Q1475" s="186">
        <f t="shared" si="189"/>
        <v>0</v>
      </c>
      <c r="R1475" s="4">
        <v>14</v>
      </c>
      <c r="S1475" s="4" t="s">
        <v>70</v>
      </c>
      <c r="T1475" s="4" t="s">
        <v>70</v>
      </c>
      <c r="U1475" s="140">
        <v>45321</v>
      </c>
      <c r="V1475" s="4" t="s">
        <v>1884</v>
      </c>
      <c r="W1475" s="4" t="s">
        <v>1954</v>
      </c>
      <c r="X1475" s="4"/>
      <c r="Y1475" s="4"/>
      <c r="Z1475" s="4"/>
      <c r="AA1475" s="4" t="s">
        <v>1886</v>
      </c>
      <c r="AB1475" s="4"/>
      <c r="AC1475" s="142">
        <f t="shared" si="186"/>
        <v>44000000000</v>
      </c>
      <c r="AD1475" s="4"/>
      <c r="AE1475" s="4"/>
      <c r="AF1475" s="144"/>
      <c r="AG1475" s="145"/>
      <c r="AH1475" s="4"/>
      <c r="AI1475" s="4"/>
      <c r="AJ1475" s="4"/>
    </row>
    <row r="1476" spans="2:37" hidden="1">
      <c r="B1476" s="145" t="s">
        <v>5175</v>
      </c>
      <c r="C1476" s="4" t="s">
        <v>441</v>
      </c>
      <c r="D1476" s="4" t="s">
        <v>8594</v>
      </c>
      <c r="E1476" s="4" t="s">
        <v>3596</v>
      </c>
      <c r="F1476" s="4" t="s">
        <v>1060</v>
      </c>
      <c r="G1476" s="4" t="s">
        <v>8655</v>
      </c>
      <c r="H1476" s="4" t="s">
        <v>1158</v>
      </c>
      <c r="I1476" s="4" t="s">
        <v>1159</v>
      </c>
      <c r="J1476" s="141"/>
      <c r="K1476" s="139">
        <v>259000000</v>
      </c>
      <c r="L1476" s="139">
        <v>259000000</v>
      </c>
      <c r="M1476" s="4">
        <v>5.81</v>
      </c>
      <c r="N1476" s="4" t="s">
        <v>3711</v>
      </c>
      <c r="O1476" s="4" t="s">
        <v>2763</v>
      </c>
      <c r="P1476" s="186">
        <f t="shared" si="188"/>
        <v>259000000</v>
      </c>
      <c r="Q1476" s="186">
        <f t="shared" si="189"/>
        <v>0</v>
      </c>
      <c r="R1476" s="4">
        <v>13</v>
      </c>
      <c r="S1476" s="4" t="s">
        <v>70</v>
      </c>
      <c r="T1476" s="4" t="s">
        <v>70</v>
      </c>
      <c r="U1476" s="140">
        <v>45321</v>
      </c>
      <c r="V1476" s="4" t="s">
        <v>1884</v>
      </c>
      <c r="W1476" s="4" t="s">
        <v>1954</v>
      </c>
      <c r="X1476" s="4"/>
      <c r="Y1476" s="4"/>
      <c r="Z1476" s="4"/>
      <c r="AA1476" s="4" t="s">
        <v>1886</v>
      </c>
      <c r="AB1476" s="4"/>
      <c r="AC1476" s="142">
        <f t="shared" si="186"/>
        <v>259000000</v>
      </c>
      <c r="AD1476" s="4"/>
      <c r="AE1476" s="4"/>
      <c r="AF1476" s="144"/>
      <c r="AG1476" s="145"/>
      <c r="AH1476" s="4"/>
      <c r="AI1476" s="4"/>
      <c r="AJ1476" s="4"/>
    </row>
    <row r="1477" spans="2:37" hidden="1">
      <c r="B1477" s="175" t="s">
        <v>5175</v>
      </c>
      <c r="C1477" s="174" t="s">
        <v>441</v>
      </c>
      <c r="D1477" s="4" t="s">
        <v>8656</v>
      </c>
      <c r="E1477" s="4" t="s">
        <v>2550</v>
      </c>
      <c r="F1477" s="4" t="s">
        <v>1060</v>
      </c>
      <c r="G1477" s="4" t="s">
        <v>8657</v>
      </c>
      <c r="H1477" s="4" t="s">
        <v>1353</v>
      </c>
      <c r="I1477" s="4" t="s">
        <v>1354</v>
      </c>
      <c r="J1477" s="141"/>
      <c r="K1477" s="139">
        <v>10000000000</v>
      </c>
      <c r="L1477" s="139">
        <v>10000000000</v>
      </c>
      <c r="M1477" s="4">
        <v>4.2</v>
      </c>
      <c r="N1477" s="4" t="s">
        <v>2587</v>
      </c>
      <c r="O1477" s="4" t="s">
        <v>2502</v>
      </c>
      <c r="P1477" s="186">
        <f t="shared" ref="P1477:P1484" si="190">K1477</f>
        <v>10000000000</v>
      </c>
      <c r="Q1477" s="186">
        <f t="shared" ref="Q1477:Q1484" si="191">K1477-P1477</f>
        <v>0</v>
      </c>
      <c r="R1477" s="4">
        <v>68</v>
      </c>
      <c r="S1477" s="4" t="s">
        <v>70</v>
      </c>
      <c r="T1477" s="4" t="s">
        <v>70</v>
      </c>
      <c r="U1477" s="140">
        <v>45341</v>
      </c>
      <c r="V1477" s="4" t="s">
        <v>1884</v>
      </c>
      <c r="W1477" s="4" t="s">
        <v>1954</v>
      </c>
      <c r="X1477" s="139" t="s">
        <v>70</v>
      </c>
      <c r="Y1477" s="95">
        <v>45353</v>
      </c>
      <c r="Z1477" s="4" t="s">
        <v>1888</v>
      </c>
      <c r="AA1477" s="4" t="s">
        <v>1886</v>
      </c>
      <c r="AB1477" s="186">
        <f>P1477</f>
        <v>10000000000</v>
      </c>
      <c r="AC1477" s="142">
        <f t="shared" si="186"/>
        <v>0</v>
      </c>
      <c r="AD1477" s="4"/>
      <c r="AE1477" s="4" t="s">
        <v>1942</v>
      </c>
      <c r="AF1477" s="252" t="s">
        <v>6867</v>
      </c>
      <c r="AG1477" s="145"/>
      <c r="AH1477" s="4"/>
      <c r="AI1477" s="4"/>
      <c r="AJ1477" s="4"/>
      <c r="AK1477" s="95">
        <v>45353</v>
      </c>
    </row>
    <row r="1478" spans="2:37" hidden="1">
      <c r="B1478" s="175" t="s">
        <v>5175</v>
      </c>
      <c r="C1478" s="174" t="s">
        <v>441</v>
      </c>
      <c r="D1478" s="4" t="s">
        <v>8656</v>
      </c>
      <c r="E1478" s="4" t="s">
        <v>2550</v>
      </c>
      <c r="F1478" s="4" t="s">
        <v>1060</v>
      </c>
      <c r="G1478" s="4" t="s">
        <v>8658</v>
      </c>
      <c r="H1478" s="4" t="s">
        <v>1353</v>
      </c>
      <c r="I1478" s="4" t="s">
        <v>1354</v>
      </c>
      <c r="J1478" s="141"/>
      <c r="K1478" s="139">
        <v>50000000000</v>
      </c>
      <c r="L1478" s="139">
        <v>50000000000</v>
      </c>
      <c r="M1478" s="4">
        <v>4.2</v>
      </c>
      <c r="N1478" s="4" t="s">
        <v>2587</v>
      </c>
      <c r="O1478" s="4" t="s">
        <v>2502</v>
      </c>
      <c r="P1478" s="186">
        <f t="shared" si="190"/>
        <v>50000000000</v>
      </c>
      <c r="Q1478" s="186">
        <f t="shared" si="191"/>
        <v>0</v>
      </c>
      <c r="R1478" s="4">
        <v>68</v>
      </c>
      <c r="S1478" s="4" t="s">
        <v>70</v>
      </c>
      <c r="T1478" s="4" t="s">
        <v>70</v>
      </c>
      <c r="U1478" s="140">
        <v>45341</v>
      </c>
      <c r="V1478" s="4" t="s">
        <v>1884</v>
      </c>
      <c r="W1478" s="4" t="s">
        <v>1954</v>
      </c>
      <c r="X1478" s="139" t="s">
        <v>70</v>
      </c>
      <c r="Y1478" s="95">
        <v>45353</v>
      </c>
      <c r="Z1478" s="4" t="s">
        <v>1888</v>
      </c>
      <c r="AA1478" s="4" t="s">
        <v>1886</v>
      </c>
      <c r="AB1478" s="186">
        <f>P1478</f>
        <v>50000000000</v>
      </c>
      <c r="AC1478" s="142">
        <f t="shared" ref="AC1478:AC1541" si="192">P1478-AB1478</f>
        <v>0</v>
      </c>
      <c r="AD1478" s="4"/>
      <c r="AE1478" s="4" t="s">
        <v>1942</v>
      </c>
      <c r="AF1478" s="252" t="s">
        <v>6867</v>
      </c>
      <c r="AG1478" s="145"/>
      <c r="AH1478" s="4"/>
      <c r="AI1478" s="4"/>
      <c r="AJ1478" s="4"/>
      <c r="AK1478" s="95">
        <v>45353</v>
      </c>
    </row>
    <row r="1479" spans="2:37" hidden="1">
      <c r="B1479" s="175" t="s">
        <v>5175</v>
      </c>
      <c r="C1479" s="174" t="s">
        <v>441</v>
      </c>
      <c r="D1479" s="4" t="s">
        <v>8656</v>
      </c>
      <c r="E1479" s="4" t="s">
        <v>2550</v>
      </c>
      <c r="F1479" s="4" t="s">
        <v>1060</v>
      </c>
      <c r="G1479" s="4" t="s">
        <v>8659</v>
      </c>
      <c r="H1479" s="4" t="s">
        <v>1353</v>
      </c>
      <c r="I1479" s="4" t="s">
        <v>1354</v>
      </c>
      <c r="J1479" s="141"/>
      <c r="K1479" s="139">
        <v>10000000000</v>
      </c>
      <c r="L1479" s="139">
        <v>10000000000</v>
      </c>
      <c r="M1479" s="4">
        <v>4.2</v>
      </c>
      <c r="N1479" s="4" t="s">
        <v>2587</v>
      </c>
      <c r="O1479" s="4" t="s">
        <v>2502</v>
      </c>
      <c r="P1479" s="186">
        <f t="shared" si="190"/>
        <v>10000000000</v>
      </c>
      <c r="Q1479" s="186">
        <f t="shared" si="191"/>
        <v>0</v>
      </c>
      <c r="R1479" s="4">
        <v>68</v>
      </c>
      <c r="S1479" s="4" t="s">
        <v>70</v>
      </c>
      <c r="T1479" s="4" t="s">
        <v>70</v>
      </c>
      <c r="U1479" s="140">
        <v>45341</v>
      </c>
      <c r="V1479" s="4" t="s">
        <v>1884</v>
      </c>
      <c r="W1479" s="4" t="s">
        <v>1954</v>
      </c>
      <c r="X1479" s="139" t="s">
        <v>70</v>
      </c>
      <c r="Y1479" s="95">
        <v>45353</v>
      </c>
      <c r="Z1479" s="4" t="s">
        <v>1888</v>
      </c>
      <c r="AA1479" s="4" t="s">
        <v>1886</v>
      </c>
      <c r="AB1479" s="186">
        <f>P1479</f>
        <v>10000000000</v>
      </c>
      <c r="AC1479" s="142">
        <f t="shared" si="192"/>
        <v>0</v>
      </c>
      <c r="AD1479" s="4"/>
      <c r="AE1479" s="4" t="s">
        <v>1942</v>
      </c>
      <c r="AF1479" s="252" t="s">
        <v>6867</v>
      </c>
      <c r="AG1479" s="145"/>
      <c r="AH1479" s="4"/>
      <c r="AI1479" s="4"/>
      <c r="AJ1479" s="4"/>
      <c r="AK1479" s="95">
        <v>45353</v>
      </c>
    </row>
    <row r="1480" spans="2:37" hidden="1">
      <c r="B1480" s="175" t="s">
        <v>5175</v>
      </c>
      <c r="C1480" s="174" t="s">
        <v>441</v>
      </c>
      <c r="D1480" s="4" t="s">
        <v>8656</v>
      </c>
      <c r="E1480" s="4" t="s">
        <v>2550</v>
      </c>
      <c r="F1480" s="4" t="s">
        <v>1060</v>
      </c>
      <c r="G1480" s="4" t="s">
        <v>8660</v>
      </c>
      <c r="H1480" s="4" t="s">
        <v>1353</v>
      </c>
      <c r="I1480" s="4" t="s">
        <v>1354</v>
      </c>
      <c r="J1480" s="141"/>
      <c r="K1480" s="139">
        <v>10000000000</v>
      </c>
      <c r="L1480" s="139">
        <v>10000000000</v>
      </c>
      <c r="M1480" s="4">
        <v>4.2</v>
      </c>
      <c r="N1480" s="4" t="s">
        <v>2587</v>
      </c>
      <c r="O1480" s="4" t="s">
        <v>2502</v>
      </c>
      <c r="P1480" s="186">
        <f t="shared" si="190"/>
        <v>10000000000</v>
      </c>
      <c r="Q1480" s="186">
        <f t="shared" si="191"/>
        <v>0</v>
      </c>
      <c r="R1480" s="4">
        <v>68</v>
      </c>
      <c r="S1480" s="4" t="s">
        <v>70</v>
      </c>
      <c r="T1480" s="4" t="s">
        <v>70</v>
      </c>
      <c r="U1480" s="140">
        <v>45341</v>
      </c>
      <c r="V1480" s="4" t="s">
        <v>1884</v>
      </c>
      <c r="W1480" s="4" t="s">
        <v>1954</v>
      </c>
      <c r="X1480" s="139" t="s">
        <v>70</v>
      </c>
      <c r="Y1480" s="95">
        <v>45353</v>
      </c>
      <c r="Z1480" s="4" t="s">
        <v>1888</v>
      </c>
      <c r="AA1480" s="4" t="s">
        <v>1886</v>
      </c>
      <c r="AB1480" s="186">
        <f>P1480</f>
        <v>10000000000</v>
      </c>
      <c r="AC1480" s="142">
        <f t="shared" si="192"/>
        <v>0</v>
      </c>
      <c r="AD1480" s="4"/>
      <c r="AE1480" s="4" t="s">
        <v>1942</v>
      </c>
      <c r="AF1480" s="252" t="s">
        <v>6867</v>
      </c>
      <c r="AG1480" s="145"/>
      <c r="AH1480" s="4"/>
      <c r="AI1480" s="4"/>
      <c r="AJ1480" s="4"/>
      <c r="AK1480" s="95">
        <v>45353</v>
      </c>
    </row>
    <row r="1481" spans="2:37" hidden="1">
      <c r="B1481" s="175" t="s">
        <v>5175</v>
      </c>
      <c r="C1481" s="174" t="s">
        <v>441</v>
      </c>
      <c r="D1481" s="4" t="s">
        <v>8656</v>
      </c>
      <c r="E1481" s="4" t="s">
        <v>2550</v>
      </c>
      <c r="F1481" s="4" t="s">
        <v>1060</v>
      </c>
      <c r="G1481" s="4" t="s">
        <v>8661</v>
      </c>
      <c r="H1481" s="4" t="s">
        <v>1353</v>
      </c>
      <c r="I1481" s="4" t="s">
        <v>1354</v>
      </c>
      <c r="J1481" s="141"/>
      <c r="K1481" s="139">
        <v>50000000000</v>
      </c>
      <c r="L1481" s="139">
        <v>50000000000</v>
      </c>
      <c r="M1481" s="4">
        <v>4.2</v>
      </c>
      <c r="N1481" s="4" t="s">
        <v>2587</v>
      </c>
      <c r="O1481" s="4" t="s">
        <v>2502</v>
      </c>
      <c r="P1481" s="186">
        <f t="shared" si="190"/>
        <v>50000000000</v>
      </c>
      <c r="Q1481" s="186">
        <f t="shared" si="191"/>
        <v>0</v>
      </c>
      <c r="R1481" s="4">
        <v>68</v>
      </c>
      <c r="S1481" s="4" t="s">
        <v>70</v>
      </c>
      <c r="T1481" s="4" t="s">
        <v>70</v>
      </c>
      <c r="U1481" s="140">
        <v>45341</v>
      </c>
      <c r="V1481" s="4" t="s">
        <v>1884</v>
      </c>
      <c r="W1481" s="4" t="s">
        <v>1954</v>
      </c>
      <c r="X1481" s="139" t="s">
        <v>70</v>
      </c>
      <c r="Y1481" s="95">
        <v>45353</v>
      </c>
      <c r="Z1481" s="4" t="s">
        <v>1888</v>
      </c>
      <c r="AA1481" s="4" t="s">
        <v>1886</v>
      </c>
      <c r="AB1481" s="186">
        <f>P1481</f>
        <v>50000000000</v>
      </c>
      <c r="AC1481" s="142">
        <f t="shared" si="192"/>
        <v>0</v>
      </c>
      <c r="AD1481" s="4"/>
      <c r="AE1481" s="4" t="s">
        <v>1942</v>
      </c>
      <c r="AF1481" s="252" t="s">
        <v>6867</v>
      </c>
      <c r="AG1481" s="145"/>
      <c r="AH1481" s="4"/>
      <c r="AI1481" s="4"/>
      <c r="AJ1481" s="4"/>
      <c r="AK1481" s="95">
        <v>45353</v>
      </c>
    </row>
    <row r="1482" spans="2:37" hidden="1">
      <c r="B1482" s="175" t="s">
        <v>5175</v>
      </c>
      <c r="C1482" s="174" t="s">
        <v>441</v>
      </c>
      <c r="D1482" s="4" t="s">
        <v>1961</v>
      </c>
      <c r="E1482" s="4" t="s">
        <v>1831</v>
      </c>
      <c r="F1482" s="4" t="s">
        <v>1060</v>
      </c>
      <c r="G1482" s="4" t="s">
        <v>8662</v>
      </c>
      <c r="H1482" s="4" t="s">
        <v>1413</v>
      </c>
      <c r="I1482" s="4" t="s">
        <v>1414</v>
      </c>
      <c r="J1482" s="141"/>
      <c r="K1482" s="139">
        <v>23000000000</v>
      </c>
      <c r="L1482" s="139">
        <v>23000000000</v>
      </c>
      <c r="M1482" s="4">
        <v>7.65</v>
      </c>
      <c r="N1482" s="4" t="s">
        <v>8663</v>
      </c>
      <c r="O1482" s="4" t="s">
        <v>3470</v>
      </c>
      <c r="P1482" s="186">
        <f t="shared" si="190"/>
        <v>23000000000</v>
      </c>
      <c r="Q1482" s="186">
        <f t="shared" si="191"/>
        <v>0</v>
      </c>
      <c r="R1482" s="4">
        <v>65</v>
      </c>
      <c r="S1482" s="4" t="s">
        <v>70</v>
      </c>
      <c r="T1482" s="4" t="s">
        <v>70</v>
      </c>
      <c r="U1482" s="140">
        <v>45341</v>
      </c>
      <c r="V1482" s="4" t="s">
        <v>1884</v>
      </c>
      <c r="W1482" s="4" t="s">
        <v>1954</v>
      </c>
      <c r="X1482" s="4"/>
      <c r="Y1482" s="4"/>
      <c r="Z1482" s="4"/>
      <c r="AA1482" s="4" t="s">
        <v>1886</v>
      </c>
      <c r="AB1482" s="4"/>
      <c r="AC1482" s="142">
        <f t="shared" si="192"/>
        <v>23000000000</v>
      </c>
      <c r="AD1482" s="4"/>
      <c r="AE1482" s="4"/>
      <c r="AF1482" s="144"/>
      <c r="AG1482" s="145"/>
      <c r="AH1482" s="4"/>
      <c r="AI1482" s="4"/>
      <c r="AJ1482" s="4"/>
    </row>
    <row r="1483" spans="2:37" hidden="1">
      <c r="B1483" s="175" t="s">
        <v>5175</v>
      </c>
      <c r="C1483" s="174" t="s">
        <v>441</v>
      </c>
      <c r="D1483" s="4" t="s">
        <v>1961</v>
      </c>
      <c r="E1483" s="4" t="s">
        <v>1831</v>
      </c>
      <c r="F1483" s="4" t="s">
        <v>1060</v>
      </c>
      <c r="G1483" s="4" t="s">
        <v>8664</v>
      </c>
      <c r="H1483" s="4" t="s">
        <v>1413</v>
      </c>
      <c r="I1483" s="4" t="s">
        <v>1414</v>
      </c>
      <c r="J1483" s="141"/>
      <c r="K1483" s="139">
        <v>23000000000</v>
      </c>
      <c r="L1483" s="139">
        <v>23000000000</v>
      </c>
      <c r="M1483" s="4">
        <v>7.65</v>
      </c>
      <c r="N1483" s="4" t="s">
        <v>6949</v>
      </c>
      <c r="O1483" s="4" t="s">
        <v>3164</v>
      </c>
      <c r="P1483" s="186">
        <f t="shared" si="190"/>
        <v>23000000000</v>
      </c>
      <c r="Q1483" s="186">
        <f t="shared" si="191"/>
        <v>0</v>
      </c>
      <c r="R1483" s="4">
        <v>65</v>
      </c>
      <c r="S1483" s="4" t="s">
        <v>70</v>
      </c>
      <c r="T1483" s="4" t="s">
        <v>70</v>
      </c>
      <c r="U1483" s="140">
        <v>45341</v>
      </c>
      <c r="V1483" s="4" t="s">
        <v>1884</v>
      </c>
      <c r="W1483" s="4" t="s">
        <v>1954</v>
      </c>
      <c r="X1483" s="4"/>
      <c r="Y1483" s="4"/>
      <c r="Z1483" s="4"/>
      <c r="AA1483" s="4" t="s">
        <v>1886</v>
      </c>
      <c r="AB1483" s="4"/>
      <c r="AC1483" s="142">
        <f t="shared" si="192"/>
        <v>23000000000</v>
      </c>
      <c r="AD1483" s="4"/>
      <c r="AE1483" s="4"/>
      <c r="AF1483" s="144"/>
      <c r="AG1483" s="145"/>
      <c r="AH1483" s="4"/>
      <c r="AI1483" s="4"/>
      <c r="AJ1483" s="4"/>
    </row>
    <row r="1484" spans="2:37" hidden="1">
      <c r="B1484" s="175" t="s">
        <v>5175</v>
      </c>
      <c r="C1484" s="174" t="s">
        <v>441</v>
      </c>
      <c r="D1484" s="4" t="s">
        <v>8656</v>
      </c>
      <c r="E1484" s="4" t="s">
        <v>2550</v>
      </c>
      <c r="F1484" s="4" t="s">
        <v>1060</v>
      </c>
      <c r="G1484" s="4" t="s">
        <v>8665</v>
      </c>
      <c r="H1484" s="4" t="s">
        <v>1353</v>
      </c>
      <c r="I1484" s="4" t="s">
        <v>1354</v>
      </c>
      <c r="J1484" s="141"/>
      <c r="K1484" s="139">
        <v>20000000000</v>
      </c>
      <c r="L1484" s="139">
        <v>20000000000</v>
      </c>
      <c r="M1484" s="4">
        <v>4.2</v>
      </c>
      <c r="N1484" s="4" t="s">
        <v>2587</v>
      </c>
      <c r="O1484" s="4" t="s">
        <v>2502</v>
      </c>
      <c r="P1484" s="186">
        <f t="shared" si="190"/>
        <v>20000000000</v>
      </c>
      <c r="Q1484" s="186">
        <f t="shared" si="191"/>
        <v>0</v>
      </c>
      <c r="R1484" s="4">
        <v>68</v>
      </c>
      <c r="S1484" s="4" t="s">
        <v>70</v>
      </c>
      <c r="T1484" s="4" t="s">
        <v>70</v>
      </c>
      <c r="U1484" s="140">
        <v>45341</v>
      </c>
      <c r="V1484" s="4" t="s">
        <v>1884</v>
      </c>
      <c r="W1484" s="4" t="s">
        <v>1954</v>
      </c>
      <c r="X1484" s="139" t="s">
        <v>70</v>
      </c>
      <c r="Y1484" s="95">
        <v>45353</v>
      </c>
      <c r="Z1484" s="4" t="s">
        <v>1888</v>
      </c>
      <c r="AA1484" s="4" t="s">
        <v>1886</v>
      </c>
      <c r="AB1484" s="186">
        <f>P1484</f>
        <v>20000000000</v>
      </c>
      <c r="AC1484" s="142">
        <f t="shared" si="192"/>
        <v>0</v>
      </c>
      <c r="AD1484" s="4"/>
      <c r="AE1484" s="4" t="s">
        <v>1942</v>
      </c>
      <c r="AF1484" s="252" t="s">
        <v>6867</v>
      </c>
      <c r="AG1484" s="145"/>
      <c r="AH1484" s="4"/>
      <c r="AI1484" s="4"/>
      <c r="AJ1484" s="4"/>
      <c r="AK1484" s="95">
        <v>45353</v>
      </c>
    </row>
    <row r="1485" spans="2:37" hidden="1">
      <c r="B1485" s="145" t="s">
        <v>5175</v>
      </c>
      <c r="C1485" s="4" t="s">
        <v>441</v>
      </c>
      <c r="D1485" s="4" t="s">
        <v>8594</v>
      </c>
      <c r="E1485" s="4" t="s">
        <v>3596</v>
      </c>
      <c r="F1485" s="4" t="s">
        <v>1060</v>
      </c>
      <c r="G1485" s="4" t="s">
        <v>8666</v>
      </c>
      <c r="H1485" s="4" t="s">
        <v>1158</v>
      </c>
      <c r="I1485" s="4" t="s">
        <v>1159</v>
      </c>
      <c r="J1485" s="4"/>
      <c r="K1485" s="139">
        <v>2449548</v>
      </c>
      <c r="L1485" s="139">
        <v>2449548</v>
      </c>
      <c r="M1485" s="4">
        <v>0.2</v>
      </c>
      <c r="N1485" s="4" t="s">
        <v>8667</v>
      </c>
      <c r="O1485" s="4"/>
      <c r="P1485" s="186">
        <f>L1485</f>
        <v>2449548</v>
      </c>
      <c r="Q1485" s="186">
        <f>L1485-P1485</f>
        <v>0</v>
      </c>
      <c r="R1485" s="4">
        <v>13</v>
      </c>
      <c r="S1485" s="4" t="s">
        <v>70</v>
      </c>
      <c r="T1485" s="4" t="s">
        <v>70</v>
      </c>
      <c r="U1485" s="140">
        <v>45321</v>
      </c>
      <c r="V1485" s="4" t="s">
        <v>1884</v>
      </c>
      <c r="W1485" s="4" t="s">
        <v>1954</v>
      </c>
      <c r="X1485" s="4"/>
      <c r="Y1485" s="4"/>
      <c r="Z1485" s="146"/>
      <c r="AA1485" s="4" t="s">
        <v>1886</v>
      </c>
      <c r="AB1485" s="4"/>
      <c r="AC1485" s="142">
        <f t="shared" si="192"/>
        <v>2449548</v>
      </c>
      <c r="AD1485" s="4"/>
      <c r="AE1485" s="4"/>
      <c r="AF1485" s="144"/>
      <c r="AG1485" s="145"/>
      <c r="AH1485" s="4"/>
      <c r="AI1485" s="145"/>
      <c r="AJ1485" s="4"/>
    </row>
    <row r="1486" spans="2:37" hidden="1">
      <c r="B1486" s="145" t="s">
        <v>5175</v>
      </c>
      <c r="C1486" s="4" t="s">
        <v>441</v>
      </c>
      <c r="D1486" s="4" t="s">
        <v>8668</v>
      </c>
      <c r="E1486" s="4" t="s">
        <v>5419</v>
      </c>
      <c r="F1486" s="4" t="s">
        <v>1060</v>
      </c>
      <c r="G1486" s="4" t="s">
        <v>8669</v>
      </c>
      <c r="H1486" s="4" t="s">
        <v>1158</v>
      </c>
      <c r="I1486" s="4" t="s">
        <v>1159</v>
      </c>
      <c r="J1486" s="4"/>
      <c r="K1486" s="139">
        <v>124192</v>
      </c>
      <c r="L1486" s="139">
        <v>124192</v>
      </c>
      <c r="M1486" s="4">
        <v>0.2</v>
      </c>
      <c r="N1486" s="4" t="s">
        <v>8670</v>
      </c>
      <c r="O1486" s="4"/>
      <c r="P1486" s="186">
        <f>L1486</f>
        <v>124192</v>
      </c>
      <c r="Q1486" s="186">
        <f>L1486-P1486</f>
        <v>0</v>
      </c>
      <c r="R1486" s="4">
        <v>13</v>
      </c>
      <c r="S1486" s="4" t="s">
        <v>70</v>
      </c>
      <c r="T1486" s="4" t="s">
        <v>70</v>
      </c>
      <c r="U1486" s="140">
        <v>45321</v>
      </c>
      <c r="V1486" s="4" t="s">
        <v>1884</v>
      </c>
      <c r="W1486" s="4" t="s">
        <v>1954</v>
      </c>
      <c r="X1486" s="4"/>
      <c r="Y1486" s="4"/>
      <c r="Z1486" s="146"/>
      <c r="AA1486" s="4" t="s">
        <v>1886</v>
      </c>
      <c r="AB1486" s="4"/>
      <c r="AC1486" s="142">
        <f t="shared" si="192"/>
        <v>124192</v>
      </c>
      <c r="AD1486" s="4"/>
      <c r="AE1486" s="4"/>
      <c r="AF1486" s="144"/>
      <c r="AG1486" s="145"/>
      <c r="AH1486" s="4"/>
      <c r="AI1486" s="145"/>
      <c r="AJ1486" s="4"/>
    </row>
    <row r="1487" spans="2:37" hidden="1">
      <c r="B1487" s="145" t="s">
        <v>5175</v>
      </c>
      <c r="C1487" s="4" t="s">
        <v>441</v>
      </c>
      <c r="D1487" s="4" t="s">
        <v>8594</v>
      </c>
      <c r="E1487" s="4" t="s">
        <v>3596</v>
      </c>
      <c r="F1487" s="4" t="s">
        <v>1060</v>
      </c>
      <c r="G1487" s="4" t="s">
        <v>8671</v>
      </c>
      <c r="H1487" s="4" t="s">
        <v>1283</v>
      </c>
      <c r="I1487" s="4" t="s">
        <v>1284</v>
      </c>
      <c r="J1487" s="4"/>
      <c r="K1487" s="139">
        <v>244098</v>
      </c>
      <c r="L1487" s="139">
        <v>244098</v>
      </c>
      <c r="M1487" s="4">
        <v>0.2</v>
      </c>
      <c r="N1487" s="4" t="s">
        <v>4928</v>
      </c>
      <c r="O1487" s="4"/>
      <c r="P1487" s="186">
        <f>L1487</f>
        <v>244098</v>
      </c>
      <c r="Q1487" s="186">
        <f>L1487-P1487</f>
        <v>0</v>
      </c>
      <c r="R1487" s="4">
        <v>14</v>
      </c>
      <c r="S1487" s="4" t="s">
        <v>70</v>
      </c>
      <c r="T1487" s="4" t="s">
        <v>70</v>
      </c>
      <c r="U1487" s="140">
        <v>45321</v>
      </c>
      <c r="V1487" s="4" t="s">
        <v>1884</v>
      </c>
      <c r="W1487" s="4" t="s">
        <v>1954</v>
      </c>
      <c r="X1487" s="4"/>
      <c r="Y1487" s="4"/>
      <c r="Z1487" s="146"/>
      <c r="AA1487" s="4" t="s">
        <v>1886</v>
      </c>
      <c r="AB1487" s="4"/>
      <c r="AC1487" s="142">
        <f t="shared" si="192"/>
        <v>244098</v>
      </c>
      <c r="AD1487" s="4"/>
      <c r="AE1487" s="4"/>
      <c r="AF1487" s="144"/>
      <c r="AG1487" s="145"/>
      <c r="AH1487" s="4"/>
      <c r="AI1487" s="145"/>
      <c r="AJ1487" s="4"/>
    </row>
    <row r="1488" spans="2:37" hidden="1">
      <c r="B1488" s="175" t="s">
        <v>5175</v>
      </c>
      <c r="C1488" s="174" t="s">
        <v>441</v>
      </c>
      <c r="D1488" s="4" t="s">
        <v>1961</v>
      </c>
      <c r="E1488" s="4" t="s">
        <v>1831</v>
      </c>
      <c r="F1488" s="4" t="s">
        <v>1060</v>
      </c>
      <c r="G1488" s="4" t="s">
        <v>8672</v>
      </c>
      <c r="H1488" s="4" t="s">
        <v>1353</v>
      </c>
      <c r="I1488" s="4" t="s">
        <v>1354</v>
      </c>
      <c r="J1488" s="4"/>
      <c r="K1488" s="139">
        <v>1269518169</v>
      </c>
      <c r="L1488" s="139">
        <v>1269518169</v>
      </c>
      <c r="M1488" s="4">
        <v>0.2</v>
      </c>
      <c r="N1488" s="4" t="s">
        <v>8673</v>
      </c>
      <c r="O1488" s="4"/>
      <c r="P1488" s="186">
        <f>K1488</f>
        <v>1269518169</v>
      </c>
      <c r="Q1488" s="186">
        <f>K1488-P1488</f>
        <v>0</v>
      </c>
      <c r="R1488" s="4">
        <v>68</v>
      </c>
      <c r="S1488" s="4" t="s">
        <v>70</v>
      </c>
      <c r="T1488" s="4" t="s">
        <v>70</v>
      </c>
      <c r="U1488" s="140">
        <v>45341</v>
      </c>
      <c r="V1488" s="4" t="s">
        <v>1884</v>
      </c>
      <c r="W1488" s="4" t="s">
        <v>1954</v>
      </c>
      <c r="X1488" s="139" t="s">
        <v>70</v>
      </c>
      <c r="Y1488" s="95">
        <v>45353</v>
      </c>
      <c r="Z1488" s="4" t="s">
        <v>1888</v>
      </c>
      <c r="AA1488" s="4" t="s">
        <v>1886</v>
      </c>
      <c r="AB1488" s="186">
        <f>P1488</f>
        <v>1269518169</v>
      </c>
      <c r="AC1488" s="142">
        <f t="shared" si="192"/>
        <v>0</v>
      </c>
      <c r="AD1488" s="4"/>
      <c r="AE1488" s="4" t="s">
        <v>1942</v>
      </c>
      <c r="AF1488" s="252" t="s">
        <v>6867</v>
      </c>
      <c r="AG1488" s="145"/>
      <c r="AH1488" s="4"/>
      <c r="AI1488" s="145"/>
      <c r="AJ1488" s="4"/>
      <c r="AK1488" s="95">
        <v>45353</v>
      </c>
    </row>
    <row r="1489" spans="1:36" hidden="1">
      <c r="B1489" s="175" t="s">
        <v>5175</v>
      </c>
      <c r="C1489" s="174" t="s">
        <v>441</v>
      </c>
      <c r="D1489" s="4" t="s">
        <v>1961</v>
      </c>
      <c r="E1489" s="4" t="s">
        <v>1831</v>
      </c>
      <c r="F1489" s="4" t="s">
        <v>2018</v>
      </c>
      <c r="G1489" s="4" t="s">
        <v>8674</v>
      </c>
      <c r="H1489" s="4" t="s">
        <v>1413</v>
      </c>
      <c r="I1489" s="4" t="s">
        <v>1414</v>
      </c>
      <c r="J1489" s="4"/>
      <c r="K1489" s="139">
        <v>164.61</v>
      </c>
      <c r="L1489" s="139">
        <v>3969570.15</v>
      </c>
      <c r="M1489" s="4">
        <v>0</v>
      </c>
      <c r="N1489" s="4" t="s">
        <v>8673</v>
      </c>
      <c r="O1489" s="4"/>
      <c r="P1489" s="186">
        <f>K1489</f>
        <v>164.61</v>
      </c>
      <c r="Q1489" s="186">
        <f>K1489-P1489</f>
        <v>0</v>
      </c>
      <c r="R1489" s="4">
        <v>65</v>
      </c>
      <c r="S1489" s="4" t="s">
        <v>70</v>
      </c>
      <c r="T1489" s="4" t="s">
        <v>70</v>
      </c>
      <c r="U1489" s="140">
        <v>45341</v>
      </c>
      <c r="V1489" s="4" t="s">
        <v>1884</v>
      </c>
      <c r="W1489" s="4" t="s">
        <v>1954</v>
      </c>
      <c r="X1489" s="4"/>
      <c r="Y1489" s="4"/>
      <c r="Z1489" s="146"/>
      <c r="AA1489" s="4" t="s">
        <v>1886</v>
      </c>
      <c r="AB1489" s="4"/>
      <c r="AC1489" s="142">
        <f t="shared" si="192"/>
        <v>164.61</v>
      </c>
      <c r="AD1489" s="4"/>
      <c r="AE1489" s="4"/>
      <c r="AF1489" s="144"/>
      <c r="AG1489" s="145"/>
      <c r="AH1489" s="4"/>
      <c r="AI1489" s="145"/>
      <c r="AJ1489" s="4"/>
    </row>
    <row r="1490" spans="1:36" hidden="1">
      <c r="B1490" s="175" t="s">
        <v>5175</v>
      </c>
      <c r="C1490" s="174" t="s">
        <v>441</v>
      </c>
      <c r="D1490" s="4" t="s">
        <v>1961</v>
      </c>
      <c r="E1490" s="4" t="s">
        <v>1831</v>
      </c>
      <c r="F1490" s="4" t="s">
        <v>1060</v>
      </c>
      <c r="G1490" s="4" t="s">
        <v>8675</v>
      </c>
      <c r="H1490" s="4" t="s">
        <v>1413</v>
      </c>
      <c r="I1490" s="4" t="s">
        <v>1414</v>
      </c>
      <c r="J1490" s="4"/>
      <c r="K1490" s="139">
        <v>893837853</v>
      </c>
      <c r="L1490" s="139">
        <v>893837853</v>
      </c>
      <c r="M1490" s="4">
        <v>0.2</v>
      </c>
      <c r="N1490" s="4" t="s">
        <v>8673</v>
      </c>
      <c r="O1490" s="4"/>
      <c r="P1490" s="186">
        <f>K1490</f>
        <v>893837853</v>
      </c>
      <c r="Q1490" s="186">
        <f>K1490-P1490</f>
        <v>0</v>
      </c>
      <c r="R1490" s="4">
        <v>65</v>
      </c>
      <c r="S1490" s="4" t="s">
        <v>70</v>
      </c>
      <c r="T1490" s="4" t="s">
        <v>70</v>
      </c>
      <c r="U1490" s="140">
        <v>45341</v>
      </c>
      <c r="V1490" s="4" t="s">
        <v>1884</v>
      </c>
      <c r="W1490" s="4" t="s">
        <v>1954</v>
      </c>
      <c r="X1490" s="4"/>
      <c r="Y1490" s="4"/>
      <c r="Z1490" s="146"/>
      <c r="AA1490" s="4" t="s">
        <v>1886</v>
      </c>
      <c r="AB1490" s="4"/>
      <c r="AC1490" s="142">
        <f t="shared" si="192"/>
        <v>893837853</v>
      </c>
      <c r="AD1490" s="4"/>
      <c r="AE1490" s="4"/>
      <c r="AF1490" s="144"/>
      <c r="AG1490" s="145"/>
      <c r="AH1490" s="4"/>
      <c r="AI1490" s="145"/>
      <c r="AJ1490" s="4"/>
    </row>
    <row r="1491" spans="1:36" hidden="1">
      <c r="B1491" s="175" t="s">
        <v>5175</v>
      </c>
      <c r="C1491" s="174" t="s">
        <v>441</v>
      </c>
      <c r="D1491" s="4" t="s">
        <v>1961</v>
      </c>
      <c r="E1491" s="4" t="s">
        <v>1831</v>
      </c>
      <c r="F1491" s="4" t="s">
        <v>1060</v>
      </c>
      <c r="G1491" s="4" t="s">
        <v>8676</v>
      </c>
      <c r="H1491" s="4" t="s">
        <v>1413</v>
      </c>
      <c r="I1491" s="4" t="s">
        <v>1414</v>
      </c>
      <c r="J1491" s="4"/>
      <c r="K1491" s="139">
        <v>1400000000</v>
      </c>
      <c r="L1491" s="139">
        <v>1400000000</v>
      </c>
      <c r="M1491" s="4">
        <v>0</v>
      </c>
      <c r="N1491" s="4" t="s">
        <v>8677</v>
      </c>
      <c r="O1491" s="4"/>
      <c r="P1491" s="186">
        <f>K1491</f>
        <v>1400000000</v>
      </c>
      <c r="Q1491" s="186">
        <f>K1491-P1491</f>
        <v>0</v>
      </c>
      <c r="R1491" s="4">
        <v>65</v>
      </c>
      <c r="S1491" s="4" t="s">
        <v>70</v>
      </c>
      <c r="T1491" s="4" t="s">
        <v>70</v>
      </c>
      <c r="U1491" s="140">
        <v>45341</v>
      </c>
      <c r="V1491" s="4" t="s">
        <v>1884</v>
      </c>
      <c r="W1491" s="4" t="s">
        <v>1954</v>
      </c>
      <c r="X1491" s="4"/>
      <c r="Y1491" s="4"/>
      <c r="Z1491" s="146"/>
      <c r="AA1491" s="4" t="s">
        <v>1886</v>
      </c>
      <c r="AB1491" s="4"/>
      <c r="AC1491" s="142">
        <f t="shared" si="192"/>
        <v>1400000000</v>
      </c>
      <c r="AD1491" s="4"/>
      <c r="AE1491" s="4"/>
      <c r="AF1491" s="144"/>
      <c r="AG1491" s="145"/>
      <c r="AH1491" s="4"/>
      <c r="AI1491" s="145"/>
      <c r="AJ1491" s="4"/>
    </row>
    <row r="1492" spans="1:36" hidden="1">
      <c r="B1492" s="145" t="s">
        <v>5418</v>
      </c>
      <c r="C1492" s="4" t="s">
        <v>1120</v>
      </c>
      <c r="D1492" s="4" t="s">
        <v>2498</v>
      </c>
      <c r="E1492" s="4"/>
      <c r="F1492" s="4" t="s">
        <v>1060</v>
      </c>
      <c r="G1492" s="4" t="s">
        <v>8678</v>
      </c>
      <c r="H1492" s="4" t="s">
        <v>1724</v>
      </c>
      <c r="I1492" s="4" t="s">
        <v>1725</v>
      </c>
      <c r="J1492" s="4"/>
      <c r="K1492" s="139">
        <v>276517343</v>
      </c>
      <c r="L1492" s="150">
        <v>276517343</v>
      </c>
      <c r="M1492" s="4" t="s">
        <v>3114</v>
      </c>
      <c r="N1492" s="4" t="s">
        <v>8679</v>
      </c>
      <c r="O1492" s="4" t="s">
        <v>3116</v>
      </c>
      <c r="P1492" s="186">
        <f>K1492</f>
        <v>276517343</v>
      </c>
      <c r="Q1492" s="186">
        <f>K1492-P1492</f>
        <v>0</v>
      </c>
      <c r="R1492" s="4">
        <v>143</v>
      </c>
      <c r="S1492" s="4" t="s">
        <v>70</v>
      </c>
      <c r="T1492" s="4" t="s">
        <v>70</v>
      </c>
      <c r="U1492" s="140">
        <v>45352</v>
      </c>
      <c r="V1492" s="4" t="s">
        <v>1884</v>
      </c>
      <c r="W1492" s="4" t="s">
        <v>1954</v>
      </c>
      <c r="X1492" s="139" t="s">
        <v>70</v>
      </c>
      <c r="Y1492" s="140">
        <v>45364</v>
      </c>
      <c r="Z1492" s="4" t="s">
        <v>1885</v>
      </c>
      <c r="AA1492" s="4" t="s">
        <v>1886</v>
      </c>
      <c r="AB1492" s="186">
        <f t="shared" ref="AB1492:AB1494" si="193">P1492</f>
        <v>276517343</v>
      </c>
      <c r="AC1492" s="142">
        <f t="shared" si="192"/>
        <v>0</v>
      </c>
      <c r="AD1492" s="4"/>
      <c r="AE1492" s="4" t="s">
        <v>1127</v>
      </c>
      <c r="AF1492" s="252" t="s">
        <v>8680</v>
      </c>
      <c r="AG1492" s="4"/>
      <c r="AH1492" s="4"/>
      <c r="AI1492" s="4"/>
      <c r="AJ1492" s="4"/>
    </row>
    <row r="1493" spans="1:36" hidden="1">
      <c r="B1493" s="145" t="s">
        <v>5418</v>
      </c>
      <c r="C1493" s="4" t="s">
        <v>1120</v>
      </c>
      <c r="D1493" s="4" t="s">
        <v>2498</v>
      </c>
      <c r="E1493" s="4"/>
      <c r="F1493" s="4" t="s">
        <v>1060</v>
      </c>
      <c r="G1493" s="4" t="s">
        <v>8681</v>
      </c>
      <c r="H1493" s="4" t="s">
        <v>1724</v>
      </c>
      <c r="I1493" s="4" t="s">
        <v>1725</v>
      </c>
      <c r="J1493" s="4"/>
      <c r="K1493" s="139">
        <v>11439528620</v>
      </c>
      <c r="L1493" s="150">
        <v>11439528620</v>
      </c>
      <c r="M1493" s="4" t="s">
        <v>3114</v>
      </c>
      <c r="N1493" s="4" t="s">
        <v>8682</v>
      </c>
      <c r="O1493" s="4" t="s">
        <v>8683</v>
      </c>
      <c r="P1493" s="186">
        <f t="shared" ref="P1493:P1494" si="194">K1493</f>
        <v>11439528620</v>
      </c>
      <c r="Q1493" s="186">
        <f t="shared" ref="Q1493:Q1494" si="195">K1493-P1493</f>
        <v>0</v>
      </c>
      <c r="R1493" s="4">
        <v>143</v>
      </c>
      <c r="S1493" s="4" t="s">
        <v>70</v>
      </c>
      <c r="T1493" s="4" t="s">
        <v>70</v>
      </c>
      <c r="U1493" s="140">
        <v>45352</v>
      </c>
      <c r="V1493" s="4" t="s">
        <v>1884</v>
      </c>
      <c r="W1493" s="4" t="s">
        <v>1954</v>
      </c>
      <c r="X1493" s="139" t="s">
        <v>70</v>
      </c>
      <c r="Y1493" s="140">
        <v>45364</v>
      </c>
      <c r="Z1493" s="4" t="s">
        <v>1885</v>
      </c>
      <c r="AA1493" s="4" t="s">
        <v>1886</v>
      </c>
      <c r="AB1493" s="186">
        <f t="shared" si="193"/>
        <v>11439528620</v>
      </c>
      <c r="AC1493" s="142">
        <f t="shared" si="192"/>
        <v>0</v>
      </c>
      <c r="AD1493" s="4"/>
      <c r="AE1493" s="4" t="s">
        <v>1127</v>
      </c>
      <c r="AF1493" s="252" t="s">
        <v>8680</v>
      </c>
      <c r="AG1493" s="4"/>
      <c r="AH1493" s="4"/>
      <c r="AI1493" s="4"/>
      <c r="AJ1493" s="4"/>
    </row>
    <row r="1494" spans="1:36" hidden="1">
      <c r="B1494" s="145" t="s">
        <v>5418</v>
      </c>
      <c r="C1494" s="4" t="s">
        <v>1120</v>
      </c>
      <c r="D1494" s="4" t="s">
        <v>2498</v>
      </c>
      <c r="E1494" s="4"/>
      <c r="F1494" s="4" t="s">
        <v>1060</v>
      </c>
      <c r="G1494" s="4" t="s">
        <v>8684</v>
      </c>
      <c r="H1494" s="4" t="s">
        <v>1724</v>
      </c>
      <c r="I1494" s="4" t="s">
        <v>1725</v>
      </c>
      <c r="J1494" s="4"/>
      <c r="K1494" s="139">
        <v>17159292930</v>
      </c>
      <c r="L1494" s="150">
        <v>17159292930</v>
      </c>
      <c r="M1494" s="4" t="s">
        <v>3114</v>
      </c>
      <c r="N1494" s="4" t="s">
        <v>8682</v>
      </c>
      <c r="O1494" s="4" t="s">
        <v>8683</v>
      </c>
      <c r="P1494" s="186">
        <f t="shared" si="194"/>
        <v>17159292930</v>
      </c>
      <c r="Q1494" s="186">
        <f t="shared" si="195"/>
        <v>0</v>
      </c>
      <c r="R1494" s="4">
        <v>143</v>
      </c>
      <c r="S1494" s="4" t="s">
        <v>70</v>
      </c>
      <c r="T1494" s="4" t="s">
        <v>70</v>
      </c>
      <c r="U1494" s="140">
        <v>45352</v>
      </c>
      <c r="V1494" s="4" t="s">
        <v>1884</v>
      </c>
      <c r="W1494" s="4" t="s">
        <v>1954</v>
      </c>
      <c r="X1494" s="139" t="s">
        <v>70</v>
      </c>
      <c r="Y1494" s="140">
        <v>45364</v>
      </c>
      <c r="Z1494" s="4" t="s">
        <v>1885</v>
      </c>
      <c r="AA1494" s="4" t="s">
        <v>1886</v>
      </c>
      <c r="AB1494" s="186">
        <f t="shared" si="193"/>
        <v>17159292930</v>
      </c>
      <c r="AC1494" s="142">
        <f t="shared" si="192"/>
        <v>0</v>
      </c>
      <c r="AD1494" s="4"/>
      <c r="AE1494" s="4" t="s">
        <v>1127</v>
      </c>
      <c r="AF1494" s="252" t="s">
        <v>8680</v>
      </c>
      <c r="AG1494" s="4"/>
      <c r="AH1494" s="4"/>
      <c r="AI1494" s="4"/>
      <c r="AJ1494" s="4"/>
    </row>
    <row r="1495" spans="1:36" hidden="1">
      <c r="A1495" t="s">
        <v>70</v>
      </c>
      <c r="B1495" s="145" t="s">
        <v>5418</v>
      </c>
      <c r="C1495" s="4" t="s">
        <v>1120</v>
      </c>
      <c r="D1495" s="4" t="s">
        <v>5419</v>
      </c>
      <c r="E1495" s="4"/>
      <c r="F1495" s="4" t="s">
        <v>1060</v>
      </c>
      <c r="G1495" s="4" t="s">
        <v>8685</v>
      </c>
      <c r="H1495" s="4" t="s">
        <v>1722</v>
      </c>
      <c r="I1495" s="4" t="s">
        <v>1723</v>
      </c>
      <c r="J1495" s="4"/>
      <c r="K1495" s="139">
        <v>1000000000</v>
      </c>
      <c r="L1495" s="150">
        <v>1000000000</v>
      </c>
      <c r="M1495" s="4" t="s">
        <v>3114</v>
      </c>
      <c r="N1495" s="4" t="s">
        <v>8686</v>
      </c>
      <c r="O1495" s="4" t="s">
        <v>8687</v>
      </c>
      <c r="P1495" s="150">
        <f t="shared" ref="P1495:P1516" si="196">L1495</f>
        <v>1000000000</v>
      </c>
      <c r="Q1495" s="150">
        <f t="shared" ref="Q1495:Q1516" si="197">L1495-P1495</f>
        <v>0</v>
      </c>
      <c r="R1495" s="4">
        <v>1</v>
      </c>
      <c r="S1495" s="4" t="s">
        <v>70</v>
      </c>
      <c r="T1495" s="4" t="s">
        <v>70</v>
      </c>
      <c r="U1495" s="140">
        <v>45321</v>
      </c>
      <c r="V1495" s="4" t="s">
        <v>1884</v>
      </c>
      <c r="W1495" s="4" t="s">
        <v>1954</v>
      </c>
      <c r="X1495" s="4"/>
      <c r="Y1495" s="4"/>
      <c r="Z1495" s="4"/>
      <c r="AA1495" s="4" t="s">
        <v>1886</v>
      </c>
      <c r="AB1495" s="4"/>
      <c r="AC1495" s="142">
        <f t="shared" si="192"/>
        <v>1000000000</v>
      </c>
      <c r="AD1495" s="4"/>
      <c r="AE1495" s="4"/>
      <c r="AF1495" s="144"/>
      <c r="AG1495" s="4"/>
      <c r="AH1495" s="4"/>
      <c r="AI1495" s="4"/>
      <c r="AJ1495" s="4"/>
    </row>
    <row r="1496" spans="1:36" hidden="1">
      <c r="A1496" t="s">
        <v>70</v>
      </c>
      <c r="B1496" s="145" t="s">
        <v>5418</v>
      </c>
      <c r="C1496" s="4" t="s">
        <v>1120</v>
      </c>
      <c r="D1496" s="4" t="s">
        <v>5419</v>
      </c>
      <c r="E1496" s="4"/>
      <c r="F1496" s="4" t="s">
        <v>1060</v>
      </c>
      <c r="G1496" s="4" t="s">
        <v>8688</v>
      </c>
      <c r="H1496" s="4" t="s">
        <v>1722</v>
      </c>
      <c r="I1496" s="4" t="s">
        <v>1723</v>
      </c>
      <c r="J1496" s="4"/>
      <c r="K1496" s="139">
        <v>1062588050</v>
      </c>
      <c r="L1496" s="150">
        <v>1062588050</v>
      </c>
      <c r="M1496" s="4" t="s">
        <v>3114</v>
      </c>
      <c r="N1496" s="4" t="s">
        <v>8689</v>
      </c>
      <c r="O1496" s="4" t="s">
        <v>8690</v>
      </c>
      <c r="P1496" s="150">
        <f t="shared" si="196"/>
        <v>1062588050</v>
      </c>
      <c r="Q1496" s="150">
        <f t="shared" si="197"/>
        <v>0</v>
      </c>
      <c r="R1496" s="4">
        <v>1</v>
      </c>
      <c r="S1496" s="4" t="s">
        <v>70</v>
      </c>
      <c r="T1496" s="4" t="s">
        <v>70</v>
      </c>
      <c r="U1496" s="140">
        <v>45321</v>
      </c>
      <c r="V1496" s="4" t="s">
        <v>1884</v>
      </c>
      <c r="W1496" s="4" t="s">
        <v>1954</v>
      </c>
      <c r="X1496" s="4"/>
      <c r="Y1496" s="4"/>
      <c r="Z1496" s="4"/>
      <c r="AA1496" s="4" t="s">
        <v>1886</v>
      </c>
      <c r="AB1496" s="4"/>
      <c r="AC1496" s="142">
        <f t="shared" si="192"/>
        <v>1062588050</v>
      </c>
      <c r="AD1496" s="4"/>
      <c r="AE1496" s="4"/>
      <c r="AF1496" s="144"/>
      <c r="AG1496" s="4"/>
      <c r="AH1496" s="4"/>
      <c r="AI1496" s="4"/>
      <c r="AJ1496" s="4"/>
    </row>
    <row r="1497" spans="1:36" hidden="1">
      <c r="A1497" t="s">
        <v>70</v>
      </c>
      <c r="B1497" s="145" t="s">
        <v>5418</v>
      </c>
      <c r="C1497" s="4" t="s">
        <v>1120</v>
      </c>
      <c r="D1497" s="4" t="s">
        <v>5419</v>
      </c>
      <c r="E1497" s="4"/>
      <c r="F1497" s="4" t="s">
        <v>1060</v>
      </c>
      <c r="G1497" s="4" t="s">
        <v>8691</v>
      </c>
      <c r="H1497" s="4" t="s">
        <v>1722</v>
      </c>
      <c r="I1497" s="4" t="s">
        <v>1723</v>
      </c>
      <c r="J1497" s="4"/>
      <c r="K1497" s="139">
        <v>1400000000</v>
      </c>
      <c r="L1497" s="150">
        <v>1400000000</v>
      </c>
      <c r="M1497" s="4" t="s">
        <v>3114</v>
      </c>
      <c r="N1497" s="4" t="s">
        <v>8692</v>
      </c>
      <c r="O1497" s="4" t="s">
        <v>8687</v>
      </c>
      <c r="P1497" s="150">
        <f t="shared" si="196"/>
        <v>1400000000</v>
      </c>
      <c r="Q1497" s="150">
        <f t="shared" si="197"/>
        <v>0</v>
      </c>
      <c r="R1497" s="4">
        <v>1</v>
      </c>
      <c r="S1497" s="4" t="s">
        <v>70</v>
      </c>
      <c r="T1497" s="4" t="s">
        <v>70</v>
      </c>
      <c r="U1497" s="140">
        <v>45321</v>
      </c>
      <c r="V1497" s="4" t="s">
        <v>1884</v>
      </c>
      <c r="W1497" s="4" t="s">
        <v>1954</v>
      </c>
      <c r="X1497" s="4"/>
      <c r="Y1497" s="4"/>
      <c r="Z1497" s="4"/>
      <c r="AA1497" s="4" t="s">
        <v>1886</v>
      </c>
      <c r="AB1497" s="4"/>
      <c r="AC1497" s="142">
        <f t="shared" si="192"/>
        <v>1400000000</v>
      </c>
      <c r="AD1497" s="4"/>
      <c r="AE1497" s="4"/>
      <c r="AF1497" s="144"/>
      <c r="AG1497" s="4"/>
      <c r="AH1497" s="4"/>
      <c r="AI1497" s="4"/>
      <c r="AJ1497" s="4"/>
    </row>
    <row r="1498" spans="1:36" hidden="1">
      <c r="A1498" t="s">
        <v>70</v>
      </c>
      <c r="B1498" s="145" t="s">
        <v>5418</v>
      </c>
      <c r="C1498" s="4" t="s">
        <v>1120</v>
      </c>
      <c r="D1498" s="4" t="s">
        <v>5419</v>
      </c>
      <c r="E1498" s="4"/>
      <c r="F1498" s="4" t="s">
        <v>1060</v>
      </c>
      <c r="G1498" s="4" t="s">
        <v>8693</v>
      </c>
      <c r="H1498" s="4" t="s">
        <v>1722</v>
      </c>
      <c r="I1498" s="4" t="s">
        <v>1723</v>
      </c>
      <c r="J1498" s="4"/>
      <c r="K1498" s="139">
        <v>6161785750</v>
      </c>
      <c r="L1498" s="150">
        <v>6161785750</v>
      </c>
      <c r="M1498" s="4" t="s">
        <v>3114</v>
      </c>
      <c r="N1498" s="4" t="s">
        <v>8694</v>
      </c>
      <c r="O1498" s="4" t="s">
        <v>8695</v>
      </c>
      <c r="P1498" s="150">
        <f t="shared" si="196"/>
        <v>6161785750</v>
      </c>
      <c r="Q1498" s="150">
        <f t="shared" si="197"/>
        <v>0</v>
      </c>
      <c r="R1498" s="4">
        <v>1</v>
      </c>
      <c r="S1498" s="4" t="s">
        <v>70</v>
      </c>
      <c r="T1498" s="4" t="s">
        <v>70</v>
      </c>
      <c r="U1498" s="140">
        <v>45321</v>
      </c>
      <c r="V1498" s="4" t="s">
        <v>1884</v>
      </c>
      <c r="W1498" s="4" t="s">
        <v>1954</v>
      </c>
      <c r="X1498" s="4"/>
      <c r="Y1498" s="4"/>
      <c r="Z1498" s="4"/>
      <c r="AA1498" s="4" t="s">
        <v>1886</v>
      </c>
      <c r="AB1498" s="4"/>
      <c r="AC1498" s="142">
        <f t="shared" si="192"/>
        <v>6161785750</v>
      </c>
      <c r="AD1498" s="4"/>
      <c r="AE1498" s="4"/>
      <c r="AF1498" s="144"/>
      <c r="AG1498" s="4"/>
      <c r="AH1498" s="4"/>
      <c r="AI1498" s="4"/>
      <c r="AJ1498" s="4"/>
    </row>
    <row r="1499" spans="1:36" hidden="1">
      <c r="A1499" t="s">
        <v>70</v>
      </c>
      <c r="B1499" s="145" t="s">
        <v>5418</v>
      </c>
      <c r="C1499" s="4" t="s">
        <v>1120</v>
      </c>
      <c r="D1499" s="4" t="s">
        <v>5419</v>
      </c>
      <c r="E1499" s="4"/>
      <c r="F1499" s="4" t="s">
        <v>1060</v>
      </c>
      <c r="G1499" s="4" t="s">
        <v>8696</v>
      </c>
      <c r="H1499" s="4" t="s">
        <v>1722</v>
      </c>
      <c r="I1499" s="4" t="s">
        <v>1723</v>
      </c>
      <c r="J1499" s="4"/>
      <c r="K1499" s="139">
        <v>502833100</v>
      </c>
      <c r="L1499" s="150">
        <v>502833100</v>
      </c>
      <c r="M1499" s="4" t="s">
        <v>3114</v>
      </c>
      <c r="N1499" s="4" t="s">
        <v>8697</v>
      </c>
      <c r="O1499" s="4" t="s">
        <v>8698</v>
      </c>
      <c r="P1499" s="150">
        <f t="shared" si="196"/>
        <v>502833100</v>
      </c>
      <c r="Q1499" s="150">
        <f t="shared" si="197"/>
        <v>0</v>
      </c>
      <c r="R1499" s="4">
        <v>1</v>
      </c>
      <c r="S1499" s="4" t="s">
        <v>70</v>
      </c>
      <c r="T1499" s="4" t="s">
        <v>70</v>
      </c>
      <c r="U1499" s="140">
        <v>45321</v>
      </c>
      <c r="V1499" s="4" t="s">
        <v>1884</v>
      </c>
      <c r="W1499" s="4" t="s">
        <v>1954</v>
      </c>
      <c r="X1499" s="4"/>
      <c r="Y1499" s="4"/>
      <c r="Z1499" s="4"/>
      <c r="AA1499" s="4" t="s">
        <v>1886</v>
      </c>
      <c r="AB1499" s="4"/>
      <c r="AC1499" s="142">
        <f t="shared" si="192"/>
        <v>502833100</v>
      </c>
      <c r="AD1499" s="4"/>
      <c r="AE1499" s="4"/>
      <c r="AF1499" s="144"/>
      <c r="AG1499" s="4"/>
      <c r="AH1499" s="4"/>
      <c r="AI1499" s="4"/>
      <c r="AJ1499" s="4"/>
    </row>
    <row r="1500" spans="1:36" hidden="1">
      <c r="A1500" t="s">
        <v>70</v>
      </c>
      <c r="B1500" s="145" t="s">
        <v>5418</v>
      </c>
      <c r="C1500" s="4" t="s">
        <v>1120</v>
      </c>
      <c r="D1500" s="4" t="s">
        <v>5419</v>
      </c>
      <c r="E1500" s="4"/>
      <c r="F1500" s="4" t="s">
        <v>1060</v>
      </c>
      <c r="G1500" s="4" t="s">
        <v>8699</v>
      </c>
      <c r="H1500" s="4" t="s">
        <v>1722</v>
      </c>
      <c r="I1500" s="4" t="s">
        <v>1723</v>
      </c>
      <c r="J1500" s="4"/>
      <c r="K1500" s="139">
        <v>1142403450</v>
      </c>
      <c r="L1500" s="150">
        <v>1142403450</v>
      </c>
      <c r="M1500" s="4" t="s">
        <v>3114</v>
      </c>
      <c r="N1500" s="4" t="s">
        <v>8700</v>
      </c>
      <c r="O1500" s="4" t="s">
        <v>8701</v>
      </c>
      <c r="P1500" s="150">
        <f t="shared" si="196"/>
        <v>1142403450</v>
      </c>
      <c r="Q1500" s="150">
        <f t="shared" si="197"/>
        <v>0</v>
      </c>
      <c r="R1500" s="4">
        <v>1</v>
      </c>
      <c r="S1500" s="4" t="s">
        <v>70</v>
      </c>
      <c r="T1500" s="4" t="s">
        <v>70</v>
      </c>
      <c r="U1500" s="140">
        <v>45321</v>
      </c>
      <c r="V1500" s="4" t="s">
        <v>1884</v>
      </c>
      <c r="W1500" s="4" t="s">
        <v>1954</v>
      </c>
      <c r="X1500" s="4"/>
      <c r="Y1500" s="4"/>
      <c r="Z1500" s="4"/>
      <c r="AA1500" s="4" t="s">
        <v>1886</v>
      </c>
      <c r="AB1500" s="4"/>
      <c r="AC1500" s="142">
        <f t="shared" si="192"/>
        <v>1142403450</v>
      </c>
      <c r="AD1500" s="4"/>
      <c r="AE1500" s="4"/>
      <c r="AF1500" s="144"/>
      <c r="AG1500" s="4"/>
      <c r="AH1500" s="4"/>
      <c r="AI1500" s="4"/>
      <c r="AJ1500" s="4"/>
    </row>
    <row r="1501" spans="1:36" hidden="1">
      <c r="A1501" t="s">
        <v>70</v>
      </c>
      <c r="B1501" s="145" t="s">
        <v>5418</v>
      </c>
      <c r="C1501" s="4" t="s">
        <v>1120</v>
      </c>
      <c r="D1501" s="4" t="s">
        <v>5419</v>
      </c>
      <c r="E1501" s="4"/>
      <c r="F1501" s="4" t="s">
        <v>1060</v>
      </c>
      <c r="G1501" s="4" t="s">
        <v>8702</v>
      </c>
      <c r="H1501" s="4" t="s">
        <v>1722</v>
      </c>
      <c r="I1501" s="4" t="s">
        <v>1723</v>
      </c>
      <c r="J1501" s="4"/>
      <c r="K1501" s="139">
        <v>9787039050</v>
      </c>
      <c r="L1501" s="150">
        <v>9787039050</v>
      </c>
      <c r="M1501" s="4" t="s">
        <v>3114</v>
      </c>
      <c r="N1501" s="4" t="s">
        <v>8703</v>
      </c>
      <c r="O1501" s="4" t="s">
        <v>8704</v>
      </c>
      <c r="P1501" s="150">
        <f t="shared" si="196"/>
        <v>9787039050</v>
      </c>
      <c r="Q1501" s="150">
        <f t="shared" si="197"/>
        <v>0</v>
      </c>
      <c r="R1501" s="4">
        <v>1</v>
      </c>
      <c r="S1501" s="4" t="s">
        <v>70</v>
      </c>
      <c r="T1501" s="4" t="s">
        <v>70</v>
      </c>
      <c r="U1501" s="140">
        <v>45321</v>
      </c>
      <c r="V1501" s="4" t="s">
        <v>1884</v>
      </c>
      <c r="W1501" s="4" t="s">
        <v>1954</v>
      </c>
      <c r="X1501" s="4"/>
      <c r="Y1501" s="4"/>
      <c r="Z1501" s="4"/>
      <c r="AA1501" s="4" t="s">
        <v>1886</v>
      </c>
      <c r="AB1501" s="4"/>
      <c r="AC1501" s="142">
        <f t="shared" si="192"/>
        <v>9787039050</v>
      </c>
      <c r="AD1501" s="4"/>
      <c r="AE1501" s="4"/>
      <c r="AF1501" s="144"/>
      <c r="AG1501" s="4"/>
      <c r="AH1501" s="4"/>
      <c r="AI1501" s="4"/>
      <c r="AJ1501" s="4"/>
    </row>
    <row r="1502" spans="1:36" hidden="1">
      <c r="A1502" t="s">
        <v>70</v>
      </c>
      <c r="B1502" s="145" t="s">
        <v>5418</v>
      </c>
      <c r="C1502" s="4" t="s">
        <v>1120</v>
      </c>
      <c r="D1502" s="4" t="s">
        <v>5419</v>
      </c>
      <c r="E1502" s="4"/>
      <c r="F1502" s="4" t="s">
        <v>1060</v>
      </c>
      <c r="G1502" s="4" t="s">
        <v>8705</v>
      </c>
      <c r="H1502" s="4" t="s">
        <v>1722</v>
      </c>
      <c r="I1502" s="4" t="s">
        <v>1723</v>
      </c>
      <c r="J1502" s="4"/>
      <c r="K1502" s="139">
        <v>2000000000</v>
      </c>
      <c r="L1502" s="150">
        <v>2000000000</v>
      </c>
      <c r="M1502" s="4" t="s">
        <v>3114</v>
      </c>
      <c r="N1502" s="4" t="s">
        <v>8706</v>
      </c>
      <c r="O1502" s="4" t="s">
        <v>8687</v>
      </c>
      <c r="P1502" s="150">
        <f t="shared" si="196"/>
        <v>2000000000</v>
      </c>
      <c r="Q1502" s="150">
        <f t="shared" si="197"/>
        <v>0</v>
      </c>
      <c r="R1502" s="4">
        <v>1</v>
      </c>
      <c r="S1502" s="4" t="s">
        <v>70</v>
      </c>
      <c r="T1502" s="4" t="s">
        <v>70</v>
      </c>
      <c r="U1502" s="140">
        <v>45321</v>
      </c>
      <c r="V1502" s="4" t="s">
        <v>1884</v>
      </c>
      <c r="W1502" s="4" t="s">
        <v>1954</v>
      </c>
      <c r="X1502" s="4"/>
      <c r="Y1502" s="4"/>
      <c r="Z1502" s="4"/>
      <c r="AA1502" s="4" t="s">
        <v>1886</v>
      </c>
      <c r="AB1502" s="4"/>
      <c r="AC1502" s="142">
        <f t="shared" si="192"/>
        <v>2000000000</v>
      </c>
      <c r="AD1502" s="4"/>
      <c r="AE1502" s="4"/>
      <c r="AF1502" s="144"/>
      <c r="AG1502" s="4"/>
      <c r="AH1502" s="4"/>
      <c r="AI1502" s="4"/>
      <c r="AJ1502" s="4"/>
    </row>
    <row r="1503" spans="1:36" hidden="1">
      <c r="A1503" t="s">
        <v>70</v>
      </c>
      <c r="B1503" s="145" t="s">
        <v>5418</v>
      </c>
      <c r="C1503" s="4" t="s">
        <v>1120</v>
      </c>
      <c r="D1503" s="4" t="s">
        <v>5419</v>
      </c>
      <c r="E1503" s="4"/>
      <c r="F1503" s="4" t="s">
        <v>1060</v>
      </c>
      <c r="G1503" s="4" t="s">
        <v>8707</v>
      </c>
      <c r="H1503" s="4" t="s">
        <v>1722</v>
      </c>
      <c r="I1503" s="4" t="s">
        <v>1723</v>
      </c>
      <c r="J1503" s="4"/>
      <c r="K1503" s="139">
        <v>800000000</v>
      </c>
      <c r="L1503" s="150">
        <v>800000000</v>
      </c>
      <c r="M1503" s="4" t="s">
        <v>3114</v>
      </c>
      <c r="N1503" s="4" t="s">
        <v>5161</v>
      </c>
      <c r="O1503" s="4" t="s">
        <v>8708</v>
      </c>
      <c r="P1503" s="150">
        <f t="shared" si="196"/>
        <v>800000000</v>
      </c>
      <c r="Q1503" s="150">
        <f t="shared" si="197"/>
        <v>0</v>
      </c>
      <c r="R1503" s="4">
        <v>1</v>
      </c>
      <c r="S1503" s="4" t="s">
        <v>70</v>
      </c>
      <c r="T1503" s="4" t="s">
        <v>70</v>
      </c>
      <c r="U1503" s="140">
        <v>45321</v>
      </c>
      <c r="V1503" s="4" t="s">
        <v>1884</v>
      </c>
      <c r="W1503" s="4" t="s">
        <v>1954</v>
      </c>
      <c r="X1503" s="4"/>
      <c r="Y1503" s="4"/>
      <c r="Z1503" s="4"/>
      <c r="AA1503" s="4" t="s">
        <v>1886</v>
      </c>
      <c r="AB1503" s="4"/>
      <c r="AC1503" s="142">
        <f t="shared" si="192"/>
        <v>800000000</v>
      </c>
      <c r="AD1503" s="4"/>
      <c r="AE1503" s="4"/>
      <c r="AF1503" s="144"/>
      <c r="AG1503" s="4"/>
      <c r="AH1503" s="4"/>
      <c r="AI1503" s="4"/>
      <c r="AJ1503" s="4"/>
    </row>
    <row r="1504" spans="1:36" hidden="1">
      <c r="A1504" t="s">
        <v>70</v>
      </c>
      <c r="B1504" s="145" t="s">
        <v>5418</v>
      </c>
      <c r="C1504" s="4" t="s">
        <v>1120</v>
      </c>
      <c r="D1504" s="4" t="s">
        <v>5419</v>
      </c>
      <c r="E1504" s="4"/>
      <c r="F1504" s="4" t="s">
        <v>1060</v>
      </c>
      <c r="G1504" s="4" t="s">
        <v>8709</v>
      </c>
      <c r="H1504" s="4" t="s">
        <v>1722</v>
      </c>
      <c r="I1504" s="4" t="s">
        <v>1723</v>
      </c>
      <c r="J1504" s="4"/>
      <c r="K1504" s="139">
        <v>3469449000</v>
      </c>
      <c r="L1504" s="150">
        <v>3469449000</v>
      </c>
      <c r="M1504" s="4" t="s">
        <v>3114</v>
      </c>
      <c r="N1504" s="4" t="s">
        <v>8710</v>
      </c>
      <c r="O1504" s="4" t="s">
        <v>3116</v>
      </c>
      <c r="P1504" s="150">
        <f t="shared" si="196"/>
        <v>3469449000</v>
      </c>
      <c r="Q1504" s="150">
        <f t="shared" si="197"/>
        <v>0</v>
      </c>
      <c r="R1504" s="4">
        <v>1</v>
      </c>
      <c r="S1504" s="4" t="s">
        <v>70</v>
      </c>
      <c r="T1504" s="4" t="s">
        <v>70</v>
      </c>
      <c r="U1504" s="140">
        <v>45321</v>
      </c>
      <c r="V1504" s="4" t="s">
        <v>1884</v>
      </c>
      <c r="W1504" s="4" t="s">
        <v>1954</v>
      </c>
      <c r="X1504" s="4"/>
      <c r="Y1504" s="4"/>
      <c r="Z1504" s="4"/>
      <c r="AA1504" s="4" t="s">
        <v>1886</v>
      </c>
      <c r="AB1504" s="4"/>
      <c r="AC1504" s="142">
        <f t="shared" si="192"/>
        <v>3469449000</v>
      </c>
      <c r="AD1504" s="4"/>
      <c r="AE1504" s="4"/>
      <c r="AF1504" s="144"/>
      <c r="AG1504" s="4"/>
      <c r="AH1504" s="4"/>
      <c r="AI1504" s="4"/>
      <c r="AJ1504" s="4"/>
    </row>
    <row r="1505" spans="1:36" hidden="1">
      <c r="A1505" t="s">
        <v>70</v>
      </c>
      <c r="B1505" s="145" t="s">
        <v>5418</v>
      </c>
      <c r="C1505" s="4" t="s">
        <v>1120</v>
      </c>
      <c r="D1505" s="4" t="s">
        <v>5419</v>
      </c>
      <c r="E1505" s="4"/>
      <c r="F1505" s="4" t="s">
        <v>1060</v>
      </c>
      <c r="G1505" s="4" t="s">
        <v>8711</v>
      </c>
      <c r="H1505" s="4" t="s">
        <v>1722</v>
      </c>
      <c r="I1505" s="4" t="s">
        <v>1723</v>
      </c>
      <c r="J1505" s="4"/>
      <c r="K1505" s="139">
        <v>2210318150</v>
      </c>
      <c r="L1505" s="150">
        <v>2210318150</v>
      </c>
      <c r="M1505" s="4" t="s">
        <v>3114</v>
      </c>
      <c r="N1505" s="4" t="s">
        <v>8712</v>
      </c>
      <c r="O1505" s="4" t="s">
        <v>8713</v>
      </c>
      <c r="P1505" s="150">
        <f t="shared" si="196"/>
        <v>2210318150</v>
      </c>
      <c r="Q1505" s="150">
        <f t="shared" si="197"/>
        <v>0</v>
      </c>
      <c r="R1505" s="4">
        <v>1</v>
      </c>
      <c r="S1505" s="4" t="s">
        <v>70</v>
      </c>
      <c r="T1505" s="4" t="s">
        <v>70</v>
      </c>
      <c r="U1505" s="140">
        <v>45321</v>
      </c>
      <c r="V1505" s="4" t="s">
        <v>1884</v>
      </c>
      <c r="W1505" s="4" t="s">
        <v>1954</v>
      </c>
      <c r="X1505" s="4"/>
      <c r="Y1505" s="4"/>
      <c r="Z1505" s="4"/>
      <c r="AA1505" s="4" t="s">
        <v>1886</v>
      </c>
      <c r="AB1505" s="4"/>
      <c r="AC1505" s="142">
        <f t="shared" si="192"/>
        <v>2210318150</v>
      </c>
      <c r="AD1505" s="4"/>
      <c r="AE1505" s="4"/>
      <c r="AF1505" s="144"/>
      <c r="AG1505" s="4"/>
      <c r="AH1505" s="4"/>
      <c r="AI1505" s="4"/>
      <c r="AJ1505" s="4"/>
    </row>
    <row r="1506" spans="1:36" hidden="1">
      <c r="B1506" s="145" t="s">
        <v>5175</v>
      </c>
      <c r="C1506" s="4" t="s">
        <v>1120</v>
      </c>
      <c r="D1506" s="4" t="s">
        <v>5419</v>
      </c>
      <c r="E1506" s="4"/>
      <c r="F1506" s="4" t="s">
        <v>1060</v>
      </c>
      <c r="G1506" s="4" t="s">
        <v>8714</v>
      </c>
      <c r="H1506" s="4" t="s">
        <v>1427</v>
      </c>
      <c r="I1506" s="4" t="s">
        <v>1428</v>
      </c>
      <c r="J1506" s="4"/>
      <c r="K1506" s="139">
        <v>2872346796</v>
      </c>
      <c r="L1506" s="150">
        <v>2872346796</v>
      </c>
      <c r="M1506" s="4" t="s">
        <v>3114</v>
      </c>
      <c r="N1506" s="4" t="s">
        <v>8715</v>
      </c>
      <c r="O1506" s="4" t="s">
        <v>8716</v>
      </c>
      <c r="P1506" s="186">
        <f t="shared" si="196"/>
        <v>2872346796</v>
      </c>
      <c r="Q1506" s="186">
        <f t="shared" si="197"/>
        <v>0</v>
      </c>
      <c r="R1506" s="4">
        <v>3</v>
      </c>
      <c r="S1506" s="4" t="s">
        <v>70</v>
      </c>
      <c r="T1506" s="4" t="s">
        <v>70</v>
      </c>
      <c r="U1506" s="140">
        <v>45321</v>
      </c>
      <c r="V1506" s="4" t="s">
        <v>1884</v>
      </c>
      <c r="W1506" s="4" t="s">
        <v>1954</v>
      </c>
      <c r="X1506" s="139" t="s">
        <v>70</v>
      </c>
      <c r="Y1506" s="140">
        <v>45362</v>
      </c>
      <c r="Z1506" s="4" t="s">
        <v>1888</v>
      </c>
      <c r="AA1506" s="4" t="s">
        <v>1886</v>
      </c>
      <c r="AB1506" s="186">
        <f>P1506</f>
        <v>2872346796</v>
      </c>
      <c r="AC1506" s="142">
        <f>P1506-AB1506</f>
        <v>0</v>
      </c>
      <c r="AD1506" s="4"/>
      <c r="AE1506" s="4" t="s">
        <v>1127</v>
      </c>
      <c r="AF1506" s="252" t="s">
        <v>5444</v>
      </c>
      <c r="AG1506" s="4"/>
      <c r="AH1506" s="4"/>
      <c r="AI1506" s="4"/>
      <c r="AJ1506" s="4"/>
    </row>
    <row r="1507" spans="1:36" hidden="1">
      <c r="A1507" t="s">
        <v>70</v>
      </c>
      <c r="B1507" s="145" t="s">
        <v>5418</v>
      </c>
      <c r="C1507" s="4" t="s">
        <v>1120</v>
      </c>
      <c r="D1507" s="4" t="s">
        <v>5419</v>
      </c>
      <c r="E1507" s="4"/>
      <c r="F1507" s="4" t="s">
        <v>1060</v>
      </c>
      <c r="G1507" s="4" t="s">
        <v>8717</v>
      </c>
      <c r="H1507" s="4" t="s">
        <v>1722</v>
      </c>
      <c r="I1507" s="4" t="s">
        <v>1723</v>
      </c>
      <c r="J1507" s="4"/>
      <c r="K1507" s="139">
        <v>2276841000</v>
      </c>
      <c r="L1507" s="150">
        <v>2276841000</v>
      </c>
      <c r="M1507" s="4" t="s">
        <v>3114</v>
      </c>
      <c r="N1507" s="4" t="s">
        <v>8718</v>
      </c>
      <c r="O1507" s="4" t="s">
        <v>8719</v>
      </c>
      <c r="P1507" s="150">
        <f t="shared" si="196"/>
        <v>2276841000</v>
      </c>
      <c r="Q1507" s="150">
        <f t="shared" si="197"/>
        <v>0</v>
      </c>
      <c r="R1507" s="4">
        <v>1</v>
      </c>
      <c r="S1507" s="4" t="s">
        <v>70</v>
      </c>
      <c r="T1507" s="4" t="s">
        <v>70</v>
      </c>
      <c r="U1507" s="140">
        <v>45321</v>
      </c>
      <c r="V1507" s="4" t="s">
        <v>1884</v>
      </c>
      <c r="W1507" s="4" t="s">
        <v>1954</v>
      </c>
      <c r="X1507" s="4"/>
      <c r="Y1507" s="4"/>
      <c r="Z1507" s="4"/>
      <c r="AA1507" s="4" t="s">
        <v>1886</v>
      </c>
      <c r="AB1507" s="4"/>
      <c r="AC1507" s="142">
        <f t="shared" si="192"/>
        <v>2276841000</v>
      </c>
      <c r="AD1507" s="4"/>
      <c r="AE1507" s="4"/>
      <c r="AF1507" s="144"/>
      <c r="AG1507" s="4"/>
      <c r="AH1507" s="4"/>
      <c r="AI1507" s="4"/>
      <c r="AJ1507" s="4"/>
    </row>
    <row r="1508" spans="1:36" hidden="1">
      <c r="A1508" t="s">
        <v>70</v>
      </c>
      <c r="B1508" s="145" t="s">
        <v>5418</v>
      </c>
      <c r="C1508" s="4" t="s">
        <v>1120</v>
      </c>
      <c r="D1508" s="4" t="s">
        <v>5419</v>
      </c>
      <c r="E1508" s="4"/>
      <c r="F1508" s="4" t="s">
        <v>1060</v>
      </c>
      <c r="G1508" s="4" t="s">
        <v>8720</v>
      </c>
      <c r="H1508" s="4" t="s">
        <v>1722</v>
      </c>
      <c r="I1508" s="4" t="s">
        <v>1723</v>
      </c>
      <c r="J1508" s="4"/>
      <c r="K1508" s="139">
        <v>2116211250</v>
      </c>
      <c r="L1508" s="150">
        <v>2116211250</v>
      </c>
      <c r="M1508" s="4" t="s">
        <v>3114</v>
      </c>
      <c r="N1508" s="4" t="s">
        <v>8721</v>
      </c>
      <c r="O1508" s="4" t="s">
        <v>8722</v>
      </c>
      <c r="P1508" s="150">
        <f t="shared" si="196"/>
        <v>2116211250</v>
      </c>
      <c r="Q1508" s="150">
        <f t="shared" si="197"/>
        <v>0</v>
      </c>
      <c r="R1508" s="4">
        <v>1</v>
      </c>
      <c r="S1508" s="4" t="s">
        <v>70</v>
      </c>
      <c r="T1508" s="4" t="s">
        <v>70</v>
      </c>
      <c r="U1508" s="140">
        <v>45321</v>
      </c>
      <c r="V1508" s="4" t="s">
        <v>1884</v>
      </c>
      <c r="W1508" s="4" t="s">
        <v>1954</v>
      </c>
      <c r="X1508" s="4"/>
      <c r="Y1508" s="4"/>
      <c r="Z1508" s="4"/>
      <c r="AA1508" s="4" t="s">
        <v>1886</v>
      </c>
      <c r="AB1508" s="4"/>
      <c r="AC1508" s="142">
        <f t="shared" si="192"/>
        <v>2116211250</v>
      </c>
      <c r="AD1508" s="4"/>
      <c r="AE1508" s="4"/>
      <c r="AF1508" s="144"/>
      <c r="AG1508" s="4"/>
      <c r="AH1508" s="4"/>
      <c r="AI1508" s="4"/>
      <c r="AJ1508" s="4"/>
    </row>
    <row r="1509" spans="1:36" hidden="1">
      <c r="A1509" t="s">
        <v>70</v>
      </c>
      <c r="B1509" s="145" t="s">
        <v>5418</v>
      </c>
      <c r="C1509" s="4" t="s">
        <v>1120</v>
      </c>
      <c r="D1509" s="4" t="s">
        <v>5419</v>
      </c>
      <c r="E1509" s="4"/>
      <c r="F1509" s="4" t="s">
        <v>1060</v>
      </c>
      <c r="G1509" s="4" t="s">
        <v>8723</v>
      </c>
      <c r="H1509" s="4" t="s">
        <v>1722</v>
      </c>
      <c r="I1509" s="4" t="s">
        <v>1723</v>
      </c>
      <c r="J1509" s="4"/>
      <c r="K1509" s="139">
        <v>369951000</v>
      </c>
      <c r="L1509" s="150">
        <v>369951000</v>
      </c>
      <c r="M1509" s="4" t="s">
        <v>3114</v>
      </c>
      <c r="N1509" s="4" t="s">
        <v>8724</v>
      </c>
      <c r="O1509" s="4" t="s">
        <v>8725</v>
      </c>
      <c r="P1509" s="150">
        <f t="shared" si="196"/>
        <v>369951000</v>
      </c>
      <c r="Q1509" s="150">
        <f t="shared" si="197"/>
        <v>0</v>
      </c>
      <c r="R1509" s="4">
        <v>1</v>
      </c>
      <c r="S1509" s="4" t="s">
        <v>70</v>
      </c>
      <c r="T1509" s="4" t="s">
        <v>70</v>
      </c>
      <c r="U1509" s="140">
        <v>45321</v>
      </c>
      <c r="V1509" s="4" t="s">
        <v>1884</v>
      </c>
      <c r="W1509" s="4" t="s">
        <v>1954</v>
      </c>
      <c r="X1509" s="4"/>
      <c r="Y1509" s="4"/>
      <c r="Z1509" s="4"/>
      <c r="AA1509" s="4" t="s">
        <v>1886</v>
      </c>
      <c r="AB1509" s="4"/>
      <c r="AC1509" s="142">
        <f t="shared" si="192"/>
        <v>369951000</v>
      </c>
      <c r="AD1509" s="4"/>
      <c r="AE1509" s="4"/>
      <c r="AF1509" s="144"/>
      <c r="AG1509" s="4"/>
      <c r="AH1509" s="4"/>
      <c r="AI1509" s="4"/>
      <c r="AJ1509" s="4"/>
    </row>
    <row r="1510" spans="1:36" hidden="1">
      <c r="B1510" s="145" t="s">
        <v>5175</v>
      </c>
      <c r="C1510" s="4" t="s">
        <v>1120</v>
      </c>
      <c r="D1510" s="4" t="s">
        <v>5419</v>
      </c>
      <c r="E1510" s="4"/>
      <c r="F1510" s="4" t="s">
        <v>1060</v>
      </c>
      <c r="G1510" s="4" t="s">
        <v>8726</v>
      </c>
      <c r="H1510" s="4" t="s">
        <v>1427</v>
      </c>
      <c r="I1510" s="4" t="s">
        <v>1428</v>
      </c>
      <c r="J1510" s="4"/>
      <c r="K1510" s="139">
        <v>500000000</v>
      </c>
      <c r="L1510" s="150">
        <v>500000000</v>
      </c>
      <c r="M1510" s="4" t="s">
        <v>3114</v>
      </c>
      <c r="N1510" s="4" t="s">
        <v>8727</v>
      </c>
      <c r="O1510" s="4" t="s">
        <v>5084</v>
      </c>
      <c r="P1510" s="186">
        <f t="shared" si="196"/>
        <v>500000000</v>
      </c>
      <c r="Q1510" s="186">
        <f t="shared" si="197"/>
        <v>0</v>
      </c>
      <c r="R1510" s="4">
        <v>3</v>
      </c>
      <c r="S1510" s="4" t="s">
        <v>70</v>
      </c>
      <c r="T1510" s="4" t="s">
        <v>70</v>
      </c>
      <c r="U1510" s="140">
        <v>45321</v>
      </c>
      <c r="V1510" s="4" t="s">
        <v>1884</v>
      </c>
      <c r="W1510" s="4" t="s">
        <v>1954</v>
      </c>
      <c r="X1510" s="139" t="s">
        <v>70</v>
      </c>
      <c r="Y1510" s="140">
        <v>45362</v>
      </c>
      <c r="Z1510" s="4" t="s">
        <v>1888</v>
      </c>
      <c r="AA1510" s="4" t="s">
        <v>1886</v>
      </c>
      <c r="AB1510" s="186">
        <f>P1510</f>
        <v>500000000</v>
      </c>
      <c r="AC1510" s="142">
        <f>P1510-AB1510</f>
        <v>0</v>
      </c>
      <c r="AD1510" s="4"/>
      <c r="AE1510" s="4" t="s">
        <v>1127</v>
      </c>
      <c r="AF1510" s="252" t="s">
        <v>5444</v>
      </c>
      <c r="AG1510" s="4"/>
      <c r="AH1510" s="4"/>
      <c r="AI1510" s="4"/>
      <c r="AJ1510" s="4"/>
    </row>
    <row r="1511" spans="1:36" hidden="1">
      <c r="B1511" s="145" t="s">
        <v>5175</v>
      </c>
      <c r="C1511" s="4" t="s">
        <v>1120</v>
      </c>
      <c r="D1511" s="4" t="s">
        <v>5419</v>
      </c>
      <c r="E1511" s="4"/>
      <c r="F1511" s="4" t="s">
        <v>1060</v>
      </c>
      <c r="G1511" s="4" t="s">
        <v>8728</v>
      </c>
      <c r="H1511" s="4" t="s">
        <v>1427</v>
      </c>
      <c r="I1511" s="4" t="s">
        <v>1428</v>
      </c>
      <c r="J1511" s="4"/>
      <c r="K1511" s="139">
        <v>500000000</v>
      </c>
      <c r="L1511" s="150">
        <v>500000000</v>
      </c>
      <c r="M1511" s="4" t="s">
        <v>3114</v>
      </c>
      <c r="N1511" s="4" t="s">
        <v>8729</v>
      </c>
      <c r="O1511" s="4" t="s">
        <v>8730</v>
      </c>
      <c r="P1511" s="186">
        <f t="shared" si="196"/>
        <v>500000000</v>
      </c>
      <c r="Q1511" s="186">
        <f t="shared" si="197"/>
        <v>0</v>
      </c>
      <c r="R1511" s="4">
        <v>3</v>
      </c>
      <c r="S1511" s="4" t="s">
        <v>70</v>
      </c>
      <c r="T1511" s="4" t="s">
        <v>70</v>
      </c>
      <c r="U1511" s="140">
        <v>45321</v>
      </c>
      <c r="V1511" s="4" t="s">
        <v>1884</v>
      </c>
      <c r="W1511" s="4" t="s">
        <v>1954</v>
      </c>
      <c r="X1511" s="139" t="s">
        <v>70</v>
      </c>
      <c r="Y1511" s="140">
        <v>45362</v>
      </c>
      <c r="Z1511" s="4" t="s">
        <v>1888</v>
      </c>
      <c r="AA1511" s="4" t="s">
        <v>1886</v>
      </c>
      <c r="AB1511" s="186">
        <f>P1511</f>
        <v>500000000</v>
      </c>
      <c r="AC1511" s="142">
        <f>P1511-AB1511</f>
        <v>0</v>
      </c>
      <c r="AD1511" s="4"/>
      <c r="AE1511" s="4" t="s">
        <v>1127</v>
      </c>
      <c r="AF1511" s="252" t="s">
        <v>5444</v>
      </c>
      <c r="AG1511" s="4"/>
      <c r="AH1511" s="4"/>
      <c r="AI1511" s="4"/>
      <c r="AJ1511" s="4"/>
    </row>
    <row r="1512" spans="1:36" hidden="1">
      <c r="A1512" t="s">
        <v>70</v>
      </c>
      <c r="B1512" s="145" t="s">
        <v>5418</v>
      </c>
      <c r="C1512" s="4" t="s">
        <v>1120</v>
      </c>
      <c r="D1512" s="4" t="s">
        <v>5419</v>
      </c>
      <c r="E1512" s="4"/>
      <c r="F1512" s="4" t="s">
        <v>1060</v>
      </c>
      <c r="G1512" s="4" t="s">
        <v>8731</v>
      </c>
      <c r="H1512" s="4" t="s">
        <v>1722</v>
      </c>
      <c r="I1512" s="4" t="s">
        <v>1723</v>
      </c>
      <c r="J1512" s="4"/>
      <c r="K1512" s="139">
        <v>300000000</v>
      </c>
      <c r="L1512" s="150">
        <v>300000000</v>
      </c>
      <c r="M1512" s="4" t="s">
        <v>3114</v>
      </c>
      <c r="N1512" s="4" t="s">
        <v>8732</v>
      </c>
      <c r="O1512" s="4" t="s">
        <v>8733</v>
      </c>
      <c r="P1512" s="150">
        <f t="shared" si="196"/>
        <v>300000000</v>
      </c>
      <c r="Q1512" s="150">
        <f t="shared" si="197"/>
        <v>0</v>
      </c>
      <c r="R1512" s="4">
        <v>1</v>
      </c>
      <c r="S1512" s="4" t="s">
        <v>70</v>
      </c>
      <c r="T1512" s="4" t="s">
        <v>70</v>
      </c>
      <c r="U1512" s="140">
        <v>45321</v>
      </c>
      <c r="V1512" s="4" t="s">
        <v>1884</v>
      </c>
      <c r="W1512" s="4" t="s">
        <v>1954</v>
      </c>
      <c r="X1512" s="4"/>
      <c r="Y1512" s="4"/>
      <c r="Z1512" s="4"/>
      <c r="AA1512" s="4" t="s">
        <v>1886</v>
      </c>
      <c r="AB1512" s="4"/>
      <c r="AC1512" s="142">
        <f t="shared" si="192"/>
        <v>300000000</v>
      </c>
      <c r="AD1512" s="4"/>
      <c r="AE1512" s="4"/>
      <c r="AF1512" s="144"/>
      <c r="AG1512" s="4"/>
      <c r="AH1512" s="4"/>
      <c r="AI1512" s="4"/>
      <c r="AJ1512" s="4"/>
    </row>
    <row r="1513" spans="1:36" hidden="1">
      <c r="A1513" t="s">
        <v>70</v>
      </c>
      <c r="B1513" s="145" t="s">
        <v>5418</v>
      </c>
      <c r="C1513" s="4" t="s">
        <v>1120</v>
      </c>
      <c r="D1513" s="4" t="s">
        <v>5419</v>
      </c>
      <c r="E1513" s="4"/>
      <c r="F1513" s="4" t="s">
        <v>1060</v>
      </c>
      <c r="G1513" s="4" t="s">
        <v>8734</v>
      </c>
      <c r="H1513" s="4" t="s">
        <v>1722</v>
      </c>
      <c r="I1513" s="4" t="s">
        <v>1723</v>
      </c>
      <c r="J1513" s="4"/>
      <c r="K1513" s="139">
        <v>819000000</v>
      </c>
      <c r="L1513" s="150">
        <v>819000000</v>
      </c>
      <c r="M1513" s="4" t="s">
        <v>3114</v>
      </c>
      <c r="N1513" s="4" t="s">
        <v>8735</v>
      </c>
      <c r="O1513" s="4" t="s">
        <v>8736</v>
      </c>
      <c r="P1513" s="150">
        <f t="shared" si="196"/>
        <v>819000000</v>
      </c>
      <c r="Q1513" s="150">
        <f t="shared" si="197"/>
        <v>0</v>
      </c>
      <c r="R1513" s="4">
        <v>1</v>
      </c>
      <c r="S1513" s="4" t="s">
        <v>70</v>
      </c>
      <c r="T1513" s="4" t="s">
        <v>70</v>
      </c>
      <c r="U1513" s="140">
        <v>45321</v>
      </c>
      <c r="V1513" s="4" t="s">
        <v>1884</v>
      </c>
      <c r="W1513" s="4" t="s">
        <v>1954</v>
      </c>
      <c r="X1513" s="4"/>
      <c r="Y1513" s="4"/>
      <c r="Z1513" s="4"/>
      <c r="AA1513" s="4" t="s">
        <v>1886</v>
      </c>
      <c r="AB1513" s="4"/>
      <c r="AC1513" s="142">
        <f t="shared" si="192"/>
        <v>819000000</v>
      </c>
      <c r="AD1513" s="4"/>
      <c r="AE1513" s="4"/>
      <c r="AF1513" s="144"/>
      <c r="AG1513" s="4"/>
      <c r="AH1513" s="4"/>
      <c r="AI1513" s="4"/>
      <c r="AJ1513" s="4"/>
    </row>
    <row r="1514" spans="1:36" hidden="1">
      <c r="A1514" t="s">
        <v>70</v>
      </c>
      <c r="B1514" s="145" t="s">
        <v>5418</v>
      </c>
      <c r="C1514" s="4" t="s">
        <v>1120</v>
      </c>
      <c r="D1514" s="4" t="s">
        <v>5419</v>
      </c>
      <c r="E1514" s="4"/>
      <c r="F1514" s="4" t="s">
        <v>1060</v>
      </c>
      <c r="G1514" s="4" t="s">
        <v>8737</v>
      </c>
      <c r="H1514" s="4" t="s">
        <v>1722</v>
      </c>
      <c r="I1514" s="4" t="s">
        <v>1723</v>
      </c>
      <c r="J1514" s="4"/>
      <c r="K1514" s="139">
        <v>22760000000</v>
      </c>
      <c r="L1514" s="150">
        <v>22760000000</v>
      </c>
      <c r="M1514" s="4" t="s">
        <v>3114</v>
      </c>
      <c r="N1514" s="4" t="s">
        <v>8738</v>
      </c>
      <c r="O1514" s="4" t="s">
        <v>8739</v>
      </c>
      <c r="P1514" s="150">
        <f t="shared" si="196"/>
        <v>22760000000</v>
      </c>
      <c r="Q1514" s="150">
        <f t="shared" si="197"/>
        <v>0</v>
      </c>
      <c r="R1514" s="4">
        <v>1</v>
      </c>
      <c r="S1514" s="4" t="s">
        <v>70</v>
      </c>
      <c r="T1514" s="4" t="s">
        <v>70</v>
      </c>
      <c r="U1514" s="140">
        <v>45321</v>
      </c>
      <c r="V1514" s="4" t="s">
        <v>1884</v>
      </c>
      <c r="W1514" s="4" t="s">
        <v>1954</v>
      </c>
      <c r="X1514" s="4"/>
      <c r="Y1514" s="4"/>
      <c r="Z1514" s="4"/>
      <c r="AA1514" s="4" t="s">
        <v>1886</v>
      </c>
      <c r="AB1514" s="4"/>
      <c r="AC1514" s="142">
        <f t="shared" si="192"/>
        <v>22760000000</v>
      </c>
      <c r="AD1514" s="4"/>
      <c r="AE1514" s="4"/>
      <c r="AF1514" s="144"/>
      <c r="AG1514" s="4"/>
      <c r="AH1514" s="4"/>
      <c r="AI1514" s="4"/>
      <c r="AJ1514" s="4"/>
    </row>
    <row r="1515" spans="1:36" hidden="1">
      <c r="A1515" t="s">
        <v>70</v>
      </c>
      <c r="B1515" s="145" t="s">
        <v>5418</v>
      </c>
      <c r="C1515" s="4" t="s">
        <v>1120</v>
      </c>
      <c r="D1515" s="4" t="s">
        <v>5419</v>
      </c>
      <c r="E1515" s="4"/>
      <c r="F1515" s="4" t="s">
        <v>1060</v>
      </c>
      <c r="G1515" s="4" t="s">
        <v>8740</v>
      </c>
      <c r="H1515" s="4" t="s">
        <v>1722</v>
      </c>
      <c r="I1515" s="4" t="s">
        <v>1723</v>
      </c>
      <c r="J1515" s="4"/>
      <c r="K1515" s="139">
        <v>12697000000</v>
      </c>
      <c r="L1515" s="150">
        <v>12697000000</v>
      </c>
      <c r="M1515" s="4" t="s">
        <v>3114</v>
      </c>
      <c r="N1515" s="4" t="s">
        <v>8721</v>
      </c>
      <c r="O1515" s="4" t="s">
        <v>8722</v>
      </c>
      <c r="P1515" s="150">
        <f t="shared" si="196"/>
        <v>12697000000</v>
      </c>
      <c r="Q1515" s="150">
        <f t="shared" si="197"/>
        <v>0</v>
      </c>
      <c r="R1515" s="4">
        <v>1</v>
      </c>
      <c r="S1515" s="4" t="s">
        <v>70</v>
      </c>
      <c r="T1515" s="4" t="s">
        <v>70</v>
      </c>
      <c r="U1515" s="140">
        <v>45321</v>
      </c>
      <c r="V1515" s="4" t="s">
        <v>1884</v>
      </c>
      <c r="W1515" s="4" t="s">
        <v>1954</v>
      </c>
      <c r="X1515" s="4"/>
      <c r="Y1515" s="4"/>
      <c r="Z1515" s="4"/>
      <c r="AA1515" s="4" t="s">
        <v>1886</v>
      </c>
      <c r="AB1515" s="4"/>
      <c r="AC1515" s="142">
        <f t="shared" si="192"/>
        <v>12697000000</v>
      </c>
      <c r="AD1515" s="4"/>
      <c r="AE1515" s="4"/>
      <c r="AF1515" s="144"/>
      <c r="AG1515" s="4"/>
      <c r="AH1515" s="4"/>
      <c r="AI1515" s="4"/>
      <c r="AJ1515" s="4"/>
    </row>
    <row r="1516" spans="1:36" hidden="1">
      <c r="A1516" t="s">
        <v>70</v>
      </c>
      <c r="B1516" s="145" t="s">
        <v>5418</v>
      </c>
      <c r="C1516" s="4" t="s">
        <v>1120</v>
      </c>
      <c r="D1516" s="4" t="s">
        <v>5419</v>
      </c>
      <c r="E1516" s="4"/>
      <c r="F1516" s="4" t="s">
        <v>1060</v>
      </c>
      <c r="G1516" s="4" t="s">
        <v>8741</v>
      </c>
      <c r="H1516" s="4" t="s">
        <v>1722</v>
      </c>
      <c r="I1516" s="4" t="s">
        <v>1723</v>
      </c>
      <c r="J1516" s="4"/>
      <c r="K1516" s="139">
        <v>3699000000</v>
      </c>
      <c r="L1516" s="150">
        <v>3699000000</v>
      </c>
      <c r="M1516" s="4" t="s">
        <v>5698</v>
      </c>
      <c r="N1516" s="4" t="s">
        <v>5094</v>
      </c>
      <c r="O1516" s="4" t="s">
        <v>8742</v>
      </c>
      <c r="P1516" s="150">
        <f t="shared" si="196"/>
        <v>3699000000</v>
      </c>
      <c r="Q1516" s="150">
        <f t="shared" si="197"/>
        <v>0</v>
      </c>
      <c r="R1516" s="4">
        <v>1</v>
      </c>
      <c r="S1516" s="4" t="s">
        <v>70</v>
      </c>
      <c r="T1516" s="4" t="s">
        <v>70</v>
      </c>
      <c r="U1516" s="140">
        <v>45321</v>
      </c>
      <c r="V1516" s="4" t="s">
        <v>1884</v>
      </c>
      <c r="W1516" s="4" t="s">
        <v>1954</v>
      </c>
      <c r="X1516" s="4"/>
      <c r="Y1516" s="4"/>
      <c r="Z1516" s="4"/>
      <c r="AA1516" s="4" t="s">
        <v>1886</v>
      </c>
      <c r="AB1516" s="4"/>
      <c r="AC1516" s="142">
        <f t="shared" si="192"/>
        <v>3699000000</v>
      </c>
      <c r="AD1516" s="4"/>
      <c r="AE1516" s="4"/>
      <c r="AF1516" s="144"/>
      <c r="AG1516" s="4"/>
      <c r="AH1516" s="4"/>
      <c r="AI1516" s="4"/>
      <c r="AJ1516" s="4"/>
    </row>
    <row r="1517" spans="1:36" hidden="1">
      <c r="A1517" t="s">
        <v>4975</v>
      </c>
      <c r="B1517" s="145" t="s">
        <v>5418</v>
      </c>
      <c r="C1517" s="4" t="s">
        <v>1120</v>
      </c>
      <c r="D1517" s="4" t="s">
        <v>1946</v>
      </c>
      <c r="E1517" s="4"/>
      <c r="F1517" s="4" t="s">
        <v>1060</v>
      </c>
      <c r="G1517" s="4" t="s">
        <v>8743</v>
      </c>
      <c r="H1517" s="4" t="s">
        <v>1732</v>
      </c>
      <c r="I1517" s="4" t="s">
        <v>1733</v>
      </c>
      <c r="J1517" s="4"/>
      <c r="K1517" s="139">
        <v>687198956</v>
      </c>
      <c r="L1517" s="150">
        <v>687198956</v>
      </c>
      <c r="M1517" s="4" t="s">
        <v>3114</v>
      </c>
      <c r="N1517" s="4" t="s">
        <v>8744</v>
      </c>
      <c r="O1517" s="4" t="s">
        <v>8745</v>
      </c>
      <c r="P1517" s="4"/>
      <c r="Q1517" s="4"/>
      <c r="R1517" s="4">
        <v>248</v>
      </c>
      <c r="S1517" s="4" t="s">
        <v>70</v>
      </c>
      <c r="T1517" s="4" t="s">
        <v>70</v>
      </c>
      <c r="U1517" s="140">
        <v>45357</v>
      </c>
      <c r="V1517" s="4" t="s">
        <v>1887</v>
      </c>
      <c r="W1517" s="4"/>
      <c r="X1517" s="4"/>
      <c r="Y1517" s="4"/>
      <c r="Z1517" s="4"/>
      <c r="AA1517" s="4" t="s">
        <v>1886</v>
      </c>
      <c r="AB1517" s="4"/>
      <c r="AC1517" s="142">
        <f t="shared" si="192"/>
        <v>0</v>
      </c>
      <c r="AD1517" s="4"/>
      <c r="AE1517" s="4"/>
      <c r="AF1517" s="144"/>
      <c r="AG1517" s="4"/>
      <c r="AH1517" s="4"/>
      <c r="AI1517" s="4"/>
      <c r="AJ1517" s="4"/>
    </row>
    <row r="1518" spans="1:36" hidden="1">
      <c r="A1518" t="s">
        <v>4975</v>
      </c>
      <c r="B1518" s="145" t="s">
        <v>5418</v>
      </c>
      <c r="C1518" s="4" t="s">
        <v>1120</v>
      </c>
      <c r="D1518" s="4" t="s">
        <v>1946</v>
      </c>
      <c r="E1518" s="4"/>
      <c r="F1518" s="4" t="s">
        <v>1060</v>
      </c>
      <c r="G1518" s="4" t="s">
        <v>8746</v>
      </c>
      <c r="H1518" s="4" t="s">
        <v>1732</v>
      </c>
      <c r="I1518" s="4" t="s">
        <v>1733</v>
      </c>
      <c r="J1518" s="4"/>
      <c r="K1518" s="139">
        <v>4000000</v>
      </c>
      <c r="L1518" s="150">
        <v>4000000</v>
      </c>
      <c r="M1518" s="4" t="s">
        <v>3114</v>
      </c>
      <c r="N1518" s="4" t="s">
        <v>5094</v>
      </c>
      <c r="O1518" s="4" t="s">
        <v>8747</v>
      </c>
      <c r="P1518" s="4"/>
      <c r="Q1518" s="4"/>
      <c r="R1518" s="4">
        <v>248</v>
      </c>
      <c r="S1518" s="4" t="s">
        <v>70</v>
      </c>
      <c r="T1518" s="4" t="s">
        <v>70</v>
      </c>
      <c r="U1518" s="140">
        <v>45357</v>
      </c>
      <c r="V1518" s="4" t="s">
        <v>1887</v>
      </c>
      <c r="W1518" s="4"/>
      <c r="X1518" s="4"/>
      <c r="Y1518" s="4"/>
      <c r="Z1518" s="4"/>
      <c r="AA1518" s="4" t="s">
        <v>1886</v>
      </c>
      <c r="AB1518" s="4"/>
      <c r="AC1518" s="142">
        <f t="shared" si="192"/>
        <v>0</v>
      </c>
      <c r="AD1518" s="4"/>
      <c r="AE1518" s="4"/>
      <c r="AF1518" s="144"/>
      <c r="AG1518" s="4"/>
      <c r="AH1518" s="4"/>
      <c r="AI1518" s="4"/>
      <c r="AJ1518" s="4"/>
    </row>
    <row r="1519" spans="1:36" hidden="1">
      <c r="A1519" t="s">
        <v>4975</v>
      </c>
      <c r="B1519" s="145" t="s">
        <v>5418</v>
      </c>
      <c r="C1519" s="4" t="s">
        <v>1120</v>
      </c>
      <c r="D1519" s="4" t="s">
        <v>1946</v>
      </c>
      <c r="E1519" s="4"/>
      <c r="F1519" s="4" t="s">
        <v>1060</v>
      </c>
      <c r="G1519" s="4" t="s">
        <v>8748</v>
      </c>
      <c r="H1519" s="4" t="s">
        <v>1732</v>
      </c>
      <c r="I1519" s="4" t="s">
        <v>1733</v>
      </c>
      <c r="J1519" s="4"/>
      <c r="K1519" s="139">
        <v>159000000</v>
      </c>
      <c r="L1519" s="150">
        <v>159000000</v>
      </c>
      <c r="M1519" s="4" t="s">
        <v>3114</v>
      </c>
      <c r="N1519" s="4" t="s">
        <v>8749</v>
      </c>
      <c r="O1519" s="4" t="s">
        <v>8750</v>
      </c>
      <c r="P1519" s="4"/>
      <c r="Q1519" s="4"/>
      <c r="R1519" s="4">
        <v>248</v>
      </c>
      <c r="S1519" s="4" t="s">
        <v>70</v>
      </c>
      <c r="T1519" s="4" t="s">
        <v>70</v>
      </c>
      <c r="U1519" s="140">
        <v>45357</v>
      </c>
      <c r="V1519" s="4" t="s">
        <v>1887</v>
      </c>
      <c r="W1519" s="4"/>
      <c r="X1519" s="4"/>
      <c r="Y1519" s="4"/>
      <c r="Z1519" s="4"/>
      <c r="AA1519" s="4" t="s">
        <v>1886</v>
      </c>
      <c r="AB1519" s="4"/>
      <c r="AC1519" s="142">
        <f t="shared" si="192"/>
        <v>0</v>
      </c>
      <c r="AD1519" s="4"/>
      <c r="AE1519" s="4"/>
      <c r="AF1519" s="144"/>
      <c r="AG1519" s="4"/>
      <c r="AH1519" s="4"/>
      <c r="AI1519" s="4"/>
      <c r="AJ1519" s="4"/>
    </row>
    <row r="1520" spans="1:36" hidden="1">
      <c r="A1520" t="s">
        <v>4975</v>
      </c>
      <c r="B1520" s="145" t="s">
        <v>5418</v>
      </c>
      <c r="C1520" s="4" t="s">
        <v>1120</v>
      </c>
      <c r="D1520" s="4" t="s">
        <v>1946</v>
      </c>
      <c r="E1520" s="4"/>
      <c r="F1520" s="4" t="s">
        <v>1060</v>
      </c>
      <c r="G1520" s="4" t="s">
        <v>8751</v>
      </c>
      <c r="H1520" s="4" t="s">
        <v>1732</v>
      </c>
      <c r="I1520" s="4" t="s">
        <v>1733</v>
      </c>
      <c r="J1520" s="4"/>
      <c r="K1520" s="139">
        <v>157000000</v>
      </c>
      <c r="L1520" s="150">
        <v>157000000</v>
      </c>
      <c r="M1520" s="4" t="s">
        <v>3114</v>
      </c>
      <c r="N1520" s="4" t="s">
        <v>5101</v>
      </c>
      <c r="O1520" s="4" t="s">
        <v>5143</v>
      </c>
      <c r="P1520" s="4"/>
      <c r="Q1520" s="4"/>
      <c r="R1520" s="4">
        <v>248</v>
      </c>
      <c r="S1520" s="4" t="s">
        <v>70</v>
      </c>
      <c r="T1520" s="4" t="s">
        <v>70</v>
      </c>
      <c r="U1520" s="140">
        <v>45357</v>
      </c>
      <c r="V1520" s="4" t="s">
        <v>1887</v>
      </c>
      <c r="W1520" s="4"/>
      <c r="X1520" s="4"/>
      <c r="Y1520" s="4"/>
      <c r="Z1520" s="4"/>
      <c r="AA1520" s="4" t="s">
        <v>1886</v>
      </c>
      <c r="AB1520" s="4"/>
      <c r="AC1520" s="142">
        <f t="shared" si="192"/>
        <v>0</v>
      </c>
      <c r="AD1520" s="4"/>
      <c r="AE1520" s="4"/>
      <c r="AF1520" s="144"/>
      <c r="AG1520" s="4"/>
      <c r="AH1520" s="4"/>
      <c r="AI1520" s="4"/>
      <c r="AJ1520" s="4"/>
    </row>
    <row r="1521" spans="1:36" hidden="1">
      <c r="A1521" t="s">
        <v>4975</v>
      </c>
      <c r="B1521" s="145" t="s">
        <v>5418</v>
      </c>
      <c r="C1521" s="4" t="s">
        <v>1120</v>
      </c>
      <c r="D1521" s="4" t="s">
        <v>1946</v>
      </c>
      <c r="E1521" s="4"/>
      <c r="F1521" s="4" t="s">
        <v>1060</v>
      </c>
      <c r="G1521" s="4" t="s">
        <v>8752</v>
      </c>
      <c r="H1521" s="4" t="s">
        <v>1732</v>
      </c>
      <c r="I1521" s="4" t="s">
        <v>1733</v>
      </c>
      <c r="J1521" s="4"/>
      <c r="K1521" s="139">
        <v>5173054000</v>
      </c>
      <c r="L1521" s="150">
        <v>5173054000</v>
      </c>
      <c r="M1521" s="4" t="s">
        <v>3114</v>
      </c>
      <c r="N1521" s="4" t="s">
        <v>8710</v>
      </c>
      <c r="O1521" s="4" t="s">
        <v>8753</v>
      </c>
      <c r="P1521" s="4"/>
      <c r="Q1521" s="4"/>
      <c r="R1521" s="4">
        <v>248</v>
      </c>
      <c r="S1521" s="4" t="s">
        <v>70</v>
      </c>
      <c r="T1521" s="4" t="s">
        <v>70</v>
      </c>
      <c r="U1521" s="140">
        <v>45357</v>
      </c>
      <c r="V1521" s="4" t="s">
        <v>1887</v>
      </c>
      <c r="W1521" s="4"/>
      <c r="X1521" s="4"/>
      <c r="Y1521" s="4"/>
      <c r="Z1521" s="4"/>
      <c r="AA1521" s="4" t="s">
        <v>1886</v>
      </c>
      <c r="AB1521" s="4"/>
      <c r="AC1521" s="142">
        <f t="shared" si="192"/>
        <v>0</v>
      </c>
      <c r="AD1521" s="4"/>
      <c r="AE1521" s="4"/>
      <c r="AF1521" s="144"/>
      <c r="AG1521" s="4"/>
      <c r="AH1521" s="4"/>
      <c r="AI1521" s="4"/>
      <c r="AJ1521" s="4"/>
    </row>
    <row r="1522" spans="1:36" hidden="1">
      <c r="A1522" t="s">
        <v>4975</v>
      </c>
      <c r="B1522" s="145" t="s">
        <v>5418</v>
      </c>
      <c r="C1522" s="4" t="s">
        <v>1120</v>
      </c>
      <c r="D1522" s="4" t="s">
        <v>1946</v>
      </c>
      <c r="E1522" s="4"/>
      <c r="F1522" s="4" t="s">
        <v>1060</v>
      </c>
      <c r="G1522" s="4" t="s">
        <v>8754</v>
      </c>
      <c r="H1522" s="4" t="s">
        <v>1732</v>
      </c>
      <c r="I1522" s="4" t="s">
        <v>1733</v>
      </c>
      <c r="J1522" s="4"/>
      <c r="K1522" s="139">
        <v>9896816</v>
      </c>
      <c r="L1522" s="150">
        <v>9896816</v>
      </c>
      <c r="M1522" s="4" t="s">
        <v>3114</v>
      </c>
      <c r="N1522" s="4" t="s">
        <v>8755</v>
      </c>
      <c r="O1522" s="4" t="s">
        <v>8756</v>
      </c>
      <c r="P1522" s="4"/>
      <c r="Q1522" s="4"/>
      <c r="R1522" s="4">
        <v>248</v>
      </c>
      <c r="S1522" s="4" t="s">
        <v>70</v>
      </c>
      <c r="T1522" s="4" t="s">
        <v>70</v>
      </c>
      <c r="U1522" s="140">
        <v>45357</v>
      </c>
      <c r="V1522" s="4" t="s">
        <v>1887</v>
      </c>
      <c r="W1522" s="4"/>
      <c r="X1522" s="4"/>
      <c r="Y1522" s="4"/>
      <c r="Z1522" s="4"/>
      <c r="AA1522" s="4" t="s">
        <v>1886</v>
      </c>
      <c r="AB1522" s="4"/>
      <c r="AC1522" s="142">
        <f t="shared" si="192"/>
        <v>0</v>
      </c>
      <c r="AD1522" s="4"/>
      <c r="AE1522" s="4"/>
      <c r="AF1522" s="144"/>
      <c r="AG1522" s="4"/>
      <c r="AH1522" s="4"/>
      <c r="AI1522" s="4"/>
      <c r="AJ1522" s="4"/>
    </row>
    <row r="1523" spans="1:36" hidden="1">
      <c r="A1523" t="s">
        <v>4975</v>
      </c>
      <c r="B1523" s="145" t="s">
        <v>5418</v>
      </c>
      <c r="C1523" s="4" t="s">
        <v>1120</v>
      </c>
      <c r="D1523" s="4" t="s">
        <v>1946</v>
      </c>
      <c r="E1523" s="4"/>
      <c r="F1523" s="4" t="s">
        <v>1060</v>
      </c>
      <c r="G1523" s="4" t="s">
        <v>8757</v>
      </c>
      <c r="H1523" s="4" t="s">
        <v>1732</v>
      </c>
      <c r="I1523" s="4" t="s">
        <v>1733</v>
      </c>
      <c r="J1523" s="4"/>
      <c r="K1523" s="139">
        <v>35835144</v>
      </c>
      <c r="L1523" s="150">
        <v>35835144</v>
      </c>
      <c r="M1523" s="4" t="s">
        <v>3114</v>
      </c>
      <c r="N1523" s="4" t="s">
        <v>8758</v>
      </c>
      <c r="O1523" s="4" t="s">
        <v>8759</v>
      </c>
      <c r="P1523" s="4"/>
      <c r="Q1523" s="4"/>
      <c r="R1523" s="4">
        <v>248</v>
      </c>
      <c r="S1523" s="4" t="s">
        <v>70</v>
      </c>
      <c r="T1523" s="4" t="s">
        <v>70</v>
      </c>
      <c r="U1523" s="140">
        <v>45357</v>
      </c>
      <c r="V1523" s="4" t="s">
        <v>1887</v>
      </c>
      <c r="W1523" s="4"/>
      <c r="X1523" s="4"/>
      <c r="Y1523" s="4"/>
      <c r="Z1523" s="4"/>
      <c r="AA1523" s="4" t="s">
        <v>1886</v>
      </c>
      <c r="AB1523" s="4"/>
      <c r="AC1523" s="142">
        <f t="shared" si="192"/>
        <v>0</v>
      </c>
      <c r="AD1523" s="4"/>
      <c r="AE1523" s="4"/>
      <c r="AF1523" s="144"/>
      <c r="AG1523" s="4"/>
      <c r="AH1523" s="4"/>
      <c r="AI1523" s="4"/>
      <c r="AJ1523" s="4"/>
    </row>
    <row r="1524" spans="1:36" hidden="1">
      <c r="A1524" t="s">
        <v>4975</v>
      </c>
      <c r="B1524" s="145" t="s">
        <v>5418</v>
      </c>
      <c r="C1524" s="4" t="s">
        <v>1120</v>
      </c>
      <c r="D1524" s="4" t="s">
        <v>1946</v>
      </c>
      <c r="E1524" s="4"/>
      <c r="F1524" s="4" t="s">
        <v>1060</v>
      </c>
      <c r="G1524" s="4" t="s">
        <v>8760</v>
      </c>
      <c r="H1524" s="4" t="s">
        <v>1732</v>
      </c>
      <c r="I1524" s="4" t="s">
        <v>1733</v>
      </c>
      <c r="J1524" s="4"/>
      <c r="K1524" s="139">
        <v>388907671</v>
      </c>
      <c r="L1524" s="150">
        <v>388907671</v>
      </c>
      <c r="M1524" s="4" t="s">
        <v>3114</v>
      </c>
      <c r="N1524" s="4" t="s">
        <v>8761</v>
      </c>
      <c r="O1524" s="4" t="s">
        <v>8762</v>
      </c>
      <c r="P1524" s="4"/>
      <c r="Q1524" s="4"/>
      <c r="R1524" s="4">
        <v>248</v>
      </c>
      <c r="S1524" s="4" t="s">
        <v>70</v>
      </c>
      <c r="T1524" s="4" t="s">
        <v>70</v>
      </c>
      <c r="U1524" s="140">
        <v>45357</v>
      </c>
      <c r="V1524" s="4" t="s">
        <v>1887</v>
      </c>
      <c r="W1524" s="4"/>
      <c r="X1524" s="4"/>
      <c r="Y1524" s="4"/>
      <c r="Z1524" s="4"/>
      <c r="AA1524" s="4" t="s">
        <v>1886</v>
      </c>
      <c r="AB1524" s="4"/>
      <c r="AC1524" s="142">
        <f t="shared" si="192"/>
        <v>0</v>
      </c>
      <c r="AD1524" s="4"/>
      <c r="AE1524" s="4"/>
      <c r="AF1524" s="144"/>
      <c r="AG1524" s="4"/>
      <c r="AH1524" s="4"/>
      <c r="AI1524" s="4"/>
      <c r="AJ1524" s="4"/>
    </row>
    <row r="1525" spans="1:36" hidden="1">
      <c r="A1525" t="s">
        <v>4975</v>
      </c>
      <c r="B1525" s="145" t="s">
        <v>5418</v>
      </c>
      <c r="C1525" s="4" t="s">
        <v>1120</v>
      </c>
      <c r="D1525" s="4" t="s">
        <v>1946</v>
      </c>
      <c r="E1525" s="4"/>
      <c r="F1525" s="4" t="s">
        <v>1060</v>
      </c>
      <c r="G1525" s="4" t="s">
        <v>8763</v>
      </c>
      <c r="H1525" s="4" t="s">
        <v>1732</v>
      </c>
      <c r="I1525" s="4" t="s">
        <v>1733</v>
      </c>
      <c r="J1525" s="4"/>
      <c r="K1525" s="139">
        <v>316649243</v>
      </c>
      <c r="L1525" s="150">
        <v>316649243</v>
      </c>
      <c r="M1525" s="4" t="s">
        <v>3114</v>
      </c>
      <c r="N1525" s="4" t="s">
        <v>5098</v>
      </c>
      <c r="O1525" s="4" t="s">
        <v>8764</v>
      </c>
      <c r="P1525" s="4"/>
      <c r="Q1525" s="4"/>
      <c r="R1525" s="4">
        <v>248</v>
      </c>
      <c r="S1525" s="4" t="s">
        <v>70</v>
      </c>
      <c r="T1525" s="4" t="s">
        <v>70</v>
      </c>
      <c r="U1525" s="140">
        <v>45357</v>
      </c>
      <c r="V1525" s="4" t="s">
        <v>1887</v>
      </c>
      <c r="W1525" s="4"/>
      <c r="X1525" s="4"/>
      <c r="Y1525" s="4"/>
      <c r="Z1525" s="4"/>
      <c r="AA1525" s="4" t="s">
        <v>1886</v>
      </c>
      <c r="AB1525" s="4"/>
      <c r="AC1525" s="142">
        <f t="shared" si="192"/>
        <v>0</v>
      </c>
      <c r="AD1525" s="4"/>
      <c r="AE1525" s="4"/>
      <c r="AF1525" s="144"/>
      <c r="AG1525" s="4"/>
      <c r="AH1525" s="4"/>
      <c r="AI1525" s="4"/>
      <c r="AJ1525" s="4"/>
    </row>
    <row r="1526" spans="1:36" hidden="1">
      <c r="A1526" t="s">
        <v>4975</v>
      </c>
      <c r="B1526" s="145" t="s">
        <v>5418</v>
      </c>
      <c r="C1526" s="4" t="s">
        <v>1120</v>
      </c>
      <c r="D1526" s="4" t="s">
        <v>1946</v>
      </c>
      <c r="E1526" s="4"/>
      <c r="F1526" s="4" t="s">
        <v>1060</v>
      </c>
      <c r="G1526" s="4" t="s">
        <v>8765</v>
      </c>
      <c r="H1526" s="4" t="s">
        <v>1732</v>
      </c>
      <c r="I1526" s="4" t="s">
        <v>1733</v>
      </c>
      <c r="J1526" s="4"/>
      <c r="K1526" s="139">
        <v>13310318345</v>
      </c>
      <c r="L1526" s="150">
        <v>13310318345</v>
      </c>
      <c r="M1526" s="4" t="s">
        <v>3114</v>
      </c>
      <c r="N1526" s="4" t="s">
        <v>8766</v>
      </c>
      <c r="O1526" s="4" t="s">
        <v>8767</v>
      </c>
      <c r="P1526" s="4"/>
      <c r="Q1526" s="4"/>
      <c r="R1526" s="4">
        <v>248</v>
      </c>
      <c r="S1526" s="4" t="s">
        <v>70</v>
      </c>
      <c r="T1526" s="4" t="s">
        <v>70</v>
      </c>
      <c r="U1526" s="140">
        <v>45357</v>
      </c>
      <c r="V1526" s="4" t="s">
        <v>1887</v>
      </c>
      <c r="W1526" s="4"/>
      <c r="X1526" s="4"/>
      <c r="Y1526" s="4"/>
      <c r="Z1526" s="4"/>
      <c r="AA1526" s="4" t="s">
        <v>1886</v>
      </c>
      <c r="AB1526" s="4"/>
      <c r="AC1526" s="142">
        <f t="shared" si="192"/>
        <v>0</v>
      </c>
      <c r="AD1526" s="4"/>
      <c r="AE1526" s="4"/>
      <c r="AF1526" s="144"/>
      <c r="AG1526" s="4"/>
      <c r="AH1526" s="4"/>
      <c r="AI1526" s="4"/>
      <c r="AJ1526" s="4"/>
    </row>
    <row r="1527" spans="1:36" hidden="1">
      <c r="A1527" t="s">
        <v>4975</v>
      </c>
      <c r="B1527" s="145" t="s">
        <v>5418</v>
      </c>
      <c r="C1527" s="4" t="s">
        <v>1120</v>
      </c>
      <c r="D1527" s="4" t="s">
        <v>1946</v>
      </c>
      <c r="E1527" s="4"/>
      <c r="F1527" s="4" t="s">
        <v>1060</v>
      </c>
      <c r="G1527" s="4" t="s">
        <v>8768</v>
      </c>
      <c r="H1527" s="4" t="s">
        <v>1732</v>
      </c>
      <c r="I1527" s="4" t="s">
        <v>1733</v>
      </c>
      <c r="J1527" s="4"/>
      <c r="K1527" s="139">
        <v>3889076000</v>
      </c>
      <c r="L1527" s="150">
        <v>3889076000</v>
      </c>
      <c r="M1527" s="4" t="s">
        <v>3114</v>
      </c>
      <c r="N1527" s="4" t="s">
        <v>5156</v>
      </c>
      <c r="O1527" s="4" t="s">
        <v>8769</v>
      </c>
      <c r="P1527" s="4"/>
      <c r="Q1527" s="4"/>
      <c r="R1527" s="4">
        <v>248</v>
      </c>
      <c r="S1527" s="4" t="s">
        <v>70</v>
      </c>
      <c r="T1527" s="4" t="s">
        <v>70</v>
      </c>
      <c r="U1527" s="140">
        <v>45357</v>
      </c>
      <c r="V1527" s="4" t="s">
        <v>1887</v>
      </c>
      <c r="W1527" s="4"/>
      <c r="X1527" s="4"/>
      <c r="Y1527" s="4"/>
      <c r="Z1527" s="4"/>
      <c r="AA1527" s="4" t="s">
        <v>1886</v>
      </c>
      <c r="AB1527" s="4"/>
      <c r="AC1527" s="142">
        <f t="shared" si="192"/>
        <v>0</v>
      </c>
      <c r="AD1527" s="4"/>
      <c r="AE1527" s="4"/>
      <c r="AF1527" s="144"/>
      <c r="AG1527" s="4"/>
      <c r="AH1527" s="4"/>
      <c r="AI1527" s="4"/>
      <c r="AJ1527" s="4"/>
    </row>
    <row r="1528" spans="1:36" hidden="1">
      <c r="B1528" s="175" t="s">
        <v>5175</v>
      </c>
      <c r="C1528" s="174" t="s">
        <v>1120</v>
      </c>
      <c r="D1528" s="4" t="s">
        <v>4670</v>
      </c>
      <c r="E1528" s="4"/>
      <c r="F1528" s="4" t="s">
        <v>1060</v>
      </c>
      <c r="G1528" s="4" t="s">
        <v>8770</v>
      </c>
      <c r="H1528" s="4" t="s">
        <v>1473</v>
      </c>
      <c r="I1528" s="4" t="s">
        <v>1474</v>
      </c>
      <c r="J1528" s="4"/>
      <c r="K1528" s="139">
        <v>66600000</v>
      </c>
      <c r="L1528" s="150">
        <v>66600000</v>
      </c>
      <c r="M1528" s="4" t="s">
        <v>3114</v>
      </c>
      <c r="N1528" s="4" t="s">
        <v>8771</v>
      </c>
      <c r="O1528" s="4" t="s">
        <v>8772</v>
      </c>
      <c r="P1528" s="186">
        <f>L1528</f>
        <v>66600000</v>
      </c>
      <c r="Q1528" s="186">
        <f>L1528-P1528</f>
        <v>0</v>
      </c>
      <c r="R1528" s="4">
        <v>9</v>
      </c>
      <c r="S1528" s="4" t="s">
        <v>70</v>
      </c>
      <c r="T1528" s="4" t="s">
        <v>70</v>
      </c>
      <c r="U1528" s="140">
        <v>45341</v>
      </c>
      <c r="V1528" s="4" t="s">
        <v>1884</v>
      </c>
      <c r="W1528" s="4" t="s">
        <v>1954</v>
      </c>
      <c r="X1528" s="139" t="s">
        <v>70</v>
      </c>
      <c r="Y1528" s="140">
        <v>45355</v>
      </c>
      <c r="Z1528" s="4" t="s">
        <v>1888</v>
      </c>
      <c r="AA1528" s="4" t="s">
        <v>1886</v>
      </c>
      <c r="AB1528" s="186">
        <f>P1528</f>
        <v>66600000</v>
      </c>
      <c r="AC1528" s="142">
        <f>P1528-AB1528</f>
        <v>0</v>
      </c>
      <c r="AD1528" s="4"/>
      <c r="AE1528" s="4" t="s">
        <v>1127</v>
      </c>
      <c r="AF1528" s="252" t="s">
        <v>5864</v>
      </c>
      <c r="AG1528" s="4"/>
      <c r="AH1528" s="4"/>
      <c r="AI1528" s="4"/>
      <c r="AJ1528" s="4"/>
    </row>
    <row r="1529" spans="1:36" hidden="1">
      <c r="A1529" t="s">
        <v>5926</v>
      </c>
      <c r="B1529" s="145" t="s">
        <v>5175</v>
      </c>
      <c r="C1529" s="4" t="s">
        <v>1120</v>
      </c>
      <c r="D1529" s="4" t="s">
        <v>3513</v>
      </c>
      <c r="E1529" s="4"/>
      <c r="F1529" s="4" t="s">
        <v>1060</v>
      </c>
      <c r="G1529" s="4" t="s">
        <v>8773</v>
      </c>
      <c r="H1529" s="4" t="s">
        <v>1423</v>
      </c>
      <c r="I1529" s="4" t="s">
        <v>1424</v>
      </c>
      <c r="J1529" s="4"/>
      <c r="K1529" s="139">
        <v>120000000</v>
      </c>
      <c r="L1529" s="150">
        <v>120000000</v>
      </c>
      <c r="M1529" s="4" t="s">
        <v>3114</v>
      </c>
      <c r="N1529" s="4" t="s">
        <v>8774</v>
      </c>
      <c r="O1529" s="4" t="s">
        <v>8775</v>
      </c>
      <c r="P1529" s="186">
        <f t="shared" ref="P1529:P1531" si="198">K1529</f>
        <v>120000000</v>
      </c>
      <c r="Q1529" s="186">
        <f t="shared" ref="Q1529:Q1531" si="199">P1529-K1529</f>
        <v>0</v>
      </c>
      <c r="R1529" s="4" t="s">
        <v>2503</v>
      </c>
      <c r="S1529" s="4" t="s">
        <v>70</v>
      </c>
      <c r="T1529" s="4"/>
      <c r="U1529" s="140">
        <v>45353</v>
      </c>
      <c r="V1529" s="4" t="s">
        <v>1884</v>
      </c>
      <c r="W1529" s="4" t="s">
        <v>1954</v>
      </c>
      <c r="X1529" s="4"/>
      <c r="Y1529" s="4"/>
      <c r="Z1529" s="4"/>
      <c r="AA1529" s="4" t="s">
        <v>1886</v>
      </c>
      <c r="AB1529" s="4"/>
      <c r="AC1529" s="142">
        <f t="shared" si="192"/>
        <v>120000000</v>
      </c>
      <c r="AD1529" s="4"/>
      <c r="AE1529" s="4"/>
      <c r="AF1529" s="144"/>
      <c r="AG1529" s="4"/>
      <c r="AH1529" s="4"/>
      <c r="AI1529" s="4"/>
      <c r="AJ1529" s="4"/>
    </row>
    <row r="1530" spans="1:36" hidden="1">
      <c r="A1530" t="s">
        <v>5926</v>
      </c>
      <c r="B1530" s="145" t="s">
        <v>5175</v>
      </c>
      <c r="C1530" s="4" t="s">
        <v>1120</v>
      </c>
      <c r="D1530" s="4" t="s">
        <v>3513</v>
      </c>
      <c r="E1530" s="4"/>
      <c r="F1530" s="4" t="s">
        <v>1060</v>
      </c>
      <c r="G1530" s="4" t="s">
        <v>8776</v>
      </c>
      <c r="H1530" s="4" t="s">
        <v>1423</v>
      </c>
      <c r="I1530" s="4" t="s">
        <v>1424</v>
      </c>
      <c r="J1530" s="4"/>
      <c r="K1530" s="139">
        <v>3196905000</v>
      </c>
      <c r="L1530" s="150">
        <v>3196905000</v>
      </c>
      <c r="M1530" s="4" t="s">
        <v>5698</v>
      </c>
      <c r="N1530" s="4" t="s">
        <v>8777</v>
      </c>
      <c r="O1530" s="4" t="s">
        <v>8733</v>
      </c>
      <c r="P1530" s="186">
        <f t="shared" si="198"/>
        <v>3196905000</v>
      </c>
      <c r="Q1530" s="186">
        <f t="shared" si="199"/>
        <v>0</v>
      </c>
      <c r="R1530" s="4" t="s">
        <v>2503</v>
      </c>
      <c r="S1530" s="4" t="s">
        <v>70</v>
      </c>
      <c r="T1530" s="4"/>
      <c r="U1530" s="140">
        <v>45353</v>
      </c>
      <c r="V1530" s="4" t="s">
        <v>1884</v>
      </c>
      <c r="W1530" s="4" t="s">
        <v>1954</v>
      </c>
      <c r="X1530" s="4"/>
      <c r="Y1530" s="4"/>
      <c r="Z1530" s="4"/>
      <c r="AA1530" s="4" t="s">
        <v>1886</v>
      </c>
      <c r="AB1530" s="4"/>
      <c r="AC1530" s="142">
        <f t="shared" si="192"/>
        <v>3196905000</v>
      </c>
      <c r="AD1530" s="4"/>
      <c r="AE1530" s="4"/>
      <c r="AF1530" s="144"/>
      <c r="AG1530" s="4"/>
      <c r="AH1530" s="4"/>
      <c r="AI1530" s="4"/>
      <c r="AJ1530" s="4"/>
    </row>
    <row r="1531" spans="1:36" hidden="1">
      <c r="A1531" t="s">
        <v>5926</v>
      </c>
      <c r="B1531" s="145" t="s">
        <v>5175</v>
      </c>
      <c r="C1531" s="4" t="s">
        <v>1120</v>
      </c>
      <c r="D1531" s="4" t="s">
        <v>3513</v>
      </c>
      <c r="E1531" s="4"/>
      <c r="F1531" s="4" t="s">
        <v>1060</v>
      </c>
      <c r="G1531" s="4" t="s">
        <v>8778</v>
      </c>
      <c r="H1531" s="4" t="s">
        <v>1423</v>
      </c>
      <c r="I1531" s="4" t="s">
        <v>1424</v>
      </c>
      <c r="J1531" s="4"/>
      <c r="K1531" s="139">
        <v>3495528200</v>
      </c>
      <c r="L1531" s="150">
        <v>3495528200</v>
      </c>
      <c r="M1531" s="4" t="s">
        <v>8779</v>
      </c>
      <c r="N1531" s="4" t="s">
        <v>8780</v>
      </c>
      <c r="O1531" s="4" t="s">
        <v>8781</v>
      </c>
      <c r="P1531" s="186">
        <f t="shared" si="198"/>
        <v>3495528200</v>
      </c>
      <c r="Q1531" s="186">
        <f t="shared" si="199"/>
        <v>0</v>
      </c>
      <c r="R1531" s="4" t="s">
        <v>2503</v>
      </c>
      <c r="S1531" s="4" t="s">
        <v>70</v>
      </c>
      <c r="T1531" s="4"/>
      <c r="U1531" s="140">
        <v>45353</v>
      </c>
      <c r="V1531" s="4" t="s">
        <v>1884</v>
      </c>
      <c r="W1531" s="4" t="s">
        <v>1954</v>
      </c>
      <c r="X1531" s="4"/>
      <c r="Y1531" s="4"/>
      <c r="Z1531" s="4"/>
      <c r="AA1531" s="4" t="s">
        <v>1886</v>
      </c>
      <c r="AB1531" s="4"/>
      <c r="AC1531" s="142">
        <f t="shared" si="192"/>
        <v>3495528200</v>
      </c>
      <c r="AD1531" s="4"/>
      <c r="AE1531" s="4"/>
      <c r="AF1531" s="144"/>
      <c r="AG1531" s="4"/>
      <c r="AH1531" s="4"/>
      <c r="AI1531" s="4"/>
      <c r="AJ1531" s="4"/>
    </row>
    <row r="1532" spans="1:36" hidden="1">
      <c r="B1532" s="145" t="s">
        <v>5418</v>
      </c>
      <c r="C1532" s="4" t="s">
        <v>1120</v>
      </c>
      <c r="D1532" s="4" t="s">
        <v>4145</v>
      </c>
      <c r="E1532" s="4"/>
      <c r="F1532" s="4" t="s">
        <v>1060</v>
      </c>
      <c r="G1532" s="4" t="s">
        <v>8782</v>
      </c>
      <c r="H1532" s="4" t="s">
        <v>1726</v>
      </c>
      <c r="I1532" s="4" t="s">
        <v>1727</v>
      </c>
      <c r="J1532" s="4"/>
      <c r="K1532" s="139">
        <v>13838000000</v>
      </c>
      <c r="L1532" s="150">
        <v>13838000000</v>
      </c>
      <c r="M1532" s="4" t="s">
        <v>3114</v>
      </c>
      <c r="N1532" s="4" t="s">
        <v>5081</v>
      </c>
      <c r="O1532" s="4" t="s">
        <v>8783</v>
      </c>
      <c r="P1532" s="150">
        <f>L1532</f>
        <v>13838000000</v>
      </c>
      <c r="Q1532" s="4" t="s">
        <v>2540</v>
      </c>
      <c r="R1532" s="4">
        <v>240</v>
      </c>
      <c r="S1532" s="4" t="s">
        <v>70</v>
      </c>
      <c r="T1532" s="4" t="s">
        <v>70</v>
      </c>
      <c r="U1532" s="140">
        <v>45353</v>
      </c>
      <c r="V1532" s="150" t="s">
        <v>1884</v>
      </c>
      <c r="W1532" s="4" t="s">
        <v>1954</v>
      </c>
      <c r="X1532" s="139" t="s">
        <v>70</v>
      </c>
      <c r="Y1532" s="140">
        <v>45371</v>
      </c>
      <c r="Z1532" s="4" t="s">
        <v>1885</v>
      </c>
      <c r="AA1532" s="4" t="s">
        <v>1886</v>
      </c>
      <c r="AB1532" s="186">
        <f t="shared" ref="AB1532:AB1533" si="200">K1532</f>
        <v>13838000000</v>
      </c>
      <c r="AC1532" s="142">
        <f t="shared" si="192"/>
        <v>0</v>
      </c>
      <c r="AD1532" s="4"/>
      <c r="AE1532" s="4" t="s">
        <v>1987</v>
      </c>
      <c r="AF1532" s="144" t="s">
        <v>8784</v>
      </c>
      <c r="AG1532" s="4"/>
      <c r="AH1532" s="4"/>
      <c r="AI1532" s="4"/>
      <c r="AJ1532" s="4"/>
    </row>
    <row r="1533" spans="1:36" hidden="1">
      <c r="B1533" s="145" t="s">
        <v>5418</v>
      </c>
      <c r="C1533" s="4" t="s">
        <v>1120</v>
      </c>
      <c r="D1533" s="4" t="s">
        <v>4145</v>
      </c>
      <c r="E1533" s="4"/>
      <c r="F1533" s="4" t="s">
        <v>1060</v>
      </c>
      <c r="G1533" s="4" t="s">
        <v>8785</v>
      </c>
      <c r="H1533" s="4" t="s">
        <v>1726</v>
      </c>
      <c r="I1533" s="4" t="s">
        <v>1727</v>
      </c>
      <c r="J1533" s="4"/>
      <c r="K1533" s="139">
        <v>850000000</v>
      </c>
      <c r="L1533" s="150">
        <v>850000000</v>
      </c>
      <c r="M1533" s="4" t="s">
        <v>3114</v>
      </c>
      <c r="N1533" s="4" t="s">
        <v>8786</v>
      </c>
      <c r="O1533" s="4" t="s">
        <v>8783</v>
      </c>
      <c r="P1533" s="150">
        <f>L1533</f>
        <v>850000000</v>
      </c>
      <c r="Q1533" s="4" t="s">
        <v>2540</v>
      </c>
      <c r="R1533" s="4">
        <v>240</v>
      </c>
      <c r="S1533" s="4" t="s">
        <v>70</v>
      </c>
      <c r="T1533" s="4" t="s">
        <v>70</v>
      </c>
      <c r="U1533" s="140">
        <v>45353</v>
      </c>
      <c r="V1533" s="150" t="s">
        <v>1884</v>
      </c>
      <c r="W1533" s="4" t="s">
        <v>1954</v>
      </c>
      <c r="X1533" s="139" t="s">
        <v>70</v>
      </c>
      <c r="Y1533" s="140">
        <v>45371</v>
      </c>
      <c r="Z1533" s="4" t="s">
        <v>1885</v>
      </c>
      <c r="AA1533" s="4" t="s">
        <v>1886</v>
      </c>
      <c r="AB1533" s="186">
        <f t="shared" si="200"/>
        <v>850000000</v>
      </c>
      <c r="AC1533" s="142">
        <f t="shared" si="192"/>
        <v>0</v>
      </c>
      <c r="AD1533" s="4"/>
      <c r="AE1533" s="4" t="s">
        <v>1987</v>
      </c>
      <c r="AF1533" s="144" t="s">
        <v>8784</v>
      </c>
      <c r="AG1533" s="4"/>
      <c r="AH1533" s="4"/>
      <c r="AI1533" s="4"/>
      <c r="AJ1533" s="4"/>
    </row>
    <row r="1534" spans="1:36" hidden="1">
      <c r="A1534" t="s">
        <v>6105</v>
      </c>
      <c r="B1534" s="145" t="s">
        <v>5175</v>
      </c>
      <c r="C1534" s="4" t="s">
        <v>1120</v>
      </c>
      <c r="D1534" s="4" t="s">
        <v>1990</v>
      </c>
      <c r="E1534" s="4"/>
      <c r="F1534" s="4" t="s">
        <v>1060</v>
      </c>
      <c r="G1534" s="4" t="s">
        <v>8787</v>
      </c>
      <c r="H1534" s="4" t="s">
        <v>1291</v>
      </c>
      <c r="I1534" s="4" t="s">
        <v>1292</v>
      </c>
      <c r="J1534" s="4"/>
      <c r="K1534" s="139">
        <v>5800000000</v>
      </c>
      <c r="L1534" s="150">
        <v>5800000000</v>
      </c>
      <c r="M1534" s="4" t="s">
        <v>3114</v>
      </c>
      <c r="N1534" s="4" t="s">
        <v>8788</v>
      </c>
      <c r="O1534" s="4" t="s">
        <v>8783</v>
      </c>
      <c r="P1534" s="186">
        <f t="shared" ref="P1534:P1557" si="201">K1534</f>
        <v>5800000000</v>
      </c>
      <c r="Q1534" s="186">
        <f t="shared" ref="Q1534:Q1557" si="202">P1534-K1534</f>
        <v>0</v>
      </c>
      <c r="R1534" s="4" t="s">
        <v>2503</v>
      </c>
      <c r="S1534" s="4" t="s">
        <v>70</v>
      </c>
      <c r="T1534" s="4"/>
      <c r="U1534" s="140">
        <v>45353</v>
      </c>
      <c r="V1534" s="4" t="s">
        <v>1884</v>
      </c>
      <c r="W1534" s="4" t="s">
        <v>1954</v>
      </c>
      <c r="X1534" s="139" t="s">
        <v>70</v>
      </c>
      <c r="Y1534" s="140">
        <v>45364</v>
      </c>
      <c r="Z1534" s="4" t="s">
        <v>1885</v>
      </c>
      <c r="AA1534" s="4" t="s">
        <v>1886</v>
      </c>
      <c r="AB1534" s="186">
        <f t="shared" ref="AB1534:AB1557" si="203">P1534</f>
        <v>5800000000</v>
      </c>
      <c r="AC1534" s="142">
        <f t="shared" si="192"/>
        <v>0</v>
      </c>
      <c r="AD1534" s="4"/>
      <c r="AE1534" s="4" t="s">
        <v>1127</v>
      </c>
      <c r="AF1534" s="252" t="s">
        <v>6108</v>
      </c>
      <c r="AG1534" s="4"/>
      <c r="AH1534" s="4"/>
      <c r="AI1534" s="4"/>
      <c r="AJ1534" s="4"/>
    </row>
    <row r="1535" spans="1:36" hidden="1">
      <c r="A1535" t="s">
        <v>6105</v>
      </c>
      <c r="B1535" s="145" t="s">
        <v>5175</v>
      </c>
      <c r="C1535" s="4" t="s">
        <v>1120</v>
      </c>
      <c r="D1535" s="4" t="s">
        <v>1990</v>
      </c>
      <c r="E1535" s="4"/>
      <c r="F1535" s="4" t="s">
        <v>1060</v>
      </c>
      <c r="G1535" s="4" t="s">
        <v>8789</v>
      </c>
      <c r="H1535" s="4" t="s">
        <v>1291</v>
      </c>
      <c r="I1535" s="4" t="s">
        <v>1292</v>
      </c>
      <c r="J1535" s="4"/>
      <c r="K1535" s="139">
        <v>2400000000</v>
      </c>
      <c r="L1535" s="150">
        <v>2400000000</v>
      </c>
      <c r="M1535" s="4" t="s">
        <v>3114</v>
      </c>
      <c r="N1535" s="4" t="s">
        <v>8788</v>
      </c>
      <c r="O1535" s="4" t="s">
        <v>8783</v>
      </c>
      <c r="P1535" s="186">
        <f t="shared" si="201"/>
        <v>2400000000</v>
      </c>
      <c r="Q1535" s="186">
        <f t="shared" si="202"/>
        <v>0</v>
      </c>
      <c r="R1535" s="4" t="s">
        <v>2503</v>
      </c>
      <c r="S1535" s="4" t="s">
        <v>70</v>
      </c>
      <c r="T1535" s="4"/>
      <c r="U1535" s="140">
        <v>45353</v>
      </c>
      <c r="V1535" s="4" t="s">
        <v>1884</v>
      </c>
      <c r="W1535" s="4" t="s">
        <v>1954</v>
      </c>
      <c r="X1535" s="139" t="s">
        <v>70</v>
      </c>
      <c r="Y1535" s="140">
        <v>45364</v>
      </c>
      <c r="Z1535" s="4" t="s">
        <v>1885</v>
      </c>
      <c r="AA1535" s="4" t="s">
        <v>1886</v>
      </c>
      <c r="AB1535" s="186">
        <f t="shared" si="203"/>
        <v>2400000000</v>
      </c>
      <c r="AC1535" s="142">
        <f t="shared" si="192"/>
        <v>0</v>
      </c>
      <c r="AD1535" s="4"/>
      <c r="AE1535" s="4" t="s">
        <v>1127</v>
      </c>
      <c r="AF1535" s="252" t="s">
        <v>6108</v>
      </c>
      <c r="AG1535" s="4"/>
      <c r="AH1535" s="4"/>
      <c r="AI1535" s="4"/>
      <c r="AJ1535" s="4"/>
    </row>
    <row r="1536" spans="1:36" hidden="1">
      <c r="A1536" t="s">
        <v>6105</v>
      </c>
      <c r="B1536" s="145" t="s">
        <v>5175</v>
      </c>
      <c r="C1536" s="4" t="s">
        <v>1120</v>
      </c>
      <c r="D1536" s="4" t="s">
        <v>1990</v>
      </c>
      <c r="E1536" s="4"/>
      <c r="F1536" s="4" t="s">
        <v>1060</v>
      </c>
      <c r="G1536" s="4" t="s">
        <v>8790</v>
      </c>
      <c r="H1536" s="4" t="s">
        <v>1291</v>
      </c>
      <c r="I1536" s="4" t="s">
        <v>1292</v>
      </c>
      <c r="J1536" s="4"/>
      <c r="K1536" s="139">
        <v>5700000000</v>
      </c>
      <c r="L1536" s="150">
        <v>5700000000</v>
      </c>
      <c r="M1536" s="4" t="s">
        <v>3114</v>
      </c>
      <c r="N1536" s="4" t="s">
        <v>8788</v>
      </c>
      <c r="O1536" s="4" t="s">
        <v>8783</v>
      </c>
      <c r="P1536" s="186">
        <f t="shared" si="201"/>
        <v>5700000000</v>
      </c>
      <c r="Q1536" s="186">
        <f t="shared" si="202"/>
        <v>0</v>
      </c>
      <c r="R1536" s="4" t="s">
        <v>2503</v>
      </c>
      <c r="S1536" s="4" t="s">
        <v>70</v>
      </c>
      <c r="T1536" s="4"/>
      <c r="U1536" s="140">
        <v>45353</v>
      </c>
      <c r="V1536" s="4" t="s">
        <v>1884</v>
      </c>
      <c r="W1536" s="4" t="s">
        <v>1954</v>
      </c>
      <c r="X1536" s="139" t="s">
        <v>70</v>
      </c>
      <c r="Y1536" s="140">
        <v>45364</v>
      </c>
      <c r="Z1536" s="4" t="s">
        <v>1885</v>
      </c>
      <c r="AA1536" s="4" t="s">
        <v>1886</v>
      </c>
      <c r="AB1536" s="186">
        <f t="shared" si="203"/>
        <v>5700000000</v>
      </c>
      <c r="AC1536" s="142">
        <f t="shared" si="192"/>
        <v>0</v>
      </c>
      <c r="AD1536" s="4"/>
      <c r="AE1536" s="4" t="s">
        <v>1127</v>
      </c>
      <c r="AF1536" s="252" t="s">
        <v>6108</v>
      </c>
      <c r="AG1536" s="4"/>
      <c r="AH1536" s="4"/>
      <c r="AI1536" s="4"/>
      <c r="AJ1536" s="4"/>
    </row>
    <row r="1537" spans="1:36" hidden="1">
      <c r="A1537" t="s">
        <v>6105</v>
      </c>
      <c r="B1537" s="145" t="s">
        <v>5175</v>
      </c>
      <c r="C1537" s="4" t="s">
        <v>1120</v>
      </c>
      <c r="D1537" s="4" t="s">
        <v>1990</v>
      </c>
      <c r="E1537" s="4"/>
      <c r="F1537" s="4" t="s">
        <v>1060</v>
      </c>
      <c r="G1537" s="4" t="s">
        <v>8791</v>
      </c>
      <c r="H1537" s="4" t="s">
        <v>1291</v>
      </c>
      <c r="I1537" s="4" t="s">
        <v>1292</v>
      </c>
      <c r="J1537" s="4"/>
      <c r="K1537" s="139">
        <v>4000000000</v>
      </c>
      <c r="L1537" s="150">
        <v>4000000000</v>
      </c>
      <c r="M1537" s="4" t="s">
        <v>3114</v>
      </c>
      <c r="N1537" s="4" t="s">
        <v>8788</v>
      </c>
      <c r="O1537" s="4" t="s">
        <v>8783</v>
      </c>
      <c r="P1537" s="186">
        <f t="shared" si="201"/>
        <v>4000000000</v>
      </c>
      <c r="Q1537" s="186">
        <f t="shared" si="202"/>
        <v>0</v>
      </c>
      <c r="R1537" s="4" t="s">
        <v>2503</v>
      </c>
      <c r="S1537" s="4" t="s">
        <v>70</v>
      </c>
      <c r="T1537" s="4"/>
      <c r="U1537" s="140">
        <v>45353</v>
      </c>
      <c r="V1537" s="4" t="s">
        <v>1884</v>
      </c>
      <c r="W1537" s="4" t="s">
        <v>1954</v>
      </c>
      <c r="X1537" s="139" t="s">
        <v>70</v>
      </c>
      <c r="Y1537" s="140">
        <v>45364</v>
      </c>
      <c r="Z1537" s="4" t="s">
        <v>1885</v>
      </c>
      <c r="AA1537" s="4" t="s">
        <v>1886</v>
      </c>
      <c r="AB1537" s="186">
        <f t="shared" si="203"/>
        <v>4000000000</v>
      </c>
      <c r="AC1537" s="142">
        <f t="shared" si="192"/>
        <v>0</v>
      </c>
      <c r="AD1537" s="4"/>
      <c r="AE1537" s="4" t="s">
        <v>1127</v>
      </c>
      <c r="AF1537" s="252" t="s">
        <v>6108</v>
      </c>
      <c r="AG1537" s="4"/>
      <c r="AH1537" s="4"/>
      <c r="AI1537" s="4"/>
      <c r="AJ1537" s="4"/>
    </row>
    <row r="1538" spans="1:36" hidden="1">
      <c r="A1538" t="s">
        <v>6105</v>
      </c>
      <c r="B1538" s="145" t="s">
        <v>5175</v>
      </c>
      <c r="C1538" s="4" t="s">
        <v>1120</v>
      </c>
      <c r="D1538" s="4" t="s">
        <v>1990</v>
      </c>
      <c r="E1538" s="4"/>
      <c r="F1538" s="4" t="s">
        <v>1060</v>
      </c>
      <c r="G1538" s="4" t="s">
        <v>8792</v>
      </c>
      <c r="H1538" s="4" t="s">
        <v>1291</v>
      </c>
      <c r="I1538" s="4" t="s">
        <v>1292</v>
      </c>
      <c r="J1538" s="4"/>
      <c r="K1538" s="139">
        <v>4300000000</v>
      </c>
      <c r="L1538" s="150">
        <v>4300000000</v>
      </c>
      <c r="M1538" s="4" t="s">
        <v>3114</v>
      </c>
      <c r="N1538" s="4" t="s">
        <v>8788</v>
      </c>
      <c r="O1538" s="4" t="s">
        <v>8783</v>
      </c>
      <c r="P1538" s="186">
        <f t="shared" si="201"/>
        <v>4300000000</v>
      </c>
      <c r="Q1538" s="186">
        <f t="shared" si="202"/>
        <v>0</v>
      </c>
      <c r="R1538" s="4" t="s">
        <v>2503</v>
      </c>
      <c r="S1538" s="4" t="s">
        <v>70</v>
      </c>
      <c r="T1538" s="4"/>
      <c r="U1538" s="140">
        <v>45353</v>
      </c>
      <c r="V1538" s="4" t="s">
        <v>1884</v>
      </c>
      <c r="W1538" s="4" t="s">
        <v>1954</v>
      </c>
      <c r="X1538" s="139" t="s">
        <v>70</v>
      </c>
      <c r="Y1538" s="140">
        <v>45364</v>
      </c>
      <c r="Z1538" s="4" t="s">
        <v>1885</v>
      </c>
      <c r="AA1538" s="4" t="s">
        <v>1886</v>
      </c>
      <c r="AB1538" s="186">
        <f t="shared" si="203"/>
        <v>4300000000</v>
      </c>
      <c r="AC1538" s="142">
        <f t="shared" si="192"/>
        <v>0</v>
      </c>
      <c r="AD1538" s="4"/>
      <c r="AE1538" s="4" t="s">
        <v>1127</v>
      </c>
      <c r="AF1538" s="252" t="s">
        <v>6108</v>
      </c>
      <c r="AG1538" s="4"/>
      <c r="AH1538" s="4"/>
      <c r="AI1538" s="4"/>
      <c r="AJ1538" s="4"/>
    </row>
    <row r="1539" spans="1:36" hidden="1">
      <c r="A1539" t="s">
        <v>6105</v>
      </c>
      <c r="B1539" s="145" t="s">
        <v>5175</v>
      </c>
      <c r="C1539" s="4" t="s">
        <v>1120</v>
      </c>
      <c r="D1539" s="4" t="s">
        <v>1990</v>
      </c>
      <c r="E1539" s="4"/>
      <c r="F1539" s="4" t="s">
        <v>1060</v>
      </c>
      <c r="G1539" s="4" t="s">
        <v>8793</v>
      </c>
      <c r="H1539" s="4" t="s">
        <v>1291</v>
      </c>
      <c r="I1539" s="4" t="s">
        <v>1292</v>
      </c>
      <c r="J1539" s="4"/>
      <c r="K1539" s="139">
        <v>3400000000</v>
      </c>
      <c r="L1539" s="150">
        <v>3400000000</v>
      </c>
      <c r="M1539" s="4" t="s">
        <v>3114</v>
      </c>
      <c r="N1539" s="4" t="s">
        <v>8788</v>
      </c>
      <c r="O1539" s="4" t="s">
        <v>8783</v>
      </c>
      <c r="P1539" s="186">
        <f t="shared" si="201"/>
        <v>3400000000</v>
      </c>
      <c r="Q1539" s="186">
        <f t="shared" si="202"/>
        <v>0</v>
      </c>
      <c r="R1539" s="4" t="s">
        <v>2503</v>
      </c>
      <c r="S1539" s="4" t="s">
        <v>70</v>
      </c>
      <c r="T1539" s="4"/>
      <c r="U1539" s="140">
        <v>45353</v>
      </c>
      <c r="V1539" s="4" t="s">
        <v>1884</v>
      </c>
      <c r="W1539" s="4" t="s">
        <v>1954</v>
      </c>
      <c r="X1539" s="139" t="s">
        <v>70</v>
      </c>
      <c r="Y1539" s="140">
        <v>45364</v>
      </c>
      <c r="Z1539" s="4" t="s">
        <v>1885</v>
      </c>
      <c r="AA1539" s="4" t="s">
        <v>1886</v>
      </c>
      <c r="AB1539" s="186">
        <f t="shared" si="203"/>
        <v>3400000000</v>
      </c>
      <c r="AC1539" s="142">
        <f t="shared" si="192"/>
        <v>0</v>
      </c>
      <c r="AD1539" s="4"/>
      <c r="AE1539" s="4" t="s">
        <v>1127</v>
      </c>
      <c r="AF1539" s="252" t="s">
        <v>6108</v>
      </c>
      <c r="AG1539" s="4"/>
      <c r="AH1539" s="4"/>
      <c r="AI1539" s="4"/>
      <c r="AJ1539" s="4"/>
    </row>
    <row r="1540" spans="1:36" hidden="1">
      <c r="A1540" t="s">
        <v>6105</v>
      </c>
      <c r="B1540" s="145" t="s">
        <v>5175</v>
      </c>
      <c r="C1540" s="4" t="s">
        <v>1120</v>
      </c>
      <c r="D1540" s="4" t="s">
        <v>1990</v>
      </c>
      <c r="E1540" s="4"/>
      <c r="F1540" s="4" t="s">
        <v>1060</v>
      </c>
      <c r="G1540" s="4" t="s">
        <v>8794</v>
      </c>
      <c r="H1540" s="4" t="s">
        <v>1291</v>
      </c>
      <c r="I1540" s="4" t="s">
        <v>1292</v>
      </c>
      <c r="J1540" s="4"/>
      <c r="K1540" s="139">
        <v>110000000</v>
      </c>
      <c r="L1540" s="150">
        <v>110000000</v>
      </c>
      <c r="M1540" s="4" t="s">
        <v>3114</v>
      </c>
      <c r="N1540" s="4" t="s">
        <v>8795</v>
      </c>
      <c r="O1540" s="4" t="s">
        <v>3116</v>
      </c>
      <c r="P1540" s="186">
        <f t="shared" si="201"/>
        <v>110000000</v>
      </c>
      <c r="Q1540" s="186">
        <f t="shared" si="202"/>
        <v>0</v>
      </c>
      <c r="R1540" s="4" t="s">
        <v>2503</v>
      </c>
      <c r="S1540" s="4" t="s">
        <v>70</v>
      </c>
      <c r="T1540" s="4"/>
      <c r="U1540" s="140">
        <v>45353</v>
      </c>
      <c r="V1540" s="4" t="s">
        <v>1884</v>
      </c>
      <c r="W1540" s="4" t="s">
        <v>1954</v>
      </c>
      <c r="X1540" s="139" t="s">
        <v>70</v>
      </c>
      <c r="Y1540" s="140">
        <v>45364</v>
      </c>
      <c r="Z1540" s="4" t="s">
        <v>1885</v>
      </c>
      <c r="AA1540" s="4" t="s">
        <v>1886</v>
      </c>
      <c r="AB1540" s="186">
        <f t="shared" si="203"/>
        <v>110000000</v>
      </c>
      <c r="AC1540" s="142">
        <f t="shared" si="192"/>
        <v>0</v>
      </c>
      <c r="AD1540" s="4"/>
      <c r="AE1540" s="4" t="s">
        <v>1127</v>
      </c>
      <c r="AF1540" s="252" t="s">
        <v>6108</v>
      </c>
      <c r="AG1540" s="4"/>
      <c r="AH1540" s="4"/>
      <c r="AI1540" s="4"/>
      <c r="AJ1540" s="4"/>
    </row>
    <row r="1541" spans="1:36" hidden="1">
      <c r="A1541" t="s">
        <v>6105</v>
      </c>
      <c r="B1541" s="145" t="s">
        <v>5175</v>
      </c>
      <c r="C1541" s="4" t="s">
        <v>1120</v>
      </c>
      <c r="D1541" s="4" t="s">
        <v>1990</v>
      </c>
      <c r="E1541" s="4"/>
      <c r="F1541" s="4" t="s">
        <v>1060</v>
      </c>
      <c r="G1541" s="4" t="s">
        <v>8796</v>
      </c>
      <c r="H1541" s="4" t="s">
        <v>1291</v>
      </c>
      <c r="I1541" s="4" t="s">
        <v>1292</v>
      </c>
      <c r="J1541" s="4"/>
      <c r="K1541" s="139">
        <v>200000000</v>
      </c>
      <c r="L1541" s="150">
        <v>200000000</v>
      </c>
      <c r="M1541" s="4" t="s">
        <v>3114</v>
      </c>
      <c r="N1541" s="4" t="s">
        <v>8797</v>
      </c>
      <c r="O1541" s="4" t="s">
        <v>3116</v>
      </c>
      <c r="P1541" s="186">
        <f t="shared" si="201"/>
        <v>200000000</v>
      </c>
      <c r="Q1541" s="186">
        <f t="shared" si="202"/>
        <v>0</v>
      </c>
      <c r="R1541" s="4" t="s">
        <v>2503</v>
      </c>
      <c r="S1541" s="4" t="s">
        <v>70</v>
      </c>
      <c r="T1541" s="4"/>
      <c r="U1541" s="140">
        <v>45353</v>
      </c>
      <c r="V1541" s="4" t="s">
        <v>1884</v>
      </c>
      <c r="W1541" s="4" t="s">
        <v>1954</v>
      </c>
      <c r="X1541" s="139" t="s">
        <v>70</v>
      </c>
      <c r="Y1541" s="140">
        <v>45364</v>
      </c>
      <c r="Z1541" s="4" t="s">
        <v>1885</v>
      </c>
      <c r="AA1541" s="4" t="s">
        <v>1886</v>
      </c>
      <c r="AB1541" s="186">
        <f t="shared" si="203"/>
        <v>200000000</v>
      </c>
      <c r="AC1541" s="142">
        <f t="shared" si="192"/>
        <v>0</v>
      </c>
      <c r="AD1541" s="4"/>
      <c r="AE1541" s="4" t="s">
        <v>1127</v>
      </c>
      <c r="AF1541" s="252" t="s">
        <v>6108</v>
      </c>
      <c r="AG1541" s="4"/>
      <c r="AH1541" s="4"/>
      <c r="AI1541" s="4"/>
      <c r="AJ1541" s="4"/>
    </row>
    <row r="1542" spans="1:36" hidden="1">
      <c r="A1542" t="s">
        <v>6105</v>
      </c>
      <c r="B1542" s="145" t="s">
        <v>5175</v>
      </c>
      <c r="C1542" s="4" t="s">
        <v>1120</v>
      </c>
      <c r="D1542" s="4" t="s">
        <v>1990</v>
      </c>
      <c r="E1542" s="4"/>
      <c r="F1542" s="4" t="s">
        <v>1060</v>
      </c>
      <c r="G1542" s="4" t="s">
        <v>8798</v>
      </c>
      <c r="H1542" s="4" t="s">
        <v>1291</v>
      </c>
      <c r="I1542" s="4" t="s">
        <v>1292</v>
      </c>
      <c r="J1542" s="4"/>
      <c r="K1542" s="139">
        <v>1000000000</v>
      </c>
      <c r="L1542" s="150">
        <v>1000000000</v>
      </c>
      <c r="M1542" s="4" t="s">
        <v>3114</v>
      </c>
      <c r="N1542" s="4" t="s">
        <v>8799</v>
      </c>
      <c r="O1542" s="4" t="s">
        <v>8800</v>
      </c>
      <c r="P1542" s="186">
        <f t="shared" si="201"/>
        <v>1000000000</v>
      </c>
      <c r="Q1542" s="186">
        <f t="shared" si="202"/>
        <v>0</v>
      </c>
      <c r="R1542" s="4" t="s">
        <v>2503</v>
      </c>
      <c r="S1542" s="4" t="s">
        <v>70</v>
      </c>
      <c r="T1542" s="4"/>
      <c r="U1542" s="140">
        <v>45353</v>
      </c>
      <c r="V1542" s="4" t="s">
        <v>1884</v>
      </c>
      <c r="W1542" s="4" t="s">
        <v>1954</v>
      </c>
      <c r="X1542" s="139" t="s">
        <v>70</v>
      </c>
      <c r="Y1542" s="140">
        <v>45364</v>
      </c>
      <c r="Z1542" s="4" t="s">
        <v>1885</v>
      </c>
      <c r="AA1542" s="4" t="s">
        <v>1886</v>
      </c>
      <c r="AB1542" s="186">
        <f t="shared" si="203"/>
        <v>1000000000</v>
      </c>
      <c r="AC1542" s="142">
        <f t="shared" ref="AC1542:AC1605" si="204">P1542-AB1542</f>
        <v>0</v>
      </c>
      <c r="AD1542" s="4"/>
      <c r="AE1542" s="4" t="s">
        <v>1127</v>
      </c>
      <c r="AF1542" s="252" t="s">
        <v>6108</v>
      </c>
      <c r="AG1542" s="4"/>
      <c r="AH1542" s="4"/>
      <c r="AI1542" s="4"/>
      <c r="AJ1542" s="4"/>
    </row>
    <row r="1543" spans="1:36" hidden="1">
      <c r="A1543" t="s">
        <v>6105</v>
      </c>
      <c r="B1543" s="145" t="s">
        <v>5175</v>
      </c>
      <c r="C1543" s="4" t="s">
        <v>1120</v>
      </c>
      <c r="D1543" s="4" t="s">
        <v>1990</v>
      </c>
      <c r="E1543" s="4"/>
      <c r="F1543" s="4" t="s">
        <v>1060</v>
      </c>
      <c r="G1543" s="4" t="s">
        <v>8801</v>
      </c>
      <c r="H1543" s="4" t="s">
        <v>1291</v>
      </c>
      <c r="I1543" s="4" t="s">
        <v>1292</v>
      </c>
      <c r="J1543" s="4"/>
      <c r="K1543" s="139">
        <v>1000000000</v>
      </c>
      <c r="L1543" s="150">
        <v>1000000000</v>
      </c>
      <c r="M1543" s="4" t="s">
        <v>3114</v>
      </c>
      <c r="N1543" s="4" t="s">
        <v>8799</v>
      </c>
      <c r="O1543" s="4" t="s">
        <v>8800</v>
      </c>
      <c r="P1543" s="186">
        <f t="shared" si="201"/>
        <v>1000000000</v>
      </c>
      <c r="Q1543" s="186">
        <f t="shared" si="202"/>
        <v>0</v>
      </c>
      <c r="R1543" s="4" t="s">
        <v>2503</v>
      </c>
      <c r="S1543" s="4" t="s">
        <v>70</v>
      </c>
      <c r="T1543" s="4"/>
      <c r="U1543" s="140">
        <v>45353</v>
      </c>
      <c r="V1543" s="4" t="s">
        <v>1884</v>
      </c>
      <c r="W1543" s="4" t="s">
        <v>1954</v>
      </c>
      <c r="X1543" s="139" t="s">
        <v>70</v>
      </c>
      <c r="Y1543" s="140">
        <v>45364</v>
      </c>
      <c r="Z1543" s="4" t="s">
        <v>1885</v>
      </c>
      <c r="AA1543" s="4" t="s">
        <v>1886</v>
      </c>
      <c r="AB1543" s="186">
        <f t="shared" si="203"/>
        <v>1000000000</v>
      </c>
      <c r="AC1543" s="142">
        <f t="shared" si="204"/>
        <v>0</v>
      </c>
      <c r="AD1543" s="4"/>
      <c r="AE1543" s="4" t="s">
        <v>1127</v>
      </c>
      <c r="AF1543" s="252" t="s">
        <v>6108</v>
      </c>
      <c r="AG1543" s="4"/>
      <c r="AH1543" s="4"/>
      <c r="AI1543" s="4"/>
      <c r="AJ1543" s="4"/>
    </row>
    <row r="1544" spans="1:36" hidden="1">
      <c r="A1544" t="s">
        <v>6105</v>
      </c>
      <c r="B1544" s="145" t="s">
        <v>5175</v>
      </c>
      <c r="C1544" s="4" t="s">
        <v>1120</v>
      </c>
      <c r="D1544" s="4" t="s">
        <v>1990</v>
      </c>
      <c r="E1544" s="4"/>
      <c r="F1544" s="4" t="s">
        <v>1060</v>
      </c>
      <c r="G1544" s="4" t="s">
        <v>8802</v>
      </c>
      <c r="H1544" s="4" t="s">
        <v>1291</v>
      </c>
      <c r="I1544" s="4" t="s">
        <v>1292</v>
      </c>
      <c r="J1544" s="4"/>
      <c r="K1544" s="139">
        <v>4600000000</v>
      </c>
      <c r="L1544" s="150">
        <v>4600000000</v>
      </c>
      <c r="M1544" s="4" t="s">
        <v>3114</v>
      </c>
      <c r="N1544" s="4" t="s">
        <v>5137</v>
      </c>
      <c r="O1544" s="4" t="s">
        <v>8803</v>
      </c>
      <c r="P1544" s="186">
        <f t="shared" si="201"/>
        <v>4600000000</v>
      </c>
      <c r="Q1544" s="186">
        <f t="shared" si="202"/>
        <v>0</v>
      </c>
      <c r="R1544" s="4" t="s">
        <v>2503</v>
      </c>
      <c r="S1544" s="4" t="s">
        <v>70</v>
      </c>
      <c r="T1544" s="4"/>
      <c r="U1544" s="140">
        <v>45353</v>
      </c>
      <c r="V1544" s="4" t="s">
        <v>1884</v>
      </c>
      <c r="W1544" s="4" t="s">
        <v>1954</v>
      </c>
      <c r="X1544" s="139" t="s">
        <v>70</v>
      </c>
      <c r="Y1544" s="140">
        <v>45364</v>
      </c>
      <c r="Z1544" s="4" t="s">
        <v>1885</v>
      </c>
      <c r="AA1544" s="4" t="s">
        <v>1886</v>
      </c>
      <c r="AB1544" s="186">
        <f t="shared" si="203"/>
        <v>4600000000</v>
      </c>
      <c r="AC1544" s="142">
        <f t="shared" si="204"/>
        <v>0</v>
      </c>
      <c r="AD1544" s="4"/>
      <c r="AE1544" s="4" t="s">
        <v>1127</v>
      </c>
      <c r="AF1544" s="252" t="s">
        <v>6108</v>
      </c>
      <c r="AG1544" s="4"/>
      <c r="AH1544" s="4"/>
      <c r="AI1544" s="4"/>
      <c r="AJ1544" s="4"/>
    </row>
    <row r="1545" spans="1:36" hidden="1">
      <c r="A1545" t="s">
        <v>6105</v>
      </c>
      <c r="B1545" s="145" t="s">
        <v>5175</v>
      </c>
      <c r="C1545" s="4" t="s">
        <v>1120</v>
      </c>
      <c r="D1545" s="4" t="s">
        <v>1990</v>
      </c>
      <c r="E1545" s="4"/>
      <c r="F1545" s="4" t="s">
        <v>1060</v>
      </c>
      <c r="G1545" s="4" t="s">
        <v>8804</v>
      </c>
      <c r="H1545" s="4" t="s">
        <v>1291</v>
      </c>
      <c r="I1545" s="4" t="s">
        <v>1292</v>
      </c>
      <c r="J1545" s="4"/>
      <c r="K1545" s="139">
        <v>7400000000</v>
      </c>
      <c r="L1545" s="150">
        <v>7400000000</v>
      </c>
      <c r="M1545" s="4" t="s">
        <v>3114</v>
      </c>
      <c r="N1545" s="4" t="s">
        <v>5098</v>
      </c>
      <c r="O1545" s="4" t="s">
        <v>8805</v>
      </c>
      <c r="P1545" s="186">
        <f t="shared" si="201"/>
        <v>7400000000</v>
      </c>
      <c r="Q1545" s="186">
        <f t="shared" si="202"/>
        <v>0</v>
      </c>
      <c r="R1545" s="4" t="s">
        <v>2503</v>
      </c>
      <c r="S1545" s="4" t="s">
        <v>70</v>
      </c>
      <c r="T1545" s="4"/>
      <c r="U1545" s="140">
        <v>45353</v>
      </c>
      <c r="V1545" s="4" t="s">
        <v>1884</v>
      </c>
      <c r="W1545" s="4" t="s">
        <v>1954</v>
      </c>
      <c r="X1545" s="139" t="s">
        <v>70</v>
      </c>
      <c r="Y1545" s="140">
        <v>45364</v>
      </c>
      <c r="Z1545" s="4" t="s">
        <v>1885</v>
      </c>
      <c r="AA1545" s="4" t="s">
        <v>1886</v>
      </c>
      <c r="AB1545" s="186">
        <f t="shared" si="203"/>
        <v>7400000000</v>
      </c>
      <c r="AC1545" s="142">
        <f t="shared" si="204"/>
        <v>0</v>
      </c>
      <c r="AD1545" s="4"/>
      <c r="AE1545" s="4" t="s">
        <v>1127</v>
      </c>
      <c r="AF1545" s="252" t="s">
        <v>6108</v>
      </c>
      <c r="AG1545" s="4"/>
      <c r="AH1545" s="4"/>
      <c r="AI1545" s="4"/>
      <c r="AJ1545" s="4"/>
    </row>
    <row r="1546" spans="1:36" hidden="1">
      <c r="A1546" t="s">
        <v>6105</v>
      </c>
      <c r="B1546" s="145" t="s">
        <v>5175</v>
      </c>
      <c r="C1546" s="4" t="s">
        <v>1120</v>
      </c>
      <c r="D1546" s="4" t="s">
        <v>1990</v>
      </c>
      <c r="E1546" s="4"/>
      <c r="F1546" s="4" t="s">
        <v>1060</v>
      </c>
      <c r="G1546" s="4" t="s">
        <v>8806</v>
      </c>
      <c r="H1546" s="4" t="s">
        <v>1291</v>
      </c>
      <c r="I1546" s="4" t="s">
        <v>1292</v>
      </c>
      <c r="J1546" s="4"/>
      <c r="K1546" s="139">
        <v>5800000000</v>
      </c>
      <c r="L1546" s="150">
        <v>5800000000</v>
      </c>
      <c r="M1546" s="4" t="s">
        <v>3114</v>
      </c>
      <c r="N1546" s="4" t="s">
        <v>5098</v>
      </c>
      <c r="O1546" s="4" t="s">
        <v>8805</v>
      </c>
      <c r="P1546" s="186">
        <f t="shared" si="201"/>
        <v>5800000000</v>
      </c>
      <c r="Q1546" s="186">
        <f t="shared" si="202"/>
        <v>0</v>
      </c>
      <c r="R1546" s="4" t="s">
        <v>2503</v>
      </c>
      <c r="S1546" s="4" t="s">
        <v>70</v>
      </c>
      <c r="T1546" s="4"/>
      <c r="U1546" s="140">
        <v>45353</v>
      </c>
      <c r="V1546" s="4" t="s">
        <v>1884</v>
      </c>
      <c r="W1546" s="4" t="s">
        <v>1954</v>
      </c>
      <c r="X1546" s="139" t="s">
        <v>70</v>
      </c>
      <c r="Y1546" s="140">
        <v>45364</v>
      </c>
      <c r="Z1546" s="4" t="s">
        <v>1885</v>
      </c>
      <c r="AA1546" s="4" t="s">
        <v>1886</v>
      </c>
      <c r="AB1546" s="186">
        <f t="shared" si="203"/>
        <v>5800000000</v>
      </c>
      <c r="AC1546" s="142">
        <f t="shared" si="204"/>
        <v>0</v>
      </c>
      <c r="AD1546" s="4"/>
      <c r="AE1546" s="4" t="s">
        <v>1127</v>
      </c>
      <c r="AF1546" s="252" t="s">
        <v>6108</v>
      </c>
      <c r="AG1546" s="4"/>
      <c r="AH1546" s="4"/>
      <c r="AI1546" s="4"/>
      <c r="AJ1546" s="4"/>
    </row>
    <row r="1547" spans="1:36" hidden="1">
      <c r="A1547" t="s">
        <v>6105</v>
      </c>
      <c r="B1547" s="145" t="s">
        <v>5175</v>
      </c>
      <c r="C1547" s="4" t="s">
        <v>1120</v>
      </c>
      <c r="D1547" s="4" t="s">
        <v>1990</v>
      </c>
      <c r="E1547" s="4"/>
      <c r="F1547" s="4" t="s">
        <v>1060</v>
      </c>
      <c r="G1547" s="4" t="s">
        <v>8807</v>
      </c>
      <c r="H1547" s="4" t="s">
        <v>1291</v>
      </c>
      <c r="I1547" s="4" t="s">
        <v>1292</v>
      </c>
      <c r="J1547" s="4"/>
      <c r="K1547" s="139">
        <v>3600000000</v>
      </c>
      <c r="L1547" s="150">
        <v>3600000000</v>
      </c>
      <c r="M1547" s="4" t="s">
        <v>3114</v>
      </c>
      <c r="N1547" s="4" t="s">
        <v>5098</v>
      </c>
      <c r="O1547" s="4" t="s">
        <v>5125</v>
      </c>
      <c r="P1547" s="186">
        <f t="shared" si="201"/>
        <v>3600000000</v>
      </c>
      <c r="Q1547" s="186">
        <f t="shared" si="202"/>
        <v>0</v>
      </c>
      <c r="R1547" s="4" t="s">
        <v>2503</v>
      </c>
      <c r="S1547" s="4" t="s">
        <v>70</v>
      </c>
      <c r="T1547" s="4"/>
      <c r="U1547" s="140">
        <v>45353</v>
      </c>
      <c r="V1547" s="4" t="s">
        <v>1884</v>
      </c>
      <c r="W1547" s="4" t="s">
        <v>1954</v>
      </c>
      <c r="X1547" s="139" t="s">
        <v>70</v>
      </c>
      <c r="Y1547" s="140">
        <v>45364</v>
      </c>
      <c r="Z1547" s="4" t="s">
        <v>1885</v>
      </c>
      <c r="AA1547" s="4" t="s">
        <v>1886</v>
      </c>
      <c r="AB1547" s="186">
        <f t="shared" si="203"/>
        <v>3600000000</v>
      </c>
      <c r="AC1547" s="142">
        <f t="shared" si="204"/>
        <v>0</v>
      </c>
      <c r="AD1547" s="4"/>
      <c r="AE1547" s="4" t="s">
        <v>1127</v>
      </c>
      <c r="AF1547" s="252" t="s">
        <v>6108</v>
      </c>
      <c r="AG1547" s="4"/>
      <c r="AH1547" s="4"/>
      <c r="AI1547" s="4"/>
      <c r="AJ1547" s="4"/>
    </row>
    <row r="1548" spans="1:36" hidden="1">
      <c r="A1548" t="s">
        <v>6105</v>
      </c>
      <c r="B1548" s="145" t="s">
        <v>5175</v>
      </c>
      <c r="C1548" s="4" t="s">
        <v>1120</v>
      </c>
      <c r="D1548" s="4" t="s">
        <v>1990</v>
      </c>
      <c r="E1548" s="4"/>
      <c r="F1548" s="4" t="s">
        <v>1060</v>
      </c>
      <c r="G1548" s="4" t="s">
        <v>8808</v>
      </c>
      <c r="H1548" s="4" t="s">
        <v>1291</v>
      </c>
      <c r="I1548" s="4" t="s">
        <v>1292</v>
      </c>
      <c r="J1548" s="4"/>
      <c r="K1548" s="139">
        <v>3100000000</v>
      </c>
      <c r="L1548" s="150">
        <v>3100000000</v>
      </c>
      <c r="M1548" s="4" t="s">
        <v>3114</v>
      </c>
      <c r="N1548" s="4" t="s">
        <v>5098</v>
      </c>
      <c r="O1548" s="4" t="s">
        <v>8809</v>
      </c>
      <c r="P1548" s="186">
        <f t="shared" si="201"/>
        <v>3100000000</v>
      </c>
      <c r="Q1548" s="186">
        <f t="shared" si="202"/>
        <v>0</v>
      </c>
      <c r="R1548" s="4" t="s">
        <v>2503</v>
      </c>
      <c r="S1548" s="4" t="s">
        <v>70</v>
      </c>
      <c r="T1548" s="4"/>
      <c r="U1548" s="140">
        <v>45353</v>
      </c>
      <c r="V1548" s="4" t="s">
        <v>1884</v>
      </c>
      <c r="W1548" s="4" t="s">
        <v>1954</v>
      </c>
      <c r="X1548" s="139" t="s">
        <v>70</v>
      </c>
      <c r="Y1548" s="140">
        <v>45364</v>
      </c>
      <c r="Z1548" s="4" t="s">
        <v>1885</v>
      </c>
      <c r="AA1548" s="4" t="s">
        <v>1886</v>
      </c>
      <c r="AB1548" s="186">
        <f t="shared" si="203"/>
        <v>3100000000</v>
      </c>
      <c r="AC1548" s="142">
        <f t="shared" si="204"/>
        <v>0</v>
      </c>
      <c r="AD1548" s="4"/>
      <c r="AE1548" s="4" t="s">
        <v>1127</v>
      </c>
      <c r="AF1548" s="252" t="s">
        <v>6108</v>
      </c>
      <c r="AG1548" s="4"/>
      <c r="AH1548" s="4"/>
      <c r="AI1548" s="4"/>
      <c r="AJ1548" s="4"/>
    </row>
    <row r="1549" spans="1:36" hidden="1">
      <c r="A1549" t="s">
        <v>6105</v>
      </c>
      <c r="B1549" s="145" t="s">
        <v>5175</v>
      </c>
      <c r="C1549" s="4" t="s">
        <v>1120</v>
      </c>
      <c r="D1549" s="4" t="s">
        <v>1990</v>
      </c>
      <c r="E1549" s="4"/>
      <c r="F1549" s="4" t="s">
        <v>1060</v>
      </c>
      <c r="G1549" s="4" t="s">
        <v>8810</v>
      </c>
      <c r="H1549" s="4" t="s">
        <v>1291</v>
      </c>
      <c r="I1549" s="4" t="s">
        <v>1292</v>
      </c>
      <c r="J1549" s="4"/>
      <c r="K1549" s="139">
        <v>3000000000</v>
      </c>
      <c r="L1549" s="150">
        <v>3000000000</v>
      </c>
      <c r="M1549" s="4" t="s">
        <v>3114</v>
      </c>
      <c r="N1549" s="4" t="s">
        <v>8811</v>
      </c>
      <c r="O1549" s="4" t="s">
        <v>8805</v>
      </c>
      <c r="P1549" s="186">
        <f t="shared" si="201"/>
        <v>3000000000</v>
      </c>
      <c r="Q1549" s="186">
        <f t="shared" si="202"/>
        <v>0</v>
      </c>
      <c r="R1549" s="4" t="s">
        <v>2503</v>
      </c>
      <c r="S1549" s="4" t="s">
        <v>70</v>
      </c>
      <c r="T1549" s="4"/>
      <c r="U1549" s="140">
        <v>45353</v>
      </c>
      <c r="V1549" s="4" t="s">
        <v>1884</v>
      </c>
      <c r="W1549" s="4" t="s">
        <v>1954</v>
      </c>
      <c r="X1549" s="139" t="s">
        <v>70</v>
      </c>
      <c r="Y1549" s="140">
        <v>45364</v>
      </c>
      <c r="Z1549" s="4" t="s">
        <v>1885</v>
      </c>
      <c r="AA1549" s="4" t="s">
        <v>1886</v>
      </c>
      <c r="AB1549" s="186">
        <f t="shared" si="203"/>
        <v>3000000000</v>
      </c>
      <c r="AC1549" s="142">
        <f t="shared" si="204"/>
        <v>0</v>
      </c>
      <c r="AD1549" s="4"/>
      <c r="AE1549" s="4" t="s">
        <v>1127</v>
      </c>
      <c r="AF1549" s="252" t="s">
        <v>6108</v>
      </c>
      <c r="AG1549" s="4"/>
      <c r="AH1549" s="4"/>
      <c r="AI1549" s="4"/>
      <c r="AJ1549" s="4"/>
    </row>
    <row r="1550" spans="1:36" hidden="1">
      <c r="A1550" t="s">
        <v>6105</v>
      </c>
      <c r="B1550" s="145" t="s">
        <v>5175</v>
      </c>
      <c r="C1550" s="4" t="s">
        <v>1120</v>
      </c>
      <c r="D1550" s="4" t="s">
        <v>1990</v>
      </c>
      <c r="E1550" s="4"/>
      <c r="F1550" s="4" t="s">
        <v>1060</v>
      </c>
      <c r="G1550" s="4" t="s">
        <v>8812</v>
      </c>
      <c r="H1550" s="4" t="s">
        <v>1291</v>
      </c>
      <c r="I1550" s="4" t="s">
        <v>1292</v>
      </c>
      <c r="J1550" s="4"/>
      <c r="K1550" s="139">
        <v>2000000000</v>
      </c>
      <c r="L1550" s="150">
        <v>2000000000</v>
      </c>
      <c r="M1550" s="4" t="s">
        <v>3114</v>
      </c>
      <c r="N1550" s="4" t="s">
        <v>8811</v>
      </c>
      <c r="O1550" s="4" t="s">
        <v>8800</v>
      </c>
      <c r="P1550" s="186">
        <f t="shared" si="201"/>
        <v>2000000000</v>
      </c>
      <c r="Q1550" s="186">
        <f t="shared" si="202"/>
        <v>0</v>
      </c>
      <c r="R1550" s="4" t="s">
        <v>2503</v>
      </c>
      <c r="S1550" s="4" t="s">
        <v>70</v>
      </c>
      <c r="T1550" s="4"/>
      <c r="U1550" s="140">
        <v>45353</v>
      </c>
      <c r="V1550" s="4" t="s">
        <v>1884</v>
      </c>
      <c r="W1550" s="4" t="s">
        <v>1954</v>
      </c>
      <c r="X1550" s="139" t="s">
        <v>70</v>
      </c>
      <c r="Y1550" s="140">
        <v>45364</v>
      </c>
      <c r="Z1550" s="4" t="s">
        <v>1885</v>
      </c>
      <c r="AA1550" s="4" t="s">
        <v>1886</v>
      </c>
      <c r="AB1550" s="186">
        <f t="shared" si="203"/>
        <v>2000000000</v>
      </c>
      <c r="AC1550" s="142">
        <f t="shared" si="204"/>
        <v>0</v>
      </c>
      <c r="AD1550" s="4"/>
      <c r="AE1550" s="4" t="s">
        <v>1127</v>
      </c>
      <c r="AF1550" s="252" t="s">
        <v>6108</v>
      </c>
      <c r="AG1550" s="4"/>
      <c r="AH1550" s="4"/>
      <c r="AI1550" s="4"/>
      <c r="AJ1550" s="4"/>
    </row>
    <row r="1551" spans="1:36" hidden="1">
      <c r="A1551" t="s">
        <v>6105</v>
      </c>
      <c r="B1551" s="145" t="s">
        <v>5175</v>
      </c>
      <c r="C1551" s="4" t="s">
        <v>1120</v>
      </c>
      <c r="D1551" s="4" t="s">
        <v>1990</v>
      </c>
      <c r="E1551" s="4"/>
      <c r="F1551" s="4" t="s">
        <v>1060</v>
      </c>
      <c r="G1551" s="4" t="s">
        <v>8813</v>
      </c>
      <c r="H1551" s="4" t="s">
        <v>1291</v>
      </c>
      <c r="I1551" s="4" t="s">
        <v>1292</v>
      </c>
      <c r="J1551" s="4"/>
      <c r="K1551" s="139">
        <v>1500000000</v>
      </c>
      <c r="L1551" s="150">
        <v>1500000000</v>
      </c>
      <c r="M1551" s="4" t="s">
        <v>3114</v>
      </c>
      <c r="N1551" s="4" t="s">
        <v>8811</v>
      </c>
      <c r="O1551" s="4" t="s">
        <v>8800</v>
      </c>
      <c r="P1551" s="186">
        <f t="shared" si="201"/>
        <v>1500000000</v>
      </c>
      <c r="Q1551" s="186">
        <f t="shared" si="202"/>
        <v>0</v>
      </c>
      <c r="R1551" s="4" t="s">
        <v>2503</v>
      </c>
      <c r="S1551" s="4" t="s">
        <v>70</v>
      </c>
      <c r="T1551" s="4"/>
      <c r="U1551" s="140">
        <v>45353</v>
      </c>
      <c r="V1551" s="4" t="s">
        <v>1884</v>
      </c>
      <c r="W1551" s="4" t="s">
        <v>1954</v>
      </c>
      <c r="X1551" s="139" t="s">
        <v>70</v>
      </c>
      <c r="Y1551" s="140">
        <v>45364</v>
      </c>
      <c r="Z1551" s="4" t="s">
        <v>1885</v>
      </c>
      <c r="AA1551" s="4" t="s">
        <v>1886</v>
      </c>
      <c r="AB1551" s="186">
        <f t="shared" si="203"/>
        <v>1500000000</v>
      </c>
      <c r="AC1551" s="142">
        <f t="shared" si="204"/>
        <v>0</v>
      </c>
      <c r="AD1551" s="4"/>
      <c r="AE1551" s="4" t="s">
        <v>1127</v>
      </c>
      <c r="AF1551" s="252" t="s">
        <v>6108</v>
      </c>
      <c r="AG1551" s="4"/>
      <c r="AH1551" s="4"/>
      <c r="AI1551" s="4"/>
      <c r="AJ1551" s="4"/>
    </row>
    <row r="1552" spans="1:36" hidden="1">
      <c r="A1552" t="s">
        <v>6105</v>
      </c>
      <c r="B1552" s="145" t="s">
        <v>5175</v>
      </c>
      <c r="C1552" s="4" t="s">
        <v>1120</v>
      </c>
      <c r="D1552" s="4" t="s">
        <v>1990</v>
      </c>
      <c r="E1552" s="4"/>
      <c r="F1552" s="4" t="s">
        <v>1060</v>
      </c>
      <c r="G1552" s="4" t="s">
        <v>8814</v>
      </c>
      <c r="H1552" s="4" t="s">
        <v>1291</v>
      </c>
      <c r="I1552" s="4" t="s">
        <v>1292</v>
      </c>
      <c r="J1552" s="4"/>
      <c r="K1552" s="139">
        <v>2200000000</v>
      </c>
      <c r="L1552" s="150">
        <v>2200000000</v>
      </c>
      <c r="M1552" s="4" t="s">
        <v>3114</v>
      </c>
      <c r="N1552" s="4" t="s">
        <v>8811</v>
      </c>
      <c r="O1552" s="4" t="s">
        <v>8805</v>
      </c>
      <c r="P1552" s="186">
        <f t="shared" si="201"/>
        <v>2200000000</v>
      </c>
      <c r="Q1552" s="186">
        <f t="shared" si="202"/>
        <v>0</v>
      </c>
      <c r="R1552" s="4" t="s">
        <v>2503</v>
      </c>
      <c r="S1552" s="4" t="s">
        <v>70</v>
      </c>
      <c r="T1552" s="4"/>
      <c r="U1552" s="140">
        <v>45353</v>
      </c>
      <c r="V1552" s="4" t="s">
        <v>1884</v>
      </c>
      <c r="W1552" s="4" t="s">
        <v>1954</v>
      </c>
      <c r="X1552" s="139" t="s">
        <v>70</v>
      </c>
      <c r="Y1552" s="140">
        <v>45364</v>
      </c>
      <c r="Z1552" s="4" t="s">
        <v>1885</v>
      </c>
      <c r="AA1552" s="4" t="s">
        <v>1886</v>
      </c>
      <c r="AB1552" s="186">
        <f t="shared" si="203"/>
        <v>2200000000</v>
      </c>
      <c r="AC1552" s="142">
        <f t="shared" si="204"/>
        <v>0</v>
      </c>
      <c r="AD1552" s="4"/>
      <c r="AE1552" s="4" t="s">
        <v>1127</v>
      </c>
      <c r="AF1552" s="252" t="s">
        <v>6108</v>
      </c>
      <c r="AG1552" s="4"/>
      <c r="AH1552" s="4"/>
      <c r="AI1552" s="4"/>
      <c r="AJ1552" s="4"/>
    </row>
    <row r="1553" spans="1:37" hidden="1">
      <c r="A1553" t="s">
        <v>6105</v>
      </c>
      <c r="B1553" s="145" t="s">
        <v>5175</v>
      </c>
      <c r="C1553" s="4" t="s">
        <v>1120</v>
      </c>
      <c r="D1553" s="4" t="s">
        <v>1990</v>
      </c>
      <c r="E1553" s="4"/>
      <c r="F1553" s="4" t="s">
        <v>1060</v>
      </c>
      <c r="G1553" s="4" t="s">
        <v>8815</v>
      </c>
      <c r="H1553" s="4" t="s">
        <v>1291</v>
      </c>
      <c r="I1553" s="4" t="s">
        <v>1292</v>
      </c>
      <c r="J1553" s="4"/>
      <c r="K1553" s="139">
        <v>2700000000</v>
      </c>
      <c r="L1553" s="150">
        <v>2700000000</v>
      </c>
      <c r="M1553" s="4" t="s">
        <v>3114</v>
      </c>
      <c r="N1553" s="4" t="s">
        <v>8811</v>
      </c>
      <c r="O1553" s="4" t="s">
        <v>8805</v>
      </c>
      <c r="P1553" s="186">
        <f t="shared" si="201"/>
        <v>2700000000</v>
      </c>
      <c r="Q1553" s="186">
        <f t="shared" si="202"/>
        <v>0</v>
      </c>
      <c r="R1553" s="4" t="s">
        <v>2503</v>
      </c>
      <c r="S1553" s="4" t="s">
        <v>70</v>
      </c>
      <c r="T1553" s="4"/>
      <c r="U1553" s="140">
        <v>45353</v>
      </c>
      <c r="V1553" s="4" t="s">
        <v>1884</v>
      </c>
      <c r="W1553" s="4" t="s">
        <v>1954</v>
      </c>
      <c r="X1553" s="139" t="s">
        <v>70</v>
      </c>
      <c r="Y1553" s="140">
        <v>45364</v>
      </c>
      <c r="Z1553" s="4" t="s">
        <v>1885</v>
      </c>
      <c r="AA1553" s="4" t="s">
        <v>1886</v>
      </c>
      <c r="AB1553" s="186">
        <f t="shared" si="203"/>
        <v>2700000000</v>
      </c>
      <c r="AC1553" s="142">
        <f t="shared" si="204"/>
        <v>0</v>
      </c>
      <c r="AD1553" s="4"/>
      <c r="AE1553" s="4" t="s">
        <v>1127</v>
      </c>
      <c r="AF1553" s="252" t="s">
        <v>6108</v>
      </c>
      <c r="AG1553" s="4"/>
      <c r="AH1553" s="4"/>
      <c r="AI1553" s="4"/>
      <c r="AJ1553" s="4"/>
    </row>
    <row r="1554" spans="1:37" hidden="1">
      <c r="A1554" t="s">
        <v>6105</v>
      </c>
      <c r="B1554" s="145" t="s">
        <v>5175</v>
      </c>
      <c r="C1554" s="4" t="s">
        <v>1120</v>
      </c>
      <c r="D1554" s="4" t="s">
        <v>1990</v>
      </c>
      <c r="E1554" s="4"/>
      <c r="F1554" s="4" t="s">
        <v>1060</v>
      </c>
      <c r="G1554" s="4" t="s">
        <v>8816</v>
      </c>
      <c r="H1554" s="4" t="s">
        <v>1291</v>
      </c>
      <c r="I1554" s="4" t="s">
        <v>1292</v>
      </c>
      <c r="J1554" s="4"/>
      <c r="K1554" s="139">
        <v>2000000000</v>
      </c>
      <c r="L1554" s="150">
        <v>2000000000</v>
      </c>
      <c r="M1554" s="4" t="s">
        <v>3114</v>
      </c>
      <c r="N1554" s="4" t="s">
        <v>8817</v>
      </c>
      <c r="O1554" s="4" t="s">
        <v>8809</v>
      </c>
      <c r="P1554" s="186">
        <f t="shared" si="201"/>
        <v>2000000000</v>
      </c>
      <c r="Q1554" s="186">
        <f t="shared" si="202"/>
        <v>0</v>
      </c>
      <c r="R1554" s="4" t="s">
        <v>2503</v>
      </c>
      <c r="S1554" s="4" t="s">
        <v>70</v>
      </c>
      <c r="T1554" s="4"/>
      <c r="U1554" s="140">
        <v>45353</v>
      </c>
      <c r="V1554" s="4" t="s">
        <v>1884</v>
      </c>
      <c r="W1554" s="4" t="s">
        <v>1954</v>
      </c>
      <c r="X1554" s="139" t="s">
        <v>70</v>
      </c>
      <c r="Y1554" s="140">
        <v>45364</v>
      </c>
      <c r="Z1554" s="4" t="s">
        <v>1885</v>
      </c>
      <c r="AA1554" s="4" t="s">
        <v>1886</v>
      </c>
      <c r="AB1554" s="186">
        <f t="shared" si="203"/>
        <v>2000000000</v>
      </c>
      <c r="AC1554" s="142">
        <f t="shared" si="204"/>
        <v>0</v>
      </c>
      <c r="AD1554" s="4"/>
      <c r="AE1554" s="4" t="s">
        <v>1127</v>
      </c>
      <c r="AF1554" s="252" t="s">
        <v>6108</v>
      </c>
      <c r="AG1554" s="4"/>
      <c r="AH1554" s="4"/>
      <c r="AI1554" s="4"/>
      <c r="AJ1554" s="4"/>
    </row>
    <row r="1555" spans="1:37" hidden="1">
      <c r="A1555" t="s">
        <v>6105</v>
      </c>
      <c r="B1555" s="145" t="s">
        <v>5175</v>
      </c>
      <c r="C1555" s="4" t="s">
        <v>1120</v>
      </c>
      <c r="D1555" s="4" t="s">
        <v>1990</v>
      </c>
      <c r="E1555" s="4"/>
      <c r="F1555" s="4" t="s">
        <v>1060</v>
      </c>
      <c r="G1555" s="4" t="s">
        <v>8818</v>
      </c>
      <c r="H1555" s="4" t="s">
        <v>1291</v>
      </c>
      <c r="I1555" s="4" t="s">
        <v>1292</v>
      </c>
      <c r="J1555" s="4"/>
      <c r="K1555" s="139">
        <v>600000000</v>
      </c>
      <c r="L1555" s="150">
        <v>600000000</v>
      </c>
      <c r="M1555" s="4" t="s">
        <v>3114</v>
      </c>
      <c r="N1555" s="4" t="s">
        <v>8817</v>
      </c>
      <c r="O1555" s="4" t="s">
        <v>8805</v>
      </c>
      <c r="P1555" s="186">
        <f t="shared" si="201"/>
        <v>600000000</v>
      </c>
      <c r="Q1555" s="186">
        <f t="shared" si="202"/>
        <v>0</v>
      </c>
      <c r="R1555" s="4" t="s">
        <v>2503</v>
      </c>
      <c r="S1555" s="4" t="s">
        <v>70</v>
      </c>
      <c r="T1555" s="4"/>
      <c r="U1555" s="140">
        <v>45353</v>
      </c>
      <c r="V1555" s="4" t="s">
        <v>1884</v>
      </c>
      <c r="W1555" s="4" t="s">
        <v>1954</v>
      </c>
      <c r="X1555" s="139" t="s">
        <v>70</v>
      </c>
      <c r="Y1555" s="140">
        <v>45364</v>
      </c>
      <c r="Z1555" s="4" t="s">
        <v>1885</v>
      </c>
      <c r="AA1555" s="4" t="s">
        <v>1886</v>
      </c>
      <c r="AB1555" s="186">
        <f t="shared" si="203"/>
        <v>600000000</v>
      </c>
      <c r="AC1555" s="142">
        <f t="shared" si="204"/>
        <v>0</v>
      </c>
      <c r="AD1555" s="4"/>
      <c r="AE1555" s="4" t="s">
        <v>1127</v>
      </c>
      <c r="AF1555" s="252" t="s">
        <v>6108</v>
      </c>
      <c r="AG1555" s="4"/>
      <c r="AH1555" s="4"/>
      <c r="AI1555" s="4"/>
      <c r="AJ1555" s="4"/>
    </row>
    <row r="1556" spans="1:37" hidden="1">
      <c r="A1556" t="s">
        <v>6105</v>
      </c>
      <c r="B1556" s="145" t="s">
        <v>5175</v>
      </c>
      <c r="C1556" s="4" t="s">
        <v>1120</v>
      </c>
      <c r="D1556" s="4" t="s">
        <v>1990</v>
      </c>
      <c r="E1556" s="4"/>
      <c r="F1556" s="4" t="s">
        <v>1060</v>
      </c>
      <c r="G1556" s="4" t="s">
        <v>8819</v>
      </c>
      <c r="H1556" s="4" t="s">
        <v>1291</v>
      </c>
      <c r="I1556" s="4" t="s">
        <v>1292</v>
      </c>
      <c r="J1556" s="4"/>
      <c r="K1556" s="139">
        <v>200000000</v>
      </c>
      <c r="L1556" s="150">
        <v>200000000</v>
      </c>
      <c r="M1556" s="4" t="s">
        <v>3114</v>
      </c>
      <c r="N1556" s="4" t="s">
        <v>8817</v>
      </c>
      <c r="O1556" s="4" t="s">
        <v>8733</v>
      </c>
      <c r="P1556" s="186">
        <f t="shared" si="201"/>
        <v>200000000</v>
      </c>
      <c r="Q1556" s="186">
        <f t="shared" si="202"/>
        <v>0</v>
      </c>
      <c r="R1556" s="4" t="s">
        <v>2503</v>
      </c>
      <c r="S1556" s="4" t="s">
        <v>70</v>
      </c>
      <c r="T1556" s="4"/>
      <c r="U1556" s="140">
        <v>45353</v>
      </c>
      <c r="V1556" s="4" t="s">
        <v>1884</v>
      </c>
      <c r="W1556" s="4" t="s">
        <v>1954</v>
      </c>
      <c r="X1556" s="139" t="s">
        <v>70</v>
      </c>
      <c r="Y1556" s="140">
        <v>45364</v>
      </c>
      <c r="Z1556" s="4" t="s">
        <v>1885</v>
      </c>
      <c r="AA1556" s="4" t="s">
        <v>1886</v>
      </c>
      <c r="AB1556" s="186">
        <f t="shared" si="203"/>
        <v>200000000</v>
      </c>
      <c r="AC1556" s="142">
        <f t="shared" si="204"/>
        <v>0</v>
      </c>
      <c r="AD1556" s="4"/>
      <c r="AE1556" s="4" t="s">
        <v>1127</v>
      </c>
      <c r="AF1556" s="252" t="s">
        <v>6108</v>
      </c>
      <c r="AG1556" s="4"/>
      <c r="AH1556" s="4"/>
      <c r="AI1556" s="4"/>
      <c r="AJ1556" s="4"/>
    </row>
    <row r="1557" spans="1:37" hidden="1">
      <c r="A1557" t="s">
        <v>6105</v>
      </c>
      <c r="B1557" s="145" t="s">
        <v>5175</v>
      </c>
      <c r="C1557" s="4" t="s">
        <v>1120</v>
      </c>
      <c r="D1557" s="4" t="s">
        <v>1990</v>
      </c>
      <c r="E1557" s="4"/>
      <c r="F1557" s="4" t="s">
        <v>1060</v>
      </c>
      <c r="G1557" s="4" t="s">
        <v>8820</v>
      </c>
      <c r="H1557" s="4" t="s">
        <v>1291</v>
      </c>
      <c r="I1557" s="4" t="s">
        <v>1292</v>
      </c>
      <c r="J1557" s="4"/>
      <c r="K1557" s="139">
        <v>810000000</v>
      </c>
      <c r="L1557" s="150">
        <v>810000000</v>
      </c>
      <c r="M1557" s="4" t="s">
        <v>3114</v>
      </c>
      <c r="N1557" s="4" t="s">
        <v>8817</v>
      </c>
      <c r="O1557" s="4" t="s">
        <v>8733</v>
      </c>
      <c r="P1557" s="186">
        <f t="shared" si="201"/>
        <v>810000000</v>
      </c>
      <c r="Q1557" s="186">
        <f t="shared" si="202"/>
        <v>0</v>
      </c>
      <c r="R1557" s="4" t="s">
        <v>2503</v>
      </c>
      <c r="S1557" s="4" t="s">
        <v>70</v>
      </c>
      <c r="T1557" s="4"/>
      <c r="U1557" s="140">
        <v>45353</v>
      </c>
      <c r="V1557" s="4" t="s">
        <v>1884</v>
      </c>
      <c r="W1557" s="4" t="s">
        <v>1954</v>
      </c>
      <c r="X1557" s="139" t="s">
        <v>70</v>
      </c>
      <c r="Y1557" s="140">
        <v>45364</v>
      </c>
      <c r="Z1557" s="4" t="s">
        <v>1885</v>
      </c>
      <c r="AA1557" s="4" t="s">
        <v>1886</v>
      </c>
      <c r="AB1557" s="186">
        <f t="shared" si="203"/>
        <v>810000000</v>
      </c>
      <c r="AC1557" s="142">
        <f t="shared" si="204"/>
        <v>0</v>
      </c>
      <c r="AD1557" s="4"/>
      <c r="AE1557" s="4" t="s">
        <v>1127</v>
      </c>
      <c r="AF1557" s="252" t="s">
        <v>6108</v>
      </c>
      <c r="AG1557" s="4"/>
      <c r="AH1557" s="4"/>
      <c r="AI1557" s="4"/>
      <c r="AJ1557" s="4"/>
    </row>
    <row r="1558" spans="1:37" hidden="1">
      <c r="B1558" s="175" t="s">
        <v>5418</v>
      </c>
      <c r="C1558" s="174" t="s">
        <v>1120</v>
      </c>
      <c r="D1558" s="4" t="s">
        <v>6133</v>
      </c>
      <c r="E1558" s="4"/>
      <c r="F1558" s="4" t="s">
        <v>1060</v>
      </c>
      <c r="G1558" s="4" t="s">
        <v>8821</v>
      </c>
      <c r="H1558" s="4" t="s">
        <v>1728</v>
      </c>
      <c r="I1558" s="4" t="s">
        <v>1729</v>
      </c>
      <c r="J1558" s="4"/>
      <c r="K1558" s="139">
        <v>123000000</v>
      </c>
      <c r="L1558" s="150">
        <v>123000000</v>
      </c>
      <c r="M1558" s="4" t="s">
        <v>3114</v>
      </c>
      <c r="N1558" s="4" t="s">
        <v>5078</v>
      </c>
      <c r="O1558" s="4" t="s">
        <v>8822</v>
      </c>
      <c r="P1558" s="186">
        <f t="shared" ref="P1558:P1572" si="205">L1558</f>
        <v>123000000</v>
      </c>
      <c r="Q1558" s="186">
        <f t="shared" ref="Q1558:Q1572" si="206">L1558-P1558</f>
        <v>0</v>
      </c>
      <c r="R1558" s="4">
        <v>17</v>
      </c>
      <c r="S1558" s="4" t="s">
        <v>70</v>
      </c>
      <c r="T1558" s="4" t="s">
        <v>70</v>
      </c>
      <c r="U1558" s="140">
        <v>45341</v>
      </c>
      <c r="V1558" s="4" t="s">
        <v>1884</v>
      </c>
      <c r="W1558" s="4" t="s">
        <v>1954</v>
      </c>
      <c r="X1558" s="139" t="s">
        <v>70</v>
      </c>
      <c r="Y1558" s="140">
        <v>45371</v>
      </c>
      <c r="Z1558" s="4" t="s">
        <v>1885</v>
      </c>
      <c r="AA1558" s="4" t="s">
        <v>1886</v>
      </c>
      <c r="AB1558" s="186">
        <f t="shared" ref="AB1558:AB1561" si="207">K1558</f>
        <v>123000000</v>
      </c>
      <c r="AC1558" s="142">
        <f t="shared" si="204"/>
        <v>0</v>
      </c>
      <c r="AD1558" s="4"/>
      <c r="AE1558" s="4" t="s">
        <v>2114</v>
      </c>
      <c r="AF1558" s="144" t="s">
        <v>6138</v>
      </c>
      <c r="AG1558" s="4"/>
      <c r="AH1558" s="4"/>
      <c r="AI1558" s="4"/>
      <c r="AJ1558" s="4"/>
      <c r="AK1558" t="s">
        <v>2116</v>
      </c>
    </row>
    <row r="1559" spans="1:37" hidden="1">
      <c r="B1559" s="175" t="s">
        <v>5418</v>
      </c>
      <c r="C1559" s="174" t="s">
        <v>1120</v>
      </c>
      <c r="D1559" s="4" t="s">
        <v>6133</v>
      </c>
      <c r="E1559" s="4"/>
      <c r="F1559" s="4" t="s">
        <v>1060</v>
      </c>
      <c r="G1559" s="4" t="s">
        <v>8823</v>
      </c>
      <c r="H1559" s="4" t="s">
        <v>1728</v>
      </c>
      <c r="I1559" s="4" t="s">
        <v>1729</v>
      </c>
      <c r="J1559" s="4"/>
      <c r="K1559" s="139">
        <v>1109691000</v>
      </c>
      <c r="L1559" s="150">
        <v>1109691000</v>
      </c>
      <c r="M1559" s="4" t="s">
        <v>3114</v>
      </c>
      <c r="N1559" s="4" t="s">
        <v>8824</v>
      </c>
      <c r="O1559" s="4" t="s">
        <v>5087</v>
      </c>
      <c r="P1559" s="186">
        <f t="shared" si="205"/>
        <v>1109691000</v>
      </c>
      <c r="Q1559" s="186">
        <f t="shared" si="206"/>
        <v>0</v>
      </c>
      <c r="R1559" s="4">
        <v>17</v>
      </c>
      <c r="S1559" s="4" t="s">
        <v>70</v>
      </c>
      <c r="T1559" s="4" t="s">
        <v>70</v>
      </c>
      <c r="U1559" s="140">
        <v>45341</v>
      </c>
      <c r="V1559" s="4" t="s">
        <v>1884</v>
      </c>
      <c r="W1559" s="4" t="s">
        <v>1954</v>
      </c>
      <c r="X1559" s="139" t="s">
        <v>70</v>
      </c>
      <c r="Y1559" s="140">
        <v>45371</v>
      </c>
      <c r="Z1559" s="4" t="s">
        <v>1885</v>
      </c>
      <c r="AA1559" s="4" t="s">
        <v>1886</v>
      </c>
      <c r="AB1559" s="186">
        <f t="shared" si="207"/>
        <v>1109691000</v>
      </c>
      <c r="AC1559" s="142">
        <f t="shared" si="204"/>
        <v>0</v>
      </c>
      <c r="AD1559" s="4"/>
      <c r="AE1559" s="4" t="s">
        <v>2114</v>
      </c>
      <c r="AF1559" s="144" t="s">
        <v>6138</v>
      </c>
      <c r="AG1559" s="4"/>
      <c r="AH1559" s="4"/>
      <c r="AI1559" s="4"/>
      <c r="AJ1559" s="4"/>
      <c r="AK1559" t="s">
        <v>2116</v>
      </c>
    </row>
    <row r="1560" spans="1:37" hidden="1">
      <c r="B1560" s="175" t="s">
        <v>5418</v>
      </c>
      <c r="C1560" s="174" t="s">
        <v>1120</v>
      </c>
      <c r="D1560" s="4" t="s">
        <v>6133</v>
      </c>
      <c r="E1560" s="4"/>
      <c r="F1560" s="4" t="s">
        <v>1060</v>
      </c>
      <c r="G1560" s="4" t="s">
        <v>8825</v>
      </c>
      <c r="H1560" s="4" t="s">
        <v>1728</v>
      </c>
      <c r="I1560" s="4" t="s">
        <v>1729</v>
      </c>
      <c r="J1560" s="4"/>
      <c r="K1560" s="139">
        <v>1646027500</v>
      </c>
      <c r="L1560" s="150">
        <v>1646027500</v>
      </c>
      <c r="M1560" s="4" t="s">
        <v>3114</v>
      </c>
      <c r="N1560" s="4" t="s">
        <v>5161</v>
      </c>
      <c r="O1560" s="4" t="s">
        <v>3116</v>
      </c>
      <c r="P1560" s="186">
        <f t="shared" si="205"/>
        <v>1646027500</v>
      </c>
      <c r="Q1560" s="186">
        <f t="shared" si="206"/>
        <v>0</v>
      </c>
      <c r="R1560" s="4">
        <v>17</v>
      </c>
      <c r="S1560" s="4" t="s">
        <v>70</v>
      </c>
      <c r="T1560" s="4" t="s">
        <v>70</v>
      </c>
      <c r="U1560" s="140">
        <v>45341</v>
      </c>
      <c r="V1560" s="4" t="s">
        <v>1884</v>
      </c>
      <c r="W1560" s="4" t="s">
        <v>1954</v>
      </c>
      <c r="X1560" s="139" t="s">
        <v>70</v>
      </c>
      <c r="Y1560" s="140">
        <v>45371</v>
      </c>
      <c r="Z1560" s="4" t="s">
        <v>1885</v>
      </c>
      <c r="AA1560" s="4" t="s">
        <v>1886</v>
      </c>
      <c r="AB1560" s="186">
        <f t="shared" si="207"/>
        <v>1646027500</v>
      </c>
      <c r="AC1560" s="142">
        <f t="shared" si="204"/>
        <v>0</v>
      </c>
      <c r="AD1560" s="4"/>
      <c r="AE1560" s="4" t="s">
        <v>2114</v>
      </c>
      <c r="AF1560" s="144" t="s">
        <v>6138</v>
      </c>
      <c r="AG1560" s="4"/>
      <c r="AH1560" s="4"/>
      <c r="AI1560" s="4"/>
      <c r="AJ1560" s="4"/>
      <c r="AK1560" t="s">
        <v>2116</v>
      </c>
    </row>
    <row r="1561" spans="1:37" hidden="1">
      <c r="B1561" s="175" t="s">
        <v>5418</v>
      </c>
      <c r="C1561" s="174" t="s">
        <v>1120</v>
      </c>
      <c r="D1561" s="4" t="s">
        <v>6133</v>
      </c>
      <c r="E1561" s="4"/>
      <c r="F1561" s="4" t="s">
        <v>1060</v>
      </c>
      <c r="G1561" s="4" t="s">
        <v>8826</v>
      </c>
      <c r="H1561" s="4" t="s">
        <v>1728</v>
      </c>
      <c r="I1561" s="4" t="s">
        <v>1729</v>
      </c>
      <c r="J1561" s="4"/>
      <c r="K1561" s="139">
        <v>15429500000</v>
      </c>
      <c r="L1561" s="150">
        <v>15429500000</v>
      </c>
      <c r="M1561" s="4" t="s">
        <v>3114</v>
      </c>
      <c r="N1561" s="4" t="s">
        <v>8824</v>
      </c>
      <c r="O1561" s="4" t="s">
        <v>5087</v>
      </c>
      <c r="P1561" s="186">
        <f t="shared" si="205"/>
        <v>15429500000</v>
      </c>
      <c r="Q1561" s="186">
        <f t="shared" si="206"/>
        <v>0</v>
      </c>
      <c r="R1561" s="4">
        <v>17</v>
      </c>
      <c r="S1561" s="4" t="s">
        <v>70</v>
      </c>
      <c r="T1561" s="4" t="s">
        <v>70</v>
      </c>
      <c r="U1561" s="140">
        <v>45341</v>
      </c>
      <c r="V1561" s="4" t="s">
        <v>1884</v>
      </c>
      <c r="W1561" s="4" t="s">
        <v>1954</v>
      </c>
      <c r="X1561" s="139" t="s">
        <v>70</v>
      </c>
      <c r="Y1561" s="140">
        <v>45371</v>
      </c>
      <c r="Z1561" s="4" t="s">
        <v>1885</v>
      </c>
      <c r="AA1561" s="4" t="s">
        <v>1886</v>
      </c>
      <c r="AB1561" s="186">
        <f t="shared" si="207"/>
        <v>15429500000</v>
      </c>
      <c r="AC1561" s="142">
        <f t="shared" si="204"/>
        <v>0</v>
      </c>
      <c r="AD1561" s="4"/>
      <c r="AE1561" s="4" t="s">
        <v>2114</v>
      </c>
      <c r="AF1561" s="144" t="s">
        <v>6138</v>
      </c>
      <c r="AG1561" s="4"/>
      <c r="AH1561" s="4"/>
      <c r="AI1561" s="4"/>
      <c r="AJ1561" s="4"/>
      <c r="AK1561" t="s">
        <v>2116</v>
      </c>
    </row>
    <row r="1562" spans="1:37" hidden="1">
      <c r="B1562" s="175" t="s">
        <v>5418</v>
      </c>
      <c r="C1562" s="174" t="s">
        <v>1120</v>
      </c>
      <c r="D1562" s="4" t="s">
        <v>6226</v>
      </c>
      <c r="E1562" s="4"/>
      <c r="F1562" s="4" t="s">
        <v>1060</v>
      </c>
      <c r="G1562" s="4" t="s">
        <v>8827</v>
      </c>
      <c r="H1562" s="4" t="s">
        <v>1730</v>
      </c>
      <c r="I1562" s="4" t="s">
        <v>1731</v>
      </c>
      <c r="J1562" s="4"/>
      <c r="K1562" s="139">
        <v>616308850</v>
      </c>
      <c r="L1562" s="150">
        <v>616308850</v>
      </c>
      <c r="M1562" s="4" t="s">
        <v>8828</v>
      </c>
      <c r="N1562" s="4" t="s">
        <v>8829</v>
      </c>
      <c r="O1562" s="4" t="s">
        <v>8830</v>
      </c>
      <c r="P1562" s="186">
        <f t="shared" si="205"/>
        <v>616308850</v>
      </c>
      <c r="Q1562" s="186">
        <f t="shared" si="206"/>
        <v>0</v>
      </c>
      <c r="R1562" s="4">
        <v>19</v>
      </c>
      <c r="S1562" s="4" t="s">
        <v>70</v>
      </c>
      <c r="T1562" s="4" t="s">
        <v>70</v>
      </c>
      <c r="U1562" s="140">
        <v>45341</v>
      </c>
      <c r="V1562" s="4" t="s">
        <v>1884</v>
      </c>
      <c r="W1562" s="4" t="s">
        <v>1954</v>
      </c>
      <c r="X1562" s="139" t="s">
        <v>70</v>
      </c>
      <c r="Y1562" s="140">
        <v>45370</v>
      </c>
      <c r="Z1562" s="4" t="s">
        <v>1885</v>
      </c>
      <c r="AA1562" s="4" t="s">
        <v>1886</v>
      </c>
      <c r="AB1562" s="186">
        <f t="shared" ref="AB1562:AB1572" si="208">P1562</f>
        <v>616308850</v>
      </c>
      <c r="AC1562" s="142">
        <f t="shared" si="204"/>
        <v>0</v>
      </c>
      <c r="AD1562" s="4"/>
      <c r="AE1562" s="4" t="s">
        <v>2061</v>
      </c>
      <c r="AF1562" s="144" t="s">
        <v>6229</v>
      </c>
      <c r="AG1562" s="4"/>
      <c r="AH1562" s="4"/>
      <c r="AI1562" s="4"/>
      <c r="AJ1562" s="4"/>
    </row>
    <row r="1563" spans="1:37" hidden="1">
      <c r="B1563" s="175" t="s">
        <v>5418</v>
      </c>
      <c r="C1563" s="174" t="s">
        <v>1120</v>
      </c>
      <c r="D1563" s="4" t="s">
        <v>6226</v>
      </c>
      <c r="E1563" s="4"/>
      <c r="F1563" s="4" t="s">
        <v>1060</v>
      </c>
      <c r="G1563" s="4" t="s">
        <v>8831</v>
      </c>
      <c r="H1563" s="4" t="s">
        <v>1730</v>
      </c>
      <c r="I1563" s="4" t="s">
        <v>1731</v>
      </c>
      <c r="J1563" s="4"/>
      <c r="K1563" s="139">
        <v>383000000</v>
      </c>
      <c r="L1563" s="150">
        <v>383000000</v>
      </c>
      <c r="M1563" s="4" t="s">
        <v>8828</v>
      </c>
      <c r="N1563" s="4" t="s">
        <v>8832</v>
      </c>
      <c r="O1563" s="4" t="s">
        <v>8833</v>
      </c>
      <c r="P1563" s="186">
        <f t="shared" si="205"/>
        <v>383000000</v>
      </c>
      <c r="Q1563" s="186">
        <f t="shared" si="206"/>
        <v>0</v>
      </c>
      <c r="R1563" s="4">
        <v>19</v>
      </c>
      <c r="S1563" s="4" t="s">
        <v>70</v>
      </c>
      <c r="T1563" s="4" t="s">
        <v>70</v>
      </c>
      <c r="U1563" s="140">
        <v>45341</v>
      </c>
      <c r="V1563" s="4" t="s">
        <v>1884</v>
      </c>
      <c r="W1563" s="4" t="s">
        <v>1954</v>
      </c>
      <c r="X1563" s="139" t="s">
        <v>70</v>
      </c>
      <c r="Y1563" s="140">
        <v>45370</v>
      </c>
      <c r="Z1563" s="4" t="s">
        <v>1885</v>
      </c>
      <c r="AA1563" s="4" t="s">
        <v>1886</v>
      </c>
      <c r="AB1563" s="186">
        <f t="shared" si="208"/>
        <v>383000000</v>
      </c>
      <c r="AC1563" s="142">
        <f t="shared" si="204"/>
        <v>0</v>
      </c>
      <c r="AD1563" s="4"/>
      <c r="AE1563" s="4" t="s">
        <v>2061</v>
      </c>
      <c r="AF1563" s="144" t="s">
        <v>6229</v>
      </c>
      <c r="AG1563" s="4"/>
      <c r="AH1563" s="4"/>
      <c r="AI1563" s="4"/>
      <c r="AJ1563" s="4"/>
    </row>
    <row r="1564" spans="1:37" hidden="1">
      <c r="B1564" s="175" t="s">
        <v>5418</v>
      </c>
      <c r="C1564" s="174" t="s">
        <v>1120</v>
      </c>
      <c r="D1564" s="4" t="s">
        <v>6226</v>
      </c>
      <c r="E1564" s="4"/>
      <c r="F1564" s="4" t="s">
        <v>1060</v>
      </c>
      <c r="G1564" s="4" t="s">
        <v>8834</v>
      </c>
      <c r="H1564" s="4" t="s">
        <v>1730</v>
      </c>
      <c r="I1564" s="4" t="s">
        <v>1731</v>
      </c>
      <c r="J1564" s="4"/>
      <c r="K1564" s="139">
        <v>105000000</v>
      </c>
      <c r="L1564" s="150">
        <v>105000000</v>
      </c>
      <c r="M1564" s="4" t="s">
        <v>8828</v>
      </c>
      <c r="N1564" s="4" t="s">
        <v>8835</v>
      </c>
      <c r="O1564" s="4" t="s">
        <v>8836</v>
      </c>
      <c r="P1564" s="186">
        <f t="shared" si="205"/>
        <v>105000000</v>
      </c>
      <c r="Q1564" s="186">
        <f t="shared" si="206"/>
        <v>0</v>
      </c>
      <c r="R1564" s="4">
        <v>19</v>
      </c>
      <c r="S1564" s="4" t="s">
        <v>70</v>
      </c>
      <c r="T1564" s="4" t="s">
        <v>70</v>
      </c>
      <c r="U1564" s="140">
        <v>45341</v>
      </c>
      <c r="V1564" s="4" t="s">
        <v>1884</v>
      </c>
      <c r="W1564" s="4" t="s">
        <v>1954</v>
      </c>
      <c r="X1564" s="139" t="s">
        <v>70</v>
      </c>
      <c r="Y1564" s="140">
        <v>45370</v>
      </c>
      <c r="Z1564" s="4" t="s">
        <v>1885</v>
      </c>
      <c r="AA1564" s="4" t="s">
        <v>1886</v>
      </c>
      <c r="AB1564" s="186">
        <f t="shared" si="208"/>
        <v>105000000</v>
      </c>
      <c r="AC1564" s="142">
        <f t="shared" si="204"/>
        <v>0</v>
      </c>
      <c r="AD1564" s="4"/>
      <c r="AE1564" s="4" t="s">
        <v>2061</v>
      </c>
      <c r="AF1564" s="144" t="s">
        <v>6229</v>
      </c>
      <c r="AG1564" s="4"/>
      <c r="AH1564" s="4"/>
      <c r="AI1564" s="4"/>
      <c r="AJ1564" s="4"/>
    </row>
    <row r="1565" spans="1:37" hidden="1">
      <c r="B1565" s="175" t="s">
        <v>5418</v>
      </c>
      <c r="C1565" s="174" t="s">
        <v>1120</v>
      </c>
      <c r="D1565" s="4" t="s">
        <v>6226</v>
      </c>
      <c r="E1565" s="4"/>
      <c r="F1565" s="4" t="s">
        <v>1060</v>
      </c>
      <c r="G1565" s="4" t="s">
        <v>8837</v>
      </c>
      <c r="H1565" s="4" t="s">
        <v>1730</v>
      </c>
      <c r="I1565" s="4" t="s">
        <v>1731</v>
      </c>
      <c r="J1565" s="4"/>
      <c r="K1565" s="139">
        <v>710000000</v>
      </c>
      <c r="L1565" s="150">
        <v>710000000</v>
      </c>
      <c r="M1565" s="4" t="s">
        <v>8828</v>
      </c>
      <c r="N1565" s="4" t="s">
        <v>8838</v>
      </c>
      <c r="O1565" s="4" t="s">
        <v>3116</v>
      </c>
      <c r="P1565" s="186">
        <f t="shared" si="205"/>
        <v>710000000</v>
      </c>
      <c r="Q1565" s="186">
        <f t="shared" si="206"/>
        <v>0</v>
      </c>
      <c r="R1565" s="4">
        <v>19</v>
      </c>
      <c r="S1565" s="4" t="s">
        <v>70</v>
      </c>
      <c r="T1565" s="4" t="s">
        <v>70</v>
      </c>
      <c r="U1565" s="140">
        <v>45341</v>
      </c>
      <c r="V1565" s="4" t="s">
        <v>1884</v>
      </c>
      <c r="W1565" s="4" t="s">
        <v>1954</v>
      </c>
      <c r="X1565" s="139" t="s">
        <v>70</v>
      </c>
      <c r="Y1565" s="140">
        <v>45370</v>
      </c>
      <c r="Z1565" s="4" t="s">
        <v>1885</v>
      </c>
      <c r="AA1565" s="4" t="s">
        <v>1886</v>
      </c>
      <c r="AB1565" s="186">
        <f t="shared" si="208"/>
        <v>710000000</v>
      </c>
      <c r="AC1565" s="142">
        <f t="shared" si="204"/>
        <v>0</v>
      </c>
      <c r="AD1565" s="4"/>
      <c r="AE1565" s="4" t="s">
        <v>2061</v>
      </c>
      <c r="AF1565" s="144" t="s">
        <v>6229</v>
      </c>
      <c r="AG1565" s="4"/>
      <c r="AH1565" s="4"/>
      <c r="AI1565" s="4"/>
      <c r="AJ1565" s="4"/>
    </row>
    <row r="1566" spans="1:37" hidden="1">
      <c r="B1566" s="175" t="s">
        <v>5418</v>
      </c>
      <c r="C1566" s="174" t="s">
        <v>1120</v>
      </c>
      <c r="D1566" s="4" t="s">
        <v>6226</v>
      </c>
      <c r="E1566" s="4"/>
      <c r="F1566" s="4" t="s">
        <v>1060</v>
      </c>
      <c r="G1566" s="4" t="s">
        <v>8839</v>
      </c>
      <c r="H1566" s="4" t="s">
        <v>1730</v>
      </c>
      <c r="I1566" s="4" t="s">
        <v>1731</v>
      </c>
      <c r="J1566" s="4"/>
      <c r="K1566" s="139">
        <v>108500000</v>
      </c>
      <c r="L1566" s="150">
        <v>108500000</v>
      </c>
      <c r="M1566" s="4" t="s">
        <v>8828</v>
      </c>
      <c r="N1566" s="4" t="s">
        <v>8840</v>
      </c>
      <c r="O1566" s="4" t="s">
        <v>8841</v>
      </c>
      <c r="P1566" s="186">
        <f t="shared" si="205"/>
        <v>108500000</v>
      </c>
      <c r="Q1566" s="186">
        <f t="shared" si="206"/>
        <v>0</v>
      </c>
      <c r="R1566" s="4">
        <v>19</v>
      </c>
      <c r="S1566" s="4" t="s">
        <v>70</v>
      </c>
      <c r="T1566" s="4" t="s">
        <v>70</v>
      </c>
      <c r="U1566" s="140">
        <v>45341</v>
      </c>
      <c r="V1566" s="4" t="s">
        <v>1884</v>
      </c>
      <c r="W1566" s="4" t="s">
        <v>1954</v>
      </c>
      <c r="X1566" s="139" t="s">
        <v>70</v>
      </c>
      <c r="Y1566" s="140">
        <v>45370</v>
      </c>
      <c r="Z1566" s="4" t="s">
        <v>1885</v>
      </c>
      <c r="AA1566" s="4" t="s">
        <v>1886</v>
      </c>
      <c r="AB1566" s="186">
        <f t="shared" si="208"/>
        <v>108500000</v>
      </c>
      <c r="AC1566" s="142">
        <f t="shared" si="204"/>
        <v>0</v>
      </c>
      <c r="AD1566" s="4"/>
      <c r="AE1566" s="4" t="s">
        <v>2061</v>
      </c>
      <c r="AF1566" s="144" t="s">
        <v>6229</v>
      </c>
      <c r="AG1566" s="4"/>
      <c r="AH1566" s="4"/>
      <c r="AI1566" s="4"/>
      <c r="AJ1566" s="4"/>
    </row>
    <row r="1567" spans="1:37" hidden="1">
      <c r="B1567" s="175" t="s">
        <v>5418</v>
      </c>
      <c r="C1567" s="174" t="s">
        <v>1120</v>
      </c>
      <c r="D1567" s="4" t="s">
        <v>6226</v>
      </c>
      <c r="E1567" s="4"/>
      <c r="F1567" s="4" t="s">
        <v>1060</v>
      </c>
      <c r="G1567" s="4" t="s">
        <v>8842</v>
      </c>
      <c r="H1567" s="4" t="s">
        <v>1730</v>
      </c>
      <c r="I1567" s="4" t="s">
        <v>1731</v>
      </c>
      <c r="J1567" s="4"/>
      <c r="K1567" s="139">
        <v>147000000</v>
      </c>
      <c r="L1567" s="150">
        <v>147000000</v>
      </c>
      <c r="M1567" s="4" t="s">
        <v>8828</v>
      </c>
      <c r="N1567" s="4" t="s">
        <v>8840</v>
      </c>
      <c r="O1567" s="4" t="s">
        <v>8843</v>
      </c>
      <c r="P1567" s="186">
        <f t="shared" si="205"/>
        <v>147000000</v>
      </c>
      <c r="Q1567" s="186">
        <f t="shared" si="206"/>
        <v>0</v>
      </c>
      <c r="R1567" s="4">
        <v>19</v>
      </c>
      <c r="S1567" s="4" t="s">
        <v>70</v>
      </c>
      <c r="T1567" s="4" t="s">
        <v>70</v>
      </c>
      <c r="U1567" s="140">
        <v>45341</v>
      </c>
      <c r="V1567" s="4" t="s">
        <v>1884</v>
      </c>
      <c r="W1567" s="4" t="s">
        <v>1954</v>
      </c>
      <c r="X1567" s="139" t="s">
        <v>70</v>
      </c>
      <c r="Y1567" s="140">
        <v>45370</v>
      </c>
      <c r="Z1567" s="4" t="s">
        <v>1885</v>
      </c>
      <c r="AA1567" s="4" t="s">
        <v>1886</v>
      </c>
      <c r="AB1567" s="186">
        <f t="shared" si="208"/>
        <v>147000000</v>
      </c>
      <c r="AC1567" s="142">
        <f t="shared" si="204"/>
        <v>0</v>
      </c>
      <c r="AD1567" s="4"/>
      <c r="AE1567" s="4" t="s">
        <v>2061</v>
      </c>
      <c r="AF1567" s="144" t="s">
        <v>6229</v>
      </c>
      <c r="AG1567" s="4"/>
      <c r="AH1567" s="4"/>
      <c r="AI1567" s="4"/>
      <c r="AJ1567" s="4"/>
    </row>
    <row r="1568" spans="1:37" hidden="1">
      <c r="B1568" s="175" t="s">
        <v>5418</v>
      </c>
      <c r="C1568" s="174" t="s">
        <v>1120</v>
      </c>
      <c r="D1568" s="4" t="s">
        <v>6226</v>
      </c>
      <c r="E1568" s="4"/>
      <c r="F1568" s="4" t="s">
        <v>1060</v>
      </c>
      <c r="G1568" s="4" t="s">
        <v>8844</v>
      </c>
      <c r="H1568" s="4" t="s">
        <v>1730</v>
      </c>
      <c r="I1568" s="4" t="s">
        <v>1731</v>
      </c>
      <c r="J1568" s="4"/>
      <c r="K1568" s="139">
        <v>174000000</v>
      </c>
      <c r="L1568" s="150">
        <v>174000000</v>
      </c>
      <c r="M1568" s="4" t="s">
        <v>8828</v>
      </c>
      <c r="N1568" s="4" t="s">
        <v>8845</v>
      </c>
      <c r="O1568" s="4" t="s">
        <v>8846</v>
      </c>
      <c r="P1568" s="186">
        <f t="shared" si="205"/>
        <v>174000000</v>
      </c>
      <c r="Q1568" s="186">
        <f t="shared" si="206"/>
        <v>0</v>
      </c>
      <c r="R1568" s="4">
        <v>19</v>
      </c>
      <c r="S1568" s="4" t="s">
        <v>70</v>
      </c>
      <c r="T1568" s="4" t="s">
        <v>70</v>
      </c>
      <c r="U1568" s="140">
        <v>45341</v>
      </c>
      <c r="V1568" s="4" t="s">
        <v>1884</v>
      </c>
      <c r="W1568" s="4" t="s">
        <v>1954</v>
      </c>
      <c r="X1568" s="139" t="s">
        <v>70</v>
      </c>
      <c r="Y1568" s="140">
        <v>45370</v>
      </c>
      <c r="Z1568" s="4" t="s">
        <v>1885</v>
      </c>
      <c r="AA1568" s="4" t="s">
        <v>1886</v>
      </c>
      <c r="AB1568" s="186">
        <f t="shared" si="208"/>
        <v>174000000</v>
      </c>
      <c r="AC1568" s="142">
        <f t="shared" si="204"/>
        <v>0</v>
      </c>
      <c r="AD1568" s="4"/>
      <c r="AE1568" s="4" t="s">
        <v>2061</v>
      </c>
      <c r="AF1568" s="144" t="s">
        <v>6229</v>
      </c>
      <c r="AG1568" s="4"/>
      <c r="AH1568" s="4"/>
      <c r="AI1568" s="4"/>
      <c r="AJ1568" s="4"/>
    </row>
    <row r="1569" spans="2:37" hidden="1">
      <c r="B1569" s="175" t="s">
        <v>5418</v>
      </c>
      <c r="C1569" s="174" t="s">
        <v>1120</v>
      </c>
      <c r="D1569" s="4" t="s">
        <v>6226</v>
      </c>
      <c r="E1569" s="4"/>
      <c r="F1569" s="4" t="s">
        <v>1060</v>
      </c>
      <c r="G1569" s="4" t="s">
        <v>8847</v>
      </c>
      <c r="H1569" s="4" t="s">
        <v>1730</v>
      </c>
      <c r="I1569" s="4" t="s">
        <v>1731</v>
      </c>
      <c r="J1569" s="4"/>
      <c r="K1569" s="139">
        <v>266585000</v>
      </c>
      <c r="L1569" s="150">
        <v>266585000</v>
      </c>
      <c r="M1569" s="4" t="s">
        <v>8828</v>
      </c>
      <c r="N1569" s="4" t="s">
        <v>8848</v>
      </c>
      <c r="O1569" s="4" t="s">
        <v>8849</v>
      </c>
      <c r="P1569" s="186">
        <f t="shared" si="205"/>
        <v>266585000</v>
      </c>
      <c r="Q1569" s="186">
        <f t="shared" si="206"/>
        <v>0</v>
      </c>
      <c r="R1569" s="4">
        <v>19</v>
      </c>
      <c r="S1569" s="4" t="s">
        <v>70</v>
      </c>
      <c r="T1569" s="4" t="s">
        <v>70</v>
      </c>
      <c r="U1569" s="140">
        <v>45341</v>
      </c>
      <c r="V1569" s="4" t="s">
        <v>1884</v>
      </c>
      <c r="W1569" s="4" t="s">
        <v>1954</v>
      </c>
      <c r="X1569" s="139" t="s">
        <v>70</v>
      </c>
      <c r="Y1569" s="140">
        <v>45370</v>
      </c>
      <c r="Z1569" s="4" t="s">
        <v>1885</v>
      </c>
      <c r="AA1569" s="4" t="s">
        <v>1886</v>
      </c>
      <c r="AB1569" s="186">
        <f t="shared" si="208"/>
        <v>266585000</v>
      </c>
      <c r="AC1569" s="142">
        <f t="shared" si="204"/>
        <v>0</v>
      </c>
      <c r="AD1569" s="4"/>
      <c r="AE1569" s="4" t="s">
        <v>2061</v>
      </c>
      <c r="AF1569" s="144" t="s">
        <v>6229</v>
      </c>
      <c r="AG1569" s="4"/>
      <c r="AH1569" s="4"/>
      <c r="AI1569" s="4"/>
      <c r="AJ1569" s="4"/>
    </row>
    <row r="1570" spans="2:37" hidden="1">
      <c r="B1570" s="175" t="s">
        <v>5418</v>
      </c>
      <c r="C1570" s="174" t="s">
        <v>1120</v>
      </c>
      <c r="D1570" s="4" t="s">
        <v>6226</v>
      </c>
      <c r="E1570" s="4"/>
      <c r="F1570" s="4" t="s">
        <v>1060</v>
      </c>
      <c r="G1570" s="4" t="s">
        <v>8850</v>
      </c>
      <c r="H1570" s="4" t="s">
        <v>1730</v>
      </c>
      <c r="I1570" s="4" t="s">
        <v>1731</v>
      </c>
      <c r="J1570" s="4"/>
      <c r="K1570" s="139">
        <v>3448474000</v>
      </c>
      <c r="L1570" s="150">
        <v>3448474000</v>
      </c>
      <c r="M1570" s="4" t="s">
        <v>3114</v>
      </c>
      <c r="N1570" s="4" t="s">
        <v>8838</v>
      </c>
      <c r="O1570" s="4" t="s">
        <v>3116</v>
      </c>
      <c r="P1570" s="186">
        <f t="shared" si="205"/>
        <v>3448474000</v>
      </c>
      <c r="Q1570" s="186">
        <f t="shared" si="206"/>
        <v>0</v>
      </c>
      <c r="R1570" s="4">
        <v>19</v>
      </c>
      <c r="S1570" s="4" t="s">
        <v>70</v>
      </c>
      <c r="T1570" s="4" t="s">
        <v>70</v>
      </c>
      <c r="U1570" s="140">
        <v>45341</v>
      </c>
      <c r="V1570" s="4" t="s">
        <v>1884</v>
      </c>
      <c r="W1570" s="4" t="s">
        <v>1954</v>
      </c>
      <c r="X1570" s="139" t="s">
        <v>70</v>
      </c>
      <c r="Y1570" s="140">
        <v>45370</v>
      </c>
      <c r="Z1570" s="4" t="s">
        <v>1885</v>
      </c>
      <c r="AA1570" s="4" t="s">
        <v>1886</v>
      </c>
      <c r="AB1570" s="186">
        <f t="shared" si="208"/>
        <v>3448474000</v>
      </c>
      <c r="AC1570" s="142">
        <f t="shared" si="204"/>
        <v>0</v>
      </c>
      <c r="AD1570" s="4"/>
      <c r="AE1570" s="4" t="s">
        <v>2061</v>
      </c>
      <c r="AF1570" s="144" t="s">
        <v>6229</v>
      </c>
      <c r="AG1570" s="4"/>
      <c r="AH1570" s="4"/>
      <c r="AI1570" s="4"/>
      <c r="AJ1570" s="4"/>
    </row>
    <row r="1571" spans="2:37" hidden="1">
      <c r="B1571" s="175" t="s">
        <v>5418</v>
      </c>
      <c r="C1571" s="174" t="s">
        <v>1120</v>
      </c>
      <c r="D1571" s="4" t="s">
        <v>6226</v>
      </c>
      <c r="E1571" s="4"/>
      <c r="F1571" s="4" t="s">
        <v>1060</v>
      </c>
      <c r="G1571" s="4" t="s">
        <v>8851</v>
      </c>
      <c r="H1571" s="4" t="s">
        <v>1730</v>
      </c>
      <c r="I1571" s="4" t="s">
        <v>1731</v>
      </c>
      <c r="J1571" s="4"/>
      <c r="K1571" s="139">
        <v>1700000000</v>
      </c>
      <c r="L1571" s="150">
        <v>1700000000</v>
      </c>
      <c r="M1571" s="4" t="s">
        <v>3114</v>
      </c>
      <c r="N1571" s="4" t="s">
        <v>8845</v>
      </c>
      <c r="O1571" s="4" t="s">
        <v>8846</v>
      </c>
      <c r="P1571" s="186">
        <f t="shared" si="205"/>
        <v>1700000000</v>
      </c>
      <c r="Q1571" s="186">
        <f t="shared" si="206"/>
        <v>0</v>
      </c>
      <c r="R1571" s="4">
        <v>19</v>
      </c>
      <c r="S1571" s="4" t="s">
        <v>70</v>
      </c>
      <c r="T1571" s="4" t="s">
        <v>70</v>
      </c>
      <c r="U1571" s="140">
        <v>45341</v>
      </c>
      <c r="V1571" s="4" t="s">
        <v>1884</v>
      </c>
      <c r="W1571" s="4" t="s">
        <v>1954</v>
      </c>
      <c r="X1571" s="139" t="s">
        <v>70</v>
      </c>
      <c r="Y1571" s="140">
        <v>45370</v>
      </c>
      <c r="Z1571" s="4" t="s">
        <v>1885</v>
      </c>
      <c r="AA1571" s="4" t="s">
        <v>1886</v>
      </c>
      <c r="AB1571" s="186">
        <f t="shared" si="208"/>
        <v>1700000000</v>
      </c>
      <c r="AC1571" s="142">
        <f t="shared" si="204"/>
        <v>0</v>
      </c>
      <c r="AD1571" s="4"/>
      <c r="AE1571" s="4" t="s">
        <v>2061</v>
      </c>
      <c r="AF1571" s="144" t="s">
        <v>6229</v>
      </c>
      <c r="AG1571" s="4"/>
      <c r="AH1571" s="4"/>
      <c r="AI1571" s="4"/>
      <c r="AJ1571" s="4"/>
    </row>
    <row r="1572" spans="2:37" hidden="1">
      <c r="B1572" s="175" t="s">
        <v>5418</v>
      </c>
      <c r="C1572" s="174" t="s">
        <v>1120</v>
      </c>
      <c r="D1572" s="4" t="s">
        <v>6226</v>
      </c>
      <c r="E1572" s="4"/>
      <c r="F1572" s="4" t="s">
        <v>1060</v>
      </c>
      <c r="G1572" s="4" t="s">
        <v>8852</v>
      </c>
      <c r="H1572" s="4" t="s">
        <v>1730</v>
      </c>
      <c r="I1572" s="4" t="s">
        <v>1731</v>
      </c>
      <c r="J1572" s="4"/>
      <c r="K1572" s="139">
        <v>2665845000</v>
      </c>
      <c r="L1572" s="150">
        <v>2665845000</v>
      </c>
      <c r="M1572" s="4" t="s">
        <v>3114</v>
      </c>
      <c r="N1572" s="4" t="s">
        <v>8848</v>
      </c>
      <c r="O1572" s="4" t="s">
        <v>8849</v>
      </c>
      <c r="P1572" s="186">
        <f t="shared" si="205"/>
        <v>2665845000</v>
      </c>
      <c r="Q1572" s="186">
        <f t="shared" si="206"/>
        <v>0</v>
      </c>
      <c r="R1572" s="4">
        <v>19</v>
      </c>
      <c r="S1572" s="4" t="s">
        <v>70</v>
      </c>
      <c r="T1572" s="4" t="s">
        <v>70</v>
      </c>
      <c r="U1572" s="140">
        <v>45341</v>
      </c>
      <c r="V1572" s="4" t="s">
        <v>1884</v>
      </c>
      <c r="W1572" s="4" t="s">
        <v>1954</v>
      </c>
      <c r="X1572" s="139" t="s">
        <v>70</v>
      </c>
      <c r="Y1572" s="140">
        <v>45370</v>
      </c>
      <c r="Z1572" s="4" t="s">
        <v>1885</v>
      </c>
      <c r="AA1572" s="4" t="s">
        <v>1886</v>
      </c>
      <c r="AB1572" s="186">
        <f t="shared" si="208"/>
        <v>2665845000</v>
      </c>
      <c r="AC1572" s="142">
        <f t="shared" si="204"/>
        <v>0</v>
      </c>
      <c r="AD1572" s="4"/>
      <c r="AE1572" s="4" t="s">
        <v>2061</v>
      </c>
      <c r="AF1572" s="144" t="s">
        <v>6229</v>
      </c>
      <c r="AG1572" s="4"/>
      <c r="AH1572" s="4"/>
      <c r="AI1572" s="4"/>
      <c r="AJ1572" s="4"/>
    </row>
    <row r="1573" spans="2:37" hidden="1">
      <c r="B1573" s="145" t="s">
        <v>5418</v>
      </c>
      <c r="C1573" s="4" t="s">
        <v>1120</v>
      </c>
      <c r="D1573" s="4" t="s">
        <v>2135</v>
      </c>
      <c r="E1573" s="4"/>
      <c r="F1573" s="4" t="s">
        <v>1060</v>
      </c>
      <c r="G1573" s="4" t="s">
        <v>8853</v>
      </c>
      <c r="H1573" s="4" t="s">
        <v>1738</v>
      </c>
      <c r="I1573" s="4" t="s">
        <v>1739</v>
      </c>
      <c r="J1573" s="4"/>
      <c r="K1573" s="139">
        <v>41124000000</v>
      </c>
      <c r="L1573" s="150">
        <v>41124000000</v>
      </c>
      <c r="M1573" s="4" t="s">
        <v>3114</v>
      </c>
      <c r="N1573" s="4" t="s">
        <v>8749</v>
      </c>
      <c r="O1573" s="4" t="s">
        <v>8854</v>
      </c>
      <c r="P1573" s="186">
        <f>K1573</f>
        <v>41124000000</v>
      </c>
      <c r="Q1573" s="186">
        <f>K1573-P1573</f>
        <v>0</v>
      </c>
      <c r="R1573" s="4">
        <v>184</v>
      </c>
      <c r="S1573" s="4" t="s">
        <v>70</v>
      </c>
      <c r="T1573" s="4" t="s">
        <v>70</v>
      </c>
      <c r="U1573" s="140">
        <v>45352</v>
      </c>
      <c r="V1573" s="4" t="s">
        <v>1884</v>
      </c>
      <c r="W1573" s="4" t="s">
        <v>1954</v>
      </c>
      <c r="X1573" s="4"/>
      <c r="Y1573" s="4"/>
      <c r="Z1573" s="4"/>
      <c r="AA1573" s="4" t="s">
        <v>1886</v>
      </c>
      <c r="AB1573" s="4"/>
      <c r="AC1573" s="142">
        <f t="shared" si="204"/>
        <v>41124000000</v>
      </c>
      <c r="AD1573" s="4"/>
      <c r="AE1573" s="4"/>
      <c r="AF1573" s="144"/>
      <c r="AG1573" s="4"/>
      <c r="AH1573" s="4"/>
      <c r="AI1573" s="4"/>
      <c r="AJ1573" s="4"/>
    </row>
    <row r="1574" spans="2:37" hidden="1">
      <c r="B1574" s="175" t="s">
        <v>5175</v>
      </c>
      <c r="C1574" s="174" t="s">
        <v>1120</v>
      </c>
      <c r="D1574" s="4" t="s">
        <v>1831</v>
      </c>
      <c r="E1574" s="4"/>
      <c r="F1574" s="4" t="s">
        <v>1060</v>
      </c>
      <c r="G1574" s="4" t="s">
        <v>8855</v>
      </c>
      <c r="H1574" s="4" t="s">
        <v>1389</v>
      </c>
      <c r="I1574" s="4" t="s">
        <v>1390</v>
      </c>
      <c r="J1574" s="4"/>
      <c r="K1574" s="139">
        <v>619677000</v>
      </c>
      <c r="L1574" s="150">
        <v>619677000</v>
      </c>
      <c r="M1574" s="4" t="s">
        <v>3114</v>
      </c>
      <c r="N1574" s="4" t="s">
        <v>8856</v>
      </c>
      <c r="O1574" s="4" t="s">
        <v>8857</v>
      </c>
      <c r="P1574" s="186">
        <f t="shared" ref="P1574:P1583" si="209">K1574</f>
        <v>619677000</v>
      </c>
      <c r="Q1574" s="186">
        <f t="shared" ref="Q1574:Q1583" si="210">K1574-P1574</f>
        <v>0</v>
      </c>
      <c r="R1574" s="4">
        <v>70</v>
      </c>
      <c r="S1574" s="4" t="s">
        <v>70</v>
      </c>
      <c r="T1574" s="4" t="s">
        <v>70</v>
      </c>
      <c r="U1574" s="140">
        <v>45341</v>
      </c>
      <c r="V1574" s="4" t="s">
        <v>1884</v>
      </c>
      <c r="W1574" s="4" t="s">
        <v>1954</v>
      </c>
      <c r="X1574" s="139" t="s">
        <v>70</v>
      </c>
      <c r="Y1574" s="95">
        <v>45353</v>
      </c>
      <c r="Z1574" s="4" t="s">
        <v>1888</v>
      </c>
      <c r="AA1574" s="4" t="s">
        <v>1886</v>
      </c>
      <c r="AB1574" s="186">
        <f t="shared" ref="AB1574:AB1580" si="211">P1574</f>
        <v>619677000</v>
      </c>
      <c r="AC1574" s="142">
        <f t="shared" si="204"/>
        <v>0</v>
      </c>
      <c r="AD1574" s="4"/>
      <c r="AE1574" s="4" t="s">
        <v>1942</v>
      </c>
      <c r="AF1574" s="252" t="s">
        <v>7986</v>
      </c>
      <c r="AG1574" s="4"/>
      <c r="AH1574" s="4"/>
      <c r="AI1574" s="4"/>
      <c r="AJ1574" s="4"/>
      <c r="AK1574" s="95">
        <v>45353</v>
      </c>
    </row>
    <row r="1575" spans="2:37" hidden="1">
      <c r="B1575" s="175" t="s">
        <v>5175</v>
      </c>
      <c r="C1575" s="174" t="s">
        <v>1120</v>
      </c>
      <c r="D1575" s="4" t="s">
        <v>1831</v>
      </c>
      <c r="E1575" s="4"/>
      <c r="F1575" s="4" t="s">
        <v>1060</v>
      </c>
      <c r="G1575" s="4" t="s">
        <v>8858</v>
      </c>
      <c r="H1575" s="4" t="s">
        <v>1389</v>
      </c>
      <c r="I1575" s="4" t="s">
        <v>1390</v>
      </c>
      <c r="J1575" s="4"/>
      <c r="K1575" s="139">
        <v>369922000</v>
      </c>
      <c r="L1575" s="150">
        <v>369922000</v>
      </c>
      <c r="M1575" s="4" t="s">
        <v>3114</v>
      </c>
      <c r="N1575" s="4" t="s">
        <v>8859</v>
      </c>
      <c r="O1575" s="4" t="s">
        <v>8860</v>
      </c>
      <c r="P1575" s="186">
        <f t="shared" si="209"/>
        <v>369922000</v>
      </c>
      <c r="Q1575" s="186">
        <f t="shared" si="210"/>
        <v>0</v>
      </c>
      <c r="R1575" s="4">
        <v>70</v>
      </c>
      <c r="S1575" s="4" t="s">
        <v>70</v>
      </c>
      <c r="T1575" s="4" t="s">
        <v>70</v>
      </c>
      <c r="U1575" s="140">
        <v>45341</v>
      </c>
      <c r="V1575" s="4" t="s">
        <v>1884</v>
      </c>
      <c r="W1575" s="4" t="s">
        <v>1954</v>
      </c>
      <c r="X1575" s="139" t="s">
        <v>70</v>
      </c>
      <c r="Y1575" s="95">
        <v>45353</v>
      </c>
      <c r="Z1575" s="4" t="s">
        <v>1888</v>
      </c>
      <c r="AA1575" s="4" t="s">
        <v>1886</v>
      </c>
      <c r="AB1575" s="186">
        <f t="shared" si="211"/>
        <v>369922000</v>
      </c>
      <c r="AC1575" s="142">
        <f t="shared" si="204"/>
        <v>0</v>
      </c>
      <c r="AD1575" s="4"/>
      <c r="AE1575" s="4" t="s">
        <v>1942</v>
      </c>
      <c r="AF1575" s="252" t="s">
        <v>7986</v>
      </c>
      <c r="AG1575" s="4"/>
      <c r="AH1575" s="4"/>
      <c r="AI1575" s="4"/>
      <c r="AJ1575" s="4"/>
      <c r="AK1575" s="95">
        <v>45353</v>
      </c>
    </row>
    <row r="1576" spans="2:37" hidden="1">
      <c r="B1576" s="175" t="s">
        <v>5175</v>
      </c>
      <c r="C1576" s="174" t="s">
        <v>1120</v>
      </c>
      <c r="D1576" s="4" t="s">
        <v>1831</v>
      </c>
      <c r="E1576" s="4"/>
      <c r="F1576" s="4" t="s">
        <v>1060</v>
      </c>
      <c r="G1576" s="4" t="s">
        <v>8861</v>
      </c>
      <c r="H1576" s="4" t="s">
        <v>1389</v>
      </c>
      <c r="I1576" s="4" t="s">
        <v>1390</v>
      </c>
      <c r="J1576" s="4"/>
      <c r="K1576" s="139">
        <v>553944000</v>
      </c>
      <c r="L1576" s="150">
        <v>553944000</v>
      </c>
      <c r="M1576" s="4" t="s">
        <v>3114</v>
      </c>
      <c r="N1576" s="4" t="s">
        <v>8862</v>
      </c>
      <c r="O1576" s="4" t="s">
        <v>8863</v>
      </c>
      <c r="P1576" s="186">
        <f t="shared" si="209"/>
        <v>553944000</v>
      </c>
      <c r="Q1576" s="186">
        <f t="shared" si="210"/>
        <v>0</v>
      </c>
      <c r="R1576" s="4">
        <v>70</v>
      </c>
      <c r="S1576" s="4" t="s">
        <v>70</v>
      </c>
      <c r="T1576" s="4" t="s">
        <v>70</v>
      </c>
      <c r="U1576" s="140">
        <v>45341</v>
      </c>
      <c r="V1576" s="4" t="s">
        <v>1884</v>
      </c>
      <c r="W1576" s="4" t="s">
        <v>1954</v>
      </c>
      <c r="X1576" s="139" t="s">
        <v>70</v>
      </c>
      <c r="Y1576" s="95">
        <v>45353</v>
      </c>
      <c r="Z1576" s="4" t="s">
        <v>1888</v>
      </c>
      <c r="AA1576" s="4" t="s">
        <v>1886</v>
      </c>
      <c r="AB1576" s="186">
        <f t="shared" si="211"/>
        <v>553944000</v>
      </c>
      <c r="AC1576" s="142">
        <f t="shared" si="204"/>
        <v>0</v>
      </c>
      <c r="AD1576" s="4"/>
      <c r="AE1576" s="4" t="s">
        <v>1942</v>
      </c>
      <c r="AF1576" s="252" t="s">
        <v>7986</v>
      </c>
      <c r="AG1576" s="4"/>
      <c r="AH1576" s="4"/>
      <c r="AI1576" s="4"/>
      <c r="AJ1576" s="4"/>
      <c r="AK1576" s="95">
        <v>45353</v>
      </c>
    </row>
    <row r="1577" spans="2:37" hidden="1">
      <c r="B1577" s="175" t="s">
        <v>5175</v>
      </c>
      <c r="C1577" s="174" t="s">
        <v>1120</v>
      </c>
      <c r="D1577" s="4" t="s">
        <v>1831</v>
      </c>
      <c r="E1577" s="4"/>
      <c r="F1577" s="4" t="s">
        <v>1060</v>
      </c>
      <c r="G1577" s="4" t="s">
        <v>8864</v>
      </c>
      <c r="H1577" s="4" t="s">
        <v>1389</v>
      </c>
      <c r="I1577" s="4" t="s">
        <v>1390</v>
      </c>
      <c r="J1577" s="4"/>
      <c r="K1577" s="139">
        <v>522080000</v>
      </c>
      <c r="L1577" s="150">
        <v>522080000</v>
      </c>
      <c r="M1577" s="4" t="s">
        <v>3114</v>
      </c>
      <c r="N1577" s="4" t="s">
        <v>8865</v>
      </c>
      <c r="O1577" s="4" t="s">
        <v>8866</v>
      </c>
      <c r="P1577" s="186">
        <f t="shared" si="209"/>
        <v>522080000</v>
      </c>
      <c r="Q1577" s="186">
        <f t="shared" si="210"/>
        <v>0</v>
      </c>
      <c r="R1577" s="4">
        <v>70</v>
      </c>
      <c r="S1577" s="4" t="s">
        <v>70</v>
      </c>
      <c r="T1577" s="4" t="s">
        <v>70</v>
      </c>
      <c r="U1577" s="140">
        <v>45341</v>
      </c>
      <c r="V1577" s="4" t="s">
        <v>1884</v>
      </c>
      <c r="W1577" s="4" t="s">
        <v>1954</v>
      </c>
      <c r="X1577" s="139" t="s">
        <v>70</v>
      </c>
      <c r="Y1577" s="95">
        <v>45353</v>
      </c>
      <c r="Z1577" s="4" t="s">
        <v>1888</v>
      </c>
      <c r="AA1577" s="4" t="s">
        <v>1886</v>
      </c>
      <c r="AB1577" s="186">
        <f t="shared" si="211"/>
        <v>522080000</v>
      </c>
      <c r="AC1577" s="142">
        <f t="shared" si="204"/>
        <v>0</v>
      </c>
      <c r="AD1577" s="4"/>
      <c r="AE1577" s="4" t="s">
        <v>1942</v>
      </c>
      <c r="AF1577" s="252" t="s">
        <v>7986</v>
      </c>
      <c r="AG1577" s="4"/>
      <c r="AH1577" s="4"/>
      <c r="AI1577" s="4"/>
      <c r="AJ1577" s="4"/>
      <c r="AK1577" s="95">
        <v>45353</v>
      </c>
    </row>
    <row r="1578" spans="2:37" hidden="1">
      <c r="B1578" s="175" t="s">
        <v>5175</v>
      </c>
      <c r="C1578" s="174" t="s">
        <v>1120</v>
      </c>
      <c r="D1578" s="4" t="s">
        <v>1831</v>
      </c>
      <c r="E1578" s="4"/>
      <c r="F1578" s="4" t="s">
        <v>1060</v>
      </c>
      <c r="G1578" s="4" t="s">
        <v>8867</v>
      </c>
      <c r="H1578" s="4" t="s">
        <v>1389</v>
      </c>
      <c r="I1578" s="4" t="s">
        <v>1390</v>
      </c>
      <c r="J1578" s="4"/>
      <c r="K1578" s="139">
        <v>369883000</v>
      </c>
      <c r="L1578" s="150">
        <v>369883000</v>
      </c>
      <c r="M1578" s="4" t="s">
        <v>3114</v>
      </c>
      <c r="N1578" s="4" t="s">
        <v>8868</v>
      </c>
      <c r="O1578" s="4" t="s">
        <v>8869</v>
      </c>
      <c r="P1578" s="186">
        <f t="shared" si="209"/>
        <v>369883000</v>
      </c>
      <c r="Q1578" s="186">
        <f t="shared" si="210"/>
        <v>0</v>
      </c>
      <c r="R1578" s="4">
        <v>70</v>
      </c>
      <c r="S1578" s="4" t="s">
        <v>70</v>
      </c>
      <c r="T1578" s="4" t="s">
        <v>70</v>
      </c>
      <c r="U1578" s="140">
        <v>45341</v>
      </c>
      <c r="V1578" s="4" t="s">
        <v>1884</v>
      </c>
      <c r="W1578" s="4" t="s">
        <v>1954</v>
      </c>
      <c r="X1578" s="139" t="s">
        <v>70</v>
      </c>
      <c r="Y1578" s="95">
        <v>45353</v>
      </c>
      <c r="Z1578" s="4" t="s">
        <v>1888</v>
      </c>
      <c r="AA1578" s="4" t="s">
        <v>1886</v>
      </c>
      <c r="AB1578" s="186">
        <f t="shared" si="211"/>
        <v>369883000</v>
      </c>
      <c r="AC1578" s="142">
        <f t="shared" si="204"/>
        <v>0</v>
      </c>
      <c r="AD1578" s="4"/>
      <c r="AE1578" s="4" t="s">
        <v>1942</v>
      </c>
      <c r="AF1578" s="252" t="s">
        <v>7986</v>
      </c>
      <c r="AG1578" s="4"/>
      <c r="AH1578" s="4"/>
      <c r="AI1578" s="4"/>
      <c r="AJ1578" s="4"/>
      <c r="AK1578" s="95">
        <v>45353</v>
      </c>
    </row>
    <row r="1579" spans="2:37" hidden="1">
      <c r="B1579" s="175" t="s">
        <v>5175</v>
      </c>
      <c r="C1579" s="174" t="s">
        <v>1120</v>
      </c>
      <c r="D1579" s="4" t="s">
        <v>1831</v>
      </c>
      <c r="E1579" s="4"/>
      <c r="F1579" s="4" t="s">
        <v>1060</v>
      </c>
      <c r="G1579" s="4" t="s">
        <v>8870</v>
      </c>
      <c r="H1579" s="4" t="s">
        <v>1389</v>
      </c>
      <c r="I1579" s="4" t="s">
        <v>1390</v>
      </c>
      <c r="J1579" s="4"/>
      <c r="K1579" s="139">
        <v>480659166</v>
      </c>
      <c r="L1579" s="150">
        <v>480659166</v>
      </c>
      <c r="M1579" s="4" t="s">
        <v>3114</v>
      </c>
      <c r="N1579" s="4" t="s">
        <v>8871</v>
      </c>
      <c r="O1579" s="4" t="s">
        <v>8872</v>
      </c>
      <c r="P1579" s="186">
        <f t="shared" si="209"/>
        <v>480659166</v>
      </c>
      <c r="Q1579" s="186">
        <f t="shared" si="210"/>
        <v>0</v>
      </c>
      <c r="R1579" s="4">
        <v>70</v>
      </c>
      <c r="S1579" s="4" t="s">
        <v>70</v>
      </c>
      <c r="T1579" s="4" t="s">
        <v>70</v>
      </c>
      <c r="U1579" s="140">
        <v>45341</v>
      </c>
      <c r="V1579" s="4" t="s">
        <v>1884</v>
      </c>
      <c r="W1579" s="4" t="s">
        <v>1954</v>
      </c>
      <c r="X1579" s="139" t="s">
        <v>70</v>
      </c>
      <c r="Y1579" s="95">
        <v>45353</v>
      </c>
      <c r="Z1579" s="4" t="s">
        <v>1888</v>
      </c>
      <c r="AA1579" s="4" t="s">
        <v>1886</v>
      </c>
      <c r="AB1579" s="186">
        <f t="shared" si="211"/>
        <v>480659166</v>
      </c>
      <c r="AC1579" s="142">
        <f t="shared" si="204"/>
        <v>0</v>
      </c>
      <c r="AD1579" s="4"/>
      <c r="AE1579" s="4" t="s">
        <v>1942</v>
      </c>
      <c r="AF1579" s="252" t="s">
        <v>7986</v>
      </c>
      <c r="AG1579" s="4"/>
      <c r="AH1579" s="4"/>
      <c r="AI1579" s="4"/>
      <c r="AJ1579" s="4"/>
      <c r="AK1579" s="95">
        <v>45353</v>
      </c>
    </row>
    <row r="1580" spans="2:37" hidden="1">
      <c r="B1580" s="175" t="s">
        <v>5175</v>
      </c>
      <c r="C1580" s="174" t="s">
        <v>1120</v>
      </c>
      <c r="D1580" s="4" t="s">
        <v>1831</v>
      </c>
      <c r="E1580" s="4"/>
      <c r="F1580" s="4" t="s">
        <v>1060</v>
      </c>
      <c r="G1580" s="4" t="s">
        <v>8873</v>
      </c>
      <c r="H1580" s="4" t="s">
        <v>1389</v>
      </c>
      <c r="I1580" s="4" t="s">
        <v>1390</v>
      </c>
      <c r="J1580" s="4"/>
      <c r="K1580" s="139">
        <v>2094020000</v>
      </c>
      <c r="L1580" s="150">
        <v>2094020000</v>
      </c>
      <c r="M1580" s="4" t="s">
        <v>3114</v>
      </c>
      <c r="N1580" s="4" t="s">
        <v>8874</v>
      </c>
      <c r="O1580" s="4" t="s">
        <v>8875</v>
      </c>
      <c r="P1580" s="186">
        <f t="shared" si="209"/>
        <v>2094020000</v>
      </c>
      <c r="Q1580" s="186">
        <f t="shared" si="210"/>
        <v>0</v>
      </c>
      <c r="R1580" s="4">
        <v>70</v>
      </c>
      <c r="S1580" s="4" t="s">
        <v>70</v>
      </c>
      <c r="T1580" s="4" t="s">
        <v>70</v>
      </c>
      <c r="U1580" s="140">
        <v>45341</v>
      </c>
      <c r="V1580" s="4" t="s">
        <v>1884</v>
      </c>
      <c r="W1580" s="4" t="s">
        <v>1954</v>
      </c>
      <c r="X1580" s="139" t="s">
        <v>70</v>
      </c>
      <c r="Y1580" s="95">
        <v>45353</v>
      </c>
      <c r="Z1580" s="4" t="s">
        <v>1888</v>
      </c>
      <c r="AA1580" s="4" t="s">
        <v>1886</v>
      </c>
      <c r="AB1580" s="186">
        <f t="shared" si="211"/>
        <v>2094020000</v>
      </c>
      <c r="AC1580" s="142">
        <f t="shared" si="204"/>
        <v>0</v>
      </c>
      <c r="AD1580" s="4"/>
      <c r="AE1580" s="4" t="s">
        <v>1942</v>
      </c>
      <c r="AF1580" s="252" t="s">
        <v>7986</v>
      </c>
      <c r="AG1580" s="4"/>
      <c r="AH1580" s="4"/>
      <c r="AI1580" s="4"/>
      <c r="AJ1580" s="4"/>
      <c r="AK1580" s="95">
        <v>45353</v>
      </c>
    </row>
    <row r="1581" spans="2:37" hidden="1">
      <c r="B1581" s="175" t="s">
        <v>5175</v>
      </c>
      <c r="C1581" s="174" t="s">
        <v>1120</v>
      </c>
      <c r="D1581" s="4" t="s">
        <v>1831</v>
      </c>
      <c r="E1581" s="4"/>
      <c r="F1581" s="4" t="s">
        <v>1060</v>
      </c>
      <c r="G1581" s="4" t="s">
        <v>8876</v>
      </c>
      <c r="H1581" s="4" t="s">
        <v>1421</v>
      </c>
      <c r="I1581" s="4" t="s">
        <v>1422</v>
      </c>
      <c r="J1581" s="4"/>
      <c r="K1581" s="139">
        <v>100000000</v>
      </c>
      <c r="L1581" s="150">
        <v>100000000</v>
      </c>
      <c r="M1581" s="4" t="s">
        <v>3114</v>
      </c>
      <c r="N1581" s="4" t="s">
        <v>8877</v>
      </c>
      <c r="O1581" s="4" t="s">
        <v>8878</v>
      </c>
      <c r="P1581" s="186">
        <f t="shared" si="209"/>
        <v>100000000</v>
      </c>
      <c r="Q1581" s="186">
        <f t="shared" si="210"/>
        <v>0</v>
      </c>
      <c r="R1581" s="4">
        <v>48</v>
      </c>
      <c r="S1581" s="4" t="s">
        <v>70</v>
      </c>
      <c r="T1581" s="4" t="s">
        <v>70</v>
      </c>
      <c r="U1581" s="140">
        <v>45341</v>
      </c>
      <c r="V1581" s="4" t="s">
        <v>1884</v>
      </c>
      <c r="W1581" s="4" t="s">
        <v>1954</v>
      </c>
      <c r="X1581" s="139" t="s">
        <v>70</v>
      </c>
      <c r="Y1581" s="140">
        <v>45365</v>
      </c>
      <c r="Z1581" s="4" t="s">
        <v>1885</v>
      </c>
      <c r="AA1581" s="4" t="s">
        <v>1886</v>
      </c>
      <c r="AB1581" s="186">
        <f>P1581</f>
        <v>100000000</v>
      </c>
      <c r="AC1581" s="142">
        <f>P1581-AB1581</f>
        <v>0</v>
      </c>
      <c r="AD1581" s="4"/>
      <c r="AE1581" s="4" t="s">
        <v>1127</v>
      </c>
      <c r="AF1581" s="252" t="s">
        <v>7446</v>
      </c>
      <c r="AG1581" s="4"/>
      <c r="AH1581" s="4"/>
      <c r="AI1581" s="4"/>
      <c r="AJ1581" s="4"/>
    </row>
    <row r="1582" spans="2:37" hidden="1">
      <c r="B1582" s="175" t="s">
        <v>5175</v>
      </c>
      <c r="C1582" s="174" t="s">
        <v>1120</v>
      </c>
      <c r="D1582" s="4" t="s">
        <v>1831</v>
      </c>
      <c r="E1582" s="4"/>
      <c r="F1582" s="4" t="s">
        <v>1060</v>
      </c>
      <c r="G1582" s="4" t="s">
        <v>8879</v>
      </c>
      <c r="H1582" s="4" t="s">
        <v>1389</v>
      </c>
      <c r="I1582" s="4" t="s">
        <v>1390</v>
      </c>
      <c r="J1582" s="4"/>
      <c r="K1582" s="139">
        <v>738632000</v>
      </c>
      <c r="L1582" s="150">
        <v>738632000</v>
      </c>
      <c r="M1582" s="4" t="s">
        <v>3114</v>
      </c>
      <c r="N1582" s="4" t="s">
        <v>8880</v>
      </c>
      <c r="O1582" s="4" t="s">
        <v>8881</v>
      </c>
      <c r="P1582" s="186">
        <f t="shared" si="209"/>
        <v>738632000</v>
      </c>
      <c r="Q1582" s="186">
        <f t="shared" si="210"/>
        <v>0</v>
      </c>
      <c r="R1582" s="4">
        <v>70</v>
      </c>
      <c r="S1582" s="4" t="s">
        <v>70</v>
      </c>
      <c r="T1582" s="4" t="s">
        <v>70</v>
      </c>
      <c r="U1582" s="140">
        <v>45341</v>
      </c>
      <c r="V1582" s="4" t="s">
        <v>1884</v>
      </c>
      <c r="W1582" s="4" t="s">
        <v>1954</v>
      </c>
      <c r="X1582" s="139" t="s">
        <v>70</v>
      </c>
      <c r="Y1582" s="95">
        <v>45353</v>
      </c>
      <c r="Z1582" s="4" t="s">
        <v>1888</v>
      </c>
      <c r="AA1582" s="4" t="s">
        <v>1886</v>
      </c>
      <c r="AB1582" s="186">
        <f>P1582</f>
        <v>738632000</v>
      </c>
      <c r="AC1582" s="142">
        <f t="shared" si="204"/>
        <v>0</v>
      </c>
      <c r="AD1582" s="4"/>
      <c r="AE1582" s="4" t="s">
        <v>1942</v>
      </c>
      <c r="AF1582" s="252" t="s">
        <v>7986</v>
      </c>
      <c r="AG1582" s="4"/>
      <c r="AH1582" s="4"/>
      <c r="AI1582" s="4"/>
      <c r="AJ1582" s="4"/>
      <c r="AK1582" s="95">
        <v>45353</v>
      </c>
    </row>
    <row r="1583" spans="2:37" hidden="1">
      <c r="B1583" s="175" t="s">
        <v>5175</v>
      </c>
      <c r="C1583" s="174" t="s">
        <v>1120</v>
      </c>
      <c r="D1583" s="4" t="s">
        <v>1831</v>
      </c>
      <c r="E1583" s="4"/>
      <c r="F1583" s="4" t="s">
        <v>2018</v>
      </c>
      <c r="G1583" s="4" t="s">
        <v>8882</v>
      </c>
      <c r="H1583" s="4" t="s">
        <v>1413</v>
      </c>
      <c r="I1583" s="4" t="s">
        <v>1414</v>
      </c>
      <c r="J1583" s="4"/>
      <c r="K1583" s="139">
        <v>2000000</v>
      </c>
      <c r="L1583" s="150">
        <v>48230000000</v>
      </c>
      <c r="M1583" s="4" t="s">
        <v>3114</v>
      </c>
      <c r="N1583" s="4" t="s">
        <v>8883</v>
      </c>
      <c r="O1583" s="4" t="s">
        <v>8884</v>
      </c>
      <c r="P1583" s="186">
        <f t="shared" si="209"/>
        <v>2000000</v>
      </c>
      <c r="Q1583" s="186">
        <f t="shared" si="210"/>
        <v>0</v>
      </c>
      <c r="R1583" s="4">
        <v>65</v>
      </c>
      <c r="S1583" s="4" t="s">
        <v>70</v>
      </c>
      <c r="T1583" s="4" t="s">
        <v>70</v>
      </c>
      <c r="U1583" s="140">
        <v>45341</v>
      </c>
      <c r="V1583" s="4" t="s">
        <v>1884</v>
      </c>
      <c r="W1583" s="4" t="s">
        <v>1954</v>
      </c>
      <c r="X1583" s="4"/>
      <c r="Y1583" s="4"/>
      <c r="Z1583" s="4"/>
      <c r="AA1583" s="4" t="s">
        <v>1886</v>
      </c>
      <c r="AB1583" s="4"/>
      <c r="AC1583" s="142">
        <f t="shared" si="204"/>
        <v>2000000</v>
      </c>
      <c r="AD1583" s="4"/>
      <c r="AE1583" s="4"/>
      <c r="AF1583" s="144"/>
      <c r="AG1583" s="4"/>
      <c r="AH1583" s="4"/>
      <c r="AI1583" s="4"/>
      <c r="AJ1583" s="4"/>
    </row>
    <row r="1584" spans="2:37" hidden="1">
      <c r="B1584" s="145" t="s">
        <v>5418</v>
      </c>
      <c r="C1584" s="4" t="s">
        <v>1120</v>
      </c>
      <c r="D1584" s="4" t="s">
        <v>1831</v>
      </c>
      <c r="E1584" s="4"/>
      <c r="F1584" s="4" t="s">
        <v>1060</v>
      </c>
      <c r="G1584" s="4" t="s">
        <v>8885</v>
      </c>
      <c r="H1584" s="4" t="s">
        <v>1720</v>
      </c>
      <c r="I1584" s="4" t="s">
        <v>1721</v>
      </c>
      <c r="J1584" s="4"/>
      <c r="K1584" s="139">
        <v>4000000000</v>
      </c>
      <c r="L1584" s="150">
        <v>4000000000</v>
      </c>
      <c r="M1584" s="4" t="s">
        <v>3114</v>
      </c>
      <c r="N1584" s="4" t="s">
        <v>8886</v>
      </c>
      <c r="O1584" s="4" t="s">
        <v>3116</v>
      </c>
      <c r="P1584" s="186">
        <f>L1584</f>
        <v>4000000000</v>
      </c>
      <c r="Q1584" s="186">
        <f>L1584-P1584</f>
        <v>0</v>
      </c>
      <c r="R1584" s="4">
        <v>30</v>
      </c>
      <c r="S1584" s="4" t="s">
        <v>70</v>
      </c>
      <c r="T1584" s="4" t="s">
        <v>70</v>
      </c>
      <c r="U1584" s="140">
        <v>45348</v>
      </c>
      <c r="V1584" s="4" t="s">
        <v>1887</v>
      </c>
      <c r="W1584" s="4"/>
      <c r="X1584" s="4"/>
      <c r="Y1584" s="4"/>
      <c r="Z1584" s="4"/>
      <c r="AA1584" s="4" t="s">
        <v>1886</v>
      </c>
      <c r="AB1584" s="4"/>
      <c r="AC1584" s="142">
        <f t="shared" si="204"/>
        <v>4000000000</v>
      </c>
      <c r="AD1584" s="4"/>
      <c r="AE1584" s="4"/>
      <c r="AF1584" s="144"/>
      <c r="AG1584" s="4"/>
      <c r="AH1584" s="4"/>
      <c r="AI1584" s="4"/>
      <c r="AJ1584" s="4"/>
    </row>
    <row r="1585" spans="2:37" hidden="1">
      <c r="B1585" s="145" t="s">
        <v>5418</v>
      </c>
      <c r="C1585" s="4" t="s">
        <v>1120</v>
      </c>
      <c r="D1585" s="4" t="s">
        <v>1831</v>
      </c>
      <c r="E1585" s="4"/>
      <c r="F1585" s="4" t="s">
        <v>1060</v>
      </c>
      <c r="G1585" s="4" t="s">
        <v>8887</v>
      </c>
      <c r="H1585" s="4" t="s">
        <v>1720</v>
      </c>
      <c r="I1585" s="4" t="s">
        <v>1721</v>
      </c>
      <c r="J1585" s="4"/>
      <c r="K1585" s="139">
        <v>2000000000</v>
      </c>
      <c r="L1585" s="150">
        <v>2000000000</v>
      </c>
      <c r="M1585" s="4" t="s">
        <v>3114</v>
      </c>
      <c r="N1585" s="4" t="s">
        <v>8888</v>
      </c>
      <c r="O1585" s="4" t="s">
        <v>5079</v>
      </c>
      <c r="P1585" s="186">
        <f>L1585</f>
        <v>2000000000</v>
      </c>
      <c r="Q1585" s="186">
        <f>L1585-P1585</f>
        <v>0</v>
      </c>
      <c r="R1585" s="4">
        <v>30</v>
      </c>
      <c r="S1585" s="4" t="s">
        <v>70</v>
      </c>
      <c r="T1585" s="4" t="s">
        <v>70</v>
      </c>
      <c r="U1585" s="140">
        <v>45348</v>
      </c>
      <c r="V1585" s="4" t="s">
        <v>1887</v>
      </c>
      <c r="W1585" s="4"/>
      <c r="X1585" s="4"/>
      <c r="Y1585" s="4"/>
      <c r="Z1585" s="4"/>
      <c r="AA1585" s="4" t="s">
        <v>1886</v>
      </c>
      <c r="AB1585" s="4"/>
      <c r="AC1585" s="142">
        <f t="shared" si="204"/>
        <v>2000000000</v>
      </c>
      <c r="AD1585" s="4"/>
      <c r="AE1585" s="4"/>
      <c r="AF1585" s="144"/>
      <c r="AG1585" s="4"/>
      <c r="AH1585" s="4"/>
      <c r="AI1585" s="4"/>
      <c r="AJ1585" s="4"/>
    </row>
    <row r="1586" spans="2:37" hidden="1">
      <c r="B1586" s="175" t="s">
        <v>5175</v>
      </c>
      <c r="C1586" s="174" t="s">
        <v>1120</v>
      </c>
      <c r="D1586" s="4" t="s">
        <v>1831</v>
      </c>
      <c r="E1586" s="4"/>
      <c r="F1586" s="4" t="s">
        <v>1060</v>
      </c>
      <c r="G1586" s="4" t="s">
        <v>8889</v>
      </c>
      <c r="H1586" s="4" t="s">
        <v>1389</v>
      </c>
      <c r="I1586" s="4" t="s">
        <v>1390</v>
      </c>
      <c r="J1586" s="4"/>
      <c r="K1586" s="139">
        <v>4953389000</v>
      </c>
      <c r="L1586" s="150">
        <v>4953389000</v>
      </c>
      <c r="M1586" s="4" t="s">
        <v>3114</v>
      </c>
      <c r="N1586" s="4" t="s">
        <v>8859</v>
      </c>
      <c r="O1586" s="4" t="s">
        <v>8860</v>
      </c>
      <c r="P1586" s="186">
        <f t="shared" ref="P1586:P1592" si="212">K1586</f>
        <v>4953389000</v>
      </c>
      <c r="Q1586" s="186">
        <f t="shared" ref="Q1586:Q1592" si="213">K1586-P1586</f>
        <v>0</v>
      </c>
      <c r="R1586" s="4">
        <v>70</v>
      </c>
      <c r="S1586" s="4" t="s">
        <v>70</v>
      </c>
      <c r="T1586" s="4" t="s">
        <v>70</v>
      </c>
      <c r="U1586" s="140">
        <v>45341</v>
      </c>
      <c r="V1586" s="4" t="s">
        <v>1884</v>
      </c>
      <c r="W1586" s="4" t="s">
        <v>1954</v>
      </c>
      <c r="X1586" s="139" t="s">
        <v>70</v>
      </c>
      <c r="Y1586" s="95">
        <v>45353</v>
      </c>
      <c r="Z1586" s="4" t="s">
        <v>1888</v>
      </c>
      <c r="AA1586" s="4" t="s">
        <v>1886</v>
      </c>
      <c r="AB1586" s="186">
        <f t="shared" ref="AB1586:AB1592" si="214">P1586</f>
        <v>4953389000</v>
      </c>
      <c r="AC1586" s="142">
        <f t="shared" si="204"/>
        <v>0</v>
      </c>
      <c r="AD1586" s="4"/>
      <c r="AE1586" s="4" t="s">
        <v>1942</v>
      </c>
      <c r="AF1586" s="252" t="s">
        <v>7986</v>
      </c>
      <c r="AG1586" s="4"/>
      <c r="AH1586" s="4"/>
      <c r="AI1586" s="4"/>
      <c r="AJ1586" s="4"/>
      <c r="AK1586" s="95">
        <v>45353</v>
      </c>
    </row>
    <row r="1587" spans="2:37" hidden="1">
      <c r="B1587" s="175" t="s">
        <v>5175</v>
      </c>
      <c r="C1587" s="174" t="s">
        <v>1120</v>
      </c>
      <c r="D1587" s="4" t="s">
        <v>1831</v>
      </c>
      <c r="E1587" s="4"/>
      <c r="F1587" s="4" t="s">
        <v>1060</v>
      </c>
      <c r="G1587" s="4" t="s">
        <v>8890</v>
      </c>
      <c r="H1587" s="4" t="s">
        <v>1389</v>
      </c>
      <c r="I1587" s="4" t="s">
        <v>1390</v>
      </c>
      <c r="J1587" s="4"/>
      <c r="K1587" s="139">
        <v>3672758000</v>
      </c>
      <c r="L1587" s="150">
        <v>3672758000</v>
      </c>
      <c r="M1587" s="4" t="s">
        <v>3114</v>
      </c>
      <c r="N1587" s="4" t="s">
        <v>8862</v>
      </c>
      <c r="O1587" s="4" t="s">
        <v>8863</v>
      </c>
      <c r="P1587" s="186">
        <f t="shared" si="212"/>
        <v>3672758000</v>
      </c>
      <c r="Q1587" s="186">
        <f t="shared" si="213"/>
        <v>0</v>
      </c>
      <c r="R1587" s="4">
        <v>70</v>
      </c>
      <c r="S1587" s="4" t="s">
        <v>70</v>
      </c>
      <c r="T1587" s="4" t="s">
        <v>70</v>
      </c>
      <c r="U1587" s="140">
        <v>45341</v>
      </c>
      <c r="V1587" s="4" t="s">
        <v>1884</v>
      </c>
      <c r="W1587" s="4" t="s">
        <v>1954</v>
      </c>
      <c r="X1587" s="139" t="s">
        <v>70</v>
      </c>
      <c r="Y1587" s="95">
        <v>45353</v>
      </c>
      <c r="Z1587" s="4" t="s">
        <v>1888</v>
      </c>
      <c r="AA1587" s="4" t="s">
        <v>1886</v>
      </c>
      <c r="AB1587" s="186">
        <f t="shared" si="214"/>
        <v>3672758000</v>
      </c>
      <c r="AC1587" s="142">
        <f t="shared" si="204"/>
        <v>0</v>
      </c>
      <c r="AD1587" s="4"/>
      <c r="AE1587" s="4" t="s">
        <v>1942</v>
      </c>
      <c r="AF1587" s="252" t="s">
        <v>7986</v>
      </c>
      <c r="AG1587" s="4"/>
      <c r="AH1587" s="4"/>
      <c r="AI1587" s="4"/>
      <c r="AJ1587" s="4"/>
      <c r="AK1587" s="95">
        <v>45353</v>
      </c>
    </row>
    <row r="1588" spans="2:37" hidden="1">
      <c r="B1588" s="175" t="s">
        <v>5175</v>
      </c>
      <c r="C1588" s="174" t="s">
        <v>1120</v>
      </c>
      <c r="D1588" s="4" t="s">
        <v>1831</v>
      </c>
      <c r="E1588" s="4"/>
      <c r="F1588" s="4" t="s">
        <v>1060</v>
      </c>
      <c r="G1588" s="4" t="s">
        <v>8891</v>
      </c>
      <c r="H1588" s="4" t="s">
        <v>1389</v>
      </c>
      <c r="I1588" s="4" t="s">
        <v>1390</v>
      </c>
      <c r="J1588" s="4"/>
      <c r="K1588" s="139">
        <v>1185427000</v>
      </c>
      <c r="L1588" s="150">
        <v>1185427000</v>
      </c>
      <c r="M1588" s="4" t="s">
        <v>3114</v>
      </c>
      <c r="N1588" s="4" t="s">
        <v>8868</v>
      </c>
      <c r="O1588" s="4" t="s">
        <v>8869</v>
      </c>
      <c r="P1588" s="186">
        <f t="shared" si="212"/>
        <v>1185427000</v>
      </c>
      <c r="Q1588" s="186">
        <f t="shared" si="213"/>
        <v>0</v>
      </c>
      <c r="R1588" s="4">
        <v>70</v>
      </c>
      <c r="S1588" s="4" t="s">
        <v>70</v>
      </c>
      <c r="T1588" s="4" t="s">
        <v>70</v>
      </c>
      <c r="U1588" s="140">
        <v>45341</v>
      </c>
      <c r="V1588" s="4" t="s">
        <v>1884</v>
      </c>
      <c r="W1588" s="4" t="s">
        <v>1954</v>
      </c>
      <c r="X1588" s="139" t="s">
        <v>70</v>
      </c>
      <c r="Y1588" s="95">
        <v>45353</v>
      </c>
      <c r="Z1588" s="4" t="s">
        <v>1888</v>
      </c>
      <c r="AA1588" s="4" t="s">
        <v>1886</v>
      </c>
      <c r="AB1588" s="186">
        <f t="shared" si="214"/>
        <v>1185427000</v>
      </c>
      <c r="AC1588" s="142">
        <f t="shared" si="204"/>
        <v>0</v>
      </c>
      <c r="AD1588" s="4"/>
      <c r="AE1588" s="4" t="s">
        <v>1942</v>
      </c>
      <c r="AF1588" s="252" t="s">
        <v>7986</v>
      </c>
      <c r="AG1588" s="4"/>
      <c r="AH1588" s="4"/>
      <c r="AI1588" s="4"/>
      <c r="AJ1588" s="4"/>
      <c r="AK1588" s="95">
        <v>45353</v>
      </c>
    </row>
    <row r="1589" spans="2:37" hidden="1">
      <c r="B1589" s="175" t="s">
        <v>5175</v>
      </c>
      <c r="C1589" s="174" t="s">
        <v>1120</v>
      </c>
      <c r="D1589" s="4" t="s">
        <v>1831</v>
      </c>
      <c r="E1589" s="4"/>
      <c r="F1589" s="4" t="s">
        <v>1060</v>
      </c>
      <c r="G1589" s="4" t="s">
        <v>8892</v>
      </c>
      <c r="H1589" s="4" t="s">
        <v>1389</v>
      </c>
      <c r="I1589" s="4" t="s">
        <v>1390</v>
      </c>
      <c r="J1589" s="4"/>
      <c r="K1589" s="139">
        <v>3839327500</v>
      </c>
      <c r="L1589" s="150">
        <v>3839327500</v>
      </c>
      <c r="M1589" s="4" t="s">
        <v>3114</v>
      </c>
      <c r="N1589" s="4" t="s">
        <v>8871</v>
      </c>
      <c r="O1589" s="4" t="s">
        <v>8872</v>
      </c>
      <c r="P1589" s="186">
        <f t="shared" si="212"/>
        <v>3839327500</v>
      </c>
      <c r="Q1589" s="186">
        <f t="shared" si="213"/>
        <v>0</v>
      </c>
      <c r="R1589" s="4">
        <v>70</v>
      </c>
      <c r="S1589" s="4" t="s">
        <v>70</v>
      </c>
      <c r="T1589" s="4" t="s">
        <v>70</v>
      </c>
      <c r="U1589" s="140">
        <v>45341</v>
      </c>
      <c r="V1589" s="4" t="s">
        <v>1884</v>
      </c>
      <c r="W1589" s="4" t="s">
        <v>1954</v>
      </c>
      <c r="X1589" s="139" t="s">
        <v>70</v>
      </c>
      <c r="Y1589" s="95">
        <v>45353</v>
      </c>
      <c r="Z1589" s="4" t="s">
        <v>1888</v>
      </c>
      <c r="AA1589" s="4" t="s">
        <v>1886</v>
      </c>
      <c r="AB1589" s="186">
        <f t="shared" si="214"/>
        <v>3839327500</v>
      </c>
      <c r="AC1589" s="142">
        <f t="shared" si="204"/>
        <v>0</v>
      </c>
      <c r="AD1589" s="4"/>
      <c r="AE1589" s="4" t="s">
        <v>1942</v>
      </c>
      <c r="AF1589" s="252" t="s">
        <v>7986</v>
      </c>
      <c r="AG1589" s="4"/>
      <c r="AH1589" s="4"/>
      <c r="AI1589" s="4"/>
      <c r="AJ1589" s="4"/>
      <c r="AK1589" s="95">
        <v>45353</v>
      </c>
    </row>
    <row r="1590" spans="2:37" hidden="1">
      <c r="B1590" s="175" t="s">
        <v>5175</v>
      </c>
      <c r="C1590" s="174" t="s">
        <v>1120</v>
      </c>
      <c r="D1590" s="4" t="s">
        <v>1831</v>
      </c>
      <c r="E1590" s="4"/>
      <c r="F1590" s="4" t="s">
        <v>1060</v>
      </c>
      <c r="G1590" s="4" t="s">
        <v>8893</v>
      </c>
      <c r="H1590" s="4" t="s">
        <v>1389</v>
      </c>
      <c r="I1590" s="4" t="s">
        <v>1390</v>
      </c>
      <c r="J1590" s="4"/>
      <c r="K1590" s="139">
        <v>19571116500</v>
      </c>
      <c r="L1590" s="150">
        <v>19571116500</v>
      </c>
      <c r="M1590" s="4" t="s">
        <v>3114</v>
      </c>
      <c r="N1590" s="4" t="s">
        <v>8894</v>
      </c>
      <c r="O1590" s="4" t="s">
        <v>8895</v>
      </c>
      <c r="P1590" s="186">
        <f t="shared" si="212"/>
        <v>19571116500</v>
      </c>
      <c r="Q1590" s="186">
        <f t="shared" si="213"/>
        <v>0</v>
      </c>
      <c r="R1590" s="4">
        <v>70</v>
      </c>
      <c r="S1590" s="4" t="s">
        <v>70</v>
      </c>
      <c r="T1590" s="4" t="s">
        <v>70</v>
      </c>
      <c r="U1590" s="140">
        <v>45341</v>
      </c>
      <c r="V1590" s="4" t="s">
        <v>1884</v>
      </c>
      <c r="W1590" s="4" t="s">
        <v>1954</v>
      </c>
      <c r="X1590" s="139" t="s">
        <v>70</v>
      </c>
      <c r="Y1590" s="95">
        <v>45353</v>
      </c>
      <c r="Z1590" s="4" t="s">
        <v>1888</v>
      </c>
      <c r="AA1590" s="4" t="s">
        <v>1886</v>
      </c>
      <c r="AB1590" s="186">
        <f t="shared" si="214"/>
        <v>19571116500</v>
      </c>
      <c r="AC1590" s="142">
        <f t="shared" si="204"/>
        <v>0</v>
      </c>
      <c r="AD1590" s="4"/>
      <c r="AE1590" s="4" t="s">
        <v>1942</v>
      </c>
      <c r="AF1590" s="252" t="s">
        <v>7986</v>
      </c>
      <c r="AG1590" s="4"/>
      <c r="AH1590" s="4"/>
      <c r="AI1590" s="4"/>
      <c r="AJ1590" s="4"/>
      <c r="AK1590" s="95">
        <v>45353</v>
      </c>
    </row>
    <row r="1591" spans="2:37" hidden="1">
      <c r="B1591" s="175" t="s">
        <v>5175</v>
      </c>
      <c r="C1591" s="174" t="s">
        <v>1120</v>
      </c>
      <c r="D1591" s="4" t="s">
        <v>1831</v>
      </c>
      <c r="E1591" s="4"/>
      <c r="F1591" s="4" t="s">
        <v>1060</v>
      </c>
      <c r="G1591" s="4" t="s">
        <v>8896</v>
      </c>
      <c r="H1591" s="4" t="s">
        <v>1389</v>
      </c>
      <c r="I1591" s="4" t="s">
        <v>1390</v>
      </c>
      <c r="J1591" s="4"/>
      <c r="K1591" s="139">
        <v>1730289000</v>
      </c>
      <c r="L1591" s="150">
        <v>1730289000</v>
      </c>
      <c r="M1591" s="4" t="s">
        <v>3114</v>
      </c>
      <c r="N1591" s="4" t="s">
        <v>8897</v>
      </c>
      <c r="O1591" s="4" t="s">
        <v>8898</v>
      </c>
      <c r="P1591" s="186">
        <f t="shared" si="212"/>
        <v>1730289000</v>
      </c>
      <c r="Q1591" s="186">
        <f t="shared" si="213"/>
        <v>0</v>
      </c>
      <c r="R1591" s="4">
        <v>70</v>
      </c>
      <c r="S1591" s="4" t="s">
        <v>70</v>
      </c>
      <c r="T1591" s="4" t="s">
        <v>70</v>
      </c>
      <c r="U1591" s="140">
        <v>45341</v>
      </c>
      <c r="V1591" s="4" t="s">
        <v>1884</v>
      </c>
      <c r="W1591" s="4" t="s">
        <v>1954</v>
      </c>
      <c r="X1591" s="139" t="s">
        <v>70</v>
      </c>
      <c r="Y1591" s="95">
        <v>45353</v>
      </c>
      <c r="Z1591" s="4" t="s">
        <v>1888</v>
      </c>
      <c r="AA1591" s="4" t="s">
        <v>1886</v>
      </c>
      <c r="AB1591" s="186">
        <f t="shared" si="214"/>
        <v>1730289000</v>
      </c>
      <c r="AC1591" s="142">
        <f t="shared" si="204"/>
        <v>0</v>
      </c>
      <c r="AD1591" s="4"/>
      <c r="AE1591" s="4" t="s">
        <v>1942</v>
      </c>
      <c r="AF1591" s="252" t="s">
        <v>7986</v>
      </c>
      <c r="AG1591" s="4"/>
      <c r="AH1591" s="4"/>
      <c r="AI1591" s="4"/>
      <c r="AJ1591" s="4"/>
      <c r="AK1591" s="95">
        <v>45353</v>
      </c>
    </row>
    <row r="1592" spans="2:37" hidden="1">
      <c r="B1592" s="175" t="s">
        <v>5175</v>
      </c>
      <c r="C1592" s="174" t="s">
        <v>1120</v>
      </c>
      <c r="D1592" s="4" t="s">
        <v>1831</v>
      </c>
      <c r="E1592" s="4"/>
      <c r="F1592" s="4" t="s">
        <v>1060</v>
      </c>
      <c r="G1592" s="4" t="s">
        <v>8899</v>
      </c>
      <c r="H1592" s="4" t="s">
        <v>1389</v>
      </c>
      <c r="I1592" s="4" t="s">
        <v>1390</v>
      </c>
      <c r="J1592" s="4"/>
      <c r="K1592" s="139">
        <v>465446000</v>
      </c>
      <c r="L1592" s="150">
        <v>465446000</v>
      </c>
      <c r="M1592" s="4" t="s">
        <v>3114</v>
      </c>
      <c r="N1592" s="4" t="s">
        <v>8880</v>
      </c>
      <c r="O1592" s="4" t="s">
        <v>8881</v>
      </c>
      <c r="P1592" s="186">
        <f t="shared" si="212"/>
        <v>465446000</v>
      </c>
      <c r="Q1592" s="186">
        <f t="shared" si="213"/>
        <v>0</v>
      </c>
      <c r="R1592" s="4">
        <v>70</v>
      </c>
      <c r="S1592" s="4" t="s">
        <v>70</v>
      </c>
      <c r="T1592" s="4" t="s">
        <v>70</v>
      </c>
      <c r="U1592" s="140">
        <v>45341</v>
      </c>
      <c r="V1592" s="4" t="s">
        <v>1884</v>
      </c>
      <c r="W1592" s="4" t="s">
        <v>1954</v>
      </c>
      <c r="X1592" s="139" t="s">
        <v>70</v>
      </c>
      <c r="Y1592" s="95">
        <v>45353</v>
      </c>
      <c r="Z1592" s="4" t="s">
        <v>1888</v>
      </c>
      <c r="AA1592" s="4" t="s">
        <v>1886</v>
      </c>
      <c r="AB1592" s="186">
        <f t="shared" si="214"/>
        <v>465446000</v>
      </c>
      <c r="AC1592" s="142">
        <f t="shared" si="204"/>
        <v>0</v>
      </c>
      <c r="AD1592" s="4"/>
      <c r="AE1592" s="4" t="s">
        <v>1942</v>
      </c>
      <c r="AF1592" s="252" t="s">
        <v>7986</v>
      </c>
      <c r="AG1592" s="4"/>
      <c r="AH1592" s="4"/>
      <c r="AI1592" s="4"/>
      <c r="AJ1592" s="4"/>
      <c r="AK1592" s="95">
        <v>45353</v>
      </c>
    </row>
    <row r="1593" spans="2:37" hidden="1">
      <c r="B1593" s="145" t="s">
        <v>5418</v>
      </c>
      <c r="C1593" s="4" t="s">
        <v>1120</v>
      </c>
      <c r="D1593" s="4" t="s">
        <v>4522</v>
      </c>
      <c r="E1593" s="4"/>
      <c r="F1593" s="4" t="s">
        <v>1060</v>
      </c>
      <c r="G1593" s="4" t="s">
        <v>8900</v>
      </c>
      <c r="H1593" s="4" t="s">
        <v>1734</v>
      </c>
      <c r="I1593" s="4" t="s">
        <v>1735</v>
      </c>
      <c r="J1593" s="4"/>
      <c r="K1593" s="139">
        <v>629032050</v>
      </c>
      <c r="L1593" s="150">
        <v>629032050</v>
      </c>
      <c r="M1593" s="4" t="s">
        <v>3114</v>
      </c>
      <c r="N1593" s="4" t="s">
        <v>8901</v>
      </c>
      <c r="O1593" s="4" t="s">
        <v>8902</v>
      </c>
      <c r="P1593" s="4"/>
      <c r="Q1593" s="4"/>
      <c r="R1593" s="4">
        <v>246</v>
      </c>
      <c r="S1593" s="4" t="s">
        <v>70</v>
      </c>
      <c r="T1593" s="4" t="s">
        <v>70</v>
      </c>
      <c r="U1593" s="140">
        <v>45357</v>
      </c>
      <c r="V1593" s="4" t="s">
        <v>1887</v>
      </c>
      <c r="W1593" s="4"/>
      <c r="X1593" s="4"/>
      <c r="Y1593" s="4"/>
      <c r="Z1593" s="4"/>
      <c r="AA1593" s="4" t="s">
        <v>1886</v>
      </c>
      <c r="AB1593" s="4"/>
      <c r="AC1593" s="142">
        <f t="shared" si="204"/>
        <v>0</v>
      </c>
      <c r="AD1593" s="4"/>
      <c r="AE1593" s="4"/>
      <c r="AF1593" s="144"/>
      <c r="AG1593" s="4"/>
      <c r="AH1593" s="4"/>
      <c r="AI1593" s="4"/>
      <c r="AJ1593" s="4"/>
    </row>
    <row r="1594" spans="2:37" hidden="1">
      <c r="B1594" s="145" t="s">
        <v>5418</v>
      </c>
      <c r="C1594" s="4" t="s">
        <v>1120</v>
      </c>
      <c r="D1594" s="4" t="s">
        <v>4522</v>
      </c>
      <c r="E1594" s="4"/>
      <c r="F1594" s="4" t="s">
        <v>1060</v>
      </c>
      <c r="G1594" s="4" t="s">
        <v>8903</v>
      </c>
      <c r="H1594" s="4" t="s">
        <v>1734</v>
      </c>
      <c r="I1594" s="4" t="s">
        <v>1735</v>
      </c>
      <c r="J1594" s="4"/>
      <c r="K1594" s="139">
        <v>563531000</v>
      </c>
      <c r="L1594" s="150">
        <v>563531000</v>
      </c>
      <c r="M1594" s="4" t="s">
        <v>3114</v>
      </c>
      <c r="N1594" s="4" t="s">
        <v>8904</v>
      </c>
      <c r="O1594" s="4" t="s">
        <v>8905</v>
      </c>
      <c r="P1594" s="4"/>
      <c r="Q1594" s="4"/>
      <c r="R1594" s="4">
        <v>246</v>
      </c>
      <c r="S1594" s="4" t="s">
        <v>70</v>
      </c>
      <c r="T1594" s="4" t="s">
        <v>70</v>
      </c>
      <c r="U1594" s="140">
        <v>45357</v>
      </c>
      <c r="V1594" s="4" t="s">
        <v>1887</v>
      </c>
      <c r="W1594" s="4"/>
      <c r="X1594" s="4"/>
      <c r="Y1594" s="4"/>
      <c r="Z1594" s="4"/>
      <c r="AA1594" s="4" t="s">
        <v>1886</v>
      </c>
      <c r="AB1594" s="4"/>
      <c r="AC1594" s="142">
        <f t="shared" si="204"/>
        <v>0</v>
      </c>
      <c r="AD1594" s="4"/>
      <c r="AE1594" s="4"/>
      <c r="AF1594" s="144"/>
      <c r="AG1594" s="4"/>
      <c r="AH1594" s="4"/>
      <c r="AI1594" s="4"/>
      <c r="AJ1594" s="4"/>
    </row>
    <row r="1595" spans="2:37" hidden="1">
      <c r="B1595" s="145" t="s">
        <v>5418</v>
      </c>
      <c r="C1595" s="4" t="s">
        <v>1120</v>
      </c>
      <c r="D1595" s="4" t="s">
        <v>4522</v>
      </c>
      <c r="E1595" s="4"/>
      <c r="F1595" s="4" t="s">
        <v>1060</v>
      </c>
      <c r="G1595" s="4" t="s">
        <v>8906</v>
      </c>
      <c r="H1595" s="4" t="s">
        <v>1734</v>
      </c>
      <c r="I1595" s="4" t="s">
        <v>1735</v>
      </c>
      <c r="J1595" s="4"/>
      <c r="K1595" s="139">
        <v>265526800</v>
      </c>
      <c r="L1595" s="150">
        <v>265526800</v>
      </c>
      <c r="M1595" s="4" t="s">
        <v>3114</v>
      </c>
      <c r="N1595" s="4" t="s">
        <v>8817</v>
      </c>
      <c r="O1595" s="4" t="s">
        <v>8800</v>
      </c>
      <c r="P1595" s="4"/>
      <c r="Q1595" s="4"/>
      <c r="R1595" s="4">
        <v>246</v>
      </c>
      <c r="S1595" s="4" t="s">
        <v>70</v>
      </c>
      <c r="T1595" s="4" t="s">
        <v>70</v>
      </c>
      <c r="U1595" s="140">
        <v>45357</v>
      </c>
      <c r="V1595" s="4" t="s">
        <v>1887</v>
      </c>
      <c r="W1595" s="4"/>
      <c r="X1595" s="4"/>
      <c r="Y1595" s="4"/>
      <c r="Z1595" s="4"/>
      <c r="AA1595" s="4" t="s">
        <v>1886</v>
      </c>
      <c r="AB1595" s="4"/>
      <c r="AC1595" s="142">
        <f t="shared" si="204"/>
        <v>0</v>
      </c>
      <c r="AD1595" s="4"/>
      <c r="AE1595" s="4"/>
      <c r="AF1595" s="144"/>
      <c r="AG1595" s="4"/>
      <c r="AH1595" s="4"/>
      <c r="AI1595" s="4"/>
      <c r="AJ1595" s="4"/>
    </row>
    <row r="1596" spans="2:37" hidden="1">
      <c r="B1596" s="145" t="s">
        <v>5418</v>
      </c>
      <c r="C1596" s="4" t="s">
        <v>1120</v>
      </c>
      <c r="D1596" s="4" t="s">
        <v>4522</v>
      </c>
      <c r="E1596" s="4"/>
      <c r="F1596" s="4" t="s">
        <v>1060</v>
      </c>
      <c r="G1596" s="4" t="s">
        <v>8907</v>
      </c>
      <c r="H1596" s="4" t="s">
        <v>1734</v>
      </c>
      <c r="I1596" s="4" t="s">
        <v>1735</v>
      </c>
      <c r="J1596" s="4"/>
      <c r="K1596" s="139">
        <v>344148000</v>
      </c>
      <c r="L1596" s="150">
        <v>344148000</v>
      </c>
      <c r="M1596" s="4" t="s">
        <v>3114</v>
      </c>
      <c r="N1596" s="4" t="s">
        <v>8908</v>
      </c>
      <c r="O1596" s="4" t="s">
        <v>8909</v>
      </c>
      <c r="P1596" s="4"/>
      <c r="Q1596" s="4"/>
      <c r="R1596" s="4">
        <v>246</v>
      </c>
      <c r="S1596" s="4" t="s">
        <v>70</v>
      </c>
      <c r="T1596" s="4" t="s">
        <v>70</v>
      </c>
      <c r="U1596" s="140">
        <v>45357</v>
      </c>
      <c r="V1596" s="4" t="s">
        <v>1887</v>
      </c>
      <c r="W1596" s="4"/>
      <c r="X1596" s="4"/>
      <c r="Y1596" s="4"/>
      <c r="Z1596" s="4"/>
      <c r="AA1596" s="4" t="s">
        <v>1886</v>
      </c>
      <c r="AB1596" s="4"/>
      <c r="AC1596" s="142">
        <f t="shared" si="204"/>
        <v>0</v>
      </c>
      <c r="AD1596" s="4"/>
      <c r="AE1596" s="4"/>
      <c r="AF1596" s="144"/>
      <c r="AG1596" s="4"/>
      <c r="AH1596" s="4"/>
      <c r="AI1596" s="4"/>
      <c r="AJ1596" s="4"/>
    </row>
    <row r="1597" spans="2:37" hidden="1">
      <c r="B1597" s="145" t="s">
        <v>5418</v>
      </c>
      <c r="C1597" s="4" t="s">
        <v>1120</v>
      </c>
      <c r="D1597" s="4" t="s">
        <v>4522</v>
      </c>
      <c r="E1597" s="4"/>
      <c r="F1597" s="4" t="s">
        <v>1060</v>
      </c>
      <c r="G1597" s="4" t="s">
        <v>8910</v>
      </c>
      <c r="H1597" s="4" t="s">
        <v>1734</v>
      </c>
      <c r="I1597" s="4" t="s">
        <v>1735</v>
      </c>
      <c r="J1597" s="4"/>
      <c r="K1597" s="139">
        <v>3700886000</v>
      </c>
      <c r="L1597" s="150">
        <v>3700886000</v>
      </c>
      <c r="M1597" s="4" t="s">
        <v>3114</v>
      </c>
      <c r="N1597" s="4" t="s">
        <v>8761</v>
      </c>
      <c r="O1597" s="4" t="s">
        <v>5092</v>
      </c>
      <c r="P1597" s="4"/>
      <c r="Q1597" s="4"/>
      <c r="R1597" s="4">
        <v>246</v>
      </c>
      <c r="S1597" s="4" t="s">
        <v>70</v>
      </c>
      <c r="T1597" s="4" t="s">
        <v>70</v>
      </c>
      <c r="U1597" s="140">
        <v>45357</v>
      </c>
      <c r="V1597" s="4" t="s">
        <v>1887</v>
      </c>
      <c r="W1597" s="4"/>
      <c r="X1597" s="4"/>
      <c r="Y1597" s="4"/>
      <c r="Z1597" s="4"/>
      <c r="AA1597" s="4" t="s">
        <v>1886</v>
      </c>
      <c r="AB1597" s="4"/>
      <c r="AC1597" s="142">
        <f t="shared" si="204"/>
        <v>0</v>
      </c>
      <c r="AD1597" s="4"/>
      <c r="AE1597" s="4"/>
      <c r="AF1597" s="144"/>
      <c r="AG1597" s="4"/>
      <c r="AH1597" s="4"/>
      <c r="AI1597" s="4"/>
      <c r="AJ1597" s="4"/>
    </row>
    <row r="1598" spans="2:37" hidden="1">
      <c r="B1598" s="145" t="s">
        <v>5418</v>
      </c>
      <c r="C1598" s="4" t="s">
        <v>1120</v>
      </c>
      <c r="D1598" s="4" t="s">
        <v>4522</v>
      </c>
      <c r="E1598" s="4"/>
      <c r="F1598" s="4" t="s">
        <v>1060</v>
      </c>
      <c r="G1598" s="4" t="s">
        <v>8911</v>
      </c>
      <c r="H1598" s="4" t="s">
        <v>1734</v>
      </c>
      <c r="I1598" s="4" t="s">
        <v>1735</v>
      </c>
      <c r="J1598" s="4"/>
      <c r="K1598" s="139">
        <v>6555000000</v>
      </c>
      <c r="L1598" s="150">
        <v>6555000000</v>
      </c>
      <c r="M1598" s="4" t="s">
        <v>3114</v>
      </c>
      <c r="N1598" s="4" t="s">
        <v>8786</v>
      </c>
      <c r="O1598" s="4" t="s">
        <v>3116</v>
      </c>
      <c r="P1598" s="4"/>
      <c r="Q1598" s="4"/>
      <c r="R1598" s="4">
        <v>246</v>
      </c>
      <c r="S1598" s="4" t="s">
        <v>70</v>
      </c>
      <c r="T1598" s="4" t="s">
        <v>70</v>
      </c>
      <c r="U1598" s="140">
        <v>45357</v>
      </c>
      <c r="V1598" s="4" t="s">
        <v>1887</v>
      </c>
      <c r="W1598" s="4"/>
      <c r="X1598" s="4"/>
      <c r="Y1598" s="4"/>
      <c r="Z1598" s="4"/>
      <c r="AA1598" s="4" t="s">
        <v>1886</v>
      </c>
      <c r="AB1598" s="4"/>
      <c r="AC1598" s="142">
        <f t="shared" si="204"/>
        <v>0</v>
      </c>
      <c r="AD1598" s="4"/>
      <c r="AE1598" s="4"/>
      <c r="AF1598" s="144"/>
      <c r="AG1598" s="4"/>
      <c r="AH1598" s="4"/>
      <c r="AI1598" s="4"/>
      <c r="AJ1598" s="4"/>
    </row>
    <row r="1599" spans="2:37" hidden="1">
      <c r="B1599" s="145" t="s">
        <v>5418</v>
      </c>
      <c r="C1599" s="4" t="s">
        <v>1120</v>
      </c>
      <c r="D1599" s="4" t="s">
        <v>4522</v>
      </c>
      <c r="E1599" s="4"/>
      <c r="F1599" s="4" t="s">
        <v>1060</v>
      </c>
      <c r="G1599" s="4" t="s">
        <v>8912</v>
      </c>
      <c r="H1599" s="4" t="s">
        <v>1734</v>
      </c>
      <c r="I1599" s="4" t="s">
        <v>1735</v>
      </c>
      <c r="J1599" s="4"/>
      <c r="K1599" s="139">
        <v>120000000</v>
      </c>
      <c r="L1599" s="150">
        <v>120000000</v>
      </c>
      <c r="M1599" s="4" t="s">
        <v>3114</v>
      </c>
      <c r="N1599" s="4" t="s">
        <v>8729</v>
      </c>
      <c r="O1599" s="4" t="s">
        <v>8913</v>
      </c>
      <c r="P1599" s="4"/>
      <c r="Q1599" s="4"/>
      <c r="R1599" s="4">
        <v>246</v>
      </c>
      <c r="S1599" s="4" t="s">
        <v>70</v>
      </c>
      <c r="T1599" s="4" t="s">
        <v>70</v>
      </c>
      <c r="U1599" s="140">
        <v>45357</v>
      </c>
      <c r="V1599" s="4" t="s">
        <v>1887</v>
      </c>
      <c r="W1599" s="4"/>
      <c r="X1599" s="4"/>
      <c r="Y1599" s="4"/>
      <c r="Z1599" s="4"/>
      <c r="AA1599" s="4" t="s">
        <v>1886</v>
      </c>
      <c r="AB1599" s="4"/>
      <c r="AC1599" s="142">
        <f t="shared" si="204"/>
        <v>0</v>
      </c>
      <c r="AD1599" s="4"/>
      <c r="AE1599" s="4"/>
      <c r="AF1599" s="144"/>
      <c r="AG1599" s="4"/>
      <c r="AH1599" s="4"/>
      <c r="AI1599" s="4"/>
      <c r="AJ1599" s="4"/>
    </row>
    <row r="1600" spans="2:37" hidden="1">
      <c r="B1600" s="145" t="s">
        <v>5418</v>
      </c>
      <c r="C1600" s="4" t="s">
        <v>1120</v>
      </c>
      <c r="D1600" s="4" t="s">
        <v>4522</v>
      </c>
      <c r="E1600" s="4"/>
      <c r="F1600" s="4" t="s">
        <v>1060</v>
      </c>
      <c r="G1600" s="4" t="s">
        <v>8914</v>
      </c>
      <c r="H1600" s="4" t="s">
        <v>1734</v>
      </c>
      <c r="I1600" s="4" t="s">
        <v>1735</v>
      </c>
      <c r="J1600" s="4"/>
      <c r="K1600" s="139">
        <v>679917000</v>
      </c>
      <c r="L1600" s="150">
        <v>679917000</v>
      </c>
      <c r="M1600" s="4" t="s">
        <v>3114</v>
      </c>
      <c r="N1600" s="4" t="s">
        <v>8915</v>
      </c>
      <c r="O1600" s="4" t="s">
        <v>3116</v>
      </c>
      <c r="P1600" s="4"/>
      <c r="Q1600" s="4"/>
      <c r="R1600" s="4">
        <v>246</v>
      </c>
      <c r="S1600" s="4" t="s">
        <v>70</v>
      </c>
      <c r="T1600" s="4" t="s">
        <v>70</v>
      </c>
      <c r="U1600" s="140">
        <v>45357</v>
      </c>
      <c r="V1600" s="4" t="s">
        <v>1887</v>
      </c>
      <c r="W1600" s="4"/>
      <c r="X1600" s="4"/>
      <c r="Y1600" s="4"/>
      <c r="Z1600" s="4"/>
      <c r="AA1600" s="4" t="s">
        <v>1886</v>
      </c>
      <c r="AB1600" s="4"/>
      <c r="AC1600" s="142">
        <f t="shared" si="204"/>
        <v>0</v>
      </c>
      <c r="AD1600" s="4"/>
      <c r="AE1600" s="4"/>
      <c r="AF1600" s="144"/>
      <c r="AG1600" s="4"/>
      <c r="AH1600" s="4"/>
      <c r="AI1600" s="4"/>
      <c r="AJ1600" s="4"/>
    </row>
    <row r="1601" spans="1:37" hidden="1">
      <c r="B1601" s="145" t="s">
        <v>5418</v>
      </c>
      <c r="C1601" s="4" t="s">
        <v>1120</v>
      </c>
      <c r="D1601" s="4" t="s">
        <v>4522</v>
      </c>
      <c r="E1601" s="4"/>
      <c r="F1601" s="4" t="s">
        <v>1060</v>
      </c>
      <c r="G1601" s="4" t="s">
        <v>8916</v>
      </c>
      <c r="H1601" s="4" t="s">
        <v>1734</v>
      </c>
      <c r="I1601" s="4" t="s">
        <v>1735</v>
      </c>
      <c r="J1601" s="4"/>
      <c r="K1601" s="139">
        <v>4916069000</v>
      </c>
      <c r="L1601" s="150">
        <v>4916069000</v>
      </c>
      <c r="M1601" s="4" t="s">
        <v>3114</v>
      </c>
      <c r="N1601" s="4" t="s">
        <v>8817</v>
      </c>
      <c r="O1601" s="4" t="s">
        <v>8733</v>
      </c>
      <c r="P1601" s="4"/>
      <c r="Q1601" s="4"/>
      <c r="R1601" s="4">
        <v>246</v>
      </c>
      <c r="S1601" s="4" t="s">
        <v>70</v>
      </c>
      <c r="T1601" s="4" t="s">
        <v>70</v>
      </c>
      <c r="U1601" s="140">
        <v>45357</v>
      </c>
      <c r="V1601" s="4" t="s">
        <v>1887</v>
      </c>
      <c r="W1601" s="4"/>
      <c r="X1601" s="4"/>
      <c r="Y1601" s="4"/>
      <c r="Z1601" s="4"/>
      <c r="AA1601" s="4" t="s">
        <v>1886</v>
      </c>
      <c r="AB1601" s="4"/>
      <c r="AC1601" s="142">
        <f t="shared" si="204"/>
        <v>0</v>
      </c>
      <c r="AD1601" s="4"/>
      <c r="AE1601" s="4"/>
      <c r="AF1601" s="144"/>
      <c r="AG1601" s="4"/>
      <c r="AH1601" s="4"/>
      <c r="AI1601" s="4"/>
      <c r="AJ1601" s="4"/>
    </row>
    <row r="1602" spans="1:37" hidden="1">
      <c r="B1602" s="145" t="s">
        <v>5418</v>
      </c>
      <c r="C1602" s="4" t="s">
        <v>1120</v>
      </c>
      <c r="D1602" s="4" t="s">
        <v>4522</v>
      </c>
      <c r="E1602" s="4"/>
      <c r="F1602" s="4" t="s">
        <v>1060</v>
      </c>
      <c r="G1602" s="4" t="s">
        <v>8917</v>
      </c>
      <c r="H1602" s="4" t="s">
        <v>1734</v>
      </c>
      <c r="I1602" s="4" t="s">
        <v>1735</v>
      </c>
      <c r="J1602" s="4"/>
      <c r="K1602" s="139">
        <v>1400000000</v>
      </c>
      <c r="L1602" s="150">
        <v>1400000000</v>
      </c>
      <c r="M1602" s="4" t="s">
        <v>3114</v>
      </c>
      <c r="N1602" s="4" t="s">
        <v>8918</v>
      </c>
      <c r="O1602" s="4" t="s">
        <v>8919</v>
      </c>
      <c r="P1602" s="4"/>
      <c r="Q1602" s="4"/>
      <c r="R1602" s="4">
        <v>246</v>
      </c>
      <c r="S1602" s="4" t="s">
        <v>70</v>
      </c>
      <c r="T1602" s="4" t="s">
        <v>70</v>
      </c>
      <c r="U1602" s="140">
        <v>45357</v>
      </c>
      <c r="V1602" s="4" t="s">
        <v>1887</v>
      </c>
      <c r="W1602" s="4"/>
      <c r="X1602" s="4"/>
      <c r="Y1602" s="4"/>
      <c r="Z1602" s="4"/>
      <c r="AA1602" s="4" t="s">
        <v>1886</v>
      </c>
      <c r="AB1602" s="4"/>
      <c r="AC1602" s="142">
        <f t="shared" si="204"/>
        <v>0</v>
      </c>
      <c r="AD1602" s="4"/>
      <c r="AE1602" s="4"/>
      <c r="AF1602" s="144"/>
      <c r="AG1602" s="4"/>
      <c r="AH1602" s="4"/>
      <c r="AI1602" s="4"/>
      <c r="AJ1602" s="4"/>
    </row>
    <row r="1603" spans="1:37" hidden="1">
      <c r="A1603" t="s">
        <v>6695</v>
      </c>
      <c r="B1603" s="145" t="s">
        <v>5175</v>
      </c>
      <c r="C1603" s="4" t="s">
        <v>1120</v>
      </c>
      <c r="D1603" s="4" t="s">
        <v>2677</v>
      </c>
      <c r="E1603" s="4"/>
      <c r="F1603" s="4" t="s">
        <v>1060</v>
      </c>
      <c r="G1603" s="4" t="s">
        <v>8920</v>
      </c>
      <c r="H1603" s="4" t="s">
        <v>1469</v>
      </c>
      <c r="I1603" s="4" t="s">
        <v>1470</v>
      </c>
      <c r="J1603" s="4"/>
      <c r="K1603" s="139">
        <v>41877000</v>
      </c>
      <c r="L1603" s="150">
        <v>41877000</v>
      </c>
      <c r="M1603" s="4" t="s">
        <v>3114</v>
      </c>
      <c r="N1603" s="4" t="s">
        <v>8921</v>
      </c>
      <c r="O1603" s="4" t="s">
        <v>8922</v>
      </c>
      <c r="P1603" s="4"/>
      <c r="Q1603" s="4"/>
      <c r="R1603" s="4">
        <v>247</v>
      </c>
      <c r="S1603" s="4" t="s">
        <v>70</v>
      </c>
      <c r="T1603" s="4" t="s">
        <v>70</v>
      </c>
      <c r="U1603" s="140">
        <v>45357</v>
      </c>
      <c r="V1603" s="4" t="s">
        <v>1887</v>
      </c>
      <c r="W1603" s="4"/>
      <c r="X1603" s="4"/>
      <c r="Y1603" s="4"/>
      <c r="Z1603" s="4"/>
      <c r="AA1603" s="4" t="s">
        <v>1886</v>
      </c>
      <c r="AB1603" s="4"/>
      <c r="AC1603" s="142">
        <f t="shared" si="204"/>
        <v>0</v>
      </c>
      <c r="AD1603" s="4"/>
      <c r="AE1603" s="4"/>
      <c r="AF1603" s="144"/>
      <c r="AG1603" s="4"/>
      <c r="AH1603" s="4"/>
      <c r="AI1603" s="4"/>
      <c r="AJ1603" s="4"/>
    </row>
    <row r="1604" spans="1:37" hidden="1">
      <c r="A1604" t="s">
        <v>6695</v>
      </c>
      <c r="B1604" s="145" t="s">
        <v>5175</v>
      </c>
      <c r="C1604" s="4" t="s">
        <v>1120</v>
      </c>
      <c r="D1604" s="4" t="s">
        <v>2677</v>
      </c>
      <c r="E1604" s="4"/>
      <c r="F1604" s="4" t="s">
        <v>1060</v>
      </c>
      <c r="G1604" s="4" t="s">
        <v>8923</v>
      </c>
      <c r="H1604" s="4" t="s">
        <v>1469</v>
      </c>
      <c r="I1604" s="4" t="s">
        <v>1470</v>
      </c>
      <c r="J1604" s="4"/>
      <c r="K1604" s="139">
        <v>69606000</v>
      </c>
      <c r="L1604" s="150">
        <v>69606000</v>
      </c>
      <c r="M1604" s="4" t="s">
        <v>3114</v>
      </c>
      <c r="N1604" s="4" t="s">
        <v>8924</v>
      </c>
      <c r="O1604" s="4" t="s">
        <v>8925</v>
      </c>
      <c r="P1604" s="4"/>
      <c r="Q1604" s="4"/>
      <c r="R1604" s="4">
        <v>247</v>
      </c>
      <c r="S1604" s="4" t="s">
        <v>70</v>
      </c>
      <c r="T1604" s="4" t="s">
        <v>70</v>
      </c>
      <c r="U1604" s="140">
        <v>45357</v>
      </c>
      <c r="V1604" s="4" t="s">
        <v>1887</v>
      </c>
      <c r="W1604" s="4"/>
      <c r="X1604" s="4"/>
      <c r="Y1604" s="4"/>
      <c r="Z1604" s="4"/>
      <c r="AA1604" s="4" t="s">
        <v>1886</v>
      </c>
      <c r="AB1604" s="4"/>
      <c r="AC1604" s="142">
        <f t="shared" si="204"/>
        <v>0</v>
      </c>
      <c r="AD1604" s="4"/>
      <c r="AE1604" s="4"/>
      <c r="AF1604" s="144"/>
      <c r="AG1604" s="4"/>
      <c r="AH1604" s="4"/>
      <c r="AI1604" s="4"/>
      <c r="AJ1604" s="4"/>
    </row>
    <row r="1605" spans="1:37" hidden="1">
      <c r="A1605" t="s">
        <v>6695</v>
      </c>
      <c r="B1605" s="145" t="s">
        <v>5175</v>
      </c>
      <c r="C1605" s="4" t="s">
        <v>1120</v>
      </c>
      <c r="D1605" s="4" t="s">
        <v>2677</v>
      </c>
      <c r="E1605" s="4"/>
      <c r="F1605" s="4" t="s">
        <v>1060</v>
      </c>
      <c r="G1605" s="4" t="s">
        <v>8926</v>
      </c>
      <c r="H1605" s="4" t="s">
        <v>1469</v>
      </c>
      <c r="I1605" s="4" t="s">
        <v>1470</v>
      </c>
      <c r="J1605" s="4"/>
      <c r="K1605" s="139">
        <v>88732800</v>
      </c>
      <c r="L1605" s="150">
        <v>88732800</v>
      </c>
      <c r="M1605" s="4" t="s">
        <v>3114</v>
      </c>
      <c r="N1605" s="4" t="s">
        <v>8817</v>
      </c>
      <c r="O1605" s="4" t="s">
        <v>8927</v>
      </c>
      <c r="P1605" s="4"/>
      <c r="Q1605" s="4"/>
      <c r="R1605" s="4">
        <v>247</v>
      </c>
      <c r="S1605" s="4" t="s">
        <v>70</v>
      </c>
      <c r="T1605" s="4" t="s">
        <v>70</v>
      </c>
      <c r="U1605" s="140">
        <v>45357</v>
      </c>
      <c r="V1605" s="4" t="s">
        <v>1887</v>
      </c>
      <c r="W1605" s="4"/>
      <c r="X1605" s="4"/>
      <c r="Y1605" s="4"/>
      <c r="Z1605" s="4"/>
      <c r="AA1605" s="4" t="s">
        <v>1886</v>
      </c>
      <c r="AB1605" s="4"/>
      <c r="AC1605" s="142">
        <f t="shared" si="204"/>
        <v>0</v>
      </c>
      <c r="AD1605" s="4"/>
      <c r="AE1605" s="4"/>
      <c r="AF1605" s="144"/>
      <c r="AG1605" s="4"/>
      <c r="AH1605" s="4"/>
      <c r="AI1605" s="4"/>
      <c r="AJ1605" s="4"/>
    </row>
    <row r="1606" spans="1:37" hidden="1">
      <c r="B1606" s="175" t="s">
        <v>5175</v>
      </c>
      <c r="C1606" s="174" t="s">
        <v>1120</v>
      </c>
      <c r="D1606" s="4" t="s">
        <v>2550</v>
      </c>
      <c r="E1606" s="4"/>
      <c r="F1606" s="4" t="s">
        <v>1060</v>
      </c>
      <c r="G1606" s="4" t="s">
        <v>8928</v>
      </c>
      <c r="H1606" s="4" t="s">
        <v>1389</v>
      </c>
      <c r="I1606" s="4" t="s">
        <v>1390</v>
      </c>
      <c r="J1606" s="4"/>
      <c r="K1606" s="139">
        <v>471282000</v>
      </c>
      <c r="L1606" s="150">
        <v>471282000</v>
      </c>
      <c r="M1606" s="4" t="s">
        <v>3114</v>
      </c>
      <c r="N1606" s="4" t="s">
        <v>8771</v>
      </c>
      <c r="O1606" s="4" t="s">
        <v>8929</v>
      </c>
      <c r="P1606" s="186">
        <f t="shared" ref="P1606:P1634" si="215">K1606</f>
        <v>471282000</v>
      </c>
      <c r="Q1606" s="186">
        <f t="shared" ref="Q1606:Q1634" si="216">K1606-P1606</f>
        <v>0</v>
      </c>
      <c r="R1606" s="4">
        <v>70</v>
      </c>
      <c r="S1606" s="4" t="s">
        <v>70</v>
      </c>
      <c r="T1606" s="4" t="s">
        <v>70</v>
      </c>
      <c r="U1606" s="140">
        <v>45341</v>
      </c>
      <c r="V1606" s="4" t="s">
        <v>1884</v>
      </c>
      <c r="W1606" s="4" t="s">
        <v>1954</v>
      </c>
      <c r="X1606" s="139" t="s">
        <v>70</v>
      </c>
      <c r="Y1606" s="95">
        <v>45353</v>
      </c>
      <c r="Z1606" s="4" t="s">
        <v>1888</v>
      </c>
      <c r="AA1606" s="4" t="s">
        <v>1886</v>
      </c>
      <c r="AB1606" s="186">
        <f t="shared" ref="AB1606:AB1634" si="217">P1606</f>
        <v>471282000</v>
      </c>
      <c r="AC1606" s="142">
        <f t="shared" ref="AC1606:AC1669" si="218">P1606-AB1606</f>
        <v>0</v>
      </c>
      <c r="AD1606" s="4"/>
      <c r="AE1606" s="4" t="s">
        <v>1942</v>
      </c>
      <c r="AF1606" s="252" t="s">
        <v>7986</v>
      </c>
      <c r="AG1606" s="4"/>
      <c r="AH1606" s="4"/>
      <c r="AI1606" s="4"/>
      <c r="AJ1606" s="4"/>
      <c r="AK1606" s="95">
        <v>45353</v>
      </c>
    </row>
    <row r="1607" spans="1:37" hidden="1">
      <c r="B1607" s="175" t="s">
        <v>5175</v>
      </c>
      <c r="C1607" s="174" t="s">
        <v>1120</v>
      </c>
      <c r="D1607" s="4" t="s">
        <v>2550</v>
      </c>
      <c r="E1607" s="4"/>
      <c r="F1607" s="4" t="s">
        <v>1060</v>
      </c>
      <c r="G1607" s="4" t="s">
        <v>8930</v>
      </c>
      <c r="H1607" s="4" t="s">
        <v>1389</v>
      </c>
      <c r="I1607" s="4" t="s">
        <v>1390</v>
      </c>
      <c r="J1607" s="4"/>
      <c r="K1607" s="139">
        <v>405665000</v>
      </c>
      <c r="L1607" s="150">
        <v>405665000</v>
      </c>
      <c r="M1607" s="4" t="s">
        <v>3114</v>
      </c>
      <c r="N1607" s="4" t="s">
        <v>8931</v>
      </c>
      <c r="O1607" s="4" t="s">
        <v>8932</v>
      </c>
      <c r="P1607" s="186">
        <f t="shared" si="215"/>
        <v>405665000</v>
      </c>
      <c r="Q1607" s="186">
        <f t="shared" si="216"/>
        <v>0</v>
      </c>
      <c r="R1607" s="4">
        <v>70</v>
      </c>
      <c r="S1607" s="4" t="s">
        <v>70</v>
      </c>
      <c r="T1607" s="4" t="s">
        <v>70</v>
      </c>
      <c r="U1607" s="140">
        <v>45341</v>
      </c>
      <c r="V1607" s="4" t="s">
        <v>1884</v>
      </c>
      <c r="W1607" s="4" t="s">
        <v>1954</v>
      </c>
      <c r="X1607" s="139" t="s">
        <v>70</v>
      </c>
      <c r="Y1607" s="95">
        <v>45353</v>
      </c>
      <c r="Z1607" s="4" t="s">
        <v>1888</v>
      </c>
      <c r="AA1607" s="4" t="s">
        <v>1886</v>
      </c>
      <c r="AB1607" s="186">
        <f t="shared" si="217"/>
        <v>405665000</v>
      </c>
      <c r="AC1607" s="142">
        <f t="shared" si="218"/>
        <v>0</v>
      </c>
      <c r="AD1607" s="4"/>
      <c r="AE1607" s="4" t="s">
        <v>1942</v>
      </c>
      <c r="AF1607" s="252" t="s">
        <v>7986</v>
      </c>
      <c r="AG1607" s="4"/>
      <c r="AH1607" s="4"/>
      <c r="AI1607" s="4"/>
      <c r="AJ1607" s="4"/>
      <c r="AK1607" s="95">
        <v>45353</v>
      </c>
    </row>
    <row r="1608" spans="1:37" hidden="1">
      <c r="B1608" s="175" t="s">
        <v>5175</v>
      </c>
      <c r="C1608" s="174" t="s">
        <v>1120</v>
      </c>
      <c r="D1608" s="4" t="s">
        <v>2550</v>
      </c>
      <c r="E1608" s="4"/>
      <c r="F1608" s="4" t="s">
        <v>1060</v>
      </c>
      <c r="G1608" s="4" t="s">
        <v>8933</v>
      </c>
      <c r="H1608" s="4" t="s">
        <v>1389</v>
      </c>
      <c r="I1608" s="4" t="s">
        <v>1390</v>
      </c>
      <c r="J1608" s="4"/>
      <c r="K1608" s="139">
        <v>1500000000</v>
      </c>
      <c r="L1608" s="150">
        <v>1500000000</v>
      </c>
      <c r="M1608" s="4" t="s">
        <v>3114</v>
      </c>
      <c r="N1608" s="4" t="s">
        <v>8799</v>
      </c>
      <c r="O1608" s="4" t="s">
        <v>8934</v>
      </c>
      <c r="P1608" s="186">
        <f t="shared" si="215"/>
        <v>1500000000</v>
      </c>
      <c r="Q1608" s="186">
        <f t="shared" si="216"/>
        <v>0</v>
      </c>
      <c r="R1608" s="4">
        <v>70</v>
      </c>
      <c r="S1608" s="4" t="s">
        <v>70</v>
      </c>
      <c r="T1608" s="4" t="s">
        <v>70</v>
      </c>
      <c r="U1608" s="140">
        <v>45341</v>
      </c>
      <c r="V1608" s="4" t="s">
        <v>1884</v>
      </c>
      <c r="W1608" s="4" t="s">
        <v>1954</v>
      </c>
      <c r="X1608" s="139" t="s">
        <v>70</v>
      </c>
      <c r="Y1608" s="95">
        <v>45353</v>
      </c>
      <c r="Z1608" s="4" t="s">
        <v>1888</v>
      </c>
      <c r="AA1608" s="4" t="s">
        <v>1886</v>
      </c>
      <c r="AB1608" s="186">
        <f t="shared" si="217"/>
        <v>1500000000</v>
      </c>
      <c r="AC1608" s="142">
        <f t="shared" si="218"/>
        <v>0</v>
      </c>
      <c r="AD1608" s="4"/>
      <c r="AE1608" s="4" t="s">
        <v>1942</v>
      </c>
      <c r="AF1608" s="252" t="s">
        <v>7986</v>
      </c>
      <c r="AG1608" s="4"/>
      <c r="AH1608" s="4"/>
      <c r="AI1608" s="4"/>
      <c r="AJ1608" s="4"/>
      <c r="AK1608" s="95">
        <v>45353</v>
      </c>
    </row>
    <row r="1609" spans="1:37" hidden="1">
      <c r="B1609" s="175" t="s">
        <v>5175</v>
      </c>
      <c r="C1609" s="174" t="s">
        <v>1120</v>
      </c>
      <c r="D1609" s="4" t="s">
        <v>2550</v>
      </c>
      <c r="E1609" s="4"/>
      <c r="F1609" s="4" t="s">
        <v>1060</v>
      </c>
      <c r="G1609" s="4" t="s">
        <v>8935</v>
      </c>
      <c r="H1609" s="4" t="s">
        <v>1389</v>
      </c>
      <c r="I1609" s="4" t="s">
        <v>1390</v>
      </c>
      <c r="J1609" s="4"/>
      <c r="K1609" s="139">
        <v>811621920</v>
      </c>
      <c r="L1609" s="150">
        <v>811621920</v>
      </c>
      <c r="M1609" s="4" t="s">
        <v>3114</v>
      </c>
      <c r="N1609" s="4" t="s">
        <v>8936</v>
      </c>
      <c r="O1609" s="4" t="s">
        <v>8937</v>
      </c>
      <c r="P1609" s="186">
        <f t="shared" si="215"/>
        <v>811621920</v>
      </c>
      <c r="Q1609" s="186">
        <f t="shared" si="216"/>
        <v>0</v>
      </c>
      <c r="R1609" s="4">
        <v>70</v>
      </c>
      <c r="S1609" s="4" t="s">
        <v>70</v>
      </c>
      <c r="T1609" s="4" t="s">
        <v>70</v>
      </c>
      <c r="U1609" s="140">
        <v>45341</v>
      </c>
      <c r="V1609" s="4" t="s">
        <v>1884</v>
      </c>
      <c r="W1609" s="4" t="s">
        <v>1954</v>
      </c>
      <c r="X1609" s="139" t="s">
        <v>70</v>
      </c>
      <c r="Y1609" s="95">
        <v>45353</v>
      </c>
      <c r="Z1609" s="4" t="s">
        <v>1888</v>
      </c>
      <c r="AA1609" s="4" t="s">
        <v>1886</v>
      </c>
      <c r="AB1609" s="186">
        <f t="shared" si="217"/>
        <v>811621920</v>
      </c>
      <c r="AC1609" s="142">
        <f t="shared" si="218"/>
        <v>0</v>
      </c>
      <c r="AD1609" s="4"/>
      <c r="AE1609" s="4" t="s">
        <v>1942</v>
      </c>
      <c r="AF1609" s="252" t="s">
        <v>7986</v>
      </c>
      <c r="AG1609" s="4"/>
      <c r="AH1609" s="4"/>
      <c r="AI1609" s="4"/>
      <c r="AJ1609" s="4"/>
      <c r="AK1609" s="95">
        <v>45353</v>
      </c>
    </row>
    <row r="1610" spans="1:37" hidden="1">
      <c r="B1610" s="175" t="s">
        <v>5175</v>
      </c>
      <c r="C1610" s="174" t="s">
        <v>1120</v>
      </c>
      <c r="D1610" s="4" t="s">
        <v>2550</v>
      </c>
      <c r="E1610" s="4"/>
      <c r="F1610" s="4" t="s">
        <v>1060</v>
      </c>
      <c r="G1610" s="4" t="s">
        <v>8938</v>
      </c>
      <c r="H1610" s="4" t="s">
        <v>1389</v>
      </c>
      <c r="I1610" s="4" t="s">
        <v>1390</v>
      </c>
      <c r="J1610" s="4"/>
      <c r="K1610" s="139">
        <v>242125320</v>
      </c>
      <c r="L1610" s="150">
        <v>242125320</v>
      </c>
      <c r="M1610" s="4" t="s">
        <v>3114</v>
      </c>
      <c r="N1610" s="4" t="s">
        <v>8939</v>
      </c>
      <c r="O1610" s="4" t="s">
        <v>8940</v>
      </c>
      <c r="P1610" s="186">
        <f t="shared" si="215"/>
        <v>242125320</v>
      </c>
      <c r="Q1610" s="186">
        <f t="shared" si="216"/>
        <v>0</v>
      </c>
      <c r="R1610" s="4">
        <v>70</v>
      </c>
      <c r="S1610" s="4" t="s">
        <v>70</v>
      </c>
      <c r="T1610" s="4" t="s">
        <v>70</v>
      </c>
      <c r="U1610" s="140">
        <v>45341</v>
      </c>
      <c r="V1610" s="4" t="s">
        <v>1884</v>
      </c>
      <c r="W1610" s="4" t="s">
        <v>1954</v>
      </c>
      <c r="X1610" s="139" t="s">
        <v>70</v>
      </c>
      <c r="Y1610" s="95">
        <v>45353</v>
      </c>
      <c r="Z1610" s="4" t="s">
        <v>1888</v>
      </c>
      <c r="AA1610" s="4" t="s">
        <v>1886</v>
      </c>
      <c r="AB1610" s="186">
        <f t="shared" si="217"/>
        <v>242125320</v>
      </c>
      <c r="AC1610" s="142">
        <f t="shared" si="218"/>
        <v>0</v>
      </c>
      <c r="AD1610" s="4"/>
      <c r="AE1610" s="4" t="s">
        <v>1942</v>
      </c>
      <c r="AF1610" s="252" t="s">
        <v>7986</v>
      </c>
      <c r="AG1610" s="4"/>
      <c r="AH1610" s="4"/>
      <c r="AI1610" s="4"/>
      <c r="AJ1610" s="4"/>
      <c r="AK1610" s="95">
        <v>45353</v>
      </c>
    </row>
    <row r="1611" spans="1:37" hidden="1">
      <c r="B1611" s="175" t="s">
        <v>5175</v>
      </c>
      <c r="C1611" s="174" t="s">
        <v>1120</v>
      </c>
      <c r="D1611" s="4" t="s">
        <v>2550</v>
      </c>
      <c r="E1611" s="4"/>
      <c r="F1611" s="4" t="s">
        <v>1060</v>
      </c>
      <c r="G1611" s="4" t="s">
        <v>8941</v>
      </c>
      <c r="H1611" s="4" t="s">
        <v>1389</v>
      </c>
      <c r="I1611" s="4" t="s">
        <v>1390</v>
      </c>
      <c r="J1611" s="4"/>
      <c r="K1611" s="139">
        <v>31653000</v>
      </c>
      <c r="L1611" s="150">
        <v>31653000</v>
      </c>
      <c r="M1611" s="4" t="s">
        <v>3114</v>
      </c>
      <c r="N1611" s="4" t="s">
        <v>8942</v>
      </c>
      <c r="O1611" s="4" t="s">
        <v>8943</v>
      </c>
      <c r="P1611" s="186">
        <f t="shared" si="215"/>
        <v>31653000</v>
      </c>
      <c r="Q1611" s="186">
        <f t="shared" si="216"/>
        <v>0</v>
      </c>
      <c r="R1611" s="4">
        <v>70</v>
      </c>
      <c r="S1611" s="4" t="s">
        <v>70</v>
      </c>
      <c r="T1611" s="4" t="s">
        <v>70</v>
      </c>
      <c r="U1611" s="140">
        <v>45341</v>
      </c>
      <c r="V1611" s="4" t="s">
        <v>1884</v>
      </c>
      <c r="W1611" s="4" t="s">
        <v>1954</v>
      </c>
      <c r="X1611" s="139" t="s">
        <v>70</v>
      </c>
      <c r="Y1611" s="95">
        <v>45353</v>
      </c>
      <c r="Z1611" s="4" t="s">
        <v>1888</v>
      </c>
      <c r="AA1611" s="4" t="s">
        <v>1886</v>
      </c>
      <c r="AB1611" s="186">
        <f t="shared" si="217"/>
        <v>31653000</v>
      </c>
      <c r="AC1611" s="142">
        <f t="shared" si="218"/>
        <v>0</v>
      </c>
      <c r="AD1611" s="4"/>
      <c r="AE1611" s="4" t="s">
        <v>1942</v>
      </c>
      <c r="AF1611" s="252" t="s">
        <v>7986</v>
      </c>
      <c r="AG1611" s="4"/>
      <c r="AH1611" s="4"/>
      <c r="AI1611" s="4"/>
      <c r="AJ1611" s="4"/>
      <c r="AK1611" s="95">
        <v>45353</v>
      </c>
    </row>
    <row r="1612" spans="1:37" hidden="1">
      <c r="B1612" s="175" t="s">
        <v>5175</v>
      </c>
      <c r="C1612" s="174" t="s">
        <v>1120</v>
      </c>
      <c r="D1612" s="4" t="s">
        <v>2550</v>
      </c>
      <c r="E1612" s="4"/>
      <c r="F1612" s="4" t="s">
        <v>1060</v>
      </c>
      <c r="G1612" s="4" t="s">
        <v>8944</v>
      </c>
      <c r="H1612" s="4" t="s">
        <v>1389</v>
      </c>
      <c r="I1612" s="4" t="s">
        <v>1390</v>
      </c>
      <c r="J1612" s="4"/>
      <c r="K1612" s="139">
        <v>1334500000</v>
      </c>
      <c r="L1612" s="150">
        <v>1334500000</v>
      </c>
      <c r="M1612" s="4" t="s">
        <v>3114</v>
      </c>
      <c r="N1612" s="4" t="s">
        <v>8945</v>
      </c>
      <c r="O1612" s="4" t="s">
        <v>8857</v>
      </c>
      <c r="P1612" s="186">
        <f t="shared" si="215"/>
        <v>1334500000</v>
      </c>
      <c r="Q1612" s="186">
        <f t="shared" si="216"/>
        <v>0</v>
      </c>
      <c r="R1612" s="4">
        <v>70</v>
      </c>
      <c r="S1612" s="4" t="s">
        <v>70</v>
      </c>
      <c r="T1612" s="4" t="s">
        <v>70</v>
      </c>
      <c r="U1612" s="140">
        <v>45341</v>
      </c>
      <c r="V1612" s="4" t="s">
        <v>1884</v>
      </c>
      <c r="W1612" s="4" t="s">
        <v>1954</v>
      </c>
      <c r="X1612" s="139" t="s">
        <v>70</v>
      </c>
      <c r="Y1612" s="95">
        <v>45353</v>
      </c>
      <c r="Z1612" s="4" t="s">
        <v>1888</v>
      </c>
      <c r="AA1612" s="4" t="s">
        <v>1886</v>
      </c>
      <c r="AB1612" s="186">
        <f t="shared" si="217"/>
        <v>1334500000</v>
      </c>
      <c r="AC1612" s="142">
        <f t="shared" si="218"/>
        <v>0</v>
      </c>
      <c r="AD1612" s="4"/>
      <c r="AE1612" s="4" t="s">
        <v>1942</v>
      </c>
      <c r="AF1612" s="252" t="s">
        <v>7986</v>
      </c>
      <c r="AG1612" s="4"/>
      <c r="AH1612" s="4"/>
      <c r="AI1612" s="4"/>
      <c r="AJ1612" s="4"/>
      <c r="AK1612" s="95">
        <v>45353</v>
      </c>
    </row>
    <row r="1613" spans="1:37" hidden="1">
      <c r="B1613" s="175" t="s">
        <v>5175</v>
      </c>
      <c r="C1613" s="174" t="s">
        <v>1120</v>
      </c>
      <c r="D1613" s="4" t="s">
        <v>2550</v>
      </c>
      <c r="E1613" s="4"/>
      <c r="F1613" s="4" t="s">
        <v>1060</v>
      </c>
      <c r="G1613" s="4" t="s">
        <v>8946</v>
      </c>
      <c r="H1613" s="4" t="s">
        <v>1389</v>
      </c>
      <c r="I1613" s="4" t="s">
        <v>1390</v>
      </c>
      <c r="J1613" s="4"/>
      <c r="K1613" s="139">
        <v>1334500000</v>
      </c>
      <c r="L1613" s="150">
        <v>1334500000</v>
      </c>
      <c r="M1613" s="4" t="s">
        <v>3114</v>
      </c>
      <c r="N1613" s="4" t="s">
        <v>8947</v>
      </c>
      <c r="O1613" s="4" t="s">
        <v>8948</v>
      </c>
      <c r="P1613" s="186">
        <f t="shared" si="215"/>
        <v>1334500000</v>
      </c>
      <c r="Q1613" s="186">
        <f t="shared" si="216"/>
        <v>0</v>
      </c>
      <c r="R1613" s="4">
        <v>70</v>
      </c>
      <c r="S1613" s="4" t="s">
        <v>70</v>
      </c>
      <c r="T1613" s="4" t="s">
        <v>70</v>
      </c>
      <c r="U1613" s="140">
        <v>45341</v>
      </c>
      <c r="V1613" s="4" t="s">
        <v>1884</v>
      </c>
      <c r="W1613" s="4" t="s">
        <v>1954</v>
      </c>
      <c r="X1613" s="139" t="s">
        <v>70</v>
      </c>
      <c r="Y1613" s="95">
        <v>45353</v>
      </c>
      <c r="Z1613" s="4" t="s">
        <v>1888</v>
      </c>
      <c r="AA1613" s="4" t="s">
        <v>1886</v>
      </c>
      <c r="AB1613" s="186">
        <f t="shared" si="217"/>
        <v>1334500000</v>
      </c>
      <c r="AC1613" s="142">
        <f t="shared" si="218"/>
        <v>0</v>
      </c>
      <c r="AD1613" s="4"/>
      <c r="AE1613" s="4" t="s">
        <v>1942</v>
      </c>
      <c r="AF1613" s="252" t="s">
        <v>7986</v>
      </c>
      <c r="AG1613" s="4"/>
      <c r="AH1613" s="4"/>
      <c r="AI1613" s="4"/>
      <c r="AJ1613" s="4"/>
      <c r="AK1613" s="95">
        <v>45353</v>
      </c>
    </row>
    <row r="1614" spans="1:37" hidden="1">
      <c r="B1614" s="175" t="s">
        <v>5175</v>
      </c>
      <c r="C1614" s="174" t="s">
        <v>1120</v>
      </c>
      <c r="D1614" s="4" t="s">
        <v>2550</v>
      </c>
      <c r="E1614" s="4"/>
      <c r="F1614" s="4" t="s">
        <v>1060</v>
      </c>
      <c r="G1614" s="4" t="s">
        <v>8949</v>
      </c>
      <c r="H1614" s="4" t="s">
        <v>1389</v>
      </c>
      <c r="I1614" s="4" t="s">
        <v>1390</v>
      </c>
      <c r="J1614" s="4"/>
      <c r="K1614" s="139">
        <v>1418995000</v>
      </c>
      <c r="L1614" s="150">
        <v>1418995000</v>
      </c>
      <c r="M1614" s="4" t="s">
        <v>3114</v>
      </c>
      <c r="N1614" s="4" t="s">
        <v>8774</v>
      </c>
      <c r="O1614" s="4" t="s">
        <v>8950</v>
      </c>
      <c r="P1614" s="186">
        <f t="shared" si="215"/>
        <v>1418995000</v>
      </c>
      <c r="Q1614" s="186">
        <f t="shared" si="216"/>
        <v>0</v>
      </c>
      <c r="R1614" s="4">
        <v>70</v>
      </c>
      <c r="S1614" s="4" t="s">
        <v>70</v>
      </c>
      <c r="T1614" s="4" t="s">
        <v>70</v>
      </c>
      <c r="U1614" s="140">
        <v>45341</v>
      </c>
      <c r="V1614" s="4" t="s">
        <v>1884</v>
      </c>
      <c r="W1614" s="4" t="s">
        <v>1954</v>
      </c>
      <c r="X1614" s="139" t="s">
        <v>70</v>
      </c>
      <c r="Y1614" s="95">
        <v>45353</v>
      </c>
      <c r="Z1614" s="4" t="s">
        <v>1888</v>
      </c>
      <c r="AA1614" s="4" t="s">
        <v>1886</v>
      </c>
      <c r="AB1614" s="186">
        <f t="shared" si="217"/>
        <v>1418995000</v>
      </c>
      <c r="AC1614" s="142">
        <f t="shared" si="218"/>
        <v>0</v>
      </c>
      <c r="AD1614" s="4"/>
      <c r="AE1614" s="4" t="s">
        <v>1942</v>
      </c>
      <c r="AF1614" s="252" t="s">
        <v>7986</v>
      </c>
      <c r="AG1614" s="4"/>
      <c r="AH1614" s="4"/>
      <c r="AI1614" s="4"/>
      <c r="AJ1614" s="4"/>
      <c r="AK1614" s="95">
        <v>45353</v>
      </c>
    </row>
    <row r="1615" spans="1:37" hidden="1">
      <c r="B1615" s="175" t="s">
        <v>5175</v>
      </c>
      <c r="C1615" s="174" t="s">
        <v>1120</v>
      </c>
      <c r="D1615" s="4" t="s">
        <v>2550</v>
      </c>
      <c r="E1615" s="4"/>
      <c r="F1615" s="4" t="s">
        <v>1060</v>
      </c>
      <c r="G1615" s="4" t="s">
        <v>8951</v>
      </c>
      <c r="H1615" s="4" t="s">
        <v>1389</v>
      </c>
      <c r="I1615" s="4" t="s">
        <v>1390</v>
      </c>
      <c r="J1615" s="4"/>
      <c r="K1615" s="139">
        <v>1334500000</v>
      </c>
      <c r="L1615" s="150">
        <v>1334500000</v>
      </c>
      <c r="M1615" s="4" t="s">
        <v>3114</v>
      </c>
      <c r="N1615" s="4" t="s">
        <v>8952</v>
      </c>
      <c r="O1615" s="4" t="s">
        <v>8953</v>
      </c>
      <c r="P1615" s="186">
        <f t="shared" si="215"/>
        <v>1334500000</v>
      </c>
      <c r="Q1615" s="186">
        <f t="shared" si="216"/>
        <v>0</v>
      </c>
      <c r="R1615" s="4">
        <v>70</v>
      </c>
      <c r="S1615" s="4" t="s">
        <v>70</v>
      </c>
      <c r="T1615" s="4" t="s">
        <v>70</v>
      </c>
      <c r="U1615" s="140">
        <v>45341</v>
      </c>
      <c r="V1615" s="4" t="s">
        <v>1884</v>
      </c>
      <c r="W1615" s="4" t="s">
        <v>1954</v>
      </c>
      <c r="X1615" s="139" t="s">
        <v>70</v>
      </c>
      <c r="Y1615" s="95">
        <v>45353</v>
      </c>
      <c r="Z1615" s="4" t="s">
        <v>1888</v>
      </c>
      <c r="AA1615" s="4" t="s">
        <v>1886</v>
      </c>
      <c r="AB1615" s="186">
        <f t="shared" si="217"/>
        <v>1334500000</v>
      </c>
      <c r="AC1615" s="142">
        <f t="shared" si="218"/>
        <v>0</v>
      </c>
      <c r="AD1615" s="4"/>
      <c r="AE1615" s="4" t="s">
        <v>1942</v>
      </c>
      <c r="AF1615" s="252" t="s">
        <v>7986</v>
      </c>
      <c r="AG1615" s="4"/>
      <c r="AH1615" s="4"/>
      <c r="AI1615" s="4"/>
      <c r="AJ1615" s="4"/>
      <c r="AK1615" s="95">
        <v>45353</v>
      </c>
    </row>
    <row r="1616" spans="1:37" hidden="1">
      <c r="B1616" s="175" t="s">
        <v>5175</v>
      </c>
      <c r="C1616" s="174" t="s">
        <v>1120</v>
      </c>
      <c r="D1616" s="4" t="s">
        <v>2550</v>
      </c>
      <c r="E1616" s="4"/>
      <c r="F1616" s="4" t="s">
        <v>1060</v>
      </c>
      <c r="G1616" s="4" t="s">
        <v>8954</v>
      </c>
      <c r="H1616" s="4" t="s">
        <v>1389</v>
      </c>
      <c r="I1616" s="4" t="s">
        <v>1390</v>
      </c>
      <c r="J1616" s="4"/>
      <c r="K1616" s="139">
        <v>1334500000</v>
      </c>
      <c r="L1616" s="150">
        <v>1334500000</v>
      </c>
      <c r="M1616" s="4" t="s">
        <v>3114</v>
      </c>
      <c r="N1616" s="4" t="s">
        <v>8955</v>
      </c>
      <c r="O1616" s="4" t="s">
        <v>8956</v>
      </c>
      <c r="P1616" s="186">
        <f t="shared" si="215"/>
        <v>1334500000</v>
      </c>
      <c r="Q1616" s="186">
        <f t="shared" si="216"/>
        <v>0</v>
      </c>
      <c r="R1616" s="4">
        <v>70</v>
      </c>
      <c r="S1616" s="4" t="s">
        <v>70</v>
      </c>
      <c r="T1616" s="4" t="s">
        <v>70</v>
      </c>
      <c r="U1616" s="140">
        <v>45341</v>
      </c>
      <c r="V1616" s="4" t="s">
        <v>1884</v>
      </c>
      <c r="W1616" s="4" t="s">
        <v>1954</v>
      </c>
      <c r="X1616" s="139" t="s">
        <v>70</v>
      </c>
      <c r="Y1616" s="95">
        <v>45353</v>
      </c>
      <c r="Z1616" s="4" t="s">
        <v>1888</v>
      </c>
      <c r="AA1616" s="4" t="s">
        <v>1886</v>
      </c>
      <c r="AB1616" s="186">
        <f t="shared" si="217"/>
        <v>1334500000</v>
      </c>
      <c r="AC1616" s="142">
        <f t="shared" si="218"/>
        <v>0</v>
      </c>
      <c r="AD1616" s="4"/>
      <c r="AE1616" s="4" t="s">
        <v>1942</v>
      </c>
      <c r="AF1616" s="252" t="s">
        <v>7986</v>
      </c>
      <c r="AG1616" s="4"/>
      <c r="AH1616" s="4"/>
      <c r="AI1616" s="4"/>
      <c r="AJ1616" s="4"/>
      <c r="AK1616" s="95">
        <v>45353</v>
      </c>
    </row>
    <row r="1617" spans="2:37" hidden="1">
      <c r="B1617" s="175" t="s">
        <v>5175</v>
      </c>
      <c r="C1617" s="174" t="s">
        <v>1120</v>
      </c>
      <c r="D1617" s="4" t="s">
        <v>2550</v>
      </c>
      <c r="E1617" s="4"/>
      <c r="F1617" s="4" t="s">
        <v>1060</v>
      </c>
      <c r="G1617" s="4" t="s">
        <v>8957</v>
      </c>
      <c r="H1617" s="4" t="s">
        <v>1389</v>
      </c>
      <c r="I1617" s="4" t="s">
        <v>1390</v>
      </c>
      <c r="J1617" s="4"/>
      <c r="K1617" s="139">
        <v>667250000</v>
      </c>
      <c r="L1617" s="150">
        <v>667250000</v>
      </c>
      <c r="M1617" s="4" t="s">
        <v>3114</v>
      </c>
      <c r="N1617" s="4" t="s">
        <v>8958</v>
      </c>
      <c r="O1617" s="4" t="s">
        <v>8713</v>
      </c>
      <c r="P1617" s="186">
        <f t="shared" si="215"/>
        <v>667250000</v>
      </c>
      <c r="Q1617" s="186">
        <f t="shared" si="216"/>
        <v>0</v>
      </c>
      <c r="R1617" s="4">
        <v>70</v>
      </c>
      <c r="S1617" s="4" t="s">
        <v>70</v>
      </c>
      <c r="T1617" s="4" t="s">
        <v>70</v>
      </c>
      <c r="U1617" s="140">
        <v>45341</v>
      </c>
      <c r="V1617" s="4" t="s">
        <v>1884</v>
      </c>
      <c r="W1617" s="4" t="s">
        <v>1954</v>
      </c>
      <c r="X1617" s="139" t="s">
        <v>70</v>
      </c>
      <c r="Y1617" s="95">
        <v>45353</v>
      </c>
      <c r="Z1617" s="4" t="s">
        <v>1888</v>
      </c>
      <c r="AA1617" s="4" t="s">
        <v>1886</v>
      </c>
      <c r="AB1617" s="186">
        <f t="shared" si="217"/>
        <v>667250000</v>
      </c>
      <c r="AC1617" s="142">
        <f t="shared" si="218"/>
        <v>0</v>
      </c>
      <c r="AD1617" s="4"/>
      <c r="AE1617" s="4" t="s">
        <v>1942</v>
      </c>
      <c r="AF1617" s="252" t="s">
        <v>7986</v>
      </c>
      <c r="AG1617" s="4"/>
      <c r="AH1617" s="4"/>
      <c r="AI1617" s="4"/>
      <c r="AJ1617" s="4"/>
      <c r="AK1617" s="95">
        <v>45353</v>
      </c>
    </row>
    <row r="1618" spans="2:37" hidden="1">
      <c r="B1618" s="175" t="s">
        <v>5175</v>
      </c>
      <c r="C1618" s="174" t="s">
        <v>1120</v>
      </c>
      <c r="D1618" s="4" t="s">
        <v>2550</v>
      </c>
      <c r="E1618" s="4"/>
      <c r="F1618" s="4" t="s">
        <v>1060</v>
      </c>
      <c r="G1618" s="4" t="s">
        <v>8959</v>
      </c>
      <c r="H1618" s="4" t="s">
        <v>1389</v>
      </c>
      <c r="I1618" s="4" t="s">
        <v>1390</v>
      </c>
      <c r="J1618" s="4"/>
      <c r="K1618" s="139">
        <v>1331500000</v>
      </c>
      <c r="L1618" s="150">
        <v>1331500000</v>
      </c>
      <c r="M1618" s="4" t="s">
        <v>3114</v>
      </c>
      <c r="N1618" s="4" t="s">
        <v>8915</v>
      </c>
      <c r="O1618" s="4" t="s">
        <v>3116</v>
      </c>
      <c r="P1618" s="186">
        <f t="shared" si="215"/>
        <v>1331500000</v>
      </c>
      <c r="Q1618" s="186">
        <f t="shared" si="216"/>
        <v>0</v>
      </c>
      <c r="R1618" s="4">
        <v>70</v>
      </c>
      <c r="S1618" s="4" t="s">
        <v>70</v>
      </c>
      <c r="T1618" s="4" t="s">
        <v>70</v>
      </c>
      <c r="U1618" s="140">
        <v>45341</v>
      </c>
      <c r="V1618" s="4" t="s">
        <v>1884</v>
      </c>
      <c r="W1618" s="4" t="s">
        <v>1954</v>
      </c>
      <c r="X1618" s="139" t="s">
        <v>70</v>
      </c>
      <c r="Y1618" s="95">
        <v>45353</v>
      </c>
      <c r="Z1618" s="4" t="s">
        <v>1888</v>
      </c>
      <c r="AA1618" s="4" t="s">
        <v>1886</v>
      </c>
      <c r="AB1618" s="186">
        <f t="shared" si="217"/>
        <v>1331500000</v>
      </c>
      <c r="AC1618" s="142">
        <f t="shared" si="218"/>
        <v>0</v>
      </c>
      <c r="AD1618" s="4"/>
      <c r="AE1618" s="4" t="s">
        <v>1942</v>
      </c>
      <c r="AF1618" s="252" t="s">
        <v>7986</v>
      </c>
      <c r="AG1618" s="4"/>
      <c r="AH1618" s="4"/>
      <c r="AI1618" s="4"/>
      <c r="AJ1618" s="4"/>
      <c r="AK1618" s="95">
        <v>45353</v>
      </c>
    </row>
    <row r="1619" spans="2:37" hidden="1">
      <c r="B1619" s="175" t="s">
        <v>5175</v>
      </c>
      <c r="C1619" s="174" t="s">
        <v>1120</v>
      </c>
      <c r="D1619" s="4" t="s">
        <v>2550</v>
      </c>
      <c r="E1619" s="4"/>
      <c r="F1619" s="4" t="s">
        <v>1060</v>
      </c>
      <c r="G1619" s="4" t="s">
        <v>8960</v>
      </c>
      <c r="H1619" s="4" t="s">
        <v>1389</v>
      </c>
      <c r="I1619" s="4" t="s">
        <v>1390</v>
      </c>
      <c r="J1619" s="4"/>
      <c r="K1619" s="139">
        <v>677500000</v>
      </c>
      <c r="L1619" s="150">
        <v>677500000</v>
      </c>
      <c r="M1619" s="4" t="s">
        <v>3114</v>
      </c>
      <c r="N1619" s="4" t="s">
        <v>8732</v>
      </c>
      <c r="O1619" s="4" t="s">
        <v>3116</v>
      </c>
      <c r="P1619" s="186">
        <f t="shared" si="215"/>
        <v>677500000</v>
      </c>
      <c r="Q1619" s="186">
        <f t="shared" si="216"/>
        <v>0</v>
      </c>
      <c r="R1619" s="4">
        <v>70</v>
      </c>
      <c r="S1619" s="4" t="s">
        <v>70</v>
      </c>
      <c r="T1619" s="4" t="s">
        <v>70</v>
      </c>
      <c r="U1619" s="140">
        <v>45341</v>
      </c>
      <c r="V1619" s="4" t="s">
        <v>1884</v>
      </c>
      <c r="W1619" s="4" t="s">
        <v>1954</v>
      </c>
      <c r="X1619" s="139" t="s">
        <v>70</v>
      </c>
      <c r="Y1619" s="95">
        <v>45353</v>
      </c>
      <c r="Z1619" s="4" t="s">
        <v>1888</v>
      </c>
      <c r="AA1619" s="4" t="s">
        <v>1886</v>
      </c>
      <c r="AB1619" s="186">
        <f t="shared" si="217"/>
        <v>677500000</v>
      </c>
      <c r="AC1619" s="142">
        <f t="shared" si="218"/>
        <v>0</v>
      </c>
      <c r="AD1619" s="4"/>
      <c r="AE1619" s="4" t="s">
        <v>1942</v>
      </c>
      <c r="AF1619" s="252" t="s">
        <v>7986</v>
      </c>
      <c r="AG1619" s="4"/>
      <c r="AH1619" s="4"/>
      <c r="AI1619" s="4"/>
      <c r="AJ1619" s="4"/>
      <c r="AK1619" s="95">
        <v>45353</v>
      </c>
    </row>
    <row r="1620" spans="2:37" hidden="1">
      <c r="B1620" s="175" t="s">
        <v>5175</v>
      </c>
      <c r="C1620" s="174" t="s">
        <v>1120</v>
      </c>
      <c r="D1620" s="4" t="s">
        <v>2550</v>
      </c>
      <c r="E1620" s="4"/>
      <c r="F1620" s="4" t="s">
        <v>1060</v>
      </c>
      <c r="G1620" s="4" t="s">
        <v>8961</v>
      </c>
      <c r="H1620" s="4" t="s">
        <v>1389</v>
      </c>
      <c r="I1620" s="4" t="s">
        <v>1390</v>
      </c>
      <c r="J1620" s="4"/>
      <c r="K1620" s="139">
        <v>667250000</v>
      </c>
      <c r="L1620" s="150">
        <v>667250000</v>
      </c>
      <c r="M1620" s="4" t="s">
        <v>3114</v>
      </c>
      <c r="N1620" s="4" t="s">
        <v>8721</v>
      </c>
      <c r="O1620" s="4" t="s">
        <v>8962</v>
      </c>
      <c r="P1620" s="186">
        <f t="shared" si="215"/>
        <v>667250000</v>
      </c>
      <c r="Q1620" s="186">
        <f t="shared" si="216"/>
        <v>0</v>
      </c>
      <c r="R1620" s="4">
        <v>70</v>
      </c>
      <c r="S1620" s="4" t="s">
        <v>70</v>
      </c>
      <c r="T1620" s="4" t="s">
        <v>70</v>
      </c>
      <c r="U1620" s="140">
        <v>45341</v>
      </c>
      <c r="V1620" s="4" t="s">
        <v>1884</v>
      </c>
      <c r="W1620" s="4" t="s">
        <v>1954</v>
      </c>
      <c r="X1620" s="139" t="s">
        <v>70</v>
      </c>
      <c r="Y1620" s="95">
        <v>45353</v>
      </c>
      <c r="Z1620" s="4" t="s">
        <v>1888</v>
      </c>
      <c r="AA1620" s="4" t="s">
        <v>1886</v>
      </c>
      <c r="AB1620" s="186">
        <f t="shared" si="217"/>
        <v>667250000</v>
      </c>
      <c r="AC1620" s="142">
        <f t="shared" si="218"/>
        <v>0</v>
      </c>
      <c r="AD1620" s="4"/>
      <c r="AE1620" s="4" t="s">
        <v>1942</v>
      </c>
      <c r="AF1620" s="252" t="s">
        <v>7986</v>
      </c>
      <c r="AG1620" s="4"/>
      <c r="AH1620" s="4"/>
      <c r="AI1620" s="4"/>
      <c r="AJ1620" s="4"/>
      <c r="AK1620" s="95">
        <v>45353</v>
      </c>
    </row>
    <row r="1621" spans="2:37" hidden="1">
      <c r="B1621" s="175" t="s">
        <v>5175</v>
      </c>
      <c r="C1621" s="174" t="s">
        <v>1120</v>
      </c>
      <c r="D1621" s="4" t="s">
        <v>2550</v>
      </c>
      <c r="E1621" s="4"/>
      <c r="F1621" s="4" t="s">
        <v>1060</v>
      </c>
      <c r="G1621" s="4" t="s">
        <v>8963</v>
      </c>
      <c r="H1621" s="4" t="s">
        <v>1389</v>
      </c>
      <c r="I1621" s="4" t="s">
        <v>1390</v>
      </c>
      <c r="J1621" s="4"/>
      <c r="K1621" s="139">
        <v>663390000</v>
      </c>
      <c r="L1621" s="150">
        <v>663390000</v>
      </c>
      <c r="M1621" s="4" t="s">
        <v>3114</v>
      </c>
      <c r="N1621" s="4" t="s">
        <v>8721</v>
      </c>
      <c r="O1621" s="4" t="s">
        <v>8817</v>
      </c>
      <c r="P1621" s="186">
        <f t="shared" si="215"/>
        <v>663390000</v>
      </c>
      <c r="Q1621" s="186">
        <f t="shared" si="216"/>
        <v>0</v>
      </c>
      <c r="R1621" s="4">
        <v>70</v>
      </c>
      <c r="S1621" s="4" t="s">
        <v>70</v>
      </c>
      <c r="T1621" s="4" t="s">
        <v>70</v>
      </c>
      <c r="U1621" s="140">
        <v>45341</v>
      </c>
      <c r="V1621" s="4" t="s">
        <v>1884</v>
      </c>
      <c r="W1621" s="4" t="s">
        <v>1954</v>
      </c>
      <c r="X1621" s="139" t="s">
        <v>70</v>
      </c>
      <c r="Y1621" s="95">
        <v>45353</v>
      </c>
      <c r="Z1621" s="4" t="s">
        <v>1888</v>
      </c>
      <c r="AA1621" s="4" t="s">
        <v>1886</v>
      </c>
      <c r="AB1621" s="186">
        <f t="shared" si="217"/>
        <v>663390000</v>
      </c>
      <c r="AC1621" s="142">
        <f t="shared" si="218"/>
        <v>0</v>
      </c>
      <c r="AD1621" s="4"/>
      <c r="AE1621" s="4" t="s">
        <v>1942</v>
      </c>
      <c r="AF1621" s="252" t="s">
        <v>7986</v>
      </c>
      <c r="AG1621" s="4"/>
      <c r="AH1621" s="4"/>
      <c r="AI1621" s="4"/>
      <c r="AJ1621" s="4"/>
      <c r="AK1621" s="95">
        <v>45353</v>
      </c>
    </row>
    <row r="1622" spans="2:37" hidden="1">
      <c r="B1622" s="175" t="s">
        <v>5175</v>
      </c>
      <c r="C1622" s="174" t="s">
        <v>1120</v>
      </c>
      <c r="D1622" s="4" t="s">
        <v>2550</v>
      </c>
      <c r="E1622" s="4"/>
      <c r="F1622" s="4" t="s">
        <v>1060</v>
      </c>
      <c r="G1622" s="4" t="s">
        <v>8964</v>
      </c>
      <c r="H1622" s="4" t="s">
        <v>1389</v>
      </c>
      <c r="I1622" s="4" t="s">
        <v>1390</v>
      </c>
      <c r="J1622" s="4"/>
      <c r="K1622" s="139">
        <v>720883800</v>
      </c>
      <c r="L1622" s="150">
        <v>720883800</v>
      </c>
      <c r="M1622" s="4" t="s">
        <v>3114</v>
      </c>
      <c r="N1622" s="4" t="s">
        <v>5078</v>
      </c>
      <c r="O1622" s="4" t="s">
        <v>3116</v>
      </c>
      <c r="P1622" s="186">
        <f t="shared" si="215"/>
        <v>720883800</v>
      </c>
      <c r="Q1622" s="186">
        <f t="shared" si="216"/>
        <v>0</v>
      </c>
      <c r="R1622" s="4">
        <v>70</v>
      </c>
      <c r="S1622" s="4" t="s">
        <v>70</v>
      </c>
      <c r="T1622" s="4" t="s">
        <v>70</v>
      </c>
      <c r="U1622" s="140">
        <v>45341</v>
      </c>
      <c r="V1622" s="4" t="s">
        <v>1884</v>
      </c>
      <c r="W1622" s="4" t="s">
        <v>1954</v>
      </c>
      <c r="X1622" s="139" t="s">
        <v>70</v>
      </c>
      <c r="Y1622" s="95">
        <v>45353</v>
      </c>
      <c r="Z1622" s="4" t="s">
        <v>1888</v>
      </c>
      <c r="AA1622" s="4" t="s">
        <v>1886</v>
      </c>
      <c r="AB1622" s="186">
        <f t="shared" si="217"/>
        <v>720883800</v>
      </c>
      <c r="AC1622" s="142">
        <f t="shared" si="218"/>
        <v>0</v>
      </c>
      <c r="AD1622" s="4"/>
      <c r="AE1622" s="4" t="s">
        <v>1942</v>
      </c>
      <c r="AF1622" s="252" t="s">
        <v>7986</v>
      </c>
      <c r="AG1622" s="4"/>
      <c r="AH1622" s="4"/>
      <c r="AI1622" s="4"/>
      <c r="AJ1622" s="4"/>
      <c r="AK1622" s="95">
        <v>45353</v>
      </c>
    </row>
    <row r="1623" spans="2:37" hidden="1">
      <c r="B1623" s="175" t="s">
        <v>5175</v>
      </c>
      <c r="C1623" s="174" t="s">
        <v>1120</v>
      </c>
      <c r="D1623" s="4" t="s">
        <v>2550</v>
      </c>
      <c r="E1623" s="4"/>
      <c r="F1623" s="4" t="s">
        <v>1060</v>
      </c>
      <c r="G1623" s="4" t="s">
        <v>8965</v>
      </c>
      <c r="H1623" s="4" t="s">
        <v>1389</v>
      </c>
      <c r="I1623" s="4" t="s">
        <v>1390</v>
      </c>
      <c r="J1623" s="4"/>
      <c r="K1623" s="139">
        <v>677500000</v>
      </c>
      <c r="L1623" s="150">
        <v>677500000</v>
      </c>
      <c r="M1623" s="4" t="s">
        <v>3114</v>
      </c>
      <c r="N1623" s="4" t="s">
        <v>8931</v>
      </c>
      <c r="O1623" s="4" t="s">
        <v>3116</v>
      </c>
      <c r="P1623" s="186">
        <f t="shared" si="215"/>
        <v>677500000</v>
      </c>
      <c r="Q1623" s="186">
        <f t="shared" si="216"/>
        <v>0</v>
      </c>
      <c r="R1623" s="4">
        <v>70</v>
      </c>
      <c r="S1623" s="4" t="s">
        <v>70</v>
      </c>
      <c r="T1623" s="4" t="s">
        <v>70</v>
      </c>
      <c r="U1623" s="140">
        <v>45341</v>
      </c>
      <c r="V1623" s="4" t="s">
        <v>1884</v>
      </c>
      <c r="W1623" s="4" t="s">
        <v>1954</v>
      </c>
      <c r="X1623" s="139" t="s">
        <v>70</v>
      </c>
      <c r="Y1623" s="95">
        <v>45353</v>
      </c>
      <c r="Z1623" s="4" t="s">
        <v>1888</v>
      </c>
      <c r="AA1623" s="4" t="s">
        <v>1886</v>
      </c>
      <c r="AB1623" s="186">
        <f t="shared" si="217"/>
        <v>677500000</v>
      </c>
      <c r="AC1623" s="142">
        <f t="shared" si="218"/>
        <v>0</v>
      </c>
      <c r="AD1623" s="4"/>
      <c r="AE1623" s="4" t="s">
        <v>1942</v>
      </c>
      <c r="AF1623" s="252" t="s">
        <v>7986</v>
      </c>
      <c r="AG1623" s="4"/>
      <c r="AH1623" s="4"/>
      <c r="AI1623" s="4"/>
      <c r="AJ1623" s="4"/>
      <c r="AK1623" s="95">
        <v>45353</v>
      </c>
    </row>
    <row r="1624" spans="2:37" hidden="1">
      <c r="B1624" s="175" t="s">
        <v>5175</v>
      </c>
      <c r="C1624" s="174" t="s">
        <v>1120</v>
      </c>
      <c r="D1624" s="4" t="s">
        <v>2550</v>
      </c>
      <c r="E1624" s="4"/>
      <c r="F1624" s="4" t="s">
        <v>1060</v>
      </c>
      <c r="G1624" s="4" t="s">
        <v>8966</v>
      </c>
      <c r="H1624" s="4" t="s">
        <v>1389</v>
      </c>
      <c r="I1624" s="4" t="s">
        <v>1390</v>
      </c>
      <c r="J1624" s="4"/>
      <c r="K1624" s="139">
        <v>667250000</v>
      </c>
      <c r="L1624" s="150">
        <v>667250000</v>
      </c>
      <c r="M1624" s="4" t="s">
        <v>3114</v>
      </c>
      <c r="N1624" s="4" t="s">
        <v>8967</v>
      </c>
      <c r="O1624" s="4" t="s">
        <v>8968</v>
      </c>
      <c r="P1624" s="186">
        <f t="shared" si="215"/>
        <v>667250000</v>
      </c>
      <c r="Q1624" s="186">
        <f t="shared" si="216"/>
        <v>0</v>
      </c>
      <c r="R1624" s="4">
        <v>70</v>
      </c>
      <c r="S1624" s="4" t="s">
        <v>70</v>
      </c>
      <c r="T1624" s="4" t="s">
        <v>70</v>
      </c>
      <c r="U1624" s="140">
        <v>45341</v>
      </c>
      <c r="V1624" s="4" t="s">
        <v>1884</v>
      </c>
      <c r="W1624" s="4" t="s">
        <v>1954</v>
      </c>
      <c r="X1624" s="139" t="s">
        <v>70</v>
      </c>
      <c r="Y1624" s="95">
        <v>45353</v>
      </c>
      <c r="Z1624" s="4" t="s">
        <v>1888</v>
      </c>
      <c r="AA1624" s="4" t="s">
        <v>1886</v>
      </c>
      <c r="AB1624" s="186">
        <f t="shared" si="217"/>
        <v>667250000</v>
      </c>
      <c r="AC1624" s="142">
        <f t="shared" si="218"/>
        <v>0</v>
      </c>
      <c r="AD1624" s="4"/>
      <c r="AE1624" s="4" t="s">
        <v>1942</v>
      </c>
      <c r="AF1624" s="252" t="s">
        <v>7986</v>
      </c>
      <c r="AG1624" s="4"/>
      <c r="AH1624" s="4"/>
      <c r="AI1624" s="4"/>
      <c r="AJ1624" s="4"/>
      <c r="AK1624" s="95">
        <v>45353</v>
      </c>
    </row>
    <row r="1625" spans="2:37" hidden="1">
      <c r="B1625" s="175" t="s">
        <v>5175</v>
      </c>
      <c r="C1625" s="174" t="s">
        <v>1120</v>
      </c>
      <c r="D1625" s="4" t="s">
        <v>2550</v>
      </c>
      <c r="E1625" s="4"/>
      <c r="F1625" s="4" t="s">
        <v>1060</v>
      </c>
      <c r="G1625" s="4" t="s">
        <v>8969</v>
      </c>
      <c r="H1625" s="4" t="s">
        <v>1389</v>
      </c>
      <c r="I1625" s="4" t="s">
        <v>1390</v>
      </c>
      <c r="J1625" s="4"/>
      <c r="K1625" s="139">
        <v>667250000</v>
      </c>
      <c r="L1625" s="150">
        <v>667250000</v>
      </c>
      <c r="M1625" s="4" t="s">
        <v>3114</v>
      </c>
      <c r="N1625" s="4" t="s">
        <v>8970</v>
      </c>
      <c r="O1625" s="4" t="s">
        <v>8971</v>
      </c>
      <c r="P1625" s="186">
        <f t="shared" si="215"/>
        <v>667250000</v>
      </c>
      <c r="Q1625" s="186">
        <f t="shared" si="216"/>
        <v>0</v>
      </c>
      <c r="R1625" s="4">
        <v>70</v>
      </c>
      <c r="S1625" s="4" t="s">
        <v>70</v>
      </c>
      <c r="T1625" s="4" t="s">
        <v>70</v>
      </c>
      <c r="U1625" s="140">
        <v>45341</v>
      </c>
      <c r="V1625" s="4" t="s">
        <v>1884</v>
      </c>
      <c r="W1625" s="4" t="s">
        <v>1954</v>
      </c>
      <c r="X1625" s="139" t="s">
        <v>70</v>
      </c>
      <c r="Y1625" s="95">
        <v>45353</v>
      </c>
      <c r="Z1625" s="4" t="s">
        <v>1888</v>
      </c>
      <c r="AA1625" s="4" t="s">
        <v>1886</v>
      </c>
      <c r="AB1625" s="186">
        <f t="shared" si="217"/>
        <v>667250000</v>
      </c>
      <c r="AC1625" s="142">
        <f t="shared" si="218"/>
        <v>0</v>
      </c>
      <c r="AD1625" s="4"/>
      <c r="AE1625" s="4" t="s">
        <v>1942</v>
      </c>
      <c r="AF1625" s="252" t="s">
        <v>7986</v>
      </c>
      <c r="AG1625" s="4"/>
      <c r="AH1625" s="4"/>
      <c r="AI1625" s="4"/>
      <c r="AJ1625" s="4"/>
      <c r="AK1625" s="95">
        <v>45353</v>
      </c>
    </row>
    <row r="1626" spans="2:37" hidden="1">
      <c r="B1626" s="175" t="s">
        <v>5175</v>
      </c>
      <c r="C1626" s="174" t="s">
        <v>1120</v>
      </c>
      <c r="D1626" s="4" t="s">
        <v>2550</v>
      </c>
      <c r="E1626" s="4"/>
      <c r="F1626" s="4" t="s">
        <v>1060</v>
      </c>
      <c r="G1626" s="4" t="s">
        <v>8972</v>
      </c>
      <c r="H1626" s="4" t="s">
        <v>1389</v>
      </c>
      <c r="I1626" s="4" t="s">
        <v>1390</v>
      </c>
      <c r="J1626" s="4"/>
      <c r="K1626" s="139">
        <v>406500000</v>
      </c>
      <c r="L1626" s="150">
        <v>406500000</v>
      </c>
      <c r="M1626" s="4" t="s">
        <v>3114</v>
      </c>
      <c r="N1626" s="4" t="s">
        <v>8973</v>
      </c>
      <c r="O1626" s="4" t="s">
        <v>3116</v>
      </c>
      <c r="P1626" s="186">
        <f t="shared" si="215"/>
        <v>406500000</v>
      </c>
      <c r="Q1626" s="186">
        <f t="shared" si="216"/>
        <v>0</v>
      </c>
      <c r="R1626" s="4">
        <v>70</v>
      </c>
      <c r="S1626" s="4" t="s">
        <v>70</v>
      </c>
      <c r="T1626" s="4" t="s">
        <v>70</v>
      </c>
      <c r="U1626" s="140">
        <v>45341</v>
      </c>
      <c r="V1626" s="4" t="s">
        <v>1884</v>
      </c>
      <c r="W1626" s="4" t="s">
        <v>1954</v>
      </c>
      <c r="X1626" s="139" t="s">
        <v>70</v>
      </c>
      <c r="Y1626" s="95">
        <v>45353</v>
      </c>
      <c r="Z1626" s="4" t="s">
        <v>1888</v>
      </c>
      <c r="AA1626" s="4" t="s">
        <v>1886</v>
      </c>
      <c r="AB1626" s="186">
        <f t="shared" si="217"/>
        <v>406500000</v>
      </c>
      <c r="AC1626" s="142">
        <f t="shared" si="218"/>
        <v>0</v>
      </c>
      <c r="AD1626" s="4"/>
      <c r="AE1626" s="4" t="s">
        <v>1942</v>
      </c>
      <c r="AF1626" s="252" t="s">
        <v>7986</v>
      </c>
      <c r="AG1626" s="4"/>
      <c r="AH1626" s="4"/>
      <c r="AI1626" s="4"/>
      <c r="AJ1626" s="4"/>
      <c r="AK1626" s="95">
        <v>45353</v>
      </c>
    </row>
    <row r="1627" spans="2:37" hidden="1">
      <c r="B1627" s="175" t="s">
        <v>5175</v>
      </c>
      <c r="C1627" s="174" t="s">
        <v>1120</v>
      </c>
      <c r="D1627" s="4" t="s">
        <v>2550</v>
      </c>
      <c r="E1627" s="4"/>
      <c r="F1627" s="4" t="s">
        <v>1060</v>
      </c>
      <c r="G1627" s="4" t="s">
        <v>8974</v>
      </c>
      <c r="H1627" s="4" t="s">
        <v>1389</v>
      </c>
      <c r="I1627" s="4" t="s">
        <v>1390</v>
      </c>
      <c r="J1627" s="4"/>
      <c r="K1627" s="139">
        <v>231714500</v>
      </c>
      <c r="L1627" s="150">
        <v>231714500</v>
      </c>
      <c r="M1627" s="4" t="s">
        <v>3114</v>
      </c>
      <c r="N1627" s="4" t="s">
        <v>8975</v>
      </c>
      <c r="O1627" s="4" t="s">
        <v>8976</v>
      </c>
      <c r="P1627" s="186">
        <f t="shared" si="215"/>
        <v>231714500</v>
      </c>
      <c r="Q1627" s="186">
        <f t="shared" si="216"/>
        <v>0</v>
      </c>
      <c r="R1627" s="4">
        <v>70</v>
      </c>
      <c r="S1627" s="4" t="s">
        <v>70</v>
      </c>
      <c r="T1627" s="4" t="s">
        <v>70</v>
      </c>
      <c r="U1627" s="140">
        <v>45341</v>
      </c>
      <c r="V1627" s="4" t="s">
        <v>1884</v>
      </c>
      <c r="W1627" s="4" t="s">
        <v>1954</v>
      </c>
      <c r="X1627" s="139" t="s">
        <v>70</v>
      </c>
      <c r="Y1627" s="95">
        <v>45353</v>
      </c>
      <c r="Z1627" s="4" t="s">
        <v>1888</v>
      </c>
      <c r="AA1627" s="4" t="s">
        <v>1886</v>
      </c>
      <c r="AB1627" s="186">
        <f t="shared" si="217"/>
        <v>231714500</v>
      </c>
      <c r="AC1627" s="142">
        <f t="shared" si="218"/>
        <v>0</v>
      </c>
      <c r="AD1627" s="4"/>
      <c r="AE1627" s="4" t="s">
        <v>1942</v>
      </c>
      <c r="AF1627" s="252" t="s">
        <v>7986</v>
      </c>
      <c r="AG1627" s="4"/>
      <c r="AH1627" s="4"/>
      <c r="AI1627" s="4"/>
      <c r="AJ1627" s="4"/>
      <c r="AK1627" s="95">
        <v>45353</v>
      </c>
    </row>
    <row r="1628" spans="2:37" hidden="1">
      <c r="B1628" s="175" t="s">
        <v>5175</v>
      </c>
      <c r="C1628" s="174" t="s">
        <v>1120</v>
      </c>
      <c r="D1628" s="4" t="s">
        <v>2550</v>
      </c>
      <c r="E1628" s="4"/>
      <c r="F1628" s="4" t="s">
        <v>1060</v>
      </c>
      <c r="G1628" s="4" t="s">
        <v>8977</v>
      </c>
      <c r="H1628" s="4" t="s">
        <v>1389</v>
      </c>
      <c r="I1628" s="4" t="s">
        <v>1390</v>
      </c>
      <c r="J1628" s="4"/>
      <c r="K1628" s="139">
        <v>129066500</v>
      </c>
      <c r="L1628" s="150">
        <v>129066500</v>
      </c>
      <c r="M1628" s="4" t="s">
        <v>3114</v>
      </c>
      <c r="N1628" s="4" t="s">
        <v>5149</v>
      </c>
      <c r="O1628" s="4" t="s">
        <v>8849</v>
      </c>
      <c r="P1628" s="186">
        <f t="shared" si="215"/>
        <v>129066500</v>
      </c>
      <c r="Q1628" s="186">
        <f t="shared" si="216"/>
        <v>0</v>
      </c>
      <c r="R1628" s="4">
        <v>70</v>
      </c>
      <c r="S1628" s="4" t="s">
        <v>70</v>
      </c>
      <c r="T1628" s="4" t="s">
        <v>70</v>
      </c>
      <c r="U1628" s="140">
        <v>45341</v>
      </c>
      <c r="V1628" s="4" t="s">
        <v>1884</v>
      </c>
      <c r="W1628" s="4" t="s">
        <v>1954</v>
      </c>
      <c r="X1628" s="139" t="s">
        <v>70</v>
      </c>
      <c r="Y1628" s="95">
        <v>45353</v>
      </c>
      <c r="Z1628" s="4" t="s">
        <v>1888</v>
      </c>
      <c r="AA1628" s="4" t="s">
        <v>1886</v>
      </c>
      <c r="AB1628" s="186">
        <f t="shared" si="217"/>
        <v>129066500</v>
      </c>
      <c r="AC1628" s="142">
        <f t="shared" si="218"/>
        <v>0</v>
      </c>
      <c r="AD1628" s="4"/>
      <c r="AE1628" s="4" t="s">
        <v>1942</v>
      </c>
      <c r="AF1628" s="252" t="s">
        <v>7986</v>
      </c>
      <c r="AG1628" s="4"/>
      <c r="AH1628" s="4"/>
      <c r="AI1628" s="4"/>
      <c r="AJ1628" s="4"/>
      <c r="AK1628" s="95">
        <v>45353</v>
      </c>
    </row>
    <row r="1629" spans="2:37" hidden="1">
      <c r="B1629" s="175" t="s">
        <v>5175</v>
      </c>
      <c r="C1629" s="174" t="s">
        <v>1120</v>
      </c>
      <c r="D1629" s="4" t="s">
        <v>2550</v>
      </c>
      <c r="E1629" s="4"/>
      <c r="F1629" s="4" t="s">
        <v>1060</v>
      </c>
      <c r="G1629" s="4" t="s">
        <v>8978</v>
      </c>
      <c r="H1629" s="4" t="s">
        <v>1389</v>
      </c>
      <c r="I1629" s="4" t="s">
        <v>1390</v>
      </c>
      <c r="J1629" s="4"/>
      <c r="K1629" s="139">
        <v>225226300</v>
      </c>
      <c r="L1629" s="150">
        <v>225226300</v>
      </c>
      <c r="M1629" s="4" t="s">
        <v>3114</v>
      </c>
      <c r="N1629" s="4" t="s">
        <v>8799</v>
      </c>
      <c r="O1629" s="4" t="s">
        <v>8979</v>
      </c>
      <c r="P1629" s="186">
        <f t="shared" si="215"/>
        <v>225226300</v>
      </c>
      <c r="Q1629" s="186">
        <f t="shared" si="216"/>
        <v>0</v>
      </c>
      <c r="R1629" s="4">
        <v>70</v>
      </c>
      <c r="S1629" s="4" t="s">
        <v>70</v>
      </c>
      <c r="T1629" s="4" t="s">
        <v>70</v>
      </c>
      <c r="U1629" s="140">
        <v>45341</v>
      </c>
      <c r="V1629" s="4" t="s">
        <v>1884</v>
      </c>
      <c r="W1629" s="4" t="s">
        <v>1954</v>
      </c>
      <c r="X1629" s="139" t="s">
        <v>70</v>
      </c>
      <c r="Y1629" s="95">
        <v>45353</v>
      </c>
      <c r="Z1629" s="4" t="s">
        <v>1888</v>
      </c>
      <c r="AA1629" s="4" t="s">
        <v>1886</v>
      </c>
      <c r="AB1629" s="186">
        <f t="shared" si="217"/>
        <v>225226300</v>
      </c>
      <c r="AC1629" s="142">
        <f t="shared" si="218"/>
        <v>0</v>
      </c>
      <c r="AD1629" s="4"/>
      <c r="AE1629" s="4" t="s">
        <v>1942</v>
      </c>
      <c r="AF1629" s="252" t="s">
        <v>7986</v>
      </c>
      <c r="AG1629" s="4"/>
      <c r="AH1629" s="4"/>
      <c r="AI1629" s="4"/>
      <c r="AJ1629" s="4"/>
      <c r="AK1629" s="95">
        <v>45353</v>
      </c>
    </row>
    <row r="1630" spans="2:37" hidden="1">
      <c r="B1630" s="175" t="s">
        <v>5175</v>
      </c>
      <c r="C1630" s="174" t="s">
        <v>1120</v>
      </c>
      <c r="D1630" s="4" t="s">
        <v>2550</v>
      </c>
      <c r="E1630" s="4"/>
      <c r="F1630" s="4" t="s">
        <v>1060</v>
      </c>
      <c r="G1630" s="4" t="s">
        <v>8980</v>
      </c>
      <c r="H1630" s="4" t="s">
        <v>1389</v>
      </c>
      <c r="I1630" s="4" t="s">
        <v>1390</v>
      </c>
      <c r="J1630" s="4"/>
      <c r="K1630" s="139">
        <v>256499800</v>
      </c>
      <c r="L1630" s="150">
        <v>256499800</v>
      </c>
      <c r="M1630" s="4" t="s">
        <v>3114</v>
      </c>
      <c r="N1630" s="4" t="s">
        <v>8981</v>
      </c>
      <c r="O1630" s="4" t="s">
        <v>8948</v>
      </c>
      <c r="P1630" s="186">
        <f t="shared" si="215"/>
        <v>256499800</v>
      </c>
      <c r="Q1630" s="186">
        <f t="shared" si="216"/>
        <v>0</v>
      </c>
      <c r="R1630" s="4">
        <v>70</v>
      </c>
      <c r="S1630" s="4" t="s">
        <v>70</v>
      </c>
      <c r="T1630" s="4" t="s">
        <v>70</v>
      </c>
      <c r="U1630" s="140">
        <v>45341</v>
      </c>
      <c r="V1630" s="4" t="s">
        <v>1884</v>
      </c>
      <c r="W1630" s="4" t="s">
        <v>1954</v>
      </c>
      <c r="X1630" s="139" t="s">
        <v>70</v>
      </c>
      <c r="Y1630" s="95">
        <v>45353</v>
      </c>
      <c r="Z1630" s="4" t="s">
        <v>1888</v>
      </c>
      <c r="AA1630" s="4" t="s">
        <v>1886</v>
      </c>
      <c r="AB1630" s="186">
        <f t="shared" si="217"/>
        <v>256499800</v>
      </c>
      <c r="AC1630" s="142">
        <f t="shared" si="218"/>
        <v>0</v>
      </c>
      <c r="AD1630" s="4"/>
      <c r="AE1630" s="4" t="s">
        <v>1942</v>
      </c>
      <c r="AF1630" s="252" t="s">
        <v>7986</v>
      </c>
      <c r="AG1630" s="4"/>
      <c r="AH1630" s="4"/>
      <c r="AI1630" s="4"/>
      <c r="AJ1630" s="4"/>
      <c r="AK1630" s="95">
        <v>45353</v>
      </c>
    </row>
    <row r="1631" spans="2:37" hidden="1">
      <c r="B1631" s="175" t="s">
        <v>5175</v>
      </c>
      <c r="C1631" s="174" t="s">
        <v>1120</v>
      </c>
      <c r="D1631" s="4" t="s">
        <v>2550</v>
      </c>
      <c r="E1631" s="4"/>
      <c r="F1631" s="4" t="s">
        <v>1060</v>
      </c>
      <c r="G1631" s="4" t="s">
        <v>8982</v>
      </c>
      <c r="H1631" s="4" t="s">
        <v>1389</v>
      </c>
      <c r="I1631" s="4" t="s">
        <v>1390</v>
      </c>
      <c r="J1631" s="4"/>
      <c r="K1631" s="139">
        <v>71235000</v>
      </c>
      <c r="L1631" s="150">
        <v>71235000</v>
      </c>
      <c r="M1631" s="4" t="s">
        <v>3114</v>
      </c>
      <c r="N1631" s="4" t="s">
        <v>8817</v>
      </c>
      <c r="O1631" s="4" t="s">
        <v>8983</v>
      </c>
      <c r="P1631" s="186">
        <f t="shared" si="215"/>
        <v>71235000</v>
      </c>
      <c r="Q1631" s="186">
        <f t="shared" si="216"/>
        <v>0</v>
      </c>
      <c r="R1631" s="4">
        <v>70</v>
      </c>
      <c r="S1631" s="4" t="s">
        <v>70</v>
      </c>
      <c r="T1631" s="4" t="s">
        <v>70</v>
      </c>
      <c r="U1631" s="140">
        <v>45341</v>
      </c>
      <c r="V1631" s="4" t="s">
        <v>1884</v>
      </c>
      <c r="W1631" s="4" t="s">
        <v>1954</v>
      </c>
      <c r="X1631" s="139" t="s">
        <v>70</v>
      </c>
      <c r="Y1631" s="95">
        <v>45353</v>
      </c>
      <c r="Z1631" s="4" t="s">
        <v>1888</v>
      </c>
      <c r="AA1631" s="4" t="s">
        <v>1886</v>
      </c>
      <c r="AB1631" s="186">
        <f t="shared" si="217"/>
        <v>71235000</v>
      </c>
      <c r="AC1631" s="142">
        <f t="shared" si="218"/>
        <v>0</v>
      </c>
      <c r="AD1631" s="4"/>
      <c r="AE1631" s="4" t="s">
        <v>1942</v>
      </c>
      <c r="AF1631" s="252" t="s">
        <v>7986</v>
      </c>
      <c r="AG1631" s="4"/>
      <c r="AH1631" s="4"/>
      <c r="AI1631" s="4"/>
      <c r="AJ1631" s="4"/>
      <c r="AK1631" s="95">
        <v>45353</v>
      </c>
    </row>
    <row r="1632" spans="2:37" hidden="1">
      <c r="B1632" s="175" t="s">
        <v>5175</v>
      </c>
      <c r="C1632" s="174" t="s">
        <v>1120</v>
      </c>
      <c r="D1632" s="4" t="s">
        <v>2550</v>
      </c>
      <c r="E1632" s="4"/>
      <c r="F1632" s="4" t="s">
        <v>1060</v>
      </c>
      <c r="G1632" s="4" t="s">
        <v>8984</v>
      </c>
      <c r="H1632" s="4" t="s">
        <v>1389</v>
      </c>
      <c r="I1632" s="4" t="s">
        <v>1390</v>
      </c>
      <c r="J1632" s="4"/>
      <c r="K1632" s="139">
        <v>10441482300</v>
      </c>
      <c r="L1632" s="150">
        <v>10441482300</v>
      </c>
      <c r="M1632" s="4" t="s">
        <v>3114</v>
      </c>
      <c r="N1632" s="4" t="s">
        <v>8936</v>
      </c>
      <c r="O1632" s="4" t="s">
        <v>8937</v>
      </c>
      <c r="P1632" s="186">
        <f t="shared" si="215"/>
        <v>10441482300</v>
      </c>
      <c r="Q1632" s="186">
        <f t="shared" si="216"/>
        <v>0</v>
      </c>
      <c r="R1632" s="4">
        <v>70</v>
      </c>
      <c r="S1632" s="4" t="s">
        <v>70</v>
      </c>
      <c r="T1632" s="4" t="s">
        <v>70</v>
      </c>
      <c r="U1632" s="140">
        <v>45341</v>
      </c>
      <c r="V1632" s="4" t="s">
        <v>1884</v>
      </c>
      <c r="W1632" s="4" t="s">
        <v>1954</v>
      </c>
      <c r="X1632" s="139" t="s">
        <v>70</v>
      </c>
      <c r="Y1632" s="95">
        <v>45353</v>
      </c>
      <c r="Z1632" s="4" t="s">
        <v>1888</v>
      </c>
      <c r="AA1632" s="4" t="s">
        <v>1886</v>
      </c>
      <c r="AB1632" s="186">
        <f t="shared" si="217"/>
        <v>10441482300</v>
      </c>
      <c r="AC1632" s="142">
        <f t="shared" si="218"/>
        <v>0</v>
      </c>
      <c r="AD1632" s="4"/>
      <c r="AE1632" s="4" t="s">
        <v>1942</v>
      </c>
      <c r="AF1632" s="252" t="s">
        <v>7986</v>
      </c>
      <c r="AG1632" s="4"/>
      <c r="AH1632" s="4"/>
      <c r="AI1632" s="4"/>
      <c r="AJ1632" s="4"/>
      <c r="AK1632" s="95">
        <v>45353</v>
      </c>
    </row>
    <row r="1633" spans="1:37" hidden="1">
      <c r="B1633" s="175" t="s">
        <v>5175</v>
      </c>
      <c r="C1633" s="174" t="s">
        <v>1120</v>
      </c>
      <c r="D1633" s="4" t="s">
        <v>2550</v>
      </c>
      <c r="E1633" s="4"/>
      <c r="F1633" s="4" t="s">
        <v>1060</v>
      </c>
      <c r="G1633" s="4" t="s">
        <v>8985</v>
      </c>
      <c r="H1633" s="4" t="s">
        <v>1389</v>
      </c>
      <c r="I1633" s="4" t="s">
        <v>1390</v>
      </c>
      <c r="J1633" s="4"/>
      <c r="K1633" s="139">
        <v>2421000000</v>
      </c>
      <c r="L1633" s="150">
        <v>2421000000</v>
      </c>
      <c r="M1633" s="4" t="s">
        <v>3114</v>
      </c>
      <c r="N1633" s="4" t="s">
        <v>8939</v>
      </c>
      <c r="O1633" s="4" t="s">
        <v>8940</v>
      </c>
      <c r="P1633" s="186">
        <f t="shared" si="215"/>
        <v>2421000000</v>
      </c>
      <c r="Q1633" s="186">
        <f t="shared" si="216"/>
        <v>0</v>
      </c>
      <c r="R1633" s="4">
        <v>70</v>
      </c>
      <c r="S1633" s="4" t="s">
        <v>70</v>
      </c>
      <c r="T1633" s="4" t="s">
        <v>70</v>
      </c>
      <c r="U1633" s="140">
        <v>45341</v>
      </c>
      <c r="V1633" s="4" t="s">
        <v>1884</v>
      </c>
      <c r="W1633" s="4" t="s">
        <v>1954</v>
      </c>
      <c r="X1633" s="139" t="s">
        <v>70</v>
      </c>
      <c r="Y1633" s="95">
        <v>45353</v>
      </c>
      <c r="Z1633" s="4" t="s">
        <v>1888</v>
      </c>
      <c r="AA1633" s="4" t="s">
        <v>1886</v>
      </c>
      <c r="AB1633" s="186">
        <f t="shared" si="217"/>
        <v>2421000000</v>
      </c>
      <c r="AC1633" s="142">
        <f t="shared" si="218"/>
        <v>0</v>
      </c>
      <c r="AD1633" s="4"/>
      <c r="AE1633" s="4" t="s">
        <v>1942</v>
      </c>
      <c r="AF1633" s="252" t="s">
        <v>7986</v>
      </c>
      <c r="AG1633" s="4"/>
      <c r="AH1633" s="4"/>
      <c r="AI1633" s="4"/>
      <c r="AJ1633" s="4"/>
      <c r="AK1633" s="95">
        <v>45353</v>
      </c>
    </row>
    <row r="1634" spans="1:37" hidden="1">
      <c r="B1634" s="175" t="s">
        <v>5175</v>
      </c>
      <c r="C1634" s="174" t="s">
        <v>1120</v>
      </c>
      <c r="D1634" s="4" t="s">
        <v>2550</v>
      </c>
      <c r="E1634" s="4"/>
      <c r="F1634" s="4" t="s">
        <v>1060</v>
      </c>
      <c r="G1634" s="4" t="s">
        <v>8986</v>
      </c>
      <c r="H1634" s="4" t="s">
        <v>1389</v>
      </c>
      <c r="I1634" s="4" t="s">
        <v>1390</v>
      </c>
      <c r="J1634" s="4"/>
      <c r="K1634" s="139">
        <v>475000000</v>
      </c>
      <c r="L1634" s="150">
        <v>475000000</v>
      </c>
      <c r="M1634" s="4" t="s">
        <v>3114</v>
      </c>
      <c r="N1634" s="4" t="s">
        <v>8942</v>
      </c>
      <c r="O1634" s="4" t="s">
        <v>8943</v>
      </c>
      <c r="P1634" s="186">
        <f t="shared" si="215"/>
        <v>475000000</v>
      </c>
      <c r="Q1634" s="186">
        <f t="shared" si="216"/>
        <v>0</v>
      </c>
      <c r="R1634" s="4">
        <v>70</v>
      </c>
      <c r="S1634" s="4" t="s">
        <v>70</v>
      </c>
      <c r="T1634" s="4" t="s">
        <v>70</v>
      </c>
      <c r="U1634" s="140">
        <v>45341</v>
      </c>
      <c r="V1634" s="4" t="s">
        <v>1884</v>
      </c>
      <c r="W1634" s="4" t="s">
        <v>1954</v>
      </c>
      <c r="X1634" s="139" t="s">
        <v>70</v>
      </c>
      <c r="Y1634" s="95">
        <v>45353</v>
      </c>
      <c r="Z1634" s="4" t="s">
        <v>1888</v>
      </c>
      <c r="AA1634" s="4" t="s">
        <v>1886</v>
      </c>
      <c r="AB1634" s="186">
        <f t="shared" si="217"/>
        <v>475000000</v>
      </c>
      <c r="AC1634" s="142">
        <f t="shared" si="218"/>
        <v>0</v>
      </c>
      <c r="AD1634" s="4"/>
      <c r="AE1634" s="4" t="s">
        <v>1942</v>
      </c>
      <c r="AF1634" s="252" t="s">
        <v>7986</v>
      </c>
      <c r="AG1634" s="4"/>
      <c r="AH1634" s="4"/>
      <c r="AI1634" s="4"/>
      <c r="AJ1634" s="4"/>
      <c r="AK1634" s="95">
        <v>45353</v>
      </c>
    </row>
    <row r="1635" spans="1:37" hidden="1">
      <c r="B1635" s="145" t="s">
        <v>5418</v>
      </c>
      <c r="C1635" s="4" t="s">
        <v>1120</v>
      </c>
      <c r="D1635" s="4" t="s">
        <v>3961</v>
      </c>
      <c r="E1635" s="4"/>
      <c r="F1635" s="4" t="s">
        <v>1060</v>
      </c>
      <c r="G1635" s="4" t="s">
        <v>8987</v>
      </c>
      <c r="H1635" s="4" t="s">
        <v>1720</v>
      </c>
      <c r="I1635" s="4" t="s">
        <v>1721</v>
      </c>
      <c r="J1635" s="4"/>
      <c r="K1635" s="139">
        <v>4000000000</v>
      </c>
      <c r="L1635" s="150">
        <v>4000000000</v>
      </c>
      <c r="M1635" s="4" t="s">
        <v>3114</v>
      </c>
      <c r="N1635" s="4" t="s">
        <v>8811</v>
      </c>
      <c r="O1635" s="4" t="s">
        <v>8733</v>
      </c>
      <c r="P1635" s="186">
        <f>L1635</f>
        <v>4000000000</v>
      </c>
      <c r="Q1635" s="186">
        <f>L1635-P1635</f>
        <v>0</v>
      </c>
      <c r="R1635" s="4">
        <v>30</v>
      </c>
      <c r="S1635" s="4" t="s">
        <v>70</v>
      </c>
      <c r="T1635" s="4" t="s">
        <v>70</v>
      </c>
      <c r="U1635" s="140">
        <v>45348</v>
      </c>
      <c r="V1635" s="4" t="s">
        <v>1887</v>
      </c>
      <c r="W1635" s="4"/>
      <c r="X1635" s="4"/>
      <c r="Y1635" s="4"/>
      <c r="Z1635" s="4"/>
      <c r="AA1635" s="4" t="s">
        <v>1886</v>
      </c>
      <c r="AB1635" s="4"/>
      <c r="AC1635" s="142">
        <f t="shared" si="218"/>
        <v>4000000000</v>
      </c>
      <c r="AD1635" s="4"/>
      <c r="AE1635" s="4"/>
      <c r="AF1635" s="144"/>
      <c r="AG1635" s="4"/>
      <c r="AH1635" s="4"/>
      <c r="AI1635" s="4"/>
      <c r="AJ1635" s="4"/>
    </row>
    <row r="1636" spans="1:37" hidden="1">
      <c r="B1636" s="145" t="s">
        <v>5418</v>
      </c>
      <c r="C1636" s="4" t="s">
        <v>1120</v>
      </c>
      <c r="D1636" s="4" t="s">
        <v>3476</v>
      </c>
      <c r="E1636" s="4"/>
      <c r="F1636" s="4" t="s">
        <v>1060</v>
      </c>
      <c r="G1636" s="4" t="s">
        <v>8988</v>
      </c>
      <c r="H1636" s="4" t="s">
        <v>1736</v>
      </c>
      <c r="I1636" s="4" t="s">
        <v>8989</v>
      </c>
      <c r="J1636" s="4"/>
      <c r="K1636" s="139">
        <v>2000000000</v>
      </c>
      <c r="L1636" s="150">
        <v>2000000000</v>
      </c>
      <c r="M1636" s="4" t="s">
        <v>3114</v>
      </c>
      <c r="N1636" s="4" t="s">
        <v>8990</v>
      </c>
      <c r="O1636" s="4" t="s">
        <v>8991</v>
      </c>
      <c r="P1636" s="150">
        <v>2000000000</v>
      </c>
      <c r="Q1636" s="150">
        <v>0</v>
      </c>
      <c r="R1636" s="4">
        <v>241</v>
      </c>
      <c r="S1636" s="4" t="s">
        <v>70</v>
      </c>
      <c r="T1636" s="140" t="s">
        <v>70</v>
      </c>
      <c r="U1636" s="140">
        <v>45325</v>
      </c>
      <c r="V1636" s="150" t="s">
        <v>1884</v>
      </c>
      <c r="W1636" s="4" t="s">
        <v>1954</v>
      </c>
      <c r="X1636" s="4"/>
      <c r="Y1636" s="4"/>
      <c r="Z1636" s="4"/>
      <c r="AA1636" s="4" t="s">
        <v>1886</v>
      </c>
      <c r="AB1636" s="4"/>
      <c r="AC1636" s="142">
        <f t="shared" si="218"/>
        <v>2000000000</v>
      </c>
      <c r="AD1636" s="4"/>
      <c r="AE1636" s="4"/>
      <c r="AF1636" s="144"/>
      <c r="AG1636" s="4"/>
      <c r="AH1636" s="4"/>
      <c r="AI1636" s="4"/>
      <c r="AJ1636" s="4"/>
    </row>
    <row r="1637" spans="1:37" hidden="1">
      <c r="B1637" s="145" t="s">
        <v>5418</v>
      </c>
      <c r="C1637" s="4" t="s">
        <v>1120</v>
      </c>
      <c r="D1637" s="4" t="s">
        <v>4522</v>
      </c>
      <c r="E1637" s="4"/>
      <c r="F1637" s="4" t="s">
        <v>1060</v>
      </c>
      <c r="G1637" s="4" t="s">
        <v>8992</v>
      </c>
      <c r="H1637" s="4" t="s">
        <v>1734</v>
      </c>
      <c r="I1637" s="4" t="s">
        <v>1735</v>
      </c>
      <c r="J1637" s="4"/>
      <c r="K1637" s="139">
        <v>139708000</v>
      </c>
      <c r="L1637" s="150">
        <v>139708000</v>
      </c>
      <c r="M1637" s="4" t="s">
        <v>5077</v>
      </c>
      <c r="N1637" s="4" t="s">
        <v>5142</v>
      </c>
      <c r="O1637" s="4" t="s">
        <v>8993</v>
      </c>
      <c r="P1637" s="4"/>
      <c r="Q1637" s="4"/>
      <c r="R1637" s="4">
        <v>246</v>
      </c>
      <c r="S1637" s="4" t="s">
        <v>70</v>
      </c>
      <c r="T1637" s="4" t="s">
        <v>70</v>
      </c>
      <c r="U1637" s="140">
        <v>45357</v>
      </c>
      <c r="V1637" s="4" t="s">
        <v>1887</v>
      </c>
      <c r="W1637" s="4"/>
      <c r="X1637" s="4"/>
      <c r="Y1637" s="4"/>
      <c r="Z1637" s="4"/>
      <c r="AA1637" s="4" t="s">
        <v>1886</v>
      </c>
      <c r="AB1637" s="4"/>
      <c r="AC1637" s="142">
        <f t="shared" si="218"/>
        <v>0</v>
      </c>
      <c r="AD1637" s="4"/>
      <c r="AE1637" s="4"/>
      <c r="AF1637" s="144"/>
      <c r="AG1637" s="4"/>
      <c r="AH1637" s="4"/>
      <c r="AI1637" s="4"/>
      <c r="AJ1637" s="4"/>
    </row>
    <row r="1638" spans="1:37" hidden="1">
      <c r="A1638" t="s">
        <v>5926</v>
      </c>
      <c r="B1638" s="145" t="s">
        <v>5418</v>
      </c>
      <c r="C1638" s="4" t="s">
        <v>1120</v>
      </c>
      <c r="D1638" s="4" t="s">
        <v>3476</v>
      </c>
      <c r="E1638" s="4"/>
      <c r="F1638" s="4" t="s">
        <v>1060</v>
      </c>
      <c r="G1638" s="4" t="s">
        <v>8994</v>
      </c>
      <c r="H1638" s="4" t="s">
        <v>1736</v>
      </c>
      <c r="I1638" s="4" t="s">
        <v>1737</v>
      </c>
      <c r="J1638" s="4"/>
      <c r="K1638" s="139">
        <v>12500000000</v>
      </c>
      <c r="L1638" s="150">
        <v>12500000000</v>
      </c>
      <c r="M1638" s="4" t="s">
        <v>3114</v>
      </c>
      <c r="N1638" s="4" t="s">
        <v>8995</v>
      </c>
      <c r="O1638" s="4" t="s">
        <v>8996</v>
      </c>
      <c r="P1638" s="150">
        <v>2000000000</v>
      </c>
      <c r="Q1638" s="150">
        <v>0</v>
      </c>
      <c r="R1638" s="4">
        <v>241</v>
      </c>
      <c r="S1638" s="4" t="s">
        <v>70</v>
      </c>
      <c r="T1638" s="140" t="s">
        <v>70</v>
      </c>
      <c r="U1638" s="140">
        <v>45325</v>
      </c>
      <c r="V1638" s="150" t="s">
        <v>1884</v>
      </c>
      <c r="W1638" s="4" t="s">
        <v>1954</v>
      </c>
      <c r="X1638" s="4"/>
      <c r="Y1638" s="4"/>
      <c r="Z1638" s="4"/>
      <c r="AA1638" s="4" t="s">
        <v>1886</v>
      </c>
      <c r="AB1638" s="4"/>
      <c r="AC1638" s="142">
        <f t="shared" si="218"/>
        <v>2000000000</v>
      </c>
      <c r="AD1638" s="4"/>
      <c r="AE1638" s="4"/>
      <c r="AF1638" s="144"/>
      <c r="AG1638" s="4"/>
      <c r="AH1638" s="4"/>
      <c r="AI1638" s="4"/>
      <c r="AJ1638" s="4"/>
    </row>
    <row r="1639" spans="1:37" hidden="1">
      <c r="B1639" s="145" t="s">
        <v>5418</v>
      </c>
      <c r="C1639" s="4" t="s">
        <v>1120</v>
      </c>
      <c r="D1639" s="4" t="s">
        <v>4522</v>
      </c>
      <c r="E1639" s="4"/>
      <c r="F1639" s="4" t="s">
        <v>1060</v>
      </c>
      <c r="G1639" s="4" t="s">
        <v>8997</v>
      </c>
      <c r="H1639" s="4" t="s">
        <v>1734</v>
      </c>
      <c r="I1639" s="4" t="s">
        <v>1735</v>
      </c>
      <c r="J1639" s="4"/>
      <c r="K1639" s="139">
        <v>105534000</v>
      </c>
      <c r="L1639" s="150">
        <v>105534000</v>
      </c>
      <c r="M1639" s="4" t="s">
        <v>5077</v>
      </c>
      <c r="N1639" s="4" t="s">
        <v>5165</v>
      </c>
      <c r="O1639" s="4" t="s">
        <v>8998</v>
      </c>
      <c r="P1639" s="4"/>
      <c r="Q1639" s="4"/>
      <c r="R1639" s="4">
        <v>246</v>
      </c>
      <c r="S1639" s="4" t="s">
        <v>70</v>
      </c>
      <c r="T1639" s="4" t="s">
        <v>70</v>
      </c>
      <c r="U1639" s="140">
        <v>45357</v>
      </c>
      <c r="V1639" s="4" t="s">
        <v>1887</v>
      </c>
      <c r="W1639" s="4"/>
      <c r="X1639" s="4"/>
      <c r="Y1639" s="4"/>
      <c r="Z1639" s="4"/>
      <c r="AA1639" s="4" t="s">
        <v>1886</v>
      </c>
      <c r="AB1639" s="4"/>
      <c r="AC1639" s="142">
        <f t="shared" si="218"/>
        <v>0</v>
      </c>
      <c r="AD1639" s="4"/>
      <c r="AE1639" s="4"/>
      <c r="AF1639" s="144"/>
      <c r="AG1639" s="4"/>
      <c r="AH1639" s="4"/>
      <c r="AI1639" s="4"/>
      <c r="AJ1639" s="4"/>
    </row>
    <row r="1640" spans="1:37" hidden="1">
      <c r="B1640" s="145" t="s">
        <v>5418</v>
      </c>
      <c r="C1640" s="4" t="s">
        <v>1120</v>
      </c>
      <c r="D1640" s="4" t="s">
        <v>3476</v>
      </c>
      <c r="E1640" s="4"/>
      <c r="F1640" s="4" t="s">
        <v>1060</v>
      </c>
      <c r="G1640" s="4" t="s">
        <v>8999</v>
      </c>
      <c r="H1640" s="4" t="s">
        <v>1736</v>
      </c>
      <c r="I1640" s="4" t="s">
        <v>8989</v>
      </c>
      <c r="J1640" s="4"/>
      <c r="K1640" s="139">
        <v>1000000000</v>
      </c>
      <c r="L1640" s="150">
        <v>1000000000</v>
      </c>
      <c r="M1640" s="4" t="s">
        <v>3114</v>
      </c>
      <c r="N1640" s="4" t="s">
        <v>9000</v>
      </c>
      <c r="O1640" s="4" t="s">
        <v>9001</v>
      </c>
      <c r="P1640" s="150">
        <v>2000000000</v>
      </c>
      <c r="Q1640" s="150">
        <v>0</v>
      </c>
      <c r="R1640" s="4">
        <v>241</v>
      </c>
      <c r="S1640" s="4" t="s">
        <v>70</v>
      </c>
      <c r="T1640" s="140" t="s">
        <v>70</v>
      </c>
      <c r="U1640" s="140">
        <v>45325</v>
      </c>
      <c r="V1640" s="150" t="s">
        <v>1884</v>
      </c>
      <c r="W1640" s="4" t="s">
        <v>1954</v>
      </c>
      <c r="X1640" s="4"/>
      <c r="Y1640" s="4"/>
      <c r="Z1640" s="4"/>
      <c r="AA1640" s="4" t="s">
        <v>1886</v>
      </c>
      <c r="AB1640" s="4"/>
      <c r="AC1640" s="142">
        <f t="shared" si="218"/>
        <v>2000000000</v>
      </c>
      <c r="AD1640" s="4"/>
      <c r="AE1640" s="4"/>
      <c r="AF1640" s="144"/>
      <c r="AG1640" s="4"/>
      <c r="AH1640" s="4"/>
      <c r="AI1640" s="4"/>
      <c r="AJ1640" s="4"/>
    </row>
    <row r="1641" spans="1:37" hidden="1">
      <c r="B1641" s="145" t="s">
        <v>5418</v>
      </c>
      <c r="C1641" s="4" t="s">
        <v>1120</v>
      </c>
      <c r="D1641" s="4" t="s">
        <v>2498</v>
      </c>
      <c r="E1641" s="4"/>
      <c r="F1641" s="4" t="s">
        <v>1060</v>
      </c>
      <c r="G1641" s="4" t="s">
        <v>9002</v>
      </c>
      <c r="H1641" s="4" t="s">
        <v>1724</v>
      </c>
      <c r="I1641" s="4" t="s">
        <v>1725</v>
      </c>
      <c r="J1641" s="4"/>
      <c r="K1641" s="139">
        <v>22991100</v>
      </c>
      <c r="L1641" s="150">
        <v>22991100</v>
      </c>
      <c r="M1641" s="4" t="s">
        <v>5077</v>
      </c>
      <c r="N1641" s="4" t="s">
        <v>8774</v>
      </c>
      <c r="O1641" s="4" t="s">
        <v>9003</v>
      </c>
      <c r="P1641" s="186">
        <f>K1641</f>
        <v>22991100</v>
      </c>
      <c r="Q1641" s="186">
        <f>K1641-P1641</f>
        <v>0</v>
      </c>
      <c r="R1641" s="4">
        <v>143</v>
      </c>
      <c r="S1641" s="4" t="s">
        <v>70</v>
      </c>
      <c r="T1641" s="4" t="s">
        <v>70</v>
      </c>
      <c r="U1641" s="140">
        <v>45352</v>
      </c>
      <c r="V1641" s="4" t="s">
        <v>1884</v>
      </c>
      <c r="W1641" s="4" t="s">
        <v>1954</v>
      </c>
      <c r="X1641" s="139" t="s">
        <v>70</v>
      </c>
      <c r="Y1641" s="140">
        <v>45364</v>
      </c>
      <c r="Z1641" s="4" t="s">
        <v>1885</v>
      </c>
      <c r="AA1641" s="4" t="s">
        <v>1886</v>
      </c>
      <c r="AB1641" s="186">
        <f t="shared" ref="AB1641" si="219">P1641</f>
        <v>22991100</v>
      </c>
      <c r="AC1641" s="142">
        <f t="shared" si="218"/>
        <v>0</v>
      </c>
      <c r="AD1641" s="4"/>
      <c r="AE1641" s="4" t="s">
        <v>1127</v>
      </c>
      <c r="AF1641" s="252" t="s">
        <v>8680</v>
      </c>
      <c r="AG1641" s="4"/>
      <c r="AH1641" s="4"/>
      <c r="AI1641" s="4"/>
      <c r="AJ1641" s="4"/>
    </row>
    <row r="1642" spans="1:37" hidden="1">
      <c r="B1642" s="145" t="s">
        <v>5175</v>
      </c>
      <c r="C1642" s="4" t="s">
        <v>441</v>
      </c>
      <c r="D1642" s="4" t="s">
        <v>2135</v>
      </c>
      <c r="E1642" s="4"/>
      <c r="F1642" s="4" t="s">
        <v>1060</v>
      </c>
      <c r="G1642" s="4" t="s">
        <v>9004</v>
      </c>
      <c r="H1642" s="4" t="s">
        <v>1203</v>
      </c>
      <c r="I1642" s="4" t="s">
        <v>1204</v>
      </c>
      <c r="J1642" s="4"/>
      <c r="K1642" s="139">
        <v>131386968</v>
      </c>
      <c r="L1642" s="139">
        <v>131386968</v>
      </c>
      <c r="M1642" s="4">
        <v>6.6</v>
      </c>
      <c r="N1642" s="4" t="s">
        <v>9005</v>
      </c>
      <c r="O1642" s="4" t="s">
        <v>2602</v>
      </c>
      <c r="P1642" s="186">
        <f t="shared" ref="P1642" si="220">K1642</f>
        <v>131386968</v>
      </c>
      <c r="Q1642" s="186">
        <f>P1642-K1642</f>
        <v>0</v>
      </c>
      <c r="R1642" s="4" t="s">
        <v>2503</v>
      </c>
      <c r="S1642" s="4" t="s">
        <v>70</v>
      </c>
      <c r="T1642" s="4"/>
      <c r="U1642" s="140">
        <v>45353</v>
      </c>
      <c r="V1642" s="4" t="s">
        <v>1884</v>
      </c>
      <c r="W1642" s="4" t="s">
        <v>1954</v>
      </c>
      <c r="X1642" s="139" t="s">
        <v>70</v>
      </c>
      <c r="Y1642" s="140">
        <v>45371</v>
      </c>
      <c r="Z1642" s="4" t="s">
        <v>1885</v>
      </c>
      <c r="AA1642" s="4" t="s">
        <v>1886</v>
      </c>
      <c r="AB1642" s="186">
        <f>K1642</f>
        <v>131386968</v>
      </c>
      <c r="AC1642" s="142">
        <f>P1642-AB1642</f>
        <v>0</v>
      </c>
      <c r="AD1642" s="4"/>
      <c r="AE1642" s="4" t="s">
        <v>2114</v>
      </c>
      <c r="AF1642" s="144" t="s">
        <v>7030</v>
      </c>
      <c r="AG1642" s="145"/>
      <c r="AH1642" s="4"/>
      <c r="AI1642" s="4"/>
      <c r="AJ1642" s="4"/>
      <c r="AK1642" t="s">
        <v>2116</v>
      </c>
    </row>
    <row r="1643" spans="1:37" hidden="1">
      <c r="B1643" s="145" t="s">
        <v>5175</v>
      </c>
      <c r="C1643" s="4" t="s">
        <v>441</v>
      </c>
      <c r="D1643" s="4" t="s">
        <v>2135</v>
      </c>
      <c r="E1643" s="4"/>
      <c r="F1643" s="4" t="s">
        <v>1060</v>
      </c>
      <c r="G1643" s="4" t="s">
        <v>9006</v>
      </c>
      <c r="H1643" s="4" t="s">
        <v>1209</v>
      </c>
      <c r="I1643" s="4" t="s">
        <v>1210</v>
      </c>
      <c r="J1643" s="4"/>
      <c r="K1643" s="139">
        <v>100000000</v>
      </c>
      <c r="L1643" s="139">
        <v>100000000</v>
      </c>
      <c r="M1643" s="4">
        <v>7.2</v>
      </c>
      <c r="N1643" s="4" t="s">
        <v>3385</v>
      </c>
      <c r="O1643" s="4" t="s">
        <v>3650</v>
      </c>
      <c r="P1643" s="186">
        <f>K1643</f>
        <v>100000000</v>
      </c>
      <c r="Q1643" s="186">
        <f>P1643-K1643</f>
        <v>0</v>
      </c>
      <c r="R1643" s="4">
        <v>206</v>
      </c>
      <c r="S1643" s="174" t="s">
        <v>70</v>
      </c>
      <c r="T1643" s="4" t="s">
        <v>70</v>
      </c>
      <c r="U1643" s="140">
        <v>45348</v>
      </c>
      <c r="V1643" s="4" t="s">
        <v>1887</v>
      </c>
      <c r="W1643" s="4"/>
      <c r="X1643" s="139" t="s">
        <v>70</v>
      </c>
      <c r="Y1643" s="140">
        <v>45363</v>
      </c>
      <c r="Z1643" s="4" t="s">
        <v>1885</v>
      </c>
      <c r="AA1643" s="4" t="s">
        <v>1886</v>
      </c>
      <c r="AB1643" s="186">
        <f t="shared" ref="AB1643:AB1644" si="221">L1643</f>
        <v>100000000</v>
      </c>
      <c r="AC1643" s="142">
        <f t="shared" ref="AC1643:AC1644" si="222">L1643-AB1643</f>
        <v>0</v>
      </c>
      <c r="AD1643" s="4"/>
      <c r="AE1643" s="4" t="s">
        <v>1127</v>
      </c>
      <c r="AF1643" s="252" t="s">
        <v>7503</v>
      </c>
      <c r="AG1643" s="145"/>
      <c r="AH1643" s="4"/>
      <c r="AI1643" s="4"/>
      <c r="AJ1643" s="4"/>
    </row>
    <row r="1644" spans="1:37" hidden="1">
      <c r="B1644" s="175" t="s">
        <v>5175</v>
      </c>
      <c r="C1644" s="174" t="s">
        <v>441</v>
      </c>
      <c r="D1644" s="4" t="s">
        <v>2135</v>
      </c>
      <c r="E1644" s="4"/>
      <c r="F1644" s="4" t="s">
        <v>1060</v>
      </c>
      <c r="G1644" s="4" t="s">
        <v>9007</v>
      </c>
      <c r="H1644" s="4" t="s">
        <v>1261</v>
      </c>
      <c r="I1644" s="4" t="s">
        <v>1262</v>
      </c>
      <c r="J1644" s="4"/>
      <c r="K1644" s="139">
        <v>146500000</v>
      </c>
      <c r="L1644" s="139">
        <v>146500000</v>
      </c>
      <c r="M1644" s="4">
        <v>5.05</v>
      </c>
      <c r="N1644" s="4" t="s">
        <v>3210</v>
      </c>
      <c r="O1644" s="4" t="s">
        <v>2768</v>
      </c>
      <c r="P1644" s="186">
        <f>K1644</f>
        <v>146500000</v>
      </c>
      <c r="Q1644" s="186">
        <f>K1644-P1644</f>
        <v>0</v>
      </c>
      <c r="R1644" s="4">
        <v>71</v>
      </c>
      <c r="S1644" s="4" t="s">
        <v>70</v>
      </c>
      <c r="T1644" s="4" t="s">
        <v>70</v>
      </c>
      <c r="U1644" s="140">
        <v>45341</v>
      </c>
      <c r="V1644" s="4" t="s">
        <v>1884</v>
      </c>
      <c r="W1644" s="4" t="s">
        <v>1954</v>
      </c>
      <c r="X1644" s="139" t="s">
        <v>70</v>
      </c>
      <c r="Y1644" s="140">
        <v>45363</v>
      </c>
      <c r="Z1644" s="4" t="s">
        <v>1885</v>
      </c>
      <c r="AA1644" s="4" t="s">
        <v>1886</v>
      </c>
      <c r="AB1644" s="186">
        <f t="shared" si="221"/>
        <v>146500000</v>
      </c>
      <c r="AC1644" s="142">
        <f t="shared" si="222"/>
        <v>0</v>
      </c>
      <c r="AD1644" s="4"/>
      <c r="AE1644" s="4" t="s">
        <v>1127</v>
      </c>
      <c r="AF1644" s="252" t="s">
        <v>6462</v>
      </c>
      <c r="AG1644" s="145"/>
      <c r="AH1644" s="4"/>
      <c r="AI1644" s="4"/>
      <c r="AJ1644" s="4"/>
    </row>
    <row r="1645" spans="1:37" hidden="1">
      <c r="B1645" s="145" t="s">
        <v>5175</v>
      </c>
      <c r="C1645" s="4" t="s">
        <v>441</v>
      </c>
      <c r="D1645" s="4" t="s">
        <v>2135</v>
      </c>
      <c r="E1645" s="4"/>
      <c r="F1645" s="4" t="s">
        <v>1060</v>
      </c>
      <c r="G1645" s="4" t="s">
        <v>9008</v>
      </c>
      <c r="H1645" s="4" t="s">
        <v>1203</v>
      </c>
      <c r="I1645" s="4" t="s">
        <v>1204</v>
      </c>
      <c r="J1645" s="4"/>
      <c r="K1645" s="139">
        <v>263407222</v>
      </c>
      <c r="L1645" s="139">
        <v>263407222</v>
      </c>
      <c r="M1645" s="4">
        <v>6.5</v>
      </c>
      <c r="N1645" s="4" t="s">
        <v>5647</v>
      </c>
      <c r="O1645" s="4" t="s">
        <v>2708</v>
      </c>
      <c r="P1645" s="186">
        <f t="shared" ref="P1645:P1646" si="223">K1645</f>
        <v>263407222</v>
      </c>
      <c r="Q1645" s="186">
        <f t="shared" ref="Q1645:Q1646" si="224">P1645-K1645</f>
        <v>0</v>
      </c>
      <c r="R1645" s="4" t="s">
        <v>2503</v>
      </c>
      <c r="S1645" s="4" t="s">
        <v>70</v>
      </c>
      <c r="T1645" s="4"/>
      <c r="U1645" s="140">
        <v>45353</v>
      </c>
      <c r="V1645" s="4" t="s">
        <v>1884</v>
      </c>
      <c r="W1645" s="4" t="s">
        <v>1954</v>
      </c>
      <c r="X1645" s="139" t="s">
        <v>70</v>
      </c>
      <c r="Y1645" s="140">
        <v>45371</v>
      </c>
      <c r="Z1645" s="4" t="s">
        <v>1885</v>
      </c>
      <c r="AA1645" s="4" t="s">
        <v>1886</v>
      </c>
      <c r="AB1645" s="186">
        <f t="shared" ref="AB1645:AB1646" si="225">K1645</f>
        <v>263407222</v>
      </c>
      <c r="AC1645" s="142">
        <f t="shared" ref="AC1645:AC1646" si="226">P1645-AB1645</f>
        <v>0</v>
      </c>
      <c r="AD1645" s="4"/>
      <c r="AE1645" s="4" t="s">
        <v>2114</v>
      </c>
      <c r="AF1645" s="144" t="s">
        <v>7030</v>
      </c>
      <c r="AG1645" s="145"/>
      <c r="AH1645" s="4"/>
      <c r="AI1645" s="4"/>
      <c r="AJ1645" s="4"/>
      <c r="AK1645" t="s">
        <v>2116</v>
      </c>
    </row>
    <row r="1646" spans="1:37" hidden="1">
      <c r="B1646" s="145" t="s">
        <v>5175</v>
      </c>
      <c r="C1646" s="4" t="s">
        <v>441</v>
      </c>
      <c r="D1646" s="4" t="s">
        <v>2135</v>
      </c>
      <c r="E1646" s="4"/>
      <c r="F1646" s="4" t="s">
        <v>1060</v>
      </c>
      <c r="G1646" s="4" t="s">
        <v>9009</v>
      </c>
      <c r="H1646" s="4" t="s">
        <v>1203</v>
      </c>
      <c r="I1646" s="4" t="s">
        <v>1204</v>
      </c>
      <c r="J1646" s="4"/>
      <c r="K1646" s="139">
        <v>10703328</v>
      </c>
      <c r="L1646" s="139">
        <v>10703328</v>
      </c>
      <c r="M1646" s="4">
        <v>3.75</v>
      </c>
      <c r="N1646" s="4" t="s">
        <v>8472</v>
      </c>
      <c r="O1646" s="4" t="s">
        <v>2920</v>
      </c>
      <c r="P1646" s="186">
        <f t="shared" si="223"/>
        <v>10703328</v>
      </c>
      <c r="Q1646" s="186">
        <f t="shared" si="224"/>
        <v>0</v>
      </c>
      <c r="R1646" s="4" t="s">
        <v>2503</v>
      </c>
      <c r="S1646" s="4" t="s">
        <v>70</v>
      </c>
      <c r="T1646" s="4"/>
      <c r="U1646" s="140">
        <v>45353</v>
      </c>
      <c r="V1646" s="4" t="s">
        <v>1884</v>
      </c>
      <c r="W1646" s="4" t="s">
        <v>1954</v>
      </c>
      <c r="X1646" s="139" t="s">
        <v>70</v>
      </c>
      <c r="Y1646" s="140">
        <v>45371</v>
      </c>
      <c r="Z1646" s="4" t="s">
        <v>1885</v>
      </c>
      <c r="AA1646" s="4" t="s">
        <v>1886</v>
      </c>
      <c r="AB1646" s="186">
        <f t="shared" si="225"/>
        <v>10703328</v>
      </c>
      <c r="AC1646" s="142">
        <f t="shared" si="226"/>
        <v>0</v>
      </c>
      <c r="AD1646" s="4"/>
      <c r="AE1646" s="4" t="s">
        <v>2114</v>
      </c>
      <c r="AF1646" s="144" t="s">
        <v>7030</v>
      </c>
      <c r="AG1646" s="145"/>
      <c r="AH1646" s="4"/>
      <c r="AI1646" s="4"/>
      <c r="AJ1646" s="4"/>
      <c r="AK1646" t="s">
        <v>2116</v>
      </c>
    </row>
    <row r="1647" spans="1:37" hidden="1">
      <c r="B1647" s="145" t="s">
        <v>5175</v>
      </c>
      <c r="C1647" s="4" t="s">
        <v>441</v>
      </c>
      <c r="D1647" s="4" t="s">
        <v>2135</v>
      </c>
      <c r="E1647" s="4"/>
      <c r="F1647" s="4" t="s">
        <v>1060</v>
      </c>
      <c r="G1647" s="4" t="s">
        <v>9010</v>
      </c>
      <c r="H1647" s="4" t="s">
        <v>1209</v>
      </c>
      <c r="I1647" s="4" t="s">
        <v>1210</v>
      </c>
      <c r="J1647" s="4"/>
      <c r="K1647" s="139">
        <v>109900000</v>
      </c>
      <c r="L1647" s="139">
        <v>109900000</v>
      </c>
      <c r="M1647" s="4">
        <v>7.8</v>
      </c>
      <c r="N1647" s="4" t="s">
        <v>2857</v>
      </c>
      <c r="O1647" s="4" t="s">
        <v>2858</v>
      </c>
      <c r="P1647" s="186">
        <f>K1647</f>
        <v>109900000</v>
      </c>
      <c r="Q1647" s="186">
        <f>P1647-K1647</f>
        <v>0</v>
      </c>
      <c r="R1647" s="4">
        <v>206</v>
      </c>
      <c r="S1647" s="174" t="s">
        <v>70</v>
      </c>
      <c r="T1647" s="4" t="s">
        <v>70</v>
      </c>
      <c r="U1647" s="140">
        <v>45348</v>
      </c>
      <c r="V1647" s="4" t="s">
        <v>1887</v>
      </c>
      <c r="W1647" s="4"/>
      <c r="X1647" s="139" t="s">
        <v>70</v>
      </c>
      <c r="Y1647" s="140">
        <v>45363</v>
      </c>
      <c r="Z1647" s="4" t="s">
        <v>1885</v>
      </c>
      <c r="AA1647" s="4" t="s">
        <v>1886</v>
      </c>
      <c r="AB1647" s="186">
        <f t="shared" ref="AB1647:AB1648" si="227">L1647</f>
        <v>109900000</v>
      </c>
      <c r="AC1647" s="142">
        <f t="shared" ref="AC1647:AC1648" si="228">L1647-AB1647</f>
        <v>0</v>
      </c>
      <c r="AD1647" s="4"/>
      <c r="AE1647" s="4" t="s">
        <v>1127</v>
      </c>
      <c r="AF1647" s="252" t="s">
        <v>7503</v>
      </c>
      <c r="AG1647" s="145"/>
      <c r="AH1647" s="4"/>
      <c r="AI1647" s="4"/>
      <c r="AJ1647" s="4"/>
    </row>
    <row r="1648" spans="1:37" hidden="1">
      <c r="B1648" s="145" t="s">
        <v>5175</v>
      </c>
      <c r="C1648" s="4" t="s">
        <v>441</v>
      </c>
      <c r="D1648" s="4" t="s">
        <v>2135</v>
      </c>
      <c r="E1648" s="4"/>
      <c r="F1648" s="4" t="s">
        <v>1060</v>
      </c>
      <c r="G1648" s="4" t="s">
        <v>9011</v>
      </c>
      <c r="H1648" s="4" t="s">
        <v>1199</v>
      </c>
      <c r="I1648" s="4" t="s">
        <v>1200</v>
      </c>
      <c r="J1648" s="4"/>
      <c r="K1648" s="139">
        <v>50352394</v>
      </c>
      <c r="L1648" s="139">
        <v>50352394</v>
      </c>
      <c r="M1648" s="4">
        <v>3.8</v>
      </c>
      <c r="N1648" s="4" t="s">
        <v>2974</v>
      </c>
      <c r="O1648" s="4" t="s">
        <v>3650</v>
      </c>
      <c r="P1648" s="186">
        <f>K1648</f>
        <v>50352394</v>
      </c>
      <c r="Q1648" s="186">
        <f>P1648-K1648</f>
        <v>0</v>
      </c>
      <c r="R1648" s="4">
        <v>198</v>
      </c>
      <c r="S1648" s="174" t="s">
        <v>70</v>
      </c>
      <c r="T1648" s="4" t="s">
        <v>70</v>
      </c>
      <c r="U1648" s="140">
        <v>45348</v>
      </c>
      <c r="V1648" s="4" t="s">
        <v>1887</v>
      </c>
      <c r="W1648" s="4"/>
      <c r="X1648" s="139" t="s">
        <v>70</v>
      </c>
      <c r="Y1648" s="140">
        <v>45363</v>
      </c>
      <c r="Z1648" s="4" t="s">
        <v>1885</v>
      </c>
      <c r="AA1648" s="4" t="s">
        <v>1886</v>
      </c>
      <c r="AB1648" s="186">
        <f t="shared" si="227"/>
        <v>50352394</v>
      </c>
      <c r="AC1648" s="142">
        <f t="shared" si="228"/>
        <v>0</v>
      </c>
      <c r="AD1648" s="4"/>
      <c r="AE1648" s="4" t="s">
        <v>1127</v>
      </c>
      <c r="AF1648" s="252" t="s">
        <v>6365</v>
      </c>
      <c r="AG1648" s="145"/>
      <c r="AH1648" s="4"/>
      <c r="AI1648" s="4"/>
      <c r="AJ1648" s="4"/>
    </row>
    <row r="1649" spans="2:37" hidden="1">
      <c r="B1649" s="145" t="s">
        <v>5175</v>
      </c>
      <c r="C1649" s="4" t="s">
        <v>441</v>
      </c>
      <c r="D1649" s="4" t="s">
        <v>4483</v>
      </c>
      <c r="E1649" s="4"/>
      <c r="F1649" s="4" t="s">
        <v>1060</v>
      </c>
      <c r="G1649" s="4" t="s">
        <v>9012</v>
      </c>
      <c r="H1649" s="4" t="s">
        <v>1274</v>
      </c>
      <c r="I1649" s="4" t="s">
        <v>1275</v>
      </c>
      <c r="J1649" s="4"/>
      <c r="K1649" s="139">
        <v>4000000000</v>
      </c>
      <c r="L1649" s="139">
        <v>4000000000</v>
      </c>
      <c r="M1649" s="4">
        <v>4.3</v>
      </c>
      <c r="N1649" s="4" t="s">
        <v>2501</v>
      </c>
      <c r="O1649" s="4" t="s">
        <v>2897</v>
      </c>
      <c r="P1649" s="186">
        <f t="shared" ref="P1649:P1654" si="229">K1649</f>
        <v>4000000000</v>
      </c>
      <c r="Q1649" s="186">
        <f t="shared" ref="Q1649:Q1654" si="230">P1649-K1649</f>
        <v>0</v>
      </c>
      <c r="R1649" s="4" t="s">
        <v>2503</v>
      </c>
      <c r="S1649" s="4" t="s">
        <v>70</v>
      </c>
      <c r="T1649" s="4"/>
      <c r="U1649" s="140">
        <v>45353</v>
      </c>
      <c r="V1649" s="4" t="s">
        <v>1884</v>
      </c>
      <c r="W1649" s="4" t="s">
        <v>1954</v>
      </c>
      <c r="X1649" s="139" t="s">
        <v>70</v>
      </c>
      <c r="Y1649" s="140">
        <v>45371</v>
      </c>
      <c r="Z1649" s="4" t="s">
        <v>1885</v>
      </c>
      <c r="AA1649" s="4" t="s">
        <v>1886</v>
      </c>
      <c r="AB1649" s="186">
        <f t="shared" ref="AB1649:AB1656" si="231">K1649</f>
        <v>4000000000</v>
      </c>
      <c r="AC1649" s="142">
        <f t="shared" ref="AC1649:AC1656" si="232">P1649-AB1649</f>
        <v>0</v>
      </c>
      <c r="AD1649" s="4"/>
      <c r="AE1649" s="4" t="s">
        <v>2114</v>
      </c>
      <c r="AF1649" s="144" t="s">
        <v>6355</v>
      </c>
      <c r="AG1649" s="145"/>
      <c r="AH1649" s="4"/>
      <c r="AI1649" s="4"/>
      <c r="AJ1649" s="4"/>
      <c r="AK1649" t="s">
        <v>2116</v>
      </c>
    </row>
    <row r="1650" spans="2:37" hidden="1">
      <c r="B1650" s="145" t="s">
        <v>5175</v>
      </c>
      <c r="C1650" s="4" t="s">
        <v>441</v>
      </c>
      <c r="D1650" s="4" t="s">
        <v>2135</v>
      </c>
      <c r="E1650" s="4"/>
      <c r="F1650" s="4" t="s">
        <v>1060</v>
      </c>
      <c r="G1650" s="4" t="s">
        <v>9013</v>
      </c>
      <c r="H1650" s="4" t="s">
        <v>1274</v>
      </c>
      <c r="I1650" s="4" t="s">
        <v>1275</v>
      </c>
      <c r="J1650" s="4"/>
      <c r="K1650" s="139">
        <v>50000000</v>
      </c>
      <c r="L1650" s="139">
        <v>50000000</v>
      </c>
      <c r="M1650" s="4">
        <v>6.2</v>
      </c>
      <c r="N1650" s="4" t="s">
        <v>2922</v>
      </c>
      <c r="O1650" s="4" t="s">
        <v>2648</v>
      </c>
      <c r="P1650" s="186">
        <f t="shared" si="229"/>
        <v>50000000</v>
      </c>
      <c r="Q1650" s="186">
        <f t="shared" si="230"/>
        <v>0</v>
      </c>
      <c r="R1650" s="4" t="s">
        <v>2503</v>
      </c>
      <c r="S1650" s="4" t="s">
        <v>70</v>
      </c>
      <c r="T1650" s="4"/>
      <c r="U1650" s="140">
        <v>45353</v>
      </c>
      <c r="V1650" s="4" t="s">
        <v>1884</v>
      </c>
      <c r="W1650" s="4" t="s">
        <v>1954</v>
      </c>
      <c r="X1650" s="139" t="s">
        <v>70</v>
      </c>
      <c r="Y1650" s="140">
        <v>45371</v>
      </c>
      <c r="Z1650" s="4" t="s">
        <v>1885</v>
      </c>
      <c r="AA1650" s="4" t="s">
        <v>1886</v>
      </c>
      <c r="AB1650" s="186">
        <f t="shared" si="231"/>
        <v>50000000</v>
      </c>
      <c r="AC1650" s="142">
        <f t="shared" si="232"/>
        <v>0</v>
      </c>
      <c r="AD1650" s="4"/>
      <c r="AE1650" s="4" t="s">
        <v>2114</v>
      </c>
      <c r="AF1650" s="144" t="s">
        <v>6355</v>
      </c>
      <c r="AG1650" s="145"/>
      <c r="AH1650" s="4"/>
      <c r="AI1650" s="4"/>
      <c r="AJ1650" s="4"/>
      <c r="AK1650" t="s">
        <v>2116</v>
      </c>
    </row>
    <row r="1651" spans="2:37" hidden="1">
      <c r="B1651" s="145" t="s">
        <v>5175</v>
      </c>
      <c r="C1651" s="4" t="s">
        <v>441</v>
      </c>
      <c r="D1651" s="4" t="s">
        <v>2135</v>
      </c>
      <c r="E1651" s="4"/>
      <c r="F1651" s="4" t="s">
        <v>1060</v>
      </c>
      <c r="G1651" s="4" t="s">
        <v>9014</v>
      </c>
      <c r="H1651" s="4" t="s">
        <v>1274</v>
      </c>
      <c r="I1651" s="4" t="s">
        <v>1275</v>
      </c>
      <c r="J1651" s="4"/>
      <c r="K1651" s="139">
        <v>80000000</v>
      </c>
      <c r="L1651" s="139">
        <v>80000000</v>
      </c>
      <c r="M1651" s="4">
        <v>7.7</v>
      </c>
      <c r="N1651" s="4" t="s">
        <v>2224</v>
      </c>
      <c r="O1651" s="4" t="s">
        <v>4489</v>
      </c>
      <c r="P1651" s="186">
        <f t="shared" si="229"/>
        <v>80000000</v>
      </c>
      <c r="Q1651" s="186">
        <f t="shared" si="230"/>
        <v>0</v>
      </c>
      <c r="R1651" s="4" t="s">
        <v>2503</v>
      </c>
      <c r="S1651" s="4" t="s">
        <v>70</v>
      </c>
      <c r="T1651" s="4"/>
      <c r="U1651" s="140">
        <v>45353</v>
      </c>
      <c r="V1651" s="4" t="s">
        <v>1884</v>
      </c>
      <c r="W1651" s="4" t="s">
        <v>1954</v>
      </c>
      <c r="X1651" s="139" t="s">
        <v>70</v>
      </c>
      <c r="Y1651" s="140">
        <v>45371</v>
      </c>
      <c r="Z1651" s="4" t="s">
        <v>1885</v>
      </c>
      <c r="AA1651" s="4" t="s">
        <v>1886</v>
      </c>
      <c r="AB1651" s="186">
        <f t="shared" si="231"/>
        <v>80000000</v>
      </c>
      <c r="AC1651" s="142">
        <f t="shared" si="232"/>
        <v>0</v>
      </c>
      <c r="AD1651" s="4"/>
      <c r="AE1651" s="4" t="s">
        <v>2114</v>
      </c>
      <c r="AF1651" s="144" t="s">
        <v>6355</v>
      </c>
      <c r="AG1651" s="145"/>
      <c r="AH1651" s="4"/>
      <c r="AI1651" s="4"/>
      <c r="AJ1651" s="4"/>
      <c r="AK1651" t="s">
        <v>2116</v>
      </c>
    </row>
    <row r="1652" spans="2:37" hidden="1">
      <c r="B1652" s="145" t="s">
        <v>5175</v>
      </c>
      <c r="C1652" s="4" t="s">
        <v>441</v>
      </c>
      <c r="D1652" s="4" t="s">
        <v>2135</v>
      </c>
      <c r="E1652" s="4"/>
      <c r="F1652" s="4" t="s">
        <v>1060</v>
      </c>
      <c r="G1652" s="4" t="s">
        <v>9015</v>
      </c>
      <c r="H1652" s="4" t="s">
        <v>1274</v>
      </c>
      <c r="I1652" s="4" t="s">
        <v>1275</v>
      </c>
      <c r="J1652" s="4"/>
      <c r="K1652" s="139">
        <v>11412654</v>
      </c>
      <c r="L1652" s="139">
        <v>11412654</v>
      </c>
      <c r="M1652" s="4">
        <v>7.05</v>
      </c>
      <c r="N1652" s="4" t="s">
        <v>4028</v>
      </c>
      <c r="O1652" s="4" t="s">
        <v>2989</v>
      </c>
      <c r="P1652" s="186">
        <f t="shared" si="229"/>
        <v>11412654</v>
      </c>
      <c r="Q1652" s="186">
        <f t="shared" si="230"/>
        <v>0</v>
      </c>
      <c r="R1652" s="4" t="s">
        <v>2503</v>
      </c>
      <c r="S1652" s="4" t="s">
        <v>70</v>
      </c>
      <c r="T1652" s="4"/>
      <c r="U1652" s="140">
        <v>45353</v>
      </c>
      <c r="V1652" s="4" t="s">
        <v>1884</v>
      </c>
      <c r="W1652" s="4" t="s">
        <v>1954</v>
      </c>
      <c r="X1652" s="139" t="s">
        <v>70</v>
      </c>
      <c r="Y1652" s="140">
        <v>45371</v>
      </c>
      <c r="Z1652" s="4" t="s">
        <v>1885</v>
      </c>
      <c r="AA1652" s="4" t="s">
        <v>1886</v>
      </c>
      <c r="AB1652" s="186">
        <f t="shared" si="231"/>
        <v>11412654</v>
      </c>
      <c r="AC1652" s="142">
        <f t="shared" si="232"/>
        <v>0</v>
      </c>
      <c r="AD1652" s="4"/>
      <c r="AE1652" s="4" t="s">
        <v>2114</v>
      </c>
      <c r="AF1652" s="144" t="s">
        <v>6355</v>
      </c>
      <c r="AG1652" s="145"/>
      <c r="AH1652" s="4"/>
      <c r="AI1652" s="4"/>
      <c r="AJ1652" s="4"/>
      <c r="AK1652" t="s">
        <v>2116</v>
      </c>
    </row>
    <row r="1653" spans="2:37" hidden="1">
      <c r="B1653" s="145" t="s">
        <v>5175</v>
      </c>
      <c r="C1653" s="4" t="s">
        <v>441</v>
      </c>
      <c r="D1653" s="4" t="s">
        <v>2135</v>
      </c>
      <c r="E1653" s="4"/>
      <c r="F1653" s="4" t="s">
        <v>1060</v>
      </c>
      <c r="G1653" s="4" t="s">
        <v>9016</v>
      </c>
      <c r="H1653" s="4" t="s">
        <v>1274</v>
      </c>
      <c r="I1653" s="4" t="s">
        <v>1275</v>
      </c>
      <c r="J1653" s="4"/>
      <c r="K1653" s="139">
        <v>10000000</v>
      </c>
      <c r="L1653" s="139">
        <v>10000000</v>
      </c>
      <c r="M1653" s="4">
        <v>6.2</v>
      </c>
      <c r="N1653" s="4" t="s">
        <v>3017</v>
      </c>
      <c r="O1653" s="4" t="s">
        <v>3494</v>
      </c>
      <c r="P1653" s="186">
        <f t="shared" si="229"/>
        <v>10000000</v>
      </c>
      <c r="Q1653" s="186">
        <f t="shared" si="230"/>
        <v>0</v>
      </c>
      <c r="R1653" s="4" t="s">
        <v>2503</v>
      </c>
      <c r="S1653" s="4" t="s">
        <v>70</v>
      </c>
      <c r="T1653" s="4"/>
      <c r="U1653" s="140">
        <v>45353</v>
      </c>
      <c r="V1653" s="4" t="s">
        <v>1884</v>
      </c>
      <c r="W1653" s="4" t="s">
        <v>1954</v>
      </c>
      <c r="X1653" s="139" t="s">
        <v>70</v>
      </c>
      <c r="Y1653" s="140">
        <v>45371</v>
      </c>
      <c r="Z1653" s="4" t="s">
        <v>1885</v>
      </c>
      <c r="AA1653" s="4" t="s">
        <v>1886</v>
      </c>
      <c r="AB1653" s="186">
        <f t="shared" si="231"/>
        <v>10000000</v>
      </c>
      <c r="AC1653" s="142">
        <f t="shared" si="232"/>
        <v>0</v>
      </c>
      <c r="AD1653" s="4"/>
      <c r="AE1653" s="4" t="s">
        <v>2114</v>
      </c>
      <c r="AF1653" s="144" t="s">
        <v>6355</v>
      </c>
      <c r="AG1653" s="145"/>
      <c r="AH1653" s="4"/>
      <c r="AI1653" s="4"/>
      <c r="AJ1653" s="4"/>
      <c r="AK1653" t="s">
        <v>2116</v>
      </c>
    </row>
    <row r="1654" spans="2:37" hidden="1">
      <c r="B1654" s="145" t="s">
        <v>5175</v>
      </c>
      <c r="C1654" s="4" t="s">
        <v>441</v>
      </c>
      <c r="D1654" s="4" t="s">
        <v>2135</v>
      </c>
      <c r="E1654" s="4"/>
      <c r="F1654" s="4" t="s">
        <v>2018</v>
      </c>
      <c r="G1654" s="4" t="s">
        <v>9017</v>
      </c>
      <c r="H1654" s="4" t="s">
        <v>1274</v>
      </c>
      <c r="I1654" s="4" t="s">
        <v>1275</v>
      </c>
      <c r="J1654" s="4"/>
      <c r="K1654" s="139">
        <v>4700</v>
      </c>
      <c r="L1654" s="139">
        <v>113340500</v>
      </c>
      <c r="M1654" s="4">
        <v>0</v>
      </c>
      <c r="N1654" s="4" t="s">
        <v>1911</v>
      </c>
      <c r="O1654" s="4" t="s">
        <v>2172</v>
      </c>
      <c r="P1654" s="186">
        <f t="shared" si="229"/>
        <v>4700</v>
      </c>
      <c r="Q1654" s="186">
        <f t="shared" si="230"/>
        <v>0</v>
      </c>
      <c r="R1654" s="4" t="s">
        <v>2503</v>
      </c>
      <c r="S1654" s="4" t="s">
        <v>70</v>
      </c>
      <c r="T1654" s="4"/>
      <c r="U1654" s="140">
        <v>45353</v>
      </c>
      <c r="V1654" s="4" t="s">
        <v>1884</v>
      </c>
      <c r="W1654" s="4" t="s">
        <v>1954</v>
      </c>
      <c r="X1654" s="139" t="s">
        <v>70</v>
      </c>
      <c r="Y1654" s="140">
        <v>45371</v>
      </c>
      <c r="Z1654" s="4" t="s">
        <v>1885</v>
      </c>
      <c r="AA1654" s="4" t="s">
        <v>1886</v>
      </c>
      <c r="AB1654" s="186">
        <f t="shared" si="231"/>
        <v>4700</v>
      </c>
      <c r="AC1654" s="142">
        <f t="shared" si="232"/>
        <v>0</v>
      </c>
      <c r="AD1654" s="4"/>
      <c r="AE1654" s="4" t="s">
        <v>2114</v>
      </c>
      <c r="AF1654" s="144" t="s">
        <v>6355</v>
      </c>
      <c r="AG1654" s="145"/>
      <c r="AH1654" s="4"/>
      <c r="AI1654" s="4"/>
      <c r="AJ1654" s="4"/>
      <c r="AK1654" t="s">
        <v>2116</v>
      </c>
    </row>
    <row r="1655" spans="2:37" hidden="1">
      <c r="B1655" s="145" t="s">
        <v>5418</v>
      </c>
      <c r="C1655" s="4" t="s">
        <v>441</v>
      </c>
      <c r="D1655" s="4" t="s">
        <v>4145</v>
      </c>
      <c r="E1655" s="4"/>
      <c r="F1655" s="4" t="s">
        <v>1060</v>
      </c>
      <c r="G1655" s="4" t="s">
        <v>9018</v>
      </c>
      <c r="H1655" s="4" t="s">
        <v>1726</v>
      </c>
      <c r="I1655" s="4" t="s">
        <v>1727</v>
      </c>
      <c r="J1655" s="4"/>
      <c r="K1655" s="139">
        <v>130000000</v>
      </c>
      <c r="L1655" s="139">
        <v>130000000</v>
      </c>
      <c r="M1655" s="4">
        <v>8.9</v>
      </c>
      <c r="N1655" s="4" t="s">
        <v>9019</v>
      </c>
      <c r="O1655" s="4" t="s">
        <v>3118</v>
      </c>
      <c r="P1655" s="150">
        <f t="shared" ref="P1655:P1656" si="233">L1655</f>
        <v>130000000</v>
      </c>
      <c r="Q1655" s="4" t="s">
        <v>2540</v>
      </c>
      <c r="R1655" s="4">
        <v>240</v>
      </c>
      <c r="S1655" s="4" t="s">
        <v>70</v>
      </c>
      <c r="T1655" s="4" t="s">
        <v>70</v>
      </c>
      <c r="U1655" s="140">
        <v>45353</v>
      </c>
      <c r="V1655" s="150" t="s">
        <v>1884</v>
      </c>
      <c r="W1655" s="4" t="s">
        <v>1954</v>
      </c>
      <c r="X1655" s="139" t="s">
        <v>70</v>
      </c>
      <c r="Y1655" s="140">
        <v>45371</v>
      </c>
      <c r="Z1655" s="4" t="s">
        <v>1885</v>
      </c>
      <c r="AA1655" s="4" t="s">
        <v>1886</v>
      </c>
      <c r="AB1655" s="186">
        <f t="shared" si="231"/>
        <v>130000000</v>
      </c>
      <c r="AC1655" s="142">
        <f t="shared" si="232"/>
        <v>0</v>
      </c>
      <c r="AD1655" s="4"/>
      <c r="AE1655" s="4" t="s">
        <v>1987</v>
      </c>
      <c r="AF1655" s="144" t="s">
        <v>8784</v>
      </c>
      <c r="AG1655" s="145"/>
      <c r="AH1655" s="4"/>
      <c r="AI1655" s="4"/>
      <c r="AJ1655" s="4"/>
    </row>
    <row r="1656" spans="2:37" hidden="1">
      <c r="B1656" s="145" t="s">
        <v>5418</v>
      </c>
      <c r="C1656" s="4" t="s">
        <v>441</v>
      </c>
      <c r="D1656" s="4" t="s">
        <v>4145</v>
      </c>
      <c r="E1656" s="4"/>
      <c r="F1656" s="4" t="s">
        <v>1060</v>
      </c>
      <c r="G1656" s="4" t="s">
        <v>9020</v>
      </c>
      <c r="H1656" s="4" t="s">
        <v>1726</v>
      </c>
      <c r="I1656" s="4" t="s">
        <v>1727</v>
      </c>
      <c r="J1656" s="4"/>
      <c r="K1656" s="139">
        <v>1308698352</v>
      </c>
      <c r="L1656" s="139">
        <v>1308698352</v>
      </c>
      <c r="M1656" s="4">
        <v>8.8000000000000007</v>
      </c>
      <c r="N1656" s="4" t="s">
        <v>9021</v>
      </c>
      <c r="O1656" s="4" t="s">
        <v>2582</v>
      </c>
      <c r="P1656" s="150">
        <f t="shared" si="233"/>
        <v>1308698352</v>
      </c>
      <c r="Q1656" s="4" t="s">
        <v>2540</v>
      </c>
      <c r="R1656" s="4">
        <v>240</v>
      </c>
      <c r="S1656" s="4" t="s">
        <v>70</v>
      </c>
      <c r="T1656" s="4" t="s">
        <v>70</v>
      </c>
      <c r="U1656" s="140">
        <v>45353</v>
      </c>
      <c r="V1656" s="150" t="s">
        <v>1884</v>
      </c>
      <c r="W1656" s="4" t="s">
        <v>1954</v>
      </c>
      <c r="X1656" s="139" t="s">
        <v>70</v>
      </c>
      <c r="Y1656" s="140">
        <v>45371</v>
      </c>
      <c r="Z1656" s="4" t="s">
        <v>1885</v>
      </c>
      <c r="AA1656" s="4" t="s">
        <v>1886</v>
      </c>
      <c r="AB1656" s="186">
        <f t="shared" si="231"/>
        <v>1308698352</v>
      </c>
      <c r="AC1656" s="142">
        <f t="shared" si="232"/>
        <v>0</v>
      </c>
      <c r="AD1656" s="4"/>
      <c r="AE1656" s="4" t="s">
        <v>1987</v>
      </c>
      <c r="AF1656" s="144" t="s">
        <v>8784</v>
      </c>
      <c r="AG1656" s="145"/>
      <c r="AH1656" s="4"/>
      <c r="AI1656" s="4"/>
      <c r="AJ1656" s="4"/>
    </row>
    <row r="1657" spans="2:37" hidden="1">
      <c r="B1657" s="145" t="s">
        <v>5175</v>
      </c>
      <c r="C1657" s="4" t="s">
        <v>441</v>
      </c>
      <c r="D1657" s="4" t="s">
        <v>2135</v>
      </c>
      <c r="E1657" s="4"/>
      <c r="F1657" s="4" t="s">
        <v>1060</v>
      </c>
      <c r="G1657" s="4" t="s">
        <v>9022</v>
      </c>
      <c r="H1657" s="4" t="s">
        <v>1274</v>
      </c>
      <c r="I1657" s="4" t="s">
        <v>1275</v>
      </c>
      <c r="J1657" s="4"/>
      <c r="K1657" s="139">
        <v>10000000</v>
      </c>
      <c r="L1657" s="139">
        <v>10000000</v>
      </c>
      <c r="M1657" s="4">
        <v>8</v>
      </c>
      <c r="N1657" s="4" t="s">
        <v>3243</v>
      </c>
      <c r="O1657" s="4" t="s">
        <v>2773</v>
      </c>
      <c r="P1657" s="186">
        <f t="shared" ref="P1657" si="234">K1657</f>
        <v>10000000</v>
      </c>
      <c r="Q1657" s="186">
        <f>P1657-K1657</f>
        <v>0</v>
      </c>
      <c r="R1657" s="4" t="s">
        <v>2503</v>
      </c>
      <c r="S1657" s="4" t="s">
        <v>70</v>
      </c>
      <c r="T1657" s="4"/>
      <c r="U1657" s="140">
        <v>45353</v>
      </c>
      <c r="V1657" s="4" t="s">
        <v>1884</v>
      </c>
      <c r="W1657" s="4" t="s">
        <v>1954</v>
      </c>
      <c r="X1657" s="139" t="s">
        <v>70</v>
      </c>
      <c r="Y1657" s="140">
        <v>45371</v>
      </c>
      <c r="Z1657" s="4" t="s">
        <v>1885</v>
      </c>
      <c r="AA1657" s="4" t="s">
        <v>1886</v>
      </c>
      <c r="AB1657" s="186">
        <f>K1657</f>
        <v>10000000</v>
      </c>
      <c r="AC1657" s="142">
        <f>P1657-AB1657</f>
        <v>0</v>
      </c>
      <c r="AD1657" s="4"/>
      <c r="AE1657" s="4" t="s">
        <v>2114</v>
      </c>
      <c r="AF1657" s="144" t="s">
        <v>6355</v>
      </c>
      <c r="AG1657" s="145"/>
      <c r="AH1657" s="4"/>
      <c r="AI1657" s="4"/>
      <c r="AJ1657" s="4"/>
      <c r="AK1657" t="s">
        <v>2116</v>
      </c>
    </row>
    <row r="1658" spans="2:37" hidden="1">
      <c r="B1658" s="145" t="s">
        <v>5418</v>
      </c>
      <c r="C1658" s="4" t="s">
        <v>441</v>
      </c>
      <c r="D1658" s="4" t="s">
        <v>4145</v>
      </c>
      <c r="E1658" s="4"/>
      <c r="F1658" s="4" t="s">
        <v>1060</v>
      </c>
      <c r="G1658" s="4" t="s">
        <v>9023</v>
      </c>
      <c r="H1658" s="4" t="s">
        <v>1726</v>
      </c>
      <c r="I1658" s="4" t="s">
        <v>1727</v>
      </c>
      <c r="J1658" s="4"/>
      <c r="K1658" s="139">
        <v>470000000</v>
      </c>
      <c r="L1658" s="139">
        <v>470000000</v>
      </c>
      <c r="M1658" s="4">
        <v>11.4</v>
      </c>
      <c r="N1658" s="4" t="s">
        <v>2171</v>
      </c>
      <c r="O1658" s="4" t="s">
        <v>3868</v>
      </c>
      <c r="P1658" s="150">
        <f>L1658</f>
        <v>470000000</v>
      </c>
      <c r="Q1658" s="4" t="s">
        <v>2540</v>
      </c>
      <c r="R1658" s="4">
        <v>240</v>
      </c>
      <c r="S1658" s="4" t="s">
        <v>70</v>
      </c>
      <c r="T1658" s="4" t="s">
        <v>70</v>
      </c>
      <c r="U1658" s="140">
        <v>45353</v>
      </c>
      <c r="V1658" s="150" t="s">
        <v>1884</v>
      </c>
      <c r="W1658" s="4" t="s">
        <v>1954</v>
      </c>
      <c r="X1658" s="139" t="s">
        <v>70</v>
      </c>
      <c r="Y1658" s="140">
        <v>45371</v>
      </c>
      <c r="Z1658" s="4" t="s">
        <v>1885</v>
      </c>
      <c r="AA1658" s="4" t="s">
        <v>1886</v>
      </c>
      <c r="AB1658" s="186">
        <f>K1658</f>
        <v>470000000</v>
      </c>
      <c r="AC1658" s="142">
        <f t="shared" ref="AC1658" si="235">P1658-AB1658</f>
        <v>0</v>
      </c>
      <c r="AD1658" s="4"/>
      <c r="AE1658" s="4" t="s">
        <v>1987</v>
      </c>
      <c r="AF1658" s="144" t="s">
        <v>8784</v>
      </c>
      <c r="AG1658" s="145"/>
      <c r="AH1658" s="4"/>
      <c r="AI1658" s="4"/>
      <c r="AJ1658" s="4"/>
    </row>
    <row r="1659" spans="2:37" hidden="1">
      <c r="B1659" s="145" t="s">
        <v>5175</v>
      </c>
      <c r="C1659" s="4" t="s">
        <v>441</v>
      </c>
      <c r="D1659" s="4" t="s">
        <v>2135</v>
      </c>
      <c r="E1659" s="4"/>
      <c r="F1659" s="4" t="s">
        <v>1060</v>
      </c>
      <c r="G1659" s="4" t="s">
        <v>9024</v>
      </c>
      <c r="H1659" s="4" t="s">
        <v>1274</v>
      </c>
      <c r="I1659" s="4" t="s">
        <v>1275</v>
      </c>
      <c r="J1659" s="4"/>
      <c r="K1659" s="139">
        <v>20000000</v>
      </c>
      <c r="L1659" s="139">
        <v>20000000</v>
      </c>
      <c r="M1659" s="4">
        <v>8</v>
      </c>
      <c r="N1659" s="4" t="s">
        <v>3266</v>
      </c>
      <c r="O1659" s="4" t="s">
        <v>2595</v>
      </c>
      <c r="P1659" s="186">
        <f t="shared" ref="P1659:P1660" si="236">K1659</f>
        <v>20000000</v>
      </c>
      <c r="Q1659" s="186">
        <f t="shared" ref="Q1659:Q1660" si="237">P1659-K1659</f>
        <v>0</v>
      </c>
      <c r="R1659" s="4" t="s">
        <v>2503</v>
      </c>
      <c r="S1659" s="4" t="s">
        <v>70</v>
      </c>
      <c r="T1659" s="4"/>
      <c r="U1659" s="140">
        <v>45353</v>
      </c>
      <c r="V1659" s="4" t="s">
        <v>1884</v>
      </c>
      <c r="W1659" s="4" t="s">
        <v>1954</v>
      </c>
      <c r="X1659" s="139" t="s">
        <v>70</v>
      </c>
      <c r="Y1659" s="140">
        <v>45371</v>
      </c>
      <c r="Z1659" s="4" t="s">
        <v>1885</v>
      </c>
      <c r="AA1659" s="4" t="s">
        <v>1886</v>
      </c>
      <c r="AB1659" s="186">
        <f t="shared" ref="AB1659:AB1660" si="238">K1659</f>
        <v>20000000</v>
      </c>
      <c r="AC1659" s="142">
        <f t="shared" si="218"/>
        <v>0</v>
      </c>
      <c r="AD1659" s="4"/>
      <c r="AE1659" s="4" t="s">
        <v>2114</v>
      </c>
      <c r="AF1659" s="144" t="s">
        <v>6355</v>
      </c>
      <c r="AG1659" s="145"/>
      <c r="AH1659" s="4"/>
      <c r="AI1659" s="4"/>
      <c r="AJ1659" s="4"/>
      <c r="AK1659" t="s">
        <v>2116</v>
      </c>
    </row>
    <row r="1660" spans="2:37" hidden="1">
      <c r="B1660" s="145" t="s">
        <v>5175</v>
      </c>
      <c r="C1660" s="4" t="s">
        <v>441</v>
      </c>
      <c r="D1660" s="4" t="s">
        <v>2135</v>
      </c>
      <c r="E1660" s="4"/>
      <c r="F1660" s="4" t="s">
        <v>1060</v>
      </c>
      <c r="G1660" s="4" t="s">
        <v>9025</v>
      </c>
      <c r="H1660" s="4" t="s">
        <v>1274</v>
      </c>
      <c r="I1660" s="4" t="s">
        <v>1275</v>
      </c>
      <c r="J1660" s="4"/>
      <c r="K1660" s="139">
        <v>10000000</v>
      </c>
      <c r="L1660" s="139">
        <v>10000000</v>
      </c>
      <c r="M1660" s="4">
        <v>6.2</v>
      </c>
      <c r="N1660" s="4" t="s">
        <v>3017</v>
      </c>
      <c r="O1660" s="4" t="s">
        <v>3494</v>
      </c>
      <c r="P1660" s="186">
        <f t="shared" si="236"/>
        <v>10000000</v>
      </c>
      <c r="Q1660" s="186">
        <f t="shared" si="237"/>
        <v>0</v>
      </c>
      <c r="R1660" s="4" t="s">
        <v>2503</v>
      </c>
      <c r="S1660" s="4" t="s">
        <v>70</v>
      </c>
      <c r="T1660" s="4"/>
      <c r="U1660" s="140">
        <v>45353</v>
      </c>
      <c r="V1660" s="4" t="s">
        <v>1884</v>
      </c>
      <c r="W1660" s="4" t="s">
        <v>1954</v>
      </c>
      <c r="X1660" s="139" t="s">
        <v>70</v>
      </c>
      <c r="Y1660" s="140">
        <v>45371</v>
      </c>
      <c r="Z1660" s="4" t="s">
        <v>1885</v>
      </c>
      <c r="AA1660" s="4" t="s">
        <v>1886</v>
      </c>
      <c r="AB1660" s="186">
        <f t="shared" si="238"/>
        <v>10000000</v>
      </c>
      <c r="AC1660" s="142">
        <f t="shared" si="218"/>
        <v>0</v>
      </c>
      <c r="AD1660" s="4"/>
      <c r="AE1660" s="4" t="s">
        <v>2114</v>
      </c>
      <c r="AF1660" s="144" t="s">
        <v>6355</v>
      </c>
      <c r="AG1660" s="145"/>
      <c r="AH1660" s="4"/>
      <c r="AI1660" s="4"/>
      <c r="AJ1660" s="4"/>
      <c r="AK1660" t="s">
        <v>2116</v>
      </c>
    </row>
    <row r="1661" spans="2:37" hidden="1">
      <c r="B1661" s="145" t="s">
        <v>5418</v>
      </c>
      <c r="C1661" s="4" t="s">
        <v>441</v>
      </c>
      <c r="D1661" s="4" t="s">
        <v>4145</v>
      </c>
      <c r="E1661" s="4"/>
      <c r="F1661" s="4" t="s">
        <v>1060</v>
      </c>
      <c r="G1661" s="4" t="s">
        <v>9026</v>
      </c>
      <c r="H1661" s="4" t="s">
        <v>1726</v>
      </c>
      <c r="I1661" s="4" t="s">
        <v>1727</v>
      </c>
      <c r="J1661" s="4"/>
      <c r="K1661" s="139">
        <v>404152560</v>
      </c>
      <c r="L1661" s="139">
        <v>404152560</v>
      </c>
      <c r="M1661" s="4">
        <v>5.45</v>
      </c>
      <c r="N1661" s="4" t="s">
        <v>9027</v>
      </c>
      <c r="O1661" s="4" t="s">
        <v>2977</v>
      </c>
      <c r="P1661" s="150">
        <f>L1661</f>
        <v>404152560</v>
      </c>
      <c r="Q1661" s="4" t="s">
        <v>2540</v>
      </c>
      <c r="R1661" s="4">
        <v>240</v>
      </c>
      <c r="S1661" s="4" t="s">
        <v>70</v>
      </c>
      <c r="T1661" s="4" t="s">
        <v>70</v>
      </c>
      <c r="U1661" s="140">
        <v>45353</v>
      </c>
      <c r="V1661" s="150" t="s">
        <v>1884</v>
      </c>
      <c r="W1661" s="4" t="s">
        <v>1954</v>
      </c>
      <c r="X1661" s="139" t="s">
        <v>70</v>
      </c>
      <c r="Y1661" s="140">
        <v>45371</v>
      </c>
      <c r="Z1661" s="4" t="s">
        <v>1885</v>
      </c>
      <c r="AA1661" s="4" t="s">
        <v>1886</v>
      </c>
      <c r="AB1661" s="186">
        <f>K1661</f>
        <v>404152560</v>
      </c>
      <c r="AC1661" s="142">
        <f t="shared" si="218"/>
        <v>0</v>
      </c>
      <c r="AD1661" s="4"/>
      <c r="AE1661" s="4" t="s">
        <v>1987</v>
      </c>
      <c r="AF1661" s="144" t="s">
        <v>8784</v>
      </c>
      <c r="AG1661" s="145"/>
      <c r="AH1661" s="4"/>
      <c r="AI1661" s="4"/>
      <c r="AJ1661" s="4"/>
    </row>
    <row r="1662" spans="2:37" hidden="1">
      <c r="B1662" s="145" t="s">
        <v>5175</v>
      </c>
      <c r="C1662" s="4" t="s">
        <v>441</v>
      </c>
      <c r="D1662" s="4" t="s">
        <v>2135</v>
      </c>
      <c r="E1662" s="4"/>
      <c r="F1662" s="4" t="s">
        <v>1060</v>
      </c>
      <c r="G1662" s="4" t="s">
        <v>9028</v>
      </c>
      <c r="H1662" s="4" t="s">
        <v>1274</v>
      </c>
      <c r="I1662" s="4" t="s">
        <v>1275</v>
      </c>
      <c r="J1662" s="4"/>
      <c r="K1662" s="139">
        <v>28000000</v>
      </c>
      <c r="L1662" s="139">
        <v>28000000</v>
      </c>
      <c r="M1662" s="4">
        <v>9</v>
      </c>
      <c r="N1662" s="4" t="s">
        <v>9029</v>
      </c>
      <c r="O1662" s="4" t="s">
        <v>4492</v>
      </c>
      <c r="P1662" s="186">
        <f t="shared" ref="P1662:P1668" si="239">K1662</f>
        <v>28000000</v>
      </c>
      <c r="Q1662" s="186">
        <f t="shared" ref="Q1662:Q1668" si="240">P1662-K1662</f>
        <v>0</v>
      </c>
      <c r="R1662" s="4" t="s">
        <v>2503</v>
      </c>
      <c r="S1662" s="4" t="s">
        <v>70</v>
      </c>
      <c r="T1662" s="4"/>
      <c r="U1662" s="140">
        <v>45353</v>
      </c>
      <c r="V1662" s="4" t="s">
        <v>1884</v>
      </c>
      <c r="W1662" s="4" t="s">
        <v>1954</v>
      </c>
      <c r="X1662" s="139" t="s">
        <v>70</v>
      </c>
      <c r="Y1662" s="140">
        <v>45371</v>
      </c>
      <c r="Z1662" s="4" t="s">
        <v>1885</v>
      </c>
      <c r="AA1662" s="4" t="s">
        <v>1886</v>
      </c>
      <c r="AB1662" s="186">
        <f t="shared" ref="AB1662:AB1677" si="241">K1662</f>
        <v>28000000</v>
      </c>
      <c r="AC1662" s="142">
        <f t="shared" si="218"/>
        <v>0</v>
      </c>
      <c r="AD1662" s="4"/>
      <c r="AE1662" s="4" t="s">
        <v>2114</v>
      </c>
      <c r="AF1662" s="144" t="s">
        <v>6355</v>
      </c>
      <c r="AG1662" s="145"/>
      <c r="AH1662" s="4"/>
      <c r="AI1662" s="4"/>
      <c r="AJ1662" s="4"/>
      <c r="AK1662" t="s">
        <v>2116</v>
      </c>
    </row>
    <row r="1663" spans="2:37" hidden="1">
      <c r="B1663" s="145" t="s">
        <v>5175</v>
      </c>
      <c r="C1663" s="4" t="s">
        <v>441</v>
      </c>
      <c r="D1663" s="4" t="s">
        <v>2135</v>
      </c>
      <c r="E1663" s="4"/>
      <c r="F1663" s="4" t="s">
        <v>1060</v>
      </c>
      <c r="G1663" s="4" t="s">
        <v>9030</v>
      </c>
      <c r="H1663" s="4" t="s">
        <v>1274</v>
      </c>
      <c r="I1663" s="4" t="s">
        <v>1275</v>
      </c>
      <c r="J1663" s="4"/>
      <c r="K1663" s="139">
        <v>45000000</v>
      </c>
      <c r="L1663" s="139">
        <v>45000000</v>
      </c>
      <c r="M1663" s="4">
        <v>9</v>
      </c>
      <c r="N1663" s="4" t="s">
        <v>3387</v>
      </c>
      <c r="O1663" s="4" t="s">
        <v>2561</v>
      </c>
      <c r="P1663" s="186">
        <f t="shared" si="239"/>
        <v>45000000</v>
      </c>
      <c r="Q1663" s="186">
        <f t="shared" si="240"/>
        <v>0</v>
      </c>
      <c r="R1663" s="4" t="s">
        <v>2503</v>
      </c>
      <c r="S1663" s="4" t="s">
        <v>70</v>
      </c>
      <c r="T1663" s="4"/>
      <c r="U1663" s="140">
        <v>45353</v>
      </c>
      <c r="V1663" s="4" t="s">
        <v>1884</v>
      </c>
      <c r="W1663" s="4" t="s">
        <v>1954</v>
      </c>
      <c r="X1663" s="139" t="s">
        <v>70</v>
      </c>
      <c r="Y1663" s="140">
        <v>45371</v>
      </c>
      <c r="Z1663" s="4" t="s">
        <v>1885</v>
      </c>
      <c r="AA1663" s="4" t="s">
        <v>1886</v>
      </c>
      <c r="AB1663" s="186">
        <f t="shared" si="241"/>
        <v>45000000</v>
      </c>
      <c r="AC1663" s="142">
        <f t="shared" si="218"/>
        <v>0</v>
      </c>
      <c r="AD1663" s="4"/>
      <c r="AE1663" s="4" t="s">
        <v>2114</v>
      </c>
      <c r="AF1663" s="144" t="s">
        <v>6355</v>
      </c>
      <c r="AG1663" s="145"/>
      <c r="AH1663" s="4"/>
      <c r="AI1663" s="4"/>
      <c r="AJ1663" s="4"/>
      <c r="AK1663" t="s">
        <v>2116</v>
      </c>
    </row>
    <row r="1664" spans="2:37" hidden="1">
      <c r="B1664" s="145" t="s">
        <v>5175</v>
      </c>
      <c r="C1664" s="4" t="s">
        <v>441</v>
      </c>
      <c r="D1664" s="4" t="s">
        <v>2135</v>
      </c>
      <c r="E1664" s="4"/>
      <c r="F1664" s="4" t="s">
        <v>1060</v>
      </c>
      <c r="G1664" s="4" t="s">
        <v>9031</v>
      </c>
      <c r="H1664" s="4" t="s">
        <v>1274</v>
      </c>
      <c r="I1664" s="4" t="s">
        <v>1275</v>
      </c>
      <c r="J1664" s="4"/>
      <c r="K1664" s="139">
        <v>5000000000</v>
      </c>
      <c r="L1664" s="139">
        <v>5000000000</v>
      </c>
      <c r="M1664" s="4">
        <v>3.85</v>
      </c>
      <c r="N1664" s="4" t="s">
        <v>4306</v>
      </c>
      <c r="O1664" s="4" t="s">
        <v>2989</v>
      </c>
      <c r="P1664" s="186">
        <f t="shared" si="239"/>
        <v>5000000000</v>
      </c>
      <c r="Q1664" s="186">
        <f t="shared" si="240"/>
        <v>0</v>
      </c>
      <c r="R1664" s="4" t="s">
        <v>2503</v>
      </c>
      <c r="S1664" s="4" t="s">
        <v>70</v>
      </c>
      <c r="T1664" s="4"/>
      <c r="U1664" s="140">
        <v>45353</v>
      </c>
      <c r="V1664" s="4" t="s">
        <v>1884</v>
      </c>
      <c r="W1664" s="4" t="s">
        <v>1954</v>
      </c>
      <c r="X1664" s="139" t="s">
        <v>70</v>
      </c>
      <c r="Y1664" s="140">
        <v>45371</v>
      </c>
      <c r="Z1664" s="4" t="s">
        <v>1885</v>
      </c>
      <c r="AA1664" s="4" t="s">
        <v>1886</v>
      </c>
      <c r="AB1664" s="186">
        <f t="shared" si="241"/>
        <v>5000000000</v>
      </c>
      <c r="AC1664" s="142">
        <f t="shared" si="218"/>
        <v>0</v>
      </c>
      <c r="AD1664" s="4"/>
      <c r="AE1664" s="4" t="s">
        <v>2114</v>
      </c>
      <c r="AF1664" s="144" t="s">
        <v>6355</v>
      </c>
      <c r="AG1664" s="145"/>
      <c r="AH1664" s="4"/>
      <c r="AI1664" s="4"/>
      <c r="AJ1664" s="4"/>
      <c r="AK1664" t="s">
        <v>2116</v>
      </c>
    </row>
    <row r="1665" spans="2:37" hidden="1">
      <c r="B1665" s="145" t="s">
        <v>5175</v>
      </c>
      <c r="C1665" s="4" t="s">
        <v>441</v>
      </c>
      <c r="D1665" s="4" t="s">
        <v>2135</v>
      </c>
      <c r="E1665" s="4"/>
      <c r="F1665" s="4" t="s">
        <v>1060</v>
      </c>
      <c r="G1665" s="4" t="s">
        <v>9032</v>
      </c>
      <c r="H1665" s="4" t="s">
        <v>1274</v>
      </c>
      <c r="I1665" s="4" t="s">
        <v>1275</v>
      </c>
      <c r="J1665" s="4"/>
      <c r="K1665" s="139">
        <v>20000000</v>
      </c>
      <c r="L1665" s="139">
        <v>20000000</v>
      </c>
      <c r="M1665" s="4">
        <v>6.55</v>
      </c>
      <c r="N1665" s="4" t="s">
        <v>2630</v>
      </c>
      <c r="O1665" s="4" t="s">
        <v>2631</v>
      </c>
      <c r="P1665" s="186">
        <f t="shared" si="239"/>
        <v>20000000</v>
      </c>
      <c r="Q1665" s="186">
        <f t="shared" si="240"/>
        <v>0</v>
      </c>
      <c r="R1665" s="4" t="s">
        <v>2503</v>
      </c>
      <c r="S1665" s="4" t="s">
        <v>70</v>
      </c>
      <c r="T1665" s="4"/>
      <c r="U1665" s="140">
        <v>45353</v>
      </c>
      <c r="V1665" s="4" t="s">
        <v>1884</v>
      </c>
      <c r="W1665" s="4" t="s">
        <v>1954</v>
      </c>
      <c r="X1665" s="139" t="s">
        <v>70</v>
      </c>
      <c r="Y1665" s="140">
        <v>45371</v>
      </c>
      <c r="Z1665" s="4" t="s">
        <v>1885</v>
      </c>
      <c r="AA1665" s="4" t="s">
        <v>1886</v>
      </c>
      <c r="AB1665" s="186">
        <f t="shared" si="241"/>
        <v>20000000</v>
      </c>
      <c r="AC1665" s="142">
        <f t="shared" si="218"/>
        <v>0</v>
      </c>
      <c r="AD1665" s="4"/>
      <c r="AE1665" s="4" t="s">
        <v>2114</v>
      </c>
      <c r="AF1665" s="144" t="s">
        <v>6355</v>
      </c>
      <c r="AG1665" s="145"/>
      <c r="AH1665" s="4"/>
      <c r="AI1665" s="4"/>
      <c r="AJ1665" s="4"/>
      <c r="AK1665" t="s">
        <v>2116</v>
      </c>
    </row>
    <row r="1666" spans="2:37" hidden="1">
      <c r="B1666" s="145" t="s">
        <v>5175</v>
      </c>
      <c r="C1666" s="4" t="s">
        <v>441</v>
      </c>
      <c r="D1666" s="4" t="s">
        <v>2135</v>
      </c>
      <c r="E1666" s="4"/>
      <c r="F1666" s="4" t="s">
        <v>1060</v>
      </c>
      <c r="G1666" s="4" t="s">
        <v>9033</v>
      </c>
      <c r="H1666" s="4" t="s">
        <v>1274</v>
      </c>
      <c r="I1666" s="4" t="s">
        <v>1275</v>
      </c>
      <c r="J1666" s="4"/>
      <c r="K1666" s="139">
        <v>60000000</v>
      </c>
      <c r="L1666" s="139">
        <v>60000000</v>
      </c>
      <c r="M1666" s="4">
        <v>7.7</v>
      </c>
      <c r="N1666" s="4" t="s">
        <v>2224</v>
      </c>
      <c r="O1666" s="4" t="s">
        <v>4489</v>
      </c>
      <c r="P1666" s="186">
        <f t="shared" si="239"/>
        <v>60000000</v>
      </c>
      <c r="Q1666" s="186">
        <f t="shared" si="240"/>
        <v>0</v>
      </c>
      <c r="R1666" s="4" t="s">
        <v>2503</v>
      </c>
      <c r="S1666" s="4" t="s">
        <v>70</v>
      </c>
      <c r="T1666" s="4"/>
      <c r="U1666" s="140">
        <v>45353</v>
      </c>
      <c r="V1666" s="4" t="s">
        <v>1884</v>
      </c>
      <c r="W1666" s="4" t="s">
        <v>1954</v>
      </c>
      <c r="X1666" s="139" t="s">
        <v>70</v>
      </c>
      <c r="Y1666" s="140">
        <v>45371</v>
      </c>
      <c r="Z1666" s="4" t="s">
        <v>1885</v>
      </c>
      <c r="AA1666" s="4" t="s">
        <v>1886</v>
      </c>
      <c r="AB1666" s="186">
        <f t="shared" si="241"/>
        <v>60000000</v>
      </c>
      <c r="AC1666" s="142">
        <f t="shared" si="218"/>
        <v>0</v>
      </c>
      <c r="AD1666" s="4"/>
      <c r="AE1666" s="4" t="s">
        <v>2114</v>
      </c>
      <c r="AF1666" s="144" t="s">
        <v>6355</v>
      </c>
      <c r="AG1666" s="145"/>
      <c r="AH1666" s="4"/>
      <c r="AI1666" s="4"/>
      <c r="AJ1666" s="4"/>
      <c r="AK1666" t="s">
        <v>2116</v>
      </c>
    </row>
    <row r="1667" spans="2:37" hidden="1">
      <c r="B1667" s="145" t="s">
        <v>5175</v>
      </c>
      <c r="C1667" s="4" t="s">
        <v>441</v>
      </c>
      <c r="D1667" s="4" t="s">
        <v>2135</v>
      </c>
      <c r="E1667" s="4"/>
      <c r="F1667" s="4" t="s">
        <v>1060</v>
      </c>
      <c r="G1667" s="4" t="s">
        <v>9034</v>
      </c>
      <c r="H1667" s="4" t="s">
        <v>1274</v>
      </c>
      <c r="I1667" s="4" t="s">
        <v>1275</v>
      </c>
      <c r="J1667" s="4"/>
      <c r="K1667" s="139">
        <v>50000000</v>
      </c>
      <c r="L1667" s="139">
        <v>50000000</v>
      </c>
      <c r="M1667" s="4">
        <v>6.55</v>
      </c>
      <c r="N1667" s="4" t="s">
        <v>3224</v>
      </c>
      <c r="O1667" s="4" t="s">
        <v>3346</v>
      </c>
      <c r="P1667" s="186">
        <f t="shared" si="239"/>
        <v>50000000</v>
      </c>
      <c r="Q1667" s="186">
        <f t="shared" si="240"/>
        <v>0</v>
      </c>
      <c r="R1667" s="4" t="s">
        <v>2503</v>
      </c>
      <c r="S1667" s="4" t="s">
        <v>70</v>
      </c>
      <c r="T1667" s="4"/>
      <c r="U1667" s="140">
        <v>45353</v>
      </c>
      <c r="V1667" s="4" t="s">
        <v>1884</v>
      </c>
      <c r="W1667" s="4" t="s">
        <v>1954</v>
      </c>
      <c r="X1667" s="139" t="s">
        <v>70</v>
      </c>
      <c r="Y1667" s="140">
        <v>45371</v>
      </c>
      <c r="Z1667" s="4" t="s">
        <v>1885</v>
      </c>
      <c r="AA1667" s="4" t="s">
        <v>1886</v>
      </c>
      <c r="AB1667" s="186">
        <f t="shared" si="241"/>
        <v>50000000</v>
      </c>
      <c r="AC1667" s="142">
        <f t="shared" si="218"/>
        <v>0</v>
      </c>
      <c r="AD1667" s="4"/>
      <c r="AE1667" s="4" t="s">
        <v>2114</v>
      </c>
      <c r="AF1667" s="144" t="s">
        <v>6355</v>
      </c>
      <c r="AG1667" s="145"/>
      <c r="AH1667" s="4"/>
      <c r="AI1667" s="4"/>
      <c r="AJ1667" s="4"/>
      <c r="AK1667" t="s">
        <v>2116</v>
      </c>
    </row>
    <row r="1668" spans="2:37" hidden="1">
      <c r="B1668" s="145" t="s">
        <v>5175</v>
      </c>
      <c r="C1668" s="4" t="s">
        <v>441</v>
      </c>
      <c r="D1668" s="4" t="s">
        <v>2135</v>
      </c>
      <c r="E1668" s="4"/>
      <c r="F1668" s="4" t="s">
        <v>1060</v>
      </c>
      <c r="G1668" s="4" t="s">
        <v>9035</v>
      </c>
      <c r="H1668" s="4" t="s">
        <v>1274</v>
      </c>
      <c r="I1668" s="4" t="s">
        <v>1275</v>
      </c>
      <c r="J1668" s="4"/>
      <c r="K1668" s="139">
        <v>9174795</v>
      </c>
      <c r="L1668" s="139">
        <v>9174795</v>
      </c>
      <c r="M1668" s="4">
        <v>9.1</v>
      </c>
      <c r="N1668" s="4" t="s">
        <v>2692</v>
      </c>
      <c r="O1668" s="4" t="s">
        <v>2823</v>
      </c>
      <c r="P1668" s="186">
        <f t="shared" si="239"/>
        <v>9174795</v>
      </c>
      <c r="Q1668" s="186">
        <f t="shared" si="240"/>
        <v>0</v>
      </c>
      <c r="R1668" s="4" t="s">
        <v>2503</v>
      </c>
      <c r="S1668" s="4" t="s">
        <v>70</v>
      </c>
      <c r="T1668" s="4"/>
      <c r="U1668" s="140">
        <v>45353</v>
      </c>
      <c r="V1668" s="4" t="s">
        <v>1884</v>
      </c>
      <c r="W1668" s="4" t="s">
        <v>1954</v>
      </c>
      <c r="X1668" s="139" t="s">
        <v>70</v>
      </c>
      <c r="Y1668" s="140">
        <v>45371</v>
      </c>
      <c r="Z1668" s="4" t="s">
        <v>1885</v>
      </c>
      <c r="AA1668" s="4" t="s">
        <v>1886</v>
      </c>
      <c r="AB1668" s="186">
        <f t="shared" si="241"/>
        <v>9174795</v>
      </c>
      <c r="AC1668" s="142">
        <f t="shared" si="218"/>
        <v>0</v>
      </c>
      <c r="AD1668" s="4"/>
      <c r="AE1668" s="4" t="s">
        <v>2114</v>
      </c>
      <c r="AF1668" s="144" t="s">
        <v>6355</v>
      </c>
      <c r="AG1668" s="145"/>
      <c r="AH1668" s="4"/>
      <c r="AI1668" s="4"/>
      <c r="AJ1668" s="4"/>
      <c r="AK1668" t="s">
        <v>2116</v>
      </c>
    </row>
    <row r="1669" spans="2:37" hidden="1">
      <c r="B1669" s="145" t="s">
        <v>5175</v>
      </c>
      <c r="C1669" s="4" t="s">
        <v>441</v>
      </c>
      <c r="D1669" s="4" t="s">
        <v>2898</v>
      </c>
      <c r="E1669" s="4"/>
      <c r="F1669" s="4" t="s">
        <v>1060</v>
      </c>
      <c r="G1669" s="4" t="s">
        <v>9036</v>
      </c>
      <c r="H1669" s="4" t="s">
        <v>1212</v>
      </c>
      <c r="I1669" s="4" t="s">
        <v>1213</v>
      </c>
      <c r="J1669" s="4"/>
      <c r="K1669" s="139">
        <v>2000000</v>
      </c>
      <c r="L1669" s="139">
        <v>2000000</v>
      </c>
      <c r="M1669" s="4">
        <v>9</v>
      </c>
      <c r="N1669" s="4" t="s">
        <v>3138</v>
      </c>
      <c r="O1669" s="4" t="s">
        <v>2502</v>
      </c>
      <c r="P1669" s="186">
        <f>L1669</f>
        <v>2000000</v>
      </c>
      <c r="Q1669" s="186">
        <f>L1669-P1669</f>
        <v>0</v>
      </c>
      <c r="R1669" s="4">
        <v>4</v>
      </c>
      <c r="S1669" s="4" t="s">
        <v>70</v>
      </c>
      <c r="T1669" s="4" t="s">
        <v>70</v>
      </c>
      <c r="U1669" s="140">
        <v>45352</v>
      </c>
      <c r="V1669" s="4" t="s">
        <v>1884</v>
      </c>
      <c r="W1669" s="4" t="s">
        <v>1954</v>
      </c>
      <c r="X1669" s="139" t="s">
        <v>70</v>
      </c>
      <c r="Y1669" s="140">
        <v>45371</v>
      </c>
      <c r="Z1669" s="4" t="s">
        <v>1885</v>
      </c>
      <c r="AA1669" s="4" t="s">
        <v>1886</v>
      </c>
      <c r="AB1669" s="186">
        <f t="shared" si="241"/>
        <v>2000000</v>
      </c>
      <c r="AC1669" s="142">
        <f t="shared" si="218"/>
        <v>0</v>
      </c>
      <c r="AD1669" s="4"/>
      <c r="AE1669" s="4" t="s">
        <v>1987</v>
      </c>
      <c r="AF1669" s="144" t="s">
        <v>7633</v>
      </c>
      <c r="AG1669" s="145"/>
      <c r="AH1669" s="4"/>
      <c r="AI1669" s="4"/>
      <c r="AJ1669" s="4"/>
      <c r="AK1669" t="s">
        <v>2116</v>
      </c>
    </row>
    <row r="1670" spans="2:37" hidden="1">
      <c r="B1670" s="145" t="s">
        <v>5175</v>
      </c>
      <c r="C1670" s="4" t="s">
        <v>441</v>
      </c>
      <c r="D1670" s="4" t="s">
        <v>2135</v>
      </c>
      <c r="E1670" s="4"/>
      <c r="F1670" s="4" t="s">
        <v>1060</v>
      </c>
      <c r="G1670" s="4" t="s">
        <v>9037</v>
      </c>
      <c r="H1670" s="4" t="s">
        <v>1274</v>
      </c>
      <c r="I1670" s="4" t="s">
        <v>1275</v>
      </c>
      <c r="J1670" s="4"/>
      <c r="K1670" s="139">
        <v>22154775</v>
      </c>
      <c r="L1670" s="139">
        <v>22154775</v>
      </c>
      <c r="M1670" s="4">
        <v>7.1</v>
      </c>
      <c r="N1670" s="4" t="s">
        <v>9038</v>
      </c>
      <c r="O1670" s="4" t="s">
        <v>2657</v>
      </c>
      <c r="P1670" s="186">
        <f t="shared" ref="P1670:P1677" si="242">K1670</f>
        <v>22154775</v>
      </c>
      <c r="Q1670" s="186">
        <f t="shared" ref="Q1670:Q1677" si="243">P1670-K1670</f>
        <v>0</v>
      </c>
      <c r="R1670" s="4" t="s">
        <v>2503</v>
      </c>
      <c r="S1670" s="4" t="s">
        <v>70</v>
      </c>
      <c r="T1670" s="4"/>
      <c r="U1670" s="140">
        <v>45353</v>
      </c>
      <c r="V1670" s="4" t="s">
        <v>1884</v>
      </c>
      <c r="W1670" s="4" t="s">
        <v>1954</v>
      </c>
      <c r="X1670" s="139" t="s">
        <v>70</v>
      </c>
      <c r="Y1670" s="140">
        <v>45371</v>
      </c>
      <c r="Z1670" s="4" t="s">
        <v>1885</v>
      </c>
      <c r="AA1670" s="4" t="s">
        <v>1886</v>
      </c>
      <c r="AB1670" s="186">
        <f t="shared" si="241"/>
        <v>22154775</v>
      </c>
      <c r="AC1670" s="142">
        <f t="shared" ref="AC1670:AC1729" si="244">P1670-AB1670</f>
        <v>0</v>
      </c>
      <c r="AD1670" s="4"/>
      <c r="AE1670" s="4" t="s">
        <v>2114</v>
      </c>
      <c r="AF1670" s="144" t="s">
        <v>6355</v>
      </c>
      <c r="AG1670" s="145"/>
      <c r="AH1670" s="4"/>
      <c r="AI1670" s="4"/>
      <c r="AJ1670" s="4"/>
      <c r="AK1670" t="s">
        <v>2116</v>
      </c>
    </row>
    <row r="1671" spans="2:37" hidden="1">
      <c r="B1671" s="145" t="s">
        <v>5175</v>
      </c>
      <c r="C1671" s="4" t="s">
        <v>441</v>
      </c>
      <c r="D1671" s="4" t="s">
        <v>2135</v>
      </c>
      <c r="E1671" s="4"/>
      <c r="F1671" s="4" t="s">
        <v>1060</v>
      </c>
      <c r="G1671" s="4" t="s">
        <v>9039</v>
      </c>
      <c r="H1671" s="4" t="s">
        <v>1274</v>
      </c>
      <c r="I1671" s="4" t="s">
        <v>1275</v>
      </c>
      <c r="J1671" s="4"/>
      <c r="K1671" s="139">
        <v>60000000</v>
      </c>
      <c r="L1671" s="139">
        <v>60000000</v>
      </c>
      <c r="M1671" s="4">
        <v>7.7</v>
      </c>
      <c r="N1671" s="4" t="s">
        <v>2224</v>
      </c>
      <c r="O1671" s="4" t="s">
        <v>4489</v>
      </c>
      <c r="P1671" s="186">
        <f t="shared" si="242"/>
        <v>60000000</v>
      </c>
      <c r="Q1671" s="186">
        <f t="shared" si="243"/>
        <v>0</v>
      </c>
      <c r="R1671" s="4" t="s">
        <v>2503</v>
      </c>
      <c r="S1671" s="4" t="s">
        <v>70</v>
      </c>
      <c r="T1671" s="4"/>
      <c r="U1671" s="140">
        <v>45353</v>
      </c>
      <c r="V1671" s="4" t="s">
        <v>1884</v>
      </c>
      <c r="W1671" s="4" t="s">
        <v>1954</v>
      </c>
      <c r="X1671" s="139" t="s">
        <v>70</v>
      </c>
      <c r="Y1671" s="140">
        <v>45371</v>
      </c>
      <c r="Z1671" s="4" t="s">
        <v>1885</v>
      </c>
      <c r="AA1671" s="4" t="s">
        <v>1886</v>
      </c>
      <c r="AB1671" s="186">
        <f t="shared" si="241"/>
        <v>60000000</v>
      </c>
      <c r="AC1671" s="142">
        <f t="shared" si="244"/>
        <v>0</v>
      </c>
      <c r="AD1671" s="4"/>
      <c r="AE1671" s="4" t="s">
        <v>2114</v>
      </c>
      <c r="AF1671" s="144" t="s">
        <v>6355</v>
      </c>
      <c r="AG1671" s="145"/>
      <c r="AH1671" s="4"/>
      <c r="AI1671" s="4"/>
      <c r="AJ1671" s="4"/>
      <c r="AK1671" t="s">
        <v>2116</v>
      </c>
    </row>
    <row r="1672" spans="2:37" hidden="1">
      <c r="B1672" s="145" t="s">
        <v>5175</v>
      </c>
      <c r="C1672" s="4" t="s">
        <v>441</v>
      </c>
      <c r="D1672" s="4" t="s">
        <v>4483</v>
      </c>
      <c r="E1672" s="4"/>
      <c r="F1672" s="4" t="s">
        <v>1060</v>
      </c>
      <c r="G1672" s="4" t="s">
        <v>9040</v>
      </c>
      <c r="H1672" s="4" t="s">
        <v>1274</v>
      </c>
      <c r="I1672" s="4" t="s">
        <v>1275</v>
      </c>
      <c r="J1672" s="4"/>
      <c r="K1672" s="139">
        <v>3000000000</v>
      </c>
      <c r="L1672" s="139">
        <v>3000000000</v>
      </c>
      <c r="M1672" s="4">
        <v>4.3</v>
      </c>
      <c r="N1672" s="4" t="s">
        <v>2501</v>
      </c>
      <c r="O1672" s="4" t="s">
        <v>2897</v>
      </c>
      <c r="P1672" s="186">
        <f t="shared" si="242"/>
        <v>3000000000</v>
      </c>
      <c r="Q1672" s="186">
        <f t="shared" si="243"/>
        <v>0</v>
      </c>
      <c r="R1672" s="4" t="s">
        <v>2503</v>
      </c>
      <c r="S1672" s="4" t="s">
        <v>70</v>
      </c>
      <c r="T1672" s="4"/>
      <c r="U1672" s="140">
        <v>45353</v>
      </c>
      <c r="V1672" s="4" t="s">
        <v>1884</v>
      </c>
      <c r="W1672" s="4" t="s">
        <v>1954</v>
      </c>
      <c r="X1672" s="139" t="s">
        <v>70</v>
      </c>
      <c r="Y1672" s="140">
        <v>45371</v>
      </c>
      <c r="Z1672" s="4" t="s">
        <v>1885</v>
      </c>
      <c r="AA1672" s="4" t="s">
        <v>1886</v>
      </c>
      <c r="AB1672" s="186">
        <f t="shared" si="241"/>
        <v>3000000000</v>
      </c>
      <c r="AC1672" s="142">
        <f t="shared" si="244"/>
        <v>0</v>
      </c>
      <c r="AD1672" s="4"/>
      <c r="AE1672" s="4" t="s">
        <v>2114</v>
      </c>
      <c r="AF1672" s="144" t="s">
        <v>6355</v>
      </c>
      <c r="AG1672" s="145"/>
      <c r="AH1672" s="4"/>
      <c r="AI1672" s="4"/>
      <c r="AJ1672" s="4"/>
      <c r="AK1672" t="s">
        <v>2116</v>
      </c>
    </row>
    <row r="1673" spans="2:37" hidden="1">
      <c r="B1673" s="145" t="s">
        <v>5175</v>
      </c>
      <c r="C1673" s="4" t="s">
        <v>441</v>
      </c>
      <c r="D1673" s="4" t="s">
        <v>2135</v>
      </c>
      <c r="E1673" s="4"/>
      <c r="F1673" s="4" t="s">
        <v>1060</v>
      </c>
      <c r="G1673" s="4" t="s">
        <v>9041</v>
      </c>
      <c r="H1673" s="4" t="s">
        <v>1274</v>
      </c>
      <c r="I1673" s="4" t="s">
        <v>1275</v>
      </c>
      <c r="J1673" s="4"/>
      <c r="K1673" s="139">
        <v>260911781</v>
      </c>
      <c r="L1673" s="139">
        <v>260911781</v>
      </c>
      <c r="M1673" s="4">
        <v>3.8</v>
      </c>
      <c r="N1673" s="4" t="s">
        <v>2711</v>
      </c>
      <c r="O1673" s="4" t="s">
        <v>3110</v>
      </c>
      <c r="P1673" s="186">
        <f t="shared" si="242"/>
        <v>260911781</v>
      </c>
      <c r="Q1673" s="186">
        <f t="shared" si="243"/>
        <v>0</v>
      </c>
      <c r="R1673" s="4" t="s">
        <v>2503</v>
      </c>
      <c r="S1673" s="4" t="s">
        <v>70</v>
      </c>
      <c r="T1673" s="4"/>
      <c r="U1673" s="140">
        <v>45353</v>
      </c>
      <c r="V1673" s="4" t="s">
        <v>1884</v>
      </c>
      <c r="W1673" s="4" t="s">
        <v>1954</v>
      </c>
      <c r="X1673" s="139" t="s">
        <v>70</v>
      </c>
      <c r="Y1673" s="140">
        <v>45371</v>
      </c>
      <c r="Z1673" s="4" t="s">
        <v>1885</v>
      </c>
      <c r="AA1673" s="4" t="s">
        <v>1886</v>
      </c>
      <c r="AB1673" s="186">
        <f t="shared" si="241"/>
        <v>260911781</v>
      </c>
      <c r="AC1673" s="142">
        <f t="shared" si="244"/>
        <v>0</v>
      </c>
      <c r="AD1673" s="4"/>
      <c r="AE1673" s="4" t="s">
        <v>2114</v>
      </c>
      <c r="AF1673" s="144" t="s">
        <v>6355</v>
      </c>
      <c r="AG1673" s="145"/>
      <c r="AH1673" s="4"/>
      <c r="AI1673" s="4"/>
      <c r="AJ1673" s="4"/>
      <c r="AK1673" t="s">
        <v>2116</v>
      </c>
    </row>
    <row r="1674" spans="2:37" hidden="1">
      <c r="B1674" s="145" t="s">
        <v>5175</v>
      </c>
      <c r="C1674" s="4" t="s">
        <v>441</v>
      </c>
      <c r="D1674" s="4" t="s">
        <v>2135</v>
      </c>
      <c r="E1674" s="4"/>
      <c r="F1674" s="4" t="s">
        <v>1060</v>
      </c>
      <c r="G1674" s="4" t="s">
        <v>9042</v>
      </c>
      <c r="H1674" s="4" t="s">
        <v>1274</v>
      </c>
      <c r="I1674" s="4" t="s">
        <v>1275</v>
      </c>
      <c r="J1674" s="4"/>
      <c r="K1674" s="139">
        <v>296034521</v>
      </c>
      <c r="L1674" s="139">
        <v>296034521</v>
      </c>
      <c r="M1674" s="4">
        <v>3.8</v>
      </c>
      <c r="N1674" s="4" t="s">
        <v>2711</v>
      </c>
      <c r="O1674" s="4" t="s">
        <v>3110</v>
      </c>
      <c r="P1674" s="186">
        <f t="shared" si="242"/>
        <v>296034521</v>
      </c>
      <c r="Q1674" s="186">
        <f t="shared" si="243"/>
        <v>0</v>
      </c>
      <c r="R1674" s="4" t="s">
        <v>2503</v>
      </c>
      <c r="S1674" s="4" t="s">
        <v>70</v>
      </c>
      <c r="T1674" s="4"/>
      <c r="U1674" s="140">
        <v>45353</v>
      </c>
      <c r="V1674" s="4" t="s">
        <v>1884</v>
      </c>
      <c r="W1674" s="4" t="s">
        <v>1954</v>
      </c>
      <c r="X1674" s="139" t="s">
        <v>70</v>
      </c>
      <c r="Y1674" s="140">
        <v>45371</v>
      </c>
      <c r="Z1674" s="4" t="s">
        <v>1885</v>
      </c>
      <c r="AA1674" s="4" t="s">
        <v>1886</v>
      </c>
      <c r="AB1674" s="186">
        <f t="shared" si="241"/>
        <v>296034521</v>
      </c>
      <c r="AC1674" s="142">
        <f t="shared" si="244"/>
        <v>0</v>
      </c>
      <c r="AD1674" s="4"/>
      <c r="AE1674" s="4" t="s">
        <v>2114</v>
      </c>
      <c r="AF1674" s="144" t="s">
        <v>6355</v>
      </c>
      <c r="AG1674" s="145"/>
      <c r="AH1674" s="4"/>
      <c r="AI1674" s="4"/>
      <c r="AJ1674" s="4"/>
      <c r="AK1674" t="s">
        <v>2116</v>
      </c>
    </row>
    <row r="1675" spans="2:37" hidden="1">
      <c r="B1675" s="145" t="s">
        <v>5175</v>
      </c>
      <c r="C1675" s="4" t="s">
        <v>441</v>
      </c>
      <c r="D1675" s="4" t="s">
        <v>2135</v>
      </c>
      <c r="E1675" s="4"/>
      <c r="F1675" s="4" t="s">
        <v>1060</v>
      </c>
      <c r="G1675" s="4" t="s">
        <v>9043</v>
      </c>
      <c r="H1675" s="4" t="s">
        <v>1274</v>
      </c>
      <c r="I1675" s="4" t="s">
        <v>1275</v>
      </c>
      <c r="J1675" s="4"/>
      <c r="K1675" s="139">
        <v>11412654</v>
      </c>
      <c r="L1675" s="139">
        <v>11412654</v>
      </c>
      <c r="M1675" s="4">
        <v>7.05</v>
      </c>
      <c r="N1675" s="4" t="s">
        <v>4028</v>
      </c>
      <c r="O1675" s="4" t="s">
        <v>2989</v>
      </c>
      <c r="P1675" s="186">
        <f t="shared" si="242"/>
        <v>11412654</v>
      </c>
      <c r="Q1675" s="186">
        <f t="shared" si="243"/>
        <v>0</v>
      </c>
      <c r="R1675" s="4" t="s">
        <v>2503</v>
      </c>
      <c r="S1675" s="4" t="s">
        <v>70</v>
      </c>
      <c r="T1675" s="4"/>
      <c r="U1675" s="140">
        <v>45353</v>
      </c>
      <c r="V1675" s="4" t="s">
        <v>1884</v>
      </c>
      <c r="W1675" s="4" t="s">
        <v>1954</v>
      </c>
      <c r="X1675" s="139" t="s">
        <v>70</v>
      </c>
      <c r="Y1675" s="140">
        <v>45371</v>
      </c>
      <c r="Z1675" s="4" t="s">
        <v>1885</v>
      </c>
      <c r="AA1675" s="4" t="s">
        <v>1886</v>
      </c>
      <c r="AB1675" s="186">
        <f t="shared" si="241"/>
        <v>11412654</v>
      </c>
      <c r="AC1675" s="142">
        <f t="shared" si="244"/>
        <v>0</v>
      </c>
      <c r="AD1675" s="4"/>
      <c r="AE1675" s="4" t="s">
        <v>2114</v>
      </c>
      <c r="AF1675" s="144" t="s">
        <v>6355</v>
      </c>
      <c r="AG1675" s="145"/>
      <c r="AH1675" s="4"/>
      <c r="AI1675" s="4"/>
      <c r="AJ1675" s="4"/>
      <c r="AK1675" t="s">
        <v>2116</v>
      </c>
    </row>
    <row r="1676" spans="2:37" hidden="1">
      <c r="B1676" s="145" t="s">
        <v>5175</v>
      </c>
      <c r="C1676" s="4" t="s">
        <v>441</v>
      </c>
      <c r="D1676" s="4" t="s">
        <v>2135</v>
      </c>
      <c r="E1676" s="4"/>
      <c r="F1676" s="4" t="s">
        <v>1060</v>
      </c>
      <c r="G1676" s="4" t="s">
        <v>9044</v>
      </c>
      <c r="H1676" s="4" t="s">
        <v>1274</v>
      </c>
      <c r="I1676" s="4" t="s">
        <v>1275</v>
      </c>
      <c r="J1676" s="4"/>
      <c r="K1676" s="139">
        <v>5671178</v>
      </c>
      <c r="L1676" s="139">
        <v>5671178</v>
      </c>
      <c r="M1676" s="4">
        <v>9</v>
      </c>
      <c r="N1676" s="4" t="s">
        <v>9045</v>
      </c>
      <c r="O1676" s="4" t="s">
        <v>2657</v>
      </c>
      <c r="P1676" s="186">
        <f t="shared" si="242"/>
        <v>5671178</v>
      </c>
      <c r="Q1676" s="186">
        <f t="shared" si="243"/>
        <v>0</v>
      </c>
      <c r="R1676" s="4" t="s">
        <v>2503</v>
      </c>
      <c r="S1676" s="4" t="s">
        <v>70</v>
      </c>
      <c r="T1676" s="4"/>
      <c r="U1676" s="140">
        <v>45353</v>
      </c>
      <c r="V1676" s="4" t="s">
        <v>1884</v>
      </c>
      <c r="W1676" s="4" t="s">
        <v>1954</v>
      </c>
      <c r="X1676" s="139" t="s">
        <v>70</v>
      </c>
      <c r="Y1676" s="140">
        <v>45371</v>
      </c>
      <c r="Z1676" s="4" t="s">
        <v>1885</v>
      </c>
      <c r="AA1676" s="4" t="s">
        <v>1886</v>
      </c>
      <c r="AB1676" s="186">
        <f t="shared" si="241"/>
        <v>5671178</v>
      </c>
      <c r="AC1676" s="142">
        <f t="shared" si="244"/>
        <v>0</v>
      </c>
      <c r="AD1676" s="4"/>
      <c r="AE1676" s="4" t="s">
        <v>2114</v>
      </c>
      <c r="AF1676" s="144" t="s">
        <v>6355</v>
      </c>
      <c r="AG1676" s="145"/>
      <c r="AH1676" s="4"/>
      <c r="AI1676" s="4"/>
      <c r="AJ1676" s="4"/>
      <c r="AK1676" t="s">
        <v>2116</v>
      </c>
    </row>
    <row r="1677" spans="2:37" hidden="1">
      <c r="B1677" s="145" t="s">
        <v>5175</v>
      </c>
      <c r="C1677" s="4" t="s">
        <v>441</v>
      </c>
      <c r="D1677" s="4" t="s">
        <v>2135</v>
      </c>
      <c r="E1677" s="4"/>
      <c r="F1677" s="4" t="s">
        <v>1060</v>
      </c>
      <c r="G1677" s="4" t="s">
        <v>9046</v>
      </c>
      <c r="H1677" s="4" t="s">
        <v>1274</v>
      </c>
      <c r="I1677" s="4" t="s">
        <v>1275</v>
      </c>
      <c r="J1677" s="4"/>
      <c r="K1677" s="139">
        <v>21504686</v>
      </c>
      <c r="L1677" s="139">
        <v>21504686</v>
      </c>
      <c r="M1677" s="4">
        <v>7.05</v>
      </c>
      <c r="N1677" s="4" t="s">
        <v>9047</v>
      </c>
      <c r="O1677" s="4" t="s">
        <v>2751</v>
      </c>
      <c r="P1677" s="186">
        <f t="shared" si="242"/>
        <v>21504686</v>
      </c>
      <c r="Q1677" s="186">
        <f t="shared" si="243"/>
        <v>0</v>
      </c>
      <c r="R1677" s="4" t="s">
        <v>2503</v>
      </c>
      <c r="S1677" s="4" t="s">
        <v>70</v>
      </c>
      <c r="T1677" s="4"/>
      <c r="U1677" s="140">
        <v>45353</v>
      </c>
      <c r="V1677" s="4" t="s">
        <v>1884</v>
      </c>
      <c r="W1677" s="4" t="s">
        <v>1954</v>
      </c>
      <c r="X1677" s="139" t="s">
        <v>70</v>
      </c>
      <c r="Y1677" s="140">
        <v>45371</v>
      </c>
      <c r="Z1677" s="4" t="s">
        <v>1885</v>
      </c>
      <c r="AA1677" s="4" t="s">
        <v>1886</v>
      </c>
      <c r="AB1677" s="186">
        <f t="shared" si="241"/>
        <v>21504686</v>
      </c>
      <c r="AC1677" s="142">
        <f t="shared" si="244"/>
        <v>0</v>
      </c>
      <c r="AD1677" s="4"/>
      <c r="AE1677" s="4" t="s">
        <v>2114</v>
      </c>
      <c r="AF1677" s="144" t="s">
        <v>6355</v>
      </c>
      <c r="AG1677" s="145"/>
      <c r="AH1677" s="4"/>
      <c r="AI1677" s="4"/>
      <c r="AJ1677" s="4"/>
      <c r="AK1677" t="s">
        <v>2116</v>
      </c>
    </row>
    <row r="1678" spans="2:37" hidden="1">
      <c r="B1678" s="145" t="s">
        <v>5418</v>
      </c>
      <c r="C1678" s="4" t="s">
        <v>441</v>
      </c>
      <c r="D1678" s="4" t="s">
        <v>4145</v>
      </c>
      <c r="E1678" s="4"/>
      <c r="F1678" s="4" t="s">
        <v>1060</v>
      </c>
      <c r="G1678" s="4" t="s">
        <v>9048</v>
      </c>
      <c r="H1678" s="4" t="s">
        <v>1726</v>
      </c>
      <c r="I1678" s="4" t="s">
        <v>1727</v>
      </c>
      <c r="J1678" s="4"/>
      <c r="K1678" s="139">
        <v>124647600</v>
      </c>
      <c r="L1678" s="139">
        <v>124647600</v>
      </c>
      <c r="M1678" s="4">
        <v>11.3</v>
      </c>
      <c r="N1678" s="4" t="s">
        <v>9049</v>
      </c>
      <c r="O1678" s="4" t="s">
        <v>2989</v>
      </c>
      <c r="P1678" s="150">
        <f>L1678</f>
        <v>124647600</v>
      </c>
      <c r="Q1678" s="4" t="s">
        <v>2540</v>
      </c>
      <c r="R1678" s="4">
        <v>240</v>
      </c>
      <c r="S1678" s="4" t="s">
        <v>70</v>
      </c>
      <c r="T1678" s="4" t="s">
        <v>70</v>
      </c>
      <c r="U1678" s="140">
        <v>45353</v>
      </c>
      <c r="V1678" s="150" t="s">
        <v>1884</v>
      </c>
      <c r="W1678" s="4" t="s">
        <v>1954</v>
      </c>
      <c r="X1678" s="139" t="s">
        <v>70</v>
      </c>
      <c r="Y1678" s="140">
        <v>45371</v>
      </c>
      <c r="Z1678" s="4" t="s">
        <v>1885</v>
      </c>
      <c r="AA1678" s="4" t="s">
        <v>1886</v>
      </c>
      <c r="AB1678" s="186">
        <f>K1678</f>
        <v>124647600</v>
      </c>
      <c r="AC1678" s="142">
        <f t="shared" si="244"/>
        <v>0</v>
      </c>
      <c r="AD1678" s="4"/>
      <c r="AE1678" s="4" t="s">
        <v>1987</v>
      </c>
      <c r="AF1678" s="144" t="s">
        <v>8784</v>
      </c>
      <c r="AG1678" s="145"/>
      <c r="AH1678" s="4"/>
      <c r="AI1678" s="4"/>
      <c r="AJ1678" s="4"/>
    </row>
    <row r="1679" spans="2:37" hidden="1">
      <c r="B1679" s="145" t="s">
        <v>5175</v>
      </c>
      <c r="C1679" s="4" t="s">
        <v>441</v>
      </c>
      <c r="D1679" s="4" t="s">
        <v>2135</v>
      </c>
      <c r="E1679" s="4"/>
      <c r="F1679" s="4" t="s">
        <v>1060</v>
      </c>
      <c r="G1679" s="4" t="s">
        <v>9050</v>
      </c>
      <c r="H1679" s="4" t="s">
        <v>1274</v>
      </c>
      <c r="I1679" s="4" t="s">
        <v>1275</v>
      </c>
      <c r="J1679" s="4"/>
      <c r="K1679" s="139">
        <v>50000000</v>
      </c>
      <c r="L1679" s="139">
        <v>50000000</v>
      </c>
      <c r="M1679" s="4">
        <v>6.2</v>
      </c>
      <c r="N1679" s="4" t="s">
        <v>2922</v>
      </c>
      <c r="O1679" s="4" t="s">
        <v>2648</v>
      </c>
      <c r="P1679" s="186">
        <f t="shared" ref="P1679:P1685" si="245">K1679</f>
        <v>50000000</v>
      </c>
      <c r="Q1679" s="186">
        <f t="shared" ref="Q1679:Q1685" si="246">P1679-K1679</f>
        <v>0</v>
      </c>
      <c r="R1679" s="4" t="s">
        <v>2503</v>
      </c>
      <c r="S1679" s="4" t="s">
        <v>70</v>
      </c>
      <c r="T1679" s="4"/>
      <c r="U1679" s="140">
        <v>45353</v>
      </c>
      <c r="V1679" s="4" t="s">
        <v>1884</v>
      </c>
      <c r="W1679" s="4" t="s">
        <v>1954</v>
      </c>
      <c r="X1679" s="139" t="s">
        <v>70</v>
      </c>
      <c r="Y1679" s="140">
        <v>45371</v>
      </c>
      <c r="Z1679" s="4" t="s">
        <v>1885</v>
      </c>
      <c r="AA1679" s="4" t="s">
        <v>1886</v>
      </c>
      <c r="AB1679" s="186">
        <f t="shared" ref="AB1679:AB1698" si="247">K1679</f>
        <v>50000000</v>
      </c>
      <c r="AC1679" s="142">
        <f t="shared" si="244"/>
        <v>0</v>
      </c>
      <c r="AD1679" s="4"/>
      <c r="AE1679" s="4" t="s">
        <v>2114</v>
      </c>
      <c r="AF1679" s="144" t="s">
        <v>6355</v>
      </c>
      <c r="AG1679" s="145"/>
      <c r="AH1679" s="4"/>
      <c r="AI1679" s="4"/>
      <c r="AJ1679" s="4"/>
      <c r="AK1679" t="s">
        <v>2116</v>
      </c>
    </row>
    <row r="1680" spans="2:37" hidden="1">
      <c r="B1680" s="145" t="s">
        <v>5175</v>
      </c>
      <c r="C1680" s="4" t="s">
        <v>441</v>
      </c>
      <c r="D1680" s="4" t="s">
        <v>2135</v>
      </c>
      <c r="E1680" s="4"/>
      <c r="F1680" s="4" t="s">
        <v>1060</v>
      </c>
      <c r="G1680" s="4" t="s">
        <v>9051</v>
      </c>
      <c r="H1680" s="4" t="s">
        <v>1274</v>
      </c>
      <c r="I1680" s="4" t="s">
        <v>1275</v>
      </c>
      <c r="J1680" s="4"/>
      <c r="K1680" s="139">
        <v>100000000</v>
      </c>
      <c r="L1680" s="139">
        <v>100000000</v>
      </c>
      <c r="M1680" s="4">
        <v>8</v>
      </c>
      <c r="N1680" s="4" t="s">
        <v>2149</v>
      </c>
      <c r="O1680" s="4" t="s">
        <v>3590</v>
      </c>
      <c r="P1680" s="186">
        <f t="shared" si="245"/>
        <v>100000000</v>
      </c>
      <c r="Q1680" s="186">
        <f t="shared" si="246"/>
        <v>0</v>
      </c>
      <c r="R1680" s="4" t="s">
        <v>2503</v>
      </c>
      <c r="S1680" s="4" t="s">
        <v>70</v>
      </c>
      <c r="T1680" s="4"/>
      <c r="U1680" s="140">
        <v>45353</v>
      </c>
      <c r="V1680" s="4" t="s">
        <v>1884</v>
      </c>
      <c r="W1680" s="4" t="s">
        <v>1954</v>
      </c>
      <c r="X1680" s="139" t="s">
        <v>70</v>
      </c>
      <c r="Y1680" s="140">
        <v>45371</v>
      </c>
      <c r="Z1680" s="4" t="s">
        <v>1885</v>
      </c>
      <c r="AA1680" s="4" t="s">
        <v>1886</v>
      </c>
      <c r="AB1680" s="186">
        <f t="shared" si="247"/>
        <v>100000000</v>
      </c>
      <c r="AC1680" s="142">
        <f t="shared" si="244"/>
        <v>0</v>
      </c>
      <c r="AD1680" s="4"/>
      <c r="AE1680" s="4" t="s">
        <v>2114</v>
      </c>
      <c r="AF1680" s="144" t="s">
        <v>6355</v>
      </c>
      <c r="AG1680" s="145"/>
      <c r="AH1680" s="4"/>
      <c r="AI1680" s="4"/>
      <c r="AJ1680" s="4"/>
      <c r="AK1680" t="s">
        <v>2116</v>
      </c>
    </row>
    <row r="1681" spans="2:37" hidden="1">
      <c r="B1681" s="145" t="s">
        <v>5175</v>
      </c>
      <c r="C1681" s="4" t="s">
        <v>441</v>
      </c>
      <c r="D1681" s="4" t="s">
        <v>2135</v>
      </c>
      <c r="E1681" s="4"/>
      <c r="F1681" s="4" t="s">
        <v>1060</v>
      </c>
      <c r="G1681" s="4" t="s">
        <v>9052</v>
      </c>
      <c r="H1681" s="4" t="s">
        <v>1274</v>
      </c>
      <c r="I1681" s="4" t="s">
        <v>1275</v>
      </c>
      <c r="J1681" s="4"/>
      <c r="K1681" s="139">
        <v>21327233</v>
      </c>
      <c r="L1681" s="139">
        <v>21327233</v>
      </c>
      <c r="M1681" s="4">
        <v>9</v>
      </c>
      <c r="N1681" s="4" t="s">
        <v>9053</v>
      </c>
      <c r="O1681" s="4" t="s">
        <v>2842</v>
      </c>
      <c r="P1681" s="186">
        <f t="shared" si="245"/>
        <v>21327233</v>
      </c>
      <c r="Q1681" s="186">
        <f t="shared" si="246"/>
        <v>0</v>
      </c>
      <c r="R1681" s="4" t="s">
        <v>2503</v>
      </c>
      <c r="S1681" s="4" t="s">
        <v>70</v>
      </c>
      <c r="T1681" s="4"/>
      <c r="U1681" s="140">
        <v>45353</v>
      </c>
      <c r="V1681" s="4" t="s">
        <v>1884</v>
      </c>
      <c r="W1681" s="4" t="s">
        <v>1954</v>
      </c>
      <c r="X1681" s="139" t="s">
        <v>70</v>
      </c>
      <c r="Y1681" s="140">
        <v>45371</v>
      </c>
      <c r="Z1681" s="4" t="s">
        <v>1885</v>
      </c>
      <c r="AA1681" s="4" t="s">
        <v>1886</v>
      </c>
      <c r="AB1681" s="186">
        <f t="shared" si="247"/>
        <v>21327233</v>
      </c>
      <c r="AC1681" s="142">
        <f t="shared" si="244"/>
        <v>0</v>
      </c>
      <c r="AD1681" s="4"/>
      <c r="AE1681" s="4" t="s">
        <v>2114</v>
      </c>
      <c r="AF1681" s="144" t="s">
        <v>6355</v>
      </c>
      <c r="AG1681" s="145"/>
      <c r="AH1681" s="4"/>
      <c r="AI1681" s="4"/>
      <c r="AJ1681" s="4"/>
      <c r="AK1681" t="s">
        <v>2116</v>
      </c>
    </row>
    <row r="1682" spans="2:37" hidden="1">
      <c r="B1682" s="145" t="s">
        <v>5175</v>
      </c>
      <c r="C1682" s="4" t="s">
        <v>441</v>
      </c>
      <c r="D1682" s="4" t="s">
        <v>2135</v>
      </c>
      <c r="E1682" s="4"/>
      <c r="F1682" s="4" t="s">
        <v>1060</v>
      </c>
      <c r="G1682" s="4" t="s">
        <v>9054</v>
      </c>
      <c r="H1682" s="4" t="s">
        <v>1274</v>
      </c>
      <c r="I1682" s="4" t="s">
        <v>1275</v>
      </c>
      <c r="J1682" s="4"/>
      <c r="K1682" s="139">
        <v>35000000</v>
      </c>
      <c r="L1682" s="139">
        <v>35000000</v>
      </c>
      <c r="M1682" s="4">
        <v>6.65</v>
      </c>
      <c r="N1682" s="4" t="s">
        <v>2630</v>
      </c>
      <c r="O1682" s="4" t="s">
        <v>9055</v>
      </c>
      <c r="P1682" s="186">
        <f t="shared" si="245"/>
        <v>35000000</v>
      </c>
      <c r="Q1682" s="186">
        <f t="shared" si="246"/>
        <v>0</v>
      </c>
      <c r="R1682" s="4" t="s">
        <v>2503</v>
      </c>
      <c r="S1682" s="4" t="s">
        <v>70</v>
      </c>
      <c r="T1682" s="4"/>
      <c r="U1682" s="140">
        <v>45353</v>
      </c>
      <c r="V1682" s="4" t="s">
        <v>1884</v>
      </c>
      <c r="W1682" s="4" t="s">
        <v>1954</v>
      </c>
      <c r="X1682" s="139" t="s">
        <v>70</v>
      </c>
      <c r="Y1682" s="140">
        <v>45371</v>
      </c>
      <c r="Z1682" s="4" t="s">
        <v>1885</v>
      </c>
      <c r="AA1682" s="4" t="s">
        <v>1886</v>
      </c>
      <c r="AB1682" s="186">
        <f t="shared" si="247"/>
        <v>35000000</v>
      </c>
      <c r="AC1682" s="142">
        <f t="shared" si="244"/>
        <v>0</v>
      </c>
      <c r="AD1682" s="4"/>
      <c r="AE1682" s="4" t="s">
        <v>2114</v>
      </c>
      <c r="AF1682" s="144" t="s">
        <v>6355</v>
      </c>
      <c r="AG1682" s="145"/>
      <c r="AH1682" s="4"/>
      <c r="AI1682" s="4"/>
      <c r="AJ1682" s="4"/>
      <c r="AK1682" t="s">
        <v>2116</v>
      </c>
    </row>
    <row r="1683" spans="2:37" hidden="1">
      <c r="B1683" s="145" t="s">
        <v>5175</v>
      </c>
      <c r="C1683" s="4" t="s">
        <v>441</v>
      </c>
      <c r="D1683" s="4" t="s">
        <v>2135</v>
      </c>
      <c r="E1683" s="4"/>
      <c r="F1683" s="4" t="s">
        <v>1060</v>
      </c>
      <c r="G1683" s="4" t="s">
        <v>9056</v>
      </c>
      <c r="H1683" s="4" t="s">
        <v>1274</v>
      </c>
      <c r="I1683" s="4" t="s">
        <v>1275</v>
      </c>
      <c r="J1683" s="4"/>
      <c r="K1683" s="139">
        <v>50000000</v>
      </c>
      <c r="L1683" s="139">
        <v>50000000</v>
      </c>
      <c r="M1683" s="4">
        <v>9</v>
      </c>
      <c r="N1683" s="4" t="s">
        <v>2807</v>
      </c>
      <c r="O1683" s="4" t="s">
        <v>2894</v>
      </c>
      <c r="P1683" s="186">
        <f t="shared" si="245"/>
        <v>50000000</v>
      </c>
      <c r="Q1683" s="186">
        <f t="shared" si="246"/>
        <v>0</v>
      </c>
      <c r="R1683" s="4" t="s">
        <v>2503</v>
      </c>
      <c r="S1683" s="4" t="s">
        <v>70</v>
      </c>
      <c r="T1683" s="4"/>
      <c r="U1683" s="140">
        <v>45353</v>
      </c>
      <c r="V1683" s="4" t="s">
        <v>1884</v>
      </c>
      <c r="W1683" s="4" t="s">
        <v>1954</v>
      </c>
      <c r="X1683" s="139" t="s">
        <v>70</v>
      </c>
      <c r="Y1683" s="140">
        <v>45371</v>
      </c>
      <c r="Z1683" s="4" t="s">
        <v>1885</v>
      </c>
      <c r="AA1683" s="4" t="s">
        <v>1886</v>
      </c>
      <c r="AB1683" s="186">
        <f t="shared" si="247"/>
        <v>50000000</v>
      </c>
      <c r="AC1683" s="142">
        <f t="shared" si="244"/>
        <v>0</v>
      </c>
      <c r="AD1683" s="4"/>
      <c r="AE1683" s="4" t="s">
        <v>2114</v>
      </c>
      <c r="AF1683" s="144" t="s">
        <v>6355</v>
      </c>
      <c r="AG1683" s="145"/>
      <c r="AH1683" s="4"/>
      <c r="AI1683" s="4"/>
      <c r="AJ1683" s="4"/>
      <c r="AK1683" t="s">
        <v>2116</v>
      </c>
    </row>
    <row r="1684" spans="2:37" hidden="1">
      <c r="B1684" s="145" t="s">
        <v>5175</v>
      </c>
      <c r="C1684" s="4" t="s">
        <v>441</v>
      </c>
      <c r="D1684" s="4" t="s">
        <v>2135</v>
      </c>
      <c r="E1684" s="4"/>
      <c r="F1684" s="4" t="s">
        <v>1060</v>
      </c>
      <c r="G1684" s="4" t="s">
        <v>9057</v>
      </c>
      <c r="H1684" s="4" t="s">
        <v>1274</v>
      </c>
      <c r="I1684" s="4" t="s">
        <v>1275</v>
      </c>
      <c r="J1684" s="4"/>
      <c r="K1684" s="139">
        <v>21327233</v>
      </c>
      <c r="L1684" s="139">
        <v>21327233</v>
      </c>
      <c r="M1684" s="4">
        <v>9</v>
      </c>
      <c r="N1684" s="4" t="s">
        <v>9053</v>
      </c>
      <c r="O1684" s="4" t="s">
        <v>2842</v>
      </c>
      <c r="P1684" s="186">
        <f t="shared" si="245"/>
        <v>21327233</v>
      </c>
      <c r="Q1684" s="186">
        <f t="shared" si="246"/>
        <v>0</v>
      </c>
      <c r="R1684" s="4" t="s">
        <v>2503</v>
      </c>
      <c r="S1684" s="4" t="s">
        <v>70</v>
      </c>
      <c r="T1684" s="4"/>
      <c r="U1684" s="140">
        <v>45353</v>
      </c>
      <c r="V1684" s="4" t="s">
        <v>1884</v>
      </c>
      <c r="W1684" s="4" t="s">
        <v>1954</v>
      </c>
      <c r="X1684" s="139" t="s">
        <v>70</v>
      </c>
      <c r="Y1684" s="140">
        <v>45371</v>
      </c>
      <c r="Z1684" s="4" t="s">
        <v>1885</v>
      </c>
      <c r="AA1684" s="4" t="s">
        <v>1886</v>
      </c>
      <c r="AB1684" s="186">
        <f t="shared" si="247"/>
        <v>21327233</v>
      </c>
      <c r="AC1684" s="142">
        <f t="shared" si="244"/>
        <v>0</v>
      </c>
      <c r="AD1684" s="4"/>
      <c r="AE1684" s="4" t="s">
        <v>2114</v>
      </c>
      <c r="AF1684" s="144" t="s">
        <v>6355</v>
      </c>
      <c r="AG1684" s="145"/>
      <c r="AH1684" s="4"/>
      <c r="AI1684" s="4"/>
      <c r="AJ1684" s="4"/>
      <c r="AK1684" t="s">
        <v>2116</v>
      </c>
    </row>
    <row r="1685" spans="2:37" hidden="1">
      <c r="B1685" s="145" t="s">
        <v>5175</v>
      </c>
      <c r="C1685" s="4" t="s">
        <v>441</v>
      </c>
      <c r="D1685" s="4" t="s">
        <v>2135</v>
      </c>
      <c r="E1685" s="4"/>
      <c r="F1685" s="4" t="s">
        <v>1060</v>
      </c>
      <c r="G1685" s="4" t="s">
        <v>9058</v>
      </c>
      <c r="H1685" s="4" t="s">
        <v>1274</v>
      </c>
      <c r="I1685" s="4" t="s">
        <v>1275</v>
      </c>
      <c r="J1685" s="4"/>
      <c r="K1685" s="139">
        <v>50000000</v>
      </c>
      <c r="L1685" s="139">
        <v>50000000</v>
      </c>
      <c r="M1685" s="4">
        <v>6.2</v>
      </c>
      <c r="N1685" s="4" t="s">
        <v>2922</v>
      </c>
      <c r="O1685" s="4" t="s">
        <v>2648</v>
      </c>
      <c r="P1685" s="186">
        <f t="shared" si="245"/>
        <v>50000000</v>
      </c>
      <c r="Q1685" s="186">
        <f t="shared" si="246"/>
        <v>0</v>
      </c>
      <c r="R1685" s="4" t="s">
        <v>2503</v>
      </c>
      <c r="S1685" s="4" t="s">
        <v>70</v>
      </c>
      <c r="T1685" s="4"/>
      <c r="U1685" s="140">
        <v>45353</v>
      </c>
      <c r="V1685" s="4" t="s">
        <v>1884</v>
      </c>
      <c r="W1685" s="4" t="s">
        <v>1954</v>
      </c>
      <c r="X1685" s="139" t="s">
        <v>70</v>
      </c>
      <c r="Y1685" s="140">
        <v>45371</v>
      </c>
      <c r="Z1685" s="4" t="s">
        <v>1885</v>
      </c>
      <c r="AA1685" s="4" t="s">
        <v>1886</v>
      </c>
      <c r="AB1685" s="186">
        <f t="shared" si="247"/>
        <v>50000000</v>
      </c>
      <c r="AC1685" s="142">
        <f t="shared" si="244"/>
        <v>0</v>
      </c>
      <c r="AD1685" s="4"/>
      <c r="AE1685" s="4" t="s">
        <v>2114</v>
      </c>
      <c r="AF1685" s="144" t="s">
        <v>6355</v>
      </c>
      <c r="AG1685" s="145"/>
      <c r="AH1685" s="4"/>
      <c r="AI1685" s="4"/>
      <c r="AJ1685" s="4"/>
      <c r="AK1685" t="s">
        <v>2116</v>
      </c>
    </row>
    <row r="1686" spans="2:37" hidden="1">
      <c r="B1686" s="145" t="s">
        <v>5175</v>
      </c>
      <c r="C1686" s="4" t="s">
        <v>441</v>
      </c>
      <c r="D1686" s="4" t="s">
        <v>2898</v>
      </c>
      <c r="E1686" s="4"/>
      <c r="F1686" s="4" t="s">
        <v>1060</v>
      </c>
      <c r="G1686" s="4" t="s">
        <v>9059</v>
      </c>
      <c r="H1686" s="4" t="s">
        <v>1212</v>
      </c>
      <c r="I1686" s="4" t="s">
        <v>1213</v>
      </c>
      <c r="J1686" s="4"/>
      <c r="K1686" s="139">
        <v>10000000</v>
      </c>
      <c r="L1686" s="139">
        <v>10000000</v>
      </c>
      <c r="M1686" s="4">
        <v>3.8</v>
      </c>
      <c r="N1686" s="4" t="s">
        <v>3324</v>
      </c>
      <c r="O1686" s="4" t="s">
        <v>2593</v>
      </c>
      <c r="P1686" s="186">
        <f>L1686</f>
        <v>10000000</v>
      </c>
      <c r="Q1686" s="186">
        <f>L1686-P1686</f>
        <v>0</v>
      </c>
      <c r="R1686" s="4">
        <v>4</v>
      </c>
      <c r="S1686" s="4" t="s">
        <v>70</v>
      </c>
      <c r="T1686" s="4" t="s">
        <v>70</v>
      </c>
      <c r="U1686" s="140">
        <v>45352</v>
      </c>
      <c r="V1686" s="4" t="s">
        <v>1884</v>
      </c>
      <c r="W1686" s="4" t="s">
        <v>1954</v>
      </c>
      <c r="X1686" s="139" t="s">
        <v>70</v>
      </c>
      <c r="Y1686" s="140">
        <v>45371</v>
      </c>
      <c r="Z1686" s="4" t="s">
        <v>1885</v>
      </c>
      <c r="AA1686" s="4" t="s">
        <v>1886</v>
      </c>
      <c r="AB1686" s="186">
        <f t="shared" si="247"/>
        <v>10000000</v>
      </c>
      <c r="AC1686" s="142">
        <f t="shared" si="244"/>
        <v>0</v>
      </c>
      <c r="AD1686" s="4"/>
      <c r="AE1686" s="4" t="s">
        <v>1987</v>
      </c>
      <c r="AF1686" s="144" t="s">
        <v>7633</v>
      </c>
      <c r="AG1686" s="145"/>
      <c r="AH1686" s="4"/>
      <c r="AI1686" s="4"/>
      <c r="AJ1686" s="4"/>
      <c r="AK1686" t="s">
        <v>2116</v>
      </c>
    </row>
    <row r="1687" spans="2:37" hidden="1">
      <c r="B1687" s="145" t="s">
        <v>5175</v>
      </c>
      <c r="C1687" s="4" t="s">
        <v>441</v>
      </c>
      <c r="D1687" s="4" t="s">
        <v>2135</v>
      </c>
      <c r="E1687" s="4"/>
      <c r="F1687" s="4" t="s">
        <v>1060</v>
      </c>
      <c r="G1687" s="4" t="s">
        <v>9060</v>
      </c>
      <c r="H1687" s="4" t="s">
        <v>1274</v>
      </c>
      <c r="I1687" s="4" t="s">
        <v>1275</v>
      </c>
      <c r="J1687" s="4"/>
      <c r="K1687" s="139">
        <v>15000000</v>
      </c>
      <c r="L1687" s="139">
        <v>15000000</v>
      </c>
      <c r="M1687" s="4">
        <v>9</v>
      </c>
      <c r="N1687" s="4" t="s">
        <v>4715</v>
      </c>
      <c r="O1687" s="4" t="s">
        <v>2657</v>
      </c>
      <c r="P1687" s="186">
        <f t="shared" ref="P1687:P1699" si="248">K1687</f>
        <v>15000000</v>
      </c>
      <c r="Q1687" s="186">
        <f t="shared" ref="Q1687:Q1699" si="249">P1687-K1687</f>
        <v>0</v>
      </c>
      <c r="R1687" s="4" t="s">
        <v>2503</v>
      </c>
      <c r="S1687" s="4" t="s">
        <v>70</v>
      </c>
      <c r="T1687" s="4"/>
      <c r="U1687" s="140">
        <v>45353</v>
      </c>
      <c r="V1687" s="4" t="s">
        <v>1884</v>
      </c>
      <c r="W1687" s="4" t="s">
        <v>1954</v>
      </c>
      <c r="X1687" s="139" t="s">
        <v>70</v>
      </c>
      <c r="Y1687" s="140">
        <v>45371</v>
      </c>
      <c r="Z1687" s="4" t="s">
        <v>1885</v>
      </c>
      <c r="AA1687" s="4" t="s">
        <v>1886</v>
      </c>
      <c r="AB1687" s="186">
        <f t="shared" si="247"/>
        <v>15000000</v>
      </c>
      <c r="AC1687" s="142">
        <f t="shared" si="244"/>
        <v>0</v>
      </c>
      <c r="AD1687" s="4"/>
      <c r="AE1687" s="4" t="s">
        <v>2114</v>
      </c>
      <c r="AF1687" s="144" t="s">
        <v>6355</v>
      </c>
      <c r="AG1687" s="145"/>
      <c r="AH1687" s="4"/>
      <c r="AI1687" s="4"/>
      <c r="AJ1687" s="4"/>
      <c r="AK1687" t="s">
        <v>2116</v>
      </c>
    </row>
    <row r="1688" spans="2:37" hidden="1">
      <c r="B1688" s="145" t="s">
        <v>5175</v>
      </c>
      <c r="C1688" s="4" t="s">
        <v>441</v>
      </c>
      <c r="D1688" s="4" t="s">
        <v>3136</v>
      </c>
      <c r="E1688" s="4"/>
      <c r="F1688" s="4" t="s">
        <v>1060</v>
      </c>
      <c r="G1688" s="4" t="s">
        <v>9061</v>
      </c>
      <c r="H1688" s="4" t="s">
        <v>1274</v>
      </c>
      <c r="I1688" s="4" t="s">
        <v>1275</v>
      </c>
      <c r="J1688" s="4"/>
      <c r="K1688" s="139">
        <v>8000000000</v>
      </c>
      <c r="L1688" s="139">
        <v>8000000000</v>
      </c>
      <c r="M1688" s="4">
        <v>4.3</v>
      </c>
      <c r="N1688" s="4" t="s">
        <v>3798</v>
      </c>
      <c r="O1688" s="4" t="s">
        <v>3650</v>
      </c>
      <c r="P1688" s="186">
        <f t="shared" si="248"/>
        <v>8000000000</v>
      </c>
      <c r="Q1688" s="186">
        <f t="shared" si="249"/>
        <v>0</v>
      </c>
      <c r="R1688" s="4" t="s">
        <v>2503</v>
      </c>
      <c r="S1688" s="4" t="s">
        <v>70</v>
      </c>
      <c r="T1688" s="4"/>
      <c r="U1688" s="140">
        <v>45353</v>
      </c>
      <c r="V1688" s="4" t="s">
        <v>1884</v>
      </c>
      <c r="W1688" s="4" t="s">
        <v>1954</v>
      </c>
      <c r="X1688" s="139" t="s">
        <v>70</v>
      </c>
      <c r="Y1688" s="140">
        <v>45371</v>
      </c>
      <c r="Z1688" s="4" t="s">
        <v>1885</v>
      </c>
      <c r="AA1688" s="4" t="s">
        <v>1886</v>
      </c>
      <c r="AB1688" s="186">
        <f t="shared" si="247"/>
        <v>8000000000</v>
      </c>
      <c r="AC1688" s="142">
        <f t="shared" si="244"/>
        <v>0</v>
      </c>
      <c r="AD1688" s="4"/>
      <c r="AE1688" s="4" t="s">
        <v>2114</v>
      </c>
      <c r="AF1688" s="144" t="s">
        <v>6355</v>
      </c>
      <c r="AG1688" s="145"/>
      <c r="AH1688" s="4"/>
      <c r="AI1688" s="4"/>
      <c r="AJ1688" s="4"/>
      <c r="AK1688" t="s">
        <v>2116</v>
      </c>
    </row>
    <row r="1689" spans="2:37" hidden="1">
      <c r="B1689" s="145" t="s">
        <v>5175</v>
      </c>
      <c r="C1689" s="4" t="s">
        <v>441</v>
      </c>
      <c r="D1689" s="4" t="s">
        <v>2135</v>
      </c>
      <c r="E1689" s="4"/>
      <c r="F1689" s="4" t="s">
        <v>1060</v>
      </c>
      <c r="G1689" s="4" t="s">
        <v>9062</v>
      </c>
      <c r="H1689" s="4" t="s">
        <v>1274</v>
      </c>
      <c r="I1689" s="4" t="s">
        <v>1275</v>
      </c>
      <c r="J1689" s="4"/>
      <c r="K1689" s="139">
        <v>6695270</v>
      </c>
      <c r="L1689" s="139">
        <v>6695270</v>
      </c>
      <c r="M1689" s="4">
        <v>5.5</v>
      </c>
      <c r="N1689" s="4" t="s">
        <v>3176</v>
      </c>
      <c r="O1689" s="4" t="s">
        <v>3177</v>
      </c>
      <c r="P1689" s="186">
        <f t="shared" si="248"/>
        <v>6695270</v>
      </c>
      <c r="Q1689" s="186">
        <f t="shared" si="249"/>
        <v>0</v>
      </c>
      <c r="R1689" s="4" t="s">
        <v>2503</v>
      </c>
      <c r="S1689" s="4" t="s">
        <v>70</v>
      </c>
      <c r="T1689" s="4"/>
      <c r="U1689" s="140">
        <v>45353</v>
      </c>
      <c r="V1689" s="4" t="s">
        <v>1884</v>
      </c>
      <c r="W1689" s="4" t="s">
        <v>1954</v>
      </c>
      <c r="X1689" s="139" t="s">
        <v>70</v>
      </c>
      <c r="Y1689" s="140">
        <v>45371</v>
      </c>
      <c r="Z1689" s="4" t="s">
        <v>1885</v>
      </c>
      <c r="AA1689" s="4" t="s">
        <v>1886</v>
      </c>
      <c r="AB1689" s="186">
        <f t="shared" si="247"/>
        <v>6695270</v>
      </c>
      <c r="AC1689" s="142">
        <f t="shared" si="244"/>
        <v>0</v>
      </c>
      <c r="AD1689" s="4"/>
      <c r="AE1689" s="4" t="s">
        <v>2114</v>
      </c>
      <c r="AF1689" s="144" t="s">
        <v>6355</v>
      </c>
      <c r="AG1689" s="145"/>
      <c r="AH1689" s="4"/>
      <c r="AI1689" s="4"/>
      <c r="AJ1689" s="4"/>
      <c r="AK1689" t="s">
        <v>2116</v>
      </c>
    </row>
    <row r="1690" spans="2:37" hidden="1">
      <c r="B1690" s="145" t="s">
        <v>5175</v>
      </c>
      <c r="C1690" s="4" t="s">
        <v>441</v>
      </c>
      <c r="D1690" s="4" t="s">
        <v>2135</v>
      </c>
      <c r="E1690" s="4"/>
      <c r="F1690" s="4" t="s">
        <v>1060</v>
      </c>
      <c r="G1690" s="4" t="s">
        <v>9063</v>
      </c>
      <c r="H1690" s="4" t="s">
        <v>1274</v>
      </c>
      <c r="I1690" s="4" t="s">
        <v>1275</v>
      </c>
      <c r="J1690" s="4"/>
      <c r="K1690" s="139">
        <v>10000000</v>
      </c>
      <c r="L1690" s="139">
        <v>10000000</v>
      </c>
      <c r="M1690" s="4">
        <v>8</v>
      </c>
      <c r="N1690" s="4" t="s">
        <v>3243</v>
      </c>
      <c r="O1690" s="4" t="s">
        <v>2773</v>
      </c>
      <c r="P1690" s="186">
        <f t="shared" si="248"/>
        <v>10000000</v>
      </c>
      <c r="Q1690" s="186">
        <f t="shared" si="249"/>
        <v>0</v>
      </c>
      <c r="R1690" s="4" t="s">
        <v>2503</v>
      </c>
      <c r="S1690" s="4" t="s">
        <v>70</v>
      </c>
      <c r="T1690" s="4"/>
      <c r="U1690" s="140">
        <v>45353</v>
      </c>
      <c r="V1690" s="4" t="s">
        <v>1884</v>
      </c>
      <c r="W1690" s="4" t="s">
        <v>1954</v>
      </c>
      <c r="X1690" s="139" t="s">
        <v>70</v>
      </c>
      <c r="Y1690" s="140">
        <v>45371</v>
      </c>
      <c r="Z1690" s="4" t="s">
        <v>1885</v>
      </c>
      <c r="AA1690" s="4" t="s">
        <v>1886</v>
      </c>
      <c r="AB1690" s="186">
        <f t="shared" si="247"/>
        <v>10000000</v>
      </c>
      <c r="AC1690" s="142">
        <f t="shared" si="244"/>
        <v>0</v>
      </c>
      <c r="AD1690" s="4"/>
      <c r="AE1690" s="4" t="s">
        <v>2114</v>
      </c>
      <c r="AF1690" s="144" t="s">
        <v>6355</v>
      </c>
      <c r="AG1690" s="145"/>
      <c r="AH1690" s="4"/>
      <c r="AI1690" s="4"/>
      <c r="AJ1690" s="4"/>
      <c r="AK1690" t="s">
        <v>2116</v>
      </c>
    </row>
    <row r="1691" spans="2:37" hidden="1">
      <c r="B1691" s="145" t="s">
        <v>5175</v>
      </c>
      <c r="C1691" s="4" t="s">
        <v>441</v>
      </c>
      <c r="D1691" s="4" t="s">
        <v>2135</v>
      </c>
      <c r="E1691" s="4"/>
      <c r="F1691" s="4" t="s">
        <v>1060</v>
      </c>
      <c r="G1691" s="4" t="s">
        <v>9064</v>
      </c>
      <c r="H1691" s="4" t="s">
        <v>1274</v>
      </c>
      <c r="I1691" s="4" t="s">
        <v>1275</v>
      </c>
      <c r="J1691" s="4"/>
      <c r="K1691" s="139">
        <v>5500000000</v>
      </c>
      <c r="L1691" s="139">
        <v>5500000000</v>
      </c>
      <c r="M1691" s="4">
        <v>3.85</v>
      </c>
      <c r="N1691" s="4" t="s">
        <v>2855</v>
      </c>
      <c r="O1691" s="4" t="s">
        <v>2842</v>
      </c>
      <c r="P1691" s="186">
        <f t="shared" si="248"/>
        <v>5500000000</v>
      </c>
      <c r="Q1691" s="186">
        <f t="shared" si="249"/>
        <v>0</v>
      </c>
      <c r="R1691" s="4" t="s">
        <v>2503</v>
      </c>
      <c r="S1691" s="4" t="s">
        <v>70</v>
      </c>
      <c r="T1691" s="4"/>
      <c r="U1691" s="140">
        <v>45353</v>
      </c>
      <c r="V1691" s="4" t="s">
        <v>1884</v>
      </c>
      <c r="W1691" s="4" t="s">
        <v>1954</v>
      </c>
      <c r="X1691" s="139" t="s">
        <v>70</v>
      </c>
      <c r="Y1691" s="140">
        <v>45371</v>
      </c>
      <c r="Z1691" s="4" t="s">
        <v>1885</v>
      </c>
      <c r="AA1691" s="4" t="s">
        <v>1886</v>
      </c>
      <c r="AB1691" s="186">
        <f t="shared" si="247"/>
        <v>5500000000</v>
      </c>
      <c r="AC1691" s="142">
        <f t="shared" si="244"/>
        <v>0</v>
      </c>
      <c r="AD1691" s="4"/>
      <c r="AE1691" s="4" t="s">
        <v>2114</v>
      </c>
      <c r="AF1691" s="144" t="s">
        <v>6355</v>
      </c>
      <c r="AG1691" s="145"/>
      <c r="AH1691" s="4"/>
      <c r="AI1691" s="4"/>
      <c r="AJ1691" s="4"/>
      <c r="AK1691" t="s">
        <v>2116</v>
      </c>
    </row>
    <row r="1692" spans="2:37" hidden="1">
      <c r="B1692" s="145" t="s">
        <v>5175</v>
      </c>
      <c r="C1692" s="4" t="s">
        <v>441</v>
      </c>
      <c r="D1692" s="4" t="s">
        <v>2135</v>
      </c>
      <c r="E1692" s="4"/>
      <c r="F1692" s="4" t="s">
        <v>1060</v>
      </c>
      <c r="G1692" s="4" t="s">
        <v>9065</v>
      </c>
      <c r="H1692" s="4" t="s">
        <v>1274</v>
      </c>
      <c r="I1692" s="4" t="s">
        <v>1275</v>
      </c>
      <c r="J1692" s="4"/>
      <c r="K1692" s="139">
        <v>10000000</v>
      </c>
      <c r="L1692" s="139">
        <v>10000000</v>
      </c>
      <c r="M1692" s="4">
        <v>6.2</v>
      </c>
      <c r="N1692" s="4" t="s">
        <v>3017</v>
      </c>
      <c r="O1692" s="4" t="s">
        <v>3494</v>
      </c>
      <c r="P1692" s="186">
        <f t="shared" si="248"/>
        <v>10000000</v>
      </c>
      <c r="Q1692" s="186">
        <f t="shared" si="249"/>
        <v>0</v>
      </c>
      <c r="R1692" s="4" t="s">
        <v>2503</v>
      </c>
      <c r="S1692" s="4" t="s">
        <v>70</v>
      </c>
      <c r="T1692" s="4"/>
      <c r="U1692" s="140">
        <v>45353</v>
      </c>
      <c r="V1692" s="4" t="s">
        <v>1884</v>
      </c>
      <c r="W1692" s="4" t="s">
        <v>1954</v>
      </c>
      <c r="X1692" s="139" t="s">
        <v>70</v>
      </c>
      <c r="Y1692" s="140">
        <v>45371</v>
      </c>
      <c r="Z1692" s="4" t="s">
        <v>1885</v>
      </c>
      <c r="AA1692" s="4" t="s">
        <v>1886</v>
      </c>
      <c r="AB1692" s="186">
        <f t="shared" si="247"/>
        <v>10000000</v>
      </c>
      <c r="AC1692" s="142">
        <f t="shared" si="244"/>
        <v>0</v>
      </c>
      <c r="AD1692" s="4"/>
      <c r="AE1692" s="4" t="s">
        <v>2114</v>
      </c>
      <c r="AF1692" s="144" t="s">
        <v>6355</v>
      </c>
      <c r="AG1692" s="145"/>
      <c r="AH1692" s="4"/>
      <c r="AI1692" s="4"/>
      <c r="AJ1692" s="4"/>
      <c r="AK1692" t="s">
        <v>2116</v>
      </c>
    </row>
    <row r="1693" spans="2:37" hidden="1">
      <c r="B1693" s="145" t="s">
        <v>5175</v>
      </c>
      <c r="C1693" s="4" t="s">
        <v>441</v>
      </c>
      <c r="D1693" s="4" t="s">
        <v>2135</v>
      </c>
      <c r="E1693" s="4"/>
      <c r="F1693" s="4" t="s">
        <v>1060</v>
      </c>
      <c r="G1693" s="4" t="s">
        <v>9066</v>
      </c>
      <c r="H1693" s="4" t="s">
        <v>1274</v>
      </c>
      <c r="I1693" s="4" t="s">
        <v>1275</v>
      </c>
      <c r="J1693" s="4"/>
      <c r="K1693" s="139">
        <v>50000000</v>
      </c>
      <c r="L1693" s="139">
        <v>50000000</v>
      </c>
      <c r="M1693" s="4">
        <v>6.65</v>
      </c>
      <c r="N1693" s="4" t="s">
        <v>2630</v>
      </c>
      <c r="O1693" s="4" t="s">
        <v>9055</v>
      </c>
      <c r="P1693" s="186">
        <f t="shared" si="248"/>
        <v>50000000</v>
      </c>
      <c r="Q1693" s="186">
        <f t="shared" si="249"/>
        <v>0</v>
      </c>
      <c r="R1693" s="4" t="s">
        <v>2503</v>
      </c>
      <c r="S1693" s="4" t="s">
        <v>70</v>
      </c>
      <c r="T1693" s="4"/>
      <c r="U1693" s="140">
        <v>45353</v>
      </c>
      <c r="V1693" s="4" t="s">
        <v>1884</v>
      </c>
      <c r="W1693" s="4" t="s">
        <v>1954</v>
      </c>
      <c r="X1693" s="139" t="s">
        <v>70</v>
      </c>
      <c r="Y1693" s="140">
        <v>45371</v>
      </c>
      <c r="Z1693" s="4" t="s">
        <v>1885</v>
      </c>
      <c r="AA1693" s="4" t="s">
        <v>1886</v>
      </c>
      <c r="AB1693" s="186">
        <f t="shared" si="247"/>
        <v>50000000</v>
      </c>
      <c r="AC1693" s="142">
        <f t="shared" si="244"/>
        <v>0</v>
      </c>
      <c r="AD1693" s="4"/>
      <c r="AE1693" s="4" t="s">
        <v>2114</v>
      </c>
      <c r="AF1693" s="144" t="s">
        <v>6355</v>
      </c>
      <c r="AG1693" s="145"/>
      <c r="AH1693" s="4"/>
      <c r="AI1693" s="4"/>
      <c r="AJ1693" s="4"/>
      <c r="AK1693" t="s">
        <v>2116</v>
      </c>
    </row>
    <row r="1694" spans="2:37" hidden="1">
      <c r="B1694" s="145" t="s">
        <v>5175</v>
      </c>
      <c r="C1694" s="4" t="s">
        <v>441</v>
      </c>
      <c r="D1694" s="4" t="s">
        <v>2135</v>
      </c>
      <c r="E1694" s="4"/>
      <c r="F1694" s="4" t="s">
        <v>1060</v>
      </c>
      <c r="G1694" s="4" t="s">
        <v>9067</v>
      </c>
      <c r="H1694" s="4" t="s">
        <v>1274</v>
      </c>
      <c r="I1694" s="4" t="s">
        <v>1275</v>
      </c>
      <c r="J1694" s="4"/>
      <c r="K1694" s="139">
        <v>10660000</v>
      </c>
      <c r="L1694" s="139">
        <v>10660000</v>
      </c>
      <c r="M1694" s="4">
        <v>9</v>
      </c>
      <c r="N1694" s="4" t="s">
        <v>4154</v>
      </c>
      <c r="O1694" s="4" t="s">
        <v>2751</v>
      </c>
      <c r="P1694" s="186">
        <f t="shared" si="248"/>
        <v>10660000</v>
      </c>
      <c r="Q1694" s="186">
        <f t="shared" si="249"/>
        <v>0</v>
      </c>
      <c r="R1694" s="4" t="s">
        <v>2503</v>
      </c>
      <c r="S1694" s="4" t="s">
        <v>70</v>
      </c>
      <c r="T1694" s="4"/>
      <c r="U1694" s="140">
        <v>45353</v>
      </c>
      <c r="V1694" s="4" t="s">
        <v>1884</v>
      </c>
      <c r="W1694" s="4" t="s">
        <v>1954</v>
      </c>
      <c r="X1694" s="139" t="s">
        <v>70</v>
      </c>
      <c r="Y1694" s="140">
        <v>45371</v>
      </c>
      <c r="Z1694" s="4" t="s">
        <v>1885</v>
      </c>
      <c r="AA1694" s="4" t="s">
        <v>1886</v>
      </c>
      <c r="AB1694" s="186">
        <f t="shared" si="247"/>
        <v>10660000</v>
      </c>
      <c r="AC1694" s="142">
        <f t="shared" si="244"/>
        <v>0</v>
      </c>
      <c r="AD1694" s="4"/>
      <c r="AE1694" s="4" t="s">
        <v>2114</v>
      </c>
      <c r="AF1694" s="144" t="s">
        <v>6355</v>
      </c>
      <c r="AG1694" s="145"/>
      <c r="AH1694" s="4"/>
      <c r="AI1694" s="4"/>
      <c r="AJ1694" s="4"/>
      <c r="AK1694" t="s">
        <v>2116</v>
      </c>
    </row>
    <row r="1695" spans="2:37" hidden="1">
      <c r="B1695" s="145" t="s">
        <v>5175</v>
      </c>
      <c r="C1695" s="4" t="s">
        <v>441</v>
      </c>
      <c r="D1695" s="4" t="s">
        <v>2135</v>
      </c>
      <c r="E1695" s="4"/>
      <c r="F1695" s="4" t="s">
        <v>1060</v>
      </c>
      <c r="G1695" s="4" t="s">
        <v>9068</v>
      </c>
      <c r="H1695" s="4" t="s">
        <v>1274</v>
      </c>
      <c r="I1695" s="4" t="s">
        <v>1275</v>
      </c>
      <c r="J1695" s="4"/>
      <c r="K1695" s="139">
        <v>50000000</v>
      </c>
      <c r="L1695" s="139">
        <v>50000000</v>
      </c>
      <c r="M1695" s="4">
        <v>6.55</v>
      </c>
      <c r="N1695" s="4" t="s">
        <v>3027</v>
      </c>
      <c r="O1695" s="4" t="s">
        <v>3403</v>
      </c>
      <c r="P1695" s="186">
        <f t="shared" si="248"/>
        <v>50000000</v>
      </c>
      <c r="Q1695" s="186">
        <f t="shared" si="249"/>
        <v>0</v>
      </c>
      <c r="R1695" s="4" t="s">
        <v>2503</v>
      </c>
      <c r="S1695" s="4" t="s">
        <v>70</v>
      </c>
      <c r="T1695" s="4"/>
      <c r="U1695" s="140">
        <v>45353</v>
      </c>
      <c r="V1695" s="4" t="s">
        <v>1884</v>
      </c>
      <c r="W1695" s="4" t="s">
        <v>1954</v>
      </c>
      <c r="X1695" s="139" t="s">
        <v>70</v>
      </c>
      <c r="Y1695" s="140">
        <v>45371</v>
      </c>
      <c r="Z1695" s="4" t="s">
        <v>1885</v>
      </c>
      <c r="AA1695" s="4" t="s">
        <v>1886</v>
      </c>
      <c r="AB1695" s="186">
        <f t="shared" si="247"/>
        <v>50000000</v>
      </c>
      <c r="AC1695" s="142">
        <f t="shared" si="244"/>
        <v>0</v>
      </c>
      <c r="AD1695" s="4"/>
      <c r="AE1695" s="4" t="s">
        <v>2114</v>
      </c>
      <c r="AF1695" s="144" t="s">
        <v>6355</v>
      </c>
      <c r="AG1695" s="145"/>
      <c r="AH1695" s="4"/>
      <c r="AI1695" s="4"/>
      <c r="AJ1695" s="4"/>
      <c r="AK1695" t="s">
        <v>2116</v>
      </c>
    </row>
    <row r="1696" spans="2:37" hidden="1">
      <c r="B1696" s="145" t="s">
        <v>5175</v>
      </c>
      <c r="C1696" s="4" t="s">
        <v>441</v>
      </c>
      <c r="D1696" s="4" t="s">
        <v>2135</v>
      </c>
      <c r="E1696" s="4"/>
      <c r="F1696" s="4" t="s">
        <v>1060</v>
      </c>
      <c r="G1696" s="4" t="s">
        <v>9069</v>
      </c>
      <c r="H1696" s="4" t="s">
        <v>1274</v>
      </c>
      <c r="I1696" s="4" t="s">
        <v>1275</v>
      </c>
      <c r="J1696" s="4"/>
      <c r="K1696" s="139">
        <v>10663616</v>
      </c>
      <c r="L1696" s="139">
        <v>10663616</v>
      </c>
      <c r="M1696" s="4">
        <v>9</v>
      </c>
      <c r="N1696" s="4" t="s">
        <v>9053</v>
      </c>
      <c r="O1696" s="4" t="s">
        <v>2842</v>
      </c>
      <c r="P1696" s="186">
        <f t="shared" si="248"/>
        <v>10663616</v>
      </c>
      <c r="Q1696" s="186">
        <f t="shared" si="249"/>
        <v>0</v>
      </c>
      <c r="R1696" s="4" t="s">
        <v>2503</v>
      </c>
      <c r="S1696" s="4" t="s">
        <v>70</v>
      </c>
      <c r="T1696" s="4"/>
      <c r="U1696" s="140">
        <v>45353</v>
      </c>
      <c r="V1696" s="4" t="s">
        <v>1884</v>
      </c>
      <c r="W1696" s="4" t="s">
        <v>1954</v>
      </c>
      <c r="X1696" s="139" t="s">
        <v>70</v>
      </c>
      <c r="Y1696" s="140">
        <v>45371</v>
      </c>
      <c r="Z1696" s="4" t="s">
        <v>1885</v>
      </c>
      <c r="AA1696" s="4" t="s">
        <v>1886</v>
      </c>
      <c r="AB1696" s="186">
        <f t="shared" si="247"/>
        <v>10663616</v>
      </c>
      <c r="AC1696" s="142">
        <f t="shared" si="244"/>
        <v>0</v>
      </c>
      <c r="AD1696" s="4"/>
      <c r="AE1696" s="4" t="s">
        <v>2114</v>
      </c>
      <c r="AF1696" s="144" t="s">
        <v>6355</v>
      </c>
      <c r="AG1696" s="145"/>
      <c r="AH1696" s="4"/>
      <c r="AI1696" s="4"/>
      <c r="AJ1696" s="4"/>
      <c r="AK1696" t="s">
        <v>2116</v>
      </c>
    </row>
    <row r="1697" spans="1:37" hidden="1">
      <c r="B1697" s="145" t="s">
        <v>5175</v>
      </c>
      <c r="C1697" s="4" t="s">
        <v>441</v>
      </c>
      <c r="D1697" s="4" t="s">
        <v>2135</v>
      </c>
      <c r="E1697" s="4"/>
      <c r="F1697" s="4" t="s">
        <v>1060</v>
      </c>
      <c r="G1697" s="4" t="s">
        <v>9070</v>
      </c>
      <c r="H1697" s="4" t="s">
        <v>1274</v>
      </c>
      <c r="I1697" s="4" t="s">
        <v>1275</v>
      </c>
      <c r="J1697" s="4"/>
      <c r="K1697" s="139">
        <v>200000000</v>
      </c>
      <c r="L1697" s="139">
        <v>200000000</v>
      </c>
      <c r="M1697" s="4">
        <v>8.9</v>
      </c>
      <c r="N1697" s="4" t="s">
        <v>2985</v>
      </c>
      <c r="O1697" s="4" t="s">
        <v>3102</v>
      </c>
      <c r="P1697" s="186">
        <f t="shared" si="248"/>
        <v>200000000</v>
      </c>
      <c r="Q1697" s="186">
        <f t="shared" si="249"/>
        <v>0</v>
      </c>
      <c r="R1697" s="4" t="s">
        <v>2503</v>
      </c>
      <c r="S1697" s="4" t="s">
        <v>70</v>
      </c>
      <c r="T1697" s="4"/>
      <c r="U1697" s="140">
        <v>45353</v>
      </c>
      <c r="V1697" s="4" t="s">
        <v>1884</v>
      </c>
      <c r="W1697" s="4" t="s">
        <v>1954</v>
      </c>
      <c r="X1697" s="139" t="s">
        <v>70</v>
      </c>
      <c r="Y1697" s="140">
        <v>45371</v>
      </c>
      <c r="Z1697" s="4" t="s">
        <v>1885</v>
      </c>
      <c r="AA1697" s="4" t="s">
        <v>1886</v>
      </c>
      <c r="AB1697" s="186">
        <f t="shared" si="247"/>
        <v>200000000</v>
      </c>
      <c r="AC1697" s="142">
        <f t="shared" si="244"/>
        <v>0</v>
      </c>
      <c r="AD1697" s="4"/>
      <c r="AE1697" s="4" t="s">
        <v>2114</v>
      </c>
      <c r="AF1697" s="144" t="s">
        <v>6355</v>
      </c>
      <c r="AG1697" s="145"/>
      <c r="AH1697" s="4"/>
      <c r="AI1697" s="4"/>
      <c r="AJ1697" s="4"/>
      <c r="AK1697" t="s">
        <v>2116</v>
      </c>
    </row>
    <row r="1698" spans="1:37" hidden="1">
      <c r="B1698" s="145" t="s">
        <v>5175</v>
      </c>
      <c r="C1698" s="4" t="s">
        <v>441</v>
      </c>
      <c r="D1698" s="4" t="s">
        <v>2135</v>
      </c>
      <c r="E1698" s="4"/>
      <c r="F1698" s="4" t="s">
        <v>1060</v>
      </c>
      <c r="G1698" s="4" t="s">
        <v>9071</v>
      </c>
      <c r="H1698" s="4" t="s">
        <v>1274</v>
      </c>
      <c r="I1698" s="4" t="s">
        <v>1275</v>
      </c>
      <c r="J1698" s="4"/>
      <c r="K1698" s="139">
        <v>10663616</v>
      </c>
      <c r="L1698" s="139">
        <v>10663616</v>
      </c>
      <c r="M1698" s="4">
        <v>9</v>
      </c>
      <c r="N1698" s="4" t="s">
        <v>9053</v>
      </c>
      <c r="O1698" s="4" t="s">
        <v>2842</v>
      </c>
      <c r="P1698" s="186">
        <f t="shared" si="248"/>
        <v>10663616</v>
      </c>
      <c r="Q1698" s="186">
        <f t="shared" si="249"/>
        <v>0</v>
      </c>
      <c r="R1698" s="4" t="s">
        <v>2503</v>
      </c>
      <c r="S1698" s="4" t="s">
        <v>70</v>
      </c>
      <c r="T1698" s="4"/>
      <c r="U1698" s="140">
        <v>45353</v>
      </c>
      <c r="V1698" s="4" t="s">
        <v>1884</v>
      </c>
      <c r="W1698" s="4" t="s">
        <v>1954</v>
      </c>
      <c r="X1698" s="139" t="s">
        <v>70</v>
      </c>
      <c r="Y1698" s="140">
        <v>45371</v>
      </c>
      <c r="Z1698" s="4" t="s">
        <v>1885</v>
      </c>
      <c r="AA1698" s="4" t="s">
        <v>1886</v>
      </c>
      <c r="AB1698" s="186">
        <f t="shared" si="247"/>
        <v>10663616</v>
      </c>
      <c r="AC1698" s="142">
        <f t="shared" si="244"/>
        <v>0</v>
      </c>
      <c r="AD1698" s="4"/>
      <c r="AE1698" s="4" t="s">
        <v>2114</v>
      </c>
      <c r="AF1698" s="144" t="s">
        <v>6355</v>
      </c>
      <c r="AG1698" s="145"/>
      <c r="AH1698" s="4"/>
      <c r="AI1698" s="4"/>
      <c r="AJ1698" s="4"/>
      <c r="AK1698" t="s">
        <v>2116</v>
      </c>
    </row>
    <row r="1699" spans="1:37" hidden="1">
      <c r="A1699" t="s">
        <v>8262</v>
      </c>
      <c r="B1699" s="145" t="s">
        <v>5175</v>
      </c>
      <c r="C1699" s="4" t="s">
        <v>441</v>
      </c>
      <c r="D1699" s="4" t="s">
        <v>2135</v>
      </c>
      <c r="E1699" s="4"/>
      <c r="F1699" s="4" t="s">
        <v>1060</v>
      </c>
      <c r="G1699" s="4" t="s">
        <v>9072</v>
      </c>
      <c r="H1699" s="4" t="s">
        <v>1215</v>
      </c>
      <c r="I1699" s="4" t="s">
        <v>1216</v>
      </c>
      <c r="J1699" s="4"/>
      <c r="K1699" s="139">
        <v>1100000000</v>
      </c>
      <c r="L1699" s="139">
        <v>1100000000</v>
      </c>
      <c r="M1699" s="4">
        <v>7.5</v>
      </c>
      <c r="N1699" s="4" t="s">
        <v>4121</v>
      </c>
      <c r="O1699" s="4" t="s">
        <v>2989</v>
      </c>
      <c r="P1699" s="186">
        <f t="shared" si="248"/>
        <v>1100000000</v>
      </c>
      <c r="Q1699" s="186">
        <f t="shared" si="249"/>
        <v>0</v>
      </c>
      <c r="R1699" s="4" t="s">
        <v>2503</v>
      </c>
      <c r="S1699" s="4" t="s">
        <v>70</v>
      </c>
      <c r="T1699" s="4"/>
      <c r="U1699" s="140">
        <v>45353</v>
      </c>
      <c r="V1699" s="4" t="s">
        <v>1884</v>
      </c>
      <c r="W1699" s="4" t="s">
        <v>1954</v>
      </c>
      <c r="X1699" s="139" t="s">
        <v>70</v>
      </c>
      <c r="Y1699" s="140">
        <v>45363</v>
      </c>
      <c r="Z1699" s="4" t="s">
        <v>1885</v>
      </c>
      <c r="AA1699" s="4" t="s">
        <v>1886</v>
      </c>
      <c r="AB1699" s="186">
        <f>L1699</f>
        <v>1100000000</v>
      </c>
      <c r="AC1699" s="142">
        <f>L1699-AB1699</f>
        <v>0</v>
      </c>
      <c r="AD1699" s="4"/>
      <c r="AE1699" s="4" t="s">
        <v>1127</v>
      </c>
      <c r="AF1699" s="252" t="s">
        <v>8265</v>
      </c>
      <c r="AG1699" s="145"/>
      <c r="AH1699" s="4"/>
      <c r="AI1699" s="4"/>
      <c r="AJ1699" s="4"/>
    </row>
    <row r="1700" spans="1:37" hidden="1">
      <c r="B1700" s="145" t="s">
        <v>5175</v>
      </c>
      <c r="C1700" s="4" t="s">
        <v>441</v>
      </c>
      <c r="D1700" s="4" t="s">
        <v>2498</v>
      </c>
      <c r="E1700" s="4"/>
      <c r="F1700" s="4" t="s">
        <v>1060</v>
      </c>
      <c r="G1700" s="4" t="s">
        <v>9073</v>
      </c>
      <c r="H1700" s="4" t="s">
        <v>1245</v>
      </c>
      <c r="I1700" s="4" t="s">
        <v>1246</v>
      </c>
      <c r="J1700" s="4"/>
      <c r="K1700" s="139">
        <v>12780870739</v>
      </c>
      <c r="L1700" s="139">
        <v>12780870739</v>
      </c>
      <c r="M1700" s="4">
        <v>4.75</v>
      </c>
      <c r="N1700" s="4" t="s">
        <v>4870</v>
      </c>
      <c r="O1700" s="4" t="s">
        <v>4492</v>
      </c>
      <c r="P1700" s="186">
        <f>K1700</f>
        <v>12780870739</v>
      </c>
      <c r="Q1700" s="186">
        <f>P1700-K1700</f>
        <v>0</v>
      </c>
      <c r="R1700" s="4">
        <v>213</v>
      </c>
      <c r="S1700" s="174" t="s">
        <v>70</v>
      </c>
      <c r="T1700" s="4" t="s">
        <v>70</v>
      </c>
      <c r="U1700" s="140">
        <v>45348</v>
      </c>
      <c r="V1700" s="4" t="s">
        <v>1887</v>
      </c>
      <c r="W1700" s="4"/>
      <c r="X1700" s="139" t="s">
        <v>70</v>
      </c>
      <c r="Y1700" s="140">
        <v>45371</v>
      </c>
      <c r="Z1700" s="4" t="s">
        <v>1885</v>
      </c>
      <c r="AA1700" s="4" t="s">
        <v>1886</v>
      </c>
      <c r="AB1700" s="186">
        <f t="shared" ref="AB1700:AB1710" si="250">K1700</f>
        <v>12780870739</v>
      </c>
      <c r="AC1700" s="142">
        <f t="shared" ref="AC1700:AC1710" si="251">P1700-AB1700</f>
        <v>0</v>
      </c>
      <c r="AD1700" s="4"/>
      <c r="AE1700" s="4" t="s">
        <v>2114</v>
      </c>
      <c r="AF1700" s="144" t="s">
        <v>6434</v>
      </c>
      <c r="AG1700" s="145"/>
      <c r="AH1700" s="4"/>
      <c r="AI1700" s="4"/>
      <c r="AJ1700" s="4"/>
      <c r="AK1700" t="s">
        <v>2116</v>
      </c>
    </row>
    <row r="1701" spans="1:37" hidden="1">
      <c r="B1701" s="145" t="s">
        <v>5175</v>
      </c>
      <c r="C1701" s="4" t="s">
        <v>441</v>
      </c>
      <c r="D1701" s="4" t="s">
        <v>2135</v>
      </c>
      <c r="E1701" s="4"/>
      <c r="F1701" s="4" t="s">
        <v>1060</v>
      </c>
      <c r="G1701" s="4" t="s">
        <v>9074</v>
      </c>
      <c r="H1701" s="4" t="s">
        <v>1274</v>
      </c>
      <c r="I1701" s="4" t="s">
        <v>1275</v>
      </c>
      <c r="J1701" s="4"/>
      <c r="K1701" s="139">
        <v>50000000</v>
      </c>
      <c r="L1701" s="139">
        <v>50000000</v>
      </c>
      <c r="M1701" s="4">
        <v>6.2</v>
      </c>
      <c r="N1701" s="4" t="s">
        <v>2531</v>
      </c>
      <c r="O1701" s="4" t="s">
        <v>3076</v>
      </c>
      <c r="P1701" s="186">
        <f t="shared" ref="P1701:P1704" si="252">K1701</f>
        <v>50000000</v>
      </c>
      <c r="Q1701" s="186">
        <f t="shared" ref="Q1701:Q1704" si="253">P1701-K1701</f>
        <v>0</v>
      </c>
      <c r="R1701" s="4" t="s">
        <v>2503</v>
      </c>
      <c r="S1701" s="4" t="s">
        <v>70</v>
      </c>
      <c r="T1701" s="4"/>
      <c r="U1701" s="140">
        <v>45353</v>
      </c>
      <c r="V1701" s="4" t="s">
        <v>1884</v>
      </c>
      <c r="W1701" s="4" t="s">
        <v>1954</v>
      </c>
      <c r="X1701" s="139" t="s">
        <v>70</v>
      </c>
      <c r="Y1701" s="140">
        <v>45371</v>
      </c>
      <c r="Z1701" s="4" t="s">
        <v>1885</v>
      </c>
      <c r="AA1701" s="4" t="s">
        <v>1886</v>
      </c>
      <c r="AB1701" s="186">
        <f t="shared" si="250"/>
        <v>50000000</v>
      </c>
      <c r="AC1701" s="142">
        <f t="shared" si="251"/>
        <v>0</v>
      </c>
      <c r="AD1701" s="4"/>
      <c r="AE1701" s="4" t="s">
        <v>2114</v>
      </c>
      <c r="AF1701" s="144" t="s">
        <v>6355</v>
      </c>
      <c r="AG1701" s="145"/>
      <c r="AH1701" s="4"/>
      <c r="AI1701" s="4"/>
      <c r="AJ1701" s="4"/>
      <c r="AK1701" t="s">
        <v>2116</v>
      </c>
    </row>
    <row r="1702" spans="1:37" hidden="1">
      <c r="B1702" s="145" t="s">
        <v>5175</v>
      </c>
      <c r="C1702" s="4" t="s">
        <v>441</v>
      </c>
      <c r="D1702" s="4" t="s">
        <v>2135</v>
      </c>
      <c r="E1702" s="4"/>
      <c r="F1702" s="4" t="s">
        <v>1060</v>
      </c>
      <c r="G1702" s="4" t="s">
        <v>9075</v>
      </c>
      <c r="H1702" s="4" t="s">
        <v>1274</v>
      </c>
      <c r="I1702" s="4" t="s">
        <v>1275</v>
      </c>
      <c r="J1702" s="4"/>
      <c r="K1702" s="139">
        <v>10000000</v>
      </c>
      <c r="L1702" s="139">
        <v>10000000</v>
      </c>
      <c r="M1702" s="4">
        <v>8</v>
      </c>
      <c r="N1702" s="4" t="s">
        <v>3243</v>
      </c>
      <c r="O1702" s="4" t="s">
        <v>2773</v>
      </c>
      <c r="P1702" s="186">
        <f t="shared" si="252"/>
        <v>10000000</v>
      </c>
      <c r="Q1702" s="186">
        <f t="shared" si="253"/>
        <v>0</v>
      </c>
      <c r="R1702" s="4" t="s">
        <v>2503</v>
      </c>
      <c r="S1702" s="4" t="s">
        <v>70</v>
      </c>
      <c r="T1702" s="4"/>
      <c r="U1702" s="140">
        <v>45353</v>
      </c>
      <c r="V1702" s="4" t="s">
        <v>1884</v>
      </c>
      <c r="W1702" s="4" t="s">
        <v>1954</v>
      </c>
      <c r="X1702" s="139" t="s">
        <v>70</v>
      </c>
      <c r="Y1702" s="140">
        <v>45371</v>
      </c>
      <c r="Z1702" s="4" t="s">
        <v>1885</v>
      </c>
      <c r="AA1702" s="4" t="s">
        <v>1886</v>
      </c>
      <c r="AB1702" s="186">
        <f t="shared" si="250"/>
        <v>10000000</v>
      </c>
      <c r="AC1702" s="142">
        <f t="shared" si="251"/>
        <v>0</v>
      </c>
      <c r="AD1702" s="4"/>
      <c r="AE1702" s="4" t="s">
        <v>2114</v>
      </c>
      <c r="AF1702" s="144" t="s">
        <v>6355</v>
      </c>
      <c r="AG1702" s="145"/>
      <c r="AH1702" s="4"/>
      <c r="AI1702" s="4"/>
      <c r="AJ1702" s="4"/>
      <c r="AK1702" t="s">
        <v>2116</v>
      </c>
    </row>
    <row r="1703" spans="1:37" hidden="1">
      <c r="B1703" s="145" t="s">
        <v>5175</v>
      </c>
      <c r="C1703" s="4" t="s">
        <v>441</v>
      </c>
      <c r="D1703" s="4" t="s">
        <v>2135</v>
      </c>
      <c r="E1703" s="4"/>
      <c r="F1703" s="4" t="s">
        <v>1060</v>
      </c>
      <c r="G1703" s="4" t="s">
        <v>9076</v>
      </c>
      <c r="H1703" s="4" t="s">
        <v>1274</v>
      </c>
      <c r="I1703" s="4" t="s">
        <v>1275</v>
      </c>
      <c r="J1703" s="4"/>
      <c r="K1703" s="139">
        <v>252972493</v>
      </c>
      <c r="L1703" s="139">
        <v>252972493</v>
      </c>
      <c r="M1703" s="4">
        <v>7.05</v>
      </c>
      <c r="N1703" s="4" t="s">
        <v>3331</v>
      </c>
      <c r="O1703" s="4" t="s">
        <v>2842</v>
      </c>
      <c r="P1703" s="186">
        <f t="shared" si="252"/>
        <v>252972493</v>
      </c>
      <c r="Q1703" s="186">
        <f t="shared" si="253"/>
        <v>0</v>
      </c>
      <c r="R1703" s="4" t="s">
        <v>2503</v>
      </c>
      <c r="S1703" s="4" t="s">
        <v>70</v>
      </c>
      <c r="T1703" s="4"/>
      <c r="U1703" s="140">
        <v>45353</v>
      </c>
      <c r="V1703" s="4" t="s">
        <v>1884</v>
      </c>
      <c r="W1703" s="4" t="s">
        <v>1954</v>
      </c>
      <c r="X1703" s="139" t="s">
        <v>70</v>
      </c>
      <c r="Y1703" s="140">
        <v>45371</v>
      </c>
      <c r="Z1703" s="4" t="s">
        <v>1885</v>
      </c>
      <c r="AA1703" s="4" t="s">
        <v>1886</v>
      </c>
      <c r="AB1703" s="186">
        <f t="shared" si="250"/>
        <v>252972493</v>
      </c>
      <c r="AC1703" s="142">
        <f t="shared" si="251"/>
        <v>0</v>
      </c>
      <c r="AD1703" s="4"/>
      <c r="AE1703" s="4" t="s">
        <v>2114</v>
      </c>
      <c r="AF1703" s="144" t="s">
        <v>6355</v>
      </c>
      <c r="AG1703" s="145"/>
      <c r="AH1703" s="4"/>
      <c r="AI1703" s="4"/>
      <c r="AJ1703" s="4"/>
      <c r="AK1703" t="s">
        <v>2116</v>
      </c>
    </row>
    <row r="1704" spans="1:37" hidden="1">
      <c r="B1704" s="145" t="s">
        <v>5175</v>
      </c>
      <c r="C1704" s="4" t="s">
        <v>441</v>
      </c>
      <c r="D1704" s="4" t="s">
        <v>2135</v>
      </c>
      <c r="E1704" s="4"/>
      <c r="F1704" s="4" t="s">
        <v>1060</v>
      </c>
      <c r="G1704" s="4" t="s">
        <v>9077</v>
      </c>
      <c r="H1704" s="4" t="s">
        <v>1274</v>
      </c>
      <c r="I1704" s="4" t="s">
        <v>1275</v>
      </c>
      <c r="J1704" s="4"/>
      <c r="K1704" s="139">
        <v>20000000</v>
      </c>
      <c r="L1704" s="139">
        <v>20000000</v>
      </c>
      <c r="M1704" s="4">
        <v>6.55</v>
      </c>
      <c r="N1704" s="4" t="s">
        <v>3224</v>
      </c>
      <c r="O1704" s="4" t="s">
        <v>3346</v>
      </c>
      <c r="P1704" s="186">
        <f t="shared" si="252"/>
        <v>20000000</v>
      </c>
      <c r="Q1704" s="186">
        <f t="shared" si="253"/>
        <v>0</v>
      </c>
      <c r="R1704" s="4" t="s">
        <v>2503</v>
      </c>
      <c r="S1704" s="4" t="s">
        <v>70</v>
      </c>
      <c r="T1704" s="4"/>
      <c r="U1704" s="140">
        <v>45353</v>
      </c>
      <c r="V1704" s="4" t="s">
        <v>1884</v>
      </c>
      <c r="W1704" s="4" t="s">
        <v>1954</v>
      </c>
      <c r="X1704" s="139" t="s">
        <v>70</v>
      </c>
      <c r="Y1704" s="140">
        <v>45371</v>
      </c>
      <c r="Z1704" s="4" t="s">
        <v>1885</v>
      </c>
      <c r="AA1704" s="4" t="s">
        <v>1886</v>
      </c>
      <c r="AB1704" s="186">
        <f t="shared" si="250"/>
        <v>20000000</v>
      </c>
      <c r="AC1704" s="142">
        <f t="shared" si="251"/>
        <v>0</v>
      </c>
      <c r="AD1704" s="4"/>
      <c r="AE1704" s="4" t="s">
        <v>2114</v>
      </c>
      <c r="AF1704" s="144" t="s">
        <v>6355</v>
      </c>
      <c r="AG1704" s="145"/>
      <c r="AH1704" s="4"/>
      <c r="AI1704" s="4"/>
      <c r="AJ1704" s="4"/>
      <c r="AK1704" t="s">
        <v>2116</v>
      </c>
    </row>
    <row r="1705" spans="1:37" hidden="1">
      <c r="B1705" s="145" t="s">
        <v>5175</v>
      </c>
      <c r="C1705" s="4" t="s">
        <v>441</v>
      </c>
      <c r="D1705" s="4" t="s">
        <v>2898</v>
      </c>
      <c r="E1705" s="4"/>
      <c r="F1705" s="4" t="s">
        <v>1060</v>
      </c>
      <c r="G1705" s="4" t="s">
        <v>9078</v>
      </c>
      <c r="H1705" s="4" t="s">
        <v>1212</v>
      </c>
      <c r="I1705" s="4" t="s">
        <v>1213</v>
      </c>
      <c r="J1705" s="4"/>
      <c r="K1705" s="139">
        <v>2000000</v>
      </c>
      <c r="L1705" s="139">
        <v>2000000</v>
      </c>
      <c r="M1705" s="4">
        <v>5.55</v>
      </c>
      <c r="N1705" s="4" t="s">
        <v>2454</v>
      </c>
      <c r="O1705" s="4" t="s">
        <v>9079</v>
      </c>
      <c r="P1705" s="186">
        <f>L1705</f>
        <v>2000000</v>
      </c>
      <c r="Q1705" s="186">
        <f>L1705-P1705</f>
        <v>0</v>
      </c>
      <c r="R1705" s="4">
        <v>4</v>
      </c>
      <c r="S1705" s="4" t="s">
        <v>70</v>
      </c>
      <c r="T1705" s="4" t="s">
        <v>70</v>
      </c>
      <c r="U1705" s="140">
        <v>45352</v>
      </c>
      <c r="V1705" s="4" t="s">
        <v>1884</v>
      </c>
      <c r="W1705" s="4" t="s">
        <v>1954</v>
      </c>
      <c r="X1705" s="139" t="s">
        <v>70</v>
      </c>
      <c r="Y1705" s="140">
        <v>45371</v>
      </c>
      <c r="Z1705" s="4" t="s">
        <v>1885</v>
      </c>
      <c r="AA1705" s="4" t="s">
        <v>1886</v>
      </c>
      <c r="AB1705" s="186">
        <f t="shared" si="250"/>
        <v>2000000</v>
      </c>
      <c r="AC1705" s="142">
        <f t="shared" si="251"/>
        <v>0</v>
      </c>
      <c r="AD1705" s="4"/>
      <c r="AE1705" s="4" t="s">
        <v>1987</v>
      </c>
      <c r="AF1705" s="144" t="s">
        <v>7633</v>
      </c>
      <c r="AG1705" s="145"/>
      <c r="AH1705" s="4"/>
      <c r="AI1705" s="4"/>
      <c r="AJ1705" s="4"/>
      <c r="AK1705" t="s">
        <v>2116</v>
      </c>
    </row>
    <row r="1706" spans="1:37" hidden="1">
      <c r="B1706" s="145" t="s">
        <v>5175</v>
      </c>
      <c r="C1706" s="4" t="s">
        <v>441</v>
      </c>
      <c r="D1706" s="4" t="s">
        <v>3136</v>
      </c>
      <c r="E1706" s="4"/>
      <c r="F1706" s="4" t="s">
        <v>1060</v>
      </c>
      <c r="G1706" s="4" t="s">
        <v>9080</v>
      </c>
      <c r="H1706" s="4" t="s">
        <v>1274</v>
      </c>
      <c r="I1706" s="4" t="s">
        <v>1275</v>
      </c>
      <c r="J1706" s="4"/>
      <c r="K1706" s="139">
        <v>6000000000</v>
      </c>
      <c r="L1706" s="139">
        <v>6000000000</v>
      </c>
      <c r="M1706" s="4">
        <v>4.3</v>
      </c>
      <c r="N1706" s="4" t="s">
        <v>2501</v>
      </c>
      <c r="O1706" s="4" t="s">
        <v>2897</v>
      </c>
      <c r="P1706" s="186">
        <f t="shared" ref="P1706:P1709" si="254">K1706</f>
        <v>6000000000</v>
      </c>
      <c r="Q1706" s="186">
        <f t="shared" ref="Q1706:Q1709" si="255">P1706-K1706</f>
        <v>0</v>
      </c>
      <c r="R1706" s="4" t="s">
        <v>2503</v>
      </c>
      <c r="S1706" s="4" t="s">
        <v>70</v>
      </c>
      <c r="T1706" s="4"/>
      <c r="U1706" s="140">
        <v>45353</v>
      </c>
      <c r="V1706" s="4" t="s">
        <v>1884</v>
      </c>
      <c r="W1706" s="4" t="s">
        <v>1954</v>
      </c>
      <c r="X1706" s="139" t="s">
        <v>70</v>
      </c>
      <c r="Y1706" s="140">
        <v>45371</v>
      </c>
      <c r="Z1706" s="4" t="s">
        <v>1885</v>
      </c>
      <c r="AA1706" s="4" t="s">
        <v>1886</v>
      </c>
      <c r="AB1706" s="186">
        <f t="shared" si="250"/>
        <v>6000000000</v>
      </c>
      <c r="AC1706" s="142">
        <f t="shared" si="251"/>
        <v>0</v>
      </c>
      <c r="AD1706" s="4"/>
      <c r="AE1706" s="4" t="s">
        <v>2114</v>
      </c>
      <c r="AF1706" s="144" t="s">
        <v>6355</v>
      </c>
      <c r="AG1706" s="145"/>
      <c r="AH1706" s="4"/>
      <c r="AI1706" s="4"/>
      <c r="AJ1706" s="4"/>
      <c r="AK1706" t="s">
        <v>2116</v>
      </c>
    </row>
    <row r="1707" spans="1:37" hidden="1">
      <c r="B1707" s="145" t="s">
        <v>5175</v>
      </c>
      <c r="C1707" s="4" t="s">
        <v>441</v>
      </c>
      <c r="D1707" s="4" t="s">
        <v>2135</v>
      </c>
      <c r="E1707" s="4"/>
      <c r="F1707" s="4" t="s">
        <v>1060</v>
      </c>
      <c r="G1707" s="4" t="s">
        <v>9081</v>
      </c>
      <c r="H1707" s="4" t="s">
        <v>1274</v>
      </c>
      <c r="I1707" s="4" t="s">
        <v>1275</v>
      </c>
      <c r="J1707" s="4"/>
      <c r="K1707" s="139">
        <v>5000000</v>
      </c>
      <c r="L1707" s="139">
        <v>5000000</v>
      </c>
      <c r="M1707" s="4">
        <v>4.75</v>
      </c>
      <c r="N1707" s="4" t="s">
        <v>2572</v>
      </c>
      <c r="O1707" s="4" t="s">
        <v>3158</v>
      </c>
      <c r="P1707" s="186">
        <f t="shared" si="254"/>
        <v>5000000</v>
      </c>
      <c r="Q1707" s="186">
        <f t="shared" si="255"/>
        <v>0</v>
      </c>
      <c r="R1707" s="4" t="s">
        <v>2503</v>
      </c>
      <c r="S1707" s="4" t="s">
        <v>70</v>
      </c>
      <c r="T1707" s="4"/>
      <c r="U1707" s="140">
        <v>45353</v>
      </c>
      <c r="V1707" s="4" t="s">
        <v>1884</v>
      </c>
      <c r="W1707" s="4" t="s">
        <v>1954</v>
      </c>
      <c r="X1707" s="139" t="s">
        <v>70</v>
      </c>
      <c r="Y1707" s="140">
        <v>45371</v>
      </c>
      <c r="Z1707" s="4" t="s">
        <v>1885</v>
      </c>
      <c r="AA1707" s="4" t="s">
        <v>1886</v>
      </c>
      <c r="AB1707" s="186">
        <f t="shared" si="250"/>
        <v>5000000</v>
      </c>
      <c r="AC1707" s="142">
        <f t="shared" si="251"/>
        <v>0</v>
      </c>
      <c r="AD1707" s="4"/>
      <c r="AE1707" s="4" t="s">
        <v>2114</v>
      </c>
      <c r="AF1707" s="144" t="s">
        <v>6355</v>
      </c>
      <c r="AG1707" s="145"/>
      <c r="AH1707" s="4"/>
      <c r="AI1707" s="4"/>
      <c r="AJ1707" s="4"/>
      <c r="AK1707" t="s">
        <v>2116</v>
      </c>
    </row>
    <row r="1708" spans="1:37" hidden="1">
      <c r="B1708" s="145" t="s">
        <v>5175</v>
      </c>
      <c r="C1708" s="4" t="s">
        <v>441</v>
      </c>
      <c r="D1708" s="4" t="s">
        <v>2135</v>
      </c>
      <c r="E1708" s="4"/>
      <c r="F1708" s="4" t="s">
        <v>1060</v>
      </c>
      <c r="G1708" s="4" t="s">
        <v>9082</v>
      </c>
      <c r="H1708" s="4" t="s">
        <v>1274</v>
      </c>
      <c r="I1708" s="4" t="s">
        <v>1275</v>
      </c>
      <c r="J1708" s="4"/>
      <c r="K1708" s="139">
        <v>5671178</v>
      </c>
      <c r="L1708" s="139">
        <v>5671178</v>
      </c>
      <c r="M1708" s="4">
        <v>9</v>
      </c>
      <c r="N1708" s="4" t="s">
        <v>9045</v>
      </c>
      <c r="O1708" s="4" t="s">
        <v>2657</v>
      </c>
      <c r="P1708" s="186">
        <f t="shared" si="254"/>
        <v>5671178</v>
      </c>
      <c r="Q1708" s="186">
        <f t="shared" si="255"/>
        <v>0</v>
      </c>
      <c r="R1708" s="4" t="s">
        <v>2503</v>
      </c>
      <c r="S1708" s="4" t="s">
        <v>70</v>
      </c>
      <c r="T1708" s="4"/>
      <c r="U1708" s="140">
        <v>45353</v>
      </c>
      <c r="V1708" s="4" t="s">
        <v>1884</v>
      </c>
      <c r="W1708" s="4" t="s">
        <v>1954</v>
      </c>
      <c r="X1708" s="139" t="s">
        <v>70</v>
      </c>
      <c r="Y1708" s="140">
        <v>45371</v>
      </c>
      <c r="Z1708" s="4" t="s">
        <v>1885</v>
      </c>
      <c r="AA1708" s="4" t="s">
        <v>1886</v>
      </c>
      <c r="AB1708" s="186">
        <f t="shared" si="250"/>
        <v>5671178</v>
      </c>
      <c r="AC1708" s="142">
        <f t="shared" si="251"/>
        <v>0</v>
      </c>
      <c r="AD1708" s="4"/>
      <c r="AE1708" s="4" t="s">
        <v>2114</v>
      </c>
      <c r="AF1708" s="144" t="s">
        <v>6355</v>
      </c>
      <c r="AG1708" s="145"/>
      <c r="AH1708" s="4"/>
      <c r="AI1708" s="4"/>
      <c r="AJ1708" s="4"/>
      <c r="AK1708" t="s">
        <v>2116</v>
      </c>
    </row>
    <row r="1709" spans="1:37" hidden="1">
      <c r="B1709" s="145" t="s">
        <v>5175</v>
      </c>
      <c r="C1709" s="4" t="s">
        <v>441</v>
      </c>
      <c r="D1709" s="4" t="s">
        <v>2135</v>
      </c>
      <c r="E1709" s="4"/>
      <c r="F1709" s="4" t="s">
        <v>1060</v>
      </c>
      <c r="G1709" s="4" t="s">
        <v>9083</v>
      </c>
      <c r="H1709" s="4" t="s">
        <v>1274</v>
      </c>
      <c r="I1709" s="4" t="s">
        <v>1275</v>
      </c>
      <c r="J1709" s="4"/>
      <c r="K1709" s="139">
        <v>21880000</v>
      </c>
      <c r="L1709" s="139">
        <v>21880000</v>
      </c>
      <c r="M1709" s="4">
        <v>5.5</v>
      </c>
      <c r="N1709" s="4" t="s">
        <v>4805</v>
      </c>
      <c r="O1709" s="4" t="s">
        <v>4421</v>
      </c>
      <c r="P1709" s="186">
        <f t="shared" si="254"/>
        <v>21880000</v>
      </c>
      <c r="Q1709" s="186">
        <f t="shared" si="255"/>
        <v>0</v>
      </c>
      <c r="R1709" s="4" t="s">
        <v>2503</v>
      </c>
      <c r="S1709" s="4" t="s">
        <v>70</v>
      </c>
      <c r="T1709" s="4"/>
      <c r="U1709" s="140">
        <v>45353</v>
      </c>
      <c r="V1709" s="4" t="s">
        <v>1884</v>
      </c>
      <c r="W1709" s="4" t="s">
        <v>1954</v>
      </c>
      <c r="X1709" s="139" t="s">
        <v>70</v>
      </c>
      <c r="Y1709" s="140">
        <v>45371</v>
      </c>
      <c r="Z1709" s="4" t="s">
        <v>1885</v>
      </c>
      <c r="AA1709" s="4" t="s">
        <v>1886</v>
      </c>
      <c r="AB1709" s="186">
        <f t="shared" si="250"/>
        <v>21880000</v>
      </c>
      <c r="AC1709" s="142">
        <f t="shared" si="251"/>
        <v>0</v>
      </c>
      <c r="AD1709" s="4"/>
      <c r="AE1709" s="4" t="s">
        <v>2114</v>
      </c>
      <c r="AF1709" s="144" t="s">
        <v>6355</v>
      </c>
      <c r="AG1709" s="145"/>
      <c r="AH1709" s="4"/>
      <c r="AI1709" s="4"/>
      <c r="AJ1709" s="4"/>
      <c r="AK1709" t="s">
        <v>2116</v>
      </c>
    </row>
    <row r="1710" spans="1:37" hidden="1">
      <c r="B1710" s="145" t="s">
        <v>5175</v>
      </c>
      <c r="C1710" s="4" t="s">
        <v>441</v>
      </c>
      <c r="D1710" s="4" t="s">
        <v>2898</v>
      </c>
      <c r="E1710" s="4"/>
      <c r="F1710" s="4" t="s">
        <v>1060</v>
      </c>
      <c r="G1710" s="4" t="s">
        <v>9084</v>
      </c>
      <c r="H1710" s="4" t="s">
        <v>1212</v>
      </c>
      <c r="I1710" s="4" t="s">
        <v>1213</v>
      </c>
      <c r="J1710" s="4"/>
      <c r="K1710" s="139">
        <v>2000000</v>
      </c>
      <c r="L1710" s="139">
        <v>2000000</v>
      </c>
      <c r="M1710" s="4">
        <v>5.5</v>
      </c>
      <c r="N1710" s="4" t="s">
        <v>2454</v>
      </c>
      <c r="O1710" s="4" t="s">
        <v>3177</v>
      </c>
      <c r="P1710" s="186">
        <f>L1710</f>
        <v>2000000</v>
      </c>
      <c r="Q1710" s="186">
        <f>L1710-P1710</f>
        <v>0</v>
      </c>
      <c r="R1710" s="4">
        <v>4</v>
      </c>
      <c r="S1710" s="4" t="s">
        <v>70</v>
      </c>
      <c r="T1710" s="4" t="s">
        <v>70</v>
      </c>
      <c r="U1710" s="140">
        <v>45352</v>
      </c>
      <c r="V1710" s="4" t="s">
        <v>1884</v>
      </c>
      <c r="W1710" s="4" t="s">
        <v>1954</v>
      </c>
      <c r="X1710" s="139" t="s">
        <v>70</v>
      </c>
      <c r="Y1710" s="140">
        <v>45371</v>
      </c>
      <c r="Z1710" s="4" t="s">
        <v>1885</v>
      </c>
      <c r="AA1710" s="4" t="s">
        <v>1886</v>
      </c>
      <c r="AB1710" s="186">
        <f t="shared" si="250"/>
        <v>2000000</v>
      </c>
      <c r="AC1710" s="142">
        <f t="shared" si="251"/>
        <v>0</v>
      </c>
      <c r="AD1710" s="4"/>
      <c r="AE1710" s="4" t="s">
        <v>1987</v>
      </c>
      <c r="AF1710" s="144" t="s">
        <v>7633</v>
      </c>
      <c r="AG1710" s="145"/>
      <c r="AH1710" s="4"/>
      <c r="AI1710" s="4"/>
      <c r="AJ1710" s="4"/>
      <c r="AK1710" t="s">
        <v>2116</v>
      </c>
    </row>
    <row r="1711" spans="1:37" hidden="1">
      <c r="B1711" s="145" t="s">
        <v>5175</v>
      </c>
      <c r="C1711" s="4" t="s">
        <v>441</v>
      </c>
      <c r="D1711" s="4" t="s">
        <v>6599</v>
      </c>
      <c r="E1711" s="4"/>
      <c r="F1711" s="4" t="s">
        <v>1060</v>
      </c>
      <c r="G1711" s="4" t="s">
        <v>9085</v>
      </c>
      <c r="H1711" s="4" t="s">
        <v>1307</v>
      </c>
      <c r="I1711" s="4" t="s">
        <v>1308</v>
      </c>
      <c r="J1711" s="4"/>
      <c r="K1711" s="139">
        <v>75000000</v>
      </c>
      <c r="L1711" s="139">
        <v>75000000</v>
      </c>
      <c r="M1711" s="4">
        <v>5.9</v>
      </c>
      <c r="N1711" s="4" t="s">
        <v>1971</v>
      </c>
      <c r="O1711" s="4" t="s">
        <v>3312</v>
      </c>
      <c r="P1711" s="186">
        <f>K1711</f>
        <v>75000000</v>
      </c>
      <c r="Q1711" s="186">
        <f>P1711-K1711</f>
        <v>0</v>
      </c>
      <c r="R1711" s="4">
        <v>125</v>
      </c>
      <c r="S1711" s="4" t="s">
        <v>70</v>
      </c>
      <c r="T1711" s="4" t="s">
        <v>70</v>
      </c>
      <c r="U1711" s="140">
        <v>45321</v>
      </c>
      <c r="V1711" s="4" t="s">
        <v>1884</v>
      </c>
      <c r="W1711" s="4"/>
      <c r="X1711" s="4"/>
      <c r="Y1711" s="4"/>
      <c r="Z1711" s="4"/>
      <c r="AA1711" s="4" t="s">
        <v>1886</v>
      </c>
      <c r="AB1711" s="4"/>
      <c r="AC1711" s="142">
        <f t="shared" si="244"/>
        <v>75000000</v>
      </c>
      <c r="AD1711" s="4"/>
      <c r="AE1711" s="4"/>
      <c r="AF1711" s="144"/>
      <c r="AG1711" s="145"/>
      <c r="AH1711" s="4"/>
      <c r="AI1711" s="4"/>
      <c r="AJ1711" s="4"/>
    </row>
    <row r="1712" spans="1:37" hidden="1">
      <c r="B1712" s="145" t="s">
        <v>5175</v>
      </c>
      <c r="C1712" s="4" t="s">
        <v>441</v>
      </c>
      <c r="D1712" s="4" t="s">
        <v>2135</v>
      </c>
      <c r="E1712" s="4"/>
      <c r="F1712" s="4" t="s">
        <v>1060</v>
      </c>
      <c r="G1712" s="4" t="s">
        <v>9086</v>
      </c>
      <c r="H1712" s="4" t="s">
        <v>1274</v>
      </c>
      <c r="I1712" s="4" t="s">
        <v>1275</v>
      </c>
      <c r="J1712" s="4"/>
      <c r="K1712" s="139">
        <v>10000000</v>
      </c>
      <c r="L1712" s="139">
        <v>10000000</v>
      </c>
      <c r="M1712" s="4">
        <v>5.4</v>
      </c>
      <c r="N1712" s="4" t="s">
        <v>2645</v>
      </c>
      <c r="O1712" s="4" t="s">
        <v>2625</v>
      </c>
      <c r="P1712" s="186">
        <f t="shared" ref="P1712:P1716" si="256">K1712</f>
        <v>10000000</v>
      </c>
      <c r="Q1712" s="186">
        <f t="shared" ref="Q1712:Q1716" si="257">P1712-K1712</f>
        <v>0</v>
      </c>
      <c r="R1712" s="4" t="s">
        <v>2503</v>
      </c>
      <c r="S1712" s="4" t="s">
        <v>70</v>
      </c>
      <c r="T1712" s="4"/>
      <c r="U1712" s="140">
        <v>45353</v>
      </c>
      <c r="V1712" s="4" t="s">
        <v>1884</v>
      </c>
      <c r="W1712" s="4" t="s">
        <v>1954</v>
      </c>
      <c r="X1712" s="139" t="s">
        <v>70</v>
      </c>
      <c r="Y1712" s="140">
        <v>45371</v>
      </c>
      <c r="Z1712" s="4" t="s">
        <v>1885</v>
      </c>
      <c r="AA1712" s="4" t="s">
        <v>1886</v>
      </c>
      <c r="AB1712" s="186">
        <f t="shared" ref="AB1712:AB1716" si="258">K1712</f>
        <v>10000000</v>
      </c>
      <c r="AC1712" s="142">
        <f t="shared" si="244"/>
        <v>0</v>
      </c>
      <c r="AD1712" s="4"/>
      <c r="AE1712" s="4" t="s">
        <v>2114</v>
      </c>
      <c r="AF1712" s="144" t="s">
        <v>6355</v>
      </c>
      <c r="AG1712" s="145"/>
      <c r="AH1712" s="4"/>
      <c r="AI1712" s="4"/>
      <c r="AJ1712" s="4"/>
      <c r="AK1712" t="s">
        <v>2116</v>
      </c>
    </row>
    <row r="1713" spans="2:37" hidden="1">
      <c r="B1713" s="145" t="s">
        <v>5175</v>
      </c>
      <c r="C1713" s="4" t="s">
        <v>441</v>
      </c>
      <c r="D1713" s="4" t="s">
        <v>2135</v>
      </c>
      <c r="E1713" s="4"/>
      <c r="F1713" s="4" t="s">
        <v>1060</v>
      </c>
      <c r="G1713" s="4" t="s">
        <v>9087</v>
      </c>
      <c r="H1713" s="4" t="s">
        <v>1274</v>
      </c>
      <c r="I1713" s="4" t="s">
        <v>1275</v>
      </c>
      <c r="J1713" s="4"/>
      <c r="K1713" s="139">
        <v>11289040</v>
      </c>
      <c r="L1713" s="139">
        <v>11289040</v>
      </c>
      <c r="M1713" s="4">
        <v>8.8000000000000007</v>
      </c>
      <c r="N1713" s="4" t="s">
        <v>9088</v>
      </c>
      <c r="O1713" s="4" t="s">
        <v>3133</v>
      </c>
      <c r="P1713" s="186">
        <f t="shared" si="256"/>
        <v>11289040</v>
      </c>
      <c r="Q1713" s="186">
        <f t="shared" si="257"/>
        <v>0</v>
      </c>
      <c r="R1713" s="4" t="s">
        <v>2503</v>
      </c>
      <c r="S1713" s="4" t="s">
        <v>70</v>
      </c>
      <c r="T1713" s="4"/>
      <c r="U1713" s="140">
        <v>45353</v>
      </c>
      <c r="V1713" s="4" t="s">
        <v>1884</v>
      </c>
      <c r="W1713" s="4" t="s">
        <v>1954</v>
      </c>
      <c r="X1713" s="139" t="s">
        <v>70</v>
      </c>
      <c r="Y1713" s="140">
        <v>45371</v>
      </c>
      <c r="Z1713" s="4" t="s">
        <v>1885</v>
      </c>
      <c r="AA1713" s="4" t="s">
        <v>1886</v>
      </c>
      <c r="AB1713" s="186">
        <f t="shared" si="258"/>
        <v>11289040</v>
      </c>
      <c r="AC1713" s="142">
        <f t="shared" si="244"/>
        <v>0</v>
      </c>
      <c r="AD1713" s="4"/>
      <c r="AE1713" s="4" t="s">
        <v>2114</v>
      </c>
      <c r="AF1713" s="144" t="s">
        <v>6355</v>
      </c>
      <c r="AG1713" s="145"/>
      <c r="AH1713" s="4"/>
      <c r="AI1713" s="4"/>
      <c r="AJ1713" s="4"/>
      <c r="AK1713" t="s">
        <v>2116</v>
      </c>
    </row>
    <row r="1714" spans="2:37" hidden="1">
      <c r="B1714" s="145" t="s">
        <v>5175</v>
      </c>
      <c r="C1714" s="4" t="s">
        <v>441</v>
      </c>
      <c r="D1714" s="4" t="s">
        <v>2135</v>
      </c>
      <c r="E1714" s="4"/>
      <c r="F1714" s="4" t="s">
        <v>1060</v>
      </c>
      <c r="G1714" s="4" t="s">
        <v>9089</v>
      </c>
      <c r="H1714" s="4" t="s">
        <v>1274</v>
      </c>
      <c r="I1714" s="4" t="s">
        <v>1275</v>
      </c>
      <c r="J1714" s="4"/>
      <c r="K1714" s="139">
        <v>100000000</v>
      </c>
      <c r="L1714" s="139">
        <v>100000000</v>
      </c>
      <c r="M1714" s="4">
        <v>9.1</v>
      </c>
      <c r="N1714" s="4" t="s">
        <v>2692</v>
      </c>
      <c r="O1714" s="4" t="s">
        <v>2823</v>
      </c>
      <c r="P1714" s="186">
        <f t="shared" si="256"/>
        <v>100000000</v>
      </c>
      <c r="Q1714" s="186">
        <f t="shared" si="257"/>
        <v>0</v>
      </c>
      <c r="R1714" s="4" t="s">
        <v>2503</v>
      </c>
      <c r="S1714" s="4" t="s">
        <v>70</v>
      </c>
      <c r="T1714" s="4"/>
      <c r="U1714" s="140">
        <v>45353</v>
      </c>
      <c r="V1714" s="4" t="s">
        <v>1884</v>
      </c>
      <c r="W1714" s="4" t="s">
        <v>1954</v>
      </c>
      <c r="X1714" s="139" t="s">
        <v>70</v>
      </c>
      <c r="Y1714" s="140">
        <v>45371</v>
      </c>
      <c r="Z1714" s="4" t="s">
        <v>1885</v>
      </c>
      <c r="AA1714" s="4" t="s">
        <v>1886</v>
      </c>
      <c r="AB1714" s="186">
        <f t="shared" si="258"/>
        <v>100000000</v>
      </c>
      <c r="AC1714" s="142">
        <f t="shared" si="244"/>
        <v>0</v>
      </c>
      <c r="AD1714" s="4"/>
      <c r="AE1714" s="4" t="s">
        <v>2114</v>
      </c>
      <c r="AF1714" s="144" t="s">
        <v>6355</v>
      </c>
      <c r="AG1714" s="145"/>
      <c r="AH1714" s="4"/>
      <c r="AI1714" s="4"/>
      <c r="AJ1714" s="4"/>
      <c r="AK1714" t="s">
        <v>2116</v>
      </c>
    </row>
    <row r="1715" spans="2:37" hidden="1">
      <c r="B1715" s="145" t="s">
        <v>5175</v>
      </c>
      <c r="C1715" s="4" t="s">
        <v>441</v>
      </c>
      <c r="D1715" s="4" t="s">
        <v>2135</v>
      </c>
      <c r="E1715" s="4"/>
      <c r="F1715" s="4" t="s">
        <v>1060</v>
      </c>
      <c r="G1715" s="4" t="s">
        <v>9090</v>
      </c>
      <c r="H1715" s="4" t="s">
        <v>1274</v>
      </c>
      <c r="I1715" s="4" t="s">
        <v>1275</v>
      </c>
      <c r="J1715" s="4"/>
      <c r="K1715" s="139">
        <v>20000000</v>
      </c>
      <c r="L1715" s="139">
        <v>20000000</v>
      </c>
      <c r="M1715" s="4">
        <v>8</v>
      </c>
      <c r="N1715" s="4" t="s">
        <v>3243</v>
      </c>
      <c r="O1715" s="4" t="s">
        <v>2773</v>
      </c>
      <c r="P1715" s="186">
        <f t="shared" si="256"/>
        <v>20000000</v>
      </c>
      <c r="Q1715" s="186">
        <f t="shared" si="257"/>
        <v>0</v>
      </c>
      <c r="R1715" s="4" t="s">
        <v>2503</v>
      </c>
      <c r="S1715" s="4" t="s">
        <v>70</v>
      </c>
      <c r="T1715" s="4"/>
      <c r="U1715" s="140">
        <v>45353</v>
      </c>
      <c r="V1715" s="4" t="s">
        <v>1884</v>
      </c>
      <c r="W1715" s="4" t="s">
        <v>1954</v>
      </c>
      <c r="X1715" s="139" t="s">
        <v>70</v>
      </c>
      <c r="Y1715" s="140">
        <v>45371</v>
      </c>
      <c r="Z1715" s="4" t="s">
        <v>1885</v>
      </c>
      <c r="AA1715" s="4" t="s">
        <v>1886</v>
      </c>
      <c r="AB1715" s="186">
        <f t="shared" si="258"/>
        <v>20000000</v>
      </c>
      <c r="AC1715" s="142">
        <f t="shared" si="244"/>
        <v>0</v>
      </c>
      <c r="AD1715" s="4"/>
      <c r="AE1715" s="4" t="s">
        <v>2114</v>
      </c>
      <c r="AF1715" s="144" t="s">
        <v>6355</v>
      </c>
      <c r="AG1715" s="145"/>
      <c r="AH1715" s="4"/>
      <c r="AI1715" s="4"/>
      <c r="AJ1715" s="4"/>
      <c r="AK1715" t="s">
        <v>2116</v>
      </c>
    </row>
    <row r="1716" spans="2:37" hidden="1">
      <c r="B1716" s="145" t="s">
        <v>5175</v>
      </c>
      <c r="C1716" s="4" t="s">
        <v>441</v>
      </c>
      <c r="D1716" s="4" t="s">
        <v>2135</v>
      </c>
      <c r="E1716" s="4"/>
      <c r="F1716" s="4" t="s">
        <v>1060</v>
      </c>
      <c r="G1716" s="4" t="s">
        <v>9091</v>
      </c>
      <c r="H1716" s="4" t="s">
        <v>1274</v>
      </c>
      <c r="I1716" s="4" t="s">
        <v>1275</v>
      </c>
      <c r="J1716" s="4"/>
      <c r="K1716" s="139">
        <v>20000000</v>
      </c>
      <c r="L1716" s="139">
        <v>20000000</v>
      </c>
      <c r="M1716" s="4">
        <v>6.55</v>
      </c>
      <c r="N1716" s="4" t="s">
        <v>3224</v>
      </c>
      <c r="O1716" s="4" t="s">
        <v>3346</v>
      </c>
      <c r="P1716" s="186">
        <f t="shared" si="256"/>
        <v>20000000</v>
      </c>
      <c r="Q1716" s="186">
        <f t="shared" si="257"/>
        <v>0</v>
      </c>
      <c r="R1716" s="4" t="s">
        <v>2503</v>
      </c>
      <c r="S1716" s="4" t="s">
        <v>70</v>
      </c>
      <c r="T1716" s="4"/>
      <c r="U1716" s="140">
        <v>45353</v>
      </c>
      <c r="V1716" s="4" t="s">
        <v>1884</v>
      </c>
      <c r="W1716" s="4" t="s">
        <v>1954</v>
      </c>
      <c r="X1716" s="139" t="s">
        <v>70</v>
      </c>
      <c r="Y1716" s="140">
        <v>45371</v>
      </c>
      <c r="Z1716" s="4" t="s">
        <v>1885</v>
      </c>
      <c r="AA1716" s="4" t="s">
        <v>1886</v>
      </c>
      <c r="AB1716" s="186">
        <f t="shared" si="258"/>
        <v>20000000</v>
      </c>
      <c r="AC1716" s="142">
        <f t="shared" si="244"/>
        <v>0</v>
      </c>
      <c r="AD1716" s="4"/>
      <c r="AE1716" s="4" t="s">
        <v>2114</v>
      </c>
      <c r="AF1716" s="144" t="s">
        <v>6355</v>
      </c>
      <c r="AG1716" s="145"/>
      <c r="AH1716" s="4"/>
      <c r="AI1716" s="4"/>
      <c r="AJ1716" s="4"/>
      <c r="AK1716" t="s">
        <v>2116</v>
      </c>
    </row>
    <row r="1717" spans="2:37" hidden="1">
      <c r="B1717" s="145" t="s">
        <v>5175</v>
      </c>
      <c r="C1717" s="4" t="s">
        <v>441</v>
      </c>
      <c r="D1717" s="4" t="s">
        <v>6599</v>
      </c>
      <c r="E1717" s="4"/>
      <c r="F1717" s="4" t="s">
        <v>1060</v>
      </c>
      <c r="G1717" s="4" t="s">
        <v>9092</v>
      </c>
      <c r="H1717" s="4" t="s">
        <v>1351</v>
      </c>
      <c r="I1717" s="4" t="s">
        <v>1352</v>
      </c>
      <c r="J1717" s="4"/>
      <c r="K1717" s="139">
        <v>401315068</v>
      </c>
      <c r="L1717" s="139">
        <v>401315068</v>
      </c>
      <c r="M1717" s="4">
        <v>3.8</v>
      </c>
      <c r="N1717" s="4" t="s">
        <v>3378</v>
      </c>
      <c r="O1717" s="4" t="s">
        <v>2751</v>
      </c>
      <c r="P1717" s="186">
        <f>K1717</f>
        <v>401315068</v>
      </c>
      <c r="Q1717" s="186">
        <f>P1717-K1717</f>
        <v>0</v>
      </c>
      <c r="R1717" s="4">
        <v>237</v>
      </c>
      <c r="S1717" s="4" t="s">
        <v>70</v>
      </c>
      <c r="T1717" s="4" t="s">
        <v>70</v>
      </c>
      <c r="U1717" s="140">
        <v>45352</v>
      </c>
      <c r="V1717" s="4" t="s">
        <v>1884</v>
      </c>
      <c r="W1717" s="4" t="s">
        <v>1954</v>
      </c>
      <c r="X1717" s="4"/>
      <c r="Y1717" s="4"/>
      <c r="Z1717" s="4"/>
      <c r="AA1717" s="4" t="s">
        <v>1886</v>
      </c>
      <c r="AB1717" s="4"/>
      <c r="AC1717" s="142">
        <f t="shared" si="244"/>
        <v>401315068</v>
      </c>
      <c r="AD1717" s="4"/>
      <c r="AE1717" s="4"/>
      <c r="AF1717" s="144"/>
      <c r="AG1717" s="145"/>
      <c r="AH1717" s="4"/>
      <c r="AI1717" s="4"/>
      <c r="AJ1717" s="4"/>
    </row>
    <row r="1718" spans="2:37" hidden="1">
      <c r="B1718" s="145" t="s">
        <v>5175</v>
      </c>
      <c r="C1718" s="4" t="s">
        <v>441</v>
      </c>
      <c r="D1718" s="4" t="s">
        <v>2135</v>
      </c>
      <c r="E1718" s="4"/>
      <c r="F1718" s="4" t="s">
        <v>1060</v>
      </c>
      <c r="G1718" s="4" t="s">
        <v>9093</v>
      </c>
      <c r="H1718" s="4" t="s">
        <v>1274</v>
      </c>
      <c r="I1718" s="4" t="s">
        <v>1275</v>
      </c>
      <c r="J1718" s="4"/>
      <c r="K1718" s="139">
        <v>11412654</v>
      </c>
      <c r="L1718" s="139">
        <v>11412654</v>
      </c>
      <c r="M1718" s="4">
        <v>7.05</v>
      </c>
      <c r="N1718" s="4" t="s">
        <v>4028</v>
      </c>
      <c r="O1718" s="4" t="s">
        <v>2989</v>
      </c>
      <c r="P1718" s="186">
        <f t="shared" ref="P1718:P1719" si="259">K1718</f>
        <v>11412654</v>
      </c>
      <c r="Q1718" s="186">
        <f t="shared" ref="Q1718:Q1719" si="260">P1718-K1718</f>
        <v>0</v>
      </c>
      <c r="R1718" s="4" t="s">
        <v>2503</v>
      </c>
      <c r="S1718" s="4" t="s">
        <v>70</v>
      </c>
      <c r="T1718" s="4"/>
      <c r="U1718" s="140">
        <v>45353</v>
      </c>
      <c r="V1718" s="4" t="s">
        <v>1884</v>
      </c>
      <c r="W1718" s="4" t="s">
        <v>1954</v>
      </c>
      <c r="X1718" s="139" t="s">
        <v>70</v>
      </c>
      <c r="Y1718" s="140">
        <v>45371</v>
      </c>
      <c r="Z1718" s="4" t="s">
        <v>1885</v>
      </c>
      <c r="AA1718" s="4" t="s">
        <v>1886</v>
      </c>
      <c r="AB1718" s="186">
        <f t="shared" ref="AB1718:AB1719" si="261">K1718</f>
        <v>11412654</v>
      </c>
      <c r="AC1718" s="142">
        <f t="shared" si="244"/>
        <v>0</v>
      </c>
      <c r="AD1718" s="4"/>
      <c r="AE1718" s="4" t="s">
        <v>2114</v>
      </c>
      <c r="AF1718" s="144" t="s">
        <v>6355</v>
      </c>
      <c r="AG1718" s="145"/>
      <c r="AH1718" s="4"/>
      <c r="AI1718" s="4"/>
      <c r="AJ1718" s="4"/>
      <c r="AK1718" t="s">
        <v>2116</v>
      </c>
    </row>
    <row r="1719" spans="2:37" hidden="1">
      <c r="B1719" s="145" t="s">
        <v>5175</v>
      </c>
      <c r="C1719" s="4" t="s">
        <v>441</v>
      </c>
      <c r="D1719" s="4" t="s">
        <v>2135</v>
      </c>
      <c r="E1719" s="4"/>
      <c r="F1719" s="4" t="s">
        <v>1060</v>
      </c>
      <c r="G1719" s="4" t="s">
        <v>9094</v>
      </c>
      <c r="H1719" s="4" t="s">
        <v>1274</v>
      </c>
      <c r="I1719" s="4" t="s">
        <v>1275</v>
      </c>
      <c r="J1719" s="4"/>
      <c r="K1719" s="139">
        <v>50000000</v>
      </c>
      <c r="L1719" s="139">
        <v>50000000</v>
      </c>
      <c r="M1719" s="4">
        <v>6.2</v>
      </c>
      <c r="N1719" s="4" t="s">
        <v>2922</v>
      </c>
      <c r="O1719" s="4" t="s">
        <v>2648</v>
      </c>
      <c r="P1719" s="186">
        <f t="shared" si="259"/>
        <v>50000000</v>
      </c>
      <c r="Q1719" s="186">
        <f t="shared" si="260"/>
        <v>0</v>
      </c>
      <c r="R1719" s="4" t="s">
        <v>2503</v>
      </c>
      <c r="S1719" s="4" t="s">
        <v>70</v>
      </c>
      <c r="T1719" s="4"/>
      <c r="U1719" s="140">
        <v>45353</v>
      </c>
      <c r="V1719" s="4" t="s">
        <v>1884</v>
      </c>
      <c r="W1719" s="4" t="s">
        <v>1954</v>
      </c>
      <c r="X1719" s="139" t="s">
        <v>70</v>
      </c>
      <c r="Y1719" s="140">
        <v>45371</v>
      </c>
      <c r="Z1719" s="4" t="s">
        <v>1885</v>
      </c>
      <c r="AA1719" s="4" t="s">
        <v>1886</v>
      </c>
      <c r="AB1719" s="186">
        <f t="shared" si="261"/>
        <v>50000000</v>
      </c>
      <c r="AC1719" s="142">
        <f t="shared" si="244"/>
        <v>0</v>
      </c>
      <c r="AD1719" s="4"/>
      <c r="AE1719" s="4" t="s">
        <v>2114</v>
      </c>
      <c r="AF1719" s="144" t="s">
        <v>6355</v>
      </c>
      <c r="AG1719" s="145"/>
      <c r="AH1719" s="4"/>
      <c r="AI1719" s="4"/>
      <c r="AJ1719" s="4"/>
      <c r="AK1719" t="s">
        <v>2116</v>
      </c>
    </row>
    <row r="1720" spans="2:37" hidden="1">
      <c r="B1720" s="145" t="s">
        <v>5175</v>
      </c>
      <c r="C1720" s="4" t="s">
        <v>441</v>
      </c>
      <c r="D1720" s="4" t="s">
        <v>2518</v>
      </c>
      <c r="E1720" s="4"/>
      <c r="F1720" s="4" t="s">
        <v>1060</v>
      </c>
      <c r="G1720" s="4" t="s">
        <v>9095</v>
      </c>
      <c r="H1720" s="4" t="s">
        <v>1180</v>
      </c>
      <c r="I1720" s="4" t="s">
        <v>1181</v>
      </c>
      <c r="J1720" s="4"/>
      <c r="K1720" s="139">
        <v>330000000</v>
      </c>
      <c r="L1720" s="139">
        <v>330000000</v>
      </c>
      <c r="M1720" s="4">
        <v>11.7</v>
      </c>
      <c r="N1720" s="4" t="s">
        <v>3331</v>
      </c>
      <c r="O1720" s="4" t="s">
        <v>2842</v>
      </c>
      <c r="P1720" s="186">
        <f>L1720</f>
        <v>330000000</v>
      </c>
      <c r="Q1720" s="4"/>
      <c r="R1720" s="4">
        <v>221</v>
      </c>
      <c r="S1720" s="174" t="s">
        <v>70</v>
      </c>
      <c r="T1720" s="4" t="s">
        <v>70</v>
      </c>
      <c r="U1720" s="140">
        <v>45348</v>
      </c>
      <c r="V1720" s="4" t="s">
        <v>1887</v>
      </c>
      <c r="W1720" s="4"/>
      <c r="X1720" s="139" t="s">
        <v>70</v>
      </c>
      <c r="Y1720" s="140">
        <v>45360</v>
      </c>
      <c r="Z1720" s="4" t="s">
        <v>1888</v>
      </c>
      <c r="AA1720" s="4" t="s">
        <v>1886</v>
      </c>
      <c r="AB1720" s="141">
        <f>L1720</f>
        <v>330000000</v>
      </c>
      <c r="AC1720" s="142">
        <f>P1720-AB1720</f>
        <v>0</v>
      </c>
      <c r="AD1720" s="4"/>
      <c r="AE1720" s="4" t="s">
        <v>1127</v>
      </c>
      <c r="AF1720" s="252" t="s">
        <v>5181</v>
      </c>
      <c r="AG1720" s="145"/>
      <c r="AH1720" s="4"/>
      <c r="AI1720" s="4"/>
      <c r="AJ1720" s="4"/>
    </row>
    <row r="1721" spans="2:37" hidden="1">
      <c r="B1721" s="175" t="s">
        <v>5175</v>
      </c>
      <c r="C1721" s="174" t="s">
        <v>441</v>
      </c>
      <c r="D1721" s="4" t="s">
        <v>2649</v>
      </c>
      <c r="E1721" s="4"/>
      <c r="F1721" s="4" t="s">
        <v>1060</v>
      </c>
      <c r="G1721" s="4" t="s">
        <v>9096</v>
      </c>
      <c r="H1721" s="4" t="s">
        <v>1285</v>
      </c>
      <c r="I1721" s="4" t="s">
        <v>1286</v>
      </c>
      <c r="J1721" s="4"/>
      <c r="K1721" s="139">
        <v>15000000000</v>
      </c>
      <c r="L1721" s="139">
        <v>15000000000</v>
      </c>
      <c r="M1721" s="4">
        <v>4</v>
      </c>
      <c r="N1721" s="4" t="s">
        <v>2587</v>
      </c>
      <c r="O1721" s="4" t="s">
        <v>2502</v>
      </c>
      <c r="P1721" s="186">
        <f>K1721</f>
        <v>15000000000</v>
      </c>
      <c r="Q1721" s="186">
        <f>K1721-P1721</f>
        <v>0</v>
      </c>
      <c r="R1721" s="4">
        <v>158</v>
      </c>
      <c r="S1721" s="4" t="s">
        <v>70</v>
      </c>
      <c r="T1721" s="4" t="s">
        <v>70</v>
      </c>
      <c r="U1721" s="140">
        <v>45341</v>
      </c>
      <c r="V1721" s="4" t="s">
        <v>1884</v>
      </c>
      <c r="W1721" s="4" t="s">
        <v>1954</v>
      </c>
      <c r="X1721" s="4"/>
      <c r="Y1721" s="4"/>
      <c r="Z1721" s="4"/>
      <c r="AA1721" s="4" t="s">
        <v>1886</v>
      </c>
      <c r="AB1721" s="4"/>
      <c r="AC1721" s="142">
        <f t="shared" si="244"/>
        <v>15000000000</v>
      </c>
      <c r="AD1721" s="4"/>
      <c r="AE1721" s="4"/>
      <c r="AF1721" s="144"/>
      <c r="AG1721" s="145"/>
      <c r="AH1721" s="4"/>
      <c r="AI1721" s="4"/>
      <c r="AJ1721" s="4"/>
    </row>
    <row r="1722" spans="2:37" hidden="1">
      <c r="B1722" s="145" t="s">
        <v>5175</v>
      </c>
      <c r="C1722" s="4" t="s">
        <v>441</v>
      </c>
      <c r="D1722" s="4" t="s">
        <v>6599</v>
      </c>
      <c r="E1722" s="4"/>
      <c r="F1722" s="4" t="s">
        <v>1060</v>
      </c>
      <c r="G1722" s="4" t="s">
        <v>9097</v>
      </c>
      <c r="H1722" s="4" t="s">
        <v>1351</v>
      </c>
      <c r="I1722" s="4" t="s">
        <v>1352</v>
      </c>
      <c r="J1722" s="4"/>
      <c r="K1722" s="139">
        <v>500000000</v>
      </c>
      <c r="L1722" s="139">
        <v>500000000</v>
      </c>
      <c r="M1722" s="4">
        <v>3.85</v>
      </c>
      <c r="N1722" s="4" t="s">
        <v>2579</v>
      </c>
      <c r="O1722" s="4" t="s">
        <v>2679</v>
      </c>
      <c r="P1722" s="186">
        <f t="shared" ref="P1722:P1723" si="262">K1722</f>
        <v>500000000</v>
      </c>
      <c r="Q1722" s="186">
        <f t="shared" ref="Q1722:Q1723" si="263">P1722-K1722</f>
        <v>0</v>
      </c>
      <c r="R1722" s="4">
        <v>237</v>
      </c>
      <c r="S1722" s="4" t="s">
        <v>70</v>
      </c>
      <c r="T1722" s="4" t="s">
        <v>70</v>
      </c>
      <c r="U1722" s="140">
        <v>45352</v>
      </c>
      <c r="V1722" s="4" t="s">
        <v>1884</v>
      </c>
      <c r="W1722" s="4" t="s">
        <v>1954</v>
      </c>
      <c r="X1722" s="4"/>
      <c r="Y1722" s="4"/>
      <c r="Z1722" s="4"/>
      <c r="AA1722" s="4" t="s">
        <v>1886</v>
      </c>
      <c r="AB1722" s="4"/>
      <c r="AC1722" s="142">
        <f t="shared" si="244"/>
        <v>500000000</v>
      </c>
      <c r="AD1722" s="4"/>
      <c r="AE1722" s="4"/>
      <c r="AF1722" s="144"/>
      <c r="AG1722" s="145"/>
      <c r="AH1722" s="4"/>
      <c r="AI1722" s="4"/>
      <c r="AJ1722" s="4"/>
    </row>
    <row r="1723" spans="2:37" hidden="1">
      <c r="B1723" s="145" t="s">
        <v>5175</v>
      </c>
      <c r="C1723" s="4" t="s">
        <v>441</v>
      </c>
      <c r="D1723" s="4" t="s">
        <v>6599</v>
      </c>
      <c r="E1723" s="4"/>
      <c r="F1723" s="4" t="s">
        <v>1060</v>
      </c>
      <c r="G1723" s="4" t="s">
        <v>9098</v>
      </c>
      <c r="H1723" s="4" t="s">
        <v>1351</v>
      </c>
      <c r="I1723" s="4" t="s">
        <v>1352</v>
      </c>
      <c r="J1723" s="4"/>
      <c r="K1723" s="139">
        <v>500000000</v>
      </c>
      <c r="L1723" s="139">
        <v>500000000</v>
      </c>
      <c r="M1723" s="4">
        <v>3.85</v>
      </c>
      <c r="N1723" s="4" t="s">
        <v>2579</v>
      </c>
      <c r="O1723" s="4" t="s">
        <v>2679</v>
      </c>
      <c r="P1723" s="186">
        <f t="shared" si="262"/>
        <v>500000000</v>
      </c>
      <c r="Q1723" s="186">
        <f t="shared" si="263"/>
        <v>0</v>
      </c>
      <c r="R1723" s="4">
        <v>237</v>
      </c>
      <c r="S1723" s="4" t="s">
        <v>70</v>
      </c>
      <c r="T1723" s="4" t="s">
        <v>70</v>
      </c>
      <c r="U1723" s="140">
        <v>45352</v>
      </c>
      <c r="V1723" s="4" t="s">
        <v>1884</v>
      </c>
      <c r="W1723" s="4" t="s">
        <v>1954</v>
      </c>
      <c r="X1723" s="4"/>
      <c r="Y1723" s="4"/>
      <c r="Z1723" s="4"/>
      <c r="AA1723" s="4" t="s">
        <v>1886</v>
      </c>
      <c r="AB1723" s="4"/>
      <c r="AC1723" s="142">
        <f t="shared" si="244"/>
        <v>500000000</v>
      </c>
      <c r="AD1723" s="4"/>
      <c r="AE1723" s="4"/>
      <c r="AF1723" s="144"/>
      <c r="AG1723" s="145"/>
      <c r="AH1723" s="4"/>
      <c r="AI1723" s="4"/>
      <c r="AJ1723" s="4"/>
    </row>
    <row r="1724" spans="2:37" hidden="1">
      <c r="B1724" s="175" t="s">
        <v>5175</v>
      </c>
      <c r="C1724" s="174" t="s">
        <v>441</v>
      </c>
      <c r="D1724" s="4" t="s">
        <v>1831</v>
      </c>
      <c r="E1724" s="4"/>
      <c r="F1724" s="4" t="s">
        <v>1060</v>
      </c>
      <c r="G1724" s="4" t="s">
        <v>9099</v>
      </c>
      <c r="H1724" s="4" t="s">
        <v>1395</v>
      </c>
      <c r="I1724" s="4" t="s">
        <v>1396</v>
      </c>
      <c r="J1724" s="4"/>
      <c r="K1724" s="139">
        <v>513487993</v>
      </c>
      <c r="L1724" s="139">
        <v>513487993</v>
      </c>
      <c r="M1724" s="4">
        <v>3.75</v>
      </c>
      <c r="N1724" s="4" t="s">
        <v>3365</v>
      </c>
      <c r="O1724" s="4" t="s">
        <v>2532</v>
      </c>
      <c r="P1724" s="186">
        <f>K1724</f>
        <v>513487993</v>
      </c>
      <c r="Q1724" s="186">
        <f>K1724-P1724</f>
        <v>0</v>
      </c>
      <c r="R1724" s="4">
        <v>55</v>
      </c>
      <c r="S1724" s="4" t="s">
        <v>70</v>
      </c>
      <c r="T1724" s="4" t="s">
        <v>70</v>
      </c>
      <c r="U1724" s="140">
        <v>45341</v>
      </c>
      <c r="V1724" s="4" t="s">
        <v>1884</v>
      </c>
      <c r="W1724" s="4" t="s">
        <v>1954</v>
      </c>
      <c r="X1724" s="4" t="s">
        <v>70</v>
      </c>
      <c r="Y1724" s="4" t="s">
        <v>3521</v>
      </c>
      <c r="Z1724" s="4" t="s">
        <v>1888</v>
      </c>
      <c r="AA1724" s="4" t="s">
        <v>1886</v>
      </c>
      <c r="AB1724" s="4"/>
      <c r="AC1724" s="142">
        <f t="shared" si="244"/>
        <v>513487993</v>
      </c>
      <c r="AD1724" s="4"/>
      <c r="AE1724" s="4" t="s">
        <v>1127</v>
      </c>
      <c r="AF1724" s="144" t="s">
        <v>8245</v>
      </c>
      <c r="AG1724" s="145"/>
      <c r="AH1724" s="4"/>
      <c r="AI1724" s="4"/>
      <c r="AJ1724" s="4"/>
    </row>
    <row r="1725" spans="2:37" hidden="1">
      <c r="B1725" s="175" t="s">
        <v>5418</v>
      </c>
      <c r="C1725" s="174" t="s">
        <v>441</v>
      </c>
      <c r="D1725" s="4" t="s">
        <v>6133</v>
      </c>
      <c r="E1725" s="4"/>
      <c r="F1725" s="4" t="s">
        <v>1060</v>
      </c>
      <c r="G1725" s="4" t="s">
        <v>9100</v>
      </c>
      <c r="H1725" s="4" t="s">
        <v>1728</v>
      </c>
      <c r="I1725" s="4" t="s">
        <v>1729</v>
      </c>
      <c r="J1725" s="4"/>
      <c r="K1725" s="139">
        <v>3320000000</v>
      </c>
      <c r="L1725" s="139">
        <v>3320000000</v>
      </c>
      <c r="M1725" s="4">
        <v>8.9</v>
      </c>
      <c r="N1725" s="4" t="s">
        <v>4427</v>
      </c>
      <c r="O1725" s="4" t="s">
        <v>3237</v>
      </c>
      <c r="P1725" s="186">
        <f>L1725</f>
        <v>3320000000</v>
      </c>
      <c r="Q1725" s="186">
        <f>L1725-P1725</f>
        <v>0</v>
      </c>
      <c r="R1725" s="4">
        <v>17</v>
      </c>
      <c r="S1725" s="4" t="s">
        <v>70</v>
      </c>
      <c r="T1725" s="4" t="s">
        <v>70</v>
      </c>
      <c r="U1725" s="140">
        <v>45341</v>
      </c>
      <c r="V1725" s="4" t="s">
        <v>1884</v>
      </c>
      <c r="W1725" s="4" t="s">
        <v>1954</v>
      </c>
      <c r="X1725" s="139" t="s">
        <v>70</v>
      </c>
      <c r="Y1725" s="140">
        <v>45371</v>
      </c>
      <c r="Z1725" s="4" t="s">
        <v>1885</v>
      </c>
      <c r="AA1725" s="4" t="s">
        <v>1886</v>
      </c>
      <c r="AB1725" s="186">
        <f>K1725</f>
        <v>3320000000</v>
      </c>
      <c r="AC1725" s="142">
        <f>P1725-AB1725</f>
        <v>0</v>
      </c>
      <c r="AD1725" s="4"/>
      <c r="AE1725" s="4" t="s">
        <v>2114</v>
      </c>
      <c r="AF1725" s="144" t="s">
        <v>6138</v>
      </c>
      <c r="AG1725" s="145"/>
      <c r="AH1725" s="4"/>
      <c r="AI1725" s="4"/>
      <c r="AJ1725" s="4"/>
      <c r="AK1725" t="s">
        <v>2116</v>
      </c>
    </row>
    <row r="1726" spans="2:37" hidden="1">
      <c r="B1726" s="175" t="s">
        <v>5418</v>
      </c>
      <c r="C1726" s="174" t="s">
        <v>441</v>
      </c>
      <c r="D1726" s="4" t="s">
        <v>6226</v>
      </c>
      <c r="E1726" s="4"/>
      <c r="F1726" s="4" t="s">
        <v>1060</v>
      </c>
      <c r="G1726" s="4" t="s">
        <v>9101</v>
      </c>
      <c r="H1726" s="4" t="s">
        <v>1730</v>
      </c>
      <c r="I1726" s="4" t="s">
        <v>1731</v>
      </c>
      <c r="J1726" s="4"/>
      <c r="K1726" s="139">
        <v>1369044630</v>
      </c>
      <c r="L1726" s="139">
        <v>1369044630</v>
      </c>
      <c r="M1726" s="4">
        <v>3.85</v>
      </c>
      <c r="N1726" s="4" t="s">
        <v>3452</v>
      </c>
      <c r="O1726" s="4" t="s">
        <v>3521</v>
      </c>
      <c r="P1726" s="186">
        <f>L1726</f>
        <v>1369044630</v>
      </c>
      <c r="Q1726" s="186">
        <f>L1726-P1726</f>
        <v>0</v>
      </c>
      <c r="R1726" s="4">
        <v>19</v>
      </c>
      <c r="S1726" s="4" t="s">
        <v>70</v>
      </c>
      <c r="T1726" s="4" t="s">
        <v>70</v>
      </c>
      <c r="U1726" s="140">
        <v>45341</v>
      </c>
      <c r="V1726" s="4" t="s">
        <v>1884</v>
      </c>
      <c r="W1726" s="4" t="s">
        <v>1954</v>
      </c>
      <c r="X1726" s="139" t="s">
        <v>70</v>
      </c>
      <c r="Y1726" s="140">
        <v>45370</v>
      </c>
      <c r="Z1726" s="4" t="s">
        <v>1885</v>
      </c>
      <c r="AA1726" s="4" t="s">
        <v>1886</v>
      </c>
      <c r="AB1726" s="186">
        <f>P1726</f>
        <v>1369044630</v>
      </c>
      <c r="AC1726" s="142">
        <f t="shared" si="244"/>
        <v>0</v>
      </c>
      <c r="AD1726" s="4"/>
      <c r="AE1726" s="4" t="s">
        <v>2061</v>
      </c>
      <c r="AF1726" s="144" t="s">
        <v>6229</v>
      </c>
      <c r="AG1726" s="145"/>
      <c r="AH1726" s="4"/>
      <c r="AI1726" s="4"/>
      <c r="AJ1726" s="4"/>
    </row>
    <row r="1727" spans="2:37" hidden="1">
      <c r="B1727" s="175" t="s">
        <v>5175</v>
      </c>
      <c r="C1727" s="174" t="s">
        <v>441</v>
      </c>
      <c r="D1727" s="4" t="s">
        <v>1831</v>
      </c>
      <c r="E1727" s="4"/>
      <c r="F1727" s="4" t="s">
        <v>1060</v>
      </c>
      <c r="G1727" s="4" t="s">
        <v>9102</v>
      </c>
      <c r="H1727" s="4" t="s">
        <v>1421</v>
      </c>
      <c r="I1727" s="4" t="s">
        <v>1422</v>
      </c>
      <c r="J1727" s="4"/>
      <c r="K1727" s="139">
        <v>3000000000</v>
      </c>
      <c r="L1727" s="139">
        <v>3000000000</v>
      </c>
      <c r="M1727" s="4">
        <v>3.8</v>
      </c>
      <c r="N1727" s="4" t="s">
        <v>3862</v>
      </c>
      <c r="O1727" s="4" t="s">
        <v>2842</v>
      </c>
      <c r="P1727" s="186">
        <f>K1727</f>
        <v>3000000000</v>
      </c>
      <c r="Q1727" s="186">
        <f>K1727-P1727</f>
        <v>0</v>
      </c>
      <c r="R1727" s="4">
        <v>48</v>
      </c>
      <c r="S1727" s="4" t="s">
        <v>70</v>
      </c>
      <c r="T1727" s="4" t="s">
        <v>70</v>
      </c>
      <c r="U1727" s="140">
        <v>45341</v>
      </c>
      <c r="V1727" s="4" t="s">
        <v>1884</v>
      </c>
      <c r="W1727" s="4" t="s">
        <v>1954</v>
      </c>
      <c r="X1727" s="139" t="s">
        <v>70</v>
      </c>
      <c r="Y1727" s="140">
        <v>45365</v>
      </c>
      <c r="Z1727" s="4" t="s">
        <v>1885</v>
      </c>
      <c r="AA1727" s="4" t="s">
        <v>1886</v>
      </c>
      <c r="AB1727" s="186">
        <f t="shared" ref="AB1727:AB1728" si="264">P1727</f>
        <v>3000000000</v>
      </c>
      <c r="AC1727" s="142">
        <f t="shared" si="244"/>
        <v>0</v>
      </c>
      <c r="AD1727" s="4"/>
      <c r="AE1727" s="4" t="s">
        <v>1127</v>
      </c>
      <c r="AF1727" s="252" t="s">
        <v>7446</v>
      </c>
      <c r="AG1727" s="145"/>
      <c r="AH1727" s="4"/>
      <c r="AI1727" s="4"/>
      <c r="AJ1727" s="4"/>
    </row>
    <row r="1728" spans="2:37" hidden="1">
      <c r="B1728" s="175" t="s">
        <v>5175</v>
      </c>
      <c r="C1728" s="174" t="s">
        <v>441</v>
      </c>
      <c r="D1728" s="4" t="s">
        <v>1831</v>
      </c>
      <c r="E1728" s="4"/>
      <c r="F1728" s="4" t="s">
        <v>1060</v>
      </c>
      <c r="G1728" s="4" t="s">
        <v>9103</v>
      </c>
      <c r="H1728" s="4" t="s">
        <v>1421</v>
      </c>
      <c r="I1728" s="4" t="s">
        <v>1422</v>
      </c>
      <c r="J1728" s="4"/>
      <c r="K1728" s="139">
        <v>3000000000</v>
      </c>
      <c r="L1728" s="139">
        <v>3000000000</v>
      </c>
      <c r="M1728" s="4">
        <v>3.8</v>
      </c>
      <c r="N1728" s="4" t="s">
        <v>3862</v>
      </c>
      <c r="O1728" s="4" t="s">
        <v>2842</v>
      </c>
      <c r="P1728" s="186">
        <f>K1728</f>
        <v>3000000000</v>
      </c>
      <c r="Q1728" s="186">
        <f>K1728-P1728</f>
        <v>0</v>
      </c>
      <c r="R1728" s="4">
        <v>48</v>
      </c>
      <c r="S1728" s="4" t="s">
        <v>70</v>
      </c>
      <c r="T1728" s="4" t="s">
        <v>70</v>
      </c>
      <c r="U1728" s="140">
        <v>45341</v>
      </c>
      <c r="V1728" s="4" t="s">
        <v>1884</v>
      </c>
      <c r="W1728" s="4" t="s">
        <v>1954</v>
      </c>
      <c r="X1728" s="139" t="s">
        <v>70</v>
      </c>
      <c r="Y1728" s="140">
        <v>45365</v>
      </c>
      <c r="Z1728" s="4" t="s">
        <v>1885</v>
      </c>
      <c r="AA1728" s="4" t="s">
        <v>1886</v>
      </c>
      <c r="AB1728" s="186">
        <f t="shared" si="264"/>
        <v>3000000000</v>
      </c>
      <c r="AC1728" s="142">
        <f t="shared" si="244"/>
        <v>0</v>
      </c>
      <c r="AD1728" s="4"/>
      <c r="AE1728" s="4" t="s">
        <v>1127</v>
      </c>
      <c r="AF1728" s="252" t="s">
        <v>7446</v>
      </c>
      <c r="AG1728" s="145"/>
      <c r="AH1728" s="4"/>
      <c r="AI1728" s="4"/>
      <c r="AJ1728" s="4"/>
    </row>
    <row r="1729" spans="2:36" hidden="1">
      <c r="B1729" s="175" t="s">
        <v>5418</v>
      </c>
      <c r="C1729" s="174" t="s">
        <v>441</v>
      </c>
      <c r="D1729" s="4" t="s">
        <v>6226</v>
      </c>
      <c r="E1729" s="4"/>
      <c r="F1729" s="4" t="s">
        <v>1060</v>
      </c>
      <c r="G1729" s="4" t="s">
        <v>9104</v>
      </c>
      <c r="H1729" s="4" t="s">
        <v>1730</v>
      </c>
      <c r="I1729" s="4" t="s">
        <v>1731</v>
      </c>
      <c r="J1729" s="4"/>
      <c r="K1729" s="139">
        <v>343644986</v>
      </c>
      <c r="L1729" s="139">
        <v>343644986</v>
      </c>
      <c r="M1729" s="4">
        <v>3.85</v>
      </c>
      <c r="N1729" s="4" t="s">
        <v>3375</v>
      </c>
      <c r="O1729" s="4" t="s">
        <v>3519</v>
      </c>
      <c r="P1729" s="186">
        <f>L1729</f>
        <v>343644986</v>
      </c>
      <c r="Q1729" s="186">
        <f>L1729-P1729</f>
        <v>0</v>
      </c>
      <c r="R1729" s="4">
        <v>19</v>
      </c>
      <c r="S1729" s="4" t="s">
        <v>70</v>
      </c>
      <c r="T1729" s="4" t="s">
        <v>70</v>
      </c>
      <c r="U1729" s="140">
        <v>45341</v>
      </c>
      <c r="V1729" s="4" t="s">
        <v>1884</v>
      </c>
      <c r="W1729" s="4" t="s">
        <v>1954</v>
      </c>
      <c r="X1729" s="139" t="s">
        <v>70</v>
      </c>
      <c r="Y1729" s="140">
        <v>45370</v>
      </c>
      <c r="Z1729" s="4" t="s">
        <v>1885</v>
      </c>
      <c r="AA1729" s="4" t="s">
        <v>1886</v>
      </c>
      <c r="AB1729" s="186">
        <f>P1729</f>
        <v>343644986</v>
      </c>
      <c r="AC1729" s="142">
        <f t="shared" si="244"/>
        <v>0</v>
      </c>
      <c r="AD1729" s="4"/>
      <c r="AE1729" s="4" t="s">
        <v>2061</v>
      </c>
      <c r="AF1729" s="144" t="s">
        <v>6229</v>
      </c>
      <c r="AG1729" s="145"/>
      <c r="AH1729" s="4"/>
      <c r="AI1729" s="4"/>
      <c r="AJ1729" s="4"/>
    </row>
    <row r="1730" spans="2:36" hidden="1">
      <c r="B1730" s="175" t="s">
        <v>5175</v>
      </c>
      <c r="C1730" s="174" t="s">
        <v>441</v>
      </c>
      <c r="D1730" s="4" t="s">
        <v>2550</v>
      </c>
      <c r="E1730" s="4"/>
      <c r="F1730" s="4" t="s">
        <v>1060</v>
      </c>
      <c r="G1730" s="4" t="s">
        <v>9105</v>
      </c>
      <c r="H1730" s="4" t="s">
        <v>1421</v>
      </c>
      <c r="I1730" s="4" t="s">
        <v>1422</v>
      </c>
      <c r="J1730" s="4"/>
      <c r="K1730" s="139">
        <v>5000000000</v>
      </c>
      <c r="L1730" s="139">
        <v>5000000000</v>
      </c>
      <c r="M1730" s="4">
        <v>4.75</v>
      </c>
      <c r="N1730" s="4" t="s">
        <v>3758</v>
      </c>
      <c r="O1730" s="4" t="s">
        <v>2679</v>
      </c>
      <c r="P1730" s="186">
        <f>K1730</f>
        <v>5000000000</v>
      </c>
      <c r="Q1730" s="186">
        <f>K1730-P1730</f>
        <v>0</v>
      </c>
      <c r="R1730" s="4">
        <v>48</v>
      </c>
      <c r="S1730" s="4" t="s">
        <v>70</v>
      </c>
      <c r="T1730" s="4" t="s">
        <v>70</v>
      </c>
      <c r="U1730" s="140">
        <v>45341</v>
      </c>
      <c r="V1730" s="4" t="s">
        <v>1884</v>
      </c>
      <c r="W1730" s="4" t="s">
        <v>1954</v>
      </c>
      <c r="X1730" s="139" t="s">
        <v>70</v>
      </c>
      <c r="Y1730" s="140">
        <v>45365</v>
      </c>
      <c r="Z1730" s="4" t="s">
        <v>1885</v>
      </c>
      <c r="AA1730" s="4" t="s">
        <v>1886</v>
      </c>
      <c r="AB1730" s="186">
        <f>P1730</f>
        <v>5000000000</v>
      </c>
      <c r="AC1730" s="142">
        <f>P1730-AB1730</f>
        <v>0</v>
      </c>
      <c r="AD1730" s="4"/>
      <c r="AE1730" s="4" t="s">
        <v>1127</v>
      </c>
      <c r="AF1730" s="252" t="s">
        <v>7446</v>
      </c>
      <c r="AG1730" s="145"/>
      <c r="AH1730" s="4"/>
      <c r="AI1730" s="4"/>
      <c r="AJ1730" s="4"/>
    </row>
    <row r="1731" spans="2:36" hidden="1">
      <c r="B1731" s="175" t="s">
        <v>5418</v>
      </c>
      <c r="C1731" s="174" t="s">
        <v>441</v>
      </c>
      <c r="D1731" s="4" t="s">
        <v>6226</v>
      </c>
      <c r="E1731" s="4"/>
      <c r="F1731" s="4" t="s">
        <v>1060</v>
      </c>
      <c r="G1731" s="4" t="s">
        <v>9106</v>
      </c>
      <c r="H1731" s="4" t="s">
        <v>1730</v>
      </c>
      <c r="I1731" s="4" t="s">
        <v>1731</v>
      </c>
      <c r="J1731" s="4"/>
      <c r="K1731" s="139">
        <v>538884864</v>
      </c>
      <c r="L1731" s="139">
        <v>538884864</v>
      </c>
      <c r="M1731" s="4">
        <v>3.85</v>
      </c>
      <c r="N1731" s="4" t="s">
        <v>3375</v>
      </c>
      <c r="O1731" s="4" t="s">
        <v>3519</v>
      </c>
      <c r="P1731" s="186">
        <f>L1731</f>
        <v>538884864</v>
      </c>
      <c r="Q1731" s="186">
        <f>L1731-P1731</f>
        <v>0</v>
      </c>
      <c r="R1731" s="4">
        <v>19</v>
      </c>
      <c r="S1731" s="4" t="s">
        <v>70</v>
      </c>
      <c r="T1731" s="4" t="s">
        <v>70</v>
      </c>
      <c r="U1731" s="140">
        <v>45341</v>
      </c>
      <c r="V1731" s="4" t="s">
        <v>1884</v>
      </c>
      <c r="W1731" s="4" t="s">
        <v>1954</v>
      </c>
      <c r="X1731" s="139" t="s">
        <v>70</v>
      </c>
      <c r="Y1731" s="140">
        <v>45370</v>
      </c>
      <c r="Z1731" s="4" t="s">
        <v>1885</v>
      </c>
      <c r="AA1731" s="4" t="s">
        <v>1886</v>
      </c>
      <c r="AB1731" s="186">
        <f>P1731</f>
        <v>538884864</v>
      </c>
      <c r="AC1731" s="142">
        <f t="shared" ref="AC1731:AC1792" si="265">P1731-AB1731</f>
        <v>0</v>
      </c>
      <c r="AD1731" s="4"/>
      <c r="AE1731" s="4" t="s">
        <v>2061</v>
      </c>
      <c r="AF1731" s="144" t="s">
        <v>6229</v>
      </c>
      <c r="AG1731" s="145"/>
      <c r="AH1731" s="4"/>
      <c r="AI1731" s="4"/>
      <c r="AJ1731" s="4"/>
    </row>
    <row r="1732" spans="2:36" hidden="1">
      <c r="B1732" s="175" t="s">
        <v>5175</v>
      </c>
      <c r="C1732" s="174" t="s">
        <v>441</v>
      </c>
      <c r="D1732" s="4" t="s">
        <v>2550</v>
      </c>
      <c r="E1732" s="4"/>
      <c r="F1732" s="4" t="s">
        <v>1060</v>
      </c>
      <c r="G1732" s="4" t="s">
        <v>9107</v>
      </c>
      <c r="H1732" s="4" t="s">
        <v>1421</v>
      </c>
      <c r="I1732" s="4" t="s">
        <v>1422</v>
      </c>
      <c r="J1732" s="4"/>
      <c r="K1732" s="139">
        <v>5000000000</v>
      </c>
      <c r="L1732" s="139">
        <v>5000000000</v>
      </c>
      <c r="M1732" s="4">
        <v>3.95</v>
      </c>
      <c r="N1732" s="4" t="s">
        <v>3758</v>
      </c>
      <c r="O1732" s="4" t="s">
        <v>2679</v>
      </c>
      <c r="P1732" s="186">
        <f>K1732</f>
        <v>5000000000</v>
      </c>
      <c r="Q1732" s="186">
        <f>K1732-P1732</f>
        <v>0</v>
      </c>
      <c r="R1732" s="4">
        <v>48</v>
      </c>
      <c r="S1732" s="4" t="s">
        <v>70</v>
      </c>
      <c r="T1732" s="4" t="s">
        <v>70</v>
      </c>
      <c r="U1732" s="140">
        <v>45341</v>
      </c>
      <c r="V1732" s="4" t="s">
        <v>1884</v>
      </c>
      <c r="W1732" s="4" t="s">
        <v>1954</v>
      </c>
      <c r="X1732" s="139" t="s">
        <v>70</v>
      </c>
      <c r="Y1732" s="140">
        <v>45365</v>
      </c>
      <c r="Z1732" s="4" t="s">
        <v>1885</v>
      </c>
      <c r="AA1732" s="4" t="s">
        <v>1886</v>
      </c>
      <c r="AB1732" s="186">
        <f t="shared" ref="AB1732:AB1733" si="266">P1732</f>
        <v>5000000000</v>
      </c>
      <c r="AC1732" s="142">
        <f t="shared" si="265"/>
        <v>0</v>
      </c>
      <c r="AD1732" s="4"/>
      <c r="AE1732" s="4" t="s">
        <v>1127</v>
      </c>
      <c r="AF1732" s="252" t="s">
        <v>7446</v>
      </c>
      <c r="AG1732" s="145"/>
      <c r="AH1732" s="4"/>
      <c r="AI1732" s="4"/>
      <c r="AJ1732" s="4"/>
    </row>
    <row r="1733" spans="2:36" hidden="1">
      <c r="B1733" s="175" t="s">
        <v>5175</v>
      </c>
      <c r="C1733" s="174" t="s">
        <v>441</v>
      </c>
      <c r="D1733" s="4" t="s">
        <v>2550</v>
      </c>
      <c r="E1733" s="4"/>
      <c r="F1733" s="4" t="s">
        <v>1060</v>
      </c>
      <c r="G1733" s="4" t="s">
        <v>9108</v>
      </c>
      <c r="H1733" s="4" t="s">
        <v>1421</v>
      </c>
      <c r="I1733" s="4" t="s">
        <v>1422</v>
      </c>
      <c r="J1733" s="4"/>
      <c r="K1733" s="139">
        <v>3000000000</v>
      </c>
      <c r="L1733" s="139">
        <v>3000000000</v>
      </c>
      <c r="M1733" s="4">
        <v>3.75</v>
      </c>
      <c r="N1733" s="4" t="s">
        <v>1914</v>
      </c>
      <c r="O1733" s="4" t="s">
        <v>3568</v>
      </c>
      <c r="P1733" s="186">
        <f>K1733</f>
        <v>3000000000</v>
      </c>
      <c r="Q1733" s="186">
        <f>K1733-P1733</f>
        <v>0</v>
      </c>
      <c r="R1733" s="4">
        <v>48</v>
      </c>
      <c r="S1733" s="4" t="s">
        <v>70</v>
      </c>
      <c r="T1733" s="4" t="s">
        <v>70</v>
      </c>
      <c r="U1733" s="140">
        <v>45341</v>
      </c>
      <c r="V1733" s="4" t="s">
        <v>1884</v>
      </c>
      <c r="W1733" s="4" t="s">
        <v>1954</v>
      </c>
      <c r="X1733" s="139" t="s">
        <v>70</v>
      </c>
      <c r="Y1733" s="140">
        <v>45365</v>
      </c>
      <c r="Z1733" s="4" t="s">
        <v>1885</v>
      </c>
      <c r="AA1733" s="4" t="s">
        <v>1886</v>
      </c>
      <c r="AB1733" s="186">
        <f t="shared" si="266"/>
        <v>3000000000</v>
      </c>
      <c r="AC1733" s="142">
        <f t="shared" si="265"/>
        <v>0</v>
      </c>
      <c r="AD1733" s="4"/>
      <c r="AE1733" s="4" t="s">
        <v>1127</v>
      </c>
      <c r="AF1733" s="252" t="s">
        <v>7446</v>
      </c>
      <c r="AG1733" s="145"/>
      <c r="AH1733" s="4"/>
      <c r="AI1733" s="4"/>
      <c r="AJ1733" s="4"/>
    </row>
    <row r="1734" spans="2:36" hidden="1">
      <c r="B1734" s="145" t="s">
        <v>5418</v>
      </c>
      <c r="C1734" s="4" t="s">
        <v>441</v>
      </c>
      <c r="D1734" s="4" t="s">
        <v>4522</v>
      </c>
      <c r="E1734" s="4"/>
      <c r="F1734" s="4" t="s">
        <v>1060</v>
      </c>
      <c r="G1734" s="4" t="s">
        <v>9109</v>
      </c>
      <c r="H1734" s="4" t="s">
        <v>1734</v>
      </c>
      <c r="I1734" s="4" t="s">
        <v>1735</v>
      </c>
      <c r="J1734" s="4"/>
      <c r="K1734" s="139">
        <v>1400000000</v>
      </c>
      <c r="L1734" s="139">
        <v>1400000000</v>
      </c>
      <c r="M1734" s="4">
        <v>5.7</v>
      </c>
      <c r="N1734" s="4" t="s">
        <v>7968</v>
      </c>
      <c r="O1734" s="4" t="s">
        <v>2582</v>
      </c>
      <c r="P1734" s="4"/>
      <c r="Q1734" s="4"/>
      <c r="R1734" s="4">
        <v>246</v>
      </c>
      <c r="S1734" s="4" t="s">
        <v>70</v>
      </c>
      <c r="T1734" s="4" t="s">
        <v>70</v>
      </c>
      <c r="U1734" s="140">
        <v>45357</v>
      </c>
      <c r="V1734" s="4" t="s">
        <v>1887</v>
      </c>
      <c r="W1734" s="4"/>
      <c r="X1734" s="4"/>
      <c r="Y1734" s="4"/>
      <c r="Z1734" s="4"/>
      <c r="AA1734" s="4" t="s">
        <v>1886</v>
      </c>
      <c r="AB1734" s="4"/>
      <c r="AC1734" s="142">
        <f t="shared" si="265"/>
        <v>0</v>
      </c>
      <c r="AD1734" s="4"/>
      <c r="AE1734" s="4"/>
      <c r="AF1734" s="144"/>
      <c r="AG1734" s="145"/>
      <c r="AH1734" s="4"/>
      <c r="AI1734" s="4"/>
      <c r="AJ1734" s="4"/>
    </row>
    <row r="1735" spans="2:36" hidden="1">
      <c r="B1735" s="175" t="s">
        <v>5175</v>
      </c>
      <c r="C1735" s="174" t="s">
        <v>441</v>
      </c>
      <c r="D1735" s="4" t="s">
        <v>1831</v>
      </c>
      <c r="E1735" s="4"/>
      <c r="F1735" s="4" t="s">
        <v>1060</v>
      </c>
      <c r="G1735" s="4" t="s">
        <v>9110</v>
      </c>
      <c r="H1735" s="4" t="s">
        <v>1421</v>
      </c>
      <c r="I1735" s="4" t="s">
        <v>1422</v>
      </c>
      <c r="J1735" s="4"/>
      <c r="K1735" s="139">
        <v>2000000000</v>
      </c>
      <c r="L1735" s="139">
        <v>2000000000</v>
      </c>
      <c r="M1735" s="4">
        <v>3.8</v>
      </c>
      <c r="N1735" s="4" t="s">
        <v>3862</v>
      </c>
      <c r="O1735" s="4" t="s">
        <v>2842</v>
      </c>
      <c r="P1735" s="186">
        <f>K1735</f>
        <v>2000000000</v>
      </c>
      <c r="Q1735" s="186">
        <f>K1735-P1735</f>
        <v>0</v>
      </c>
      <c r="R1735" s="4">
        <v>48</v>
      </c>
      <c r="S1735" s="4" t="s">
        <v>70</v>
      </c>
      <c r="T1735" s="4" t="s">
        <v>70</v>
      </c>
      <c r="U1735" s="140">
        <v>45341</v>
      </c>
      <c r="V1735" s="4" t="s">
        <v>1884</v>
      </c>
      <c r="W1735" s="4" t="s">
        <v>1954</v>
      </c>
      <c r="X1735" s="139" t="s">
        <v>70</v>
      </c>
      <c r="Y1735" s="140">
        <v>45365</v>
      </c>
      <c r="Z1735" s="4" t="s">
        <v>1885</v>
      </c>
      <c r="AA1735" s="4" t="s">
        <v>1886</v>
      </c>
      <c r="AB1735" s="186">
        <f t="shared" ref="AB1735:AB1738" si="267">P1735</f>
        <v>2000000000</v>
      </c>
      <c r="AC1735" s="142">
        <f t="shared" si="265"/>
        <v>0</v>
      </c>
      <c r="AD1735" s="4"/>
      <c r="AE1735" s="4" t="s">
        <v>1127</v>
      </c>
      <c r="AF1735" s="252" t="s">
        <v>7446</v>
      </c>
      <c r="AG1735" s="145"/>
      <c r="AH1735" s="4"/>
      <c r="AI1735" s="4"/>
      <c r="AJ1735" s="4"/>
    </row>
    <row r="1736" spans="2:36" hidden="1">
      <c r="B1736" s="175" t="s">
        <v>5175</v>
      </c>
      <c r="C1736" s="174" t="s">
        <v>441</v>
      </c>
      <c r="D1736" s="4" t="s">
        <v>2550</v>
      </c>
      <c r="E1736" s="4"/>
      <c r="F1736" s="4" t="s">
        <v>1060</v>
      </c>
      <c r="G1736" s="4" t="s">
        <v>9111</v>
      </c>
      <c r="H1736" s="4" t="s">
        <v>1421</v>
      </c>
      <c r="I1736" s="4" t="s">
        <v>1422</v>
      </c>
      <c r="J1736" s="4"/>
      <c r="K1736" s="139">
        <v>3000000000</v>
      </c>
      <c r="L1736" s="139">
        <v>3000000000</v>
      </c>
      <c r="M1736" s="4">
        <v>3.85</v>
      </c>
      <c r="N1736" s="4" t="s">
        <v>3758</v>
      </c>
      <c r="O1736" s="4" t="s">
        <v>2871</v>
      </c>
      <c r="P1736" s="186">
        <f>K1736</f>
        <v>3000000000</v>
      </c>
      <c r="Q1736" s="186">
        <f>K1736-P1736</f>
        <v>0</v>
      </c>
      <c r="R1736" s="4">
        <v>48</v>
      </c>
      <c r="S1736" s="4" t="s">
        <v>70</v>
      </c>
      <c r="T1736" s="4" t="s">
        <v>70</v>
      </c>
      <c r="U1736" s="140">
        <v>45341</v>
      </c>
      <c r="V1736" s="4" t="s">
        <v>1884</v>
      </c>
      <c r="W1736" s="4" t="s">
        <v>1954</v>
      </c>
      <c r="X1736" s="139" t="s">
        <v>70</v>
      </c>
      <c r="Y1736" s="140">
        <v>45365</v>
      </c>
      <c r="Z1736" s="4" t="s">
        <v>1885</v>
      </c>
      <c r="AA1736" s="4" t="s">
        <v>1886</v>
      </c>
      <c r="AB1736" s="186">
        <f t="shared" si="267"/>
        <v>3000000000</v>
      </c>
      <c r="AC1736" s="142">
        <f t="shared" si="265"/>
        <v>0</v>
      </c>
      <c r="AD1736" s="4"/>
      <c r="AE1736" s="4" t="s">
        <v>1127</v>
      </c>
      <c r="AF1736" s="252" t="s">
        <v>7446</v>
      </c>
      <c r="AG1736" s="145"/>
      <c r="AH1736" s="4"/>
      <c r="AI1736" s="4"/>
      <c r="AJ1736" s="4"/>
    </row>
    <row r="1737" spans="2:36" hidden="1">
      <c r="B1737" s="175" t="s">
        <v>5175</v>
      </c>
      <c r="C1737" s="174" t="s">
        <v>441</v>
      </c>
      <c r="D1737" s="4" t="s">
        <v>2550</v>
      </c>
      <c r="E1737" s="4"/>
      <c r="F1737" s="4" t="s">
        <v>1060</v>
      </c>
      <c r="G1737" s="4" t="s">
        <v>9112</v>
      </c>
      <c r="H1737" s="4" t="s">
        <v>1421</v>
      </c>
      <c r="I1737" s="4" t="s">
        <v>1422</v>
      </c>
      <c r="J1737" s="4"/>
      <c r="K1737" s="139">
        <v>6000000000</v>
      </c>
      <c r="L1737" s="139">
        <v>6000000000</v>
      </c>
      <c r="M1737" s="4">
        <v>4.75</v>
      </c>
      <c r="N1737" s="4" t="s">
        <v>3758</v>
      </c>
      <c r="O1737" s="4" t="s">
        <v>2679</v>
      </c>
      <c r="P1737" s="186">
        <f>K1737</f>
        <v>6000000000</v>
      </c>
      <c r="Q1737" s="186">
        <f>K1737-P1737</f>
        <v>0</v>
      </c>
      <c r="R1737" s="4">
        <v>48</v>
      </c>
      <c r="S1737" s="4" t="s">
        <v>70</v>
      </c>
      <c r="T1737" s="4" t="s">
        <v>70</v>
      </c>
      <c r="U1737" s="140">
        <v>45341</v>
      </c>
      <c r="V1737" s="4" t="s">
        <v>1884</v>
      </c>
      <c r="W1737" s="4" t="s">
        <v>1954</v>
      </c>
      <c r="X1737" s="139" t="s">
        <v>70</v>
      </c>
      <c r="Y1737" s="140">
        <v>45365</v>
      </c>
      <c r="Z1737" s="4" t="s">
        <v>1885</v>
      </c>
      <c r="AA1737" s="4" t="s">
        <v>1886</v>
      </c>
      <c r="AB1737" s="186">
        <f t="shared" si="267"/>
        <v>6000000000</v>
      </c>
      <c r="AC1737" s="142">
        <f t="shared" si="265"/>
        <v>0</v>
      </c>
      <c r="AD1737" s="4"/>
      <c r="AE1737" s="4" t="s">
        <v>1127</v>
      </c>
      <c r="AF1737" s="252" t="s">
        <v>7446</v>
      </c>
      <c r="AG1737" s="145"/>
      <c r="AH1737" s="4"/>
      <c r="AI1737" s="4"/>
      <c r="AJ1737" s="4"/>
    </row>
    <row r="1738" spans="2:36" hidden="1">
      <c r="B1738" s="175" t="s">
        <v>5175</v>
      </c>
      <c r="C1738" s="174" t="s">
        <v>441</v>
      </c>
      <c r="D1738" s="4" t="s">
        <v>1831</v>
      </c>
      <c r="E1738" s="4"/>
      <c r="F1738" s="4" t="s">
        <v>1060</v>
      </c>
      <c r="G1738" s="4" t="s">
        <v>9113</v>
      </c>
      <c r="H1738" s="4" t="s">
        <v>1421</v>
      </c>
      <c r="I1738" s="4" t="s">
        <v>1422</v>
      </c>
      <c r="J1738" s="4"/>
      <c r="K1738" s="139">
        <v>154383585</v>
      </c>
      <c r="L1738" s="139">
        <v>154383585</v>
      </c>
      <c r="M1738" s="4">
        <v>7.9</v>
      </c>
      <c r="N1738" s="4" t="s">
        <v>9114</v>
      </c>
      <c r="O1738" s="4" t="s">
        <v>2595</v>
      </c>
      <c r="P1738" s="186">
        <f>K1738</f>
        <v>154383585</v>
      </c>
      <c r="Q1738" s="186">
        <f>K1738-P1738</f>
        <v>0</v>
      </c>
      <c r="R1738" s="4">
        <v>48</v>
      </c>
      <c r="S1738" s="4" t="s">
        <v>70</v>
      </c>
      <c r="T1738" s="4" t="s">
        <v>70</v>
      </c>
      <c r="U1738" s="140">
        <v>45341</v>
      </c>
      <c r="V1738" s="4" t="s">
        <v>1884</v>
      </c>
      <c r="W1738" s="4" t="s">
        <v>1954</v>
      </c>
      <c r="X1738" s="139" t="s">
        <v>70</v>
      </c>
      <c r="Y1738" s="140">
        <v>45365</v>
      </c>
      <c r="Z1738" s="4" t="s">
        <v>1885</v>
      </c>
      <c r="AA1738" s="4" t="s">
        <v>1886</v>
      </c>
      <c r="AB1738" s="186">
        <f t="shared" si="267"/>
        <v>154383585</v>
      </c>
      <c r="AC1738" s="142">
        <f t="shared" si="265"/>
        <v>0</v>
      </c>
      <c r="AD1738" s="4"/>
      <c r="AE1738" s="4" t="s">
        <v>1127</v>
      </c>
      <c r="AF1738" s="252" t="s">
        <v>7446</v>
      </c>
      <c r="AG1738" s="145"/>
      <c r="AH1738" s="4"/>
      <c r="AI1738" s="4"/>
      <c r="AJ1738" s="4"/>
    </row>
    <row r="1739" spans="2:36" hidden="1">
      <c r="B1739" s="145" t="s">
        <v>5418</v>
      </c>
      <c r="C1739" s="4" t="s">
        <v>441</v>
      </c>
      <c r="D1739" s="4" t="s">
        <v>4522</v>
      </c>
      <c r="E1739" s="4"/>
      <c r="F1739" s="4" t="s">
        <v>1060</v>
      </c>
      <c r="G1739" s="4" t="s">
        <v>9115</v>
      </c>
      <c r="H1739" s="4" t="s">
        <v>1734</v>
      </c>
      <c r="I1739" s="4" t="s">
        <v>1735</v>
      </c>
      <c r="J1739" s="4"/>
      <c r="K1739" s="139">
        <v>374944571</v>
      </c>
      <c r="L1739" s="139">
        <v>374944571</v>
      </c>
      <c r="M1739" s="4">
        <v>5.7</v>
      </c>
      <c r="N1739" s="4" t="s">
        <v>9116</v>
      </c>
      <c r="O1739" s="4" t="s">
        <v>3521</v>
      </c>
      <c r="P1739" s="4"/>
      <c r="Q1739" s="4"/>
      <c r="R1739" s="4">
        <v>246</v>
      </c>
      <c r="S1739" s="4" t="s">
        <v>70</v>
      </c>
      <c r="T1739" s="4" t="s">
        <v>70</v>
      </c>
      <c r="U1739" s="140">
        <v>45357</v>
      </c>
      <c r="V1739" s="4" t="s">
        <v>1887</v>
      </c>
      <c r="W1739" s="4"/>
      <c r="X1739" s="4"/>
      <c r="Y1739" s="4"/>
      <c r="Z1739" s="4"/>
      <c r="AA1739" s="4" t="s">
        <v>1886</v>
      </c>
      <c r="AB1739" s="4"/>
      <c r="AC1739" s="142">
        <f t="shared" si="265"/>
        <v>0</v>
      </c>
      <c r="AD1739" s="4"/>
      <c r="AE1739" s="4"/>
      <c r="AF1739" s="144"/>
      <c r="AG1739" s="145"/>
      <c r="AH1739" s="4"/>
      <c r="AI1739" s="4"/>
      <c r="AJ1739" s="4"/>
    </row>
    <row r="1740" spans="2:36" hidden="1">
      <c r="B1740" s="145" t="s">
        <v>5418</v>
      </c>
      <c r="C1740" s="4" t="s">
        <v>441</v>
      </c>
      <c r="D1740" s="4" t="s">
        <v>2498</v>
      </c>
      <c r="E1740" s="4"/>
      <c r="F1740" s="4" t="s">
        <v>1060</v>
      </c>
      <c r="G1740" s="4" t="s">
        <v>9117</v>
      </c>
      <c r="H1740" s="4" t="s">
        <v>1724</v>
      </c>
      <c r="I1740" s="4" t="s">
        <v>1725</v>
      </c>
      <c r="J1740" s="4"/>
      <c r="K1740" s="139">
        <v>71163315</v>
      </c>
      <c r="L1740" s="139">
        <v>71163315</v>
      </c>
      <c r="M1740" s="4">
        <v>8</v>
      </c>
      <c r="N1740" s="4" t="s">
        <v>9118</v>
      </c>
      <c r="O1740" s="4" t="s">
        <v>3600</v>
      </c>
      <c r="P1740" s="186">
        <f>K1740</f>
        <v>71163315</v>
      </c>
      <c r="Q1740" s="186">
        <f>K1740-P1740</f>
        <v>0</v>
      </c>
      <c r="R1740" s="4">
        <v>143</v>
      </c>
      <c r="S1740" s="4" t="s">
        <v>70</v>
      </c>
      <c r="T1740" s="4" t="s">
        <v>70</v>
      </c>
      <c r="U1740" s="140">
        <v>45352</v>
      </c>
      <c r="V1740" s="4" t="s">
        <v>1884</v>
      </c>
      <c r="W1740" s="4" t="s">
        <v>1954</v>
      </c>
      <c r="X1740" s="139" t="s">
        <v>70</v>
      </c>
      <c r="Y1740" s="140">
        <v>45364</v>
      </c>
      <c r="Z1740" s="4" t="s">
        <v>1885</v>
      </c>
      <c r="AA1740" s="4" t="s">
        <v>1886</v>
      </c>
      <c r="AB1740" s="186">
        <f t="shared" ref="AB1740" si="268">P1740</f>
        <v>71163315</v>
      </c>
      <c r="AC1740" s="142">
        <f t="shared" si="265"/>
        <v>0</v>
      </c>
      <c r="AD1740" s="4"/>
      <c r="AE1740" s="4" t="s">
        <v>1127</v>
      </c>
      <c r="AF1740" s="252" t="s">
        <v>8680</v>
      </c>
      <c r="AG1740" s="145"/>
      <c r="AH1740" s="4"/>
      <c r="AI1740" s="4"/>
      <c r="AJ1740" s="4"/>
    </row>
    <row r="1741" spans="2:36" hidden="1">
      <c r="B1741" s="145" t="s">
        <v>5418</v>
      </c>
      <c r="C1741" s="4" t="s">
        <v>441</v>
      </c>
      <c r="D1741" s="4" t="s">
        <v>4522</v>
      </c>
      <c r="E1741" s="4"/>
      <c r="F1741" s="4" t="s">
        <v>1060</v>
      </c>
      <c r="G1741" s="4" t="s">
        <v>9119</v>
      </c>
      <c r="H1741" s="4" t="s">
        <v>1734</v>
      </c>
      <c r="I1741" s="4" t="s">
        <v>1735</v>
      </c>
      <c r="J1741" s="4"/>
      <c r="K1741" s="139">
        <v>353691200</v>
      </c>
      <c r="L1741" s="139">
        <v>353691200</v>
      </c>
      <c r="M1741" s="4">
        <v>3.75</v>
      </c>
      <c r="N1741" s="4" t="s">
        <v>3208</v>
      </c>
      <c r="O1741" s="4" t="s">
        <v>3650</v>
      </c>
      <c r="P1741" s="4"/>
      <c r="Q1741" s="4"/>
      <c r="R1741" s="4">
        <v>246</v>
      </c>
      <c r="S1741" s="4" t="s">
        <v>70</v>
      </c>
      <c r="T1741" s="4" t="s">
        <v>70</v>
      </c>
      <c r="U1741" s="140">
        <v>45357</v>
      </c>
      <c r="V1741" s="4" t="s">
        <v>1887</v>
      </c>
      <c r="W1741" s="4"/>
      <c r="X1741" s="4"/>
      <c r="Y1741" s="4"/>
      <c r="Z1741" s="4"/>
      <c r="AA1741" s="4" t="s">
        <v>1886</v>
      </c>
      <c r="AB1741" s="4"/>
      <c r="AC1741" s="142">
        <f t="shared" si="265"/>
        <v>0</v>
      </c>
      <c r="AD1741" s="4"/>
      <c r="AE1741" s="4"/>
      <c r="AF1741" s="144"/>
      <c r="AG1741" s="145"/>
      <c r="AH1741" s="4"/>
      <c r="AI1741" s="4"/>
      <c r="AJ1741" s="4"/>
    </row>
    <row r="1742" spans="2:36" hidden="1">
      <c r="B1742" s="145" t="s">
        <v>5418</v>
      </c>
      <c r="C1742" s="4" t="s">
        <v>441</v>
      </c>
      <c r="D1742" s="4" t="s">
        <v>2498</v>
      </c>
      <c r="E1742" s="4"/>
      <c r="F1742" s="4" t="s">
        <v>1060</v>
      </c>
      <c r="G1742" s="4" t="s">
        <v>9120</v>
      </c>
      <c r="H1742" s="4" t="s">
        <v>1724</v>
      </c>
      <c r="I1742" s="4" t="s">
        <v>1725</v>
      </c>
      <c r="J1742" s="4"/>
      <c r="K1742" s="139">
        <v>85120194</v>
      </c>
      <c r="L1742" s="139">
        <v>85120194</v>
      </c>
      <c r="M1742" s="4">
        <v>7.8</v>
      </c>
      <c r="N1742" s="4" t="s">
        <v>9121</v>
      </c>
      <c r="O1742" s="4" t="s">
        <v>1907</v>
      </c>
      <c r="P1742" s="186">
        <f>K1742</f>
        <v>85120194</v>
      </c>
      <c r="Q1742" s="186">
        <f>K1742-P1742</f>
        <v>0</v>
      </c>
      <c r="R1742" s="4">
        <v>143</v>
      </c>
      <c r="S1742" s="4" t="s">
        <v>70</v>
      </c>
      <c r="T1742" s="4" t="s">
        <v>70</v>
      </c>
      <c r="U1742" s="140">
        <v>45352</v>
      </c>
      <c r="V1742" s="4" t="s">
        <v>1884</v>
      </c>
      <c r="W1742" s="4" t="s">
        <v>1954</v>
      </c>
      <c r="X1742" s="139" t="s">
        <v>70</v>
      </c>
      <c r="Y1742" s="140">
        <v>45364</v>
      </c>
      <c r="Z1742" s="4" t="s">
        <v>1885</v>
      </c>
      <c r="AA1742" s="4" t="s">
        <v>1886</v>
      </c>
      <c r="AB1742" s="186">
        <f t="shared" ref="AB1742" si="269">P1742</f>
        <v>85120194</v>
      </c>
      <c r="AC1742" s="142">
        <f t="shared" si="265"/>
        <v>0</v>
      </c>
      <c r="AD1742" s="4"/>
      <c r="AE1742" s="4" t="s">
        <v>1127</v>
      </c>
      <c r="AF1742" s="252" t="s">
        <v>8680</v>
      </c>
      <c r="AG1742" s="145"/>
      <c r="AH1742" s="4"/>
      <c r="AI1742" s="4"/>
      <c r="AJ1742" s="4"/>
    </row>
    <row r="1743" spans="2:36" hidden="1">
      <c r="B1743" s="145" t="s">
        <v>5418</v>
      </c>
      <c r="C1743" s="4" t="s">
        <v>441</v>
      </c>
      <c r="D1743" s="4" t="s">
        <v>4522</v>
      </c>
      <c r="E1743" s="4"/>
      <c r="F1743" s="4" t="s">
        <v>1060</v>
      </c>
      <c r="G1743" s="4" t="s">
        <v>9122</v>
      </c>
      <c r="H1743" s="4" t="s">
        <v>1734</v>
      </c>
      <c r="I1743" s="4" t="s">
        <v>1735</v>
      </c>
      <c r="J1743" s="4"/>
      <c r="K1743" s="139">
        <v>65000000</v>
      </c>
      <c r="L1743" s="139">
        <v>65000000</v>
      </c>
      <c r="M1743" s="4">
        <v>11</v>
      </c>
      <c r="N1743" s="4" t="s">
        <v>9123</v>
      </c>
      <c r="O1743" s="4" t="s">
        <v>3799</v>
      </c>
      <c r="P1743" s="4"/>
      <c r="Q1743" s="4"/>
      <c r="R1743" s="4">
        <v>246</v>
      </c>
      <c r="S1743" s="4" t="s">
        <v>70</v>
      </c>
      <c r="T1743" s="4" t="s">
        <v>70</v>
      </c>
      <c r="U1743" s="140">
        <v>45357</v>
      </c>
      <c r="V1743" s="4" t="s">
        <v>1887</v>
      </c>
      <c r="W1743" s="4"/>
      <c r="X1743" s="4"/>
      <c r="Y1743" s="4"/>
      <c r="Z1743" s="4"/>
      <c r="AA1743" s="4" t="s">
        <v>1886</v>
      </c>
      <c r="AB1743" s="4"/>
      <c r="AC1743" s="142">
        <f t="shared" si="265"/>
        <v>0</v>
      </c>
      <c r="AD1743" s="4"/>
      <c r="AE1743" s="4"/>
      <c r="AF1743" s="144"/>
      <c r="AG1743" s="145"/>
      <c r="AH1743" s="4"/>
      <c r="AI1743" s="4"/>
      <c r="AJ1743" s="4"/>
    </row>
    <row r="1744" spans="2:36" hidden="1">
      <c r="B1744" s="145" t="s">
        <v>5418</v>
      </c>
      <c r="C1744" s="4" t="s">
        <v>441</v>
      </c>
      <c r="D1744" s="4" t="s">
        <v>4522</v>
      </c>
      <c r="E1744" s="4"/>
      <c r="F1744" s="4" t="s">
        <v>1060</v>
      </c>
      <c r="G1744" s="4" t="s">
        <v>9124</v>
      </c>
      <c r="H1744" s="4" t="s">
        <v>1734</v>
      </c>
      <c r="I1744" s="4" t="s">
        <v>1735</v>
      </c>
      <c r="J1744" s="4"/>
      <c r="K1744" s="139">
        <v>380000000</v>
      </c>
      <c r="L1744" s="139">
        <v>380000000</v>
      </c>
      <c r="M1744" s="4">
        <v>7</v>
      </c>
      <c r="N1744" s="4" t="s">
        <v>4149</v>
      </c>
      <c r="O1744" s="4" t="s">
        <v>2888</v>
      </c>
      <c r="P1744" s="4"/>
      <c r="Q1744" s="4"/>
      <c r="R1744" s="4">
        <v>246</v>
      </c>
      <c r="S1744" s="4" t="s">
        <v>70</v>
      </c>
      <c r="T1744" s="4" t="s">
        <v>70</v>
      </c>
      <c r="U1744" s="140">
        <v>45357</v>
      </c>
      <c r="V1744" s="4" t="s">
        <v>1887</v>
      </c>
      <c r="W1744" s="4"/>
      <c r="X1744" s="4"/>
      <c r="Y1744" s="4"/>
      <c r="Z1744" s="4"/>
      <c r="AA1744" s="4" t="s">
        <v>1886</v>
      </c>
      <c r="AB1744" s="4"/>
      <c r="AC1744" s="142">
        <f t="shared" si="265"/>
        <v>0</v>
      </c>
      <c r="AD1744" s="4"/>
      <c r="AE1744" s="4"/>
      <c r="AF1744" s="144"/>
      <c r="AG1744" s="145"/>
      <c r="AH1744" s="4"/>
      <c r="AI1744" s="4"/>
      <c r="AJ1744" s="4"/>
    </row>
    <row r="1745" spans="1:36" hidden="1">
      <c r="B1745" s="145" t="s">
        <v>5418</v>
      </c>
      <c r="C1745" s="4" t="s">
        <v>441</v>
      </c>
      <c r="D1745" s="4" t="s">
        <v>4522</v>
      </c>
      <c r="E1745" s="4"/>
      <c r="F1745" s="4" t="s">
        <v>1060</v>
      </c>
      <c r="G1745" s="4" t="s">
        <v>9125</v>
      </c>
      <c r="H1745" s="4" t="s">
        <v>1734</v>
      </c>
      <c r="I1745" s="4" t="s">
        <v>1735</v>
      </c>
      <c r="J1745" s="4"/>
      <c r="K1745" s="139">
        <v>265526800</v>
      </c>
      <c r="L1745" s="139">
        <v>265526800</v>
      </c>
      <c r="M1745" s="4">
        <v>5</v>
      </c>
      <c r="N1745" s="4" t="s">
        <v>2579</v>
      </c>
      <c r="O1745" s="4" t="s">
        <v>4421</v>
      </c>
      <c r="P1745" s="4"/>
      <c r="Q1745" s="4"/>
      <c r="R1745" s="4">
        <v>246</v>
      </c>
      <c r="S1745" s="4" t="s">
        <v>70</v>
      </c>
      <c r="T1745" s="4" t="s">
        <v>70</v>
      </c>
      <c r="U1745" s="140">
        <v>45357</v>
      </c>
      <c r="V1745" s="4" t="s">
        <v>1887</v>
      </c>
      <c r="W1745" s="4"/>
      <c r="X1745" s="4"/>
      <c r="Y1745" s="4"/>
      <c r="Z1745" s="4"/>
      <c r="AA1745" s="4" t="s">
        <v>1886</v>
      </c>
      <c r="AB1745" s="4"/>
      <c r="AC1745" s="142">
        <f t="shared" si="265"/>
        <v>0</v>
      </c>
      <c r="AD1745" s="4"/>
      <c r="AE1745" s="4"/>
      <c r="AF1745" s="144"/>
      <c r="AG1745" s="145"/>
      <c r="AH1745" s="4"/>
      <c r="AI1745" s="4"/>
      <c r="AJ1745" s="4"/>
    </row>
    <row r="1746" spans="1:36" hidden="1">
      <c r="B1746" s="145" t="s">
        <v>5418</v>
      </c>
      <c r="C1746" s="4" t="s">
        <v>441</v>
      </c>
      <c r="D1746" s="4" t="s">
        <v>2498</v>
      </c>
      <c r="E1746" s="4"/>
      <c r="F1746" s="4" t="s">
        <v>1060</v>
      </c>
      <c r="G1746" s="4" t="s">
        <v>9126</v>
      </c>
      <c r="H1746" s="4" t="s">
        <v>1724</v>
      </c>
      <c r="I1746" s="4" t="s">
        <v>1725</v>
      </c>
      <c r="J1746" s="4"/>
      <c r="K1746" s="139">
        <v>75376173</v>
      </c>
      <c r="L1746" s="139">
        <v>75376173</v>
      </c>
      <c r="M1746" s="4">
        <v>9.3000000000000007</v>
      </c>
      <c r="N1746" s="4" t="s">
        <v>9127</v>
      </c>
      <c r="O1746" s="4" t="s">
        <v>2768</v>
      </c>
      <c r="P1746" s="186">
        <f>K1746</f>
        <v>75376173</v>
      </c>
      <c r="Q1746" s="186">
        <f>K1746-P1746</f>
        <v>0</v>
      </c>
      <c r="R1746" s="4">
        <v>143</v>
      </c>
      <c r="S1746" s="4" t="s">
        <v>70</v>
      </c>
      <c r="T1746" s="4" t="s">
        <v>70</v>
      </c>
      <c r="U1746" s="140">
        <v>45352</v>
      </c>
      <c r="V1746" s="4" t="s">
        <v>1884</v>
      </c>
      <c r="W1746" s="4" t="s">
        <v>1954</v>
      </c>
      <c r="X1746" s="139" t="s">
        <v>70</v>
      </c>
      <c r="Y1746" s="140">
        <v>45364</v>
      </c>
      <c r="Z1746" s="4" t="s">
        <v>1885</v>
      </c>
      <c r="AA1746" s="4" t="s">
        <v>1886</v>
      </c>
      <c r="AB1746" s="186">
        <f t="shared" ref="AB1746" si="270">P1746</f>
        <v>75376173</v>
      </c>
      <c r="AC1746" s="142">
        <f t="shared" si="265"/>
        <v>0</v>
      </c>
      <c r="AD1746" s="4"/>
      <c r="AE1746" s="4" t="s">
        <v>1127</v>
      </c>
      <c r="AF1746" s="252" t="s">
        <v>8680</v>
      </c>
      <c r="AG1746" s="145"/>
      <c r="AH1746" s="4"/>
      <c r="AI1746" s="4"/>
      <c r="AJ1746" s="4"/>
    </row>
    <row r="1747" spans="1:36" hidden="1">
      <c r="B1747" s="145" t="s">
        <v>5418</v>
      </c>
      <c r="C1747" s="4" t="s">
        <v>441</v>
      </c>
      <c r="D1747" s="4" t="s">
        <v>4522</v>
      </c>
      <c r="E1747" s="4"/>
      <c r="F1747" s="4" t="s">
        <v>1060</v>
      </c>
      <c r="G1747" s="4" t="s">
        <v>9128</v>
      </c>
      <c r="H1747" s="4" t="s">
        <v>1734</v>
      </c>
      <c r="I1747" s="4" t="s">
        <v>1735</v>
      </c>
      <c r="J1747" s="4"/>
      <c r="K1747" s="139">
        <v>563531000</v>
      </c>
      <c r="L1747" s="139">
        <v>563531000</v>
      </c>
      <c r="M1747" s="4">
        <v>6.5</v>
      </c>
      <c r="N1747" s="4" t="s">
        <v>3375</v>
      </c>
      <c r="O1747" s="4" t="s">
        <v>2612</v>
      </c>
      <c r="P1747" s="4"/>
      <c r="Q1747" s="4"/>
      <c r="R1747" s="4">
        <v>246</v>
      </c>
      <c r="S1747" s="4" t="s">
        <v>70</v>
      </c>
      <c r="T1747" s="4" t="s">
        <v>70</v>
      </c>
      <c r="U1747" s="140">
        <v>45357</v>
      </c>
      <c r="V1747" s="4" t="s">
        <v>1887</v>
      </c>
      <c r="W1747" s="4"/>
      <c r="X1747" s="4"/>
      <c r="Y1747" s="4"/>
      <c r="Z1747" s="4"/>
      <c r="AA1747" s="4" t="s">
        <v>1886</v>
      </c>
      <c r="AB1747" s="4"/>
      <c r="AC1747" s="142">
        <f t="shared" si="265"/>
        <v>0</v>
      </c>
      <c r="AD1747" s="4"/>
      <c r="AE1747" s="4"/>
      <c r="AF1747" s="144"/>
      <c r="AG1747" s="145"/>
      <c r="AH1747" s="4"/>
      <c r="AI1747" s="4"/>
      <c r="AJ1747" s="4"/>
    </row>
    <row r="1748" spans="1:36" hidden="1">
      <c r="B1748" s="145" t="s">
        <v>5418</v>
      </c>
      <c r="C1748" s="4" t="s">
        <v>441</v>
      </c>
      <c r="D1748" s="4" t="s">
        <v>4522</v>
      </c>
      <c r="E1748" s="4"/>
      <c r="F1748" s="4" t="s">
        <v>1060</v>
      </c>
      <c r="G1748" s="4" t="s">
        <v>9129</v>
      </c>
      <c r="H1748" s="4" t="s">
        <v>1734</v>
      </c>
      <c r="I1748" s="4" t="s">
        <v>1735</v>
      </c>
      <c r="J1748" s="4"/>
      <c r="K1748" s="139">
        <v>2046916791</v>
      </c>
      <c r="L1748" s="139">
        <v>2046916791</v>
      </c>
      <c r="M1748" s="4">
        <v>3.85</v>
      </c>
      <c r="N1748" s="4" t="s">
        <v>4549</v>
      </c>
      <c r="O1748" s="4" t="s">
        <v>3519</v>
      </c>
      <c r="P1748" s="4"/>
      <c r="Q1748" s="4"/>
      <c r="R1748" s="4">
        <v>246</v>
      </c>
      <c r="S1748" s="4" t="s">
        <v>70</v>
      </c>
      <c r="T1748" s="4" t="s">
        <v>70</v>
      </c>
      <c r="U1748" s="140">
        <v>45357</v>
      </c>
      <c r="V1748" s="4" t="s">
        <v>1887</v>
      </c>
      <c r="W1748" s="4"/>
      <c r="X1748" s="4"/>
      <c r="Y1748" s="4"/>
      <c r="Z1748" s="4"/>
      <c r="AA1748" s="4" t="s">
        <v>1886</v>
      </c>
      <c r="AB1748" s="4"/>
      <c r="AC1748" s="142">
        <f t="shared" si="265"/>
        <v>0</v>
      </c>
      <c r="AD1748" s="4"/>
      <c r="AE1748" s="4"/>
      <c r="AF1748" s="144"/>
      <c r="AG1748" s="145"/>
      <c r="AH1748" s="4"/>
      <c r="AI1748" s="4"/>
      <c r="AJ1748" s="4"/>
    </row>
    <row r="1749" spans="1:36" hidden="1">
      <c r="B1749" s="145" t="s">
        <v>5418</v>
      </c>
      <c r="C1749" s="4" t="s">
        <v>441</v>
      </c>
      <c r="D1749" s="4" t="s">
        <v>4522</v>
      </c>
      <c r="E1749" s="4"/>
      <c r="F1749" s="4" t="s">
        <v>1060</v>
      </c>
      <c r="G1749" s="4" t="s">
        <v>9130</v>
      </c>
      <c r="H1749" s="4" t="s">
        <v>1734</v>
      </c>
      <c r="I1749" s="4" t="s">
        <v>1735</v>
      </c>
      <c r="J1749" s="4"/>
      <c r="K1749" s="139">
        <v>680000000</v>
      </c>
      <c r="L1749" s="139">
        <v>680000000</v>
      </c>
      <c r="M1749" s="4">
        <v>4.75</v>
      </c>
      <c r="N1749" s="4" t="s">
        <v>2997</v>
      </c>
      <c r="O1749" s="4" t="s">
        <v>3455</v>
      </c>
      <c r="P1749" s="4"/>
      <c r="Q1749" s="4"/>
      <c r="R1749" s="4">
        <v>246</v>
      </c>
      <c r="S1749" s="4" t="s">
        <v>70</v>
      </c>
      <c r="T1749" s="4" t="s">
        <v>70</v>
      </c>
      <c r="U1749" s="140">
        <v>45357</v>
      </c>
      <c r="V1749" s="4" t="s">
        <v>1887</v>
      </c>
      <c r="W1749" s="4"/>
      <c r="X1749" s="4"/>
      <c r="Y1749" s="4"/>
      <c r="Z1749" s="4"/>
      <c r="AA1749" s="4" t="s">
        <v>1886</v>
      </c>
      <c r="AB1749" s="4"/>
      <c r="AC1749" s="142">
        <f t="shared" si="265"/>
        <v>0</v>
      </c>
      <c r="AD1749" s="4"/>
      <c r="AE1749" s="4"/>
      <c r="AF1749" s="144"/>
      <c r="AG1749" s="145"/>
      <c r="AH1749" s="4"/>
      <c r="AI1749" s="4"/>
      <c r="AJ1749" s="4"/>
    </row>
    <row r="1750" spans="1:36" hidden="1">
      <c r="B1750" s="145" t="s">
        <v>5418</v>
      </c>
      <c r="C1750" s="4" t="s">
        <v>441</v>
      </c>
      <c r="D1750" s="4" t="s">
        <v>4522</v>
      </c>
      <c r="E1750" s="4"/>
      <c r="F1750" s="4" t="s">
        <v>1060</v>
      </c>
      <c r="G1750" s="4" t="s">
        <v>9131</v>
      </c>
      <c r="H1750" s="4" t="s">
        <v>1734</v>
      </c>
      <c r="I1750" s="4" t="s">
        <v>1735</v>
      </c>
      <c r="J1750" s="4"/>
      <c r="K1750" s="139">
        <v>121803397</v>
      </c>
      <c r="L1750" s="139">
        <v>121803397</v>
      </c>
      <c r="M1750" s="4">
        <v>3.75</v>
      </c>
      <c r="N1750" s="4" t="s">
        <v>2212</v>
      </c>
      <c r="O1750" s="4" t="s">
        <v>3458</v>
      </c>
      <c r="P1750" s="4"/>
      <c r="Q1750" s="4"/>
      <c r="R1750" s="4">
        <v>246</v>
      </c>
      <c r="S1750" s="4" t="s">
        <v>70</v>
      </c>
      <c r="T1750" s="4" t="s">
        <v>70</v>
      </c>
      <c r="U1750" s="140">
        <v>45357</v>
      </c>
      <c r="V1750" s="4" t="s">
        <v>1887</v>
      </c>
      <c r="W1750" s="4"/>
      <c r="X1750" s="4"/>
      <c r="Y1750" s="4"/>
      <c r="Z1750" s="4"/>
      <c r="AA1750" s="4" t="s">
        <v>1886</v>
      </c>
      <c r="AB1750" s="4"/>
      <c r="AC1750" s="142">
        <f t="shared" si="265"/>
        <v>0</v>
      </c>
      <c r="AD1750" s="4"/>
      <c r="AE1750" s="4"/>
      <c r="AF1750" s="144"/>
      <c r="AG1750" s="145"/>
      <c r="AH1750" s="4"/>
      <c r="AI1750" s="4"/>
      <c r="AJ1750" s="4"/>
    </row>
    <row r="1751" spans="1:36" hidden="1">
      <c r="B1751" s="145" t="s">
        <v>5418</v>
      </c>
      <c r="C1751" s="4" t="s">
        <v>441</v>
      </c>
      <c r="D1751" s="4" t="s">
        <v>4522</v>
      </c>
      <c r="E1751" s="4"/>
      <c r="F1751" s="4" t="s">
        <v>1060</v>
      </c>
      <c r="G1751" s="4" t="s">
        <v>9132</v>
      </c>
      <c r="H1751" s="4" t="s">
        <v>1734</v>
      </c>
      <c r="I1751" s="4" t="s">
        <v>1735</v>
      </c>
      <c r="J1751" s="4"/>
      <c r="K1751" s="139">
        <v>5207068613</v>
      </c>
      <c r="L1751" s="139">
        <v>5207068613</v>
      </c>
      <c r="M1751" s="4">
        <v>3.75</v>
      </c>
      <c r="N1751" s="4" t="s">
        <v>3331</v>
      </c>
      <c r="O1751" s="4" t="s">
        <v>2842</v>
      </c>
      <c r="P1751" s="4"/>
      <c r="Q1751" s="4"/>
      <c r="R1751" s="4">
        <v>246</v>
      </c>
      <c r="S1751" s="4" t="s">
        <v>70</v>
      </c>
      <c r="T1751" s="4" t="s">
        <v>70</v>
      </c>
      <c r="U1751" s="140">
        <v>45357</v>
      </c>
      <c r="V1751" s="4" t="s">
        <v>1887</v>
      </c>
      <c r="W1751" s="4"/>
      <c r="X1751" s="4"/>
      <c r="Y1751" s="4"/>
      <c r="Z1751" s="4"/>
      <c r="AA1751" s="4" t="s">
        <v>1886</v>
      </c>
      <c r="AB1751" s="4"/>
      <c r="AC1751" s="142">
        <f t="shared" si="265"/>
        <v>0</v>
      </c>
      <c r="AD1751" s="4"/>
      <c r="AE1751" s="4"/>
      <c r="AF1751" s="144"/>
      <c r="AG1751" s="145"/>
      <c r="AH1751" s="4"/>
      <c r="AI1751" s="4"/>
      <c r="AJ1751" s="4"/>
    </row>
    <row r="1752" spans="1:36" hidden="1">
      <c r="B1752" s="145" t="s">
        <v>5418</v>
      </c>
      <c r="C1752" s="4" t="s">
        <v>441</v>
      </c>
      <c r="D1752" s="4" t="s">
        <v>4522</v>
      </c>
      <c r="E1752" s="4"/>
      <c r="F1752" s="4" t="s">
        <v>1060</v>
      </c>
      <c r="G1752" s="4" t="s">
        <v>9133</v>
      </c>
      <c r="H1752" s="4" t="s">
        <v>1734</v>
      </c>
      <c r="I1752" s="4" t="s">
        <v>1735</v>
      </c>
      <c r="J1752" s="4"/>
      <c r="K1752" s="139">
        <v>1611913000</v>
      </c>
      <c r="L1752" s="139">
        <v>1611913000</v>
      </c>
      <c r="M1752" s="4">
        <v>5</v>
      </c>
      <c r="N1752" s="4" t="s">
        <v>4549</v>
      </c>
      <c r="O1752" s="4" t="s">
        <v>2225</v>
      </c>
      <c r="P1752" s="4"/>
      <c r="Q1752" s="4"/>
      <c r="R1752" s="4">
        <v>246</v>
      </c>
      <c r="S1752" s="4" t="s">
        <v>70</v>
      </c>
      <c r="T1752" s="4" t="s">
        <v>70</v>
      </c>
      <c r="U1752" s="140">
        <v>45357</v>
      </c>
      <c r="V1752" s="4" t="s">
        <v>1887</v>
      </c>
      <c r="W1752" s="4"/>
      <c r="X1752" s="4"/>
      <c r="Y1752" s="4"/>
      <c r="Z1752" s="4"/>
      <c r="AA1752" s="4" t="s">
        <v>1886</v>
      </c>
      <c r="AB1752" s="4"/>
      <c r="AC1752" s="142">
        <f t="shared" si="265"/>
        <v>0</v>
      </c>
      <c r="AD1752" s="4"/>
      <c r="AE1752" s="4"/>
      <c r="AF1752" s="144"/>
      <c r="AG1752" s="145"/>
      <c r="AH1752" s="4"/>
      <c r="AI1752" s="4"/>
      <c r="AJ1752" s="4"/>
    </row>
    <row r="1753" spans="1:36" hidden="1">
      <c r="B1753" s="145" t="s">
        <v>5418</v>
      </c>
      <c r="C1753" s="4" t="s">
        <v>441</v>
      </c>
      <c r="D1753" s="4" t="s">
        <v>4522</v>
      </c>
      <c r="E1753" s="4"/>
      <c r="F1753" s="4" t="s">
        <v>1060</v>
      </c>
      <c r="G1753" s="4" t="s">
        <v>9134</v>
      </c>
      <c r="H1753" s="4" t="s">
        <v>1734</v>
      </c>
      <c r="I1753" s="4" t="s">
        <v>1735</v>
      </c>
      <c r="J1753" s="4"/>
      <c r="K1753" s="139">
        <v>5230310857</v>
      </c>
      <c r="L1753" s="139">
        <v>5230310857</v>
      </c>
      <c r="M1753" s="4">
        <v>3.75</v>
      </c>
      <c r="N1753" s="4" t="s">
        <v>8585</v>
      </c>
      <c r="O1753" s="4" t="s">
        <v>2593</v>
      </c>
      <c r="P1753" s="4"/>
      <c r="Q1753" s="4"/>
      <c r="R1753" s="4">
        <v>246</v>
      </c>
      <c r="S1753" s="4" t="s">
        <v>70</v>
      </c>
      <c r="T1753" s="4" t="s">
        <v>70</v>
      </c>
      <c r="U1753" s="140">
        <v>45357</v>
      </c>
      <c r="V1753" s="4" t="s">
        <v>1887</v>
      </c>
      <c r="W1753" s="4"/>
      <c r="X1753" s="4"/>
      <c r="Y1753" s="4"/>
      <c r="Z1753" s="4"/>
      <c r="AA1753" s="4" t="s">
        <v>1886</v>
      </c>
      <c r="AB1753" s="4"/>
      <c r="AC1753" s="142">
        <f t="shared" si="265"/>
        <v>0</v>
      </c>
      <c r="AD1753" s="4"/>
      <c r="AE1753" s="4"/>
      <c r="AF1753" s="144"/>
      <c r="AG1753" s="145"/>
      <c r="AH1753" s="4"/>
      <c r="AI1753" s="4"/>
      <c r="AJ1753" s="4"/>
    </row>
    <row r="1754" spans="1:36" hidden="1">
      <c r="A1754" t="s">
        <v>70</v>
      </c>
      <c r="B1754" s="145" t="s">
        <v>5418</v>
      </c>
      <c r="C1754" s="4" t="s">
        <v>441</v>
      </c>
      <c r="D1754" s="4" t="s">
        <v>5419</v>
      </c>
      <c r="E1754" s="4"/>
      <c r="F1754" s="4" t="s">
        <v>1060</v>
      </c>
      <c r="G1754" s="4" t="s">
        <v>9135</v>
      </c>
      <c r="H1754" s="4" t="s">
        <v>1722</v>
      </c>
      <c r="I1754" s="4" t="s">
        <v>1723</v>
      </c>
      <c r="J1754" s="4"/>
      <c r="K1754" s="139">
        <v>1203714753</v>
      </c>
      <c r="L1754" s="139">
        <v>1203714753</v>
      </c>
      <c r="M1754" s="4">
        <v>3.85</v>
      </c>
      <c r="N1754" s="4" t="s">
        <v>2587</v>
      </c>
      <c r="O1754" s="4" t="s">
        <v>2502</v>
      </c>
      <c r="P1754" s="186">
        <f>L1754</f>
        <v>1203714753</v>
      </c>
      <c r="Q1754" s="186">
        <f>L1754-P1754</f>
        <v>0</v>
      </c>
      <c r="R1754" s="4">
        <v>1</v>
      </c>
      <c r="S1754" s="4" t="s">
        <v>70</v>
      </c>
      <c r="T1754" s="4" t="s">
        <v>70</v>
      </c>
      <c r="U1754" s="140">
        <v>45321</v>
      </c>
      <c r="V1754" s="4" t="s">
        <v>1884</v>
      </c>
      <c r="W1754" s="4" t="s">
        <v>1954</v>
      </c>
      <c r="X1754" s="4"/>
      <c r="Y1754" s="4"/>
      <c r="Z1754" s="4"/>
      <c r="AA1754" s="4" t="s">
        <v>1886</v>
      </c>
      <c r="AB1754" s="4"/>
      <c r="AC1754" s="142">
        <f t="shared" si="265"/>
        <v>1203714753</v>
      </c>
      <c r="AD1754" s="4"/>
      <c r="AE1754" s="4"/>
      <c r="AF1754" s="144"/>
      <c r="AG1754" s="145"/>
      <c r="AH1754" s="4"/>
      <c r="AI1754" s="4"/>
      <c r="AJ1754" s="4"/>
    </row>
    <row r="1755" spans="1:36">
      <c r="B1755" s="175" t="s">
        <v>5175</v>
      </c>
      <c r="C1755" s="174" t="s">
        <v>441</v>
      </c>
      <c r="D1755" s="4" t="s">
        <v>2550</v>
      </c>
      <c r="E1755" s="4"/>
      <c r="F1755" s="4" t="s">
        <v>1060</v>
      </c>
      <c r="G1755" s="4" t="s">
        <v>9136</v>
      </c>
      <c r="H1755" s="4" t="s">
        <v>1391</v>
      </c>
      <c r="I1755" s="4" t="s">
        <v>1392</v>
      </c>
      <c r="J1755" s="4"/>
      <c r="K1755" s="139">
        <v>306502529</v>
      </c>
      <c r="L1755" s="139">
        <v>306502529</v>
      </c>
      <c r="M1755" s="4">
        <v>3.85</v>
      </c>
      <c r="N1755" s="4" t="s">
        <v>5220</v>
      </c>
      <c r="O1755" s="4" t="s">
        <v>2582</v>
      </c>
      <c r="P1755" s="186">
        <f>L1755</f>
        <v>306502529</v>
      </c>
      <c r="Q1755" s="186">
        <f>L1755-P1755</f>
        <v>0</v>
      </c>
      <c r="R1755" s="4">
        <v>42</v>
      </c>
      <c r="S1755" s="4" t="s">
        <v>70</v>
      </c>
      <c r="T1755" s="4" t="s">
        <v>70</v>
      </c>
      <c r="U1755" s="140">
        <v>45341</v>
      </c>
      <c r="V1755" s="4" t="s">
        <v>1884</v>
      </c>
      <c r="W1755" s="4" t="s">
        <v>1954</v>
      </c>
      <c r="X1755" s="4" t="s">
        <v>70</v>
      </c>
      <c r="Y1755" s="4" t="s">
        <v>3521</v>
      </c>
      <c r="Z1755" s="4" t="s">
        <v>1888</v>
      </c>
      <c r="AA1755" s="4" t="s">
        <v>1886</v>
      </c>
      <c r="AB1755" s="4"/>
      <c r="AC1755" s="142">
        <f t="shared" si="265"/>
        <v>306502529</v>
      </c>
      <c r="AD1755" s="4"/>
      <c r="AE1755" s="4" t="s">
        <v>1987</v>
      </c>
      <c r="AF1755" s="144" t="s">
        <v>7783</v>
      </c>
      <c r="AG1755" s="145"/>
      <c r="AH1755" s="4"/>
      <c r="AI1755" s="4"/>
      <c r="AJ1755" s="4"/>
    </row>
    <row r="1756" spans="1:36" hidden="1">
      <c r="B1756" s="145" t="s">
        <v>5175</v>
      </c>
      <c r="C1756" s="4" t="s">
        <v>441</v>
      </c>
      <c r="D1756" s="4" t="s">
        <v>2135</v>
      </c>
      <c r="E1756" s="4"/>
      <c r="F1756" s="4" t="s">
        <v>1060</v>
      </c>
      <c r="G1756" s="4" t="s">
        <v>9137</v>
      </c>
      <c r="H1756" s="4" t="s">
        <v>1293</v>
      </c>
      <c r="I1756" s="4" t="s">
        <v>1294</v>
      </c>
      <c r="J1756" s="4"/>
      <c r="K1756" s="139">
        <v>959094</v>
      </c>
      <c r="L1756" s="139">
        <v>959094</v>
      </c>
      <c r="M1756" s="4">
        <v>0.2</v>
      </c>
      <c r="N1756" s="4" t="s">
        <v>9138</v>
      </c>
      <c r="O1756" s="4"/>
      <c r="P1756" s="4"/>
      <c r="Q1756" s="4"/>
      <c r="R1756" s="4">
        <v>230</v>
      </c>
      <c r="S1756" s="174" t="s">
        <v>70</v>
      </c>
      <c r="T1756" s="4" t="s">
        <v>70</v>
      </c>
      <c r="U1756" s="140">
        <v>45348</v>
      </c>
      <c r="V1756" s="4" t="s">
        <v>1887</v>
      </c>
      <c r="W1756" s="4"/>
      <c r="X1756" s="4"/>
      <c r="Y1756" s="4"/>
      <c r="Z1756" s="146"/>
      <c r="AA1756" s="4" t="s">
        <v>1886</v>
      </c>
      <c r="AB1756" s="4"/>
      <c r="AC1756" s="142">
        <f t="shared" si="265"/>
        <v>0</v>
      </c>
      <c r="AD1756" s="4"/>
      <c r="AE1756" s="4"/>
      <c r="AF1756" s="144"/>
      <c r="AG1756" s="145"/>
      <c r="AH1756" s="4"/>
      <c r="AI1756" s="145"/>
      <c r="AJ1756" s="4"/>
    </row>
    <row r="1757" spans="1:36" hidden="1">
      <c r="B1757" s="145" t="s">
        <v>5418</v>
      </c>
      <c r="C1757" s="4" t="s">
        <v>441</v>
      </c>
      <c r="D1757" s="4" t="s">
        <v>2135</v>
      </c>
      <c r="E1757" s="4"/>
      <c r="F1757" s="4" t="s">
        <v>1060</v>
      </c>
      <c r="G1757" s="4" t="s">
        <v>9139</v>
      </c>
      <c r="H1757" s="4" t="s">
        <v>1738</v>
      </c>
      <c r="I1757" s="4" t="s">
        <v>1739</v>
      </c>
      <c r="J1757" s="4"/>
      <c r="K1757" s="139">
        <v>500696</v>
      </c>
      <c r="L1757" s="139">
        <v>500696</v>
      </c>
      <c r="M1757" s="4">
        <v>0.2</v>
      </c>
      <c r="N1757" s="4" t="s">
        <v>4613</v>
      </c>
      <c r="O1757" s="4"/>
      <c r="P1757" s="186">
        <f>K1757</f>
        <v>500696</v>
      </c>
      <c r="Q1757" s="186">
        <f>K1757-P1757</f>
        <v>0</v>
      </c>
      <c r="R1757" s="4">
        <v>184</v>
      </c>
      <c r="S1757" s="4" t="s">
        <v>70</v>
      </c>
      <c r="T1757" s="4" t="s">
        <v>70</v>
      </c>
      <c r="U1757" s="140">
        <v>45352</v>
      </c>
      <c r="V1757" s="4" t="s">
        <v>1884</v>
      </c>
      <c r="W1757" s="4" t="s">
        <v>1954</v>
      </c>
      <c r="X1757" s="4"/>
      <c r="Y1757" s="4"/>
      <c r="Z1757" s="146"/>
      <c r="AA1757" s="4" t="s">
        <v>1886</v>
      </c>
      <c r="AB1757" s="4"/>
      <c r="AC1757" s="142">
        <f t="shared" si="265"/>
        <v>500696</v>
      </c>
      <c r="AD1757" s="4"/>
      <c r="AE1757" s="4"/>
      <c r="AF1757" s="144"/>
      <c r="AG1757" s="145"/>
      <c r="AH1757" s="4"/>
      <c r="AI1757" s="145"/>
      <c r="AJ1757" s="4"/>
    </row>
    <row r="1758" spans="1:36" hidden="1">
      <c r="B1758" s="145" t="s">
        <v>5175</v>
      </c>
      <c r="C1758" s="4" t="s">
        <v>441</v>
      </c>
      <c r="D1758" s="4" t="s">
        <v>2135</v>
      </c>
      <c r="E1758" s="4"/>
      <c r="F1758" s="4" t="s">
        <v>1060</v>
      </c>
      <c r="G1758" s="4" t="s">
        <v>9140</v>
      </c>
      <c r="H1758" s="4" t="s">
        <v>1232</v>
      </c>
      <c r="I1758" s="4" t="s">
        <v>1233</v>
      </c>
      <c r="J1758" s="4"/>
      <c r="K1758" s="139">
        <v>1074949</v>
      </c>
      <c r="L1758" s="139">
        <v>1074949</v>
      </c>
      <c r="M1758" s="4">
        <v>0.5</v>
      </c>
      <c r="N1758" s="4" t="s">
        <v>9141</v>
      </c>
      <c r="O1758" s="4"/>
      <c r="P1758" s="186">
        <f>K1758</f>
        <v>1074949</v>
      </c>
      <c r="Q1758" s="186">
        <f>P1758-K1758</f>
        <v>0</v>
      </c>
      <c r="R1758" s="4">
        <v>195</v>
      </c>
      <c r="S1758" s="174" t="s">
        <v>70</v>
      </c>
      <c r="T1758" s="4" t="s">
        <v>70</v>
      </c>
      <c r="U1758" s="140">
        <v>45348</v>
      </c>
      <c r="V1758" s="4" t="s">
        <v>1887</v>
      </c>
      <c r="W1758" s="4"/>
      <c r="X1758" s="4"/>
      <c r="Y1758" s="4"/>
      <c r="Z1758" s="146"/>
      <c r="AA1758" s="4" t="s">
        <v>1886</v>
      </c>
      <c r="AB1758" s="4"/>
      <c r="AC1758" s="142">
        <f t="shared" si="265"/>
        <v>1074949</v>
      </c>
      <c r="AD1758" s="4"/>
      <c r="AE1758" s="4"/>
      <c r="AF1758" s="144"/>
      <c r="AG1758" s="145"/>
      <c r="AH1758" s="4"/>
      <c r="AI1758" s="145"/>
      <c r="AJ1758" s="4"/>
    </row>
    <row r="1759" spans="1:36" hidden="1">
      <c r="B1759" s="145" t="s">
        <v>5175</v>
      </c>
      <c r="C1759" s="4" t="s">
        <v>441</v>
      </c>
      <c r="D1759" s="4" t="s">
        <v>2135</v>
      </c>
      <c r="E1759" s="4"/>
      <c r="F1759" s="4" t="s">
        <v>1060</v>
      </c>
      <c r="G1759" s="4" t="s">
        <v>9142</v>
      </c>
      <c r="H1759" s="4" t="s">
        <v>1190</v>
      </c>
      <c r="I1759" s="4" t="s">
        <v>1191</v>
      </c>
      <c r="J1759" s="4"/>
      <c r="K1759" s="139">
        <v>2281241</v>
      </c>
      <c r="L1759" s="139">
        <v>2281241</v>
      </c>
      <c r="M1759" s="4">
        <v>0.2</v>
      </c>
      <c r="N1759" s="4" t="s">
        <v>3368</v>
      </c>
      <c r="O1759" s="4"/>
      <c r="P1759" s="186">
        <f t="shared" ref="P1759:P1763" si="271">K1759</f>
        <v>2281241</v>
      </c>
      <c r="Q1759" s="186">
        <f t="shared" ref="Q1759:Q1760" si="272">P1759-K1759</f>
        <v>0</v>
      </c>
      <c r="R1759" s="4">
        <v>208</v>
      </c>
      <c r="S1759" s="174" t="s">
        <v>70</v>
      </c>
      <c r="T1759" s="4" t="s">
        <v>70</v>
      </c>
      <c r="U1759" s="140">
        <v>45348</v>
      </c>
      <c r="V1759" s="4" t="s">
        <v>1887</v>
      </c>
      <c r="W1759" s="4"/>
      <c r="X1759" s="139" t="s">
        <v>70</v>
      </c>
      <c r="Y1759" s="140">
        <v>45365</v>
      </c>
      <c r="Z1759" s="4" t="s">
        <v>1885</v>
      </c>
      <c r="AA1759" s="4" t="s">
        <v>1886</v>
      </c>
      <c r="AB1759" s="186">
        <f t="shared" ref="AB1759:AB1760" si="273">P1759</f>
        <v>2281241</v>
      </c>
      <c r="AC1759" s="142">
        <f t="shared" si="265"/>
        <v>0</v>
      </c>
      <c r="AD1759" s="4"/>
      <c r="AE1759" s="4" t="s">
        <v>1127</v>
      </c>
      <c r="AF1759" s="252" t="s">
        <v>7792</v>
      </c>
      <c r="AG1759" s="145"/>
      <c r="AH1759" s="4"/>
      <c r="AI1759" s="145"/>
      <c r="AJ1759" s="4"/>
    </row>
    <row r="1760" spans="1:36" hidden="1">
      <c r="B1760" s="145" t="s">
        <v>5175</v>
      </c>
      <c r="C1760" s="4" t="s">
        <v>441</v>
      </c>
      <c r="D1760" s="4" t="s">
        <v>2135</v>
      </c>
      <c r="E1760" s="4"/>
      <c r="F1760" s="4" t="s">
        <v>1060</v>
      </c>
      <c r="G1760" s="4" t="s">
        <v>9143</v>
      </c>
      <c r="H1760" s="4" t="s">
        <v>1190</v>
      </c>
      <c r="I1760" s="4" t="s">
        <v>1191</v>
      </c>
      <c r="J1760" s="4"/>
      <c r="K1760" s="139">
        <v>1</v>
      </c>
      <c r="L1760" s="139">
        <v>1</v>
      </c>
      <c r="M1760" s="4">
        <v>0.2</v>
      </c>
      <c r="N1760" s="4" t="s">
        <v>6476</v>
      </c>
      <c r="O1760" s="4"/>
      <c r="P1760" s="186">
        <f t="shared" si="271"/>
        <v>1</v>
      </c>
      <c r="Q1760" s="186">
        <f t="shared" si="272"/>
        <v>0</v>
      </c>
      <c r="R1760" s="4">
        <v>208</v>
      </c>
      <c r="S1760" s="174" t="s">
        <v>70</v>
      </c>
      <c r="T1760" s="4" t="s">
        <v>70</v>
      </c>
      <c r="U1760" s="140">
        <v>45348</v>
      </c>
      <c r="V1760" s="4" t="s">
        <v>1887</v>
      </c>
      <c r="W1760" s="4"/>
      <c r="X1760" s="139" t="s">
        <v>70</v>
      </c>
      <c r="Y1760" s="140">
        <v>45365</v>
      </c>
      <c r="Z1760" s="4" t="s">
        <v>1885</v>
      </c>
      <c r="AA1760" s="4" t="s">
        <v>1886</v>
      </c>
      <c r="AB1760" s="186">
        <f t="shared" si="273"/>
        <v>1</v>
      </c>
      <c r="AC1760" s="142">
        <f t="shared" si="265"/>
        <v>0</v>
      </c>
      <c r="AD1760" s="4"/>
      <c r="AE1760" s="4" t="s">
        <v>1127</v>
      </c>
      <c r="AF1760" s="252" t="s">
        <v>7792</v>
      </c>
      <c r="AG1760" s="145"/>
      <c r="AH1760" s="4"/>
      <c r="AI1760" s="145"/>
      <c r="AJ1760" s="4"/>
    </row>
    <row r="1761" spans="1:37" hidden="1">
      <c r="B1761" s="145" t="s">
        <v>5175</v>
      </c>
      <c r="C1761" s="4" t="s">
        <v>441</v>
      </c>
      <c r="D1761" s="4" t="s">
        <v>2135</v>
      </c>
      <c r="E1761" s="4"/>
      <c r="F1761" s="4" t="s">
        <v>1060</v>
      </c>
      <c r="G1761" s="4" t="s">
        <v>9144</v>
      </c>
      <c r="H1761" s="4" t="s">
        <v>1203</v>
      </c>
      <c r="I1761" s="4" t="s">
        <v>1204</v>
      </c>
      <c r="J1761" s="4"/>
      <c r="K1761" s="139">
        <v>57536440</v>
      </c>
      <c r="L1761" s="139">
        <v>57536440</v>
      </c>
      <c r="M1761" s="4">
        <v>0.2</v>
      </c>
      <c r="N1761" s="4" t="s">
        <v>9145</v>
      </c>
      <c r="O1761" s="4"/>
      <c r="P1761" s="186">
        <f t="shared" si="271"/>
        <v>57536440</v>
      </c>
      <c r="Q1761" s="186">
        <f>P1761-K1761</f>
        <v>0</v>
      </c>
      <c r="R1761" s="4" t="s">
        <v>2503</v>
      </c>
      <c r="S1761" s="4" t="s">
        <v>70</v>
      </c>
      <c r="T1761" s="4"/>
      <c r="U1761" s="140">
        <v>45353</v>
      </c>
      <c r="V1761" s="4" t="s">
        <v>1884</v>
      </c>
      <c r="W1761" s="4" t="s">
        <v>1954</v>
      </c>
      <c r="X1761" s="139" t="s">
        <v>70</v>
      </c>
      <c r="Y1761" s="140">
        <v>45371</v>
      </c>
      <c r="Z1761" s="4" t="s">
        <v>1885</v>
      </c>
      <c r="AA1761" s="4" t="s">
        <v>1886</v>
      </c>
      <c r="AB1761" s="186">
        <f t="shared" ref="AB1761:AB1763" si="274">K1761</f>
        <v>57536440</v>
      </c>
      <c r="AC1761" s="142">
        <f t="shared" si="265"/>
        <v>0</v>
      </c>
      <c r="AD1761" s="4"/>
      <c r="AE1761" s="4" t="s">
        <v>2114</v>
      </c>
      <c r="AF1761" s="144" t="s">
        <v>7030</v>
      </c>
      <c r="AG1761" s="145"/>
      <c r="AH1761" s="4"/>
      <c r="AI1761" s="145"/>
      <c r="AJ1761" s="4"/>
      <c r="AK1761" t="s">
        <v>2116</v>
      </c>
    </row>
    <row r="1762" spans="1:37" hidden="1">
      <c r="B1762" s="175" t="s">
        <v>5175</v>
      </c>
      <c r="C1762" s="174" t="s">
        <v>441</v>
      </c>
      <c r="D1762" s="4" t="s">
        <v>2005</v>
      </c>
      <c r="E1762" s="4"/>
      <c r="F1762" s="4" t="s">
        <v>1060</v>
      </c>
      <c r="G1762" s="4" t="s">
        <v>9146</v>
      </c>
      <c r="H1762" s="4" t="s">
        <v>1289</v>
      </c>
      <c r="I1762" s="4" t="s">
        <v>1290</v>
      </c>
      <c r="J1762" s="4"/>
      <c r="K1762" s="139">
        <v>957722</v>
      </c>
      <c r="L1762" s="139">
        <v>957722</v>
      </c>
      <c r="M1762" s="4">
        <v>0.2</v>
      </c>
      <c r="N1762" s="4" t="s">
        <v>9147</v>
      </c>
      <c r="O1762" s="4"/>
      <c r="P1762" s="186">
        <f t="shared" si="271"/>
        <v>957722</v>
      </c>
      <c r="Q1762" s="4"/>
      <c r="R1762" s="4">
        <v>130</v>
      </c>
      <c r="S1762" s="174" t="s">
        <v>70</v>
      </c>
      <c r="T1762" s="4" t="s">
        <v>70</v>
      </c>
      <c r="U1762" s="140">
        <v>45341</v>
      </c>
      <c r="V1762" s="4" t="s">
        <v>1884</v>
      </c>
      <c r="W1762" s="4" t="s">
        <v>1954</v>
      </c>
      <c r="X1762" s="139" t="s">
        <v>70</v>
      </c>
      <c r="Y1762" s="140">
        <v>45371</v>
      </c>
      <c r="Z1762" s="4" t="s">
        <v>1885</v>
      </c>
      <c r="AA1762" s="4" t="s">
        <v>1886</v>
      </c>
      <c r="AB1762" s="186">
        <f t="shared" si="274"/>
        <v>957722</v>
      </c>
      <c r="AC1762" s="142">
        <f t="shared" si="265"/>
        <v>0</v>
      </c>
      <c r="AD1762" s="4"/>
      <c r="AE1762" s="4" t="s">
        <v>2114</v>
      </c>
      <c r="AF1762" s="144" t="s">
        <v>6045</v>
      </c>
      <c r="AG1762" s="145"/>
      <c r="AH1762" s="4"/>
      <c r="AI1762" s="145"/>
      <c r="AJ1762" s="4"/>
      <c r="AK1762" t="s">
        <v>2116</v>
      </c>
    </row>
    <row r="1763" spans="1:37" hidden="1">
      <c r="B1763" s="145" t="s">
        <v>5175</v>
      </c>
      <c r="C1763" s="4" t="s">
        <v>441</v>
      </c>
      <c r="D1763" s="4" t="s">
        <v>2135</v>
      </c>
      <c r="E1763" s="4"/>
      <c r="F1763" s="4" t="s">
        <v>1060</v>
      </c>
      <c r="G1763" s="4" t="s">
        <v>9148</v>
      </c>
      <c r="H1763" s="4" t="s">
        <v>1206</v>
      </c>
      <c r="I1763" s="4" t="s">
        <v>1207</v>
      </c>
      <c r="J1763" s="4"/>
      <c r="K1763" s="139">
        <v>716965</v>
      </c>
      <c r="L1763" s="139">
        <v>716965</v>
      </c>
      <c r="M1763" s="4">
        <v>0.2</v>
      </c>
      <c r="N1763" s="4" t="s">
        <v>9145</v>
      </c>
      <c r="O1763" s="4"/>
      <c r="P1763" s="186">
        <f t="shared" si="271"/>
        <v>716965</v>
      </c>
      <c r="Q1763" s="186">
        <f>P1763-K1763</f>
        <v>0</v>
      </c>
      <c r="R1763" s="4">
        <v>191</v>
      </c>
      <c r="S1763" s="174" t="s">
        <v>70</v>
      </c>
      <c r="T1763" s="4" t="s">
        <v>70</v>
      </c>
      <c r="U1763" s="140">
        <v>45352</v>
      </c>
      <c r="V1763" s="4" t="s">
        <v>1884</v>
      </c>
      <c r="W1763" s="4" t="s">
        <v>1954</v>
      </c>
      <c r="X1763" s="139" t="s">
        <v>70</v>
      </c>
      <c r="Y1763" s="140">
        <v>45371</v>
      </c>
      <c r="Z1763" s="4" t="s">
        <v>1885</v>
      </c>
      <c r="AA1763" s="4" t="s">
        <v>1886</v>
      </c>
      <c r="AB1763" s="186">
        <f t="shared" si="274"/>
        <v>716965</v>
      </c>
      <c r="AC1763" s="142">
        <f t="shared" si="265"/>
        <v>0</v>
      </c>
      <c r="AD1763" s="4"/>
      <c r="AE1763" s="4" t="s">
        <v>2114</v>
      </c>
      <c r="AF1763" s="144" t="s">
        <v>7037</v>
      </c>
      <c r="AG1763" s="145"/>
      <c r="AH1763" s="4"/>
      <c r="AI1763" s="145"/>
      <c r="AJ1763" s="4"/>
      <c r="AK1763" t="s">
        <v>2116</v>
      </c>
    </row>
    <row r="1764" spans="1:37" hidden="1">
      <c r="B1764" s="145" t="s">
        <v>5175</v>
      </c>
      <c r="C1764" s="4" t="s">
        <v>441</v>
      </c>
      <c r="D1764" s="4" t="s">
        <v>2135</v>
      </c>
      <c r="E1764" s="4"/>
      <c r="F1764" s="4" t="s">
        <v>1060</v>
      </c>
      <c r="G1764" s="4" t="s">
        <v>9149</v>
      </c>
      <c r="H1764" s="4" t="s">
        <v>1187</v>
      </c>
      <c r="I1764" s="4" t="s">
        <v>1188</v>
      </c>
      <c r="J1764" s="4"/>
      <c r="K1764" s="139">
        <v>6227238</v>
      </c>
      <c r="L1764" s="139">
        <v>6227238</v>
      </c>
      <c r="M1764" s="4">
        <v>0.2</v>
      </c>
      <c r="N1764" s="4" t="s">
        <v>9150</v>
      </c>
      <c r="O1764" s="4"/>
      <c r="P1764" s="186">
        <f>K1764</f>
        <v>6227238</v>
      </c>
      <c r="Q1764" s="186">
        <f>P1764-K1764</f>
        <v>0</v>
      </c>
      <c r="R1764" s="4">
        <v>193</v>
      </c>
      <c r="S1764" s="174" t="s">
        <v>70</v>
      </c>
      <c r="T1764" s="4" t="s">
        <v>70</v>
      </c>
      <c r="U1764" s="140">
        <v>45348</v>
      </c>
      <c r="V1764" s="4" t="s">
        <v>1887</v>
      </c>
      <c r="W1764" s="4"/>
      <c r="X1764" s="139" t="s">
        <v>70</v>
      </c>
      <c r="Y1764" s="140">
        <v>45366</v>
      </c>
      <c r="Z1764" s="4" t="s">
        <v>1885</v>
      </c>
      <c r="AA1764" s="4" t="s">
        <v>1886</v>
      </c>
      <c r="AB1764" s="186">
        <f>P1764</f>
        <v>6227238</v>
      </c>
      <c r="AC1764" s="142">
        <f t="shared" si="265"/>
        <v>0</v>
      </c>
      <c r="AD1764" s="4"/>
      <c r="AE1764" s="4" t="s">
        <v>1127</v>
      </c>
      <c r="AF1764" s="144" t="s">
        <v>7581</v>
      </c>
      <c r="AG1764" s="145"/>
      <c r="AH1764" s="4"/>
      <c r="AI1764" s="145"/>
      <c r="AJ1764" s="4"/>
    </row>
    <row r="1765" spans="1:37" hidden="1">
      <c r="B1765" s="145" t="s">
        <v>5175</v>
      </c>
      <c r="C1765" s="4" t="s">
        <v>441</v>
      </c>
      <c r="D1765" s="4" t="s">
        <v>3226</v>
      </c>
      <c r="E1765" s="4"/>
      <c r="F1765" s="4" t="s">
        <v>1060</v>
      </c>
      <c r="G1765" s="4" t="s">
        <v>9151</v>
      </c>
      <c r="H1765" s="4" t="s">
        <v>1209</v>
      </c>
      <c r="I1765" s="4" t="s">
        <v>1210</v>
      </c>
      <c r="J1765" s="4"/>
      <c r="K1765" s="139">
        <v>26</v>
      </c>
      <c r="L1765" s="139">
        <v>26</v>
      </c>
      <c r="M1765" s="4">
        <v>0.2</v>
      </c>
      <c r="N1765" s="4" t="s">
        <v>9152</v>
      </c>
      <c r="O1765" s="4"/>
      <c r="P1765" s="186">
        <f t="shared" ref="P1765:P1768" si="275">K1765</f>
        <v>26</v>
      </c>
      <c r="Q1765" s="186">
        <f t="shared" ref="Q1765:Q1768" si="276">P1765-K1765</f>
        <v>0</v>
      </c>
      <c r="R1765" s="4">
        <v>206</v>
      </c>
      <c r="S1765" s="174" t="s">
        <v>70</v>
      </c>
      <c r="T1765" s="4" t="s">
        <v>70</v>
      </c>
      <c r="U1765" s="140">
        <v>45348</v>
      </c>
      <c r="V1765" s="4" t="s">
        <v>1887</v>
      </c>
      <c r="W1765" s="4"/>
      <c r="X1765" s="139" t="s">
        <v>70</v>
      </c>
      <c r="Y1765" s="140">
        <v>45363</v>
      </c>
      <c r="Z1765" s="4" t="s">
        <v>1885</v>
      </c>
      <c r="AA1765" s="4" t="s">
        <v>1886</v>
      </c>
      <c r="AB1765" s="186">
        <f t="shared" ref="AB1765:AB1766" si="277">L1765</f>
        <v>26</v>
      </c>
      <c r="AC1765" s="142">
        <f t="shared" ref="AC1765:AC1766" si="278">L1765-AB1765</f>
        <v>0</v>
      </c>
      <c r="AD1765" s="4"/>
      <c r="AE1765" s="4" t="s">
        <v>1127</v>
      </c>
      <c r="AF1765" s="252" t="s">
        <v>7503</v>
      </c>
      <c r="AG1765" s="145"/>
      <c r="AH1765" s="4"/>
      <c r="AI1765" s="145"/>
      <c r="AJ1765" s="4"/>
    </row>
    <row r="1766" spans="1:37" hidden="1">
      <c r="B1766" s="145" t="s">
        <v>5175</v>
      </c>
      <c r="C1766" s="4" t="s">
        <v>441</v>
      </c>
      <c r="D1766" s="4" t="s">
        <v>2135</v>
      </c>
      <c r="E1766" s="4"/>
      <c r="F1766" s="4" t="s">
        <v>1060</v>
      </c>
      <c r="G1766" s="4" t="s">
        <v>9153</v>
      </c>
      <c r="H1766" s="4" t="s">
        <v>1209</v>
      </c>
      <c r="I1766" s="4" t="s">
        <v>1210</v>
      </c>
      <c r="J1766" s="4"/>
      <c r="K1766" s="139">
        <v>29430528</v>
      </c>
      <c r="L1766" s="139">
        <v>29430528</v>
      </c>
      <c r="M1766" s="4">
        <v>0.2</v>
      </c>
      <c r="N1766" s="4" t="s">
        <v>9154</v>
      </c>
      <c r="O1766" s="4"/>
      <c r="P1766" s="186">
        <f t="shared" si="275"/>
        <v>29430528</v>
      </c>
      <c r="Q1766" s="186">
        <f t="shared" si="276"/>
        <v>0</v>
      </c>
      <c r="R1766" s="4">
        <v>206</v>
      </c>
      <c r="S1766" s="174" t="s">
        <v>70</v>
      </c>
      <c r="T1766" s="4" t="s">
        <v>70</v>
      </c>
      <c r="U1766" s="140">
        <v>45348</v>
      </c>
      <c r="V1766" s="4" t="s">
        <v>1887</v>
      </c>
      <c r="W1766" s="4"/>
      <c r="X1766" s="139" t="s">
        <v>70</v>
      </c>
      <c r="Y1766" s="140">
        <v>45363</v>
      </c>
      <c r="Z1766" s="4" t="s">
        <v>1885</v>
      </c>
      <c r="AA1766" s="4" t="s">
        <v>1886</v>
      </c>
      <c r="AB1766" s="186">
        <f t="shared" si="277"/>
        <v>29430528</v>
      </c>
      <c r="AC1766" s="142">
        <f t="shared" si="278"/>
        <v>0</v>
      </c>
      <c r="AD1766" s="4"/>
      <c r="AE1766" s="4" t="s">
        <v>1127</v>
      </c>
      <c r="AF1766" s="252" t="s">
        <v>7503</v>
      </c>
      <c r="AG1766" s="145"/>
      <c r="AH1766" s="4"/>
      <c r="AI1766" s="145"/>
      <c r="AJ1766" s="4"/>
    </row>
    <row r="1767" spans="1:37" hidden="1">
      <c r="A1767" t="s">
        <v>6494</v>
      </c>
      <c r="B1767" s="145" t="s">
        <v>5175</v>
      </c>
      <c r="C1767" s="4" t="s">
        <v>441</v>
      </c>
      <c r="D1767" s="4" t="s">
        <v>4879</v>
      </c>
      <c r="E1767" s="4"/>
      <c r="F1767" s="4" t="s">
        <v>1060</v>
      </c>
      <c r="G1767" s="4" t="s">
        <v>9155</v>
      </c>
      <c r="H1767" s="4" t="s">
        <v>1192</v>
      </c>
      <c r="I1767" s="4" t="s">
        <v>1239</v>
      </c>
      <c r="J1767" s="4"/>
      <c r="K1767" s="139">
        <v>16552385</v>
      </c>
      <c r="L1767" s="139">
        <v>16552385</v>
      </c>
      <c r="M1767" s="4">
        <v>0.2</v>
      </c>
      <c r="N1767" s="4" t="s">
        <v>2149</v>
      </c>
      <c r="O1767" s="4"/>
      <c r="P1767" s="186">
        <f t="shared" si="275"/>
        <v>16552385</v>
      </c>
      <c r="Q1767" s="186">
        <f t="shared" si="276"/>
        <v>0</v>
      </c>
      <c r="R1767" s="4" t="s">
        <v>2503</v>
      </c>
      <c r="S1767" s="4" t="s">
        <v>70</v>
      </c>
      <c r="T1767" s="4"/>
      <c r="U1767" s="140">
        <v>45353</v>
      </c>
      <c r="V1767" s="4" t="s">
        <v>1884</v>
      </c>
      <c r="W1767" s="4" t="s">
        <v>1954</v>
      </c>
      <c r="X1767" s="4" t="s">
        <v>70</v>
      </c>
      <c r="Y1767" s="4" t="s">
        <v>3521</v>
      </c>
      <c r="Z1767" s="4" t="s">
        <v>1885</v>
      </c>
      <c r="AA1767" s="4" t="s">
        <v>1886</v>
      </c>
      <c r="AB1767" s="186">
        <f t="shared" ref="AB1767:AB1768" si="279">P1767</f>
        <v>16552385</v>
      </c>
      <c r="AC1767" s="142">
        <f t="shared" ref="AC1767:AC1768" si="280">P1767-AB1767</f>
        <v>0</v>
      </c>
      <c r="AD1767" s="4"/>
      <c r="AE1767" s="4" t="s">
        <v>2114</v>
      </c>
      <c r="AF1767" s="144" t="s">
        <v>6497</v>
      </c>
      <c r="AG1767" s="145"/>
      <c r="AH1767" s="4"/>
      <c r="AI1767" s="145"/>
      <c r="AJ1767" s="4"/>
      <c r="AK1767" t="s">
        <v>6388</v>
      </c>
    </row>
    <row r="1768" spans="1:37" hidden="1">
      <c r="A1768" t="s">
        <v>6494</v>
      </c>
      <c r="B1768" s="145" t="s">
        <v>5175</v>
      </c>
      <c r="C1768" s="4" t="s">
        <v>441</v>
      </c>
      <c r="D1768" s="4" t="s">
        <v>3226</v>
      </c>
      <c r="E1768" s="4"/>
      <c r="F1768" s="4" t="s">
        <v>1060</v>
      </c>
      <c r="G1768" s="4" t="s">
        <v>9156</v>
      </c>
      <c r="H1768" s="4" t="s">
        <v>1192</v>
      </c>
      <c r="I1768" s="4" t="s">
        <v>1239</v>
      </c>
      <c r="J1768" s="4"/>
      <c r="K1768" s="139">
        <v>20026</v>
      </c>
      <c r="L1768" s="139">
        <v>20026</v>
      </c>
      <c r="M1768" s="4">
        <v>0.2</v>
      </c>
      <c r="N1768" s="4" t="s">
        <v>9157</v>
      </c>
      <c r="O1768" s="4"/>
      <c r="P1768" s="186">
        <f t="shared" si="275"/>
        <v>20026</v>
      </c>
      <c r="Q1768" s="186">
        <f t="shared" si="276"/>
        <v>0</v>
      </c>
      <c r="R1768" s="4" t="s">
        <v>2503</v>
      </c>
      <c r="S1768" s="4" t="s">
        <v>70</v>
      </c>
      <c r="T1768" s="4"/>
      <c r="U1768" s="140">
        <v>45353</v>
      </c>
      <c r="V1768" s="4" t="s">
        <v>1884</v>
      </c>
      <c r="W1768" s="4" t="s">
        <v>1954</v>
      </c>
      <c r="X1768" s="4" t="s">
        <v>70</v>
      </c>
      <c r="Y1768" s="4" t="s">
        <v>3521</v>
      </c>
      <c r="Z1768" s="4" t="s">
        <v>1885</v>
      </c>
      <c r="AA1768" s="4" t="s">
        <v>1886</v>
      </c>
      <c r="AB1768" s="186">
        <f t="shared" si="279"/>
        <v>20026</v>
      </c>
      <c r="AC1768" s="142">
        <f t="shared" si="280"/>
        <v>0</v>
      </c>
      <c r="AD1768" s="4"/>
      <c r="AE1768" s="4" t="s">
        <v>2114</v>
      </c>
      <c r="AF1768" s="144" t="s">
        <v>6497</v>
      </c>
      <c r="AG1768" s="145"/>
      <c r="AH1768" s="4"/>
      <c r="AI1768" s="145"/>
      <c r="AJ1768" s="4"/>
      <c r="AK1768" t="s">
        <v>6388</v>
      </c>
    </row>
    <row r="1769" spans="1:37" hidden="1">
      <c r="B1769" s="145" t="s">
        <v>5175</v>
      </c>
      <c r="C1769" s="4" t="s">
        <v>441</v>
      </c>
      <c r="D1769" s="4" t="s">
        <v>1946</v>
      </c>
      <c r="E1769" s="4"/>
      <c r="F1769" s="4" t="s">
        <v>1060</v>
      </c>
      <c r="G1769" s="4" t="s">
        <v>9158</v>
      </c>
      <c r="H1769" s="4" t="s">
        <v>1295</v>
      </c>
      <c r="I1769" s="4" t="s">
        <v>1296</v>
      </c>
      <c r="J1769" s="4"/>
      <c r="K1769" s="139">
        <v>30345936</v>
      </c>
      <c r="L1769" s="139">
        <v>30345936</v>
      </c>
      <c r="M1769" s="4">
        <v>0.2</v>
      </c>
      <c r="N1769" s="4" t="s">
        <v>9159</v>
      </c>
      <c r="O1769" s="4"/>
      <c r="P1769" s="186">
        <f>K1769</f>
        <v>30345936</v>
      </c>
      <c r="Q1769" s="186">
        <f>P1769-K1769</f>
        <v>0</v>
      </c>
      <c r="R1769" s="4">
        <v>114</v>
      </c>
      <c r="S1769" s="4" t="s">
        <v>70</v>
      </c>
      <c r="T1769" s="4" t="s">
        <v>70</v>
      </c>
      <c r="U1769" s="140">
        <v>45321</v>
      </c>
      <c r="V1769" s="4" t="s">
        <v>1884</v>
      </c>
      <c r="W1769" s="4"/>
      <c r="X1769" s="139" t="s">
        <v>70</v>
      </c>
      <c r="Y1769" s="95">
        <v>45353</v>
      </c>
      <c r="Z1769" s="4" t="s">
        <v>1888</v>
      </c>
      <c r="AA1769" s="4" t="s">
        <v>1886</v>
      </c>
      <c r="AB1769" s="186">
        <f>P1769</f>
        <v>30345936</v>
      </c>
      <c r="AC1769" s="142">
        <f t="shared" si="265"/>
        <v>0</v>
      </c>
      <c r="AD1769" s="4"/>
      <c r="AE1769" s="4" t="s">
        <v>1942</v>
      </c>
      <c r="AF1769" s="252" t="s">
        <v>5789</v>
      </c>
      <c r="AG1769" s="145"/>
      <c r="AH1769" s="4"/>
      <c r="AI1769" s="145"/>
      <c r="AJ1769" s="4"/>
      <c r="AK1769" s="95">
        <v>45353</v>
      </c>
    </row>
    <row r="1770" spans="1:37" hidden="1">
      <c r="B1770" s="145" t="s">
        <v>5175</v>
      </c>
      <c r="C1770" s="4" t="s">
        <v>441</v>
      </c>
      <c r="D1770" s="4" t="s">
        <v>1946</v>
      </c>
      <c r="E1770" s="4"/>
      <c r="F1770" s="4" t="s">
        <v>1060</v>
      </c>
      <c r="G1770" s="4" t="s">
        <v>9160</v>
      </c>
      <c r="H1770" s="4" t="s">
        <v>1295</v>
      </c>
      <c r="I1770" s="4" t="s">
        <v>1296</v>
      </c>
      <c r="J1770" s="4"/>
      <c r="K1770" s="139">
        <v>12314298</v>
      </c>
      <c r="L1770" s="139">
        <v>12314298</v>
      </c>
      <c r="M1770" s="4">
        <v>0.5</v>
      </c>
      <c r="N1770" s="4" t="s">
        <v>8477</v>
      </c>
      <c r="O1770" s="4"/>
      <c r="P1770" s="186">
        <f>K1770</f>
        <v>12314298</v>
      </c>
      <c r="Q1770" s="186">
        <f>P1770-K1770</f>
        <v>0</v>
      </c>
      <c r="R1770" s="4">
        <v>114</v>
      </c>
      <c r="S1770" s="4" t="s">
        <v>70</v>
      </c>
      <c r="T1770" s="4" t="s">
        <v>70</v>
      </c>
      <c r="U1770" s="140">
        <v>45321</v>
      </c>
      <c r="V1770" s="4" t="s">
        <v>1884</v>
      </c>
      <c r="W1770" s="4"/>
      <c r="X1770" s="139" t="s">
        <v>70</v>
      </c>
      <c r="Y1770" s="95">
        <v>45353</v>
      </c>
      <c r="Z1770" s="4" t="s">
        <v>1888</v>
      </c>
      <c r="AA1770" s="4" t="s">
        <v>1886</v>
      </c>
      <c r="AB1770" s="186">
        <f>P1770</f>
        <v>12314298</v>
      </c>
      <c r="AC1770" s="142">
        <f t="shared" si="265"/>
        <v>0</v>
      </c>
      <c r="AD1770" s="4"/>
      <c r="AE1770" s="4" t="s">
        <v>1942</v>
      </c>
      <c r="AF1770" s="252" t="s">
        <v>5789</v>
      </c>
      <c r="AG1770" s="145"/>
      <c r="AH1770" s="4"/>
      <c r="AI1770" s="145"/>
      <c r="AJ1770" s="4"/>
      <c r="AK1770" s="95">
        <v>45353</v>
      </c>
    </row>
    <row r="1771" spans="1:37" hidden="1">
      <c r="B1771" s="145" t="s">
        <v>5175</v>
      </c>
      <c r="C1771" s="4" t="s">
        <v>441</v>
      </c>
      <c r="D1771" s="4" t="s">
        <v>2458</v>
      </c>
      <c r="E1771" s="4"/>
      <c r="F1771" s="4" t="s">
        <v>1060</v>
      </c>
      <c r="G1771" s="4" t="s">
        <v>9161</v>
      </c>
      <c r="H1771" s="4" t="s">
        <v>1317</v>
      </c>
      <c r="I1771" s="4" t="s">
        <v>1318</v>
      </c>
      <c r="J1771" s="4"/>
      <c r="K1771" s="139">
        <v>175582</v>
      </c>
      <c r="L1771" s="139">
        <v>175582</v>
      </c>
      <c r="M1771" s="4">
        <v>0.2</v>
      </c>
      <c r="N1771" s="4" t="s">
        <v>9162</v>
      </c>
      <c r="O1771" s="4"/>
      <c r="P1771" s="186">
        <f>K1771</f>
        <v>175582</v>
      </c>
      <c r="Q1771" s="186">
        <f>K1771-P1771</f>
        <v>0</v>
      </c>
      <c r="R1771" s="4">
        <v>81</v>
      </c>
      <c r="S1771" s="4" t="s">
        <v>70</v>
      </c>
      <c r="T1771" s="4" t="s">
        <v>70</v>
      </c>
      <c r="U1771" s="140">
        <v>45352</v>
      </c>
      <c r="V1771" s="4" t="s">
        <v>1884</v>
      </c>
      <c r="W1771" s="4" t="s">
        <v>1954</v>
      </c>
      <c r="X1771" s="4"/>
      <c r="Y1771" s="4"/>
      <c r="Z1771" s="146"/>
      <c r="AA1771" s="4" t="s">
        <v>1886</v>
      </c>
      <c r="AB1771" s="4"/>
      <c r="AC1771" s="142">
        <f t="shared" si="265"/>
        <v>175582</v>
      </c>
      <c r="AD1771" s="4"/>
      <c r="AE1771" s="4"/>
      <c r="AF1771" s="144"/>
      <c r="AG1771" s="145"/>
      <c r="AH1771" s="4"/>
      <c r="AI1771" s="145"/>
      <c r="AJ1771" s="4"/>
    </row>
    <row r="1772" spans="1:37" hidden="1">
      <c r="B1772" s="145" t="s">
        <v>5175</v>
      </c>
      <c r="C1772" s="4" t="s">
        <v>441</v>
      </c>
      <c r="D1772" s="4" t="s">
        <v>3226</v>
      </c>
      <c r="E1772" s="4"/>
      <c r="F1772" s="4" t="s">
        <v>1060</v>
      </c>
      <c r="G1772" s="4" t="s">
        <v>9163</v>
      </c>
      <c r="H1772" s="4" t="s">
        <v>1243</v>
      </c>
      <c r="I1772" s="4" t="s">
        <v>1244</v>
      </c>
      <c r="J1772" s="4"/>
      <c r="K1772" s="139">
        <v>4364019</v>
      </c>
      <c r="L1772" s="139">
        <v>4364019</v>
      </c>
      <c r="M1772" s="4">
        <v>0.2</v>
      </c>
      <c r="N1772" s="4" t="s">
        <v>9164</v>
      </c>
      <c r="O1772" s="4"/>
      <c r="P1772" s="186">
        <f>L1772</f>
        <v>4364019</v>
      </c>
      <c r="Q1772" s="186">
        <f>L1772-P1772</f>
        <v>0</v>
      </c>
      <c r="R1772" s="4" t="s">
        <v>2503</v>
      </c>
      <c r="S1772" s="4" t="s">
        <v>70</v>
      </c>
      <c r="T1772" s="4" t="s">
        <v>70</v>
      </c>
      <c r="U1772" s="140">
        <v>45352</v>
      </c>
      <c r="V1772" s="4" t="s">
        <v>1884</v>
      </c>
      <c r="W1772" s="4" t="s">
        <v>1954</v>
      </c>
      <c r="X1772" s="139" t="s">
        <v>70</v>
      </c>
      <c r="Y1772" s="140">
        <v>45363</v>
      </c>
      <c r="Z1772" s="4" t="s">
        <v>1885</v>
      </c>
      <c r="AA1772" s="4" t="s">
        <v>1886</v>
      </c>
      <c r="AB1772" s="186">
        <f t="shared" ref="AB1772:AB1774" si="281">L1772</f>
        <v>4364019</v>
      </c>
      <c r="AC1772" s="142">
        <f t="shared" ref="AC1772:AC1774" si="282">L1772-AB1772</f>
        <v>0</v>
      </c>
      <c r="AD1772" s="4"/>
      <c r="AE1772" s="4" t="s">
        <v>1127</v>
      </c>
      <c r="AF1772" s="252" t="s">
        <v>7568</v>
      </c>
      <c r="AG1772" s="145"/>
      <c r="AH1772" s="4"/>
      <c r="AI1772" s="145"/>
      <c r="AJ1772" s="4"/>
    </row>
    <row r="1773" spans="1:37" hidden="1">
      <c r="B1773" s="145" t="s">
        <v>5175</v>
      </c>
      <c r="C1773" s="4" t="s">
        <v>441</v>
      </c>
      <c r="D1773" s="4" t="s">
        <v>2135</v>
      </c>
      <c r="E1773" s="4"/>
      <c r="F1773" s="4" t="s">
        <v>1060</v>
      </c>
      <c r="G1773" s="4" t="s">
        <v>9165</v>
      </c>
      <c r="H1773" s="4" t="s">
        <v>1243</v>
      </c>
      <c r="I1773" s="4" t="s">
        <v>1244</v>
      </c>
      <c r="J1773" s="4"/>
      <c r="K1773" s="139">
        <v>1964938</v>
      </c>
      <c r="L1773" s="139">
        <v>1964938</v>
      </c>
      <c r="M1773" s="4">
        <v>0.2</v>
      </c>
      <c r="N1773" s="4" t="s">
        <v>3904</v>
      </c>
      <c r="O1773" s="4"/>
      <c r="P1773" s="186">
        <f>L1773</f>
        <v>1964938</v>
      </c>
      <c r="Q1773" s="186">
        <f>L1773-P1773</f>
        <v>0</v>
      </c>
      <c r="R1773" s="4" t="s">
        <v>2503</v>
      </c>
      <c r="S1773" s="4" t="s">
        <v>70</v>
      </c>
      <c r="T1773" s="4" t="s">
        <v>70</v>
      </c>
      <c r="U1773" s="140">
        <v>45352</v>
      </c>
      <c r="V1773" s="4" t="s">
        <v>1884</v>
      </c>
      <c r="W1773" s="4" t="s">
        <v>1954</v>
      </c>
      <c r="X1773" s="139" t="s">
        <v>70</v>
      </c>
      <c r="Y1773" s="140">
        <v>45363</v>
      </c>
      <c r="Z1773" s="4" t="s">
        <v>1885</v>
      </c>
      <c r="AA1773" s="4" t="s">
        <v>1886</v>
      </c>
      <c r="AB1773" s="186">
        <f t="shared" si="281"/>
        <v>1964938</v>
      </c>
      <c r="AC1773" s="142">
        <f t="shared" si="282"/>
        <v>0</v>
      </c>
      <c r="AD1773" s="4"/>
      <c r="AE1773" s="4" t="s">
        <v>1127</v>
      </c>
      <c r="AF1773" s="252" t="s">
        <v>7568</v>
      </c>
      <c r="AG1773" s="145"/>
      <c r="AH1773" s="4"/>
      <c r="AI1773" s="145"/>
      <c r="AJ1773" s="4"/>
    </row>
    <row r="1774" spans="1:37" hidden="1">
      <c r="B1774" s="145" t="s">
        <v>5175</v>
      </c>
      <c r="C1774" s="4" t="s">
        <v>441</v>
      </c>
      <c r="D1774" s="4" t="s">
        <v>2135</v>
      </c>
      <c r="E1774" s="4"/>
      <c r="F1774" s="4" t="s">
        <v>1060</v>
      </c>
      <c r="G1774" s="4" t="s">
        <v>9166</v>
      </c>
      <c r="H1774" s="4" t="s">
        <v>1243</v>
      </c>
      <c r="I1774" s="4" t="s">
        <v>1244</v>
      </c>
      <c r="J1774" s="4"/>
      <c r="K1774" s="139">
        <v>19514937</v>
      </c>
      <c r="L1774" s="139">
        <v>19514937</v>
      </c>
      <c r="M1774" s="4">
        <v>0.2</v>
      </c>
      <c r="N1774" s="4" t="s">
        <v>9167</v>
      </c>
      <c r="O1774" s="4"/>
      <c r="P1774" s="186">
        <f>L1774</f>
        <v>19514937</v>
      </c>
      <c r="Q1774" s="186">
        <f>L1774-P1774</f>
        <v>0</v>
      </c>
      <c r="R1774" s="4" t="s">
        <v>2503</v>
      </c>
      <c r="S1774" s="4" t="s">
        <v>70</v>
      </c>
      <c r="T1774" s="4" t="s">
        <v>70</v>
      </c>
      <c r="U1774" s="140">
        <v>45352</v>
      </c>
      <c r="V1774" s="4" t="s">
        <v>1884</v>
      </c>
      <c r="W1774" s="4" t="s">
        <v>1954</v>
      </c>
      <c r="X1774" s="139" t="s">
        <v>70</v>
      </c>
      <c r="Y1774" s="140">
        <v>45363</v>
      </c>
      <c r="Z1774" s="4" t="s">
        <v>1885</v>
      </c>
      <c r="AA1774" s="4" t="s">
        <v>1886</v>
      </c>
      <c r="AB1774" s="186">
        <f t="shared" si="281"/>
        <v>19514937</v>
      </c>
      <c r="AC1774" s="142">
        <f t="shared" si="282"/>
        <v>0</v>
      </c>
      <c r="AD1774" s="4"/>
      <c r="AE1774" s="4" t="s">
        <v>1127</v>
      </c>
      <c r="AF1774" s="252" t="s">
        <v>7568</v>
      </c>
      <c r="AG1774" s="145"/>
      <c r="AH1774" s="4"/>
      <c r="AI1774" s="145"/>
      <c r="AJ1774" s="4"/>
    </row>
    <row r="1775" spans="1:37" hidden="1">
      <c r="B1775" s="175" t="s">
        <v>5175</v>
      </c>
      <c r="C1775" s="174" t="s">
        <v>441</v>
      </c>
      <c r="D1775" s="4" t="s">
        <v>6226</v>
      </c>
      <c r="E1775" s="4"/>
      <c r="F1775" s="4" t="s">
        <v>1060</v>
      </c>
      <c r="G1775" s="4" t="s">
        <v>9168</v>
      </c>
      <c r="H1775" s="4" t="s">
        <v>1349</v>
      </c>
      <c r="I1775" s="4" t="s">
        <v>1350</v>
      </c>
      <c r="J1775" s="4"/>
      <c r="K1775" s="139">
        <v>225076</v>
      </c>
      <c r="L1775" s="139">
        <v>225076</v>
      </c>
      <c r="M1775" s="4">
        <v>0.2</v>
      </c>
      <c r="N1775" s="4" t="s">
        <v>6275</v>
      </c>
      <c r="O1775" s="4"/>
      <c r="P1775" s="186">
        <f>L1775</f>
        <v>225076</v>
      </c>
      <c r="Q1775" s="186">
        <f>L1775-P1775</f>
        <v>0</v>
      </c>
      <c r="R1775" s="4">
        <v>20</v>
      </c>
      <c r="S1775" s="4" t="s">
        <v>70</v>
      </c>
      <c r="T1775" s="4" t="s">
        <v>70</v>
      </c>
      <c r="U1775" s="140">
        <v>45341</v>
      </c>
      <c r="V1775" s="4" t="s">
        <v>1884</v>
      </c>
      <c r="W1775" s="4" t="s">
        <v>1954</v>
      </c>
      <c r="X1775" s="4"/>
      <c r="Y1775" s="4"/>
      <c r="Z1775" s="146"/>
      <c r="AA1775" s="4" t="s">
        <v>1886</v>
      </c>
      <c r="AB1775" s="4"/>
      <c r="AC1775" s="142">
        <f t="shared" si="265"/>
        <v>225076</v>
      </c>
      <c r="AD1775" s="4"/>
      <c r="AE1775" s="4"/>
      <c r="AF1775" s="144"/>
      <c r="AG1775" s="145"/>
      <c r="AH1775" s="4"/>
      <c r="AI1775" s="145"/>
      <c r="AJ1775" s="4"/>
    </row>
    <row r="1776" spans="1:37" hidden="1">
      <c r="B1776" s="145" t="s">
        <v>5175</v>
      </c>
      <c r="C1776" s="4" t="s">
        <v>441</v>
      </c>
      <c r="D1776" s="4" t="s">
        <v>2098</v>
      </c>
      <c r="E1776" s="4"/>
      <c r="F1776" s="4" t="s">
        <v>1060</v>
      </c>
      <c r="G1776" s="4" t="s">
        <v>9169</v>
      </c>
      <c r="H1776" s="4" t="s">
        <v>1331</v>
      </c>
      <c r="I1776" s="4" t="s">
        <v>1332</v>
      </c>
      <c r="J1776" s="4"/>
      <c r="K1776" s="139">
        <v>472997</v>
      </c>
      <c r="L1776" s="139">
        <v>472997</v>
      </c>
      <c r="M1776" s="4">
        <v>0.2</v>
      </c>
      <c r="N1776" s="4" t="s">
        <v>9170</v>
      </c>
      <c r="O1776" s="4"/>
      <c r="P1776" s="186">
        <f>K1776</f>
        <v>472997</v>
      </c>
      <c r="Q1776" s="186">
        <f>P1776-K1776</f>
        <v>0</v>
      </c>
      <c r="R1776" s="4">
        <v>119</v>
      </c>
      <c r="S1776" s="4" t="s">
        <v>70</v>
      </c>
      <c r="T1776" s="4" t="s">
        <v>70</v>
      </c>
      <c r="U1776" s="140">
        <v>45321</v>
      </c>
      <c r="V1776" s="4" t="s">
        <v>1884</v>
      </c>
      <c r="W1776" s="4"/>
      <c r="X1776" s="139" t="s">
        <v>70</v>
      </c>
      <c r="Y1776" s="140">
        <v>45370</v>
      </c>
      <c r="Z1776" s="4" t="s">
        <v>1885</v>
      </c>
      <c r="AA1776" s="4" t="s">
        <v>1886</v>
      </c>
      <c r="AB1776" s="186">
        <f>P1776</f>
        <v>472997</v>
      </c>
      <c r="AC1776" s="142">
        <f t="shared" si="265"/>
        <v>0</v>
      </c>
      <c r="AD1776" s="4"/>
      <c r="AE1776" s="4" t="s">
        <v>6346</v>
      </c>
      <c r="AF1776" s="144" t="s">
        <v>6347</v>
      </c>
      <c r="AG1776" s="145"/>
      <c r="AH1776" s="4"/>
      <c r="AI1776" s="145"/>
      <c r="AJ1776" s="4"/>
    </row>
    <row r="1777" spans="2:37" hidden="1">
      <c r="B1777" s="145" t="s">
        <v>5175</v>
      </c>
      <c r="C1777" s="4" t="s">
        <v>441</v>
      </c>
      <c r="D1777" s="4" t="s">
        <v>2518</v>
      </c>
      <c r="E1777" s="4"/>
      <c r="F1777" s="4" t="s">
        <v>1060</v>
      </c>
      <c r="G1777" s="4" t="s">
        <v>9171</v>
      </c>
      <c r="H1777" s="4" t="s">
        <v>1211</v>
      </c>
      <c r="I1777" s="4" t="s">
        <v>1271</v>
      </c>
      <c r="J1777" s="4"/>
      <c r="K1777" s="139">
        <v>126057</v>
      </c>
      <c r="L1777" s="139">
        <v>126057</v>
      </c>
      <c r="M1777" s="4">
        <v>0.2</v>
      </c>
      <c r="N1777" s="4" t="s">
        <v>9172</v>
      </c>
      <c r="O1777" s="4"/>
      <c r="P1777" s="4"/>
      <c r="Q1777" s="4"/>
      <c r="R1777" s="4">
        <v>222</v>
      </c>
      <c r="S1777" s="174" t="s">
        <v>70</v>
      </c>
      <c r="T1777" s="4" t="s">
        <v>70</v>
      </c>
      <c r="U1777" s="140">
        <v>45348</v>
      </c>
      <c r="V1777" s="4" t="s">
        <v>1887</v>
      </c>
      <c r="W1777" s="4"/>
      <c r="X1777" s="4"/>
      <c r="Y1777" s="4"/>
      <c r="Z1777" s="146"/>
      <c r="AA1777" s="4" t="s">
        <v>1886</v>
      </c>
      <c r="AB1777" s="4"/>
      <c r="AC1777" s="142">
        <f t="shared" si="265"/>
        <v>0</v>
      </c>
      <c r="AD1777" s="4"/>
      <c r="AE1777" s="4"/>
      <c r="AF1777" s="144"/>
      <c r="AG1777" s="145"/>
      <c r="AH1777" s="4"/>
      <c r="AI1777" s="145"/>
      <c r="AJ1777" s="4"/>
    </row>
    <row r="1778" spans="2:37" hidden="1">
      <c r="B1778" s="145" t="s">
        <v>5175</v>
      </c>
      <c r="C1778" s="4" t="s">
        <v>441</v>
      </c>
      <c r="D1778" s="4" t="s">
        <v>4879</v>
      </c>
      <c r="E1778" s="4"/>
      <c r="F1778" s="4" t="s">
        <v>1060</v>
      </c>
      <c r="G1778" s="4" t="s">
        <v>9173</v>
      </c>
      <c r="H1778" s="4" t="s">
        <v>1298</v>
      </c>
      <c r="I1778" s="4" t="s">
        <v>1299</v>
      </c>
      <c r="J1778" s="4"/>
      <c r="K1778" s="139">
        <v>314888</v>
      </c>
      <c r="L1778" s="139">
        <v>314888</v>
      </c>
      <c r="M1778" s="4">
        <v>0.2</v>
      </c>
      <c r="N1778" s="4" t="s">
        <v>3023</v>
      </c>
      <c r="O1778" s="4"/>
      <c r="P1778" s="186">
        <f>K1778</f>
        <v>314888</v>
      </c>
      <c r="Q1778" s="186">
        <f>K1778-P1778</f>
        <v>0</v>
      </c>
      <c r="R1778" s="4">
        <v>76</v>
      </c>
      <c r="S1778" s="4" t="s">
        <v>70</v>
      </c>
      <c r="T1778" s="4" t="s">
        <v>70</v>
      </c>
      <c r="U1778" s="140">
        <v>45352</v>
      </c>
      <c r="V1778" s="4" t="s">
        <v>1884</v>
      </c>
      <c r="W1778" s="4" t="s">
        <v>1954</v>
      </c>
      <c r="X1778" s="139" t="s">
        <v>70</v>
      </c>
      <c r="Y1778" s="140">
        <v>45363</v>
      </c>
      <c r="Z1778" s="4" t="s">
        <v>1885</v>
      </c>
      <c r="AA1778" s="4" t="s">
        <v>1886</v>
      </c>
      <c r="AB1778" s="186">
        <f>L1778</f>
        <v>314888</v>
      </c>
      <c r="AC1778" s="142">
        <f>L1778-AB1778</f>
        <v>0</v>
      </c>
      <c r="AD1778" s="4"/>
      <c r="AE1778" s="4" t="s">
        <v>1127</v>
      </c>
      <c r="AF1778" s="252" t="s">
        <v>6501</v>
      </c>
      <c r="AG1778" s="145"/>
      <c r="AH1778" s="4"/>
      <c r="AI1778" s="145"/>
      <c r="AJ1778" s="4"/>
    </row>
    <row r="1779" spans="2:37" hidden="1">
      <c r="B1779" s="145" t="s">
        <v>5175</v>
      </c>
      <c r="C1779" s="4" t="s">
        <v>441</v>
      </c>
      <c r="D1779" s="4" t="s">
        <v>2498</v>
      </c>
      <c r="E1779" s="4"/>
      <c r="F1779" s="4" t="s">
        <v>1060</v>
      </c>
      <c r="G1779" s="4" t="s">
        <v>9174</v>
      </c>
      <c r="H1779" s="4" t="s">
        <v>1245</v>
      </c>
      <c r="I1779" s="4" t="s">
        <v>1246</v>
      </c>
      <c r="J1779" s="4"/>
      <c r="K1779" s="139">
        <v>180311022</v>
      </c>
      <c r="L1779" s="139">
        <v>180311022</v>
      </c>
      <c r="M1779" s="4">
        <v>0.5</v>
      </c>
      <c r="N1779" s="4" t="s">
        <v>4886</v>
      </c>
      <c r="O1779" s="4"/>
      <c r="P1779" s="186">
        <f t="shared" ref="P1779:P1780" si="283">K1779</f>
        <v>180311022</v>
      </c>
      <c r="Q1779" s="186">
        <f t="shared" ref="Q1779:Q1780" si="284">P1779-K1779</f>
        <v>0</v>
      </c>
      <c r="R1779" s="4">
        <v>213</v>
      </c>
      <c r="S1779" s="174" t="s">
        <v>70</v>
      </c>
      <c r="T1779" s="4" t="s">
        <v>70</v>
      </c>
      <c r="U1779" s="140">
        <v>45348</v>
      </c>
      <c r="V1779" s="4" t="s">
        <v>1887</v>
      </c>
      <c r="W1779" s="4"/>
      <c r="X1779" s="139" t="s">
        <v>70</v>
      </c>
      <c r="Y1779" s="140">
        <v>45371</v>
      </c>
      <c r="Z1779" s="4" t="s">
        <v>1885</v>
      </c>
      <c r="AA1779" s="4" t="s">
        <v>1886</v>
      </c>
      <c r="AB1779" s="186">
        <f t="shared" ref="AB1779:AB1780" si="285">K1779</f>
        <v>180311022</v>
      </c>
      <c r="AC1779" s="142">
        <f t="shared" ref="AC1779:AC1780" si="286">P1779-AB1779</f>
        <v>0</v>
      </c>
      <c r="AD1779" s="4"/>
      <c r="AE1779" s="4" t="s">
        <v>2114</v>
      </c>
      <c r="AF1779" s="144" t="s">
        <v>6434</v>
      </c>
      <c r="AG1779" s="145"/>
      <c r="AH1779" s="4"/>
      <c r="AI1779" s="145"/>
      <c r="AJ1779" s="4"/>
      <c r="AK1779" t="s">
        <v>2116</v>
      </c>
    </row>
    <row r="1780" spans="2:37" hidden="1">
      <c r="B1780" s="145" t="s">
        <v>5175</v>
      </c>
      <c r="C1780" s="4" t="s">
        <v>441</v>
      </c>
      <c r="D1780" s="4" t="s">
        <v>2135</v>
      </c>
      <c r="E1780" s="4"/>
      <c r="F1780" s="4" t="s">
        <v>1060</v>
      </c>
      <c r="G1780" s="4" t="s">
        <v>9175</v>
      </c>
      <c r="H1780" s="4" t="s">
        <v>1245</v>
      </c>
      <c r="I1780" s="4" t="s">
        <v>1246</v>
      </c>
      <c r="J1780" s="4"/>
      <c r="K1780" s="139">
        <v>1</v>
      </c>
      <c r="L1780" s="139">
        <v>1</v>
      </c>
      <c r="M1780" s="4">
        <v>0.2</v>
      </c>
      <c r="N1780" s="4" t="s">
        <v>9176</v>
      </c>
      <c r="O1780" s="4"/>
      <c r="P1780" s="186">
        <f t="shared" si="283"/>
        <v>1</v>
      </c>
      <c r="Q1780" s="186">
        <f t="shared" si="284"/>
        <v>0</v>
      </c>
      <c r="R1780" s="4">
        <v>213</v>
      </c>
      <c r="S1780" s="174" t="s">
        <v>70</v>
      </c>
      <c r="T1780" s="4" t="s">
        <v>70</v>
      </c>
      <c r="U1780" s="140">
        <v>45348</v>
      </c>
      <c r="V1780" s="4" t="s">
        <v>1887</v>
      </c>
      <c r="W1780" s="4"/>
      <c r="X1780" s="139" t="s">
        <v>70</v>
      </c>
      <c r="Y1780" s="140">
        <v>45371</v>
      </c>
      <c r="Z1780" s="4" t="s">
        <v>1885</v>
      </c>
      <c r="AA1780" s="4" t="s">
        <v>1886</v>
      </c>
      <c r="AB1780" s="186">
        <f t="shared" si="285"/>
        <v>1</v>
      </c>
      <c r="AC1780" s="142">
        <f t="shared" si="286"/>
        <v>0</v>
      </c>
      <c r="AD1780" s="4"/>
      <c r="AE1780" s="4" t="s">
        <v>2114</v>
      </c>
      <c r="AF1780" s="144" t="s">
        <v>6434</v>
      </c>
      <c r="AG1780" s="145"/>
      <c r="AH1780" s="4"/>
      <c r="AI1780" s="145"/>
      <c r="AJ1780" s="4"/>
      <c r="AK1780" t="s">
        <v>2116</v>
      </c>
    </row>
    <row r="1781" spans="2:37" hidden="1">
      <c r="B1781" s="175" t="s">
        <v>5175</v>
      </c>
      <c r="C1781" s="174" t="s">
        <v>441</v>
      </c>
      <c r="D1781" s="4" t="s">
        <v>6583</v>
      </c>
      <c r="E1781" s="4"/>
      <c r="F1781" s="4" t="s">
        <v>1060</v>
      </c>
      <c r="G1781" s="4" t="s">
        <v>9177</v>
      </c>
      <c r="H1781" s="4" t="s">
        <v>1321</v>
      </c>
      <c r="I1781" s="4" t="s">
        <v>1322</v>
      </c>
      <c r="J1781" s="4"/>
      <c r="K1781" s="139">
        <v>8441</v>
      </c>
      <c r="L1781" s="139">
        <v>8441</v>
      </c>
      <c r="M1781" s="4">
        <v>0.2</v>
      </c>
      <c r="N1781" s="4" t="s">
        <v>9178</v>
      </c>
      <c r="O1781" s="4"/>
      <c r="P1781" s="186">
        <f>K1781</f>
        <v>8441</v>
      </c>
      <c r="Q1781" s="186">
        <f>P1781-K1781</f>
        <v>0</v>
      </c>
      <c r="R1781" s="4">
        <v>122</v>
      </c>
      <c r="S1781" s="4" t="s">
        <v>70</v>
      </c>
      <c r="T1781" s="4" t="s">
        <v>70</v>
      </c>
      <c r="U1781" s="140">
        <v>45341</v>
      </c>
      <c r="V1781" s="4" t="s">
        <v>1884</v>
      </c>
      <c r="W1781" s="4" t="s">
        <v>1954</v>
      </c>
      <c r="X1781" s="4"/>
      <c r="Y1781" s="4"/>
      <c r="Z1781" s="146"/>
      <c r="AA1781" s="4" t="s">
        <v>1886</v>
      </c>
      <c r="AB1781" s="4"/>
      <c r="AC1781" s="142">
        <f t="shared" si="265"/>
        <v>8441</v>
      </c>
      <c r="AD1781" s="4"/>
      <c r="AE1781" s="4"/>
      <c r="AF1781" s="144"/>
      <c r="AG1781" s="145"/>
      <c r="AH1781" s="4"/>
      <c r="AI1781" s="145"/>
      <c r="AJ1781" s="4"/>
    </row>
    <row r="1782" spans="2:37" hidden="1">
      <c r="B1782" s="175" t="s">
        <v>5175</v>
      </c>
      <c r="C1782" s="174" t="s">
        <v>441</v>
      </c>
      <c r="D1782" s="4" t="s">
        <v>2135</v>
      </c>
      <c r="E1782" s="4"/>
      <c r="F1782" s="4" t="s">
        <v>1060</v>
      </c>
      <c r="G1782" s="4" t="s">
        <v>9179</v>
      </c>
      <c r="H1782" s="4" t="s">
        <v>1261</v>
      </c>
      <c r="I1782" s="4" t="s">
        <v>1262</v>
      </c>
      <c r="J1782" s="4"/>
      <c r="K1782" s="139">
        <v>6</v>
      </c>
      <c r="L1782" s="139">
        <v>6</v>
      </c>
      <c r="M1782" s="4">
        <v>0.2</v>
      </c>
      <c r="N1782" s="4" t="s">
        <v>9180</v>
      </c>
      <c r="O1782" s="4"/>
      <c r="P1782" s="186">
        <f>K1782</f>
        <v>6</v>
      </c>
      <c r="Q1782" s="186">
        <f>K1782-P1782</f>
        <v>0</v>
      </c>
      <c r="R1782" s="4">
        <v>71</v>
      </c>
      <c r="S1782" s="4" t="s">
        <v>70</v>
      </c>
      <c r="T1782" s="4" t="s">
        <v>70</v>
      </c>
      <c r="U1782" s="140">
        <v>45341</v>
      </c>
      <c r="V1782" s="4" t="s">
        <v>1884</v>
      </c>
      <c r="W1782" s="4" t="s">
        <v>1954</v>
      </c>
      <c r="X1782" s="139" t="s">
        <v>70</v>
      </c>
      <c r="Y1782" s="140">
        <v>45363</v>
      </c>
      <c r="Z1782" s="4" t="s">
        <v>1885</v>
      </c>
      <c r="AA1782" s="4" t="s">
        <v>1886</v>
      </c>
      <c r="AB1782" s="186">
        <f t="shared" ref="AB1782:AB1784" si="287">L1782</f>
        <v>6</v>
      </c>
      <c r="AC1782" s="142">
        <f t="shared" ref="AC1782:AC1784" si="288">L1782-AB1782</f>
        <v>0</v>
      </c>
      <c r="AD1782" s="4"/>
      <c r="AE1782" s="4" t="s">
        <v>1127</v>
      </c>
      <c r="AF1782" s="252" t="s">
        <v>6462</v>
      </c>
      <c r="AG1782" s="145"/>
      <c r="AH1782" s="4"/>
      <c r="AI1782" s="145"/>
      <c r="AJ1782" s="4"/>
    </row>
    <row r="1783" spans="2:37" hidden="1">
      <c r="B1783" s="175" t="s">
        <v>5175</v>
      </c>
      <c r="C1783" s="174" t="s">
        <v>441</v>
      </c>
      <c r="D1783" s="4" t="s">
        <v>2135</v>
      </c>
      <c r="E1783" s="4"/>
      <c r="F1783" s="4" t="s">
        <v>1060</v>
      </c>
      <c r="G1783" s="4" t="s">
        <v>9181</v>
      </c>
      <c r="H1783" s="4" t="s">
        <v>1261</v>
      </c>
      <c r="I1783" s="4" t="s">
        <v>1262</v>
      </c>
      <c r="J1783" s="4"/>
      <c r="K1783" s="139">
        <v>46</v>
      </c>
      <c r="L1783" s="139">
        <v>46</v>
      </c>
      <c r="M1783" s="4">
        <v>0.2</v>
      </c>
      <c r="N1783" s="4" t="s">
        <v>9019</v>
      </c>
      <c r="O1783" s="4"/>
      <c r="P1783" s="186">
        <f>K1783</f>
        <v>46</v>
      </c>
      <c r="Q1783" s="186">
        <f>K1783-P1783</f>
        <v>0</v>
      </c>
      <c r="R1783" s="4">
        <v>71</v>
      </c>
      <c r="S1783" s="4" t="s">
        <v>70</v>
      </c>
      <c r="T1783" s="4" t="s">
        <v>70</v>
      </c>
      <c r="U1783" s="140">
        <v>45341</v>
      </c>
      <c r="V1783" s="4" t="s">
        <v>1884</v>
      </c>
      <c r="W1783" s="4" t="s">
        <v>1954</v>
      </c>
      <c r="X1783" s="139" t="s">
        <v>70</v>
      </c>
      <c r="Y1783" s="140">
        <v>45363</v>
      </c>
      <c r="Z1783" s="4" t="s">
        <v>1885</v>
      </c>
      <c r="AA1783" s="4" t="s">
        <v>1886</v>
      </c>
      <c r="AB1783" s="186">
        <f t="shared" si="287"/>
        <v>46</v>
      </c>
      <c r="AC1783" s="142">
        <f t="shared" si="288"/>
        <v>0</v>
      </c>
      <c r="AD1783" s="4"/>
      <c r="AE1783" s="4" t="s">
        <v>1127</v>
      </c>
      <c r="AF1783" s="252" t="s">
        <v>6462</v>
      </c>
      <c r="AG1783" s="145"/>
      <c r="AH1783" s="4"/>
      <c r="AI1783" s="145"/>
      <c r="AJ1783" s="4"/>
    </row>
    <row r="1784" spans="2:37" hidden="1">
      <c r="B1784" s="175" t="s">
        <v>5175</v>
      </c>
      <c r="C1784" s="174" t="s">
        <v>441</v>
      </c>
      <c r="D1784" s="4" t="s">
        <v>2135</v>
      </c>
      <c r="E1784" s="4"/>
      <c r="F1784" s="4" t="s">
        <v>1060</v>
      </c>
      <c r="G1784" s="4" t="s">
        <v>9182</v>
      </c>
      <c r="H1784" s="4" t="s">
        <v>1261</v>
      </c>
      <c r="I1784" s="4" t="s">
        <v>1262</v>
      </c>
      <c r="J1784" s="4"/>
      <c r="K1784" s="139">
        <v>4246901</v>
      </c>
      <c r="L1784" s="139">
        <v>4246901</v>
      </c>
      <c r="M1784" s="4">
        <v>0.2</v>
      </c>
      <c r="N1784" s="4" t="s">
        <v>9183</v>
      </c>
      <c r="O1784" s="4"/>
      <c r="P1784" s="186">
        <f>K1784</f>
        <v>4246901</v>
      </c>
      <c r="Q1784" s="186">
        <f>K1784-P1784</f>
        <v>0</v>
      </c>
      <c r="R1784" s="4">
        <v>71</v>
      </c>
      <c r="S1784" s="4" t="s">
        <v>70</v>
      </c>
      <c r="T1784" s="4" t="s">
        <v>70</v>
      </c>
      <c r="U1784" s="140">
        <v>45341</v>
      </c>
      <c r="V1784" s="4" t="s">
        <v>1884</v>
      </c>
      <c r="W1784" s="4" t="s">
        <v>1954</v>
      </c>
      <c r="X1784" s="139" t="s">
        <v>70</v>
      </c>
      <c r="Y1784" s="140">
        <v>45363</v>
      </c>
      <c r="Z1784" s="4" t="s">
        <v>1885</v>
      </c>
      <c r="AA1784" s="4" t="s">
        <v>1886</v>
      </c>
      <c r="AB1784" s="186">
        <f t="shared" si="287"/>
        <v>4246901</v>
      </c>
      <c r="AC1784" s="142">
        <f t="shared" si="288"/>
        <v>0</v>
      </c>
      <c r="AD1784" s="4"/>
      <c r="AE1784" s="4" t="s">
        <v>1127</v>
      </c>
      <c r="AF1784" s="252" t="s">
        <v>6462</v>
      </c>
      <c r="AG1784" s="145"/>
      <c r="AH1784" s="4"/>
      <c r="AI1784" s="145"/>
      <c r="AJ1784" s="4"/>
    </row>
    <row r="1785" spans="2:37" hidden="1">
      <c r="B1785" s="145" t="s">
        <v>5418</v>
      </c>
      <c r="C1785" s="4" t="s">
        <v>441</v>
      </c>
      <c r="D1785" s="4" t="s">
        <v>4145</v>
      </c>
      <c r="E1785" s="4"/>
      <c r="F1785" s="4" t="s">
        <v>1060</v>
      </c>
      <c r="G1785" s="4" t="s">
        <v>9184</v>
      </c>
      <c r="H1785" s="4" t="s">
        <v>1726</v>
      </c>
      <c r="I1785" s="4" t="s">
        <v>1727</v>
      </c>
      <c r="J1785" s="4"/>
      <c r="K1785" s="139">
        <v>483483</v>
      </c>
      <c r="L1785" s="139">
        <v>483483</v>
      </c>
      <c r="M1785" s="4">
        <v>0.2</v>
      </c>
      <c r="N1785" s="4" t="s">
        <v>7775</v>
      </c>
      <c r="O1785" s="4"/>
      <c r="P1785" s="150">
        <f>L1785</f>
        <v>483483</v>
      </c>
      <c r="Q1785" s="4" t="s">
        <v>2540</v>
      </c>
      <c r="R1785" s="4">
        <v>240</v>
      </c>
      <c r="S1785" s="4" t="s">
        <v>70</v>
      </c>
      <c r="T1785" s="4" t="s">
        <v>70</v>
      </c>
      <c r="U1785" s="140">
        <v>45353</v>
      </c>
      <c r="V1785" s="150" t="s">
        <v>1884</v>
      </c>
      <c r="W1785" s="4" t="s">
        <v>1954</v>
      </c>
      <c r="X1785" s="139" t="s">
        <v>70</v>
      </c>
      <c r="Y1785" s="140">
        <v>45371</v>
      </c>
      <c r="Z1785" s="4" t="s">
        <v>1885</v>
      </c>
      <c r="AA1785" s="4" t="s">
        <v>1886</v>
      </c>
      <c r="AB1785" s="186">
        <f>K1785</f>
        <v>483483</v>
      </c>
      <c r="AC1785" s="142">
        <f t="shared" ref="AC1785" si="289">P1785-AB1785</f>
        <v>0</v>
      </c>
      <c r="AD1785" s="4"/>
      <c r="AE1785" s="4" t="s">
        <v>1987</v>
      </c>
      <c r="AF1785" s="144" t="s">
        <v>8784</v>
      </c>
      <c r="AG1785" s="145"/>
      <c r="AH1785" s="4"/>
      <c r="AI1785" s="145"/>
      <c r="AJ1785" s="4"/>
    </row>
    <row r="1786" spans="2:37" hidden="1">
      <c r="B1786" s="145" t="s">
        <v>5175</v>
      </c>
      <c r="C1786" s="4" t="s">
        <v>441</v>
      </c>
      <c r="D1786" s="4" t="s">
        <v>2135</v>
      </c>
      <c r="E1786" s="4"/>
      <c r="F1786" s="4" t="s">
        <v>1060</v>
      </c>
      <c r="G1786" s="4" t="s">
        <v>9185</v>
      </c>
      <c r="H1786" s="4" t="s">
        <v>1199</v>
      </c>
      <c r="I1786" s="4" t="s">
        <v>1200</v>
      </c>
      <c r="J1786" s="4"/>
      <c r="K1786" s="139">
        <v>46151332</v>
      </c>
      <c r="L1786" s="139">
        <v>46151332</v>
      </c>
      <c r="M1786" s="4">
        <v>0.2</v>
      </c>
      <c r="N1786" s="4" t="s">
        <v>9186</v>
      </c>
      <c r="O1786" s="4"/>
      <c r="P1786" s="186">
        <f t="shared" ref="P1786:P1788" si="290">K1786</f>
        <v>46151332</v>
      </c>
      <c r="Q1786" s="186">
        <f t="shared" ref="Q1786:Q1788" si="291">P1786-K1786</f>
        <v>0</v>
      </c>
      <c r="R1786" s="4">
        <v>198</v>
      </c>
      <c r="S1786" s="174" t="s">
        <v>70</v>
      </c>
      <c r="T1786" s="4" t="s">
        <v>70</v>
      </c>
      <c r="U1786" s="140">
        <v>45348</v>
      </c>
      <c r="V1786" s="4" t="s">
        <v>1887</v>
      </c>
      <c r="W1786" s="4"/>
      <c r="X1786" s="139" t="s">
        <v>70</v>
      </c>
      <c r="Y1786" s="140">
        <v>45363</v>
      </c>
      <c r="Z1786" s="4" t="s">
        <v>1885</v>
      </c>
      <c r="AA1786" s="4" t="s">
        <v>1886</v>
      </c>
      <c r="AB1786" s="186">
        <f t="shared" ref="AB1786:AB1788" si="292">L1786</f>
        <v>46151332</v>
      </c>
      <c r="AC1786" s="142">
        <f t="shared" ref="AC1786:AC1788" si="293">L1786-AB1786</f>
        <v>0</v>
      </c>
      <c r="AD1786" s="4"/>
      <c r="AE1786" s="4" t="s">
        <v>1127</v>
      </c>
      <c r="AF1786" s="252" t="s">
        <v>6365</v>
      </c>
      <c r="AG1786" s="145"/>
      <c r="AH1786" s="4"/>
      <c r="AI1786" s="145"/>
      <c r="AJ1786" s="4"/>
    </row>
    <row r="1787" spans="2:37" hidden="1">
      <c r="B1787" s="145" t="s">
        <v>5175</v>
      </c>
      <c r="C1787" s="4" t="s">
        <v>441</v>
      </c>
      <c r="D1787" s="4" t="s">
        <v>2135</v>
      </c>
      <c r="E1787" s="4"/>
      <c r="F1787" s="4" t="s">
        <v>1060</v>
      </c>
      <c r="G1787" s="4" t="s">
        <v>9187</v>
      </c>
      <c r="H1787" s="4" t="s">
        <v>1199</v>
      </c>
      <c r="I1787" s="4" t="s">
        <v>1200</v>
      </c>
      <c r="J1787" s="4"/>
      <c r="K1787" s="139">
        <v>102656</v>
      </c>
      <c r="L1787" s="139">
        <v>102656</v>
      </c>
      <c r="M1787" s="4">
        <v>0.2</v>
      </c>
      <c r="N1787" s="4" t="s">
        <v>2564</v>
      </c>
      <c r="O1787" s="4"/>
      <c r="P1787" s="186">
        <f t="shared" si="290"/>
        <v>102656</v>
      </c>
      <c r="Q1787" s="186">
        <f t="shared" si="291"/>
        <v>0</v>
      </c>
      <c r="R1787" s="4">
        <v>198</v>
      </c>
      <c r="S1787" s="174" t="s">
        <v>70</v>
      </c>
      <c r="T1787" s="4" t="s">
        <v>70</v>
      </c>
      <c r="U1787" s="140">
        <v>45348</v>
      </c>
      <c r="V1787" s="4" t="s">
        <v>1887</v>
      </c>
      <c r="W1787" s="4"/>
      <c r="X1787" s="139" t="s">
        <v>70</v>
      </c>
      <c r="Y1787" s="140">
        <v>45363</v>
      </c>
      <c r="Z1787" s="4" t="s">
        <v>1885</v>
      </c>
      <c r="AA1787" s="4" t="s">
        <v>1886</v>
      </c>
      <c r="AB1787" s="186">
        <f t="shared" si="292"/>
        <v>102656</v>
      </c>
      <c r="AC1787" s="142">
        <f t="shared" si="293"/>
        <v>0</v>
      </c>
      <c r="AD1787" s="4"/>
      <c r="AE1787" s="4" t="s">
        <v>1127</v>
      </c>
      <c r="AF1787" s="252" t="s">
        <v>6365</v>
      </c>
      <c r="AG1787" s="145"/>
      <c r="AH1787" s="4"/>
      <c r="AI1787" s="145"/>
      <c r="AJ1787" s="4"/>
    </row>
    <row r="1788" spans="2:37" hidden="1">
      <c r="B1788" s="145" t="s">
        <v>5175</v>
      </c>
      <c r="C1788" s="4" t="s">
        <v>441</v>
      </c>
      <c r="D1788" s="4" t="s">
        <v>2135</v>
      </c>
      <c r="E1788" s="4"/>
      <c r="F1788" s="4" t="s">
        <v>1060</v>
      </c>
      <c r="G1788" s="4" t="s">
        <v>9188</v>
      </c>
      <c r="H1788" s="4" t="s">
        <v>1199</v>
      </c>
      <c r="I1788" s="4" t="s">
        <v>1200</v>
      </c>
      <c r="J1788" s="4"/>
      <c r="K1788" s="139">
        <v>426793</v>
      </c>
      <c r="L1788" s="139">
        <v>426793</v>
      </c>
      <c r="M1788" s="4">
        <v>0.2</v>
      </c>
      <c r="N1788" s="4" t="s">
        <v>9189</v>
      </c>
      <c r="O1788" s="4"/>
      <c r="P1788" s="186">
        <f t="shared" si="290"/>
        <v>426793</v>
      </c>
      <c r="Q1788" s="186">
        <f t="shared" si="291"/>
        <v>0</v>
      </c>
      <c r="R1788" s="4">
        <v>198</v>
      </c>
      <c r="S1788" s="174" t="s">
        <v>70</v>
      </c>
      <c r="T1788" s="4" t="s">
        <v>70</v>
      </c>
      <c r="U1788" s="140">
        <v>45348</v>
      </c>
      <c r="V1788" s="4" t="s">
        <v>1887</v>
      </c>
      <c r="W1788" s="4"/>
      <c r="X1788" s="139" t="s">
        <v>70</v>
      </c>
      <c r="Y1788" s="140">
        <v>45363</v>
      </c>
      <c r="Z1788" s="4" t="s">
        <v>1885</v>
      </c>
      <c r="AA1788" s="4" t="s">
        <v>1886</v>
      </c>
      <c r="AB1788" s="186">
        <f t="shared" si="292"/>
        <v>426793</v>
      </c>
      <c r="AC1788" s="142">
        <f t="shared" si="293"/>
        <v>0</v>
      </c>
      <c r="AD1788" s="4"/>
      <c r="AE1788" s="4" t="s">
        <v>1127</v>
      </c>
      <c r="AF1788" s="252" t="s">
        <v>6365</v>
      </c>
      <c r="AG1788" s="145"/>
      <c r="AH1788" s="4"/>
      <c r="AI1788" s="145"/>
      <c r="AJ1788" s="4"/>
    </row>
    <row r="1789" spans="2:37" hidden="1">
      <c r="B1789" s="145" t="s">
        <v>5175</v>
      </c>
      <c r="C1789" s="4" t="s">
        <v>441</v>
      </c>
      <c r="D1789" s="4" t="s">
        <v>2135</v>
      </c>
      <c r="E1789" s="4"/>
      <c r="F1789" s="4" t="s">
        <v>1060</v>
      </c>
      <c r="G1789" s="4" t="s">
        <v>9190</v>
      </c>
      <c r="H1789" s="4" t="s">
        <v>1157</v>
      </c>
      <c r="I1789" s="4" t="s">
        <v>1183</v>
      </c>
      <c r="J1789" s="4"/>
      <c r="K1789" s="139">
        <v>1998413</v>
      </c>
      <c r="L1789" s="139">
        <v>1998413</v>
      </c>
      <c r="M1789" s="4">
        <v>0.2</v>
      </c>
      <c r="N1789" s="4" t="s">
        <v>8252</v>
      </c>
      <c r="O1789" s="4"/>
      <c r="P1789" s="186">
        <f>K1789</f>
        <v>1998413</v>
      </c>
      <c r="Q1789" s="186">
        <f>P1789-K1789</f>
        <v>0</v>
      </c>
      <c r="R1789" s="4">
        <v>188</v>
      </c>
      <c r="S1789" s="174" t="s">
        <v>70</v>
      </c>
      <c r="T1789" s="4" t="s">
        <v>70</v>
      </c>
      <c r="U1789" s="140">
        <v>45348</v>
      </c>
      <c r="V1789" s="4" t="s">
        <v>1887</v>
      </c>
      <c r="W1789" s="4"/>
      <c r="X1789" s="4" t="s">
        <v>70</v>
      </c>
      <c r="Y1789" s="4" t="s">
        <v>3521</v>
      </c>
      <c r="Z1789" s="4" t="s">
        <v>1885</v>
      </c>
      <c r="AA1789" s="4" t="s">
        <v>1886</v>
      </c>
      <c r="AB1789" s="186">
        <f>P1789</f>
        <v>1998413</v>
      </c>
      <c r="AC1789" s="142">
        <f t="shared" ref="AC1789" si="294">P1789-AB1789</f>
        <v>0</v>
      </c>
      <c r="AD1789" s="4"/>
      <c r="AE1789" s="4" t="s">
        <v>2114</v>
      </c>
      <c r="AF1789" s="144" t="s">
        <v>6387</v>
      </c>
      <c r="AG1789" s="145"/>
      <c r="AH1789" s="4"/>
      <c r="AI1789" s="145"/>
      <c r="AJ1789" s="4"/>
      <c r="AK1789" t="s">
        <v>6388</v>
      </c>
    </row>
    <row r="1790" spans="2:37" hidden="1">
      <c r="B1790" s="145" t="s">
        <v>5175</v>
      </c>
      <c r="C1790" s="4" t="s">
        <v>441</v>
      </c>
      <c r="D1790" s="4" t="s">
        <v>2098</v>
      </c>
      <c r="E1790" s="4"/>
      <c r="F1790" s="4" t="s">
        <v>1060</v>
      </c>
      <c r="G1790" s="4" t="s">
        <v>9191</v>
      </c>
      <c r="H1790" s="4" t="s">
        <v>1305</v>
      </c>
      <c r="I1790" s="4" t="s">
        <v>1306</v>
      </c>
      <c r="J1790" s="4"/>
      <c r="K1790" s="139">
        <v>2437387</v>
      </c>
      <c r="L1790" s="139">
        <v>2437387</v>
      </c>
      <c r="M1790" s="4">
        <v>0.2</v>
      </c>
      <c r="N1790" s="4" t="s">
        <v>2762</v>
      </c>
      <c r="O1790" s="4"/>
      <c r="P1790" s="186">
        <f>K1790</f>
        <v>2437387</v>
      </c>
      <c r="Q1790" s="186">
        <f>P1790-K1790</f>
        <v>0</v>
      </c>
      <c r="R1790" s="4">
        <v>120</v>
      </c>
      <c r="S1790" s="4" t="s">
        <v>70</v>
      </c>
      <c r="T1790" s="4" t="s">
        <v>70</v>
      </c>
      <c r="U1790" s="140">
        <v>45321</v>
      </c>
      <c r="V1790" s="4" t="s">
        <v>1884</v>
      </c>
      <c r="W1790" s="4"/>
      <c r="X1790" s="4"/>
      <c r="Y1790" s="4"/>
      <c r="Z1790" s="146"/>
      <c r="AA1790" s="4" t="s">
        <v>1886</v>
      </c>
      <c r="AB1790" s="4"/>
      <c r="AC1790" s="142">
        <f t="shared" si="265"/>
        <v>2437387</v>
      </c>
      <c r="AD1790" s="4"/>
      <c r="AE1790" s="4"/>
      <c r="AF1790" s="144"/>
      <c r="AG1790" s="145"/>
      <c r="AH1790" s="4"/>
      <c r="AI1790" s="145"/>
      <c r="AJ1790" s="4"/>
    </row>
    <row r="1791" spans="2:37" hidden="1">
      <c r="B1791" s="145" t="s">
        <v>5175</v>
      </c>
      <c r="C1791" s="4" t="s">
        <v>441</v>
      </c>
      <c r="D1791" s="4" t="s">
        <v>6330</v>
      </c>
      <c r="E1791" s="4"/>
      <c r="F1791" s="4" t="s">
        <v>1060</v>
      </c>
      <c r="G1791" s="4" t="s">
        <v>9192</v>
      </c>
      <c r="H1791" s="4" t="s">
        <v>1302</v>
      </c>
      <c r="I1791" s="4" t="s">
        <v>1303</v>
      </c>
      <c r="J1791" s="4"/>
      <c r="K1791" s="139">
        <v>1317916</v>
      </c>
      <c r="L1791" s="139">
        <v>1317916</v>
      </c>
      <c r="M1791" s="4">
        <v>0.2</v>
      </c>
      <c r="N1791" s="4" t="s">
        <v>9193</v>
      </c>
      <c r="O1791" s="4"/>
      <c r="P1791" s="186">
        <f>K1791</f>
        <v>1317916</v>
      </c>
      <c r="Q1791" s="186">
        <f>K1791-P1791</f>
        <v>0</v>
      </c>
      <c r="R1791" s="4">
        <v>164</v>
      </c>
      <c r="S1791" s="4" t="s">
        <v>70</v>
      </c>
      <c r="T1791" s="4" t="s">
        <v>70</v>
      </c>
      <c r="U1791" s="140">
        <v>45352</v>
      </c>
      <c r="V1791" s="4" t="s">
        <v>1884</v>
      </c>
      <c r="W1791" s="4" t="s">
        <v>1954</v>
      </c>
      <c r="X1791" s="4"/>
      <c r="Y1791" s="4"/>
      <c r="Z1791" s="146"/>
      <c r="AA1791" s="4" t="s">
        <v>1886</v>
      </c>
      <c r="AB1791" s="4"/>
      <c r="AC1791" s="142">
        <f t="shared" si="265"/>
        <v>1317916</v>
      </c>
      <c r="AD1791" s="4"/>
      <c r="AE1791" s="4"/>
      <c r="AF1791" s="144"/>
      <c r="AG1791" s="145"/>
      <c r="AH1791" s="4"/>
      <c r="AI1791" s="145"/>
      <c r="AJ1791" s="4"/>
    </row>
    <row r="1792" spans="2:37" hidden="1">
      <c r="B1792" s="145" t="s">
        <v>5175</v>
      </c>
      <c r="C1792" s="4" t="s">
        <v>441</v>
      </c>
      <c r="D1792" s="4" t="s">
        <v>2135</v>
      </c>
      <c r="E1792" s="4"/>
      <c r="F1792" s="4" t="s">
        <v>1060</v>
      </c>
      <c r="G1792" s="4" t="s">
        <v>9194</v>
      </c>
      <c r="H1792" s="4" t="s">
        <v>1171</v>
      </c>
      <c r="I1792" s="4" t="s">
        <v>1172</v>
      </c>
      <c r="J1792" s="4"/>
      <c r="K1792" s="139">
        <v>8540198</v>
      </c>
      <c r="L1792" s="139">
        <v>8540198</v>
      </c>
      <c r="M1792" s="4">
        <v>0.2</v>
      </c>
      <c r="N1792" s="4" t="s">
        <v>9195</v>
      </c>
      <c r="O1792" s="4"/>
      <c r="P1792" s="186">
        <f>K1792</f>
        <v>8540198</v>
      </c>
      <c r="Q1792" s="186">
        <f>P1792-K1792</f>
        <v>0</v>
      </c>
      <c r="R1792" s="4">
        <v>209</v>
      </c>
      <c r="S1792" s="174" t="s">
        <v>70</v>
      </c>
      <c r="T1792" s="4" t="s">
        <v>70</v>
      </c>
      <c r="U1792" s="140">
        <v>45348</v>
      </c>
      <c r="V1792" s="4" t="s">
        <v>1887</v>
      </c>
      <c r="W1792" s="4"/>
      <c r="X1792" s="4" t="s">
        <v>70</v>
      </c>
      <c r="Y1792" s="140">
        <v>45372</v>
      </c>
      <c r="Z1792" s="4" t="s">
        <v>1885</v>
      </c>
      <c r="AA1792" s="4" t="s">
        <v>1886</v>
      </c>
      <c r="AB1792" s="186">
        <f>P1792</f>
        <v>8540198</v>
      </c>
      <c r="AC1792" s="142">
        <f t="shared" si="265"/>
        <v>0</v>
      </c>
      <c r="AD1792" s="4"/>
      <c r="AE1792" s="4" t="s">
        <v>1987</v>
      </c>
      <c r="AF1792" s="144" t="s">
        <v>6487</v>
      </c>
      <c r="AG1792" s="145"/>
      <c r="AH1792" s="4"/>
      <c r="AI1792" s="145"/>
      <c r="AJ1792" s="4"/>
    </row>
    <row r="1793" spans="1:37" hidden="1">
      <c r="B1793" s="145" t="s">
        <v>5175</v>
      </c>
      <c r="C1793" s="4" t="s">
        <v>441</v>
      </c>
      <c r="D1793" s="4" t="s">
        <v>2135</v>
      </c>
      <c r="E1793" s="4"/>
      <c r="F1793" s="4" t="s">
        <v>1060</v>
      </c>
      <c r="G1793" s="4" t="s">
        <v>9196</v>
      </c>
      <c r="H1793" s="4" t="s">
        <v>1300</v>
      </c>
      <c r="I1793" s="4" t="s">
        <v>1301</v>
      </c>
      <c r="J1793" s="4"/>
      <c r="K1793" s="139">
        <v>1</v>
      </c>
      <c r="L1793" s="139">
        <v>1</v>
      </c>
      <c r="M1793" s="4">
        <v>0.2</v>
      </c>
      <c r="N1793" s="4" t="s">
        <v>4613</v>
      </c>
      <c r="O1793" s="4"/>
      <c r="P1793" s="186">
        <f t="shared" ref="P1793:P1794" si="295">K1793</f>
        <v>1</v>
      </c>
      <c r="Q1793" s="186">
        <f t="shared" ref="Q1793:Q1794" si="296">P1793-K1793</f>
        <v>0</v>
      </c>
      <c r="R1793" s="4">
        <v>201</v>
      </c>
      <c r="S1793" s="174" t="s">
        <v>70</v>
      </c>
      <c r="T1793" s="4" t="s">
        <v>70</v>
      </c>
      <c r="U1793" s="140">
        <v>45348</v>
      </c>
      <c r="V1793" s="4" t="s">
        <v>1887</v>
      </c>
      <c r="W1793" s="4"/>
      <c r="X1793" s="139" t="s">
        <v>70</v>
      </c>
      <c r="Y1793" s="140">
        <v>45363</v>
      </c>
      <c r="Z1793" s="4" t="s">
        <v>1885</v>
      </c>
      <c r="AA1793" s="4" t="s">
        <v>1886</v>
      </c>
      <c r="AB1793" s="186">
        <f t="shared" ref="AB1793:AB1794" si="297">L1793</f>
        <v>1</v>
      </c>
      <c r="AC1793" s="142">
        <f t="shared" ref="AC1793:AC1794" si="298">L1793-AB1793</f>
        <v>0</v>
      </c>
      <c r="AD1793" s="4"/>
      <c r="AE1793" s="4" t="s">
        <v>1127</v>
      </c>
      <c r="AF1793" s="252" t="s">
        <v>5710</v>
      </c>
      <c r="AG1793" s="145"/>
      <c r="AH1793" s="4"/>
      <c r="AI1793" s="145"/>
      <c r="AJ1793" s="4"/>
    </row>
    <row r="1794" spans="1:37" hidden="1">
      <c r="B1794" s="145" t="s">
        <v>5175</v>
      </c>
      <c r="C1794" s="4" t="s">
        <v>441</v>
      </c>
      <c r="D1794" s="4" t="s">
        <v>2135</v>
      </c>
      <c r="E1794" s="4"/>
      <c r="F1794" s="4" t="s">
        <v>1060</v>
      </c>
      <c r="G1794" s="4" t="s">
        <v>9197</v>
      </c>
      <c r="H1794" s="4" t="s">
        <v>1300</v>
      </c>
      <c r="I1794" s="4" t="s">
        <v>1301</v>
      </c>
      <c r="J1794" s="4"/>
      <c r="K1794" s="139">
        <v>7939402</v>
      </c>
      <c r="L1794" s="139">
        <v>7939402</v>
      </c>
      <c r="M1794" s="4">
        <v>0.2</v>
      </c>
      <c r="N1794" s="4" t="s">
        <v>6476</v>
      </c>
      <c r="O1794" s="4"/>
      <c r="P1794" s="186">
        <f t="shared" si="295"/>
        <v>7939402</v>
      </c>
      <c r="Q1794" s="186">
        <f t="shared" si="296"/>
        <v>0</v>
      </c>
      <c r="R1794" s="4">
        <v>201</v>
      </c>
      <c r="S1794" s="174" t="s">
        <v>70</v>
      </c>
      <c r="T1794" s="4" t="s">
        <v>70</v>
      </c>
      <c r="U1794" s="140">
        <v>45348</v>
      </c>
      <c r="V1794" s="4" t="s">
        <v>1887</v>
      </c>
      <c r="W1794" s="4"/>
      <c r="X1794" s="139" t="s">
        <v>70</v>
      </c>
      <c r="Y1794" s="140">
        <v>45363</v>
      </c>
      <c r="Z1794" s="4" t="s">
        <v>1885</v>
      </c>
      <c r="AA1794" s="4" t="s">
        <v>1886</v>
      </c>
      <c r="AB1794" s="186">
        <f t="shared" si="297"/>
        <v>7939402</v>
      </c>
      <c r="AC1794" s="142">
        <f t="shared" si="298"/>
        <v>0</v>
      </c>
      <c r="AD1794" s="4"/>
      <c r="AE1794" s="4" t="s">
        <v>1127</v>
      </c>
      <c r="AF1794" s="252" t="s">
        <v>5710</v>
      </c>
      <c r="AG1794" s="145"/>
      <c r="AH1794" s="4"/>
      <c r="AI1794" s="145"/>
      <c r="AJ1794" s="4"/>
    </row>
    <row r="1795" spans="1:37" hidden="1">
      <c r="B1795" s="145" t="s">
        <v>5175</v>
      </c>
      <c r="C1795" s="4" t="s">
        <v>441</v>
      </c>
      <c r="D1795" s="4" t="s">
        <v>2135</v>
      </c>
      <c r="E1795" s="4"/>
      <c r="F1795" s="4" t="s">
        <v>1060</v>
      </c>
      <c r="G1795" s="4" t="s">
        <v>9198</v>
      </c>
      <c r="H1795" s="4" t="s">
        <v>1167</v>
      </c>
      <c r="I1795" s="4" t="s">
        <v>1214</v>
      </c>
      <c r="J1795" s="4"/>
      <c r="K1795" s="139">
        <v>1</v>
      </c>
      <c r="L1795" s="139">
        <v>1</v>
      </c>
      <c r="M1795" s="4">
        <v>0.2</v>
      </c>
      <c r="N1795" s="4" t="s">
        <v>6476</v>
      </c>
      <c r="O1795" s="4"/>
      <c r="P1795" s="186">
        <f>K1795</f>
        <v>1</v>
      </c>
      <c r="Q1795" s="186">
        <f>P1795-K1795</f>
        <v>0</v>
      </c>
      <c r="R1795" s="4">
        <v>203</v>
      </c>
      <c r="S1795" s="174" t="s">
        <v>70</v>
      </c>
      <c r="T1795" s="4" t="s">
        <v>70</v>
      </c>
      <c r="U1795" s="140">
        <v>45348</v>
      </c>
      <c r="V1795" s="4" t="s">
        <v>1887</v>
      </c>
      <c r="W1795" s="4"/>
      <c r="X1795" s="4"/>
      <c r="Y1795" s="4"/>
      <c r="Z1795" s="146"/>
      <c r="AA1795" s="4" t="s">
        <v>1886</v>
      </c>
      <c r="AB1795" s="4"/>
      <c r="AC1795" s="142">
        <f t="shared" ref="AC1795" si="299">P1795-AB1795</f>
        <v>1</v>
      </c>
      <c r="AD1795" s="4"/>
      <c r="AE1795" s="4"/>
      <c r="AF1795" s="144"/>
      <c r="AG1795" s="145"/>
      <c r="AH1795" s="4"/>
      <c r="AI1795" s="145"/>
      <c r="AJ1795" s="4"/>
    </row>
    <row r="1796" spans="1:37" hidden="1">
      <c r="B1796" s="145" t="s">
        <v>5175</v>
      </c>
      <c r="C1796" s="4" t="s">
        <v>441</v>
      </c>
      <c r="D1796" s="4" t="s">
        <v>3226</v>
      </c>
      <c r="E1796" s="4"/>
      <c r="F1796" s="4" t="s">
        <v>1060</v>
      </c>
      <c r="G1796" s="4" t="s">
        <v>9199</v>
      </c>
      <c r="H1796" s="4" t="s">
        <v>1168</v>
      </c>
      <c r="I1796" s="4" t="s">
        <v>1169</v>
      </c>
      <c r="J1796" s="4"/>
      <c r="K1796" s="139">
        <v>2179581</v>
      </c>
      <c r="L1796" s="139">
        <v>2179581</v>
      </c>
      <c r="M1796" s="4">
        <v>0.2</v>
      </c>
      <c r="N1796" s="4" t="s">
        <v>3649</v>
      </c>
      <c r="O1796" s="4"/>
      <c r="P1796" s="186">
        <f>K1796</f>
        <v>2179581</v>
      </c>
      <c r="Q1796" s="186">
        <f>P1796-K1796</f>
        <v>0</v>
      </c>
      <c r="R1796" s="4">
        <v>207</v>
      </c>
      <c r="S1796" s="174" t="s">
        <v>70</v>
      </c>
      <c r="T1796" s="4" t="s">
        <v>70</v>
      </c>
      <c r="U1796" s="140">
        <v>45348</v>
      </c>
      <c r="V1796" s="4" t="s">
        <v>1887</v>
      </c>
      <c r="W1796" s="4"/>
      <c r="X1796" s="139" t="s">
        <v>70</v>
      </c>
      <c r="Y1796" s="140">
        <v>45363</v>
      </c>
      <c r="Z1796" s="4" t="s">
        <v>1885</v>
      </c>
      <c r="AA1796" s="4" t="s">
        <v>1886</v>
      </c>
      <c r="AB1796" s="186">
        <f>L1796</f>
        <v>2179581</v>
      </c>
      <c r="AC1796" s="142">
        <f>L1796-AB1796</f>
        <v>0</v>
      </c>
      <c r="AD1796" s="4"/>
      <c r="AE1796" s="4" t="s">
        <v>1127</v>
      </c>
      <c r="AF1796" s="252" t="s">
        <v>6458</v>
      </c>
      <c r="AG1796" s="145"/>
      <c r="AH1796" s="4"/>
      <c r="AI1796" s="145"/>
      <c r="AJ1796" s="4"/>
    </row>
    <row r="1797" spans="1:37" hidden="1">
      <c r="B1797" s="145" t="s">
        <v>5175</v>
      </c>
      <c r="C1797" s="4" t="s">
        <v>441</v>
      </c>
      <c r="D1797" s="4" t="s">
        <v>3226</v>
      </c>
      <c r="E1797" s="4"/>
      <c r="F1797" s="4" t="s">
        <v>1060</v>
      </c>
      <c r="G1797" s="4" t="s">
        <v>9200</v>
      </c>
      <c r="H1797" s="4" t="s">
        <v>1274</v>
      </c>
      <c r="I1797" s="4" t="s">
        <v>1275</v>
      </c>
      <c r="J1797" s="4"/>
      <c r="K1797" s="139">
        <v>603074</v>
      </c>
      <c r="L1797" s="139">
        <v>603074</v>
      </c>
      <c r="M1797" s="4">
        <v>0.2</v>
      </c>
      <c r="N1797" s="4" t="s">
        <v>9201</v>
      </c>
      <c r="O1797" s="4"/>
      <c r="P1797" s="186">
        <f t="shared" ref="P1797:P1802" si="300">K1797</f>
        <v>603074</v>
      </c>
      <c r="Q1797" s="186">
        <f t="shared" ref="Q1797:Q1802" si="301">P1797-K1797</f>
        <v>0</v>
      </c>
      <c r="R1797" s="4" t="s">
        <v>2503</v>
      </c>
      <c r="S1797" s="4" t="s">
        <v>70</v>
      </c>
      <c r="T1797" s="4"/>
      <c r="U1797" s="140">
        <v>45353</v>
      </c>
      <c r="V1797" s="4" t="s">
        <v>1884</v>
      </c>
      <c r="W1797" s="4" t="s">
        <v>1954</v>
      </c>
      <c r="X1797" s="139" t="s">
        <v>70</v>
      </c>
      <c r="Y1797" s="140">
        <v>45371</v>
      </c>
      <c r="Z1797" s="4" t="s">
        <v>1885</v>
      </c>
      <c r="AA1797" s="4" t="s">
        <v>1886</v>
      </c>
      <c r="AB1797" s="186">
        <f t="shared" ref="AB1797:AB1801" si="302">K1797</f>
        <v>603074</v>
      </c>
      <c r="AC1797" s="142">
        <f t="shared" ref="AC1797:AC1859" si="303">P1797-AB1797</f>
        <v>0</v>
      </c>
      <c r="AD1797" s="4"/>
      <c r="AE1797" s="4" t="s">
        <v>2114</v>
      </c>
      <c r="AF1797" s="144" t="s">
        <v>6355</v>
      </c>
      <c r="AG1797" s="145"/>
      <c r="AH1797" s="4"/>
      <c r="AI1797" s="145"/>
      <c r="AJ1797" s="4"/>
      <c r="AK1797" t="s">
        <v>2116</v>
      </c>
    </row>
    <row r="1798" spans="1:37" hidden="1">
      <c r="B1798" s="145" t="s">
        <v>5175</v>
      </c>
      <c r="C1798" s="4" t="s">
        <v>441</v>
      </c>
      <c r="D1798" s="4" t="s">
        <v>2135</v>
      </c>
      <c r="E1798" s="4"/>
      <c r="F1798" s="4" t="s">
        <v>1060</v>
      </c>
      <c r="G1798" s="4" t="s">
        <v>9202</v>
      </c>
      <c r="H1798" s="4" t="s">
        <v>1274</v>
      </c>
      <c r="I1798" s="4" t="s">
        <v>1275</v>
      </c>
      <c r="J1798" s="4"/>
      <c r="K1798" s="139">
        <v>1361692</v>
      </c>
      <c r="L1798" s="139">
        <v>1361692</v>
      </c>
      <c r="M1798" s="4">
        <v>0.2</v>
      </c>
      <c r="N1798" s="4" t="s">
        <v>9203</v>
      </c>
      <c r="O1798" s="4"/>
      <c r="P1798" s="186">
        <f t="shared" si="300"/>
        <v>1361692</v>
      </c>
      <c r="Q1798" s="186">
        <f t="shared" si="301"/>
        <v>0</v>
      </c>
      <c r="R1798" s="4" t="s">
        <v>2503</v>
      </c>
      <c r="S1798" s="4" t="s">
        <v>70</v>
      </c>
      <c r="T1798" s="4"/>
      <c r="U1798" s="140">
        <v>45353</v>
      </c>
      <c r="V1798" s="4" t="s">
        <v>1884</v>
      </c>
      <c r="W1798" s="4" t="s">
        <v>1954</v>
      </c>
      <c r="X1798" s="139" t="s">
        <v>70</v>
      </c>
      <c r="Y1798" s="140">
        <v>45371</v>
      </c>
      <c r="Z1798" s="4" t="s">
        <v>1885</v>
      </c>
      <c r="AA1798" s="4" t="s">
        <v>1886</v>
      </c>
      <c r="AB1798" s="186">
        <f t="shared" si="302"/>
        <v>1361692</v>
      </c>
      <c r="AC1798" s="142">
        <f t="shared" si="303"/>
        <v>0</v>
      </c>
      <c r="AD1798" s="4"/>
      <c r="AE1798" s="4" t="s">
        <v>2114</v>
      </c>
      <c r="AF1798" s="144" t="s">
        <v>6355</v>
      </c>
      <c r="AG1798" s="145"/>
      <c r="AH1798" s="4"/>
      <c r="AI1798" s="145"/>
      <c r="AJ1798" s="4"/>
      <c r="AK1798" t="s">
        <v>2116</v>
      </c>
    </row>
    <row r="1799" spans="1:37" hidden="1">
      <c r="B1799" s="145" t="s">
        <v>5175</v>
      </c>
      <c r="C1799" s="4" t="s">
        <v>441</v>
      </c>
      <c r="D1799" s="4" t="s">
        <v>2135</v>
      </c>
      <c r="E1799" s="4"/>
      <c r="F1799" s="4" t="s">
        <v>1060</v>
      </c>
      <c r="G1799" s="4" t="s">
        <v>9204</v>
      </c>
      <c r="H1799" s="4" t="s">
        <v>1274</v>
      </c>
      <c r="I1799" s="4" t="s">
        <v>1275</v>
      </c>
      <c r="J1799" s="4"/>
      <c r="K1799" s="139">
        <v>207874</v>
      </c>
      <c r="L1799" s="139">
        <v>207874</v>
      </c>
      <c r="M1799" s="4">
        <v>0.2</v>
      </c>
      <c r="N1799" s="4" t="s">
        <v>9205</v>
      </c>
      <c r="O1799" s="4"/>
      <c r="P1799" s="186">
        <f t="shared" si="300"/>
        <v>207874</v>
      </c>
      <c r="Q1799" s="186">
        <f t="shared" si="301"/>
        <v>0</v>
      </c>
      <c r="R1799" s="4" t="s">
        <v>2503</v>
      </c>
      <c r="S1799" s="4" t="s">
        <v>70</v>
      </c>
      <c r="T1799" s="4"/>
      <c r="U1799" s="140">
        <v>45353</v>
      </c>
      <c r="V1799" s="4" t="s">
        <v>1884</v>
      </c>
      <c r="W1799" s="4" t="s">
        <v>1954</v>
      </c>
      <c r="X1799" s="139" t="s">
        <v>70</v>
      </c>
      <c r="Y1799" s="140">
        <v>45371</v>
      </c>
      <c r="Z1799" s="4" t="s">
        <v>1885</v>
      </c>
      <c r="AA1799" s="4" t="s">
        <v>1886</v>
      </c>
      <c r="AB1799" s="186">
        <f t="shared" si="302"/>
        <v>207874</v>
      </c>
      <c r="AC1799" s="142">
        <f t="shared" si="303"/>
        <v>0</v>
      </c>
      <c r="AD1799" s="4"/>
      <c r="AE1799" s="4" t="s">
        <v>2114</v>
      </c>
      <c r="AF1799" s="144" t="s">
        <v>6355</v>
      </c>
      <c r="AG1799" s="145"/>
      <c r="AH1799" s="4"/>
      <c r="AI1799" s="145"/>
      <c r="AJ1799" s="4"/>
      <c r="AK1799" t="s">
        <v>2116</v>
      </c>
    </row>
    <row r="1800" spans="1:37" hidden="1">
      <c r="B1800" s="145" t="s">
        <v>5175</v>
      </c>
      <c r="C1800" s="4" t="s">
        <v>441</v>
      </c>
      <c r="D1800" s="4" t="s">
        <v>2135</v>
      </c>
      <c r="E1800" s="4"/>
      <c r="F1800" s="4" t="s">
        <v>1060</v>
      </c>
      <c r="G1800" s="4" t="s">
        <v>9206</v>
      </c>
      <c r="H1800" s="4" t="s">
        <v>1274</v>
      </c>
      <c r="I1800" s="4" t="s">
        <v>1275</v>
      </c>
      <c r="J1800" s="4"/>
      <c r="K1800" s="139">
        <v>1000171</v>
      </c>
      <c r="L1800" s="139">
        <v>1000171</v>
      </c>
      <c r="M1800" s="4">
        <v>0.2</v>
      </c>
      <c r="N1800" s="4" t="s">
        <v>9207</v>
      </c>
      <c r="O1800" s="4"/>
      <c r="P1800" s="186">
        <f t="shared" si="300"/>
        <v>1000171</v>
      </c>
      <c r="Q1800" s="186">
        <f t="shared" si="301"/>
        <v>0</v>
      </c>
      <c r="R1800" s="4" t="s">
        <v>2503</v>
      </c>
      <c r="S1800" s="4" t="s">
        <v>70</v>
      </c>
      <c r="T1800" s="4"/>
      <c r="U1800" s="140">
        <v>45353</v>
      </c>
      <c r="V1800" s="4" t="s">
        <v>1884</v>
      </c>
      <c r="W1800" s="4" t="s">
        <v>1954</v>
      </c>
      <c r="X1800" s="139" t="s">
        <v>70</v>
      </c>
      <c r="Y1800" s="140">
        <v>45371</v>
      </c>
      <c r="Z1800" s="4" t="s">
        <v>1885</v>
      </c>
      <c r="AA1800" s="4" t="s">
        <v>1886</v>
      </c>
      <c r="AB1800" s="186">
        <f t="shared" si="302"/>
        <v>1000171</v>
      </c>
      <c r="AC1800" s="142">
        <f t="shared" si="303"/>
        <v>0</v>
      </c>
      <c r="AD1800" s="4"/>
      <c r="AE1800" s="4" t="s">
        <v>2114</v>
      </c>
      <c r="AF1800" s="144" t="s">
        <v>6355</v>
      </c>
      <c r="AG1800" s="145"/>
      <c r="AH1800" s="4"/>
      <c r="AI1800" s="145"/>
      <c r="AJ1800" s="4"/>
      <c r="AK1800" t="s">
        <v>2116</v>
      </c>
    </row>
    <row r="1801" spans="1:37" hidden="1">
      <c r="B1801" s="145" t="s">
        <v>5175</v>
      </c>
      <c r="C1801" s="4" t="s">
        <v>441</v>
      </c>
      <c r="D1801" s="4" t="s">
        <v>2135</v>
      </c>
      <c r="E1801" s="4"/>
      <c r="F1801" s="4" t="s">
        <v>1060</v>
      </c>
      <c r="G1801" s="4" t="s">
        <v>9208</v>
      </c>
      <c r="H1801" s="4" t="s">
        <v>1274</v>
      </c>
      <c r="I1801" s="4" t="s">
        <v>1275</v>
      </c>
      <c r="J1801" s="4"/>
      <c r="K1801" s="139">
        <v>2122871101</v>
      </c>
      <c r="L1801" s="139">
        <v>2122871101</v>
      </c>
      <c r="M1801" s="4">
        <v>0.2</v>
      </c>
      <c r="N1801" s="4" t="s">
        <v>9209</v>
      </c>
      <c r="O1801" s="4"/>
      <c r="P1801" s="186">
        <f t="shared" si="300"/>
        <v>2122871101</v>
      </c>
      <c r="Q1801" s="186">
        <f t="shared" si="301"/>
        <v>0</v>
      </c>
      <c r="R1801" s="4" t="s">
        <v>2503</v>
      </c>
      <c r="S1801" s="4" t="s">
        <v>70</v>
      </c>
      <c r="T1801" s="4"/>
      <c r="U1801" s="140">
        <v>45353</v>
      </c>
      <c r="V1801" s="4" t="s">
        <v>1884</v>
      </c>
      <c r="W1801" s="4" t="s">
        <v>1954</v>
      </c>
      <c r="X1801" s="139" t="s">
        <v>70</v>
      </c>
      <c r="Y1801" s="140">
        <v>45371</v>
      </c>
      <c r="Z1801" s="4" t="s">
        <v>1885</v>
      </c>
      <c r="AA1801" s="4" t="s">
        <v>1886</v>
      </c>
      <c r="AB1801" s="186">
        <f t="shared" si="302"/>
        <v>2122871101</v>
      </c>
      <c r="AC1801" s="142">
        <f t="shared" si="303"/>
        <v>0</v>
      </c>
      <c r="AD1801" s="4"/>
      <c r="AE1801" s="4" t="s">
        <v>2114</v>
      </c>
      <c r="AF1801" s="144" t="s">
        <v>6355</v>
      </c>
      <c r="AG1801" s="145"/>
      <c r="AH1801" s="4"/>
      <c r="AI1801" s="145"/>
      <c r="AJ1801" s="4"/>
      <c r="AK1801" t="s">
        <v>2116</v>
      </c>
    </row>
    <row r="1802" spans="1:37" hidden="1">
      <c r="A1802" t="s">
        <v>5926</v>
      </c>
      <c r="B1802" s="145" t="s">
        <v>5175</v>
      </c>
      <c r="C1802" s="4" t="s">
        <v>441</v>
      </c>
      <c r="D1802" s="4" t="s">
        <v>9210</v>
      </c>
      <c r="E1802" s="4"/>
      <c r="F1802" s="4" t="s">
        <v>1060</v>
      </c>
      <c r="G1802" s="4" t="s">
        <v>9211</v>
      </c>
      <c r="H1802" s="4" t="s">
        <v>1347</v>
      </c>
      <c r="I1802" s="4" t="s">
        <v>1348</v>
      </c>
      <c r="J1802" s="4"/>
      <c r="K1802" s="139">
        <v>5000082</v>
      </c>
      <c r="L1802" s="139">
        <v>5000082</v>
      </c>
      <c r="M1802" s="4">
        <v>0.2</v>
      </c>
      <c r="N1802" s="4" t="s">
        <v>9212</v>
      </c>
      <c r="O1802" s="4"/>
      <c r="P1802" s="186">
        <f t="shared" si="300"/>
        <v>5000082</v>
      </c>
      <c r="Q1802" s="186">
        <f t="shared" si="301"/>
        <v>0</v>
      </c>
      <c r="R1802" s="4" t="s">
        <v>2503</v>
      </c>
      <c r="S1802" s="4" t="s">
        <v>70</v>
      </c>
      <c r="T1802" s="4"/>
      <c r="U1802" s="140">
        <v>45353</v>
      </c>
      <c r="V1802" s="4" t="s">
        <v>1884</v>
      </c>
      <c r="W1802" s="4" t="s">
        <v>1954</v>
      </c>
      <c r="X1802" s="4"/>
      <c r="Y1802" s="4"/>
      <c r="Z1802" s="146"/>
      <c r="AA1802" s="4" t="s">
        <v>1886</v>
      </c>
      <c r="AB1802" s="4"/>
      <c r="AC1802" s="142">
        <f t="shared" si="303"/>
        <v>5000082</v>
      </c>
      <c r="AD1802" s="4"/>
      <c r="AE1802" s="4"/>
      <c r="AF1802" s="144"/>
      <c r="AG1802" s="145"/>
      <c r="AH1802" s="4"/>
      <c r="AI1802" s="145"/>
      <c r="AJ1802" s="4"/>
    </row>
    <row r="1803" spans="1:37" hidden="1">
      <c r="B1803" s="145" t="s">
        <v>5175</v>
      </c>
      <c r="C1803" s="4" t="s">
        <v>441</v>
      </c>
      <c r="D1803" s="4" t="s">
        <v>2135</v>
      </c>
      <c r="E1803" s="4"/>
      <c r="F1803" s="4" t="s">
        <v>1060</v>
      </c>
      <c r="G1803" s="4" t="s">
        <v>9213</v>
      </c>
      <c r="H1803" s="4" t="s">
        <v>1164</v>
      </c>
      <c r="I1803" s="4" t="s">
        <v>1219</v>
      </c>
      <c r="J1803" s="4"/>
      <c r="K1803" s="139">
        <v>1822272</v>
      </c>
      <c r="L1803" s="139">
        <v>1822272</v>
      </c>
      <c r="M1803" s="4">
        <v>0.2</v>
      </c>
      <c r="N1803" s="4" t="s">
        <v>4036</v>
      </c>
      <c r="O1803" s="4"/>
      <c r="P1803" s="186">
        <f>K1803</f>
        <v>1822272</v>
      </c>
      <c r="Q1803" s="186">
        <f>P1803-K1803</f>
        <v>0</v>
      </c>
      <c r="R1803" s="4">
        <v>205</v>
      </c>
      <c r="S1803" s="174" t="s">
        <v>70</v>
      </c>
      <c r="T1803" s="4" t="s">
        <v>70</v>
      </c>
      <c r="U1803" s="140">
        <v>45348</v>
      </c>
      <c r="V1803" s="4" t="s">
        <v>1887</v>
      </c>
      <c r="W1803" s="4"/>
      <c r="X1803" s="4"/>
      <c r="Y1803" s="4"/>
      <c r="Z1803" s="146"/>
      <c r="AA1803" s="4" t="s">
        <v>1886</v>
      </c>
      <c r="AB1803" s="4"/>
      <c r="AC1803" s="142">
        <f t="shared" si="303"/>
        <v>1822272</v>
      </c>
      <c r="AD1803" s="4"/>
      <c r="AE1803" s="4"/>
      <c r="AF1803" s="144"/>
      <c r="AG1803" s="145"/>
      <c r="AH1803" s="4"/>
      <c r="AI1803" s="145"/>
      <c r="AJ1803" s="4"/>
    </row>
    <row r="1804" spans="1:37" hidden="1">
      <c r="A1804" t="s">
        <v>8262</v>
      </c>
      <c r="B1804" s="145" t="s">
        <v>5175</v>
      </c>
      <c r="C1804" s="4" t="s">
        <v>441</v>
      </c>
      <c r="D1804" s="4" t="s">
        <v>2135</v>
      </c>
      <c r="E1804" s="4"/>
      <c r="F1804" s="4" t="s">
        <v>1060</v>
      </c>
      <c r="G1804" s="4" t="s">
        <v>9214</v>
      </c>
      <c r="H1804" s="4" t="s">
        <v>1215</v>
      </c>
      <c r="I1804" s="4" t="s">
        <v>1216</v>
      </c>
      <c r="J1804" s="4"/>
      <c r="K1804" s="319">
        <v>533657</v>
      </c>
      <c r="L1804" s="139">
        <v>533657</v>
      </c>
      <c r="M1804" s="4">
        <v>0.2</v>
      </c>
      <c r="N1804" s="4" t="s">
        <v>4830</v>
      </c>
      <c r="O1804" s="4"/>
      <c r="P1804" s="186">
        <f t="shared" ref="P1804:P1806" si="304">K1804</f>
        <v>533657</v>
      </c>
      <c r="Q1804" s="186">
        <f t="shared" ref="Q1804:Q1806" si="305">P1804-K1804</f>
        <v>0</v>
      </c>
      <c r="R1804" s="4" t="s">
        <v>2503</v>
      </c>
      <c r="S1804" s="4" t="s">
        <v>70</v>
      </c>
      <c r="T1804" s="4"/>
      <c r="U1804" s="140">
        <v>45353</v>
      </c>
      <c r="V1804" s="4" t="s">
        <v>1884</v>
      </c>
      <c r="W1804" s="4" t="s">
        <v>1954</v>
      </c>
      <c r="X1804" s="139" t="s">
        <v>70</v>
      </c>
      <c r="Y1804" s="140">
        <v>45363</v>
      </c>
      <c r="Z1804" s="4" t="s">
        <v>1885</v>
      </c>
      <c r="AA1804" s="4" t="s">
        <v>1886</v>
      </c>
      <c r="AB1804" s="186">
        <f t="shared" ref="AB1804:AB1806" si="306">L1804</f>
        <v>533657</v>
      </c>
      <c r="AC1804" s="142">
        <f t="shared" ref="AC1804:AC1806" si="307">L1804-AB1804</f>
        <v>0</v>
      </c>
      <c r="AD1804" s="4"/>
      <c r="AE1804" s="4" t="s">
        <v>1127</v>
      </c>
      <c r="AF1804" s="252" t="s">
        <v>8265</v>
      </c>
      <c r="AG1804" s="145"/>
      <c r="AH1804" s="4"/>
      <c r="AI1804" s="145"/>
      <c r="AJ1804" s="4"/>
    </row>
    <row r="1805" spans="1:37" hidden="1">
      <c r="A1805" t="s">
        <v>8262</v>
      </c>
      <c r="B1805" s="145" t="s">
        <v>5175</v>
      </c>
      <c r="C1805" s="4" t="s">
        <v>441</v>
      </c>
      <c r="D1805" s="4" t="s">
        <v>2135</v>
      </c>
      <c r="E1805" s="4"/>
      <c r="F1805" s="4" t="s">
        <v>1060</v>
      </c>
      <c r="G1805" s="4" t="s">
        <v>9215</v>
      </c>
      <c r="H1805" s="4" t="s">
        <v>1215</v>
      </c>
      <c r="I1805" s="4" t="s">
        <v>1216</v>
      </c>
      <c r="J1805" s="4"/>
      <c r="K1805" s="319">
        <v>205651</v>
      </c>
      <c r="L1805" s="139">
        <v>205651</v>
      </c>
      <c r="M1805" s="4">
        <v>0.2</v>
      </c>
      <c r="N1805" s="4" t="s">
        <v>4531</v>
      </c>
      <c r="O1805" s="4"/>
      <c r="P1805" s="186">
        <f t="shared" si="304"/>
        <v>205651</v>
      </c>
      <c r="Q1805" s="186">
        <f t="shared" si="305"/>
        <v>0</v>
      </c>
      <c r="R1805" s="4" t="s">
        <v>2503</v>
      </c>
      <c r="S1805" s="4" t="s">
        <v>70</v>
      </c>
      <c r="T1805" s="4"/>
      <c r="U1805" s="140">
        <v>45353</v>
      </c>
      <c r="V1805" s="4" t="s">
        <v>1884</v>
      </c>
      <c r="W1805" s="4" t="s">
        <v>1954</v>
      </c>
      <c r="X1805" s="139" t="s">
        <v>70</v>
      </c>
      <c r="Y1805" s="140">
        <v>45363</v>
      </c>
      <c r="Z1805" s="4" t="s">
        <v>1885</v>
      </c>
      <c r="AA1805" s="4" t="s">
        <v>1886</v>
      </c>
      <c r="AB1805" s="186">
        <f t="shared" si="306"/>
        <v>205651</v>
      </c>
      <c r="AC1805" s="142">
        <f t="shared" si="307"/>
        <v>0</v>
      </c>
      <c r="AD1805" s="4"/>
      <c r="AE1805" s="4" t="s">
        <v>1127</v>
      </c>
      <c r="AF1805" s="252" t="s">
        <v>8265</v>
      </c>
      <c r="AG1805" s="145"/>
      <c r="AH1805" s="4"/>
      <c r="AI1805" s="145"/>
      <c r="AJ1805" s="4"/>
    </row>
    <row r="1806" spans="1:37" hidden="1">
      <c r="A1806" t="s">
        <v>8262</v>
      </c>
      <c r="B1806" s="145" t="s">
        <v>5175</v>
      </c>
      <c r="C1806" s="4" t="s">
        <v>441</v>
      </c>
      <c r="D1806" s="4" t="s">
        <v>3226</v>
      </c>
      <c r="E1806" s="4"/>
      <c r="F1806" s="4" t="s">
        <v>1060</v>
      </c>
      <c r="G1806" s="4" t="s">
        <v>9216</v>
      </c>
      <c r="H1806" s="4" t="s">
        <v>1215</v>
      </c>
      <c r="I1806" s="4" t="s">
        <v>1216</v>
      </c>
      <c r="J1806" s="4"/>
      <c r="K1806" s="139">
        <v>238908001</v>
      </c>
      <c r="L1806" s="139">
        <v>238908001</v>
      </c>
      <c r="M1806" s="4">
        <v>0.2</v>
      </c>
      <c r="N1806" s="4" t="s">
        <v>4967</v>
      </c>
      <c r="O1806" s="4"/>
      <c r="P1806" s="186">
        <f t="shared" si="304"/>
        <v>238908001</v>
      </c>
      <c r="Q1806" s="186">
        <f t="shared" si="305"/>
        <v>0</v>
      </c>
      <c r="R1806" s="4" t="s">
        <v>2503</v>
      </c>
      <c r="S1806" s="4" t="s">
        <v>70</v>
      </c>
      <c r="T1806" s="4"/>
      <c r="U1806" s="140">
        <v>45353</v>
      </c>
      <c r="V1806" s="4" t="s">
        <v>1884</v>
      </c>
      <c r="W1806" s="4" t="s">
        <v>1954</v>
      </c>
      <c r="X1806" s="139" t="s">
        <v>70</v>
      </c>
      <c r="Y1806" s="140">
        <v>45363</v>
      </c>
      <c r="Z1806" s="4" t="s">
        <v>1885</v>
      </c>
      <c r="AA1806" s="4" t="s">
        <v>1886</v>
      </c>
      <c r="AB1806" s="186">
        <f t="shared" si="306"/>
        <v>238908001</v>
      </c>
      <c r="AC1806" s="142">
        <f t="shared" si="307"/>
        <v>0</v>
      </c>
      <c r="AD1806" s="4"/>
      <c r="AE1806" s="4" t="s">
        <v>1127</v>
      </c>
      <c r="AF1806" s="252" t="s">
        <v>8265</v>
      </c>
      <c r="AG1806" s="145"/>
      <c r="AH1806" s="4"/>
      <c r="AI1806" s="145"/>
      <c r="AJ1806" s="4"/>
    </row>
    <row r="1807" spans="1:37" hidden="1">
      <c r="B1807" s="145" t="s">
        <v>5175</v>
      </c>
      <c r="C1807" s="4" t="s">
        <v>441</v>
      </c>
      <c r="D1807" s="4" t="s">
        <v>6599</v>
      </c>
      <c r="E1807" s="4"/>
      <c r="F1807" s="4" t="s">
        <v>1060</v>
      </c>
      <c r="G1807" s="4" t="s">
        <v>9217</v>
      </c>
      <c r="H1807" s="4" t="s">
        <v>1307</v>
      </c>
      <c r="I1807" s="4" t="s">
        <v>1308</v>
      </c>
      <c r="J1807" s="4"/>
      <c r="K1807" s="139">
        <v>1088190</v>
      </c>
      <c r="L1807" s="139">
        <v>1088190</v>
      </c>
      <c r="M1807" s="4">
        <v>0.2</v>
      </c>
      <c r="N1807" s="4" t="s">
        <v>8520</v>
      </c>
      <c r="O1807" s="4"/>
      <c r="P1807" s="186">
        <f>K1807</f>
        <v>1088190</v>
      </c>
      <c r="Q1807" s="186">
        <f>P1807-K1807</f>
        <v>0</v>
      </c>
      <c r="R1807" s="4">
        <v>125</v>
      </c>
      <c r="S1807" s="4" t="s">
        <v>70</v>
      </c>
      <c r="T1807" s="4" t="s">
        <v>70</v>
      </c>
      <c r="U1807" s="140">
        <v>45321</v>
      </c>
      <c r="V1807" s="4" t="s">
        <v>1884</v>
      </c>
      <c r="W1807" s="4"/>
      <c r="X1807" s="4"/>
      <c r="Y1807" s="4"/>
      <c r="Z1807" s="146"/>
      <c r="AA1807" s="4" t="s">
        <v>1886</v>
      </c>
      <c r="AB1807" s="4"/>
      <c r="AC1807" s="142">
        <f t="shared" si="303"/>
        <v>1088190</v>
      </c>
      <c r="AD1807" s="4"/>
      <c r="AE1807" s="4"/>
      <c r="AF1807" s="144"/>
      <c r="AG1807" s="145"/>
      <c r="AH1807" s="4"/>
      <c r="AI1807" s="145"/>
      <c r="AJ1807" s="4"/>
    </row>
    <row r="1808" spans="1:37" hidden="1">
      <c r="B1808" s="145" t="s">
        <v>5175</v>
      </c>
      <c r="C1808" s="4" t="s">
        <v>441</v>
      </c>
      <c r="D1808" s="4" t="s">
        <v>9218</v>
      </c>
      <c r="E1808" s="4"/>
      <c r="F1808" s="4" t="s">
        <v>1060</v>
      </c>
      <c r="G1808" s="4" t="s">
        <v>9219</v>
      </c>
      <c r="H1808" s="4" t="s">
        <v>1170</v>
      </c>
      <c r="I1808" s="4" t="s">
        <v>1269</v>
      </c>
      <c r="J1808" s="4"/>
      <c r="K1808" s="139">
        <v>100205</v>
      </c>
      <c r="L1808" s="139">
        <v>100205</v>
      </c>
      <c r="M1808" s="4">
        <v>0.2</v>
      </c>
      <c r="N1808" s="4" t="s">
        <v>8461</v>
      </c>
      <c r="O1808" s="4"/>
      <c r="P1808" s="139">
        <v>100205</v>
      </c>
      <c r="Q1808" s="186">
        <f>K1808-P1808</f>
        <v>0</v>
      </c>
      <c r="R1808" s="4">
        <v>239</v>
      </c>
      <c r="S1808" s="4" t="s">
        <v>70</v>
      </c>
      <c r="T1808" s="4" t="s">
        <v>70</v>
      </c>
      <c r="U1808" s="140">
        <v>45351</v>
      </c>
      <c r="V1808" s="4" t="s">
        <v>1884</v>
      </c>
      <c r="W1808" s="4" t="s">
        <v>1954</v>
      </c>
      <c r="X1808" s="4" t="s">
        <v>70</v>
      </c>
      <c r="Y1808" s="4" t="s">
        <v>3521</v>
      </c>
      <c r="Z1808" s="4" t="s">
        <v>1885</v>
      </c>
      <c r="AA1808" s="4" t="s">
        <v>1886</v>
      </c>
      <c r="AB1808" s="186">
        <f>P1808</f>
        <v>100205</v>
      </c>
      <c r="AC1808" s="142">
        <f t="shared" si="303"/>
        <v>0</v>
      </c>
      <c r="AD1808" s="4"/>
      <c r="AE1808" s="4" t="s">
        <v>2114</v>
      </c>
      <c r="AF1808" s="144" t="s">
        <v>6514</v>
      </c>
      <c r="AG1808" s="145"/>
      <c r="AH1808" s="4"/>
      <c r="AI1808" s="145"/>
      <c r="AJ1808" s="4"/>
      <c r="AK1808" t="s">
        <v>6388</v>
      </c>
    </row>
    <row r="1809" spans="1:37" hidden="1">
      <c r="A1809" t="s">
        <v>6105</v>
      </c>
      <c r="B1809" s="145" t="s">
        <v>5175</v>
      </c>
      <c r="C1809" s="4" t="s">
        <v>441</v>
      </c>
      <c r="D1809" s="4" t="s">
        <v>1990</v>
      </c>
      <c r="E1809" s="4"/>
      <c r="F1809" s="4" t="s">
        <v>1060</v>
      </c>
      <c r="G1809" s="4" t="s">
        <v>9220</v>
      </c>
      <c r="H1809" s="4" t="s">
        <v>1291</v>
      </c>
      <c r="I1809" s="4" t="s">
        <v>1292</v>
      </c>
      <c r="J1809" s="4"/>
      <c r="K1809" s="139">
        <v>19478507</v>
      </c>
      <c r="L1809" s="139">
        <v>19478507</v>
      </c>
      <c r="M1809" s="4">
        <v>0.5</v>
      </c>
      <c r="N1809" s="4" t="s">
        <v>9221</v>
      </c>
      <c r="O1809" s="4"/>
      <c r="P1809" s="186">
        <f t="shared" ref="P1809" si="308">K1809</f>
        <v>19478507</v>
      </c>
      <c r="Q1809" s="186">
        <f>P1809-K1809</f>
        <v>0</v>
      </c>
      <c r="R1809" s="4" t="s">
        <v>2503</v>
      </c>
      <c r="S1809" s="4" t="s">
        <v>70</v>
      </c>
      <c r="T1809" s="4"/>
      <c r="U1809" s="140">
        <v>45353</v>
      </c>
      <c r="V1809" s="4" t="s">
        <v>1884</v>
      </c>
      <c r="W1809" s="4" t="s">
        <v>1954</v>
      </c>
      <c r="X1809" s="139" t="s">
        <v>70</v>
      </c>
      <c r="Y1809" s="140">
        <v>45364</v>
      </c>
      <c r="Z1809" s="4" t="s">
        <v>1885</v>
      </c>
      <c r="AA1809" s="4" t="s">
        <v>1886</v>
      </c>
      <c r="AB1809" s="186">
        <f>P1809</f>
        <v>19478507</v>
      </c>
      <c r="AC1809" s="142">
        <f t="shared" si="303"/>
        <v>0</v>
      </c>
      <c r="AD1809" s="4"/>
      <c r="AE1809" s="4" t="s">
        <v>1127</v>
      </c>
      <c r="AF1809" s="252" t="s">
        <v>6108</v>
      </c>
      <c r="AG1809" s="145"/>
      <c r="AH1809" s="4"/>
      <c r="AI1809" s="145"/>
      <c r="AJ1809" s="4"/>
    </row>
    <row r="1810" spans="1:37" hidden="1">
      <c r="B1810" s="145" t="s">
        <v>5175</v>
      </c>
      <c r="C1810" s="4" t="s">
        <v>441</v>
      </c>
      <c r="D1810" s="4" t="s">
        <v>4879</v>
      </c>
      <c r="E1810" s="4"/>
      <c r="F1810" s="4" t="s">
        <v>1060</v>
      </c>
      <c r="G1810" s="4" t="s">
        <v>9222</v>
      </c>
      <c r="H1810" s="4" t="s">
        <v>1319</v>
      </c>
      <c r="I1810" s="4" t="s">
        <v>1320</v>
      </c>
      <c r="J1810" s="4"/>
      <c r="K1810" s="139">
        <v>76541</v>
      </c>
      <c r="L1810" s="139">
        <v>76541</v>
      </c>
      <c r="M1810" s="4">
        <v>0.2</v>
      </c>
      <c r="N1810" s="4" t="s">
        <v>9223</v>
      </c>
      <c r="O1810" s="4"/>
      <c r="P1810" s="186">
        <f>K1810</f>
        <v>76541</v>
      </c>
      <c r="Q1810" s="186">
        <f>P1810-K1810</f>
        <v>0</v>
      </c>
      <c r="R1810" s="4">
        <v>235</v>
      </c>
      <c r="S1810" s="4" t="s">
        <v>70</v>
      </c>
      <c r="T1810" s="4" t="s">
        <v>70</v>
      </c>
      <c r="U1810" s="140">
        <v>45352</v>
      </c>
      <c r="V1810" s="4" t="s">
        <v>1884</v>
      </c>
      <c r="W1810" s="4" t="s">
        <v>1954</v>
      </c>
      <c r="X1810" s="4"/>
      <c r="Y1810" s="4"/>
      <c r="Z1810" s="146"/>
      <c r="AA1810" s="4" t="s">
        <v>1886</v>
      </c>
      <c r="AB1810" s="4"/>
      <c r="AC1810" s="142">
        <f t="shared" si="303"/>
        <v>76541</v>
      </c>
      <c r="AD1810" s="4"/>
      <c r="AE1810" s="4"/>
      <c r="AF1810" s="144"/>
      <c r="AG1810" s="145"/>
      <c r="AH1810" s="4"/>
      <c r="AI1810" s="145"/>
      <c r="AJ1810" s="4"/>
    </row>
    <row r="1811" spans="1:37" hidden="1">
      <c r="B1811" s="145" t="s">
        <v>5175</v>
      </c>
      <c r="C1811" s="4" t="s">
        <v>441</v>
      </c>
      <c r="D1811" s="4" t="s">
        <v>2498</v>
      </c>
      <c r="E1811" s="4"/>
      <c r="F1811" s="4" t="s">
        <v>1060</v>
      </c>
      <c r="G1811" s="4" t="s">
        <v>9224</v>
      </c>
      <c r="H1811" s="4" t="s">
        <v>1278</v>
      </c>
      <c r="I1811" s="4" t="s">
        <v>1279</v>
      </c>
      <c r="J1811" s="4"/>
      <c r="K1811" s="139">
        <v>478688</v>
      </c>
      <c r="L1811" s="139">
        <v>478688</v>
      </c>
      <c r="M1811" s="4">
        <v>0.2</v>
      </c>
      <c r="N1811" s="4" t="s">
        <v>2467</v>
      </c>
      <c r="O1811" s="4"/>
      <c r="P1811" s="4"/>
      <c r="Q1811" s="4"/>
      <c r="R1811" s="4">
        <v>218</v>
      </c>
      <c r="S1811" s="174" t="s">
        <v>70</v>
      </c>
      <c r="T1811" s="4" t="s">
        <v>70</v>
      </c>
      <c r="U1811" s="140">
        <v>45348</v>
      </c>
      <c r="V1811" s="4" t="s">
        <v>1887</v>
      </c>
      <c r="W1811" s="4"/>
      <c r="X1811" s="4"/>
      <c r="Y1811" s="4"/>
      <c r="Z1811" s="146"/>
      <c r="AA1811" s="4" t="s">
        <v>1886</v>
      </c>
      <c r="AB1811" s="4"/>
      <c r="AC1811" s="142">
        <f t="shared" si="303"/>
        <v>0</v>
      </c>
      <c r="AD1811" s="4"/>
      <c r="AE1811" s="4"/>
      <c r="AF1811" s="144"/>
      <c r="AG1811" s="145"/>
      <c r="AH1811" s="4"/>
      <c r="AI1811" s="145"/>
      <c r="AJ1811" s="4"/>
    </row>
    <row r="1812" spans="1:37" hidden="1">
      <c r="B1812" s="145" t="s">
        <v>5175</v>
      </c>
      <c r="C1812" s="4" t="s">
        <v>441</v>
      </c>
      <c r="D1812" s="4" t="s">
        <v>3226</v>
      </c>
      <c r="E1812" s="4"/>
      <c r="F1812" s="4" t="s">
        <v>1060</v>
      </c>
      <c r="G1812" s="4" t="s">
        <v>9225</v>
      </c>
      <c r="H1812" s="4" t="s">
        <v>1212</v>
      </c>
      <c r="I1812" s="4" t="s">
        <v>1213</v>
      </c>
      <c r="J1812" s="4"/>
      <c r="K1812" s="139">
        <v>23318</v>
      </c>
      <c r="L1812" s="139">
        <v>23318</v>
      </c>
      <c r="M1812" s="4">
        <v>0.2</v>
      </c>
      <c r="N1812" s="4" t="s">
        <v>9226</v>
      </c>
      <c r="O1812" s="4"/>
      <c r="P1812" s="186">
        <f>L1812</f>
        <v>23318</v>
      </c>
      <c r="Q1812" s="186">
        <f>L1812-P1812</f>
        <v>0</v>
      </c>
      <c r="R1812" s="4">
        <v>4</v>
      </c>
      <c r="S1812" s="4" t="s">
        <v>70</v>
      </c>
      <c r="T1812" s="4" t="s">
        <v>70</v>
      </c>
      <c r="U1812" s="140">
        <v>45352</v>
      </c>
      <c r="V1812" s="4" t="s">
        <v>1884</v>
      </c>
      <c r="W1812" s="4" t="s">
        <v>1954</v>
      </c>
      <c r="X1812" s="139" t="s">
        <v>70</v>
      </c>
      <c r="Y1812" s="140">
        <v>45371</v>
      </c>
      <c r="Z1812" s="4" t="s">
        <v>1885</v>
      </c>
      <c r="AA1812" s="4" t="s">
        <v>1886</v>
      </c>
      <c r="AB1812" s="186">
        <f t="shared" ref="AB1812:AB1815" si="309">K1812</f>
        <v>23318</v>
      </c>
      <c r="AC1812" s="142">
        <f t="shared" si="303"/>
        <v>0</v>
      </c>
      <c r="AD1812" s="4"/>
      <c r="AE1812" s="4" t="s">
        <v>1987</v>
      </c>
      <c r="AF1812" s="144" t="s">
        <v>7633</v>
      </c>
      <c r="AG1812" s="145"/>
      <c r="AH1812" s="4"/>
      <c r="AI1812" s="145"/>
      <c r="AJ1812" s="4"/>
      <c r="AK1812" t="s">
        <v>2116</v>
      </c>
    </row>
    <row r="1813" spans="1:37" hidden="1">
      <c r="B1813" s="145" t="s">
        <v>5175</v>
      </c>
      <c r="C1813" s="4" t="s">
        <v>441</v>
      </c>
      <c r="D1813" s="4" t="s">
        <v>3226</v>
      </c>
      <c r="E1813" s="4"/>
      <c r="F1813" s="4" t="s">
        <v>1060</v>
      </c>
      <c r="G1813" s="4" t="s">
        <v>9227</v>
      </c>
      <c r="H1813" s="4" t="s">
        <v>1212</v>
      </c>
      <c r="I1813" s="4" t="s">
        <v>1213</v>
      </c>
      <c r="J1813" s="4"/>
      <c r="K1813" s="139">
        <v>200269</v>
      </c>
      <c r="L1813" s="139">
        <v>200269</v>
      </c>
      <c r="M1813" s="4">
        <v>0.2</v>
      </c>
      <c r="N1813" s="4" t="s">
        <v>8529</v>
      </c>
      <c r="O1813" s="4"/>
      <c r="P1813" s="186">
        <f>L1813</f>
        <v>200269</v>
      </c>
      <c r="Q1813" s="186">
        <f>L1813-P1813</f>
        <v>0</v>
      </c>
      <c r="R1813" s="4">
        <v>4</v>
      </c>
      <c r="S1813" s="4" t="s">
        <v>70</v>
      </c>
      <c r="T1813" s="4" t="s">
        <v>70</v>
      </c>
      <c r="U1813" s="140">
        <v>45352</v>
      </c>
      <c r="V1813" s="4" t="s">
        <v>1884</v>
      </c>
      <c r="W1813" s="4" t="s">
        <v>1954</v>
      </c>
      <c r="X1813" s="139" t="s">
        <v>70</v>
      </c>
      <c r="Y1813" s="140">
        <v>45371</v>
      </c>
      <c r="Z1813" s="4" t="s">
        <v>1885</v>
      </c>
      <c r="AA1813" s="4" t="s">
        <v>1886</v>
      </c>
      <c r="AB1813" s="186">
        <f t="shared" si="309"/>
        <v>200269</v>
      </c>
      <c r="AC1813" s="142">
        <f t="shared" si="303"/>
        <v>0</v>
      </c>
      <c r="AD1813" s="4"/>
      <c r="AE1813" s="4" t="s">
        <v>1987</v>
      </c>
      <c r="AF1813" s="144" t="s">
        <v>7633</v>
      </c>
      <c r="AG1813" s="145"/>
      <c r="AH1813" s="4"/>
      <c r="AI1813" s="145"/>
      <c r="AJ1813" s="4"/>
      <c r="AK1813" t="s">
        <v>2116</v>
      </c>
    </row>
    <row r="1814" spans="1:37" hidden="1">
      <c r="B1814" s="145" t="s">
        <v>5175</v>
      </c>
      <c r="C1814" s="4" t="s">
        <v>441</v>
      </c>
      <c r="D1814" s="4" t="s">
        <v>3226</v>
      </c>
      <c r="E1814" s="4"/>
      <c r="F1814" s="4" t="s">
        <v>1060</v>
      </c>
      <c r="G1814" s="4" t="s">
        <v>9228</v>
      </c>
      <c r="H1814" s="4" t="s">
        <v>1212</v>
      </c>
      <c r="I1814" s="4" t="s">
        <v>1213</v>
      </c>
      <c r="J1814" s="4"/>
      <c r="K1814" s="139">
        <v>17</v>
      </c>
      <c r="L1814" s="139">
        <v>17</v>
      </c>
      <c r="M1814" s="4">
        <v>0.2</v>
      </c>
      <c r="N1814" s="4" t="s">
        <v>9226</v>
      </c>
      <c r="O1814" s="4"/>
      <c r="P1814" s="186">
        <f>L1814</f>
        <v>17</v>
      </c>
      <c r="Q1814" s="186">
        <f>L1814-P1814</f>
        <v>0</v>
      </c>
      <c r="R1814" s="4">
        <v>4</v>
      </c>
      <c r="S1814" s="4" t="s">
        <v>70</v>
      </c>
      <c r="T1814" s="4" t="s">
        <v>70</v>
      </c>
      <c r="U1814" s="140">
        <v>45352</v>
      </c>
      <c r="V1814" s="4" t="s">
        <v>1884</v>
      </c>
      <c r="W1814" s="4" t="s">
        <v>1954</v>
      </c>
      <c r="X1814" s="139" t="s">
        <v>70</v>
      </c>
      <c r="Y1814" s="140">
        <v>45371</v>
      </c>
      <c r="Z1814" s="4" t="s">
        <v>1885</v>
      </c>
      <c r="AA1814" s="4" t="s">
        <v>1886</v>
      </c>
      <c r="AB1814" s="186">
        <f t="shared" si="309"/>
        <v>17</v>
      </c>
      <c r="AC1814" s="142">
        <f t="shared" si="303"/>
        <v>0</v>
      </c>
      <c r="AD1814" s="4"/>
      <c r="AE1814" s="4" t="s">
        <v>1987</v>
      </c>
      <c r="AF1814" s="144" t="s">
        <v>7633</v>
      </c>
      <c r="AG1814" s="145"/>
      <c r="AH1814" s="4"/>
      <c r="AI1814" s="145"/>
      <c r="AJ1814" s="4"/>
      <c r="AK1814" t="s">
        <v>2116</v>
      </c>
    </row>
    <row r="1815" spans="1:37" hidden="1">
      <c r="B1815" s="145" t="s">
        <v>5175</v>
      </c>
      <c r="C1815" s="4" t="s">
        <v>441</v>
      </c>
      <c r="D1815" s="4" t="s">
        <v>2898</v>
      </c>
      <c r="E1815" s="4"/>
      <c r="F1815" s="4" t="s">
        <v>1060</v>
      </c>
      <c r="G1815" s="4" t="s">
        <v>9229</v>
      </c>
      <c r="H1815" s="4" t="s">
        <v>1212</v>
      </c>
      <c r="I1815" s="4" t="s">
        <v>1213</v>
      </c>
      <c r="J1815" s="4"/>
      <c r="K1815" s="139">
        <v>151896</v>
      </c>
      <c r="L1815" s="139">
        <v>151896</v>
      </c>
      <c r="M1815" s="4">
        <v>0.2</v>
      </c>
      <c r="N1815" s="4" t="s">
        <v>9230</v>
      </c>
      <c r="O1815" s="4"/>
      <c r="P1815" s="186">
        <f>L1815</f>
        <v>151896</v>
      </c>
      <c r="Q1815" s="186">
        <f>L1815-P1815</f>
        <v>0</v>
      </c>
      <c r="R1815" s="4">
        <v>4</v>
      </c>
      <c r="S1815" s="4" t="s">
        <v>70</v>
      </c>
      <c r="T1815" s="4" t="s">
        <v>70</v>
      </c>
      <c r="U1815" s="140">
        <v>45352</v>
      </c>
      <c r="V1815" s="4" t="s">
        <v>1884</v>
      </c>
      <c r="W1815" s="4" t="s">
        <v>1954</v>
      </c>
      <c r="X1815" s="139" t="s">
        <v>70</v>
      </c>
      <c r="Y1815" s="140">
        <v>45371</v>
      </c>
      <c r="Z1815" s="4" t="s">
        <v>1885</v>
      </c>
      <c r="AA1815" s="4" t="s">
        <v>1886</v>
      </c>
      <c r="AB1815" s="186">
        <f t="shared" si="309"/>
        <v>151896</v>
      </c>
      <c r="AC1815" s="142">
        <f t="shared" si="303"/>
        <v>0</v>
      </c>
      <c r="AD1815" s="4"/>
      <c r="AE1815" s="4" t="s">
        <v>1987</v>
      </c>
      <c r="AF1815" s="144" t="s">
        <v>7633</v>
      </c>
      <c r="AG1815" s="145"/>
      <c r="AH1815" s="4"/>
      <c r="AI1815" s="145"/>
      <c r="AJ1815" s="4"/>
      <c r="AK1815" t="s">
        <v>2116</v>
      </c>
    </row>
    <row r="1816" spans="1:37" hidden="1">
      <c r="B1816" s="175" t="s">
        <v>5175</v>
      </c>
      <c r="C1816" s="174" t="s">
        <v>441</v>
      </c>
      <c r="D1816" s="4" t="s">
        <v>9231</v>
      </c>
      <c r="E1816" s="4"/>
      <c r="F1816" s="4" t="s">
        <v>1060</v>
      </c>
      <c r="G1816" s="4" t="s">
        <v>9232</v>
      </c>
      <c r="H1816" s="4" t="s">
        <v>1287</v>
      </c>
      <c r="I1816" s="4" t="s">
        <v>1288</v>
      </c>
      <c r="J1816" s="4"/>
      <c r="K1816" s="139">
        <v>363334</v>
      </c>
      <c r="L1816" s="139">
        <v>363334</v>
      </c>
      <c r="M1816" s="4">
        <v>0.5</v>
      </c>
      <c r="N1816" s="4" t="s">
        <v>2762</v>
      </c>
      <c r="O1816" s="4"/>
      <c r="P1816" s="186">
        <f t="shared" ref="P1816:P1817" si="310">K1816</f>
        <v>363334</v>
      </c>
      <c r="Q1816" s="186">
        <f t="shared" ref="Q1816:Q1817" si="311">K1816-P1816</f>
        <v>0</v>
      </c>
      <c r="R1816" s="4">
        <v>157</v>
      </c>
      <c r="S1816" s="4" t="s">
        <v>70</v>
      </c>
      <c r="T1816" s="4" t="s">
        <v>70</v>
      </c>
      <c r="U1816" s="140">
        <v>45341</v>
      </c>
      <c r="V1816" s="4" t="s">
        <v>1884</v>
      </c>
      <c r="W1816" s="4" t="s">
        <v>1954</v>
      </c>
      <c r="X1816" s="4"/>
      <c r="Y1816" s="4"/>
      <c r="Z1816" s="146"/>
      <c r="AA1816" s="4" t="s">
        <v>1886</v>
      </c>
      <c r="AB1816" s="4"/>
      <c r="AC1816" s="142">
        <f t="shared" si="303"/>
        <v>363334</v>
      </c>
      <c r="AD1816" s="4"/>
      <c r="AE1816" s="4"/>
      <c r="AF1816" s="144"/>
      <c r="AG1816" s="145"/>
      <c r="AH1816" s="4"/>
      <c r="AI1816" s="145"/>
      <c r="AJ1816" s="4"/>
    </row>
    <row r="1817" spans="1:37" hidden="1">
      <c r="B1817" s="175" t="s">
        <v>5175</v>
      </c>
      <c r="C1817" s="174" t="s">
        <v>441</v>
      </c>
      <c r="D1817" s="4" t="s">
        <v>2649</v>
      </c>
      <c r="E1817" s="4"/>
      <c r="F1817" s="4" t="s">
        <v>1060</v>
      </c>
      <c r="G1817" s="4" t="s">
        <v>9233</v>
      </c>
      <c r="H1817" s="4" t="s">
        <v>1287</v>
      </c>
      <c r="I1817" s="4" t="s">
        <v>1288</v>
      </c>
      <c r="J1817" s="4"/>
      <c r="K1817" s="139">
        <v>89</v>
      </c>
      <c r="L1817" s="139">
        <v>89</v>
      </c>
      <c r="M1817" s="4">
        <v>0.5</v>
      </c>
      <c r="N1817" s="4" t="s">
        <v>9234</v>
      </c>
      <c r="O1817" s="4"/>
      <c r="P1817" s="186">
        <f t="shared" si="310"/>
        <v>89</v>
      </c>
      <c r="Q1817" s="186">
        <f t="shared" si="311"/>
        <v>0</v>
      </c>
      <c r="R1817" s="4">
        <v>157</v>
      </c>
      <c r="S1817" s="4" t="s">
        <v>70</v>
      </c>
      <c r="T1817" s="4" t="s">
        <v>70</v>
      </c>
      <c r="U1817" s="140">
        <v>45341</v>
      </c>
      <c r="V1817" s="4" t="s">
        <v>1884</v>
      </c>
      <c r="W1817" s="4" t="s">
        <v>1954</v>
      </c>
      <c r="X1817" s="4"/>
      <c r="Y1817" s="4"/>
      <c r="Z1817" s="146"/>
      <c r="AA1817" s="4" t="s">
        <v>1886</v>
      </c>
      <c r="AB1817" s="4"/>
      <c r="AC1817" s="142">
        <f t="shared" si="303"/>
        <v>89</v>
      </c>
      <c r="AD1817" s="4"/>
      <c r="AE1817" s="4"/>
      <c r="AF1817" s="144"/>
      <c r="AG1817" s="145"/>
      <c r="AH1817" s="4"/>
      <c r="AI1817" s="145"/>
      <c r="AJ1817" s="4"/>
    </row>
    <row r="1818" spans="1:37" hidden="1">
      <c r="B1818" s="145" t="s">
        <v>5175</v>
      </c>
      <c r="C1818" s="4" t="s">
        <v>441</v>
      </c>
      <c r="D1818" s="4" t="s">
        <v>2135</v>
      </c>
      <c r="E1818" s="4"/>
      <c r="F1818" s="4" t="s">
        <v>1060</v>
      </c>
      <c r="G1818" s="4" t="s">
        <v>9235</v>
      </c>
      <c r="H1818" s="4" t="s">
        <v>1193</v>
      </c>
      <c r="I1818" s="4" t="s">
        <v>1194</v>
      </c>
      <c r="J1818" s="4"/>
      <c r="K1818" s="139">
        <v>883926</v>
      </c>
      <c r="L1818" s="139">
        <v>883926</v>
      </c>
      <c r="M1818" s="4">
        <v>0.2</v>
      </c>
      <c r="N1818" s="4" t="s">
        <v>2699</v>
      </c>
      <c r="O1818" s="4"/>
      <c r="P1818" s="4"/>
      <c r="Q1818" s="4"/>
      <c r="R1818" s="4">
        <v>231</v>
      </c>
      <c r="S1818" s="174" t="s">
        <v>70</v>
      </c>
      <c r="T1818" s="4" t="s">
        <v>70</v>
      </c>
      <c r="U1818" s="140">
        <v>45348</v>
      </c>
      <c r="V1818" s="4" t="s">
        <v>1887</v>
      </c>
      <c r="W1818" s="4"/>
      <c r="X1818" s="4"/>
      <c r="Y1818" s="4"/>
      <c r="Z1818" s="146"/>
      <c r="AA1818" s="4" t="s">
        <v>1886</v>
      </c>
      <c r="AB1818" s="4"/>
      <c r="AC1818" s="142">
        <f t="shared" si="303"/>
        <v>0</v>
      </c>
      <c r="AD1818" s="4"/>
      <c r="AE1818" s="4"/>
      <c r="AF1818" s="144"/>
      <c r="AG1818" s="145"/>
      <c r="AH1818" s="4"/>
      <c r="AI1818" s="145"/>
      <c r="AJ1818" s="4"/>
    </row>
    <row r="1819" spans="1:37" hidden="1">
      <c r="B1819" s="145" t="s">
        <v>5175</v>
      </c>
      <c r="C1819" s="4" t="s">
        <v>441</v>
      </c>
      <c r="D1819" s="4" t="s">
        <v>2135</v>
      </c>
      <c r="E1819" s="4"/>
      <c r="F1819" s="4" t="s">
        <v>1060</v>
      </c>
      <c r="G1819" s="4" t="s">
        <v>9236</v>
      </c>
      <c r="H1819" s="4" t="s">
        <v>1185</v>
      </c>
      <c r="I1819" s="4" t="s">
        <v>1186</v>
      </c>
      <c r="J1819" s="4"/>
      <c r="K1819" s="139">
        <v>3</v>
      </c>
      <c r="L1819" s="139">
        <v>3</v>
      </c>
      <c r="M1819" s="4">
        <v>0.2</v>
      </c>
      <c r="N1819" s="4" t="s">
        <v>9237</v>
      </c>
      <c r="O1819" s="4"/>
      <c r="P1819" s="4"/>
      <c r="Q1819" s="4"/>
      <c r="R1819" s="4">
        <v>226</v>
      </c>
      <c r="S1819" s="174" t="s">
        <v>70</v>
      </c>
      <c r="T1819" s="4" t="s">
        <v>70</v>
      </c>
      <c r="U1819" s="140">
        <v>45348</v>
      </c>
      <c r="V1819" s="4" t="s">
        <v>1887</v>
      </c>
      <c r="W1819" s="4"/>
      <c r="X1819" s="139" t="s">
        <v>70</v>
      </c>
      <c r="Y1819" s="140">
        <v>45369</v>
      </c>
      <c r="Z1819" s="4" t="s">
        <v>1885</v>
      </c>
      <c r="AA1819" s="4" t="s">
        <v>1886</v>
      </c>
      <c r="AB1819" s="186">
        <f>P1819</f>
        <v>0</v>
      </c>
      <c r="AC1819" s="142">
        <f t="shared" si="303"/>
        <v>0</v>
      </c>
      <c r="AD1819" s="4"/>
      <c r="AE1819" s="4" t="s">
        <v>1127</v>
      </c>
      <c r="AF1819" s="144" t="s">
        <v>6989</v>
      </c>
      <c r="AG1819" s="145"/>
      <c r="AH1819" s="4"/>
      <c r="AI1819" s="145"/>
      <c r="AJ1819" s="4"/>
    </row>
    <row r="1820" spans="1:37" hidden="1">
      <c r="B1820" s="145" t="s">
        <v>5175</v>
      </c>
      <c r="C1820" s="4" t="s">
        <v>441</v>
      </c>
      <c r="D1820" s="4" t="s">
        <v>4895</v>
      </c>
      <c r="E1820" s="4"/>
      <c r="F1820" s="4" t="s">
        <v>1060</v>
      </c>
      <c r="G1820" s="4" t="s">
        <v>9238</v>
      </c>
      <c r="H1820" s="4" t="s">
        <v>1343</v>
      </c>
      <c r="I1820" s="4" t="s">
        <v>1344</v>
      </c>
      <c r="J1820" s="4"/>
      <c r="K1820" s="139">
        <v>2488</v>
      </c>
      <c r="L1820" s="139">
        <v>2488</v>
      </c>
      <c r="M1820" s="4">
        <v>0.2</v>
      </c>
      <c r="N1820" s="4" t="s">
        <v>7685</v>
      </c>
      <c r="O1820" s="4"/>
      <c r="P1820" s="186">
        <f>L1820</f>
        <v>2488</v>
      </c>
      <c r="Q1820" s="186">
        <f>L1820-P1820</f>
        <v>0</v>
      </c>
      <c r="R1820" s="4">
        <v>24</v>
      </c>
      <c r="S1820" s="4" t="s">
        <v>70</v>
      </c>
      <c r="T1820" s="4" t="s">
        <v>70</v>
      </c>
      <c r="U1820" s="140">
        <v>45321</v>
      </c>
      <c r="V1820" s="4" t="s">
        <v>1884</v>
      </c>
      <c r="W1820" s="4" t="s">
        <v>1954</v>
      </c>
      <c r="X1820" s="4"/>
      <c r="Y1820" s="4"/>
      <c r="Z1820" s="146"/>
      <c r="AA1820" s="4" t="s">
        <v>1886</v>
      </c>
      <c r="AB1820" s="4"/>
      <c r="AC1820" s="142">
        <f t="shared" si="303"/>
        <v>2488</v>
      </c>
      <c r="AD1820" s="4"/>
      <c r="AE1820" s="4"/>
      <c r="AF1820" s="144"/>
      <c r="AG1820" s="145"/>
      <c r="AH1820" s="4"/>
      <c r="AI1820" s="145"/>
      <c r="AJ1820" s="4"/>
    </row>
    <row r="1821" spans="1:37" hidden="1">
      <c r="B1821" s="145" t="s">
        <v>5175</v>
      </c>
      <c r="C1821" s="4" t="s">
        <v>441</v>
      </c>
      <c r="D1821" s="4" t="s">
        <v>6277</v>
      </c>
      <c r="E1821" s="4"/>
      <c r="F1821" s="4" t="s">
        <v>1060</v>
      </c>
      <c r="G1821" s="4" t="s">
        <v>9239</v>
      </c>
      <c r="H1821" s="4" t="s">
        <v>1327</v>
      </c>
      <c r="I1821" s="4" t="s">
        <v>1328</v>
      </c>
      <c r="J1821" s="4"/>
      <c r="K1821" s="139">
        <v>322590</v>
      </c>
      <c r="L1821" s="139">
        <v>322590</v>
      </c>
      <c r="M1821" s="4">
        <v>0.2</v>
      </c>
      <c r="N1821" s="4" t="s">
        <v>3674</v>
      </c>
      <c r="O1821" s="4"/>
      <c r="P1821" s="186">
        <f>K1821</f>
        <v>322590</v>
      </c>
      <c r="Q1821" s="186">
        <f>K1821-P1821</f>
        <v>0</v>
      </c>
      <c r="R1821" s="4">
        <v>83</v>
      </c>
      <c r="S1821" s="4" t="s">
        <v>70</v>
      </c>
      <c r="T1821" s="4" t="s">
        <v>70</v>
      </c>
      <c r="U1821" s="140">
        <v>45352</v>
      </c>
      <c r="V1821" s="4" t="s">
        <v>1884</v>
      </c>
      <c r="W1821" s="4" t="s">
        <v>1954</v>
      </c>
      <c r="X1821" s="4" t="s">
        <v>70</v>
      </c>
      <c r="Y1821" s="140">
        <v>45372</v>
      </c>
      <c r="Z1821" s="4" t="s">
        <v>1885</v>
      </c>
      <c r="AA1821" s="4" t="s">
        <v>1886</v>
      </c>
      <c r="AB1821" s="186">
        <f>P1821</f>
        <v>322590</v>
      </c>
      <c r="AC1821" s="142">
        <f t="shared" si="303"/>
        <v>0</v>
      </c>
      <c r="AD1821" s="4"/>
      <c r="AE1821" s="4" t="s">
        <v>1126</v>
      </c>
      <c r="AF1821" s="144" t="s">
        <v>6281</v>
      </c>
      <c r="AG1821" s="145"/>
      <c r="AH1821" s="4"/>
      <c r="AI1821" s="145"/>
      <c r="AJ1821" s="4"/>
    </row>
    <row r="1822" spans="1:37" hidden="1">
      <c r="B1822" s="145" t="s">
        <v>5175</v>
      </c>
      <c r="C1822" s="4" t="s">
        <v>441</v>
      </c>
      <c r="D1822" s="4" t="s">
        <v>2613</v>
      </c>
      <c r="E1822" s="4"/>
      <c r="F1822" s="4" t="s">
        <v>1060</v>
      </c>
      <c r="G1822" s="4" t="s">
        <v>9240</v>
      </c>
      <c r="H1822" s="4" t="s">
        <v>1337</v>
      </c>
      <c r="I1822" s="4" t="s">
        <v>1338</v>
      </c>
      <c r="J1822" s="4"/>
      <c r="K1822" s="139">
        <v>8440471</v>
      </c>
      <c r="L1822" s="139">
        <v>8440471</v>
      </c>
      <c r="M1822" s="4">
        <v>0.5</v>
      </c>
      <c r="N1822" s="4" t="s">
        <v>2155</v>
      </c>
      <c r="O1822" s="4"/>
      <c r="P1822" s="186">
        <f>K1822</f>
        <v>8440471</v>
      </c>
      <c r="Q1822" s="186">
        <f>P1822-K1822</f>
        <v>0</v>
      </c>
      <c r="R1822" s="4">
        <v>217</v>
      </c>
      <c r="S1822" s="174" t="s">
        <v>70</v>
      </c>
      <c r="T1822" s="4" t="s">
        <v>70</v>
      </c>
      <c r="U1822" s="140">
        <v>45348</v>
      </c>
      <c r="V1822" s="4" t="s">
        <v>1887</v>
      </c>
      <c r="W1822" s="4"/>
      <c r="X1822" s="139" t="s">
        <v>70</v>
      </c>
      <c r="Y1822" s="140">
        <v>45371</v>
      </c>
      <c r="Z1822" s="4" t="s">
        <v>1885</v>
      </c>
      <c r="AA1822" s="4" t="s">
        <v>1886</v>
      </c>
      <c r="AB1822" s="186">
        <f>K1822</f>
        <v>8440471</v>
      </c>
      <c r="AC1822" s="142">
        <f t="shared" si="303"/>
        <v>0</v>
      </c>
      <c r="AD1822" s="4"/>
      <c r="AE1822" s="4" t="s">
        <v>1987</v>
      </c>
      <c r="AF1822" s="144" t="s">
        <v>6598</v>
      </c>
      <c r="AG1822" s="145"/>
      <c r="AH1822" s="4"/>
      <c r="AI1822" s="145"/>
      <c r="AJ1822" s="4"/>
    </row>
    <row r="1823" spans="1:37" hidden="1">
      <c r="B1823" s="145" t="s">
        <v>5175</v>
      </c>
      <c r="C1823" s="4" t="s">
        <v>441</v>
      </c>
      <c r="D1823" s="4" t="s">
        <v>4879</v>
      </c>
      <c r="E1823" s="4"/>
      <c r="F1823" s="4" t="s">
        <v>1060</v>
      </c>
      <c r="G1823" s="4" t="s">
        <v>9241</v>
      </c>
      <c r="H1823" s="4" t="s">
        <v>1208</v>
      </c>
      <c r="I1823" s="4" t="s">
        <v>1249</v>
      </c>
      <c r="J1823" s="4"/>
      <c r="K1823" s="139">
        <v>50084</v>
      </c>
      <c r="L1823" s="139">
        <v>50084</v>
      </c>
      <c r="M1823" s="4">
        <v>0.2</v>
      </c>
      <c r="N1823" s="4" t="s">
        <v>3266</v>
      </c>
      <c r="O1823" s="4"/>
      <c r="P1823" s="186">
        <f>K1823</f>
        <v>50084</v>
      </c>
      <c r="Q1823" s="186">
        <f>K1823-P1823</f>
        <v>0</v>
      </c>
      <c r="R1823" s="4">
        <v>87</v>
      </c>
      <c r="S1823" s="4" t="s">
        <v>70</v>
      </c>
      <c r="T1823" s="4" t="s">
        <v>70</v>
      </c>
      <c r="U1823" s="140">
        <v>45352</v>
      </c>
      <c r="V1823" s="4" t="s">
        <v>1884</v>
      </c>
      <c r="W1823" s="4" t="s">
        <v>1954</v>
      </c>
      <c r="X1823" s="4"/>
      <c r="Y1823" s="4"/>
      <c r="Z1823" s="146"/>
      <c r="AA1823" s="4" t="s">
        <v>1886</v>
      </c>
      <c r="AB1823" s="4"/>
      <c r="AC1823" s="142">
        <f t="shared" si="303"/>
        <v>50084</v>
      </c>
      <c r="AD1823" s="4"/>
      <c r="AE1823" s="4"/>
      <c r="AF1823" s="144"/>
      <c r="AG1823" s="145"/>
      <c r="AH1823" s="4"/>
      <c r="AI1823" s="145"/>
      <c r="AJ1823" s="4"/>
    </row>
    <row r="1824" spans="1:37" hidden="1">
      <c r="B1824" s="145" t="s">
        <v>5175</v>
      </c>
      <c r="C1824" s="4" t="s">
        <v>441</v>
      </c>
      <c r="D1824" s="4" t="s">
        <v>2135</v>
      </c>
      <c r="E1824" s="4"/>
      <c r="F1824" s="4" t="s">
        <v>1060</v>
      </c>
      <c r="G1824" s="4" t="s">
        <v>9242</v>
      </c>
      <c r="H1824" s="4" t="s">
        <v>1173</v>
      </c>
      <c r="I1824" s="4" t="s">
        <v>1217</v>
      </c>
      <c r="J1824" s="4"/>
      <c r="K1824" s="139">
        <v>547451</v>
      </c>
      <c r="L1824" s="139">
        <v>547451</v>
      </c>
      <c r="M1824" s="4">
        <v>0.2</v>
      </c>
      <c r="N1824" s="4" t="s">
        <v>7763</v>
      </c>
      <c r="O1824" s="4"/>
      <c r="P1824" s="186">
        <f>K1824</f>
        <v>547451</v>
      </c>
      <c r="Q1824" s="186">
        <f>P1824-K1824</f>
        <v>0</v>
      </c>
      <c r="R1824" s="4">
        <v>199</v>
      </c>
      <c r="S1824" s="174" t="s">
        <v>70</v>
      </c>
      <c r="T1824" s="4" t="s">
        <v>70</v>
      </c>
      <c r="U1824" s="140">
        <v>45348</v>
      </c>
      <c r="V1824" s="4" t="s">
        <v>1887</v>
      </c>
      <c r="W1824" s="4"/>
      <c r="X1824" s="4"/>
      <c r="Y1824" s="4"/>
      <c r="Z1824" s="146"/>
      <c r="AA1824" s="4" t="s">
        <v>1886</v>
      </c>
      <c r="AB1824" s="4"/>
      <c r="AC1824" s="142">
        <f t="shared" si="303"/>
        <v>547451</v>
      </c>
      <c r="AD1824" s="4"/>
      <c r="AE1824" s="4"/>
      <c r="AF1824" s="144"/>
      <c r="AG1824" s="145"/>
      <c r="AH1824" s="4"/>
      <c r="AI1824" s="145"/>
      <c r="AJ1824" s="4"/>
    </row>
    <row r="1825" spans="2:37" hidden="1">
      <c r="B1825" s="175" t="s">
        <v>5175</v>
      </c>
      <c r="C1825" s="174" t="s">
        <v>441</v>
      </c>
      <c r="D1825" s="4" t="s">
        <v>6539</v>
      </c>
      <c r="E1825" s="4"/>
      <c r="F1825" s="4" t="s">
        <v>1060</v>
      </c>
      <c r="G1825" s="4" t="s">
        <v>9243</v>
      </c>
      <c r="H1825" s="4" t="s">
        <v>1479</v>
      </c>
      <c r="I1825" s="4" t="s">
        <v>1480</v>
      </c>
      <c r="J1825" s="4"/>
      <c r="K1825" s="139">
        <v>5038992</v>
      </c>
      <c r="L1825" s="139">
        <v>5038992</v>
      </c>
      <c r="M1825" s="4">
        <v>0.2</v>
      </c>
      <c r="N1825" s="4" t="s">
        <v>2836</v>
      </c>
      <c r="O1825" s="4"/>
      <c r="P1825" s="4"/>
      <c r="Q1825" s="4"/>
      <c r="R1825" s="4">
        <v>138</v>
      </c>
      <c r="S1825" s="174" t="s">
        <v>70</v>
      </c>
      <c r="T1825" s="4" t="s">
        <v>70</v>
      </c>
      <c r="U1825" s="140">
        <v>45341</v>
      </c>
      <c r="V1825" s="4" t="s">
        <v>1884</v>
      </c>
      <c r="W1825" s="4" t="s">
        <v>1954</v>
      </c>
      <c r="X1825" s="4"/>
      <c r="Y1825" s="4"/>
      <c r="Z1825" s="146"/>
      <c r="AA1825" s="4" t="s">
        <v>1886</v>
      </c>
      <c r="AB1825" s="4"/>
      <c r="AC1825" s="142">
        <f t="shared" si="303"/>
        <v>0</v>
      </c>
      <c r="AD1825" s="4"/>
      <c r="AE1825" s="4"/>
      <c r="AF1825" s="144"/>
      <c r="AG1825" s="145"/>
      <c r="AH1825" s="4"/>
      <c r="AI1825" s="145"/>
      <c r="AJ1825" s="4"/>
    </row>
    <row r="1826" spans="2:37" hidden="1">
      <c r="B1826" s="145" t="s">
        <v>5175</v>
      </c>
      <c r="C1826" s="4" t="s">
        <v>441</v>
      </c>
      <c r="D1826" s="4" t="s">
        <v>6671</v>
      </c>
      <c r="E1826" s="4"/>
      <c r="F1826" s="4" t="s">
        <v>1060</v>
      </c>
      <c r="G1826" s="4" t="s">
        <v>9244</v>
      </c>
      <c r="H1826" s="4" t="s">
        <v>1313</v>
      </c>
      <c r="I1826" s="4" t="s">
        <v>1314</v>
      </c>
      <c r="J1826" s="4"/>
      <c r="K1826" s="139">
        <v>530613</v>
      </c>
      <c r="L1826" s="139">
        <v>530613</v>
      </c>
      <c r="M1826" s="4">
        <v>0.2</v>
      </c>
      <c r="N1826" s="4" t="s">
        <v>2676</v>
      </c>
      <c r="O1826" s="4"/>
      <c r="P1826" s="186">
        <f>K1826</f>
        <v>530613</v>
      </c>
      <c r="Q1826" s="186">
        <f>K1826-P1826</f>
        <v>0</v>
      </c>
      <c r="R1826" s="4">
        <v>179</v>
      </c>
      <c r="S1826" s="4" t="s">
        <v>70</v>
      </c>
      <c r="T1826" s="4" t="s">
        <v>70</v>
      </c>
      <c r="U1826" s="140">
        <v>45352</v>
      </c>
      <c r="V1826" s="4" t="s">
        <v>1884</v>
      </c>
      <c r="W1826" s="4" t="s">
        <v>1954</v>
      </c>
      <c r="X1826" s="4"/>
      <c r="Y1826" s="4"/>
      <c r="Z1826" s="146"/>
      <c r="AA1826" s="4" t="s">
        <v>1886</v>
      </c>
      <c r="AB1826" s="4"/>
      <c r="AC1826" s="142">
        <f t="shared" si="303"/>
        <v>530613</v>
      </c>
      <c r="AD1826" s="4"/>
      <c r="AE1826" s="4"/>
      <c r="AF1826" s="144"/>
      <c r="AG1826" s="145"/>
      <c r="AH1826" s="4"/>
      <c r="AI1826" s="145"/>
      <c r="AJ1826" s="4"/>
    </row>
    <row r="1827" spans="2:37" hidden="1">
      <c r="B1827" s="175" t="s">
        <v>5175</v>
      </c>
      <c r="C1827" s="174" t="s">
        <v>441</v>
      </c>
      <c r="D1827" s="4" t="s">
        <v>2649</v>
      </c>
      <c r="E1827" s="4"/>
      <c r="F1827" s="4" t="s">
        <v>1060</v>
      </c>
      <c r="G1827" s="4" t="s">
        <v>9245</v>
      </c>
      <c r="H1827" s="4" t="s">
        <v>1285</v>
      </c>
      <c r="I1827" s="4" t="s">
        <v>1286</v>
      </c>
      <c r="J1827" s="4"/>
      <c r="K1827" s="139">
        <v>185902842</v>
      </c>
      <c r="L1827" s="139">
        <v>185902842</v>
      </c>
      <c r="M1827" s="4">
        <v>0.5</v>
      </c>
      <c r="N1827" s="4" t="s">
        <v>9246</v>
      </c>
      <c r="O1827" s="4"/>
      <c r="P1827" s="186">
        <f>K1827</f>
        <v>185902842</v>
      </c>
      <c r="Q1827" s="186">
        <f>K1827-P1827</f>
        <v>0</v>
      </c>
      <c r="R1827" s="4">
        <v>158</v>
      </c>
      <c r="S1827" s="4" t="s">
        <v>70</v>
      </c>
      <c r="T1827" s="4" t="s">
        <v>70</v>
      </c>
      <c r="U1827" s="140">
        <v>45341</v>
      </c>
      <c r="V1827" s="4" t="s">
        <v>1884</v>
      </c>
      <c r="W1827" s="4" t="s">
        <v>1954</v>
      </c>
      <c r="X1827" s="4"/>
      <c r="Y1827" s="4"/>
      <c r="Z1827" s="146"/>
      <c r="AA1827" s="4" t="s">
        <v>1886</v>
      </c>
      <c r="AB1827" s="4"/>
      <c r="AC1827" s="142">
        <f t="shared" si="303"/>
        <v>185902842</v>
      </c>
      <c r="AD1827" s="4"/>
      <c r="AE1827" s="4"/>
      <c r="AF1827" s="144"/>
      <c r="AG1827" s="145"/>
      <c r="AH1827" s="4"/>
      <c r="AI1827" s="145"/>
      <c r="AJ1827" s="4"/>
    </row>
    <row r="1828" spans="2:37" hidden="1">
      <c r="B1828" s="145" t="s">
        <v>5175</v>
      </c>
      <c r="C1828" s="4" t="s">
        <v>441</v>
      </c>
      <c r="D1828" s="4" t="s">
        <v>2135</v>
      </c>
      <c r="E1828" s="4"/>
      <c r="F1828" s="4" t="s">
        <v>1060</v>
      </c>
      <c r="G1828" s="4" t="s">
        <v>9247</v>
      </c>
      <c r="H1828" s="4" t="s">
        <v>1180</v>
      </c>
      <c r="I1828" s="4" t="s">
        <v>1181</v>
      </c>
      <c r="J1828" s="4"/>
      <c r="K1828" s="139">
        <v>5704745</v>
      </c>
      <c r="L1828" s="139">
        <v>5704745</v>
      </c>
      <c r="M1828" s="4">
        <v>0.2</v>
      </c>
      <c r="N1828" s="4" t="s">
        <v>4894</v>
      </c>
      <c r="O1828" s="4"/>
      <c r="P1828" s="186">
        <f>L1828</f>
        <v>5704745</v>
      </c>
      <c r="Q1828" s="4"/>
      <c r="R1828" s="4">
        <v>221</v>
      </c>
      <c r="S1828" s="174" t="s">
        <v>70</v>
      </c>
      <c r="T1828" s="4" t="s">
        <v>70</v>
      </c>
      <c r="U1828" s="140">
        <v>45348</v>
      </c>
      <c r="V1828" s="4" t="s">
        <v>1887</v>
      </c>
      <c r="W1828" s="4"/>
      <c r="X1828" s="139" t="s">
        <v>70</v>
      </c>
      <c r="Y1828" s="140">
        <v>45360</v>
      </c>
      <c r="Z1828" s="4" t="s">
        <v>1888</v>
      </c>
      <c r="AA1828" s="4" t="s">
        <v>1886</v>
      </c>
      <c r="AB1828" s="141">
        <f>L1828</f>
        <v>5704745</v>
      </c>
      <c r="AC1828" s="142">
        <f>P1828-AB1828</f>
        <v>0</v>
      </c>
      <c r="AD1828" s="4"/>
      <c r="AE1828" s="4" t="s">
        <v>1127</v>
      </c>
      <c r="AF1828" s="252" t="s">
        <v>5181</v>
      </c>
      <c r="AG1828" s="145"/>
      <c r="AH1828" s="4"/>
      <c r="AI1828" s="145"/>
      <c r="AJ1828" s="4"/>
    </row>
    <row r="1829" spans="2:37" hidden="1">
      <c r="B1829" s="145" t="s">
        <v>5175</v>
      </c>
      <c r="C1829" s="4" t="s">
        <v>441</v>
      </c>
      <c r="D1829" s="4" t="s">
        <v>2518</v>
      </c>
      <c r="E1829" s="4"/>
      <c r="F1829" s="4" t="s">
        <v>1060</v>
      </c>
      <c r="G1829" s="4" t="s">
        <v>9248</v>
      </c>
      <c r="H1829" s="4" t="s">
        <v>1180</v>
      </c>
      <c r="I1829" s="4" t="s">
        <v>1181</v>
      </c>
      <c r="J1829" s="4"/>
      <c r="K1829" s="139">
        <v>191540598</v>
      </c>
      <c r="L1829" s="139">
        <v>191540598</v>
      </c>
      <c r="M1829" s="4">
        <v>0.2</v>
      </c>
      <c r="N1829" s="4" t="s">
        <v>9249</v>
      </c>
      <c r="O1829" s="4"/>
      <c r="P1829" s="186">
        <f>L1829</f>
        <v>191540598</v>
      </c>
      <c r="Q1829" s="4"/>
      <c r="R1829" s="4">
        <v>221</v>
      </c>
      <c r="S1829" s="174" t="s">
        <v>70</v>
      </c>
      <c r="T1829" s="4" t="s">
        <v>70</v>
      </c>
      <c r="U1829" s="140">
        <v>45348</v>
      </c>
      <c r="V1829" s="4" t="s">
        <v>1887</v>
      </c>
      <c r="W1829" s="4"/>
      <c r="X1829" s="139" t="s">
        <v>70</v>
      </c>
      <c r="Y1829" s="140">
        <v>45360</v>
      </c>
      <c r="Z1829" s="4" t="s">
        <v>1888</v>
      </c>
      <c r="AA1829" s="4" t="s">
        <v>1886</v>
      </c>
      <c r="AB1829" s="141">
        <f>L1829</f>
        <v>191540598</v>
      </c>
      <c r="AC1829" s="142">
        <f>P1829-AB1829</f>
        <v>0</v>
      </c>
      <c r="AD1829" s="4"/>
      <c r="AE1829" s="4" t="s">
        <v>1127</v>
      </c>
      <c r="AF1829" s="252" t="s">
        <v>5181</v>
      </c>
      <c r="AG1829" s="145"/>
      <c r="AH1829" s="4"/>
      <c r="AI1829" s="145"/>
      <c r="AJ1829" s="4"/>
    </row>
    <row r="1830" spans="2:37" hidden="1">
      <c r="B1830" s="145" t="s">
        <v>5175</v>
      </c>
      <c r="C1830" s="4" t="s">
        <v>441</v>
      </c>
      <c r="D1830" s="4" t="s">
        <v>4879</v>
      </c>
      <c r="E1830" s="4"/>
      <c r="F1830" s="4" t="s">
        <v>1060</v>
      </c>
      <c r="G1830" s="4" t="s">
        <v>9250</v>
      </c>
      <c r="H1830" s="4" t="s">
        <v>1325</v>
      </c>
      <c r="I1830" s="4" t="s">
        <v>1326</v>
      </c>
      <c r="J1830" s="4"/>
      <c r="K1830" s="139">
        <v>934</v>
      </c>
      <c r="L1830" s="139">
        <v>934</v>
      </c>
      <c r="M1830" s="4">
        <v>0.2</v>
      </c>
      <c r="N1830" s="4" t="s">
        <v>7962</v>
      </c>
      <c r="O1830" s="4"/>
      <c r="P1830" s="186">
        <f>K1830</f>
        <v>934</v>
      </c>
      <c r="Q1830" s="186">
        <f>P1830-K1830</f>
        <v>0</v>
      </c>
      <c r="R1830" s="4">
        <v>238</v>
      </c>
      <c r="S1830" s="4" t="s">
        <v>70</v>
      </c>
      <c r="T1830" s="4" t="s">
        <v>70</v>
      </c>
      <c r="U1830" s="140">
        <v>45352</v>
      </c>
      <c r="V1830" s="4" t="s">
        <v>1884</v>
      </c>
      <c r="W1830" s="4" t="s">
        <v>1954</v>
      </c>
      <c r="X1830" s="139" t="s">
        <v>70</v>
      </c>
      <c r="Y1830" s="140">
        <v>45370</v>
      </c>
      <c r="Z1830" s="4" t="s">
        <v>1885</v>
      </c>
      <c r="AA1830" s="4" t="s">
        <v>1886</v>
      </c>
      <c r="AB1830" s="186">
        <f>P1830</f>
        <v>934</v>
      </c>
      <c r="AC1830" s="142">
        <f t="shared" ref="AC1830" si="312">P1830-AB1830</f>
        <v>0</v>
      </c>
      <c r="AD1830" s="4"/>
      <c r="AE1830" s="4" t="s">
        <v>2061</v>
      </c>
      <c r="AF1830" s="144" t="s">
        <v>6574</v>
      </c>
      <c r="AG1830" s="145"/>
      <c r="AH1830" s="4"/>
      <c r="AI1830" s="145"/>
      <c r="AJ1830" s="4"/>
    </row>
    <row r="1831" spans="2:37" hidden="1">
      <c r="B1831" s="145" t="s">
        <v>5175</v>
      </c>
      <c r="C1831" s="4" t="s">
        <v>441</v>
      </c>
      <c r="D1831" s="4" t="s">
        <v>6316</v>
      </c>
      <c r="E1831" s="4"/>
      <c r="F1831" s="4" t="s">
        <v>1060</v>
      </c>
      <c r="G1831" s="4" t="s">
        <v>9251</v>
      </c>
      <c r="H1831" s="4" t="s">
        <v>1341</v>
      </c>
      <c r="I1831" s="4" t="s">
        <v>1342</v>
      </c>
      <c r="J1831" s="4"/>
      <c r="K1831" s="139">
        <v>450240</v>
      </c>
      <c r="L1831" s="139">
        <v>450240</v>
      </c>
      <c r="M1831" s="4">
        <v>0.2</v>
      </c>
      <c r="N1831" s="4" t="s">
        <v>3342</v>
      </c>
      <c r="O1831" s="4"/>
      <c r="P1831" s="186">
        <f>K1831</f>
        <v>450240</v>
      </c>
      <c r="Q1831" s="186">
        <f>P1831-K1831</f>
        <v>0</v>
      </c>
      <c r="R1831" s="4">
        <v>127</v>
      </c>
      <c r="S1831" s="4" t="s">
        <v>70</v>
      </c>
      <c r="T1831" s="4" t="s">
        <v>70</v>
      </c>
      <c r="U1831" s="140">
        <v>45321</v>
      </c>
      <c r="V1831" s="4" t="s">
        <v>1884</v>
      </c>
      <c r="W1831" s="4"/>
      <c r="X1831" s="4"/>
      <c r="Y1831" s="4"/>
      <c r="Z1831" s="146"/>
      <c r="AA1831" s="4" t="s">
        <v>1886</v>
      </c>
      <c r="AB1831" s="4"/>
      <c r="AC1831" s="142">
        <f t="shared" si="303"/>
        <v>450240</v>
      </c>
      <c r="AD1831" s="4"/>
      <c r="AE1831" s="4"/>
      <c r="AF1831" s="144"/>
      <c r="AG1831" s="145"/>
      <c r="AH1831" s="4"/>
      <c r="AI1831" s="145"/>
      <c r="AJ1831" s="4"/>
    </row>
    <row r="1832" spans="2:37" hidden="1">
      <c r="B1832" s="145" t="s">
        <v>5175</v>
      </c>
      <c r="C1832" s="4" t="s">
        <v>441</v>
      </c>
      <c r="D1832" s="4" t="s">
        <v>4879</v>
      </c>
      <c r="E1832" s="4"/>
      <c r="F1832" s="4" t="s">
        <v>1060</v>
      </c>
      <c r="G1832" s="4" t="s">
        <v>9252</v>
      </c>
      <c r="H1832" s="4" t="s">
        <v>1225</v>
      </c>
      <c r="I1832" s="4" t="s">
        <v>1226</v>
      </c>
      <c r="J1832" s="4"/>
      <c r="K1832" s="139">
        <v>240538</v>
      </c>
      <c r="L1832" s="139">
        <v>240538</v>
      </c>
      <c r="M1832" s="4">
        <v>0.2</v>
      </c>
      <c r="N1832" s="4" t="s">
        <v>4205</v>
      </c>
      <c r="O1832" s="4"/>
      <c r="P1832" s="186">
        <f>K1832</f>
        <v>240538</v>
      </c>
      <c r="Q1832" s="186">
        <f>K1832-P1832</f>
        <v>0</v>
      </c>
      <c r="R1832" s="4">
        <v>84</v>
      </c>
      <c r="S1832" s="4" t="s">
        <v>70</v>
      </c>
      <c r="T1832" s="4" t="s">
        <v>70</v>
      </c>
      <c r="U1832" s="140">
        <v>45352</v>
      </c>
      <c r="V1832" s="4" t="s">
        <v>1884</v>
      </c>
      <c r="W1832" s="4" t="s">
        <v>1954</v>
      </c>
      <c r="X1832" s="139" t="s">
        <v>70</v>
      </c>
      <c r="Y1832" s="140">
        <v>45371</v>
      </c>
      <c r="Z1832" s="4" t="s">
        <v>1885</v>
      </c>
      <c r="AA1832" s="4" t="s">
        <v>1886</v>
      </c>
      <c r="AB1832" s="186">
        <f>P1832</f>
        <v>240538</v>
      </c>
      <c r="AC1832" s="142">
        <f t="shared" si="303"/>
        <v>0</v>
      </c>
      <c r="AD1832" s="4"/>
      <c r="AE1832" s="4" t="s">
        <v>3271</v>
      </c>
      <c r="AF1832" s="144" t="s">
        <v>8329</v>
      </c>
      <c r="AG1832" s="145"/>
      <c r="AH1832" s="4"/>
      <c r="AI1832" s="145"/>
      <c r="AJ1832" s="4"/>
      <c r="AK1832" t="s">
        <v>2116</v>
      </c>
    </row>
    <row r="1833" spans="2:37" hidden="1">
      <c r="B1833" s="145" t="s">
        <v>5175</v>
      </c>
      <c r="C1833" s="4" t="s">
        <v>441</v>
      </c>
      <c r="D1833" s="4" t="s">
        <v>2135</v>
      </c>
      <c r="E1833" s="4"/>
      <c r="F1833" s="4" t="s">
        <v>1060</v>
      </c>
      <c r="G1833" s="4" t="s">
        <v>9253</v>
      </c>
      <c r="H1833" s="4" t="s">
        <v>1205</v>
      </c>
      <c r="I1833" s="4" t="s">
        <v>1222</v>
      </c>
      <c r="J1833" s="4"/>
      <c r="K1833" s="139">
        <v>11781378</v>
      </c>
      <c r="L1833" s="139">
        <v>11781378</v>
      </c>
      <c r="M1833" s="4">
        <v>0.2</v>
      </c>
      <c r="N1833" s="4" t="s">
        <v>9254</v>
      </c>
      <c r="O1833" s="4"/>
      <c r="P1833" s="186">
        <f>K1833</f>
        <v>11781378</v>
      </c>
      <c r="Q1833" s="186">
        <f>P1833-K1833</f>
        <v>0</v>
      </c>
      <c r="R1833" s="4">
        <v>200</v>
      </c>
      <c r="S1833" s="174" t="s">
        <v>70</v>
      </c>
      <c r="T1833" s="4" t="s">
        <v>70</v>
      </c>
      <c r="U1833" s="140">
        <v>45348</v>
      </c>
      <c r="V1833" s="4" t="s">
        <v>1887</v>
      </c>
      <c r="W1833" s="4"/>
      <c r="X1833" s="4"/>
      <c r="Y1833" s="4"/>
      <c r="Z1833" s="146"/>
      <c r="AA1833" s="4" t="s">
        <v>1886</v>
      </c>
      <c r="AB1833" s="4"/>
      <c r="AC1833" s="142">
        <f t="shared" si="303"/>
        <v>11781378</v>
      </c>
      <c r="AD1833" s="4"/>
      <c r="AE1833" s="4"/>
      <c r="AF1833" s="144"/>
      <c r="AG1833" s="145"/>
      <c r="AH1833" s="4"/>
      <c r="AI1833" s="145"/>
      <c r="AJ1833" s="4"/>
    </row>
    <row r="1834" spans="2:37" hidden="1">
      <c r="B1834" s="145" t="s">
        <v>5175</v>
      </c>
      <c r="C1834" s="4" t="s">
        <v>441</v>
      </c>
      <c r="D1834" s="4" t="s">
        <v>3226</v>
      </c>
      <c r="E1834" s="4"/>
      <c r="F1834" s="4" t="s">
        <v>1060</v>
      </c>
      <c r="G1834" s="4" t="s">
        <v>9255</v>
      </c>
      <c r="H1834" s="4" t="s">
        <v>1263</v>
      </c>
      <c r="I1834" s="4" t="s">
        <v>1264</v>
      </c>
      <c r="J1834" s="4"/>
      <c r="K1834" s="139">
        <v>201448</v>
      </c>
      <c r="L1834" s="139">
        <v>201448</v>
      </c>
      <c r="M1834" s="4">
        <v>0.2</v>
      </c>
      <c r="N1834" s="4" t="s">
        <v>9256</v>
      </c>
      <c r="O1834" s="4"/>
      <c r="P1834" s="186">
        <f t="shared" ref="P1834:P1836" si="313">K1834</f>
        <v>201448</v>
      </c>
      <c r="Q1834" s="186">
        <f t="shared" ref="Q1834:Q1836" si="314">P1834-K1834</f>
        <v>0</v>
      </c>
      <c r="R1834" s="4">
        <v>216</v>
      </c>
      <c r="S1834" s="174" t="s">
        <v>70</v>
      </c>
      <c r="T1834" s="4" t="s">
        <v>70</v>
      </c>
      <c r="U1834" s="140">
        <v>45348</v>
      </c>
      <c r="V1834" s="4" t="s">
        <v>1887</v>
      </c>
      <c r="W1834" s="4"/>
      <c r="X1834" s="139" t="s">
        <v>70</v>
      </c>
      <c r="Y1834" s="140">
        <v>45371</v>
      </c>
      <c r="Z1834" s="4" t="s">
        <v>1885</v>
      </c>
      <c r="AA1834" s="4" t="s">
        <v>1886</v>
      </c>
      <c r="AB1834" s="186">
        <f t="shared" ref="AB1834:AB1836" si="315">K1834</f>
        <v>201448</v>
      </c>
      <c r="AC1834" s="142">
        <f t="shared" si="303"/>
        <v>0</v>
      </c>
      <c r="AD1834" s="4"/>
      <c r="AE1834" s="4" t="s">
        <v>1987</v>
      </c>
      <c r="AF1834" s="144" t="s">
        <v>6421</v>
      </c>
      <c r="AG1834" s="145"/>
      <c r="AH1834" s="4"/>
      <c r="AI1834" s="145"/>
      <c r="AJ1834" s="4"/>
    </row>
    <row r="1835" spans="2:37" hidden="1">
      <c r="B1835" s="145" t="s">
        <v>5175</v>
      </c>
      <c r="C1835" s="4" t="s">
        <v>441</v>
      </c>
      <c r="D1835" s="4" t="s">
        <v>2135</v>
      </c>
      <c r="E1835" s="4"/>
      <c r="F1835" s="4" t="s">
        <v>1060</v>
      </c>
      <c r="G1835" s="4" t="s">
        <v>9257</v>
      </c>
      <c r="H1835" s="4" t="s">
        <v>1263</v>
      </c>
      <c r="I1835" s="4" t="s">
        <v>1264</v>
      </c>
      <c r="J1835" s="4"/>
      <c r="K1835" s="139">
        <v>5072473</v>
      </c>
      <c r="L1835" s="139">
        <v>5072473</v>
      </c>
      <c r="M1835" s="4">
        <v>0.2</v>
      </c>
      <c r="N1835" s="4" t="s">
        <v>4310</v>
      </c>
      <c r="O1835" s="4"/>
      <c r="P1835" s="186">
        <f t="shared" si="313"/>
        <v>5072473</v>
      </c>
      <c r="Q1835" s="186">
        <f t="shared" si="314"/>
        <v>0</v>
      </c>
      <c r="R1835" s="4">
        <v>216</v>
      </c>
      <c r="S1835" s="174" t="s">
        <v>70</v>
      </c>
      <c r="T1835" s="4" t="s">
        <v>70</v>
      </c>
      <c r="U1835" s="140">
        <v>45348</v>
      </c>
      <c r="V1835" s="4" t="s">
        <v>1887</v>
      </c>
      <c r="W1835" s="4"/>
      <c r="X1835" s="139" t="s">
        <v>70</v>
      </c>
      <c r="Y1835" s="140">
        <v>45371</v>
      </c>
      <c r="Z1835" s="4" t="s">
        <v>1885</v>
      </c>
      <c r="AA1835" s="4" t="s">
        <v>1886</v>
      </c>
      <c r="AB1835" s="186">
        <f t="shared" si="315"/>
        <v>5072473</v>
      </c>
      <c r="AC1835" s="142">
        <f t="shared" si="303"/>
        <v>0</v>
      </c>
      <c r="AD1835" s="4"/>
      <c r="AE1835" s="4" t="s">
        <v>1987</v>
      </c>
      <c r="AF1835" s="144" t="s">
        <v>6421</v>
      </c>
      <c r="AG1835" s="145"/>
      <c r="AH1835" s="4"/>
      <c r="AI1835" s="145"/>
      <c r="AJ1835" s="4"/>
    </row>
    <row r="1836" spans="2:37" hidden="1">
      <c r="B1836" s="145" t="s">
        <v>5175</v>
      </c>
      <c r="C1836" s="4" t="s">
        <v>441</v>
      </c>
      <c r="D1836" s="4" t="s">
        <v>2135</v>
      </c>
      <c r="E1836" s="4"/>
      <c r="F1836" s="4" t="s">
        <v>1060</v>
      </c>
      <c r="G1836" s="4" t="s">
        <v>9258</v>
      </c>
      <c r="H1836" s="4" t="s">
        <v>1263</v>
      </c>
      <c r="I1836" s="4" t="s">
        <v>1264</v>
      </c>
      <c r="J1836" s="4"/>
      <c r="K1836" s="139">
        <v>9820</v>
      </c>
      <c r="L1836" s="139">
        <v>9820</v>
      </c>
      <c r="M1836" s="4">
        <v>0.2</v>
      </c>
      <c r="N1836" s="4" t="s">
        <v>9259</v>
      </c>
      <c r="O1836" s="4"/>
      <c r="P1836" s="186">
        <f t="shared" si="313"/>
        <v>9820</v>
      </c>
      <c r="Q1836" s="186">
        <f t="shared" si="314"/>
        <v>0</v>
      </c>
      <c r="R1836" s="4">
        <v>216</v>
      </c>
      <c r="S1836" s="174" t="s">
        <v>70</v>
      </c>
      <c r="T1836" s="4" t="s">
        <v>70</v>
      </c>
      <c r="U1836" s="140">
        <v>45348</v>
      </c>
      <c r="V1836" s="4" t="s">
        <v>1887</v>
      </c>
      <c r="W1836" s="4"/>
      <c r="X1836" s="139" t="s">
        <v>70</v>
      </c>
      <c r="Y1836" s="140">
        <v>45371</v>
      </c>
      <c r="Z1836" s="4" t="s">
        <v>1885</v>
      </c>
      <c r="AA1836" s="4" t="s">
        <v>1886</v>
      </c>
      <c r="AB1836" s="186">
        <f t="shared" si="315"/>
        <v>9820</v>
      </c>
      <c r="AC1836" s="142">
        <f t="shared" si="303"/>
        <v>0</v>
      </c>
      <c r="AD1836" s="4"/>
      <c r="AE1836" s="4" t="s">
        <v>1987</v>
      </c>
      <c r="AF1836" s="144" t="s">
        <v>6421</v>
      </c>
      <c r="AG1836" s="145"/>
      <c r="AH1836" s="4"/>
      <c r="AI1836" s="145"/>
      <c r="AJ1836" s="4"/>
    </row>
    <row r="1837" spans="2:37" hidden="1">
      <c r="B1837" s="175" t="s">
        <v>5175</v>
      </c>
      <c r="C1837" s="174" t="s">
        <v>441</v>
      </c>
      <c r="D1837" s="4" t="s">
        <v>6539</v>
      </c>
      <c r="E1837" s="4"/>
      <c r="F1837" s="4" t="s">
        <v>1060</v>
      </c>
      <c r="G1837" s="4" t="s">
        <v>9260</v>
      </c>
      <c r="H1837" s="4" t="s">
        <v>1323</v>
      </c>
      <c r="I1837" s="4" t="s">
        <v>1324</v>
      </c>
      <c r="J1837" s="4"/>
      <c r="K1837" s="139">
        <v>49808</v>
      </c>
      <c r="L1837" s="139">
        <v>49808</v>
      </c>
      <c r="M1837" s="4">
        <v>0.2</v>
      </c>
      <c r="N1837" s="4" t="s">
        <v>4701</v>
      </c>
      <c r="O1837" s="4"/>
      <c r="P1837" s="4"/>
      <c r="Q1837" s="4"/>
      <c r="R1837" s="4">
        <v>137</v>
      </c>
      <c r="S1837" s="174" t="s">
        <v>70</v>
      </c>
      <c r="T1837" s="4" t="s">
        <v>70</v>
      </c>
      <c r="U1837" s="140">
        <v>45341</v>
      </c>
      <c r="V1837" s="4" t="s">
        <v>1884</v>
      </c>
      <c r="W1837" s="4" t="s">
        <v>1954</v>
      </c>
      <c r="X1837" s="4"/>
      <c r="Y1837" s="4"/>
      <c r="Z1837" s="146"/>
      <c r="AA1837" s="4" t="s">
        <v>1886</v>
      </c>
      <c r="AB1837" s="4"/>
      <c r="AC1837" s="142">
        <f t="shared" si="303"/>
        <v>0</v>
      </c>
      <c r="AD1837" s="4"/>
      <c r="AE1837" s="4"/>
      <c r="AF1837" s="144"/>
      <c r="AG1837" s="145"/>
      <c r="AH1837" s="4"/>
      <c r="AI1837" s="145"/>
      <c r="AJ1837" s="4"/>
    </row>
    <row r="1838" spans="2:37" hidden="1">
      <c r="B1838" s="145" t="s">
        <v>5175</v>
      </c>
      <c r="C1838" s="4" t="s">
        <v>441</v>
      </c>
      <c r="D1838" s="4" t="s">
        <v>6321</v>
      </c>
      <c r="E1838" s="4"/>
      <c r="F1838" s="4" t="s">
        <v>1060</v>
      </c>
      <c r="G1838" s="4" t="s">
        <v>9261</v>
      </c>
      <c r="H1838" s="4" t="s">
        <v>1339</v>
      </c>
      <c r="I1838" s="4" t="s">
        <v>1340</v>
      </c>
      <c r="J1838" s="4"/>
      <c r="K1838" s="139">
        <v>307306</v>
      </c>
      <c r="L1838" s="139">
        <v>307306</v>
      </c>
      <c r="M1838" s="4">
        <v>0.2</v>
      </c>
      <c r="N1838" s="4" t="s">
        <v>4154</v>
      </c>
      <c r="O1838" s="4"/>
      <c r="P1838" s="186">
        <f>K1838</f>
        <v>307306</v>
      </c>
      <c r="Q1838" s="186">
        <f>K1838-P1838</f>
        <v>0</v>
      </c>
      <c r="R1838" s="4">
        <v>163</v>
      </c>
      <c r="S1838" s="4" t="s">
        <v>70</v>
      </c>
      <c r="T1838" s="4" t="s">
        <v>70</v>
      </c>
      <c r="U1838" s="140">
        <v>45352</v>
      </c>
      <c r="V1838" s="4" t="s">
        <v>1884</v>
      </c>
      <c r="W1838" s="4" t="s">
        <v>1954</v>
      </c>
      <c r="X1838" s="4"/>
      <c r="Y1838" s="4"/>
      <c r="Z1838" s="146"/>
      <c r="AA1838" s="4" t="s">
        <v>1886</v>
      </c>
      <c r="AB1838" s="4"/>
      <c r="AC1838" s="142">
        <f t="shared" si="303"/>
        <v>307306</v>
      </c>
      <c r="AD1838" s="4"/>
      <c r="AE1838" s="4"/>
      <c r="AF1838" s="144"/>
      <c r="AG1838" s="145"/>
      <c r="AH1838" s="4"/>
      <c r="AI1838" s="145"/>
      <c r="AJ1838" s="4"/>
    </row>
    <row r="1839" spans="2:37" hidden="1">
      <c r="B1839" s="145" t="s">
        <v>5175</v>
      </c>
      <c r="C1839" s="4" t="s">
        <v>441</v>
      </c>
      <c r="D1839" s="4" t="s">
        <v>2464</v>
      </c>
      <c r="E1839" s="4"/>
      <c r="F1839" s="4" t="s">
        <v>1060</v>
      </c>
      <c r="G1839" s="4" t="s">
        <v>9262</v>
      </c>
      <c r="H1839" s="4" t="s">
        <v>1329</v>
      </c>
      <c r="I1839" s="4" t="s">
        <v>1330</v>
      </c>
      <c r="J1839" s="4"/>
      <c r="K1839" s="139">
        <v>142656</v>
      </c>
      <c r="L1839" s="139">
        <v>142656</v>
      </c>
      <c r="M1839" s="4">
        <v>0.2</v>
      </c>
      <c r="N1839" s="4" t="s">
        <v>3361</v>
      </c>
      <c r="O1839" s="4"/>
      <c r="P1839" s="186">
        <f>L1839</f>
        <v>142656</v>
      </c>
      <c r="Q1839" s="186">
        <f>L1839-P1839</f>
        <v>0</v>
      </c>
      <c r="R1839" s="4">
        <v>22</v>
      </c>
      <c r="S1839" s="4" t="s">
        <v>70</v>
      </c>
      <c r="T1839" s="4" t="s">
        <v>70</v>
      </c>
      <c r="U1839" s="140">
        <v>45321</v>
      </c>
      <c r="V1839" s="4" t="s">
        <v>1884</v>
      </c>
      <c r="W1839" s="4" t="s">
        <v>1954</v>
      </c>
      <c r="X1839" s="4"/>
      <c r="Y1839" s="4"/>
      <c r="Z1839" s="146"/>
      <c r="AA1839" s="4" t="s">
        <v>1886</v>
      </c>
      <c r="AB1839" s="4"/>
      <c r="AC1839" s="142">
        <f t="shared" si="303"/>
        <v>142656</v>
      </c>
      <c r="AD1839" s="4"/>
      <c r="AE1839" s="4"/>
      <c r="AF1839" s="144"/>
      <c r="AG1839" s="145"/>
      <c r="AH1839" s="4"/>
      <c r="AI1839" s="145"/>
      <c r="AJ1839" s="4"/>
    </row>
    <row r="1840" spans="2:37" hidden="1">
      <c r="B1840" s="145" t="s">
        <v>5175</v>
      </c>
      <c r="C1840" s="4" t="s">
        <v>441</v>
      </c>
      <c r="D1840" s="4" t="s">
        <v>2464</v>
      </c>
      <c r="E1840" s="4"/>
      <c r="F1840" s="4" t="s">
        <v>1060</v>
      </c>
      <c r="G1840" s="4" t="s">
        <v>9263</v>
      </c>
      <c r="H1840" s="4" t="s">
        <v>1329</v>
      </c>
      <c r="I1840" s="4" t="s">
        <v>1330</v>
      </c>
      <c r="J1840" s="4"/>
      <c r="K1840" s="139">
        <v>113055</v>
      </c>
      <c r="L1840" s="139">
        <v>113055</v>
      </c>
      <c r="M1840" s="4">
        <v>0.2</v>
      </c>
      <c r="N1840" s="4" t="s">
        <v>9264</v>
      </c>
      <c r="O1840" s="4"/>
      <c r="P1840" s="186">
        <f>L1840</f>
        <v>113055</v>
      </c>
      <c r="Q1840" s="186">
        <f>L1840-P1840</f>
        <v>0</v>
      </c>
      <c r="R1840" s="4">
        <v>22</v>
      </c>
      <c r="S1840" s="4" t="s">
        <v>70</v>
      </c>
      <c r="T1840" s="4" t="s">
        <v>70</v>
      </c>
      <c r="U1840" s="140">
        <v>45321</v>
      </c>
      <c r="V1840" s="4" t="s">
        <v>1884</v>
      </c>
      <c r="W1840" s="4" t="s">
        <v>1954</v>
      </c>
      <c r="X1840" s="4"/>
      <c r="Y1840" s="4"/>
      <c r="Z1840" s="146"/>
      <c r="AA1840" s="4" t="s">
        <v>1886</v>
      </c>
      <c r="AB1840" s="4"/>
      <c r="AC1840" s="142">
        <f t="shared" si="303"/>
        <v>113055</v>
      </c>
      <c r="AD1840" s="4"/>
      <c r="AE1840" s="4"/>
      <c r="AF1840" s="144"/>
      <c r="AG1840" s="145"/>
      <c r="AH1840" s="4"/>
      <c r="AI1840" s="145"/>
      <c r="AJ1840" s="4"/>
    </row>
    <row r="1841" spans="1:37" hidden="1">
      <c r="B1841" s="145" t="s">
        <v>5175</v>
      </c>
      <c r="C1841" s="4" t="s">
        <v>441</v>
      </c>
      <c r="D1841" s="4" t="s">
        <v>4879</v>
      </c>
      <c r="E1841" s="4"/>
      <c r="F1841" s="4" t="s">
        <v>1060</v>
      </c>
      <c r="G1841" s="4" t="s">
        <v>9265</v>
      </c>
      <c r="H1841" s="4" t="s">
        <v>1267</v>
      </c>
      <c r="I1841" s="4" t="s">
        <v>1268</v>
      </c>
      <c r="J1841" s="4"/>
      <c r="K1841" s="139">
        <v>78130</v>
      </c>
      <c r="L1841" s="139">
        <v>78130</v>
      </c>
      <c r="M1841" s="4">
        <v>0.2</v>
      </c>
      <c r="N1841" s="4" t="s">
        <v>9266</v>
      </c>
      <c r="O1841" s="4"/>
      <c r="P1841" s="186">
        <f>K1841</f>
        <v>78130</v>
      </c>
      <c r="Q1841" s="186">
        <f>K1841-P1841</f>
        <v>0</v>
      </c>
      <c r="R1841" s="4">
        <v>82</v>
      </c>
      <c r="S1841" s="4" t="s">
        <v>70</v>
      </c>
      <c r="T1841" s="4" t="s">
        <v>70</v>
      </c>
      <c r="U1841" s="140">
        <v>45352</v>
      </c>
      <c r="V1841" s="4" t="s">
        <v>1884</v>
      </c>
      <c r="W1841" s="4" t="s">
        <v>1954</v>
      </c>
      <c r="X1841" s="139" t="s">
        <v>70</v>
      </c>
      <c r="Y1841" s="140">
        <v>45371</v>
      </c>
      <c r="Z1841" s="4" t="s">
        <v>1885</v>
      </c>
      <c r="AA1841" s="4" t="s">
        <v>1886</v>
      </c>
      <c r="AB1841" s="186">
        <f>K1841</f>
        <v>78130</v>
      </c>
      <c r="AC1841" s="142">
        <f>P1841-AB1841</f>
        <v>0</v>
      </c>
      <c r="AD1841" s="4"/>
      <c r="AE1841" s="4" t="s">
        <v>2114</v>
      </c>
      <c r="AF1841" s="144" t="s">
        <v>6493</v>
      </c>
      <c r="AG1841" s="145"/>
      <c r="AH1841" s="4"/>
      <c r="AI1841" s="145"/>
      <c r="AJ1841" s="4"/>
      <c r="AK1841" t="s">
        <v>2116</v>
      </c>
    </row>
    <row r="1842" spans="1:37" hidden="1">
      <c r="B1842" s="145" t="s">
        <v>5175</v>
      </c>
      <c r="C1842" s="4" t="s">
        <v>441</v>
      </c>
      <c r="D1842" s="4" t="s">
        <v>6599</v>
      </c>
      <c r="E1842" s="4"/>
      <c r="F1842" s="4" t="s">
        <v>1060</v>
      </c>
      <c r="G1842" s="4" t="s">
        <v>9267</v>
      </c>
      <c r="H1842" s="4" t="s">
        <v>1351</v>
      </c>
      <c r="I1842" s="4" t="s">
        <v>1352</v>
      </c>
      <c r="J1842" s="4"/>
      <c r="K1842" s="139">
        <v>2732149</v>
      </c>
      <c r="L1842" s="139">
        <v>2732149</v>
      </c>
      <c r="M1842" s="4">
        <v>0.5</v>
      </c>
      <c r="N1842" s="4" t="s">
        <v>2732</v>
      </c>
      <c r="O1842" s="4"/>
      <c r="P1842" s="186">
        <f>K1842</f>
        <v>2732149</v>
      </c>
      <c r="Q1842" s="186">
        <f>P1842-K1842</f>
        <v>0</v>
      </c>
      <c r="R1842" s="4">
        <v>237</v>
      </c>
      <c r="S1842" s="4" t="s">
        <v>70</v>
      </c>
      <c r="T1842" s="4" t="s">
        <v>70</v>
      </c>
      <c r="U1842" s="140">
        <v>45352</v>
      </c>
      <c r="V1842" s="4" t="s">
        <v>1884</v>
      </c>
      <c r="W1842" s="4" t="s">
        <v>1954</v>
      </c>
      <c r="X1842" s="4"/>
      <c r="Y1842" s="4"/>
      <c r="Z1842" s="146"/>
      <c r="AA1842" s="4" t="s">
        <v>1886</v>
      </c>
      <c r="AB1842" s="4"/>
      <c r="AC1842" s="142">
        <f t="shared" si="303"/>
        <v>2732149</v>
      </c>
      <c r="AD1842" s="4"/>
      <c r="AE1842" s="4"/>
      <c r="AF1842" s="144"/>
      <c r="AG1842" s="145"/>
      <c r="AH1842" s="4"/>
      <c r="AI1842" s="145"/>
      <c r="AJ1842" s="4"/>
    </row>
    <row r="1843" spans="1:37" hidden="1">
      <c r="B1843" s="145" t="s">
        <v>5175</v>
      </c>
      <c r="C1843" s="4" t="s">
        <v>441</v>
      </c>
      <c r="D1843" s="4" t="s">
        <v>4879</v>
      </c>
      <c r="E1843" s="4"/>
      <c r="F1843" s="4" t="s">
        <v>1060</v>
      </c>
      <c r="G1843" s="4" t="s">
        <v>9268</v>
      </c>
      <c r="H1843" s="4" t="s">
        <v>1189</v>
      </c>
      <c r="I1843" s="4" t="s">
        <v>1218</v>
      </c>
      <c r="J1843" s="4"/>
      <c r="K1843" s="139">
        <v>78637</v>
      </c>
      <c r="L1843" s="139">
        <v>78637</v>
      </c>
      <c r="M1843" s="4">
        <v>0.2</v>
      </c>
      <c r="N1843" s="4" t="s">
        <v>9269</v>
      </c>
      <c r="O1843" s="4"/>
      <c r="P1843" s="186">
        <f>K1843</f>
        <v>78637</v>
      </c>
      <c r="Q1843" s="186">
        <f>K1843-P1843</f>
        <v>0</v>
      </c>
      <c r="R1843" s="4">
        <v>75</v>
      </c>
      <c r="S1843" s="4" t="s">
        <v>70</v>
      </c>
      <c r="T1843" s="4" t="s">
        <v>70</v>
      </c>
      <c r="U1843" s="140">
        <v>45352</v>
      </c>
      <c r="V1843" s="4" t="s">
        <v>1884</v>
      </c>
      <c r="W1843" s="4" t="s">
        <v>1954</v>
      </c>
      <c r="X1843" s="4" t="s">
        <v>70</v>
      </c>
      <c r="Y1843" s="4" t="s">
        <v>3521</v>
      </c>
      <c r="Z1843" s="4" t="s">
        <v>1885</v>
      </c>
      <c r="AA1843" s="4" t="s">
        <v>1886</v>
      </c>
      <c r="AB1843" s="186">
        <f>P1843</f>
        <v>78637</v>
      </c>
      <c r="AC1843" s="142">
        <f t="shared" si="303"/>
        <v>0</v>
      </c>
      <c r="AD1843" s="4"/>
      <c r="AE1843" s="4" t="s">
        <v>2114</v>
      </c>
      <c r="AF1843" s="144" t="s">
        <v>8274</v>
      </c>
      <c r="AG1843" s="145"/>
      <c r="AH1843" s="4"/>
      <c r="AI1843" s="145"/>
      <c r="AJ1843" s="4"/>
      <c r="AK1843" t="s">
        <v>8275</v>
      </c>
    </row>
    <row r="1844" spans="1:37" hidden="1">
      <c r="B1844" s="145" t="s">
        <v>5175</v>
      </c>
      <c r="C1844" s="4" t="s">
        <v>441</v>
      </c>
      <c r="D1844" s="4" t="s">
        <v>2135</v>
      </c>
      <c r="E1844" s="4"/>
      <c r="F1844" s="4" t="s">
        <v>1060</v>
      </c>
      <c r="G1844" s="4" t="s">
        <v>9270</v>
      </c>
      <c r="H1844" s="4" t="s">
        <v>1155</v>
      </c>
      <c r="I1844" s="4" t="s">
        <v>1156</v>
      </c>
      <c r="J1844" s="4"/>
      <c r="K1844" s="139">
        <v>4540508</v>
      </c>
      <c r="L1844" s="139">
        <v>4540508</v>
      </c>
      <c r="M1844" s="4">
        <v>0.2</v>
      </c>
      <c r="N1844" s="4" t="s">
        <v>3176</v>
      </c>
      <c r="O1844" s="4"/>
      <c r="P1844" s="186">
        <f>K1844</f>
        <v>4540508</v>
      </c>
      <c r="Q1844" s="4"/>
      <c r="R1844" s="4">
        <v>232</v>
      </c>
      <c r="S1844" s="174" t="s">
        <v>70</v>
      </c>
      <c r="T1844" s="4" t="s">
        <v>70</v>
      </c>
      <c r="U1844" s="140">
        <v>45348</v>
      </c>
      <c r="V1844" s="4" t="s">
        <v>1887</v>
      </c>
      <c r="W1844" s="4"/>
      <c r="X1844" s="139" t="s">
        <v>70</v>
      </c>
      <c r="Y1844" s="140">
        <v>45371</v>
      </c>
      <c r="Z1844" s="4" t="s">
        <v>1885</v>
      </c>
      <c r="AA1844" s="4" t="s">
        <v>1886</v>
      </c>
      <c r="AB1844" s="186">
        <f>K1844</f>
        <v>4540508</v>
      </c>
      <c r="AC1844" s="142">
        <f>P1844-AB1844</f>
        <v>0</v>
      </c>
      <c r="AD1844" s="4"/>
      <c r="AE1844" s="4" t="s">
        <v>2114</v>
      </c>
      <c r="AF1844" s="144" t="s">
        <v>6400</v>
      </c>
      <c r="AG1844" s="145"/>
      <c r="AH1844" s="4"/>
      <c r="AI1844" s="145"/>
      <c r="AJ1844" s="4"/>
      <c r="AK1844" t="s">
        <v>2116</v>
      </c>
    </row>
    <row r="1845" spans="1:37" hidden="1">
      <c r="B1845" s="145" t="s">
        <v>5175</v>
      </c>
      <c r="C1845" s="4" t="s">
        <v>441</v>
      </c>
      <c r="D1845" s="4" t="s">
        <v>2135</v>
      </c>
      <c r="E1845" s="4"/>
      <c r="F1845" s="4" t="s">
        <v>1060</v>
      </c>
      <c r="G1845" s="4" t="s">
        <v>9271</v>
      </c>
      <c r="H1845" s="4" t="s">
        <v>1201</v>
      </c>
      <c r="I1845" s="4" t="s">
        <v>1202</v>
      </c>
      <c r="J1845" s="4"/>
      <c r="K1845" s="139">
        <v>18135889</v>
      </c>
      <c r="L1845" s="139">
        <v>18135889</v>
      </c>
      <c r="M1845" s="4">
        <v>0.2</v>
      </c>
      <c r="N1845" s="4" t="s">
        <v>9272</v>
      </c>
      <c r="O1845" s="4"/>
      <c r="P1845" s="4"/>
      <c r="Q1845" s="4"/>
      <c r="R1845" s="4">
        <v>228</v>
      </c>
      <c r="S1845" s="174" t="s">
        <v>70</v>
      </c>
      <c r="T1845" s="4" t="s">
        <v>70</v>
      </c>
      <c r="U1845" s="140">
        <v>45348</v>
      </c>
      <c r="V1845" s="4" t="s">
        <v>1887</v>
      </c>
      <c r="W1845" s="4"/>
      <c r="X1845" s="139" t="s">
        <v>70</v>
      </c>
      <c r="Y1845" s="140">
        <v>45363</v>
      </c>
      <c r="Z1845" s="4" t="s">
        <v>1885</v>
      </c>
      <c r="AA1845" s="4" t="s">
        <v>1886</v>
      </c>
      <c r="AB1845" s="186">
        <f t="shared" ref="AB1845:AB1846" si="316">L1845</f>
        <v>18135889</v>
      </c>
      <c r="AC1845" s="142">
        <f t="shared" ref="AC1845:AC1846" si="317">L1845-AB1845</f>
        <v>0</v>
      </c>
      <c r="AD1845" s="4"/>
      <c r="AE1845" s="4" t="s">
        <v>1127</v>
      </c>
      <c r="AF1845" s="252" t="s">
        <v>6382</v>
      </c>
      <c r="AG1845" s="145"/>
      <c r="AH1845" s="4"/>
      <c r="AI1845" s="145"/>
      <c r="AJ1845" s="4"/>
    </row>
    <row r="1846" spans="1:37" hidden="1">
      <c r="B1846" s="145" t="s">
        <v>5175</v>
      </c>
      <c r="C1846" s="4" t="s">
        <v>441</v>
      </c>
      <c r="D1846" s="4" t="s">
        <v>3226</v>
      </c>
      <c r="E1846" s="4"/>
      <c r="F1846" s="4" t="s">
        <v>1060</v>
      </c>
      <c r="G1846" s="4" t="s">
        <v>9273</v>
      </c>
      <c r="H1846" s="4" t="s">
        <v>1201</v>
      </c>
      <c r="I1846" s="4" t="s">
        <v>1202</v>
      </c>
      <c r="J1846" s="4"/>
      <c r="K1846" s="139">
        <v>8261808</v>
      </c>
      <c r="L1846" s="139">
        <v>8261808</v>
      </c>
      <c r="M1846" s="4">
        <v>0.2</v>
      </c>
      <c r="N1846" s="4" t="s">
        <v>9164</v>
      </c>
      <c r="O1846" s="4"/>
      <c r="P1846" s="4"/>
      <c r="Q1846" s="4"/>
      <c r="R1846" s="4">
        <v>228</v>
      </c>
      <c r="S1846" s="174" t="s">
        <v>70</v>
      </c>
      <c r="T1846" s="4" t="s">
        <v>70</v>
      </c>
      <c r="U1846" s="140">
        <v>45348</v>
      </c>
      <c r="V1846" s="4" t="s">
        <v>1887</v>
      </c>
      <c r="W1846" s="4"/>
      <c r="X1846" s="139" t="s">
        <v>70</v>
      </c>
      <c r="Y1846" s="140">
        <v>45363</v>
      </c>
      <c r="Z1846" s="4" t="s">
        <v>1885</v>
      </c>
      <c r="AA1846" s="4" t="s">
        <v>1886</v>
      </c>
      <c r="AB1846" s="186">
        <f t="shared" si="316"/>
        <v>8261808</v>
      </c>
      <c r="AC1846" s="142">
        <f t="shared" si="317"/>
        <v>0</v>
      </c>
      <c r="AD1846" s="4"/>
      <c r="AE1846" s="4" t="s">
        <v>1127</v>
      </c>
      <c r="AF1846" s="252" t="s">
        <v>6382</v>
      </c>
      <c r="AG1846" s="145"/>
      <c r="AH1846" s="4"/>
      <c r="AI1846" s="145"/>
      <c r="AJ1846" s="4"/>
    </row>
    <row r="1847" spans="1:37" hidden="1">
      <c r="B1847" s="145" t="s">
        <v>5175</v>
      </c>
      <c r="C1847" s="4" t="s">
        <v>441</v>
      </c>
      <c r="D1847" s="4" t="s">
        <v>4879</v>
      </c>
      <c r="E1847" s="4"/>
      <c r="F1847" s="4" t="s">
        <v>1060</v>
      </c>
      <c r="G1847" s="4" t="s">
        <v>9274</v>
      </c>
      <c r="H1847" s="4" t="s">
        <v>1315</v>
      </c>
      <c r="I1847" s="4" t="s">
        <v>1316</v>
      </c>
      <c r="J1847" s="4"/>
      <c r="K1847" s="139">
        <v>158192</v>
      </c>
      <c r="L1847" s="139">
        <v>158192</v>
      </c>
      <c r="M1847" s="4">
        <v>0.2</v>
      </c>
      <c r="N1847" s="4" t="s">
        <v>2627</v>
      </c>
      <c r="O1847" s="4"/>
      <c r="P1847" s="186">
        <f>K1847</f>
        <v>158192</v>
      </c>
      <c r="Q1847" s="186">
        <f>P1847-K1847</f>
        <v>0</v>
      </c>
      <c r="R1847" s="4">
        <v>128</v>
      </c>
      <c r="S1847" s="4" t="s">
        <v>70</v>
      </c>
      <c r="T1847" s="4" t="s">
        <v>70</v>
      </c>
      <c r="U1847" s="140">
        <v>45321</v>
      </c>
      <c r="V1847" s="4" t="s">
        <v>1884</v>
      </c>
      <c r="W1847" s="4"/>
      <c r="X1847" s="4"/>
      <c r="Y1847" s="4"/>
      <c r="Z1847" s="146"/>
      <c r="AA1847" s="4" t="s">
        <v>1886</v>
      </c>
      <c r="AB1847" s="4"/>
      <c r="AC1847" s="142">
        <f t="shared" si="303"/>
        <v>158192</v>
      </c>
      <c r="AD1847" s="4"/>
      <c r="AE1847" s="4"/>
      <c r="AF1847" s="144"/>
      <c r="AG1847" s="145"/>
      <c r="AH1847" s="4"/>
      <c r="AI1847" s="145"/>
      <c r="AJ1847" s="4"/>
    </row>
    <row r="1848" spans="1:37" hidden="1">
      <c r="B1848" s="145" t="s">
        <v>5175</v>
      </c>
      <c r="C1848" s="4" t="s">
        <v>441</v>
      </c>
      <c r="D1848" s="4" t="s">
        <v>6567</v>
      </c>
      <c r="E1848" s="4"/>
      <c r="F1848" s="4" t="s">
        <v>1060</v>
      </c>
      <c r="G1848" s="4" t="s">
        <v>9275</v>
      </c>
      <c r="H1848" s="4" t="s">
        <v>1309</v>
      </c>
      <c r="I1848" s="4" t="s">
        <v>1310</v>
      </c>
      <c r="J1848" s="4"/>
      <c r="K1848" s="139">
        <v>130</v>
      </c>
      <c r="L1848" s="139">
        <v>130</v>
      </c>
      <c r="M1848" s="4">
        <v>0.2</v>
      </c>
      <c r="N1848" s="4" t="s">
        <v>3674</v>
      </c>
      <c r="O1848" s="4"/>
      <c r="P1848" s="186">
        <f>K1848</f>
        <v>130</v>
      </c>
      <c r="Q1848" s="186">
        <f>P1848-K1848</f>
        <v>0</v>
      </c>
      <c r="R1848" s="4">
        <v>234</v>
      </c>
      <c r="S1848" s="4" t="s">
        <v>70</v>
      </c>
      <c r="T1848" s="4" t="s">
        <v>70</v>
      </c>
      <c r="U1848" s="140">
        <v>45349</v>
      </c>
      <c r="V1848" s="4" t="s">
        <v>1887</v>
      </c>
      <c r="W1848" s="4"/>
      <c r="X1848" s="4"/>
      <c r="Y1848" s="4"/>
      <c r="Z1848" s="146"/>
      <c r="AA1848" s="4" t="s">
        <v>1886</v>
      </c>
      <c r="AB1848" s="4"/>
      <c r="AC1848" s="142">
        <f t="shared" si="303"/>
        <v>130</v>
      </c>
      <c r="AD1848" s="4"/>
      <c r="AE1848" s="4"/>
      <c r="AF1848" s="144"/>
      <c r="AG1848" s="145"/>
      <c r="AH1848" s="4"/>
      <c r="AI1848" s="145"/>
      <c r="AJ1848" s="4"/>
    </row>
    <row r="1849" spans="1:37" hidden="1">
      <c r="B1849" s="145" t="s">
        <v>5175</v>
      </c>
      <c r="C1849" s="4" t="s">
        <v>441</v>
      </c>
      <c r="D1849" s="4" t="s">
        <v>4879</v>
      </c>
      <c r="E1849" s="4"/>
      <c r="F1849" s="4" t="s">
        <v>1060</v>
      </c>
      <c r="G1849" s="4" t="s">
        <v>9276</v>
      </c>
      <c r="H1849" s="4" t="s">
        <v>1276</v>
      </c>
      <c r="I1849" s="4" t="s">
        <v>1277</v>
      </c>
      <c r="J1849" s="4"/>
      <c r="K1849" s="139">
        <v>590837</v>
      </c>
      <c r="L1849" s="139">
        <v>590837</v>
      </c>
      <c r="M1849" s="4">
        <v>0.2</v>
      </c>
      <c r="N1849" s="4" t="s">
        <v>4197</v>
      </c>
      <c r="O1849" s="4"/>
      <c r="P1849" s="186">
        <f>K1849</f>
        <v>590837</v>
      </c>
      <c r="Q1849" s="186">
        <f>K1849-P1849</f>
        <v>0</v>
      </c>
      <c r="R1849" s="4">
        <v>80</v>
      </c>
      <c r="S1849" s="4" t="s">
        <v>70</v>
      </c>
      <c r="T1849" s="4" t="s">
        <v>70</v>
      </c>
      <c r="U1849" s="140">
        <v>45352</v>
      </c>
      <c r="V1849" s="4" t="s">
        <v>1884</v>
      </c>
      <c r="W1849" s="4" t="s">
        <v>1954</v>
      </c>
      <c r="X1849" s="4"/>
      <c r="Y1849" s="4"/>
      <c r="Z1849" s="146"/>
      <c r="AA1849" s="4" t="s">
        <v>1886</v>
      </c>
      <c r="AB1849" s="4"/>
      <c r="AC1849" s="142">
        <f t="shared" si="303"/>
        <v>590837</v>
      </c>
      <c r="AD1849" s="4"/>
      <c r="AE1849" s="4"/>
      <c r="AF1849" s="144"/>
      <c r="AG1849" s="145"/>
      <c r="AH1849" s="4"/>
      <c r="AI1849" s="145"/>
      <c r="AJ1849" s="4"/>
    </row>
    <row r="1850" spans="1:37" hidden="1">
      <c r="A1850" t="s">
        <v>6590</v>
      </c>
      <c r="B1850" s="145" t="s">
        <v>5175</v>
      </c>
      <c r="C1850" s="4" t="s">
        <v>441</v>
      </c>
      <c r="D1850" s="4" t="s">
        <v>9277</v>
      </c>
      <c r="E1850" s="4"/>
      <c r="F1850" s="4" t="s">
        <v>1060</v>
      </c>
      <c r="G1850" s="4" t="s">
        <v>9278</v>
      </c>
      <c r="H1850" s="4" t="s">
        <v>1335</v>
      </c>
      <c r="I1850" s="4" t="s">
        <v>1336</v>
      </c>
      <c r="J1850" s="4"/>
      <c r="K1850" s="139">
        <v>5301348</v>
      </c>
      <c r="L1850" s="139">
        <v>5301348</v>
      </c>
      <c r="M1850" s="4">
        <v>0.5</v>
      </c>
      <c r="N1850" s="4" t="s">
        <v>1914</v>
      </c>
      <c r="O1850" s="4"/>
      <c r="P1850" s="186">
        <f t="shared" ref="P1850" si="318">K1850</f>
        <v>5301348</v>
      </c>
      <c r="Q1850" s="186">
        <f>P1850-K1850</f>
        <v>0</v>
      </c>
      <c r="R1850" s="4" t="s">
        <v>2503</v>
      </c>
      <c r="S1850" s="4" t="s">
        <v>70</v>
      </c>
      <c r="T1850" s="4"/>
      <c r="U1850" s="140">
        <v>45353</v>
      </c>
      <c r="V1850" s="4" t="s">
        <v>1884</v>
      </c>
      <c r="W1850" s="4" t="s">
        <v>1954</v>
      </c>
      <c r="X1850" s="4"/>
      <c r="Y1850" s="4"/>
      <c r="Z1850" s="146"/>
      <c r="AA1850" s="4" t="s">
        <v>1886</v>
      </c>
      <c r="AB1850" s="4"/>
      <c r="AC1850" s="142">
        <f t="shared" si="303"/>
        <v>5301348</v>
      </c>
      <c r="AD1850" s="4"/>
      <c r="AE1850" s="4"/>
      <c r="AF1850" s="144"/>
      <c r="AG1850" s="145"/>
      <c r="AH1850" s="4"/>
      <c r="AI1850" s="145"/>
      <c r="AJ1850" s="4"/>
    </row>
    <row r="1851" spans="1:37" hidden="1">
      <c r="B1851" s="145" t="s">
        <v>5175</v>
      </c>
      <c r="C1851" s="4" t="s">
        <v>441</v>
      </c>
      <c r="D1851" s="4" t="s">
        <v>4879</v>
      </c>
      <c r="E1851" s="4"/>
      <c r="F1851" s="4" t="s">
        <v>1060</v>
      </c>
      <c r="G1851" s="4" t="s">
        <v>9279</v>
      </c>
      <c r="H1851" s="4" t="s">
        <v>1333</v>
      </c>
      <c r="I1851" s="4" t="s">
        <v>1334</v>
      </c>
      <c r="J1851" s="4"/>
      <c r="K1851" s="139">
        <v>181531</v>
      </c>
      <c r="L1851" s="139">
        <v>181531</v>
      </c>
      <c r="M1851" s="4">
        <v>0.2</v>
      </c>
      <c r="N1851" s="4" t="s">
        <v>3375</v>
      </c>
      <c r="O1851" s="4"/>
      <c r="P1851" s="186">
        <f>K1851</f>
        <v>181531</v>
      </c>
      <c r="Q1851" s="186">
        <f>P1851-K1851</f>
        <v>0</v>
      </c>
      <c r="R1851" s="4">
        <v>236</v>
      </c>
      <c r="S1851" s="4" t="s">
        <v>70</v>
      </c>
      <c r="T1851" s="4" t="s">
        <v>70</v>
      </c>
      <c r="U1851" s="140">
        <v>45352</v>
      </c>
      <c r="V1851" s="4" t="s">
        <v>1884</v>
      </c>
      <c r="W1851" s="4" t="s">
        <v>1954</v>
      </c>
      <c r="X1851" s="4"/>
      <c r="Y1851" s="4"/>
      <c r="Z1851" s="146"/>
      <c r="AA1851" s="4" t="s">
        <v>1886</v>
      </c>
      <c r="AB1851" s="4"/>
      <c r="AC1851" s="142">
        <f t="shared" si="303"/>
        <v>181531</v>
      </c>
      <c r="AD1851" s="4"/>
      <c r="AE1851" s="4"/>
      <c r="AF1851" s="144"/>
      <c r="AG1851" s="145"/>
      <c r="AH1851" s="4"/>
      <c r="AI1851" s="145"/>
      <c r="AJ1851" s="4"/>
    </row>
    <row r="1852" spans="1:37" hidden="1">
      <c r="B1852" s="145" t="s">
        <v>5175</v>
      </c>
      <c r="C1852" s="4" t="s">
        <v>441</v>
      </c>
      <c r="D1852" s="4" t="s">
        <v>2135</v>
      </c>
      <c r="E1852" s="4"/>
      <c r="F1852" s="4" t="s">
        <v>1060</v>
      </c>
      <c r="G1852" s="4" t="s">
        <v>9280</v>
      </c>
      <c r="H1852" s="4" t="s">
        <v>1230</v>
      </c>
      <c r="I1852" s="4" t="s">
        <v>1231</v>
      </c>
      <c r="J1852" s="4"/>
      <c r="K1852" s="139">
        <v>56023</v>
      </c>
      <c r="L1852" s="139">
        <v>56023</v>
      </c>
      <c r="M1852" s="4">
        <v>0.2</v>
      </c>
      <c r="N1852" s="4" t="s">
        <v>2876</v>
      </c>
      <c r="O1852" s="4"/>
      <c r="P1852" s="186">
        <f>K1852</f>
        <v>56023</v>
      </c>
      <c r="Q1852" s="186">
        <f>P1852-K1852</f>
        <v>0</v>
      </c>
      <c r="R1852" s="4">
        <v>214</v>
      </c>
      <c r="S1852" s="174" t="s">
        <v>70</v>
      </c>
      <c r="T1852" s="4" t="s">
        <v>70</v>
      </c>
      <c r="U1852" s="140">
        <v>45348</v>
      </c>
      <c r="V1852" s="4" t="s">
        <v>1887</v>
      </c>
      <c r="W1852" s="4"/>
      <c r="X1852" s="139" t="s">
        <v>70</v>
      </c>
      <c r="Y1852" s="140">
        <v>45363</v>
      </c>
      <c r="Z1852" s="4" t="s">
        <v>1885</v>
      </c>
      <c r="AA1852" s="4" t="s">
        <v>1886</v>
      </c>
      <c r="AB1852" s="186">
        <f>L1852</f>
        <v>56023</v>
      </c>
      <c r="AC1852" s="142">
        <f>L1852-AB1852</f>
        <v>0</v>
      </c>
      <c r="AD1852" s="4"/>
      <c r="AE1852" s="4" t="s">
        <v>1127</v>
      </c>
      <c r="AF1852" s="252" t="s">
        <v>8396</v>
      </c>
      <c r="AG1852" s="145"/>
      <c r="AH1852" s="4"/>
      <c r="AI1852" s="145"/>
      <c r="AJ1852" s="4"/>
    </row>
    <row r="1853" spans="1:37" hidden="1">
      <c r="B1853" s="145" t="s">
        <v>5175</v>
      </c>
      <c r="C1853" s="4" t="s">
        <v>441</v>
      </c>
      <c r="D1853" s="4" t="s">
        <v>4879</v>
      </c>
      <c r="E1853" s="4"/>
      <c r="F1853" s="4" t="s">
        <v>1060</v>
      </c>
      <c r="G1853" s="4" t="s">
        <v>9281</v>
      </c>
      <c r="H1853" s="4" t="s">
        <v>1345</v>
      </c>
      <c r="I1853" s="4" t="s">
        <v>1346</v>
      </c>
      <c r="J1853" s="4"/>
      <c r="K1853" s="139">
        <v>1400825</v>
      </c>
      <c r="L1853" s="139">
        <v>1400825</v>
      </c>
      <c r="M1853" s="4">
        <v>0.2</v>
      </c>
      <c r="N1853" s="4" t="s">
        <v>3189</v>
      </c>
      <c r="O1853" s="4"/>
      <c r="P1853" s="4"/>
      <c r="Q1853" s="4"/>
      <c r="R1853" s="4">
        <v>219</v>
      </c>
      <c r="S1853" s="174" t="s">
        <v>70</v>
      </c>
      <c r="T1853" s="4" t="s">
        <v>70</v>
      </c>
      <c r="U1853" s="140">
        <v>45348</v>
      </c>
      <c r="V1853" s="4" t="s">
        <v>1887</v>
      </c>
      <c r="W1853" s="4"/>
      <c r="X1853" s="4"/>
      <c r="Y1853" s="4"/>
      <c r="Z1853" s="146"/>
      <c r="AA1853" s="4" t="s">
        <v>1886</v>
      </c>
      <c r="AB1853" s="4"/>
      <c r="AC1853" s="142">
        <f t="shared" si="303"/>
        <v>0</v>
      </c>
      <c r="AD1853" s="4"/>
      <c r="AE1853" s="4"/>
      <c r="AF1853" s="144"/>
      <c r="AG1853" s="145"/>
      <c r="AH1853" s="4"/>
      <c r="AI1853" s="145"/>
      <c r="AJ1853" s="4"/>
    </row>
    <row r="1854" spans="1:37" hidden="1">
      <c r="A1854" t="s">
        <v>6494</v>
      </c>
      <c r="B1854" s="145" t="s">
        <v>5175</v>
      </c>
      <c r="C1854" s="4" t="s">
        <v>441</v>
      </c>
      <c r="D1854" s="4" t="s">
        <v>3226</v>
      </c>
      <c r="E1854" s="4"/>
      <c r="F1854" s="4" t="s">
        <v>1060</v>
      </c>
      <c r="G1854" s="4" t="s">
        <v>9282</v>
      </c>
      <c r="H1854" s="4" t="s">
        <v>1162</v>
      </c>
      <c r="I1854" s="4" t="s">
        <v>1163</v>
      </c>
      <c r="J1854" s="4"/>
      <c r="K1854" s="139">
        <v>8669118</v>
      </c>
      <c r="L1854" s="139">
        <v>8669118</v>
      </c>
      <c r="M1854" s="4">
        <v>0.2</v>
      </c>
      <c r="N1854" s="4" t="s">
        <v>2636</v>
      </c>
      <c r="O1854" s="4"/>
      <c r="P1854" s="186">
        <f t="shared" ref="P1854:P1855" si="319">K1854</f>
        <v>8669118</v>
      </c>
      <c r="Q1854" s="186">
        <f t="shared" ref="Q1854:Q1855" si="320">L1854-P1854</f>
        <v>0</v>
      </c>
      <c r="R1854" s="4">
        <v>245</v>
      </c>
      <c r="S1854" s="4" t="s">
        <v>70</v>
      </c>
      <c r="T1854" s="4" t="s">
        <v>70</v>
      </c>
      <c r="U1854" s="140">
        <v>45353</v>
      </c>
      <c r="V1854" s="4" t="s">
        <v>1884</v>
      </c>
      <c r="W1854" s="4" t="s">
        <v>1954</v>
      </c>
      <c r="X1854" s="139" t="s">
        <v>70</v>
      </c>
      <c r="Y1854" s="140">
        <v>45371</v>
      </c>
      <c r="Z1854" s="4" t="s">
        <v>1885</v>
      </c>
      <c r="AA1854" s="4" t="s">
        <v>1886</v>
      </c>
      <c r="AB1854" s="186">
        <f t="shared" ref="AB1854:AB1855" si="321">K1854</f>
        <v>8669118</v>
      </c>
      <c r="AC1854" s="142">
        <f t="shared" si="303"/>
        <v>0</v>
      </c>
      <c r="AD1854" s="4"/>
      <c r="AE1854" s="4" t="s">
        <v>2114</v>
      </c>
      <c r="AF1854" s="144" t="s">
        <v>6517</v>
      </c>
      <c r="AG1854" s="145"/>
      <c r="AH1854" s="4"/>
      <c r="AI1854" s="145"/>
      <c r="AJ1854" s="4"/>
      <c r="AK1854" t="s">
        <v>2116</v>
      </c>
    </row>
    <row r="1855" spans="1:37" hidden="1">
      <c r="A1855" t="s">
        <v>6494</v>
      </c>
      <c r="B1855" s="145" t="s">
        <v>5175</v>
      </c>
      <c r="C1855" s="4" t="s">
        <v>441</v>
      </c>
      <c r="D1855" s="4" t="s">
        <v>3226</v>
      </c>
      <c r="E1855" s="4"/>
      <c r="F1855" s="4" t="s">
        <v>1060</v>
      </c>
      <c r="G1855" s="4" t="s">
        <v>9283</v>
      </c>
      <c r="H1855" s="4" t="s">
        <v>1162</v>
      </c>
      <c r="I1855" s="4" t="s">
        <v>1163</v>
      </c>
      <c r="J1855" s="4"/>
      <c r="K1855" s="139">
        <v>0</v>
      </c>
      <c r="L1855" s="139">
        <v>0</v>
      </c>
      <c r="M1855" s="4">
        <v>0.2</v>
      </c>
      <c r="N1855" s="4" t="s">
        <v>2636</v>
      </c>
      <c r="O1855" s="4"/>
      <c r="P1855" s="186">
        <f t="shared" si="319"/>
        <v>0</v>
      </c>
      <c r="Q1855" s="186">
        <f t="shared" si="320"/>
        <v>0</v>
      </c>
      <c r="R1855" s="4">
        <v>245</v>
      </c>
      <c r="S1855" s="4" t="s">
        <v>70</v>
      </c>
      <c r="T1855" s="4" t="s">
        <v>70</v>
      </c>
      <c r="U1855" s="140">
        <v>45353</v>
      </c>
      <c r="V1855" s="4" t="s">
        <v>1884</v>
      </c>
      <c r="W1855" s="4" t="s">
        <v>1954</v>
      </c>
      <c r="X1855" s="139" t="s">
        <v>70</v>
      </c>
      <c r="Y1855" s="140">
        <v>45371</v>
      </c>
      <c r="Z1855" s="4" t="s">
        <v>1885</v>
      </c>
      <c r="AA1855" s="4" t="s">
        <v>1886</v>
      </c>
      <c r="AB1855" s="186">
        <f t="shared" si="321"/>
        <v>0</v>
      </c>
      <c r="AC1855" s="142">
        <f t="shared" si="303"/>
        <v>0</v>
      </c>
      <c r="AD1855" s="4"/>
      <c r="AE1855" s="4" t="s">
        <v>2114</v>
      </c>
      <c r="AF1855" s="144" t="s">
        <v>6517</v>
      </c>
      <c r="AG1855" s="145"/>
      <c r="AH1855" s="4"/>
      <c r="AI1855" s="145"/>
      <c r="AJ1855" s="4"/>
      <c r="AK1855" t="s">
        <v>2116</v>
      </c>
    </row>
    <row r="1856" spans="1:37" hidden="1">
      <c r="B1856" s="145" t="s">
        <v>5175</v>
      </c>
      <c r="C1856" s="4" t="s">
        <v>441</v>
      </c>
      <c r="D1856" s="4" t="s">
        <v>2135</v>
      </c>
      <c r="E1856" s="4"/>
      <c r="F1856" s="4" t="s">
        <v>1060</v>
      </c>
      <c r="G1856" s="4" t="s">
        <v>9284</v>
      </c>
      <c r="H1856" s="4" t="s">
        <v>1223</v>
      </c>
      <c r="I1856" s="4" t="s">
        <v>1224</v>
      </c>
      <c r="J1856" s="4"/>
      <c r="K1856" s="139">
        <v>3712478</v>
      </c>
      <c r="L1856" s="139">
        <v>3712478</v>
      </c>
      <c r="M1856" s="4">
        <v>0.2</v>
      </c>
      <c r="N1856" s="4" t="s">
        <v>7276</v>
      </c>
      <c r="O1856" s="4"/>
      <c r="P1856" s="186">
        <f>K1856</f>
        <v>3712478</v>
      </c>
      <c r="Q1856" s="186">
        <f>P1856-K1856</f>
        <v>0</v>
      </c>
      <c r="R1856" s="4">
        <v>196</v>
      </c>
      <c r="S1856" s="174" t="s">
        <v>70</v>
      </c>
      <c r="T1856" s="4" t="s">
        <v>70</v>
      </c>
      <c r="U1856" s="140">
        <v>45348</v>
      </c>
      <c r="V1856" s="4" t="s">
        <v>1887</v>
      </c>
      <c r="W1856" s="4"/>
      <c r="X1856" s="139" t="s">
        <v>70</v>
      </c>
      <c r="Y1856" s="140">
        <v>45363</v>
      </c>
      <c r="Z1856" s="4" t="s">
        <v>1885</v>
      </c>
      <c r="AA1856" s="4" t="s">
        <v>1886</v>
      </c>
      <c r="AB1856" s="186">
        <f>L1856</f>
        <v>3712478</v>
      </c>
      <c r="AC1856" s="142">
        <f>L1856-AB1856</f>
        <v>0</v>
      </c>
      <c r="AD1856" s="4"/>
      <c r="AE1856" s="4" t="s">
        <v>1127</v>
      </c>
      <c r="AF1856" s="252" t="s">
        <v>7006</v>
      </c>
      <c r="AG1856" s="145"/>
      <c r="AH1856" s="4"/>
      <c r="AI1856" s="145"/>
      <c r="AJ1856" s="4"/>
    </row>
    <row r="1857" spans="2:37" hidden="1">
      <c r="B1857" s="145" t="s">
        <v>5175</v>
      </c>
      <c r="C1857" s="4" t="s">
        <v>441</v>
      </c>
      <c r="D1857" s="4" t="s">
        <v>3596</v>
      </c>
      <c r="E1857" s="4"/>
      <c r="F1857" s="4" t="s">
        <v>1060</v>
      </c>
      <c r="G1857" s="4" t="s">
        <v>9285</v>
      </c>
      <c r="H1857" s="4" t="s">
        <v>1280</v>
      </c>
      <c r="I1857" s="4" t="s">
        <v>1281</v>
      </c>
      <c r="J1857" s="4"/>
      <c r="K1857" s="139">
        <v>221322313</v>
      </c>
      <c r="L1857" s="139">
        <v>221322313</v>
      </c>
      <c r="M1857" s="4">
        <v>0.2</v>
      </c>
      <c r="N1857" s="4" t="s">
        <v>2855</v>
      </c>
      <c r="O1857" s="4"/>
      <c r="P1857" s="186">
        <f>L1857</f>
        <v>221322313</v>
      </c>
      <c r="Q1857" s="186">
        <f>L1857-P1857</f>
        <v>0</v>
      </c>
      <c r="R1857" s="4">
        <v>15</v>
      </c>
      <c r="S1857" s="4" t="s">
        <v>70</v>
      </c>
      <c r="T1857" s="4" t="s">
        <v>70</v>
      </c>
      <c r="U1857" s="140">
        <v>45321</v>
      </c>
      <c r="V1857" s="4" t="s">
        <v>1884</v>
      </c>
      <c r="W1857" s="4" t="s">
        <v>1954</v>
      </c>
      <c r="X1857" s="4"/>
      <c r="Y1857" s="4"/>
      <c r="Z1857" s="146"/>
      <c r="AA1857" s="4" t="s">
        <v>1886</v>
      </c>
      <c r="AB1857" s="4"/>
      <c r="AC1857" s="142">
        <f t="shared" si="303"/>
        <v>221322313</v>
      </c>
      <c r="AD1857" s="4"/>
      <c r="AE1857" s="4"/>
      <c r="AF1857" s="144"/>
      <c r="AG1857" s="145"/>
      <c r="AH1857" s="4"/>
      <c r="AI1857" s="145"/>
      <c r="AJ1857" s="4"/>
    </row>
    <row r="1858" spans="2:37" hidden="1">
      <c r="B1858" s="175" t="s">
        <v>5175</v>
      </c>
      <c r="C1858" s="174" t="s">
        <v>441</v>
      </c>
      <c r="D1858" s="4" t="s">
        <v>1831</v>
      </c>
      <c r="E1858" s="4"/>
      <c r="F1858" s="4" t="s">
        <v>1060</v>
      </c>
      <c r="G1858" s="4" t="s">
        <v>9286</v>
      </c>
      <c r="H1858" s="4" t="s">
        <v>1437</v>
      </c>
      <c r="I1858" s="4" t="s">
        <v>1438</v>
      </c>
      <c r="J1858" s="4"/>
      <c r="K1858" s="139">
        <v>2753812898</v>
      </c>
      <c r="L1858" s="139">
        <v>2753812898</v>
      </c>
      <c r="M1858" s="4">
        <v>0.2</v>
      </c>
      <c r="N1858" s="4" t="s">
        <v>9287</v>
      </c>
      <c r="O1858" s="4"/>
      <c r="P1858" s="186">
        <f t="shared" ref="P1858:P1863" si="322">K1858</f>
        <v>2753812898</v>
      </c>
      <c r="Q1858" s="186">
        <f t="shared" ref="Q1858:Q1863" si="323">K1858-P1858</f>
        <v>0</v>
      </c>
      <c r="R1858" s="4">
        <v>67</v>
      </c>
      <c r="S1858" s="4" t="s">
        <v>70</v>
      </c>
      <c r="T1858" s="4" t="s">
        <v>70</v>
      </c>
      <c r="U1858" s="140">
        <v>45341</v>
      </c>
      <c r="V1858" s="4" t="s">
        <v>1884</v>
      </c>
      <c r="W1858" s="4" t="s">
        <v>1954</v>
      </c>
      <c r="X1858" s="139" t="s">
        <v>70</v>
      </c>
      <c r="Y1858" s="140">
        <v>45349</v>
      </c>
      <c r="Z1858" s="4" t="s">
        <v>1888</v>
      </c>
      <c r="AA1858" s="4" t="s">
        <v>1886</v>
      </c>
      <c r="AB1858" s="186">
        <f>P1858</f>
        <v>2753812898</v>
      </c>
      <c r="AC1858" s="142">
        <f t="shared" si="303"/>
        <v>0</v>
      </c>
      <c r="AD1858" s="4"/>
      <c r="AE1858" s="4" t="s">
        <v>1942</v>
      </c>
      <c r="AF1858" s="252" t="s">
        <v>7801</v>
      </c>
      <c r="AG1858" s="145"/>
      <c r="AH1858" s="4"/>
      <c r="AI1858" s="145"/>
      <c r="AJ1858" s="4"/>
      <c r="AK1858" s="1">
        <v>45353</v>
      </c>
    </row>
    <row r="1859" spans="2:37" hidden="1">
      <c r="B1859" s="145" t="s">
        <v>5175</v>
      </c>
      <c r="C1859" s="4" t="s">
        <v>441</v>
      </c>
      <c r="D1859" s="4" t="s">
        <v>4483</v>
      </c>
      <c r="E1859" s="4"/>
      <c r="F1859" s="4" t="s">
        <v>1060</v>
      </c>
      <c r="G1859" s="4" t="s">
        <v>9288</v>
      </c>
      <c r="H1859" s="4" t="s">
        <v>1499</v>
      </c>
      <c r="I1859" s="4" t="s">
        <v>1500</v>
      </c>
      <c r="J1859" s="4"/>
      <c r="K1859" s="139">
        <v>6749342</v>
      </c>
      <c r="L1859" s="139">
        <v>6749342</v>
      </c>
      <c r="M1859" s="4">
        <v>0.2</v>
      </c>
      <c r="N1859" s="4" t="s">
        <v>3006</v>
      </c>
      <c r="O1859" s="4"/>
      <c r="P1859" s="186">
        <f t="shared" si="322"/>
        <v>6749342</v>
      </c>
      <c r="Q1859" s="186">
        <f t="shared" si="323"/>
        <v>0</v>
      </c>
      <c r="R1859" s="4">
        <v>103</v>
      </c>
      <c r="S1859" s="4" t="s">
        <v>70</v>
      </c>
      <c r="T1859" s="4" t="s">
        <v>70</v>
      </c>
      <c r="U1859" s="140">
        <v>45348</v>
      </c>
      <c r="V1859" s="4" t="s">
        <v>1887</v>
      </c>
      <c r="W1859" s="4"/>
      <c r="X1859" s="4"/>
      <c r="Y1859" s="4"/>
      <c r="Z1859" s="146"/>
      <c r="AA1859" s="4" t="s">
        <v>1886</v>
      </c>
      <c r="AB1859" s="4"/>
      <c r="AC1859" s="142">
        <f t="shared" si="303"/>
        <v>6749342</v>
      </c>
      <c r="AD1859" s="4"/>
      <c r="AE1859" s="4"/>
      <c r="AF1859" s="144"/>
      <c r="AG1859" s="145"/>
      <c r="AH1859" s="4"/>
      <c r="AI1859" s="145"/>
      <c r="AJ1859" s="4"/>
    </row>
    <row r="1860" spans="2:37" hidden="1">
      <c r="B1860" s="175" t="s">
        <v>5175</v>
      </c>
      <c r="C1860" s="174" t="s">
        <v>441</v>
      </c>
      <c r="D1860" s="4" t="s">
        <v>1831</v>
      </c>
      <c r="E1860" s="4"/>
      <c r="F1860" s="4" t="s">
        <v>1060</v>
      </c>
      <c r="G1860" s="4" t="s">
        <v>9289</v>
      </c>
      <c r="H1860" s="4" t="s">
        <v>1415</v>
      </c>
      <c r="I1860" s="4" t="s">
        <v>1416</v>
      </c>
      <c r="J1860" s="4"/>
      <c r="K1860" s="139">
        <v>2256935249</v>
      </c>
      <c r="L1860" s="139">
        <v>2256935249</v>
      </c>
      <c r="M1860" s="4">
        <v>0.2</v>
      </c>
      <c r="N1860" s="4" t="s">
        <v>8673</v>
      </c>
      <c r="O1860" s="4"/>
      <c r="P1860" s="186">
        <f t="shared" si="322"/>
        <v>2256935249</v>
      </c>
      <c r="Q1860" s="186">
        <f t="shared" si="323"/>
        <v>0</v>
      </c>
      <c r="R1860" s="4">
        <v>66</v>
      </c>
      <c r="S1860" s="4" t="s">
        <v>70</v>
      </c>
      <c r="T1860" s="4" t="s">
        <v>70</v>
      </c>
      <c r="U1860" s="140">
        <v>45341</v>
      </c>
      <c r="V1860" s="4" t="s">
        <v>1884</v>
      </c>
      <c r="W1860" s="4" t="s">
        <v>1954</v>
      </c>
      <c r="X1860" s="139" t="s">
        <v>70</v>
      </c>
      <c r="Y1860" s="140">
        <v>45355</v>
      </c>
      <c r="Z1860" s="146" t="s">
        <v>1888</v>
      </c>
      <c r="AA1860" s="4" t="s">
        <v>1886</v>
      </c>
      <c r="AB1860" s="186">
        <f>P1860</f>
        <v>2256935249</v>
      </c>
      <c r="AC1860" s="142">
        <f>P1860-AB1860</f>
        <v>0</v>
      </c>
      <c r="AD1860" s="4"/>
      <c r="AE1860" s="4" t="s">
        <v>1127</v>
      </c>
      <c r="AF1860" s="252" t="s">
        <v>7387</v>
      </c>
      <c r="AG1860" s="145"/>
      <c r="AH1860" s="4"/>
      <c r="AI1860" s="145"/>
      <c r="AJ1860" s="4"/>
    </row>
    <row r="1861" spans="2:37" hidden="1">
      <c r="B1861" s="175" t="s">
        <v>5175</v>
      </c>
      <c r="C1861" s="174" t="s">
        <v>441</v>
      </c>
      <c r="D1861" s="4" t="s">
        <v>1831</v>
      </c>
      <c r="E1861" s="4"/>
      <c r="F1861" s="4" t="s">
        <v>1060</v>
      </c>
      <c r="G1861" s="4" t="s">
        <v>9290</v>
      </c>
      <c r="H1861" s="4" t="s">
        <v>1379</v>
      </c>
      <c r="I1861" s="4" t="s">
        <v>1380</v>
      </c>
      <c r="J1861" s="4"/>
      <c r="K1861" s="139">
        <v>69979681</v>
      </c>
      <c r="L1861" s="139">
        <v>69979681</v>
      </c>
      <c r="M1861" s="4">
        <v>0.2</v>
      </c>
      <c r="N1861" s="4" t="s">
        <v>9291</v>
      </c>
      <c r="O1861" s="4"/>
      <c r="P1861" s="186">
        <f t="shared" si="322"/>
        <v>69979681</v>
      </c>
      <c r="Q1861" s="186">
        <f t="shared" si="323"/>
        <v>0</v>
      </c>
      <c r="R1861" s="4">
        <v>51</v>
      </c>
      <c r="S1861" s="4" t="s">
        <v>70</v>
      </c>
      <c r="T1861" s="4" t="s">
        <v>70</v>
      </c>
      <c r="U1861" s="140">
        <v>45341</v>
      </c>
      <c r="V1861" s="4" t="s">
        <v>1884</v>
      </c>
      <c r="W1861" s="4" t="s">
        <v>1954</v>
      </c>
      <c r="X1861" s="139" t="s">
        <v>70</v>
      </c>
      <c r="Y1861" s="140">
        <v>45357</v>
      </c>
      <c r="Z1861" s="4" t="s">
        <v>1888</v>
      </c>
      <c r="AA1861" s="4" t="s">
        <v>1886</v>
      </c>
      <c r="AB1861" s="186">
        <f>P1861</f>
        <v>69979681</v>
      </c>
      <c r="AC1861" s="142">
        <f t="shared" ref="AC1861" si="324">P1861-AB1861</f>
        <v>0</v>
      </c>
      <c r="AD1861" s="4"/>
      <c r="AE1861" s="4" t="s">
        <v>1127</v>
      </c>
      <c r="AF1861" s="252" t="s">
        <v>7512</v>
      </c>
      <c r="AG1861" s="145"/>
      <c r="AH1861" s="4"/>
      <c r="AI1861" s="145"/>
      <c r="AJ1861" s="4"/>
    </row>
    <row r="1862" spans="2:37" hidden="1">
      <c r="B1862" s="175" t="s">
        <v>5175</v>
      </c>
      <c r="C1862" s="174" t="s">
        <v>441</v>
      </c>
      <c r="D1862" s="4" t="s">
        <v>5706</v>
      </c>
      <c r="E1862" s="4"/>
      <c r="F1862" s="4" t="s">
        <v>1060</v>
      </c>
      <c r="G1862" s="4" t="s">
        <v>9292</v>
      </c>
      <c r="H1862" s="4" t="s">
        <v>1487</v>
      </c>
      <c r="I1862" s="4" t="s">
        <v>1488</v>
      </c>
      <c r="J1862" s="4"/>
      <c r="K1862" s="139">
        <v>178</v>
      </c>
      <c r="L1862" s="139">
        <v>178</v>
      </c>
      <c r="M1862" s="4">
        <v>0.2</v>
      </c>
      <c r="N1862" s="4" t="s">
        <v>9293</v>
      </c>
      <c r="O1862" s="4"/>
      <c r="P1862" s="186">
        <f t="shared" si="322"/>
        <v>178</v>
      </c>
      <c r="Q1862" s="186">
        <f t="shared" si="323"/>
        <v>0</v>
      </c>
      <c r="R1862" s="4">
        <v>151</v>
      </c>
      <c r="S1862" s="4" t="s">
        <v>70</v>
      </c>
      <c r="T1862" s="4" t="s">
        <v>70</v>
      </c>
      <c r="U1862" s="140">
        <v>45341</v>
      </c>
      <c r="V1862" s="4" t="s">
        <v>1884</v>
      </c>
      <c r="W1862" s="4" t="s">
        <v>1954</v>
      </c>
      <c r="X1862" s="139" t="s">
        <v>70</v>
      </c>
      <c r="Y1862" s="140">
        <v>45355</v>
      </c>
      <c r="Z1862" s="4" t="s">
        <v>1888</v>
      </c>
      <c r="AA1862" s="4" t="s">
        <v>1886</v>
      </c>
      <c r="AB1862" s="186">
        <f>P1862</f>
        <v>178</v>
      </c>
      <c r="AC1862" s="142">
        <f>P1862-AB1862</f>
        <v>0</v>
      </c>
      <c r="AD1862" s="4"/>
      <c r="AE1862" s="4" t="s">
        <v>2037</v>
      </c>
      <c r="AF1862" s="252" t="s">
        <v>6692</v>
      </c>
      <c r="AG1862" s="145"/>
      <c r="AH1862" s="4"/>
      <c r="AI1862" s="145"/>
      <c r="AJ1862" s="4"/>
    </row>
    <row r="1863" spans="2:37" hidden="1">
      <c r="B1863" s="145" t="s">
        <v>5175</v>
      </c>
      <c r="C1863" s="4" t="s">
        <v>441</v>
      </c>
      <c r="D1863" s="4" t="s">
        <v>2498</v>
      </c>
      <c r="E1863" s="4"/>
      <c r="F1863" s="4" t="s">
        <v>1060</v>
      </c>
      <c r="G1863" s="4" t="s">
        <v>9294</v>
      </c>
      <c r="H1863" s="4" t="s">
        <v>1431</v>
      </c>
      <c r="I1863" s="4" t="s">
        <v>1432</v>
      </c>
      <c r="J1863" s="4"/>
      <c r="K1863" s="139">
        <v>9853665</v>
      </c>
      <c r="L1863" s="139">
        <v>9853665</v>
      </c>
      <c r="M1863" s="4">
        <v>0.2</v>
      </c>
      <c r="N1863" s="4" t="s">
        <v>9295</v>
      </c>
      <c r="O1863" s="4"/>
      <c r="P1863" s="186">
        <f t="shared" si="322"/>
        <v>9853665</v>
      </c>
      <c r="Q1863" s="186">
        <f t="shared" si="323"/>
        <v>0</v>
      </c>
      <c r="R1863" s="4">
        <v>145</v>
      </c>
      <c r="S1863" s="4" t="s">
        <v>70</v>
      </c>
      <c r="T1863" s="4" t="s">
        <v>70</v>
      </c>
      <c r="U1863" s="140">
        <v>45352</v>
      </c>
      <c r="V1863" s="4" t="s">
        <v>1884</v>
      </c>
      <c r="W1863" s="4" t="s">
        <v>1954</v>
      </c>
      <c r="X1863" s="4"/>
      <c r="Y1863" s="4"/>
      <c r="Z1863" s="146"/>
      <c r="AA1863" s="4" t="s">
        <v>1886</v>
      </c>
      <c r="AB1863" s="4"/>
      <c r="AC1863" s="142">
        <f t="shared" ref="AC1863:AC1926" si="325">P1863-AB1863</f>
        <v>9853665</v>
      </c>
      <c r="AD1863" s="4"/>
      <c r="AE1863" s="4"/>
      <c r="AF1863" s="144"/>
      <c r="AG1863" s="145"/>
      <c r="AH1863" s="4"/>
      <c r="AI1863" s="145"/>
      <c r="AJ1863" s="4"/>
    </row>
    <row r="1864" spans="2:37" hidden="1">
      <c r="B1864" s="145" t="s">
        <v>5418</v>
      </c>
      <c r="C1864" s="4" t="s">
        <v>441</v>
      </c>
      <c r="D1864" s="4" t="s">
        <v>2135</v>
      </c>
      <c r="E1864" s="4"/>
      <c r="F1864" s="4" t="s">
        <v>1060</v>
      </c>
      <c r="G1864" s="4" t="s">
        <v>9296</v>
      </c>
      <c r="H1864" s="4" t="s">
        <v>1720</v>
      </c>
      <c r="I1864" s="4" t="s">
        <v>1721</v>
      </c>
      <c r="J1864" s="4"/>
      <c r="K1864" s="139">
        <v>5279915</v>
      </c>
      <c r="L1864" s="139">
        <v>5279915</v>
      </c>
      <c r="M1864" s="4">
        <v>0.2</v>
      </c>
      <c r="N1864" s="4" t="s">
        <v>9297</v>
      </c>
      <c r="O1864" s="4"/>
      <c r="P1864" s="186">
        <f>L1864</f>
        <v>5279915</v>
      </c>
      <c r="Q1864" s="186">
        <f>L1864-P1864</f>
        <v>0</v>
      </c>
      <c r="R1864" s="4">
        <v>30</v>
      </c>
      <c r="S1864" s="4" t="s">
        <v>70</v>
      </c>
      <c r="T1864" s="4" t="s">
        <v>70</v>
      </c>
      <c r="U1864" s="140">
        <v>45348</v>
      </c>
      <c r="V1864" s="4" t="s">
        <v>1887</v>
      </c>
      <c r="W1864" s="4"/>
      <c r="X1864" s="4"/>
      <c r="Y1864" s="4"/>
      <c r="Z1864" s="146"/>
      <c r="AA1864" s="4" t="s">
        <v>1886</v>
      </c>
      <c r="AB1864" s="4"/>
      <c r="AC1864" s="142">
        <f t="shared" si="325"/>
        <v>5279915</v>
      </c>
      <c r="AD1864" s="4"/>
      <c r="AE1864" s="4"/>
      <c r="AF1864" s="144"/>
      <c r="AG1864" s="145"/>
      <c r="AH1864" s="4"/>
      <c r="AI1864" s="145"/>
      <c r="AJ1864" s="4"/>
    </row>
    <row r="1865" spans="2:37" hidden="1">
      <c r="B1865" s="175" t="s">
        <v>5418</v>
      </c>
      <c r="C1865" s="174" t="s">
        <v>441</v>
      </c>
      <c r="D1865" s="4" t="s">
        <v>6133</v>
      </c>
      <c r="E1865" s="4"/>
      <c r="F1865" s="4" t="s">
        <v>1060</v>
      </c>
      <c r="G1865" s="4" t="s">
        <v>9298</v>
      </c>
      <c r="H1865" s="4" t="s">
        <v>1728</v>
      </c>
      <c r="I1865" s="4" t="s">
        <v>1729</v>
      </c>
      <c r="J1865" s="4"/>
      <c r="K1865" s="139">
        <v>5927461866</v>
      </c>
      <c r="L1865" s="139">
        <v>5927461866</v>
      </c>
      <c r="M1865" s="4">
        <v>0.2</v>
      </c>
      <c r="N1865" s="4" t="s">
        <v>9299</v>
      </c>
      <c r="O1865" s="4"/>
      <c r="P1865" s="186">
        <f>K1865</f>
        <v>5927461866</v>
      </c>
      <c r="Q1865" s="4"/>
      <c r="R1865" s="4"/>
      <c r="S1865" s="4"/>
      <c r="T1865" s="4" t="s">
        <v>70</v>
      </c>
      <c r="U1865" s="140">
        <v>45341</v>
      </c>
      <c r="V1865" s="4" t="s">
        <v>1884</v>
      </c>
      <c r="W1865" s="4" t="s">
        <v>1954</v>
      </c>
      <c r="X1865" s="139" t="s">
        <v>70</v>
      </c>
      <c r="Y1865" s="140">
        <v>45371</v>
      </c>
      <c r="Z1865" s="4" t="s">
        <v>1885</v>
      </c>
      <c r="AA1865" s="4" t="s">
        <v>1886</v>
      </c>
      <c r="AB1865" s="186">
        <f>K1865</f>
        <v>5927461866</v>
      </c>
      <c r="AC1865" s="142">
        <f>P1865-AB1865</f>
        <v>0</v>
      </c>
      <c r="AD1865" s="4"/>
      <c r="AE1865" s="4" t="s">
        <v>2114</v>
      </c>
      <c r="AF1865" s="144" t="s">
        <v>6138</v>
      </c>
      <c r="AG1865" s="145"/>
      <c r="AH1865" s="4"/>
      <c r="AI1865" s="145"/>
      <c r="AJ1865" s="4"/>
      <c r="AK1865" t="s">
        <v>2116</v>
      </c>
    </row>
    <row r="1866" spans="2:37" hidden="1">
      <c r="B1866" s="175" t="s">
        <v>5175</v>
      </c>
      <c r="C1866" s="174" t="s">
        <v>441</v>
      </c>
      <c r="D1866" s="4" t="s">
        <v>1831</v>
      </c>
      <c r="E1866" s="4"/>
      <c r="F1866" s="4" t="s">
        <v>1060</v>
      </c>
      <c r="G1866" s="4" t="s">
        <v>9300</v>
      </c>
      <c r="H1866" s="4" t="s">
        <v>1395</v>
      </c>
      <c r="I1866" s="4" t="s">
        <v>1396</v>
      </c>
      <c r="J1866" s="4"/>
      <c r="K1866" s="139">
        <v>44143329</v>
      </c>
      <c r="L1866" s="139">
        <v>44143329</v>
      </c>
      <c r="M1866" s="4">
        <v>0.2</v>
      </c>
      <c r="N1866" s="4" t="s">
        <v>7977</v>
      </c>
      <c r="O1866" s="4"/>
      <c r="P1866" s="186">
        <f>K1866</f>
        <v>44143329</v>
      </c>
      <c r="Q1866" s="186">
        <f>K1866-P1866</f>
        <v>0</v>
      </c>
      <c r="R1866" s="4">
        <v>55</v>
      </c>
      <c r="S1866" s="4" t="s">
        <v>70</v>
      </c>
      <c r="T1866" s="4" t="s">
        <v>70</v>
      </c>
      <c r="U1866" s="140">
        <v>45341</v>
      </c>
      <c r="V1866" s="4" t="s">
        <v>1884</v>
      </c>
      <c r="W1866" s="4" t="s">
        <v>1954</v>
      </c>
      <c r="X1866" s="4" t="s">
        <v>70</v>
      </c>
      <c r="Y1866" s="4" t="s">
        <v>3521</v>
      </c>
      <c r="Z1866" s="4" t="s">
        <v>1888</v>
      </c>
      <c r="AA1866" s="4" t="s">
        <v>1886</v>
      </c>
      <c r="AB1866" s="4"/>
      <c r="AC1866" s="142">
        <f t="shared" si="325"/>
        <v>44143329</v>
      </c>
      <c r="AD1866" s="4"/>
      <c r="AE1866" s="4" t="s">
        <v>1127</v>
      </c>
      <c r="AF1866" s="144" t="s">
        <v>8245</v>
      </c>
      <c r="AG1866" s="145"/>
      <c r="AH1866" s="4"/>
      <c r="AI1866" s="145"/>
      <c r="AJ1866" s="4"/>
    </row>
    <row r="1867" spans="2:37" hidden="1">
      <c r="B1867" s="175" t="s">
        <v>5175</v>
      </c>
      <c r="C1867" s="174" t="s">
        <v>441</v>
      </c>
      <c r="D1867" s="4" t="s">
        <v>1831</v>
      </c>
      <c r="E1867" s="4"/>
      <c r="F1867" s="4" t="s">
        <v>1060</v>
      </c>
      <c r="G1867" s="4" t="s">
        <v>9301</v>
      </c>
      <c r="H1867" s="4" t="s">
        <v>1393</v>
      </c>
      <c r="I1867" s="4" t="s">
        <v>1394</v>
      </c>
      <c r="J1867" s="4"/>
      <c r="K1867" s="139">
        <v>301313753</v>
      </c>
      <c r="L1867" s="139">
        <v>301313753</v>
      </c>
      <c r="M1867" s="4">
        <v>0.2</v>
      </c>
      <c r="N1867" s="4" t="s">
        <v>9302</v>
      </c>
      <c r="O1867" s="4"/>
      <c r="P1867" s="186">
        <f>L1867</f>
        <v>301313753</v>
      </c>
      <c r="Q1867" s="186">
        <f>L1867-P1867</f>
        <v>0</v>
      </c>
      <c r="R1867" s="4">
        <v>39</v>
      </c>
      <c r="S1867" s="4" t="s">
        <v>70</v>
      </c>
      <c r="T1867" s="4" t="s">
        <v>70</v>
      </c>
      <c r="U1867" s="140">
        <v>45341</v>
      </c>
      <c r="V1867" s="4" t="s">
        <v>1884</v>
      </c>
      <c r="W1867" s="4" t="s">
        <v>1954</v>
      </c>
      <c r="X1867" s="4" t="s">
        <v>70</v>
      </c>
      <c r="Y1867" s="4" t="s">
        <v>2942</v>
      </c>
      <c r="Z1867" s="4" t="s">
        <v>1888</v>
      </c>
      <c r="AA1867" s="4" t="s">
        <v>1886</v>
      </c>
      <c r="AB1867" s="186">
        <f t="shared" ref="AB1867:AB1868" si="326">P1867</f>
        <v>301313753</v>
      </c>
      <c r="AC1867" s="142">
        <f t="shared" si="325"/>
        <v>0</v>
      </c>
      <c r="AD1867" s="4"/>
      <c r="AE1867" s="4" t="s">
        <v>1987</v>
      </c>
      <c r="AF1867" s="144" t="s">
        <v>7046</v>
      </c>
      <c r="AG1867" s="145"/>
      <c r="AH1867" s="4"/>
      <c r="AI1867" s="145"/>
      <c r="AJ1867" s="4"/>
      <c r="AK1867" t="s">
        <v>7047</v>
      </c>
    </row>
    <row r="1868" spans="2:37" hidden="1">
      <c r="B1868" s="175" t="s">
        <v>5175</v>
      </c>
      <c r="C1868" s="174" t="s">
        <v>441</v>
      </c>
      <c r="D1868" s="4" t="s">
        <v>1831</v>
      </c>
      <c r="E1868" s="4"/>
      <c r="F1868" s="4" t="s">
        <v>1060</v>
      </c>
      <c r="G1868" s="4" t="s">
        <v>9303</v>
      </c>
      <c r="H1868" s="4" t="s">
        <v>1393</v>
      </c>
      <c r="I1868" s="4" t="s">
        <v>1394</v>
      </c>
      <c r="J1868" s="4"/>
      <c r="K1868" s="139">
        <v>167604316</v>
      </c>
      <c r="L1868" s="139">
        <v>167604316</v>
      </c>
      <c r="M1868" s="4">
        <v>0.2</v>
      </c>
      <c r="N1868" s="4" t="s">
        <v>8673</v>
      </c>
      <c r="O1868" s="4"/>
      <c r="P1868" s="186">
        <f>L1868</f>
        <v>167604316</v>
      </c>
      <c r="Q1868" s="186">
        <f>L1868-P1868</f>
        <v>0</v>
      </c>
      <c r="R1868" s="4">
        <v>39</v>
      </c>
      <c r="S1868" s="4" t="s">
        <v>70</v>
      </c>
      <c r="T1868" s="4" t="s">
        <v>70</v>
      </c>
      <c r="U1868" s="140">
        <v>45341</v>
      </c>
      <c r="V1868" s="4" t="s">
        <v>1884</v>
      </c>
      <c r="W1868" s="4" t="s">
        <v>1954</v>
      </c>
      <c r="X1868" s="4" t="s">
        <v>70</v>
      </c>
      <c r="Y1868" s="4" t="s">
        <v>2942</v>
      </c>
      <c r="Z1868" s="4" t="s">
        <v>1888</v>
      </c>
      <c r="AA1868" s="4" t="s">
        <v>1886</v>
      </c>
      <c r="AB1868" s="186">
        <f t="shared" si="326"/>
        <v>167604316</v>
      </c>
      <c r="AC1868" s="142">
        <f t="shared" si="325"/>
        <v>0</v>
      </c>
      <c r="AD1868" s="4"/>
      <c r="AE1868" s="4" t="s">
        <v>1987</v>
      </c>
      <c r="AF1868" s="144" t="s">
        <v>7046</v>
      </c>
      <c r="AG1868" s="145"/>
      <c r="AH1868" s="4"/>
      <c r="AI1868" s="145"/>
      <c r="AJ1868" s="4"/>
      <c r="AK1868" t="s">
        <v>7047</v>
      </c>
    </row>
    <row r="1869" spans="2:37" hidden="1">
      <c r="B1869" s="175" t="s">
        <v>5175</v>
      </c>
      <c r="C1869" s="174" t="s">
        <v>441</v>
      </c>
      <c r="D1869" s="4" t="s">
        <v>1831</v>
      </c>
      <c r="E1869" s="4"/>
      <c r="F1869" s="4" t="s">
        <v>1060</v>
      </c>
      <c r="G1869" s="4" t="s">
        <v>9304</v>
      </c>
      <c r="H1869" s="4" t="s">
        <v>1355</v>
      </c>
      <c r="I1869" s="4" t="s">
        <v>1356</v>
      </c>
      <c r="J1869" s="4"/>
      <c r="K1869" s="139">
        <v>186342011</v>
      </c>
      <c r="L1869" s="139">
        <v>186342011</v>
      </c>
      <c r="M1869" s="4">
        <v>0.2</v>
      </c>
      <c r="N1869" s="4" t="s">
        <v>6385</v>
      </c>
      <c r="O1869" s="4"/>
      <c r="P1869" s="186">
        <f>L1869</f>
        <v>186342011</v>
      </c>
      <c r="Q1869" s="186">
        <f>L1869-P1869</f>
        <v>0</v>
      </c>
      <c r="R1869" s="4">
        <v>37</v>
      </c>
      <c r="S1869" s="4" t="s">
        <v>70</v>
      </c>
      <c r="T1869" s="4" t="s">
        <v>70</v>
      </c>
      <c r="U1869" s="140">
        <v>45341</v>
      </c>
      <c r="V1869" s="4" t="s">
        <v>1884</v>
      </c>
      <c r="W1869" s="4" t="s">
        <v>1954</v>
      </c>
      <c r="X1869" s="139" t="s">
        <v>70</v>
      </c>
      <c r="Y1869" s="140">
        <v>45360</v>
      </c>
      <c r="Z1869" s="4" t="s">
        <v>1888</v>
      </c>
      <c r="AA1869" s="4" t="s">
        <v>1886</v>
      </c>
      <c r="AB1869" s="186">
        <f>P1869</f>
        <v>186342011</v>
      </c>
      <c r="AC1869" s="142">
        <f>P1869-AB1869</f>
        <v>0</v>
      </c>
      <c r="AD1869" s="4"/>
      <c r="AE1869" s="4" t="s">
        <v>1127</v>
      </c>
      <c r="AF1869" s="252" t="s">
        <v>8291</v>
      </c>
      <c r="AG1869" s="145"/>
      <c r="AH1869" s="4"/>
      <c r="AI1869" s="145"/>
      <c r="AJ1869" s="4"/>
    </row>
    <row r="1870" spans="2:37" hidden="1">
      <c r="B1870" s="175" t="s">
        <v>5175</v>
      </c>
      <c r="C1870" s="174" t="s">
        <v>441</v>
      </c>
      <c r="D1870" s="4" t="s">
        <v>1831</v>
      </c>
      <c r="E1870" s="4"/>
      <c r="F1870" s="4" t="s">
        <v>1060</v>
      </c>
      <c r="G1870" s="4" t="s">
        <v>9305</v>
      </c>
      <c r="H1870" s="4" t="s">
        <v>1405</v>
      </c>
      <c r="I1870" s="4" t="s">
        <v>1406</v>
      </c>
      <c r="J1870" s="4"/>
      <c r="K1870" s="139">
        <v>491770324</v>
      </c>
      <c r="L1870" s="139">
        <v>491770324</v>
      </c>
      <c r="M1870" s="4">
        <v>0.2</v>
      </c>
      <c r="N1870" s="4" t="s">
        <v>7638</v>
      </c>
      <c r="O1870" s="4"/>
      <c r="P1870" s="186">
        <f>K1870</f>
        <v>491770324</v>
      </c>
      <c r="Q1870" s="186">
        <f>K1870-P1870</f>
        <v>0</v>
      </c>
      <c r="R1870" s="4">
        <v>52</v>
      </c>
      <c r="S1870" s="4" t="s">
        <v>70</v>
      </c>
      <c r="T1870" s="4" t="s">
        <v>70</v>
      </c>
      <c r="U1870" s="140">
        <v>45341</v>
      </c>
      <c r="V1870" s="4" t="s">
        <v>1884</v>
      </c>
      <c r="W1870" s="4" t="s">
        <v>1954</v>
      </c>
      <c r="X1870" s="139" t="s">
        <v>70</v>
      </c>
      <c r="Y1870" s="140">
        <v>45371</v>
      </c>
      <c r="Z1870" s="4" t="s">
        <v>1885</v>
      </c>
      <c r="AA1870" s="4" t="s">
        <v>1886</v>
      </c>
      <c r="AB1870" s="186">
        <f>K1870</f>
        <v>491770324</v>
      </c>
      <c r="AC1870" s="142">
        <f t="shared" ref="AC1870:AC1871" si="327">P1870-AB1870</f>
        <v>0</v>
      </c>
      <c r="AD1870" s="4"/>
      <c r="AE1870" s="4" t="s">
        <v>6346</v>
      </c>
      <c r="AF1870" s="144" t="s">
        <v>7654</v>
      </c>
      <c r="AG1870" s="145"/>
      <c r="AH1870" s="4"/>
      <c r="AI1870" s="145"/>
      <c r="AJ1870" s="4"/>
    </row>
    <row r="1871" spans="2:37" hidden="1">
      <c r="B1871" s="145" t="s">
        <v>5175</v>
      </c>
      <c r="C1871" s="4" t="s">
        <v>441</v>
      </c>
      <c r="D1871" s="4" t="s">
        <v>2518</v>
      </c>
      <c r="E1871" s="4"/>
      <c r="F1871" s="4" t="s">
        <v>1060</v>
      </c>
      <c r="G1871" s="4" t="s">
        <v>9306</v>
      </c>
      <c r="H1871" s="4" t="s">
        <v>1419</v>
      </c>
      <c r="I1871" s="4" t="s">
        <v>1420</v>
      </c>
      <c r="J1871" s="4"/>
      <c r="K1871" s="139">
        <v>113826200</v>
      </c>
      <c r="L1871" s="139">
        <v>113826200</v>
      </c>
      <c r="M1871" s="4">
        <v>0.2</v>
      </c>
      <c r="N1871" s="4" t="s">
        <v>9307</v>
      </c>
      <c r="O1871" s="4"/>
      <c r="P1871" s="186">
        <f>K1871</f>
        <v>113826200</v>
      </c>
      <c r="Q1871" s="4">
        <f>K1871-P1871</f>
        <v>0</v>
      </c>
      <c r="R1871" s="4"/>
      <c r="S1871" s="4"/>
      <c r="T1871" s="4"/>
      <c r="U1871" s="4"/>
      <c r="V1871" s="4"/>
      <c r="W1871" s="4"/>
      <c r="X1871" s="4" t="s">
        <v>70</v>
      </c>
      <c r="Y1871" s="4" t="s">
        <v>3521</v>
      </c>
      <c r="Z1871" s="4" t="s">
        <v>1885</v>
      </c>
      <c r="AA1871" s="4" t="s">
        <v>1886</v>
      </c>
      <c r="AB1871" s="186">
        <f>L1871</f>
        <v>113826200</v>
      </c>
      <c r="AC1871" s="142">
        <f t="shared" si="327"/>
        <v>0</v>
      </c>
      <c r="AD1871" s="4"/>
      <c r="AE1871" s="4" t="s">
        <v>1127</v>
      </c>
      <c r="AF1871" s="144" t="s">
        <v>6902</v>
      </c>
      <c r="AG1871" s="145"/>
      <c r="AH1871" s="4"/>
      <c r="AI1871" s="145"/>
      <c r="AJ1871" s="4"/>
    </row>
    <row r="1872" spans="2:37" hidden="1">
      <c r="B1872" s="175" t="s">
        <v>5175</v>
      </c>
      <c r="C1872" s="174" t="s">
        <v>441</v>
      </c>
      <c r="D1872" s="4" t="s">
        <v>2005</v>
      </c>
      <c r="E1872" s="4"/>
      <c r="F1872" s="4" t="s">
        <v>1060</v>
      </c>
      <c r="G1872" s="4" t="s">
        <v>9308</v>
      </c>
      <c r="H1872" s="4" t="s">
        <v>1417</v>
      </c>
      <c r="I1872" s="4" t="s">
        <v>1418</v>
      </c>
      <c r="J1872" s="4"/>
      <c r="K1872" s="139">
        <v>10947219</v>
      </c>
      <c r="L1872" s="139">
        <v>10947219</v>
      </c>
      <c r="M1872" s="4">
        <v>0.2</v>
      </c>
      <c r="N1872" s="4" t="s">
        <v>9309</v>
      </c>
      <c r="O1872" s="4"/>
      <c r="P1872" s="186">
        <f>K1872</f>
        <v>10947219</v>
      </c>
      <c r="Q1872" s="4"/>
      <c r="R1872" s="4">
        <v>129</v>
      </c>
      <c r="S1872" s="174" t="s">
        <v>70</v>
      </c>
      <c r="T1872" s="4" t="s">
        <v>70</v>
      </c>
      <c r="U1872" s="140">
        <v>45341</v>
      </c>
      <c r="V1872" s="4" t="s">
        <v>1884</v>
      </c>
      <c r="W1872" s="4" t="s">
        <v>1954</v>
      </c>
      <c r="X1872" s="139" t="s">
        <v>70</v>
      </c>
      <c r="Y1872" s="140">
        <v>45371</v>
      </c>
      <c r="Z1872" s="4" t="s">
        <v>1885</v>
      </c>
      <c r="AA1872" s="4" t="s">
        <v>1886</v>
      </c>
      <c r="AB1872" s="186">
        <f>K1872</f>
        <v>10947219</v>
      </c>
      <c r="AC1872" s="142">
        <f>P1872-AB1872</f>
        <v>0</v>
      </c>
      <c r="AD1872" s="4"/>
      <c r="AE1872" s="4" t="s">
        <v>2114</v>
      </c>
      <c r="AF1872" s="144" t="s">
        <v>6070</v>
      </c>
      <c r="AG1872" s="145"/>
      <c r="AH1872" s="4"/>
      <c r="AI1872" s="145"/>
      <c r="AJ1872" s="4"/>
      <c r="AK1872" t="s">
        <v>2116</v>
      </c>
    </row>
    <row r="1873" spans="2:37" hidden="1">
      <c r="B1873" s="175" t="s">
        <v>5175</v>
      </c>
      <c r="C1873" s="174" t="s">
        <v>441</v>
      </c>
      <c r="D1873" s="4" t="s">
        <v>1831</v>
      </c>
      <c r="E1873" s="4"/>
      <c r="F1873" s="4" t="s">
        <v>1060</v>
      </c>
      <c r="G1873" s="4" t="s">
        <v>9310</v>
      </c>
      <c r="H1873" s="4" t="s">
        <v>1363</v>
      </c>
      <c r="I1873" s="4" t="s">
        <v>1364</v>
      </c>
      <c r="J1873" s="4"/>
      <c r="K1873" s="139">
        <v>5480</v>
      </c>
      <c r="L1873" s="139">
        <v>5480</v>
      </c>
      <c r="M1873" s="4">
        <v>0.2</v>
      </c>
      <c r="N1873" s="4" t="s">
        <v>9311</v>
      </c>
      <c r="O1873" s="4"/>
      <c r="P1873" s="186">
        <f>L1873</f>
        <v>5480</v>
      </c>
      <c r="Q1873" s="186">
        <f>L1873-P1873</f>
        <v>0</v>
      </c>
      <c r="R1873" s="4">
        <v>41</v>
      </c>
      <c r="S1873" s="4" t="s">
        <v>70</v>
      </c>
      <c r="T1873" s="4" t="s">
        <v>70</v>
      </c>
      <c r="U1873" s="140">
        <v>45341</v>
      </c>
      <c r="V1873" s="4" t="s">
        <v>1884</v>
      </c>
      <c r="W1873" s="4" t="s">
        <v>1954</v>
      </c>
      <c r="X1873" s="139" t="s">
        <v>70</v>
      </c>
      <c r="Y1873" s="140">
        <v>45366</v>
      </c>
      <c r="Z1873" s="4" t="s">
        <v>1885</v>
      </c>
      <c r="AA1873" s="4" t="s">
        <v>1886</v>
      </c>
      <c r="AB1873" s="186">
        <f>P1873</f>
        <v>5480</v>
      </c>
      <c r="AC1873" s="142">
        <f t="shared" si="325"/>
        <v>0</v>
      </c>
      <c r="AD1873" s="4"/>
      <c r="AE1873" s="4" t="s">
        <v>1127</v>
      </c>
      <c r="AF1873" s="144" t="s">
        <v>7588</v>
      </c>
      <c r="AG1873" s="145"/>
      <c r="AH1873" s="4"/>
      <c r="AI1873" s="145"/>
      <c r="AJ1873" s="4"/>
    </row>
    <row r="1874" spans="2:37" hidden="1">
      <c r="B1874" s="145" t="s">
        <v>5175</v>
      </c>
      <c r="C1874" s="4" t="s">
        <v>441</v>
      </c>
      <c r="D1874" s="4" t="s">
        <v>1946</v>
      </c>
      <c r="E1874" s="4"/>
      <c r="F1874" s="4" t="s">
        <v>1060</v>
      </c>
      <c r="G1874" s="4" t="s">
        <v>9312</v>
      </c>
      <c r="H1874" s="4" t="s">
        <v>1467</v>
      </c>
      <c r="I1874" s="4" t="s">
        <v>1468</v>
      </c>
      <c r="J1874" s="4"/>
      <c r="K1874" s="139">
        <v>1057169</v>
      </c>
      <c r="L1874" s="139">
        <v>1057169</v>
      </c>
      <c r="M1874" s="4">
        <v>0.2</v>
      </c>
      <c r="N1874" s="4" t="s">
        <v>9313</v>
      </c>
      <c r="O1874" s="4"/>
      <c r="P1874" s="186">
        <f>K1874</f>
        <v>1057169</v>
      </c>
      <c r="Q1874" s="186">
        <f>P1874-K1874</f>
        <v>0</v>
      </c>
      <c r="R1874" s="4">
        <v>111</v>
      </c>
      <c r="S1874" s="4" t="s">
        <v>70</v>
      </c>
      <c r="T1874" s="4" t="s">
        <v>70</v>
      </c>
      <c r="U1874" s="140">
        <v>45321</v>
      </c>
      <c r="V1874" s="4" t="s">
        <v>1884</v>
      </c>
      <c r="W1874" s="4"/>
      <c r="X1874" s="4"/>
      <c r="Y1874" s="4"/>
      <c r="Z1874" s="146"/>
      <c r="AA1874" s="4" t="s">
        <v>1886</v>
      </c>
      <c r="AB1874" s="4"/>
      <c r="AC1874" s="142">
        <f t="shared" si="325"/>
        <v>1057169</v>
      </c>
      <c r="AD1874" s="4"/>
      <c r="AE1874" s="4"/>
      <c r="AF1874" s="144"/>
      <c r="AG1874" s="145"/>
      <c r="AH1874" s="4"/>
      <c r="AI1874" s="145"/>
      <c r="AJ1874" s="4"/>
    </row>
    <row r="1875" spans="2:37" hidden="1">
      <c r="B1875" s="145" t="s">
        <v>5175</v>
      </c>
      <c r="C1875" s="4" t="s">
        <v>441</v>
      </c>
      <c r="D1875" s="4" t="s">
        <v>1946</v>
      </c>
      <c r="E1875" s="4"/>
      <c r="F1875" s="4" t="s">
        <v>2018</v>
      </c>
      <c r="G1875" s="4" t="s">
        <v>9314</v>
      </c>
      <c r="H1875" s="4" t="s">
        <v>1467</v>
      </c>
      <c r="I1875" s="4" t="s">
        <v>1468</v>
      </c>
      <c r="J1875" s="4"/>
      <c r="K1875" s="139">
        <v>72.02</v>
      </c>
      <c r="L1875" s="139">
        <v>1736762.3</v>
      </c>
      <c r="M1875" s="4">
        <v>0</v>
      </c>
      <c r="N1875" s="4" t="s">
        <v>9315</v>
      </c>
      <c r="O1875" s="4"/>
      <c r="P1875" s="186">
        <f>K1875</f>
        <v>72.02</v>
      </c>
      <c r="Q1875" s="186">
        <f>P1875-K1875</f>
        <v>0</v>
      </c>
      <c r="R1875" s="4">
        <v>111</v>
      </c>
      <c r="S1875" s="4" t="s">
        <v>70</v>
      </c>
      <c r="T1875" s="4" t="s">
        <v>70</v>
      </c>
      <c r="U1875" s="140">
        <v>45321</v>
      </c>
      <c r="V1875" s="4" t="s">
        <v>1884</v>
      </c>
      <c r="W1875" s="4"/>
      <c r="X1875" s="4"/>
      <c r="Y1875" s="4"/>
      <c r="Z1875" s="146"/>
      <c r="AA1875" s="4" t="s">
        <v>1886</v>
      </c>
      <c r="AB1875" s="4"/>
      <c r="AC1875" s="142">
        <f t="shared" si="325"/>
        <v>72.02</v>
      </c>
      <c r="AD1875" s="4"/>
      <c r="AE1875" s="4"/>
      <c r="AF1875" s="144"/>
      <c r="AG1875" s="145"/>
      <c r="AH1875" s="4"/>
      <c r="AI1875" s="145"/>
      <c r="AJ1875" s="4"/>
    </row>
    <row r="1876" spans="2:37" hidden="1">
      <c r="B1876" s="175" t="s">
        <v>5175</v>
      </c>
      <c r="C1876" s="174" t="s">
        <v>441</v>
      </c>
      <c r="D1876" s="4" t="s">
        <v>6539</v>
      </c>
      <c r="E1876" s="4"/>
      <c r="F1876" s="4" t="s">
        <v>1060</v>
      </c>
      <c r="G1876" s="4" t="s">
        <v>9316</v>
      </c>
      <c r="H1876" s="4" t="s">
        <v>1483</v>
      </c>
      <c r="I1876" s="4" t="s">
        <v>1484</v>
      </c>
      <c r="J1876" s="4"/>
      <c r="K1876" s="139">
        <v>330208</v>
      </c>
      <c r="L1876" s="139">
        <v>330208</v>
      </c>
      <c r="M1876" s="4">
        <v>0.2</v>
      </c>
      <c r="N1876" s="4" t="s">
        <v>2757</v>
      </c>
      <c r="O1876" s="4"/>
      <c r="P1876" s="4"/>
      <c r="Q1876" s="4"/>
      <c r="R1876" s="4">
        <v>136</v>
      </c>
      <c r="S1876" s="174" t="s">
        <v>70</v>
      </c>
      <c r="T1876" s="4" t="s">
        <v>70</v>
      </c>
      <c r="U1876" s="140">
        <v>45341</v>
      </c>
      <c r="V1876" s="4" t="s">
        <v>1884</v>
      </c>
      <c r="W1876" s="4" t="s">
        <v>1954</v>
      </c>
      <c r="X1876" s="4"/>
      <c r="Y1876" s="4"/>
      <c r="Z1876" s="146"/>
      <c r="AA1876" s="4" t="s">
        <v>1886</v>
      </c>
      <c r="AB1876" s="4"/>
      <c r="AC1876" s="142">
        <f t="shared" si="325"/>
        <v>0</v>
      </c>
      <c r="AD1876" s="4"/>
      <c r="AE1876" s="4"/>
      <c r="AF1876" s="144"/>
      <c r="AG1876" s="145"/>
      <c r="AH1876" s="4"/>
      <c r="AI1876" s="145"/>
      <c r="AJ1876" s="4"/>
    </row>
    <row r="1877" spans="2:37" hidden="1">
      <c r="B1877" s="175" t="s">
        <v>5175</v>
      </c>
      <c r="C1877" s="174" t="s">
        <v>441</v>
      </c>
      <c r="D1877" s="4" t="s">
        <v>1831</v>
      </c>
      <c r="E1877" s="4"/>
      <c r="F1877" s="4" t="s">
        <v>2018</v>
      </c>
      <c r="G1877" s="4" t="s">
        <v>9317</v>
      </c>
      <c r="H1877" s="4" t="s">
        <v>1459</v>
      </c>
      <c r="I1877" s="4" t="s">
        <v>1460</v>
      </c>
      <c r="J1877" s="4"/>
      <c r="K1877" s="139">
        <v>177.1</v>
      </c>
      <c r="L1877" s="139">
        <v>4270766.5</v>
      </c>
      <c r="M1877" s="4">
        <v>0</v>
      </c>
      <c r="N1877" s="4" t="s">
        <v>9318</v>
      </c>
      <c r="O1877" s="4"/>
      <c r="P1877" s="186">
        <f>K1877</f>
        <v>177.1</v>
      </c>
      <c r="Q1877" s="186">
        <f>K1877-P1877</f>
        <v>0</v>
      </c>
      <c r="R1877" s="4">
        <v>60</v>
      </c>
      <c r="S1877" s="4" t="s">
        <v>70</v>
      </c>
      <c r="T1877" s="4" t="s">
        <v>70</v>
      </c>
      <c r="U1877" s="140">
        <v>45341</v>
      </c>
      <c r="V1877" s="4" t="s">
        <v>1884</v>
      </c>
      <c r="W1877" s="4" t="s">
        <v>1954</v>
      </c>
      <c r="X1877" s="139" t="s">
        <v>70</v>
      </c>
      <c r="Y1877" s="140">
        <v>45371</v>
      </c>
      <c r="Z1877" s="4" t="s">
        <v>1885</v>
      </c>
      <c r="AA1877" s="4" t="s">
        <v>1886</v>
      </c>
      <c r="AB1877" s="186">
        <f>K1877</f>
        <v>177.1</v>
      </c>
      <c r="AC1877" s="142">
        <f>P1877-AB1877</f>
        <v>0</v>
      </c>
      <c r="AD1877" s="4"/>
      <c r="AE1877" s="4" t="s">
        <v>2114</v>
      </c>
      <c r="AF1877" s="144" t="s">
        <v>8446</v>
      </c>
      <c r="AG1877" s="145"/>
      <c r="AH1877" s="4"/>
      <c r="AI1877" s="145"/>
      <c r="AJ1877" s="4"/>
      <c r="AK1877" t="s">
        <v>2116</v>
      </c>
    </row>
    <row r="1878" spans="2:37" hidden="1">
      <c r="B1878" s="175" t="s">
        <v>5175</v>
      </c>
      <c r="C1878" s="174" t="s">
        <v>441</v>
      </c>
      <c r="D1878" s="4" t="s">
        <v>6133</v>
      </c>
      <c r="E1878" s="4"/>
      <c r="F1878" s="4" t="s">
        <v>1060</v>
      </c>
      <c r="G1878" s="4" t="s">
        <v>9319</v>
      </c>
      <c r="H1878" s="4" t="s">
        <v>1481</v>
      </c>
      <c r="I1878" s="4" t="s">
        <v>1482</v>
      </c>
      <c r="J1878" s="4"/>
      <c r="K1878" s="139">
        <v>1158007</v>
      </c>
      <c r="L1878" s="139">
        <v>1158007</v>
      </c>
      <c r="M1878" s="4">
        <v>0.2</v>
      </c>
      <c r="N1878" s="4" t="s">
        <v>9320</v>
      </c>
      <c r="O1878" s="4"/>
      <c r="P1878" s="186">
        <f>L1878</f>
        <v>1158007</v>
      </c>
      <c r="Q1878" s="186">
        <f>L1878-P1878</f>
        <v>0</v>
      </c>
      <c r="R1878" s="4">
        <v>18</v>
      </c>
      <c r="S1878" s="4" t="s">
        <v>70</v>
      </c>
      <c r="T1878" s="4" t="s">
        <v>70</v>
      </c>
      <c r="U1878" s="140">
        <v>45341</v>
      </c>
      <c r="V1878" s="4" t="s">
        <v>1884</v>
      </c>
      <c r="W1878" s="4" t="s">
        <v>1954</v>
      </c>
      <c r="X1878" s="4"/>
      <c r="Y1878" s="4"/>
      <c r="Z1878" s="4"/>
      <c r="AA1878" s="4" t="s">
        <v>1886</v>
      </c>
      <c r="AB1878" s="186"/>
      <c r="AC1878" s="142">
        <f t="shared" si="325"/>
        <v>1158007</v>
      </c>
      <c r="AD1878" s="4"/>
      <c r="AE1878" s="4"/>
      <c r="AF1878" s="144"/>
      <c r="AG1878" s="145"/>
      <c r="AH1878" s="4"/>
      <c r="AI1878" s="145"/>
      <c r="AJ1878" s="4"/>
      <c r="AK1878" s="1"/>
    </row>
    <row r="1879" spans="2:37" hidden="1">
      <c r="B1879" s="175" t="s">
        <v>5175</v>
      </c>
      <c r="C1879" s="174" t="s">
        <v>441</v>
      </c>
      <c r="D1879" s="4" t="s">
        <v>1946</v>
      </c>
      <c r="E1879" s="4"/>
      <c r="F1879" s="4" t="s">
        <v>1060</v>
      </c>
      <c r="G1879" s="4" t="s">
        <v>9321</v>
      </c>
      <c r="H1879" s="4" t="s">
        <v>1457</v>
      </c>
      <c r="I1879" s="4" t="s">
        <v>1458</v>
      </c>
      <c r="J1879" s="4"/>
      <c r="K1879" s="139">
        <v>22831066597</v>
      </c>
      <c r="L1879" s="139">
        <v>22831066597</v>
      </c>
      <c r="M1879" s="4">
        <v>0.2</v>
      </c>
      <c r="N1879" s="4" t="s">
        <v>6924</v>
      </c>
      <c r="O1879" s="4"/>
      <c r="P1879" s="186">
        <f>K1879</f>
        <v>22831066597</v>
      </c>
      <c r="Q1879" s="186">
        <f>K1879-P1879</f>
        <v>0</v>
      </c>
      <c r="R1879" s="4">
        <v>107</v>
      </c>
      <c r="S1879" s="4" t="s">
        <v>70</v>
      </c>
      <c r="T1879" s="4" t="s">
        <v>70</v>
      </c>
      <c r="U1879" s="140">
        <v>45341</v>
      </c>
      <c r="V1879" s="4" t="s">
        <v>1884</v>
      </c>
      <c r="W1879" s="4" t="s">
        <v>1954</v>
      </c>
      <c r="X1879" s="4"/>
      <c r="Y1879" s="4"/>
      <c r="Z1879" s="146"/>
      <c r="AA1879" s="4" t="s">
        <v>1886</v>
      </c>
      <c r="AB1879" s="4"/>
      <c r="AC1879" s="142">
        <f t="shared" si="325"/>
        <v>22831066597</v>
      </c>
      <c r="AD1879" s="4"/>
      <c r="AE1879" s="4"/>
      <c r="AF1879" s="144"/>
      <c r="AG1879" s="145"/>
      <c r="AH1879" s="4"/>
      <c r="AI1879" s="145"/>
      <c r="AJ1879" s="4"/>
    </row>
    <row r="1880" spans="2:37" hidden="1">
      <c r="B1880" s="175" t="s">
        <v>5175</v>
      </c>
      <c r="C1880" s="174" t="s">
        <v>441</v>
      </c>
      <c r="D1880" s="4" t="s">
        <v>1831</v>
      </c>
      <c r="E1880" s="4"/>
      <c r="F1880" s="4" t="s">
        <v>1060</v>
      </c>
      <c r="G1880" s="4" t="s">
        <v>9322</v>
      </c>
      <c r="H1880" s="4" t="s">
        <v>1369</v>
      </c>
      <c r="I1880" s="4" t="s">
        <v>1370</v>
      </c>
      <c r="J1880" s="4"/>
      <c r="K1880" s="139">
        <v>32951295</v>
      </c>
      <c r="L1880" s="139">
        <v>32951295</v>
      </c>
      <c r="M1880" s="4">
        <v>0.2</v>
      </c>
      <c r="N1880" s="4" t="s">
        <v>5360</v>
      </c>
      <c r="O1880" s="4"/>
      <c r="P1880" s="186">
        <f>K1880</f>
        <v>32951295</v>
      </c>
      <c r="Q1880" s="186">
        <f>K1880-P1880</f>
        <v>0</v>
      </c>
      <c r="R1880" s="4">
        <v>57</v>
      </c>
      <c r="S1880" s="4" t="s">
        <v>70</v>
      </c>
      <c r="T1880" s="4" t="s">
        <v>70</v>
      </c>
      <c r="U1880" s="140">
        <v>45341</v>
      </c>
      <c r="V1880" s="4" t="s">
        <v>1884</v>
      </c>
      <c r="W1880" s="4" t="s">
        <v>1954</v>
      </c>
      <c r="X1880" s="139" t="s">
        <v>70</v>
      </c>
      <c r="Y1880" s="140">
        <v>45369</v>
      </c>
      <c r="Z1880" s="4" t="s">
        <v>1885</v>
      </c>
      <c r="AA1880" s="4" t="s">
        <v>1886</v>
      </c>
      <c r="AB1880" s="186">
        <f>P1880</f>
        <v>32951295</v>
      </c>
      <c r="AC1880" s="142">
        <f t="shared" si="325"/>
        <v>0</v>
      </c>
      <c r="AD1880" s="4"/>
      <c r="AE1880" s="4" t="s">
        <v>1127</v>
      </c>
      <c r="AF1880" s="144" t="s">
        <v>8340</v>
      </c>
      <c r="AG1880" s="145"/>
      <c r="AH1880" s="4"/>
      <c r="AI1880" s="145"/>
      <c r="AJ1880" s="4"/>
    </row>
    <row r="1881" spans="2:37" hidden="1">
      <c r="B1881" s="145" t="s">
        <v>5175</v>
      </c>
      <c r="C1881" s="4" t="s">
        <v>441</v>
      </c>
      <c r="D1881" s="4" t="s">
        <v>5419</v>
      </c>
      <c r="E1881" s="4"/>
      <c r="F1881" s="4" t="s">
        <v>1060</v>
      </c>
      <c r="G1881" s="4" t="s">
        <v>9323</v>
      </c>
      <c r="H1881" s="4" t="s">
        <v>1427</v>
      </c>
      <c r="I1881" s="4" t="s">
        <v>1428</v>
      </c>
      <c r="J1881" s="4"/>
      <c r="K1881" s="139">
        <v>2808849</v>
      </c>
      <c r="L1881" s="139">
        <v>2808849</v>
      </c>
      <c r="M1881" s="4">
        <v>0.2</v>
      </c>
      <c r="N1881" s="4" t="s">
        <v>9324</v>
      </c>
      <c r="O1881" s="4"/>
      <c r="P1881" s="186">
        <f>L1881</f>
        <v>2808849</v>
      </c>
      <c r="Q1881" s="186">
        <f>L1881-P1881</f>
        <v>0</v>
      </c>
      <c r="R1881" s="4">
        <v>3</v>
      </c>
      <c r="S1881" s="4" t="s">
        <v>70</v>
      </c>
      <c r="T1881" s="4" t="s">
        <v>70</v>
      </c>
      <c r="U1881" s="140">
        <v>45321</v>
      </c>
      <c r="V1881" s="4" t="s">
        <v>1884</v>
      </c>
      <c r="W1881" s="4" t="s">
        <v>1954</v>
      </c>
      <c r="X1881" s="139" t="s">
        <v>70</v>
      </c>
      <c r="Y1881" s="140">
        <v>45362</v>
      </c>
      <c r="Z1881" s="4" t="s">
        <v>1888</v>
      </c>
      <c r="AA1881" s="4" t="s">
        <v>1886</v>
      </c>
      <c r="AB1881" s="186">
        <f>P1881</f>
        <v>2808849</v>
      </c>
      <c r="AC1881" s="142">
        <f>P1881-AB1881</f>
        <v>0</v>
      </c>
      <c r="AD1881" s="4"/>
      <c r="AE1881" s="4" t="s">
        <v>1127</v>
      </c>
      <c r="AF1881" s="252" t="s">
        <v>5444</v>
      </c>
      <c r="AG1881" s="145"/>
      <c r="AH1881" s="4"/>
      <c r="AI1881" s="145"/>
      <c r="AJ1881" s="4"/>
    </row>
    <row r="1882" spans="2:37" hidden="1">
      <c r="B1882" s="175" t="s">
        <v>5175</v>
      </c>
      <c r="C1882" s="174" t="s">
        <v>441</v>
      </c>
      <c r="D1882" s="4" t="s">
        <v>1831</v>
      </c>
      <c r="E1882" s="4"/>
      <c r="F1882" s="4" t="s">
        <v>1060</v>
      </c>
      <c r="G1882" s="4" t="s">
        <v>9325</v>
      </c>
      <c r="H1882" s="4" t="s">
        <v>1359</v>
      </c>
      <c r="I1882" s="4" t="s">
        <v>1360</v>
      </c>
      <c r="J1882" s="4"/>
      <c r="K1882" s="139">
        <v>238366004</v>
      </c>
      <c r="L1882" s="139">
        <v>238366004</v>
      </c>
      <c r="M1882" s="4">
        <v>0.2</v>
      </c>
      <c r="N1882" s="4" t="s">
        <v>6385</v>
      </c>
      <c r="O1882" s="4"/>
      <c r="P1882" s="186">
        <f>L1882</f>
        <v>238366004</v>
      </c>
      <c r="Q1882" s="186">
        <f>L1882-P1882</f>
        <v>0</v>
      </c>
      <c r="R1882" s="4">
        <v>36</v>
      </c>
      <c r="S1882" s="4" t="s">
        <v>70</v>
      </c>
      <c r="T1882" s="4" t="s">
        <v>70</v>
      </c>
      <c r="U1882" s="140">
        <v>45341</v>
      </c>
      <c r="V1882" s="4" t="s">
        <v>1884</v>
      </c>
      <c r="W1882" s="4" t="s">
        <v>1954</v>
      </c>
      <c r="X1882" s="139" t="s">
        <v>70</v>
      </c>
      <c r="Y1882" s="140">
        <v>45360</v>
      </c>
      <c r="Z1882" s="4" t="s">
        <v>1888</v>
      </c>
      <c r="AA1882" s="4" t="s">
        <v>1886</v>
      </c>
      <c r="AB1882" s="186">
        <f>P1882</f>
        <v>238366004</v>
      </c>
      <c r="AC1882" s="142">
        <f>P1882-AB1882</f>
        <v>0</v>
      </c>
      <c r="AD1882" s="4"/>
      <c r="AE1882" s="4" t="s">
        <v>2037</v>
      </c>
      <c r="AF1882" s="252" t="s">
        <v>8285</v>
      </c>
      <c r="AG1882" s="145"/>
      <c r="AH1882" s="4"/>
      <c r="AI1882" s="145"/>
      <c r="AJ1882" s="4"/>
    </row>
    <row r="1883" spans="2:37" hidden="1">
      <c r="B1883" s="145" t="s">
        <v>5175</v>
      </c>
      <c r="C1883" s="4" t="s">
        <v>441</v>
      </c>
      <c r="D1883" s="4" t="s">
        <v>1957</v>
      </c>
      <c r="E1883" s="4"/>
      <c r="F1883" s="4" t="s">
        <v>1060</v>
      </c>
      <c r="G1883" s="4" t="s">
        <v>9326</v>
      </c>
      <c r="H1883" s="4" t="s">
        <v>1489</v>
      </c>
      <c r="I1883" s="4" t="s">
        <v>1490</v>
      </c>
      <c r="J1883" s="4"/>
      <c r="K1883" s="139">
        <v>2217980</v>
      </c>
      <c r="L1883" s="139">
        <v>2217980</v>
      </c>
      <c r="M1883" s="4">
        <v>0.2</v>
      </c>
      <c r="N1883" s="4" t="s">
        <v>9327</v>
      </c>
      <c r="O1883" s="4"/>
      <c r="P1883" s="186">
        <f>K1883</f>
        <v>2217980</v>
      </c>
      <c r="Q1883" s="186">
        <f>P1883-K1883</f>
        <v>0</v>
      </c>
      <c r="R1883" s="4">
        <v>186</v>
      </c>
      <c r="S1883" s="174" t="s">
        <v>70</v>
      </c>
      <c r="T1883" s="4" t="s">
        <v>70</v>
      </c>
      <c r="U1883" s="140">
        <v>45352</v>
      </c>
      <c r="V1883" s="4" t="s">
        <v>1884</v>
      </c>
      <c r="W1883" s="4" t="s">
        <v>1954</v>
      </c>
      <c r="X1883" s="4"/>
      <c r="Y1883" s="4"/>
      <c r="Z1883" s="146"/>
      <c r="AA1883" s="4" t="s">
        <v>1886</v>
      </c>
      <c r="AB1883" s="4"/>
      <c r="AC1883" s="142">
        <f t="shared" si="325"/>
        <v>2217980</v>
      </c>
      <c r="AD1883" s="4"/>
      <c r="AE1883" s="4"/>
      <c r="AF1883" s="144"/>
      <c r="AG1883" s="145"/>
      <c r="AH1883" s="4"/>
      <c r="AI1883" s="145"/>
      <c r="AJ1883" s="4"/>
    </row>
    <row r="1884" spans="2:37" hidden="1">
      <c r="B1884" s="175" t="s">
        <v>5175</v>
      </c>
      <c r="C1884" s="174" t="s">
        <v>441</v>
      </c>
      <c r="D1884" s="4" t="s">
        <v>1831</v>
      </c>
      <c r="E1884" s="4"/>
      <c r="F1884" s="4" t="s">
        <v>1060</v>
      </c>
      <c r="G1884" s="4" t="s">
        <v>9328</v>
      </c>
      <c r="H1884" s="4" t="s">
        <v>1433</v>
      </c>
      <c r="I1884" s="4" t="s">
        <v>1434</v>
      </c>
      <c r="J1884" s="4"/>
      <c r="K1884" s="139">
        <v>446839511</v>
      </c>
      <c r="L1884" s="139">
        <v>446839511</v>
      </c>
      <c r="M1884" s="4">
        <v>0.2</v>
      </c>
      <c r="N1884" s="4" t="s">
        <v>9329</v>
      </c>
      <c r="O1884" s="4"/>
      <c r="P1884" s="186">
        <f>K1884</f>
        <v>446839511</v>
      </c>
      <c r="Q1884" s="186">
        <f>K1884-P1884</f>
        <v>0</v>
      </c>
      <c r="R1884" s="4">
        <v>58</v>
      </c>
      <c r="S1884" s="4" t="s">
        <v>70</v>
      </c>
      <c r="T1884" s="4" t="s">
        <v>70</v>
      </c>
      <c r="U1884" s="140">
        <v>45341</v>
      </c>
      <c r="V1884" s="4" t="s">
        <v>1884</v>
      </c>
      <c r="W1884" s="4" t="s">
        <v>1954</v>
      </c>
      <c r="X1884" s="4" t="s">
        <v>70</v>
      </c>
      <c r="Y1884" s="140">
        <v>45373</v>
      </c>
      <c r="Z1884" s="4" t="s">
        <v>1885</v>
      </c>
      <c r="AA1884" s="4" t="s">
        <v>1886</v>
      </c>
      <c r="AB1884" s="186">
        <f>P1884</f>
        <v>446839511</v>
      </c>
      <c r="AC1884" s="142">
        <f t="shared" si="325"/>
        <v>0</v>
      </c>
      <c r="AD1884" s="4"/>
      <c r="AE1884" s="4" t="s">
        <v>2114</v>
      </c>
      <c r="AF1884" s="144" t="s">
        <v>7564</v>
      </c>
      <c r="AG1884" s="145"/>
      <c r="AH1884" s="4"/>
      <c r="AI1884" s="145"/>
      <c r="AJ1884" s="4"/>
      <c r="AK1884" t="s">
        <v>6388</v>
      </c>
    </row>
    <row r="1885" spans="2:37" hidden="1">
      <c r="B1885" s="175" t="s">
        <v>5175</v>
      </c>
      <c r="C1885" s="174" t="s">
        <v>441</v>
      </c>
      <c r="D1885" s="4" t="s">
        <v>1831</v>
      </c>
      <c r="E1885" s="4"/>
      <c r="F1885" s="4" t="s">
        <v>1060</v>
      </c>
      <c r="G1885" s="4" t="s">
        <v>9330</v>
      </c>
      <c r="H1885" s="4" t="s">
        <v>1435</v>
      </c>
      <c r="I1885" s="4" t="s">
        <v>1436</v>
      </c>
      <c r="J1885" s="4"/>
      <c r="K1885" s="139">
        <v>250877363</v>
      </c>
      <c r="L1885" s="139">
        <v>250877363</v>
      </c>
      <c r="M1885" s="4">
        <v>0.2</v>
      </c>
      <c r="N1885" s="4" t="s">
        <v>7638</v>
      </c>
      <c r="O1885" s="4"/>
      <c r="P1885" s="186">
        <f>L1885</f>
        <v>250877363</v>
      </c>
      <c r="Q1885" s="186">
        <f>L1885-P1885</f>
        <v>0</v>
      </c>
      <c r="R1885" s="4">
        <v>35</v>
      </c>
      <c r="S1885" s="4" t="s">
        <v>70</v>
      </c>
      <c r="T1885" s="4" t="s">
        <v>70</v>
      </c>
      <c r="U1885" s="140">
        <v>45341</v>
      </c>
      <c r="V1885" s="4" t="s">
        <v>1884</v>
      </c>
      <c r="W1885" s="4" t="s">
        <v>1954</v>
      </c>
      <c r="X1885" s="139" t="s">
        <v>70</v>
      </c>
      <c r="Y1885" s="140">
        <v>45364</v>
      </c>
      <c r="Z1885" s="4" t="s">
        <v>1885</v>
      </c>
      <c r="AA1885" s="4" t="s">
        <v>1886</v>
      </c>
      <c r="AB1885" s="186">
        <f t="shared" ref="AB1885" si="328">P1885</f>
        <v>250877363</v>
      </c>
      <c r="AC1885" s="142">
        <f t="shared" si="325"/>
        <v>0</v>
      </c>
      <c r="AD1885" s="4"/>
      <c r="AE1885" s="4" t="s">
        <v>1127</v>
      </c>
      <c r="AF1885" s="252" t="s">
        <v>7639</v>
      </c>
      <c r="AG1885" s="145"/>
      <c r="AH1885" s="4"/>
      <c r="AI1885" s="145"/>
      <c r="AJ1885" s="4"/>
    </row>
    <row r="1886" spans="2:37" hidden="1">
      <c r="B1886" s="175" t="s">
        <v>5175</v>
      </c>
      <c r="C1886" s="174" t="s">
        <v>441</v>
      </c>
      <c r="D1886" s="4" t="s">
        <v>1831</v>
      </c>
      <c r="E1886" s="4"/>
      <c r="F1886" s="4" t="s">
        <v>1060</v>
      </c>
      <c r="G1886" s="4" t="s">
        <v>9331</v>
      </c>
      <c r="H1886" s="4" t="s">
        <v>1383</v>
      </c>
      <c r="I1886" s="4" t="s">
        <v>1384</v>
      </c>
      <c r="J1886" s="4"/>
      <c r="K1886" s="139">
        <v>44731896</v>
      </c>
      <c r="L1886" s="139">
        <v>44731896</v>
      </c>
      <c r="M1886" s="4">
        <v>0.2</v>
      </c>
      <c r="N1886" s="4" t="s">
        <v>9332</v>
      </c>
      <c r="O1886" s="4"/>
      <c r="P1886" s="186">
        <f>K1886</f>
        <v>44731896</v>
      </c>
      <c r="Q1886" s="186">
        <f>K1886-P1886</f>
        <v>0</v>
      </c>
      <c r="R1886" s="4">
        <v>56</v>
      </c>
      <c r="S1886" s="4" t="s">
        <v>70</v>
      </c>
      <c r="T1886" s="4" t="s">
        <v>70</v>
      </c>
      <c r="U1886" s="140">
        <v>45341</v>
      </c>
      <c r="V1886" s="4" t="s">
        <v>1884</v>
      </c>
      <c r="W1886" s="4" t="s">
        <v>1954</v>
      </c>
      <c r="X1886" s="139" t="s">
        <v>70</v>
      </c>
      <c r="Y1886" s="140">
        <v>45363</v>
      </c>
      <c r="Z1886" s="4" t="s">
        <v>1885</v>
      </c>
      <c r="AA1886" s="4" t="s">
        <v>1886</v>
      </c>
      <c r="AB1886" s="186">
        <f>L1886</f>
        <v>44731896</v>
      </c>
      <c r="AC1886" s="142">
        <f>L1886-AB1886</f>
        <v>0</v>
      </c>
      <c r="AD1886" s="4"/>
      <c r="AE1886" s="4" t="s">
        <v>1127</v>
      </c>
      <c r="AF1886" s="252" t="s">
        <v>7573</v>
      </c>
      <c r="AG1886" s="145"/>
      <c r="AH1886" s="4"/>
      <c r="AI1886" s="145"/>
      <c r="AJ1886" s="4"/>
    </row>
    <row r="1887" spans="2:37" hidden="1">
      <c r="B1887" s="145" t="s">
        <v>5418</v>
      </c>
      <c r="C1887" s="4" t="s">
        <v>441</v>
      </c>
      <c r="D1887" s="4" t="s">
        <v>2498</v>
      </c>
      <c r="E1887" s="4"/>
      <c r="F1887" s="4" t="s">
        <v>1060</v>
      </c>
      <c r="G1887" s="4" t="s">
        <v>9333</v>
      </c>
      <c r="H1887" s="4" t="s">
        <v>1724</v>
      </c>
      <c r="I1887" s="4" t="s">
        <v>1725</v>
      </c>
      <c r="J1887" s="4"/>
      <c r="K1887" s="139">
        <v>22991100</v>
      </c>
      <c r="L1887" s="139">
        <v>22991100</v>
      </c>
      <c r="M1887" s="4">
        <v>0</v>
      </c>
      <c r="N1887" s="4" t="s">
        <v>2207</v>
      </c>
      <c r="O1887" s="4"/>
      <c r="P1887" s="186">
        <f t="shared" ref="P1887:P1889" si="329">K1887</f>
        <v>22991100</v>
      </c>
      <c r="Q1887" s="186">
        <f t="shared" ref="Q1887:Q1889" si="330">K1887-P1887</f>
        <v>0</v>
      </c>
      <c r="R1887" s="4">
        <v>143</v>
      </c>
      <c r="S1887" s="4" t="s">
        <v>70</v>
      </c>
      <c r="T1887" s="4" t="s">
        <v>70</v>
      </c>
      <c r="U1887" s="140">
        <v>45352</v>
      </c>
      <c r="V1887" s="4" t="s">
        <v>1884</v>
      </c>
      <c r="W1887" s="4" t="s">
        <v>1954</v>
      </c>
      <c r="X1887" s="139" t="s">
        <v>70</v>
      </c>
      <c r="Y1887" s="140">
        <v>45364</v>
      </c>
      <c r="Z1887" s="4" t="s">
        <v>1885</v>
      </c>
      <c r="AA1887" s="4" t="s">
        <v>1886</v>
      </c>
      <c r="AB1887" s="186">
        <f t="shared" ref="AB1887:AB1889" si="331">P1887</f>
        <v>22991100</v>
      </c>
      <c r="AC1887" s="142">
        <f t="shared" ref="AC1887:AC1889" si="332">P1887-AB1887</f>
        <v>0</v>
      </c>
      <c r="AD1887" s="4"/>
      <c r="AE1887" s="4" t="s">
        <v>1127</v>
      </c>
      <c r="AF1887" s="252" t="s">
        <v>8680</v>
      </c>
      <c r="AG1887" s="145"/>
      <c r="AH1887" s="4"/>
      <c r="AI1887" s="145"/>
      <c r="AJ1887" s="4"/>
    </row>
    <row r="1888" spans="2:37" hidden="1">
      <c r="B1888" s="145" t="s">
        <v>5418</v>
      </c>
      <c r="C1888" s="4" t="s">
        <v>441</v>
      </c>
      <c r="D1888" s="4" t="s">
        <v>2498</v>
      </c>
      <c r="E1888" s="4"/>
      <c r="F1888" s="4" t="s">
        <v>1060</v>
      </c>
      <c r="G1888" s="4" t="s">
        <v>9334</v>
      </c>
      <c r="H1888" s="4" t="s">
        <v>1724</v>
      </c>
      <c r="I1888" s="4" t="s">
        <v>1725</v>
      </c>
      <c r="J1888" s="4"/>
      <c r="K1888" s="139">
        <v>339271042</v>
      </c>
      <c r="L1888" s="139">
        <v>339271042</v>
      </c>
      <c r="M1888" s="4">
        <v>0.2</v>
      </c>
      <c r="N1888" s="4" t="s">
        <v>9335</v>
      </c>
      <c r="O1888" s="4"/>
      <c r="P1888" s="186">
        <f t="shared" si="329"/>
        <v>339271042</v>
      </c>
      <c r="Q1888" s="186">
        <f t="shared" si="330"/>
        <v>0</v>
      </c>
      <c r="R1888" s="4">
        <v>143</v>
      </c>
      <c r="S1888" s="4" t="s">
        <v>70</v>
      </c>
      <c r="T1888" s="4" t="s">
        <v>70</v>
      </c>
      <c r="U1888" s="140">
        <v>45352</v>
      </c>
      <c r="V1888" s="4" t="s">
        <v>1884</v>
      </c>
      <c r="W1888" s="4" t="s">
        <v>1954</v>
      </c>
      <c r="X1888" s="139" t="s">
        <v>70</v>
      </c>
      <c r="Y1888" s="140">
        <v>45364</v>
      </c>
      <c r="Z1888" s="4" t="s">
        <v>1885</v>
      </c>
      <c r="AA1888" s="4" t="s">
        <v>1886</v>
      </c>
      <c r="AB1888" s="186">
        <f t="shared" si="331"/>
        <v>339271042</v>
      </c>
      <c r="AC1888" s="142">
        <f t="shared" si="332"/>
        <v>0</v>
      </c>
      <c r="AD1888" s="4"/>
      <c r="AE1888" s="4" t="s">
        <v>1127</v>
      </c>
      <c r="AF1888" s="252" t="s">
        <v>8680</v>
      </c>
      <c r="AG1888" s="145"/>
      <c r="AH1888" s="4"/>
      <c r="AI1888" s="145"/>
      <c r="AJ1888" s="4"/>
    </row>
    <row r="1889" spans="1:37" hidden="1">
      <c r="B1889" s="145" t="s">
        <v>5418</v>
      </c>
      <c r="C1889" s="4" t="s">
        <v>441</v>
      </c>
      <c r="D1889" s="4" t="s">
        <v>2498</v>
      </c>
      <c r="E1889" s="4"/>
      <c r="F1889" s="4" t="s">
        <v>1060</v>
      </c>
      <c r="G1889" s="4" t="s">
        <v>9336</v>
      </c>
      <c r="H1889" s="4" t="s">
        <v>1724</v>
      </c>
      <c r="I1889" s="4" t="s">
        <v>1725</v>
      </c>
      <c r="J1889" s="4"/>
      <c r="K1889" s="139">
        <v>92955</v>
      </c>
      <c r="L1889" s="139">
        <v>92955</v>
      </c>
      <c r="M1889" s="4">
        <v>0.2</v>
      </c>
      <c r="N1889" s="4" t="s">
        <v>9337</v>
      </c>
      <c r="O1889" s="4"/>
      <c r="P1889" s="186">
        <f t="shared" si="329"/>
        <v>92955</v>
      </c>
      <c r="Q1889" s="186">
        <f t="shared" si="330"/>
        <v>0</v>
      </c>
      <c r="R1889" s="4">
        <v>143</v>
      </c>
      <c r="S1889" s="4" t="s">
        <v>70</v>
      </c>
      <c r="T1889" s="4" t="s">
        <v>70</v>
      </c>
      <c r="U1889" s="140">
        <v>45352</v>
      </c>
      <c r="V1889" s="4" t="s">
        <v>1884</v>
      </c>
      <c r="W1889" s="4" t="s">
        <v>1954</v>
      </c>
      <c r="X1889" s="139" t="s">
        <v>70</v>
      </c>
      <c r="Y1889" s="140">
        <v>45364</v>
      </c>
      <c r="Z1889" s="4" t="s">
        <v>1885</v>
      </c>
      <c r="AA1889" s="4" t="s">
        <v>1886</v>
      </c>
      <c r="AB1889" s="186">
        <f t="shared" si="331"/>
        <v>92955</v>
      </c>
      <c r="AC1889" s="142">
        <f t="shared" si="332"/>
        <v>0</v>
      </c>
      <c r="AD1889" s="4"/>
      <c r="AE1889" s="4" t="s">
        <v>1127</v>
      </c>
      <c r="AF1889" s="252" t="s">
        <v>8680</v>
      </c>
      <c r="AG1889" s="145"/>
      <c r="AH1889" s="4"/>
      <c r="AI1889" s="145"/>
      <c r="AJ1889" s="4"/>
    </row>
    <row r="1890" spans="1:37" hidden="1">
      <c r="B1890" s="145" t="s">
        <v>5418</v>
      </c>
      <c r="C1890" s="4" t="s">
        <v>441</v>
      </c>
      <c r="D1890" s="4" t="s">
        <v>4522</v>
      </c>
      <c r="E1890" s="4"/>
      <c r="F1890" s="4" t="s">
        <v>1060</v>
      </c>
      <c r="G1890" s="4" t="s">
        <v>9338</v>
      </c>
      <c r="H1890" s="4" t="s">
        <v>1734</v>
      </c>
      <c r="I1890" s="4" t="s">
        <v>1735</v>
      </c>
      <c r="J1890" s="4"/>
      <c r="K1890" s="139">
        <v>245242000</v>
      </c>
      <c r="L1890" s="139">
        <v>245242000</v>
      </c>
      <c r="M1890" s="4">
        <v>0</v>
      </c>
      <c r="N1890" s="4" t="s">
        <v>8261</v>
      </c>
      <c r="O1890" s="4"/>
      <c r="P1890" s="4"/>
      <c r="Q1890" s="4"/>
      <c r="R1890" s="4">
        <v>246</v>
      </c>
      <c r="S1890" s="4" t="s">
        <v>70</v>
      </c>
      <c r="T1890" s="4" t="s">
        <v>70</v>
      </c>
      <c r="U1890" s="140">
        <v>45357</v>
      </c>
      <c r="V1890" s="4" t="s">
        <v>1887</v>
      </c>
      <c r="W1890" s="4"/>
      <c r="X1890" s="4"/>
      <c r="Y1890" s="4"/>
      <c r="Z1890" s="146"/>
      <c r="AA1890" s="4" t="s">
        <v>1886</v>
      </c>
      <c r="AB1890" s="4"/>
      <c r="AC1890" s="142">
        <f t="shared" si="325"/>
        <v>0</v>
      </c>
      <c r="AD1890" s="4"/>
      <c r="AE1890" s="4"/>
      <c r="AF1890" s="144"/>
      <c r="AG1890" s="145"/>
      <c r="AH1890" s="4"/>
      <c r="AI1890" s="145"/>
      <c r="AJ1890" s="4"/>
    </row>
    <row r="1891" spans="1:37" hidden="1">
      <c r="B1891" s="145" t="s">
        <v>5418</v>
      </c>
      <c r="C1891" s="4" t="s">
        <v>441</v>
      </c>
      <c r="D1891" s="4" t="s">
        <v>4522</v>
      </c>
      <c r="E1891" s="4"/>
      <c r="F1891" s="4" t="s">
        <v>1060</v>
      </c>
      <c r="G1891" s="4" t="s">
        <v>9339</v>
      </c>
      <c r="H1891" s="4" t="s">
        <v>1734</v>
      </c>
      <c r="I1891" s="4" t="s">
        <v>1735</v>
      </c>
      <c r="J1891" s="4"/>
      <c r="K1891" s="139">
        <v>11559918673</v>
      </c>
      <c r="L1891" s="139">
        <v>11559918673</v>
      </c>
      <c r="M1891" s="4">
        <v>0.2</v>
      </c>
      <c r="N1891" s="4" t="s">
        <v>9340</v>
      </c>
      <c r="O1891" s="4"/>
      <c r="P1891" s="4"/>
      <c r="Q1891" s="4"/>
      <c r="R1891" s="4">
        <v>246</v>
      </c>
      <c r="S1891" s="4" t="s">
        <v>70</v>
      </c>
      <c r="T1891" s="4" t="s">
        <v>70</v>
      </c>
      <c r="U1891" s="140">
        <v>45357</v>
      </c>
      <c r="V1891" s="4" t="s">
        <v>1887</v>
      </c>
      <c r="W1891" s="4"/>
      <c r="X1891" s="4"/>
      <c r="Y1891" s="4"/>
      <c r="Z1891" s="146"/>
      <c r="AA1891" s="4" t="s">
        <v>1886</v>
      </c>
      <c r="AB1891" s="4"/>
      <c r="AC1891" s="142">
        <f t="shared" si="325"/>
        <v>0</v>
      </c>
      <c r="AD1891" s="4"/>
      <c r="AE1891" s="4"/>
      <c r="AF1891" s="144"/>
      <c r="AG1891" s="145"/>
      <c r="AH1891" s="4"/>
      <c r="AI1891" s="145"/>
      <c r="AJ1891" s="4"/>
    </row>
    <row r="1892" spans="1:37" hidden="1">
      <c r="B1892" s="175" t="s">
        <v>5175</v>
      </c>
      <c r="C1892" s="174" t="s">
        <v>441</v>
      </c>
      <c r="D1892" s="4" t="s">
        <v>1831</v>
      </c>
      <c r="E1892" s="4"/>
      <c r="F1892" s="4" t="s">
        <v>1060</v>
      </c>
      <c r="G1892" s="4" t="s">
        <v>9341</v>
      </c>
      <c r="H1892" s="4" t="s">
        <v>1381</v>
      </c>
      <c r="I1892" s="4" t="s">
        <v>1382</v>
      </c>
      <c r="J1892" s="4"/>
      <c r="K1892" s="139">
        <v>932875</v>
      </c>
      <c r="L1892" s="139">
        <v>932875</v>
      </c>
      <c r="M1892" s="4">
        <v>0.2</v>
      </c>
      <c r="N1892" s="4" t="s">
        <v>2992</v>
      </c>
      <c r="O1892" s="4"/>
      <c r="P1892" s="186">
        <f>L1892</f>
        <v>932875</v>
      </c>
      <c r="Q1892" s="186">
        <f>L1892-P1892</f>
        <v>0</v>
      </c>
      <c r="R1892" s="4">
        <v>33</v>
      </c>
      <c r="S1892" s="4" t="s">
        <v>70</v>
      </c>
      <c r="T1892" s="4" t="s">
        <v>70</v>
      </c>
      <c r="U1892" s="140">
        <v>45341</v>
      </c>
      <c r="V1892" s="4" t="s">
        <v>1884</v>
      </c>
      <c r="W1892" s="4" t="s">
        <v>1954</v>
      </c>
      <c r="X1892" s="139" t="s">
        <v>70</v>
      </c>
      <c r="Y1892" s="140">
        <v>45364</v>
      </c>
      <c r="Z1892" s="4" t="s">
        <v>1885</v>
      </c>
      <c r="AA1892" s="4" t="s">
        <v>1886</v>
      </c>
      <c r="AB1892" s="186">
        <f t="shared" ref="AB1892:AB1898" si="333">P1892</f>
        <v>932875</v>
      </c>
      <c r="AC1892" s="142">
        <f t="shared" si="325"/>
        <v>0</v>
      </c>
      <c r="AD1892" s="4"/>
      <c r="AE1892" s="4" t="s">
        <v>1127</v>
      </c>
      <c r="AF1892" s="252" t="s">
        <v>8358</v>
      </c>
      <c r="AG1892" s="145"/>
      <c r="AH1892" s="4"/>
      <c r="AI1892" s="145"/>
      <c r="AJ1892" s="4"/>
    </row>
    <row r="1893" spans="1:37" hidden="1">
      <c r="B1893" s="175" t="s">
        <v>5175</v>
      </c>
      <c r="C1893" s="174" t="s">
        <v>441</v>
      </c>
      <c r="D1893" s="4" t="s">
        <v>1831</v>
      </c>
      <c r="E1893" s="4"/>
      <c r="F1893" s="4" t="s">
        <v>1060</v>
      </c>
      <c r="G1893" s="4" t="s">
        <v>9342</v>
      </c>
      <c r="H1893" s="4" t="s">
        <v>1385</v>
      </c>
      <c r="I1893" s="4" t="s">
        <v>1386</v>
      </c>
      <c r="J1893" s="4"/>
      <c r="K1893" s="139">
        <v>70073146</v>
      </c>
      <c r="L1893" s="139">
        <v>70073146</v>
      </c>
      <c r="M1893" s="4">
        <v>0.2</v>
      </c>
      <c r="N1893" s="4" t="s">
        <v>8673</v>
      </c>
      <c r="O1893" s="4"/>
      <c r="P1893" s="186">
        <f>K1893</f>
        <v>70073146</v>
      </c>
      <c r="Q1893" s="186">
        <f>K1893-P1893</f>
        <v>0</v>
      </c>
      <c r="R1893" s="4">
        <v>47</v>
      </c>
      <c r="S1893" s="4" t="s">
        <v>70</v>
      </c>
      <c r="T1893" s="4" t="s">
        <v>70</v>
      </c>
      <c r="U1893" s="140">
        <v>45341</v>
      </c>
      <c r="V1893" s="4" t="s">
        <v>1884</v>
      </c>
      <c r="W1893" s="4" t="s">
        <v>1954</v>
      </c>
      <c r="X1893" s="139" t="s">
        <v>70</v>
      </c>
      <c r="Y1893" s="140">
        <v>45369</v>
      </c>
      <c r="Z1893" s="4" t="s">
        <v>1885</v>
      </c>
      <c r="AA1893" s="4" t="s">
        <v>1886</v>
      </c>
      <c r="AB1893" s="186">
        <f t="shared" si="333"/>
        <v>70073146</v>
      </c>
      <c r="AC1893" s="142">
        <f t="shared" si="325"/>
        <v>0</v>
      </c>
      <c r="AD1893" s="4"/>
      <c r="AE1893" s="4" t="s">
        <v>1127</v>
      </c>
      <c r="AF1893" s="144" t="s">
        <v>7394</v>
      </c>
      <c r="AG1893" s="145"/>
      <c r="AH1893" s="4"/>
      <c r="AI1893" s="145"/>
      <c r="AJ1893" s="4"/>
    </row>
    <row r="1894" spans="1:37" hidden="1">
      <c r="B1894" s="175" t="s">
        <v>5175</v>
      </c>
      <c r="C1894" s="174" t="s">
        <v>441</v>
      </c>
      <c r="D1894" s="4" t="s">
        <v>1831</v>
      </c>
      <c r="E1894" s="4"/>
      <c r="F1894" s="4" t="s">
        <v>2018</v>
      </c>
      <c r="G1894" s="4" t="s">
        <v>9343</v>
      </c>
      <c r="H1894" s="4" t="s">
        <v>1385</v>
      </c>
      <c r="I1894" s="4" t="s">
        <v>1386</v>
      </c>
      <c r="J1894" s="4"/>
      <c r="K1894" s="139">
        <v>20748.23</v>
      </c>
      <c r="L1894" s="139">
        <v>500343566.44999999</v>
      </c>
      <c r="M1894" s="4">
        <v>0</v>
      </c>
      <c r="N1894" s="4" t="s">
        <v>9344</v>
      </c>
      <c r="O1894" s="4"/>
      <c r="P1894" s="186">
        <f>K1894</f>
        <v>20748.23</v>
      </c>
      <c r="Q1894" s="186">
        <f>K1894-P1894</f>
        <v>0</v>
      </c>
      <c r="R1894" s="4">
        <v>47</v>
      </c>
      <c r="S1894" s="4" t="s">
        <v>70</v>
      </c>
      <c r="T1894" s="4" t="s">
        <v>70</v>
      </c>
      <c r="U1894" s="140">
        <v>45341</v>
      </c>
      <c r="V1894" s="4" t="s">
        <v>1884</v>
      </c>
      <c r="W1894" s="4" t="s">
        <v>1954</v>
      </c>
      <c r="X1894" s="139" t="s">
        <v>70</v>
      </c>
      <c r="Y1894" s="140">
        <v>45369</v>
      </c>
      <c r="Z1894" s="4" t="s">
        <v>1885</v>
      </c>
      <c r="AA1894" s="4" t="s">
        <v>1886</v>
      </c>
      <c r="AB1894" s="186">
        <f t="shared" si="333"/>
        <v>20748.23</v>
      </c>
      <c r="AC1894" s="142">
        <f t="shared" si="325"/>
        <v>0</v>
      </c>
      <c r="AD1894" s="4"/>
      <c r="AE1894" s="4" t="s">
        <v>1127</v>
      </c>
      <c r="AF1894" s="144" t="s">
        <v>7394</v>
      </c>
      <c r="AG1894" s="145"/>
      <c r="AH1894" s="4"/>
      <c r="AI1894" s="145"/>
      <c r="AJ1894" s="4"/>
    </row>
    <row r="1895" spans="1:37" hidden="1">
      <c r="B1895" s="175" t="s">
        <v>5418</v>
      </c>
      <c r="C1895" s="174" t="s">
        <v>441</v>
      </c>
      <c r="D1895" s="4" t="s">
        <v>6226</v>
      </c>
      <c r="E1895" s="4"/>
      <c r="F1895" s="4" t="s">
        <v>1060</v>
      </c>
      <c r="G1895" s="4" t="s">
        <v>9345</v>
      </c>
      <c r="H1895" s="4" t="s">
        <v>1730</v>
      </c>
      <c r="I1895" s="4" t="s">
        <v>1731</v>
      </c>
      <c r="J1895" s="4"/>
      <c r="K1895" s="139">
        <v>974817</v>
      </c>
      <c r="L1895" s="139">
        <v>974817</v>
      </c>
      <c r="M1895" s="4">
        <v>0.2</v>
      </c>
      <c r="N1895" s="4" t="s">
        <v>3208</v>
      </c>
      <c r="O1895" s="4"/>
      <c r="P1895" s="186">
        <f>L1895</f>
        <v>974817</v>
      </c>
      <c r="Q1895" s="186">
        <f>L1895-P1895</f>
        <v>0</v>
      </c>
      <c r="R1895" s="4">
        <v>19</v>
      </c>
      <c r="S1895" s="4" t="s">
        <v>70</v>
      </c>
      <c r="T1895" s="4" t="s">
        <v>70</v>
      </c>
      <c r="U1895" s="140">
        <v>45341</v>
      </c>
      <c r="V1895" s="4" t="s">
        <v>1884</v>
      </c>
      <c r="W1895" s="4" t="s">
        <v>1954</v>
      </c>
      <c r="X1895" s="139" t="s">
        <v>70</v>
      </c>
      <c r="Y1895" s="140">
        <v>45370</v>
      </c>
      <c r="Z1895" s="4" t="s">
        <v>1885</v>
      </c>
      <c r="AA1895" s="4" t="s">
        <v>1886</v>
      </c>
      <c r="AB1895" s="186">
        <f t="shared" si="333"/>
        <v>974817</v>
      </c>
      <c r="AC1895" s="142">
        <f t="shared" si="325"/>
        <v>0</v>
      </c>
      <c r="AD1895" s="4"/>
      <c r="AE1895" s="4" t="s">
        <v>2061</v>
      </c>
      <c r="AF1895" s="144" t="s">
        <v>6229</v>
      </c>
      <c r="AG1895" s="145"/>
      <c r="AH1895" s="4"/>
      <c r="AI1895" s="145"/>
      <c r="AJ1895" s="4"/>
    </row>
    <row r="1896" spans="1:37" hidden="1">
      <c r="B1896" s="175" t="s">
        <v>5418</v>
      </c>
      <c r="C1896" s="174" t="s">
        <v>441</v>
      </c>
      <c r="D1896" s="4" t="s">
        <v>6226</v>
      </c>
      <c r="E1896" s="4"/>
      <c r="F1896" s="4" t="s">
        <v>1060</v>
      </c>
      <c r="G1896" s="4" t="s">
        <v>9346</v>
      </c>
      <c r="H1896" s="4" t="s">
        <v>1730</v>
      </c>
      <c r="I1896" s="4" t="s">
        <v>1731</v>
      </c>
      <c r="J1896" s="4"/>
      <c r="K1896" s="139">
        <v>1629792</v>
      </c>
      <c r="L1896" s="139">
        <v>1629792</v>
      </c>
      <c r="M1896" s="4">
        <v>0.2</v>
      </c>
      <c r="N1896" s="4" t="s">
        <v>7153</v>
      </c>
      <c r="O1896" s="4"/>
      <c r="P1896" s="186">
        <f>L1896</f>
        <v>1629792</v>
      </c>
      <c r="Q1896" s="186">
        <f>L1896-P1896</f>
        <v>0</v>
      </c>
      <c r="R1896" s="4">
        <v>19</v>
      </c>
      <c r="S1896" s="4" t="s">
        <v>70</v>
      </c>
      <c r="T1896" s="4" t="s">
        <v>70</v>
      </c>
      <c r="U1896" s="140">
        <v>45341</v>
      </c>
      <c r="V1896" s="4" t="s">
        <v>1884</v>
      </c>
      <c r="W1896" s="4" t="s">
        <v>1954</v>
      </c>
      <c r="X1896" s="139" t="s">
        <v>70</v>
      </c>
      <c r="Y1896" s="140">
        <v>45370</v>
      </c>
      <c r="Z1896" s="4" t="s">
        <v>1885</v>
      </c>
      <c r="AA1896" s="4" t="s">
        <v>1886</v>
      </c>
      <c r="AB1896" s="186">
        <f t="shared" si="333"/>
        <v>1629792</v>
      </c>
      <c r="AC1896" s="142">
        <f t="shared" si="325"/>
        <v>0</v>
      </c>
      <c r="AD1896" s="4"/>
      <c r="AE1896" s="4" t="s">
        <v>2061</v>
      </c>
      <c r="AF1896" s="144" t="s">
        <v>6229</v>
      </c>
      <c r="AG1896" s="145"/>
      <c r="AH1896" s="4"/>
      <c r="AI1896" s="145"/>
      <c r="AJ1896" s="4"/>
    </row>
    <row r="1897" spans="1:37" hidden="1">
      <c r="B1897" s="175" t="s">
        <v>5418</v>
      </c>
      <c r="C1897" s="174" t="s">
        <v>441</v>
      </c>
      <c r="D1897" s="4" t="s">
        <v>6226</v>
      </c>
      <c r="E1897" s="4"/>
      <c r="F1897" s="4" t="s">
        <v>1060</v>
      </c>
      <c r="G1897" s="4" t="s">
        <v>9347</v>
      </c>
      <c r="H1897" s="4" t="s">
        <v>1730</v>
      </c>
      <c r="I1897" s="4" t="s">
        <v>1731</v>
      </c>
      <c r="J1897" s="4"/>
      <c r="K1897" s="139">
        <v>502078770</v>
      </c>
      <c r="L1897" s="139">
        <v>502078770</v>
      </c>
      <c r="M1897" s="4">
        <v>0</v>
      </c>
      <c r="N1897" s="4" t="s">
        <v>9348</v>
      </c>
      <c r="O1897" s="4"/>
      <c r="P1897" s="186">
        <f>L1897</f>
        <v>502078770</v>
      </c>
      <c r="Q1897" s="186">
        <f>L1897-P1897</f>
        <v>0</v>
      </c>
      <c r="R1897" s="4">
        <v>19</v>
      </c>
      <c r="S1897" s="4" t="s">
        <v>70</v>
      </c>
      <c r="T1897" s="4" t="s">
        <v>70</v>
      </c>
      <c r="U1897" s="140">
        <v>45341</v>
      </c>
      <c r="V1897" s="4" t="s">
        <v>1884</v>
      </c>
      <c r="W1897" s="4" t="s">
        <v>1954</v>
      </c>
      <c r="X1897" s="139" t="s">
        <v>70</v>
      </c>
      <c r="Y1897" s="140">
        <v>45370</v>
      </c>
      <c r="Z1897" s="4" t="s">
        <v>1885</v>
      </c>
      <c r="AA1897" s="4" t="s">
        <v>1886</v>
      </c>
      <c r="AB1897" s="186">
        <f t="shared" si="333"/>
        <v>502078770</v>
      </c>
      <c r="AC1897" s="142">
        <f t="shared" si="325"/>
        <v>0</v>
      </c>
      <c r="AD1897" s="4"/>
      <c r="AE1897" s="4" t="s">
        <v>2061</v>
      </c>
      <c r="AF1897" s="144" t="s">
        <v>6229</v>
      </c>
      <c r="AG1897" s="145"/>
      <c r="AH1897" s="4"/>
      <c r="AI1897" s="145"/>
      <c r="AJ1897" s="4"/>
    </row>
    <row r="1898" spans="1:37" hidden="1">
      <c r="B1898" s="175" t="s">
        <v>5418</v>
      </c>
      <c r="C1898" s="174" t="s">
        <v>441</v>
      </c>
      <c r="D1898" s="4" t="s">
        <v>6226</v>
      </c>
      <c r="E1898" s="4"/>
      <c r="F1898" s="4" t="s">
        <v>1060</v>
      </c>
      <c r="G1898" s="4" t="s">
        <v>9349</v>
      </c>
      <c r="H1898" s="4" t="s">
        <v>1730</v>
      </c>
      <c r="I1898" s="4" t="s">
        <v>1731</v>
      </c>
      <c r="J1898" s="4"/>
      <c r="K1898" s="139">
        <v>-297295566</v>
      </c>
      <c r="L1898" s="139">
        <v>-297295566</v>
      </c>
      <c r="M1898" s="4">
        <v>0.2</v>
      </c>
      <c r="N1898" s="4" t="s">
        <v>9327</v>
      </c>
      <c r="O1898" s="4"/>
      <c r="P1898" s="186">
        <f>L1898</f>
        <v>-297295566</v>
      </c>
      <c r="Q1898" s="186">
        <f>L1898-P1898</f>
        <v>0</v>
      </c>
      <c r="R1898" s="4">
        <v>19</v>
      </c>
      <c r="S1898" s="4" t="s">
        <v>70</v>
      </c>
      <c r="T1898" s="4" t="s">
        <v>70</v>
      </c>
      <c r="U1898" s="140">
        <v>45341</v>
      </c>
      <c r="V1898" s="4" t="s">
        <v>1884</v>
      </c>
      <c r="W1898" s="4" t="s">
        <v>1954</v>
      </c>
      <c r="X1898" s="139" t="s">
        <v>70</v>
      </c>
      <c r="Y1898" s="140">
        <v>45370</v>
      </c>
      <c r="Z1898" s="4" t="s">
        <v>1885</v>
      </c>
      <c r="AA1898" s="4" t="s">
        <v>1886</v>
      </c>
      <c r="AB1898" s="186">
        <f t="shared" si="333"/>
        <v>-297295566</v>
      </c>
      <c r="AC1898" s="142">
        <f t="shared" si="325"/>
        <v>0</v>
      </c>
      <c r="AD1898" s="4"/>
      <c r="AE1898" s="4" t="s">
        <v>2061</v>
      </c>
      <c r="AF1898" s="144" t="s">
        <v>6229</v>
      </c>
      <c r="AG1898" s="145"/>
      <c r="AH1898" s="4"/>
      <c r="AI1898" s="145"/>
      <c r="AJ1898" s="4"/>
    </row>
    <row r="1899" spans="1:37" hidden="1">
      <c r="B1899" s="145" t="s">
        <v>5175</v>
      </c>
      <c r="C1899" s="4" t="s">
        <v>441</v>
      </c>
      <c r="D1899" s="4" t="s">
        <v>1946</v>
      </c>
      <c r="E1899" s="4"/>
      <c r="F1899" s="4" t="s">
        <v>1060</v>
      </c>
      <c r="G1899" s="4" t="s">
        <v>9350</v>
      </c>
      <c r="H1899" s="4" t="s">
        <v>1471</v>
      </c>
      <c r="I1899" s="4" t="s">
        <v>1472</v>
      </c>
      <c r="J1899" s="4"/>
      <c r="K1899" s="139">
        <v>2301786</v>
      </c>
      <c r="L1899" s="139">
        <v>2301786</v>
      </c>
      <c r="M1899" s="4">
        <v>0.2</v>
      </c>
      <c r="N1899" s="4" t="s">
        <v>9351</v>
      </c>
      <c r="O1899" s="4"/>
      <c r="P1899" s="186">
        <f>K1899</f>
        <v>2301786</v>
      </c>
      <c r="Q1899" s="186">
        <f>P1899-K1899</f>
        <v>0</v>
      </c>
      <c r="R1899" s="4">
        <v>112</v>
      </c>
      <c r="S1899" s="4" t="s">
        <v>70</v>
      </c>
      <c r="T1899" s="4" t="s">
        <v>70</v>
      </c>
      <c r="U1899" s="140">
        <v>45321</v>
      </c>
      <c r="V1899" s="4" t="s">
        <v>1884</v>
      </c>
      <c r="W1899" s="4"/>
      <c r="X1899" s="4"/>
      <c r="Y1899" s="4"/>
      <c r="Z1899" s="146"/>
      <c r="AA1899" s="4" t="s">
        <v>1886</v>
      </c>
      <c r="AB1899" s="4"/>
      <c r="AC1899" s="142">
        <f t="shared" si="325"/>
        <v>2301786</v>
      </c>
      <c r="AD1899" s="4"/>
      <c r="AE1899" s="4"/>
      <c r="AF1899" s="144"/>
      <c r="AG1899" s="145"/>
      <c r="AH1899" s="4"/>
      <c r="AI1899" s="145"/>
      <c r="AJ1899" s="4"/>
    </row>
    <row r="1900" spans="1:37" hidden="1">
      <c r="B1900" s="145" t="s">
        <v>5175</v>
      </c>
      <c r="C1900" s="4" t="s">
        <v>441</v>
      </c>
      <c r="D1900" s="4" t="s">
        <v>1831</v>
      </c>
      <c r="E1900" s="4"/>
      <c r="F1900" s="4" t="s">
        <v>1060</v>
      </c>
      <c r="G1900" s="4" t="s">
        <v>9352</v>
      </c>
      <c r="H1900" s="4" t="s">
        <v>1377</v>
      </c>
      <c r="I1900" s="4" t="s">
        <v>1378</v>
      </c>
      <c r="J1900" s="4"/>
      <c r="K1900" s="139">
        <v>2307234487</v>
      </c>
      <c r="L1900" s="139">
        <v>2307234487</v>
      </c>
      <c r="M1900" s="4">
        <v>0.2</v>
      </c>
      <c r="N1900" s="4" t="s">
        <v>8673</v>
      </c>
      <c r="O1900" s="4"/>
      <c r="P1900" s="186">
        <f>K1900</f>
        <v>2307234487</v>
      </c>
      <c r="Q1900" s="4"/>
      <c r="R1900" s="4">
        <v>134</v>
      </c>
      <c r="S1900" s="174" t="s">
        <v>70</v>
      </c>
      <c r="T1900" s="143" t="s">
        <v>70</v>
      </c>
      <c r="U1900" s="140">
        <v>45351</v>
      </c>
      <c r="V1900" s="4" t="s">
        <v>1884</v>
      </c>
      <c r="W1900" s="4"/>
      <c r="X1900" s="139" t="s">
        <v>70</v>
      </c>
      <c r="Y1900" s="140">
        <v>45367</v>
      </c>
      <c r="Z1900" s="4" t="s">
        <v>1888</v>
      </c>
      <c r="AA1900" s="4" t="s">
        <v>1886</v>
      </c>
      <c r="AB1900" s="186">
        <f>L1900</f>
        <v>2307234487</v>
      </c>
      <c r="AC1900" s="142">
        <f>P1900-AB1900</f>
        <v>0</v>
      </c>
      <c r="AD1900" s="4"/>
      <c r="AE1900" s="4" t="s">
        <v>2151</v>
      </c>
      <c r="AF1900" s="144" t="s">
        <v>1858</v>
      </c>
      <c r="AG1900" s="145"/>
      <c r="AH1900" s="4"/>
      <c r="AI1900" s="145"/>
      <c r="AJ1900" s="4"/>
    </row>
    <row r="1901" spans="1:37" hidden="1">
      <c r="B1901" s="145" t="s">
        <v>5175</v>
      </c>
      <c r="C1901" s="4" t="s">
        <v>441</v>
      </c>
      <c r="D1901" s="4" t="s">
        <v>4483</v>
      </c>
      <c r="E1901" s="4"/>
      <c r="F1901" s="4" t="s">
        <v>1060</v>
      </c>
      <c r="G1901" s="4" t="s">
        <v>9353</v>
      </c>
      <c r="H1901" s="4" t="s">
        <v>1445</v>
      </c>
      <c r="I1901" s="4" t="s">
        <v>1446</v>
      </c>
      <c r="J1901" s="4"/>
      <c r="K1901" s="139">
        <v>81502683</v>
      </c>
      <c r="L1901" s="139">
        <v>81502683</v>
      </c>
      <c r="M1901" s="4">
        <v>0.2</v>
      </c>
      <c r="N1901" s="4" t="s">
        <v>9354</v>
      </c>
      <c r="O1901" s="4"/>
      <c r="P1901" s="186">
        <f>K1901</f>
        <v>81502683</v>
      </c>
      <c r="Q1901" s="186">
        <f>K1901-P1901</f>
        <v>0</v>
      </c>
      <c r="R1901" s="4">
        <v>102</v>
      </c>
      <c r="S1901" s="4" t="s">
        <v>70</v>
      </c>
      <c r="T1901" s="4" t="s">
        <v>70</v>
      </c>
      <c r="U1901" s="140">
        <v>45348</v>
      </c>
      <c r="V1901" s="4" t="s">
        <v>1887</v>
      </c>
      <c r="W1901" s="4"/>
      <c r="X1901" s="4" t="s">
        <v>70</v>
      </c>
      <c r="Y1901" s="4" t="s">
        <v>2942</v>
      </c>
      <c r="Z1901" s="4" t="s">
        <v>1885</v>
      </c>
      <c r="AA1901" s="4" t="s">
        <v>1886</v>
      </c>
      <c r="AB1901" s="186">
        <f t="shared" ref="AB1901:AB1902" si="334">P1901</f>
        <v>81502683</v>
      </c>
      <c r="AC1901" s="142">
        <f t="shared" ref="AC1901:AC1902" si="335">P1901-AB1901</f>
        <v>0</v>
      </c>
      <c r="AD1901" s="4"/>
      <c r="AE1901" s="4" t="s">
        <v>1127</v>
      </c>
      <c r="AF1901" s="144" t="s">
        <v>5680</v>
      </c>
      <c r="AG1901" s="145"/>
      <c r="AH1901" s="4"/>
      <c r="AI1901" s="145"/>
      <c r="AJ1901" s="4"/>
    </row>
    <row r="1902" spans="1:37" hidden="1">
      <c r="B1902" s="145" t="s">
        <v>5175</v>
      </c>
      <c r="C1902" s="4" t="s">
        <v>441</v>
      </c>
      <c r="D1902" s="4" t="s">
        <v>4483</v>
      </c>
      <c r="E1902" s="4"/>
      <c r="F1902" s="4" t="s">
        <v>2018</v>
      </c>
      <c r="G1902" s="4" t="s">
        <v>9355</v>
      </c>
      <c r="H1902" s="4" t="s">
        <v>1445</v>
      </c>
      <c r="I1902" s="4" t="s">
        <v>1446</v>
      </c>
      <c r="J1902" s="4"/>
      <c r="K1902" s="139">
        <v>43919.56</v>
      </c>
      <c r="L1902" s="139">
        <v>1059120189.4</v>
      </c>
      <c r="M1902" s="4">
        <v>0</v>
      </c>
      <c r="N1902" s="4" t="s">
        <v>9356</v>
      </c>
      <c r="O1902" s="4"/>
      <c r="P1902" s="186">
        <f>K1902</f>
        <v>43919.56</v>
      </c>
      <c r="Q1902" s="186">
        <f>K1902-P1902</f>
        <v>0</v>
      </c>
      <c r="R1902" s="4">
        <v>102</v>
      </c>
      <c r="S1902" s="4" t="s">
        <v>70</v>
      </c>
      <c r="T1902" s="4" t="s">
        <v>70</v>
      </c>
      <c r="U1902" s="140">
        <v>45348</v>
      </c>
      <c r="V1902" s="4" t="s">
        <v>1887</v>
      </c>
      <c r="W1902" s="4"/>
      <c r="X1902" s="4" t="s">
        <v>70</v>
      </c>
      <c r="Y1902" s="4" t="s">
        <v>2942</v>
      </c>
      <c r="Z1902" s="4" t="s">
        <v>1885</v>
      </c>
      <c r="AA1902" s="4" t="s">
        <v>1886</v>
      </c>
      <c r="AB1902" s="186">
        <f t="shared" si="334"/>
        <v>43919.56</v>
      </c>
      <c r="AC1902" s="142">
        <f t="shared" si="335"/>
        <v>0</v>
      </c>
      <c r="AD1902" s="4"/>
      <c r="AE1902" s="4" t="s">
        <v>1127</v>
      </c>
      <c r="AF1902" s="144" t="s">
        <v>5680</v>
      </c>
      <c r="AG1902" s="145"/>
      <c r="AH1902" s="4"/>
      <c r="AI1902" s="145"/>
      <c r="AJ1902" s="4"/>
    </row>
    <row r="1903" spans="1:37" hidden="1">
      <c r="B1903" s="145" t="s">
        <v>5175</v>
      </c>
      <c r="C1903" s="4" t="s">
        <v>441</v>
      </c>
      <c r="D1903" s="4" t="s">
        <v>2498</v>
      </c>
      <c r="E1903" s="4"/>
      <c r="F1903" s="4" t="s">
        <v>1060</v>
      </c>
      <c r="G1903" s="4" t="s">
        <v>9357</v>
      </c>
      <c r="H1903" s="4" t="s">
        <v>1425</v>
      </c>
      <c r="I1903" s="4" t="s">
        <v>1426</v>
      </c>
      <c r="J1903" s="4"/>
      <c r="K1903" s="139">
        <v>218123709</v>
      </c>
      <c r="L1903" s="139">
        <v>218123709</v>
      </c>
      <c r="M1903" s="4">
        <v>0.2</v>
      </c>
      <c r="N1903" s="4" t="s">
        <v>9358</v>
      </c>
      <c r="O1903" s="4"/>
      <c r="P1903" s="4"/>
      <c r="Q1903" s="4"/>
      <c r="R1903" s="4">
        <v>142</v>
      </c>
      <c r="S1903" s="4" t="s">
        <v>70</v>
      </c>
      <c r="T1903" s="4" t="s">
        <v>70</v>
      </c>
      <c r="U1903" s="140">
        <v>45352</v>
      </c>
      <c r="V1903" s="4" t="s">
        <v>1884</v>
      </c>
      <c r="W1903" s="4" t="s">
        <v>1954</v>
      </c>
      <c r="X1903" s="139" t="s">
        <v>70</v>
      </c>
      <c r="Y1903" s="95">
        <v>45353</v>
      </c>
      <c r="Z1903" s="4" t="s">
        <v>1888</v>
      </c>
      <c r="AA1903" s="4" t="s">
        <v>1886</v>
      </c>
      <c r="AB1903" s="186">
        <f>P1903</f>
        <v>0</v>
      </c>
      <c r="AC1903" s="142">
        <f t="shared" si="325"/>
        <v>0</v>
      </c>
      <c r="AD1903" s="4"/>
      <c r="AE1903" s="4" t="s">
        <v>1942</v>
      </c>
      <c r="AF1903" s="252" t="s">
        <v>7928</v>
      </c>
      <c r="AG1903" s="145"/>
      <c r="AH1903" s="4"/>
      <c r="AI1903" s="145"/>
      <c r="AJ1903" s="4"/>
      <c r="AK1903" s="95">
        <v>45353</v>
      </c>
    </row>
    <row r="1904" spans="1:37" hidden="1">
      <c r="A1904" t="s">
        <v>4975</v>
      </c>
      <c r="B1904" s="145" t="s">
        <v>5418</v>
      </c>
      <c r="C1904" s="4" t="s">
        <v>441</v>
      </c>
      <c r="D1904" s="4" t="s">
        <v>1946</v>
      </c>
      <c r="E1904" s="4"/>
      <c r="F1904" s="4" t="s">
        <v>1060</v>
      </c>
      <c r="G1904" s="4" t="s">
        <v>9359</v>
      </c>
      <c r="H1904" s="4" t="s">
        <v>1732</v>
      </c>
      <c r="I1904" s="4" t="s">
        <v>1733</v>
      </c>
      <c r="J1904" s="4"/>
      <c r="K1904" s="139">
        <v>2546935123</v>
      </c>
      <c r="L1904" s="139">
        <v>2546935123</v>
      </c>
      <c r="M1904" s="4">
        <v>0.2</v>
      </c>
      <c r="N1904" s="4" t="s">
        <v>9360</v>
      </c>
      <c r="O1904" s="4"/>
      <c r="P1904" s="4"/>
      <c r="Q1904" s="4"/>
      <c r="R1904" s="4">
        <v>248</v>
      </c>
      <c r="S1904" s="4" t="s">
        <v>70</v>
      </c>
      <c r="T1904" s="4" t="s">
        <v>70</v>
      </c>
      <c r="U1904" s="140">
        <v>45357</v>
      </c>
      <c r="V1904" s="4" t="s">
        <v>1887</v>
      </c>
      <c r="W1904" s="4"/>
      <c r="X1904" s="4"/>
      <c r="Y1904" s="4"/>
      <c r="Z1904" s="146"/>
      <c r="AA1904" s="4" t="s">
        <v>1886</v>
      </c>
      <c r="AB1904" s="4"/>
      <c r="AC1904" s="142">
        <f t="shared" si="325"/>
        <v>0</v>
      </c>
      <c r="AD1904" s="4"/>
      <c r="AE1904" s="4"/>
      <c r="AF1904" s="144"/>
      <c r="AG1904" s="145"/>
      <c r="AH1904" s="4"/>
      <c r="AI1904" s="145"/>
      <c r="AJ1904" s="4"/>
    </row>
    <row r="1905" spans="2:37" hidden="1">
      <c r="B1905" s="175" t="s">
        <v>5175</v>
      </c>
      <c r="C1905" s="174" t="s">
        <v>441</v>
      </c>
      <c r="D1905" s="4" t="s">
        <v>1831</v>
      </c>
      <c r="E1905" s="4"/>
      <c r="F1905" s="4" t="s">
        <v>1060</v>
      </c>
      <c r="G1905" s="4" t="s">
        <v>9361</v>
      </c>
      <c r="H1905" s="4" t="s">
        <v>1421</v>
      </c>
      <c r="I1905" s="4" t="s">
        <v>1422</v>
      </c>
      <c r="J1905" s="4"/>
      <c r="K1905" s="139">
        <v>105353</v>
      </c>
      <c r="L1905" s="139">
        <v>105353</v>
      </c>
      <c r="M1905" s="4">
        <v>0.2</v>
      </c>
      <c r="N1905" s="4" t="s">
        <v>9362</v>
      </c>
      <c r="O1905" s="4"/>
      <c r="P1905" s="186">
        <f>K1905</f>
        <v>105353</v>
      </c>
      <c r="Q1905" s="186">
        <f>K1905-P1905</f>
        <v>0</v>
      </c>
      <c r="R1905" s="4">
        <v>48</v>
      </c>
      <c r="S1905" s="4" t="s">
        <v>70</v>
      </c>
      <c r="T1905" s="4" t="s">
        <v>70</v>
      </c>
      <c r="U1905" s="140">
        <v>45341</v>
      </c>
      <c r="V1905" s="4" t="s">
        <v>1884</v>
      </c>
      <c r="W1905" s="4" t="s">
        <v>1954</v>
      </c>
      <c r="X1905" s="139" t="s">
        <v>70</v>
      </c>
      <c r="Y1905" s="140">
        <v>45365</v>
      </c>
      <c r="Z1905" s="4" t="s">
        <v>1885</v>
      </c>
      <c r="AA1905" s="4" t="s">
        <v>1886</v>
      </c>
      <c r="AB1905" s="186">
        <f t="shared" ref="AB1905:AB1908" si="336">P1905</f>
        <v>105353</v>
      </c>
      <c r="AC1905" s="142">
        <f t="shared" si="325"/>
        <v>0</v>
      </c>
      <c r="AD1905" s="4"/>
      <c r="AE1905" s="4" t="s">
        <v>1127</v>
      </c>
      <c r="AF1905" s="252" t="s">
        <v>7446</v>
      </c>
      <c r="AG1905" s="145"/>
      <c r="AH1905" s="4"/>
      <c r="AI1905" s="145"/>
      <c r="AJ1905" s="4"/>
    </row>
    <row r="1906" spans="2:37" hidden="1">
      <c r="B1906" s="175" t="s">
        <v>5175</v>
      </c>
      <c r="C1906" s="174" t="s">
        <v>441</v>
      </c>
      <c r="D1906" s="4" t="s">
        <v>3226</v>
      </c>
      <c r="E1906" s="4"/>
      <c r="F1906" s="4" t="s">
        <v>1060</v>
      </c>
      <c r="G1906" s="4" t="s">
        <v>9363</v>
      </c>
      <c r="H1906" s="4" t="s">
        <v>1421</v>
      </c>
      <c r="I1906" s="4" t="s">
        <v>1422</v>
      </c>
      <c r="J1906" s="4"/>
      <c r="K1906" s="139">
        <v>98069</v>
      </c>
      <c r="L1906" s="139">
        <v>98069</v>
      </c>
      <c r="M1906" s="4">
        <v>0.2</v>
      </c>
      <c r="N1906" s="4" t="s">
        <v>9364</v>
      </c>
      <c r="O1906" s="4"/>
      <c r="P1906" s="186">
        <f>K1906</f>
        <v>98069</v>
      </c>
      <c r="Q1906" s="186">
        <f>K1906-P1906</f>
        <v>0</v>
      </c>
      <c r="R1906" s="4">
        <v>48</v>
      </c>
      <c r="S1906" s="4" t="s">
        <v>70</v>
      </c>
      <c r="T1906" s="4" t="s">
        <v>70</v>
      </c>
      <c r="U1906" s="140">
        <v>45341</v>
      </c>
      <c r="V1906" s="4" t="s">
        <v>1884</v>
      </c>
      <c r="W1906" s="4" t="s">
        <v>1954</v>
      </c>
      <c r="X1906" s="139" t="s">
        <v>70</v>
      </c>
      <c r="Y1906" s="140">
        <v>45365</v>
      </c>
      <c r="Z1906" s="4" t="s">
        <v>1885</v>
      </c>
      <c r="AA1906" s="4" t="s">
        <v>1886</v>
      </c>
      <c r="AB1906" s="186">
        <f t="shared" si="336"/>
        <v>98069</v>
      </c>
      <c r="AC1906" s="142">
        <f t="shared" si="325"/>
        <v>0</v>
      </c>
      <c r="AD1906" s="4"/>
      <c r="AE1906" s="4" t="s">
        <v>1127</v>
      </c>
      <c r="AF1906" s="252" t="s">
        <v>7446</v>
      </c>
      <c r="AG1906" s="145"/>
      <c r="AH1906" s="4"/>
      <c r="AI1906" s="145"/>
      <c r="AJ1906" s="4"/>
    </row>
    <row r="1907" spans="2:37" hidden="1">
      <c r="B1907" s="175" t="s">
        <v>5175</v>
      </c>
      <c r="C1907" s="174" t="s">
        <v>441</v>
      </c>
      <c r="D1907" s="4" t="s">
        <v>1831</v>
      </c>
      <c r="E1907" s="4"/>
      <c r="F1907" s="4" t="s">
        <v>1060</v>
      </c>
      <c r="G1907" s="4" t="s">
        <v>9365</v>
      </c>
      <c r="H1907" s="4" t="s">
        <v>1421</v>
      </c>
      <c r="I1907" s="4" t="s">
        <v>1422</v>
      </c>
      <c r="J1907" s="4"/>
      <c r="K1907" s="139">
        <v>1584528292</v>
      </c>
      <c r="L1907" s="139">
        <v>1584528292</v>
      </c>
      <c r="M1907" s="4">
        <v>0.2</v>
      </c>
      <c r="N1907" s="4" t="s">
        <v>8673</v>
      </c>
      <c r="O1907" s="4"/>
      <c r="P1907" s="186">
        <f>K1907</f>
        <v>1584528292</v>
      </c>
      <c r="Q1907" s="186">
        <f>K1907-P1907</f>
        <v>0</v>
      </c>
      <c r="R1907" s="4">
        <v>48</v>
      </c>
      <c r="S1907" s="4" t="s">
        <v>70</v>
      </c>
      <c r="T1907" s="4" t="s">
        <v>70</v>
      </c>
      <c r="U1907" s="140">
        <v>45341</v>
      </c>
      <c r="V1907" s="4" t="s">
        <v>1884</v>
      </c>
      <c r="W1907" s="4" t="s">
        <v>1954</v>
      </c>
      <c r="X1907" s="139" t="s">
        <v>70</v>
      </c>
      <c r="Y1907" s="140">
        <v>45365</v>
      </c>
      <c r="Z1907" s="4" t="s">
        <v>1885</v>
      </c>
      <c r="AA1907" s="4" t="s">
        <v>1886</v>
      </c>
      <c r="AB1907" s="186">
        <f t="shared" si="336"/>
        <v>1584528292</v>
      </c>
      <c r="AC1907" s="142">
        <f t="shared" si="325"/>
        <v>0</v>
      </c>
      <c r="AD1907" s="4"/>
      <c r="AE1907" s="4" t="s">
        <v>1127</v>
      </c>
      <c r="AF1907" s="252" t="s">
        <v>7446</v>
      </c>
      <c r="AG1907" s="145"/>
      <c r="AH1907" s="4"/>
      <c r="AI1907" s="145"/>
      <c r="AJ1907" s="4"/>
    </row>
    <row r="1908" spans="2:37" hidden="1">
      <c r="B1908" s="175" t="s">
        <v>5175</v>
      </c>
      <c r="C1908" s="174" t="s">
        <v>441</v>
      </c>
      <c r="D1908" s="4" t="s">
        <v>1831</v>
      </c>
      <c r="E1908" s="4"/>
      <c r="F1908" s="4" t="s">
        <v>2018</v>
      </c>
      <c r="G1908" s="4" t="s">
        <v>9366</v>
      </c>
      <c r="H1908" s="4" t="s">
        <v>1421</v>
      </c>
      <c r="I1908" s="4" t="s">
        <v>1422</v>
      </c>
      <c r="J1908" s="4"/>
      <c r="K1908" s="139">
        <v>3807.44</v>
      </c>
      <c r="L1908" s="139">
        <v>91816415.599999994</v>
      </c>
      <c r="M1908" s="4">
        <v>0</v>
      </c>
      <c r="N1908" s="4" t="s">
        <v>9367</v>
      </c>
      <c r="O1908" s="4"/>
      <c r="P1908" s="186">
        <f>K1908</f>
        <v>3807.44</v>
      </c>
      <c r="Q1908" s="186">
        <f>K1908-P1908</f>
        <v>0</v>
      </c>
      <c r="R1908" s="4">
        <v>48</v>
      </c>
      <c r="S1908" s="4" t="s">
        <v>70</v>
      </c>
      <c r="T1908" s="4" t="s">
        <v>70</v>
      </c>
      <c r="U1908" s="140">
        <v>45341</v>
      </c>
      <c r="V1908" s="4" t="s">
        <v>1884</v>
      </c>
      <c r="W1908" s="4" t="s">
        <v>1954</v>
      </c>
      <c r="X1908" s="139" t="s">
        <v>70</v>
      </c>
      <c r="Y1908" s="140">
        <v>45365</v>
      </c>
      <c r="Z1908" s="4" t="s">
        <v>1885</v>
      </c>
      <c r="AA1908" s="4" t="s">
        <v>1886</v>
      </c>
      <c r="AB1908" s="186">
        <f t="shared" si="336"/>
        <v>3807.44</v>
      </c>
      <c r="AC1908" s="142">
        <f t="shared" si="325"/>
        <v>0</v>
      </c>
      <c r="AD1908" s="4"/>
      <c r="AE1908" s="4" t="s">
        <v>1127</v>
      </c>
      <c r="AF1908" s="252" t="s">
        <v>7446</v>
      </c>
      <c r="AG1908" s="145"/>
      <c r="AH1908" s="4"/>
      <c r="AI1908" s="145"/>
      <c r="AJ1908" s="4"/>
    </row>
    <row r="1909" spans="2:37" hidden="1">
      <c r="B1909" s="145" t="s">
        <v>5175</v>
      </c>
      <c r="C1909" s="4" t="s">
        <v>441</v>
      </c>
      <c r="D1909" s="4" t="s">
        <v>5419</v>
      </c>
      <c r="E1909" s="4"/>
      <c r="F1909" s="4" t="s">
        <v>1060</v>
      </c>
      <c r="G1909" s="4" t="s">
        <v>9368</v>
      </c>
      <c r="H1909" s="4" t="s">
        <v>1447</v>
      </c>
      <c r="I1909" s="4" t="s">
        <v>1448</v>
      </c>
      <c r="J1909" s="4"/>
      <c r="K1909" s="139">
        <v>5851823</v>
      </c>
      <c r="L1909" s="139">
        <v>5851823</v>
      </c>
      <c r="M1909" s="4">
        <v>0.2</v>
      </c>
      <c r="N1909" s="4" t="s">
        <v>9369</v>
      </c>
      <c r="O1909" s="4"/>
      <c r="P1909" s="186">
        <f>L1909</f>
        <v>5851823</v>
      </c>
      <c r="Q1909" s="186">
        <f>L1909-P1909</f>
        <v>0</v>
      </c>
      <c r="R1909" s="4">
        <v>2</v>
      </c>
      <c r="S1909" s="4" t="s">
        <v>70</v>
      </c>
      <c r="T1909" s="4" t="s">
        <v>70</v>
      </c>
      <c r="U1909" s="140">
        <v>45321</v>
      </c>
      <c r="V1909" s="4" t="s">
        <v>1884</v>
      </c>
      <c r="W1909" s="4" t="s">
        <v>1954</v>
      </c>
      <c r="X1909" s="4"/>
      <c r="Y1909" s="4"/>
      <c r="Z1909" s="146"/>
      <c r="AA1909" s="4" t="s">
        <v>1886</v>
      </c>
      <c r="AB1909" s="4"/>
      <c r="AC1909" s="142">
        <f t="shared" si="325"/>
        <v>5851823</v>
      </c>
      <c r="AD1909" s="4"/>
      <c r="AE1909" s="4"/>
      <c r="AF1909" s="144"/>
      <c r="AG1909" s="145"/>
      <c r="AH1909" s="4"/>
      <c r="AI1909" s="145"/>
      <c r="AJ1909" s="4"/>
    </row>
    <row r="1910" spans="2:37" hidden="1">
      <c r="B1910" s="175" t="s">
        <v>5175</v>
      </c>
      <c r="C1910" s="174" t="s">
        <v>441</v>
      </c>
      <c r="D1910" s="4" t="s">
        <v>1831</v>
      </c>
      <c r="E1910" s="4"/>
      <c r="F1910" s="4" t="s">
        <v>1060</v>
      </c>
      <c r="G1910" s="4" t="s">
        <v>9370</v>
      </c>
      <c r="H1910" s="4" t="s">
        <v>1401</v>
      </c>
      <c r="I1910" s="4" t="s">
        <v>1402</v>
      </c>
      <c r="J1910" s="4"/>
      <c r="K1910" s="139">
        <v>10564721</v>
      </c>
      <c r="L1910" s="139">
        <v>10564721</v>
      </c>
      <c r="M1910" s="4">
        <v>0.2</v>
      </c>
      <c r="N1910" s="4" t="s">
        <v>4427</v>
      </c>
      <c r="O1910" s="4"/>
      <c r="P1910" s="186">
        <f>L1910</f>
        <v>10564721</v>
      </c>
      <c r="Q1910" s="186">
        <f>L1910-P1910</f>
        <v>0</v>
      </c>
      <c r="R1910" s="4">
        <v>34</v>
      </c>
      <c r="S1910" s="4" t="s">
        <v>70</v>
      </c>
      <c r="T1910" s="4" t="s">
        <v>70</v>
      </c>
      <c r="U1910" s="140">
        <v>45341</v>
      </c>
      <c r="V1910" s="4" t="s">
        <v>1884</v>
      </c>
      <c r="W1910" s="4" t="s">
        <v>1954</v>
      </c>
      <c r="X1910" s="139" t="s">
        <v>70</v>
      </c>
      <c r="Y1910" s="95">
        <v>45353</v>
      </c>
      <c r="Z1910" s="4" t="s">
        <v>1888</v>
      </c>
      <c r="AA1910" s="4" t="s">
        <v>1886</v>
      </c>
      <c r="AB1910" s="186">
        <f>P1910</f>
        <v>10564721</v>
      </c>
      <c r="AC1910" s="142">
        <f t="shared" si="325"/>
        <v>0</v>
      </c>
      <c r="AD1910" s="4"/>
      <c r="AE1910" s="4" t="s">
        <v>1942</v>
      </c>
      <c r="AF1910" s="252" t="s">
        <v>8347</v>
      </c>
      <c r="AG1910" s="145"/>
      <c r="AH1910" s="4"/>
      <c r="AI1910" s="145"/>
      <c r="AJ1910" s="4"/>
      <c r="AK1910" s="95">
        <v>45353</v>
      </c>
    </row>
    <row r="1911" spans="2:37" hidden="1">
      <c r="B1911" s="175" t="s">
        <v>5175</v>
      </c>
      <c r="C1911" s="174" t="s">
        <v>441</v>
      </c>
      <c r="D1911" s="4" t="s">
        <v>1831</v>
      </c>
      <c r="E1911" s="4"/>
      <c r="F1911" s="4" t="s">
        <v>1060</v>
      </c>
      <c r="G1911" s="4" t="s">
        <v>9371</v>
      </c>
      <c r="H1911" s="4" t="s">
        <v>1455</v>
      </c>
      <c r="I1911" s="4" t="s">
        <v>1456</v>
      </c>
      <c r="J1911" s="4"/>
      <c r="K1911" s="139">
        <v>2206812</v>
      </c>
      <c r="L1911" s="139">
        <v>2206812</v>
      </c>
      <c r="M1911" s="4">
        <v>0.2</v>
      </c>
      <c r="N1911" s="4" t="s">
        <v>9372</v>
      </c>
      <c r="O1911" s="4"/>
      <c r="P1911" s="186">
        <f>L1911</f>
        <v>2206812</v>
      </c>
      <c r="Q1911" s="186">
        <f>L1911-P1911</f>
        <v>0</v>
      </c>
      <c r="R1911" s="4">
        <v>40</v>
      </c>
      <c r="S1911" s="4" t="s">
        <v>70</v>
      </c>
      <c r="T1911" s="4" t="s">
        <v>70</v>
      </c>
      <c r="U1911" s="140">
        <v>45341</v>
      </c>
      <c r="V1911" s="4" t="s">
        <v>1884</v>
      </c>
      <c r="W1911" s="4" t="s">
        <v>1954</v>
      </c>
      <c r="X1911" s="139" t="s">
        <v>70</v>
      </c>
      <c r="Y1911" s="140">
        <v>45357</v>
      </c>
      <c r="Z1911" s="4" t="s">
        <v>1888</v>
      </c>
      <c r="AA1911" s="4" t="s">
        <v>1886</v>
      </c>
      <c r="AB1911" s="186">
        <f>P1911</f>
        <v>2206812</v>
      </c>
      <c r="AC1911" s="142">
        <f t="shared" si="325"/>
        <v>0</v>
      </c>
      <c r="AD1911" s="4"/>
      <c r="AE1911" s="4" t="s">
        <v>1127</v>
      </c>
      <c r="AF1911" s="252" t="s">
        <v>7578</v>
      </c>
      <c r="AG1911" s="145"/>
      <c r="AH1911" s="4"/>
      <c r="AI1911" s="145"/>
      <c r="AJ1911" s="4"/>
    </row>
    <row r="1912" spans="2:37" hidden="1">
      <c r="B1912" s="145" t="s">
        <v>5175</v>
      </c>
      <c r="C1912" s="4" t="s">
        <v>441</v>
      </c>
      <c r="D1912" s="4" t="s">
        <v>2518</v>
      </c>
      <c r="E1912" s="4"/>
      <c r="F1912" s="4" t="s">
        <v>1060</v>
      </c>
      <c r="G1912" s="4" t="s">
        <v>9373</v>
      </c>
      <c r="H1912" s="4" t="s">
        <v>1461</v>
      </c>
      <c r="I1912" s="4" t="s">
        <v>1462</v>
      </c>
      <c r="J1912" s="4"/>
      <c r="K1912" s="139">
        <v>3876193</v>
      </c>
      <c r="L1912" s="139">
        <v>3876193</v>
      </c>
      <c r="M1912" s="4">
        <v>0.2</v>
      </c>
      <c r="N1912" s="4" t="s">
        <v>2951</v>
      </c>
      <c r="O1912" s="4"/>
      <c r="P1912" s="4"/>
      <c r="Q1912" s="4"/>
      <c r="R1912" s="4"/>
      <c r="S1912" s="4"/>
      <c r="T1912" s="4"/>
      <c r="U1912" s="4"/>
      <c r="V1912" s="4"/>
      <c r="W1912" s="4"/>
      <c r="X1912" s="4"/>
      <c r="Y1912" s="4"/>
      <c r="Z1912" s="146"/>
      <c r="AA1912" s="4" t="s">
        <v>1886</v>
      </c>
      <c r="AB1912" s="4"/>
      <c r="AC1912" s="142">
        <f t="shared" si="325"/>
        <v>0</v>
      </c>
      <c r="AD1912" s="4"/>
      <c r="AE1912" s="4"/>
      <c r="AF1912" s="144"/>
      <c r="AG1912" s="145"/>
      <c r="AH1912" s="4"/>
      <c r="AI1912" s="145"/>
      <c r="AJ1912" s="4"/>
    </row>
    <row r="1913" spans="2:37" hidden="1">
      <c r="B1913" s="145" t="s">
        <v>5175</v>
      </c>
      <c r="C1913" s="4" t="s">
        <v>441</v>
      </c>
      <c r="D1913" s="4" t="s">
        <v>2470</v>
      </c>
      <c r="E1913" s="4"/>
      <c r="F1913" s="4" t="s">
        <v>1060</v>
      </c>
      <c r="G1913" s="4" t="s">
        <v>9374</v>
      </c>
      <c r="H1913" s="4" t="s">
        <v>1485</v>
      </c>
      <c r="I1913" s="4" t="s">
        <v>1486</v>
      </c>
      <c r="J1913" s="4"/>
      <c r="K1913" s="139">
        <v>2128129</v>
      </c>
      <c r="L1913" s="139">
        <v>2128129</v>
      </c>
      <c r="M1913" s="4">
        <v>0.2</v>
      </c>
      <c r="N1913" s="4" t="s">
        <v>3027</v>
      </c>
      <c r="O1913" s="4"/>
      <c r="P1913" s="186">
        <f>K1913</f>
        <v>2128129</v>
      </c>
      <c r="Q1913" s="186">
        <f>K1913-P1913</f>
        <v>0</v>
      </c>
      <c r="R1913" s="4">
        <v>155</v>
      </c>
      <c r="S1913" s="4" t="s">
        <v>70</v>
      </c>
      <c r="T1913" s="4" t="s">
        <v>70</v>
      </c>
      <c r="U1913" s="140">
        <v>45352</v>
      </c>
      <c r="V1913" s="4" t="s">
        <v>1884</v>
      </c>
      <c r="W1913" s="4" t="s">
        <v>1954</v>
      </c>
      <c r="X1913" s="4"/>
      <c r="Y1913" s="4"/>
      <c r="Z1913" s="146"/>
      <c r="AA1913" s="4" t="s">
        <v>1886</v>
      </c>
      <c r="AB1913" s="4"/>
      <c r="AC1913" s="142">
        <f t="shared" si="325"/>
        <v>2128129</v>
      </c>
      <c r="AD1913" s="4"/>
      <c r="AE1913" s="4"/>
      <c r="AF1913" s="144"/>
      <c r="AG1913" s="145"/>
      <c r="AH1913" s="4"/>
      <c r="AI1913" s="145"/>
      <c r="AJ1913" s="4"/>
    </row>
    <row r="1914" spans="2:37" hidden="1">
      <c r="B1914" s="145" t="s">
        <v>5175</v>
      </c>
      <c r="C1914" s="4" t="s">
        <v>441</v>
      </c>
      <c r="D1914" s="4" t="s">
        <v>1957</v>
      </c>
      <c r="E1914" s="4"/>
      <c r="F1914" s="4" t="s">
        <v>1060</v>
      </c>
      <c r="G1914" s="4" t="s">
        <v>9375</v>
      </c>
      <c r="H1914" s="4" t="s">
        <v>1411</v>
      </c>
      <c r="I1914" s="4" t="s">
        <v>1412</v>
      </c>
      <c r="J1914" s="4"/>
      <c r="K1914" s="139">
        <v>197101843</v>
      </c>
      <c r="L1914" s="139">
        <v>197101843</v>
      </c>
      <c r="M1914" s="4">
        <v>0.2</v>
      </c>
      <c r="N1914" s="4" t="s">
        <v>9221</v>
      </c>
      <c r="O1914" s="4"/>
      <c r="P1914" s="186">
        <f>K1914</f>
        <v>197101843</v>
      </c>
      <c r="Q1914" s="186">
        <f>P1914-K1914</f>
        <v>0</v>
      </c>
      <c r="R1914" s="4">
        <v>187</v>
      </c>
      <c r="S1914" s="174" t="s">
        <v>70</v>
      </c>
      <c r="T1914" s="4" t="s">
        <v>70</v>
      </c>
      <c r="U1914" s="140">
        <v>45352</v>
      </c>
      <c r="V1914" s="4" t="s">
        <v>1884</v>
      </c>
      <c r="W1914" s="4" t="s">
        <v>1954</v>
      </c>
      <c r="X1914" s="4"/>
      <c r="Y1914" s="4"/>
      <c r="Z1914" s="146"/>
      <c r="AA1914" s="4" t="s">
        <v>1886</v>
      </c>
      <c r="AB1914" s="4"/>
      <c r="AC1914" s="142">
        <f t="shared" si="325"/>
        <v>197101843</v>
      </c>
      <c r="AD1914" s="4"/>
      <c r="AE1914" s="4"/>
      <c r="AF1914" s="144"/>
      <c r="AG1914" s="145"/>
      <c r="AH1914" s="4"/>
      <c r="AI1914" s="145"/>
      <c r="AJ1914" s="4"/>
    </row>
    <row r="1915" spans="2:37" hidden="1">
      <c r="B1915" s="175" t="s">
        <v>5175</v>
      </c>
      <c r="C1915" s="174" t="s">
        <v>441</v>
      </c>
      <c r="D1915" s="4" t="s">
        <v>1831</v>
      </c>
      <c r="E1915" s="4"/>
      <c r="F1915" s="4" t="s">
        <v>1060</v>
      </c>
      <c r="G1915" s="4" t="s">
        <v>9376</v>
      </c>
      <c r="H1915" s="4" t="s">
        <v>1361</v>
      </c>
      <c r="I1915" s="4" t="s">
        <v>1362</v>
      </c>
      <c r="J1915" s="4"/>
      <c r="K1915" s="139">
        <v>21394834</v>
      </c>
      <c r="L1915" s="139">
        <v>21394834</v>
      </c>
      <c r="M1915" s="4">
        <v>0.2</v>
      </c>
      <c r="N1915" s="4" t="s">
        <v>4427</v>
      </c>
      <c r="O1915" s="4"/>
      <c r="P1915" s="186">
        <f>K1915</f>
        <v>21394834</v>
      </c>
      <c r="Q1915" s="4"/>
      <c r="R1915" s="4">
        <v>132</v>
      </c>
      <c r="S1915" s="174" t="s">
        <v>70</v>
      </c>
      <c r="T1915" s="4" t="s">
        <v>70</v>
      </c>
      <c r="U1915" s="140">
        <v>45341</v>
      </c>
      <c r="V1915" s="4" t="s">
        <v>1884</v>
      </c>
      <c r="W1915" s="4" t="s">
        <v>1954</v>
      </c>
      <c r="X1915" s="139" t="s">
        <v>70</v>
      </c>
      <c r="Y1915" s="140">
        <v>45367</v>
      </c>
      <c r="Z1915" s="4" t="s">
        <v>1888</v>
      </c>
      <c r="AA1915" s="4" t="s">
        <v>1886</v>
      </c>
      <c r="AB1915" s="186">
        <f>P1915</f>
        <v>21394834</v>
      </c>
      <c r="AC1915" s="142">
        <f t="shared" si="325"/>
        <v>0</v>
      </c>
      <c r="AD1915" s="4"/>
      <c r="AE1915" s="4" t="s">
        <v>1127</v>
      </c>
      <c r="AF1915" s="144" t="s">
        <v>8351</v>
      </c>
      <c r="AG1915" s="145"/>
      <c r="AH1915" s="4"/>
      <c r="AI1915" s="145"/>
      <c r="AJ1915" s="4"/>
    </row>
    <row r="1916" spans="2:37" hidden="1">
      <c r="B1916" s="145" t="s">
        <v>5175</v>
      </c>
      <c r="C1916" s="4" t="s">
        <v>441</v>
      </c>
      <c r="D1916" s="4" t="s">
        <v>3004</v>
      </c>
      <c r="E1916" s="4"/>
      <c r="F1916" s="4" t="s">
        <v>1060</v>
      </c>
      <c r="G1916" s="4" t="s">
        <v>9377</v>
      </c>
      <c r="H1916" s="4" t="s">
        <v>1497</v>
      </c>
      <c r="I1916" s="4" t="s">
        <v>1498</v>
      </c>
      <c r="J1916" s="4"/>
      <c r="K1916" s="139">
        <v>236541</v>
      </c>
      <c r="L1916" s="139">
        <v>236541</v>
      </c>
      <c r="M1916" s="4">
        <v>0.2</v>
      </c>
      <c r="N1916" s="4" t="s">
        <v>2462</v>
      </c>
      <c r="O1916" s="4"/>
      <c r="P1916" s="186">
        <f>L1916</f>
        <v>236541</v>
      </c>
      <c r="Q1916" s="186">
        <f>L1916-P1916</f>
        <v>0</v>
      </c>
      <c r="R1916" s="4">
        <v>23</v>
      </c>
      <c r="S1916" s="4" t="s">
        <v>70</v>
      </c>
      <c r="T1916" s="4" t="s">
        <v>70</v>
      </c>
      <c r="U1916" s="140">
        <v>45352</v>
      </c>
      <c r="V1916" s="4" t="s">
        <v>1884</v>
      </c>
      <c r="W1916" s="4" t="s">
        <v>1954</v>
      </c>
      <c r="X1916" s="4"/>
      <c r="Y1916" s="4"/>
      <c r="Z1916" s="146"/>
      <c r="AA1916" s="4" t="s">
        <v>1886</v>
      </c>
      <c r="AB1916" s="4"/>
      <c r="AC1916" s="142">
        <f t="shared" si="325"/>
        <v>236541</v>
      </c>
      <c r="AD1916" s="4"/>
      <c r="AE1916" s="4"/>
      <c r="AF1916" s="144"/>
      <c r="AG1916" s="145"/>
      <c r="AH1916" s="4"/>
      <c r="AI1916" s="145"/>
      <c r="AJ1916" s="4"/>
    </row>
    <row r="1917" spans="2:37" hidden="1">
      <c r="B1917" s="175" t="s">
        <v>5175</v>
      </c>
      <c r="C1917" s="174" t="s">
        <v>441</v>
      </c>
      <c r="D1917" s="4" t="s">
        <v>6539</v>
      </c>
      <c r="E1917" s="4"/>
      <c r="F1917" s="4" t="s">
        <v>1060</v>
      </c>
      <c r="G1917" s="4" t="s">
        <v>9378</v>
      </c>
      <c r="H1917" s="4" t="s">
        <v>1463</v>
      </c>
      <c r="I1917" s="4" t="s">
        <v>1464</v>
      </c>
      <c r="J1917" s="4"/>
      <c r="K1917" s="139">
        <v>12718620</v>
      </c>
      <c r="L1917" s="139">
        <v>12718620</v>
      </c>
      <c r="M1917" s="4">
        <v>0.2</v>
      </c>
      <c r="N1917" s="4" t="s">
        <v>9379</v>
      </c>
      <c r="O1917" s="4"/>
      <c r="P1917" s="4"/>
      <c r="Q1917" s="4"/>
      <c r="R1917" s="4">
        <v>135</v>
      </c>
      <c r="S1917" s="174" t="s">
        <v>70</v>
      </c>
      <c r="T1917" s="4" t="s">
        <v>70</v>
      </c>
      <c r="U1917" s="140">
        <v>45341</v>
      </c>
      <c r="V1917" s="4" t="s">
        <v>1884</v>
      </c>
      <c r="W1917" s="4" t="s">
        <v>1954</v>
      </c>
      <c r="X1917" s="4"/>
      <c r="Y1917" s="4"/>
      <c r="Z1917" s="146"/>
      <c r="AA1917" s="4" t="s">
        <v>1886</v>
      </c>
      <c r="AB1917" s="4"/>
      <c r="AC1917" s="142">
        <f t="shared" si="325"/>
        <v>0</v>
      </c>
      <c r="AD1917" s="4"/>
      <c r="AE1917" s="4"/>
      <c r="AF1917" s="144"/>
      <c r="AG1917" s="145"/>
      <c r="AH1917" s="4"/>
      <c r="AI1917" s="145"/>
      <c r="AJ1917" s="4"/>
    </row>
    <row r="1918" spans="2:37" hidden="1">
      <c r="B1918" s="175" t="s">
        <v>5175</v>
      </c>
      <c r="C1918" s="174" t="s">
        <v>441</v>
      </c>
      <c r="D1918" s="4" t="s">
        <v>1831</v>
      </c>
      <c r="E1918" s="4"/>
      <c r="F1918" s="4" t="s">
        <v>1060</v>
      </c>
      <c r="G1918" s="4" t="s">
        <v>9380</v>
      </c>
      <c r="H1918" s="4" t="s">
        <v>1389</v>
      </c>
      <c r="I1918" s="4" t="s">
        <v>1390</v>
      </c>
      <c r="J1918" s="4"/>
      <c r="K1918" s="139">
        <v>6633819251</v>
      </c>
      <c r="L1918" s="139">
        <v>6633819251</v>
      </c>
      <c r="M1918" s="4">
        <v>0.2</v>
      </c>
      <c r="N1918" s="4" t="s">
        <v>9381</v>
      </c>
      <c r="O1918" s="4"/>
      <c r="P1918" s="186">
        <f>K1918</f>
        <v>6633819251</v>
      </c>
      <c r="Q1918" s="186">
        <f>K1918-P1918</f>
        <v>0</v>
      </c>
      <c r="R1918" s="4">
        <v>70</v>
      </c>
      <c r="S1918" s="4" t="s">
        <v>70</v>
      </c>
      <c r="T1918" s="4" t="s">
        <v>70</v>
      </c>
      <c r="U1918" s="140">
        <v>45341</v>
      </c>
      <c r="V1918" s="4" t="s">
        <v>1884</v>
      </c>
      <c r="W1918" s="4" t="s">
        <v>1954</v>
      </c>
      <c r="X1918" s="139" t="s">
        <v>70</v>
      </c>
      <c r="Y1918" s="95">
        <v>45353</v>
      </c>
      <c r="Z1918" s="4" t="s">
        <v>1888</v>
      </c>
      <c r="AA1918" s="4" t="s">
        <v>1886</v>
      </c>
      <c r="AB1918" s="186">
        <f>P1918</f>
        <v>6633819251</v>
      </c>
      <c r="AC1918" s="142">
        <f t="shared" si="325"/>
        <v>0</v>
      </c>
      <c r="AD1918" s="4"/>
      <c r="AE1918" s="4" t="s">
        <v>1942</v>
      </c>
      <c r="AF1918" s="252" t="s">
        <v>7986</v>
      </c>
      <c r="AG1918" s="145"/>
      <c r="AH1918" s="4"/>
      <c r="AI1918" s="145"/>
      <c r="AJ1918" s="4"/>
      <c r="AK1918" s="95">
        <v>45353</v>
      </c>
    </row>
    <row r="1919" spans="2:37" hidden="1">
      <c r="B1919" s="175" t="s">
        <v>5175</v>
      </c>
      <c r="C1919" s="174" t="s">
        <v>441</v>
      </c>
      <c r="D1919" s="4" t="s">
        <v>1831</v>
      </c>
      <c r="E1919" s="4"/>
      <c r="F1919" s="4" t="s">
        <v>1060</v>
      </c>
      <c r="G1919" s="4" t="s">
        <v>9382</v>
      </c>
      <c r="H1919" s="4" t="s">
        <v>1429</v>
      </c>
      <c r="I1919" s="4" t="s">
        <v>1430</v>
      </c>
      <c r="J1919" s="4"/>
      <c r="K1919" s="139">
        <v>12299111</v>
      </c>
      <c r="L1919" s="139">
        <v>12299111</v>
      </c>
      <c r="M1919" s="4">
        <v>0.2</v>
      </c>
      <c r="N1919" s="4" t="s">
        <v>4420</v>
      </c>
      <c r="O1919" s="4"/>
      <c r="P1919" s="186">
        <f>K1919</f>
        <v>12299111</v>
      </c>
      <c r="Q1919" s="186">
        <f>K1919-P1919</f>
        <v>0</v>
      </c>
      <c r="R1919" s="4">
        <v>69</v>
      </c>
      <c r="S1919" s="4" t="s">
        <v>70</v>
      </c>
      <c r="T1919" s="4" t="s">
        <v>70</v>
      </c>
      <c r="U1919" s="140">
        <v>45341</v>
      </c>
      <c r="V1919" s="4" t="s">
        <v>1884</v>
      </c>
      <c r="W1919" s="4" t="s">
        <v>1954</v>
      </c>
      <c r="X1919" s="139" t="s">
        <v>70</v>
      </c>
      <c r="Y1919" s="140">
        <v>45364</v>
      </c>
      <c r="Z1919" s="4" t="s">
        <v>1885</v>
      </c>
      <c r="AA1919" s="4" t="s">
        <v>1886</v>
      </c>
      <c r="AB1919" s="186">
        <f>P1919</f>
        <v>12299111</v>
      </c>
      <c r="AC1919" s="142">
        <f t="shared" si="325"/>
        <v>0</v>
      </c>
      <c r="AD1919" s="4"/>
      <c r="AE1919" s="4" t="s">
        <v>1127</v>
      </c>
      <c r="AF1919" s="252" t="s">
        <v>7787</v>
      </c>
      <c r="AG1919" s="145"/>
      <c r="AH1919" s="4"/>
      <c r="AI1919" s="145"/>
      <c r="AJ1919" s="4"/>
    </row>
    <row r="1920" spans="2:37">
      <c r="B1920" s="175" t="s">
        <v>5175</v>
      </c>
      <c r="C1920" s="174" t="s">
        <v>441</v>
      </c>
      <c r="D1920" s="4" t="s">
        <v>1831</v>
      </c>
      <c r="E1920" s="4"/>
      <c r="F1920" s="4" t="s">
        <v>1060</v>
      </c>
      <c r="G1920" s="4" t="s">
        <v>9383</v>
      </c>
      <c r="H1920" s="4" t="s">
        <v>1391</v>
      </c>
      <c r="I1920" s="4" t="s">
        <v>1392</v>
      </c>
      <c r="J1920" s="4"/>
      <c r="K1920" s="139">
        <v>274157896</v>
      </c>
      <c r="L1920" s="139">
        <v>274157896</v>
      </c>
      <c r="M1920" s="4">
        <v>0.2</v>
      </c>
      <c r="N1920" s="4" t="s">
        <v>9384</v>
      </c>
      <c r="O1920" s="4"/>
      <c r="P1920" s="186">
        <f>L1920</f>
        <v>274157896</v>
      </c>
      <c r="Q1920" s="186">
        <f>L1920-P1920</f>
        <v>0</v>
      </c>
      <c r="R1920" s="4">
        <v>42</v>
      </c>
      <c r="S1920" s="4" t="s">
        <v>70</v>
      </c>
      <c r="T1920" s="4" t="s">
        <v>70</v>
      </c>
      <c r="U1920" s="140">
        <v>45341</v>
      </c>
      <c r="V1920" s="4" t="s">
        <v>1884</v>
      </c>
      <c r="W1920" s="4" t="s">
        <v>1954</v>
      </c>
      <c r="X1920" s="4" t="s">
        <v>70</v>
      </c>
      <c r="Y1920" s="4" t="s">
        <v>3521</v>
      </c>
      <c r="Z1920" s="4" t="s">
        <v>1888</v>
      </c>
      <c r="AA1920" s="4" t="s">
        <v>1886</v>
      </c>
      <c r="AB1920" s="4"/>
      <c r="AC1920" s="142">
        <f t="shared" si="325"/>
        <v>274157896</v>
      </c>
      <c r="AD1920" s="4"/>
      <c r="AE1920" s="4" t="s">
        <v>1987</v>
      </c>
      <c r="AF1920" s="144" t="s">
        <v>7783</v>
      </c>
      <c r="AG1920" s="145"/>
      <c r="AH1920" s="4"/>
      <c r="AI1920" s="145"/>
      <c r="AJ1920" s="4"/>
    </row>
    <row r="1921" spans="1:37" hidden="1">
      <c r="B1921" s="145" t="s">
        <v>5175</v>
      </c>
      <c r="C1921" s="4" t="s">
        <v>441</v>
      </c>
      <c r="D1921" s="4" t="s">
        <v>4483</v>
      </c>
      <c r="E1921" s="4"/>
      <c r="F1921" s="4" t="s">
        <v>1060</v>
      </c>
      <c r="G1921" s="4" t="s">
        <v>9385</v>
      </c>
      <c r="H1921" s="4" t="s">
        <v>1475</v>
      </c>
      <c r="I1921" s="4" t="s">
        <v>1476</v>
      </c>
      <c r="J1921" s="4"/>
      <c r="K1921" s="139">
        <v>2234084</v>
      </c>
      <c r="L1921" s="139">
        <v>2234084</v>
      </c>
      <c r="M1921" s="4">
        <v>0.2</v>
      </c>
      <c r="N1921" s="4" t="s">
        <v>3806</v>
      </c>
      <c r="O1921" s="4"/>
      <c r="P1921" s="186">
        <f>K1921</f>
        <v>2234084</v>
      </c>
      <c r="Q1921" s="186">
        <f>K1921-P1921</f>
        <v>0</v>
      </c>
      <c r="R1921" s="4">
        <v>104</v>
      </c>
      <c r="S1921" s="4" t="s">
        <v>70</v>
      </c>
      <c r="T1921" s="4" t="s">
        <v>70</v>
      </c>
      <c r="U1921" s="140">
        <v>45348</v>
      </c>
      <c r="V1921" s="4" t="s">
        <v>1887</v>
      </c>
      <c r="W1921" s="4"/>
      <c r="X1921" s="139" t="s">
        <v>70</v>
      </c>
      <c r="Y1921" s="140">
        <v>45371</v>
      </c>
      <c r="Z1921" s="4" t="s">
        <v>1885</v>
      </c>
      <c r="AA1921" s="4" t="s">
        <v>1886</v>
      </c>
      <c r="AB1921" s="186">
        <f>K1921</f>
        <v>2234084</v>
      </c>
      <c r="AC1921" s="142">
        <f t="shared" si="325"/>
        <v>0</v>
      </c>
      <c r="AD1921" s="4"/>
      <c r="AE1921" s="4" t="s">
        <v>1987</v>
      </c>
      <c r="AF1921" s="144" t="s">
        <v>5695</v>
      </c>
      <c r="AG1921" s="145"/>
      <c r="AH1921" s="4"/>
      <c r="AI1921" s="145"/>
      <c r="AJ1921" s="4"/>
    </row>
    <row r="1922" spans="1:37" hidden="1">
      <c r="B1922" s="145" t="s">
        <v>5175</v>
      </c>
      <c r="C1922" s="4" t="s">
        <v>441</v>
      </c>
      <c r="D1922" s="4" t="s">
        <v>6599</v>
      </c>
      <c r="E1922" s="4"/>
      <c r="F1922" s="4" t="s">
        <v>1060</v>
      </c>
      <c r="G1922" s="4" t="s">
        <v>9386</v>
      </c>
      <c r="H1922" s="4" t="s">
        <v>1443</v>
      </c>
      <c r="I1922" s="4" t="s">
        <v>1444</v>
      </c>
      <c r="J1922" s="4"/>
      <c r="K1922" s="139">
        <v>384903</v>
      </c>
      <c r="L1922" s="139">
        <v>384903</v>
      </c>
      <c r="M1922" s="4">
        <v>0.2</v>
      </c>
      <c r="N1922" s="4" t="s">
        <v>2881</v>
      </c>
      <c r="O1922" s="4"/>
      <c r="P1922" s="186">
        <f>K1922</f>
        <v>384903</v>
      </c>
      <c r="Q1922" s="186">
        <f>P1922-K1922</f>
        <v>0</v>
      </c>
      <c r="R1922" s="4">
        <v>123</v>
      </c>
      <c r="S1922" s="4" t="s">
        <v>70</v>
      </c>
      <c r="T1922" s="4" t="s">
        <v>70</v>
      </c>
      <c r="U1922" s="140">
        <v>45321</v>
      </c>
      <c r="V1922" s="4" t="s">
        <v>1884</v>
      </c>
      <c r="W1922" s="4"/>
      <c r="X1922" s="4"/>
      <c r="Y1922" s="4"/>
      <c r="Z1922" s="146"/>
      <c r="AA1922" s="4" t="s">
        <v>1886</v>
      </c>
      <c r="AB1922" s="4"/>
      <c r="AC1922" s="142">
        <f t="shared" si="325"/>
        <v>384903</v>
      </c>
      <c r="AD1922" s="4"/>
      <c r="AE1922" s="4"/>
      <c r="AF1922" s="144"/>
      <c r="AG1922" s="145"/>
      <c r="AH1922" s="4"/>
      <c r="AI1922" s="145"/>
      <c r="AJ1922" s="4"/>
    </row>
    <row r="1923" spans="1:37" hidden="1">
      <c r="B1923" s="145" t="s">
        <v>5175</v>
      </c>
      <c r="C1923" s="4" t="s">
        <v>441</v>
      </c>
      <c r="D1923" s="4" t="s">
        <v>2498</v>
      </c>
      <c r="E1923" s="4"/>
      <c r="F1923" s="4" t="s">
        <v>1060</v>
      </c>
      <c r="G1923" s="4" t="s">
        <v>9387</v>
      </c>
      <c r="H1923" s="4" t="s">
        <v>1373</v>
      </c>
      <c r="I1923" s="4" t="s">
        <v>1374</v>
      </c>
      <c r="J1923" s="4"/>
      <c r="K1923" s="139">
        <v>5000640261</v>
      </c>
      <c r="L1923" s="139">
        <v>5000640261</v>
      </c>
      <c r="M1923" s="4">
        <v>0.2</v>
      </c>
      <c r="N1923" s="4" t="s">
        <v>9388</v>
      </c>
      <c r="O1923" s="4"/>
      <c r="P1923" s="186">
        <f>K1923</f>
        <v>5000640261</v>
      </c>
      <c r="Q1923" s="186">
        <f>K1923-P1923</f>
        <v>0</v>
      </c>
      <c r="R1923" s="4">
        <v>146</v>
      </c>
      <c r="S1923" s="4" t="s">
        <v>70</v>
      </c>
      <c r="T1923" s="4" t="s">
        <v>70</v>
      </c>
      <c r="U1923" s="140">
        <v>45352</v>
      </c>
      <c r="V1923" s="4" t="s">
        <v>1884</v>
      </c>
      <c r="W1923" s="4" t="s">
        <v>1954</v>
      </c>
      <c r="X1923" s="4" t="s">
        <v>70</v>
      </c>
      <c r="Y1923" s="140">
        <v>45372</v>
      </c>
      <c r="Z1923" s="4" t="s">
        <v>1885</v>
      </c>
      <c r="AA1923" s="4" t="s">
        <v>1886</v>
      </c>
      <c r="AB1923" s="186">
        <f>P1923</f>
        <v>5000640261</v>
      </c>
      <c r="AC1923" s="142">
        <f t="shared" si="325"/>
        <v>0</v>
      </c>
      <c r="AD1923" s="4"/>
      <c r="AE1923" s="4" t="s">
        <v>1987</v>
      </c>
      <c r="AF1923" s="144" t="s">
        <v>7952</v>
      </c>
      <c r="AG1923" s="145"/>
      <c r="AH1923" s="4"/>
      <c r="AI1923" s="145"/>
      <c r="AJ1923" s="4"/>
    </row>
    <row r="1924" spans="1:37" hidden="1">
      <c r="A1924" t="s">
        <v>5848</v>
      </c>
      <c r="B1924" s="175" t="s">
        <v>5175</v>
      </c>
      <c r="C1924" s="174" t="s">
        <v>441</v>
      </c>
      <c r="D1924" s="4" t="s">
        <v>4670</v>
      </c>
      <c r="E1924" s="4"/>
      <c r="F1924" s="4" t="s">
        <v>2018</v>
      </c>
      <c r="G1924" s="4" t="s">
        <v>9389</v>
      </c>
      <c r="H1924" s="4" t="s">
        <v>1451</v>
      </c>
      <c r="I1924" s="4" t="s">
        <v>1452</v>
      </c>
      <c r="J1924" s="4"/>
      <c r="K1924" s="139">
        <v>433.74</v>
      </c>
      <c r="L1924" s="139">
        <v>10459640.1</v>
      </c>
      <c r="M1924" s="4">
        <v>0</v>
      </c>
      <c r="N1924" s="4" t="s">
        <v>9390</v>
      </c>
      <c r="O1924" s="4"/>
      <c r="P1924" s="4">
        <v>434</v>
      </c>
      <c r="Q1924" s="186">
        <f>K1924-P1924</f>
        <v>-0.25999999999999091</v>
      </c>
      <c r="R1924" s="4">
        <v>8</v>
      </c>
      <c r="S1924" s="4" t="s">
        <v>70</v>
      </c>
      <c r="T1924" s="4" t="s">
        <v>70</v>
      </c>
      <c r="U1924" s="140">
        <v>45341</v>
      </c>
      <c r="V1924" s="4" t="s">
        <v>1884</v>
      </c>
      <c r="W1924" s="4" t="s">
        <v>1954</v>
      </c>
      <c r="X1924" s="4"/>
      <c r="Y1924" s="4"/>
      <c r="Z1924" s="146"/>
      <c r="AA1924" s="4" t="s">
        <v>1886</v>
      </c>
      <c r="AB1924" s="4"/>
      <c r="AC1924" s="142">
        <f t="shared" si="325"/>
        <v>434</v>
      </c>
      <c r="AD1924" s="4"/>
      <c r="AE1924" s="4"/>
      <c r="AF1924" s="144"/>
      <c r="AG1924" s="145"/>
      <c r="AH1924" s="4"/>
      <c r="AI1924" s="145"/>
      <c r="AJ1924" s="4"/>
    </row>
    <row r="1925" spans="1:37" hidden="1">
      <c r="A1925" t="s">
        <v>5848</v>
      </c>
      <c r="B1925" s="175" t="s">
        <v>5175</v>
      </c>
      <c r="C1925" s="174" t="s">
        <v>441</v>
      </c>
      <c r="D1925" s="4" t="s">
        <v>4670</v>
      </c>
      <c r="E1925" s="4"/>
      <c r="F1925" s="4" t="s">
        <v>1060</v>
      </c>
      <c r="G1925" s="4" t="s">
        <v>9391</v>
      </c>
      <c r="H1925" s="4" t="s">
        <v>1451</v>
      </c>
      <c r="I1925" s="4" t="s">
        <v>1452</v>
      </c>
      <c r="J1925" s="4"/>
      <c r="K1925" s="139">
        <v>221813901</v>
      </c>
      <c r="L1925" s="139">
        <v>221813901</v>
      </c>
      <c r="M1925" s="4">
        <v>0.2</v>
      </c>
      <c r="N1925" s="4" t="s">
        <v>9392</v>
      </c>
      <c r="O1925" s="4"/>
      <c r="P1925" s="186">
        <f>K1925</f>
        <v>221813901</v>
      </c>
      <c r="Q1925" s="186">
        <f>L1925-P1925</f>
        <v>0</v>
      </c>
      <c r="R1925" s="4">
        <v>8</v>
      </c>
      <c r="S1925" s="4" t="s">
        <v>70</v>
      </c>
      <c r="T1925" s="4" t="s">
        <v>70</v>
      </c>
      <c r="U1925" s="140">
        <v>45341</v>
      </c>
      <c r="V1925" s="4" t="s">
        <v>1884</v>
      </c>
      <c r="W1925" s="4" t="s">
        <v>1954</v>
      </c>
      <c r="X1925" s="4"/>
      <c r="Y1925" s="4"/>
      <c r="Z1925" s="146"/>
      <c r="AA1925" s="4" t="s">
        <v>1886</v>
      </c>
      <c r="AB1925" s="4"/>
      <c r="AC1925" s="142">
        <f t="shared" si="325"/>
        <v>221813901</v>
      </c>
      <c r="AD1925" s="4"/>
      <c r="AE1925" s="4"/>
      <c r="AF1925" s="144"/>
      <c r="AG1925" s="145"/>
      <c r="AH1925" s="4"/>
      <c r="AI1925" s="145"/>
      <c r="AJ1925" s="4"/>
    </row>
    <row r="1926" spans="1:37" hidden="1">
      <c r="A1926" t="s">
        <v>6695</v>
      </c>
      <c r="B1926" s="145" t="s">
        <v>5175</v>
      </c>
      <c r="C1926" s="4" t="s">
        <v>441</v>
      </c>
      <c r="D1926" s="4" t="s">
        <v>5706</v>
      </c>
      <c r="E1926" s="4"/>
      <c r="F1926" s="4" t="s">
        <v>1060</v>
      </c>
      <c r="G1926" s="4" t="s">
        <v>9393</v>
      </c>
      <c r="H1926" s="4" t="s">
        <v>1469</v>
      </c>
      <c r="I1926" s="4" t="s">
        <v>1470</v>
      </c>
      <c r="J1926" s="4"/>
      <c r="K1926" s="139">
        <v>122654714</v>
      </c>
      <c r="L1926" s="139">
        <v>122654714</v>
      </c>
      <c r="M1926" s="4">
        <v>0.2</v>
      </c>
      <c r="N1926" s="4" t="s">
        <v>9394</v>
      </c>
      <c r="O1926" s="4"/>
      <c r="P1926" s="4"/>
      <c r="Q1926" s="4"/>
      <c r="R1926" s="4">
        <v>247</v>
      </c>
      <c r="S1926" s="4" t="s">
        <v>70</v>
      </c>
      <c r="T1926" s="4" t="s">
        <v>70</v>
      </c>
      <c r="U1926" s="140">
        <v>45357</v>
      </c>
      <c r="V1926" s="4" t="s">
        <v>1887</v>
      </c>
      <c r="W1926" s="4"/>
      <c r="X1926" s="4"/>
      <c r="Y1926" s="4"/>
      <c r="Z1926" s="146"/>
      <c r="AA1926" s="4" t="s">
        <v>1886</v>
      </c>
      <c r="AB1926" s="4"/>
      <c r="AC1926" s="142">
        <f t="shared" si="325"/>
        <v>0</v>
      </c>
      <c r="AD1926" s="4"/>
      <c r="AE1926" s="4"/>
      <c r="AF1926" s="144"/>
      <c r="AG1926" s="145"/>
      <c r="AH1926" s="4"/>
      <c r="AI1926" s="145"/>
      <c r="AJ1926" s="4"/>
    </row>
    <row r="1927" spans="1:37" hidden="1">
      <c r="B1927" s="145" t="s">
        <v>5175</v>
      </c>
      <c r="C1927" s="4" t="s">
        <v>441</v>
      </c>
      <c r="D1927" s="4" t="s">
        <v>1831</v>
      </c>
      <c r="E1927" s="4"/>
      <c r="F1927" s="4" t="s">
        <v>1060</v>
      </c>
      <c r="G1927" s="4" t="s">
        <v>9395</v>
      </c>
      <c r="H1927" s="4" t="s">
        <v>1365</v>
      </c>
      <c r="I1927" s="4" t="s">
        <v>1366</v>
      </c>
      <c r="J1927" s="4"/>
      <c r="K1927" s="139">
        <v>683965038</v>
      </c>
      <c r="L1927" s="139">
        <v>683965038</v>
      </c>
      <c r="M1927" s="4">
        <v>0.2</v>
      </c>
      <c r="N1927" s="4" t="s">
        <v>8673</v>
      </c>
      <c r="O1927" s="4"/>
      <c r="P1927" s="186">
        <f>L1927</f>
        <v>683965038</v>
      </c>
      <c r="Q1927" s="4"/>
      <c r="R1927" s="4">
        <v>133</v>
      </c>
      <c r="S1927" s="174" t="s">
        <v>70</v>
      </c>
      <c r="T1927" s="143" t="s">
        <v>70</v>
      </c>
      <c r="U1927" s="140">
        <v>45351</v>
      </c>
      <c r="V1927" s="4" t="s">
        <v>1884</v>
      </c>
      <c r="W1927" s="4" t="s">
        <v>1954</v>
      </c>
      <c r="X1927" s="139" t="s">
        <v>70</v>
      </c>
      <c r="Y1927" s="140">
        <v>45364</v>
      </c>
      <c r="Z1927" s="4" t="s">
        <v>1885</v>
      </c>
      <c r="AA1927" s="4" t="s">
        <v>1886</v>
      </c>
      <c r="AB1927" s="186">
        <f>P1927</f>
        <v>683965038</v>
      </c>
      <c r="AC1927" s="142">
        <f t="shared" ref="AC1927:AC1961" si="337">P1927-AB1927</f>
        <v>0</v>
      </c>
      <c r="AD1927" s="4"/>
      <c r="AE1927" s="4" t="s">
        <v>1127</v>
      </c>
      <c r="AF1927" s="252" t="s">
        <v>1855</v>
      </c>
      <c r="AG1927" s="145"/>
      <c r="AH1927" s="4"/>
      <c r="AI1927" s="145"/>
      <c r="AJ1927" s="4"/>
    </row>
    <row r="1928" spans="1:37" hidden="1">
      <c r="B1928" s="175" t="s">
        <v>5175</v>
      </c>
      <c r="C1928" s="174" t="s">
        <v>441</v>
      </c>
      <c r="D1928" s="4" t="s">
        <v>1831</v>
      </c>
      <c r="E1928" s="4"/>
      <c r="F1928" s="4" t="s">
        <v>1060</v>
      </c>
      <c r="G1928" s="4" t="s">
        <v>9396</v>
      </c>
      <c r="H1928" s="4" t="s">
        <v>1407</v>
      </c>
      <c r="I1928" s="4" t="s">
        <v>1408</v>
      </c>
      <c r="J1928" s="4"/>
      <c r="K1928" s="139">
        <v>30910941</v>
      </c>
      <c r="L1928" s="139">
        <v>30910941</v>
      </c>
      <c r="M1928" s="4">
        <v>0.2</v>
      </c>
      <c r="N1928" s="4" t="s">
        <v>9397</v>
      </c>
      <c r="O1928" s="4"/>
      <c r="P1928" s="186">
        <f t="shared" ref="P1928:P1936" si="338">K1928</f>
        <v>30910941</v>
      </c>
      <c r="Q1928" s="186">
        <f t="shared" ref="Q1928:Q1936" si="339">K1928-P1928</f>
        <v>0</v>
      </c>
      <c r="R1928" s="4">
        <v>63</v>
      </c>
      <c r="S1928" s="4" t="s">
        <v>70</v>
      </c>
      <c r="T1928" s="4" t="s">
        <v>70</v>
      </c>
      <c r="U1928" s="140">
        <v>45341</v>
      </c>
      <c r="V1928" s="4" t="s">
        <v>1884</v>
      </c>
      <c r="W1928" s="4" t="s">
        <v>1954</v>
      </c>
      <c r="X1928" s="139" t="s">
        <v>70</v>
      </c>
      <c r="Y1928" s="140">
        <v>45364</v>
      </c>
      <c r="Z1928" s="4" t="s">
        <v>1885</v>
      </c>
      <c r="AA1928" s="4" t="s">
        <v>1886</v>
      </c>
      <c r="AB1928" s="186">
        <f>P1928</f>
        <v>30910941</v>
      </c>
      <c r="AC1928" s="142">
        <f t="shared" si="337"/>
        <v>0</v>
      </c>
      <c r="AD1928" s="4"/>
      <c r="AE1928" s="4" t="s">
        <v>1127</v>
      </c>
      <c r="AF1928" s="252" t="s">
        <v>7944</v>
      </c>
      <c r="AG1928" s="145"/>
      <c r="AH1928" s="4"/>
      <c r="AI1928" s="145"/>
      <c r="AJ1928" s="4"/>
    </row>
    <row r="1929" spans="1:37" hidden="1">
      <c r="B1929" s="175" t="s">
        <v>5175</v>
      </c>
      <c r="C1929" s="174" t="s">
        <v>441</v>
      </c>
      <c r="D1929" s="4" t="s">
        <v>1831</v>
      </c>
      <c r="E1929" s="4"/>
      <c r="F1929" s="4" t="s">
        <v>1060</v>
      </c>
      <c r="G1929" s="4" t="s">
        <v>9398</v>
      </c>
      <c r="H1929" s="4" t="s">
        <v>1399</v>
      </c>
      <c r="I1929" s="4" t="s">
        <v>1400</v>
      </c>
      <c r="J1929" s="4"/>
      <c r="K1929" s="139">
        <v>13675357</v>
      </c>
      <c r="L1929" s="139">
        <v>13675357</v>
      </c>
      <c r="M1929" s="4">
        <v>0.2</v>
      </c>
      <c r="N1929" s="4" t="s">
        <v>8673</v>
      </c>
      <c r="O1929" s="4"/>
      <c r="P1929" s="186">
        <f t="shared" si="338"/>
        <v>13675357</v>
      </c>
      <c r="Q1929" s="186">
        <f t="shared" si="339"/>
        <v>0</v>
      </c>
      <c r="R1929" s="4">
        <v>49</v>
      </c>
      <c r="S1929" s="4" t="s">
        <v>70</v>
      </c>
      <c r="T1929" s="4" t="s">
        <v>70</v>
      </c>
      <c r="U1929" s="140">
        <v>45341</v>
      </c>
      <c r="V1929" s="4" t="s">
        <v>1884</v>
      </c>
      <c r="W1929" s="4" t="s">
        <v>1954</v>
      </c>
      <c r="X1929" s="139" t="s">
        <v>70</v>
      </c>
      <c r="Y1929" s="140">
        <v>45369</v>
      </c>
      <c r="Z1929" s="4" t="s">
        <v>1885</v>
      </c>
      <c r="AA1929" s="4" t="s">
        <v>1886</v>
      </c>
      <c r="AB1929" s="186">
        <f t="shared" ref="AB1929:AB1934" si="340">P1929</f>
        <v>13675357</v>
      </c>
      <c r="AC1929" s="142">
        <f t="shared" si="337"/>
        <v>0</v>
      </c>
      <c r="AD1929" s="4"/>
      <c r="AE1929" s="4" t="s">
        <v>1127</v>
      </c>
      <c r="AF1929" s="144" t="s">
        <v>5626</v>
      </c>
      <c r="AG1929" s="145"/>
      <c r="AH1929" s="4"/>
      <c r="AI1929" s="145"/>
      <c r="AJ1929" s="4"/>
    </row>
    <row r="1930" spans="1:37" hidden="1">
      <c r="B1930" s="175" t="s">
        <v>5175</v>
      </c>
      <c r="C1930" s="174" t="s">
        <v>441</v>
      </c>
      <c r="D1930" s="4" t="s">
        <v>1831</v>
      </c>
      <c r="E1930" s="4"/>
      <c r="F1930" s="4" t="s">
        <v>1060</v>
      </c>
      <c r="G1930" s="4" t="s">
        <v>9399</v>
      </c>
      <c r="H1930" s="4" t="s">
        <v>1399</v>
      </c>
      <c r="I1930" s="4" t="s">
        <v>1400</v>
      </c>
      <c r="J1930" s="4"/>
      <c r="K1930" s="139">
        <v>17743652</v>
      </c>
      <c r="L1930" s="139">
        <v>17743652</v>
      </c>
      <c r="M1930" s="4">
        <v>0.2</v>
      </c>
      <c r="N1930" s="4" t="s">
        <v>8673</v>
      </c>
      <c r="O1930" s="4"/>
      <c r="P1930" s="186">
        <f t="shared" si="338"/>
        <v>17743652</v>
      </c>
      <c r="Q1930" s="186">
        <f t="shared" si="339"/>
        <v>0</v>
      </c>
      <c r="R1930" s="4">
        <v>49</v>
      </c>
      <c r="S1930" s="4" t="s">
        <v>70</v>
      </c>
      <c r="T1930" s="4" t="s">
        <v>70</v>
      </c>
      <c r="U1930" s="140">
        <v>45341</v>
      </c>
      <c r="V1930" s="4" t="s">
        <v>1884</v>
      </c>
      <c r="W1930" s="4" t="s">
        <v>1954</v>
      </c>
      <c r="X1930" s="139" t="s">
        <v>70</v>
      </c>
      <c r="Y1930" s="140">
        <v>45369</v>
      </c>
      <c r="Z1930" s="4" t="s">
        <v>1885</v>
      </c>
      <c r="AA1930" s="4" t="s">
        <v>1886</v>
      </c>
      <c r="AB1930" s="186">
        <f t="shared" si="340"/>
        <v>17743652</v>
      </c>
      <c r="AC1930" s="142">
        <f t="shared" si="337"/>
        <v>0</v>
      </c>
      <c r="AD1930" s="4"/>
      <c r="AE1930" s="4" t="s">
        <v>1127</v>
      </c>
      <c r="AF1930" s="144" t="s">
        <v>5626</v>
      </c>
      <c r="AG1930" s="145"/>
      <c r="AH1930" s="4"/>
      <c r="AI1930" s="145"/>
      <c r="AJ1930" s="4"/>
    </row>
    <row r="1931" spans="1:37" hidden="1">
      <c r="B1931" s="175" t="s">
        <v>5175</v>
      </c>
      <c r="C1931" s="174" t="s">
        <v>441</v>
      </c>
      <c r="D1931" s="4" t="s">
        <v>1831</v>
      </c>
      <c r="E1931" s="4"/>
      <c r="F1931" s="4" t="s">
        <v>1060</v>
      </c>
      <c r="G1931" s="4" t="s">
        <v>9400</v>
      </c>
      <c r="H1931" s="4" t="s">
        <v>1399</v>
      </c>
      <c r="I1931" s="4" t="s">
        <v>1400</v>
      </c>
      <c r="J1931" s="4"/>
      <c r="K1931" s="139">
        <v>441</v>
      </c>
      <c r="L1931" s="139">
        <v>441</v>
      </c>
      <c r="M1931" s="4">
        <v>0.2</v>
      </c>
      <c r="N1931" s="4" t="s">
        <v>8673</v>
      </c>
      <c r="O1931" s="4"/>
      <c r="P1931" s="186">
        <f t="shared" si="338"/>
        <v>441</v>
      </c>
      <c r="Q1931" s="186">
        <f t="shared" si="339"/>
        <v>0</v>
      </c>
      <c r="R1931" s="4">
        <v>49</v>
      </c>
      <c r="S1931" s="4" t="s">
        <v>70</v>
      </c>
      <c r="T1931" s="4" t="s">
        <v>70</v>
      </c>
      <c r="U1931" s="140">
        <v>45341</v>
      </c>
      <c r="V1931" s="4" t="s">
        <v>1884</v>
      </c>
      <c r="W1931" s="4" t="s">
        <v>1954</v>
      </c>
      <c r="X1931" s="139" t="s">
        <v>70</v>
      </c>
      <c r="Y1931" s="140">
        <v>45369</v>
      </c>
      <c r="Z1931" s="4" t="s">
        <v>1885</v>
      </c>
      <c r="AA1931" s="4" t="s">
        <v>1886</v>
      </c>
      <c r="AB1931" s="186">
        <f t="shared" si="340"/>
        <v>441</v>
      </c>
      <c r="AC1931" s="142">
        <f t="shared" si="337"/>
        <v>0</v>
      </c>
      <c r="AD1931" s="4"/>
      <c r="AE1931" s="4" t="s">
        <v>1127</v>
      </c>
      <c r="AF1931" s="144" t="s">
        <v>5626</v>
      </c>
      <c r="AG1931" s="145"/>
      <c r="AH1931" s="4"/>
      <c r="AI1931" s="145"/>
      <c r="AJ1931" s="4"/>
    </row>
    <row r="1932" spans="1:37" hidden="1">
      <c r="B1932" s="175" t="s">
        <v>5175</v>
      </c>
      <c r="C1932" s="174" t="s">
        <v>441</v>
      </c>
      <c r="D1932" s="4" t="s">
        <v>1831</v>
      </c>
      <c r="E1932" s="4"/>
      <c r="F1932" s="4" t="s">
        <v>1060</v>
      </c>
      <c r="G1932" s="4" t="s">
        <v>9401</v>
      </c>
      <c r="H1932" s="4" t="s">
        <v>1399</v>
      </c>
      <c r="I1932" s="4" t="s">
        <v>1400</v>
      </c>
      <c r="J1932" s="4"/>
      <c r="K1932" s="139">
        <v>560</v>
      </c>
      <c r="L1932" s="139">
        <v>560</v>
      </c>
      <c r="M1932" s="4">
        <v>0.2</v>
      </c>
      <c r="N1932" s="4" t="s">
        <v>8673</v>
      </c>
      <c r="O1932" s="4"/>
      <c r="P1932" s="186">
        <f t="shared" si="338"/>
        <v>560</v>
      </c>
      <c r="Q1932" s="186">
        <f t="shared" si="339"/>
        <v>0</v>
      </c>
      <c r="R1932" s="4">
        <v>49</v>
      </c>
      <c r="S1932" s="4" t="s">
        <v>70</v>
      </c>
      <c r="T1932" s="4" t="s">
        <v>70</v>
      </c>
      <c r="U1932" s="140">
        <v>45341</v>
      </c>
      <c r="V1932" s="4" t="s">
        <v>1884</v>
      </c>
      <c r="W1932" s="4" t="s">
        <v>1954</v>
      </c>
      <c r="X1932" s="139" t="s">
        <v>70</v>
      </c>
      <c r="Y1932" s="140">
        <v>45369</v>
      </c>
      <c r="Z1932" s="4" t="s">
        <v>1885</v>
      </c>
      <c r="AA1932" s="4" t="s">
        <v>1886</v>
      </c>
      <c r="AB1932" s="186">
        <f t="shared" si="340"/>
        <v>560</v>
      </c>
      <c r="AC1932" s="142">
        <f t="shared" si="337"/>
        <v>0</v>
      </c>
      <c r="AD1932" s="4"/>
      <c r="AE1932" s="4" t="s">
        <v>1127</v>
      </c>
      <c r="AF1932" s="144" t="s">
        <v>5626</v>
      </c>
      <c r="AG1932" s="145"/>
      <c r="AH1932" s="4"/>
      <c r="AI1932" s="145"/>
      <c r="AJ1932" s="4"/>
    </row>
    <row r="1933" spans="1:37" hidden="1">
      <c r="B1933" s="175" t="s">
        <v>5175</v>
      </c>
      <c r="C1933" s="174" t="s">
        <v>441</v>
      </c>
      <c r="D1933" s="4" t="s">
        <v>1831</v>
      </c>
      <c r="E1933" s="4"/>
      <c r="F1933" s="4" t="s">
        <v>2018</v>
      </c>
      <c r="G1933" s="4" t="s">
        <v>9402</v>
      </c>
      <c r="H1933" s="4" t="s">
        <v>1399</v>
      </c>
      <c r="I1933" s="4" t="s">
        <v>1400</v>
      </c>
      <c r="J1933" s="4"/>
      <c r="K1933" s="139">
        <v>234.59</v>
      </c>
      <c r="L1933" s="139">
        <v>5657137.8499999996</v>
      </c>
      <c r="M1933" s="4">
        <v>0</v>
      </c>
      <c r="N1933" s="4" t="s">
        <v>8673</v>
      </c>
      <c r="O1933" s="4"/>
      <c r="P1933" s="186">
        <f t="shared" si="338"/>
        <v>234.59</v>
      </c>
      <c r="Q1933" s="186">
        <f t="shared" si="339"/>
        <v>0</v>
      </c>
      <c r="R1933" s="4">
        <v>49</v>
      </c>
      <c r="S1933" s="4" t="s">
        <v>70</v>
      </c>
      <c r="T1933" s="4" t="s">
        <v>70</v>
      </c>
      <c r="U1933" s="140">
        <v>45341</v>
      </c>
      <c r="V1933" s="4" t="s">
        <v>1884</v>
      </c>
      <c r="W1933" s="4" t="s">
        <v>1954</v>
      </c>
      <c r="X1933" s="139" t="s">
        <v>70</v>
      </c>
      <c r="Y1933" s="140">
        <v>45369</v>
      </c>
      <c r="Z1933" s="4" t="s">
        <v>1885</v>
      </c>
      <c r="AA1933" s="4" t="s">
        <v>1886</v>
      </c>
      <c r="AB1933" s="186">
        <f t="shared" si="340"/>
        <v>234.59</v>
      </c>
      <c r="AC1933" s="142">
        <f t="shared" si="337"/>
        <v>0</v>
      </c>
      <c r="AD1933" s="4"/>
      <c r="AE1933" s="4" t="s">
        <v>1127</v>
      </c>
      <c r="AF1933" s="144" t="s">
        <v>5626</v>
      </c>
      <c r="AG1933" s="145"/>
      <c r="AH1933" s="4"/>
      <c r="AI1933" s="145"/>
      <c r="AJ1933" s="4"/>
    </row>
    <row r="1934" spans="1:37" hidden="1">
      <c r="B1934" s="175" t="s">
        <v>5175</v>
      </c>
      <c r="C1934" s="174" t="s">
        <v>441</v>
      </c>
      <c r="D1934" s="4" t="s">
        <v>1831</v>
      </c>
      <c r="E1934" s="4"/>
      <c r="F1934" s="4" t="s">
        <v>1060</v>
      </c>
      <c r="G1934" s="4" t="s">
        <v>9403</v>
      </c>
      <c r="H1934" s="4" t="s">
        <v>1399</v>
      </c>
      <c r="I1934" s="4" t="s">
        <v>1400</v>
      </c>
      <c r="J1934" s="4"/>
      <c r="K1934" s="139">
        <v>428</v>
      </c>
      <c r="L1934" s="139">
        <v>428</v>
      </c>
      <c r="M1934" s="4">
        <v>0.2</v>
      </c>
      <c r="N1934" s="4" t="s">
        <v>8673</v>
      </c>
      <c r="O1934" s="4"/>
      <c r="P1934" s="186">
        <f t="shared" si="338"/>
        <v>428</v>
      </c>
      <c r="Q1934" s="186">
        <f t="shared" si="339"/>
        <v>0</v>
      </c>
      <c r="R1934" s="4">
        <v>49</v>
      </c>
      <c r="S1934" s="4" t="s">
        <v>70</v>
      </c>
      <c r="T1934" s="4" t="s">
        <v>70</v>
      </c>
      <c r="U1934" s="140">
        <v>45341</v>
      </c>
      <c r="V1934" s="4" t="s">
        <v>1884</v>
      </c>
      <c r="W1934" s="4" t="s">
        <v>1954</v>
      </c>
      <c r="X1934" s="139" t="s">
        <v>70</v>
      </c>
      <c r="Y1934" s="140">
        <v>45369</v>
      </c>
      <c r="Z1934" s="4" t="s">
        <v>1885</v>
      </c>
      <c r="AA1934" s="4" t="s">
        <v>1886</v>
      </c>
      <c r="AB1934" s="186">
        <f t="shared" si="340"/>
        <v>428</v>
      </c>
      <c r="AC1934" s="142">
        <f t="shared" si="337"/>
        <v>0</v>
      </c>
      <c r="AD1934" s="4"/>
      <c r="AE1934" s="4" t="s">
        <v>1127</v>
      </c>
      <c r="AF1934" s="144" t="s">
        <v>5626</v>
      </c>
      <c r="AG1934" s="145"/>
      <c r="AH1934" s="4"/>
      <c r="AI1934" s="145"/>
      <c r="AJ1934" s="4"/>
    </row>
    <row r="1935" spans="1:37" hidden="1">
      <c r="B1935" s="175" t="s">
        <v>5175</v>
      </c>
      <c r="C1935" s="174" t="s">
        <v>441</v>
      </c>
      <c r="D1935" s="4" t="s">
        <v>1831</v>
      </c>
      <c r="E1935" s="4"/>
      <c r="F1935" s="4" t="s">
        <v>1060</v>
      </c>
      <c r="G1935" s="4" t="s">
        <v>9404</v>
      </c>
      <c r="H1935" s="4" t="s">
        <v>1449</v>
      </c>
      <c r="I1935" s="4" t="s">
        <v>1450</v>
      </c>
      <c r="J1935" s="4"/>
      <c r="K1935" s="139">
        <v>62036605</v>
      </c>
      <c r="L1935" s="139">
        <v>62036605</v>
      </c>
      <c r="M1935" s="4">
        <v>0.2</v>
      </c>
      <c r="N1935" s="4" t="s">
        <v>4947</v>
      </c>
      <c r="O1935" s="4"/>
      <c r="P1935" s="186">
        <f t="shared" si="338"/>
        <v>62036605</v>
      </c>
      <c r="Q1935" s="186">
        <f t="shared" si="339"/>
        <v>0</v>
      </c>
      <c r="R1935" s="4">
        <v>61</v>
      </c>
      <c r="S1935" s="4" t="s">
        <v>70</v>
      </c>
      <c r="T1935" s="4" t="s">
        <v>70</v>
      </c>
      <c r="U1935" s="140">
        <v>45341</v>
      </c>
      <c r="V1935" s="4" t="s">
        <v>1884</v>
      </c>
      <c r="W1935" s="4" t="s">
        <v>1954</v>
      </c>
      <c r="X1935" s="139" t="s">
        <v>70</v>
      </c>
      <c r="Y1935" s="140">
        <v>45371</v>
      </c>
      <c r="Z1935" s="4" t="s">
        <v>1885</v>
      </c>
      <c r="AA1935" s="4" t="s">
        <v>1886</v>
      </c>
      <c r="AB1935" s="186">
        <f>K1935</f>
        <v>62036605</v>
      </c>
      <c r="AC1935" s="142">
        <f>P1935-AB1935</f>
        <v>0</v>
      </c>
      <c r="AD1935" s="4"/>
      <c r="AE1935" s="4" t="s">
        <v>2114</v>
      </c>
      <c r="AF1935" s="144" t="s">
        <v>7959</v>
      </c>
      <c r="AG1935" s="145"/>
      <c r="AH1935" s="4"/>
      <c r="AI1935" s="145"/>
      <c r="AJ1935" s="4"/>
      <c r="AK1935" t="s">
        <v>2116</v>
      </c>
    </row>
    <row r="1936" spans="1:37" hidden="1">
      <c r="B1936" s="175" t="s">
        <v>5175</v>
      </c>
      <c r="C1936" s="174" t="s">
        <v>441</v>
      </c>
      <c r="D1936" s="4" t="s">
        <v>1831</v>
      </c>
      <c r="E1936" s="4"/>
      <c r="F1936" s="4" t="s">
        <v>1060</v>
      </c>
      <c r="G1936" s="4" t="s">
        <v>9405</v>
      </c>
      <c r="H1936" s="4" t="s">
        <v>1439</v>
      </c>
      <c r="I1936" s="4" t="s">
        <v>1440</v>
      </c>
      <c r="J1936" s="4"/>
      <c r="K1936" s="139">
        <v>10682766</v>
      </c>
      <c r="L1936" s="139">
        <v>10682766</v>
      </c>
      <c r="M1936" s="4">
        <v>0.2</v>
      </c>
      <c r="N1936" s="4" t="s">
        <v>8673</v>
      </c>
      <c r="O1936" s="4"/>
      <c r="P1936" s="186">
        <f t="shared" si="338"/>
        <v>10682766</v>
      </c>
      <c r="Q1936" s="186">
        <f t="shared" si="339"/>
        <v>0</v>
      </c>
      <c r="R1936" s="4">
        <v>44</v>
      </c>
      <c r="S1936" s="4" t="s">
        <v>70</v>
      </c>
      <c r="T1936" s="4" t="s">
        <v>70</v>
      </c>
      <c r="U1936" s="140">
        <v>45341</v>
      </c>
      <c r="V1936" s="4" t="s">
        <v>1884</v>
      </c>
      <c r="W1936" s="4" t="s">
        <v>1954</v>
      </c>
      <c r="X1936" s="139" t="s">
        <v>70</v>
      </c>
      <c r="Y1936" s="140">
        <v>45369</v>
      </c>
      <c r="Z1936" s="4" t="s">
        <v>1885</v>
      </c>
      <c r="AA1936" s="4" t="s">
        <v>1886</v>
      </c>
      <c r="AB1936" s="186">
        <f>P1936</f>
        <v>10682766</v>
      </c>
      <c r="AC1936" s="142">
        <f t="shared" si="337"/>
        <v>0</v>
      </c>
      <c r="AD1936" s="4"/>
      <c r="AE1936" s="4" t="s">
        <v>1127</v>
      </c>
      <c r="AF1936" s="144" t="s">
        <v>7011</v>
      </c>
      <c r="AG1936" s="145"/>
      <c r="AH1936" s="4"/>
      <c r="AI1936" s="145"/>
      <c r="AJ1936" s="4"/>
    </row>
    <row r="1937" spans="1:36" hidden="1">
      <c r="B1937" s="145" t="s">
        <v>5175</v>
      </c>
      <c r="C1937" s="4" t="s">
        <v>441</v>
      </c>
      <c r="D1937" s="4" t="s">
        <v>1994</v>
      </c>
      <c r="E1937" s="4"/>
      <c r="F1937" s="4" t="s">
        <v>1060</v>
      </c>
      <c r="G1937" s="4" t="s">
        <v>9406</v>
      </c>
      <c r="H1937" s="4" t="s">
        <v>1465</v>
      </c>
      <c r="I1937" s="4" t="s">
        <v>1466</v>
      </c>
      <c r="J1937" s="4"/>
      <c r="K1937" s="139">
        <v>2515795771</v>
      </c>
      <c r="L1937" s="139">
        <v>2515795771</v>
      </c>
      <c r="M1937" s="4">
        <v>0.2</v>
      </c>
      <c r="N1937" s="4" t="s">
        <v>3013</v>
      </c>
      <c r="O1937" s="4"/>
      <c r="P1937" s="186">
        <f>K1937</f>
        <v>2515795771</v>
      </c>
      <c r="Q1937" s="186">
        <f>P1937-K1937</f>
        <v>0</v>
      </c>
      <c r="R1937" s="4">
        <v>189</v>
      </c>
      <c r="S1937" s="174" t="s">
        <v>70</v>
      </c>
      <c r="T1937" s="4" t="s">
        <v>70</v>
      </c>
      <c r="U1937" s="140">
        <v>45348</v>
      </c>
      <c r="V1937" s="4" t="s">
        <v>1887</v>
      </c>
      <c r="W1937" s="4"/>
      <c r="X1937" s="4"/>
      <c r="Y1937" s="4"/>
      <c r="Z1937" s="146"/>
      <c r="AA1937" s="4" t="s">
        <v>1886</v>
      </c>
      <c r="AB1937" s="4"/>
      <c r="AC1937" s="142">
        <f t="shared" si="337"/>
        <v>2515795771</v>
      </c>
      <c r="AD1937" s="4"/>
      <c r="AE1937" s="4"/>
      <c r="AF1937" s="144"/>
      <c r="AG1937" s="145"/>
      <c r="AH1937" s="4"/>
      <c r="AI1937" s="145"/>
      <c r="AJ1937" s="4"/>
    </row>
    <row r="1938" spans="1:36" hidden="1">
      <c r="B1938" s="175" t="s">
        <v>5175</v>
      </c>
      <c r="C1938" s="174" t="s">
        <v>441</v>
      </c>
      <c r="D1938" s="4" t="s">
        <v>1831</v>
      </c>
      <c r="E1938" s="4"/>
      <c r="F1938" s="4" t="s">
        <v>1060</v>
      </c>
      <c r="G1938" s="4" t="s">
        <v>9407</v>
      </c>
      <c r="H1938" s="4" t="s">
        <v>1441</v>
      </c>
      <c r="I1938" s="4" t="s">
        <v>1442</v>
      </c>
      <c r="J1938" s="4"/>
      <c r="K1938" s="139">
        <v>22597585</v>
      </c>
      <c r="L1938" s="139">
        <v>22597585</v>
      </c>
      <c r="M1938" s="4">
        <v>0.2</v>
      </c>
      <c r="N1938" s="4" t="s">
        <v>9408</v>
      </c>
      <c r="O1938" s="4"/>
      <c r="P1938" s="186">
        <f>K1938</f>
        <v>22597585</v>
      </c>
      <c r="Q1938" s="186">
        <f>K1938-P1938</f>
        <v>0</v>
      </c>
      <c r="R1938" s="4">
        <v>62</v>
      </c>
      <c r="S1938" s="4" t="s">
        <v>70</v>
      </c>
      <c r="T1938" s="4" t="s">
        <v>70</v>
      </c>
      <c r="U1938" s="140">
        <v>45341</v>
      </c>
      <c r="V1938" s="4" t="s">
        <v>1884</v>
      </c>
      <c r="W1938" s="4" t="s">
        <v>1954</v>
      </c>
      <c r="X1938" s="139" t="s">
        <v>70</v>
      </c>
      <c r="Y1938" s="140">
        <v>45364</v>
      </c>
      <c r="Z1938" s="4" t="s">
        <v>1885</v>
      </c>
      <c r="AA1938" s="4" t="s">
        <v>1886</v>
      </c>
      <c r="AB1938" s="186">
        <f>P1938</f>
        <v>22597585</v>
      </c>
      <c r="AC1938" s="142">
        <f t="shared" si="337"/>
        <v>0</v>
      </c>
      <c r="AD1938" s="4"/>
      <c r="AE1938" s="4" t="s">
        <v>1127</v>
      </c>
      <c r="AF1938" s="252" t="s">
        <v>7922</v>
      </c>
      <c r="AG1938" s="145"/>
      <c r="AH1938" s="4"/>
      <c r="AI1938" s="145"/>
      <c r="AJ1938" s="4"/>
    </row>
    <row r="1939" spans="1:36" hidden="1">
      <c r="B1939" s="175" t="s">
        <v>5175</v>
      </c>
      <c r="C1939" s="174" t="s">
        <v>441</v>
      </c>
      <c r="D1939" s="4" t="s">
        <v>4670</v>
      </c>
      <c r="E1939" s="4"/>
      <c r="F1939" s="4" t="s">
        <v>1060</v>
      </c>
      <c r="G1939" s="4" t="s">
        <v>9409</v>
      </c>
      <c r="H1939" s="4" t="s">
        <v>1473</v>
      </c>
      <c r="I1939" s="4" t="s">
        <v>1474</v>
      </c>
      <c r="J1939" s="4"/>
      <c r="K1939" s="139">
        <v>65346137</v>
      </c>
      <c r="L1939" s="139">
        <v>65346137</v>
      </c>
      <c r="M1939" s="4">
        <v>0.2</v>
      </c>
      <c r="N1939" s="4" t="s">
        <v>4957</v>
      </c>
      <c r="O1939" s="4"/>
      <c r="P1939" s="186">
        <f>L1939</f>
        <v>65346137</v>
      </c>
      <c r="Q1939" s="186">
        <f>L1939-P1939</f>
        <v>0</v>
      </c>
      <c r="R1939" s="4">
        <v>9</v>
      </c>
      <c r="S1939" s="4" t="s">
        <v>70</v>
      </c>
      <c r="T1939" s="4" t="s">
        <v>70</v>
      </c>
      <c r="U1939" s="140">
        <v>45341</v>
      </c>
      <c r="V1939" s="4" t="s">
        <v>1884</v>
      </c>
      <c r="W1939" s="4" t="s">
        <v>1954</v>
      </c>
      <c r="X1939" s="139" t="s">
        <v>70</v>
      </c>
      <c r="Y1939" s="140">
        <v>45355</v>
      </c>
      <c r="Z1939" s="4" t="s">
        <v>1888</v>
      </c>
      <c r="AA1939" s="4" t="s">
        <v>1886</v>
      </c>
      <c r="AB1939" s="186">
        <f>P1939</f>
        <v>65346137</v>
      </c>
      <c r="AC1939" s="142">
        <f>P1939-AB1939</f>
        <v>0</v>
      </c>
      <c r="AD1939" s="4"/>
      <c r="AE1939" s="4" t="s">
        <v>1127</v>
      </c>
      <c r="AF1939" s="252" t="s">
        <v>5864</v>
      </c>
      <c r="AG1939" s="145"/>
      <c r="AH1939" s="4"/>
      <c r="AI1939" s="145"/>
      <c r="AJ1939" s="4"/>
    </row>
    <row r="1940" spans="1:36" hidden="1">
      <c r="A1940" t="s">
        <v>5926</v>
      </c>
      <c r="B1940" s="145" t="s">
        <v>5418</v>
      </c>
      <c r="C1940" s="4" t="s">
        <v>441</v>
      </c>
      <c r="D1940" s="4" t="s">
        <v>3476</v>
      </c>
      <c r="E1940" s="4"/>
      <c r="F1940" s="4" t="s">
        <v>1060</v>
      </c>
      <c r="G1940" s="4" t="s">
        <v>9410</v>
      </c>
      <c r="H1940" s="4" t="s">
        <v>1736</v>
      </c>
      <c r="I1940" s="4" t="s">
        <v>1737</v>
      </c>
      <c r="J1940" s="4"/>
      <c r="K1940" s="139">
        <v>17</v>
      </c>
      <c r="L1940" s="139">
        <v>17</v>
      </c>
      <c r="M1940" s="4">
        <v>0.2</v>
      </c>
      <c r="N1940" s="4" t="s">
        <v>9411</v>
      </c>
      <c r="O1940" s="4"/>
      <c r="P1940" s="150">
        <v>2000000000</v>
      </c>
      <c r="Q1940" s="150">
        <v>0</v>
      </c>
      <c r="R1940" s="4">
        <v>241</v>
      </c>
      <c r="S1940" s="4" t="s">
        <v>70</v>
      </c>
      <c r="T1940" s="140" t="s">
        <v>70</v>
      </c>
      <c r="U1940" s="140">
        <v>45325</v>
      </c>
      <c r="V1940" s="150" t="s">
        <v>1884</v>
      </c>
      <c r="W1940" s="4" t="s">
        <v>1954</v>
      </c>
      <c r="X1940" s="4"/>
      <c r="Y1940" s="4"/>
      <c r="Z1940" s="146"/>
      <c r="AA1940" s="4" t="s">
        <v>1886</v>
      </c>
      <c r="AB1940" s="4"/>
      <c r="AC1940" s="142">
        <f t="shared" si="337"/>
        <v>2000000000</v>
      </c>
      <c r="AD1940" s="4"/>
      <c r="AE1940" s="4"/>
      <c r="AF1940" s="144"/>
      <c r="AG1940" s="145"/>
      <c r="AH1940" s="4"/>
      <c r="AI1940" s="145"/>
      <c r="AJ1940" s="4"/>
    </row>
    <row r="1941" spans="1:36" hidden="1">
      <c r="A1941" t="s">
        <v>5926</v>
      </c>
      <c r="B1941" s="145" t="s">
        <v>5418</v>
      </c>
      <c r="C1941" s="4" t="s">
        <v>441</v>
      </c>
      <c r="D1941" s="4" t="s">
        <v>3476</v>
      </c>
      <c r="E1941" s="4"/>
      <c r="F1941" s="4" t="s">
        <v>1060</v>
      </c>
      <c r="G1941" s="4" t="s">
        <v>9412</v>
      </c>
      <c r="H1941" s="4" t="s">
        <v>1736</v>
      </c>
      <c r="I1941" s="4" t="s">
        <v>1737</v>
      </c>
      <c r="J1941" s="4"/>
      <c r="K1941" s="139">
        <v>135645</v>
      </c>
      <c r="L1941" s="139">
        <v>135645</v>
      </c>
      <c r="M1941" s="4">
        <v>0.2</v>
      </c>
      <c r="N1941" s="4" t="s">
        <v>4174</v>
      </c>
      <c r="O1941" s="4"/>
      <c r="P1941" s="150">
        <v>2000000000</v>
      </c>
      <c r="Q1941" s="150">
        <v>0</v>
      </c>
      <c r="R1941" s="4">
        <v>241</v>
      </c>
      <c r="S1941" s="4" t="s">
        <v>70</v>
      </c>
      <c r="T1941" s="140" t="s">
        <v>70</v>
      </c>
      <c r="U1941" s="140">
        <v>45325</v>
      </c>
      <c r="V1941" s="150" t="s">
        <v>1884</v>
      </c>
      <c r="W1941" s="4" t="s">
        <v>1954</v>
      </c>
      <c r="X1941" s="4"/>
      <c r="Y1941" s="4"/>
      <c r="Z1941" s="146"/>
      <c r="AA1941" s="4" t="s">
        <v>1886</v>
      </c>
      <c r="AB1941" s="4"/>
      <c r="AC1941" s="142">
        <f t="shared" si="337"/>
        <v>2000000000</v>
      </c>
      <c r="AD1941" s="4"/>
      <c r="AE1941" s="4"/>
      <c r="AF1941" s="144"/>
      <c r="AG1941" s="145"/>
      <c r="AH1941" s="4"/>
      <c r="AI1941" s="145"/>
      <c r="AJ1941" s="4"/>
    </row>
    <row r="1942" spans="1:36" hidden="1">
      <c r="B1942" s="175" t="s">
        <v>5175</v>
      </c>
      <c r="C1942" s="174" t="s">
        <v>441</v>
      </c>
      <c r="D1942" s="4" t="s">
        <v>1831</v>
      </c>
      <c r="E1942" s="4"/>
      <c r="F1942" s="4" t="s">
        <v>1060</v>
      </c>
      <c r="G1942" s="4" t="s">
        <v>9413</v>
      </c>
      <c r="H1942" s="4" t="s">
        <v>1357</v>
      </c>
      <c r="I1942" s="4" t="s">
        <v>1358</v>
      </c>
      <c r="J1942" s="4"/>
      <c r="K1942" s="139">
        <v>1155325133</v>
      </c>
      <c r="L1942" s="139">
        <v>1155325133</v>
      </c>
      <c r="M1942" s="4">
        <v>0.2</v>
      </c>
      <c r="N1942" s="4" t="s">
        <v>9414</v>
      </c>
      <c r="O1942" s="4"/>
      <c r="P1942" s="186">
        <f>L1942</f>
        <v>1155325133</v>
      </c>
      <c r="Q1942" s="186">
        <f>L1942-P1942</f>
        <v>0</v>
      </c>
      <c r="R1942" s="4">
        <v>31</v>
      </c>
      <c r="S1942" s="4" t="s">
        <v>70</v>
      </c>
      <c r="T1942" s="4" t="s">
        <v>70</v>
      </c>
      <c r="U1942" s="140">
        <v>45341</v>
      </c>
      <c r="V1942" s="4" t="s">
        <v>1884</v>
      </c>
      <c r="W1942" s="4" t="s">
        <v>1954</v>
      </c>
      <c r="X1942" s="139" t="s">
        <v>70</v>
      </c>
      <c r="Y1942" s="140">
        <v>45355</v>
      </c>
      <c r="Z1942" s="4" t="s">
        <v>1888</v>
      </c>
      <c r="AA1942" s="4" t="s">
        <v>1886</v>
      </c>
      <c r="AB1942" s="186">
        <f>P1942</f>
        <v>1155325133</v>
      </c>
      <c r="AC1942" s="142">
        <f>P1942-AB1942</f>
        <v>0</v>
      </c>
      <c r="AD1942" s="4"/>
      <c r="AE1942" s="4" t="s">
        <v>1127</v>
      </c>
      <c r="AF1942" s="252" t="s">
        <v>8232</v>
      </c>
      <c r="AG1942" s="145"/>
      <c r="AH1942" s="4"/>
      <c r="AI1942" s="145"/>
      <c r="AJ1942" s="4"/>
    </row>
    <row r="1943" spans="1:36" hidden="1">
      <c r="A1943" t="s">
        <v>70</v>
      </c>
      <c r="B1943" s="145" t="s">
        <v>5418</v>
      </c>
      <c r="C1943" s="4" t="s">
        <v>441</v>
      </c>
      <c r="D1943" s="4" t="s">
        <v>5419</v>
      </c>
      <c r="E1943" s="4"/>
      <c r="F1943" s="4" t="s">
        <v>1060</v>
      </c>
      <c r="G1943" s="4" t="s">
        <v>9415</v>
      </c>
      <c r="H1943" s="4" t="s">
        <v>1722</v>
      </c>
      <c r="I1943" s="4" t="s">
        <v>1723</v>
      </c>
      <c r="J1943" s="4"/>
      <c r="K1943" s="139">
        <v>1565096309</v>
      </c>
      <c r="L1943" s="139">
        <v>1565096309</v>
      </c>
      <c r="M1943" s="4">
        <v>0.2</v>
      </c>
      <c r="N1943" s="4" t="s">
        <v>9416</v>
      </c>
      <c r="O1943" s="4"/>
      <c r="P1943" s="186">
        <f>L1943</f>
        <v>1565096309</v>
      </c>
      <c r="Q1943" s="186">
        <f>L1943-P1943</f>
        <v>0</v>
      </c>
      <c r="R1943" s="4">
        <v>1</v>
      </c>
      <c r="S1943" s="4" t="s">
        <v>70</v>
      </c>
      <c r="T1943" s="4" t="s">
        <v>70</v>
      </c>
      <c r="U1943" s="140">
        <v>45321</v>
      </c>
      <c r="V1943" s="4" t="s">
        <v>1884</v>
      </c>
      <c r="W1943" s="4" t="s">
        <v>1954</v>
      </c>
      <c r="X1943" s="4"/>
      <c r="Y1943" s="4"/>
      <c r="Z1943" s="146"/>
      <c r="AA1943" s="4" t="s">
        <v>1886</v>
      </c>
      <c r="AB1943" s="4"/>
      <c r="AC1943" s="142">
        <f t="shared" si="337"/>
        <v>1565096309</v>
      </c>
      <c r="AD1943" s="4"/>
      <c r="AE1943" s="4"/>
      <c r="AF1943" s="144"/>
      <c r="AG1943" s="145"/>
      <c r="AH1943" s="4"/>
      <c r="AI1943" s="145"/>
      <c r="AJ1943" s="4"/>
    </row>
    <row r="1944" spans="1:36" hidden="1">
      <c r="A1944" t="s">
        <v>70</v>
      </c>
      <c r="B1944" s="145" t="s">
        <v>5418</v>
      </c>
      <c r="C1944" s="4" t="s">
        <v>441</v>
      </c>
      <c r="D1944" s="4" t="s">
        <v>5419</v>
      </c>
      <c r="E1944" s="4"/>
      <c r="F1944" s="4" t="s">
        <v>1060</v>
      </c>
      <c r="G1944" s="4" t="s">
        <v>9417</v>
      </c>
      <c r="H1944" s="4" t="s">
        <v>1722</v>
      </c>
      <c r="I1944" s="4" t="s">
        <v>1723</v>
      </c>
      <c r="J1944" s="4"/>
      <c r="K1944" s="139">
        <v>369900000</v>
      </c>
      <c r="L1944" s="139">
        <v>369900000</v>
      </c>
      <c r="M1944" s="4">
        <v>0</v>
      </c>
      <c r="N1944" s="4" t="s">
        <v>9418</v>
      </c>
      <c r="O1944" s="4"/>
      <c r="P1944" s="186">
        <f>L1944</f>
        <v>369900000</v>
      </c>
      <c r="Q1944" s="186">
        <f>L1944-P1944</f>
        <v>0</v>
      </c>
      <c r="R1944" s="4">
        <v>1</v>
      </c>
      <c r="S1944" s="4" t="s">
        <v>70</v>
      </c>
      <c r="T1944" s="4" t="s">
        <v>70</v>
      </c>
      <c r="U1944" s="140">
        <v>45321</v>
      </c>
      <c r="V1944" s="4" t="s">
        <v>1884</v>
      </c>
      <c r="W1944" s="4" t="s">
        <v>1954</v>
      </c>
      <c r="X1944" s="4"/>
      <c r="Y1944" s="4"/>
      <c r="Z1944" s="146"/>
      <c r="AA1944" s="4" t="s">
        <v>1886</v>
      </c>
      <c r="AB1944" s="4"/>
      <c r="AC1944" s="142">
        <f t="shared" si="337"/>
        <v>369900000</v>
      </c>
      <c r="AD1944" s="4"/>
      <c r="AE1944" s="4"/>
      <c r="AF1944" s="144"/>
      <c r="AG1944" s="145"/>
      <c r="AH1944" s="4"/>
      <c r="AI1944" s="145"/>
      <c r="AJ1944" s="4"/>
    </row>
    <row r="1945" spans="1:36" hidden="1">
      <c r="B1945" s="145" t="s">
        <v>5175</v>
      </c>
      <c r="C1945" s="4" t="s">
        <v>441</v>
      </c>
      <c r="D1945" s="4" t="s">
        <v>3596</v>
      </c>
      <c r="E1945" s="4"/>
      <c r="F1945" s="4" t="s">
        <v>1060</v>
      </c>
      <c r="G1945" s="4" t="s">
        <v>9419</v>
      </c>
      <c r="H1945" s="4" t="s">
        <v>1493</v>
      </c>
      <c r="I1945" s="4" t="s">
        <v>1494</v>
      </c>
      <c r="J1945" s="4"/>
      <c r="K1945" s="139">
        <v>145397033</v>
      </c>
      <c r="L1945" s="139">
        <v>145397033</v>
      </c>
      <c r="M1945" s="4">
        <v>0.2</v>
      </c>
      <c r="N1945" s="4" t="s">
        <v>4924</v>
      </c>
      <c r="O1945" s="4"/>
      <c r="P1945" s="186">
        <f>L1945</f>
        <v>145397033</v>
      </c>
      <c r="Q1945" s="186">
        <f>L1945-P1945</f>
        <v>0</v>
      </c>
      <c r="R1945" s="4">
        <v>12</v>
      </c>
      <c r="S1945" s="4" t="s">
        <v>70</v>
      </c>
      <c r="T1945" s="4" t="s">
        <v>70</v>
      </c>
      <c r="U1945" s="140">
        <v>45321</v>
      </c>
      <c r="V1945" s="4" t="s">
        <v>1884</v>
      </c>
      <c r="W1945" s="4" t="s">
        <v>1954</v>
      </c>
      <c r="X1945" s="139" t="s">
        <v>70</v>
      </c>
      <c r="Y1945" s="140">
        <v>45357</v>
      </c>
      <c r="Z1945" s="4" t="s">
        <v>1888</v>
      </c>
      <c r="AA1945" s="4" t="s">
        <v>1886</v>
      </c>
      <c r="AB1945" s="186">
        <f>P1945</f>
        <v>145397033</v>
      </c>
      <c r="AC1945" s="142">
        <f t="shared" si="337"/>
        <v>0</v>
      </c>
      <c r="AD1945" s="4"/>
      <c r="AE1945" s="4" t="s">
        <v>1127</v>
      </c>
      <c r="AF1945" s="252" t="s">
        <v>6026</v>
      </c>
      <c r="AG1945" s="145"/>
      <c r="AH1945" s="4"/>
      <c r="AI1945" s="145"/>
      <c r="AJ1945" s="4"/>
    </row>
    <row r="1946" spans="1:36" hidden="1">
      <c r="B1946" s="175" t="s">
        <v>5175</v>
      </c>
      <c r="C1946" s="174" t="s">
        <v>441</v>
      </c>
      <c r="D1946" s="4" t="s">
        <v>2550</v>
      </c>
      <c r="E1946" s="4"/>
      <c r="F1946" s="4" t="s">
        <v>1060</v>
      </c>
      <c r="G1946" s="4" t="s">
        <v>9420</v>
      </c>
      <c r="H1946" s="4" t="s">
        <v>1371</v>
      </c>
      <c r="I1946" s="4" t="s">
        <v>1372</v>
      </c>
      <c r="J1946" s="4"/>
      <c r="K1946" s="139">
        <v>4845314</v>
      </c>
      <c r="L1946" s="139">
        <v>4845314</v>
      </c>
      <c r="M1946" s="4">
        <v>0.2</v>
      </c>
      <c r="N1946" s="4" t="s">
        <v>1920</v>
      </c>
      <c r="O1946" s="4"/>
      <c r="P1946" s="186">
        <f t="shared" ref="P1946:P1952" si="341">K1946</f>
        <v>4845314</v>
      </c>
      <c r="Q1946" s="186">
        <f>K1946-P1946</f>
        <v>0</v>
      </c>
      <c r="R1946" s="4">
        <v>74</v>
      </c>
      <c r="S1946" s="4" t="s">
        <v>70</v>
      </c>
      <c r="T1946" s="4" t="s">
        <v>70</v>
      </c>
      <c r="U1946" s="140">
        <v>45341</v>
      </c>
      <c r="V1946" s="4" t="s">
        <v>1884</v>
      </c>
      <c r="W1946" s="4" t="s">
        <v>1954</v>
      </c>
      <c r="X1946" s="4"/>
      <c r="Y1946" s="4"/>
      <c r="Z1946" s="146"/>
      <c r="AA1946" s="4" t="s">
        <v>1886</v>
      </c>
      <c r="AB1946" s="4"/>
      <c r="AC1946" s="142">
        <f t="shared" si="337"/>
        <v>4845314</v>
      </c>
      <c r="AD1946" s="4"/>
      <c r="AE1946" s="4"/>
      <c r="AF1946" s="144"/>
      <c r="AG1946" s="145"/>
      <c r="AH1946" s="4"/>
      <c r="AI1946" s="145"/>
      <c r="AJ1946" s="4"/>
    </row>
    <row r="1947" spans="1:36" hidden="1">
      <c r="B1947" s="175" t="s">
        <v>5175</v>
      </c>
      <c r="C1947" s="174" t="s">
        <v>441</v>
      </c>
      <c r="D1947" s="4" t="s">
        <v>1831</v>
      </c>
      <c r="E1947" s="4"/>
      <c r="F1947" s="4" t="s">
        <v>2018</v>
      </c>
      <c r="G1947" s="4" t="s">
        <v>9421</v>
      </c>
      <c r="H1947" s="4" t="s">
        <v>1403</v>
      </c>
      <c r="I1947" s="4" t="s">
        <v>1404</v>
      </c>
      <c r="J1947" s="4"/>
      <c r="K1947" s="139">
        <v>270.8</v>
      </c>
      <c r="L1947" s="139">
        <v>6530342</v>
      </c>
      <c r="M1947" s="4">
        <v>0</v>
      </c>
      <c r="N1947" s="4" t="s">
        <v>8673</v>
      </c>
      <c r="O1947" s="4"/>
      <c r="P1947" s="186">
        <f t="shared" si="341"/>
        <v>270.8</v>
      </c>
      <c r="Q1947" s="186">
        <f>K1947-P1947</f>
        <v>0</v>
      </c>
      <c r="R1947" s="4">
        <v>43</v>
      </c>
      <c r="S1947" s="4" t="s">
        <v>70</v>
      </c>
      <c r="T1947" s="4" t="s">
        <v>70</v>
      </c>
      <c r="U1947" s="140">
        <v>45341</v>
      </c>
      <c r="V1947" s="4" t="s">
        <v>1884</v>
      </c>
      <c r="W1947" s="4" t="s">
        <v>1954</v>
      </c>
      <c r="X1947" s="139" t="s">
        <v>70</v>
      </c>
      <c r="Y1947" s="140">
        <v>45369</v>
      </c>
      <c r="Z1947" s="4" t="s">
        <v>1885</v>
      </c>
      <c r="AA1947" s="4" t="s">
        <v>1886</v>
      </c>
      <c r="AB1947" s="186">
        <f t="shared" ref="AB1947:AB1949" si="342">P1947</f>
        <v>270.8</v>
      </c>
      <c r="AC1947" s="142">
        <f t="shared" si="337"/>
        <v>0</v>
      </c>
      <c r="AD1947" s="4"/>
      <c r="AE1947" s="4" t="s">
        <v>1127</v>
      </c>
      <c r="AF1947" s="144" t="s">
        <v>6766</v>
      </c>
      <c r="AG1947" s="145"/>
      <c r="AH1947" s="4"/>
      <c r="AI1947" s="145"/>
      <c r="AJ1947" s="4"/>
    </row>
    <row r="1948" spans="1:36" hidden="1">
      <c r="B1948" s="175" t="s">
        <v>5175</v>
      </c>
      <c r="C1948" s="174" t="s">
        <v>441</v>
      </c>
      <c r="D1948" s="4" t="s">
        <v>1831</v>
      </c>
      <c r="E1948" s="4"/>
      <c r="F1948" s="4" t="s">
        <v>2018</v>
      </c>
      <c r="G1948" s="4" t="s">
        <v>9422</v>
      </c>
      <c r="H1948" s="4" t="s">
        <v>1403</v>
      </c>
      <c r="I1948" s="4" t="s">
        <v>1404</v>
      </c>
      <c r="J1948" s="4"/>
      <c r="K1948" s="139">
        <v>407.66</v>
      </c>
      <c r="L1948" s="139">
        <v>9830720.9000000004</v>
      </c>
      <c r="M1948" s="4">
        <v>0</v>
      </c>
      <c r="N1948" s="4" t="s">
        <v>8673</v>
      </c>
      <c r="O1948" s="4"/>
      <c r="P1948" s="186">
        <f t="shared" si="341"/>
        <v>407.66</v>
      </c>
      <c r="Q1948" s="186">
        <f>K1948-P1948</f>
        <v>0</v>
      </c>
      <c r="R1948" s="4">
        <v>43</v>
      </c>
      <c r="S1948" s="4" t="s">
        <v>70</v>
      </c>
      <c r="T1948" s="4" t="s">
        <v>70</v>
      </c>
      <c r="U1948" s="140">
        <v>45341</v>
      </c>
      <c r="V1948" s="4" t="s">
        <v>1884</v>
      </c>
      <c r="W1948" s="4" t="s">
        <v>1954</v>
      </c>
      <c r="X1948" s="139" t="s">
        <v>70</v>
      </c>
      <c r="Y1948" s="140">
        <v>45369</v>
      </c>
      <c r="Z1948" s="4" t="s">
        <v>1885</v>
      </c>
      <c r="AA1948" s="4" t="s">
        <v>1886</v>
      </c>
      <c r="AB1948" s="186">
        <f t="shared" si="342"/>
        <v>407.66</v>
      </c>
      <c r="AC1948" s="142">
        <f t="shared" si="337"/>
        <v>0</v>
      </c>
      <c r="AD1948" s="4"/>
      <c r="AE1948" s="4" t="s">
        <v>1127</v>
      </c>
      <c r="AF1948" s="144" t="s">
        <v>6766</v>
      </c>
      <c r="AG1948" s="145"/>
      <c r="AH1948" s="4"/>
      <c r="AI1948" s="145"/>
      <c r="AJ1948" s="4"/>
    </row>
    <row r="1949" spans="1:36" hidden="1">
      <c r="B1949" s="175" t="s">
        <v>5175</v>
      </c>
      <c r="C1949" s="174" t="s">
        <v>441</v>
      </c>
      <c r="D1949" s="4" t="s">
        <v>1831</v>
      </c>
      <c r="E1949" s="4"/>
      <c r="F1949" s="4" t="s">
        <v>1060</v>
      </c>
      <c r="G1949" s="4" t="s">
        <v>9423</v>
      </c>
      <c r="H1949" s="4" t="s">
        <v>1403</v>
      </c>
      <c r="I1949" s="4" t="s">
        <v>1404</v>
      </c>
      <c r="J1949" s="4"/>
      <c r="K1949" s="139">
        <v>144088124</v>
      </c>
      <c r="L1949" s="139">
        <v>144088124</v>
      </c>
      <c r="M1949" s="4">
        <v>0.2</v>
      </c>
      <c r="N1949" s="4" t="s">
        <v>8673</v>
      </c>
      <c r="O1949" s="4"/>
      <c r="P1949" s="186">
        <f t="shared" si="341"/>
        <v>144088124</v>
      </c>
      <c r="Q1949" s="186">
        <f>K1949-P1949</f>
        <v>0</v>
      </c>
      <c r="R1949" s="4">
        <v>43</v>
      </c>
      <c r="S1949" s="4" t="s">
        <v>70</v>
      </c>
      <c r="T1949" s="4" t="s">
        <v>70</v>
      </c>
      <c r="U1949" s="140">
        <v>45341</v>
      </c>
      <c r="V1949" s="4" t="s">
        <v>1884</v>
      </c>
      <c r="W1949" s="4" t="s">
        <v>1954</v>
      </c>
      <c r="X1949" s="139" t="s">
        <v>70</v>
      </c>
      <c r="Y1949" s="140">
        <v>45369</v>
      </c>
      <c r="Z1949" s="4" t="s">
        <v>1885</v>
      </c>
      <c r="AA1949" s="4" t="s">
        <v>1886</v>
      </c>
      <c r="AB1949" s="186">
        <f t="shared" si="342"/>
        <v>144088124</v>
      </c>
      <c r="AC1949" s="142">
        <f t="shared" si="337"/>
        <v>0</v>
      </c>
      <c r="AD1949" s="4"/>
      <c r="AE1949" s="4" t="s">
        <v>1127</v>
      </c>
      <c r="AF1949" s="144" t="s">
        <v>6766</v>
      </c>
      <c r="AG1949" s="145"/>
      <c r="AH1949" s="4"/>
      <c r="AI1949" s="145"/>
      <c r="AJ1949" s="4"/>
    </row>
    <row r="1950" spans="1:36" hidden="1">
      <c r="A1950" t="s">
        <v>5926</v>
      </c>
      <c r="B1950" s="145" t="s">
        <v>5175</v>
      </c>
      <c r="C1950" s="4" t="s">
        <v>441</v>
      </c>
      <c r="D1950" s="4" t="s">
        <v>3513</v>
      </c>
      <c r="E1950" s="4"/>
      <c r="F1950" s="4" t="s">
        <v>1060</v>
      </c>
      <c r="G1950" s="4" t="s">
        <v>9424</v>
      </c>
      <c r="H1950" s="4" t="s">
        <v>1423</v>
      </c>
      <c r="I1950" s="4" t="s">
        <v>1424</v>
      </c>
      <c r="J1950" s="4"/>
      <c r="K1950" s="139">
        <v>319690500</v>
      </c>
      <c r="L1950" s="139">
        <v>319690500</v>
      </c>
      <c r="M1950" s="4">
        <v>0</v>
      </c>
      <c r="N1950" s="4" t="s">
        <v>9425</v>
      </c>
      <c r="O1950" s="4"/>
      <c r="P1950" s="186">
        <f t="shared" si="341"/>
        <v>319690500</v>
      </c>
      <c r="Q1950" s="186">
        <f t="shared" ref="Q1950:Q1952" si="343">P1950-K1950</f>
        <v>0</v>
      </c>
      <c r="R1950" s="4" t="s">
        <v>2503</v>
      </c>
      <c r="S1950" s="4" t="s">
        <v>70</v>
      </c>
      <c r="T1950" s="4"/>
      <c r="U1950" s="140">
        <v>45353</v>
      </c>
      <c r="V1950" s="4" t="s">
        <v>1884</v>
      </c>
      <c r="W1950" s="4" t="s">
        <v>1954</v>
      </c>
      <c r="X1950" s="4"/>
      <c r="Y1950" s="4"/>
      <c r="Z1950" s="146"/>
      <c r="AA1950" s="4" t="s">
        <v>1886</v>
      </c>
      <c r="AB1950" s="4"/>
      <c r="AC1950" s="142">
        <f t="shared" si="337"/>
        <v>319690500</v>
      </c>
      <c r="AD1950" s="4"/>
      <c r="AE1950" s="4"/>
      <c r="AF1950" s="144"/>
      <c r="AG1950" s="145"/>
      <c r="AH1950" s="4"/>
      <c r="AI1950" s="145"/>
      <c r="AJ1950" s="4"/>
    </row>
    <row r="1951" spans="1:36" hidden="1">
      <c r="A1951" t="s">
        <v>5926</v>
      </c>
      <c r="B1951" s="145" t="s">
        <v>5175</v>
      </c>
      <c r="C1951" s="4" t="s">
        <v>441</v>
      </c>
      <c r="D1951" s="4" t="s">
        <v>3513</v>
      </c>
      <c r="E1951" s="4"/>
      <c r="F1951" s="4" t="s">
        <v>1060</v>
      </c>
      <c r="G1951" s="4" t="s">
        <v>9426</v>
      </c>
      <c r="H1951" s="4" t="s">
        <v>1423</v>
      </c>
      <c r="I1951" s="4" t="s">
        <v>1424</v>
      </c>
      <c r="J1951" s="4"/>
      <c r="K1951" s="139">
        <v>1795434481</v>
      </c>
      <c r="L1951" s="139">
        <v>1795434481</v>
      </c>
      <c r="M1951" s="4">
        <v>0.2</v>
      </c>
      <c r="N1951" s="4" t="s">
        <v>9427</v>
      </c>
      <c r="O1951" s="4"/>
      <c r="P1951" s="186">
        <f t="shared" si="341"/>
        <v>1795434481</v>
      </c>
      <c r="Q1951" s="186">
        <f t="shared" si="343"/>
        <v>0</v>
      </c>
      <c r="R1951" s="4" t="s">
        <v>2503</v>
      </c>
      <c r="S1951" s="4" t="s">
        <v>70</v>
      </c>
      <c r="T1951" s="4"/>
      <c r="U1951" s="140">
        <v>45353</v>
      </c>
      <c r="V1951" s="4" t="s">
        <v>1884</v>
      </c>
      <c r="W1951" s="4" t="s">
        <v>1954</v>
      </c>
      <c r="X1951" s="4"/>
      <c r="Y1951" s="4"/>
      <c r="Z1951" s="146"/>
      <c r="AA1951" s="4" t="s">
        <v>1886</v>
      </c>
      <c r="AB1951" s="4"/>
      <c r="AC1951" s="142">
        <f t="shared" si="337"/>
        <v>1795434481</v>
      </c>
      <c r="AD1951" s="4"/>
      <c r="AE1951" s="4"/>
      <c r="AF1951" s="144"/>
      <c r="AG1951" s="145"/>
      <c r="AH1951" s="4"/>
      <c r="AI1951" s="145"/>
      <c r="AJ1951" s="4"/>
    </row>
    <row r="1952" spans="1:36" hidden="1">
      <c r="A1952" t="s">
        <v>5926</v>
      </c>
      <c r="B1952" s="145" t="s">
        <v>5175</v>
      </c>
      <c r="C1952" s="4" t="s">
        <v>441</v>
      </c>
      <c r="D1952" s="4" t="s">
        <v>3513</v>
      </c>
      <c r="E1952" s="4"/>
      <c r="F1952" s="4" t="s">
        <v>1060</v>
      </c>
      <c r="G1952" s="4" t="s">
        <v>9428</v>
      </c>
      <c r="H1952" s="4" t="s">
        <v>1423</v>
      </c>
      <c r="I1952" s="4" t="s">
        <v>1424</v>
      </c>
      <c r="J1952" s="4"/>
      <c r="K1952" s="139">
        <v>1100000000</v>
      </c>
      <c r="L1952" s="139">
        <v>1100000000</v>
      </c>
      <c r="M1952" s="4">
        <v>0</v>
      </c>
      <c r="N1952" s="4" t="s">
        <v>9429</v>
      </c>
      <c r="O1952" s="4"/>
      <c r="P1952" s="186">
        <f t="shared" si="341"/>
        <v>1100000000</v>
      </c>
      <c r="Q1952" s="186">
        <f t="shared" si="343"/>
        <v>0</v>
      </c>
      <c r="R1952" s="4" t="s">
        <v>2503</v>
      </c>
      <c r="S1952" s="4" t="s">
        <v>70</v>
      </c>
      <c r="T1952" s="4"/>
      <c r="U1952" s="140">
        <v>45353</v>
      </c>
      <c r="V1952" s="4" t="s">
        <v>1884</v>
      </c>
      <c r="W1952" s="4" t="s">
        <v>1954</v>
      </c>
      <c r="X1952" s="4"/>
      <c r="Y1952" s="4"/>
      <c r="Z1952" s="146"/>
      <c r="AA1952" s="4" t="s">
        <v>1886</v>
      </c>
      <c r="AB1952" s="4"/>
      <c r="AC1952" s="142">
        <f t="shared" si="337"/>
        <v>1100000000</v>
      </c>
      <c r="AD1952" s="4"/>
      <c r="AE1952" s="4"/>
      <c r="AF1952" s="144"/>
      <c r="AG1952" s="145"/>
      <c r="AH1952" s="4"/>
      <c r="AI1952" s="145"/>
      <c r="AJ1952" s="4"/>
    </row>
    <row r="1953" spans="2:36" hidden="1">
      <c r="B1953" s="145" t="s">
        <v>5175</v>
      </c>
      <c r="C1953" s="4" t="s">
        <v>441</v>
      </c>
      <c r="D1953" s="4" t="s">
        <v>4587</v>
      </c>
      <c r="E1953" s="4"/>
      <c r="F1953" s="4" t="s">
        <v>1060</v>
      </c>
      <c r="G1953" s="4" t="s">
        <v>9430</v>
      </c>
      <c r="H1953" s="4" t="s">
        <v>1503</v>
      </c>
      <c r="I1953" s="4" t="s">
        <v>1504</v>
      </c>
      <c r="J1953" s="4"/>
      <c r="K1953" s="139">
        <v>187075</v>
      </c>
      <c r="L1953" s="139">
        <v>187075</v>
      </c>
      <c r="M1953" s="4">
        <v>0.2</v>
      </c>
      <c r="N1953" s="4" t="s">
        <v>4531</v>
      </c>
      <c r="O1953" s="4"/>
      <c r="P1953" s="186">
        <f>L1953</f>
        <v>187075</v>
      </c>
      <c r="Q1953" s="186">
        <f>L1953-P1953</f>
        <v>0</v>
      </c>
      <c r="R1953" s="4">
        <v>176</v>
      </c>
      <c r="S1953" s="4" t="s">
        <v>70</v>
      </c>
      <c r="T1953" s="4" t="s">
        <v>70</v>
      </c>
      <c r="U1953" s="140">
        <v>45348</v>
      </c>
      <c r="V1953" s="4" t="s">
        <v>1887</v>
      </c>
      <c r="W1953" s="4"/>
      <c r="X1953" s="4"/>
      <c r="Y1953" s="4"/>
      <c r="Z1953" s="146"/>
      <c r="AA1953" s="4" t="s">
        <v>1886</v>
      </c>
      <c r="AB1953" s="4"/>
      <c r="AC1953" s="142">
        <f t="shared" si="337"/>
        <v>187075</v>
      </c>
      <c r="AD1953" s="4"/>
      <c r="AE1953" s="4"/>
      <c r="AF1953" s="144"/>
      <c r="AG1953" s="145"/>
      <c r="AH1953" s="4"/>
      <c r="AI1953" s="145"/>
      <c r="AJ1953" s="4"/>
    </row>
    <row r="1954" spans="2:36" hidden="1">
      <c r="B1954" s="145" t="s">
        <v>5175</v>
      </c>
      <c r="C1954" s="4" t="s">
        <v>441</v>
      </c>
      <c r="D1954" s="4" t="s">
        <v>6599</v>
      </c>
      <c r="E1954" s="4"/>
      <c r="F1954" s="4" t="s">
        <v>1060</v>
      </c>
      <c r="G1954" s="4" t="s">
        <v>9431</v>
      </c>
      <c r="H1954" s="4" t="s">
        <v>1501</v>
      </c>
      <c r="I1954" s="4" t="s">
        <v>1502</v>
      </c>
      <c r="J1954" s="4"/>
      <c r="K1954" s="139">
        <v>486508</v>
      </c>
      <c r="L1954" s="139">
        <v>486508</v>
      </c>
      <c r="M1954" s="4">
        <v>0.2</v>
      </c>
      <c r="N1954" s="4" t="s">
        <v>3938</v>
      </c>
      <c r="O1954" s="4"/>
      <c r="P1954" s="186">
        <f t="shared" ref="P1954:P1961" si="344">K1954</f>
        <v>486508</v>
      </c>
      <c r="Q1954" s="186">
        <f>P1954-K1954</f>
        <v>0</v>
      </c>
      <c r="R1954" s="4">
        <v>124</v>
      </c>
      <c r="S1954" s="4" t="s">
        <v>70</v>
      </c>
      <c r="T1954" s="4" t="s">
        <v>70</v>
      </c>
      <c r="U1954" s="140">
        <v>45321</v>
      </c>
      <c r="V1954" s="4" t="s">
        <v>1884</v>
      </c>
      <c r="W1954" s="4"/>
      <c r="X1954" s="4"/>
      <c r="Y1954" s="4"/>
      <c r="Z1954" s="146"/>
      <c r="AA1954" s="4" t="s">
        <v>1886</v>
      </c>
      <c r="AB1954" s="4"/>
      <c r="AC1954" s="142">
        <f t="shared" si="337"/>
        <v>486508</v>
      </c>
      <c r="AD1954" s="4"/>
      <c r="AE1954" s="4"/>
      <c r="AF1954" s="144"/>
      <c r="AG1954" s="145"/>
      <c r="AH1954" s="4"/>
      <c r="AI1954" s="145"/>
      <c r="AJ1954" s="4"/>
    </row>
    <row r="1955" spans="2:36" hidden="1">
      <c r="B1955" s="145" t="s">
        <v>5175</v>
      </c>
      <c r="C1955" s="4" t="s">
        <v>441</v>
      </c>
      <c r="D1955" s="4" t="s">
        <v>4879</v>
      </c>
      <c r="E1955" s="4"/>
      <c r="F1955" s="4" t="s">
        <v>1060</v>
      </c>
      <c r="G1955" s="4" t="s">
        <v>9432</v>
      </c>
      <c r="H1955" s="4" t="s">
        <v>1491</v>
      </c>
      <c r="I1955" s="4" t="s">
        <v>1492</v>
      </c>
      <c r="J1955" s="4"/>
      <c r="K1955" s="139">
        <v>547562</v>
      </c>
      <c r="L1955" s="139">
        <v>547562</v>
      </c>
      <c r="M1955" s="4">
        <v>0.2</v>
      </c>
      <c r="N1955" s="4" t="s">
        <v>9019</v>
      </c>
      <c r="O1955" s="4"/>
      <c r="P1955" s="186">
        <f t="shared" si="344"/>
        <v>547562</v>
      </c>
      <c r="Q1955" s="186">
        <f>K1955-P1955</f>
        <v>0</v>
      </c>
      <c r="R1955" s="4">
        <v>182</v>
      </c>
      <c r="S1955" s="4" t="s">
        <v>70</v>
      </c>
      <c r="T1955" s="4" t="s">
        <v>70</v>
      </c>
      <c r="U1955" s="140">
        <v>45352</v>
      </c>
      <c r="V1955" s="4" t="s">
        <v>1884</v>
      </c>
      <c r="W1955" s="4" t="s">
        <v>1954</v>
      </c>
      <c r="X1955" s="139" t="s">
        <v>70</v>
      </c>
      <c r="Y1955" s="140">
        <v>45362</v>
      </c>
      <c r="Z1955" s="4" t="s">
        <v>1888</v>
      </c>
      <c r="AA1955" s="4" t="s">
        <v>1886</v>
      </c>
      <c r="AB1955" s="186">
        <f>P1955</f>
        <v>547562</v>
      </c>
      <c r="AC1955" s="142">
        <f>P1955-AB1955</f>
        <v>0</v>
      </c>
      <c r="AD1955" s="4"/>
      <c r="AE1955" s="4" t="s">
        <v>1127</v>
      </c>
      <c r="AF1955" s="252" t="s">
        <v>5205</v>
      </c>
      <c r="AG1955" s="145"/>
      <c r="AH1955" s="4"/>
      <c r="AI1955" s="145"/>
      <c r="AJ1955" s="4"/>
    </row>
    <row r="1956" spans="2:36" hidden="1">
      <c r="B1956" s="145" t="s">
        <v>5175</v>
      </c>
      <c r="C1956" s="4" t="s">
        <v>441</v>
      </c>
      <c r="D1956" s="4" t="s">
        <v>4645</v>
      </c>
      <c r="E1956" s="4"/>
      <c r="F1956" s="4" t="s">
        <v>1060</v>
      </c>
      <c r="G1956" s="4" t="s">
        <v>9433</v>
      </c>
      <c r="H1956" s="4" t="s">
        <v>1505</v>
      </c>
      <c r="I1956" s="4" t="s">
        <v>1506</v>
      </c>
      <c r="J1956" s="4"/>
      <c r="K1956" s="139">
        <v>874479</v>
      </c>
      <c r="L1956" s="139">
        <v>874479</v>
      </c>
      <c r="M1956" s="4">
        <v>0.2</v>
      </c>
      <c r="N1956" s="4" t="s">
        <v>6924</v>
      </c>
      <c r="O1956" s="4"/>
      <c r="P1956" s="186">
        <f t="shared" si="344"/>
        <v>874479</v>
      </c>
      <c r="Q1956" s="186">
        <f>P1956-K1956</f>
        <v>0</v>
      </c>
      <c r="R1956" s="4">
        <v>117</v>
      </c>
      <c r="S1956" s="4" t="s">
        <v>70</v>
      </c>
      <c r="T1956" s="4" t="s">
        <v>70</v>
      </c>
      <c r="U1956" s="140">
        <v>45352</v>
      </c>
      <c r="V1956" s="4" t="s">
        <v>1884</v>
      </c>
      <c r="W1956" s="4" t="s">
        <v>1954</v>
      </c>
      <c r="X1956" s="4"/>
      <c r="Y1956" s="4"/>
      <c r="Z1956" s="146"/>
      <c r="AA1956" s="4" t="s">
        <v>1886</v>
      </c>
      <c r="AB1956" s="4"/>
      <c r="AC1956" s="142">
        <f t="shared" si="337"/>
        <v>874479</v>
      </c>
      <c r="AD1956" s="4"/>
      <c r="AE1956" s="4"/>
      <c r="AF1956" s="144"/>
      <c r="AG1956" s="145"/>
      <c r="AH1956" s="4"/>
      <c r="AI1956" s="145"/>
      <c r="AJ1956" s="4"/>
    </row>
    <row r="1957" spans="2:36" hidden="1">
      <c r="B1957" s="175" t="s">
        <v>5175</v>
      </c>
      <c r="C1957" s="174" t="s">
        <v>441</v>
      </c>
      <c r="D1957" s="4" t="s">
        <v>1831</v>
      </c>
      <c r="E1957" s="4"/>
      <c r="F1957" s="4" t="s">
        <v>1060</v>
      </c>
      <c r="G1957" s="4" t="s">
        <v>9434</v>
      </c>
      <c r="H1957" s="4" t="s">
        <v>1375</v>
      </c>
      <c r="I1957" s="4" t="s">
        <v>1376</v>
      </c>
      <c r="J1957" s="4"/>
      <c r="K1957" s="139">
        <v>31913856</v>
      </c>
      <c r="L1957" s="139">
        <v>31913856</v>
      </c>
      <c r="M1957" s="4">
        <v>0.2</v>
      </c>
      <c r="N1957" s="4" t="s">
        <v>4205</v>
      </c>
      <c r="O1957" s="4"/>
      <c r="P1957" s="186">
        <f t="shared" si="344"/>
        <v>31913856</v>
      </c>
      <c r="Q1957" s="186">
        <f>K1957-P1957</f>
        <v>0</v>
      </c>
      <c r="R1957" s="4">
        <v>54</v>
      </c>
      <c r="S1957" s="4" t="s">
        <v>70</v>
      </c>
      <c r="T1957" s="4" t="s">
        <v>70</v>
      </c>
      <c r="U1957" s="140">
        <v>45341</v>
      </c>
      <c r="V1957" s="4" t="s">
        <v>1884</v>
      </c>
      <c r="W1957" s="4" t="s">
        <v>1954</v>
      </c>
      <c r="X1957" s="139" t="s">
        <v>70</v>
      </c>
      <c r="Y1957" s="140">
        <v>45369</v>
      </c>
      <c r="Z1957" s="4" t="s">
        <v>1885</v>
      </c>
      <c r="AA1957" s="4" t="s">
        <v>1886</v>
      </c>
      <c r="AB1957" s="186">
        <f t="shared" ref="AB1957:AB1958" si="345">P1957</f>
        <v>31913856</v>
      </c>
      <c r="AC1957" s="142">
        <f t="shared" si="337"/>
        <v>0</v>
      </c>
      <c r="AD1957" s="4"/>
      <c r="AE1957" s="4" t="s">
        <v>1127</v>
      </c>
      <c r="AF1957" s="144" t="s">
        <v>8336</v>
      </c>
      <c r="AG1957" s="145"/>
      <c r="AH1957" s="4"/>
      <c r="AI1957" s="145"/>
      <c r="AJ1957" s="4"/>
    </row>
    <row r="1958" spans="2:36" hidden="1">
      <c r="B1958" s="175" t="s">
        <v>5175</v>
      </c>
      <c r="C1958" s="174" t="s">
        <v>441</v>
      </c>
      <c r="D1958" s="4" t="s">
        <v>1831</v>
      </c>
      <c r="E1958" s="4"/>
      <c r="F1958" s="4" t="s">
        <v>1060</v>
      </c>
      <c r="G1958" s="4" t="s">
        <v>9435</v>
      </c>
      <c r="H1958" s="4" t="s">
        <v>1375</v>
      </c>
      <c r="I1958" s="4" t="s">
        <v>1376</v>
      </c>
      <c r="J1958" s="4"/>
      <c r="K1958" s="139">
        <v>5746436</v>
      </c>
      <c r="L1958" s="139">
        <v>5746436</v>
      </c>
      <c r="M1958" s="4">
        <v>0.2</v>
      </c>
      <c r="N1958" s="4" t="s">
        <v>8482</v>
      </c>
      <c r="O1958" s="4"/>
      <c r="P1958" s="186">
        <f t="shared" si="344"/>
        <v>5746436</v>
      </c>
      <c r="Q1958" s="186">
        <f>K1958-P1958</f>
        <v>0</v>
      </c>
      <c r="R1958" s="4">
        <v>54</v>
      </c>
      <c r="S1958" s="4" t="s">
        <v>70</v>
      </c>
      <c r="T1958" s="4" t="s">
        <v>70</v>
      </c>
      <c r="U1958" s="140">
        <v>45341</v>
      </c>
      <c r="V1958" s="4" t="s">
        <v>1884</v>
      </c>
      <c r="W1958" s="4" t="s">
        <v>1954</v>
      </c>
      <c r="X1958" s="139" t="s">
        <v>70</v>
      </c>
      <c r="Y1958" s="140">
        <v>45369</v>
      </c>
      <c r="Z1958" s="4" t="s">
        <v>1885</v>
      </c>
      <c r="AA1958" s="4" t="s">
        <v>1886</v>
      </c>
      <c r="AB1958" s="186">
        <f t="shared" si="345"/>
        <v>5746436</v>
      </c>
      <c r="AC1958" s="142">
        <f t="shared" si="337"/>
        <v>0</v>
      </c>
      <c r="AD1958" s="4"/>
      <c r="AE1958" s="4" t="s">
        <v>1127</v>
      </c>
      <c r="AF1958" s="144" t="s">
        <v>8336</v>
      </c>
      <c r="AG1958" s="145"/>
      <c r="AH1958" s="4"/>
      <c r="AI1958" s="145"/>
      <c r="AJ1958" s="4"/>
    </row>
    <row r="1959" spans="2:36" hidden="1">
      <c r="B1959" s="145" t="s">
        <v>5175</v>
      </c>
      <c r="C1959" s="4" t="s">
        <v>441</v>
      </c>
      <c r="D1959" s="4" t="s">
        <v>1957</v>
      </c>
      <c r="E1959" s="4"/>
      <c r="F1959" s="4" t="s">
        <v>1060</v>
      </c>
      <c r="G1959" s="4" t="s">
        <v>9436</v>
      </c>
      <c r="H1959" s="4" t="s">
        <v>1477</v>
      </c>
      <c r="I1959" s="4" t="s">
        <v>1478</v>
      </c>
      <c r="J1959" s="4"/>
      <c r="K1959" s="139">
        <v>7076466</v>
      </c>
      <c r="L1959" s="139">
        <v>7076466</v>
      </c>
      <c r="M1959" s="4">
        <v>0.2</v>
      </c>
      <c r="N1959" s="4" t="s">
        <v>5596</v>
      </c>
      <c r="O1959" s="4"/>
      <c r="P1959" s="186">
        <f t="shared" si="344"/>
        <v>7076466</v>
      </c>
      <c r="Q1959" s="186">
        <f>P1959-K1959</f>
        <v>0</v>
      </c>
      <c r="R1959" s="4">
        <v>233</v>
      </c>
      <c r="S1959" s="4" t="s">
        <v>70</v>
      </c>
      <c r="T1959" s="4" t="s">
        <v>70</v>
      </c>
      <c r="U1959" s="140">
        <v>45352</v>
      </c>
      <c r="V1959" s="4" t="s">
        <v>1884</v>
      </c>
      <c r="W1959" s="4" t="s">
        <v>1954</v>
      </c>
      <c r="X1959" s="4"/>
      <c r="Y1959" s="4"/>
      <c r="Z1959" s="146"/>
      <c r="AA1959" s="4" t="s">
        <v>1886</v>
      </c>
      <c r="AB1959" s="4"/>
      <c r="AC1959" s="142">
        <f t="shared" si="337"/>
        <v>7076466</v>
      </c>
      <c r="AD1959" s="4"/>
      <c r="AE1959" s="4"/>
      <c r="AF1959" s="144"/>
      <c r="AG1959" s="145"/>
      <c r="AH1959" s="4"/>
      <c r="AI1959" s="145"/>
      <c r="AJ1959" s="4"/>
    </row>
    <row r="1960" spans="2:36" hidden="1">
      <c r="B1960" s="145" t="s">
        <v>5175</v>
      </c>
      <c r="C1960" s="4" t="s">
        <v>441</v>
      </c>
      <c r="D1960" s="4" t="s">
        <v>1976</v>
      </c>
      <c r="E1960" s="4"/>
      <c r="F1960" s="4" t="s">
        <v>1060</v>
      </c>
      <c r="G1960" s="4" t="s">
        <v>9437</v>
      </c>
      <c r="H1960" s="4" t="s">
        <v>1387</v>
      </c>
      <c r="I1960" s="4" t="s">
        <v>1388</v>
      </c>
      <c r="J1960" s="4"/>
      <c r="K1960" s="139">
        <v>100003836</v>
      </c>
      <c r="L1960" s="139">
        <v>100003836</v>
      </c>
      <c r="M1960" s="4">
        <v>0.2</v>
      </c>
      <c r="N1960" s="4" t="s">
        <v>2964</v>
      </c>
      <c r="O1960" s="4"/>
      <c r="P1960" s="186">
        <f t="shared" si="344"/>
        <v>100003836</v>
      </c>
      <c r="Q1960" s="186">
        <f>K1960-P1960</f>
        <v>0</v>
      </c>
      <c r="R1960" s="4">
        <v>92</v>
      </c>
      <c r="S1960" s="4" t="s">
        <v>70</v>
      </c>
      <c r="T1960" s="4" t="s">
        <v>70</v>
      </c>
      <c r="U1960" s="140">
        <v>45321</v>
      </c>
      <c r="V1960" s="4" t="s">
        <v>1884</v>
      </c>
      <c r="W1960" s="4"/>
      <c r="X1960" s="139" t="s">
        <v>70</v>
      </c>
      <c r="Y1960" s="140">
        <v>45357</v>
      </c>
      <c r="Z1960" s="4" t="s">
        <v>1888</v>
      </c>
      <c r="AA1960" s="4" t="s">
        <v>1886</v>
      </c>
      <c r="AB1960" s="186">
        <f>P1960</f>
        <v>100003836</v>
      </c>
      <c r="AC1960" s="142">
        <f t="shared" si="337"/>
        <v>0</v>
      </c>
      <c r="AD1960" s="4"/>
      <c r="AE1960" s="4" t="s">
        <v>2066</v>
      </c>
      <c r="AF1960" s="252" t="s">
        <v>5386</v>
      </c>
      <c r="AG1960" s="145"/>
      <c r="AH1960" s="4"/>
      <c r="AI1960" s="145"/>
      <c r="AJ1960" s="4"/>
    </row>
    <row r="1961" spans="2:36" hidden="1">
      <c r="B1961" s="175" t="s">
        <v>5175</v>
      </c>
      <c r="C1961" s="174" t="s">
        <v>441</v>
      </c>
      <c r="D1961" s="4" t="s">
        <v>2677</v>
      </c>
      <c r="E1961" s="4"/>
      <c r="F1961" s="4" t="s">
        <v>1060</v>
      </c>
      <c r="G1961" s="4" t="s">
        <v>9438</v>
      </c>
      <c r="H1961" s="4" t="s">
        <v>1397</v>
      </c>
      <c r="I1961" s="4" t="s">
        <v>1398</v>
      </c>
      <c r="J1961" s="4"/>
      <c r="K1961" s="139">
        <v>450711021</v>
      </c>
      <c r="L1961" s="139">
        <v>450711021</v>
      </c>
      <c r="M1961" s="4">
        <v>0.2</v>
      </c>
      <c r="N1961" s="4" t="s">
        <v>2451</v>
      </c>
      <c r="O1961" s="4"/>
      <c r="P1961" s="186">
        <f t="shared" si="344"/>
        <v>450711021</v>
      </c>
      <c r="Q1961" s="186">
        <f>K1961-P1961</f>
        <v>0</v>
      </c>
      <c r="R1961" s="4">
        <v>181</v>
      </c>
      <c r="S1961" s="4" t="s">
        <v>70</v>
      </c>
      <c r="T1961" s="4" t="s">
        <v>70</v>
      </c>
      <c r="U1961" s="140">
        <v>45341</v>
      </c>
      <c r="V1961" s="4" t="s">
        <v>1884</v>
      </c>
      <c r="W1961" s="4" t="s">
        <v>1954</v>
      </c>
      <c r="X1961" s="4"/>
      <c r="Y1961" s="4"/>
      <c r="Z1961" s="146"/>
      <c r="AA1961" s="4" t="s">
        <v>1886</v>
      </c>
      <c r="AB1961" s="4"/>
      <c r="AC1961" s="142">
        <f t="shared" si="337"/>
        <v>450711021</v>
      </c>
      <c r="AD1961" s="4"/>
      <c r="AE1961" s="4"/>
      <c r="AF1961" s="4"/>
      <c r="AG1961" s="145"/>
      <c r="AH1961" s="4"/>
      <c r="AI1961" s="145"/>
      <c r="AJ1961" s="4"/>
    </row>
  </sheetData>
  <autoFilter ref="A2:AN1961" xr:uid="{4270D84A-7E19-43BC-8C9B-A79AAE5A0115}">
    <filterColumn colId="8">
      <filters>
        <filter val="CONG TY CO PHAN MNA"/>
      </filters>
    </filterColumn>
  </autoFilter>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0D84A-7E19-43BC-8C9B-A79AAE5A0115}">
  <sheetPr codeName="Sheet9">
    <tabColor theme="7" tint="0.59999389629810485"/>
  </sheetPr>
  <dimension ref="A1:AO1961"/>
  <sheetViews>
    <sheetView showGridLines="0" tabSelected="1" topLeftCell="AJ1" zoomScale="93" zoomScaleNormal="70" workbookViewId="0">
      <selection activeCell="AK7" sqref="AK7"/>
    </sheetView>
  </sheetViews>
  <sheetFormatPr defaultRowHeight="14.5"/>
  <cols>
    <col min="1" max="1" width="13.08984375" bestFit="1" customWidth="1"/>
    <col min="3" max="3" width="24.54296875" bestFit="1" customWidth="1"/>
    <col min="4" max="4" width="24.54296875" customWidth="1"/>
    <col min="5" max="5" width="33.453125" customWidth="1"/>
    <col min="6" max="6" width="24.54296875" customWidth="1"/>
    <col min="7" max="7" width="15.90625" customWidth="1"/>
    <col min="8" max="8" width="18.36328125" customWidth="1"/>
    <col min="9" max="9" width="69.453125" bestFit="1" customWidth="1"/>
    <col min="10" max="10" width="54.08984375" style="9" customWidth="1"/>
    <col min="11" max="11" width="21.6328125" style="9" customWidth="1"/>
    <col min="12" max="12" width="23" style="1" customWidth="1"/>
    <col min="13" max="13" width="16.08984375" customWidth="1"/>
    <col min="14" max="14" width="13.36328125" customWidth="1"/>
    <col min="15" max="15" width="11.54296875" customWidth="1"/>
    <col min="16" max="16" width="20.08984375" customWidth="1"/>
    <col min="17" max="17" width="20.6328125" customWidth="1"/>
    <col min="18" max="19" width="11.54296875" customWidth="1"/>
    <col min="20" max="20" width="21.453125" customWidth="1"/>
    <col min="21" max="21" width="13.36328125" customWidth="1"/>
    <col min="22" max="22" width="21.6328125" customWidth="1"/>
    <col min="23" max="23" width="19.453125" customWidth="1"/>
    <col min="24" max="24" width="7.453125" customWidth="1"/>
    <col min="25" max="25" width="16.453125" style="131" customWidth="1"/>
    <col min="26" max="26" width="14.90625" customWidth="1"/>
    <col min="27" max="27" width="18.54296875" style="9" customWidth="1"/>
    <col min="28" max="28" width="28.36328125" customWidth="1"/>
    <col min="29" max="29" width="17.36328125" customWidth="1"/>
    <col min="30" max="30" width="14.54296875" customWidth="1"/>
    <col min="31" max="31" width="14.36328125" bestFit="1" customWidth="1"/>
    <col min="32" max="32" width="15" bestFit="1" customWidth="1"/>
    <col min="33" max="33" width="16.08984375" style="8" bestFit="1" customWidth="1"/>
    <col min="34" max="34" width="8.36328125" bestFit="1" customWidth="1"/>
    <col min="35" max="35" width="13.08984375" style="8" bestFit="1" customWidth="1"/>
    <col min="36" max="36" width="98.08984375" bestFit="1" customWidth="1"/>
    <col min="37" max="37" width="98.08984375" customWidth="1"/>
    <col min="38" max="38" width="12.6328125" customWidth="1"/>
    <col min="39" max="39" width="15.6328125" bestFit="1" customWidth="1"/>
    <col min="40" max="40" width="13.36328125" bestFit="1" customWidth="1"/>
    <col min="41" max="41" width="16.453125" bestFit="1" customWidth="1"/>
    <col min="42" max="42" width="12.36328125" bestFit="1" customWidth="1"/>
    <col min="43" max="43" width="15.36328125" bestFit="1" customWidth="1"/>
    <col min="44" max="44" width="13.08984375" bestFit="1" customWidth="1"/>
    <col min="45" max="45" width="30.36328125" bestFit="1" customWidth="1"/>
    <col min="46" max="46" width="21.08984375" bestFit="1" customWidth="1"/>
    <col min="47" max="47" width="111.90625" bestFit="1" customWidth="1"/>
    <col min="48" max="48" width="10.6328125" bestFit="1" customWidth="1"/>
    <col min="49" max="49" width="140.08984375" bestFit="1" customWidth="1"/>
    <col min="50" max="50" width="11.54296875" bestFit="1" customWidth="1"/>
    <col min="51" max="51" width="88.36328125" bestFit="1" customWidth="1"/>
    <col min="52" max="52" width="11.90625" bestFit="1" customWidth="1"/>
    <col min="53" max="53" width="63.6328125" bestFit="1" customWidth="1"/>
    <col min="54" max="54" width="19.453125" bestFit="1" customWidth="1"/>
    <col min="55" max="55" width="8.36328125" bestFit="1" customWidth="1"/>
    <col min="57" max="57" width="14.08984375" bestFit="1" customWidth="1"/>
    <col min="58" max="58" width="48.6328125" bestFit="1" customWidth="1"/>
    <col min="59" max="59" width="34.90625" bestFit="1" customWidth="1"/>
  </cols>
  <sheetData>
    <row r="1" spans="1:41">
      <c r="H1" s="66" t="s">
        <v>1726</v>
      </c>
      <c r="L1" s="132">
        <f>SUM(L3:L1961)</f>
        <v>27842835689927.051</v>
      </c>
      <c r="O1" s="154" t="s">
        <v>2481</v>
      </c>
      <c r="P1" s="154"/>
      <c r="Q1" s="154"/>
      <c r="R1" s="154">
        <f>MAX(R2:R1962)</f>
        <v>248</v>
      </c>
      <c r="S1" s="154"/>
      <c r="T1" s="155" t="s">
        <v>70</v>
      </c>
      <c r="U1" s="156">
        <v>44927</v>
      </c>
      <c r="V1" s="155" t="s">
        <v>1886</v>
      </c>
      <c r="W1" s="12" t="s">
        <v>1954</v>
      </c>
      <c r="X1" s="12" t="s">
        <v>70</v>
      </c>
      <c r="Y1" s="262">
        <v>45353</v>
      </c>
      <c r="Z1" s="184" t="s">
        <v>1888</v>
      </c>
      <c r="AA1" s="12" t="s">
        <v>1886</v>
      </c>
      <c r="AB1" s="157">
        <v>19999978000</v>
      </c>
      <c r="AC1" s="157">
        <v>0</v>
      </c>
      <c r="AD1" s="57">
        <v>0</v>
      </c>
      <c r="AE1" s="12" t="s">
        <v>1127</v>
      </c>
      <c r="AF1" s="175" t="s">
        <v>5175</v>
      </c>
    </row>
    <row r="2" spans="1:41" ht="29">
      <c r="A2" t="s">
        <v>10</v>
      </c>
      <c r="B2" s="151" t="s">
        <v>1862</v>
      </c>
      <c r="C2" s="147" t="s">
        <v>2483</v>
      </c>
      <c r="D2" s="148" t="s">
        <v>2484</v>
      </c>
      <c r="E2" s="148" t="s">
        <v>5176</v>
      </c>
      <c r="F2" s="148" t="s">
        <v>2485</v>
      </c>
      <c r="G2" s="148" t="s">
        <v>2486</v>
      </c>
      <c r="H2" s="148" t="s">
        <v>2487</v>
      </c>
      <c r="I2" s="285" t="s">
        <v>2488</v>
      </c>
      <c r="J2" s="148" t="s">
        <v>2489</v>
      </c>
      <c r="K2" s="320" t="s">
        <v>2490</v>
      </c>
      <c r="L2" s="149" t="s">
        <v>2491</v>
      </c>
      <c r="M2" s="148" t="s">
        <v>2492</v>
      </c>
      <c r="N2" s="148" t="s">
        <v>5177</v>
      </c>
      <c r="O2" s="148" t="s">
        <v>2494</v>
      </c>
      <c r="P2" s="321" t="s">
        <v>1941</v>
      </c>
      <c r="Q2" s="322" t="s">
        <v>1876</v>
      </c>
      <c r="R2" s="322" t="s">
        <v>1868</v>
      </c>
      <c r="S2" s="325" t="s">
        <v>2495</v>
      </c>
      <c r="T2" s="133" t="s">
        <v>1865</v>
      </c>
      <c r="U2" s="133" t="s">
        <v>1866</v>
      </c>
      <c r="V2" s="133" t="s">
        <v>1867</v>
      </c>
      <c r="W2" s="133" t="s">
        <v>1869</v>
      </c>
      <c r="X2" s="134" t="s">
        <v>1870</v>
      </c>
      <c r="Y2" s="263" t="s">
        <v>1871</v>
      </c>
      <c r="Z2" s="263" t="s">
        <v>1872</v>
      </c>
      <c r="AA2" s="134" t="s">
        <v>1873</v>
      </c>
      <c r="AB2" s="249" t="s">
        <v>1874</v>
      </c>
      <c r="AC2" s="135" t="s">
        <v>1876</v>
      </c>
      <c r="AD2" s="135" t="s">
        <v>1877</v>
      </c>
      <c r="AE2" s="133" t="s">
        <v>1942</v>
      </c>
      <c r="AF2" s="136" t="s">
        <v>1879</v>
      </c>
      <c r="AG2" s="137" t="s">
        <v>1880</v>
      </c>
      <c r="AH2" s="138" t="s">
        <v>1881</v>
      </c>
      <c r="AI2" s="137" t="s">
        <v>1943</v>
      </c>
      <c r="AJ2" s="138" t="s">
        <v>1882</v>
      </c>
      <c r="AK2" s="138" t="s">
        <v>9554</v>
      </c>
      <c r="AL2" t="s">
        <v>2496</v>
      </c>
      <c r="AO2" s="386"/>
    </row>
    <row r="3" spans="1:41">
      <c r="B3" s="145" t="s">
        <v>5175</v>
      </c>
      <c r="C3" s="4" t="s">
        <v>160</v>
      </c>
      <c r="D3" s="4" t="s">
        <v>2518</v>
      </c>
      <c r="E3" s="4" t="s">
        <v>2518</v>
      </c>
      <c r="F3" s="4" t="s">
        <v>1060</v>
      </c>
      <c r="G3" s="177" t="s">
        <v>5178</v>
      </c>
      <c r="H3" s="4" t="s">
        <v>1180</v>
      </c>
      <c r="I3" s="4" t="s">
        <v>1181</v>
      </c>
      <c r="J3" s="4" t="s">
        <v>5179</v>
      </c>
      <c r="K3" s="139">
        <v>300000000</v>
      </c>
      <c r="L3" s="139">
        <v>300000000</v>
      </c>
      <c r="M3" s="4" t="s">
        <v>5180</v>
      </c>
      <c r="N3" s="4" t="s">
        <v>3210</v>
      </c>
      <c r="O3" s="4" t="s">
        <v>2842</v>
      </c>
      <c r="P3" s="186">
        <f>L3</f>
        <v>300000000</v>
      </c>
      <c r="Q3" s="186">
        <f>K3-P3</f>
        <v>0</v>
      </c>
      <c r="R3" s="4">
        <v>221</v>
      </c>
      <c r="S3" s="174" t="s">
        <v>70</v>
      </c>
      <c r="T3" s="4" t="s">
        <v>70</v>
      </c>
      <c r="U3" s="140">
        <v>45348</v>
      </c>
      <c r="V3" s="4" t="s">
        <v>1887</v>
      </c>
      <c r="W3" s="4" t="s">
        <v>1954</v>
      </c>
      <c r="X3" s="146" t="s">
        <v>70</v>
      </c>
      <c r="Y3" s="140">
        <v>45360</v>
      </c>
      <c r="Z3" s="4" t="s">
        <v>1888</v>
      </c>
      <c r="AA3" s="4" t="s">
        <v>1886</v>
      </c>
      <c r="AB3" s="141">
        <f>L3</f>
        <v>300000000</v>
      </c>
      <c r="AC3" s="142">
        <f>P3-AB3</f>
        <v>0</v>
      </c>
      <c r="AD3" s="143"/>
      <c r="AE3" s="4" t="s">
        <v>2037</v>
      </c>
      <c r="AF3" s="252" t="s">
        <v>5181</v>
      </c>
      <c r="AG3" s="4"/>
      <c r="AH3" s="143"/>
      <c r="AI3" s="4"/>
      <c r="AJ3" s="145"/>
      <c r="AK3" s="145"/>
      <c r="AO3" s="387"/>
    </row>
    <row r="4" spans="1:41">
      <c r="B4" s="145" t="s">
        <v>5175</v>
      </c>
      <c r="C4" s="4" t="s">
        <v>160</v>
      </c>
      <c r="D4" s="4" t="s">
        <v>2518</v>
      </c>
      <c r="E4" s="4" t="s">
        <v>2518</v>
      </c>
      <c r="F4" s="4" t="s">
        <v>1060</v>
      </c>
      <c r="G4" s="4" t="s">
        <v>5182</v>
      </c>
      <c r="H4" s="4" t="s">
        <v>1461</v>
      </c>
      <c r="I4" s="4" t="s">
        <v>1462</v>
      </c>
      <c r="J4" s="4" t="s">
        <v>5183</v>
      </c>
      <c r="K4" s="139">
        <v>1900000000</v>
      </c>
      <c r="L4" s="139">
        <v>1900000000</v>
      </c>
      <c r="M4" s="4" t="s">
        <v>5184</v>
      </c>
      <c r="N4" s="4" t="s">
        <v>3969</v>
      </c>
      <c r="O4" s="4" t="s">
        <v>2657</v>
      </c>
      <c r="P4" s="186">
        <f t="shared" ref="P4:P67" si="0">L4</f>
        <v>1900000000</v>
      </c>
      <c r="Q4" s="186">
        <f>K4-P4</f>
        <v>0</v>
      </c>
      <c r="R4" s="4">
        <v>141</v>
      </c>
      <c r="S4" s="4" t="s">
        <v>70</v>
      </c>
      <c r="T4" s="4" t="s">
        <v>70</v>
      </c>
      <c r="U4" s="140">
        <v>45348</v>
      </c>
      <c r="V4" s="4" t="s">
        <v>1887</v>
      </c>
      <c r="W4" s="4" t="s">
        <v>1954</v>
      </c>
      <c r="X4" s="146">
        <v>0</v>
      </c>
      <c r="Y4" s="146">
        <v>0</v>
      </c>
      <c r="Z4" s="146">
        <v>0</v>
      </c>
      <c r="AA4" s="4"/>
      <c r="AB4" s="141"/>
      <c r="AC4" s="142"/>
      <c r="AD4" s="143"/>
      <c r="AE4" s="4"/>
      <c r="AF4" s="144"/>
      <c r="AG4" s="4"/>
      <c r="AH4" s="143" t="s">
        <v>70</v>
      </c>
      <c r="AI4" s="4"/>
      <c r="AJ4" s="143" t="s">
        <v>9560</v>
      </c>
      <c r="AK4" s="143" t="s">
        <v>9553</v>
      </c>
      <c r="AO4" s="387"/>
    </row>
    <row r="5" spans="1:41">
      <c r="B5" s="145" t="s">
        <v>5175</v>
      </c>
      <c r="C5" s="4" t="s">
        <v>160</v>
      </c>
      <c r="D5" s="4" t="s">
        <v>2518</v>
      </c>
      <c r="E5" s="4" t="s">
        <v>2518</v>
      </c>
      <c r="F5" s="4" t="s">
        <v>1060</v>
      </c>
      <c r="G5" s="4" t="s">
        <v>5185</v>
      </c>
      <c r="H5" s="4" t="s">
        <v>1461</v>
      </c>
      <c r="I5" s="4" t="s">
        <v>1462</v>
      </c>
      <c r="J5" s="4" t="s">
        <v>5186</v>
      </c>
      <c r="K5" s="139">
        <v>1680000000</v>
      </c>
      <c r="L5" s="139">
        <v>1680000000</v>
      </c>
      <c r="M5" s="4" t="s">
        <v>5184</v>
      </c>
      <c r="N5" s="4" t="s">
        <v>3505</v>
      </c>
      <c r="O5" s="4" t="s">
        <v>2657</v>
      </c>
      <c r="P5" s="186">
        <f t="shared" si="0"/>
        <v>1680000000</v>
      </c>
      <c r="Q5" s="186">
        <f t="shared" ref="Q5:Q12" si="1">K5-P5</f>
        <v>0</v>
      </c>
      <c r="R5" s="4">
        <v>141</v>
      </c>
      <c r="S5" s="4" t="s">
        <v>70</v>
      </c>
      <c r="T5" s="4" t="s">
        <v>70</v>
      </c>
      <c r="U5" s="140">
        <v>45348</v>
      </c>
      <c r="V5" s="4" t="s">
        <v>1887</v>
      </c>
      <c r="W5" s="4" t="s">
        <v>1954</v>
      </c>
      <c r="X5" s="146">
        <v>0</v>
      </c>
      <c r="Y5" s="146">
        <v>0</v>
      </c>
      <c r="Z5" s="146">
        <v>0</v>
      </c>
      <c r="AA5" s="4"/>
      <c r="AB5" s="141"/>
      <c r="AC5" s="142"/>
      <c r="AD5" s="4"/>
      <c r="AE5" s="4"/>
      <c r="AF5" s="144"/>
      <c r="AG5" s="4"/>
      <c r="AH5" s="143" t="s">
        <v>70</v>
      </c>
      <c r="AI5" s="4"/>
      <c r="AJ5" s="143" t="s">
        <v>9560</v>
      </c>
      <c r="AK5" s="143" t="s">
        <v>9553</v>
      </c>
      <c r="AO5" s="387"/>
    </row>
    <row r="6" spans="1:41">
      <c r="B6" s="145" t="s">
        <v>5175</v>
      </c>
      <c r="C6" s="4" t="s">
        <v>160</v>
      </c>
      <c r="D6" s="4" t="s">
        <v>2518</v>
      </c>
      <c r="E6" s="4" t="s">
        <v>2518</v>
      </c>
      <c r="F6" s="4" t="s">
        <v>1060</v>
      </c>
      <c r="G6" s="4" t="s">
        <v>5187</v>
      </c>
      <c r="H6" s="4" t="s">
        <v>1461</v>
      </c>
      <c r="I6" s="4" t="s">
        <v>1462</v>
      </c>
      <c r="J6" s="4" t="s">
        <v>5188</v>
      </c>
      <c r="K6" s="139">
        <v>500000000</v>
      </c>
      <c r="L6" s="139">
        <v>500000000</v>
      </c>
      <c r="M6" s="4" t="s">
        <v>5184</v>
      </c>
      <c r="N6" s="4" t="s">
        <v>3505</v>
      </c>
      <c r="O6" s="4" t="s">
        <v>2657</v>
      </c>
      <c r="P6" s="186">
        <f t="shared" si="0"/>
        <v>500000000</v>
      </c>
      <c r="Q6" s="186">
        <f t="shared" si="1"/>
        <v>0</v>
      </c>
      <c r="R6" s="4">
        <v>141</v>
      </c>
      <c r="S6" s="4" t="s">
        <v>70</v>
      </c>
      <c r="T6" s="4" t="s">
        <v>70</v>
      </c>
      <c r="U6" s="140">
        <v>45348</v>
      </c>
      <c r="V6" s="4" t="s">
        <v>1887</v>
      </c>
      <c r="W6" s="4" t="s">
        <v>1954</v>
      </c>
      <c r="X6" s="146">
        <v>0</v>
      </c>
      <c r="Y6" s="146">
        <v>0</v>
      </c>
      <c r="Z6" s="146">
        <v>0</v>
      </c>
      <c r="AA6" s="4"/>
      <c r="AB6" s="141"/>
      <c r="AC6" s="142"/>
      <c r="AD6" s="4"/>
      <c r="AE6" s="4"/>
      <c r="AF6" s="144"/>
      <c r="AG6" s="4"/>
      <c r="AH6" s="143" t="s">
        <v>70</v>
      </c>
      <c r="AI6" s="4"/>
      <c r="AJ6" s="143" t="s">
        <v>9560</v>
      </c>
      <c r="AK6" s="143" t="s">
        <v>9553</v>
      </c>
      <c r="AO6" s="387"/>
    </row>
    <row r="7" spans="1:41">
      <c r="B7" s="145" t="s">
        <v>5175</v>
      </c>
      <c r="C7" s="4" t="s">
        <v>160</v>
      </c>
      <c r="D7" s="4" t="s">
        <v>2518</v>
      </c>
      <c r="E7" s="4" t="s">
        <v>2518</v>
      </c>
      <c r="F7" s="4" t="s">
        <v>1060</v>
      </c>
      <c r="G7" s="4" t="s">
        <v>5189</v>
      </c>
      <c r="H7" s="4" t="s">
        <v>1461</v>
      </c>
      <c r="I7" s="4" t="s">
        <v>1462</v>
      </c>
      <c r="J7" s="4" t="s">
        <v>5190</v>
      </c>
      <c r="K7" s="139">
        <v>437000000</v>
      </c>
      <c r="L7" s="139">
        <v>437000000</v>
      </c>
      <c r="M7" s="4" t="s">
        <v>5184</v>
      </c>
      <c r="N7" s="4" t="s">
        <v>3449</v>
      </c>
      <c r="O7" s="4" t="s">
        <v>2920</v>
      </c>
      <c r="P7" s="186">
        <f t="shared" si="0"/>
        <v>437000000</v>
      </c>
      <c r="Q7" s="186">
        <f t="shared" si="1"/>
        <v>0</v>
      </c>
      <c r="R7" s="4">
        <v>141</v>
      </c>
      <c r="S7" s="4" t="s">
        <v>70</v>
      </c>
      <c r="T7" s="4" t="s">
        <v>70</v>
      </c>
      <c r="U7" s="140">
        <v>45348</v>
      </c>
      <c r="V7" s="4" t="s">
        <v>1887</v>
      </c>
      <c r="W7" s="4" t="s">
        <v>1954</v>
      </c>
      <c r="X7" s="146">
        <v>0</v>
      </c>
      <c r="Y7" s="146">
        <v>0</v>
      </c>
      <c r="Z7" s="146">
        <v>0</v>
      </c>
      <c r="AA7" s="4"/>
      <c r="AB7" s="141"/>
      <c r="AC7" s="142"/>
      <c r="AD7" s="4"/>
      <c r="AE7" s="4"/>
      <c r="AF7" s="144"/>
      <c r="AG7" s="4"/>
      <c r="AH7" s="143" t="s">
        <v>70</v>
      </c>
      <c r="AI7" s="4"/>
      <c r="AJ7" s="143" t="s">
        <v>9560</v>
      </c>
      <c r="AK7" s="143" t="s">
        <v>9553</v>
      </c>
      <c r="AO7" s="387"/>
    </row>
    <row r="8" spans="1:41">
      <c r="B8" s="145" t="s">
        <v>5175</v>
      </c>
      <c r="C8" s="4" t="s">
        <v>160</v>
      </c>
      <c r="D8" s="4" t="s">
        <v>2518</v>
      </c>
      <c r="E8" s="4" t="s">
        <v>2518</v>
      </c>
      <c r="F8" s="4" t="s">
        <v>1060</v>
      </c>
      <c r="G8" s="4" t="s">
        <v>5191</v>
      </c>
      <c r="H8" s="4" t="s">
        <v>1461</v>
      </c>
      <c r="I8" s="4" t="s">
        <v>1462</v>
      </c>
      <c r="J8" s="4" t="s">
        <v>5192</v>
      </c>
      <c r="K8" s="139">
        <v>1650000000</v>
      </c>
      <c r="L8" s="139">
        <v>1650000000</v>
      </c>
      <c r="M8" s="4" t="s">
        <v>5184</v>
      </c>
      <c r="N8" s="4" t="s">
        <v>3123</v>
      </c>
      <c r="O8" s="4" t="s">
        <v>2884</v>
      </c>
      <c r="P8" s="186">
        <f t="shared" si="0"/>
        <v>1650000000</v>
      </c>
      <c r="Q8" s="186">
        <f t="shared" si="1"/>
        <v>0</v>
      </c>
      <c r="R8" s="4">
        <v>141</v>
      </c>
      <c r="S8" s="4" t="s">
        <v>70</v>
      </c>
      <c r="T8" s="4" t="s">
        <v>70</v>
      </c>
      <c r="U8" s="140">
        <v>45348</v>
      </c>
      <c r="V8" s="4" t="s">
        <v>1887</v>
      </c>
      <c r="W8" s="4" t="s">
        <v>1954</v>
      </c>
      <c r="X8" s="146">
        <v>0</v>
      </c>
      <c r="Y8" s="146">
        <v>0</v>
      </c>
      <c r="Z8" s="146">
        <v>0</v>
      </c>
      <c r="AA8" s="4"/>
      <c r="AB8" s="141"/>
      <c r="AC8" s="142"/>
      <c r="AD8" s="4"/>
      <c r="AE8" s="4"/>
      <c r="AF8" s="144"/>
      <c r="AG8" s="4"/>
      <c r="AH8" s="143" t="s">
        <v>70</v>
      </c>
      <c r="AI8" s="4"/>
      <c r="AJ8" s="143" t="s">
        <v>9560</v>
      </c>
      <c r="AK8" s="143" t="s">
        <v>9553</v>
      </c>
      <c r="AO8" s="387"/>
    </row>
    <row r="9" spans="1:41">
      <c r="B9" s="145" t="s">
        <v>5175</v>
      </c>
      <c r="C9" s="4" t="s">
        <v>160</v>
      </c>
      <c r="D9" s="4" t="s">
        <v>2518</v>
      </c>
      <c r="E9" s="4" t="s">
        <v>2518</v>
      </c>
      <c r="F9" s="4" t="s">
        <v>1060</v>
      </c>
      <c r="G9" s="4" t="s">
        <v>5193</v>
      </c>
      <c r="H9" s="4" t="s">
        <v>1461</v>
      </c>
      <c r="I9" s="4" t="s">
        <v>1462</v>
      </c>
      <c r="J9" s="4" t="s">
        <v>5194</v>
      </c>
      <c r="K9" s="139">
        <v>1565000000</v>
      </c>
      <c r="L9" s="139">
        <v>1565000000</v>
      </c>
      <c r="M9" s="4" t="s">
        <v>5184</v>
      </c>
      <c r="N9" s="4" t="s">
        <v>3123</v>
      </c>
      <c r="O9" s="4" t="s">
        <v>2884</v>
      </c>
      <c r="P9" s="186">
        <f t="shared" si="0"/>
        <v>1565000000</v>
      </c>
      <c r="Q9" s="186">
        <f t="shared" si="1"/>
        <v>0</v>
      </c>
      <c r="R9" s="4">
        <v>141</v>
      </c>
      <c r="S9" s="4" t="s">
        <v>70</v>
      </c>
      <c r="T9" s="4" t="s">
        <v>70</v>
      </c>
      <c r="U9" s="140">
        <v>45348</v>
      </c>
      <c r="V9" s="4" t="s">
        <v>1887</v>
      </c>
      <c r="W9" s="4" t="s">
        <v>1954</v>
      </c>
      <c r="X9" s="146">
        <v>0</v>
      </c>
      <c r="Y9" s="146">
        <v>0</v>
      </c>
      <c r="Z9" s="146">
        <v>0</v>
      </c>
      <c r="AA9" s="4"/>
      <c r="AB9" s="141"/>
      <c r="AC9" s="142"/>
      <c r="AD9" s="4"/>
      <c r="AE9" s="4"/>
      <c r="AF9" s="144"/>
      <c r="AG9" s="4"/>
      <c r="AH9" s="143" t="s">
        <v>70</v>
      </c>
      <c r="AI9" s="4"/>
      <c r="AJ9" s="143" t="s">
        <v>9560</v>
      </c>
      <c r="AK9" s="143" t="s">
        <v>9553</v>
      </c>
      <c r="AO9" s="387"/>
    </row>
    <row r="10" spans="1:41">
      <c r="B10" s="145" t="s">
        <v>5175</v>
      </c>
      <c r="C10" s="4" t="s">
        <v>160</v>
      </c>
      <c r="D10" s="4" t="s">
        <v>2518</v>
      </c>
      <c r="E10" s="4" t="s">
        <v>2518</v>
      </c>
      <c r="F10" s="4" t="s">
        <v>1060</v>
      </c>
      <c r="G10" s="4" t="s">
        <v>5195</v>
      </c>
      <c r="H10" s="4" t="s">
        <v>1461</v>
      </c>
      <c r="I10" s="4" t="s">
        <v>1462</v>
      </c>
      <c r="J10" s="4" t="s">
        <v>5196</v>
      </c>
      <c r="K10" s="139">
        <v>4875000000</v>
      </c>
      <c r="L10" s="139">
        <v>4875000000</v>
      </c>
      <c r="M10" s="4" t="s">
        <v>5184</v>
      </c>
      <c r="N10" s="4" t="s">
        <v>3021</v>
      </c>
      <c r="O10" s="4" t="s">
        <v>2172</v>
      </c>
      <c r="P10" s="186">
        <f t="shared" si="0"/>
        <v>4875000000</v>
      </c>
      <c r="Q10" s="186">
        <f t="shared" si="1"/>
        <v>0</v>
      </c>
      <c r="R10" s="4">
        <v>141</v>
      </c>
      <c r="S10" s="4" t="s">
        <v>70</v>
      </c>
      <c r="T10" s="4" t="s">
        <v>70</v>
      </c>
      <c r="U10" s="140">
        <v>45348</v>
      </c>
      <c r="V10" s="4" t="s">
        <v>1887</v>
      </c>
      <c r="W10" s="4" t="s">
        <v>1954</v>
      </c>
      <c r="X10" s="146">
        <v>0</v>
      </c>
      <c r="Y10" s="146">
        <v>0</v>
      </c>
      <c r="Z10" s="146">
        <v>0</v>
      </c>
      <c r="AA10" s="4"/>
      <c r="AB10" s="141"/>
      <c r="AC10" s="142"/>
      <c r="AD10" s="4"/>
      <c r="AE10" s="4"/>
      <c r="AF10" s="144"/>
      <c r="AG10" s="4"/>
      <c r="AH10" s="143" t="s">
        <v>70</v>
      </c>
      <c r="AI10" s="4"/>
      <c r="AJ10" s="143" t="s">
        <v>9560</v>
      </c>
      <c r="AK10" s="143" t="s">
        <v>9553</v>
      </c>
    </row>
    <row r="11" spans="1:41">
      <c r="B11" s="145" t="s">
        <v>5175</v>
      </c>
      <c r="C11" s="4" t="s">
        <v>160</v>
      </c>
      <c r="D11" s="4" t="s">
        <v>2518</v>
      </c>
      <c r="E11" s="4" t="s">
        <v>2518</v>
      </c>
      <c r="F11" s="4" t="s">
        <v>1060</v>
      </c>
      <c r="G11" s="4" t="s">
        <v>5197</v>
      </c>
      <c r="H11" s="4" t="s">
        <v>1461</v>
      </c>
      <c r="I11" s="4" t="s">
        <v>1462</v>
      </c>
      <c r="J11" s="4" t="s">
        <v>5198</v>
      </c>
      <c r="K11" s="139">
        <v>4600000000</v>
      </c>
      <c r="L11" s="139">
        <v>4600000000</v>
      </c>
      <c r="M11" s="4" t="s">
        <v>5184</v>
      </c>
      <c r="N11" s="4" t="s">
        <v>3490</v>
      </c>
      <c r="O11" s="4" t="s">
        <v>2532</v>
      </c>
      <c r="P11" s="186">
        <f t="shared" si="0"/>
        <v>4600000000</v>
      </c>
      <c r="Q11" s="186">
        <f t="shared" si="1"/>
        <v>0</v>
      </c>
      <c r="R11" s="4">
        <v>141</v>
      </c>
      <c r="S11" s="4" t="s">
        <v>70</v>
      </c>
      <c r="T11" s="4" t="s">
        <v>70</v>
      </c>
      <c r="U11" s="140">
        <v>45348</v>
      </c>
      <c r="V11" s="4" t="s">
        <v>1887</v>
      </c>
      <c r="W11" s="4" t="s">
        <v>1954</v>
      </c>
      <c r="X11" s="146">
        <v>0</v>
      </c>
      <c r="Y11" s="146">
        <v>0</v>
      </c>
      <c r="Z11" s="146">
        <v>0</v>
      </c>
      <c r="AA11" s="4"/>
      <c r="AB11" s="141"/>
      <c r="AC11" s="142"/>
      <c r="AD11" s="4"/>
      <c r="AE11" s="4"/>
      <c r="AF11" s="144"/>
      <c r="AG11" s="4"/>
      <c r="AH11" s="143" t="s">
        <v>70</v>
      </c>
      <c r="AI11" s="4"/>
      <c r="AJ11" s="143" t="s">
        <v>9560</v>
      </c>
      <c r="AK11" s="143" t="s">
        <v>9553</v>
      </c>
      <c r="AO11" s="66"/>
    </row>
    <row r="12" spans="1:41">
      <c r="B12" s="145" t="s">
        <v>5175</v>
      </c>
      <c r="C12" s="4" t="s">
        <v>160</v>
      </c>
      <c r="D12" s="4" t="s">
        <v>2518</v>
      </c>
      <c r="E12" s="4" t="s">
        <v>2518</v>
      </c>
      <c r="F12" s="4" t="s">
        <v>1060</v>
      </c>
      <c r="G12" s="4" t="s">
        <v>5199</v>
      </c>
      <c r="H12" s="4" t="s">
        <v>1461</v>
      </c>
      <c r="I12" s="4" t="s">
        <v>1462</v>
      </c>
      <c r="J12" s="4" t="s">
        <v>5200</v>
      </c>
      <c r="K12" s="139">
        <v>2790000000</v>
      </c>
      <c r="L12" s="139">
        <v>2790000000</v>
      </c>
      <c r="M12" s="4" t="s">
        <v>5184</v>
      </c>
      <c r="N12" s="4" t="s">
        <v>3490</v>
      </c>
      <c r="O12" s="4" t="s">
        <v>2532</v>
      </c>
      <c r="P12" s="186">
        <f t="shared" si="0"/>
        <v>2790000000</v>
      </c>
      <c r="Q12" s="186">
        <f t="shared" si="1"/>
        <v>0</v>
      </c>
      <c r="R12" s="4">
        <v>141</v>
      </c>
      <c r="S12" s="4" t="s">
        <v>70</v>
      </c>
      <c r="T12" s="4" t="s">
        <v>70</v>
      </c>
      <c r="U12" s="140">
        <v>45348</v>
      </c>
      <c r="V12" s="4" t="s">
        <v>1887</v>
      </c>
      <c r="W12" s="4" t="s">
        <v>1954</v>
      </c>
      <c r="X12" s="146">
        <v>0</v>
      </c>
      <c r="Y12" s="146">
        <v>0</v>
      </c>
      <c r="Z12" s="146">
        <v>0</v>
      </c>
      <c r="AA12" s="4"/>
      <c r="AB12" s="141"/>
      <c r="AC12" s="142"/>
      <c r="AD12" s="4"/>
      <c r="AE12" s="4"/>
      <c r="AF12" s="144"/>
      <c r="AG12" s="4"/>
      <c r="AH12" s="143" t="s">
        <v>70</v>
      </c>
      <c r="AI12" s="4"/>
      <c r="AJ12" s="143" t="s">
        <v>9560</v>
      </c>
      <c r="AK12" s="143" t="s">
        <v>9553</v>
      </c>
    </row>
    <row r="13" spans="1:41">
      <c r="B13" s="145" t="s">
        <v>5175</v>
      </c>
      <c r="C13" s="4" t="s">
        <v>160</v>
      </c>
      <c r="D13" s="4" t="s">
        <v>2518</v>
      </c>
      <c r="E13" s="4" t="s">
        <v>2518</v>
      </c>
      <c r="F13" s="4" t="s">
        <v>1060</v>
      </c>
      <c r="G13" s="4" t="s">
        <v>5201</v>
      </c>
      <c r="H13" s="4" t="s">
        <v>1491</v>
      </c>
      <c r="I13" s="4" t="s">
        <v>1492</v>
      </c>
      <c r="J13" s="4" t="s">
        <v>5202</v>
      </c>
      <c r="K13" s="139">
        <v>1120800000</v>
      </c>
      <c r="L13" s="139">
        <v>1120800000</v>
      </c>
      <c r="M13" s="4" t="s">
        <v>5203</v>
      </c>
      <c r="N13" s="4" t="s">
        <v>2190</v>
      </c>
      <c r="O13" s="4" t="s">
        <v>5204</v>
      </c>
      <c r="P13" s="186">
        <f t="shared" si="0"/>
        <v>1120800000</v>
      </c>
      <c r="Q13" s="186">
        <f>K13-P13</f>
        <v>0</v>
      </c>
      <c r="R13" s="4">
        <v>182</v>
      </c>
      <c r="S13" s="4" t="s">
        <v>70</v>
      </c>
      <c r="T13" s="4" t="s">
        <v>70</v>
      </c>
      <c r="U13" s="140">
        <v>45352</v>
      </c>
      <c r="V13" s="4" t="s">
        <v>1884</v>
      </c>
      <c r="W13" s="4" t="s">
        <v>1954</v>
      </c>
      <c r="X13" s="146" t="s">
        <v>70</v>
      </c>
      <c r="Y13" s="140">
        <v>45362</v>
      </c>
      <c r="Z13" s="4" t="s">
        <v>1888</v>
      </c>
      <c r="AA13" s="4" t="s">
        <v>1886</v>
      </c>
      <c r="AB13" s="141">
        <f t="shared" ref="AB13" si="2">L13</f>
        <v>1120800000</v>
      </c>
      <c r="AC13" s="142">
        <f t="shared" ref="AC13" si="3">P13-AB13</f>
        <v>0</v>
      </c>
      <c r="AD13" s="4"/>
      <c r="AE13" s="4" t="s">
        <v>2037</v>
      </c>
      <c r="AF13" s="252" t="s">
        <v>5205</v>
      </c>
      <c r="AG13" s="4"/>
      <c r="AH13" s="4"/>
      <c r="AI13" s="4"/>
      <c r="AJ13" s="4"/>
      <c r="AK13" s="4"/>
    </row>
    <row r="14" spans="1:41">
      <c r="B14" s="145" t="s">
        <v>5175</v>
      </c>
      <c r="C14" s="4" t="s">
        <v>160</v>
      </c>
      <c r="D14" s="4" t="s">
        <v>2498</v>
      </c>
      <c r="E14" s="4" t="s">
        <v>2498</v>
      </c>
      <c r="F14" s="4" t="s">
        <v>1060</v>
      </c>
      <c r="G14" s="4" t="s">
        <v>5206</v>
      </c>
      <c r="H14" s="4" t="s">
        <v>1431</v>
      </c>
      <c r="I14" s="4" t="s">
        <v>1432</v>
      </c>
      <c r="J14" s="4" t="s">
        <v>5207</v>
      </c>
      <c r="K14" s="139">
        <v>1900000000</v>
      </c>
      <c r="L14" s="139">
        <v>1900000000</v>
      </c>
      <c r="M14" s="4" t="s">
        <v>5208</v>
      </c>
      <c r="N14" s="4" t="s">
        <v>4549</v>
      </c>
      <c r="O14" s="4" t="s">
        <v>3519</v>
      </c>
      <c r="P14" s="186">
        <f t="shared" si="0"/>
        <v>1900000000</v>
      </c>
      <c r="Q14" s="186">
        <f>K14-P14</f>
        <v>0</v>
      </c>
      <c r="R14" s="4">
        <v>145</v>
      </c>
      <c r="S14" s="4" t="s">
        <v>70</v>
      </c>
      <c r="T14" s="4" t="s">
        <v>70</v>
      </c>
      <c r="U14" s="140">
        <v>45352</v>
      </c>
      <c r="V14" s="4" t="s">
        <v>1884</v>
      </c>
      <c r="W14" s="4" t="s">
        <v>1954</v>
      </c>
      <c r="X14" s="146">
        <v>0</v>
      </c>
      <c r="Y14" s="146">
        <v>0</v>
      </c>
      <c r="Z14" s="146">
        <v>0</v>
      </c>
      <c r="AA14" s="4"/>
      <c r="AB14" s="141"/>
      <c r="AC14" s="142"/>
      <c r="AD14" s="4"/>
      <c r="AE14" s="4"/>
      <c r="AF14" s="144"/>
      <c r="AG14" s="4"/>
      <c r="AH14" s="143" t="s">
        <v>70</v>
      </c>
      <c r="AI14" s="4"/>
      <c r="AJ14" s="143" t="s">
        <v>9560</v>
      </c>
      <c r="AK14" s="143" t="s">
        <v>9553</v>
      </c>
    </row>
    <row r="15" spans="1:41">
      <c r="B15" s="145" t="s">
        <v>5175</v>
      </c>
      <c r="C15" s="4" t="s">
        <v>160</v>
      </c>
      <c r="D15" s="4" t="s">
        <v>2498</v>
      </c>
      <c r="E15" s="4" t="s">
        <v>2498</v>
      </c>
      <c r="F15" s="4" t="s">
        <v>1060</v>
      </c>
      <c r="G15" s="4" t="s">
        <v>5209</v>
      </c>
      <c r="H15" s="4" t="s">
        <v>1431</v>
      </c>
      <c r="I15" s="4" t="s">
        <v>1432</v>
      </c>
      <c r="J15" s="4" t="s">
        <v>5210</v>
      </c>
      <c r="K15" s="139">
        <v>100000000</v>
      </c>
      <c r="L15" s="139">
        <v>100000000</v>
      </c>
      <c r="M15" s="4" t="s">
        <v>5208</v>
      </c>
      <c r="N15" s="4" t="s">
        <v>4549</v>
      </c>
      <c r="O15" s="4" t="s">
        <v>3519</v>
      </c>
      <c r="P15" s="186">
        <f t="shared" si="0"/>
        <v>100000000</v>
      </c>
      <c r="Q15" s="186">
        <f t="shared" ref="Q15:Q77" si="4">K15-P15</f>
        <v>0</v>
      </c>
      <c r="R15" s="4">
        <v>145</v>
      </c>
      <c r="S15" s="4" t="s">
        <v>70</v>
      </c>
      <c r="T15" s="4" t="s">
        <v>70</v>
      </c>
      <c r="U15" s="140">
        <v>45352</v>
      </c>
      <c r="V15" s="4" t="s">
        <v>1884</v>
      </c>
      <c r="W15" s="4" t="s">
        <v>1954</v>
      </c>
      <c r="X15" s="146">
        <v>0</v>
      </c>
      <c r="Y15" s="146">
        <v>0</v>
      </c>
      <c r="Z15" s="146">
        <v>0</v>
      </c>
      <c r="AA15" s="4"/>
      <c r="AB15" s="141"/>
      <c r="AC15" s="142"/>
      <c r="AD15" s="4"/>
      <c r="AE15" s="4"/>
      <c r="AF15" s="144"/>
      <c r="AG15" s="4"/>
      <c r="AH15" s="143" t="s">
        <v>70</v>
      </c>
      <c r="AI15" s="4"/>
      <c r="AJ15" s="143" t="s">
        <v>9560</v>
      </c>
      <c r="AK15" s="143" t="s">
        <v>9553</v>
      </c>
    </row>
    <row r="16" spans="1:41">
      <c r="B16" s="145" t="s">
        <v>5175</v>
      </c>
      <c r="C16" s="4" t="s">
        <v>160</v>
      </c>
      <c r="D16" s="4" t="s">
        <v>2498</v>
      </c>
      <c r="E16" s="4" t="s">
        <v>2498</v>
      </c>
      <c r="F16" s="4" t="s">
        <v>1060</v>
      </c>
      <c r="G16" s="4" t="s">
        <v>5211</v>
      </c>
      <c r="H16" s="4" t="s">
        <v>1431</v>
      </c>
      <c r="I16" s="4" t="s">
        <v>1432</v>
      </c>
      <c r="J16" s="4" t="s">
        <v>5212</v>
      </c>
      <c r="K16" s="139">
        <v>2120000000</v>
      </c>
      <c r="L16" s="139">
        <v>2120000000</v>
      </c>
      <c r="M16" s="4" t="s">
        <v>5208</v>
      </c>
      <c r="N16" s="4" t="s">
        <v>4197</v>
      </c>
      <c r="O16" s="4" t="s">
        <v>2602</v>
      </c>
      <c r="P16" s="186">
        <f t="shared" si="0"/>
        <v>2120000000</v>
      </c>
      <c r="Q16" s="186">
        <f t="shared" si="4"/>
        <v>0</v>
      </c>
      <c r="R16" s="4">
        <v>145</v>
      </c>
      <c r="S16" s="4" t="s">
        <v>70</v>
      </c>
      <c r="T16" s="4" t="s">
        <v>70</v>
      </c>
      <c r="U16" s="140">
        <v>45352</v>
      </c>
      <c r="V16" s="4" t="s">
        <v>1884</v>
      </c>
      <c r="W16" s="4" t="s">
        <v>1954</v>
      </c>
      <c r="X16" s="146">
        <v>0</v>
      </c>
      <c r="Y16" s="146">
        <v>0</v>
      </c>
      <c r="Z16" s="146">
        <v>0</v>
      </c>
      <c r="AA16" s="4"/>
      <c r="AB16" s="141"/>
      <c r="AC16" s="142"/>
      <c r="AD16" s="4"/>
      <c r="AE16" s="4"/>
      <c r="AF16" s="144"/>
      <c r="AG16" s="4"/>
      <c r="AH16" s="143" t="s">
        <v>70</v>
      </c>
      <c r="AI16" s="4"/>
      <c r="AJ16" s="143" t="s">
        <v>9560</v>
      </c>
      <c r="AK16" s="143" t="s">
        <v>9553</v>
      </c>
    </row>
    <row r="17" spans="2:37">
      <c r="B17" s="145" t="s">
        <v>5175</v>
      </c>
      <c r="C17" s="4" t="s">
        <v>160</v>
      </c>
      <c r="D17" s="4" t="s">
        <v>2498</v>
      </c>
      <c r="E17" s="4" t="s">
        <v>2498</v>
      </c>
      <c r="F17" s="4" t="s">
        <v>1060</v>
      </c>
      <c r="G17" s="4" t="s">
        <v>5213</v>
      </c>
      <c r="H17" s="4" t="s">
        <v>1431</v>
      </c>
      <c r="I17" s="4" t="s">
        <v>1432</v>
      </c>
      <c r="J17" s="4" t="s">
        <v>5214</v>
      </c>
      <c r="K17" s="139">
        <v>33671968</v>
      </c>
      <c r="L17" s="139">
        <v>33671968</v>
      </c>
      <c r="M17" s="4" t="s">
        <v>5208</v>
      </c>
      <c r="N17" s="4" t="s">
        <v>4197</v>
      </c>
      <c r="O17" s="4" t="s">
        <v>2602</v>
      </c>
      <c r="P17" s="186">
        <f t="shared" si="0"/>
        <v>33671968</v>
      </c>
      <c r="Q17" s="186">
        <f t="shared" si="4"/>
        <v>0</v>
      </c>
      <c r="R17" s="4">
        <v>145</v>
      </c>
      <c r="S17" s="4" t="s">
        <v>70</v>
      </c>
      <c r="T17" s="4" t="s">
        <v>70</v>
      </c>
      <c r="U17" s="140">
        <v>45352</v>
      </c>
      <c r="V17" s="4" t="s">
        <v>1884</v>
      </c>
      <c r="W17" s="4" t="s">
        <v>1954</v>
      </c>
      <c r="X17" s="146">
        <v>0</v>
      </c>
      <c r="Y17" s="146">
        <v>0</v>
      </c>
      <c r="Z17" s="146">
        <v>0</v>
      </c>
      <c r="AA17" s="4"/>
      <c r="AB17" s="141"/>
      <c r="AC17" s="142"/>
      <c r="AD17" s="4"/>
      <c r="AE17" s="4"/>
      <c r="AF17" s="144"/>
      <c r="AG17" s="4"/>
      <c r="AH17" s="143" t="s">
        <v>70</v>
      </c>
      <c r="AI17" s="4"/>
      <c r="AJ17" s="143" t="s">
        <v>9560</v>
      </c>
      <c r="AK17" s="143" t="s">
        <v>9553</v>
      </c>
    </row>
    <row r="18" spans="2:37">
      <c r="B18" s="145" t="s">
        <v>5175</v>
      </c>
      <c r="C18" s="4" t="s">
        <v>160</v>
      </c>
      <c r="D18" s="4" t="s">
        <v>2498</v>
      </c>
      <c r="E18" s="4" t="s">
        <v>2498</v>
      </c>
      <c r="F18" s="4" t="s">
        <v>1060</v>
      </c>
      <c r="G18" s="4" t="s">
        <v>5215</v>
      </c>
      <c r="H18" s="4" t="s">
        <v>1431</v>
      </c>
      <c r="I18" s="4" t="s">
        <v>1432</v>
      </c>
      <c r="J18" s="4" t="s">
        <v>5216</v>
      </c>
      <c r="K18" s="139">
        <v>500000000</v>
      </c>
      <c r="L18" s="139">
        <v>500000000</v>
      </c>
      <c r="M18" s="4" t="s">
        <v>5208</v>
      </c>
      <c r="N18" s="4" t="s">
        <v>5217</v>
      </c>
      <c r="O18" s="4" t="s">
        <v>2219</v>
      </c>
      <c r="P18" s="186">
        <f t="shared" si="0"/>
        <v>500000000</v>
      </c>
      <c r="Q18" s="186">
        <f t="shared" si="4"/>
        <v>0</v>
      </c>
      <c r="R18" s="4">
        <v>145</v>
      </c>
      <c r="S18" s="4" t="s">
        <v>70</v>
      </c>
      <c r="T18" s="4" t="s">
        <v>70</v>
      </c>
      <c r="U18" s="140">
        <v>45352</v>
      </c>
      <c r="V18" s="4" t="s">
        <v>1884</v>
      </c>
      <c r="W18" s="4" t="s">
        <v>1954</v>
      </c>
      <c r="X18" s="146">
        <v>0</v>
      </c>
      <c r="Y18" s="146">
        <v>0</v>
      </c>
      <c r="Z18" s="146">
        <v>0</v>
      </c>
      <c r="AA18" s="4"/>
      <c r="AB18" s="141"/>
      <c r="AC18" s="142"/>
      <c r="AD18" s="4"/>
      <c r="AE18" s="4"/>
      <c r="AF18" s="144"/>
      <c r="AG18" s="4"/>
      <c r="AH18" s="143" t="s">
        <v>70</v>
      </c>
      <c r="AI18" s="4"/>
      <c r="AJ18" s="143" t="s">
        <v>9560</v>
      </c>
      <c r="AK18" s="143" t="s">
        <v>9553</v>
      </c>
    </row>
    <row r="19" spans="2:37">
      <c r="B19" s="145" t="s">
        <v>5175</v>
      </c>
      <c r="C19" s="4" t="s">
        <v>160</v>
      </c>
      <c r="D19" s="4" t="s">
        <v>2498</v>
      </c>
      <c r="E19" s="4" t="s">
        <v>2498</v>
      </c>
      <c r="F19" s="4" t="s">
        <v>1060</v>
      </c>
      <c r="G19" s="4" t="s">
        <v>5218</v>
      </c>
      <c r="H19" s="4" t="s">
        <v>1431</v>
      </c>
      <c r="I19" s="4" t="s">
        <v>1432</v>
      </c>
      <c r="J19" s="4" t="s">
        <v>5219</v>
      </c>
      <c r="K19" s="139">
        <v>450000000</v>
      </c>
      <c r="L19" s="139">
        <v>450000000</v>
      </c>
      <c r="M19" s="4" t="s">
        <v>5208</v>
      </c>
      <c r="N19" s="4" t="s">
        <v>5220</v>
      </c>
      <c r="O19" s="4" t="s">
        <v>2582</v>
      </c>
      <c r="P19" s="186">
        <f t="shared" si="0"/>
        <v>450000000</v>
      </c>
      <c r="Q19" s="186">
        <f t="shared" si="4"/>
        <v>0</v>
      </c>
      <c r="R19" s="4">
        <v>145</v>
      </c>
      <c r="S19" s="4" t="s">
        <v>70</v>
      </c>
      <c r="T19" s="4" t="s">
        <v>70</v>
      </c>
      <c r="U19" s="140">
        <v>45352</v>
      </c>
      <c r="V19" s="4" t="s">
        <v>1884</v>
      </c>
      <c r="W19" s="4" t="s">
        <v>1954</v>
      </c>
      <c r="X19" s="146">
        <v>0</v>
      </c>
      <c r="Y19" s="146">
        <v>0</v>
      </c>
      <c r="Z19" s="146">
        <v>0</v>
      </c>
      <c r="AA19" s="4"/>
      <c r="AB19" s="141"/>
      <c r="AC19" s="142"/>
      <c r="AD19" s="4"/>
      <c r="AE19" s="4"/>
      <c r="AF19" s="144"/>
      <c r="AG19" s="4"/>
      <c r="AH19" s="143" t="s">
        <v>70</v>
      </c>
      <c r="AI19" s="4"/>
      <c r="AJ19" s="143" t="s">
        <v>9560</v>
      </c>
      <c r="AK19" s="143" t="s">
        <v>9553</v>
      </c>
    </row>
    <row r="20" spans="2:37">
      <c r="B20" s="145" t="s">
        <v>5175</v>
      </c>
      <c r="C20" s="4" t="s">
        <v>160</v>
      </c>
      <c r="D20" s="4" t="s">
        <v>2498</v>
      </c>
      <c r="E20" s="4" t="s">
        <v>2498</v>
      </c>
      <c r="F20" s="4" t="s">
        <v>1060</v>
      </c>
      <c r="G20" s="4" t="s">
        <v>5221</v>
      </c>
      <c r="H20" s="4" t="s">
        <v>1431</v>
      </c>
      <c r="I20" s="4" t="s">
        <v>1432</v>
      </c>
      <c r="J20" s="4" t="s">
        <v>5222</v>
      </c>
      <c r="K20" s="139">
        <v>600000000</v>
      </c>
      <c r="L20" s="139">
        <v>600000000</v>
      </c>
      <c r="M20" s="4" t="s">
        <v>5208</v>
      </c>
      <c r="N20" s="4" t="s">
        <v>4121</v>
      </c>
      <c r="O20" s="4" t="s">
        <v>3470</v>
      </c>
      <c r="P20" s="186">
        <f t="shared" si="0"/>
        <v>600000000</v>
      </c>
      <c r="Q20" s="186">
        <f t="shared" si="4"/>
        <v>0</v>
      </c>
      <c r="R20" s="4">
        <v>145</v>
      </c>
      <c r="S20" s="4" t="s">
        <v>70</v>
      </c>
      <c r="T20" s="4" t="s">
        <v>70</v>
      </c>
      <c r="U20" s="140">
        <v>45352</v>
      </c>
      <c r="V20" s="4" t="s">
        <v>1884</v>
      </c>
      <c r="W20" s="4" t="s">
        <v>1954</v>
      </c>
      <c r="X20" s="146">
        <v>0</v>
      </c>
      <c r="Y20" s="146">
        <v>0</v>
      </c>
      <c r="Z20" s="146">
        <v>0</v>
      </c>
      <c r="AA20" s="4"/>
      <c r="AB20" s="141"/>
      <c r="AC20" s="142"/>
      <c r="AD20" s="4"/>
      <c r="AE20" s="4"/>
      <c r="AF20" s="144"/>
      <c r="AG20" s="4"/>
      <c r="AH20" s="143" t="s">
        <v>70</v>
      </c>
      <c r="AI20" s="4"/>
      <c r="AJ20" s="143" t="s">
        <v>9560</v>
      </c>
      <c r="AK20" s="143" t="s">
        <v>9553</v>
      </c>
    </row>
    <row r="21" spans="2:37">
      <c r="B21" s="145" t="s">
        <v>5175</v>
      </c>
      <c r="C21" s="4" t="s">
        <v>160</v>
      </c>
      <c r="D21" s="4" t="s">
        <v>2498</v>
      </c>
      <c r="E21" s="4" t="s">
        <v>2498</v>
      </c>
      <c r="F21" s="4" t="s">
        <v>1060</v>
      </c>
      <c r="G21" s="4" t="s">
        <v>5223</v>
      </c>
      <c r="H21" s="4" t="s">
        <v>1431</v>
      </c>
      <c r="I21" s="4" t="s">
        <v>1432</v>
      </c>
      <c r="J21" s="4" t="s">
        <v>5224</v>
      </c>
      <c r="K21" s="139">
        <v>317620600</v>
      </c>
      <c r="L21" s="139">
        <v>317620600</v>
      </c>
      <c r="M21" s="4" t="s">
        <v>5208</v>
      </c>
      <c r="N21" s="4" t="s">
        <v>4613</v>
      </c>
      <c r="O21" s="4" t="s">
        <v>3164</v>
      </c>
      <c r="P21" s="186">
        <f t="shared" si="0"/>
        <v>317620600</v>
      </c>
      <c r="Q21" s="186">
        <f t="shared" si="4"/>
        <v>0</v>
      </c>
      <c r="R21" s="4">
        <v>145</v>
      </c>
      <c r="S21" s="4" t="s">
        <v>70</v>
      </c>
      <c r="T21" s="4" t="s">
        <v>70</v>
      </c>
      <c r="U21" s="140">
        <v>45352</v>
      </c>
      <c r="V21" s="4" t="s">
        <v>1884</v>
      </c>
      <c r="W21" s="4" t="s">
        <v>1954</v>
      </c>
      <c r="X21" s="146">
        <v>0</v>
      </c>
      <c r="Y21" s="146">
        <v>0</v>
      </c>
      <c r="Z21" s="146">
        <v>0</v>
      </c>
      <c r="AA21" s="4"/>
      <c r="AB21" s="141"/>
      <c r="AC21" s="142"/>
      <c r="AD21" s="4"/>
      <c r="AE21" s="4"/>
      <c r="AF21" s="144"/>
      <c r="AG21" s="4"/>
      <c r="AH21" s="143" t="s">
        <v>70</v>
      </c>
      <c r="AI21" s="4"/>
      <c r="AJ21" s="143" t="s">
        <v>9560</v>
      </c>
      <c r="AK21" s="143" t="s">
        <v>9553</v>
      </c>
    </row>
    <row r="22" spans="2:37">
      <c r="B22" s="145" t="s">
        <v>5175</v>
      </c>
      <c r="C22" s="4" t="s">
        <v>160</v>
      </c>
      <c r="D22" s="4" t="s">
        <v>2498</v>
      </c>
      <c r="E22" s="4" t="s">
        <v>2498</v>
      </c>
      <c r="F22" s="4" t="s">
        <v>1060</v>
      </c>
      <c r="G22" s="4" t="s">
        <v>5225</v>
      </c>
      <c r="H22" s="4" t="s">
        <v>1431</v>
      </c>
      <c r="I22" s="4" t="s">
        <v>1432</v>
      </c>
      <c r="J22" s="4" t="s">
        <v>5226</v>
      </c>
      <c r="K22" s="139">
        <v>50000000</v>
      </c>
      <c r="L22" s="139">
        <v>50000000</v>
      </c>
      <c r="M22" s="4" t="s">
        <v>5208</v>
      </c>
      <c r="N22" s="4" t="s">
        <v>2968</v>
      </c>
      <c r="O22" s="4" t="s">
        <v>3102</v>
      </c>
      <c r="P22" s="186">
        <f t="shared" si="0"/>
        <v>50000000</v>
      </c>
      <c r="Q22" s="186">
        <f t="shared" si="4"/>
        <v>0</v>
      </c>
      <c r="R22" s="4">
        <v>145</v>
      </c>
      <c r="S22" s="4" t="s">
        <v>70</v>
      </c>
      <c r="T22" s="4" t="s">
        <v>70</v>
      </c>
      <c r="U22" s="140">
        <v>45352</v>
      </c>
      <c r="V22" s="4" t="s">
        <v>1884</v>
      </c>
      <c r="W22" s="4" t="s">
        <v>1954</v>
      </c>
      <c r="X22" s="146">
        <v>0</v>
      </c>
      <c r="Y22" s="146">
        <v>0</v>
      </c>
      <c r="Z22" s="146">
        <v>0</v>
      </c>
      <c r="AA22" s="4"/>
      <c r="AB22" s="141"/>
      <c r="AC22" s="142"/>
      <c r="AD22" s="4"/>
      <c r="AE22" s="4"/>
      <c r="AF22" s="144"/>
      <c r="AG22" s="4"/>
      <c r="AH22" s="143" t="s">
        <v>70</v>
      </c>
      <c r="AI22" s="4"/>
      <c r="AJ22" s="143" t="s">
        <v>9560</v>
      </c>
      <c r="AK22" s="143" t="s">
        <v>9553</v>
      </c>
    </row>
    <row r="23" spans="2:37">
      <c r="B23" s="145" t="s">
        <v>5175</v>
      </c>
      <c r="C23" s="4" t="s">
        <v>160</v>
      </c>
      <c r="D23" s="4" t="s">
        <v>2498</v>
      </c>
      <c r="E23" s="4" t="s">
        <v>2498</v>
      </c>
      <c r="F23" s="4" t="s">
        <v>1060</v>
      </c>
      <c r="G23" s="4" t="s">
        <v>5227</v>
      </c>
      <c r="H23" s="4" t="s">
        <v>1431</v>
      </c>
      <c r="I23" s="4" t="s">
        <v>1432</v>
      </c>
      <c r="J23" s="4" t="s">
        <v>5228</v>
      </c>
      <c r="K23" s="139">
        <v>574000000</v>
      </c>
      <c r="L23" s="139">
        <v>574000000</v>
      </c>
      <c r="M23" s="4" t="s">
        <v>5208</v>
      </c>
      <c r="N23" s="4" t="s">
        <v>2968</v>
      </c>
      <c r="O23" s="4" t="s">
        <v>3102</v>
      </c>
      <c r="P23" s="186">
        <f t="shared" si="0"/>
        <v>574000000</v>
      </c>
      <c r="Q23" s="186">
        <f t="shared" si="4"/>
        <v>0</v>
      </c>
      <c r="R23" s="4">
        <v>145</v>
      </c>
      <c r="S23" s="4" t="s">
        <v>70</v>
      </c>
      <c r="T23" s="4" t="s">
        <v>70</v>
      </c>
      <c r="U23" s="140">
        <v>45352</v>
      </c>
      <c r="V23" s="4" t="s">
        <v>1884</v>
      </c>
      <c r="W23" s="4" t="s">
        <v>1954</v>
      </c>
      <c r="X23" s="146">
        <v>0</v>
      </c>
      <c r="Y23" s="146">
        <v>0</v>
      </c>
      <c r="Z23" s="146">
        <v>0</v>
      </c>
      <c r="AA23" s="4"/>
      <c r="AB23" s="141"/>
      <c r="AC23" s="142"/>
      <c r="AD23" s="4"/>
      <c r="AE23" s="4"/>
      <c r="AF23" s="144"/>
      <c r="AG23" s="4"/>
      <c r="AH23" s="143" t="s">
        <v>70</v>
      </c>
      <c r="AI23" s="4"/>
      <c r="AJ23" s="143" t="s">
        <v>9560</v>
      </c>
      <c r="AK23" s="143" t="s">
        <v>9553</v>
      </c>
    </row>
    <row r="24" spans="2:37">
      <c r="B24" s="145" t="s">
        <v>5175</v>
      </c>
      <c r="C24" s="4" t="s">
        <v>160</v>
      </c>
      <c r="D24" s="4" t="s">
        <v>2498</v>
      </c>
      <c r="E24" s="4" t="s">
        <v>2498</v>
      </c>
      <c r="F24" s="4" t="s">
        <v>1060</v>
      </c>
      <c r="G24" s="4" t="s">
        <v>5229</v>
      </c>
      <c r="H24" s="4" t="s">
        <v>1431</v>
      </c>
      <c r="I24" s="4" t="s">
        <v>1432</v>
      </c>
      <c r="J24" s="4" t="s">
        <v>5230</v>
      </c>
      <c r="K24" s="139">
        <v>300000000</v>
      </c>
      <c r="L24" s="139">
        <v>300000000</v>
      </c>
      <c r="M24" s="4" t="s">
        <v>5231</v>
      </c>
      <c r="N24" s="4" t="s">
        <v>3123</v>
      </c>
      <c r="O24" s="4" t="s">
        <v>2763</v>
      </c>
      <c r="P24" s="186">
        <f t="shared" si="0"/>
        <v>300000000</v>
      </c>
      <c r="Q24" s="186">
        <f t="shared" si="4"/>
        <v>0</v>
      </c>
      <c r="R24" s="4">
        <v>145</v>
      </c>
      <c r="S24" s="4" t="s">
        <v>70</v>
      </c>
      <c r="T24" s="4" t="s">
        <v>70</v>
      </c>
      <c r="U24" s="140">
        <v>45352</v>
      </c>
      <c r="V24" s="4" t="s">
        <v>1884</v>
      </c>
      <c r="W24" s="4" t="s">
        <v>1954</v>
      </c>
      <c r="X24" s="146">
        <v>0</v>
      </c>
      <c r="Y24" s="146">
        <v>0</v>
      </c>
      <c r="Z24" s="146">
        <v>0</v>
      </c>
      <c r="AA24" s="4"/>
      <c r="AB24" s="141"/>
      <c r="AC24" s="142"/>
      <c r="AD24" s="4"/>
      <c r="AE24" s="4"/>
      <c r="AF24" s="144"/>
      <c r="AG24" s="4"/>
      <c r="AH24" s="143" t="s">
        <v>70</v>
      </c>
      <c r="AI24" s="4"/>
      <c r="AJ24" s="143" t="s">
        <v>9560</v>
      </c>
      <c r="AK24" s="143" t="s">
        <v>9553</v>
      </c>
    </row>
    <row r="25" spans="2:37">
      <c r="B25" s="145" t="s">
        <v>5175</v>
      </c>
      <c r="C25" s="4" t="s">
        <v>160</v>
      </c>
      <c r="D25" s="4" t="s">
        <v>2498</v>
      </c>
      <c r="E25" s="4" t="s">
        <v>2498</v>
      </c>
      <c r="F25" s="4" t="s">
        <v>1060</v>
      </c>
      <c r="G25" s="4" t="s">
        <v>5232</v>
      </c>
      <c r="H25" s="4" t="s">
        <v>1431</v>
      </c>
      <c r="I25" s="4" t="s">
        <v>1432</v>
      </c>
      <c r="J25" s="4" t="s">
        <v>5233</v>
      </c>
      <c r="K25" s="139">
        <v>103547520</v>
      </c>
      <c r="L25" s="139">
        <v>103547520</v>
      </c>
      <c r="M25" s="4" t="s">
        <v>5231</v>
      </c>
      <c r="N25" s="4" t="s">
        <v>3123</v>
      </c>
      <c r="O25" s="4" t="s">
        <v>2763</v>
      </c>
      <c r="P25" s="186">
        <f t="shared" si="0"/>
        <v>103547520</v>
      </c>
      <c r="Q25" s="186">
        <f t="shared" si="4"/>
        <v>0</v>
      </c>
      <c r="R25" s="4">
        <v>145</v>
      </c>
      <c r="S25" s="4" t="s">
        <v>70</v>
      </c>
      <c r="T25" s="4" t="s">
        <v>70</v>
      </c>
      <c r="U25" s="140">
        <v>45352</v>
      </c>
      <c r="V25" s="4" t="s">
        <v>1884</v>
      </c>
      <c r="W25" s="4" t="s">
        <v>1954</v>
      </c>
      <c r="X25" s="146">
        <v>0</v>
      </c>
      <c r="Y25" s="146">
        <v>0</v>
      </c>
      <c r="Z25" s="146">
        <v>0</v>
      </c>
      <c r="AA25" s="4"/>
      <c r="AB25" s="141"/>
      <c r="AC25" s="142"/>
      <c r="AD25" s="4"/>
      <c r="AE25" s="4"/>
      <c r="AF25" s="144"/>
      <c r="AG25" s="4"/>
      <c r="AH25" s="143" t="s">
        <v>70</v>
      </c>
      <c r="AI25" s="4"/>
      <c r="AJ25" s="143" t="s">
        <v>9560</v>
      </c>
      <c r="AK25" s="143" t="s">
        <v>9553</v>
      </c>
    </row>
    <row r="26" spans="2:37">
      <c r="B26" s="145" t="s">
        <v>5175</v>
      </c>
      <c r="C26" s="4" t="s">
        <v>160</v>
      </c>
      <c r="D26" s="4" t="s">
        <v>2498</v>
      </c>
      <c r="E26" s="4" t="s">
        <v>2498</v>
      </c>
      <c r="F26" s="4" t="s">
        <v>1060</v>
      </c>
      <c r="G26" s="4" t="s">
        <v>5234</v>
      </c>
      <c r="H26" s="4" t="s">
        <v>1431</v>
      </c>
      <c r="I26" s="4" t="s">
        <v>1432</v>
      </c>
      <c r="J26" s="4" t="s">
        <v>5235</v>
      </c>
      <c r="K26" s="139">
        <v>1000000000</v>
      </c>
      <c r="L26" s="139">
        <v>1000000000</v>
      </c>
      <c r="M26" s="4" t="s">
        <v>5231</v>
      </c>
      <c r="N26" s="4" t="s">
        <v>2814</v>
      </c>
      <c r="O26" s="4" t="s">
        <v>2712</v>
      </c>
      <c r="P26" s="186">
        <f t="shared" si="0"/>
        <v>1000000000</v>
      </c>
      <c r="Q26" s="186">
        <f t="shared" si="4"/>
        <v>0</v>
      </c>
      <c r="R26" s="4">
        <v>145</v>
      </c>
      <c r="S26" s="4" t="s">
        <v>70</v>
      </c>
      <c r="T26" s="4" t="s">
        <v>70</v>
      </c>
      <c r="U26" s="140">
        <v>45352</v>
      </c>
      <c r="V26" s="4" t="s">
        <v>1884</v>
      </c>
      <c r="W26" s="4" t="s">
        <v>1954</v>
      </c>
      <c r="X26" s="146">
        <v>0</v>
      </c>
      <c r="Y26" s="146">
        <v>0</v>
      </c>
      <c r="Z26" s="146">
        <v>0</v>
      </c>
      <c r="AA26" s="4"/>
      <c r="AB26" s="141"/>
      <c r="AC26" s="142"/>
      <c r="AD26" s="4"/>
      <c r="AE26" s="4"/>
      <c r="AF26" s="144"/>
      <c r="AG26" s="4"/>
      <c r="AH26" s="143" t="s">
        <v>70</v>
      </c>
      <c r="AI26" s="4"/>
      <c r="AJ26" s="143" t="s">
        <v>9560</v>
      </c>
      <c r="AK26" s="143" t="s">
        <v>9553</v>
      </c>
    </row>
    <row r="27" spans="2:37">
      <c r="B27" s="145" t="s">
        <v>5175</v>
      </c>
      <c r="C27" s="4" t="s">
        <v>160</v>
      </c>
      <c r="D27" s="4" t="s">
        <v>2498</v>
      </c>
      <c r="E27" s="4" t="s">
        <v>2498</v>
      </c>
      <c r="F27" s="4" t="s">
        <v>1060</v>
      </c>
      <c r="G27" s="4" t="s">
        <v>5236</v>
      </c>
      <c r="H27" s="4" t="s">
        <v>1431</v>
      </c>
      <c r="I27" s="4" t="s">
        <v>1432</v>
      </c>
      <c r="J27" s="4" t="s">
        <v>5237</v>
      </c>
      <c r="K27" s="139">
        <v>200337985</v>
      </c>
      <c r="L27" s="139">
        <v>200337985</v>
      </c>
      <c r="M27" s="4" t="s">
        <v>5231</v>
      </c>
      <c r="N27" s="4" t="s">
        <v>3490</v>
      </c>
      <c r="O27" s="4" t="s">
        <v>2773</v>
      </c>
      <c r="P27" s="186">
        <f t="shared" si="0"/>
        <v>200337985</v>
      </c>
      <c r="Q27" s="186">
        <f t="shared" si="4"/>
        <v>0</v>
      </c>
      <c r="R27" s="4">
        <v>145</v>
      </c>
      <c r="S27" s="4" t="s">
        <v>70</v>
      </c>
      <c r="T27" s="4" t="s">
        <v>70</v>
      </c>
      <c r="U27" s="140">
        <v>45352</v>
      </c>
      <c r="V27" s="4" t="s">
        <v>1884</v>
      </c>
      <c r="W27" s="4" t="s">
        <v>1954</v>
      </c>
      <c r="X27" s="146">
        <v>0</v>
      </c>
      <c r="Y27" s="146">
        <v>0</v>
      </c>
      <c r="Z27" s="146">
        <v>0</v>
      </c>
      <c r="AA27" s="4"/>
      <c r="AB27" s="141"/>
      <c r="AC27" s="142"/>
      <c r="AD27" s="4"/>
      <c r="AE27" s="4"/>
      <c r="AF27" s="144"/>
      <c r="AG27" s="4"/>
      <c r="AH27" s="143" t="s">
        <v>70</v>
      </c>
      <c r="AI27" s="4"/>
      <c r="AJ27" s="143" t="s">
        <v>9560</v>
      </c>
      <c r="AK27" s="143" t="s">
        <v>9553</v>
      </c>
    </row>
    <row r="28" spans="2:37">
      <c r="B28" s="145" t="s">
        <v>5175</v>
      </c>
      <c r="C28" s="4" t="s">
        <v>160</v>
      </c>
      <c r="D28" s="4" t="s">
        <v>2498</v>
      </c>
      <c r="E28" s="4" t="s">
        <v>2498</v>
      </c>
      <c r="F28" s="4" t="s">
        <v>1060</v>
      </c>
      <c r="G28" s="4" t="s">
        <v>5238</v>
      </c>
      <c r="H28" s="4" t="s">
        <v>1431</v>
      </c>
      <c r="I28" s="4" t="s">
        <v>1432</v>
      </c>
      <c r="J28" s="4" t="s">
        <v>5239</v>
      </c>
      <c r="K28" s="139">
        <v>500000000</v>
      </c>
      <c r="L28" s="139">
        <v>500000000</v>
      </c>
      <c r="M28" s="4" t="s">
        <v>5231</v>
      </c>
      <c r="N28" s="4" t="s">
        <v>2597</v>
      </c>
      <c r="O28" s="4" t="s">
        <v>3940</v>
      </c>
      <c r="P28" s="186">
        <f t="shared" si="0"/>
        <v>500000000</v>
      </c>
      <c r="Q28" s="186">
        <f t="shared" si="4"/>
        <v>0</v>
      </c>
      <c r="R28" s="4">
        <v>145</v>
      </c>
      <c r="S28" s="4" t="s">
        <v>70</v>
      </c>
      <c r="T28" s="4" t="s">
        <v>70</v>
      </c>
      <c r="U28" s="140">
        <v>45352</v>
      </c>
      <c r="V28" s="4" t="s">
        <v>1884</v>
      </c>
      <c r="W28" s="4" t="s">
        <v>1954</v>
      </c>
      <c r="X28" s="146">
        <v>0</v>
      </c>
      <c r="Y28" s="146">
        <v>0</v>
      </c>
      <c r="Z28" s="146">
        <v>0</v>
      </c>
      <c r="AA28" s="4"/>
      <c r="AB28" s="141"/>
      <c r="AC28" s="142"/>
      <c r="AD28" s="4"/>
      <c r="AE28" s="4"/>
      <c r="AF28" s="144"/>
      <c r="AG28" s="4"/>
      <c r="AH28" s="143" t="s">
        <v>70</v>
      </c>
      <c r="AI28" s="4"/>
      <c r="AJ28" s="143" t="s">
        <v>9560</v>
      </c>
      <c r="AK28" s="143" t="s">
        <v>9553</v>
      </c>
    </row>
    <row r="29" spans="2:37">
      <c r="B29" s="145" t="s">
        <v>5175</v>
      </c>
      <c r="C29" s="4" t="s">
        <v>160</v>
      </c>
      <c r="D29" s="4" t="s">
        <v>2498</v>
      </c>
      <c r="E29" s="4" t="s">
        <v>2498</v>
      </c>
      <c r="F29" s="4" t="s">
        <v>1060</v>
      </c>
      <c r="G29" s="4" t="s">
        <v>5240</v>
      </c>
      <c r="H29" s="4" t="s">
        <v>1431</v>
      </c>
      <c r="I29" s="4" t="s">
        <v>1432</v>
      </c>
      <c r="J29" s="4" t="s">
        <v>5241</v>
      </c>
      <c r="K29" s="139">
        <v>1934344980</v>
      </c>
      <c r="L29" s="139">
        <v>1934344980</v>
      </c>
      <c r="M29" s="4" t="s">
        <v>5231</v>
      </c>
      <c r="N29" s="4" t="s">
        <v>3348</v>
      </c>
      <c r="O29" s="4" t="s">
        <v>2804</v>
      </c>
      <c r="P29" s="186">
        <f t="shared" si="0"/>
        <v>1934344980</v>
      </c>
      <c r="Q29" s="186">
        <f t="shared" si="4"/>
        <v>0</v>
      </c>
      <c r="R29" s="4">
        <v>145</v>
      </c>
      <c r="S29" s="4" t="s">
        <v>70</v>
      </c>
      <c r="T29" s="4" t="s">
        <v>70</v>
      </c>
      <c r="U29" s="140">
        <v>45352</v>
      </c>
      <c r="V29" s="4" t="s">
        <v>1884</v>
      </c>
      <c r="W29" s="4" t="s">
        <v>1954</v>
      </c>
      <c r="X29" s="146">
        <v>0</v>
      </c>
      <c r="Y29" s="146">
        <v>0</v>
      </c>
      <c r="Z29" s="146">
        <v>0</v>
      </c>
      <c r="AA29" s="4"/>
      <c r="AB29" s="141"/>
      <c r="AC29" s="142"/>
      <c r="AD29" s="4"/>
      <c r="AE29" s="4"/>
      <c r="AF29" s="144"/>
      <c r="AG29" s="4"/>
      <c r="AH29" s="143" t="s">
        <v>70</v>
      </c>
      <c r="AI29" s="4"/>
      <c r="AJ29" s="143" t="s">
        <v>9560</v>
      </c>
      <c r="AK29" s="143" t="s">
        <v>9553</v>
      </c>
    </row>
    <row r="30" spans="2:37">
      <c r="B30" s="145" t="s">
        <v>5175</v>
      </c>
      <c r="C30" s="4" t="s">
        <v>160</v>
      </c>
      <c r="D30" s="4" t="s">
        <v>2498</v>
      </c>
      <c r="E30" s="4" t="s">
        <v>2498</v>
      </c>
      <c r="F30" s="4" t="s">
        <v>1060</v>
      </c>
      <c r="G30" s="4" t="s">
        <v>5242</v>
      </c>
      <c r="H30" s="4" t="s">
        <v>1431</v>
      </c>
      <c r="I30" s="4" t="s">
        <v>1432</v>
      </c>
      <c r="J30" s="4" t="s">
        <v>5243</v>
      </c>
      <c r="K30" s="139">
        <v>300000000</v>
      </c>
      <c r="L30" s="139">
        <v>300000000</v>
      </c>
      <c r="M30" s="4" t="s">
        <v>5231</v>
      </c>
      <c r="N30" s="4" t="s">
        <v>3348</v>
      </c>
      <c r="O30" s="4" t="s">
        <v>2804</v>
      </c>
      <c r="P30" s="186">
        <f t="shared" si="0"/>
        <v>300000000</v>
      </c>
      <c r="Q30" s="186">
        <f t="shared" si="4"/>
        <v>0</v>
      </c>
      <c r="R30" s="4">
        <v>145</v>
      </c>
      <c r="S30" s="4" t="s">
        <v>70</v>
      </c>
      <c r="T30" s="4" t="s">
        <v>70</v>
      </c>
      <c r="U30" s="140">
        <v>45352</v>
      </c>
      <c r="V30" s="4" t="s">
        <v>1884</v>
      </c>
      <c r="W30" s="4" t="s">
        <v>1954</v>
      </c>
      <c r="X30" s="146">
        <v>0</v>
      </c>
      <c r="Y30" s="146">
        <v>0</v>
      </c>
      <c r="Z30" s="146">
        <v>0</v>
      </c>
      <c r="AA30" s="4"/>
      <c r="AB30" s="141"/>
      <c r="AC30" s="142"/>
      <c r="AD30" s="4"/>
      <c r="AE30" s="4"/>
      <c r="AF30" s="144"/>
      <c r="AG30" s="4"/>
      <c r="AH30" s="143" t="s">
        <v>70</v>
      </c>
      <c r="AI30" s="4"/>
      <c r="AJ30" s="143" t="s">
        <v>9560</v>
      </c>
      <c r="AK30" s="143" t="s">
        <v>9553</v>
      </c>
    </row>
    <row r="31" spans="2:37">
      <c r="B31" s="145" t="s">
        <v>5175</v>
      </c>
      <c r="C31" s="4" t="s">
        <v>160</v>
      </c>
      <c r="D31" s="4" t="s">
        <v>2498</v>
      </c>
      <c r="E31" s="4" t="s">
        <v>2498</v>
      </c>
      <c r="F31" s="4" t="s">
        <v>1060</v>
      </c>
      <c r="G31" s="4" t="s">
        <v>5244</v>
      </c>
      <c r="H31" s="4" t="s">
        <v>1431</v>
      </c>
      <c r="I31" s="4" t="s">
        <v>1432</v>
      </c>
      <c r="J31" s="4" t="s">
        <v>5245</v>
      </c>
      <c r="K31" s="139">
        <v>605000000</v>
      </c>
      <c r="L31" s="139">
        <v>605000000</v>
      </c>
      <c r="M31" s="4" t="s">
        <v>5231</v>
      </c>
      <c r="N31" s="4" t="s">
        <v>3690</v>
      </c>
      <c r="O31" s="4" t="s">
        <v>3844</v>
      </c>
      <c r="P31" s="186">
        <f t="shared" si="0"/>
        <v>605000000</v>
      </c>
      <c r="Q31" s="186">
        <f t="shared" si="4"/>
        <v>0</v>
      </c>
      <c r="R31" s="4">
        <v>145</v>
      </c>
      <c r="S31" s="4" t="s">
        <v>70</v>
      </c>
      <c r="T31" s="4" t="s">
        <v>70</v>
      </c>
      <c r="U31" s="140">
        <v>45352</v>
      </c>
      <c r="V31" s="4" t="s">
        <v>1884</v>
      </c>
      <c r="W31" s="4" t="s">
        <v>1954</v>
      </c>
      <c r="X31" s="146">
        <v>0</v>
      </c>
      <c r="Y31" s="146">
        <v>0</v>
      </c>
      <c r="Z31" s="146">
        <v>0</v>
      </c>
      <c r="AA31" s="4"/>
      <c r="AB31" s="141"/>
      <c r="AC31" s="142"/>
      <c r="AD31" s="4"/>
      <c r="AE31" s="4"/>
      <c r="AF31" s="144"/>
      <c r="AG31" s="4"/>
      <c r="AH31" s="143" t="s">
        <v>70</v>
      </c>
      <c r="AI31" s="4"/>
      <c r="AJ31" s="143" t="s">
        <v>9560</v>
      </c>
      <c r="AK31" s="143" t="s">
        <v>9553</v>
      </c>
    </row>
    <row r="32" spans="2:37">
      <c r="B32" s="145" t="s">
        <v>5175</v>
      </c>
      <c r="C32" s="4" t="s">
        <v>160</v>
      </c>
      <c r="D32" s="4" t="s">
        <v>2498</v>
      </c>
      <c r="E32" s="4" t="s">
        <v>2498</v>
      </c>
      <c r="F32" s="4" t="s">
        <v>1060</v>
      </c>
      <c r="G32" s="4" t="s">
        <v>5246</v>
      </c>
      <c r="H32" s="4" t="s">
        <v>1431</v>
      </c>
      <c r="I32" s="4" t="s">
        <v>1432</v>
      </c>
      <c r="J32" s="4" t="s">
        <v>5247</v>
      </c>
      <c r="K32" s="139">
        <v>1270000000</v>
      </c>
      <c r="L32" s="139">
        <v>1270000000</v>
      </c>
      <c r="M32" s="4" t="s">
        <v>5231</v>
      </c>
      <c r="N32" s="4" t="s">
        <v>5248</v>
      </c>
      <c r="O32" s="4" t="s">
        <v>3445</v>
      </c>
      <c r="P32" s="186">
        <f t="shared" si="0"/>
        <v>1270000000</v>
      </c>
      <c r="Q32" s="186">
        <f t="shared" si="4"/>
        <v>0</v>
      </c>
      <c r="R32" s="4">
        <v>145</v>
      </c>
      <c r="S32" s="4" t="s">
        <v>70</v>
      </c>
      <c r="T32" s="4" t="s">
        <v>70</v>
      </c>
      <c r="U32" s="140">
        <v>45352</v>
      </c>
      <c r="V32" s="4" t="s">
        <v>1884</v>
      </c>
      <c r="W32" s="4" t="s">
        <v>1954</v>
      </c>
      <c r="X32" s="146">
        <v>0</v>
      </c>
      <c r="Y32" s="146">
        <v>0</v>
      </c>
      <c r="Z32" s="146">
        <v>0</v>
      </c>
      <c r="AA32" s="4"/>
      <c r="AB32" s="141"/>
      <c r="AC32" s="142"/>
      <c r="AD32" s="4"/>
      <c r="AE32" s="4"/>
      <c r="AF32" s="144"/>
      <c r="AG32" s="4"/>
      <c r="AH32" s="143" t="s">
        <v>70</v>
      </c>
      <c r="AI32" s="4"/>
      <c r="AJ32" s="143" t="s">
        <v>9560</v>
      </c>
      <c r="AK32" s="143" t="s">
        <v>9553</v>
      </c>
    </row>
    <row r="33" spans="2:37">
      <c r="B33" s="145" t="s">
        <v>5175</v>
      </c>
      <c r="C33" s="4" t="s">
        <v>160</v>
      </c>
      <c r="D33" s="4" t="s">
        <v>2498</v>
      </c>
      <c r="E33" s="4" t="s">
        <v>2498</v>
      </c>
      <c r="F33" s="4" t="s">
        <v>1060</v>
      </c>
      <c r="G33" s="4" t="s">
        <v>5249</v>
      </c>
      <c r="H33" s="4" t="s">
        <v>1431</v>
      </c>
      <c r="I33" s="4" t="s">
        <v>1432</v>
      </c>
      <c r="J33" s="4" t="s">
        <v>5250</v>
      </c>
      <c r="K33" s="139">
        <v>664459578</v>
      </c>
      <c r="L33" s="139">
        <v>664459578</v>
      </c>
      <c r="M33" s="4" t="s">
        <v>5231</v>
      </c>
      <c r="N33" s="4" t="s">
        <v>5248</v>
      </c>
      <c r="O33" s="4" t="s">
        <v>3445</v>
      </c>
      <c r="P33" s="186">
        <f t="shared" si="0"/>
        <v>664459578</v>
      </c>
      <c r="Q33" s="186">
        <f t="shared" si="4"/>
        <v>0</v>
      </c>
      <c r="R33" s="4">
        <v>145</v>
      </c>
      <c r="S33" s="4" t="s">
        <v>70</v>
      </c>
      <c r="T33" s="4" t="s">
        <v>70</v>
      </c>
      <c r="U33" s="140">
        <v>45352</v>
      </c>
      <c r="V33" s="4" t="s">
        <v>1884</v>
      </c>
      <c r="W33" s="4" t="s">
        <v>1954</v>
      </c>
      <c r="X33" s="146">
        <v>0</v>
      </c>
      <c r="Y33" s="146">
        <v>0</v>
      </c>
      <c r="Z33" s="146">
        <v>0</v>
      </c>
      <c r="AA33" s="4"/>
      <c r="AB33" s="141"/>
      <c r="AC33" s="142"/>
      <c r="AD33" s="4"/>
      <c r="AE33" s="4"/>
      <c r="AF33" s="144"/>
      <c r="AG33" s="4"/>
      <c r="AH33" s="143" t="s">
        <v>70</v>
      </c>
      <c r="AI33" s="4"/>
      <c r="AJ33" s="143" t="s">
        <v>9560</v>
      </c>
      <c r="AK33" s="143" t="s">
        <v>9553</v>
      </c>
    </row>
    <row r="34" spans="2:37">
      <c r="B34" s="145" t="s">
        <v>5175</v>
      </c>
      <c r="C34" s="4" t="s">
        <v>160</v>
      </c>
      <c r="D34" s="4" t="s">
        <v>2498</v>
      </c>
      <c r="E34" s="4" t="s">
        <v>2498</v>
      </c>
      <c r="F34" s="4" t="s">
        <v>1060</v>
      </c>
      <c r="G34" s="4" t="s">
        <v>5251</v>
      </c>
      <c r="H34" s="4" t="s">
        <v>1431</v>
      </c>
      <c r="I34" s="4" t="s">
        <v>1432</v>
      </c>
      <c r="J34" s="4" t="s">
        <v>5252</v>
      </c>
      <c r="K34" s="139">
        <v>1390000000</v>
      </c>
      <c r="L34" s="139">
        <v>1390000000</v>
      </c>
      <c r="M34" s="4" t="s">
        <v>5231</v>
      </c>
      <c r="N34" s="4" t="s">
        <v>3208</v>
      </c>
      <c r="O34" s="4" t="s">
        <v>3842</v>
      </c>
      <c r="P34" s="186">
        <f t="shared" si="0"/>
        <v>1390000000</v>
      </c>
      <c r="Q34" s="186">
        <f t="shared" si="4"/>
        <v>0</v>
      </c>
      <c r="R34" s="4">
        <v>145</v>
      </c>
      <c r="S34" s="4" t="s">
        <v>70</v>
      </c>
      <c r="T34" s="4" t="s">
        <v>70</v>
      </c>
      <c r="U34" s="140">
        <v>45352</v>
      </c>
      <c r="V34" s="4" t="s">
        <v>1884</v>
      </c>
      <c r="W34" s="4" t="s">
        <v>1954</v>
      </c>
      <c r="X34" s="146">
        <v>0</v>
      </c>
      <c r="Y34" s="146">
        <v>0</v>
      </c>
      <c r="Z34" s="146">
        <v>0</v>
      </c>
      <c r="AA34" s="4"/>
      <c r="AB34" s="141"/>
      <c r="AC34" s="142"/>
      <c r="AD34" s="4"/>
      <c r="AE34" s="4"/>
      <c r="AF34" s="144"/>
      <c r="AG34" s="4"/>
      <c r="AH34" s="143" t="s">
        <v>70</v>
      </c>
      <c r="AI34" s="4"/>
      <c r="AJ34" s="143" t="s">
        <v>9560</v>
      </c>
      <c r="AK34" s="143" t="s">
        <v>9553</v>
      </c>
    </row>
    <row r="35" spans="2:37">
      <c r="B35" s="145" t="s">
        <v>5175</v>
      </c>
      <c r="C35" s="4" t="s">
        <v>160</v>
      </c>
      <c r="D35" s="4" t="s">
        <v>2498</v>
      </c>
      <c r="E35" s="4" t="s">
        <v>2498</v>
      </c>
      <c r="F35" s="4" t="s">
        <v>1060</v>
      </c>
      <c r="G35" s="4" t="s">
        <v>5253</v>
      </c>
      <c r="H35" s="4" t="s">
        <v>1431</v>
      </c>
      <c r="I35" s="4" t="s">
        <v>1432</v>
      </c>
      <c r="J35" s="4" t="s">
        <v>5254</v>
      </c>
      <c r="K35" s="139">
        <v>1360000000</v>
      </c>
      <c r="L35" s="139">
        <v>1360000000</v>
      </c>
      <c r="M35" s="4" t="s">
        <v>5231</v>
      </c>
      <c r="N35" s="4" t="s">
        <v>1971</v>
      </c>
      <c r="O35" s="4" t="s">
        <v>3578</v>
      </c>
      <c r="P35" s="186">
        <f t="shared" si="0"/>
        <v>1360000000</v>
      </c>
      <c r="Q35" s="186">
        <f t="shared" si="4"/>
        <v>0</v>
      </c>
      <c r="R35" s="4">
        <v>145</v>
      </c>
      <c r="S35" s="4" t="s">
        <v>70</v>
      </c>
      <c r="T35" s="4" t="s">
        <v>70</v>
      </c>
      <c r="U35" s="140">
        <v>45352</v>
      </c>
      <c r="V35" s="4" t="s">
        <v>1884</v>
      </c>
      <c r="W35" s="4" t="s">
        <v>1954</v>
      </c>
      <c r="X35" s="146">
        <v>0</v>
      </c>
      <c r="Y35" s="146">
        <v>0</v>
      </c>
      <c r="Z35" s="146">
        <v>0</v>
      </c>
      <c r="AA35" s="4"/>
      <c r="AB35" s="141"/>
      <c r="AC35" s="142"/>
      <c r="AD35" s="4"/>
      <c r="AE35" s="4"/>
      <c r="AF35" s="144"/>
      <c r="AG35" s="4"/>
      <c r="AH35" s="143" t="s">
        <v>70</v>
      </c>
      <c r="AI35" s="4"/>
      <c r="AJ35" s="143" t="s">
        <v>9560</v>
      </c>
      <c r="AK35" s="143" t="s">
        <v>9553</v>
      </c>
    </row>
    <row r="36" spans="2:37">
      <c r="B36" s="145" t="s">
        <v>5175</v>
      </c>
      <c r="C36" s="4" t="s">
        <v>160</v>
      </c>
      <c r="D36" s="4" t="s">
        <v>2498</v>
      </c>
      <c r="E36" s="4" t="s">
        <v>2498</v>
      </c>
      <c r="F36" s="4" t="s">
        <v>1060</v>
      </c>
      <c r="G36" s="4" t="s">
        <v>5255</v>
      </c>
      <c r="H36" s="4" t="s">
        <v>1431</v>
      </c>
      <c r="I36" s="4" t="s">
        <v>1432</v>
      </c>
      <c r="J36" s="4" t="s">
        <v>5256</v>
      </c>
      <c r="K36" s="139">
        <v>1380000000</v>
      </c>
      <c r="L36" s="139">
        <v>1380000000</v>
      </c>
      <c r="M36" s="4" t="s">
        <v>5231</v>
      </c>
      <c r="N36" s="4" t="s">
        <v>3412</v>
      </c>
      <c r="O36" s="4" t="s">
        <v>4489</v>
      </c>
      <c r="P36" s="186">
        <f t="shared" si="0"/>
        <v>1380000000</v>
      </c>
      <c r="Q36" s="186">
        <f t="shared" si="4"/>
        <v>0</v>
      </c>
      <c r="R36" s="4">
        <v>145</v>
      </c>
      <c r="S36" s="4" t="s">
        <v>70</v>
      </c>
      <c r="T36" s="4" t="s">
        <v>70</v>
      </c>
      <c r="U36" s="140">
        <v>45352</v>
      </c>
      <c r="V36" s="4" t="s">
        <v>1884</v>
      </c>
      <c r="W36" s="4" t="s">
        <v>1954</v>
      </c>
      <c r="X36" s="146">
        <v>0</v>
      </c>
      <c r="Y36" s="146">
        <v>0</v>
      </c>
      <c r="Z36" s="146">
        <v>0</v>
      </c>
      <c r="AA36" s="4"/>
      <c r="AB36" s="141"/>
      <c r="AC36" s="142"/>
      <c r="AD36" s="4"/>
      <c r="AE36" s="4"/>
      <c r="AF36" s="144"/>
      <c r="AG36" s="4"/>
      <c r="AH36" s="143" t="s">
        <v>70</v>
      </c>
      <c r="AI36" s="4"/>
      <c r="AJ36" s="143" t="s">
        <v>9560</v>
      </c>
      <c r="AK36" s="143" t="s">
        <v>9553</v>
      </c>
    </row>
    <row r="37" spans="2:37">
      <c r="B37" s="145" t="s">
        <v>5175</v>
      </c>
      <c r="C37" s="4" t="s">
        <v>160</v>
      </c>
      <c r="D37" s="4" t="s">
        <v>2498</v>
      </c>
      <c r="E37" s="4" t="s">
        <v>2498</v>
      </c>
      <c r="F37" s="4" t="s">
        <v>1060</v>
      </c>
      <c r="G37" s="4" t="s">
        <v>5257</v>
      </c>
      <c r="H37" s="4" t="s">
        <v>1431</v>
      </c>
      <c r="I37" s="4" t="s">
        <v>1432</v>
      </c>
      <c r="J37" s="4" t="s">
        <v>5258</v>
      </c>
      <c r="K37" s="139">
        <v>1700000000</v>
      </c>
      <c r="L37" s="139">
        <v>1700000000</v>
      </c>
      <c r="M37" s="4" t="s">
        <v>5231</v>
      </c>
      <c r="N37" s="4" t="s">
        <v>3758</v>
      </c>
      <c r="O37" s="4" t="s">
        <v>3298</v>
      </c>
      <c r="P37" s="186">
        <f t="shared" si="0"/>
        <v>1700000000</v>
      </c>
      <c r="Q37" s="186">
        <f t="shared" si="4"/>
        <v>0</v>
      </c>
      <c r="R37" s="4">
        <v>145</v>
      </c>
      <c r="S37" s="4" t="s">
        <v>70</v>
      </c>
      <c r="T37" s="4" t="s">
        <v>70</v>
      </c>
      <c r="U37" s="140">
        <v>45352</v>
      </c>
      <c r="V37" s="4" t="s">
        <v>1884</v>
      </c>
      <c r="W37" s="4" t="s">
        <v>1954</v>
      </c>
      <c r="X37" s="146">
        <v>0</v>
      </c>
      <c r="Y37" s="146">
        <v>0</v>
      </c>
      <c r="Z37" s="146">
        <v>0</v>
      </c>
      <c r="AA37" s="4"/>
      <c r="AB37" s="141"/>
      <c r="AC37" s="142"/>
      <c r="AD37" s="4"/>
      <c r="AE37" s="4"/>
      <c r="AF37" s="144"/>
      <c r="AG37" s="4"/>
      <c r="AH37" s="143" t="s">
        <v>70</v>
      </c>
      <c r="AI37" s="4"/>
      <c r="AJ37" s="143" t="s">
        <v>9560</v>
      </c>
      <c r="AK37" s="143" t="s">
        <v>9553</v>
      </c>
    </row>
    <row r="38" spans="2:37">
      <c r="B38" s="145" t="s">
        <v>5175</v>
      </c>
      <c r="C38" s="4" t="s">
        <v>160</v>
      </c>
      <c r="D38" s="4" t="s">
        <v>2498</v>
      </c>
      <c r="E38" s="4" t="s">
        <v>2498</v>
      </c>
      <c r="F38" s="4" t="s">
        <v>1060</v>
      </c>
      <c r="G38" s="4" t="s">
        <v>5259</v>
      </c>
      <c r="H38" s="4" t="s">
        <v>1431</v>
      </c>
      <c r="I38" s="4" t="s">
        <v>1432</v>
      </c>
      <c r="J38" s="4" t="s">
        <v>5260</v>
      </c>
      <c r="K38" s="139">
        <v>127000000</v>
      </c>
      <c r="L38" s="139">
        <v>127000000</v>
      </c>
      <c r="M38" s="4" t="s">
        <v>5231</v>
      </c>
      <c r="N38" s="4" t="s">
        <v>3758</v>
      </c>
      <c r="O38" s="4" t="s">
        <v>3298</v>
      </c>
      <c r="P38" s="186">
        <f t="shared" si="0"/>
        <v>127000000</v>
      </c>
      <c r="Q38" s="186">
        <f t="shared" si="4"/>
        <v>0</v>
      </c>
      <c r="R38" s="4">
        <v>145</v>
      </c>
      <c r="S38" s="4" t="s">
        <v>70</v>
      </c>
      <c r="T38" s="4" t="s">
        <v>70</v>
      </c>
      <c r="U38" s="140">
        <v>45352</v>
      </c>
      <c r="V38" s="4" t="s">
        <v>1884</v>
      </c>
      <c r="W38" s="4" t="s">
        <v>1954</v>
      </c>
      <c r="X38" s="146">
        <v>0</v>
      </c>
      <c r="Y38" s="146">
        <v>0</v>
      </c>
      <c r="Z38" s="146">
        <v>0</v>
      </c>
      <c r="AA38" s="4"/>
      <c r="AB38" s="141"/>
      <c r="AC38" s="142"/>
      <c r="AD38" s="4"/>
      <c r="AE38" s="4"/>
      <c r="AF38" s="144"/>
      <c r="AG38" s="4"/>
      <c r="AH38" s="143" t="s">
        <v>70</v>
      </c>
      <c r="AI38" s="4"/>
      <c r="AJ38" s="143" t="s">
        <v>9560</v>
      </c>
      <c r="AK38" s="143" t="s">
        <v>9553</v>
      </c>
    </row>
    <row r="39" spans="2:37">
      <c r="B39" s="145" t="s">
        <v>5175</v>
      </c>
      <c r="C39" s="4" t="s">
        <v>160</v>
      </c>
      <c r="D39" s="4" t="s">
        <v>2498</v>
      </c>
      <c r="E39" s="4" t="s">
        <v>2498</v>
      </c>
      <c r="F39" s="4" t="s">
        <v>1060</v>
      </c>
      <c r="G39" s="4" t="s">
        <v>5261</v>
      </c>
      <c r="H39" s="4" t="s">
        <v>1431</v>
      </c>
      <c r="I39" s="4" t="s">
        <v>1432</v>
      </c>
      <c r="J39" s="4" t="s">
        <v>5262</v>
      </c>
      <c r="K39" s="139">
        <v>1781480000</v>
      </c>
      <c r="L39" s="139">
        <v>1781480000</v>
      </c>
      <c r="M39" s="4" t="s">
        <v>5231</v>
      </c>
      <c r="N39" s="4" t="s">
        <v>4017</v>
      </c>
      <c r="O39" s="4" t="s">
        <v>3320</v>
      </c>
      <c r="P39" s="186">
        <f t="shared" si="0"/>
        <v>1781480000</v>
      </c>
      <c r="Q39" s="186">
        <f t="shared" si="4"/>
        <v>0</v>
      </c>
      <c r="R39" s="4">
        <v>145</v>
      </c>
      <c r="S39" s="4" t="s">
        <v>70</v>
      </c>
      <c r="T39" s="4" t="s">
        <v>70</v>
      </c>
      <c r="U39" s="140">
        <v>45352</v>
      </c>
      <c r="V39" s="4" t="s">
        <v>1884</v>
      </c>
      <c r="W39" s="4" t="s">
        <v>1954</v>
      </c>
      <c r="X39" s="146">
        <v>0</v>
      </c>
      <c r="Y39" s="146">
        <v>0</v>
      </c>
      <c r="Z39" s="146">
        <v>0</v>
      </c>
      <c r="AA39" s="4"/>
      <c r="AB39" s="141"/>
      <c r="AC39" s="142"/>
      <c r="AD39" s="4"/>
      <c r="AE39" s="4"/>
      <c r="AF39" s="144"/>
      <c r="AG39" s="4"/>
      <c r="AH39" s="143" t="s">
        <v>70</v>
      </c>
      <c r="AI39" s="4"/>
      <c r="AJ39" s="143" t="s">
        <v>9560</v>
      </c>
      <c r="AK39" s="143" t="s">
        <v>9553</v>
      </c>
    </row>
    <row r="40" spans="2:37">
      <c r="B40" s="145" t="s">
        <v>5175</v>
      </c>
      <c r="C40" s="4" t="s">
        <v>160</v>
      </c>
      <c r="D40" s="4" t="s">
        <v>2498</v>
      </c>
      <c r="E40" s="4" t="s">
        <v>2498</v>
      </c>
      <c r="F40" s="4" t="s">
        <v>1060</v>
      </c>
      <c r="G40" s="4" t="s">
        <v>5263</v>
      </c>
      <c r="H40" s="4" t="s">
        <v>1431</v>
      </c>
      <c r="I40" s="4" t="s">
        <v>1432</v>
      </c>
      <c r="J40" s="4" t="s">
        <v>5264</v>
      </c>
      <c r="K40" s="139">
        <v>1500000000</v>
      </c>
      <c r="L40" s="139">
        <v>1500000000</v>
      </c>
      <c r="M40" s="4" t="s">
        <v>5231</v>
      </c>
      <c r="N40" s="4" t="s">
        <v>5265</v>
      </c>
      <c r="O40" s="4" t="s">
        <v>2821</v>
      </c>
      <c r="P40" s="186">
        <f t="shared" si="0"/>
        <v>1500000000</v>
      </c>
      <c r="Q40" s="186">
        <f t="shared" si="4"/>
        <v>0</v>
      </c>
      <c r="R40" s="4">
        <v>145</v>
      </c>
      <c r="S40" s="4" t="s">
        <v>70</v>
      </c>
      <c r="T40" s="4" t="s">
        <v>70</v>
      </c>
      <c r="U40" s="140">
        <v>45352</v>
      </c>
      <c r="V40" s="4" t="s">
        <v>1884</v>
      </c>
      <c r="W40" s="4" t="s">
        <v>1954</v>
      </c>
      <c r="X40" s="146">
        <v>0</v>
      </c>
      <c r="Y40" s="146">
        <v>0</v>
      </c>
      <c r="Z40" s="146">
        <v>0</v>
      </c>
      <c r="AA40" s="4"/>
      <c r="AB40" s="141"/>
      <c r="AC40" s="142"/>
      <c r="AD40" s="4"/>
      <c r="AE40" s="4"/>
      <c r="AF40" s="144"/>
      <c r="AG40" s="4"/>
      <c r="AH40" s="143" t="s">
        <v>70</v>
      </c>
      <c r="AI40" s="4"/>
      <c r="AJ40" s="143" t="s">
        <v>9560</v>
      </c>
      <c r="AK40" s="143" t="s">
        <v>9553</v>
      </c>
    </row>
    <row r="41" spans="2:37">
      <c r="B41" s="145" t="s">
        <v>5175</v>
      </c>
      <c r="C41" s="4" t="s">
        <v>160</v>
      </c>
      <c r="D41" s="4" t="s">
        <v>2498</v>
      </c>
      <c r="E41" s="4" t="s">
        <v>2498</v>
      </c>
      <c r="F41" s="4" t="s">
        <v>1060</v>
      </c>
      <c r="G41" s="4" t="s">
        <v>5266</v>
      </c>
      <c r="H41" s="4" t="s">
        <v>1431</v>
      </c>
      <c r="I41" s="4" t="s">
        <v>1432</v>
      </c>
      <c r="J41" s="4" t="s">
        <v>5267</v>
      </c>
      <c r="K41" s="139">
        <v>1900000000</v>
      </c>
      <c r="L41" s="139">
        <v>1900000000</v>
      </c>
      <c r="M41" s="4" t="s">
        <v>5268</v>
      </c>
      <c r="N41" s="4" t="s">
        <v>3145</v>
      </c>
      <c r="O41" s="4" t="s">
        <v>2826</v>
      </c>
      <c r="P41" s="186">
        <f t="shared" si="0"/>
        <v>1900000000</v>
      </c>
      <c r="Q41" s="186">
        <f t="shared" si="4"/>
        <v>0</v>
      </c>
      <c r="R41" s="4">
        <v>145</v>
      </c>
      <c r="S41" s="4" t="s">
        <v>70</v>
      </c>
      <c r="T41" s="4" t="s">
        <v>70</v>
      </c>
      <c r="U41" s="140">
        <v>45352</v>
      </c>
      <c r="V41" s="4" t="s">
        <v>1884</v>
      </c>
      <c r="W41" s="4" t="s">
        <v>1954</v>
      </c>
      <c r="X41" s="146">
        <v>0</v>
      </c>
      <c r="Y41" s="146">
        <v>0</v>
      </c>
      <c r="Z41" s="146">
        <v>0</v>
      </c>
      <c r="AA41" s="4"/>
      <c r="AB41" s="141"/>
      <c r="AC41" s="142"/>
      <c r="AD41" s="4"/>
      <c r="AE41" s="4"/>
      <c r="AF41" s="144"/>
      <c r="AG41" s="4"/>
      <c r="AH41" s="143" t="s">
        <v>70</v>
      </c>
      <c r="AI41" s="4"/>
      <c r="AJ41" s="143" t="s">
        <v>9560</v>
      </c>
      <c r="AK41" s="143" t="s">
        <v>9553</v>
      </c>
    </row>
    <row r="42" spans="2:37">
      <c r="B42" s="145" t="s">
        <v>5175</v>
      </c>
      <c r="C42" s="4" t="s">
        <v>160</v>
      </c>
      <c r="D42" s="4" t="s">
        <v>2498</v>
      </c>
      <c r="E42" s="4" t="s">
        <v>2498</v>
      </c>
      <c r="F42" s="4" t="s">
        <v>1060</v>
      </c>
      <c r="G42" s="4" t="s">
        <v>5269</v>
      </c>
      <c r="H42" s="4" t="s">
        <v>1431</v>
      </c>
      <c r="I42" s="4" t="s">
        <v>1432</v>
      </c>
      <c r="J42" s="4" t="s">
        <v>5270</v>
      </c>
      <c r="K42" s="139">
        <v>1700000000</v>
      </c>
      <c r="L42" s="139">
        <v>1700000000</v>
      </c>
      <c r="M42" s="4" t="s">
        <v>5268</v>
      </c>
      <c r="N42" s="4" t="s">
        <v>2659</v>
      </c>
      <c r="O42" s="4" t="s">
        <v>4128</v>
      </c>
      <c r="P42" s="186">
        <f t="shared" si="0"/>
        <v>1700000000</v>
      </c>
      <c r="Q42" s="186">
        <f t="shared" si="4"/>
        <v>0</v>
      </c>
      <c r="R42" s="4">
        <v>145</v>
      </c>
      <c r="S42" s="4" t="s">
        <v>70</v>
      </c>
      <c r="T42" s="4" t="s">
        <v>70</v>
      </c>
      <c r="U42" s="140">
        <v>45352</v>
      </c>
      <c r="V42" s="4" t="s">
        <v>1884</v>
      </c>
      <c r="W42" s="4" t="s">
        <v>1954</v>
      </c>
      <c r="X42" s="146">
        <v>0</v>
      </c>
      <c r="Y42" s="146">
        <v>0</v>
      </c>
      <c r="Z42" s="146">
        <v>0</v>
      </c>
      <c r="AA42" s="4"/>
      <c r="AB42" s="141"/>
      <c r="AC42" s="142"/>
      <c r="AD42" s="4"/>
      <c r="AE42" s="4"/>
      <c r="AF42" s="144"/>
      <c r="AG42" s="4"/>
      <c r="AH42" s="143" t="s">
        <v>70</v>
      </c>
      <c r="AI42" s="4"/>
      <c r="AJ42" s="143" t="s">
        <v>9560</v>
      </c>
      <c r="AK42" s="143" t="s">
        <v>9553</v>
      </c>
    </row>
    <row r="43" spans="2:37">
      <c r="B43" s="145" t="s">
        <v>5175</v>
      </c>
      <c r="C43" s="4" t="s">
        <v>160</v>
      </c>
      <c r="D43" s="4" t="s">
        <v>2498</v>
      </c>
      <c r="E43" s="4" t="s">
        <v>2498</v>
      </c>
      <c r="F43" s="4" t="s">
        <v>1060</v>
      </c>
      <c r="G43" s="4" t="s">
        <v>5271</v>
      </c>
      <c r="H43" s="4" t="s">
        <v>1431</v>
      </c>
      <c r="I43" s="4" t="s">
        <v>1432</v>
      </c>
      <c r="J43" s="4" t="s">
        <v>5272</v>
      </c>
      <c r="K43" s="139">
        <v>1900000000</v>
      </c>
      <c r="L43" s="139">
        <v>1900000000</v>
      </c>
      <c r="M43" s="4" t="s">
        <v>5268</v>
      </c>
      <c r="N43" s="4" t="s">
        <v>2988</v>
      </c>
      <c r="O43" s="4" t="s">
        <v>4029</v>
      </c>
      <c r="P43" s="186">
        <f t="shared" si="0"/>
        <v>1900000000</v>
      </c>
      <c r="Q43" s="186">
        <f t="shared" si="4"/>
        <v>0</v>
      </c>
      <c r="R43" s="4">
        <v>145</v>
      </c>
      <c r="S43" s="4" t="s">
        <v>70</v>
      </c>
      <c r="T43" s="4" t="s">
        <v>70</v>
      </c>
      <c r="U43" s="140">
        <v>45352</v>
      </c>
      <c r="V43" s="4" t="s">
        <v>1884</v>
      </c>
      <c r="W43" s="4" t="s">
        <v>1954</v>
      </c>
      <c r="X43" s="146">
        <v>0</v>
      </c>
      <c r="Y43" s="146">
        <v>0</v>
      </c>
      <c r="Z43" s="146">
        <v>0</v>
      </c>
      <c r="AA43" s="4"/>
      <c r="AB43" s="141"/>
      <c r="AC43" s="142"/>
      <c r="AD43" s="4"/>
      <c r="AE43" s="4"/>
      <c r="AF43" s="144"/>
      <c r="AG43" s="4"/>
      <c r="AH43" s="143" t="s">
        <v>70</v>
      </c>
      <c r="AI43" s="4"/>
      <c r="AJ43" s="143" t="s">
        <v>9560</v>
      </c>
      <c r="AK43" s="143" t="s">
        <v>9553</v>
      </c>
    </row>
    <row r="44" spans="2:37">
      <c r="B44" s="145" t="s">
        <v>5175</v>
      </c>
      <c r="C44" s="4" t="s">
        <v>160</v>
      </c>
      <c r="D44" s="4" t="s">
        <v>2498</v>
      </c>
      <c r="E44" s="4" t="s">
        <v>2498</v>
      </c>
      <c r="F44" s="4" t="s">
        <v>1060</v>
      </c>
      <c r="G44" s="4" t="s">
        <v>5273</v>
      </c>
      <c r="H44" s="4" t="s">
        <v>1431</v>
      </c>
      <c r="I44" s="4" t="s">
        <v>1432</v>
      </c>
      <c r="J44" s="4" t="s">
        <v>5274</v>
      </c>
      <c r="K44" s="139">
        <v>300000000</v>
      </c>
      <c r="L44" s="139">
        <v>300000000</v>
      </c>
      <c r="M44" s="4" t="s">
        <v>5268</v>
      </c>
      <c r="N44" s="4" t="s">
        <v>2915</v>
      </c>
      <c r="O44" s="4" t="s">
        <v>2851</v>
      </c>
      <c r="P44" s="186">
        <f t="shared" si="0"/>
        <v>300000000</v>
      </c>
      <c r="Q44" s="186">
        <f t="shared" si="4"/>
        <v>0</v>
      </c>
      <c r="R44" s="4">
        <v>145</v>
      </c>
      <c r="S44" s="4" t="s">
        <v>70</v>
      </c>
      <c r="T44" s="4" t="s">
        <v>70</v>
      </c>
      <c r="U44" s="140">
        <v>45352</v>
      </c>
      <c r="V44" s="4" t="s">
        <v>1884</v>
      </c>
      <c r="W44" s="4" t="s">
        <v>1954</v>
      </c>
      <c r="X44" s="146">
        <v>0</v>
      </c>
      <c r="Y44" s="146">
        <v>0</v>
      </c>
      <c r="Z44" s="146">
        <v>0</v>
      </c>
      <c r="AA44" s="4"/>
      <c r="AB44" s="141"/>
      <c r="AC44" s="142"/>
      <c r="AD44" s="4"/>
      <c r="AE44" s="4"/>
      <c r="AF44" s="144"/>
      <c r="AG44" s="4"/>
      <c r="AH44" s="143" t="s">
        <v>70</v>
      </c>
      <c r="AI44" s="4"/>
      <c r="AJ44" s="143" t="s">
        <v>9560</v>
      </c>
      <c r="AK44" s="143" t="s">
        <v>9553</v>
      </c>
    </row>
    <row r="45" spans="2:37">
      <c r="B45" s="145" t="s">
        <v>5175</v>
      </c>
      <c r="C45" s="4" t="s">
        <v>160</v>
      </c>
      <c r="D45" s="4" t="s">
        <v>2498</v>
      </c>
      <c r="E45" s="4" t="s">
        <v>2498</v>
      </c>
      <c r="F45" s="4" t="s">
        <v>1060</v>
      </c>
      <c r="G45" s="4" t="s">
        <v>5275</v>
      </c>
      <c r="H45" s="4" t="s">
        <v>1431</v>
      </c>
      <c r="I45" s="4" t="s">
        <v>1432</v>
      </c>
      <c r="J45" s="4" t="s">
        <v>5276</v>
      </c>
      <c r="K45" s="139">
        <v>2473761450</v>
      </c>
      <c r="L45" s="139">
        <v>2473761450</v>
      </c>
      <c r="M45" s="4" t="s">
        <v>5268</v>
      </c>
      <c r="N45" s="4" t="s">
        <v>2915</v>
      </c>
      <c r="O45" s="4" t="s">
        <v>2851</v>
      </c>
      <c r="P45" s="186">
        <f t="shared" si="0"/>
        <v>2473761450</v>
      </c>
      <c r="Q45" s="186">
        <f t="shared" si="4"/>
        <v>0</v>
      </c>
      <c r="R45" s="4">
        <v>145</v>
      </c>
      <c r="S45" s="4" t="s">
        <v>70</v>
      </c>
      <c r="T45" s="4" t="s">
        <v>70</v>
      </c>
      <c r="U45" s="140">
        <v>45352</v>
      </c>
      <c r="V45" s="4" t="s">
        <v>1884</v>
      </c>
      <c r="W45" s="4" t="s">
        <v>1954</v>
      </c>
      <c r="X45" s="146">
        <v>0</v>
      </c>
      <c r="Y45" s="146">
        <v>0</v>
      </c>
      <c r="Z45" s="146">
        <v>0</v>
      </c>
      <c r="AA45" s="4"/>
      <c r="AB45" s="141"/>
      <c r="AC45" s="142"/>
      <c r="AD45" s="4"/>
      <c r="AE45" s="4"/>
      <c r="AF45" s="144"/>
      <c r="AG45" s="4"/>
      <c r="AH45" s="143" t="s">
        <v>70</v>
      </c>
      <c r="AI45" s="4"/>
      <c r="AJ45" s="143" t="s">
        <v>9560</v>
      </c>
      <c r="AK45" s="143" t="s">
        <v>9553</v>
      </c>
    </row>
    <row r="46" spans="2:37">
      <c r="B46" s="145" t="s">
        <v>5175</v>
      </c>
      <c r="C46" s="4" t="s">
        <v>160</v>
      </c>
      <c r="D46" s="4" t="s">
        <v>2498</v>
      </c>
      <c r="E46" s="4" t="s">
        <v>2498</v>
      </c>
      <c r="F46" s="4" t="s">
        <v>1060</v>
      </c>
      <c r="G46" s="4" t="s">
        <v>5277</v>
      </c>
      <c r="H46" s="4" t="s">
        <v>1431</v>
      </c>
      <c r="I46" s="4" t="s">
        <v>1432</v>
      </c>
      <c r="J46" s="4" t="s">
        <v>5278</v>
      </c>
      <c r="K46" s="139">
        <v>1500000000</v>
      </c>
      <c r="L46" s="139">
        <v>1500000000</v>
      </c>
      <c r="M46" s="4" t="s">
        <v>5268</v>
      </c>
      <c r="N46" s="4" t="s">
        <v>1914</v>
      </c>
      <c r="O46" s="4" t="s">
        <v>3222</v>
      </c>
      <c r="P46" s="186">
        <f t="shared" si="0"/>
        <v>1500000000</v>
      </c>
      <c r="Q46" s="186">
        <f t="shared" si="4"/>
        <v>0</v>
      </c>
      <c r="R46" s="4">
        <v>145</v>
      </c>
      <c r="S46" s="4" t="s">
        <v>70</v>
      </c>
      <c r="T46" s="4" t="s">
        <v>70</v>
      </c>
      <c r="U46" s="140">
        <v>45352</v>
      </c>
      <c r="V46" s="4" t="s">
        <v>1884</v>
      </c>
      <c r="W46" s="4" t="s">
        <v>1954</v>
      </c>
      <c r="X46" s="146">
        <v>0</v>
      </c>
      <c r="Y46" s="146">
        <v>0</v>
      </c>
      <c r="Z46" s="146">
        <v>0</v>
      </c>
      <c r="AA46" s="4"/>
      <c r="AB46" s="141"/>
      <c r="AC46" s="142"/>
      <c r="AD46" s="4"/>
      <c r="AE46" s="4"/>
      <c r="AF46" s="144"/>
      <c r="AG46" s="4"/>
      <c r="AH46" s="143" t="s">
        <v>70</v>
      </c>
      <c r="AI46" s="4"/>
      <c r="AJ46" s="143" t="s">
        <v>9560</v>
      </c>
      <c r="AK46" s="143" t="s">
        <v>9553</v>
      </c>
    </row>
    <row r="47" spans="2:37">
      <c r="B47" s="145" t="s">
        <v>5175</v>
      </c>
      <c r="C47" s="4" t="s">
        <v>160</v>
      </c>
      <c r="D47" s="4" t="s">
        <v>2498</v>
      </c>
      <c r="E47" s="4" t="s">
        <v>2498</v>
      </c>
      <c r="F47" s="4" t="s">
        <v>1060</v>
      </c>
      <c r="G47" s="4" t="s">
        <v>5279</v>
      </c>
      <c r="H47" s="4" t="s">
        <v>1431</v>
      </c>
      <c r="I47" s="4" t="s">
        <v>1432</v>
      </c>
      <c r="J47" s="4" t="s">
        <v>5280</v>
      </c>
      <c r="K47" s="139">
        <v>1300000000</v>
      </c>
      <c r="L47" s="139">
        <v>1300000000</v>
      </c>
      <c r="M47" s="4" t="s">
        <v>5268</v>
      </c>
      <c r="N47" s="4" t="s">
        <v>3258</v>
      </c>
      <c r="O47" s="4" t="s">
        <v>4465</v>
      </c>
      <c r="P47" s="186">
        <f t="shared" si="0"/>
        <v>1300000000</v>
      </c>
      <c r="Q47" s="186">
        <f t="shared" si="4"/>
        <v>0</v>
      </c>
      <c r="R47" s="4">
        <v>145</v>
      </c>
      <c r="S47" s="4" t="s">
        <v>70</v>
      </c>
      <c r="T47" s="4" t="s">
        <v>70</v>
      </c>
      <c r="U47" s="140">
        <v>45352</v>
      </c>
      <c r="V47" s="4" t="s">
        <v>1884</v>
      </c>
      <c r="W47" s="4" t="s">
        <v>1954</v>
      </c>
      <c r="X47" s="146">
        <v>0</v>
      </c>
      <c r="Y47" s="146">
        <v>0</v>
      </c>
      <c r="Z47" s="146">
        <v>0</v>
      </c>
      <c r="AA47" s="4"/>
      <c r="AB47" s="141"/>
      <c r="AC47" s="142"/>
      <c r="AD47" s="4"/>
      <c r="AE47" s="4"/>
      <c r="AF47" s="144"/>
      <c r="AG47" s="4"/>
      <c r="AH47" s="143" t="s">
        <v>70</v>
      </c>
      <c r="AI47" s="4"/>
      <c r="AJ47" s="143" t="s">
        <v>9560</v>
      </c>
      <c r="AK47" s="143" t="s">
        <v>9553</v>
      </c>
    </row>
    <row r="48" spans="2:37">
      <c r="B48" s="145" t="s">
        <v>5175</v>
      </c>
      <c r="C48" s="4" t="s">
        <v>160</v>
      </c>
      <c r="D48" s="4" t="s">
        <v>2498</v>
      </c>
      <c r="E48" s="4" t="s">
        <v>2498</v>
      </c>
      <c r="F48" s="4" t="s">
        <v>1060</v>
      </c>
      <c r="G48" s="4" t="s">
        <v>5281</v>
      </c>
      <c r="H48" s="4" t="s">
        <v>1431</v>
      </c>
      <c r="I48" s="4" t="s">
        <v>1432</v>
      </c>
      <c r="J48" s="4" t="s">
        <v>5282</v>
      </c>
      <c r="K48" s="139">
        <v>750000000</v>
      </c>
      <c r="L48" s="139">
        <v>750000000</v>
      </c>
      <c r="M48" s="4" t="s">
        <v>5268</v>
      </c>
      <c r="N48" s="4" t="s">
        <v>2829</v>
      </c>
      <c r="O48" s="4" t="s">
        <v>2666</v>
      </c>
      <c r="P48" s="186">
        <f t="shared" si="0"/>
        <v>750000000</v>
      </c>
      <c r="Q48" s="186">
        <f t="shared" si="4"/>
        <v>0</v>
      </c>
      <c r="R48" s="4">
        <v>145</v>
      </c>
      <c r="S48" s="4" t="s">
        <v>70</v>
      </c>
      <c r="T48" s="4" t="s">
        <v>70</v>
      </c>
      <c r="U48" s="140">
        <v>45352</v>
      </c>
      <c r="V48" s="4" t="s">
        <v>1884</v>
      </c>
      <c r="W48" s="4" t="s">
        <v>1954</v>
      </c>
      <c r="X48" s="146">
        <v>0</v>
      </c>
      <c r="Y48" s="146">
        <v>0</v>
      </c>
      <c r="Z48" s="146">
        <v>0</v>
      </c>
      <c r="AA48" s="4"/>
      <c r="AB48" s="141"/>
      <c r="AC48" s="142"/>
      <c r="AD48" s="4"/>
      <c r="AE48" s="4"/>
      <c r="AF48" s="144"/>
      <c r="AG48" s="4"/>
      <c r="AH48" s="143" t="s">
        <v>70</v>
      </c>
      <c r="AI48" s="4"/>
      <c r="AJ48" s="143" t="s">
        <v>9560</v>
      </c>
      <c r="AK48" s="143" t="s">
        <v>9553</v>
      </c>
    </row>
    <row r="49" spans="2:37">
      <c r="B49" s="145" t="s">
        <v>5175</v>
      </c>
      <c r="C49" s="4" t="s">
        <v>160</v>
      </c>
      <c r="D49" s="4" t="s">
        <v>2498</v>
      </c>
      <c r="E49" s="4" t="s">
        <v>2498</v>
      </c>
      <c r="F49" s="4" t="s">
        <v>1060</v>
      </c>
      <c r="G49" s="4" t="s">
        <v>5283</v>
      </c>
      <c r="H49" s="4" t="s">
        <v>1431</v>
      </c>
      <c r="I49" s="4" t="s">
        <v>1432</v>
      </c>
      <c r="J49" s="4" t="s">
        <v>5284</v>
      </c>
      <c r="K49" s="139">
        <v>900000000</v>
      </c>
      <c r="L49" s="139">
        <v>900000000</v>
      </c>
      <c r="M49" s="4" t="s">
        <v>5268</v>
      </c>
      <c r="N49" s="4" t="s">
        <v>2974</v>
      </c>
      <c r="O49" s="4" t="s">
        <v>3250</v>
      </c>
      <c r="P49" s="186">
        <f t="shared" si="0"/>
        <v>900000000</v>
      </c>
      <c r="Q49" s="186">
        <f t="shared" si="4"/>
        <v>0</v>
      </c>
      <c r="R49" s="4">
        <v>145</v>
      </c>
      <c r="S49" s="4" t="s">
        <v>70</v>
      </c>
      <c r="T49" s="4" t="s">
        <v>70</v>
      </c>
      <c r="U49" s="140">
        <v>45352</v>
      </c>
      <c r="V49" s="4" t="s">
        <v>1884</v>
      </c>
      <c r="W49" s="4" t="s">
        <v>1954</v>
      </c>
      <c r="X49" s="146">
        <v>0</v>
      </c>
      <c r="Y49" s="146">
        <v>0</v>
      </c>
      <c r="Z49" s="146">
        <v>0</v>
      </c>
      <c r="AA49" s="4"/>
      <c r="AB49" s="141"/>
      <c r="AC49" s="142"/>
      <c r="AD49" s="4"/>
      <c r="AE49" s="4"/>
      <c r="AF49" s="144"/>
      <c r="AG49" s="4"/>
      <c r="AH49" s="143" t="s">
        <v>70</v>
      </c>
      <c r="AI49" s="4"/>
      <c r="AJ49" s="143" t="s">
        <v>9560</v>
      </c>
      <c r="AK49" s="143" t="s">
        <v>9553</v>
      </c>
    </row>
    <row r="50" spans="2:37">
      <c r="B50" s="145" t="s">
        <v>5175</v>
      </c>
      <c r="C50" s="4" t="s">
        <v>160</v>
      </c>
      <c r="D50" s="4" t="s">
        <v>2498</v>
      </c>
      <c r="E50" s="4" t="s">
        <v>2498</v>
      </c>
      <c r="F50" s="4" t="s">
        <v>1060</v>
      </c>
      <c r="G50" s="4" t="s">
        <v>5285</v>
      </c>
      <c r="H50" s="4" t="s">
        <v>1431</v>
      </c>
      <c r="I50" s="4" t="s">
        <v>1432</v>
      </c>
      <c r="J50" s="4" t="s">
        <v>5286</v>
      </c>
      <c r="K50" s="139">
        <v>500000000</v>
      </c>
      <c r="L50" s="139">
        <v>500000000</v>
      </c>
      <c r="M50" s="4" t="s">
        <v>5268</v>
      </c>
      <c r="N50" s="4" t="s">
        <v>2974</v>
      </c>
      <c r="O50" s="4" t="s">
        <v>3250</v>
      </c>
      <c r="P50" s="186">
        <f t="shared" si="0"/>
        <v>500000000</v>
      </c>
      <c r="Q50" s="186">
        <f t="shared" si="4"/>
        <v>0</v>
      </c>
      <c r="R50" s="4">
        <v>145</v>
      </c>
      <c r="S50" s="4" t="s">
        <v>70</v>
      </c>
      <c r="T50" s="4" t="s">
        <v>70</v>
      </c>
      <c r="U50" s="140">
        <v>45352</v>
      </c>
      <c r="V50" s="4" t="s">
        <v>1884</v>
      </c>
      <c r="W50" s="4" t="s">
        <v>1954</v>
      </c>
      <c r="X50" s="146">
        <v>0</v>
      </c>
      <c r="Y50" s="146">
        <v>0</v>
      </c>
      <c r="Z50" s="146">
        <v>0</v>
      </c>
      <c r="AA50" s="4"/>
      <c r="AB50" s="141"/>
      <c r="AC50" s="142"/>
      <c r="AD50" s="4"/>
      <c r="AE50" s="4"/>
      <c r="AF50" s="144"/>
      <c r="AG50" s="4"/>
      <c r="AH50" s="143" t="s">
        <v>70</v>
      </c>
      <c r="AI50" s="4"/>
      <c r="AJ50" s="143" t="s">
        <v>9560</v>
      </c>
      <c r="AK50" s="143" t="s">
        <v>9553</v>
      </c>
    </row>
    <row r="51" spans="2:37">
      <c r="B51" s="145" t="s">
        <v>5175</v>
      </c>
      <c r="C51" s="4" t="s">
        <v>160</v>
      </c>
      <c r="D51" s="4" t="s">
        <v>2498</v>
      </c>
      <c r="E51" s="4" t="s">
        <v>2498</v>
      </c>
      <c r="F51" s="4" t="s">
        <v>1060</v>
      </c>
      <c r="G51" s="4" t="s">
        <v>5287</v>
      </c>
      <c r="H51" s="4" t="s">
        <v>1431</v>
      </c>
      <c r="I51" s="4" t="s">
        <v>1432</v>
      </c>
      <c r="J51" s="4" t="s">
        <v>5288</v>
      </c>
      <c r="K51" s="139">
        <v>1040000000</v>
      </c>
      <c r="L51" s="139">
        <v>1040000000</v>
      </c>
      <c r="M51" s="4" t="s">
        <v>5268</v>
      </c>
      <c r="N51" s="4" t="s">
        <v>3011</v>
      </c>
      <c r="O51" s="4" t="s">
        <v>3196</v>
      </c>
      <c r="P51" s="186">
        <f t="shared" si="0"/>
        <v>1040000000</v>
      </c>
      <c r="Q51" s="186">
        <f t="shared" si="4"/>
        <v>0</v>
      </c>
      <c r="R51" s="4">
        <v>145</v>
      </c>
      <c r="S51" s="4" t="s">
        <v>70</v>
      </c>
      <c r="T51" s="4" t="s">
        <v>70</v>
      </c>
      <c r="U51" s="140">
        <v>45352</v>
      </c>
      <c r="V51" s="4" t="s">
        <v>1884</v>
      </c>
      <c r="W51" s="4" t="s">
        <v>1954</v>
      </c>
      <c r="X51" s="146">
        <v>0</v>
      </c>
      <c r="Y51" s="146">
        <v>0</v>
      </c>
      <c r="Z51" s="146">
        <v>0</v>
      </c>
      <c r="AA51" s="4"/>
      <c r="AB51" s="141"/>
      <c r="AC51" s="142"/>
      <c r="AD51" s="4"/>
      <c r="AE51" s="4"/>
      <c r="AF51" s="144"/>
      <c r="AG51" s="4"/>
      <c r="AH51" s="143" t="s">
        <v>70</v>
      </c>
      <c r="AI51" s="4"/>
      <c r="AJ51" s="143" t="s">
        <v>9560</v>
      </c>
      <c r="AK51" s="143" t="s">
        <v>9553</v>
      </c>
    </row>
    <row r="52" spans="2:37">
      <c r="B52" s="145" t="s">
        <v>5175</v>
      </c>
      <c r="C52" s="4" t="s">
        <v>160</v>
      </c>
      <c r="D52" s="4" t="s">
        <v>2498</v>
      </c>
      <c r="E52" s="4" t="s">
        <v>2498</v>
      </c>
      <c r="F52" s="4" t="s">
        <v>1060</v>
      </c>
      <c r="G52" s="4" t="s">
        <v>5289</v>
      </c>
      <c r="H52" s="4" t="s">
        <v>1431</v>
      </c>
      <c r="I52" s="4" t="s">
        <v>1432</v>
      </c>
      <c r="J52" s="4" t="s">
        <v>5290</v>
      </c>
      <c r="K52" s="139">
        <v>890000000</v>
      </c>
      <c r="L52" s="139">
        <v>890000000</v>
      </c>
      <c r="M52" s="4" t="s">
        <v>5268</v>
      </c>
      <c r="N52" s="4" t="s">
        <v>3693</v>
      </c>
      <c r="O52" s="4" t="s">
        <v>2815</v>
      </c>
      <c r="P52" s="186">
        <f t="shared" si="0"/>
        <v>890000000</v>
      </c>
      <c r="Q52" s="186">
        <f t="shared" si="4"/>
        <v>0</v>
      </c>
      <c r="R52" s="4">
        <v>145</v>
      </c>
      <c r="S52" s="4" t="s">
        <v>70</v>
      </c>
      <c r="T52" s="4" t="s">
        <v>70</v>
      </c>
      <c r="U52" s="140">
        <v>45352</v>
      </c>
      <c r="V52" s="4" t="s">
        <v>1884</v>
      </c>
      <c r="W52" s="4" t="s">
        <v>1954</v>
      </c>
      <c r="X52" s="146">
        <v>0</v>
      </c>
      <c r="Y52" s="146">
        <v>0</v>
      </c>
      <c r="Z52" s="146">
        <v>0</v>
      </c>
      <c r="AA52" s="4"/>
      <c r="AB52" s="141"/>
      <c r="AC52" s="142"/>
      <c r="AD52" s="4"/>
      <c r="AE52" s="4"/>
      <c r="AF52" s="144"/>
      <c r="AG52" s="4"/>
      <c r="AH52" s="143" t="s">
        <v>70</v>
      </c>
      <c r="AI52" s="4"/>
      <c r="AJ52" s="143" t="s">
        <v>9560</v>
      </c>
      <c r="AK52" s="143" t="s">
        <v>9553</v>
      </c>
    </row>
    <row r="53" spans="2:37">
      <c r="B53" s="145" t="s">
        <v>5175</v>
      </c>
      <c r="C53" s="4" t="s">
        <v>160</v>
      </c>
      <c r="D53" s="4" t="s">
        <v>2498</v>
      </c>
      <c r="E53" s="4" t="s">
        <v>2498</v>
      </c>
      <c r="F53" s="4" t="s">
        <v>1060</v>
      </c>
      <c r="G53" s="4" t="s">
        <v>5291</v>
      </c>
      <c r="H53" s="4" t="s">
        <v>1431</v>
      </c>
      <c r="I53" s="4" t="s">
        <v>1432</v>
      </c>
      <c r="J53" s="4" t="s">
        <v>5292</v>
      </c>
      <c r="K53" s="139">
        <v>915000000</v>
      </c>
      <c r="L53" s="139">
        <v>915000000</v>
      </c>
      <c r="M53" s="4" t="s">
        <v>5268</v>
      </c>
      <c r="N53" s="4" t="s">
        <v>2513</v>
      </c>
      <c r="O53" s="4" t="s">
        <v>5293</v>
      </c>
      <c r="P53" s="186">
        <f t="shared" si="0"/>
        <v>915000000</v>
      </c>
      <c r="Q53" s="186">
        <f t="shared" si="4"/>
        <v>0</v>
      </c>
      <c r="R53" s="4">
        <v>145</v>
      </c>
      <c r="S53" s="4" t="s">
        <v>70</v>
      </c>
      <c r="T53" s="4" t="s">
        <v>70</v>
      </c>
      <c r="U53" s="140">
        <v>45352</v>
      </c>
      <c r="V53" s="4" t="s">
        <v>1884</v>
      </c>
      <c r="W53" s="4" t="s">
        <v>1954</v>
      </c>
      <c r="X53" s="146">
        <v>0</v>
      </c>
      <c r="Y53" s="146">
        <v>0</v>
      </c>
      <c r="Z53" s="146">
        <v>0</v>
      </c>
      <c r="AA53" s="4"/>
      <c r="AB53" s="141"/>
      <c r="AC53" s="142"/>
      <c r="AD53" s="4"/>
      <c r="AE53" s="4"/>
      <c r="AF53" s="144"/>
      <c r="AG53" s="4"/>
      <c r="AH53" s="143" t="s">
        <v>70</v>
      </c>
      <c r="AI53" s="4"/>
      <c r="AJ53" s="143" t="s">
        <v>9560</v>
      </c>
      <c r="AK53" s="143" t="s">
        <v>9553</v>
      </c>
    </row>
    <row r="54" spans="2:37">
      <c r="B54" s="145" t="s">
        <v>5175</v>
      </c>
      <c r="C54" s="4" t="s">
        <v>160</v>
      </c>
      <c r="D54" s="4" t="s">
        <v>2498</v>
      </c>
      <c r="E54" s="4" t="s">
        <v>2498</v>
      </c>
      <c r="F54" s="4" t="s">
        <v>1060</v>
      </c>
      <c r="G54" s="4" t="s">
        <v>5294</v>
      </c>
      <c r="H54" s="4" t="s">
        <v>1431</v>
      </c>
      <c r="I54" s="4" t="s">
        <v>1432</v>
      </c>
      <c r="J54" s="4" t="s">
        <v>5295</v>
      </c>
      <c r="K54" s="139">
        <v>900000000</v>
      </c>
      <c r="L54" s="139">
        <v>900000000</v>
      </c>
      <c r="M54" s="4" t="s">
        <v>5268</v>
      </c>
      <c r="N54" s="4" t="s">
        <v>2531</v>
      </c>
      <c r="O54" s="4" t="s">
        <v>2775</v>
      </c>
      <c r="P54" s="186">
        <f t="shared" si="0"/>
        <v>900000000</v>
      </c>
      <c r="Q54" s="186">
        <f t="shared" si="4"/>
        <v>0</v>
      </c>
      <c r="R54" s="4">
        <v>145</v>
      </c>
      <c r="S54" s="4" t="s">
        <v>70</v>
      </c>
      <c r="T54" s="4" t="s">
        <v>70</v>
      </c>
      <c r="U54" s="140">
        <v>45352</v>
      </c>
      <c r="V54" s="4" t="s">
        <v>1884</v>
      </c>
      <c r="W54" s="4" t="s">
        <v>1954</v>
      </c>
      <c r="X54" s="146">
        <v>0</v>
      </c>
      <c r="Y54" s="146">
        <v>0</v>
      </c>
      <c r="Z54" s="146">
        <v>0</v>
      </c>
      <c r="AA54" s="4"/>
      <c r="AB54" s="141"/>
      <c r="AC54" s="142"/>
      <c r="AD54" s="4"/>
      <c r="AE54" s="4"/>
      <c r="AF54" s="144"/>
      <c r="AG54" s="4"/>
      <c r="AH54" s="143" t="s">
        <v>70</v>
      </c>
      <c r="AI54" s="4"/>
      <c r="AJ54" s="143" t="s">
        <v>9560</v>
      </c>
      <c r="AK54" s="143" t="s">
        <v>9553</v>
      </c>
    </row>
    <row r="55" spans="2:37">
      <c r="B55" s="145" t="s">
        <v>5175</v>
      </c>
      <c r="C55" s="4" t="s">
        <v>160</v>
      </c>
      <c r="D55" s="4" t="s">
        <v>2498</v>
      </c>
      <c r="E55" s="4" t="s">
        <v>2498</v>
      </c>
      <c r="F55" s="4" t="s">
        <v>1060</v>
      </c>
      <c r="G55" s="4" t="s">
        <v>5296</v>
      </c>
      <c r="H55" s="4" t="s">
        <v>1431</v>
      </c>
      <c r="I55" s="4" t="s">
        <v>1432</v>
      </c>
      <c r="J55" s="4" t="s">
        <v>5297</v>
      </c>
      <c r="K55" s="139">
        <v>1400000000</v>
      </c>
      <c r="L55" s="139">
        <v>1400000000</v>
      </c>
      <c r="M55" s="4" t="s">
        <v>5298</v>
      </c>
      <c r="N55" s="4" t="s">
        <v>3380</v>
      </c>
      <c r="O55" s="4" t="s">
        <v>3420</v>
      </c>
      <c r="P55" s="186">
        <f t="shared" si="0"/>
        <v>1400000000</v>
      </c>
      <c r="Q55" s="186">
        <f t="shared" si="4"/>
        <v>0</v>
      </c>
      <c r="R55" s="4">
        <v>145</v>
      </c>
      <c r="S55" s="4" t="s">
        <v>70</v>
      </c>
      <c r="T55" s="4" t="s">
        <v>70</v>
      </c>
      <c r="U55" s="140">
        <v>45352</v>
      </c>
      <c r="V55" s="4" t="s">
        <v>1884</v>
      </c>
      <c r="W55" s="4" t="s">
        <v>1954</v>
      </c>
      <c r="X55" s="146">
        <v>0</v>
      </c>
      <c r="Y55" s="146">
        <v>0</v>
      </c>
      <c r="Z55" s="146">
        <v>0</v>
      </c>
      <c r="AA55" s="4"/>
      <c r="AB55" s="141"/>
      <c r="AC55" s="142"/>
      <c r="AD55" s="4"/>
      <c r="AE55" s="4"/>
      <c r="AF55" s="144"/>
      <c r="AG55" s="4"/>
      <c r="AH55" s="143" t="s">
        <v>70</v>
      </c>
      <c r="AI55" s="4"/>
      <c r="AJ55" s="143" t="s">
        <v>9560</v>
      </c>
      <c r="AK55" s="143" t="s">
        <v>9553</v>
      </c>
    </row>
    <row r="56" spans="2:37">
      <c r="B56" s="145" t="s">
        <v>5175</v>
      </c>
      <c r="C56" s="4" t="s">
        <v>160</v>
      </c>
      <c r="D56" s="4" t="s">
        <v>2498</v>
      </c>
      <c r="E56" s="4" t="s">
        <v>2498</v>
      </c>
      <c r="F56" s="4" t="s">
        <v>1060</v>
      </c>
      <c r="G56" s="4" t="s">
        <v>5299</v>
      </c>
      <c r="H56" s="4" t="s">
        <v>1431</v>
      </c>
      <c r="I56" s="4" t="s">
        <v>1432</v>
      </c>
      <c r="J56" s="4" t="s">
        <v>5300</v>
      </c>
      <c r="K56" s="139">
        <v>1350000000</v>
      </c>
      <c r="L56" s="139">
        <v>1350000000</v>
      </c>
      <c r="M56" s="4" t="s">
        <v>5298</v>
      </c>
      <c r="N56" s="4" t="s">
        <v>2825</v>
      </c>
      <c r="O56" s="4" t="s">
        <v>2686</v>
      </c>
      <c r="P56" s="186">
        <f t="shared" si="0"/>
        <v>1350000000</v>
      </c>
      <c r="Q56" s="186">
        <f t="shared" si="4"/>
        <v>0</v>
      </c>
      <c r="R56" s="4">
        <v>145</v>
      </c>
      <c r="S56" s="4" t="s">
        <v>70</v>
      </c>
      <c r="T56" s="4" t="s">
        <v>70</v>
      </c>
      <c r="U56" s="140">
        <v>45352</v>
      </c>
      <c r="V56" s="4" t="s">
        <v>1884</v>
      </c>
      <c r="W56" s="4" t="s">
        <v>1954</v>
      </c>
      <c r="X56" s="146">
        <v>0</v>
      </c>
      <c r="Y56" s="146">
        <v>0</v>
      </c>
      <c r="Z56" s="146">
        <v>0</v>
      </c>
      <c r="AA56" s="4"/>
      <c r="AB56" s="141"/>
      <c r="AC56" s="142"/>
      <c r="AD56" s="4"/>
      <c r="AE56" s="4"/>
      <c r="AF56" s="144"/>
      <c r="AG56" s="4"/>
      <c r="AH56" s="143" t="s">
        <v>70</v>
      </c>
      <c r="AI56" s="4"/>
      <c r="AJ56" s="143" t="s">
        <v>9560</v>
      </c>
      <c r="AK56" s="143" t="s">
        <v>9553</v>
      </c>
    </row>
    <row r="57" spans="2:37">
      <c r="B57" s="145" t="s">
        <v>5175</v>
      </c>
      <c r="C57" s="4" t="s">
        <v>160</v>
      </c>
      <c r="D57" s="4" t="s">
        <v>2498</v>
      </c>
      <c r="E57" s="4" t="s">
        <v>2498</v>
      </c>
      <c r="F57" s="4" t="s">
        <v>1060</v>
      </c>
      <c r="G57" s="4" t="s">
        <v>5301</v>
      </c>
      <c r="H57" s="4" t="s">
        <v>1431</v>
      </c>
      <c r="I57" s="4" t="s">
        <v>1432</v>
      </c>
      <c r="J57" s="4" t="s">
        <v>5302</v>
      </c>
      <c r="K57" s="139">
        <v>1100000000</v>
      </c>
      <c r="L57" s="139">
        <v>1100000000</v>
      </c>
      <c r="M57" s="4" t="s">
        <v>5298</v>
      </c>
      <c r="N57" s="4" t="s">
        <v>3711</v>
      </c>
      <c r="O57" s="4" t="s">
        <v>2808</v>
      </c>
      <c r="P57" s="186">
        <f t="shared" si="0"/>
        <v>1100000000</v>
      </c>
      <c r="Q57" s="186">
        <f t="shared" si="4"/>
        <v>0</v>
      </c>
      <c r="R57" s="4">
        <v>145</v>
      </c>
      <c r="S57" s="4" t="s">
        <v>70</v>
      </c>
      <c r="T57" s="4" t="s">
        <v>70</v>
      </c>
      <c r="U57" s="140">
        <v>45352</v>
      </c>
      <c r="V57" s="4" t="s">
        <v>1884</v>
      </c>
      <c r="W57" s="4" t="s">
        <v>1954</v>
      </c>
      <c r="X57" s="146">
        <v>0</v>
      </c>
      <c r="Y57" s="146">
        <v>0</v>
      </c>
      <c r="Z57" s="146">
        <v>0</v>
      </c>
      <c r="AA57" s="4"/>
      <c r="AB57" s="141"/>
      <c r="AC57" s="142"/>
      <c r="AD57" s="4"/>
      <c r="AE57" s="4"/>
      <c r="AF57" s="144"/>
      <c r="AG57" s="4"/>
      <c r="AH57" s="143" t="s">
        <v>70</v>
      </c>
      <c r="AI57" s="4"/>
      <c r="AJ57" s="143" t="s">
        <v>9560</v>
      </c>
      <c r="AK57" s="143" t="s">
        <v>9553</v>
      </c>
    </row>
    <row r="58" spans="2:37">
      <c r="B58" s="145" t="s">
        <v>5175</v>
      </c>
      <c r="C58" s="4" t="s">
        <v>160</v>
      </c>
      <c r="D58" s="4" t="s">
        <v>2498</v>
      </c>
      <c r="E58" s="4" t="s">
        <v>2498</v>
      </c>
      <c r="F58" s="4" t="s">
        <v>1060</v>
      </c>
      <c r="G58" s="4" t="s">
        <v>5303</v>
      </c>
      <c r="H58" s="4" t="s">
        <v>1431</v>
      </c>
      <c r="I58" s="4" t="s">
        <v>1432</v>
      </c>
      <c r="J58" s="4" t="s">
        <v>5304</v>
      </c>
      <c r="K58" s="139">
        <v>1300000000</v>
      </c>
      <c r="L58" s="139">
        <v>1300000000</v>
      </c>
      <c r="M58" s="4" t="s">
        <v>5298</v>
      </c>
      <c r="N58" s="4" t="s">
        <v>3862</v>
      </c>
      <c r="O58" s="4" t="s">
        <v>2663</v>
      </c>
      <c r="P58" s="186">
        <f t="shared" si="0"/>
        <v>1300000000</v>
      </c>
      <c r="Q58" s="186">
        <f t="shared" si="4"/>
        <v>0</v>
      </c>
      <c r="R58" s="4">
        <v>145</v>
      </c>
      <c r="S58" s="4" t="s">
        <v>70</v>
      </c>
      <c r="T58" s="4" t="s">
        <v>70</v>
      </c>
      <c r="U58" s="140">
        <v>45352</v>
      </c>
      <c r="V58" s="4" t="s">
        <v>1884</v>
      </c>
      <c r="W58" s="4" t="s">
        <v>1954</v>
      </c>
      <c r="X58" s="146">
        <v>0</v>
      </c>
      <c r="Y58" s="146">
        <v>0</v>
      </c>
      <c r="Z58" s="146">
        <v>0</v>
      </c>
      <c r="AA58" s="4"/>
      <c r="AB58" s="141"/>
      <c r="AC58" s="142"/>
      <c r="AD58" s="4"/>
      <c r="AE58" s="4"/>
      <c r="AF58" s="144"/>
      <c r="AG58" s="4"/>
      <c r="AH58" s="143" t="s">
        <v>70</v>
      </c>
      <c r="AI58" s="4"/>
      <c r="AJ58" s="143" t="s">
        <v>9560</v>
      </c>
      <c r="AK58" s="143" t="s">
        <v>9553</v>
      </c>
    </row>
    <row r="59" spans="2:37">
      <c r="B59" s="145" t="s">
        <v>5175</v>
      </c>
      <c r="C59" s="4" t="s">
        <v>160</v>
      </c>
      <c r="D59" s="4" t="s">
        <v>2498</v>
      </c>
      <c r="E59" s="4" t="s">
        <v>2498</v>
      </c>
      <c r="F59" s="4" t="s">
        <v>1060</v>
      </c>
      <c r="G59" s="4" t="s">
        <v>5305</v>
      </c>
      <c r="H59" s="4" t="s">
        <v>1431</v>
      </c>
      <c r="I59" s="4" t="s">
        <v>1432</v>
      </c>
      <c r="J59" s="4" t="s">
        <v>5306</v>
      </c>
      <c r="K59" s="139">
        <v>1500000000</v>
      </c>
      <c r="L59" s="139">
        <v>1500000000</v>
      </c>
      <c r="M59" s="4" t="s">
        <v>5298</v>
      </c>
      <c r="N59" s="4" t="s">
        <v>3888</v>
      </c>
      <c r="O59" s="4" t="s">
        <v>3007</v>
      </c>
      <c r="P59" s="186">
        <f t="shared" si="0"/>
        <v>1500000000</v>
      </c>
      <c r="Q59" s="186">
        <f t="shared" si="4"/>
        <v>0</v>
      </c>
      <c r="R59" s="4">
        <v>145</v>
      </c>
      <c r="S59" s="4" t="s">
        <v>70</v>
      </c>
      <c r="T59" s="4" t="s">
        <v>70</v>
      </c>
      <c r="U59" s="140">
        <v>45352</v>
      </c>
      <c r="V59" s="4" t="s">
        <v>1884</v>
      </c>
      <c r="W59" s="4" t="s">
        <v>1954</v>
      </c>
      <c r="X59" s="146">
        <v>0</v>
      </c>
      <c r="Y59" s="146">
        <v>0</v>
      </c>
      <c r="Z59" s="146">
        <v>0</v>
      </c>
      <c r="AA59" s="4"/>
      <c r="AB59" s="141"/>
      <c r="AC59" s="142"/>
      <c r="AD59" s="4"/>
      <c r="AE59" s="4"/>
      <c r="AF59" s="144"/>
      <c r="AG59" s="4"/>
      <c r="AH59" s="143" t="s">
        <v>70</v>
      </c>
      <c r="AI59" s="4"/>
      <c r="AJ59" s="143" t="s">
        <v>9560</v>
      </c>
      <c r="AK59" s="143" t="s">
        <v>9553</v>
      </c>
    </row>
    <row r="60" spans="2:37">
      <c r="B60" s="145" t="s">
        <v>5175</v>
      </c>
      <c r="C60" s="4" t="s">
        <v>160</v>
      </c>
      <c r="D60" s="4" t="s">
        <v>2498</v>
      </c>
      <c r="E60" s="4" t="s">
        <v>2498</v>
      </c>
      <c r="F60" s="4" t="s">
        <v>1060</v>
      </c>
      <c r="G60" s="4" t="s">
        <v>5307</v>
      </c>
      <c r="H60" s="4" t="s">
        <v>1431</v>
      </c>
      <c r="I60" s="4" t="s">
        <v>1432</v>
      </c>
      <c r="J60" s="4" t="s">
        <v>5308</v>
      </c>
      <c r="K60" s="139">
        <v>1350000000</v>
      </c>
      <c r="L60" s="139">
        <v>1350000000</v>
      </c>
      <c r="M60" s="4" t="s">
        <v>5298</v>
      </c>
      <c r="N60" s="4" t="s">
        <v>1906</v>
      </c>
      <c r="O60" s="4" t="s">
        <v>3795</v>
      </c>
      <c r="P60" s="186">
        <f t="shared" si="0"/>
        <v>1350000000</v>
      </c>
      <c r="Q60" s="186">
        <f t="shared" si="4"/>
        <v>0</v>
      </c>
      <c r="R60" s="4">
        <v>145</v>
      </c>
      <c r="S60" s="4" t="s">
        <v>70</v>
      </c>
      <c r="T60" s="4" t="s">
        <v>70</v>
      </c>
      <c r="U60" s="140">
        <v>45352</v>
      </c>
      <c r="V60" s="4" t="s">
        <v>1884</v>
      </c>
      <c r="W60" s="4" t="s">
        <v>1954</v>
      </c>
      <c r="X60" s="146">
        <v>0</v>
      </c>
      <c r="Y60" s="146">
        <v>0</v>
      </c>
      <c r="Z60" s="146">
        <v>0</v>
      </c>
      <c r="AA60" s="4"/>
      <c r="AB60" s="141"/>
      <c r="AC60" s="142"/>
      <c r="AD60" s="4"/>
      <c r="AE60" s="4"/>
      <c r="AF60" s="144"/>
      <c r="AG60" s="4"/>
      <c r="AH60" s="143" t="s">
        <v>70</v>
      </c>
      <c r="AI60" s="4"/>
      <c r="AJ60" s="143" t="s">
        <v>9560</v>
      </c>
      <c r="AK60" s="143" t="s">
        <v>9553</v>
      </c>
    </row>
    <row r="61" spans="2:37">
      <c r="B61" s="145" t="s">
        <v>5175</v>
      </c>
      <c r="C61" s="4" t="s">
        <v>160</v>
      </c>
      <c r="D61" s="4" t="s">
        <v>2498</v>
      </c>
      <c r="E61" s="4" t="s">
        <v>2498</v>
      </c>
      <c r="F61" s="4" t="s">
        <v>1060</v>
      </c>
      <c r="G61" s="4" t="s">
        <v>5309</v>
      </c>
      <c r="H61" s="4" t="s">
        <v>1431</v>
      </c>
      <c r="I61" s="4" t="s">
        <v>1432</v>
      </c>
      <c r="J61" s="4" t="s">
        <v>5310</v>
      </c>
      <c r="K61" s="139">
        <v>900000000</v>
      </c>
      <c r="L61" s="139">
        <v>900000000</v>
      </c>
      <c r="M61" s="4" t="s">
        <v>5298</v>
      </c>
      <c r="N61" s="4" t="s">
        <v>2564</v>
      </c>
      <c r="O61" s="4" t="s">
        <v>5311</v>
      </c>
      <c r="P61" s="186">
        <f t="shared" si="0"/>
        <v>900000000</v>
      </c>
      <c r="Q61" s="186">
        <f t="shared" si="4"/>
        <v>0</v>
      </c>
      <c r="R61" s="4">
        <v>145</v>
      </c>
      <c r="S61" s="4" t="s">
        <v>70</v>
      </c>
      <c r="T61" s="4" t="s">
        <v>70</v>
      </c>
      <c r="U61" s="140">
        <v>45352</v>
      </c>
      <c r="V61" s="4" t="s">
        <v>1884</v>
      </c>
      <c r="W61" s="4" t="s">
        <v>1954</v>
      </c>
      <c r="X61" s="146">
        <v>0</v>
      </c>
      <c r="Y61" s="146">
        <v>0</v>
      </c>
      <c r="Z61" s="146">
        <v>0</v>
      </c>
      <c r="AA61" s="4"/>
      <c r="AB61" s="141"/>
      <c r="AC61" s="142"/>
      <c r="AD61" s="4"/>
      <c r="AE61" s="4"/>
      <c r="AF61" s="144"/>
      <c r="AG61" s="4"/>
      <c r="AH61" s="143" t="s">
        <v>70</v>
      </c>
      <c r="AI61" s="4"/>
      <c r="AJ61" s="143" t="s">
        <v>9560</v>
      </c>
      <c r="AK61" s="143" t="s">
        <v>9553</v>
      </c>
    </row>
    <row r="62" spans="2:37">
      <c r="B62" s="145" t="s">
        <v>5175</v>
      </c>
      <c r="C62" s="4" t="s">
        <v>160</v>
      </c>
      <c r="D62" s="4" t="s">
        <v>2498</v>
      </c>
      <c r="E62" s="4" t="s">
        <v>2498</v>
      </c>
      <c r="F62" s="4" t="s">
        <v>1060</v>
      </c>
      <c r="G62" s="4" t="s">
        <v>5312</v>
      </c>
      <c r="H62" s="4" t="s">
        <v>1431</v>
      </c>
      <c r="I62" s="4" t="s">
        <v>1432</v>
      </c>
      <c r="J62" s="4" t="s">
        <v>5313</v>
      </c>
      <c r="K62" s="139">
        <v>1050000000</v>
      </c>
      <c r="L62" s="139">
        <v>1050000000</v>
      </c>
      <c r="M62" s="4" t="s">
        <v>5298</v>
      </c>
      <c r="N62" s="4" t="s">
        <v>3368</v>
      </c>
      <c r="O62" s="4" t="s">
        <v>3474</v>
      </c>
      <c r="P62" s="186">
        <f t="shared" si="0"/>
        <v>1050000000</v>
      </c>
      <c r="Q62" s="186">
        <f t="shared" si="4"/>
        <v>0</v>
      </c>
      <c r="R62" s="4">
        <v>145</v>
      </c>
      <c r="S62" s="4" t="s">
        <v>70</v>
      </c>
      <c r="T62" s="4" t="s">
        <v>70</v>
      </c>
      <c r="U62" s="140">
        <v>45352</v>
      </c>
      <c r="V62" s="4" t="s">
        <v>1884</v>
      </c>
      <c r="W62" s="4" t="s">
        <v>1954</v>
      </c>
      <c r="X62" s="146">
        <v>0</v>
      </c>
      <c r="Y62" s="146">
        <v>0</v>
      </c>
      <c r="Z62" s="146">
        <v>0</v>
      </c>
      <c r="AA62" s="4"/>
      <c r="AB62" s="141"/>
      <c r="AC62" s="142"/>
      <c r="AD62" s="4"/>
      <c r="AE62" s="4"/>
      <c r="AF62" s="144"/>
      <c r="AG62" s="4"/>
      <c r="AH62" s="143" t="s">
        <v>70</v>
      </c>
      <c r="AI62" s="4"/>
      <c r="AJ62" s="143" t="s">
        <v>9560</v>
      </c>
      <c r="AK62" s="143" t="s">
        <v>9553</v>
      </c>
    </row>
    <row r="63" spans="2:37">
      <c r="B63" s="145" t="s">
        <v>5175</v>
      </c>
      <c r="C63" s="4" t="s">
        <v>160</v>
      </c>
      <c r="D63" s="4" t="s">
        <v>2498</v>
      </c>
      <c r="E63" s="4" t="s">
        <v>2498</v>
      </c>
      <c r="F63" s="4" t="s">
        <v>1060</v>
      </c>
      <c r="G63" s="4" t="s">
        <v>5314</v>
      </c>
      <c r="H63" s="4" t="s">
        <v>1431</v>
      </c>
      <c r="I63" s="4" t="s">
        <v>1432</v>
      </c>
      <c r="J63" s="4" t="s">
        <v>5315</v>
      </c>
      <c r="K63" s="139">
        <v>1030000000</v>
      </c>
      <c r="L63" s="139">
        <v>1030000000</v>
      </c>
      <c r="M63" s="4" t="s">
        <v>5298</v>
      </c>
      <c r="N63" s="4" t="s">
        <v>3378</v>
      </c>
      <c r="O63" s="4" t="s">
        <v>3472</v>
      </c>
      <c r="P63" s="186">
        <f t="shared" si="0"/>
        <v>1030000000</v>
      </c>
      <c r="Q63" s="186">
        <f t="shared" si="4"/>
        <v>0</v>
      </c>
      <c r="R63" s="4">
        <v>145</v>
      </c>
      <c r="S63" s="4" t="s">
        <v>70</v>
      </c>
      <c r="T63" s="4" t="s">
        <v>70</v>
      </c>
      <c r="U63" s="140">
        <v>45352</v>
      </c>
      <c r="V63" s="4" t="s">
        <v>1884</v>
      </c>
      <c r="W63" s="4" t="s">
        <v>1954</v>
      </c>
      <c r="X63" s="146">
        <v>0</v>
      </c>
      <c r="Y63" s="146">
        <v>0</v>
      </c>
      <c r="Z63" s="146">
        <v>0</v>
      </c>
      <c r="AA63" s="4"/>
      <c r="AB63" s="141"/>
      <c r="AC63" s="142"/>
      <c r="AD63" s="4"/>
      <c r="AE63" s="4"/>
      <c r="AF63" s="144"/>
      <c r="AG63" s="4"/>
      <c r="AH63" s="143" t="s">
        <v>70</v>
      </c>
      <c r="AI63" s="4"/>
      <c r="AJ63" s="143" t="s">
        <v>9560</v>
      </c>
      <c r="AK63" s="143" t="s">
        <v>9553</v>
      </c>
    </row>
    <row r="64" spans="2:37">
      <c r="B64" s="145" t="s">
        <v>5175</v>
      </c>
      <c r="C64" s="4" t="s">
        <v>160</v>
      </c>
      <c r="D64" s="4" t="s">
        <v>2498</v>
      </c>
      <c r="E64" s="4" t="s">
        <v>2498</v>
      </c>
      <c r="F64" s="4" t="s">
        <v>1060</v>
      </c>
      <c r="G64" s="4" t="s">
        <v>5316</v>
      </c>
      <c r="H64" s="4" t="s">
        <v>1431</v>
      </c>
      <c r="I64" s="4" t="s">
        <v>1432</v>
      </c>
      <c r="J64" s="4" t="s">
        <v>5317</v>
      </c>
      <c r="K64" s="139">
        <v>1300000000</v>
      </c>
      <c r="L64" s="139">
        <v>1300000000</v>
      </c>
      <c r="M64" s="4" t="s">
        <v>5298</v>
      </c>
      <c r="N64" s="4" t="s">
        <v>2711</v>
      </c>
      <c r="O64" s="4" t="s">
        <v>4798</v>
      </c>
      <c r="P64" s="186">
        <f t="shared" si="0"/>
        <v>1300000000</v>
      </c>
      <c r="Q64" s="186">
        <f t="shared" si="4"/>
        <v>0</v>
      </c>
      <c r="R64" s="4">
        <v>145</v>
      </c>
      <c r="S64" s="4" t="s">
        <v>70</v>
      </c>
      <c r="T64" s="4" t="s">
        <v>70</v>
      </c>
      <c r="U64" s="140">
        <v>45352</v>
      </c>
      <c r="V64" s="4" t="s">
        <v>1884</v>
      </c>
      <c r="W64" s="4" t="s">
        <v>1954</v>
      </c>
      <c r="X64" s="146">
        <v>0</v>
      </c>
      <c r="Y64" s="146">
        <v>0</v>
      </c>
      <c r="Z64" s="146">
        <v>0</v>
      </c>
      <c r="AA64" s="4"/>
      <c r="AB64" s="141"/>
      <c r="AC64" s="142"/>
      <c r="AD64" s="4"/>
      <c r="AE64" s="4"/>
      <c r="AF64" s="144"/>
      <c r="AG64" s="4"/>
      <c r="AH64" s="143" t="s">
        <v>70</v>
      </c>
      <c r="AI64" s="4"/>
      <c r="AJ64" s="143" t="s">
        <v>9560</v>
      </c>
      <c r="AK64" s="143" t="s">
        <v>9553</v>
      </c>
    </row>
    <row r="65" spans="2:37">
      <c r="B65" s="145" t="s">
        <v>5175</v>
      </c>
      <c r="C65" s="4" t="s">
        <v>160</v>
      </c>
      <c r="D65" s="4" t="s">
        <v>2498</v>
      </c>
      <c r="E65" s="4" t="s">
        <v>2498</v>
      </c>
      <c r="F65" s="4" t="s">
        <v>1060</v>
      </c>
      <c r="G65" s="4" t="s">
        <v>5318</v>
      </c>
      <c r="H65" s="4" t="s">
        <v>1431</v>
      </c>
      <c r="I65" s="4" t="s">
        <v>1432</v>
      </c>
      <c r="J65" s="4" t="s">
        <v>5319</v>
      </c>
      <c r="K65" s="139">
        <v>2400000000</v>
      </c>
      <c r="L65" s="139">
        <v>2400000000</v>
      </c>
      <c r="M65" s="4" t="s">
        <v>5298</v>
      </c>
      <c r="N65" s="4" t="s">
        <v>1911</v>
      </c>
      <c r="O65" s="4" t="s">
        <v>2652</v>
      </c>
      <c r="P65" s="186">
        <f t="shared" si="0"/>
        <v>2400000000</v>
      </c>
      <c r="Q65" s="186">
        <f t="shared" si="4"/>
        <v>0</v>
      </c>
      <c r="R65" s="4">
        <v>145</v>
      </c>
      <c r="S65" s="4" t="s">
        <v>70</v>
      </c>
      <c r="T65" s="4" t="s">
        <v>70</v>
      </c>
      <c r="U65" s="140">
        <v>45352</v>
      </c>
      <c r="V65" s="4" t="s">
        <v>1884</v>
      </c>
      <c r="W65" s="4" t="s">
        <v>1954</v>
      </c>
      <c r="X65" s="146">
        <v>0</v>
      </c>
      <c r="Y65" s="146">
        <v>0</v>
      </c>
      <c r="Z65" s="146">
        <v>0</v>
      </c>
      <c r="AA65" s="4"/>
      <c r="AB65" s="141"/>
      <c r="AC65" s="142"/>
      <c r="AD65" s="4"/>
      <c r="AE65" s="4"/>
      <c r="AF65" s="144"/>
      <c r="AG65" s="4"/>
      <c r="AH65" s="143" t="s">
        <v>70</v>
      </c>
      <c r="AI65" s="4"/>
      <c r="AJ65" s="143" t="s">
        <v>9560</v>
      </c>
      <c r="AK65" s="143" t="s">
        <v>9553</v>
      </c>
    </row>
    <row r="66" spans="2:37">
      <c r="B66" s="145" t="s">
        <v>5175</v>
      </c>
      <c r="C66" s="4" t="s">
        <v>160</v>
      </c>
      <c r="D66" s="4" t="s">
        <v>2498</v>
      </c>
      <c r="E66" s="4" t="s">
        <v>2498</v>
      </c>
      <c r="F66" s="4" t="s">
        <v>1060</v>
      </c>
      <c r="G66" s="4" t="s">
        <v>5320</v>
      </c>
      <c r="H66" s="4" t="s">
        <v>1431</v>
      </c>
      <c r="I66" s="4" t="s">
        <v>1432</v>
      </c>
      <c r="J66" s="4" t="s">
        <v>5321</v>
      </c>
      <c r="K66" s="139">
        <v>2700000000</v>
      </c>
      <c r="L66" s="139">
        <v>2700000000</v>
      </c>
      <c r="M66" s="4" t="s">
        <v>5298</v>
      </c>
      <c r="N66" s="4" t="s">
        <v>2715</v>
      </c>
      <c r="O66" s="4" t="s">
        <v>3216</v>
      </c>
      <c r="P66" s="186">
        <f t="shared" si="0"/>
        <v>2700000000</v>
      </c>
      <c r="Q66" s="186">
        <f t="shared" si="4"/>
        <v>0</v>
      </c>
      <c r="R66" s="4">
        <v>145</v>
      </c>
      <c r="S66" s="4" t="s">
        <v>70</v>
      </c>
      <c r="T66" s="4" t="s">
        <v>70</v>
      </c>
      <c r="U66" s="140">
        <v>45352</v>
      </c>
      <c r="V66" s="4" t="s">
        <v>1884</v>
      </c>
      <c r="W66" s="4" t="s">
        <v>1954</v>
      </c>
      <c r="X66" s="146">
        <v>0</v>
      </c>
      <c r="Y66" s="146">
        <v>0</v>
      </c>
      <c r="Z66" s="146">
        <v>0</v>
      </c>
      <c r="AA66" s="4"/>
      <c r="AB66" s="141"/>
      <c r="AC66" s="142"/>
      <c r="AD66" s="4"/>
      <c r="AE66" s="4"/>
      <c r="AF66" s="144"/>
      <c r="AG66" s="4"/>
      <c r="AH66" s="143" t="s">
        <v>70</v>
      </c>
      <c r="AI66" s="4"/>
      <c r="AJ66" s="143" t="s">
        <v>9560</v>
      </c>
      <c r="AK66" s="143" t="s">
        <v>9553</v>
      </c>
    </row>
    <row r="67" spans="2:37">
      <c r="B67" s="145" t="s">
        <v>5175</v>
      </c>
      <c r="C67" s="4" t="s">
        <v>160</v>
      </c>
      <c r="D67" s="4" t="s">
        <v>2498</v>
      </c>
      <c r="E67" s="4" t="s">
        <v>2498</v>
      </c>
      <c r="F67" s="4" t="s">
        <v>1060</v>
      </c>
      <c r="G67" s="4" t="s">
        <v>5322</v>
      </c>
      <c r="H67" s="4" t="s">
        <v>1431</v>
      </c>
      <c r="I67" s="4" t="s">
        <v>1432</v>
      </c>
      <c r="J67" s="4" t="s">
        <v>5323</v>
      </c>
      <c r="K67" s="139">
        <v>300000000</v>
      </c>
      <c r="L67" s="139">
        <v>300000000</v>
      </c>
      <c r="M67" s="4" t="s">
        <v>5298</v>
      </c>
      <c r="N67" s="4" t="s">
        <v>2715</v>
      </c>
      <c r="O67" s="4" t="s">
        <v>3216</v>
      </c>
      <c r="P67" s="186">
        <f t="shared" si="0"/>
        <v>300000000</v>
      </c>
      <c r="Q67" s="186">
        <f t="shared" si="4"/>
        <v>0</v>
      </c>
      <c r="R67" s="4">
        <v>145</v>
      </c>
      <c r="S67" s="4" t="s">
        <v>70</v>
      </c>
      <c r="T67" s="4" t="s">
        <v>70</v>
      </c>
      <c r="U67" s="140">
        <v>45352</v>
      </c>
      <c r="V67" s="4" t="s">
        <v>1884</v>
      </c>
      <c r="W67" s="4" t="s">
        <v>1954</v>
      </c>
      <c r="X67" s="146">
        <v>0</v>
      </c>
      <c r="Y67" s="146">
        <v>0</v>
      </c>
      <c r="Z67" s="146">
        <v>0</v>
      </c>
      <c r="AA67" s="4"/>
      <c r="AB67" s="141"/>
      <c r="AC67" s="142"/>
      <c r="AD67" s="4"/>
      <c r="AE67" s="4"/>
      <c r="AF67" s="144"/>
      <c r="AG67" s="4"/>
      <c r="AH67" s="143" t="s">
        <v>70</v>
      </c>
      <c r="AI67" s="4"/>
      <c r="AJ67" s="143" t="s">
        <v>9560</v>
      </c>
      <c r="AK67" s="143" t="s">
        <v>9553</v>
      </c>
    </row>
    <row r="68" spans="2:37">
      <c r="B68" s="145" t="s">
        <v>5175</v>
      </c>
      <c r="C68" s="4" t="s">
        <v>160</v>
      </c>
      <c r="D68" s="4" t="s">
        <v>2498</v>
      </c>
      <c r="E68" s="4" t="s">
        <v>2498</v>
      </c>
      <c r="F68" s="4" t="s">
        <v>1060</v>
      </c>
      <c r="G68" s="4" t="s">
        <v>5324</v>
      </c>
      <c r="H68" s="4" t="s">
        <v>1431</v>
      </c>
      <c r="I68" s="4" t="s">
        <v>1432</v>
      </c>
      <c r="J68" s="4" t="s">
        <v>5325</v>
      </c>
      <c r="K68" s="139">
        <v>450000000</v>
      </c>
      <c r="L68" s="139">
        <v>450000000</v>
      </c>
      <c r="M68" s="4" t="s">
        <v>5298</v>
      </c>
      <c r="N68" s="4" t="s">
        <v>3232</v>
      </c>
      <c r="O68" s="4" t="s">
        <v>3362</v>
      </c>
      <c r="P68" s="186">
        <f t="shared" ref="P68:P131" si="5">L68</f>
        <v>450000000</v>
      </c>
      <c r="Q68" s="186">
        <f t="shared" si="4"/>
        <v>0</v>
      </c>
      <c r="R68" s="4">
        <v>145</v>
      </c>
      <c r="S68" s="4" t="s">
        <v>70</v>
      </c>
      <c r="T68" s="4" t="s">
        <v>70</v>
      </c>
      <c r="U68" s="140">
        <v>45352</v>
      </c>
      <c r="V68" s="4" t="s">
        <v>1884</v>
      </c>
      <c r="W68" s="4" t="s">
        <v>1954</v>
      </c>
      <c r="X68" s="146">
        <v>0</v>
      </c>
      <c r="Y68" s="146">
        <v>0</v>
      </c>
      <c r="Z68" s="146">
        <v>0</v>
      </c>
      <c r="AA68" s="4"/>
      <c r="AB68" s="141"/>
      <c r="AC68" s="142"/>
      <c r="AD68" s="4"/>
      <c r="AE68" s="4"/>
      <c r="AF68" s="144"/>
      <c r="AG68" s="4"/>
      <c r="AH68" s="143" t="s">
        <v>70</v>
      </c>
      <c r="AI68" s="4"/>
      <c r="AJ68" s="143" t="s">
        <v>9560</v>
      </c>
      <c r="AK68" s="143" t="s">
        <v>9553</v>
      </c>
    </row>
    <row r="69" spans="2:37">
      <c r="B69" s="145" t="s">
        <v>5175</v>
      </c>
      <c r="C69" s="4" t="s">
        <v>160</v>
      </c>
      <c r="D69" s="4" t="s">
        <v>2498</v>
      </c>
      <c r="E69" s="4" t="s">
        <v>2498</v>
      </c>
      <c r="F69" s="4" t="s">
        <v>1060</v>
      </c>
      <c r="G69" s="4" t="s">
        <v>5326</v>
      </c>
      <c r="H69" s="4" t="s">
        <v>1431</v>
      </c>
      <c r="I69" s="4" t="s">
        <v>1432</v>
      </c>
      <c r="J69" s="4" t="s">
        <v>5327</v>
      </c>
      <c r="K69" s="139">
        <v>400000000</v>
      </c>
      <c r="L69" s="139">
        <v>400000000</v>
      </c>
      <c r="M69" s="4" t="s">
        <v>5298</v>
      </c>
      <c r="N69" s="4" t="s">
        <v>2568</v>
      </c>
      <c r="O69" s="4" t="s">
        <v>3316</v>
      </c>
      <c r="P69" s="186">
        <f t="shared" si="5"/>
        <v>400000000</v>
      </c>
      <c r="Q69" s="186">
        <f t="shared" si="4"/>
        <v>0</v>
      </c>
      <c r="R69" s="4">
        <v>145</v>
      </c>
      <c r="S69" s="4" t="s">
        <v>70</v>
      </c>
      <c r="T69" s="4" t="s">
        <v>70</v>
      </c>
      <c r="U69" s="140">
        <v>45352</v>
      </c>
      <c r="V69" s="4" t="s">
        <v>1884</v>
      </c>
      <c r="W69" s="4" t="s">
        <v>1954</v>
      </c>
      <c r="X69" s="146">
        <v>0</v>
      </c>
      <c r="Y69" s="146">
        <v>0</v>
      </c>
      <c r="Z69" s="146">
        <v>0</v>
      </c>
      <c r="AA69" s="4"/>
      <c r="AB69" s="141"/>
      <c r="AC69" s="142"/>
      <c r="AD69" s="4"/>
      <c r="AE69" s="4"/>
      <c r="AF69" s="144"/>
      <c r="AG69" s="4"/>
      <c r="AH69" s="143" t="s">
        <v>70</v>
      </c>
      <c r="AI69" s="4"/>
      <c r="AJ69" s="143" t="s">
        <v>9560</v>
      </c>
      <c r="AK69" s="143" t="s">
        <v>9553</v>
      </c>
    </row>
    <row r="70" spans="2:37">
      <c r="B70" s="145" t="s">
        <v>5175</v>
      </c>
      <c r="C70" s="4" t="s">
        <v>160</v>
      </c>
      <c r="D70" s="4" t="s">
        <v>2498</v>
      </c>
      <c r="E70" s="4" t="s">
        <v>2498</v>
      </c>
      <c r="F70" s="4" t="s">
        <v>1060</v>
      </c>
      <c r="G70" s="4" t="s">
        <v>5328</v>
      </c>
      <c r="H70" s="4" t="s">
        <v>1431</v>
      </c>
      <c r="I70" s="4" t="s">
        <v>1432</v>
      </c>
      <c r="J70" s="4" t="s">
        <v>5329</v>
      </c>
      <c r="K70" s="139">
        <v>3176000000</v>
      </c>
      <c r="L70" s="139">
        <v>3176000000</v>
      </c>
      <c r="M70" s="4" t="s">
        <v>5298</v>
      </c>
      <c r="N70" s="4" t="s">
        <v>2568</v>
      </c>
      <c r="O70" s="4" t="s">
        <v>3316</v>
      </c>
      <c r="P70" s="186">
        <f t="shared" si="5"/>
        <v>3176000000</v>
      </c>
      <c r="Q70" s="186">
        <f t="shared" si="4"/>
        <v>0</v>
      </c>
      <c r="R70" s="4">
        <v>145</v>
      </c>
      <c r="S70" s="4" t="s">
        <v>70</v>
      </c>
      <c r="T70" s="4" t="s">
        <v>70</v>
      </c>
      <c r="U70" s="140">
        <v>45352</v>
      </c>
      <c r="V70" s="4" t="s">
        <v>1884</v>
      </c>
      <c r="W70" s="4" t="s">
        <v>1954</v>
      </c>
      <c r="X70" s="146">
        <v>0</v>
      </c>
      <c r="Y70" s="146">
        <v>0</v>
      </c>
      <c r="Z70" s="146">
        <v>0</v>
      </c>
      <c r="AA70" s="4"/>
      <c r="AB70" s="141"/>
      <c r="AC70" s="142"/>
      <c r="AD70" s="4"/>
      <c r="AE70" s="4"/>
      <c r="AF70" s="144"/>
      <c r="AG70" s="4"/>
      <c r="AH70" s="143" t="s">
        <v>70</v>
      </c>
      <c r="AI70" s="4"/>
      <c r="AJ70" s="143" t="s">
        <v>9560</v>
      </c>
      <c r="AK70" s="143" t="s">
        <v>9553</v>
      </c>
    </row>
    <row r="71" spans="2:37">
      <c r="B71" s="145" t="s">
        <v>5175</v>
      </c>
      <c r="C71" s="4" t="s">
        <v>160</v>
      </c>
      <c r="D71" s="4" t="s">
        <v>2498</v>
      </c>
      <c r="E71" s="4" t="s">
        <v>2498</v>
      </c>
      <c r="F71" s="4" t="s">
        <v>1060</v>
      </c>
      <c r="G71" s="4" t="s">
        <v>5330</v>
      </c>
      <c r="H71" s="4" t="s">
        <v>1431</v>
      </c>
      <c r="I71" s="4" t="s">
        <v>1432</v>
      </c>
      <c r="J71" s="4" t="s">
        <v>5331</v>
      </c>
      <c r="K71" s="139">
        <v>644000000</v>
      </c>
      <c r="L71" s="139">
        <v>644000000</v>
      </c>
      <c r="M71" s="4" t="s">
        <v>5298</v>
      </c>
      <c r="N71" s="4" t="s">
        <v>2568</v>
      </c>
      <c r="O71" s="4" t="s">
        <v>3316</v>
      </c>
      <c r="P71" s="186">
        <f t="shared" si="5"/>
        <v>644000000</v>
      </c>
      <c r="Q71" s="186">
        <f t="shared" si="4"/>
        <v>0</v>
      </c>
      <c r="R71" s="4">
        <v>145</v>
      </c>
      <c r="S71" s="4" t="s">
        <v>70</v>
      </c>
      <c r="T71" s="4" t="s">
        <v>70</v>
      </c>
      <c r="U71" s="140">
        <v>45352</v>
      </c>
      <c r="V71" s="4" t="s">
        <v>1884</v>
      </c>
      <c r="W71" s="4" t="s">
        <v>1954</v>
      </c>
      <c r="X71" s="146">
        <v>0</v>
      </c>
      <c r="Y71" s="146">
        <v>0</v>
      </c>
      <c r="Z71" s="146">
        <v>0</v>
      </c>
      <c r="AA71" s="4"/>
      <c r="AB71" s="141"/>
      <c r="AC71" s="142"/>
      <c r="AD71" s="4"/>
      <c r="AE71" s="4"/>
      <c r="AF71" s="144"/>
      <c r="AG71" s="4"/>
      <c r="AH71" s="143" t="s">
        <v>70</v>
      </c>
      <c r="AI71" s="4"/>
      <c r="AJ71" s="143" t="s">
        <v>9560</v>
      </c>
      <c r="AK71" s="143" t="s">
        <v>9553</v>
      </c>
    </row>
    <row r="72" spans="2:37">
      <c r="B72" s="145" t="s">
        <v>5175</v>
      </c>
      <c r="C72" s="4" t="s">
        <v>160</v>
      </c>
      <c r="D72" s="4" t="s">
        <v>2498</v>
      </c>
      <c r="E72" s="4" t="s">
        <v>2498</v>
      </c>
      <c r="F72" s="4" t="s">
        <v>1060</v>
      </c>
      <c r="G72" s="4" t="s">
        <v>5332</v>
      </c>
      <c r="H72" s="4" t="s">
        <v>1431</v>
      </c>
      <c r="I72" s="4" t="s">
        <v>1432</v>
      </c>
      <c r="J72" s="4" t="s">
        <v>5333</v>
      </c>
      <c r="K72" s="139">
        <v>300000000</v>
      </c>
      <c r="L72" s="139">
        <v>300000000</v>
      </c>
      <c r="M72" s="4" t="s">
        <v>5298</v>
      </c>
      <c r="N72" s="4" t="s">
        <v>4225</v>
      </c>
      <c r="O72" s="4" t="s">
        <v>5334</v>
      </c>
      <c r="P72" s="186">
        <f t="shared" si="5"/>
        <v>300000000</v>
      </c>
      <c r="Q72" s="186">
        <f t="shared" si="4"/>
        <v>0</v>
      </c>
      <c r="R72" s="4">
        <v>145</v>
      </c>
      <c r="S72" s="4" t="s">
        <v>70</v>
      </c>
      <c r="T72" s="4" t="s">
        <v>70</v>
      </c>
      <c r="U72" s="140">
        <v>45352</v>
      </c>
      <c r="V72" s="4" t="s">
        <v>1884</v>
      </c>
      <c r="W72" s="4" t="s">
        <v>1954</v>
      </c>
      <c r="X72" s="146">
        <v>0</v>
      </c>
      <c r="Y72" s="146">
        <v>0</v>
      </c>
      <c r="Z72" s="146">
        <v>0</v>
      </c>
      <c r="AA72" s="4"/>
      <c r="AB72" s="141"/>
      <c r="AC72" s="142"/>
      <c r="AD72" s="4"/>
      <c r="AE72" s="4"/>
      <c r="AF72" s="144"/>
      <c r="AG72" s="4"/>
      <c r="AH72" s="143" t="s">
        <v>70</v>
      </c>
      <c r="AI72" s="4"/>
      <c r="AJ72" s="143" t="s">
        <v>9560</v>
      </c>
      <c r="AK72" s="143" t="s">
        <v>9553</v>
      </c>
    </row>
    <row r="73" spans="2:37">
      <c r="B73" s="145" t="s">
        <v>5175</v>
      </c>
      <c r="C73" s="4" t="s">
        <v>160</v>
      </c>
      <c r="D73" s="4" t="s">
        <v>2498</v>
      </c>
      <c r="E73" s="4" t="s">
        <v>2498</v>
      </c>
      <c r="F73" s="4" t="s">
        <v>1060</v>
      </c>
      <c r="G73" s="4" t="s">
        <v>5335</v>
      </c>
      <c r="H73" s="4" t="s">
        <v>1431</v>
      </c>
      <c r="I73" s="4" t="s">
        <v>1432</v>
      </c>
      <c r="J73" s="4" t="s">
        <v>5336</v>
      </c>
      <c r="K73" s="139">
        <v>1180000000</v>
      </c>
      <c r="L73" s="139">
        <v>1180000000</v>
      </c>
      <c r="M73" s="4" t="s">
        <v>5298</v>
      </c>
      <c r="N73" s="4" t="s">
        <v>4225</v>
      </c>
      <c r="O73" s="4" t="s">
        <v>5334</v>
      </c>
      <c r="P73" s="186">
        <f t="shared" si="5"/>
        <v>1180000000</v>
      </c>
      <c r="Q73" s="186">
        <f t="shared" si="4"/>
        <v>0</v>
      </c>
      <c r="R73" s="4">
        <v>145</v>
      </c>
      <c r="S73" s="4" t="s">
        <v>70</v>
      </c>
      <c r="T73" s="4" t="s">
        <v>70</v>
      </c>
      <c r="U73" s="140">
        <v>45352</v>
      </c>
      <c r="V73" s="4" t="s">
        <v>1884</v>
      </c>
      <c r="W73" s="4" t="s">
        <v>1954</v>
      </c>
      <c r="X73" s="146">
        <v>0</v>
      </c>
      <c r="Y73" s="146">
        <v>0</v>
      </c>
      <c r="Z73" s="146">
        <v>0</v>
      </c>
      <c r="AA73" s="4"/>
      <c r="AB73" s="141"/>
      <c r="AC73" s="142"/>
      <c r="AD73" s="4"/>
      <c r="AE73" s="4"/>
      <c r="AF73" s="144"/>
      <c r="AG73" s="4"/>
      <c r="AH73" s="143" t="s">
        <v>70</v>
      </c>
      <c r="AI73" s="4"/>
      <c r="AJ73" s="143" t="s">
        <v>9560</v>
      </c>
      <c r="AK73" s="143" t="s">
        <v>9553</v>
      </c>
    </row>
    <row r="74" spans="2:37">
      <c r="B74" s="145" t="s">
        <v>5175</v>
      </c>
      <c r="C74" s="4" t="s">
        <v>160</v>
      </c>
      <c r="D74" s="4" t="s">
        <v>2498</v>
      </c>
      <c r="E74" s="4" t="s">
        <v>2498</v>
      </c>
      <c r="F74" s="4" t="s">
        <v>1060</v>
      </c>
      <c r="G74" s="4" t="s">
        <v>5337</v>
      </c>
      <c r="H74" s="4" t="s">
        <v>1431</v>
      </c>
      <c r="I74" s="4" t="s">
        <v>1432</v>
      </c>
      <c r="J74" s="4" t="s">
        <v>5338</v>
      </c>
      <c r="K74" s="139">
        <v>1694000000</v>
      </c>
      <c r="L74" s="139">
        <v>1694000000</v>
      </c>
      <c r="M74" s="4" t="s">
        <v>5298</v>
      </c>
      <c r="N74" s="4" t="s">
        <v>4225</v>
      </c>
      <c r="O74" s="4" t="s">
        <v>5334</v>
      </c>
      <c r="P74" s="186">
        <f t="shared" si="5"/>
        <v>1694000000</v>
      </c>
      <c r="Q74" s="186">
        <f t="shared" si="4"/>
        <v>0</v>
      </c>
      <c r="R74" s="4">
        <v>145</v>
      </c>
      <c r="S74" s="4" t="s">
        <v>70</v>
      </c>
      <c r="T74" s="4" t="s">
        <v>70</v>
      </c>
      <c r="U74" s="140">
        <v>45352</v>
      </c>
      <c r="V74" s="4" t="s">
        <v>1884</v>
      </c>
      <c r="W74" s="4" t="s">
        <v>1954</v>
      </c>
      <c r="X74" s="146">
        <v>0</v>
      </c>
      <c r="Y74" s="146">
        <v>0</v>
      </c>
      <c r="Z74" s="146">
        <v>0</v>
      </c>
      <c r="AA74" s="4"/>
      <c r="AB74" s="141"/>
      <c r="AC74" s="142"/>
      <c r="AD74" s="4"/>
      <c r="AE74" s="4"/>
      <c r="AF74" s="144"/>
      <c r="AG74" s="4"/>
      <c r="AH74" s="143" t="s">
        <v>70</v>
      </c>
      <c r="AI74" s="4"/>
      <c r="AJ74" s="143" t="s">
        <v>9560</v>
      </c>
      <c r="AK74" s="143" t="s">
        <v>9553</v>
      </c>
    </row>
    <row r="75" spans="2:37">
      <c r="B75" s="145" t="s">
        <v>5175</v>
      </c>
      <c r="C75" s="4" t="s">
        <v>160</v>
      </c>
      <c r="D75" s="4" t="s">
        <v>2498</v>
      </c>
      <c r="E75" s="4" t="s">
        <v>2498</v>
      </c>
      <c r="F75" s="4" t="s">
        <v>1060</v>
      </c>
      <c r="G75" s="4" t="s">
        <v>5339</v>
      </c>
      <c r="H75" s="4" t="s">
        <v>1431</v>
      </c>
      <c r="I75" s="4" t="s">
        <v>1432</v>
      </c>
      <c r="J75" s="4" t="s">
        <v>5340</v>
      </c>
      <c r="K75" s="139">
        <v>426000000</v>
      </c>
      <c r="L75" s="139">
        <v>426000000</v>
      </c>
      <c r="M75" s="4" t="s">
        <v>5298</v>
      </c>
      <c r="N75" s="4" t="s">
        <v>4225</v>
      </c>
      <c r="O75" s="4" t="s">
        <v>5334</v>
      </c>
      <c r="P75" s="186">
        <f t="shared" si="5"/>
        <v>426000000</v>
      </c>
      <c r="Q75" s="186">
        <f t="shared" si="4"/>
        <v>0</v>
      </c>
      <c r="R75" s="4">
        <v>145</v>
      </c>
      <c r="S75" s="4" t="s">
        <v>70</v>
      </c>
      <c r="T75" s="4" t="s">
        <v>70</v>
      </c>
      <c r="U75" s="140">
        <v>45352</v>
      </c>
      <c r="V75" s="4" t="s">
        <v>1884</v>
      </c>
      <c r="W75" s="4" t="s">
        <v>1954</v>
      </c>
      <c r="X75" s="146">
        <v>0</v>
      </c>
      <c r="Y75" s="146">
        <v>0</v>
      </c>
      <c r="Z75" s="146">
        <v>0</v>
      </c>
      <c r="AA75" s="4"/>
      <c r="AB75" s="141"/>
      <c r="AC75" s="142"/>
      <c r="AD75" s="4"/>
      <c r="AE75" s="4"/>
      <c r="AF75" s="144"/>
      <c r="AG75" s="4"/>
      <c r="AH75" s="143" t="s">
        <v>70</v>
      </c>
      <c r="AI75" s="4"/>
      <c r="AJ75" s="143" t="s">
        <v>9560</v>
      </c>
      <c r="AK75" s="143" t="s">
        <v>9553</v>
      </c>
    </row>
    <row r="76" spans="2:37">
      <c r="B76" s="145" t="s">
        <v>5175</v>
      </c>
      <c r="C76" s="4" t="s">
        <v>160</v>
      </c>
      <c r="D76" s="4" t="s">
        <v>2498</v>
      </c>
      <c r="E76" s="4" t="s">
        <v>2498</v>
      </c>
      <c r="F76" s="4" t="s">
        <v>1060</v>
      </c>
      <c r="G76" s="4" t="s">
        <v>5341</v>
      </c>
      <c r="H76" s="4" t="s">
        <v>1431</v>
      </c>
      <c r="I76" s="4" t="s">
        <v>1432</v>
      </c>
      <c r="J76" s="4" t="s">
        <v>5342</v>
      </c>
      <c r="K76" s="139">
        <v>828000000</v>
      </c>
      <c r="L76" s="139">
        <v>828000000</v>
      </c>
      <c r="M76" s="4" t="s">
        <v>5298</v>
      </c>
      <c r="N76" s="4" t="s">
        <v>2656</v>
      </c>
      <c r="O76" s="4" t="s">
        <v>3494</v>
      </c>
      <c r="P76" s="186">
        <f t="shared" si="5"/>
        <v>828000000</v>
      </c>
      <c r="Q76" s="186">
        <f t="shared" si="4"/>
        <v>0</v>
      </c>
      <c r="R76" s="4">
        <v>145</v>
      </c>
      <c r="S76" s="4" t="s">
        <v>70</v>
      </c>
      <c r="T76" s="4" t="s">
        <v>70</v>
      </c>
      <c r="U76" s="140">
        <v>45352</v>
      </c>
      <c r="V76" s="4" t="s">
        <v>1884</v>
      </c>
      <c r="W76" s="4" t="s">
        <v>1954</v>
      </c>
      <c r="X76" s="146">
        <v>0</v>
      </c>
      <c r="Y76" s="146">
        <v>0</v>
      </c>
      <c r="Z76" s="146">
        <v>0</v>
      </c>
      <c r="AA76" s="4"/>
      <c r="AB76" s="141"/>
      <c r="AC76" s="142"/>
      <c r="AD76" s="4"/>
      <c r="AE76" s="4"/>
      <c r="AF76" s="144"/>
      <c r="AG76" s="4"/>
      <c r="AH76" s="143" t="s">
        <v>70</v>
      </c>
      <c r="AI76" s="4"/>
      <c r="AJ76" s="143" t="s">
        <v>9560</v>
      </c>
      <c r="AK76" s="143" t="s">
        <v>9553</v>
      </c>
    </row>
    <row r="77" spans="2:37">
      <c r="B77" s="145" t="s">
        <v>5175</v>
      </c>
      <c r="C77" s="4" t="s">
        <v>160</v>
      </c>
      <c r="D77" s="4" t="s">
        <v>2498</v>
      </c>
      <c r="E77" s="4" t="s">
        <v>2498</v>
      </c>
      <c r="F77" s="4" t="s">
        <v>1060</v>
      </c>
      <c r="G77" s="4" t="s">
        <v>5343</v>
      </c>
      <c r="H77" s="4" t="s">
        <v>1431</v>
      </c>
      <c r="I77" s="4" t="s">
        <v>1432</v>
      </c>
      <c r="J77" s="4" t="s">
        <v>5344</v>
      </c>
      <c r="K77" s="139">
        <v>1488000000</v>
      </c>
      <c r="L77" s="139">
        <v>1488000000</v>
      </c>
      <c r="M77" s="4" t="s">
        <v>5298</v>
      </c>
      <c r="N77" s="4" t="s">
        <v>2656</v>
      </c>
      <c r="O77" s="4" t="s">
        <v>3494</v>
      </c>
      <c r="P77" s="186">
        <f t="shared" si="5"/>
        <v>1488000000</v>
      </c>
      <c r="Q77" s="186">
        <f t="shared" si="4"/>
        <v>0</v>
      </c>
      <c r="R77" s="4">
        <v>145</v>
      </c>
      <c r="S77" s="4" t="s">
        <v>70</v>
      </c>
      <c r="T77" s="4" t="s">
        <v>70</v>
      </c>
      <c r="U77" s="140">
        <v>45352</v>
      </c>
      <c r="V77" s="4" t="s">
        <v>1884</v>
      </c>
      <c r="W77" s="4" t="s">
        <v>1954</v>
      </c>
      <c r="X77" s="146">
        <v>0</v>
      </c>
      <c r="Y77" s="146">
        <v>0</v>
      </c>
      <c r="Z77" s="146">
        <v>0</v>
      </c>
      <c r="AA77" s="4"/>
      <c r="AB77" s="141"/>
      <c r="AC77" s="142"/>
      <c r="AD77" s="4"/>
      <c r="AE77" s="4"/>
      <c r="AF77" s="144"/>
      <c r="AG77" s="4"/>
      <c r="AH77" s="143" t="s">
        <v>70</v>
      </c>
      <c r="AI77" s="4"/>
      <c r="AJ77" s="143" t="s">
        <v>9560</v>
      </c>
      <c r="AK77" s="143" t="s">
        <v>9553</v>
      </c>
    </row>
    <row r="78" spans="2:37">
      <c r="B78" s="145" t="s">
        <v>5175</v>
      </c>
      <c r="C78" s="4" t="s">
        <v>160</v>
      </c>
      <c r="D78" s="4" t="s">
        <v>2498</v>
      </c>
      <c r="E78" s="4" t="s">
        <v>2498</v>
      </c>
      <c r="F78" s="4" t="s">
        <v>1060</v>
      </c>
      <c r="G78" s="4" t="s">
        <v>5345</v>
      </c>
      <c r="H78" s="4" t="s">
        <v>1278</v>
      </c>
      <c r="I78" s="4" t="s">
        <v>1279</v>
      </c>
      <c r="J78" s="4" t="s">
        <v>5346</v>
      </c>
      <c r="K78" s="139">
        <v>23918000000</v>
      </c>
      <c r="L78" s="139">
        <v>23918000000</v>
      </c>
      <c r="M78" s="4" t="s">
        <v>5347</v>
      </c>
      <c r="N78" s="4" t="s">
        <v>5348</v>
      </c>
      <c r="O78" s="4" t="s">
        <v>5349</v>
      </c>
      <c r="P78" s="186">
        <f t="shared" si="5"/>
        <v>23918000000</v>
      </c>
      <c r="Q78" s="4"/>
      <c r="R78" s="4">
        <v>218</v>
      </c>
      <c r="S78" s="174" t="s">
        <v>70</v>
      </c>
      <c r="T78" s="4" t="s">
        <v>70</v>
      </c>
      <c r="U78" s="140">
        <v>45348</v>
      </c>
      <c r="V78" s="4" t="s">
        <v>1887</v>
      </c>
      <c r="W78" s="4" t="s">
        <v>1954</v>
      </c>
      <c r="X78" s="146">
        <v>0</v>
      </c>
      <c r="Y78" s="146">
        <v>0</v>
      </c>
      <c r="Z78" s="146">
        <v>0</v>
      </c>
      <c r="AA78" s="4"/>
      <c r="AB78" s="141"/>
      <c r="AC78" s="142"/>
      <c r="AD78" s="4"/>
      <c r="AE78" s="4"/>
      <c r="AF78" s="144"/>
      <c r="AG78" s="4"/>
      <c r="AH78" s="143" t="s">
        <v>70</v>
      </c>
      <c r="AI78" s="4"/>
      <c r="AJ78" s="143" t="s">
        <v>9560</v>
      </c>
      <c r="AK78" s="143" t="s">
        <v>9553</v>
      </c>
    </row>
    <row r="79" spans="2:37">
      <c r="B79" s="145" t="s">
        <v>5175</v>
      </c>
      <c r="C79" s="4" t="s">
        <v>160</v>
      </c>
      <c r="D79" s="4" t="s">
        <v>2498</v>
      </c>
      <c r="E79" s="4" t="s">
        <v>2498</v>
      </c>
      <c r="F79" s="4" t="s">
        <v>1060</v>
      </c>
      <c r="G79" s="4" t="s">
        <v>5350</v>
      </c>
      <c r="H79" s="4" t="s">
        <v>1278</v>
      </c>
      <c r="I79" s="4" t="s">
        <v>1279</v>
      </c>
      <c r="J79" s="4" t="s">
        <v>5351</v>
      </c>
      <c r="K79" s="139">
        <v>17555223411</v>
      </c>
      <c r="L79" s="139">
        <v>17555223411</v>
      </c>
      <c r="M79" s="4" t="s">
        <v>5352</v>
      </c>
      <c r="N79" s="4" t="s">
        <v>4086</v>
      </c>
      <c r="O79" s="4" t="s">
        <v>5353</v>
      </c>
      <c r="P79" s="186">
        <f t="shared" si="5"/>
        <v>17555223411</v>
      </c>
      <c r="Q79" s="4"/>
      <c r="R79" s="4">
        <v>218</v>
      </c>
      <c r="S79" s="174" t="s">
        <v>70</v>
      </c>
      <c r="T79" s="4" t="s">
        <v>70</v>
      </c>
      <c r="U79" s="140">
        <v>45348</v>
      </c>
      <c r="V79" s="4" t="s">
        <v>1887</v>
      </c>
      <c r="W79" s="4" t="s">
        <v>1954</v>
      </c>
      <c r="X79" s="146">
        <v>0</v>
      </c>
      <c r="Y79" s="146">
        <v>0</v>
      </c>
      <c r="Z79" s="146">
        <v>0</v>
      </c>
      <c r="AA79" s="4"/>
      <c r="AB79" s="141"/>
      <c r="AC79" s="142"/>
      <c r="AD79" s="4"/>
      <c r="AE79" s="4"/>
      <c r="AF79" s="144"/>
      <c r="AG79" s="4"/>
      <c r="AH79" s="143" t="s">
        <v>70</v>
      </c>
      <c r="AI79" s="4"/>
      <c r="AJ79" s="143" t="s">
        <v>9560</v>
      </c>
      <c r="AK79" s="143" t="s">
        <v>9553</v>
      </c>
    </row>
    <row r="80" spans="2:37">
      <c r="B80" s="145" t="s">
        <v>5175</v>
      </c>
      <c r="C80" s="4" t="s">
        <v>160</v>
      </c>
      <c r="D80" s="4" t="s">
        <v>2498</v>
      </c>
      <c r="E80" s="4" t="s">
        <v>2498</v>
      </c>
      <c r="F80" s="4" t="s">
        <v>1060</v>
      </c>
      <c r="G80" s="4" t="s">
        <v>5354</v>
      </c>
      <c r="H80" s="4" t="s">
        <v>1278</v>
      </c>
      <c r="I80" s="4" t="s">
        <v>1279</v>
      </c>
      <c r="J80" s="4" t="s">
        <v>5355</v>
      </c>
      <c r="K80" s="139">
        <v>2633260000</v>
      </c>
      <c r="L80" s="139">
        <v>2633260000</v>
      </c>
      <c r="M80" s="4" t="s">
        <v>5352</v>
      </c>
      <c r="N80" s="4" t="s">
        <v>5356</v>
      </c>
      <c r="O80" s="4" t="s">
        <v>5357</v>
      </c>
      <c r="P80" s="186">
        <f t="shared" si="5"/>
        <v>2633260000</v>
      </c>
      <c r="Q80" s="4"/>
      <c r="R80" s="4">
        <v>218</v>
      </c>
      <c r="S80" s="174" t="s">
        <v>70</v>
      </c>
      <c r="T80" s="4" t="s">
        <v>70</v>
      </c>
      <c r="U80" s="140">
        <v>45348</v>
      </c>
      <c r="V80" s="4" t="s">
        <v>1887</v>
      </c>
      <c r="W80" s="4" t="s">
        <v>1954</v>
      </c>
      <c r="X80" s="146">
        <v>0</v>
      </c>
      <c r="Y80" s="146">
        <v>0</v>
      </c>
      <c r="Z80" s="146">
        <v>0</v>
      </c>
      <c r="AA80" s="4"/>
      <c r="AB80" s="141"/>
      <c r="AC80" s="142"/>
      <c r="AD80" s="4"/>
      <c r="AE80" s="4"/>
      <c r="AF80" s="144"/>
      <c r="AG80" s="4"/>
      <c r="AH80" s="143" t="s">
        <v>70</v>
      </c>
      <c r="AI80" s="4"/>
      <c r="AJ80" s="143" t="s">
        <v>9560</v>
      </c>
      <c r="AK80" s="143" t="s">
        <v>9553</v>
      </c>
    </row>
    <row r="81" spans="2:37">
      <c r="B81" s="145" t="s">
        <v>5175</v>
      </c>
      <c r="C81" s="4" t="s">
        <v>160</v>
      </c>
      <c r="D81" s="4" t="s">
        <v>2498</v>
      </c>
      <c r="E81" s="4" t="s">
        <v>2498</v>
      </c>
      <c r="F81" s="4" t="s">
        <v>1060</v>
      </c>
      <c r="G81" s="4" t="s">
        <v>5358</v>
      </c>
      <c r="H81" s="4" t="s">
        <v>1278</v>
      </c>
      <c r="I81" s="4" t="s">
        <v>1279</v>
      </c>
      <c r="J81" s="4" t="s">
        <v>5359</v>
      </c>
      <c r="K81" s="139">
        <v>1755580000</v>
      </c>
      <c r="L81" s="139">
        <v>1755580000</v>
      </c>
      <c r="M81" s="4" t="s">
        <v>5352</v>
      </c>
      <c r="N81" s="4" t="s">
        <v>5360</v>
      </c>
      <c r="O81" s="4" t="s">
        <v>5361</v>
      </c>
      <c r="P81" s="186">
        <f t="shared" si="5"/>
        <v>1755580000</v>
      </c>
      <c r="Q81" s="4"/>
      <c r="R81" s="4">
        <v>218</v>
      </c>
      <c r="S81" s="174" t="s">
        <v>70</v>
      </c>
      <c r="T81" s="4" t="s">
        <v>70</v>
      </c>
      <c r="U81" s="140">
        <v>45348</v>
      </c>
      <c r="V81" s="4" t="s">
        <v>1887</v>
      </c>
      <c r="W81" s="4" t="s">
        <v>1954</v>
      </c>
      <c r="X81" s="146">
        <v>0</v>
      </c>
      <c r="Y81" s="146">
        <v>0</v>
      </c>
      <c r="Z81" s="146">
        <v>0</v>
      </c>
      <c r="AA81" s="4"/>
      <c r="AB81" s="141"/>
      <c r="AC81" s="142"/>
      <c r="AD81" s="4"/>
      <c r="AE81" s="4"/>
      <c r="AF81" s="144"/>
      <c r="AG81" s="4"/>
      <c r="AH81" s="143" t="s">
        <v>70</v>
      </c>
      <c r="AI81" s="4"/>
      <c r="AJ81" s="143" t="s">
        <v>9560</v>
      </c>
      <c r="AK81" s="143" t="s">
        <v>9553</v>
      </c>
    </row>
    <row r="82" spans="2:37">
      <c r="B82" s="145" t="s">
        <v>5175</v>
      </c>
      <c r="C82" s="4" t="s">
        <v>160</v>
      </c>
      <c r="D82" s="4" t="s">
        <v>2498</v>
      </c>
      <c r="E82" s="4" t="s">
        <v>2498</v>
      </c>
      <c r="F82" s="4" t="s">
        <v>1060</v>
      </c>
      <c r="G82" s="4" t="s">
        <v>5362</v>
      </c>
      <c r="H82" s="4" t="s">
        <v>1278</v>
      </c>
      <c r="I82" s="4" t="s">
        <v>1279</v>
      </c>
      <c r="J82" s="4" t="s">
        <v>5363</v>
      </c>
      <c r="K82" s="139">
        <v>1158000000</v>
      </c>
      <c r="L82" s="139">
        <v>1158000000</v>
      </c>
      <c r="M82" s="4" t="s">
        <v>5364</v>
      </c>
      <c r="N82" s="4" t="s">
        <v>5365</v>
      </c>
      <c r="O82" s="4" t="s">
        <v>5366</v>
      </c>
      <c r="P82" s="186">
        <f t="shared" si="5"/>
        <v>1158000000</v>
      </c>
      <c r="Q82" s="4"/>
      <c r="R82" s="4">
        <v>218</v>
      </c>
      <c r="S82" s="174" t="s">
        <v>70</v>
      </c>
      <c r="T82" s="4" t="s">
        <v>70</v>
      </c>
      <c r="U82" s="140">
        <v>45348</v>
      </c>
      <c r="V82" s="4" t="s">
        <v>1887</v>
      </c>
      <c r="W82" s="4" t="s">
        <v>1954</v>
      </c>
      <c r="X82" s="146">
        <v>0</v>
      </c>
      <c r="Y82" s="146">
        <v>0</v>
      </c>
      <c r="Z82" s="146">
        <v>0</v>
      </c>
      <c r="AA82" s="4"/>
      <c r="AB82" s="141"/>
      <c r="AC82" s="142"/>
      <c r="AD82" s="4"/>
      <c r="AE82" s="4"/>
      <c r="AF82" s="144"/>
      <c r="AG82" s="4"/>
      <c r="AH82" s="143" t="s">
        <v>70</v>
      </c>
      <c r="AI82" s="4"/>
      <c r="AJ82" s="143" t="s">
        <v>9560</v>
      </c>
      <c r="AK82" s="143" t="s">
        <v>9553</v>
      </c>
    </row>
    <row r="83" spans="2:37">
      <c r="B83" s="145" t="s">
        <v>5175</v>
      </c>
      <c r="C83" s="4" t="s">
        <v>160</v>
      </c>
      <c r="D83" s="4" t="s">
        <v>2498</v>
      </c>
      <c r="E83" s="4" t="s">
        <v>2498</v>
      </c>
      <c r="F83" s="4" t="s">
        <v>1060</v>
      </c>
      <c r="G83" s="4" t="s">
        <v>5367</v>
      </c>
      <c r="H83" s="4" t="s">
        <v>1278</v>
      </c>
      <c r="I83" s="4" t="s">
        <v>1279</v>
      </c>
      <c r="J83" s="4" t="s">
        <v>5346</v>
      </c>
      <c r="K83" s="139">
        <v>1210000000</v>
      </c>
      <c r="L83" s="139">
        <v>1210000000</v>
      </c>
      <c r="M83" s="4" t="s">
        <v>5347</v>
      </c>
      <c r="N83" s="4" t="s">
        <v>2526</v>
      </c>
      <c r="O83" s="4" t="s">
        <v>5368</v>
      </c>
      <c r="P83" s="186">
        <f t="shared" si="5"/>
        <v>1210000000</v>
      </c>
      <c r="Q83" s="4"/>
      <c r="R83" s="4">
        <v>218</v>
      </c>
      <c r="S83" s="174" t="s">
        <v>70</v>
      </c>
      <c r="T83" s="4" t="s">
        <v>70</v>
      </c>
      <c r="U83" s="140">
        <v>45348</v>
      </c>
      <c r="V83" s="4" t="s">
        <v>1887</v>
      </c>
      <c r="W83" s="4" t="s">
        <v>1954</v>
      </c>
      <c r="X83" s="146">
        <v>0</v>
      </c>
      <c r="Y83" s="146">
        <v>0</v>
      </c>
      <c r="Z83" s="146">
        <v>0</v>
      </c>
      <c r="AA83" s="4"/>
      <c r="AB83" s="141"/>
      <c r="AC83" s="142"/>
      <c r="AD83" s="4"/>
      <c r="AE83" s="4"/>
      <c r="AF83" s="144"/>
      <c r="AG83" s="4"/>
      <c r="AH83" s="143" t="s">
        <v>70</v>
      </c>
      <c r="AI83" s="4"/>
      <c r="AJ83" s="143" t="s">
        <v>9560</v>
      </c>
      <c r="AK83" s="143" t="s">
        <v>9553</v>
      </c>
    </row>
    <row r="84" spans="2:37">
      <c r="B84" s="145" t="s">
        <v>5175</v>
      </c>
      <c r="C84" s="4" t="s">
        <v>160</v>
      </c>
      <c r="D84" s="4" t="s">
        <v>2498</v>
      </c>
      <c r="E84" s="4" t="s">
        <v>2498</v>
      </c>
      <c r="F84" s="4" t="s">
        <v>1060</v>
      </c>
      <c r="G84" s="4" t="s">
        <v>5369</v>
      </c>
      <c r="H84" s="4" t="s">
        <v>1278</v>
      </c>
      <c r="I84" s="4" t="s">
        <v>1279</v>
      </c>
      <c r="J84" s="4" t="s">
        <v>5370</v>
      </c>
      <c r="K84" s="139">
        <v>1100000000</v>
      </c>
      <c r="L84" s="139">
        <v>1100000000</v>
      </c>
      <c r="M84" s="4" t="s">
        <v>5347</v>
      </c>
      <c r="N84" s="4" t="s">
        <v>2526</v>
      </c>
      <c r="O84" s="4" t="s">
        <v>5368</v>
      </c>
      <c r="P84" s="186">
        <f t="shared" si="5"/>
        <v>1100000000</v>
      </c>
      <c r="Q84" s="4"/>
      <c r="R84" s="4">
        <v>218</v>
      </c>
      <c r="S84" s="174" t="s">
        <v>70</v>
      </c>
      <c r="T84" s="4" t="s">
        <v>70</v>
      </c>
      <c r="U84" s="140">
        <v>45348</v>
      </c>
      <c r="V84" s="4" t="s">
        <v>1887</v>
      </c>
      <c r="W84" s="4" t="s">
        <v>1954</v>
      </c>
      <c r="X84" s="146">
        <v>0</v>
      </c>
      <c r="Y84" s="146">
        <v>0</v>
      </c>
      <c r="Z84" s="146">
        <v>0</v>
      </c>
      <c r="AA84" s="4"/>
      <c r="AB84" s="141"/>
      <c r="AC84" s="142"/>
      <c r="AD84" s="4"/>
      <c r="AE84" s="4"/>
      <c r="AF84" s="144"/>
      <c r="AG84" s="4"/>
      <c r="AH84" s="143" t="s">
        <v>70</v>
      </c>
      <c r="AI84" s="4"/>
      <c r="AJ84" s="143" t="s">
        <v>9560</v>
      </c>
      <c r="AK84" s="143" t="s">
        <v>9553</v>
      </c>
    </row>
    <row r="85" spans="2:37">
      <c r="B85" s="145" t="s">
        <v>5175</v>
      </c>
      <c r="C85" s="4" t="s">
        <v>160</v>
      </c>
      <c r="D85" s="4" t="s">
        <v>2498</v>
      </c>
      <c r="E85" s="4" t="s">
        <v>2498</v>
      </c>
      <c r="F85" s="4" t="s">
        <v>1060</v>
      </c>
      <c r="G85" s="4" t="s">
        <v>5371</v>
      </c>
      <c r="H85" s="4" t="s">
        <v>1278</v>
      </c>
      <c r="I85" s="4" t="s">
        <v>1279</v>
      </c>
      <c r="J85" s="4" t="s">
        <v>5363</v>
      </c>
      <c r="K85" s="139">
        <v>130000000</v>
      </c>
      <c r="L85" s="139">
        <v>130000000</v>
      </c>
      <c r="M85" s="4" t="s">
        <v>5364</v>
      </c>
      <c r="N85" s="4" t="s">
        <v>2526</v>
      </c>
      <c r="O85" s="4" t="s">
        <v>5368</v>
      </c>
      <c r="P85" s="186">
        <f t="shared" si="5"/>
        <v>130000000</v>
      </c>
      <c r="Q85" s="4"/>
      <c r="R85" s="4">
        <v>218</v>
      </c>
      <c r="S85" s="174" t="s">
        <v>70</v>
      </c>
      <c r="T85" s="4" t="s">
        <v>70</v>
      </c>
      <c r="U85" s="140">
        <v>45348</v>
      </c>
      <c r="V85" s="4" t="s">
        <v>1887</v>
      </c>
      <c r="W85" s="4" t="s">
        <v>1954</v>
      </c>
      <c r="X85" s="146">
        <v>0</v>
      </c>
      <c r="Y85" s="146">
        <v>0</v>
      </c>
      <c r="Z85" s="146">
        <v>0</v>
      </c>
      <c r="AA85" s="4"/>
      <c r="AB85" s="141"/>
      <c r="AC85" s="142"/>
      <c r="AD85" s="4"/>
      <c r="AE85" s="4"/>
      <c r="AF85" s="144"/>
      <c r="AG85" s="4"/>
      <c r="AH85" s="143" t="s">
        <v>70</v>
      </c>
      <c r="AI85" s="4"/>
      <c r="AJ85" s="143" t="s">
        <v>9560</v>
      </c>
      <c r="AK85" s="143" t="s">
        <v>9553</v>
      </c>
    </row>
    <row r="86" spans="2:37">
      <c r="B86" s="145" t="s">
        <v>5175</v>
      </c>
      <c r="C86" s="4" t="s">
        <v>160</v>
      </c>
      <c r="D86" s="4" t="s">
        <v>2498</v>
      </c>
      <c r="E86" s="4" t="s">
        <v>2498</v>
      </c>
      <c r="F86" s="4" t="s">
        <v>1060</v>
      </c>
      <c r="G86" s="4" t="s">
        <v>5372</v>
      </c>
      <c r="H86" s="4" t="s">
        <v>1278</v>
      </c>
      <c r="I86" s="4" t="s">
        <v>1279</v>
      </c>
      <c r="J86" s="4" t="s">
        <v>5373</v>
      </c>
      <c r="K86" s="139">
        <v>230000000</v>
      </c>
      <c r="L86" s="139">
        <v>230000000</v>
      </c>
      <c r="M86" s="4" t="s">
        <v>5364</v>
      </c>
      <c r="N86" s="4" t="s">
        <v>2526</v>
      </c>
      <c r="O86" s="4" t="s">
        <v>5368</v>
      </c>
      <c r="P86" s="186">
        <f t="shared" si="5"/>
        <v>230000000</v>
      </c>
      <c r="Q86" s="4"/>
      <c r="R86" s="4">
        <v>218</v>
      </c>
      <c r="S86" s="174" t="s">
        <v>70</v>
      </c>
      <c r="T86" s="4" t="s">
        <v>70</v>
      </c>
      <c r="U86" s="140">
        <v>45348</v>
      </c>
      <c r="V86" s="4" t="s">
        <v>1887</v>
      </c>
      <c r="W86" s="4" t="s">
        <v>1954</v>
      </c>
      <c r="X86" s="146">
        <v>0</v>
      </c>
      <c r="Y86" s="146">
        <v>0</v>
      </c>
      <c r="Z86" s="146">
        <v>0</v>
      </c>
      <c r="AA86" s="4"/>
      <c r="AB86" s="141"/>
      <c r="AC86" s="142"/>
      <c r="AD86" s="4"/>
      <c r="AE86" s="4"/>
      <c r="AF86" s="144"/>
      <c r="AG86" s="4"/>
      <c r="AH86" s="143" t="s">
        <v>70</v>
      </c>
      <c r="AI86" s="4"/>
      <c r="AJ86" s="143" t="s">
        <v>9560</v>
      </c>
      <c r="AK86" s="143" t="s">
        <v>9553</v>
      </c>
    </row>
    <row r="87" spans="2:37">
      <c r="B87" s="145" t="s">
        <v>5175</v>
      </c>
      <c r="C87" s="4" t="s">
        <v>160</v>
      </c>
      <c r="D87" s="4" t="s">
        <v>2498</v>
      </c>
      <c r="E87" s="4" t="s">
        <v>2498</v>
      </c>
      <c r="F87" s="4" t="s">
        <v>1060</v>
      </c>
      <c r="G87" s="4" t="s">
        <v>5374</v>
      </c>
      <c r="H87" s="4" t="s">
        <v>1278</v>
      </c>
      <c r="I87" s="4" t="s">
        <v>1279</v>
      </c>
      <c r="J87" s="4" t="s">
        <v>5351</v>
      </c>
      <c r="K87" s="139">
        <v>1111110000</v>
      </c>
      <c r="L87" s="139">
        <v>1111110000</v>
      </c>
      <c r="M87" s="4" t="s">
        <v>5352</v>
      </c>
      <c r="N87" s="4" t="s">
        <v>2526</v>
      </c>
      <c r="O87" s="4" t="s">
        <v>5375</v>
      </c>
      <c r="P87" s="186">
        <f t="shared" si="5"/>
        <v>1111110000</v>
      </c>
      <c r="Q87" s="4"/>
      <c r="R87" s="4">
        <v>218</v>
      </c>
      <c r="S87" s="174" t="s">
        <v>70</v>
      </c>
      <c r="T87" s="4" t="s">
        <v>70</v>
      </c>
      <c r="U87" s="140">
        <v>45348</v>
      </c>
      <c r="V87" s="4" t="s">
        <v>1887</v>
      </c>
      <c r="W87" s="4" t="s">
        <v>1954</v>
      </c>
      <c r="X87" s="146">
        <v>0</v>
      </c>
      <c r="Y87" s="146">
        <v>0</v>
      </c>
      <c r="Z87" s="146">
        <v>0</v>
      </c>
      <c r="AA87" s="4"/>
      <c r="AB87" s="141"/>
      <c r="AC87" s="142"/>
      <c r="AD87" s="4"/>
      <c r="AE87" s="4"/>
      <c r="AF87" s="144"/>
      <c r="AG87" s="4"/>
      <c r="AH87" s="143" t="s">
        <v>70</v>
      </c>
      <c r="AI87" s="4"/>
      <c r="AJ87" s="143" t="s">
        <v>9560</v>
      </c>
      <c r="AK87" s="143" t="s">
        <v>9553</v>
      </c>
    </row>
    <row r="88" spans="2:37">
      <c r="B88" s="145" t="s">
        <v>5175</v>
      </c>
      <c r="C88" s="4" t="s">
        <v>160</v>
      </c>
      <c r="D88" s="4" t="s">
        <v>2498</v>
      </c>
      <c r="E88" s="4" t="s">
        <v>2498</v>
      </c>
      <c r="F88" s="4" t="s">
        <v>1060</v>
      </c>
      <c r="G88" s="4" t="s">
        <v>5376</v>
      </c>
      <c r="H88" s="4" t="s">
        <v>1278</v>
      </c>
      <c r="I88" s="4" t="s">
        <v>1279</v>
      </c>
      <c r="J88" s="4" t="s">
        <v>5355</v>
      </c>
      <c r="K88" s="139">
        <v>166700000</v>
      </c>
      <c r="L88" s="139">
        <v>166700000</v>
      </c>
      <c r="M88" s="4" t="s">
        <v>5352</v>
      </c>
      <c r="N88" s="4" t="s">
        <v>2526</v>
      </c>
      <c r="O88" s="4" t="s">
        <v>5375</v>
      </c>
      <c r="P88" s="186">
        <f t="shared" si="5"/>
        <v>166700000</v>
      </c>
      <c r="Q88" s="4"/>
      <c r="R88" s="4">
        <v>218</v>
      </c>
      <c r="S88" s="174" t="s">
        <v>70</v>
      </c>
      <c r="T88" s="4" t="s">
        <v>70</v>
      </c>
      <c r="U88" s="140">
        <v>45348</v>
      </c>
      <c r="V88" s="4" t="s">
        <v>1887</v>
      </c>
      <c r="W88" s="4" t="s">
        <v>1954</v>
      </c>
      <c r="X88" s="146">
        <v>0</v>
      </c>
      <c r="Y88" s="146">
        <v>0</v>
      </c>
      <c r="Z88" s="146">
        <v>0</v>
      </c>
      <c r="AA88" s="4"/>
      <c r="AB88" s="141"/>
      <c r="AC88" s="142"/>
      <c r="AD88" s="4"/>
      <c r="AE88" s="4"/>
      <c r="AF88" s="144"/>
      <c r="AG88" s="4"/>
      <c r="AH88" s="143" t="s">
        <v>70</v>
      </c>
      <c r="AI88" s="4"/>
      <c r="AJ88" s="143" t="s">
        <v>9560</v>
      </c>
      <c r="AK88" s="143" t="s">
        <v>9553</v>
      </c>
    </row>
    <row r="89" spans="2:37">
      <c r="B89" s="145" t="s">
        <v>5175</v>
      </c>
      <c r="C89" s="4" t="s">
        <v>160</v>
      </c>
      <c r="D89" s="4" t="s">
        <v>2498</v>
      </c>
      <c r="E89" s="4" t="s">
        <v>2498</v>
      </c>
      <c r="F89" s="4" t="s">
        <v>1060</v>
      </c>
      <c r="G89" s="4" t="s">
        <v>5377</v>
      </c>
      <c r="H89" s="4" t="s">
        <v>1278</v>
      </c>
      <c r="I89" s="4" t="s">
        <v>1279</v>
      </c>
      <c r="J89" s="4" t="s">
        <v>5359</v>
      </c>
      <c r="K89" s="139">
        <v>111100000</v>
      </c>
      <c r="L89" s="139">
        <v>111100000</v>
      </c>
      <c r="M89" s="4" t="s">
        <v>5352</v>
      </c>
      <c r="N89" s="4" t="s">
        <v>2526</v>
      </c>
      <c r="O89" s="4" t="s">
        <v>5375</v>
      </c>
      <c r="P89" s="186">
        <f t="shared" si="5"/>
        <v>111100000</v>
      </c>
      <c r="Q89" s="4"/>
      <c r="R89" s="4">
        <v>218</v>
      </c>
      <c r="S89" s="174" t="s">
        <v>70</v>
      </c>
      <c r="T89" s="4" t="s">
        <v>70</v>
      </c>
      <c r="U89" s="140">
        <v>45348</v>
      </c>
      <c r="V89" s="4" t="s">
        <v>1887</v>
      </c>
      <c r="W89" s="4" t="s">
        <v>1954</v>
      </c>
      <c r="X89" s="146">
        <v>0</v>
      </c>
      <c r="Y89" s="146">
        <v>0</v>
      </c>
      <c r="Z89" s="146">
        <v>0</v>
      </c>
      <c r="AA89" s="4"/>
      <c r="AB89" s="141"/>
      <c r="AC89" s="142"/>
      <c r="AD89" s="4"/>
      <c r="AE89" s="4"/>
      <c r="AF89" s="144"/>
      <c r="AG89" s="4"/>
      <c r="AH89" s="143" t="s">
        <v>70</v>
      </c>
      <c r="AI89" s="4"/>
      <c r="AJ89" s="143" t="s">
        <v>9560</v>
      </c>
      <c r="AK89" s="143" t="s">
        <v>9553</v>
      </c>
    </row>
    <row r="90" spans="2:37">
      <c r="B90" s="145" t="s">
        <v>5175</v>
      </c>
      <c r="C90" s="4" t="s">
        <v>160</v>
      </c>
      <c r="D90" s="4" t="s">
        <v>2498</v>
      </c>
      <c r="E90" s="4" t="s">
        <v>2498</v>
      </c>
      <c r="F90" s="4" t="s">
        <v>1060</v>
      </c>
      <c r="G90" s="4" t="s">
        <v>5378</v>
      </c>
      <c r="H90" s="4" t="s">
        <v>1278</v>
      </c>
      <c r="I90" s="4" t="s">
        <v>1279</v>
      </c>
      <c r="J90" s="4" t="s">
        <v>5373</v>
      </c>
      <c r="K90" s="139">
        <v>3464000000</v>
      </c>
      <c r="L90" s="139">
        <v>3464000000</v>
      </c>
      <c r="M90" s="4" t="s">
        <v>5364</v>
      </c>
      <c r="N90" s="4" t="s">
        <v>5379</v>
      </c>
      <c r="O90" s="4" t="s">
        <v>5380</v>
      </c>
      <c r="P90" s="186">
        <f t="shared" si="5"/>
        <v>3464000000</v>
      </c>
      <c r="Q90" s="4"/>
      <c r="R90" s="4">
        <v>218</v>
      </c>
      <c r="S90" s="174" t="s">
        <v>70</v>
      </c>
      <c r="T90" s="4" t="s">
        <v>70</v>
      </c>
      <c r="U90" s="140">
        <v>45348</v>
      </c>
      <c r="V90" s="4" t="s">
        <v>1887</v>
      </c>
      <c r="W90" s="4" t="s">
        <v>1954</v>
      </c>
      <c r="X90" s="146">
        <v>0</v>
      </c>
      <c r="Y90" s="146">
        <v>0</v>
      </c>
      <c r="Z90" s="146">
        <v>0</v>
      </c>
      <c r="AA90" s="4"/>
      <c r="AB90" s="141"/>
      <c r="AC90" s="142"/>
      <c r="AD90" s="4"/>
      <c r="AE90" s="4"/>
      <c r="AF90" s="144"/>
      <c r="AG90" s="4"/>
      <c r="AH90" s="143" t="s">
        <v>70</v>
      </c>
      <c r="AI90" s="4"/>
      <c r="AJ90" s="143" t="s">
        <v>9560</v>
      </c>
      <c r="AK90" s="143" t="s">
        <v>9553</v>
      </c>
    </row>
    <row r="91" spans="2:37">
      <c r="B91" s="145" t="s">
        <v>5175</v>
      </c>
      <c r="C91" s="4" t="s">
        <v>160</v>
      </c>
      <c r="D91" s="4" t="s">
        <v>2498</v>
      </c>
      <c r="E91" s="4" t="s">
        <v>2498</v>
      </c>
      <c r="F91" s="4" t="s">
        <v>1060</v>
      </c>
      <c r="G91" s="4" t="s">
        <v>5381</v>
      </c>
      <c r="H91" s="4" t="s">
        <v>1278</v>
      </c>
      <c r="I91" s="4" t="s">
        <v>1279</v>
      </c>
      <c r="J91" s="4" t="s">
        <v>5370</v>
      </c>
      <c r="K91" s="139">
        <v>21880000000</v>
      </c>
      <c r="L91" s="139">
        <v>21880000000</v>
      </c>
      <c r="M91" s="4" t="s">
        <v>5347</v>
      </c>
      <c r="N91" s="4" t="s">
        <v>5382</v>
      </c>
      <c r="O91" s="4" t="s">
        <v>5349</v>
      </c>
      <c r="P91" s="186">
        <f t="shared" si="5"/>
        <v>21880000000</v>
      </c>
      <c r="Q91" s="4"/>
      <c r="R91" s="4">
        <v>218</v>
      </c>
      <c r="S91" s="174" t="s">
        <v>70</v>
      </c>
      <c r="T91" s="4" t="s">
        <v>70</v>
      </c>
      <c r="U91" s="140">
        <v>45348</v>
      </c>
      <c r="V91" s="4" t="s">
        <v>1887</v>
      </c>
      <c r="W91" s="4" t="s">
        <v>1954</v>
      </c>
      <c r="X91" s="146">
        <v>0</v>
      </c>
      <c r="Y91" s="146">
        <v>0</v>
      </c>
      <c r="Z91" s="146">
        <v>0</v>
      </c>
      <c r="AA91" s="4"/>
      <c r="AB91" s="141"/>
      <c r="AC91" s="142"/>
      <c r="AD91" s="4"/>
      <c r="AE91" s="4"/>
      <c r="AF91" s="144"/>
      <c r="AG91" s="4"/>
      <c r="AH91" s="143" t="s">
        <v>70</v>
      </c>
      <c r="AI91" s="4"/>
      <c r="AJ91" s="143" t="s">
        <v>9560</v>
      </c>
      <c r="AK91" s="143" t="s">
        <v>9553</v>
      </c>
    </row>
    <row r="92" spans="2:37">
      <c r="B92" s="145" t="s">
        <v>5175</v>
      </c>
      <c r="C92" s="4" t="s">
        <v>160</v>
      </c>
      <c r="D92" s="4" t="s">
        <v>1976</v>
      </c>
      <c r="E92" s="4" t="s">
        <v>1976</v>
      </c>
      <c r="F92" s="4" t="s">
        <v>1060</v>
      </c>
      <c r="G92" s="4" t="s">
        <v>5383</v>
      </c>
      <c r="H92" s="4" t="s">
        <v>1387</v>
      </c>
      <c r="I92" s="4" t="s">
        <v>1388</v>
      </c>
      <c r="J92" s="4" t="s">
        <v>5384</v>
      </c>
      <c r="K92" s="139">
        <v>200000000000</v>
      </c>
      <c r="L92" s="139">
        <v>200000000000</v>
      </c>
      <c r="M92" s="4" t="s">
        <v>5385</v>
      </c>
      <c r="N92" s="4" t="s">
        <v>2454</v>
      </c>
      <c r="O92" s="4" t="s">
        <v>3989</v>
      </c>
      <c r="P92" s="186">
        <f t="shared" si="5"/>
        <v>200000000000</v>
      </c>
      <c r="Q92" s="186">
        <f>K92-P92</f>
        <v>0</v>
      </c>
      <c r="R92" s="4">
        <v>92</v>
      </c>
      <c r="S92" s="4" t="s">
        <v>70</v>
      </c>
      <c r="T92" s="4" t="s">
        <v>70</v>
      </c>
      <c r="U92" s="140">
        <v>45321</v>
      </c>
      <c r="V92" s="4" t="s">
        <v>1884</v>
      </c>
      <c r="W92" s="4" t="s">
        <v>1954</v>
      </c>
      <c r="X92" s="146" t="s">
        <v>70</v>
      </c>
      <c r="Y92" s="140">
        <v>45357</v>
      </c>
      <c r="Z92" s="4" t="s">
        <v>1888</v>
      </c>
      <c r="AA92" s="4" t="s">
        <v>1886</v>
      </c>
      <c r="AB92" s="141">
        <f t="shared" ref="AB92:AB131" si="6">L92</f>
        <v>200000000000</v>
      </c>
      <c r="AC92" s="142">
        <f t="shared" ref="AC92:AC131" si="7">P92-AB92</f>
        <v>0</v>
      </c>
      <c r="AD92" s="4"/>
      <c r="AE92" s="4" t="s">
        <v>2037</v>
      </c>
      <c r="AF92" s="252" t="s">
        <v>5386</v>
      </c>
      <c r="AG92" s="4"/>
      <c r="AH92" s="4"/>
      <c r="AI92" s="4"/>
      <c r="AJ92" s="4"/>
      <c r="AK92" s="4"/>
    </row>
    <row r="93" spans="2:37">
      <c r="B93" s="145" t="s">
        <v>5175</v>
      </c>
      <c r="C93" s="4" t="s">
        <v>160</v>
      </c>
      <c r="D93" s="4" t="s">
        <v>1957</v>
      </c>
      <c r="E93" s="4" t="s">
        <v>1957</v>
      </c>
      <c r="F93" s="4" t="s">
        <v>2018</v>
      </c>
      <c r="G93" s="4" t="s">
        <v>5387</v>
      </c>
      <c r="H93" s="4" t="s">
        <v>1411</v>
      </c>
      <c r="I93" s="4" t="s">
        <v>1412</v>
      </c>
      <c r="J93" s="4" t="s">
        <v>5388</v>
      </c>
      <c r="K93" s="139">
        <v>823199.8</v>
      </c>
      <c r="L93" s="139">
        <v>19851463177</v>
      </c>
      <c r="M93" s="4" t="s">
        <v>5389</v>
      </c>
      <c r="N93" s="4" t="s">
        <v>5390</v>
      </c>
      <c r="O93" s="4" t="s">
        <v>5391</v>
      </c>
      <c r="P93" s="186">
        <f t="shared" si="5"/>
        <v>19851463177</v>
      </c>
      <c r="Q93" s="186">
        <f>P93-K93</f>
        <v>19850639977.200001</v>
      </c>
      <c r="R93" s="4">
        <v>187</v>
      </c>
      <c r="S93" s="174" t="s">
        <v>70</v>
      </c>
      <c r="T93" s="4" t="s">
        <v>70</v>
      </c>
      <c r="U93" s="140">
        <v>45352</v>
      </c>
      <c r="V93" s="4" t="s">
        <v>1884</v>
      </c>
      <c r="W93" s="4" t="s">
        <v>1954</v>
      </c>
      <c r="X93" s="146">
        <v>0</v>
      </c>
      <c r="Y93" s="146">
        <v>0</v>
      </c>
      <c r="Z93" s="146">
        <v>0</v>
      </c>
      <c r="AA93" s="4"/>
      <c r="AB93" s="141"/>
      <c r="AC93" s="142"/>
      <c r="AD93" s="4"/>
      <c r="AE93" s="4"/>
      <c r="AF93" s="144"/>
      <c r="AG93" s="4"/>
      <c r="AH93" s="143" t="s">
        <v>70</v>
      </c>
      <c r="AI93" s="4"/>
      <c r="AJ93" s="143" t="s">
        <v>9560</v>
      </c>
      <c r="AK93" s="143" t="s">
        <v>9553</v>
      </c>
    </row>
    <row r="94" spans="2:37">
      <c r="B94" s="145" t="s">
        <v>5175</v>
      </c>
      <c r="C94" s="4" t="s">
        <v>160</v>
      </c>
      <c r="D94" s="4" t="s">
        <v>1957</v>
      </c>
      <c r="E94" s="4" t="s">
        <v>1957</v>
      </c>
      <c r="F94" s="4" t="s">
        <v>2018</v>
      </c>
      <c r="G94" s="4" t="s">
        <v>5392</v>
      </c>
      <c r="H94" s="4" t="s">
        <v>1411</v>
      </c>
      <c r="I94" s="4" t="s">
        <v>1412</v>
      </c>
      <c r="J94" s="4" t="s">
        <v>5393</v>
      </c>
      <c r="K94" s="139">
        <v>3292799.12</v>
      </c>
      <c r="L94" s="139">
        <v>79405850778.800003</v>
      </c>
      <c r="M94" s="4" t="s">
        <v>5389</v>
      </c>
      <c r="N94" s="4" t="s">
        <v>5394</v>
      </c>
      <c r="O94" s="4" t="s">
        <v>5391</v>
      </c>
      <c r="P94" s="186">
        <f t="shared" si="5"/>
        <v>79405850778.800003</v>
      </c>
      <c r="Q94" s="186">
        <f>P94-K94</f>
        <v>79402557979.680008</v>
      </c>
      <c r="R94" s="4">
        <v>187</v>
      </c>
      <c r="S94" s="174" t="s">
        <v>70</v>
      </c>
      <c r="T94" s="4" t="s">
        <v>70</v>
      </c>
      <c r="U94" s="140">
        <v>45352</v>
      </c>
      <c r="V94" s="4" t="s">
        <v>1884</v>
      </c>
      <c r="W94" s="4" t="s">
        <v>1954</v>
      </c>
      <c r="X94" s="146">
        <v>0</v>
      </c>
      <c r="Y94" s="146">
        <v>0</v>
      </c>
      <c r="Z94" s="146">
        <v>0</v>
      </c>
      <c r="AA94" s="4"/>
      <c r="AB94" s="141"/>
      <c r="AC94" s="142"/>
      <c r="AD94" s="4"/>
      <c r="AE94" s="4"/>
      <c r="AF94" s="144"/>
      <c r="AG94" s="4"/>
      <c r="AH94" s="143" t="s">
        <v>70</v>
      </c>
      <c r="AI94" s="4"/>
      <c r="AJ94" s="143" t="s">
        <v>9560</v>
      </c>
      <c r="AK94" s="143" t="s">
        <v>9553</v>
      </c>
    </row>
    <row r="95" spans="2:37">
      <c r="B95" s="145" t="s">
        <v>5175</v>
      </c>
      <c r="C95" s="4" t="s">
        <v>160</v>
      </c>
      <c r="D95" s="4" t="s">
        <v>1957</v>
      </c>
      <c r="E95" s="4" t="s">
        <v>1957</v>
      </c>
      <c r="F95" s="4" t="s">
        <v>1060</v>
      </c>
      <c r="G95" s="4" t="s">
        <v>5395</v>
      </c>
      <c r="H95" s="4" t="s">
        <v>1489</v>
      </c>
      <c r="I95" s="4" t="s">
        <v>1490</v>
      </c>
      <c r="J95" s="4" t="s">
        <v>5396</v>
      </c>
      <c r="K95" s="139">
        <v>200000000</v>
      </c>
      <c r="L95" s="139">
        <v>200000000</v>
      </c>
      <c r="M95" s="4" t="s">
        <v>5203</v>
      </c>
      <c r="N95" s="4" t="s">
        <v>4335</v>
      </c>
      <c r="O95" s="4" t="s">
        <v>2884</v>
      </c>
      <c r="P95" s="186">
        <f t="shared" si="5"/>
        <v>200000000</v>
      </c>
      <c r="Q95" s="186">
        <f>P95-K95</f>
        <v>0</v>
      </c>
      <c r="R95" s="4">
        <v>186</v>
      </c>
      <c r="S95" s="174" t="s">
        <v>70</v>
      </c>
      <c r="T95" s="4" t="s">
        <v>70</v>
      </c>
      <c r="U95" s="140">
        <v>45352</v>
      </c>
      <c r="V95" s="4" t="s">
        <v>1884</v>
      </c>
      <c r="W95" s="4" t="s">
        <v>1954</v>
      </c>
      <c r="X95" s="146">
        <v>0</v>
      </c>
      <c r="Y95" s="146">
        <v>0</v>
      </c>
      <c r="Z95" s="146">
        <v>0</v>
      </c>
      <c r="AA95" s="4"/>
      <c r="AB95" s="141"/>
      <c r="AC95" s="142"/>
      <c r="AD95" s="4"/>
      <c r="AE95" s="4"/>
      <c r="AF95" s="144"/>
      <c r="AG95" s="4"/>
      <c r="AH95" s="143" t="s">
        <v>70</v>
      </c>
      <c r="AI95" s="4"/>
      <c r="AJ95" s="143" t="s">
        <v>9560</v>
      </c>
      <c r="AK95" s="143" t="s">
        <v>9553</v>
      </c>
    </row>
    <row r="96" spans="2:37">
      <c r="B96" s="145" t="s">
        <v>5175</v>
      </c>
      <c r="C96" s="4" t="s">
        <v>160</v>
      </c>
      <c r="D96" s="4" t="s">
        <v>1957</v>
      </c>
      <c r="E96" s="4" t="s">
        <v>1957</v>
      </c>
      <c r="F96" s="4" t="s">
        <v>1060</v>
      </c>
      <c r="G96" s="4" t="s">
        <v>5397</v>
      </c>
      <c r="H96" s="4" t="s">
        <v>1489</v>
      </c>
      <c r="I96" s="4" t="s">
        <v>1490</v>
      </c>
      <c r="J96" s="4">
        <v>42200049700004</v>
      </c>
      <c r="K96" s="139">
        <v>200000000</v>
      </c>
      <c r="L96" s="139">
        <v>200000000</v>
      </c>
      <c r="M96" s="4" t="s">
        <v>5203</v>
      </c>
      <c r="N96" s="4" t="s">
        <v>3484</v>
      </c>
      <c r="O96" s="4" t="s">
        <v>2842</v>
      </c>
      <c r="P96" s="186">
        <f t="shared" si="5"/>
        <v>200000000</v>
      </c>
      <c r="Q96" s="186">
        <f t="shared" ref="Q96:Q104" si="8">P96-K96</f>
        <v>0</v>
      </c>
      <c r="R96" s="4">
        <v>186</v>
      </c>
      <c r="S96" s="174" t="s">
        <v>70</v>
      </c>
      <c r="T96" s="4" t="s">
        <v>70</v>
      </c>
      <c r="U96" s="140">
        <v>45352</v>
      </c>
      <c r="V96" s="4" t="s">
        <v>1884</v>
      </c>
      <c r="W96" s="4" t="s">
        <v>1954</v>
      </c>
      <c r="X96" s="146">
        <v>0</v>
      </c>
      <c r="Y96" s="146">
        <v>0</v>
      </c>
      <c r="Z96" s="146">
        <v>0</v>
      </c>
      <c r="AA96" s="4"/>
      <c r="AB96" s="141"/>
      <c r="AC96" s="142"/>
      <c r="AD96" s="4"/>
      <c r="AE96" s="4"/>
      <c r="AF96" s="144"/>
      <c r="AG96" s="4"/>
      <c r="AH96" s="143" t="s">
        <v>70</v>
      </c>
      <c r="AI96" s="4"/>
      <c r="AJ96" s="143" t="s">
        <v>9560</v>
      </c>
      <c r="AK96" s="143" t="s">
        <v>9553</v>
      </c>
    </row>
    <row r="97" spans="1:37">
      <c r="B97" s="145" t="s">
        <v>5175</v>
      </c>
      <c r="C97" s="4" t="s">
        <v>160</v>
      </c>
      <c r="D97" s="4" t="s">
        <v>1957</v>
      </c>
      <c r="E97" s="4" t="s">
        <v>1957</v>
      </c>
      <c r="F97" s="4" t="s">
        <v>1060</v>
      </c>
      <c r="G97" s="4" t="s">
        <v>5398</v>
      </c>
      <c r="H97" s="4" t="s">
        <v>1489</v>
      </c>
      <c r="I97" s="4" t="s">
        <v>1490</v>
      </c>
      <c r="J97" s="4" t="s">
        <v>5399</v>
      </c>
      <c r="K97" s="139">
        <v>200000000</v>
      </c>
      <c r="L97" s="139">
        <v>200000000</v>
      </c>
      <c r="M97" s="4" t="s">
        <v>2545</v>
      </c>
      <c r="N97" s="4" t="s">
        <v>4552</v>
      </c>
      <c r="O97" s="4" t="s">
        <v>3641</v>
      </c>
      <c r="P97" s="186">
        <f t="shared" si="5"/>
        <v>200000000</v>
      </c>
      <c r="Q97" s="186">
        <f t="shared" si="8"/>
        <v>0</v>
      </c>
      <c r="R97" s="4">
        <v>186</v>
      </c>
      <c r="S97" s="174" t="s">
        <v>70</v>
      </c>
      <c r="T97" s="4" t="s">
        <v>70</v>
      </c>
      <c r="U97" s="140">
        <v>45352</v>
      </c>
      <c r="V97" s="4" t="s">
        <v>1884</v>
      </c>
      <c r="W97" s="4" t="s">
        <v>1954</v>
      </c>
      <c r="X97" s="146">
        <v>0</v>
      </c>
      <c r="Y97" s="146">
        <v>0</v>
      </c>
      <c r="Z97" s="146">
        <v>0</v>
      </c>
      <c r="AA97" s="4"/>
      <c r="AB97" s="141"/>
      <c r="AC97" s="142"/>
      <c r="AD97" s="4"/>
      <c r="AE97" s="4"/>
      <c r="AF97" s="144"/>
      <c r="AG97" s="4"/>
      <c r="AH97" s="143" t="s">
        <v>70</v>
      </c>
      <c r="AI97" s="4"/>
      <c r="AJ97" s="143" t="s">
        <v>9560</v>
      </c>
      <c r="AK97" s="143" t="s">
        <v>9553</v>
      </c>
    </row>
    <row r="98" spans="1:37">
      <c r="B98" s="145" t="s">
        <v>5175</v>
      </c>
      <c r="C98" s="4" t="s">
        <v>160</v>
      </c>
      <c r="D98" s="4" t="s">
        <v>1957</v>
      </c>
      <c r="E98" s="4" t="s">
        <v>1957</v>
      </c>
      <c r="F98" s="4" t="s">
        <v>1060</v>
      </c>
      <c r="G98" s="4" t="s">
        <v>5400</v>
      </c>
      <c r="H98" s="4" t="s">
        <v>1489</v>
      </c>
      <c r="I98" s="4" t="s">
        <v>1490</v>
      </c>
      <c r="J98" s="4" t="s">
        <v>5401</v>
      </c>
      <c r="K98" s="139">
        <v>150000000</v>
      </c>
      <c r="L98" s="139">
        <v>150000000</v>
      </c>
      <c r="M98" s="4" t="s">
        <v>5231</v>
      </c>
      <c r="N98" s="4" t="s">
        <v>5402</v>
      </c>
      <c r="O98" s="4" t="s">
        <v>2942</v>
      </c>
      <c r="P98" s="186">
        <f t="shared" si="5"/>
        <v>150000000</v>
      </c>
      <c r="Q98" s="186">
        <f t="shared" si="8"/>
        <v>0</v>
      </c>
      <c r="R98" s="4">
        <v>186</v>
      </c>
      <c r="S98" s="174" t="s">
        <v>70</v>
      </c>
      <c r="T98" s="4" t="s">
        <v>70</v>
      </c>
      <c r="U98" s="140">
        <v>45352</v>
      </c>
      <c r="V98" s="4" t="s">
        <v>1884</v>
      </c>
      <c r="W98" s="4" t="s">
        <v>1954</v>
      </c>
      <c r="X98" s="146">
        <v>0</v>
      </c>
      <c r="Y98" s="146">
        <v>0</v>
      </c>
      <c r="Z98" s="146">
        <v>0</v>
      </c>
      <c r="AA98" s="4"/>
      <c r="AB98" s="141"/>
      <c r="AC98" s="142"/>
      <c r="AD98" s="4"/>
      <c r="AE98" s="4"/>
      <c r="AF98" s="144"/>
      <c r="AG98" s="4"/>
      <c r="AH98" s="143" t="s">
        <v>70</v>
      </c>
      <c r="AI98" s="4"/>
      <c r="AJ98" s="143" t="s">
        <v>9560</v>
      </c>
      <c r="AK98" s="143" t="s">
        <v>9553</v>
      </c>
    </row>
    <row r="99" spans="1:37">
      <c r="B99" s="145" t="s">
        <v>5175</v>
      </c>
      <c r="C99" s="4" t="s">
        <v>160</v>
      </c>
      <c r="D99" s="4" t="s">
        <v>1957</v>
      </c>
      <c r="E99" s="4" t="s">
        <v>1957</v>
      </c>
      <c r="F99" s="4" t="s">
        <v>1060</v>
      </c>
      <c r="G99" s="4" t="s">
        <v>5403</v>
      </c>
      <c r="H99" s="4" t="s">
        <v>1489</v>
      </c>
      <c r="I99" s="4" t="s">
        <v>1490</v>
      </c>
      <c r="J99" s="4" t="s">
        <v>5404</v>
      </c>
      <c r="K99" s="139">
        <v>40000000</v>
      </c>
      <c r="L99" s="139">
        <v>40000000</v>
      </c>
      <c r="M99" s="4" t="s">
        <v>1919</v>
      </c>
      <c r="N99" s="4" t="s">
        <v>3412</v>
      </c>
      <c r="O99" s="4" t="s">
        <v>3413</v>
      </c>
      <c r="P99" s="186">
        <f t="shared" si="5"/>
        <v>40000000</v>
      </c>
      <c r="Q99" s="186">
        <f t="shared" si="8"/>
        <v>0</v>
      </c>
      <c r="R99" s="4">
        <v>186</v>
      </c>
      <c r="S99" s="174" t="s">
        <v>70</v>
      </c>
      <c r="T99" s="4" t="s">
        <v>70</v>
      </c>
      <c r="U99" s="140">
        <v>45352</v>
      </c>
      <c r="V99" s="4" t="s">
        <v>1884</v>
      </c>
      <c r="W99" s="4" t="s">
        <v>1954</v>
      </c>
      <c r="X99" s="146">
        <v>0</v>
      </c>
      <c r="Y99" s="146">
        <v>0</v>
      </c>
      <c r="Z99" s="146">
        <v>0</v>
      </c>
      <c r="AA99" s="4"/>
      <c r="AB99" s="141"/>
      <c r="AC99" s="142"/>
      <c r="AD99" s="4"/>
      <c r="AE99" s="4"/>
      <c r="AF99" s="144"/>
      <c r="AG99" s="4"/>
      <c r="AH99" s="143" t="s">
        <v>70</v>
      </c>
      <c r="AI99" s="4"/>
      <c r="AJ99" s="143" t="s">
        <v>9560</v>
      </c>
      <c r="AK99" s="143" t="s">
        <v>9553</v>
      </c>
    </row>
    <row r="100" spans="1:37">
      <c r="B100" s="145" t="s">
        <v>5175</v>
      </c>
      <c r="C100" s="4" t="s">
        <v>160</v>
      </c>
      <c r="D100" s="4" t="s">
        <v>1957</v>
      </c>
      <c r="E100" s="4" t="s">
        <v>1957</v>
      </c>
      <c r="F100" s="4" t="s">
        <v>1060</v>
      </c>
      <c r="G100" s="4" t="s">
        <v>5405</v>
      </c>
      <c r="H100" s="4" t="s">
        <v>1489</v>
      </c>
      <c r="I100" s="4" t="s">
        <v>1490</v>
      </c>
      <c r="J100" s="4" t="s">
        <v>5406</v>
      </c>
      <c r="K100" s="139">
        <v>120000000</v>
      </c>
      <c r="L100" s="139">
        <v>120000000</v>
      </c>
      <c r="M100" s="4" t="s">
        <v>5407</v>
      </c>
      <c r="N100" s="4" t="s">
        <v>3011</v>
      </c>
      <c r="O100" s="4" t="s">
        <v>2942</v>
      </c>
      <c r="P100" s="186">
        <f t="shared" si="5"/>
        <v>120000000</v>
      </c>
      <c r="Q100" s="186">
        <f t="shared" si="8"/>
        <v>0</v>
      </c>
      <c r="R100" s="4">
        <v>186</v>
      </c>
      <c r="S100" s="174" t="s">
        <v>70</v>
      </c>
      <c r="T100" s="4" t="s">
        <v>70</v>
      </c>
      <c r="U100" s="140">
        <v>45352</v>
      </c>
      <c r="V100" s="4" t="s">
        <v>1884</v>
      </c>
      <c r="W100" s="4" t="s">
        <v>1954</v>
      </c>
      <c r="X100" s="146">
        <v>0</v>
      </c>
      <c r="Y100" s="146">
        <v>0</v>
      </c>
      <c r="Z100" s="146">
        <v>0</v>
      </c>
      <c r="AA100" s="4"/>
      <c r="AB100" s="141"/>
      <c r="AC100" s="142"/>
      <c r="AD100" s="4"/>
      <c r="AE100" s="4"/>
      <c r="AF100" s="144"/>
      <c r="AG100" s="4"/>
      <c r="AH100" s="143" t="s">
        <v>70</v>
      </c>
      <c r="AI100" s="4"/>
      <c r="AJ100" s="143" t="s">
        <v>9560</v>
      </c>
      <c r="AK100" s="143" t="s">
        <v>9553</v>
      </c>
    </row>
    <row r="101" spans="1:37">
      <c r="B101" s="145" t="s">
        <v>5175</v>
      </c>
      <c r="C101" s="4" t="s">
        <v>160</v>
      </c>
      <c r="D101" s="4" t="s">
        <v>1957</v>
      </c>
      <c r="E101" s="4" t="s">
        <v>1957</v>
      </c>
      <c r="F101" s="4" t="s">
        <v>1060</v>
      </c>
      <c r="G101" s="4" t="s">
        <v>5408</v>
      </c>
      <c r="H101" s="4" t="s">
        <v>1489</v>
      </c>
      <c r="I101" s="4" t="s">
        <v>1490</v>
      </c>
      <c r="J101" s="4" t="s">
        <v>5409</v>
      </c>
      <c r="K101" s="139">
        <v>300000000</v>
      </c>
      <c r="L101" s="139">
        <v>300000000</v>
      </c>
      <c r="M101" s="4" t="s">
        <v>5385</v>
      </c>
      <c r="N101" s="4" t="s">
        <v>3798</v>
      </c>
      <c r="O101" s="4" t="s">
        <v>5410</v>
      </c>
      <c r="P101" s="186">
        <f t="shared" si="5"/>
        <v>300000000</v>
      </c>
      <c r="Q101" s="186">
        <f t="shared" si="8"/>
        <v>0</v>
      </c>
      <c r="R101" s="4">
        <v>186</v>
      </c>
      <c r="S101" s="174" t="s">
        <v>70</v>
      </c>
      <c r="T101" s="4" t="s">
        <v>70</v>
      </c>
      <c r="U101" s="140">
        <v>45352</v>
      </c>
      <c r="V101" s="4" t="s">
        <v>1884</v>
      </c>
      <c r="W101" s="4" t="s">
        <v>1954</v>
      </c>
      <c r="X101" s="146">
        <v>0</v>
      </c>
      <c r="Y101" s="146">
        <v>0</v>
      </c>
      <c r="Z101" s="146">
        <v>0</v>
      </c>
      <c r="AA101" s="4"/>
      <c r="AB101" s="141"/>
      <c r="AC101" s="142"/>
      <c r="AD101" s="4"/>
      <c r="AE101" s="4"/>
      <c r="AF101" s="144"/>
      <c r="AG101" s="4"/>
      <c r="AH101" s="143" t="s">
        <v>70</v>
      </c>
      <c r="AI101" s="4"/>
      <c r="AJ101" s="143" t="s">
        <v>9560</v>
      </c>
      <c r="AK101" s="143" t="s">
        <v>9553</v>
      </c>
    </row>
    <row r="102" spans="1:37">
      <c r="B102" s="145" t="s">
        <v>5175</v>
      </c>
      <c r="C102" s="4" t="s">
        <v>160</v>
      </c>
      <c r="D102" s="4" t="s">
        <v>1957</v>
      </c>
      <c r="E102" s="4" t="s">
        <v>1957</v>
      </c>
      <c r="F102" s="4" t="s">
        <v>1060</v>
      </c>
      <c r="G102" s="4" t="s">
        <v>5411</v>
      </c>
      <c r="H102" s="4" t="s">
        <v>1477</v>
      </c>
      <c r="I102" s="4" t="s">
        <v>1478</v>
      </c>
      <c r="J102" s="4" t="s">
        <v>5412</v>
      </c>
      <c r="K102" s="139">
        <v>1530400000</v>
      </c>
      <c r="L102" s="139">
        <v>1530400000</v>
      </c>
      <c r="M102" s="4" t="s">
        <v>5385</v>
      </c>
      <c r="N102" s="4" t="s">
        <v>2964</v>
      </c>
      <c r="O102" s="4" t="s">
        <v>2703</v>
      </c>
      <c r="P102" s="186">
        <f t="shared" si="5"/>
        <v>1530400000</v>
      </c>
      <c r="Q102" s="186">
        <f t="shared" si="8"/>
        <v>0</v>
      </c>
      <c r="R102" s="4">
        <v>233</v>
      </c>
      <c r="S102" s="4" t="s">
        <v>70</v>
      </c>
      <c r="T102" s="4" t="s">
        <v>70</v>
      </c>
      <c r="U102" s="140">
        <v>45352</v>
      </c>
      <c r="V102" s="4" t="s">
        <v>1884</v>
      </c>
      <c r="W102" s="4" t="s">
        <v>1954</v>
      </c>
      <c r="X102" s="146">
        <v>0</v>
      </c>
      <c r="Y102" s="146">
        <v>0</v>
      </c>
      <c r="Z102" s="146">
        <v>0</v>
      </c>
      <c r="AA102" s="4"/>
      <c r="AB102" s="141"/>
      <c r="AC102" s="142"/>
      <c r="AD102" s="4"/>
      <c r="AE102" s="4"/>
      <c r="AF102" s="144"/>
      <c r="AG102" s="4"/>
      <c r="AH102" s="143" t="s">
        <v>70</v>
      </c>
      <c r="AI102" s="4"/>
      <c r="AJ102" s="143" t="s">
        <v>9560</v>
      </c>
      <c r="AK102" s="143" t="s">
        <v>9553</v>
      </c>
    </row>
    <row r="103" spans="1:37">
      <c r="B103" s="145" t="s">
        <v>5175</v>
      </c>
      <c r="C103" s="4" t="s">
        <v>160</v>
      </c>
      <c r="D103" s="4" t="s">
        <v>1957</v>
      </c>
      <c r="E103" s="4" t="s">
        <v>1957</v>
      </c>
      <c r="F103" s="4" t="s">
        <v>1060</v>
      </c>
      <c r="G103" s="4" t="s">
        <v>5413</v>
      </c>
      <c r="H103" s="4" t="s">
        <v>1477</v>
      </c>
      <c r="I103" s="4" t="s">
        <v>1478</v>
      </c>
      <c r="J103" s="4" t="s">
        <v>5414</v>
      </c>
      <c r="K103" s="139">
        <v>1066757600</v>
      </c>
      <c r="L103" s="139">
        <v>1066757600</v>
      </c>
      <c r="M103" s="4" t="s">
        <v>5415</v>
      </c>
      <c r="N103" s="4" t="s">
        <v>2964</v>
      </c>
      <c r="O103" s="4" t="s">
        <v>4489</v>
      </c>
      <c r="P103" s="186">
        <f t="shared" si="5"/>
        <v>1066757600</v>
      </c>
      <c r="Q103" s="186">
        <f t="shared" si="8"/>
        <v>0</v>
      </c>
      <c r="R103" s="4">
        <v>233</v>
      </c>
      <c r="S103" s="4" t="s">
        <v>70</v>
      </c>
      <c r="T103" s="4" t="s">
        <v>70</v>
      </c>
      <c r="U103" s="140">
        <v>45352</v>
      </c>
      <c r="V103" s="4" t="s">
        <v>1884</v>
      </c>
      <c r="W103" s="4" t="s">
        <v>1954</v>
      </c>
      <c r="X103" s="146">
        <v>0</v>
      </c>
      <c r="Y103" s="146">
        <v>0</v>
      </c>
      <c r="Z103" s="146">
        <v>0</v>
      </c>
      <c r="AA103" s="4"/>
      <c r="AB103" s="141"/>
      <c r="AC103" s="142"/>
      <c r="AD103" s="4"/>
      <c r="AE103" s="4"/>
      <c r="AF103" s="144"/>
      <c r="AG103" s="4"/>
      <c r="AH103" s="143" t="s">
        <v>70</v>
      </c>
      <c r="AI103" s="4"/>
      <c r="AJ103" s="143" t="s">
        <v>9560</v>
      </c>
      <c r="AK103" s="143" t="s">
        <v>9553</v>
      </c>
    </row>
    <row r="104" spans="1:37">
      <c r="B104" s="145" t="s">
        <v>5175</v>
      </c>
      <c r="C104" s="4" t="s">
        <v>160</v>
      </c>
      <c r="D104" s="4" t="s">
        <v>1957</v>
      </c>
      <c r="E104" s="4" t="s">
        <v>1957</v>
      </c>
      <c r="F104" s="4" t="s">
        <v>1060</v>
      </c>
      <c r="G104" s="4" t="s">
        <v>5416</v>
      </c>
      <c r="H104" s="4" t="s">
        <v>1477</v>
      </c>
      <c r="I104" s="4" t="s">
        <v>1478</v>
      </c>
      <c r="J104" s="4" t="s">
        <v>5417</v>
      </c>
      <c r="K104" s="139">
        <v>1099200000</v>
      </c>
      <c r="L104" s="139">
        <v>1099200000</v>
      </c>
      <c r="M104" s="4" t="s">
        <v>5415</v>
      </c>
      <c r="N104" s="4" t="s">
        <v>2705</v>
      </c>
      <c r="O104" s="4" t="s">
        <v>2821</v>
      </c>
      <c r="P104" s="186">
        <f t="shared" si="5"/>
        <v>1099200000</v>
      </c>
      <c r="Q104" s="186">
        <f t="shared" si="8"/>
        <v>0</v>
      </c>
      <c r="R104" s="4">
        <v>233</v>
      </c>
      <c r="S104" s="4" t="s">
        <v>70</v>
      </c>
      <c r="T104" s="4" t="s">
        <v>70</v>
      </c>
      <c r="U104" s="140">
        <v>45352</v>
      </c>
      <c r="V104" s="4" t="s">
        <v>1884</v>
      </c>
      <c r="W104" s="4" t="s">
        <v>1954</v>
      </c>
      <c r="X104" s="146">
        <v>0</v>
      </c>
      <c r="Y104" s="146">
        <v>0</v>
      </c>
      <c r="Z104" s="146">
        <v>0</v>
      </c>
      <c r="AA104" s="4"/>
      <c r="AB104" s="141"/>
      <c r="AC104" s="142"/>
      <c r="AD104" s="4"/>
      <c r="AE104" s="4"/>
      <c r="AF104" s="144"/>
      <c r="AG104" s="4"/>
      <c r="AH104" s="143" t="s">
        <v>70</v>
      </c>
      <c r="AI104" s="4"/>
      <c r="AJ104" s="143" t="s">
        <v>9560</v>
      </c>
      <c r="AK104" s="143" t="s">
        <v>9553</v>
      </c>
    </row>
    <row r="105" spans="1:37">
      <c r="A105" t="s">
        <v>70</v>
      </c>
      <c r="B105" s="145" t="s">
        <v>5418</v>
      </c>
      <c r="C105" s="4" t="s">
        <v>160</v>
      </c>
      <c r="D105" s="4" t="s">
        <v>5419</v>
      </c>
      <c r="E105" s="4" t="s">
        <v>5419</v>
      </c>
      <c r="F105" s="4" t="s">
        <v>1060</v>
      </c>
      <c r="G105" s="4" t="s">
        <v>5420</v>
      </c>
      <c r="H105" s="4" t="s">
        <v>1722</v>
      </c>
      <c r="I105" s="4" t="s">
        <v>1723</v>
      </c>
      <c r="J105" s="4" t="s">
        <v>5421</v>
      </c>
      <c r="K105" s="139">
        <v>2043820089</v>
      </c>
      <c r="L105" s="139">
        <v>2043820089</v>
      </c>
      <c r="M105" s="4" t="s">
        <v>5180</v>
      </c>
      <c r="N105" s="4" t="s">
        <v>3235</v>
      </c>
      <c r="O105" s="4" t="s">
        <v>2475</v>
      </c>
      <c r="P105" s="186">
        <f t="shared" si="5"/>
        <v>2043820089</v>
      </c>
      <c r="Q105" s="186">
        <f t="shared" ref="Q105:Q136" si="9">L105-P105</f>
        <v>0</v>
      </c>
      <c r="R105" s="4">
        <v>1</v>
      </c>
      <c r="S105" s="4" t="s">
        <v>70</v>
      </c>
      <c r="T105" s="4" t="s">
        <v>70</v>
      </c>
      <c r="U105" s="140">
        <v>45321</v>
      </c>
      <c r="V105" s="4" t="s">
        <v>1884</v>
      </c>
      <c r="W105" s="4" t="s">
        <v>1954</v>
      </c>
      <c r="X105" s="146" t="s">
        <v>70</v>
      </c>
      <c r="Y105" s="265">
        <v>45379</v>
      </c>
      <c r="Z105" s="146" t="s">
        <v>1888</v>
      </c>
      <c r="AA105" s="4" t="s">
        <v>1886</v>
      </c>
      <c r="AB105" s="141">
        <f t="shared" si="6"/>
        <v>2043820089</v>
      </c>
      <c r="AC105" s="142">
        <f t="shared" si="7"/>
        <v>0</v>
      </c>
      <c r="AD105" s="4"/>
      <c r="AE105" s="4" t="s">
        <v>2037</v>
      </c>
      <c r="AF105" s="144" t="s">
        <v>9439</v>
      </c>
      <c r="AG105" s="4"/>
      <c r="AH105" s="4"/>
      <c r="AI105" s="4"/>
      <c r="AJ105" s="4"/>
      <c r="AK105" s="4"/>
    </row>
    <row r="106" spans="1:37">
      <c r="A106" t="s">
        <v>70</v>
      </c>
      <c r="B106" s="145" t="s">
        <v>5418</v>
      </c>
      <c r="C106" s="4" t="s">
        <v>160</v>
      </c>
      <c r="D106" s="4" t="s">
        <v>5419</v>
      </c>
      <c r="E106" s="4" t="s">
        <v>5419</v>
      </c>
      <c r="F106" s="4" t="s">
        <v>1060</v>
      </c>
      <c r="G106" s="4" t="s">
        <v>5422</v>
      </c>
      <c r="H106" s="4" t="s">
        <v>1722</v>
      </c>
      <c r="I106" s="4" t="s">
        <v>1723</v>
      </c>
      <c r="J106" s="4" t="s">
        <v>5423</v>
      </c>
      <c r="K106" s="139">
        <v>8546374242</v>
      </c>
      <c r="L106" s="139">
        <v>8546374242</v>
      </c>
      <c r="M106" s="4" t="s">
        <v>5424</v>
      </c>
      <c r="N106" s="4" t="s">
        <v>2732</v>
      </c>
      <c r="O106" s="4" t="s">
        <v>3033</v>
      </c>
      <c r="P106" s="186">
        <f t="shared" si="5"/>
        <v>8546374242</v>
      </c>
      <c r="Q106" s="186">
        <f t="shared" si="9"/>
        <v>0</v>
      </c>
      <c r="R106" s="4">
        <v>1</v>
      </c>
      <c r="S106" s="4" t="s">
        <v>70</v>
      </c>
      <c r="T106" s="4" t="s">
        <v>70</v>
      </c>
      <c r="U106" s="140">
        <v>45321</v>
      </c>
      <c r="V106" s="4" t="s">
        <v>1884</v>
      </c>
      <c r="W106" s="4" t="s">
        <v>1954</v>
      </c>
      <c r="X106" s="146" t="s">
        <v>70</v>
      </c>
      <c r="Y106" s="265">
        <v>45379</v>
      </c>
      <c r="Z106" s="146" t="s">
        <v>1888</v>
      </c>
      <c r="AA106" s="4" t="s">
        <v>1886</v>
      </c>
      <c r="AB106" s="141">
        <f t="shared" si="6"/>
        <v>8546374242</v>
      </c>
      <c r="AC106" s="142">
        <f t="shared" si="7"/>
        <v>0</v>
      </c>
      <c r="AD106" s="4"/>
      <c r="AE106" s="4" t="s">
        <v>2037</v>
      </c>
      <c r="AF106" s="144" t="s">
        <v>9439</v>
      </c>
      <c r="AG106" s="4"/>
      <c r="AH106" s="4"/>
      <c r="AI106" s="4"/>
      <c r="AJ106" s="4"/>
      <c r="AK106" s="4"/>
    </row>
    <row r="107" spans="1:37">
      <c r="A107" t="s">
        <v>70</v>
      </c>
      <c r="B107" s="145" t="s">
        <v>5418</v>
      </c>
      <c r="C107" s="4" t="s">
        <v>160</v>
      </c>
      <c r="D107" s="4" t="s">
        <v>5419</v>
      </c>
      <c r="E107" s="4" t="s">
        <v>5419</v>
      </c>
      <c r="F107" s="4" t="s">
        <v>1060</v>
      </c>
      <c r="G107" s="4" t="s">
        <v>5425</v>
      </c>
      <c r="H107" s="4" t="s">
        <v>1722</v>
      </c>
      <c r="I107" s="4" t="s">
        <v>1723</v>
      </c>
      <c r="J107" s="4" t="s">
        <v>5426</v>
      </c>
      <c r="K107" s="139">
        <v>558000000</v>
      </c>
      <c r="L107" s="139">
        <v>558000000</v>
      </c>
      <c r="M107" s="4" t="s">
        <v>5424</v>
      </c>
      <c r="N107" s="4" t="s">
        <v>2732</v>
      </c>
      <c r="O107" s="4" t="s">
        <v>3033</v>
      </c>
      <c r="P107" s="186">
        <f t="shared" si="5"/>
        <v>558000000</v>
      </c>
      <c r="Q107" s="186">
        <f t="shared" si="9"/>
        <v>0</v>
      </c>
      <c r="R107" s="4">
        <v>1</v>
      </c>
      <c r="S107" s="4" t="s">
        <v>70</v>
      </c>
      <c r="T107" s="4" t="s">
        <v>70</v>
      </c>
      <c r="U107" s="140">
        <v>45321</v>
      </c>
      <c r="V107" s="4" t="s">
        <v>1884</v>
      </c>
      <c r="W107" s="4" t="s">
        <v>1954</v>
      </c>
      <c r="X107" s="146" t="s">
        <v>70</v>
      </c>
      <c r="Y107" s="265">
        <v>45379</v>
      </c>
      <c r="Z107" s="146" t="s">
        <v>1888</v>
      </c>
      <c r="AA107" s="4" t="s">
        <v>1886</v>
      </c>
      <c r="AB107" s="141">
        <f t="shared" si="6"/>
        <v>558000000</v>
      </c>
      <c r="AC107" s="142">
        <f t="shared" si="7"/>
        <v>0</v>
      </c>
      <c r="AD107" s="4"/>
      <c r="AE107" s="4" t="s">
        <v>2037</v>
      </c>
      <c r="AF107" s="144" t="s">
        <v>9439</v>
      </c>
      <c r="AG107" s="4"/>
      <c r="AH107" s="4"/>
      <c r="AI107" s="4"/>
      <c r="AJ107" s="4"/>
      <c r="AK107" s="4"/>
    </row>
    <row r="108" spans="1:37">
      <c r="A108" t="s">
        <v>70</v>
      </c>
      <c r="B108" s="145" t="s">
        <v>5418</v>
      </c>
      <c r="C108" s="4" t="s">
        <v>160</v>
      </c>
      <c r="D108" s="4" t="s">
        <v>5419</v>
      </c>
      <c r="E108" s="4" t="s">
        <v>5419</v>
      </c>
      <c r="F108" s="4" t="s">
        <v>1060</v>
      </c>
      <c r="G108" s="4" t="s">
        <v>5427</v>
      </c>
      <c r="H108" s="4" t="s">
        <v>1722</v>
      </c>
      <c r="I108" s="4" t="s">
        <v>1723</v>
      </c>
      <c r="J108" s="4" t="s">
        <v>5428</v>
      </c>
      <c r="K108" s="139">
        <v>4811460500</v>
      </c>
      <c r="L108" s="139">
        <v>4811460500</v>
      </c>
      <c r="M108" s="4" t="s">
        <v>5424</v>
      </c>
      <c r="N108" s="4" t="s">
        <v>3109</v>
      </c>
      <c r="O108" s="4" t="s">
        <v>2712</v>
      </c>
      <c r="P108" s="186">
        <f t="shared" si="5"/>
        <v>4811460500</v>
      </c>
      <c r="Q108" s="186">
        <f t="shared" si="9"/>
        <v>0</v>
      </c>
      <c r="R108" s="4">
        <v>1</v>
      </c>
      <c r="S108" s="4" t="s">
        <v>70</v>
      </c>
      <c r="T108" s="4" t="s">
        <v>70</v>
      </c>
      <c r="U108" s="140">
        <v>45321</v>
      </c>
      <c r="V108" s="4" t="s">
        <v>1884</v>
      </c>
      <c r="W108" s="4" t="s">
        <v>1954</v>
      </c>
      <c r="X108" s="146" t="s">
        <v>70</v>
      </c>
      <c r="Y108" s="265">
        <v>45379</v>
      </c>
      <c r="Z108" s="146" t="s">
        <v>1888</v>
      </c>
      <c r="AA108" s="4" t="s">
        <v>1886</v>
      </c>
      <c r="AB108" s="141">
        <f t="shared" si="6"/>
        <v>4811460500</v>
      </c>
      <c r="AC108" s="142">
        <f t="shared" si="7"/>
        <v>0</v>
      </c>
      <c r="AD108" s="4"/>
      <c r="AE108" s="4" t="s">
        <v>2037</v>
      </c>
      <c r="AF108" s="144" t="s">
        <v>9439</v>
      </c>
      <c r="AG108" s="4"/>
      <c r="AH108" s="4"/>
      <c r="AI108" s="4"/>
      <c r="AJ108" s="4"/>
      <c r="AK108" s="4"/>
    </row>
    <row r="109" spans="1:37">
      <c r="A109" t="s">
        <v>70</v>
      </c>
      <c r="B109" s="145" t="s">
        <v>5418</v>
      </c>
      <c r="C109" s="4" t="s">
        <v>160</v>
      </c>
      <c r="D109" s="4" t="s">
        <v>5419</v>
      </c>
      <c r="E109" s="4" t="s">
        <v>5419</v>
      </c>
      <c r="F109" s="4" t="s">
        <v>1060</v>
      </c>
      <c r="G109" s="4" t="s">
        <v>5429</v>
      </c>
      <c r="H109" s="4" t="s">
        <v>1722</v>
      </c>
      <c r="I109" s="4" t="s">
        <v>1723</v>
      </c>
      <c r="J109" s="4" t="s">
        <v>5430</v>
      </c>
      <c r="K109" s="139">
        <v>5000000000</v>
      </c>
      <c r="L109" s="139">
        <v>5000000000</v>
      </c>
      <c r="M109" s="4" t="s">
        <v>2545</v>
      </c>
      <c r="N109" s="4" t="s">
        <v>2887</v>
      </c>
      <c r="O109" s="4" t="s">
        <v>5431</v>
      </c>
      <c r="P109" s="186">
        <f t="shared" si="5"/>
        <v>5000000000</v>
      </c>
      <c r="Q109" s="186">
        <f t="shared" si="9"/>
        <v>0</v>
      </c>
      <c r="R109" s="4">
        <v>1</v>
      </c>
      <c r="S109" s="4" t="s">
        <v>70</v>
      </c>
      <c r="T109" s="4" t="s">
        <v>70</v>
      </c>
      <c r="U109" s="140">
        <v>45321</v>
      </c>
      <c r="V109" s="4" t="s">
        <v>1884</v>
      </c>
      <c r="W109" s="4" t="s">
        <v>1954</v>
      </c>
      <c r="X109" s="146" t="s">
        <v>70</v>
      </c>
      <c r="Y109" s="265">
        <v>45379</v>
      </c>
      <c r="Z109" s="146" t="s">
        <v>1888</v>
      </c>
      <c r="AA109" s="4" t="s">
        <v>1886</v>
      </c>
      <c r="AB109" s="141">
        <f t="shared" si="6"/>
        <v>5000000000</v>
      </c>
      <c r="AC109" s="142">
        <f t="shared" si="7"/>
        <v>0</v>
      </c>
      <c r="AD109" s="4"/>
      <c r="AE109" s="4" t="s">
        <v>2037</v>
      </c>
      <c r="AF109" s="144" t="s">
        <v>9439</v>
      </c>
      <c r="AG109" s="4"/>
      <c r="AH109" s="4"/>
      <c r="AI109" s="4"/>
      <c r="AJ109" s="4"/>
      <c r="AK109" s="4"/>
    </row>
    <row r="110" spans="1:37">
      <c r="A110" t="s">
        <v>70</v>
      </c>
      <c r="B110" s="145" t="s">
        <v>5418</v>
      </c>
      <c r="C110" s="4" t="s">
        <v>160</v>
      </c>
      <c r="D110" s="4" t="s">
        <v>5419</v>
      </c>
      <c r="E110" s="4" t="s">
        <v>5419</v>
      </c>
      <c r="F110" s="4" t="s">
        <v>1060</v>
      </c>
      <c r="G110" s="4" t="s">
        <v>5432</v>
      </c>
      <c r="H110" s="4" t="s">
        <v>1722</v>
      </c>
      <c r="I110" s="4" t="s">
        <v>1723</v>
      </c>
      <c r="J110" s="4" t="s">
        <v>5433</v>
      </c>
      <c r="K110" s="139">
        <v>1468185462</v>
      </c>
      <c r="L110" s="139">
        <v>1468185462</v>
      </c>
      <c r="M110" s="4" t="s">
        <v>2545</v>
      </c>
      <c r="N110" s="4" t="s">
        <v>4613</v>
      </c>
      <c r="O110" s="4" t="s">
        <v>2165</v>
      </c>
      <c r="P110" s="186">
        <f t="shared" si="5"/>
        <v>1468185462</v>
      </c>
      <c r="Q110" s="186">
        <f t="shared" si="9"/>
        <v>0</v>
      </c>
      <c r="R110" s="4">
        <v>1</v>
      </c>
      <c r="S110" s="4" t="s">
        <v>70</v>
      </c>
      <c r="T110" s="4" t="s">
        <v>70</v>
      </c>
      <c r="U110" s="140">
        <v>45321</v>
      </c>
      <c r="V110" s="4" t="s">
        <v>1884</v>
      </c>
      <c r="W110" s="4" t="s">
        <v>1954</v>
      </c>
      <c r="X110" s="146" t="s">
        <v>70</v>
      </c>
      <c r="Y110" s="265">
        <v>45379</v>
      </c>
      <c r="Z110" s="146" t="s">
        <v>1888</v>
      </c>
      <c r="AA110" s="4" t="s">
        <v>1886</v>
      </c>
      <c r="AB110" s="141">
        <f t="shared" si="6"/>
        <v>1468185462</v>
      </c>
      <c r="AC110" s="142">
        <f t="shared" si="7"/>
        <v>0</v>
      </c>
      <c r="AD110" s="4"/>
      <c r="AE110" s="4" t="s">
        <v>2037</v>
      </c>
      <c r="AF110" s="144" t="s">
        <v>9439</v>
      </c>
      <c r="AG110" s="4"/>
      <c r="AH110" s="4"/>
      <c r="AI110" s="4"/>
      <c r="AJ110" s="4"/>
      <c r="AK110" s="4"/>
    </row>
    <row r="111" spans="1:37">
      <c r="A111" t="s">
        <v>70</v>
      </c>
      <c r="B111" s="145" t="s">
        <v>5418</v>
      </c>
      <c r="C111" s="4" t="s">
        <v>160</v>
      </c>
      <c r="D111" s="4" t="s">
        <v>5419</v>
      </c>
      <c r="E111" s="4" t="s">
        <v>5419</v>
      </c>
      <c r="F111" s="4" t="s">
        <v>1060</v>
      </c>
      <c r="G111" s="4" t="s">
        <v>5434</v>
      </c>
      <c r="H111" s="4" t="s">
        <v>1722</v>
      </c>
      <c r="I111" s="4" t="s">
        <v>1723</v>
      </c>
      <c r="J111" s="4" t="s">
        <v>5435</v>
      </c>
      <c r="K111" s="139">
        <v>4500000000</v>
      </c>
      <c r="L111" s="139">
        <v>4500000000</v>
      </c>
      <c r="M111" s="4" t="s">
        <v>2545</v>
      </c>
      <c r="N111" s="4" t="s">
        <v>2841</v>
      </c>
      <c r="O111" s="4" t="s">
        <v>2225</v>
      </c>
      <c r="P111" s="186">
        <f t="shared" si="5"/>
        <v>4500000000</v>
      </c>
      <c r="Q111" s="186">
        <f t="shared" si="9"/>
        <v>0</v>
      </c>
      <c r="R111" s="4">
        <v>1</v>
      </c>
      <c r="S111" s="4" t="s">
        <v>70</v>
      </c>
      <c r="T111" s="4" t="s">
        <v>70</v>
      </c>
      <c r="U111" s="140">
        <v>45321</v>
      </c>
      <c r="V111" s="4" t="s">
        <v>1884</v>
      </c>
      <c r="W111" s="4" t="s">
        <v>1954</v>
      </c>
      <c r="X111" s="146" t="s">
        <v>70</v>
      </c>
      <c r="Y111" s="265">
        <v>45379</v>
      </c>
      <c r="Z111" s="146" t="s">
        <v>1888</v>
      </c>
      <c r="AA111" s="4" t="s">
        <v>1886</v>
      </c>
      <c r="AB111" s="141">
        <f t="shared" si="6"/>
        <v>4500000000</v>
      </c>
      <c r="AC111" s="142">
        <f t="shared" si="7"/>
        <v>0</v>
      </c>
      <c r="AD111" s="4"/>
      <c r="AE111" s="4" t="s">
        <v>2037</v>
      </c>
      <c r="AF111" s="144" t="s">
        <v>9439</v>
      </c>
      <c r="AG111" s="4"/>
      <c r="AH111" s="4"/>
      <c r="AI111" s="4"/>
      <c r="AJ111" s="4"/>
      <c r="AK111" s="4"/>
    </row>
    <row r="112" spans="1:37">
      <c r="A112" t="s">
        <v>70</v>
      </c>
      <c r="B112" s="145" t="s">
        <v>5418</v>
      </c>
      <c r="C112" s="4" t="s">
        <v>160</v>
      </c>
      <c r="D112" s="4" t="s">
        <v>5419</v>
      </c>
      <c r="E112" s="4" t="s">
        <v>5419</v>
      </c>
      <c r="F112" s="4" t="s">
        <v>1060</v>
      </c>
      <c r="G112" s="4" t="s">
        <v>5436</v>
      </c>
      <c r="H112" s="4" t="s">
        <v>1722</v>
      </c>
      <c r="I112" s="4" t="s">
        <v>1723</v>
      </c>
      <c r="J112" s="4" t="s">
        <v>5437</v>
      </c>
      <c r="K112" s="139">
        <v>5005920000</v>
      </c>
      <c r="L112" s="139">
        <v>5005920000</v>
      </c>
      <c r="M112" s="4" t="s">
        <v>2545</v>
      </c>
      <c r="N112" s="4" t="s">
        <v>3361</v>
      </c>
      <c r="O112" s="4" t="s">
        <v>2833</v>
      </c>
      <c r="P112" s="186">
        <f t="shared" si="5"/>
        <v>5005920000</v>
      </c>
      <c r="Q112" s="186">
        <f t="shared" si="9"/>
        <v>0</v>
      </c>
      <c r="R112" s="4">
        <v>1</v>
      </c>
      <c r="S112" s="4" t="s">
        <v>70</v>
      </c>
      <c r="T112" s="4" t="s">
        <v>70</v>
      </c>
      <c r="U112" s="140">
        <v>45321</v>
      </c>
      <c r="V112" s="4" t="s">
        <v>1884</v>
      </c>
      <c r="W112" s="4" t="s">
        <v>1954</v>
      </c>
      <c r="X112" s="146" t="s">
        <v>70</v>
      </c>
      <c r="Y112" s="265">
        <v>45379</v>
      </c>
      <c r="Z112" s="146" t="s">
        <v>1888</v>
      </c>
      <c r="AA112" s="4" t="s">
        <v>1886</v>
      </c>
      <c r="AB112" s="141">
        <f t="shared" si="6"/>
        <v>5005920000</v>
      </c>
      <c r="AC112" s="142">
        <f t="shared" si="7"/>
        <v>0</v>
      </c>
      <c r="AD112" s="4"/>
      <c r="AE112" s="4" t="s">
        <v>2037</v>
      </c>
      <c r="AF112" s="144" t="s">
        <v>9439</v>
      </c>
      <c r="AG112" s="4"/>
      <c r="AH112" s="4"/>
      <c r="AI112" s="4"/>
      <c r="AJ112" s="4"/>
      <c r="AK112" s="4"/>
    </row>
    <row r="113" spans="1:37">
      <c r="A113" t="s">
        <v>70</v>
      </c>
      <c r="B113" s="145" t="s">
        <v>5418</v>
      </c>
      <c r="C113" s="4" t="s">
        <v>160</v>
      </c>
      <c r="D113" s="4" t="s">
        <v>5419</v>
      </c>
      <c r="E113" s="4" t="s">
        <v>5419</v>
      </c>
      <c r="F113" s="4" t="s">
        <v>1060</v>
      </c>
      <c r="G113" s="4" t="s">
        <v>5438</v>
      </c>
      <c r="H113" s="4" t="s">
        <v>1722</v>
      </c>
      <c r="I113" s="4" t="s">
        <v>1723</v>
      </c>
      <c r="J113" s="4" t="s">
        <v>5439</v>
      </c>
      <c r="K113" s="139">
        <v>1795929850</v>
      </c>
      <c r="L113" s="139">
        <v>1795929850</v>
      </c>
      <c r="M113" s="4" t="s">
        <v>5208</v>
      </c>
      <c r="N113" s="4" t="s">
        <v>3547</v>
      </c>
      <c r="O113" s="4" t="s">
        <v>2917</v>
      </c>
      <c r="P113" s="186">
        <f t="shared" si="5"/>
        <v>1795929850</v>
      </c>
      <c r="Q113" s="186">
        <f t="shared" si="9"/>
        <v>0</v>
      </c>
      <c r="R113" s="4">
        <v>1</v>
      </c>
      <c r="S113" s="4" t="s">
        <v>70</v>
      </c>
      <c r="T113" s="4" t="s">
        <v>70</v>
      </c>
      <c r="U113" s="140">
        <v>45321</v>
      </c>
      <c r="V113" s="4" t="s">
        <v>1884</v>
      </c>
      <c r="W113" s="4" t="s">
        <v>1954</v>
      </c>
      <c r="X113" s="146" t="s">
        <v>70</v>
      </c>
      <c r="Y113" s="265">
        <v>45379</v>
      </c>
      <c r="Z113" s="146" t="s">
        <v>1888</v>
      </c>
      <c r="AA113" s="4" t="s">
        <v>1886</v>
      </c>
      <c r="AB113" s="141">
        <f t="shared" si="6"/>
        <v>1795929850</v>
      </c>
      <c r="AC113" s="142">
        <f t="shared" si="7"/>
        <v>0</v>
      </c>
      <c r="AD113" s="4"/>
      <c r="AE113" s="4" t="s">
        <v>2037</v>
      </c>
      <c r="AF113" s="144" t="s">
        <v>9439</v>
      </c>
      <c r="AG113" s="4"/>
      <c r="AH113" s="4"/>
      <c r="AI113" s="4"/>
      <c r="AJ113" s="4"/>
      <c r="AK113" s="4"/>
    </row>
    <row r="114" spans="1:37">
      <c r="A114" t="s">
        <v>70</v>
      </c>
      <c r="B114" s="145" t="s">
        <v>5418</v>
      </c>
      <c r="C114" s="4" t="s">
        <v>160</v>
      </c>
      <c r="D114" s="4" t="s">
        <v>5419</v>
      </c>
      <c r="E114" s="4" t="s">
        <v>5419</v>
      </c>
      <c r="F114" s="4" t="s">
        <v>1060</v>
      </c>
      <c r="G114" s="4" t="s">
        <v>5440</v>
      </c>
      <c r="H114" s="4" t="s">
        <v>1722</v>
      </c>
      <c r="I114" s="4" t="s">
        <v>1723</v>
      </c>
      <c r="J114" s="4" t="s">
        <v>5441</v>
      </c>
      <c r="K114" s="139">
        <v>328236308</v>
      </c>
      <c r="L114" s="139">
        <v>328236308</v>
      </c>
      <c r="M114" s="4" t="s">
        <v>5208</v>
      </c>
      <c r="N114" s="4" t="s">
        <v>3547</v>
      </c>
      <c r="O114" s="4" t="s">
        <v>2917</v>
      </c>
      <c r="P114" s="186">
        <f t="shared" si="5"/>
        <v>328236308</v>
      </c>
      <c r="Q114" s="186">
        <f t="shared" si="9"/>
        <v>0</v>
      </c>
      <c r="R114" s="4">
        <v>1</v>
      </c>
      <c r="S114" s="4" t="s">
        <v>70</v>
      </c>
      <c r="T114" s="4" t="s">
        <v>70</v>
      </c>
      <c r="U114" s="140">
        <v>45321</v>
      </c>
      <c r="V114" s="4" t="s">
        <v>1884</v>
      </c>
      <c r="W114" s="4" t="s">
        <v>1954</v>
      </c>
      <c r="X114" s="146" t="s">
        <v>70</v>
      </c>
      <c r="Y114" s="265">
        <v>45379</v>
      </c>
      <c r="Z114" s="146" t="s">
        <v>1888</v>
      </c>
      <c r="AA114" s="4" t="s">
        <v>1886</v>
      </c>
      <c r="AB114" s="141">
        <f t="shared" si="6"/>
        <v>328236308</v>
      </c>
      <c r="AC114" s="142">
        <f t="shared" si="7"/>
        <v>0</v>
      </c>
      <c r="AD114" s="4"/>
      <c r="AE114" s="4" t="s">
        <v>2037</v>
      </c>
      <c r="AF114" s="144" t="s">
        <v>9439</v>
      </c>
      <c r="AG114" s="4"/>
      <c r="AH114" s="4"/>
      <c r="AI114" s="4"/>
      <c r="AJ114" s="4"/>
      <c r="AK114" s="4"/>
    </row>
    <row r="115" spans="1:37">
      <c r="B115" s="145" t="s">
        <v>5175</v>
      </c>
      <c r="C115" s="4" t="s">
        <v>160</v>
      </c>
      <c r="D115" s="4" t="s">
        <v>5419</v>
      </c>
      <c r="E115" s="4" t="s">
        <v>5419</v>
      </c>
      <c r="F115" s="4" t="s">
        <v>1060</v>
      </c>
      <c r="G115" s="4" t="s">
        <v>5442</v>
      </c>
      <c r="H115" s="4" t="s">
        <v>1427</v>
      </c>
      <c r="I115" s="4" t="s">
        <v>1428</v>
      </c>
      <c r="J115" s="4" t="s">
        <v>5443</v>
      </c>
      <c r="K115" s="139">
        <v>569024389</v>
      </c>
      <c r="L115" s="139">
        <v>569024389</v>
      </c>
      <c r="M115" s="4" t="s">
        <v>5208</v>
      </c>
      <c r="N115" s="4" t="s">
        <v>2149</v>
      </c>
      <c r="O115" s="4" t="s">
        <v>2172</v>
      </c>
      <c r="P115" s="186">
        <f t="shared" si="5"/>
        <v>569024389</v>
      </c>
      <c r="Q115" s="186">
        <f t="shared" si="9"/>
        <v>0</v>
      </c>
      <c r="R115" s="4">
        <v>3</v>
      </c>
      <c r="S115" s="4" t="s">
        <v>70</v>
      </c>
      <c r="T115" s="4" t="s">
        <v>70</v>
      </c>
      <c r="U115" s="140">
        <v>45321</v>
      </c>
      <c r="V115" s="4" t="s">
        <v>1884</v>
      </c>
      <c r="W115" s="4" t="s">
        <v>1954</v>
      </c>
      <c r="X115" s="146" t="s">
        <v>70</v>
      </c>
      <c r="Y115" s="140">
        <v>45362</v>
      </c>
      <c r="Z115" s="4" t="s">
        <v>1888</v>
      </c>
      <c r="AA115" s="4" t="s">
        <v>1886</v>
      </c>
      <c r="AB115" s="141">
        <f t="shared" si="6"/>
        <v>569024389</v>
      </c>
      <c r="AC115" s="142">
        <f t="shared" si="7"/>
        <v>0</v>
      </c>
      <c r="AD115" s="4"/>
      <c r="AE115" s="4" t="s">
        <v>2037</v>
      </c>
      <c r="AF115" s="252" t="s">
        <v>5444</v>
      </c>
      <c r="AG115" s="4"/>
      <c r="AH115" s="4"/>
      <c r="AI115" s="4"/>
      <c r="AJ115" s="4"/>
      <c r="AK115" s="4"/>
    </row>
    <row r="116" spans="1:37">
      <c r="B116" s="145" t="s">
        <v>5175</v>
      </c>
      <c r="C116" s="4" t="s">
        <v>160</v>
      </c>
      <c r="D116" s="4" t="s">
        <v>5419</v>
      </c>
      <c r="E116" s="4" t="s">
        <v>5419</v>
      </c>
      <c r="F116" s="4" t="s">
        <v>1060</v>
      </c>
      <c r="G116" s="4" t="s">
        <v>5445</v>
      </c>
      <c r="H116" s="4" t="s">
        <v>1427</v>
      </c>
      <c r="I116" s="4" t="s">
        <v>1428</v>
      </c>
      <c r="J116" s="4" t="s">
        <v>5446</v>
      </c>
      <c r="K116" s="139">
        <v>2970000000</v>
      </c>
      <c r="L116" s="139">
        <v>2970000000</v>
      </c>
      <c r="M116" s="4" t="s">
        <v>5208</v>
      </c>
      <c r="N116" s="4" t="s">
        <v>3365</v>
      </c>
      <c r="O116" s="4" t="s">
        <v>2532</v>
      </c>
      <c r="P116" s="186">
        <f t="shared" si="5"/>
        <v>2970000000</v>
      </c>
      <c r="Q116" s="186">
        <f t="shared" si="9"/>
        <v>0</v>
      </c>
      <c r="R116" s="4">
        <v>3</v>
      </c>
      <c r="S116" s="4" t="s">
        <v>70</v>
      </c>
      <c r="T116" s="4" t="s">
        <v>70</v>
      </c>
      <c r="U116" s="140">
        <v>45321</v>
      </c>
      <c r="V116" s="4" t="s">
        <v>1884</v>
      </c>
      <c r="W116" s="4" t="s">
        <v>1954</v>
      </c>
      <c r="X116" s="146" t="s">
        <v>70</v>
      </c>
      <c r="Y116" s="140">
        <v>45362</v>
      </c>
      <c r="Z116" s="4" t="s">
        <v>1888</v>
      </c>
      <c r="AA116" s="4" t="s">
        <v>1886</v>
      </c>
      <c r="AB116" s="141">
        <f t="shared" si="6"/>
        <v>2970000000</v>
      </c>
      <c r="AC116" s="142">
        <f t="shared" si="7"/>
        <v>0</v>
      </c>
      <c r="AD116" s="4"/>
      <c r="AE116" s="4" t="s">
        <v>2037</v>
      </c>
      <c r="AF116" s="252" t="s">
        <v>5444</v>
      </c>
      <c r="AG116" s="4"/>
      <c r="AH116" s="4"/>
      <c r="AI116" s="4"/>
      <c r="AJ116" s="4"/>
      <c r="AK116" s="4"/>
    </row>
    <row r="117" spans="1:37">
      <c r="B117" s="145" t="s">
        <v>5175</v>
      </c>
      <c r="C117" s="4" t="s">
        <v>160</v>
      </c>
      <c r="D117" s="4" t="s">
        <v>5419</v>
      </c>
      <c r="E117" s="4" t="s">
        <v>5419</v>
      </c>
      <c r="F117" s="4" t="s">
        <v>1060</v>
      </c>
      <c r="G117" s="4" t="s">
        <v>5447</v>
      </c>
      <c r="H117" s="4" t="s">
        <v>1427</v>
      </c>
      <c r="I117" s="4" t="s">
        <v>1428</v>
      </c>
      <c r="J117" s="4" t="s">
        <v>5448</v>
      </c>
      <c r="K117" s="139">
        <v>3573000000</v>
      </c>
      <c r="L117" s="139">
        <v>3573000000</v>
      </c>
      <c r="M117" s="4" t="s">
        <v>5208</v>
      </c>
      <c r="N117" s="4" t="s">
        <v>3141</v>
      </c>
      <c r="O117" s="4" t="s">
        <v>4492</v>
      </c>
      <c r="P117" s="186">
        <f t="shared" si="5"/>
        <v>3573000000</v>
      </c>
      <c r="Q117" s="186">
        <f t="shared" si="9"/>
        <v>0</v>
      </c>
      <c r="R117" s="4">
        <v>3</v>
      </c>
      <c r="S117" s="4" t="s">
        <v>70</v>
      </c>
      <c r="T117" s="4" t="s">
        <v>70</v>
      </c>
      <c r="U117" s="140">
        <v>45321</v>
      </c>
      <c r="V117" s="4" t="s">
        <v>1884</v>
      </c>
      <c r="W117" s="4" t="s">
        <v>1954</v>
      </c>
      <c r="X117" s="146" t="s">
        <v>70</v>
      </c>
      <c r="Y117" s="140">
        <v>45362</v>
      </c>
      <c r="Z117" s="4" t="s">
        <v>1888</v>
      </c>
      <c r="AA117" s="4" t="s">
        <v>1886</v>
      </c>
      <c r="AB117" s="141">
        <f t="shared" si="6"/>
        <v>3573000000</v>
      </c>
      <c r="AC117" s="142">
        <f t="shared" si="7"/>
        <v>0</v>
      </c>
      <c r="AD117" s="4"/>
      <c r="AE117" s="4" t="s">
        <v>2037</v>
      </c>
      <c r="AF117" s="252" t="s">
        <v>5444</v>
      </c>
      <c r="AG117" s="4"/>
      <c r="AH117" s="4"/>
      <c r="AI117" s="4"/>
      <c r="AJ117" s="4"/>
      <c r="AK117" s="4"/>
    </row>
    <row r="118" spans="1:37">
      <c r="B118" s="145" t="s">
        <v>5175</v>
      </c>
      <c r="C118" s="4" t="s">
        <v>160</v>
      </c>
      <c r="D118" s="4" t="s">
        <v>5419</v>
      </c>
      <c r="E118" s="4" t="s">
        <v>5419</v>
      </c>
      <c r="F118" s="4" t="s">
        <v>1060</v>
      </c>
      <c r="G118" s="4" t="s">
        <v>5449</v>
      </c>
      <c r="H118" s="4" t="s">
        <v>1427</v>
      </c>
      <c r="I118" s="4" t="s">
        <v>1428</v>
      </c>
      <c r="J118" s="4" t="s">
        <v>5450</v>
      </c>
      <c r="K118" s="139">
        <v>3549000000</v>
      </c>
      <c r="L118" s="139">
        <v>3549000000</v>
      </c>
      <c r="M118" s="4" t="s">
        <v>5208</v>
      </c>
      <c r="N118" s="4" t="s">
        <v>3461</v>
      </c>
      <c r="O118" s="4" t="s">
        <v>2894</v>
      </c>
      <c r="P118" s="186">
        <f t="shared" si="5"/>
        <v>3549000000</v>
      </c>
      <c r="Q118" s="186">
        <f t="shared" si="9"/>
        <v>0</v>
      </c>
      <c r="R118" s="4">
        <v>3</v>
      </c>
      <c r="S118" s="4" t="s">
        <v>70</v>
      </c>
      <c r="T118" s="4" t="s">
        <v>70</v>
      </c>
      <c r="U118" s="140">
        <v>45321</v>
      </c>
      <c r="V118" s="4" t="s">
        <v>1884</v>
      </c>
      <c r="W118" s="4" t="s">
        <v>1954</v>
      </c>
      <c r="X118" s="146" t="s">
        <v>70</v>
      </c>
      <c r="Y118" s="140">
        <v>45362</v>
      </c>
      <c r="Z118" s="4" t="s">
        <v>1888</v>
      </c>
      <c r="AA118" s="4" t="s">
        <v>1886</v>
      </c>
      <c r="AB118" s="141">
        <f t="shared" si="6"/>
        <v>3549000000</v>
      </c>
      <c r="AC118" s="142">
        <f t="shared" si="7"/>
        <v>0</v>
      </c>
      <c r="AD118" s="4"/>
      <c r="AE118" s="4" t="s">
        <v>2037</v>
      </c>
      <c r="AF118" s="252" t="s">
        <v>5444</v>
      </c>
      <c r="AG118" s="4"/>
      <c r="AH118" s="4"/>
      <c r="AI118" s="4"/>
      <c r="AJ118" s="4"/>
      <c r="AK118" s="4"/>
    </row>
    <row r="119" spans="1:37">
      <c r="B119" s="145" t="s">
        <v>5175</v>
      </c>
      <c r="C119" s="4" t="s">
        <v>160</v>
      </c>
      <c r="D119" s="4" t="s">
        <v>5419</v>
      </c>
      <c r="E119" s="4" t="s">
        <v>5419</v>
      </c>
      <c r="F119" s="4" t="s">
        <v>1060</v>
      </c>
      <c r="G119" s="4" t="s">
        <v>5451</v>
      </c>
      <c r="H119" s="4" t="s">
        <v>1427</v>
      </c>
      <c r="I119" s="4" t="s">
        <v>1428</v>
      </c>
      <c r="J119" s="4" t="s">
        <v>5452</v>
      </c>
      <c r="K119" s="139">
        <v>5215000000</v>
      </c>
      <c r="L119" s="139">
        <v>5215000000</v>
      </c>
      <c r="M119" s="4" t="s">
        <v>5208</v>
      </c>
      <c r="N119" s="4" t="s">
        <v>2624</v>
      </c>
      <c r="O119" s="4" t="s">
        <v>2894</v>
      </c>
      <c r="P119" s="186">
        <f t="shared" si="5"/>
        <v>5215000000</v>
      </c>
      <c r="Q119" s="186">
        <f t="shared" si="9"/>
        <v>0</v>
      </c>
      <c r="R119" s="4">
        <v>3</v>
      </c>
      <c r="S119" s="4" t="s">
        <v>70</v>
      </c>
      <c r="T119" s="4" t="s">
        <v>70</v>
      </c>
      <c r="U119" s="140">
        <v>45321</v>
      </c>
      <c r="V119" s="4" t="s">
        <v>1884</v>
      </c>
      <c r="W119" s="4" t="s">
        <v>1954</v>
      </c>
      <c r="X119" s="146" t="s">
        <v>70</v>
      </c>
      <c r="Y119" s="140">
        <v>45362</v>
      </c>
      <c r="Z119" s="4" t="s">
        <v>1888</v>
      </c>
      <c r="AA119" s="4" t="s">
        <v>1886</v>
      </c>
      <c r="AB119" s="141">
        <f t="shared" si="6"/>
        <v>5215000000</v>
      </c>
      <c r="AC119" s="142">
        <f t="shared" si="7"/>
        <v>0</v>
      </c>
      <c r="AD119" s="4"/>
      <c r="AE119" s="4" t="s">
        <v>2037</v>
      </c>
      <c r="AF119" s="252" t="s">
        <v>5444</v>
      </c>
      <c r="AG119" s="4"/>
      <c r="AH119" s="4"/>
      <c r="AI119" s="4"/>
      <c r="AJ119" s="4"/>
      <c r="AK119" s="4"/>
    </row>
    <row r="120" spans="1:37">
      <c r="B120" s="145" t="s">
        <v>5175</v>
      </c>
      <c r="C120" s="4" t="s">
        <v>160</v>
      </c>
      <c r="D120" s="4" t="s">
        <v>5419</v>
      </c>
      <c r="E120" s="4" t="s">
        <v>5419</v>
      </c>
      <c r="F120" s="4" t="s">
        <v>1060</v>
      </c>
      <c r="G120" s="4" t="s">
        <v>5453</v>
      </c>
      <c r="H120" s="4" t="s">
        <v>1427</v>
      </c>
      <c r="I120" s="4" t="s">
        <v>1428</v>
      </c>
      <c r="J120" s="4" t="s">
        <v>5454</v>
      </c>
      <c r="K120" s="139">
        <v>2322000000</v>
      </c>
      <c r="L120" s="139">
        <v>2322000000</v>
      </c>
      <c r="M120" s="4" t="s">
        <v>5347</v>
      </c>
      <c r="N120" s="4" t="s">
        <v>3748</v>
      </c>
      <c r="O120" s="4" t="s">
        <v>2894</v>
      </c>
      <c r="P120" s="186">
        <f t="shared" si="5"/>
        <v>2322000000</v>
      </c>
      <c r="Q120" s="186">
        <f t="shared" si="9"/>
        <v>0</v>
      </c>
      <c r="R120" s="4">
        <v>3</v>
      </c>
      <c r="S120" s="4" t="s">
        <v>70</v>
      </c>
      <c r="T120" s="4" t="s">
        <v>70</v>
      </c>
      <c r="U120" s="140">
        <v>45321</v>
      </c>
      <c r="V120" s="4" t="s">
        <v>1884</v>
      </c>
      <c r="W120" s="4" t="s">
        <v>1954</v>
      </c>
      <c r="X120" s="146" t="s">
        <v>70</v>
      </c>
      <c r="Y120" s="140">
        <v>45362</v>
      </c>
      <c r="Z120" s="4" t="s">
        <v>1888</v>
      </c>
      <c r="AA120" s="4" t="s">
        <v>1886</v>
      </c>
      <c r="AB120" s="141">
        <f t="shared" si="6"/>
        <v>2322000000</v>
      </c>
      <c r="AC120" s="142">
        <f t="shared" si="7"/>
        <v>0</v>
      </c>
      <c r="AD120" s="4"/>
      <c r="AE120" s="4" t="s">
        <v>2037</v>
      </c>
      <c r="AF120" s="252" t="s">
        <v>5444</v>
      </c>
      <c r="AG120" s="4"/>
      <c r="AH120" s="4"/>
      <c r="AI120" s="4"/>
      <c r="AJ120" s="4"/>
      <c r="AK120" s="4"/>
    </row>
    <row r="121" spans="1:37">
      <c r="B121" s="145" t="s">
        <v>5175</v>
      </c>
      <c r="C121" s="4" t="s">
        <v>160</v>
      </c>
      <c r="D121" s="4" t="s">
        <v>5419</v>
      </c>
      <c r="E121" s="4" t="s">
        <v>5419</v>
      </c>
      <c r="F121" s="4" t="s">
        <v>1060</v>
      </c>
      <c r="G121" s="4" t="s">
        <v>5455</v>
      </c>
      <c r="H121" s="4" t="s">
        <v>1427</v>
      </c>
      <c r="I121" s="4" t="s">
        <v>1428</v>
      </c>
      <c r="J121" s="4" t="s">
        <v>5456</v>
      </c>
      <c r="K121" s="139">
        <v>1124000000</v>
      </c>
      <c r="L121" s="139">
        <v>1124000000</v>
      </c>
      <c r="M121" s="4" t="s">
        <v>5347</v>
      </c>
      <c r="N121" s="4" t="s">
        <v>2662</v>
      </c>
      <c r="O121" s="4" t="s">
        <v>3608</v>
      </c>
      <c r="P121" s="186">
        <f t="shared" si="5"/>
        <v>1124000000</v>
      </c>
      <c r="Q121" s="186">
        <f t="shared" si="9"/>
        <v>0</v>
      </c>
      <c r="R121" s="4">
        <v>3</v>
      </c>
      <c r="S121" s="4" t="s">
        <v>70</v>
      </c>
      <c r="T121" s="4" t="s">
        <v>70</v>
      </c>
      <c r="U121" s="140">
        <v>45321</v>
      </c>
      <c r="V121" s="4" t="s">
        <v>1884</v>
      </c>
      <c r="W121" s="4" t="s">
        <v>1954</v>
      </c>
      <c r="X121" s="146" t="s">
        <v>70</v>
      </c>
      <c r="Y121" s="140">
        <v>45362</v>
      </c>
      <c r="Z121" s="4" t="s">
        <v>1888</v>
      </c>
      <c r="AA121" s="4" t="s">
        <v>1886</v>
      </c>
      <c r="AB121" s="141">
        <f t="shared" si="6"/>
        <v>1124000000</v>
      </c>
      <c r="AC121" s="142">
        <f t="shared" si="7"/>
        <v>0</v>
      </c>
      <c r="AD121" s="4"/>
      <c r="AE121" s="4" t="s">
        <v>2037</v>
      </c>
      <c r="AF121" s="252" t="s">
        <v>5444</v>
      </c>
      <c r="AG121" s="4"/>
      <c r="AH121" s="4"/>
      <c r="AI121" s="4"/>
      <c r="AJ121" s="4"/>
      <c r="AK121" s="4"/>
    </row>
    <row r="122" spans="1:37">
      <c r="B122" s="145" t="s">
        <v>5175</v>
      </c>
      <c r="C122" s="4" t="s">
        <v>160</v>
      </c>
      <c r="D122" s="4" t="s">
        <v>5419</v>
      </c>
      <c r="E122" s="4" t="s">
        <v>5419</v>
      </c>
      <c r="F122" s="4" t="s">
        <v>1060</v>
      </c>
      <c r="G122" s="4" t="s">
        <v>5457</v>
      </c>
      <c r="H122" s="4" t="s">
        <v>1427</v>
      </c>
      <c r="I122" s="4" t="s">
        <v>1428</v>
      </c>
      <c r="J122" s="4" t="s">
        <v>5458</v>
      </c>
      <c r="K122" s="139">
        <v>2173000000</v>
      </c>
      <c r="L122" s="139">
        <v>2173000000</v>
      </c>
      <c r="M122" s="4" t="s">
        <v>5347</v>
      </c>
      <c r="N122" s="4" t="s">
        <v>2992</v>
      </c>
      <c r="O122" s="4" t="s">
        <v>2877</v>
      </c>
      <c r="P122" s="186">
        <f t="shared" si="5"/>
        <v>2173000000</v>
      </c>
      <c r="Q122" s="186">
        <f t="shared" si="9"/>
        <v>0</v>
      </c>
      <c r="R122" s="4">
        <v>3</v>
      </c>
      <c r="S122" s="4" t="s">
        <v>70</v>
      </c>
      <c r="T122" s="4" t="s">
        <v>70</v>
      </c>
      <c r="U122" s="140">
        <v>45321</v>
      </c>
      <c r="V122" s="4" t="s">
        <v>1884</v>
      </c>
      <c r="W122" s="4" t="s">
        <v>1954</v>
      </c>
      <c r="X122" s="146" t="s">
        <v>70</v>
      </c>
      <c r="Y122" s="140">
        <v>45362</v>
      </c>
      <c r="Z122" s="4" t="s">
        <v>1888</v>
      </c>
      <c r="AA122" s="4" t="s">
        <v>1886</v>
      </c>
      <c r="AB122" s="141">
        <f t="shared" si="6"/>
        <v>2173000000</v>
      </c>
      <c r="AC122" s="142">
        <f t="shared" si="7"/>
        <v>0</v>
      </c>
      <c r="AD122" s="4"/>
      <c r="AE122" s="4" t="s">
        <v>2037</v>
      </c>
      <c r="AF122" s="252" t="s">
        <v>5444</v>
      </c>
      <c r="AG122" s="4"/>
      <c r="AH122" s="4"/>
      <c r="AI122" s="4"/>
      <c r="AJ122" s="4"/>
      <c r="AK122" s="4"/>
    </row>
    <row r="123" spans="1:37">
      <c r="B123" s="145" t="s">
        <v>5175</v>
      </c>
      <c r="C123" s="4" t="s">
        <v>160</v>
      </c>
      <c r="D123" s="4" t="s">
        <v>5419</v>
      </c>
      <c r="E123" s="4" t="s">
        <v>5419</v>
      </c>
      <c r="F123" s="4" t="s">
        <v>1060</v>
      </c>
      <c r="G123" s="4" t="s">
        <v>5459</v>
      </c>
      <c r="H123" s="4" t="s">
        <v>1427</v>
      </c>
      <c r="I123" s="4" t="s">
        <v>1428</v>
      </c>
      <c r="J123" s="4" t="s">
        <v>5460</v>
      </c>
      <c r="K123" s="139">
        <v>1350000000</v>
      </c>
      <c r="L123" s="139">
        <v>1350000000</v>
      </c>
      <c r="M123" s="4" t="s">
        <v>5347</v>
      </c>
      <c r="N123" s="4" t="s">
        <v>2138</v>
      </c>
      <c r="O123" s="4" t="s">
        <v>3458</v>
      </c>
      <c r="P123" s="186">
        <f t="shared" si="5"/>
        <v>1350000000</v>
      </c>
      <c r="Q123" s="186">
        <f t="shared" si="9"/>
        <v>0</v>
      </c>
      <c r="R123" s="4">
        <v>3</v>
      </c>
      <c r="S123" s="4" t="s">
        <v>70</v>
      </c>
      <c r="T123" s="4" t="s">
        <v>70</v>
      </c>
      <c r="U123" s="140">
        <v>45321</v>
      </c>
      <c r="V123" s="4" t="s">
        <v>1884</v>
      </c>
      <c r="W123" s="4" t="s">
        <v>1954</v>
      </c>
      <c r="X123" s="146" t="s">
        <v>70</v>
      </c>
      <c r="Y123" s="140">
        <v>45362</v>
      </c>
      <c r="Z123" s="4" t="s">
        <v>1888</v>
      </c>
      <c r="AA123" s="4" t="s">
        <v>1886</v>
      </c>
      <c r="AB123" s="141">
        <f t="shared" si="6"/>
        <v>1350000000</v>
      </c>
      <c r="AC123" s="142">
        <f t="shared" si="7"/>
        <v>0</v>
      </c>
      <c r="AD123" s="4"/>
      <c r="AE123" s="4" t="s">
        <v>2037</v>
      </c>
      <c r="AF123" s="252" t="s">
        <v>5444</v>
      </c>
      <c r="AG123" s="4"/>
      <c r="AH123" s="4"/>
      <c r="AI123" s="4"/>
      <c r="AJ123" s="4"/>
      <c r="AK123" s="4"/>
    </row>
    <row r="124" spans="1:37">
      <c r="B124" s="145" t="s">
        <v>5175</v>
      </c>
      <c r="C124" s="4" t="s">
        <v>160</v>
      </c>
      <c r="D124" s="4" t="s">
        <v>5419</v>
      </c>
      <c r="E124" s="4" t="s">
        <v>5419</v>
      </c>
      <c r="F124" s="4" t="s">
        <v>1060</v>
      </c>
      <c r="G124" s="4" t="s">
        <v>5461</v>
      </c>
      <c r="H124" s="4" t="s">
        <v>1427</v>
      </c>
      <c r="I124" s="4" t="s">
        <v>1428</v>
      </c>
      <c r="J124" s="4" t="s">
        <v>5462</v>
      </c>
      <c r="K124" s="139">
        <v>3559000000</v>
      </c>
      <c r="L124" s="139">
        <v>3559000000</v>
      </c>
      <c r="M124" s="4" t="s">
        <v>5347</v>
      </c>
      <c r="N124" s="4" t="s">
        <v>4701</v>
      </c>
      <c r="O124" s="4" t="s">
        <v>3133</v>
      </c>
      <c r="P124" s="186">
        <f t="shared" si="5"/>
        <v>3559000000</v>
      </c>
      <c r="Q124" s="186">
        <f t="shared" si="9"/>
        <v>0</v>
      </c>
      <c r="R124" s="4">
        <v>3</v>
      </c>
      <c r="S124" s="4" t="s">
        <v>70</v>
      </c>
      <c r="T124" s="4" t="s">
        <v>70</v>
      </c>
      <c r="U124" s="140">
        <v>45321</v>
      </c>
      <c r="V124" s="4" t="s">
        <v>1884</v>
      </c>
      <c r="W124" s="4" t="s">
        <v>1954</v>
      </c>
      <c r="X124" s="146" t="s">
        <v>70</v>
      </c>
      <c r="Y124" s="140">
        <v>45362</v>
      </c>
      <c r="Z124" s="4" t="s">
        <v>1888</v>
      </c>
      <c r="AA124" s="4" t="s">
        <v>1886</v>
      </c>
      <c r="AB124" s="141">
        <f t="shared" si="6"/>
        <v>3559000000</v>
      </c>
      <c r="AC124" s="142">
        <f t="shared" si="7"/>
        <v>0</v>
      </c>
      <c r="AD124" s="4"/>
      <c r="AE124" s="4" t="s">
        <v>2037</v>
      </c>
      <c r="AF124" s="252" t="s">
        <v>5444</v>
      </c>
      <c r="AG124" s="4"/>
      <c r="AH124" s="4"/>
      <c r="AI124" s="4"/>
      <c r="AJ124" s="4"/>
      <c r="AK124" s="4"/>
    </row>
    <row r="125" spans="1:37">
      <c r="B125" s="145" t="s">
        <v>5175</v>
      </c>
      <c r="C125" s="4" t="s">
        <v>160</v>
      </c>
      <c r="D125" s="4" t="s">
        <v>5419</v>
      </c>
      <c r="E125" s="4" t="s">
        <v>5419</v>
      </c>
      <c r="F125" s="4" t="s">
        <v>1060</v>
      </c>
      <c r="G125" s="4" t="s">
        <v>5463</v>
      </c>
      <c r="H125" s="4" t="s">
        <v>1427</v>
      </c>
      <c r="I125" s="4" t="s">
        <v>1428</v>
      </c>
      <c r="J125" s="4" t="s">
        <v>5464</v>
      </c>
      <c r="K125" s="139">
        <v>1790000000</v>
      </c>
      <c r="L125" s="139">
        <v>1790000000</v>
      </c>
      <c r="M125" s="4" t="s">
        <v>5347</v>
      </c>
      <c r="N125" s="4" t="s">
        <v>3243</v>
      </c>
      <c r="O125" s="4" t="s">
        <v>2869</v>
      </c>
      <c r="P125" s="186">
        <f t="shared" si="5"/>
        <v>1790000000</v>
      </c>
      <c r="Q125" s="186">
        <f t="shared" si="9"/>
        <v>0</v>
      </c>
      <c r="R125" s="4">
        <v>3</v>
      </c>
      <c r="S125" s="4" t="s">
        <v>70</v>
      </c>
      <c r="T125" s="4" t="s">
        <v>70</v>
      </c>
      <c r="U125" s="140">
        <v>45321</v>
      </c>
      <c r="V125" s="4" t="s">
        <v>1884</v>
      </c>
      <c r="W125" s="4" t="s">
        <v>1954</v>
      </c>
      <c r="X125" s="146" t="s">
        <v>70</v>
      </c>
      <c r="Y125" s="140">
        <v>45362</v>
      </c>
      <c r="Z125" s="4" t="s">
        <v>1888</v>
      </c>
      <c r="AA125" s="4" t="s">
        <v>1886</v>
      </c>
      <c r="AB125" s="141">
        <f t="shared" si="6"/>
        <v>1790000000</v>
      </c>
      <c r="AC125" s="142">
        <f t="shared" si="7"/>
        <v>0</v>
      </c>
      <c r="AD125" s="4"/>
      <c r="AE125" s="4" t="s">
        <v>2037</v>
      </c>
      <c r="AF125" s="252" t="s">
        <v>5444</v>
      </c>
      <c r="AG125" s="4"/>
      <c r="AH125" s="4"/>
      <c r="AI125" s="4"/>
      <c r="AJ125" s="4"/>
      <c r="AK125" s="4"/>
    </row>
    <row r="126" spans="1:37">
      <c r="B126" s="145" t="s">
        <v>5175</v>
      </c>
      <c r="C126" s="4" t="s">
        <v>160</v>
      </c>
      <c r="D126" s="4" t="s">
        <v>5419</v>
      </c>
      <c r="E126" s="4" t="s">
        <v>5419</v>
      </c>
      <c r="F126" s="4" t="s">
        <v>1060</v>
      </c>
      <c r="G126" s="4" t="s">
        <v>5465</v>
      </c>
      <c r="H126" s="4" t="s">
        <v>1427</v>
      </c>
      <c r="I126" s="4" t="s">
        <v>1428</v>
      </c>
      <c r="J126" s="4" t="s">
        <v>5466</v>
      </c>
      <c r="K126" s="139">
        <v>4100000000</v>
      </c>
      <c r="L126" s="139">
        <v>4100000000</v>
      </c>
      <c r="M126" s="4" t="s">
        <v>5467</v>
      </c>
      <c r="N126" s="4" t="s">
        <v>2618</v>
      </c>
      <c r="O126" s="4" t="s">
        <v>2573</v>
      </c>
      <c r="P126" s="186">
        <f t="shared" si="5"/>
        <v>4100000000</v>
      </c>
      <c r="Q126" s="186">
        <f t="shared" si="9"/>
        <v>0</v>
      </c>
      <c r="R126" s="4">
        <v>3</v>
      </c>
      <c r="S126" s="4" t="s">
        <v>70</v>
      </c>
      <c r="T126" s="4" t="s">
        <v>70</v>
      </c>
      <c r="U126" s="140">
        <v>45321</v>
      </c>
      <c r="V126" s="4" t="s">
        <v>1884</v>
      </c>
      <c r="W126" s="4" t="s">
        <v>1954</v>
      </c>
      <c r="X126" s="146" t="s">
        <v>70</v>
      </c>
      <c r="Y126" s="140">
        <v>45362</v>
      </c>
      <c r="Z126" s="4" t="s">
        <v>1888</v>
      </c>
      <c r="AA126" s="4" t="s">
        <v>1886</v>
      </c>
      <c r="AB126" s="141">
        <f t="shared" si="6"/>
        <v>4100000000</v>
      </c>
      <c r="AC126" s="142">
        <f t="shared" si="7"/>
        <v>0</v>
      </c>
      <c r="AD126" s="4"/>
      <c r="AE126" s="4" t="s">
        <v>2037</v>
      </c>
      <c r="AF126" s="252" t="s">
        <v>5444</v>
      </c>
      <c r="AG126" s="4"/>
      <c r="AH126" s="4"/>
      <c r="AI126" s="4"/>
      <c r="AJ126" s="4"/>
      <c r="AK126" s="4"/>
    </row>
    <row r="127" spans="1:37">
      <c r="B127" s="145" t="s">
        <v>5175</v>
      </c>
      <c r="C127" s="4" t="s">
        <v>160</v>
      </c>
      <c r="D127" s="4" t="s">
        <v>5419</v>
      </c>
      <c r="E127" s="4" t="s">
        <v>5419</v>
      </c>
      <c r="F127" s="4" t="s">
        <v>1060</v>
      </c>
      <c r="G127" s="4" t="s">
        <v>5468</v>
      </c>
      <c r="H127" s="4" t="s">
        <v>1427</v>
      </c>
      <c r="I127" s="4" t="s">
        <v>1428</v>
      </c>
      <c r="J127" s="4" t="s">
        <v>5469</v>
      </c>
      <c r="K127" s="139">
        <v>1318500000</v>
      </c>
      <c r="L127" s="139">
        <v>1318500000</v>
      </c>
      <c r="M127" s="4" t="s">
        <v>5467</v>
      </c>
      <c r="N127" s="4" t="s">
        <v>2767</v>
      </c>
      <c r="O127" s="4" t="s">
        <v>3225</v>
      </c>
      <c r="P127" s="186">
        <f t="shared" si="5"/>
        <v>1318500000</v>
      </c>
      <c r="Q127" s="186">
        <f t="shared" si="9"/>
        <v>0</v>
      </c>
      <c r="R127" s="4">
        <v>3</v>
      </c>
      <c r="S127" s="4" t="s">
        <v>70</v>
      </c>
      <c r="T127" s="4" t="s">
        <v>70</v>
      </c>
      <c r="U127" s="140">
        <v>45321</v>
      </c>
      <c r="V127" s="4" t="s">
        <v>1884</v>
      </c>
      <c r="W127" s="4" t="s">
        <v>1954</v>
      </c>
      <c r="X127" s="146" t="s">
        <v>70</v>
      </c>
      <c r="Y127" s="140">
        <v>45362</v>
      </c>
      <c r="Z127" s="4" t="s">
        <v>1888</v>
      </c>
      <c r="AA127" s="4" t="s">
        <v>1886</v>
      </c>
      <c r="AB127" s="141">
        <f t="shared" si="6"/>
        <v>1318500000</v>
      </c>
      <c r="AC127" s="142">
        <f t="shared" si="7"/>
        <v>0</v>
      </c>
      <c r="AD127" s="4"/>
      <c r="AE127" s="4" t="s">
        <v>2037</v>
      </c>
      <c r="AF127" s="252" t="s">
        <v>5444</v>
      </c>
      <c r="AG127" s="4"/>
      <c r="AH127" s="4"/>
      <c r="AI127" s="4"/>
      <c r="AJ127" s="4"/>
      <c r="AK127" s="4"/>
    </row>
    <row r="128" spans="1:37">
      <c r="B128" s="145" t="s">
        <v>5175</v>
      </c>
      <c r="C128" s="4" t="s">
        <v>160</v>
      </c>
      <c r="D128" s="4" t="s">
        <v>5419</v>
      </c>
      <c r="E128" s="4" t="s">
        <v>5419</v>
      </c>
      <c r="F128" s="4" t="s">
        <v>1060</v>
      </c>
      <c r="G128" s="4" t="s">
        <v>5470</v>
      </c>
      <c r="H128" s="4" t="s">
        <v>1427</v>
      </c>
      <c r="I128" s="4" t="s">
        <v>1428</v>
      </c>
      <c r="J128" s="4" t="s">
        <v>5471</v>
      </c>
      <c r="K128" s="139">
        <v>2250000000</v>
      </c>
      <c r="L128" s="139">
        <v>2250000000</v>
      </c>
      <c r="M128" s="4" t="s">
        <v>5467</v>
      </c>
      <c r="N128" s="4" t="s">
        <v>3598</v>
      </c>
      <c r="O128" s="4" t="s">
        <v>3376</v>
      </c>
      <c r="P128" s="186">
        <f t="shared" si="5"/>
        <v>2250000000</v>
      </c>
      <c r="Q128" s="186">
        <f t="shared" si="9"/>
        <v>0</v>
      </c>
      <c r="R128" s="4">
        <v>3</v>
      </c>
      <c r="S128" s="4" t="s">
        <v>70</v>
      </c>
      <c r="T128" s="4" t="s">
        <v>70</v>
      </c>
      <c r="U128" s="140">
        <v>45321</v>
      </c>
      <c r="V128" s="4" t="s">
        <v>1884</v>
      </c>
      <c r="W128" s="4" t="s">
        <v>1954</v>
      </c>
      <c r="X128" s="146" t="s">
        <v>70</v>
      </c>
      <c r="Y128" s="140">
        <v>45362</v>
      </c>
      <c r="Z128" s="4" t="s">
        <v>1888</v>
      </c>
      <c r="AA128" s="4" t="s">
        <v>1886</v>
      </c>
      <c r="AB128" s="141">
        <f t="shared" si="6"/>
        <v>2250000000</v>
      </c>
      <c r="AC128" s="142">
        <f t="shared" si="7"/>
        <v>0</v>
      </c>
      <c r="AD128" s="4"/>
      <c r="AE128" s="4" t="s">
        <v>2037</v>
      </c>
      <c r="AF128" s="252" t="s">
        <v>5444</v>
      </c>
      <c r="AG128" s="4"/>
      <c r="AH128" s="4"/>
      <c r="AI128" s="4"/>
      <c r="AJ128" s="4"/>
      <c r="AK128" s="4"/>
    </row>
    <row r="129" spans="2:37">
      <c r="B129" s="145" t="s">
        <v>5175</v>
      </c>
      <c r="C129" s="4" t="s">
        <v>160</v>
      </c>
      <c r="D129" s="4" t="s">
        <v>5419</v>
      </c>
      <c r="E129" s="4" t="s">
        <v>5419</v>
      </c>
      <c r="F129" s="4" t="s">
        <v>1060</v>
      </c>
      <c r="G129" s="4" t="s">
        <v>5472</v>
      </c>
      <c r="H129" s="4" t="s">
        <v>1427</v>
      </c>
      <c r="I129" s="4" t="s">
        <v>1428</v>
      </c>
      <c r="J129" s="4" t="s">
        <v>5473</v>
      </c>
      <c r="K129" s="139">
        <v>2700000000</v>
      </c>
      <c r="L129" s="139">
        <v>2700000000</v>
      </c>
      <c r="M129" s="4" t="s">
        <v>5347</v>
      </c>
      <c r="N129" s="4" t="s">
        <v>4549</v>
      </c>
      <c r="O129" s="4" t="s">
        <v>3519</v>
      </c>
      <c r="P129" s="186">
        <f t="shared" si="5"/>
        <v>2700000000</v>
      </c>
      <c r="Q129" s="186">
        <f t="shared" si="9"/>
        <v>0</v>
      </c>
      <c r="R129" s="4">
        <v>3</v>
      </c>
      <c r="S129" s="4" t="s">
        <v>70</v>
      </c>
      <c r="T129" s="4" t="s">
        <v>70</v>
      </c>
      <c r="U129" s="140">
        <v>45321</v>
      </c>
      <c r="V129" s="4" t="s">
        <v>1884</v>
      </c>
      <c r="W129" s="4" t="s">
        <v>1954</v>
      </c>
      <c r="X129" s="146" t="s">
        <v>70</v>
      </c>
      <c r="Y129" s="140">
        <v>45362</v>
      </c>
      <c r="Z129" s="4" t="s">
        <v>1888</v>
      </c>
      <c r="AA129" s="4" t="s">
        <v>1886</v>
      </c>
      <c r="AB129" s="141">
        <f t="shared" si="6"/>
        <v>2700000000</v>
      </c>
      <c r="AC129" s="142">
        <f t="shared" si="7"/>
        <v>0</v>
      </c>
      <c r="AD129" s="4"/>
      <c r="AE129" s="4" t="s">
        <v>2037</v>
      </c>
      <c r="AF129" s="252" t="s">
        <v>5444</v>
      </c>
      <c r="AG129" s="4"/>
      <c r="AH129" s="4"/>
      <c r="AI129" s="4"/>
      <c r="AJ129" s="4"/>
      <c r="AK129" s="4"/>
    </row>
    <row r="130" spans="2:37">
      <c r="B130" s="145" t="s">
        <v>5175</v>
      </c>
      <c r="C130" s="4" t="s">
        <v>160</v>
      </c>
      <c r="D130" s="4" t="s">
        <v>5419</v>
      </c>
      <c r="E130" s="4" t="s">
        <v>5419</v>
      </c>
      <c r="F130" s="4" t="s">
        <v>1060</v>
      </c>
      <c r="G130" s="4" t="s">
        <v>5474</v>
      </c>
      <c r="H130" s="4" t="s">
        <v>1427</v>
      </c>
      <c r="I130" s="4" t="s">
        <v>1428</v>
      </c>
      <c r="J130" s="4" t="s">
        <v>5475</v>
      </c>
      <c r="K130" s="139">
        <v>2995000000</v>
      </c>
      <c r="L130" s="139">
        <v>2995000000</v>
      </c>
      <c r="M130" s="4" t="s">
        <v>5347</v>
      </c>
      <c r="N130" s="4" t="s">
        <v>4197</v>
      </c>
      <c r="O130" s="4" t="s">
        <v>2602</v>
      </c>
      <c r="P130" s="186">
        <f t="shared" si="5"/>
        <v>2995000000</v>
      </c>
      <c r="Q130" s="186">
        <f t="shared" si="9"/>
        <v>0</v>
      </c>
      <c r="R130" s="4">
        <v>3</v>
      </c>
      <c r="S130" s="4" t="s">
        <v>70</v>
      </c>
      <c r="T130" s="4" t="s">
        <v>70</v>
      </c>
      <c r="U130" s="140">
        <v>45321</v>
      </c>
      <c r="V130" s="4" t="s">
        <v>1884</v>
      </c>
      <c r="W130" s="4" t="s">
        <v>1954</v>
      </c>
      <c r="X130" s="146" t="s">
        <v>70</v>
      </c>
      <c r="Y130" s="140">
        <v>45362</v>
      </c>
      <c r="Z130" s="4" t="s">
        <v>1888</v>
      </c>
      <c r="AA130" s="4" t="s">
        <v>1886</v>
      </c>
      <c r="AB130" s="141">
        <f t="shared" si="6"/>
        <v>2995000000</v>
      </c>
      <c r="AC130" s="142">
        <f t="shared" si="7"/>
        <v>0</v>
      </c>
      <c r="AD130" s="4"/>
      <c r="AE130" s="4" t="s">
        <v>2037</v>
      </c>
      <c r="AF130" s="252" t="s">
        <v>5444</v>
      </c>
      <c r="AG130" s="4"/>
      <c r="AH130" s="4"/>
      <c r="AI130" s="4"/>
      <c r="AJ130" s="4"/>
      <c r="AK130" s="4"/>
    </row>
    <row r="131" spans="2:37">
      <c r="B131" s="145" t="s">
        <v>5175</v>
      </c>
      <c r="C131" s="4" t="s">
        <v>160</v>
      </c>
      <c r="D131" s="4" t="s">
        <v>5419</v>
      </c>
      <c r="E131" s="4" t="s">
        <v>5419</v>
      </c>
      <c r="F131" s="4" t="s">
        <v>1060</v>
      </c>
      <c r="G131" s="4" t="s">
        <v>5476</v>
      </c>
      <c r="H131" s="4" t="s">
        <v>1427</v>
      </c>
      <c r="I131" s="4" t="s">
        <v>1428</v>
      </c>
      <c r="J131" s="4" t="s">
        <v>5477</v>
      </c>
      <c r="K131" s="139">
        <v>2700000000</v>
      </c>
      <c r="L131" s="139">
        <v>2700000000</v>
      </c>
      <c r="M131" s="4" t="s">
        <v>5347</v>
      </c>
      <c r="N131" s="4" t="s">
        <v>3342</v>
      </c>
      <c r="O131" s="4" t="s">
        <v>2475</v>
      </c>
      <c r="P131" s="186">
        <f t="shared" si="5"/>
        <v>2700000000</v>
      </c>
      <c r="Q131" s="186">
        <f t="shared" si="9"/>
        <v>0</v>
      </c>
      <c r="R131" s="4">
        <v>3</v>
      </c>
      <c r="S131" s="4" t="s">
        <v>70</v>
      </c>
      <c r="T131" s="4" t="s">
        <v>70</v>
      </c>
      <c r="U131" s="140">
        <v>45321</v>
      </c>
      <c r="V131" s="4" t="s">
        <v>1884</v>
      </c>
      <c r="W131" s="4" t="s">
        <v>1954</v>
      </c>
      <c r="X131" s="146" t="s">
        <v>70</v>
      </c>
      <c r="Y131" s="140">
        <v>45362</v>
      </c>
      <c r="Z131" s="4" t="s">
        <v>1888</v>
      </c>
      <c r="AA131" s="4" t="s">
        <v>1886</v>
      </c>
      <c r="AB131" s="141">
        <f t="shared" si="6"/>
        <v>2700000000</v>
      </c>
      <c r="AC131" s="142">
        <f t="shared" si="7"/>
        <v>0</v>
      </c>
      <c r="AD131" s="4"/>
      <c r="AE131" s="4" t="s">
        <v>2037</v>
      </c>
      <c r="AF131" s="252" t="s">
        <v>5444</v>
      </c>
      <c r="AG131" s="4"/>
      <c r="AH131" s="4"/>
      <c r="AI131" s="4"/>
      <c r="AJ131" s="4"/>
      <c r="AK131" s="4"/>
    </row>
    <row r="132" spans="2:37">
      <c r="B132" s="145" t="s">
        <v>5175</v>
      </c>
      <c r="C132" s="4" t="s">
        <v>160</v>
      </c>
      <c r="D132" s="4" t="s">
        <v>5419</v>
      </c>
      <c r="E132" s="4" t="s">
        <v>5419</v>
      </c>
      <c r="F132" s="4" t="s">
        <v>1060</v>
      </c>
      <c r="G132" s="4" t="s">
        <v>5478</v>
      </c>
      <c r="H132" s="4" t="s">
        <v>1427</v>
      </c>
      <c r="I132" s="4" t="s">
        <v>1428</v>
      </c>
      <c r="J132" s="4" t="s">
        <v>5479</v>
      </c>
      <c r="K132" s="139">
        <v>2668000000</v>
      </c>
      <c r="L132" s="139">
        <v>2668000000</v>
      </c>
      <c r="M132" s="4" t="s">
        <v>5347</v>
      </c>
      <c r="N132" s="4" t="s">
        <v>5480</v>
      </c>
      <c r="O132" s="4" t="s">
        <v>5481</v>
      </c>
      <c r="P132" s="186">
        <f t="shared" ref="P132:P195" si="10">L132</f>
        <v>2668000000</v>
      </c>
      <c r="Q132" s="186">
        <f t="shared" si="9"/>
        <v>0</v>
      </c>
      <c r="R132" s="4">
        <v>3</v>
      </c>
      <c r="S132" s="4" t="s">
        <v>70</v>
      </c>
      <c r="T132" s="4" t="s">
        <v>70</v>
      </c>
      <c r="U132" s="140">
        <v>45321</v>
      </c>
      <c r="V132" s="4" t="s">
        <v>1884</v>
      </c>
      <c r="W132" s="4" t="s">
        <v>1954</v>
      </c>
      <c r="X132" s="146" t="s">
        <v>70</v>
      </c>
      <c r="Y132" s="140">
        <v>45362</v>
      </c>
      <c r="Z132" s="4" t="s">
        <v>1888</v>
      </c>
      <c r="AA132" s="4" t="s">
        <v>1886</v>
      </c>
      <c r="AB132" s="141">
        <f t="shared" ref="AB132:AB143" si="11">L132</f>
        <v>2668000000</v>
      </c>
      <c r="AC132" s="142">
        <f t="shared" ref="AC132:AC143" si="12">P132-AB132</f>
        <v>0</v>
      </c>
      <c r="AD132" s="4"/>
      <c r="AE132" s="4" t="s">
        <v>2037</v>
      </c>
      <c r="AF132" s="252" t="s">
        <v>5444</v>
      </c>
      <c r="AG132" s="4"/>
      <c r="AH132" s="4"/>
      <c r="AI132" s="4"/>
      <c r="AJ132" s="4"/>
      <c r="AK132" s="4"/>
    </row>
    <row r="133" spans="2:37">
      <c r="B133" s="145" t="s">
        <v>5175</v>
      </c>
      <c r="C133" s="4" t="s">
        <v>160</v>
      </c>
      <c r="D133" s="4" t="s">
        <v>5419</v>
      </c>
      <c r="E133" s="4" t="s">
        <v>5419</v>
      </c>
      <c r="F133" s="4" t="s">
        <v>1060</v>
      </c>
      <c r="G133" s="4" t="s">
        <v>5482</v>
      </c>
      <c r="H133" s="4" t="s">
        <v>1427</v>
      </c>
      <c r="I133" s="4" t="s">
        <v>1428</v>
      </c>
      <c r="J133" s="4" t="s">
        <v>5483</v>
      </c>
      <c r="K133" s="139">
        <v>2583000000</v>
      </c>
      <c r="L133" s="139">
        <v>2583000000</v>
      </c>
      <c r="M133" s="4" t="s">
        <v>5347</v>
      </c>
      <c r="N133" s="4" t="s">
        <v>2164</v>
      </c>
      <c r="O133" s="4" t="s">
        <v>3312</v>
      </c>
      <c r="P133" s="186">
        <f t="shared" si="10"/>
        <v>2583000000</v>
      </c>
      <c r="Q133" s="186">
        <f t="shared" si="9"/>
        <v>0</v>
      </c>
      <c r="R133" s="4">
        <v>3</v>
      </c>
      <c r="S133" s="4" t="s">
        <v>70</v>
      </c>
      <c r="T133" s="4" t="s">
        <v>70</v>
      </c>
      <c r="U133" s="140">
        <v>45321</v>
      </c>
      <c r="V133" s="4" t="s">
        <v>1884</v>
      </c>
      <c r="W133" s="4" t="s">
        <v>1954</v>
      </c>
      <c r="X133" s="146" t="s">
        <v>70</v>
      </c>
      <c r="Y133" s="140">
        <v>45362</v>
      </c>
      <c r="Z133" s="4" t="s">
        <v>1888</v>
      </c>
      <c r="AA133" s="4" t="s">
        <v>1886</v>
      </c>
      <c r="AB133" s="141">
        <f t="shared" si="11"/>
        <v>2583000000</v>
      </c>
      <c r="AC133" s="142">
        <f t="shared" si="12"/>
        <v>0</v>
      </c>
      <c r="AD133" s="4"/>
      <c r="AE133" s="4" t="s">
        <v>2037</v>
      </c>
      <c r="AF133" s="252" t="s">
        <v>5444</v>
      </c>
      <c r="AG133" s="4"/>
      <c r="AH133" s="4"/>
      <c r="AI133" s="4"/>
      <c r="AJ133" s="4"/>
      <c r="AK133" s="4"/>
    </row>
    <row r="134" spans="2:37">
      <c r="B134" s="145" t="s">
        <v>5175</v>
      </c>
      <c r="C134" s="4" t="s">
        <v>160</v>
      </c>
      <c r="D134" s="4" t="s">
        <v>5419</v>
      </c>
      <c r="E134" s="4" t="s">
        <v>5419</v>
      </c>
      <c r="F134" s="4" t="s">
        <v>1060</v>
      </c>
      <c r="G134" s="4" t="s">
        <v>5484</v>
      </c>
      <c r="H134" s="4" t="s">
        <v>1427</v>
      </c>
      <c r="I134" s="4" t="s">
        <v>1428</v>
      </c>
      <c r="J134" s="4" t="s">
        <v>5485</v>
      </c>
      <c r="K134" s="139">
        <v>882000000</v>
      </c>
      <c r="L134" s="139">
        <v>882000000</v>
      </c>
      <c r="M134" s="4" t="s">
        <v>5347</v>
      </c>
      <c r="N134" s="4" t="s">
        <v>2164</v>
      </c>
      <c r="O134" s="4" t="s">
        <v>3312</v>
      </c>
      <c r="P134" s="186">
        <f t="shared" si="10"/>
        <v>882000000</v>
      </c>
      <c r="Q134" s="186">
        <f t="shared" si="9"/>
        <v>0</v>
      </c>
      <c r="R134" s="4">
        <v>3</v>
      </c>
      <c r="S134" s="4" t="s">
        <v>70</v>
      </c>
      <c r="T134" s="4" t="s">
        <v>70</v>
      </c>
      <c r="U134" s="140">
        <v>45321</v>
      </c>
      <c r="V134" s="4" t="s">
        <v>1884</v>
      </c>
      <c r="W134" s="4" t="s">
        <v>1954</v>
      </c>
      <c r="X134" s="146" t="s">
        <v>70</v>
      </c>
      <c r="Y134" s="140">
        <v>45362</v>
      </c>
      <c r="Z134" s="4" t="s">
        <v>1888</v>
      </c>
      <c r="AA134" s="4" t="s">
        <v>1886</v>
      </c>
      <c r="AB134" s="141">
        <f t="shared" si="11"/>
        <v>882000000</v>
      </c>
      <c r="AC134" s="142">
        <f t="shared" si="12"/>
        <v>0</v>
      </c>
      <c r="AD134" s="4"/>
      <c r="AE134" s="4" t="s">
        <v>2037</v>
      </c>
      <c r="AF134" s="252" t="s">
        <v>5444</v>
      </c>
      <c r="AG134" s="4"/>
      <c r="AH134" s="4"/>
      <c r="AI134" s="4"/>
      <c r="AJ134" s="4"/>
      <c r="AK134" s="4"/>
    </row>
    <row r="135" spans="2:37">
      <c r="B135" s="145" t="s">
        <v>5175</v>
      </c>
      <c r="C135" s="4" t="s">
        <v>160</v>
      </c>
      <c r="D135" s="4" t="s">
        <v>5419</v>
      </c>
      <c r="E135" s="4" t="s">
        <v>5419</v>
      </c>
      <c r="F135" s="4" t="s">
        <v>1060</v>
      </c>
      <c r="G135" s="4" t="s">
        <v>5486</v>
      </c>
      <c r="H135" s="4" t="s">
        <v>1427</v>
      </c>
      <c r="I135" s="4" t="s">
        <v>1428</v>
      </c>
      <c r="J135" s="4" t="s">
        <v>5487</v>
      </c>
      <c r="K135" s="139">
        <v>452800000</v>
      </c>
      <c r="L135" s="139">
        <v>452800000</v>
      </c>
      <c r="M135" s="4" t="s">
        <v>5347</v>
      </c>
      <c r="N135" s="4" t="s">
        <v>2224</v>
      </c>
      <c r="O135" s="4" t="s">
        <v>3413</v>
      </c>
      <c r="P135" s="186">
        <f t="shared" si="10"/>
        <v>452800000</v>
      </c>
      <c r="Q135" s="186">
        <f t="shared" si="9"/>
        <v>0</v>
      </c>
      <c r="R135" s="4">
        <v>3</v>
      </c>
      <c r="S135" s="4" t="s">
        <v>70</v>
      </c>
      <c r="T135" s="4" t="s">
        <v>70</v>
      </c>
      <c r="U135" s="140">
        <v>45321</v>
      </c>
      <c r="V135" s="4" t="s">
        <v>1884</v>
      </c>
      <c r="W135" s="4" t="s">
        <v>1954</v>
      </c>
      <c r="X135" s="146" t="s">
        <v>70</v>
      </c>
      <c r="Y135" s="140">
        <v>45362</v>
      </c>
      <c r="Z135" s="4" t="s">
        <v>1888</v>
      </c>
      <c r="AA135" s="4" t="s">
        <v>1886</v>
      </c>
      <c r="AB135" s="141">
        <f t="shared" si="11"/>
        <v>452800000</v>
      </c>
      <c r="AC135" s="142">
        <f t="shared" si="12"/>
        <v>0</v>
      </c>
      <c r="AD135" s="4"/>
      <c r="AE135" s="4" t="s">
        <v>2037</v>
      </c>
      <c r="AF135" s="252" t="s">
        <v>5444</v>
      </c>
      <c r="AG135" s="4"/>
      <c r="AH135" s="4"/>
      <c r="AI135" s="4"/>
      <c r="AJ135" s="4"/>
      <c r="AK135" s="4"/>
    </row>
    <row r="136" spans="2:37">
      <c r="B136" s="145" t="s">
        <v>5175</v>
      </c>
      <c r="C136" s="4" t="s">
        <v>160</v>
      </c>
      <c r="D136" s="4" t="s">
        <v>5419</v>
      </c>
      <c r="E136" s="4" t="s">
        <v>5419</v>
      </c>
      <c r="F136" s="4" t="s">
        <v>1060</v>
      </c>
      <c r="G136" s="4" t="s">
        <v>5488</v>
      </c>
      <c r="H136" s="4" t="s">
        <v>1427</v>
      </c>
      <c r="I136" s="4" t="s">
        <v>1428</v>
      </c>
      <c r="J136" s="4" t="s">
        <v>5489</v>
      </c>
      <c r="K136" s="139">
        <v>2697200000</v>
      </c>
      <c r="L136" s="139">
        <v>2697200000</v>
      </c>
      <c r="M136" s="4" t="s">
        <v>5347</v>
      </c>
      <c r="N136" s="4" t="s">
        <v>2224</v>
      </c>
      <c r="O136" s="4" t="s">
        <v>3413</v>
      </c>
      <c r="P136" s="186">
        <f t="shared" si="10"/>
        <v>2697200000</v>
      </c>
      <c r="Q136" s="186">
        <f t="shared" si="9"/>
        <v>0</v>
      </c>
      <c r="R136" s="4">
        <v>3</v>
      </c>
      <c r="S136" s="4" t="s">
        <v>70</v>
      </c>
      <c r="T136" s="4" t="s">
        <v>70</v>
      </c>
      <c r="U136" s="140">
        <v>45321</v>
      </c>
      <c r="V136" s="4" t="s">
        <v>1884</v>
      </c>
      <c r="W136" s="4" t="s">
        <v>1954</v>
      </c>
      <c r="X136" s="146" t="s">
        <v>70</v>
      </c>
      <c r="Y136" s="140">
        <v>45362</v>
      </c>
      <c r="Z136" s="4" t="s">
        <v>1888</v>
      </c>
      <c r="AA136" s="4" t="s">
        <v>1886</v>
      </c>
      <c r="AB136" s="141">
        <f t="shared" si="11"/>
        <v>2697200000</v>
      </c>
      <c r="AC136" s="142">
        <f t="shared" si="12"/>
        <v>0</v>
      </c>
      <c r="AD136" s="4"/>
      <c r="AE136" s="4" t="s">
        <v>2037</v>
      </c>
      <c r="AF136" s="252" t="s">
        <v>5444</v>
      </c>
      <c r="AG136" s="4"/>
      <c r="AH136" s="4"/>
      <c r="AI136" s="4"/>
      <c r="AJ136" s="4"/>
      <c r="AK136" s="4"/>
    </row>
    <row r="137" spans="2:37">
      <c r="B137" s="145" t="s">
        <v>5175</v>
      </c>
      <c r="C137" s="4" t="s">
        <v>160</v>
      </c>
      <c r="D137" s="4" t="s">
        <v>5419</v>
      </c>
      <c r="E137" s="4" t="s">
        <v>5419</v>
      </c>
      <c r="F137" s="4" t="s">
        <v>1060</v>
      </c>
      <c r="G137" s="4" t="s">
        <v>5490</v>
      </c>
      <c r="H137" s="4" t="s">
        <v>1427</v>
      </c>
      <c r="I137" s="4" t="s">
        <v>1428</v>
      </c>
      <c r="J137" s="4" t="s">
        <v>5491</v>
      </c>
      <c r="K137" s="139">
        <v>695000000</v>
      </c>
      <c r="L137" s="139">
        <v>695000000</v>
      </c>
      <c r="M137" s="4" t="s">
        <v>5347</v>
      </c>
      <c r="N137" s="4" t="s">
        <v>3109</v>
      </c>
      <c r="O137" s="4" t="s">
        <v>2455</v>
      </c>
      <c r="P137" s="186">
        <f t="shared" si="10"/>
        <v>695000000</v>
      </c>
      <c r="Q137" s="186">
        <f t="shared" ref="Q137:Q168" si="13">L137-P137</f>
        <v>0</v>
      </c>
      <c r="R137" s="4">
        <v>3</v>
      </c>
      <c r="S137" s="4" t="s">
        <v>70</v>
      </c>
      <c r="T137" s="4" t="s">
        <v>70</v>
      </c>
      <c r="U137" s="140">
        <v>45321</v>
      </c>
      <c r="V137" s="4" t="s">
        <v>1884</v>
      </c>
      <c r="W137" s="4" t="s">
        <v>1954</v>
      </c>
      <c r="X137" s="146" t="s">
        <v>70</v>
      </c>
      <c r="Y137" s="140">
        <v>45362</v>
      </c>
      <c r="Z137" s="4" t="s">
        <v>1888</v>
      </c>
      <c r="AA137" s="4" t="s">
        <v>1886</v>
      </c>
      <c r="AB137" s="141">
        <f t="shared" si="11"/>
        <v>695000000</v>
      </c>
      <c r="AC137" s="142">
        <f t="shared" si="12"/>
        <v>0</v>
      </c>
      <c r="AD137" s="4"/>
      <c r="AE137" s="4" t="s">
        <v>2037</v>
      </c>
      <c r="AF137" s="252" t="s">
        <v>5444</v>
      </c>
      <c r="AG137" s="4"/>
      <c r="AH137" s="4"/>
      <c r="AI137" s="4"/>
      <c r="AJ137" s="4"/>
      <c r="AK137" s="4"/>
    </row>
    <row r="138" spans="2:37">
      <c r="B138" s="145" t="s">
        <v>5175</v>
      </c>
      <c r="C138" s="4" t="s">
        <v>160</v>
      </c>
      <c r="D138" s="4" t="s">
        <v>5419</v>
      </c>
      <c r="E138" s="4" t="s">
        <v>5419</v>
      </c>
      <c r="F138" s="4" t="s">
        <v>1060</v>
      </c>
      <c r="G138" s="4" t="s">
        <v>5492</v>
      </c>
      <c r="H138" s="4" t="s">
        <v>1427</v>
      </c>
      <c r="I138" s="4" t="s">
        <v>1428</v>
      </c>
      <c r="J138" s="4" t="s">
        <v>5493</v>
      </c>
      <c r="K138" s="139">
        <v>1094000000</v>
      </c>
      <c r="L138" s="139">
        <v>1094000000</v>
      </c>
      <c r="M138" s="4" t="s">
        <v>5347</v>
      </c>
      <c r="N138" s="4" t="s">
        <v>3109</v>
      </c>
      <c r="O138" s="4" t="s">
        <v>2455</v>
      </c>
      <c r="P138" s="186">
        <f t="shared" si="10"/>
        <v>1094000000</v>
      </c>
      <c r="Q138" s="186">
        <f t="shared" si="13"/>
        <v>0</v>
      </c>
      <c r="R138" s="4">
        <v>3</v>
      </c>
      <c r="S138" s="4" t="s">
        <v>70</v>
      </c>
      <c r="T138" s="4" t="s">
        <v>70</v>
      </c>
      <c r="U138" s="140">
        <v>45321</v>
      </c>
      <c r="V138" s="4" t="s">
        <v>1884</v>
      </c>
      <c r="W138" s="4" t="s">
        <v>1954</v>
      </c>
      <c r="X138" s="146" t="s">
        <v>70</v>
      </c>
      <c r="Y138" s="140">
        <v>45362</v>
      </c>
      <c r="Z138" s="4" t="s">
        <v>1888</v>
      </c>
      <c r="AA138" s="4" t="s">
        <v>1886</v>
      </c>
      <c r="AB138" s="141">
        <f t="shared" si="11"/>
        <v>1094000000</v>
      </c>
      <c r="AC138" s="142">
        <f t="shared" si="12"/>
        <v>0</v>
      </c>
      <c r="AD138" s="4"/>
      <c r="AE138" s="4" t="s">
        <v>2037</v>
      </c>
      <c r="AF138" s="252" t="s">
        <v>5444</v>
      </c>
      <c r="AG138" s="4"/>
      <c r="AH138" s="4"/>
      <c r="AI138" s="4"/>
      <c r="AJ138" s="4"/>
      <c r="AK138" s="4"/>
    </row>
    <row r="139" spans="2:37">
      <c r="B139" s="145" t="s">
        <v>5175</v>
      </c>
      <c r="C139" s="4" t="s">
        <v>160</v>
      </c>
      <c r="D139" s="4" t="s">
        <v>5419</v>
      </c>
      <c r="E139" s="4" t="s">
        <v>5419</v>
      </c>
      <c r="F139" s="4" t="s">
        <v>1060</v>
      </c>
      <c r="G139" s="4" t="s">
        <v>5494</v>
      </c>
      <c r="H139" s="4" t="s">
        <v>1427</v>
      </c>
      <c r="I139" s="4" t="s">
        <v>1428</v>
      </c>
      <c r="J139" s="4" t="s">
        <v>5495</v>
      </c>
      <c r="K139" s="139">
        <v>2125000000</v>
      </c>
      <c r="L139" s="139">
        <v>2125000000</v>
      </c>
      <c r="M139" s="4" t="s">
        <v>5347</v>
      </c>
      <c r="N139" s="4" t="s">
        <v>3623</v>
      </c>
      <c r="O139" s="4" t="s">
        <v>2871</v>
      </c>
      <c r="P139" s="186">
        <f t="shared" si="10"/>
        <v>2125000000</v>
      </c>
      <c r="Q139" s="186">
        <f t="shared" si="13"/>
        <v>0</v>
      </c>
      <c r="R139" s="4">
        <v>3</v>
      </c>
      <c r="S139" s="4" t="s">
        <v>70</v>
      </c>
      <c r="T139" s="4" t="s">
        <v>70</v>
      </c>
      <c r="U139" s="140">
        <v>45321</v>
      </c>
      <c r="V139" s="4" t="s">
        <v>1884</v>
      </c>
      <c r="W139" s="4" t="s">
        <v>1954</v>
      </c>
      <c r="X139" s="146" t="s">
        <v>70</v>
      </c>
      <c r="Y139" s="140">
        <v>45362</v>
      </c>
      <c r="Z139" s="4" t="s">
        <v>1888</v>
      </c>
      <c r="AA139" s="4" t="s">
        <v>1886</v>
      </c>
      <c r="AB139" s="141">
        <f t="shared" si="11"/>
        <v>2125000000</v>
      </c>
      <c r="AC139" s="142">
        <f t="shared" si="12"/>
        <v>0</v>
      </c>
      <c r="AD139" s="4"/>
      <c r="AE139" s="4" t="s">
        <v>2037</v>
      </c>
      <c r="AF139" s="252" t="s">
        <v>5444</v>
      </c>
      <c r="AG139" s="4"/>
      <c r="AH139" s="4"/>
      <c r="AI139" s="4"/>
      <c r="AJ139" s="4"/>
      <c r="AK139" s="4"/>
    </row>
    <row r="140" spans="2:37">
      <c r="B140" s="145" t="s">
        <v>5175</v>
      </c>
      <c r="C140" s="4" t="s">
        <v>160</v>
      </c>
      <c r="D140" s="4" t="s">
        <v>5419</v>
      </c>
      <c r="E140" s="4" t="s">
        <v>5419</v>
      </c>
      <c r="F140" s="4" t="s">
        <v>1060</v>
      </c>
      <c r="G140" s="4" t="s">
        <v>5496</v>
      </c>
      <c r="H140" s="4" t="s">
        <v>1427</v>
      </c>
      <c r="I140" s="4" t="s">
        <v>1428</v>
      </c>
      <c r="J140" s="4" t="s">
        <v>5497</v>
      </c>
      <c r="K140" s="139">
        <v>1350000000</v>
      </c>
      <c r="L140" s="139">
        <v>1350000000</v>
      </c>
      <c r="M140" s="4" t="s">
        <v>5347</v>
      </c>
      <c r="N140" s="4" t="s">
        <v>5220</v>
      </c>
      <c r="O140" s="4" t="s">
        <v>2582</v>
      </c>
      <c r="P140" s="186">
        <f t="shared" si="10"/>
        <v>1350000000</v>
      </c>
      <c r="Q140" s="186">
        <f t="shared" si="13"/>
        <v>0</v>
      </c>
      <c r="R140" s="4">
        <v>3</v>
      </c>
      <c r="S140" s="4" t="s">
        <v>70</v>
      </c>
      <c r="T140" s="4" t="s">
        <v>70</v>
      </c>
      <c r="U140" s="140">
        <v>45321</v>
      </c>
      <c r="V140" s="4" t="s">
        <v>1884</v>
      </c>
      <c r="W140" s="4" t="s">
        <v>1954</v>
      </c>
      <c r="X140" s="146" t="s">
        <v>70</v>
      </c>
      <c r="Y140" s="140">
        <v>45362</v>
      </c>
      <c r="Z140" s="4" t="s">
        <v>1888</v>
      </c>
      <c r="AA140" s="4" t="s">
        <v>1886</v>
      </c>
      <c r="AB140" s="141">
        <f t="shared" si="11"/>
        <v>1350000000</v>
      </c>
      <c r="AC140" s="142">
        <f t="shared" si="12"/>
        <v>0</v>
      </c>
      <c r="AD140" s="4"/>
      <c r="AE140" s="4" t="s">
        <v>2037</v>
      </c>
      <c r="AF140" s="252" t="s">
        <v>5444</v>
      </c>
      <c r="AG140" s="4"/>
      <c r="AH140" s="4"/>
      <c r="AI140" s="4"/>
      <c r="AJ140" s="4"/>
      <c r="AK140" s="4"/>
    </row>
    <row r="141" spans="2:37">
      <c r="B141" s="145" t="s">
        <v>5175</v>
      </c>
      <c r="C141" s="4" t="s">
        <v>160</v>
      </c>
      <c r="D141" s="4" t="s">
        <v>5419</v>
      </c>
      <c r="E141" s="4" t="s">
        <v>5419</v>
      </c>
      <c r="F141" s="4" t="s">
        <v>1060</v>
      </c>
      <c r="G141" s="4" t="s">
        <v>5498</v>
      </c>
      <c r="H141" s="4" t="s">
        <v>1427</v>
      </c>
      <c r="I141" s="4" t="s">
        <v>1428</v>
      </c>
      <c r="J141" s="4" t="s">
        <v>5499</v>
      </c>
      <c r="K141" s="139">
        <v>3076000000</v>
      </c>
      <c r="L141" s="139">
        <v>3076000000</v>
      </c>
      <c r="M141" s="4" t="s">
        <v>5231</v>
      </c>
      <c r="N141" s="4" t="s">
        <v>2601</v>
      </c>
      <c r="O141" s="4" t="s">
        <v>2971</v>
      </c>
      <c r="P141" s="186">
        <f t="shared" si="10"/>
        <v>3076000000</v>
      </c>
      <c r="Q141" s="186">
        <f t="shared" si="13"/>
        <v>0</v>
      </c>
      <c r="R141" s="4">
        <v>3</v>
      </c>
      <c r="S141" s="4" t="s">
        <v>70</v>
      </c>
      <c r="T141" s="4" t="s">
        <v>70</v>
      </c>
      <c r="U141" s="140">
        <v>45321</v>
      </c>
      <c r="V141" s="4" t="s">
        <v>1884</v>
      </c>
      <c r="W141" s="4" t="s">
        <v>1954</v>
      </c>
      <c r="X141" s="146" t="s">
        <v>70</v>
      </c>
      <c r="Y141" s="140">
        <v>45362</v>
      </c>
      <c r="Z141" s="4" t="s">
        <v>1888</v>
      </c>
      <c r="AA141" s="4" t="s">
        <v>1886</v>
      </c>
      <c r="AB141" s="141">
        <f t="shared" si="11"/>
        <v>3076000000</v>
      </c>
      <c r="AC141" s="142">
        <f t="shared" si="12"/>
        <v>0</v>
      </c>
      <c r="AD141" s="4"/>
      <c r="AE141" s="4" t="s">
        <v>2037</v>
      </c>
      <c r="AF141" s="252" t="s">
        <v>5444</v>
      </c>
      <c r="AG141" s="4"/>
      <c r="AH141" s="4"/>
      <c r="AI141" s="4"/>
      <c r="AJ141" s="4"/>
      <c r="AK141" s="4"/>
    </row>
    <row r="142" spans="2:37">
      <c r="B142" s="145" t="s">
        <v>5175</v>
      </c>
      <c r="C142" s="4" t="s">
        <v>160</v>
      </c>
      <c r="D142" s="4" t="s">
        <v>5419</v>
      </c>
      <c r="E142" s="4" t="s">
        <v>5419</v>
      </c>
      <c r="F142" s="4" t="s">
        <v>1060</v>
      </c>
      <c r="G142" s="4" t="s">
        <v>5500</v>
      </c>
      <c r="H142" s="4" t="s">
        <v>1427</v>
      </c>
      <c r="I142" s="4" t="s">
        <v>1428</v>
      </c>
      <c r="J142" s="4" t="s">
        <v>5501</v>
      </c>
      <c r="K142" s="139">
        <v>2877000000</v>
      </c>
      <c r="L142" s="139">
        <v>2877000000</v>
      </c>
      <c r="M142" s="4" t="s">
        <v>5231</v>
      </c>
      <c r="N142" s="4" t="s">
        <v>5265</v>
      </c>
      <c r="O142" s="4" t="s">
        <v>2821</v>
      </c>
      <c r="P142" s="186">
        <f t="shared" si="10"/>
        <v>2877000000</v>
      </c>
      <c r="Q142" s="186">
        <f t="shared" si="13"/>
        <v>0</v>
      </c>
      <c r="R142" s="4">
        <v>3</v>
      </c>
      <c r="S142" s="4" t="s">
        <v>70</v>
      </c>
      <c r="T142" s="4" t="s">
        <v>70</v>
      </c>
      <c r="U142" s="140">
        <v>45321</v>
      </c>
      <c r="V142" s="4" t="s">
        <v>1884</v>
      </c>
      <c r="W142" s="4" t="s">
        <v>1954</v>
      </c>
      <c r="X142" s="146" t="s">
        <v>70</v>
      </c>
      <c r="Y142" s="140">
        <v>45362</v>
      </c>
      <c r="Z142" s="4" t="s">
        <v>1888</v>
      </c>
      <c r="AA142" s="4" t="s">
        <v>1886</v>
      </c>
      <c r="AB142" s="141">
        <f t="shared" si="11"/>
        <v>2877000000</v>
      </c>
      <c r="AC142" s="142">
        <f t="shared" si="12"/>
        <v>0</v>
      </c>
      <c r="AD142" s="4"/>
      <c r="AE142" s="4" t="s">
        <v>2037</v>
      </c>
      <c r="AF142" s="252" t="s">
        <v>5444</v>
      </c>
      <c r="AG142" s="4"/>
      <c r="AH142" s="4"/>
      <c r="AI142" s="4"/>
      <c r="AJ142" s="4"/>
      <c r="AK142" s="4"/>
    </row>
    <row r="143" spans="2:37">
      <c r="B143" s="145" t="s">
        <v>5175</v>
      </c>
      <c r="C143" s="4" t="s">
        <v>160</v>
      </c>
      <c r="D143" s="4" t="s">
        <v>5419</v>
      </c>
      <c r="E143" s="4" t="s">
        <v>5419</v>
      </c>
      <c r="F143" s="4" t="s">
        <v>1060</v>
      </c>
      <c r="G143" s="4" t="s">
        <v>5502</v>
      </c>
      <c r="H143" s="4" t="s">
        <v>1427</v>
      </c>
      <c r="I143" s="4" t="s">
        <v>1428</v>
      </c>
      <c r="J143" s="4" t="s">
        <v>5503</v>
      </c>
      <c r="K143" s="139">
        <v>3975000000</v>
      </c>
      <c r="L143" s="139">
        <v>3975000000</v>
      </c>
      <c r="M143" s="4" t="s">
        <v>1916</v>
      </c>
      <c r="N143" s="4" t="s">
        <v>2659</v>
      </c>
      <c r="O143" s="4" t="s">
        <v>4128</v>
      </c>
      <c r="P143" s="186">
        <f t="shared" si="10"/>
        <v>3975000000</v>
      </c>
      <c r="Q143" s="186">
        <f t="shared" si="13"/>
        <v>0</v>
      </c>
      <c r="R143" s="4">
        <v>3</v>
      </c>
      <c r="S143" s="4" t="s">
        <v>70</v>
      </c>
      <c r="T143" s="4" t="s">
        <v>70</v>
      </c>
      <c r="U143" s="140">
        <v>45321</v>
      </c>
      <c r="V143" s="4" t="s">
        <v>1884</v>
      </c>
      <c r="W143" s="4" t="s">
        <v>1954</v>
      </c>
      <c r="X143" s="146" t="s">
        <v>70</v>
      </c>
      <c r="Y143" s="140">
        <v>45362</v>
      </c>
      <c r="Z143" s="4" t="s">
        <v>1888</v>
      </c>
      <c r="AA143" s="4" t="s">
        <v>1886</v>
      </c>
      <c r="AB143" s="141">
        <f t="shared" si="11"/>
        <v>3975000000</v>
      </c>
      <c r="AC143" s="142">
        <f t="shared" si="12"/>
        <v>0</v>
      </c>
      <c r="AD143" s="4"/>
      <c r="AE143" s="4" t="s">
        <v>2037</v>
      </c>
      <c r="AF143" s="252" t="s">
        <v>5444</v>
      </c>
      <c r="AG143" s="4"/>
      <c r="AH143" s="4"/>
      <c r="AI143" s="4"/>
      <c r="AJ143" s="4"/>
      <c r="AK143" s="4"/>
    </row>
    <row r="144" spans="2:37">
      <c r="B144" s="145" t="s">
        <v>5175</v>
      </c>
      <c r="C144" s="4" t="s">
        <v>160</v>
      </c>
      <c r="D144" s="4" t="s">
        <v>5419</v>
      </c>
      <c r="E144" s="4" t="s">
        <v>5419</v>
      </c>
      <c r="F144" s="4" t="s">
        <v>1060</v>
      </c>
      <c r="G144" s="4" t="s">
        <v>5504</v>
      </c>
      <c r="H144" s="4" t="s">
        <v>1447</v>
      </c>
      <c r="I144" s="4" t="s">
        <v>1448</v>
      </c>
      <c r="J144" s="4" t="s">
        <v>5505</v>
      </c>
      <c r="K144" s="139">
        <v>507975050</v>
      </c>
      <c r="L144" s="139">
        <v>507975050</v>
      </c>
      <c r="M144" s="4" t="s">
        <v>5506</v>
      </c>
      <c r="N144" s="4" t="s">
        <v>2937</v>
      </c>
      <c r="O144" s="4" t="s">
        <v>2502</v>
      </c>
      <c r="P144" s="186">
        <f t="shared" si="10"/>
        <v>507975050</v>
      </c>
      <c r="Q144" s="186">
        <f t="shared" si="13"/>
        <v>0</v>
      </c>
      <c r="R144" s="4">
        <v>2</v>
      </c>
      <c r="S144" s="4" t="s">
        <v>70</v>
      </c>
      <c r="T144" s="4" t="s">
        <v>70</v>
      </c>
      <c r="U144" s="140">
        <v>45321</v>
      </c>
      <c r="V144" s="4" t="s">
        <v>1884</v>
      </c>
      <c r="W144" s="4" t="s">
        <v>1954</v>
      </c>
      <c r="X144" s="146">
        <v>0</v>
      </c>
      <c r="Y144" s="146">
        <v>0</v>
      </c>
      <c r="Z144" s="146">
        <v>0</v>
      </c>
      <c r="AA144" s="4"/>
      <c r="AB144" s="141"/>
      <c r="AC144" s="142"/>
      <c r="AD144" s="4"/>
      <c r="AE144" s="4"/>
      <c r="AF144" s="144"/>
      <c r="AG144" s="4"/>
      <c r="AH144" s="143" t="s">
        <v>70</v>
      </c>
      <c r="AI144" s="4"/>
      <c r="AJ144" s="143" t="s">
        <v>9560</v>
      </c>
      <c r="AK144" s="143" t="s">
        <v>9553</v>
      </c>
    </row>
    <row r="145" spans="2:37">
      <c r="B145" s="145" t="s">
        <v>5175</v>
      </c>
      <c r="C145" s="4" t="s">
        <v>160</v>
      </c>
      <c r="D145" s="4" t="s">
        <v>5419</v>
      </c>
      <c r="E145" s="4" t="s">
        <v>5419</v>
      </c>
      <c r="F145" s="4" t="s">
        <v>1060</v>
      </c>
      <c r="G145" s="4" t="s">
        <v>5507</v>
      </c>
      <c r="H145" s="4" t="s">
        <v>1447</v>
      </c>
      <c r="I145" s="4" t="s">
        <v>1448</v>
      </c>
      <c r="J145" s="4" t="s">
        <v>5508</v>
      </c>
      <c r="K145" s="139">
        <v>1093075000</v>
      </c>
      <c r="L145" s="139">
        <v>1093075000</v>
      </c>
      <c r="M145" s="4" t="s">
        <v>5506</v>
      </c>
      <c r="N145" s="4" t="s">
        <v>3547</v>
      </c>
      <c r="O145" s="4" t="s">
        <v>3868</v>
      </c>
      <c r="P145" s="186">
        <f t="shared" si="10"/>
        <v>1093075000</v>
      </c>
      <c r="Q145" s="186">
        <f t="shared" si="13"/>
        <v>0</v>
      </c>
      <c r="R145" s="4">
        <v>2</v>
      </c>
      <c r="S145" s="4" t="s">
        <v>70</v>
      </c>
      <c r="T145" s="4" t="s">
        <v>70</v>
      </c>
      <c r="U145" s="140">
        <v>45321</v>
      </c>
      <c r="V145" s="4" t="s">
        <v>1884</v>
      </c>
      <c r="W145" s="4" t="s">
        <v>1954</v>
      </c>
      <c r="X145" s="146">
        <v>0</v>
      </c>
      <c r="Y145" s="146">
        <v>0</v>
      </c>
      <c r="Z145" s="146">
        <v>0</v>
      </c>
      <c r="AA145" s="4"/>
      <c r="AB145" s="141"/>
      <c r="AC145" s="142"/>
      <c r="AD145" s="4"/>
      <c r="AE145" s="4"/>
      <c r="AF145" s="144"/>
      <c r="AG145" s="4"/>
      <c r="AH145" s="143" t="s">
        <v>70</v>
      </c>
      <c r="AI145" s="4"/>
      <c r="AJ145" s="143" t="s">
        <v>9560</v>
      </c>
      <c r="AK145" s="143" t="s">
        <v>9553</v>
      </c>
    </row>
    <row r="146" spans="2:37">
      <c r="B146" s="145" t="s">
        <v>5175</v>
      </c>
      <c r="C146" s="4" t="s">
        <v>160</v>
      </c>
      <c r="D146" s="4" t="s">
        <v>5419</v>
      </c>
      <c r="E146" s="4" t="s">
        <v>5419</v>
      </c>
      <c r="F146" s="4" t="s">
        <v>1060</v>
      </c>
      <c r="G146" s="4" t="s">
        <v>5509</v>
      </c>
      <c r="H146" s="4" t="s">
        <v>1447</v>
      </c>
      <c r="I146" s="4" t="s">
        <v>1448</v>
      </c>
      <c r="J146" s="4" t="s">
        <v>5510</v>
      </c>
      <c r="K146" s="139">
        <v>1207135000</v>
      </c>
      <c r="L146" s="139">
        <v>1207135000</v>
      </c>
      <c r="M146" s="4" t="s">
        <v>5506</v>
      </c>
      <c r="N146" s="4" t="s">
        <v>3417</v>
      </c>
      <c r="O146" s="4" t="s">
        <v>1918</v>
      </c>
      <c r="P146" s="186">
        <f t="shared" si="10"/>
        <v>1207135000</v>
      </c>
      <c r="Q146" s="186">
        <f t="shared" si="13"/>
        <v>0</v>
      </c>
      <c r="R146" s="4">
        <v>2</v>
      </c>
      <c r="S146" s="4" t="s">
        <v>70</v>
      </c>
      <c r="T146" s="4" t="s">
        <v>70</v>
      </c>
      <c r="U146" s="140">
        <v>45321</v>
      </c>
      <c r="V146" s="4" t="s">
        <v>1884</v>
      </c>
      <c r="W146" s="4" t="s">
        <v>1954</v>
      </c>
      <c r="X146" s="146">
        <v>0</v>
      </c>
      <c r="Y146" s="146">
        <v>0</v>
      </c>
      <c r="Z146" s="146">
        <v>0</v>
      </c>
      <c r="AA146" s="4"/>
      <c r="AB146" s="141"/>
      <c r="AC146" s="142"/>
      <c r="AD146" s="4"/>
      <c r="AE146" s="4"/>
      <c r="AF146" s="144"/>
      <c r="AG146" s="4"/>
      <c r="AH146" s="143" t="s">
        <v>70</v>
      </c>
      <c r="AI146" s="4"/>
      <c r="AJ146" s="143" t="s">
        <v>9560</v>
      </c>
      <c r="AK146" s="143" t="s">
        <v>9553</v>
      </c>
    </row>
    <row r="147" spans="2:37">
      <c r="B147" s="145" t="s">
        <v>5175</v>
      </c>
      <c r="C147" s="4" t="s">
        <v>160</v>
      </c>
      <c r="D147" s="4" t="s">
        <v>5419</v>
      </c>
      <c r="E147" s="4" t="s">
        <v>5419</v>
      </c>
      <c r="F147" s="4" t="s">
        <v>1060</v>
      </c>
      <c r="G147" s="4" t="s">
        <v>5511</v>
      </c>
      <c r="H147" s="4" t="s">
        <v>1447</v>
      </c>
      <c r="I147" s="4" t="s">
        <v>1448</v>
      </c>
      <c r="J147" s="4" t="s">
        <v>5512</v>
      </c>
      <c r="K147" s="139">
        <v>1097827500</v>
      </c>
      <c r="L147" s="139">
        <v>1097827500</v>
      </c>
      <c r="M147" s="4" t="s">
        <v>5506</v>
      </c>
      <c r="N147" s="4" t="s">
        <v>3224</v>
      </c>
      <c r="O147" s="4" t="s">
        <v>3450</v>
      </c>
      <c r="P147" s="186">
        <f t="shared" si="10"/>
        <v>1097827500</v>
      </c>
      <c r="Q147" s="186">
        <f t="shared" si="13"/>
        <v>0</v>
      </c>
      <c r="R147" s="4">
        <v>2</v>
      </c>
      <c r="S147" s="4" t="s">
        <v>70</v>
      </c>
      <c r="T147" s="4" t="s">
        <v>70</v>
      </c>
      <c r="U147" s="140">
        <v>45321</v>
      </c>
      <c r="V147" s="4" t="s">
        <v>1884</v>
      </c>
      <c r="W147" s="4" t="s">
        <v>1954</v>
      </c>
      <c r="X147" s="146">
        <v>0</v>
      </c>
      <c r="Y147" s="146">
        <v>0</v>
      </c>
      <c r="Z147" s="146">
        <v>0</v>
      </c>
      <c r="AA147" s="4"/>
      <c r="AB147" s="141"/>
      <c r="AC147" s="142"/>
      <c r="AD147" s="4"/>
      <c r="AE147" s="4"/>
      <c r="AF147" s="144"/>
      <c r="AG147" s="4"/>
      <c r="AH147" s="143" t="s">
        <v>70</v>
      </c>
      <c r="AI147" s="4"/>
      <c r="AJ147" s="143" t="s">
        <v>9560</v>
      </c>
      <c r="AK147" s="143" t="s">
        <v>9553</v>
      </c>
    </row>
    <row r="148" spans="2:37">
      <c r="B148" s="145" t="s">
        <v>5175</v>
      </c>
      <c r="C148" s="4" t="s">
        <v>160</v>
      </c>
      <c r="D148" s="4" t="s">
        <v>5419</v>
      </c>
      <c r="E148" s="4" t="s">
        <v>5419</v>
      </c>
      <c r="F148" s="4" t="s">
        <v>1060</v>
      </c>
      <c r="G148" s="4" t="s">
        <v>5513</v>
      </c>
      <c r="H148" s="4" t="s">
        <v>1447</v>
      </c>
      <c r="I148" s="4" t="s">
        <v>1448</v>
      </c>
      <c r="J148" s="4" t="s">
        <v>5514</v>
      </c>
      <c r="K148" s="139">
        <v>1099538400</v>
      </c>
      <c r="L148" s="139">
        <v>1099538400</v>
      </c>
      <c r="M148" s="4" t="s">
        <v>5506</v>
      </c>
      <c r="N148" s="4" t="s">
        <v>2597</v>
      </c>
      <c r="O148" s="4" t="s">
        <v>2561</v>
      </c>
      <c r="P148" s="186">
        <f t="shared" si="10"/>
        <v>1099538400</v>
      </c>
      <c r="Q148" s="186">
        <f t="shared" si="13"/>
        <v>0</v>
      </c>
      <c r="R148" s="4">
        <v>2</v>
      </c>
      <c r="S148" s="4" t="s">
        <v>70</v>
      </c>
      <c r="T148" s="4" t="s">
        <v>70</v>
      </c>
      <c r="U148" s="140">
        <v>45321</v>
      </c>
      <c r="V148" s="4" t="s">
        <v>1884</v>
      </c>
      <c r="W148" s="4" t="s">
        <v>1954</v>
      </c>
      <c r="X148" s="146">
        <v>0</v>
      </c>
      <c r="Y148" s="146">
        <v>0</v>
      </c>
      <c r="Z148" s="146">
        <v>0</v>
      </c>
      <c r="AA148" s="4"/>
      <c r="AB148" s="141"/>
      <c r="AC148" s="142"/>
      <c r="AD148" s="4"/>
      <c r="AE148" s="4"/>
      <c r="AF148" s="144"/>
      <c r="AG148" s="4"/>
      <c r="AH148" s="143" t="s">
        <v>70</v>
      </c>
      <c r="AI148" s="4"/>
      <c r="AJ148" s="143" t="s">
        <v>9560</v>
      </c>
      <c r="AK148" s="143" t="s">
        <v>9553</v>
      </c>
    </row>
    <row r="149" spans="2:37">
      <c r="B149" s="145" t="s">
        <v>5175</v>
      </c>
      <c r="C149" s="4" t="s">
        <v>160</v>
      </c>
      <c r="D149" s="4" t="s">
        <v>5419</v>
      </c>
      <c r="E149" s="4" t="s">
        <v>5419</v>
      </c>
      <c r="F149" s="4" t="s">
        <v>1060</v>
      </c>
      <c r="G149" s="4" t="s">
        <v>5515</v>
      </c>
      <c r="H149" s="4" t="s">
        <v>1447</v>
      </c>
      <c r="I149" s="4" t="s">
        <v>1448</v>
      </c>
      <c r="J149" s="4" t="s">
        <v>5516</v>
      </c>
      <c r="K149" s="139">
        <v>1100393850</v>
      </c>
      <c r="L149" s="139">
        <v>1100393850</v>
      </c>
      <c r="M149" s="4" t="s">
        <v>5506</v>
      </c>
      <c r="N149" s="4" t="s">
        <v>3348</v>
      </c>
      <c r="O149" s="4" t="s">
        <v>3508</v>
      </c>
      <c r="P149" s="186">
        <f t="shared" si="10"/>
        <v>1100393850</v>
      </c>
      <c r="Q149" s="186">
        <f t="shared" si="13"/>
        <v>0</v>
      </c>
      <c r="R149" s="4">
        <v>2</v>
      </c>
      <c r="S149" s="4" t="s">
        <v>70</v>
      </c>
      <c r="T149" s="4" t="s">
        <v>70</v>
      </c>
      <c r="U149" s="140">
        <v>45321</v>
      </c>
      <c r="V149" s="4" t="s">
        <v>1884</v>
      </c>
      <c r="W149" s="4" t="s">
        <v>1954</v>
      </c>
      <c r="X149" s="146">
        <v>0</v>
      </c>
      <c r="Y149" s="146">
        <v>0</v>
      </c>
      <c r="Z149" s="146">
        <v>0</v>
      </c>
      <c r="AA149" s="4"/>
      <c r="AB149" s="141"/>
      <c r="AC149" s="142"/>
      <c r="AD149" s="4"/>
      <c r="AE149" s="4"/>
      <c r="AF149" s="144"/>
      <c r="AG149" s="4"/>
      <c r="AH149" s="143" t="s">
        <v>70</v>
      </c>
      <c r="AI149" s="4"/>
      <c r="AJ149" s="143" t="s">
        <v>9560</v>
      </c>
      <c r="AK149" s="143" t="s">
        <v>9553</v>
      </c>
    </row>
    <row r="150" spans="2:37">
      <c r="B150" s="145" t="s">
        <v>5175</v>
      </c>
      <c r="C150" s="4" t="s">
        <v>160</v>
      </c>
      <c r="D150" s="4" t="s">
        <v>5419</v>
      </c>
      <c r="E150" s="4" t="s">
        <v>5419</v>
      </c>
      <c r="F150" s="4" t="s">
        <v>1060</v>
      </c>
      <c r="G150" s="4" t="s">
        <v>5517</v>
      </c>
      <c r="H150" s="4" t="s">
        <v>1447</v>
      </c>
      <c r="I150" s="4" t="s">
        <v>1448</v>
      </c>
      <c r="J150" s="4" t="s">
        <v>5518</v>
      </c>
      <c r="K150" s="139">
        <v>1216640000</v>
      </c>
      <c r="L150" s="139">
        <v>1216640000</v>
      </c>
      <c r="M150" s="4" t="s">
        <v>5506</v>
      </c>
      <c r="N150" s="4" t="s">
        <v>3394</v>
      </c>
      <c r="O150" s="4" t="s">
        <v>4492</v>
      </c>
      <c r="P150" s="186">
        <f t="shared" si="10"/>
        <v>1216640000</v>
      </c>
      <c r="Q150" s="186">
        <f t="shared" si="13"/>
        <v>0</v>
      </c>
      <c r="R150" s="4">
        <v>2</v>
      </c>
      <c r="S150" s="4" t="s">
        <v>70</v>
      </c>
      <c r="T150" s="4" t="s">
        <v>70</v>
      </c>
      <c r="U150" s="140">
        <v>45321</v>
      </c>
      <c r="V150" s="4" t="s">
        <v>1884</v>
      </c>
      <c r="W150" s="4" t="s">
        <v>1954</v>
      </c>
      <c r="X150" s="146">
        <v>0</v>
      </c>
      <c r="Y150" s="146">
        <v>0</v>
      </c>
      <c r="Z150" s="146">
        <v>0</v>
      </c>
      <c r="AA150" s="4"/>
      <c r="AB150" s="141"/>
      <c r="AC150" s="142"/>
      <c r="AD150" s="4"/>
      <c r="AE150" s="4"/>
      <c r="AF150" s="144"/>
      <c r="AG150" s="4"/>
      <c r="AH150" s="143" t="s">
        <v>70</v>
      </c>
      <c r="AI150" s="4"/>
      <c r="AJ150" s="143" t="s">
        <v>9560</v>
      </c>
      <c r="AK150" s="143" t="s">
        <v>9553</v>
      </c>
    </row>
    <row r="151" spans="2:37">
      <c r="B151" s="145" t="s">
        <v>5175</v>
      </c>
      <c r="C151" s="4" t="s">
        <v>160</v>
      </c>
      <c r="D151" s="4" t="s">
        <v>5419</v>
      </c>
      <c r="E151" s="4" t="s">
        <v>5419</v>
      </c>
      <c r="F151" s="4" t="s">
        <v>1060</v>
      </c>
      <c r="G151" s="4" t="s">
        <v>5519</v>
      </c>
      <c r="H151" s="4" t="s">
        <v>1447</v>
      </c>
      <c r="I151" s="4" t="s">
        <v>1448</v>
      </c>
      <c r="J151" s="4" t="s">
        <v>5520</v>
      </c>
      <c r="K151" s="139">
        <v>554596000</v>
      </c>
      <c r="L151" s="139">
        <v>554596000</v>
      </c>
      <c r="M151" s="4" t="s">
        <v>5506</v>
      </c>
      <c r="N151" s="4" t="s">
        <v>3027</v>
      </c>
      <c r="O151" s="4" t="s">
        <v>2894</v>
      </c>
      <c r="P151" s="186">
        <f t="shared" si="10"/>
        <v>554596000</v>
      </c>
      <c r="Q151" s="186">
        <f t="shared" si="13"/>
        <v>0</v>
      </c>
      <c r="R151" s="4">
        <v>2</v>
      </c>
      <c r="S151" s="4" t="s">
        <v>70</v>
      </c>
      <c r="T151" s="4" t="s">
        <v>70</v>
      </c>
      <c r="U151" s="140">
        <v>45321</v>
      </c>
      <c r="V151" s="4" t="s">
        <v>1884</v>
      </c>
      <c r="W151" s="4" t="s">
        <v>1954</v>
      </c>
      <c r="X151" s="146">
        <v>0</v>
      </c>
      <c r="Y151" s="146">
        <v>0</v>
      </c>
      <c r="Z151" s="146">
        <v>0</v>
      </c>
      <c r="AA151" s="4"/>
      <c r="AB151" s="141"/>
      <c r="AC151" s="142"/>
      <c r="AD151" s="4"/>
      <c r="AE151" s="4"/>
      <c r="AF151" s="144"/>
      <c r="AG151" s="4"/>
      <c r="AH151" s="143" t="s">
        <v>70</v>
      </c>
      <c r="AI151" s="4"/>
      <c r="AJ151" s="143" t="s">
        <v>9560</v>
      </c>
      <c r="AK151" s="143" t="s">
        <v>9553</v>
      </c>
    </row>
    <row r="152" spans="2:37">
      <c r="B152" s="145" t="s">
        <v>5175</v>
      </c>
      <c r="C152" s="4" t="s">
        <v>160</v>
      </c>
      <c r="D152" s="4" t="s">
        <v>5419</v>
      </c>
      <c r="E152" s="4" t="s">
        <v>5419</v>
      </c>
      <c r="F152" s="4" t="s">
        <v>1060</v>
      </c>
      <c r="G152" s="4" t="s">
        <v>5521</v>
      </c>
      <c r="H152" s="4" t="s">
        <v>1447</v>
      </c>
      <c r="I152" s="4" t="s">
        <v>1448</v>
      </c>
      <c r="J152" s="4" t="s">
        <v>5522</v>
      </c>
      <c r="K152" s="139">
        <v>594687500</v>
      </c>
      <c r="L152" s="139">
        <v>594687500</v>
      </c>
      <c r="M152" s="4" t="s">
        <v>5506</v>
      </c>
      <c r="N152" s="4" t="s">
        <v>3690</v>
      </c>
      <c r="O152" s="4" t="s">
        <v>2894</v>
      </c>
      <c r="P152" s="186">
        <f t="shared" si="10"/>
        <v>594687500</v>
      </c>
      <c r="Q152" s="186">
        <f t="shared" si="13"/>
        <v>0</v>
      </c>
      <c r="R152" s="4">
        <v>2</v>
      </c>
      <c r="S152" s="4" t="s">
        <v>70</v>
      </c>
      <c r="T152" s="4" t="s">
        <v>70</v>
      </c>
      <c r="U152" s="140">
        <v>45321</v>
      </c>
      <c r="V152" s="4" t="s">
        <v>1884</v>
      </c>
      <c r="W152" s="4" t="s">
        <v>1954</v>
      </c>
      <c r="X152" s="146">
        <v>0</v>
      </c>
      <c r="Y152" s="146">
        <v>0</v>
      </c>
      <c r="Z152" s="146">
        <v>0</v>
      </c>
      <c r="AA152" s="4"/>
      <c r="AB152" s="141"/>
      <c r="AC152" s="142"/>
      <c r="AD152" s="4"/>
      <c r="AE152" s="4"/>
      <c r="AF152" s="144"/>
      <c r="AG152" s="4"/>
      <c r="AH152" s="143" t="s">
        <v>70</v>
      </c>
      <c r="AI152" s="4"/>
      <c r="AJ152" s="143" t="s">
        <v>9560</v>
      </c>
      <c r="AK152" s="143" t="s">
        <v>9553</v>
      </c>
    </row>
    <row r="153" spans="2:37">
      <c r="B153" s="145" t="s">
        <v>5175</v>
      </c>
      <c r="C153" s="4" t="s">
        <v>160</v>
      </c>
      <c r="D153" s="4" t="s">
        <v>5419</v>
      </c>
      <c r="E153" s="4" t="s">
        <v>5419</v>
      </c>
      <c r="F153" s="4" t="s">
        <v>1060</v>
      </c>
      <c r="G153" s="4" t="s">
        <v>5523</v>
      </c>
      <c r="H153" s="4" t="s">
        <v>1447</v>
      </c>
      <c r="I153" s="4" t="s">
        <v>1448</v>
      </c>
      <c r="J153" s="4" t="s">
        <v>5524</v>
      </c>
      <c r="K153" s="139">
        <v>599445000</v>
      </c>
      <c r="L153" s="139">
        <v>599445000</v>
      </c>
      <c r="M153" s="4" t="s">
        <v>5506</v>
      </c>
      <c r="N153" s="4" t="s">
        <v>2630</v>
      </c>
      <c r="O153" s="4" t="s">
        <v>2894</v>
      </c>
      <c r="P153" s="186">
        <f t="shared" si="10"/>
        <v>599445000</v>
      </c>
      <c r="Q153" s="186">
        <f t="shared" si="13"/>
        <v>0</v>
      </c>
      <c r="R153" s="4">
        <v>2</v>
      </c>
      <c r="S153" s="4" t="s">
        <v>70</v>
      </c>
      <c r="T153" s="4" t="s">
        <v>70</v>
      </c>
      <c r="U153" s="140">
        <v>45321</v>
      </c>
      <c r="V153" s="4" t="s">
        <v>1884</v>
      </c>
      <c r="W153" s="4" t="s">
        <v>1954</v>
      </c>
      <c r="X153" s="146">
        <v>0</v>
      </c>
      <c r="Y153" s="146">
        <v>0</v>
      </c>
      <c r="Z153" s="146">
        <v>0</v>
      </c>
      <c r="AA153" s="4"/>
      <c r="AB153" s="141"/>
      <c r="AC153" s="142"/>
      <c r="AD153" s="4"/>
      <c r="AE153" s="4"/>
      <c r="AF153" s="144"/>
      <c r="AG153" s="4"/>
      <c r="AH153" s="143" t="s">
        <v>70</v>
      </c>
      <c r="AI153" s="4"/>
      <c r="AJ153" s="143" t="s">
        <v>9560</v>
      </c>
      <c r="AK153" s="143" t="s">
        <v>9553</v>
      </c>
    </row>
    <row r="154" spans="2:37">
      <c r="B154" s="145" t="s">
        <v>5175</v>
      </c>
      <c r="C154" s="4" t="s">
        <v>160</v>
      </c>
      <c r="D154" s="4" t="s">
        <v>5419</v>
      </c>
      <c r="E154" s="4" t="s">
        <v>5419</v>
      </c>
      <c r="F154" s="4" t="s">
        <v>1060</v>
      </c>
      <c r="G154" s="4" t="s">
        <v>5525</v>
      </c>
      <c r="H154" s="4" t="s">
        <v>1447</v>
      </c>
      <c r="I154" s="4" t="s">
        <v>1448</v>
      </c>
      <c r="J154" s="4" t="s">
        <v>5526</v>
      </c>
      <c r="K154" s="139">
        <v>618475000</v>
      </c>
      <c r="L154" s="139">
        <v>618475000</v>
      </c>
      <c r="M154" s="4" t="s">
        <v>5527</v>
      </c>
      <c r="N154" s="4" t="s">
        <v>3375</v>
      </c>
      <c r="O154" s="4" t="s">
        <v>2894</v>
      </c>
      <c r="P154" s="186">
        <f t="shared" si="10"/>
        <v>618475000</v>
      </c>
      <c r="Q154" s="186">
        <f t="shared" si="13"/>
        <v>0</v>
      </c>
      <c r="R154" s="4">
        <v>2</v>
      </c>
      <c r="S154" s="4" t="s">
        <v>70</v>
      </c>
      <c r="T154" s="4" t="s">
        <v>70</v>
      </c>
      <c r="U154" s="140">
        <v>45321</v>
      </c>
      <c r="V154" s="4" t="s">
        <v>1884</v>
      </c>
      <c r="W154" s="4" t="s">
        <v>1954</v>
      </c>
      <c r="X154" s="146">
        <v>0</v>
      </c>
      <c r="Y154" s="146">
        <v>0</v>
      </c>
      <c r="Z154" s="146">
        <v>0</v>
      </c>
      <c r="AA154" s="4"/>
      <c r="AB154" s="141"/>
      <c r="AC154" s="142"/>
      <c r="AD154" s="4"/>
      <c r="AE154" s="4"/>
      <c r="AF154" s="144"/>
      <c r="AG154" s="4"/>
      <c r="AH154" s="143" t="s">
        <v>70</v>
      </c>
      <c r="AI154" s="4"/>
      <c r="AJ154" s="143" t="s">
        <v>9560</v>
      </c>
      <c r="AK154" s="143" t="s">
        <v>9553</v>
      </c>
    </row>
    <row r="155" spans="2:37">
      <c r="B155" s="145" t="s">
        <v>5175</v>
      </c>
      <c r="C155" s="4" t="s">
        <v>160</v>
      </c>
      <c r="D155" s="4" t="s">
        <v>5419</v>
      </c>
      <c r="E155" s="4" t="s">
        <v>5419</v>
      </c>
      <c r="F155" s="4" t="s">
        <v>1060</v>
      </c>
      <c r="G155" s="4" t="s">
        <v>5528</v>
      </c>
      <c r="H155" s="4" t="s">
        <v>1447</v>
      </c>
      <c r="I155" s="4" t="s">
        <v>1448</v>
      </c>
      <c r="J155" s="4" t="s">
        <v>5529</v>
      </c>
      <c r="K155" s="139">
        <v>647020000</v>
      </c>
      <c r="L155" s="139">
        <v>647020000</v>
      </c>
      <c r="M155" s="4" t="s">
        <v>5527</v>
      </c>
      <c r="N155" s="4" t="s">
        <v>2601</v>
      </c>
      <c r="O155" s="4" t="s">
        <v>3608</v>
      </c>
      <c r="P155" s="186">
        <f t="shared" si="10"/>
        <v>647020000</v>
      </c>
      <c r="Q155" s="186">
        <f t="shared" si="13"/>
        <v>0</v>
      </c>
      <c r="R155" s="4">
        <v>2</v>
      </c>
      <c r="S155" s="4" t="s">
        <v>70</v>
      </c>
      <c r="T155" s="4" t="s">
        <v>70</v>
      </c>
      <c r="U155" s="140">
        <v>45321</v>
      </c>
      <c r="V155" s="4" t="s">
        <v>1884</v>
      </c>
      <c r="W155" s="4" t="s">
        <v>1954</v>
      </c>
      <c r="X155" s="146">
        <v>0</v>
      </c>
      <c r="Y155" s="146">
        <v>0</v>
      </c>
      <c r="Z155" s="146">
        <v>0</v>
      </c>
      <c r="AA155" s="4"/>
      <c r="AB155" s="141"/>
      <c r="AC155" s="142"/>
      <c r="AD155" s="4"/>
      <c r="AE155" s="4"/>
      <c r="AF155" s="144"/>
      <c r="AG155" s="4"/>
      <c r="AH155" s="143" t="s">
        <v>70</v>
      </c>
      <c r="AI155" s="4"/>
      <c r="AJ155" s="143" t="s">
        <v>9560</v>
      </c>
      <c r="AK155" s="143" t="s">
        <v>9553</v>
      </c>
    </row>
    <row r="156" spans="2:37">
      <c r="B156" s="145" t="s">
        <v>5175</v>
      </c>
      <c r="C156" s="4" t="s">
        <v>160</v>
      </c>
      <c r="D156" s="4" t="s">
        <v>5419</v>
      </c>
      <c r="E156" s="4" t="s">
        <v>5419</v>
      </c>
      <c r="F156" s="4" t="s">
        <v>1060</v>
      </c>
      <c r="G156" s="4" t="s">
        <v>5530</v>
      </c>
      <c r="H156" s="4" t="s">
        <v>1447</v>
      </c>
      <c r="I156" s="4" t="s">
        <v>1448</v>
      </c>
      <c r="J156" s="4" t="s">
        <v>5531</v>
      </c>
      <c r="K156" s="139">
        <v>589930000</v>
      </c>
      <c r="L156" s="139">
        <v>589930000</v>
      </c>
      <c r="M156" s="4" t="s">
        <v>5527</v>
      </c>
      <c r="N156" s="4" t="s">
        <v>5248</v>
      </c>
      <c r="O156" s="4" t="s">
        <v>2877</v>
      </c>
      <c r="P156" s="186">
        <f t="shared" si="10"/>
        <v>589930000</v>
      </c>
      <c r="Q156" s="186">
        <f t="shared" si="13"/>
        <v>0</v>
      </c>
      <c r="R156" s="4">
        <v>2</v>
      </c>
      <c r="S156" s="4" t="s">
        <v>70</v>
      </c>
      <c r="T156" s="4" t="s">
        <v>70</v>
      </c>
      <c r="U156" s="140">
        <v>45321</v>
      </c>
      <c r="V156" s="4" t="s">
        <v>1884</v>
      </c>
      <c r="W156" s="4" t="s">
        <v>1954</v>
      </c>
      <c r="X156" s="146">
        <v>0</v>
      </c>
      <c r="Y156" s="146">
        <v>0</v>
      </c>
      <c r="Z156" s="146">
        <v>0</v>
      </c>
      <c r="AA156" s="4"/>
      <c r="AB156" s="141"/>
      <c r="AC156" s="142"/>
      <c r="AD156" s="4"/>
      <c r="AE156" s="4"/>
      <c r="AF156" s="144"/>
      <c r="AG156" s="4"/>
      <c r="AH156" s="143" t="s">
        <v>70</v>
      </c>
      <c r="AI156" s="4"/>
      <c r="AJ156" s="143" t="s">
        <v>9560</v>
      </c>
      <c r="AK156" s="143" t="s">
        <v>9553</v>
      </c>
    </row>
    <row r="157" spans="2:37">
      <c r="B157" s="145" t="s">
        <v>5175</v>
      </c>
      <c r="C157" s="4" t="s">
        <v>160</v>
      </c>
      <c r="D157" s="4" t="s">
        <v>5419</v>
      </c>
      <c r="E157" s="4" t="s">
        <v>5419</v>
      </c>
      <c r="F157" s="4" t="s">
        <v>1060</v>
      </c>
      <c r="G157" s="4" t="s">
        <v>5532</v>
      </c>
      <c r="H157" s="4" t="s">
        <v>1447</v>
      </c>
      <c r="I157" s="4" t="s">
        <v>1448</v>
      </c>
      <c r="J157" s="4" t="s">
        <v>5533</v>
      </c>
      <c r="K157" s="139">
        <v>585172500</v>
      </c>
      <c r="L157" s="139">
        <v>585172500</v>
      </c>
      <c r="M157" s="4" t="s">
        <v>5527</v>
      </c>
      <c r="N157" s="4" t="s">
        <v>3208</v>
      </c>
      <c r="O157" s="4" t="s">
        <v>2877</v>
      </c>
      <c r="P157" s="186">
        <f t="shared" si="10"/>
        <v>585172500</v>
      </c>
      <c r="Q157" s="186">
        <f t="shared" si="13"/>
        <v>0</v>
      </c>
      <c r="R157" s="4">
        <v>2</v>
      </c>
      <c r="S157" s="4" t="s">
        <v>70</v>
      </c>
      <c r="T157" s="4" t="s">
        <v>70</v>
      </c>
      <c r="U157" s="140">
        <v>45321</v>
      </c>
      <c r="V157" s="4" t="s">
        <v>1884</v>
      </c>
      <c r="W157" s="4" t="s">
        <v>1954</v>
      </c>
      <c r="X157" s="146">
        <v>0</v>
      </c>
      <c r="Y157" s="146">
        <v>0</v>
      </c>
      <c r="Z157" s="146">
        <v>0</v>
      </c>
      <c r="AA157" s="4"/>
      <c r="AB157" s="141"/>
      <c r="AC157" s="142"/>
      <c r="AD157" s="4"/>
      <c r="AE157" s="4"/>
      <c r="AF157" s="144"/>
      <c r="AG157" s="4"/>
      <c r="AH157" s="143" t="s">
        <v>70</v>
      </c>
      <c r="AI157" s="4"/>
      <c r="AJ157" s="143" t="s">
        <v>9560</v>
      </c>
      <c r="AK157" s="143" t="s">
        <v>9553</v>
      </c>
    </row>
    <row r="158" spans="2:37">
      <c r="B158" s="145" t="s">
        <v>5175</v>
      </c>
      <c r="C158" s="4" t="s">
        <v>160</v>
      </c>
      <c r="D158" s="4" t="s">
        <v>5419</v>
      </c>
      <c r="E158" s="4" t="s">
        <v>5419</v>
      </c>
      <c r="F158" s="4" t="s">
        <v>1060</v>
      </c>
      <c r="G158" s="4" t="s">
        <v>5534</v>
      </c>
      <c r="H158" s="4" t="s">
        <v>1447</v>
      </c>
      <c r="I158" s="4" t="s">
        <v>1448</v>
      </c>
      <c r="J158" s="4" t="s">
        <v>5535</v>
      </c>
      <c r="K158" s="139">
        <v>578512000</v>
      </c>
      <c r="L158" s="139">
        <v>578512000</v>
      </c>
      <c r="M158" s="4" t="s">
        <v>5527</v>
      </c>
      <c r="N158" s="4" t="s">
        <v>1971</v>
      </c>
      <c r="O158" s="4" t="s">
        <v>2846</v>
      </c>
      <c r="P158" s="186">
        <f t="shared" si="10"/>
        <v>578512000</v>
      </c>
      <c r="Q158" s="186">
        <f t="shared" si="13"/>
        <v>0</v>
      </c>
      <c r="R158" s="4">
        <v>2</v>
      </c>
      <c r="S158" s="4" t="s">
        <v>70</v>
      </c>
      <c r="T158" s="4" t="s">
        <v>70</v>
      </c>
      <c r="U158" s="140">
        <v>45321</v>
      </c>
      <c r="V158" s="4" t="s">
        <v>1884</v>
      </c>
      <c r="W158" s="4" t="s">
        <v>1954</v>
      </c>
      <c r="X158" s="146">
        <v>0</v>
      </c>
      <c r="Y158" s="146">
        <v>0</v>
      </c>
      <c r="Z158" s="146">
        <v>0</v>
      </c>
      <c r="AA158" s="4"/>
      <c r="AB158" s="141"/>
      <c r="AC158" s="142"/>
      <c r="AD158" s="4"/>
      <c r="AE158" s="4"/>
      <c r="AF158" s="144"/>
      <c r="AG158" s="4"/>
      <c r="AH158" s="143" t="s">
        <v>70</v>
      </c>
      <c r="AI158" s="4"/>
      <c r="AJ158" s="143" t="s">
        <v>9560</v>
      </c>
      <c r="AK158" s="143" t="s">
        <v>9553</v>
      </c>
    </row>
    <row r="159" spans="2:37">
      <c r="B159" s="145" t="s">
        <v>5175</v>
      </c>
      <c r="C159" s="4" t="s">
        <v>160</v>
      </c>
      <c r="D159" s="4" t="s">
        <v>5419</v>
      </c>
      <c r="E159" s="4" t="s">
        <v>5419</v>
      </c>
      <c r="F159" s="4" t="s">
        <v>1060</v>
      </c>
      <c r="G159" s="4" t="s">
        <v>5536</v>
      </c>
      <c r="H159" s="4" t="s">
        <v>1447</v>
      </c>
      <c r="I159" s="4" t="s">
        <v>1448</v>
      </c>
      <c r="J159" s="4" t="s">
        <v>5537</v>
      </c>
      <c r="K159" s="139">
        <v>592784500</v>
      </c>
      <c r="L159" s="139">
        <v>592784500</v>
      </c>
      <c r="M159" s="4" t="s">
        <v>5527</v>
      </c>
      <c r="N159" s="4" t="s">
        <v>3412</v>
      </c>
      <c r="O159" s="4" t="s">
        <v>1921</v>
      </c>
      <c r="P159" s="186">
        <f t="shared" si="10"/>
        <v>592784500</v>
      </c>
      <c r="Q159" s="186">
        <f t="shared" si="13"/>
        <v>0</v>
      </c>
      <c r="R159" s="4">
        <v>2</v>
      </c>
      <c r="S159" s="4" t="s">
        <v>70</v>
      </c>
      <c r="T159" s="4" t="s">
        <v>70</v>
      </c>
      <c r="U159" s="140">
        <v>45321</v>
      </c>
      <c r="V159" s="4" t="s">
        <v>1884</v>
      </c>
      <c r="W159" s="4" t="s">
        <v>1954</v>
      </c>
      <c r="X159" s="146">
        <v>0</v>
      </c>
      <c r="Y159" s="146">
        <v>0</v>
      </c>
      <c r="Z159" s="146">
        <v>0</v>
      </c>
      <c r="AA159" s="4"/>
      <c r="AB159" s="141"/>
      <c r="AC159" s="142"/>
      <c r="AD159" s="4"/>
      <c r="AE159" s="4"/>
      <c r="AF159" s="144"/>
      <c r="AG159" s="4"/>
      <c r="AH159" s="143" t="s">
        <v>70</v>
      </c>
      <c r="AI159" s="4"/>
      <c r="AJ159" s="143" t="s">
        <v>9560</v>
      </c>
      <c r="AK159" s="143" t="s">
        <v>9553</v>
      </c>
    </row>
    <row r="160" spans="2:37">
      <c r="B160" s="145" t="s">
        <v>5175</v>
      </c>
      <c r="C160" s="4" t="s">
        <v>160</v>
      </c>
      <c r="D160" s="4" t="s">
        <v>5419</v>
      </c>
      <c r="E160" s="4" t="s">
        <v>5419</v>
      </c>
      <c r="F160" s="4" t="s">
        <v>1060</v>
      </c>
      <c r="G160" s="4" t="s">
        <v>5538</v>
      </c>
      <c r="H160" s="4" t="s">
        <v>1447</v>
      </c>
      <c r="I160" s="4" t="s">
        <v>1448</v>
      </c>
      <c r="J160" s="4" t="s">
        <v>5539</v>
      </c>
      <c r="K160" s="139">
        <v>618284700</v>
      </c>
      <c r="L160" s="139">
        <v>618284700</v>
      </c>
      <c r="M160" s="4" t="s">
        <v>5527</v>
      </c>
      <c r="N160" s="4" t="s">
        <v>1901</v>
      </c>
      <c r="O160" s="4" t="s">
        <v>3458</v>
      </c>
      <c r="P160" s="186">
        <f t="shared" si="10"/>
        <v>618284700</v>
      </c>
      <c r="Q160" s="186">
        <f t="shared" si="13"/>
        <v>0</v>
      </c>
      <c r="R160" s="4">
        <v>2</v>
      </c>
      <c r="S160" s="4" t="s">
        <v>70</v>
      </c>
      <c r="T160" s="4" t="s">
        <v>70</v>
      </c>
      <c r="U160" s="140">
        <v>45321</v>
      </c>
      <c r="V160" s="4" t="s">
        <v>1884</v>
      </c>
      <c r="W160" s="4" t="s">
        <v>1954</v>
      </c>
      <c r="X160" s="146">
        <v>0</v>
      </c>
      <c r="Y160" s="146">
        <v>0</v>
      </c>
      <c r="Z160" s="146">
        <v>0</v>
      </c>
      <c r="AA160" s="4"/>
      <c r="AB160" s="141"/>
      <c r="AC160" s="142"/>
      <c r="AD160" s="4"/>
      <c r="AE160" s="4"/>
      <c r="AF160" s="144"/>
      <c r="AG160" s="4"/>
      <c r="AH160" s="143" t="s">
        <v>70</v>
      </c>
      <c r="AI160" s="4"/>
      <c r="AJ160" s="143" t="s">
        <v>9560</v>
      </c>
      <c r="AK160" s="143" t="s">
        <v>9553</v>
      </c>
    </row>
    <row r="161" spans="2:37">
      <c r="B161" s="145" t="s">
        <v>5175</v>
      </c>
      <c r="C161" s="4" t="s">
        <v>160</v>
      </c>
      <c r="D161" s="4" t="s">
        <v>5419</v>
      </c>
      <c r="E161" s="4" t="s">
        <v>5419</v>
      </c>
      <c r="F161" s="4" t="s">
        <v>1060</v>
      </c>
      <c r="G161" s="4" t="s">
        <v>5540</v>
      </c>
      <c r="H161" s="4" t="s">
        <v>1447</v>
      </c>
      <c r="I161" s="4" t="s">
        <v>1448</v>
      </c>
      <c r="J161" s="4" t="s">
        <v>5541</v>
      </c>
      <c r="K161" s="139">
        <v>620378000</v>
      </c>
      <c r="L161" s="139">
        <v>620378000</v>
      </c>
      <c r="M161" s="4" t="s">
        <v>5527</v>
      </c>
      <c r="N161" s="4" t="s">
        <v>3075</v>
      </c>
      <c r="O161" s="4" t="s">
        <v>2869</v>
      </c>
      <c r="P161" s="186">
        <f t="shared" si="10"/>
        <v>620378000</v>
      </c>
      <c r="Q161" s="186">
        <f t="shared" si="13"/>
        <v>0</v>
      </c>
      <c r="R161" s="4">
        <v>2</v>
      </c>
      <c r="S161" s="4" t="s">
        <v>70</v>
      </c>
      <c r="T161" s="4" t="s">
        <v>70</v>
      </c>
      <c r="U161" s="140">
        <v>45321</v>
      </c>
      <c r="V161" s="4" t="s">
        <v>1884</v>
      </c>
      <c r="W161" s="4" t="s">
        <v>1954</v>
      </c>
      <c r="X161" s="146">
        <v>0</v>
      </c>
      <c r="Y161" s="146">
        <v>0</v>
      </c>
      <c r="Z161" s="146">
        <v>0</v>
      </c>
      <c r="AA161" s="4"/>
      <c r="AB161" s="141"/>
      <c r="AC161" s="142"/>
      <c r="AD161" s="4"/>
      <c r="AE161" s="4"/>
      <c r="AF161" s="144"/>
      <c r="AG161" s="4"/>
      <c r="AH161" s="143" t="s">
        <v>70</v>
      </c>
      <c r="AI161" s="4"/>
      <c r="AJ161" s="143" t="s">
        <v>9560</v>
      </c>
      <c r="AK161" s="143" t="s">
        <v>9553</v>
      </c>
    </row>
    <row r="162" spans="2:37">
      <c r="B162" s="145" t="s">
        <v>5175</v>
      </c>
      <c r="C162" s="4" t="s">
        <v>160</v>
      </c>
      <c r="D162" s="4" t="s">
        <v>5419</v>
      </c>
      <c r="E162" s="4" t="s">
        <v>5419</v>
      </c>
      <c r="F162" s="4" t="s">
        <v>1060</v>
      </c>
      <c r="G162" s="4" t="s">
        <v>5542</v>
      </c>
      <c r="H162" s="4" t="s">
        <v>1447</v>
      </c>
      <c r="I162" s="4" t="s">
        <v>1448</v>
      </c>
      <c r="J162" s="4" t="s">
        <v>5543</v>
      </c>
      <c r="K162" s="139">
        <v>1440750000</v>
      </c>
      <c r="L162" s="139">
        <v>1440750000</v>
      </c>
      <c r="M162" s="4" t="s">
        <v>5527</v>
      </c>
      <c r="N162" s="4" t="s">
        <v>2144</v>
      </c>
      <c r="O162" s="4" t="s">
        <v>2573</v>
      </c>
      <c r="P162" s="186">
        <f t="shared" si="10"/>
        <v>1440750000</v>
      </c>
      <c r="Q162" s="186">
        <f t="shared" si="13"/>
        <v>0</v>
      </c>
      <c r="R162" s="4">
        <v>2</v>
      </c>
      <c r="S162" s="4" t="s">
        <v>70</v>
      </c>
      <c r="T162" s="4" t="s">
        <v>70</v>
      </c>
      <c r="U162" s="140">
        <v>45321</v>
      </c>
      <c r="V162" s="4" t="s">
        <v>1884</v>
      </c>
      <c r="W162" s="4" t="s">
        <v>1954</v>
      </c>
      <c r="X162" s="146">
        <v>0</v>
      </c>
      <c r="Y162" s="146">
        <v>0</v>
      </c>
      <c r="Z162" s="146">
        <v>0</v>
      </c>
      <c r="AA162" s="4"/>
      <c r="AB162" s="141"/>
      <c r="AC162" s="142"/>
      <c r="AD162" s="4"/>
      <c r="AE162" s="4"/>
      <c r="AF162" s="144"/>
      <c r="AG162" s="4"/>
      <c r="AH162" s="143" t="s">
        <v>70</v>
      </c>
      <c r="AI162" s="4"/>
      <c r="AJ162" s="143" t="s">
        <v>9560</v>
      </c>
      <c r="AK162" s="143" t="s">
        <v>9553</v>
      </c>
    </row>
    <row r="163" spans="2:37">
      <c r="B163" s="145" t="s">
        <v>5175</v>
      </c>
      <c r="C163" s="4" t="s">
        <v>160</v>
      </c>
      <c r="D163" s="4" t="s">
        <v>5419</v>
      </c>
      <c r="E163" s="4" t="s">
        <v>5419</v>
      </c>
      <c r="F163" s="4" t="s">
        <v>1060</v>
      </c>
      <c r="G163" s="4" t="s">
        <v>5544</v>
      </c>
      <c r="H163" s="4" t="s">
        <v>1447</v>
      </c>
      <c r="I163" s="4" t="s">
        <v>1448</v>
      </c>
      <c r="J163" s="4" t="s">
        <v>5545</v>
      </c>
      <c r="K163" s="139">
        <v>2499900000</v>
      </c>
      <c r="L163" s="139">
        <v>2499900000</v>
      </c>
      <c r="M163" s="4" t="s">
        <v>5527</v>
      </c>
      <c r="N163" s="4" t="s">
        <v>2997</v>
      </c>
      <c r="O163" s="4" t="s">
        <v>2573</v>
      </c>
      <c r="P163" s="186">
        <f t="shared" si="10"/>
        <v>2499900000</v>
      </c>
      <c r="Q163" s="186">
        <f t="shared" si="13"/>
        <v>0</v>
      </c>
      <c r="R163" s="4">
        <v>2</v>
      </c>
      <c r="S163" s="4" t="s">
        <v>70</v>
      </c>
      <c r="T163" s="4" t="s">
        <v>70</v>
      </c>
      <c r="U163" s="140">
        <v>45321</v>
      </c>
      <c r="V163" s="4" t="s">
        <v>1884</v>
      </c>
      <c r="W163" s="4" t="s">
        <v>1954</v>
      </c>
      <c r="X163" s="146">
        <v>0</v>
      </c>
      <c r="Y163" s="146">
        <v>0</v>
      </c>
      <c r="Z163" s="146">
        <v>0</v>
      </c>
      <c r="AA163" s="4"/>
      <c r="AB163" s="141"/>
      <c r="AC163" s="142"/>
      <c r="AD163" s="4"/>
      <c r="AE163" s="4"/>
      <c r="AF163" s="144"/>
      <c r="AG163" s="4"/>
      <c r="AH163" s="143" t="s">
        <v>70</v>
      </c>
      <c r="AI163" s="4"/>
      <c r="AJ163" s="143" t="s">
        <v>9560</v>
      </c>
      <c r="AK163" s="143" t="s">
        <v>9553</v>
      </c>
    </row>
    <row r="164" spans="2:37">
      <c r="B164" s="145" t="s">
        <v>5175</v>
      </c>
      <c r="C164" s="4" t="s">
        <v>160</v>
      </c>
      <c r="D164" s="4" t="s">
        <v>5419</v>
      </c>
      <c r="E164" s="4" t="s">
        <v>5419</v>
      </c>
      <c r="F164" s="4" t="s">
        <v>1060</v>
      </c>
      <c r="G164" s="4" t="s">
        <v>5546</v>
      </c>
      <c r="H164" s="4" t="s">
        <v>1447</v>
      </c>
      <c r="I164" s="4" t="s">
        <v>1448</v>
      </c>
      <c r="J164" s="4" t="s">
        <v>5547</v>
      </c>
      <c r="K164" s="139">
        <v>1056220000</v>
      </c>
      <c r="L164" s="139">
        <v>1056220000</v>
      </c>
      <c r="M164" s="4" t="s">
        <v>5548</v>
      </c>
      <c r="N164" s="4" t="s">
        <v>3258</v>
      </c>
      <c r="O164" s="4" t="s">
        <v>2475</v>
      </c>
      <c r="P164" s="186">
        <f t="shared" si="10"/>
        <v>1056220000</v>
      </c>
      <c r="Q164" s="186">
        <f t="shared" si="13"/>
        <v>0</v>
      </c>
      <c r="R164" s="4">
        <v>2</v>
      </c>
      <c r="S164" s="4" t="s">
        <v>70</v>
      </c>
      <c r="T164" s="4" t="s">
        <v>70</v>
      </c>
      <c r="U164" s="140">
        <v>45321</v>
      </c>
      <c r="V164" s="4" t="s">
        <v>1884</v>
      </c>
      <c r="W164" s="4" t="s">
        <v>1954</v>
      </c>
      <c r="X164" s="146">
        <v>0</v>
      </c>
      <c r="Y164" s="146">
        <v>0</v>
      </c>
      <c r="Z164" s="146">
        <v>0</v>
      </c>
      <c r="AA164" s="4"/>
      <c r="AB164" s="141"/>
      <c r="AC164" s="142"/>
      <c r="AD164" s="4"/>
      <c r="AE164" s="4"/>
      <c r="AF164" s="144"/>
      <c r="AG164" s="4"/>
      <c r="AH164" s="143" t="s">
        <v>70</v>
      </c>
      <c r="AI164" s="4"/>
      <c r="AJ164" s="143" t="s">
        <v>9560</v>
      </c>
      <c r="AK164" s="143" t="s">
        <v>9553</v>
      </c>
    </row>
    <row r="165" spans="2:37">
      <c r="B165" s="145" t="s">
        <v>5175</v>
      </c>
      <c r="C165" s="4" t="s">
        <v>160</v>
      </c>
      <c r="D165" s="4" t="s">
        <v>5419</v>
      </c>
      <c r="E165" s="4" t="s">
        <v>5419</v>
      </c>
      <c r="F165" s="4" t="s">
        <v>1060</v>
      </c>
      <c r="G165" s="4" t="s">
        <v>5549</v>
      </c>
      <c r="H165" s="4" t="s">
        <v>1447</v>
      </c>
      <c r="I165" s="4" t="s">
        <v>1448</v>
      </c>
      <c r="J165" s="4" t="s">
        <v>5550</v>
      </c>
      <c r="K165" s="139">
        <v>1075760000</v>
      </c>
      <c r="L165" s="139">
        <v>1075760000</v>
      </c>
      <c r="M165" s="4" t="s">
        <v>5548</v>
      </c>
      <c r="N165" s="4" t="s">
        <v>2829</v>
      </c>
      <c r="O165" s="4" t="s">
        <v>2475</v>
      </c>
      <c r="P165" s="186">
        <f t="shared" si="10"/>
        <v>1075760000</v>
      </c>
      <c r="Q165" s="186">
        <f t="shared" si="13"/>
        <v>0</v>
      </c>
      <c r="R165" s="4">
        <v>2</v>
      </c>
      <c r="S165" s="4" t="s">
        <v>70</v>
      </c>
      <c r="T165" s="4" t="s">
        <v>70</v>
      </c>
      <c r="U165" s="140">
        <v>45321</v>
      </c>
      <c r="V165" s="4" t="s">
        <v>1884</v>
      </c>
      <c r="W165" s="4" t="s">
        <v>1954</v>
      </c>
      <c r="X165" s="146">
        <v>0</v>
      </c>
      <c r="Y165" s="146">
        <v>0</v>
      </c>
      <c r="Z165" s="146">
        <v>0</v>
      </c>
      <c r="AA165" s="4"/>
      <c r="AB165" s="141"/>
      <c r="AC165" s="142"/>
      <c r="AD165" s="4"/>
      <c r="AE165" s="4"/>
      <c r="AF165" s="144"/>
      <c r="AG165" s="4"/>
      <c r="AH165" s="143" t="s">
        <v>70</v>
      </c>
      <c r="AI165" s="4"/>
      <c r="AJ165" s="143" t="s">
        <v>9560</v>
      </c>
      <c r="AK165" s="143" t="s">
        <v>9553</v>
      </c>
    </row>
    <row r="166" spans="2:37">
      <c r="B166" s="145" t="s">
        <v>5175</v>
      </c>
      <c r="C166" s="4" t="s">
        <v>160</v>
      </c>
      <c r="D166" s="4" t="s">
        <v>5419</v>
      </c>
      <c r="E166" s="4" t="s">
        <v>5419</v>
      </c>
      <c r="F166" s="4" t="s">
        <v>1060</v>
      </c>
      <c r="G166" s="4" t="s">
        <v>5551</v>
      </c>
      <c r="H166" s="4" t="s">
        <v>1447</v>
      </c>
      <c r="I166" s="4" t="s">
        <v>1448</v>
      </c>
      <c r="J166" s="4" t="s">
        <v>5552</v>
      </c>
      <c r="K166" s="139">
        <v>1152600000</v>
      </c>
      <c r="L166" s="139">
        <v>1152600000</v>
      </c>
      <c r="M166" s="4" t="s">
        <v>5548</v>
      </c>
      <c r="N166" s="4" t="s">
        <v>2974</v>
      </c>
      <c r="O166" s="4" t="s">
        <v>5481</v>
      </c>
      <c r="P166" s="186">
        <f t="shared" si="10"/>
        <v>1152600000</v>
      </c>
      <c r="Q166" s="186">
        <f t="shared" si="13"/>
        <v>0</v>
      </c>
      <c r="R166" s="4">
        <v>2</v>
      </c>
      <c r="S166" s="4" t="s">
        <v>70</v>
      </c>
      <c r="T166" s="4" t="s">
        <v>70</v>
      </c>
      <c r="U166" s="140">
        <v>45321</v>
      </c>
      <c r="V166" s="4" t="s">
        <v>1884</v>
      </c>
      <c r="W166" s="4" t="s">
        <v>1954</v>
      </c>
      <c r="X166" s="146">
        <v>0</v>
      </c>
      <c r="Y166" s="146">
        <v>0</v>
      </c>
      <c r="Z166" s="146">
        <v>0</v>
      </c>
      <c r="AA166" s="4"/>
      <c r="AB166" s="141"/>
      <c r="AC166" s="142"/>
      <c r="AD166" s="4"/>
      <c r="AE166" s="4"/>
      <c r="AF166" s="144"/>
      <c r="AG166" s="4"/>
      <c r="AH166" s="143" t="s">
        <v>70</v>
      </c>
      <c r="AI166" s="4"/>
      <c r="AJ166" s="143" t="s">
        <v>9560</v>
      </c>
      <c r="AK166" s="143" t="s">
        <v>9553</v>
      </c>
    </row>
    <row r="167" spans="2:37">
      <c r="B167" s="145" t="s">
        <v>5175</v>
      </c>
      <c r="C167" s="4" t="s">
        <v>160</v>
      </c>
      <c r="D167" s="4" t="s">
        <v>5419</v>
      </c>
      <c r="E167" s="4" t="s">
        <v>5419</v>
      </c>
      <c r="F167" s="4" t="s">
        <v>1060</v>
      </c>
      <c r="G167" s="4" t="s">
        <v>5553</v>
      </c>
      <c r="H167" s="4" t="s">
        <v>1447</v>
      </c>
      <c r="I167" s="4" t="s">
        <v>1448</v>
      </c>
      <c r="J167" s="4" t="s">
        <v>5554</v>
      </c>
      <c r="K167" s="139">
        <v>1344700000</v>
      </c>
      <c r="L167" s="139">
        <v>1344700000</v>
      </c>
      <c r="M167" s="4" t="s">
        <v>5548</v>
      </c>
      <c r="N167" s="4" t="s">
        <v>3011</v>
      </c>
      <c r="O167" s="4" t="s">
        <v>3312</v>
      </c>
      <c r="P167" s="186">
        <f t="shared" si="10"/>
        <v>1344700000</v>
      </c>
      <c r="Q167" s="186">
        <f t="shared" si="13"/>
        <v>0</v>
      </c>
      <c r="R167" s="4">
        <v>2</v>
      </c>
      <c r="S167" s="4" t="s">
        <v>70</v>
      </c>
      <c r="T167" s="4" t="s">
        <v>70</v>
      </c>
      <c r="U167" s="140">
        <v>45321</v>
      </c>
      <c r="V167" s="4" t="s">
        <v>1884</v>
      </c>
      <c r="W167" s="4" t="s">
        <v>1954</v>
      </c>
      <c r="X167" s="146">
        <v>0</v>
      </c>
      <c r="Y167" s="146">
        <v>0</v>
      </c>
      <c r="Z167" s="146">
        <v>0</v>
      </c>
      <c r="AA167" s="4"/>
      <c r="AB167" s="141"/>
      <c r="AC167" s="142"/>
      <c r="AD167" s="4"/>
      <c r="AE167" s="4"/>
      <c r="AF167" s="144"/>
      <c r="AG167" s="4"/>
      <c r="AH167" s="143" t="s">
        <v>70</v>
      </c>
      <c r="AI167" s="4"/>
      <c r="AJ167" s="143" t="s">
        <v>9560</v>
      </c>
      <c r="AK167" s="143" t="s">
        <v>9553</v>
      </c>
    </row>
    <row r="168" spans="2:37">
      <c r="B168" s="145" t="s">
        <v>5175</v>
      </c>
      <c r="C168" s="4" t="s">
        <v>160</v>
      </c>
      <c r="D168" s="4" t="s">
        <v>5419</v>
      </c>
      <c r="E168" s="4" t="s">
        <v>5419</v>
      </c>
      <c r="F168" s="4" t="s">
        <v>1060</v>
      </c>
      <c r="G168" s="4" t="s">
        <v>5555</v>
      </c>
      <c r="H168" s="4" t="s">
        <v>1447</v>
      </c>
      <c r="I168" s="4" t="s">
        <v>1448</v>
      </c>
      <c r="J168" s="4" t="s">
        <v>5556</v>
      </c>
      <c r="K168" s="139">
        <v>1146600000</v>
      </c>
      <c r="L168" s="139">
        <v>1146600000</v>
      </c>
      <c r="M168" s="4" t="s">
        <v>5548</v>
      </c>
      <c r="N168" s="4" t="s">
        <v>3693</v>
      </c>
      <c r="O168" s="4" t="s">
        <v>2455</v>
      </c>
      <c r="P168" s="186">
        <f t="shared" si="10"/>
        <v>1146600000</v>
      </c>
      <c r="Q168" s="186">
        <f t="shared" si="13"/>
        <v>0</v>
      </c>
      <c r="R168" s="4">
        <v>2</v>
      </c>
      <c r="S168" s="4" t="s">
        <v>70</v>
      </c>
      <c r="T168" s="4" t="s">
        <v>70</v>
      </c>
      <c r="U168" s="140">
        <v>45321</v>
      </c>
      <c r="V168" s="4" t="s">
        <v>1884</v>
      </c>
      <c r="W168" s="4" t="s">
        <v>1954</v>
      </c>
      <c r="X168" s="146">
        <v>0</v>
      </c>
      <c r="Y168" s="146">
        <v>0</v>
      </c>
      <c r="Z168" s="146">
        <v>0</v>
      </c>
      <c r="AA168" s="4"/>
      <c r="AB168" s="141"/>
      <c r="AC168" s="142"/>
      <c r="AD168" s="4"/>
      <c r="AE168" s="4"/>
      <c r="AF168" s="144"/>
      <c r="AG168" s="4"/>
      <c r="AH168" s="143" t="s">
        <v>70</v>
      </c>
      <c r="AI168" s="4"/>
      <c r="AJ168" s="143" t="s">
        <v>9560</v>
      </c>
      <c r="AK168" s="143" t="s">
        <v>9553</v>
      </c>
    </row>
    <row r="169" spans="2:37">
      <c r="B169" s="145" t="s">
        <v>5175</v>
      </c>
      <c r="C169" s="4" t="s">
        <v>160</v>
      </c>
      <c r="D169" s="4" t="s">
        <v>5419</v>
      </c>
      <c r="E169" s="4" t="s">
        <v>5419</v>
      </c>
      <c r="F169" s="4" t="s">
        <v>1060</v>
      </c>
      <c r="G169" s="4" t="s">
        <v>5557</v>
      </c>
      <c r="H169" s="4" t="s">
        <v>1447</v>
      </c>
      <c r="I169" s="4" t="s">
        <v>1448</v>
      </c>
      <c r="J169" s="4" t="s">
        <v>5558</v>
      </c>
      <c r="K169" s="139">
        <v>1344700000</v>
      </c>
      <c r="L169" s="139">
        <v>1344700000</v>
      </c>
      <c r="M169" s="4" t="s">
        <v>5548</v>
      </c>
      <c r="N169" s="4" t="s">
        <v>2513</v>
      </c>
      <c r="O169" s="4" t="s">
        <v>2455</v>
      </c>
      <c r="P169" s="186">
        <f t="shared" si="10"/>
        <v>1344700000</v>
      </c>
      <c r="Q169" s="186">
        <f t="shared" ref="Q169:Q198" si="14">L169-P169</f>
        <v>0</v>
      </c>
      <c r="R169" s="4">
        <v>2</v>
      </c>
      <c r="S169" s="4" t="s">
        <v>70</v>
      </c>
      <c r="T169" s="4" t="s">
        <v>70</v>
      </c>
      <c r="U169" s="140">
        <v>45321</v>
      </c>
      <c r="V169" s="4" t="s">
        <v>1884</v>
      </c>
      <c r="W169" s="4" t="s">
        <v>1954</v>
      </c>
      <c r="X169" s="146">
        <v>0</v>
      </c>
      <c r="Y169" s="146">
        <v>0</v>
      </c>
      <c r="Z169" s="146">
        <v>0</v>
      </c>
      <c r="AA169" s="4"/>
      <c r="AB169" s="141"/>
      <c r="AC169" s="142"/>
      <c r="AD169" s="4"/>
      <c r="AE169" s="4"/>
      <c r="AF169" s="144"/>
      <c r="AG169" s="4"/>
      <c r="AH169" s="143" t="s">
        <v>70</v>
      </c>
      <c r="AI169" s="4"/>
      <c r="AJ169" s="143" t="s">
        <v>9560</v>
      </c>
      <c r="AK169" s="143" t="s">
        <v>9553</v>
      </c>
    </row>
    <row r="170" spans="2:37">
      <c r="B170" s="145" t="s">
        <v>5175</v>
      </c>
      <c r="C170" s="4" t="s">
        <v>160</v>
      </c>
      <c r="D170" s="4" t="s">
        <v>5419</v>
      </c>
      <c r="E170" s="4" t="s">
        <v>5419</v>
      </c>
      <c r="F170" s="4" t="s">
        <v>1060</v>
      </c>
      <c r="G170" s="4" t="s">
        <v>5559</v>
      </c>
      <c r="H170" s="4" t="s">
        <v>1447</v>
      </c>
      <c r="I170" s="4" t="s">
        <v>1448</v>
      </c>
      <c r="J170" s="4" t="s">
        <v>5560</v>
      </c>
      <c r="K170" s="139">
        <v>1149000000</v>
      </c>
      <c r="L170" s="139">
        <v>1149000000</v>
      </c>
      <c r="M170" s="4" t="s">
        <v>5548</v>
      </c>
      <c r="N170" s="4" t="s">
        <v>2531</v>
      </c>
      <c r="O170" s="4" t="s">
        <v>2455</v>
      </c>
      <c r="P170" s="186">
        <f t="shared" si="10"/>
        <v>1149000000</v>
      </c>
      <c r="Q170" s="186">
        <f t="shared" si="14"/>
        <v>0</v>
      </c>
      <c r="R170" s="4">
        <v>2</v>
      </c>
      <c r="S170" s="4" t="s">
        <v>70</v>
      </c>
      <c r="T170" s="4" t="s">
        <v>70</v>
      </c>
      <c r="U170" s="140">
        <v>45321</v>
      </c>
      <c r="V170" s="4" t="s">
        <v>1884</v>
      </c>
      <c r="W170" s="4" t="s">
        <v>1954</v>
      </c>
      <c r="X170" s="146">
        <v>0</v>
      </c>
      <c r="Y170" s="146">
        <v>0</v>
      </c>
      <c r="Z170" s="146">
        <v>0</v>
      </c>
      <c r="AA170" s="4"/>
      <c r="AB170" s="141"/>
      <c r="AC170" s="142"/>
      <c r="AD170" s="4"/>
      <c r="AE170" s="4"/>
      <c r="AF170" s="144"/>
      <c r="AG170" s="4"/>
      <c r="AH170" s="143" t="s">
        <v>70</v>
      </c>
      <c r="AI170" s="4"/>
      <c r="AJ170" s="143" t="s">
        <v>9560</v>
      </c>
      <c r="AK170" s="143" t="s">
        <v>9553</v>
      </c>
    </row>
    <row r="171" spans="2:37">
      <c r="B171" s="145" t="s">
        <v>5175</v>
      </c>
      <c r="C171" s="4" t="s">
        <v>160</v>
      </c>
      <c r="D171" s="4" t="s">
        <v>5419</v>
      </c>
      <c r="E171" s="4" t="s">
        <v>5419</v>
      </c>
      <c r="F171" s="4" t="s">
        <v>1060</v>
      </c>
      <c r="G171" s="4" t="s">
        <v>5561</v>
      </c>
      <c r="H171" s="4" t="s">
        <v>1447</v>
      </c>
      <c r="I171" s="4" t="s">
        <v>1448</v>
      </c>
      <c r="J171" s="4" t="s">
        <v>5562</v>
      </c>
      <c r="K171" s="139">
        <v>1104575000</v>
      </c>
      <c r="L171" s="139">
        <v>1104575000</v>
      </c>
      <c r="M171" s="4" t="s">
        <v>5548</v>
      </c>
      <c r="N171" s="4" t="s">
        <v>3633</v>
      </c>
      <c r="O171" s="4" t="s">
        <v>2871</v>
      </c>
      <c r="P171" s="186">
        <f t="shared" si="10"/>
        <v>1104575000</v>
      </c>
      <c r="Q171" s="186">
        <f t="shared" si="14"/>
        <v>0</v>
      </c>
      <c r="R171" s="4">
        <v>2</v>
      </c>
      <c r="S171" s="4" t="s">
        <v>70</v>
      </c>
      <c r="T171" s="4" t="s">
        <v>70</v>
      </c>
      <c r="U171" s="140">
        <v>45321</v>
      </c>
      <c r="V171" s="4" t="s">
        <v>1884</v>
      </c>
      <c r="W171" s="4" t="s">
        <v>1954</v>
      </c>
      <c r="X171" s="146">
        <v>0</v>
      </c>
      <c r="Y171" s="146">
        <v>0</v>
      </c>
      <c r="Z171" s="146">
        <v>0</v>
      </c>
      <c r="AA171" s="4"/>
      <c r="AB171" s="141"/>
      <c r="AC171" s="142"/>
      <c r="AD171" s="4"/>
      <c r="AE171" s="4"/>
      <c r="AF171" s="144"/>
      <c r="AG171" s="4"/>
      <c r="AH171" s="143" t="s">
        <v>70</v>
      </c>
      <c r="AI171" s="4"/>
      <c r="AJ171" s="143" t="s">
        <v>9560</v>
      </c>
      <c r="AK171" s="143" t="s">
        <v>9553</v>
      </c>
    </row>
    <row r="172" spans="2:37">
      <c r="B172" s="145" t="s">
        <v>5175</v>
      </c>
      <c r="C172" s="4" t="s">
        <v>160</v>
      </c>
      <c r="D172" s="4" t="s">
        <v>5419</v>
      </c>
      <c r="E172" s="4" t="s">
        <v>5419</v>
      </c>
      <c r="F172" s="4" t="s">
        <v>1060</v>
      </c>
      <c r="G172" s="4" t="s">
        <v>5563</v>
      </c>
      <c r="H172" s="4" t="s">
        <v>1447</v>
      </c>
      <c r="I172" s="4" t="s">
        <v>1448</v>
      </c>
      <c r="J172" s="4" t="s">
        <v>5564</v>
      </c>
      <c r="K172" s="139">
        <v>1008525000</v>
      </c>
      <c r="L172" s="139">
        <v>1008525000</v>
      </c>
      <c r="M172" s="4" t="s">
        <v>5548</v>
      </c>
      <c r="N172" s="4" t="s">
        <v>2526</v>
      </c>
      <c r="O172" s="4" t="s">
        <v>2219</v>
      </c>
      <c r="P172" s="186">
        <f t="shared" si="10"/>
        <v>1008525000</v>
      </c>
      <c r="Q172" s="186">
        <f t="shared" si="14"/>
        <v>0</v>
      </c>
      <c r="R172" s="4">
        <v>2</v>
      </c>
      <c r="S172" s="4" t="s">
        <v>70</v>
      </c>
      <c r="T172" s="4" t="s">
        <v>70</v>
      </c>
      <c r="U172" s="140">
        <v>45321</v>
      </c>
      <c r="V172" s="4" t="s">
        <v>1884</v>
      </c>
      <c r="W172" s="4" t="s">
        <v>1954</v>
      </c>
      <c r="X172" s="146">
        <v>0</v>
      </c>
      <c r="Y172" s="146">
        <v>0</v>
      </c>
      <c r="Z172" s="146">
        <v>0</v>
      </c>
      <c r="AA172" s="4"/>
      <c r="AB172" s="141"/>
      <c r="AC172" s="142"/>
      <c r="AD172" s="4"/>
      <c r="AE172" s="4"/>
      <c r="AF172" s="144"/>
      <c r="AG172" s="4"/>
      <c r="AH172" s="143" t="s">
        <v>70</v>
      </c>
      <c r="AI172" s="4"/>
      <c r="AJ172" s="143" t="s">
        <v>9560</v>
      </c>
      <c r="AK172" s="143" t="s">
        <v>9553</v>
      </c>
    </row>
    <row r="173" spans="2:37">
      <c r="B173" s="145" t="s">
        <v>5175</v>
      </c>
      <c r="C173" s="4" t="s">
        <v>160</v>
      </c>
      <c r="D173" s="4" t="s">
        <v>5419</v>
      </c>
      <c r="E173" s="4" t="s">
        <v>5419</v>
      </c>
      <c r="F173" s="4" t="s">
        <v>1060</v>
      </c>
      <c r="G173" s="4" t="s">
        <v>5565</v>
      </c>
      <c r="H173" s="4" t="s">
        <v>1447</v>
      </c>
      <c r="I173" s="4" t="s">
        <v>1448</v>
      </c>
      <c r="J173" s="4" t="s">
        <v>5566</v>
      </c>
      <c r="K173" s="139">
        <v>1152838500</v>
      </c>
      <c r="L173" s="139">
        <v>1152838500</v>
      </c>
      <c r="M173" s="4" t="s">
        <v>5548</v>
      </c>
      <c r="N173" s="4" t="s">
        <v>2552</v>
      </c>
      <c r="O173" s="4" t="s">
        <v>2823</v>
      </c>
      <c r="P173" s="186">
        <f t="shared" si="10"/>
        <v>1152838500</v>
      </c>
      <c r="Q173" s="186">
        <f t="shared" si="14"/>
        <v>0</v>
      </c>
      <c r="R173" s="4">
        <v>2</v>
      </c>
      <c r="S173" s="4" t="s">
        <v>70</v>
      </c>
      <c r="T173" s="4" t="s">
        <v>70</v>
      </c>
      <c r="U173" s="140">
        <v>45321</v>
      </c>
      <c r="V173" s="4" t="s">
        <v>1884</v>
      </c>
      <c r="W173" s="4" t="s">
        <v>1954</v>
      </c>
      <c r="X173" s="146">
        <v>0</v>
      </c>
      <c r="Y173" s="146">
        <v>0</v>
      </c>
      <c r="Z173" s="146">
        <v>0</v>
      </c>
      <c r="AA173" s="4"/>
      <c r="AB173" s="141"/>
      <c r="AC173" s="142"/>
      <c r="AD173" s="4"/>
      <c r="AE173" s="4"/>
      <c r="AF173" s="144"/>
      <c r="AG173" s="4"/>
      <c r="AH173" s="143" t="s">
        <v>70</v>
      </c>
      <c r="AI173" s="4"/>
      <c r="AJ173" s="143" t="s">
        <v>9560</v>
      </c>
      <c r="AK173" s="143" t="s">
        <v>9553</v>
      </c>
    </row>
    <row r="174" spans="2:37">
      <c r="B174" s="145" t="s">
        <v>5175</v>
      </c>
      <c r="C174" s="4" t="s">
        <v>160</v>
      </c>
      <c r="D174" s="4" t="s">
        <v>5419</v>
      </c>
      <c r="E174" s="4" t="s">
        <v>5419</v>
      </c>
      <c r="F174" s="4" t="s">
        <v>1060</v>
      </c>
      <c r="G174" s="4" t="s">
        <v>5567</v>
      </c>
      <c r="H174" s="4" t="s">
        <v>1447</v>
      </c>
      <c r="I174" s="4" t="s">
        <v>1448</v>
      </c>
      <c r="J174" s="4" t="s">
        <v>5568</v>
      </c>
      <c r="K174" s="139">
        <v>855450000</v>
      </c>
      <c r="L174" s="139">
        <v>855450000</v>
      </c>
      <c r="M174" s="4" t="s">
        <v>5548</v>
      </c>
      <c r="N174" s="4" t="s">
        <v>2556</v>
      </c>
      <c r="O174" s="4" t="s">
        <v>2823</v>
      </c>
      <c r="P174" s="186">
        <f t="shared" si="10"/>
        <v>855450000</v>
      </c>
      <c r="Q174" s="186">
        <f t="shared" si="14"/>
        <v>0</v>
      </c>
      <c r="R174" s="4">
        <v>2</v>
      </c>
      <c r="S174" s="4" t="s">
        <v>70</v>
      </c>
      <c r="T174" s="4" t="s">
        <v>70</v>
      </c>
      <c r="U174" s="140">
        <v>45321</v>
      </c>
      <c r="V174" s="4" t="s">
        <v>1884</v>
      </c>
      <c r="W174" s="4" t="s">
        <v>1954</v>
      </c>
      <c r="X174" s="146">
        <v>0</v>
      </c>
      <c r="Y174" s="146">
        <v>0</v>
      </c>
      <c r="Z174" s="146">
        <v>0</v>
      </c>
      <c r="AA174" s="4"/>
      <c r="AB174" s="141"/>
      <c r="AC174" s="142"/>
      <c r="AD174" s="4"/>
      <c r="AE174" s="4"/>
      <c r="AF174" s="144"/>
      <c r="AG174" s="4"/>
      <c r="AH174" s="143" t="s">
        <v>70</v>
      </c>
      <c r="AI174" s="4"/>
      <c r="AJ174" s="143" t="s">
        <v>9560</v>
      </c>
      <c r="AK174" s="143" t="s">
        <v>9553</v>
      </c>
    </row>
    <row r="175" spans="2:37">
      <c r="B175" s="145" t="s">
        <v>5175</v>
      </c>
      <c r="C175" s="4" t="s">
        <v>160</v>
      </c>
      <c r="D175" s="4" t="s">
        <v>5419</v>
      </c>
      <c r="E175" s="4" t="s">
        <v>5419</v>
      </c>
      <c r="F175" s="4" t="s">
        <v>1060</v>
      </c>
      <c r="G175" s="4" t="s">
        <v>5569</v>
      </c>
      <c r="H175" s="4" t="s">
        <v>1447</v>
      </c>
      <c r="I175" s="4" t="s">
        <v>1448</v>
      </c>
      <c r="J175" s="4" t="s">
        <v>5570</v>
      </c>
      <c r="K175" s="139">
        <v>673050000</v>
      </c>
      <c r="L175" s="139">
        <v>673050000</v>
      </c>
      <c r="M175" s="4" t="s">
        <v>5548</v>
      </c>
      <c r="N175" s="4" t="s">
        <v>3938</v>
      </c>
      <c r="O175" s="4" t="s">
        <v>2823</v>
      </c>
      <c r="P175" s="186">
        <f t="shared" si="10"/>
        <v>673050000</v>
      </c>
      <c r="Q175" s="186">
        <f t="shared" si="14"/>
        <v>0</v>
      </c>
      <c r="R175" s="4">
        <v>2</v>
      </c>
      <c r="S175" s="4" t="s">
        <v>70</v>
      </c>
      <c r="T175" s="4" t="s">
        <v>70</v>
      </c>
      <c r="U175" s="140">
        <v>45321</v>
      </c>
      <c r="V175" s="4" t="s">
        <v>1884</v>
      </c>
      <c r="W175" s="4" t="s">
        <v>1954</v>
      </c>
      <c r="X175" s="146">
        <v>0</v>
      </c>
      <c r="Y175" s="146">
        <v>0</v>
      </c>
      <c r="Z175" s="146">
        <v>0</v>
      </c>
      <c r="AA175" s="4"/>
      <c r="AB175" s="141"/>
      <c r="AC175" s="142"/>
      <c r="AD175" s="4"/>
      <c r="AE175" s="4"/>
      <c r="AF175" s="144"/>
      <c r="AG175" s="4"/>
      <c r="AH175" s="143" t="s">
        <v>70</v>
      </c>
      <c r="AI175" s="4"/>
      <c r="AJ175" s="143" t="s">
        <v>9560</v>
      </c>
      <c r="AK175" s="143" t="s">
        <v>9553</v>
      </c>
    </row>
    <row r="176" spans="2:37">
      <c r="B176" s="145" t="s">
        <v>5175</v>
      </c>
      <c r="C176" s="4" t="s">
        <v>160</v>
      </c>
      <c r="D176" s="4" t="s">
        <v>5419</v>
      </c>
      <c r="E176" s="4" t="s">
        <v>5419</v>
      </c>
      <c r="F176" s="4" t="s">
        <v>1060</v>
      </c>
      <c r="G176" s="4" t="s">
        <v>5571</v>
      </c>
      <c r="H176" s="4" t="s">
        <v>1447</v>
      </c>
      <c r="I176" s="4" t="s">
        <v>1448</v>
      </c>
      <c r="J176" s="4" t="s">
        <v>5572</v>
      </c>
      <c r="K176" s="139">
        <v>370562500</v>
      </c>
      <c r="L176" s="139">
        <v>370562500</v>
      </c>
      <c r="M176" s="4" t="s">
        <v>5548</v>
      </c>
      <c r="N176" s="4" t="s">
        <v>3846</v>
      </c>
      <c r="O176" s="4" t="s">
        <v>3018</v>
      </c>
      <c r="P176" s="186">
        <f t="shared" si="10"/>
        <v>370562500</v>
      </c>
      <c r="Q176" s="186">
        <f t="shared" si="14"/>
        <v>0</v>
      </c>
      <c r="R176" s="4">
        <v>2</v>
      </c>
      <c r="S176" s="4" t="s">
        <v>70</v>
      </c>
      <c r="T176" s="4" t="s">
        <v>70</v>
      </c>
      <c r="U176" s="140">
        <v>45321</v>
      </c>
      <c r="V176" s="4" t="s">
        <v>1884</v>
      </c>
      <c r="W176" s="4" t="s">
        <v>1954</v>
      </c>
      <c r="X176" s="146">
        <v>0</v>
      </c>
      <c r="Y176" s="146">
        <v>0</v>
      </c>
      <c r="Z176" s="146">
        <v>0</v>
      </c>
      <c r="AA176" s="4"/>
      <c r="AB176" s="141"/>
      <c r="AC176" s="142"/>
      <c r="AD176" s="4"/>
      <c r="AE176" s="4"/>
      <c r="AF176" s="144"/>
      <c r="AG176" s="4"/>
      <c r="AH176" s="143" t="s">
        <v>70</v>
      </c>
      <c r="AI176" s="4"/>
      <c r="AJ176" s="143" t="s">
        <v>9560</v>
      </c>
      <c r="AK176" s="143" t="s">
        <v>9553</v>
      </c>
    </row>
    <row r="177" spans="2:37">
      <c r="B177" s="145" t="s">
        <v>5175</v>
      </c>
      <c r="C177" s="4" t="s">
        <v>160</v>
      </c>
      <c r="D177" s="4" t="s">
        <v>5419</v>
      </c>
      <c r="E177" s="4" t="s">
        <v>5419</v>
      </c>
      <c r="F177" s="4" t="s">
        <v>1060</v>
      </c>
      <c r="G177" s="4" t="s">
        <v>5573</v>
      </c>
      <c r="H177" s="4" t="s">
        <v>1447</v>
      </c>
      <c r="I177" s="4" t="s">
        <v>1448</v>
      </c>
      <c r="J177" s="4" t="s">
        <v>5574</v>
      </c>
      <c r="K177" s="139">
        <v>2276385000</v>
      </c>
      <c r="L177" s="139">
        <v>2276385000</v>
      </c>
      <c r="M177" s="4" t="s">
        <v>5548</v>
      </c>
      <c r="N177" s="4" t="s">
        <v>3480</v>
      </c>
      <c r="O177" s="4" t="s">
        <v>3164</v>
      </c>
      <c r="P177" s="186">
        <f t="shared" si="10"/>
        <v>2276385000</v>
      </c>
      <c r="Q177" s="186">
        <f t="shared" si="14"/>
        <v>0</v>
      </c>
      <c r="R177" s="4">
        <v>2</v>
      </c>
      <c r="S177" s="4" t="s">
        <v>70</v>
      </c>
      <c r="T177" s="4" t="s">
        <v>70</v>
      </c>
      <c r="U177" s="140">
        <v>45321</v>
      </c>
      <c r="V177" s="4" t="s">
        <v>1884</v>
      </c>
      <c r="W177" s="4" t="s">
        <v>1954</v>
      </c>
      <c r="X177" s="146">
        <v>0</v>
      </c>
      <c r="Y177" s="146">
        <v>0</v>
      </c>
      <c r="Z177" s="146">
        <v>0</v>
      </c>
      <c r="AA177" s="4"/>
      <c r="AB177" s="141"/>
      <c r="AC177" s="142"/>
      <c r="AD177" s="4"/>
      <c r="AE177" s="4"/>
      <c r="AF177" s="144"/>
      <c r="AG177" s="4"/>
      <c r="AH177" s="143" t="s">
        <v>70</v>
      </c>
      <c r="AI177" s="4"/>
      <c r="AJ177" s="143" t="s">
        <v>9560</v>
      </c>
      <c r="AK177" s="143" t="s">
        <v>9553</v>
      </c>
    </row>
    <row r="178" spans="2:37">
      <c r="B178" s="145" t="s">
        <v>5175</v>
      </c>
      <c r="C178" s="4" t="s">
        <v>160</v>
      </c>
      <c r="D178" s="4" t="s">
        <v>5419</v>
      </c>
      <c r="E178" s="4" t="s">
        <v>5419</v>
      </c>
      <c r="F178" s="4" t="s">
        <v>1060</v>
      </c>
      <c r="G178" s="4" t="s">
        <v>5575</v>
      </c>
      <c r="H178" s="4" t="s">
        <v>1447</v>
      </c>
      <c r="I178" s="4" t="s">
        <v>1448</v>
      </c>
      <c r="J178" s="4" t="s">
        <v>5576</v>
      </c>
      <c r="K178" s="139">
        <v>643535000</v>
      </c>
      <c r="L178" s="139">
        <v>643535000</v>
      </c>
      <c r="M178" s="4" t="s">
        <v>5548</v>
      </c>
      <c r="N178" s="4" t="s">
        <v>3880</v>
      </c>
      <c r="O178" s="4" t="s">
        <v>3164</v>
      </c>
      <c r="P178" s="186">
        <f t="shared" si="10"/>
        <v>643535000</v>
      </c>
      <c r="Q178" s="186">
        <f t="shared" si="14"/>
        <v>0</v>
      </c>
      <c r="R178" s="4">
        <v>2</v>
      </c>
      <c r="S178" s="4" t="s">
        <v>70</v>
      </c>
      <c r="T178" s="4" t="s">
        <v>70</v>
      </c>
      <c r="U178" s="140">
        <v>45321</v>
      </c>
      <c r="V178" s="4" t="s">
        <v>1884</v>
      </c>
      <c r="W178" s="4" t="s">
        <v>1954</v>
      </c>
      <c r="X178" s="146">
        <v>0</v>
      </c>
      <c r="Y178" s="146">
        <v>0</v>
      </c>
      <c r="Z178" s="146">
        <v>0</v>
      </c>
      <c r="AA178" s="4"/>
      <c r="AB178" s="141"/>
      <c r="AC178" s="142"/>
      <c r="AD178" s="4"/>
      <c r="AE178" s="4"/>
      <c r="AF178" s="144"/>
      <c r="AG178" s="4"/>
      <c r="AH178" s="143" t="s">
        <v>70</v>
      </c>
      <c r="AI178" s="4"/>
      <c r="AJ178" s="143" t="s">
        <v>9560</v>
      </c>
      <c r="AK178" s="143" t="s">
        <v>9553</v>
      </c>
    </row>
    <row r="179" spans="2:37">
      <c r="B179" s="145" t="s">
        <v>5175</v>
      </c>
      <c r="C179" s="4" t="s">
        <v>160</v>
      </c>
      <c r="D179" s="4" t="s">
        <v>5419</v>
      </c>
      <c r="E179" s="4" t="s">
        <v>5419</v>
      </c>
      <c r="F179" s="4" t="s">
        <v>1060</v>
      </c>
      <c r="G179" s="4" t="s">
        <v>5577</v>
      </c>
      <c r="H179" s="4" t="s">
        <v>1447</v>
      </c>
      <c r="I179" s="4" t="s">
        <v>1448</v>
      </c>
      <c r="J179" s="4" t="s">
        <v>5578</v>
      </c>
      <c r="K179" s="139">
        <v>787610000</v>
      </c>
      <c r="L179" s="139">
        <v>787610000</v>
      </c>
      <c r="M179" s="4" t="s">
        <v>1913</v>
      </c>
      <c r="N179" s="4" t="s">
        <v>1906</v>
      </c>
      <c r="O179" s="4" t="s">
        <v>2150</v>
      </c>
      <c r="P179" s="186">
        <f t="shared" si="10"/>
        <v>787610000</v>
      </c>
      <c r="Q179" s="186">
        <f t="shared" si="14"/>
        <v>0</v>
      </c>
      <c r="R179" s="4">
        <v>2</v>
      </c>
      <c r="S179" s="4" t="s">
        <v>70</v>
      </c>
      <c r="T179" s="4" t="s">
        <v>70</v>
      </c>
      <c r="U179" s="140">
        <v>45321</v>
      </c>
      <c r="V179" s="4" t="s">
        <v>1884</v>
      </c>
      <c r="W179" s="4" t="s">
        <v>1954</v>
      </c>
      <c r="X179" s="146">
        <v>0</v>
      </c>
      <c r="Y179" s="146">
        <v>0</v>
      </c>
      <c r="Z179" s="146">
        <v>0</v>
      </c>
      <c r="AA179" s="4"/>
      <c r="AB179" s="141"/>
      <c r="AC179" s="142"/>
      <c r="AD179" s="4"/>
      <c r="AE179" s="4"/>
      <c r="AF179" s="144"/>
      <c r="AG179" s="4"/>
      <c r="AH179" s="143" t="s">
        <v>70</v>
      </c>
      <c r="AI179" s="4"/>
      <c r="AJ179" s="143" t="s">
        <v>9560</v>
      </c>
      <c r="AK179" s="143" t="s">
        <v>9553</v>
      </c>
    </row>
    <row r="180" spans="2:37">
      <c r="B180" s="145" t="s">
        <v>5175</v>
      </c>
      <c r="C180" s="4" t="s">
        <v>160</v>
      </c>
      <c r="D180" s="4" t="s">
        <v>5419</v>
      </c>
      <c r="E180" s="4" t="s">
        <v>5419</v>
      </c>
      <c r="F180" s="4" t="s">
        <v>1060</v>
      </c>
      <c r="G180" s="4" t="s">
        <v>5579</v>
      </c>
      <c r="H180" s="4" t="s">
        <v>1447</v>
      </c>
      <c r="I180" s="4" t="s">
        <v>1448</v>
      </c>
      <c r="J180" s="4" t="s">
        <v>5580</v>
      </c>
      <c r="K180" s="139">
        <v>1056550000</v>
      </c>
      <c r="L180" s="139">
        <v>1056550000</v>
      </c>
      <c r="M180" s="4" t="s">
        <v>1913</v>
      </c>
      <c r="N180" s="4" t="s">
        <v>2564</v>
      </c>
      <c r="O180" s="4" t="s">
        <v>2942</v>
      </c>
      <c r="P180" s="186">
        <f t="shared" si="10"/>
        <v>1056550000</v>
      </c>
      <c r="Q180" s="186">
        <f t="shared" si="14"/>
        <v>0</v>
      </c>
      <c r="R180" s="4">
        <v>2</v>
      </c>
      <c r="S180" s="4" t="s">
        <v>70</v>
      </c>
      <c r="T180" s="4" t="s">
        <v>70</v>
      </c>
      <c r="U180" s="140">
        <v>45321</v>
      </c>
      <c r="V180" s="4" t="s">
        <v>1884</v>
      </c>
      <c r="W180" s="4" t="s">
        <v>1954</v>
      </c>
      <c r="X180" s="146">
        <v>0</v>
      </c>
      <c r="Y180" s="146">
        <v>0</v>
      </c>
      <c r="Z180" s="146">
        <v>0</v>
      </c>
      <c r="AA180" s="4"/>
      <c r="AB180" s="141"/>
      <c r="AC180" s="142"/>
      <c r="AD180" s="4"/>
      <c r="AE180" s="4"/>
      <c r="AF180" s="144"/>
      <c r="AG180" s="4"/>
      <c r="AH180" s="143" t="s">
        <v>70</v>
      </c>
      <c r="AI180" s="4"/>
      <c r="AJ180" s="143" t="s">
        <v>9560</v>
      </c>
      <c r="AK180" s="143" t="s">
        <v>9553</v>
      </c>
    </row>
    <row r="181" spans="2:37">
      <c r="B181" s="145" t="s">
        <v>5175</v>
      </c>
      <c r="C181" s="4" t="s">
        <v>160</v>
      </c>
      <c r="D181" s="4" t="s">
        <v>5419</v>
      </c>
      <c r="E181" s="4" t="s">
        <v>5419</v>
      </c>
      <c r="F181" s="4" t="s">
        <v>1060</v>
      </c>
      <c r="G181" s="4" t="s">
        <v>5581</v>
      </c>
      <c r="H181" s="4" t="s">
        <v>1447</v>
      </c>
      <c r="I181" s="4" t="s">
        <v>1448</v>
      </c>
      <c r="J181" s="4" t="s">
        <v>5582</v>
      </c>
      <c r="K181" s="139">
        <v>1025814000</v>
      </c>
      <c r="L181" s="139">
        <v>1025814000</v>
      </c>
      <c r="M181" s="4" t="s">
        <v>1913</v>
      </c>
      <c r="N181" s="4" t="s">
        <v>3368</v>
      </c>
      <c r="O181" s="4" t="s">
        <v>2942</v>
      </c>
      <c r="P181" s="186">
        <f t="shared" si="10"/>
        <v>1025814000</v>
      </c>
      <c r="Q181" s="186">
        <f t="shared" si="14"/>
        <v>0</v>
      </c>
      <c r="R181" s="4">
        <v>2</v>
      </c>
      <c r="S181" s="4" t="s">
        <v>70</v>
      </c>
      <c r="T181" s="4" t="s">
        <v>70</v>
      </c>
      <c r="U181" s="140">
        <v>45321</v>
      </c>
      <c r="V181" s="4" t="s">
        <v>1884</v>
      </c>
      <c r="W181" s="4" t="s">
        <v>1954</v>
      </c>
      <c r="X181" s="146">
        <v>0</v>
      </c>
      <c r="Y181" s="146">
        <v>0</v>
      </c>
      <c r="Z181" s="146">
        <v>0</v>
      </c>
      <c r="AA181" s="4"/>
      <c r="AB181" s="141"/>
      <c r="AC181" s="142"/>
      <c r="AD181" s="4"/>
      <c r="AE181" s="4"/>
      <c r="AF181" s="144"/>
      <c r="AG181" s="4"/>
      <c r="AH181" s="143" t="s">
        <v>70</v>
      </c>
      <c r="AI181" s="4"/>
      <c r="AJ181" s="143" t="s">
        <v>9560</v>
      </c>
      <c r="AK181" s="143" t="s">
        <v>9553</v>
      </c>
    </row>
    <row r="182" spans="2:37">
      <c r="B182" s="145" t="s">
        <v>5175</v>
      </c>
      <c r="C182" s="4" t="s">
        <v>160</v>
      </c>
      <c r="D182" s="4" t="s">
        <v>5419</v>
      </c>
      <c r="E182" s="4" t="s">
        <v>5419</v>
      </c>
      <c r="F182" s="4" t="s">
        <v>1060</v>
      </c>
      <c r="G182" s="4" t="s">
        <v>5583</v>
      </c>
      <c r="H182" s="4" t="s">
        <v>1447</v>
      </c>
      <c r="I182" s="4" t="s">
        <v>1448</v>
      </c>
      <c r="J182" s="4" t="s">
        <v>5584</v>
      </c>
      <c r="K182" s="139">
        <v>1008525000</v>
      </c>
      <c r="L182" s="139">
        <v>1008525000</v>
      </c>
      <c r="M182" s="4" t="s">
        <v>1913</v>
      </c>
      <c r="N182" s="4" t="s">
        <v>3378</v>
      </c>
      <c r="O182" s="4" t="s">
        <v>2942</v>
      </c>
      <c r="P182" s="186">
        <f t="shared" si="10"/>
        <v>1008525000</v>
      </c>
      <c r="Q182" s="186">
        <f t="shared" si="14"/>
        <v>0</v>
      </c>
      <c r="R182" s="4">
        <v>2</v>
      </c>
      <c r="S182" s="4" t="s">
        <v>70</v>
      </c>
      <c r="T182" s="4" t="s">
        <v>70</v>
      </c>
      <c r="U182" s="140">
        <v>45321</v>
      </c>
      <c r="V182" s="4" t="s">
        <v>1884</v>
      </c>
      <c r="W182" s="4" t="s">
        <v>1954</v>
      </c>
      <c r="X182" s="146">
        <v>0</v>
      </c>
      <c r="Y182" s="146">
        <v>0</v>
      </c>
      <c r="Z182" s="146">
        <v>0</v>
      </c>
      <c r="AA182" s="4"/>
      <c r="AB182" s="141"/>
      <c r="AC182" s="142"/>
      <c r="AD182" s="4"/>
      <c r="AE182" s="4"/>
      <c r="AF182" s="144"/>
      <c r="AG182" s="4"/>
      <c r="AH182" s="143" t="s">
        <v>70</v>
      </c>
      <c r="AI182" s="4"/>
      <c r="AJ182" s="143" t="s">
        <v>9560</v>
      </c>
      <c r="AK182" s="143" t="s">
        <v>9553</v>
      </c>
    </row>
    <row r="183" spans="2:37">
      <c r="B183" s="145" t="s">
        <v>5175</v>
      </c>
      <c r="C183" s="4" t="s">
        <v>160</v>
      </c>
      <c r="D183" s="4" t="s">
        <v>5419</v>
      </c>
      <c r="E183" s="4" t="s">
        <v>5419</v>
      </c>
      <c r="F183" s="4" t="s">
        <v>1060</v>
      </c>
      <c r="G183" s="4" t="s">
        <v>5585</v>
      </c>
      <c r="H183" s="4" t="s">
        <v>1447</v>
      </c>
      <c r="I183" s="4" t="s">
        <v>1448</v>
      </c>
      <c r="J183" s="4" t="s">
        <v>5586</v>
      </c>
      <c r="K183" s="139">
        <v>518670000</v>
      </c>
      <c r="L183" s="139">
        <v>518670000</v>
      </c>
      <c r="M183" s="4" t="s">
        <v>1913</v>
      </c>
      <c r="N183" s="4" t="s">
        <v>2711</v>
      </c>
      <c r="O183" s="4" t="s">
        <v>5587</v>
      </c>
      <c r="P183" s="186">
        <f t="shared" si="10"/>
        <v>518670000</v>
      </c>
      <c r="Q183" s="186">
        <f t="shared" si="14"/>
        <v>0</v>
      </c>
      <c r="R183" s="4">
        <v>2</v>
      </c>
      <c r="S183" s="4" t="s">
        <v>70</v>
      </c>
      <c r="T183" s="4" t="s">
        <v>70</v>
      </c>
      <c r="U183" s="140">
        <v>45321</v>
      </c>
      <c r="V183" s="4" t="s">
        <v>1884</v>
      </c>
      <c r="W183" s="4" t="s">
        <v>1954</v>
      </c>
      <c r="X183" s="146">
        <v>0</v>
      </c>
      <c r="Y183" s="146">
        <v>0</v>
      </c>
      <c r="Z183" s="146">
        <v>0</v>
      </c>
      <c r="AA183" s="4"/>
      <c r="AB183" s="141"/>
      <c r="AC183" s="142"/>
      <c r="AD183" s="4"/>
      <c r="AE183" s="4"/>
      <c r="AF183" s="144"/>
      <c r="AG183" s="4"/>
      <c r="AH183" s="143" t="s">
        <v>70</v>
      </c>
      <c r="AI183" s="4"/>
      <c r="AJ183" s="143" t="s">
        <v>9560</v>
      </c>
      <c r="AK183" s="143" t="s">
        <v>9553</v>
      </c>
    </row>
    <row r="184" spans="2:37">
      <c r="B184" s="145" t="s">
        <v>5175</v>
      </c>
      <c r="C184" s="4" t="s">
        <v>160</v>
      </c>
      <c r="D184" s="4" t="s">
        <v>5419</v>
      </c>
      <c r="E184" s="4" t="s">
        <v>5419</v>
      </c>
      <c r="F184" s="4" t="s">
        <v>1060</v>
      </c>
      <c r="G184" s="4" t="s">
        <v>5588</v>
      </c>
      <c r="H184" s="4" t="s">
        <v>1447</v>
      </c>
      <c r="I184" s="4" t="s">
        <v>1448</v>
      </c>
      <c r="J184" s="4" t="s">
        <v>5589</v>
      </c>
      <c r="K184" s="139">
        <v>720375000</v>
      </c>
      <c r="L184" s="139">
        <v>720375000</v>
      </c>
      <c r="M184" s="4" t="s">
        <v>1913</v>
      </c>
      <c r="N184" s="4" t="s">
        <v>3210</v>
      </c>
      <c r="O184" s="4" t="s">
        <v>2595</v>
      </c>
      <c r="P184" s="186">
        <f t="shared" si="10"/>
        <v>720375000</v>
      </c>
      <c r="Q184" s="186">
        <f t="shared" si="14"/>
        <v>0</v>
      </c>
      <c r="R184" s="4">
        <v>2</v>
      </c>
      <c r="S184" s="4" t="s">
        <v>70</v>
      </c>
      <c r="T184" s="4" t="s">
        <v>70</v>
      </c>
      <c r="U184" s="140">
        <v>45321</v>
      </c>
      <c r="V184" s="4" t="s">
        <v>1884</v>
      </c>
      <c r="W184" s="4" t="s">
        <v>1954</v>
      </c>
      <c r="X184" s="146">
        <v>0</v>
      </c>
      <c r="Y184" s="146">
        <v>0</v>
      </c>
      <c r="Z184" s="146">
        <v>0</v>
      </c>
      <c r="AA184" s="4"/>
      <c r="AB184" s="141"/>
      <c r="AC184" s="142"/>
      <c r="AD184" s="4"/>
      <c r="AE184" s="4"/>
      <c r="AF184" s="144"/>
      <c r="AG184" s="4"/>
      <c r="AH184" s="143" t="s">
        <v>70</v>
      </c>
      <c r="AI184" s="4"/>
      <c r="AJ184" s="143" t="s">
        <v>9560</v>
      </c>
      <c r="AK184" s="143" t="s">
        <v>9553</v>
      </c>
    </row>
    <row r="185" spans="2:37">
      <c r="B185" s="145" t="s">
        <v>5175</v>
      </c>
      <c r="C185" s="4" t="s">
        <v>160</v>
      </c>
      <c r="D185" s="4" t="s">
        <v>5419</v>
      </c>
      <c r="E185" s="4" t="s">
        <v>5419</v>
      </c>
      <c r="F185" s="4" t="s">
        <v>1060</v>
      </c>
      <c r="G185" s="4" t="s">
        <v>5590</v>
      </c>
      <c r="H185" s="4" t="s">
        <v>1447</v>
      </c>
      <c r="I185" s="4" t="s">
        <v>1448</v>
      </c>
      <c r="J185" s="4" t="s">
        <v>5591</v>
      </c>
      <c r="K185" s="139">
        <v>729980000</v>
      </c>
      <c r="L185" s="139">
        <v>729980000</v>
      </c>
      <c r="M185" s="4" t="s">
        <v>1913</v>
      </c>
      <c r="N185" s="4" t="s">
        <v>3324</v>
      </c>
      <c r="O185" s="4" t="s">
        <v>2595</v>
      </c>
      <c r="P185" s="186">
        <f t="shared" si="10"/>
        <v>729980000</v>
      </c>
      <c r="Q185" s="186">
        <f t="shared" si="14"/>
        <v>0</v>
      </c>
      <c r="R185" s="4">
        <v>2</v>
      </c>
      <c r="S185" s="4" t="s">
        <v>70</v>
      </c>
      <c r="T185" s="4" t="s">
        <v>70</v>
      </c>
      <c r="U185" s="140">
        <v>45321</v>
      </c>
      <c r="V185" s="4" t="s">
        <v>1884</v>
      </c>
      <c r="W185" s="4" t="s">
        <v>1954</v>
      </c>
      <c r="X185" s="146">
        <v>0</v>
      </c>
      <c r="Y185" s="146">
        <v>0</v>
      </c>
      <c r="Z185" s="146">
        <v>0</v>
      </c>
      <c r="AA185" s="4"/>
      <c r="AB185" s="141"/>
      <c r="AC185" s="142"/>
      <c r="AD185" s="4"/>
      <c r="AE185" s="4"/>
      <c r="AF185" s="144"/>
      <c r="AG185" s="4"/>
      <c r="AH185" s="143" t="s">
        <v>70</v>
      </c>
      <c r="AI185" s="4"/>
      <c r="AJ185" s="143" t="s">
        <v>9560</v>
      </c>
      <c r="AK185" s="143" t="s">
        <v>9553</v>
      </c>
    </row>
    <row r="186" spans="2:37">
      <c r="B186" s="145" t="s">
        <v>5175</v>
      </c>
      <c r="C186" s="4" t="s">
        <v>160</v>
      </c>
      <c r="D186" s="4" t="s">
        <v>5419</v>
      </c>
      <c r="E186" s="4" t="s">
        <v>5419</v>
      </c>
      <c r="F186" s="4" t="s">
        <v>1060</v>
      </c>
      <c r="G186" s="4" t="s">
        <v>5592</v>
      </c>
      <c r="H186" s="4" t="s">
        <v>1447</v>
      </c>
      <c r="I186" s="4" t="s">
        <v>1448</v>
      </c>
      <c r="J186" s="4" t="s">
        <v>5593</v>
      </c>
      <c r="K186" s="139">
        <v>1056550000</v>
      </c>
      <c r="L186" s="139">
        <v>1056550000</v>
      </c>
      <c r="M186" s="4" t="s">
        <v>1913</v>
      </c>
      <c r="N186" s="4" t="s">
        <v>2592</v>
      </c>
      <c r="O186" s="4" t="s">
        <v>2161</v>
      </c>
      <c r="P186" s="186">
        <f t="shared" si="10"/>
        <v>1056550000</v>
      </c>
      <c r="Q186" s="186">
        <f t="shared" si="14"/>
        <v>0</v>
      </c>
      <c r="R186" s="4">
        <v>2</v>
      </c>
      <c r="S186" s="4" t="s">
        <v>70</v>
      </c>
      <c r="T186" s="4" t="s">
        <v>70</v>
      </c>
      <c r="U186" s="140">
        <v>45321</v>
      </c>
      <c r="V186" s="4" t="s">
        <v>1884</v>
      </c>
      <c r="W186" s="4" t="s">
        <v>1954</v>
      </c>
      <c r="X186" s="146">
        <v>0</v>
      </c>
      <c r="Y186" s="146">
        <v>0</v>
      </c>
      <c r="Z186" s="146">
        <v>0</v>
      </c>
      <c r="AA186" s="4"/>
      <c r="AB186" s="141"/>
      <c r="AC186" s="142"/>
      <c r="AD186" s="4"/>
      <c r="AE186" s="4"/>
      <c r="AF186" s="144"/>
      <c r="AG186" s="4"/>
      <c r="AH186" s="143" t="s">
        <v>70</v>
      </c>
      <c r="AI186" s="4"/>
      <c r="AJ186" s="143" t="s">
        <v>9560</v>
      </c>
      <c r="AK186" s="143" t="s">
        <v>9553</v>
      </c>
    </row>
    <row r="187" spans="2:37">
      <c r="B187" s="145" t="s">
        <v>5175</v>
      </c>
      <c r="C187" s="4" t="s">
        <v>160</v>
      </c>
      <c r="D187" s="4" t="s">
        <v>5419</v>
      </c>
      <c r="E187" s="4" t="s">
        <v>5419</v>
      </c>
      <c r="F187" s="4" t="s">
        <v>1060</v>
      </c>
      <c r="G187" s="4" t="s">
        <v>5594</v>
      </c>
      <c r="H187" s="4" t="s">
        <v>1447</v>
      </c>
      <c r="I187" s="4" t="s">
        <v>1448</v>
      </c>
      <c r="J187" s="4" t="s">
        <v>5595</v>
      </c>
      <c r="K187" s="139">
        <v>1058480000</v>
      </c>
      <c r="L187" s="139">
        <v>1058480000</v>
      </c>
      <c r="M187" s="4" t="s">
        <v>1913</v>
      </c>
      <c r="N187" s="4" t="s">
        <v>5596</v>
      </c>
      <c r="O187" s="4" t="s">
        <v>3619</v>
      </c>
      <c r="P187" s="186">
        <f t="shared" si="10"/>
        <v>1058480000</v>
      </c>
      <c r="Q187" s="186">
        <f t="shared" si="14"/>
        <v>0</v>
      </c>
      <c r="R187" s="4">
        <v>2</v>
      </c>
      <c r="S187" s="4" t="s">
        <v>70</v>
      </c>
      <c r="T187" s="4" t="s">
        <v>70</v>
      </c>
      <c r="U187" s="140">
        <v>45321</v>
      </c>
      <c r="V187" s="4" t="s">
        <v>1884</v>
      </c>
      <c r="W187" s="4" t="s">
        <v>1954</v>
      </c>
      <c r="X187" s="146">
        <v>0</v>
      </c>
      <c r="Y187" s="146">
        <v>0</v>
      </c>
      <c r="Z187" s="146">
        <v>0</v>
      </c>
      <c r="AA187" s="4"/>
      <c r="AB187" s="141"/>
      <c r="AC187" s="142"/>
      <c r="AD187" s="4"/>
      <c r="AE187" s="4"/>
      <c r="AF187" s="144"/>
      <c r="AG187" s="4"/>
      <c r="AH187" s="143" t="s">
        <v>70</v>
      </c>
      <c r="AI187" s="4"/>
      <c r="AJ187" s="143" t="s">
        <v>9560</v>
      </c>
      <c r="AK187" s="143" t="s">
        <v>9553</v>
      </c>
    </row>
    <row r="188" spans="2:37">
      <c r="B188" s="145" t="s">
        <v>5175</v>
      </c>
      <c r="C188" s="4" t="s">
        <v>160</v>
      </c>
      <c r="D188" s="4" t="s">
        <v>5419</v>
      </c>
      <c r="E188" s="4" t="s">
        <v>5419</v>
      </c>
      <c r="F188" s="4" t="s">
        <v>1060</v>
      </c>
      <c r="G188" s="4" t="s">
        <v>5597</v>
      </c>
      <c r="H188" s="4" t="s">
        <v>1447</v>
      </c>
      <c r="I188" s="4" t="s">
        <v>1448</v>
      </c>
      <c r="J188" s="4" t="s">
        <v>5598</v>
      </c>
      <c r="K188" s="139">
        <v>1110095000</v>
      </c>
      <c r="L188" s="139">
        <v>1110095000</v>
      </c>
      <c r="M188" s="4" t="s">
        <v>1913</v>
      </c>
      <c r="N188" s="4" t="s">
        <v>2645</v>
      </c>
      <c r="O188" s="4" t="s">
        <v>2781</v>
      </c>
      <c r="P188" s="186">
        <f t="shared" si="10"/>
        <v>1110095000</v>
      </c>
      <c r="Q188" s="186">
        <f t="shared" si="14"/>
        <v>0</v>
      </c>
      <c r="R188" s="4">
        <v>2</v>
      </c>
      <c r="S188" s="4" t="s">
        <v>70</v>
      </c>
      <c r="T188" s="4" t="s">
        <v>70</v>
      </c>
      <c r="U188" s="140">
        <v>45321</v>
      </c>
      <c r="V188" s="4" t="s">
        <v>1884</v>
      </c>
      <c r="W188" s="4" t="s">
        <v>1954</v>
      </c>
      <c r="X188" s="146">
        <v>0</v>
      </c>
      <c r="Y188" s="146">
        <v>0</v>
      </c>
      <c r="Z188" s="146">
        <v>0</v>
      </c>
      <c r="AA188" s="4"/>
      <c r="AB188" s="141"/>
      <c r="AC188" s="142"/>
      <c r="AD188" s="4"/>
      <c r="AE188" s="4"/>
      <c r="AF188" s="144"/>
      <c r="AG188" s="4"/>
      <c r="AH188" s="143" t="s">
        <v>70</v>
      </c>
      <c r="AI188" s="4"/>
      <c r="AJ188" s="143" t="s">
        <v>9560</v>
      </c>
      <c r="AK188" s="143" t="s">
        <v>9553</v>
      </c>
    </row>
    <row r="189" spans="2:37">
      <c r="B189" s="145" t="s">
        <v>5175</v>
      </c>
      <c r="C189" s="4" t="s">
        <v>160</v>
      </c>
      <c r="D189" s="4" t="s">
        <v>5419</v>
      </c>
      <c r="E189" s="4" t="s">
        <v>5419</v>
      </c>
      <c r="F189" s="4" t="s">
        <v>1060</v>
      </c>
      <c r="G189" s="4" t="s">
        <v>5599</v>
      </c>
      <c r="H189" s="4" t="s">
        <v>1447</v>
      </c>
      <c r="I189" s="4" t="s">
        <v>1448</v>
      </c>
      <c r="J189" s="4" t="s">
        <v>5600</v>
      </c>
      <c r="K189" s="139">
        <v>1104575000</v>
      </c>
      <c r="L189" s="139">
        <v>1104575000</v>
      </c>
      <c r="M189" s="4" t="s">
        <v>1913</v>
      </c>
      <c r="N189" s="4" t="s">
        <v>4306</v>
      </c>
      <c r="O189" s="4" t="s">
        <v>2781</v>
      </c>
      <c r="P189" s="186">
        <f t="shared" si="10"/>
        <v>1104575000</v>
      </c>
      <c r="Q189" s="186">
        <f t="shared" si="14"/>
        <v>0</v>
      </c>
      <c r="R189" s="4">
        <v>2</v>
      </c>
      <c r="S189" s="4" t="s">
        <v>70</v>
      </c>
      <c r="T189" s="4" t="s">
        <v>70</v>
      </c>
      <c r="U189" s="140">
        <v>45321</v>
      </c>
      <c r="V189" s="4" t="s">
        <v>1884</v>
      </c>
      <c r="W189" s="4" t="s">
        <v>1954</v>
      </c>
      <c r="X189" s="146">
        <v>0</v>
      </c>
      <c r="Y189" s="146">
        <v>0</v>
      </c>
      <c r="Z189" s="146">
        <v>0</v>
      </c>
      <c r="AA189" s="4"/>
      <c r="AB189" s="141"/>
      <c r="AC189" s="142"/>
      <c r="AD189" s="4"/>
      <c r="AE189" s="4"/>
      <c r="AF189" s="144"/>
      <c r="AG189" s="4"/>
      <c r="AH189" s="143" t="s">
        <v>70</v>
      </c>
      <c r="AI189" s="4"/>
      <c r="AJ189" s="143" t="s">
        <v>9560</v>
      </c>
      <c r="AK189" s="143" t="s">
        <v>9553</v>
      </c>
    </row>
    <row r="190" spans="2:37">
      <c r="B190" s="145" t="s">
        <v>5175</v>
      </c>
      <c r="C190" s="4" t="s">
        <v>160</v>
      </c>
      <c r="D190" s="4" t="s">
        <v>5419</v>
      </c>
      <c r="E190" s="4" t="s">
        <v>5419</v>
      </c>
      <c r="F190" s="4" t="s">
        <v>1060</v>
      </c>
      <c r="G190" s="4" t="s">
        <v>5601</v>
      </c>
      <c r="H190" s="4" t="s">
        <v>1447</v>
      </c>
      <c r="I190" s="4" t="s">
        <v>1448</v>
      </c>
      <c r="J190" s="4" t="s">
        <v>5602</v>
      </c>
      <c r="K190" s="139">
        <v>1110095000</v>
      </c>
      <c r="L190" s="139">
        <v>1110095000</v>
      </c>
      <c r="M190" s="4" t="s">
        <v>1913</v>
      </c>
      <c r="N190" s="4" t="s">
        <v>2855</v>
      </c>
      <c r="O190" s="4" t="s">
        <v>2781</v>
      </c>
      <c r="P190" s="186">
        <f t="shared" si="10"/>
        <v>1110095000</v>
      </c>
      <c r="Q190" s="186">
        <f t="shared" si="14"/>
        <v>0</v>
      </c>
      <c r="R190" s="4">
        <v>2</v>
      </c>
      <c r="S190" s="4" t="s">
        <v>70</v>
      </c>
      <c r="T190" s="4" t="s">
        <v>70</v>
      </c>
      <c r="U190" s="140">
        <v>45321</v>
      </c>
      <c r="V190" s="4" t="s">
        <v>1884</v>
      </c>
      <c r="W190" s="4" t="s">
        <v>1954</v>
      </c>
      <c r="X190" s="146">
        <v>0</v>
      </c>
      <c r="Y190" s="146">
        <v>0</v>
      </c>
      <c r="Z190" s="146">
        <v>0</v>
      </c>
      <c r="AA190" s="4"/>
      <c r="AB190" s="141"/>
      <c r="AC190" s="142"/>
      <c r="AD190" s="4"/>
      <c r="AE190" s="4"/>
      <c r="AF190" s="144"/>
      <c r="AG190" s="4"/>
      <c r="AH190" s="143" t="s">
        <v>70</v>
      </c>
      <c r="AI190" s="4"/>
      <c r="AJ190" s="143" t="s">
        <v>9560</v>
      </c>
      <c r="AK190" s="143" t="s">
        <v>9553</v>
      </c>
    </row>
    <row r="191" spans="2:37">
      <c r="B191" s="145" t="s">
        <v>5175</v>
      </c>
      <c r="C191" s="4" t="s">
        <v>160</v>
      </c>
      <c r="D191" s="4" t="s">
        <v>5419</v>
      </c>
      <c r="E191" s="4" t="s">
        <v>5419</v>
      </c>
      <c r="F191" s="4" t="s">
        <v>1060</v>
      </c>
      <c r="G191" s="4" t="s">
        <v>5603</v>
      </c>
      <c r="H191" s="4" t="s">
        <v>1447</v>
      </c>
      <c r="I191" s="4" t="s">
        <v>1448</v>
      </c>
      <c r="J191" s="4" t="s">
        <v>5604</v>
      </c>
      <c r="K191" s="139">
        <v>720375000</v>
      </c>
      <c r="L191" s="139">
        <v>720375000</v>
      </c>
      <c r="M191" s="4" t="s">
        <v>1913</v>
      </c>
      <c r="N191" s="4" t="s">
        <v>2501</v>
      </c>
      <c r="O191" s="4" t="s">
        <v>1907</v>
      </c>
      <c r="P191" s="186">
        <f t="shared" si="10"/>
        <v>720375000</v>
      </c>
      <c r="Q191" s="186">
        <f t="shared" si="14"/>
        <v>0</v>
      </c>
      <c r="R191" s="4">
        <v>2</v>
      </c>
      <c r="S191" s="4" t="s">
        <v>70</v>
      </c>
      <c r="T191" s="4" t="s">
        <v>70</v>
      </c>
      <c r="U191" s="140">
        <v>45321</v>
      </c>
      <c r="V191" s="4" t="s">
        <v>1884</v>
      </c>
      <c r="W191" s="4" t="s">
        <v>1954</v>
      </c>
      <c r="X191" s="146">
        <v>0</v>
      </c>
      <c r="Y191" s="146">
        <v>0</v>
      </c>
      <c r="Z191" s="146">
        <v>0</v>
      </c>
      <c r="AA191" s="4"/>
      <c r="AB191" s="141"/>
      <c r="AC191" s="142"/>
      <c r="AD191" s="4"/>
      <c r="AE191" s="4"/>
      <c r="AF191" s="144"/>
      <c r="AG191" s="4"/>
      <c r="AH191" s="143" t="s">
        <v>70</v>
      </c>
      <c r="AI191" s="4"/>
      <c r="AJ191" s="143" t="s">
        <v>9560</v>
      </c>
      <c r="AK191" s="143" t="s">
        <v>9553</v>
      </c>
    </row>
    <row r="192" spans="2:37">
      <c r="B192" s="145" t="s">
        <v>5175</v>
      </c>
      <c r="C192" s="4" t="s">
        <v>160</v>
      </c>
      <c r="D192" s="4" t="s">
        <v>5419</v>
      </c>
      <c r="E192" s="4" t="s">
        <v>5419</v>
      </c>
      <c r="F192" s="4" t="s">
        <v>1060</v>
      </c>
      <c r="G192" s="4" t="s">
        <v>5605</v>
      </c>
      <c r="H192" s="4" t="s">
        <v>1447</v>
      </c>
      <c r="I192" s="4" t="s">
        <v>1448</v>
      </c>
      <c r="J192" s="4" t="s">
        <v>5606</v>
      </c>
      <c r="K192" s="139">
        <v>797215000</v>
      </c>
      <c r="L192" s="139">
        <v>797215000</v>
      </c>
      <c r="M192" s="4" t="s">
        <v>1913</v>
      </c>
      <c r="N192" s="4" t="s">
        <v>3798</v>
      </c>
      <c r="O192" s="4" t="s">
        <v>1907</v>
      </c>
      <c r="P192" s="186">
        <f t="shared" si="10"/>
        <v>797215000</v>
      </c>
      <c r="Q192" s="186">
        <f t="shared" si="14"/>
        <v>0</v>
      </c>
      <c r="R192" s="4">
        <v>2</v>
      </c>
      <c r="S192" s="4" t="s">
        <v>70</v>
      </c>
      <c r="T192" s="4" t="s">
        <v>70</v>
      </c>
      <c r="U192" s="140">
        <v>45321</v>
      </c>
      <c r="V192" s="4" t="s">
        <v>1884</v>
      </c>
      <c r="W192" s="4" t="s">
        <v>1954</v>
      </c>
      <c r="X192" s="146">
        <v>0</v>
      </c>
      <c r="Y192" s="146">
        <v>0</v>
      </c>
      <c r="Z192" s="146">
        <v>0</v>
      </c>
      <c r="AA192" s="4"/>
      <c r="AB192" s="141"/>
      <c r="AC192" s="142"/>
      <c r="AD192" s="4"/>
      <c r="AE192" s="4"/>
      <c r="AF192" s="144"/>
      <c r="AG192" s="4"/>
      <c r="AH192" s="143" t="s">
        <v>70</v>
      </c>
      <c r="AI192" s="4"/>
      <c r="AJ192" s="143" t="s">
        <v>9560</v>
      </c>
      <c r="AK192" s="143" t="s">
        <v>9553</v>
      </c>
    </row>
    <row r="193" spans="2:37">
      <c r="B193" s="145" t="s">
        <v>5175</v>
      </c>
      <c r="C193" s="4" t="s">
        <v>160</v>
      </c>
      <c r="D193" s="4" t="s">
        <v>5419</v>
      </c>
      <c r="E193" s="4" t="s">
        <v>5419</v>
      </c>
      <c r="F193" s="4" t="s">
        <v>1060</v>
      </c>
      <c r="G193" s="4" t="s">
        <v>5607</v>
      </c>
      <c r="H193" s="4" t="s">
        <v>1447</v>
      </c>
      <c r="I193" s="4" t="s">
        <v>1448</v>
      </c>
      <c r="J193" s="4" t="s">
        <v>5608</v>
      </c>
      <c r="K193" s="139">
        <v>1194875000</v>
      </c>
      <c r="L193" s="139">
        <v>1194875000</v>
      </c>
      <c r="M193" s="4" t="s">
        <v>1913</v>
      </c>
      <c r="N193" s="4" t="s">
        <v>2964</v>
      </c>
      <c r="O193" s="4" t="s">
        <v>3722</v>
      </c>
      <c r="P193" s="186">
        <f t="shared" si="10"/>
        <v>1194875000</v>
      </c>
      <c r="Q193" s="186">
        <f t="shared" si="14"/>
        <v>0</v>
      </c>
      <c r="R193" s="4">
        <v>2</v>
      </c>
      <c r="S193" s="4" t="s">
        <v>70</v>
      </c>
      <c r="T193" s="4" t="s">
        <v>70</v>
      </c>
      <c r="U193" s="140">
        <v>45321</v>
      </c>
      <c r="V193" s="4" t="s">
        <v>1884</v>
      </c>
      <c r="W193" s="4" t="s">
        <v>1954</v>
      </c>
      <c r="X193" s="146">
        <v>0</v>
      </c>
      <c r="Y193" s="146">
        <v>0</v>
      </c>
      <c r="Z193" s="146">
        <v>0</v>
      </c>
      <c r="AA193" s="4"/>
      <c r="AB193" s="141"/>
      <c r="AC193" s="142"/>
      <c r="AD193" s="4"/>
      <c r="AE193" s="4"/>
      <c r="AF193" s="144"/>
      <c r="AG193" s="4"/>
      <c r="AH193" s="143" t="s">
        <v>70</v>
      </c>
      <c r="AI193" s="4"/>
      <c r="AJ193" s="143" t="s">
        <v>9560</v>
      </c>
      <c r="AK193" s="143" t="s">
        <v>9553</v>
      </c>
    </row>
    <row r="194" spans="2:37">
      <c r="B194" s="145" t="s">
        <v>5175</v>
      </c>
      <c r="C194" s="4" t="s">
        <v>160</v>
      </c>
      <c r="D194" s="4" t="s">
        <v>5419</v>
      </c>
      <c r="E194" s="4" t="s">
        <v>5419</v>
      </c>
      <c r="F194" s="4" t="s">
        <v>1060</v>
      </c>
      <c r="G194" s="4" t="s">
        <v>5609</v>
      </c>
      <c r="H194" s="4" t="s">
        <v>1447</v>
      </c>
      <c r="I194" s="4" t="s">
        <v>1448</v>
      </c>
      <c r="J194" s="4" t="s">
        <v>5610</v>
      </c>
      <c r="K194" s="139">
        <v>1175757000</v>
      </c>
      <c r="L194" s="139">
        <v>1175757000</v>
      </c>
      <c r="M194" s="4" t="s">
        <v>1913</v>
      </c>
      <c r="N194" s="4" t="s">
        <v>2750</v>
      </c>
      <c r="O194" s="4" t="s">
        <v>2191</v>
      </c>
      <c r="P194" s="186">
        <f t="shared" si="10"/>
        <v>1175757000</v>
      </c>
      <c r="Q194" s="186">
        <f t="shared" si="14"/>
        <v>0</v>
      </c>
      <c r="R194" s="4">
        <v>2</v>
      </c>
      <c r="S194" s="4" t="s">
        <v>70</v>
      </c>
      <c r="T194" s="4" t="s">
        <v>70</v>
      </c>
      <c r="U194" s="140">
        <v>45321</v>
      </c>
      <c r="V194" s="4" t="s">
        <v>1884</v>
      </c>
      <c r="W194" s="4" t="s">
        <v>1954</v>
      </c>
      <c r="X194" s="146">
        <v>0</v>
      </c>
      <c r="Y194" s="146">
        <v>0</v>
      </c>
      <c r="Z194" s="146">
        <v>0</v>
      </c>
      <c r="AA194" s="4"/>
      <c r="AB194" s="141"/>
      <c r="AC194" s="142"/>
      <c r="AD194" s="4"/>
      <c r="AE194" s="4"/>
      <c r="AF194" s="144"/>
      <c r="AG194" s="4"/>
      <c r="AH194" s="143" t="s">
        <v>70</v>
      </c>
      <c r="AI194" s="4"/>
      <c r="AJ194" s="143" t="s">
        <v>9560</v>
      </c>
      <c r="AK194" s="143" t="s">
        <v>9553</v>
      </c>
    </row>
    <row r="195" spans="2:37">
      <c r="B195" s="145" t="s">
        <v>5175</v>
      </c>
      <c r="C195" s="4" t="s">
        <v>160</v>
      </c>
      <c r="D195" s="4" t="s">
        <v>5419</v>
      </c>
      <c r="E195" s="4" t="s">
        <v>5419</v>
      </c>
      <c r="F195" s="4" t="s">
        <v>1060</v>
      </c>
      <c r="G195" s="4" t="s">
        <v>5611</v>
      </c>
      <c r="H195" s="4" t="s">
        <v>1447</v>
      </c>
      <c r="I195" s="4" t="s">
        <v>1448</v>
      </c>
      <c r="J195" s="4" t="s">
        <v>5612</v>
      </c>
      <c r="K195" s="139">
        <v>1194875000</v>
      </c>
      <c r="L195" s="139">
        <v>1194875000</v>
      </c>
      <c r="M195" s="4" t="s">
        <v>1913</v>
      </c>
      <c r="N195" s="4" t="s">
        <v>2454</v>
      </c>
      <c r="O195" s="4" t="s">
        <v>2773</v>
      </c>
      <c r="P195" s="186">
        <f t="shared" si="10"/>
        <v>1194875000</v>
      </c>
      <c r="Q195" s="186">
        <f t="shared" si="14"/>
        <v>0</v>
      </c>
      <c r="R195" s="4">
        <v>2</v>
      </c>
      <c r="S195" s="4" t="s">
        <v>70</v>
      </c>
      <c r="T195" s="4" t="s">
        <v>70</v>
      </c>
      <c r="U195" s="140">
        <v>45321</v>
      </c>
      <c r="V195" s="4" t="s">
        <v>1884</v>
      </c>
      <c r="W195" s="4" t="s">
        <v>1954</v>
      </c>
      <c r="X195" s="146">
        <v>0</v>
      </c>
      <c r="Y195" s="146">
        <v>0</v>
      </c>
      <c r="Z195" s="146">
        <v>0</v>
      </c>
      <c r="AA195" s="4"/>
      <c r="AB195" s="141"/>
      <c r="AC195" s="142"/>
      <c r="AD195" s="4"/>
      <c r="AE195" s="4"/>
      <c r="AF195" s="144"/>
      <c r="AG195" s="4"/>
      <c r="AH195" s="143" t="s">
        <v>70</v>
      </c>
      <c r="AI195" s="4"/>
      <c r="AJ195" s="143" t="s">
        <v>9560</v>
      </c>
      <c r="AK195" s="143" t="s">
        <v>9553</v>
      </c>
    </row>
    <row r="196" spans="2:37">
      <c r="B196" s="145" t="s">
        <v>5175</v>
      </c>
      <c r="C196" s="4" t="s">
        <v>160</v>
      </c>
      <c r="D196" s="4" t="s">
        <v>5419</v>
      </c>
      <c r="E196" s="4" t="s">
        <v>5419</v>
      </c>
      <c r="F196" s="4" t="s">
        <v>1060</v>
      </c>
      <c r="G196" s="4" t="s">
        <v>5613</v>
      </c>
      <c r="H196" s="4" t="s">
        <v>1447</v>
      </c>
      <c r="I196" s="4" t="s">
        <v>1448</v>
      </c>
      <c r="J196" s="4" t="s">
        <v>5614</v>
      </c>
      <c r="K196" s="139">
        <v>1110755800</v>
      </c>
      <c r="L196" s="139">
        <v>1110755800</v>
      </c>
      <c r="M196" s="4" t="s">
        <v>1913</v>
      </c>
      <c r="N196" s="4" t="s">
        <v>2579</v>
      </c>
      <c r="O196" s="4" t="s">
        <v>2773</v>
      </c>
      <c r="P196" s="186">
        <f t="shared" ref="P196:P259" si="15">L196</f>
        <v>1110755800</v>
      </c>
      <c r="Q196" s="186">
        <f t="shared" si="14"/>
        <v>0</v>
      </c>
      <c r="R196" s="4">
        <v>2</v>
      </c>
      <c r="S196" s="4" t="s">
        <v>70</v>
      </c>
      <c r="T196" s="4" t="s">
        <v>70</v>
      </c>
      <c r="U196" s="140">
        <v>45321</v>
      </c>
      <c r="V196" s="4" t="s">
        <v>1884</v>
      </c>
      <c r="W196" s="4" t="s">
        <v>1954</v>
      </c>
      <c r="X196" s="146">
        <v>0</v>
      </c>
      <c r="Y196" s="146">
        <v>0</v>
      </c>
      <c r="Z196" s="146">
        <v>0</v>
      </c>
      <c r="AA196" s="4"/>
      <c r="AB196" s="141"/>
      <c r="AC196" s="142"/>
      <c r="AD196" s="4"/>
      <c r="AE196" s="4"/>
      <c r="AF196" s="144"/>
      <c r="AG196" s="4"/>
      <c r="AH196" s="143" t="s">
        <v>70</v>
      </c>
      <c r="AI196" s="4"/>
      <c r="AJ196" s="143" t="s">
        <v>9560</v>
      </c>
      <c r="AK196" s="143" t="s">
        <v>9553</v>
      </c>
    </row>
    <row r="197" spans="2:37">
      <c r="B197" s="145" t="s">
        <v>5175</v>
      </c>
      <c r="C197" s="4" t="s">
        <v>160</v>
      </c>
      <c r="D197" s="4" t="s">
        <v>5419</v>
      </c>
      <c r="E197" s="4" t="s">
        <v>5419</v>
      </c>
      <c r="F197" s="4" t="s">
        <v>1060</v>
      </c>
      <c r="G197" s="4" t="s">
        <v>5615</v>
      </c>
      <c r="H197" s="4" t="s">
        <v>1447</v>
      </c>
      <c r="I197" s="4" t="s">
        <v>1448</v>
      </c>
      <c r="J197" s="4" t="s">
        <v>5616</v>
      </c>
      <c r="K197" s="139">
        <v>1106932200</v>
      </c>
      <c r="L197" s="139">
        <v>1106932200</v>
      </c>
      <c r="M197" s="4" t="s">
        <v>1913</v>
      </c>
      <c r="N197" s="4" t="s">
        <v>2587</v>
      </c>
      <c r="O197" s="4" t="s">
        <v>2773</v>
      </c>
      <c r="P197" s="186">
        <f t="shared" si="15"/>
        <v>1106932200</v>
      </c>
      <c r="Q197" s="186">
        <f t="shared" si="14"/>
        <v>0</v>
      </c>
      <c r="R197" s="4">
        <v>2</v>
      </c>
      <c r="S197" s="4" t="s">
        <v>70</v>
      </c>
      <c r="T197" s="4" t="s">
        <v>70</v>
      </c>
      <c r="U197" s="140">
        <v>45321</v>
      </c>
      <c r="V197" s="4" t="s">
        <v>1884</v>
      </c>
      <c r="W197" s="4" t="s">
        <v>1954</v>
      </c>
      <c r="X197" s="146">
        <v>0</v>
      </c>
      <c r="Y197" s="146">
        <v>0</v>
      </c>
      <c r="Z197" s="146">
        <v>0</v>
      </c>
      <c r="AA197" s="4"/>
      <c r="AB197" s="141"/>
      <c r="AC197" s="142"/>
      <c r="AD197" s="4"/>
      <c r="AE197" s="4"/>
      <c r="AF197" s="144"/>
      <c r="AG197" s="4"/>
      <c r="AH197" s="143" t="s">
        <v>70</v>
      </c>
      <c r="AI197" s="4"/>
      <c r="AJ197" s="143" t="s">
        <v>9560</v>
      </c>
      <c r="AK197" s="143" t="s">
        <v>9553</v>
      </c>
    </row>
    <row r="198" spans="2:37">
      <c r="B198" s="145" t="s">
        <v>5175</v>
      </c>
      <c r="C198" s="4" t="s">
        <v>160</v>
      </c>
      <c r="D198" s="4" t="s">
        <v>5419</v>
      </c>
      <c r="E198" s="4" t="s">
        <v>5419</v>
      </c>
      <c r="F198" s="4" t="s">
        <v>1060</v>
      </c>
      <c r="G198" s="4" t="s">
        <v>5617</v>
      </c>
      <c r="H198" s="4" t="s">
        <v>1447</v>
      </c>
      <c r="I198" s="4" t="s">
        <v>1448</v>
      </c>
      <c r="J198" s="4" t="s">
        <v>5618</v>
      </c>
      <c r="K198" s="139">
        <v>1194875000</v>
      </c>
      <c r="L198" s="139">
        <v>1194875000</v>
      </c>
      <c r="M198" s="4" t="s">
        <v>1913</v>
      </c>
      <c r="N198" s="4" t="s">
        <v>2705</v>
      </c>
      <c r="O198" s="4" t="s">
        <v>3233</v>
      </c>
      <c r="P198" s="186">
        <f t="shared" si="15"/>
        <v>1194875000</v>
      </c>
      <c r="Q198" s="186">
        <f t="shared" si="14"/>
        <v>0</v>
      </c>
      <c r="R198" s="4">
        <v>2</v>
      </c>
      <c r="S198" s="4" t="s">
        <v>70</v>
      </c>
      <c r="T198" s="4" t="s">
        <v>70</v>
      </c>
      <c r="U198" s="140">
        <v>45321</v>
      </c>
      <c r="V198" s="4" t="s">
        <v>1884</v>
      </c>
      <c r="W198" s="4" t="s">
        <v>1954</v>
      </c>
      <c r="X198" s="146">
        <v>0</v>
      </c>
      <c r="Y198" s="146">
        <v>0</v>
      </c>
      <c r="Z198" s="146">
        <v>0</v>
      </c>
      <c r="AA198" s="4"/>
      <c r="AB198" s="141"/>
      <c r="AC198" s="142"/>
      <c r="AD198" s="4"/>
      <c r="AE198" s="4"/>
      <c r="AF198" s="144"/>
      <c r="AG198" s="4"/>
      <c r="AH198" s="143" t="s">
        <v>70</v>
      </c>
      <c r="AI198" s="4"/>
      <c r="AJ198" s="143" t="s">
        <v>9560</v>
      </c>
      <c r="AK198" s="143" t="s">
        <v>9553</v>
      </c>
    </row>
    <row r="199" spans="2:37">
      <c r="B199" s="145" t="s">
        <v>5175</v>
      </c>
      <c r="C199" s="4" t="s">
        <v>160</v>
      </c>
      <c r="D199" s="4" t="s">
        <v>5419</v>
      </c>
      <c r="E199" s="4" t="s">
        <v>5419</v>
      </c>
      <c r="F199" s="4" t="s">
        <v>1060</v>
      </c>
      <c r="G199" s="4" t="s">
        <v>5619</v>
      </c>
      <c r="H199" s="4" t="s">
        <v>1333</v>
      </c>
      <c r="I199" s="4" t="s">
        <v>1334</v>
      </c>
      <c r="J199" s="4" t="s">
        <v>5620</v>
      </c>
      <c r="K199" s="139">
        <v>585000000</v>
      </c>
      <c r="L199" s="139">
        <v>585000000</v>
      </c>
      <c r="M199" s="4" t="s">
        <v>4666</v>
      </c>
      <c r="N199" s="4" t="s">
        <v>1971</v>
      </c>
      <c r="O199" s="4" t="s">
        <v>5621</v>
      </c>
      <c r="P199" s="186">
        <f t="shared" si="15"/>
        <v>585000000</v>
      </c>
      <c r="Q199" s="186">
        <f>P199-K199</f>
        <v>0</v>
      </c>
      <c r="R199" s="4">
        <v>236</v>
      </c>
      <c r="S199" s="4" t="s">
        <v>70</v>
      </c>
      <c r="T199" s="4" t="s">
        <v>70</v>
      </c>
      <c r="U199" s="140">
        <v>45352</v>
      </c>
      <c r="V199" s="4" t="s">
        <v>1884</v>
      </c>
      <c r="W199" s="4" t="s">
        <v>1954</v>
      </c>
      <c r="X199" s="146">
        <v>0</v>
      </c>
      <c r="Y199" s="146">
        <v>0</v>
      </c>
      <c r="Z199" s="146">
        <v>0</v>
      </c>
      <c r="AA199" s="4"/>
      <c r="AB199" s="141"/>
      <c r="AC199" s="142"/>
      <c r="AD199" s="4"/>
      <c r="AE199" s="4"/>
      <c r="AF199" s="144"/>
      <c r="AG199" s="4"/>
      <c r="AH199" s="143" t="s">
        <v>70</v>
      </c>
      <c r="AI199" s="4"/>
      <c r="AJ199" s="143" t="s">
        <v>9560</v>
      </c>
      <c r="AK199" s="143" t="s">
        <v>9553</v>
      </c>
    </row>
    <row r="200" spans="2:37">
      <c r="B200" s="175" t="s">
        <v>5175</v>
      </c>
      <c r="C200" s="174" t="s">
        <v>160</v>
      </c>
      <c r="D200" s="4" t="s">
        <v>4483</v>
      </c>
      <c r="E200" s="4" t="s">
        <v>4483</v>
      </c>
      <c r="F200" s="4" t="s">
        <v>1060</v>
      </c>
      <c r="G200" s="4" t="s">
        <v>5622</v>
      </c>
      <c r="H200" s="4" t="s">
        <v>1399</v>
      </c>
      <c r="I200" s="4" t="s">
        <v>1400</v>
      </c>
      <c r="J200" s="4"/>
      <c r="K200" s="139">
        <v>73890000</v>
      </c>
      <c r="L200" s="139">
        <v>73890000</v>
      </c>
      <c r="M200" s="4" t="s">
        <v>5623</v>
      </c>
      <c r="N200" s="4" t="s">
        <v>5624</v>
      </c>
      <c r="O200" s="4" t="s">
        <v>5625</v>
      </c>
      <c r="P200" s="186">
        <f t="shared" si="15"/>
        <v>73890000</v>
      </c>
      <c r="Q200" s="186">
        <f t="shared" ref="Q200:Q236" si="16">K200-P200</f>
        <v>0</v>
      </c>
      <c r="R200" s="4">
        <v>49</v>
      </c>
      <c r="S200" s="4" t="s">
        <v>70</v>
      </c>
      <c r="T200" s="4" t="s">
        <v>70</v>
      </c>
      <c r="U200" s="140">
        <v>45341</v>
      </c>
      <c r="V200" s="4" t="s">
        <v>1884</v>
      </c>
      <c r="W200" s="4" t="s">
        <v>1954</v>
      </c>
      <c r="X200" s="146" t="s">
        <v>70</v>
      </c>
      <c r="Y200" s="140">
        <v>45369</v>
      </c>
      <c r="Z200" s="4" t="s">
        <v>1885</v>
      </c>
      <c r="AA200" s="4" t="s">
        <v>1886</v>
      </c>
      <c r="AB200" s="141">
        <f t="shared" ref="AB200:AB237" si="17">L200</f>
        <v>73890000</v>
      </c>
      <c r="AC200" s="142">
        <f t="shared" ref="AC200:AC237" si="18">P200-AB200</f>
        <v>0</v>
      </c>
      <c r="AD200" s="4"/>
      <c r="AE200" s="4" t="s">
        <v>2037</v>
      </c>
      <c r="AF200" s="144" t="s">
        <v>5626</v>
      </c>
      <c r="AG200" s="4"/>
      <c r="AH200" s="4"/>
      <c r="AI200" s="4"/>
      <c r="AJ200" s="4"/>
      <c r="AK200" s="4"/>
    </row>
    <row r="201" spans="2:37">
      <c r="B201" s="175" t="s">
        <v>5175</v>
      </c>
      <c r="C201" s="174" t="s">
        <v>160</v>
      </c>
      <c r="D201" s="4" t="s">
        <v>4483</v>
      </c>
      <c r="E201" s="4" t="s">
        <v>4483</v>
      </c>
      <c r="F201" s="4" t="s">
        <v>1060</v>
      </c>
      <c r="G201" s="4" t="s">
        <v>5627</v>
      </c>
      <c r="H201" s="4" t="s">
        <v>1399</v>
      </c>
      <c r="I201" s="4" t="s">
        <v>1400</v>
      </c>
      <c r="J201" s="4" t="s">
        <v>2033</v>
      </c>
      <c r="K201" s="139">
        <v>424148986</v>
      </c>
      <c r="L201" s="139">
        <v>424148986</v>
      </c>
      <c r="M201" s="4" t="s">
        <v>5623</v>
      </c>
      <c r="N201" s="4" t="s">
        <v>5628</v>
      </c>
      <c r="O201" s="4" t="s">
        <v>5625</v>
      </c>
      <c r="P201" s="186">
        <f t="shared" si="15"/>
        <v>424148986</v>
      </c>
      <c r="Q201" s="186">
        <f t="shared" si="16"/>
        <v>0</v>
      </c>
      <c r="R201" s="4">
        <v>49</v>
      </c>
      <c r="S201" s="4" t="s">
        <v>70</v>
      </c>
      <c r="T201" s="4" t="s">
        <v>70</v>
      </c>
      <c r="U201" s="140">
        <v>45341</v>
      </c>
      <c r="V201" s="4" t="s">
        <v>1884</v>
      </c>
      <c r="W201" s="4" t="s">
        <v>1954</v>
      </c>
      <c r="X201" s="146" t="s">
        <v>70</v>
      </c>
      <c r="Y201" s="140">
        <v>45369</v>
      </c>
      <c r="Z201" s="4" t="s">
        <v>1885</v>
      </c>
      <c r="AA201" s="4" t="s">
        <v>1886</v>
      </c>
      <c r="AB201" s="141">
        <f t="shared" si="17"/>
        <v>424148986</v>
      </c>
      <c r="AC201" s="142">
        <f t="shared" si="18"/>
        <v>0</v>
      </c>
      <c r="AD201" s="4"/>
      <c r="AE201" s="4" t="s">
        <v>2037</v>
      </c>
      <c r="AF201" s="144" t="s">
        <v>5626</v>
      </c>
      <c r="AG201" s="4"/>
      <c r="AH201" s="4"/>
      <c r="AI201" s="4"/>
      <c r="AJ201" s="4"/>
      <c r="AK201" s="4"/>
    </row>
    <row r="202" spans="2:37">
      <c r="B202" s="175" t="s">
        <v>5175</v>
      </c>
      <c r="C202" s="174" t="s">
        <v>160</v>
      </c>
      <c r="D202" s="4" t="s">
        <v>4483</v>
      </c>
      <c r="E202" s="4" t="s">
        <v>4483</v>
      </c>
      <c r="F202" s="4" t="s">
        <v>1060</v>
      </c>
      <c r="G202" s="4" t="s">
        <v>5629</v>
      </c>
      <c r="H202" s="4" t="s">
        <v>1399</v>
      </c>
      <c r="I202" s="4" t="s">
        <v>1400</v>
      </c>
      <c r="J202" s="4"/>
      <c r="K202" s="139">
        <v>26000000</v>
      </c>
      <c r="L202" s="139">
        <v>26000000</v>
      </c>
      <c r="M202" s="4" t="s">
        <v>5623</v>
      </c>
      <c r="N202" s="4" t="s">
        <v>5630</v>
      </c>
      <c r="O202" s="4" t="s">
        <v>5625</v>
      </c>
      <c r="P202" s="186">
        <f t="shared" si="15"/>
        <v>26000000</v>
      </c>
      <c r="Q202" s="186">
        <f t="shared" si="16"/>
        <v>0</v>
      </c>
      <c r="R202" s="4">
        <v>49</v>
      </c>
      <c r="S202" s="4" t="s">
        <v>70</v>
      </c>
      <c r="T202" s="4" t="s">
        <v>70</v>
      </c>
      <c r="U202" s="140">
        <v>45341</v>
      </c>
      <c r="V202" s="4" t="s">
        <v>1884</v>
      </c>
      <c r="W202" s="4" t="s">
        <v>1954</v>
      </c>
      <c r="X202" s="146" t="s">
        <v>70</v>
      </c>
      <c r="Y202" s="140">
        <v>45369</v>
      </c>
      <c r="Z202" s="4" t="s">
        <v>1885</v>
      </c>
      <c r="AA202" s="4" t="s">
        <v>1886</v>
      </c>
      <c r="AB202" s="141">
        <f t="shared" si="17"/>
        <v>26000000</v>
      </c>
      <c r="AC202" s="142">
        <f t="shared" si="18"/>
        <v>0</v>
      </c>
      <c r="AD202" s="4"/>
      <c r="AE202" s="4" t="s">
        <v>2037</v>
      </c>
      <c r="AF202" s="144" t="s">
        <v>5626</v>
      </c>
      <c r="AG202" s="4"/>
      <c r="AH202" s="4"/>
      <c r="AI202" s="4"/>
      <c r="AJ202" s="4"/>
      <c r="AK202" s="4"/>
    </row>
    <row r="203" spans="2:37">
      <c r="B203" s="175" t="s">
        <v>5175</v>
      </c>
      <c r="C203" s="174" t="s">
        <v>160</v>
      </c>
      <c r="D203" s="4" t="s">
        <v>4483</v>
      </c>
      <c r="E203" s="4" t="s">
        <v>4483</v>
      </c>
      <c r="F203" s="4" t="s">
        <v>1060</v>
      </c>
      <c r="G203" s="4" t="s">
        <v>5631</v>
      </c>
      <c r="H203" s="4" t="s">
        <v>1399</v>
      </c>
      <c r="I203" s="4" t="s">
        <v>1400</v>
      </c>
      <c r="J203" s="4"/>
      <c r="K203" s="139">
        <v>8100000</v>
      </c>
      <c r="L203" s="139">
        <v>8100000</v>
      </c>
      <c r="M203" s="4" t="s">
        <v>5623</v>
      </c>
      <c r="N203" s="4" t="s">
        <v>5632</v>
      </c>
      <c r="O203" s="4" t="s">
        <v>5625</v>
      </c>
      <c r="P203" s="186">
        <f t="shared" si="15"/>
        <v>8100000</v>
      </c>
      <c r="Q203" s="186">
        <f t="shared" si="16"/>
        <v>0</v>
      </c>
      <c r="R203" s="4">
        <v>49</v>
      </c>
      <c r="S203" s="4" t="s">
        <v>70</v>
      </c>
      <c r="T203" s="4" t="s">
        <v>70</v>
      </c>
      <c r="U203" s="140">
        <v>45341</v>
      </c>
      <c r="V203" s="4" t="s">
        <v>1884</v>
      </c>
      <c r="W203" s="4" t="s">
        <v>1954</v>
      </c>
      <c r="X203" s="146" t="s">
        <v>70</v>
      </c>
      <c r="Y203" s="140">
        <v>45369</v>
      </c>
      <c r="Z203" s="4" t="s">
        <v>1885</v>
      </c>
      <c r="AA203" s="4" t="s">
        <v>1886</v>
      </c>
      <c r="AB203" s="141">
        <f t="shared" si="17"/>
        <v>8100000</v>
      </c>
      <c r="AC203" s="142">
        <f t="shared" si="18"/>
        <v>0</v>
      </c>
      <c r="AD203" s="4"/>
      <c r="AE203" s="4" t="s">
        <v>2037</v>
      </c>
      <c r="AF203" s="144" t="s">
        <v>5626</v>
      </c>
      <c r="AG203" s="4"/>
      <c r="AH203" s="4"/>
      <c r="AI203" s="4"/>
      <c r="AJ203" s="4"/>
      <c r="AK203" s="4"/>
    </row>
    <row r="204" spans="2:37">
      <c r="B204" s="175" t="s">
        <v>5175</v>
      </c>
      <c r="C204" s="174" t="s">
        <v>160</v>
      </c>
      <c r="D204" s="4" t="s">
        <v>4483</v>
      </c>
      <c r="E204" s="4" t="s">
        <v>4483</v>
      </c>
      <c r="F204" s="4" t="s">
        <v>1060</v>
      </c>
      <c r="G204" s="4" t="s">
        <v>5633</v>
      </c>
      <c r="H204" s="4" t="s">
        <v>1399</v>
      </c>
      <c r="I204" s="4" t="s">
        <v>1400</v>
      </c>
      <c r="J204" s="4"/>
      <c r="K204" s="139">
        <v>310000000</v>
      </c>
      <c r="L204" s="139">
        <v>310000000</v>
      </c>
      <c r="M204" s="4" t="s">
        <v>5623</v>
      </c>
      <c r="N204" s="4" t="s">
        <v>5632</v>
      </c>
      <c r="O204" s="4" t="s">
        <v>5625</v>
      </c>
      <c r="P204" s="186">
        <f t="shared" si="15"/>
        <v>310000000</v>
      </c>
      <c r="Q204" s="186">
        <f t="shared" si="16"/>
        <v>0</v>
      </c>
      <c r="R204" s="4">
        <v>49</v>
      </c>
      <c r="S204" s="4" t="s">
        <v>70</v>
      </c>
      <c r="T204" s="4" t="s">
        <v>70</v>
      </c>
      <c r="U204" s="140">
        <v>45341</v>
      </c>
      <c r="V204" s="4" t="s">
        <v>1884</v>
      </c>
      <c r="W204" s="4" t="s">
        <v>1954</v>
      </c>
      <c r="X204" s="146" t="s">
        <v>70</v>
      </c>
      <c r="Y204" s="140">
        <v>45369</v>
      </c>
      <c r="Z204" s="4" t="s">
        <v>1885</v>
      </c>
      <c r="AA204" s="4" t="s">
        <v>1886</v>
      </c>
      <c r="AB204" s="141">
        <f t="shared" si="17"/>
        <v>310000000</v>
      </c>
      <c r="AC204" s="142">
        <f t="shared" si="18"/>
        <v>0</v>
      </c>
      <c r="AD204" s="4"/>
      <c r="AE204" s="4" t="s">
        <v>2037</v>
      </c>
      <c r="AF204" s="144" t="s">
        <v>5626</v>
      </c>
      <c r="AG204" s="4"/>
      <c r="AH204" s="4"/>
      <c r="AI204" s="4"/>
      <c r="AJ204" s="4"/>
      <c r="AK204" s="4"/>
    </row>
    <row r="205" spans="2:37">
      <c r="B205" s="175" t="s">
        <v>5175</v>
      </c>
      <c r="C205" s="174" t="s">
        <v>160</v>
      </c>
      <c r="D205" s="4" t="s">
        <v>4483</v>
      </c>
      <c r="E205" s="4" t="s">
        <v>4483</v>
      </c>
      <c r="F205" s="4" t="s">
        <v>1060</v>
      </c>
      <c r="G205" s="4" t="s">
        <v>5634</v>
      </c>
      <c r="H205" s="4" t="s">
        <v>1399</v>
      </c>
      <c r="I205" s="4" t="s">
        <v>1400</v>
      </c>
      <c r="J205" s="4"/>
      <c r="K205" s="139">
        <v>38500000</v>
      </c>
      <c r="L205" s="139">
        <v>38500000</v>
      </c>
      <c r="M205" s="4" t="s">
        <v>5623</v>
      </c>
      <c r="N205" s="4" t="s">
        <v>5632</v>
      </c>
      <c r="O205" s="4" t="s">
        <v>5625</v>
      </c>
      <c r="P205" s="186">
        <f t="shared" si="15"/>
        <v>38500000</v>
      </c>
      <c r="Q205" s="186">
        <f t="shared" si="16"/>
        <v>0</v>
      </c>
      <c r="R205" s="4">
        <v>49</v>
      </c>
      <c r="S205" s="4" t="s">
        <v>70</v>
      </c>
      <c r="T205" s="4" t="s">
        <v>70</v>
      </c>
      <c r="U205" s="140">
        <v>45341</v>
      </c>
      <c r="V205" s="4" t="s">
        <v>1884</v>
      </c>
      <c r="W205" s="4" t="s">
        <v>1954</v>
      </c>
      <c r="X205" s="146" t="s">
        <v>70</v>
      </c>
      <c r="Y205" s="140">
        <v>45369</v>
      </c>
      <c r="Z205" s="4" t="s">
        <v>1885</v>
      </c>
      <c r="AA205" s="4" t="s">
        <v>1886</v>
      </c>
      <c r="AB205" s="141">
        <f t="shared" si="17"/>
        <v>38500000</v>
      </c>
      <c r="AC205" s="142">
        <f t="shared" si="18"/>
        <v>0</v>
      </c>
      <c r="AD205" s="4"/>
      <c r="AE205" s="4" t="s">
        <v>2037</v>
      </c>
      <c r="AF205" s="144" t="s">
        <v>5626</v>
      </c>
      <c r="AG205" s="4"/>
      <c r="AH205" s="4"/>
      <c r="AI205" s="4"/>
      <c r="AJ205" s="4"/>
      <c r="AK205" s="4"/>
    </row>
    <row r="206" spans="2:37">
      <c r="B206" s="175" t="s">
        <v>5175</v>
      </c>
      <c r="C206" s="174" t="s">
        <v>160</v>
      </c>
      <c r="D206" s="4" t="s">
        <v>4483</v>
      </c>
      <c r="E206" s="4" t="s">
        <v>4483</v>
      </c>
      <c r="F206" s="4" t="s">
        <v>1060</v>
      </c>
      <c r="G206" s="4" t="s">
        <v>5635</v>
      </c>
      <c r="H206" s="4" t="s">
        <v>1399</v>
      </c>
      <c r="I206" s="4" t="s">
        <v>1400</v>
      </c>
      <c r="J206" s="4" t="s">
        <v>5636</v>
      </c>
      <c r="K206" s="139">
        <v>1175000000</v>
      </c>
      <c r="L206" s="139">
        <v>1175000000</v>
      </c>
      <c r="M206" s="4" t="s">
        <v>5184</v>
      </c>
      <c r="N206" s="4" t="s">
        <v>5637</v>
      </c>
      <c r="O206" s="4" t="s">
        <v>5638</v>
      </c>
      <c r="P206" s="186">
        <f t="shared" si="15"/>
        <v>1175000000</v>
      </c>
      <c r="Q206" s="186">
        <f t="shared" si="16"/>
        <v>0</v>
      </c>
      <c r="R206" s="4">
        <v>49</v>
      </c>
      <c r="S206" s="4" t="s">
        <v>70</v>
      </c>
      <c r="T206" s="4" t="s">
        <v>70</v>
      </c>
      <c r="U206" s="140">
        <v>45341</v>
      </c>
      <c r="V206" s="4" t="s">
        <v>1884</v>
      </c>
      <c r="W206" s="4" t="s">
        <v>1954</v>
      </c>
      <c r="X206" s="146" t="s">
        <v>70</v>
      </c>
      <c r="Y206" s="140">
        <v>45369</v>
      </c>
      <c r="Z206" s="4" t="s">
        <v>1885</v>
      </c>
      <c r="AA206" s="4" t="s">
        <v>1886</v>
      </c>
      <c r="AB206" s="141">
        <f t="shared" si="17"/>
        <v>1175000000</v>
      </c>
      <c r="AC206" s="142">
        <f t="shared" si="18"/>
        <v>0</v>
      </c>
      <c r="AD206" s="4"/>
      <c r="AE206" s="4" t="s">
        <v>2037</v>
      </c>
      <c r="AF206" s="144" t="s">
        <v>5626</v>
      </c>
      <c r="AG206" s="4"/>
      <c r="AH206" s="4"/>
      <c r="AI206" s="4"/>
      <c r="AJ206" s="4"/>
      <c r="AK206" s="4"/>
    </row>
    <row r="207" spans="2:37">
      <c r="B207" s="175" t="s">
        <v>5175</v>
      </c>
      <c r="C207" s="174" t="s">
        <v>160</v>
      </c>
      <c r="D207" s="4" t="s">
        <v>4483</v>
      </c>
      <c r="E207" s="4" t="s">
        <v>4483</v>
      </c>
      <c r="F207" s="4" t="s">
        <v>1060</v>
      </c>
      <c r="G207" s="4" t="s">
        <v>5639</v>
      </c>
      <c r="H207" s="4" t="s">
        <v>1399</v>
      </c>
      <c r="I207" s="4" t="s">
        <v>1400</v>
      </c>
      <c r="J207" s="4" t="s">
        <v>5640</v>
      </c>
      <c r="K207" s="139">
        <v>575000000</v>
      </c>
      <c r="L207" s="139">
        <v>575000000</v>
      </c>
      <c r="M207" s="4" t="s">
        <v>5184</v>
      </c>
      <c r="N207" s="4" t="s">
        <v>5641</v>
      </c>
      <c r="O207" s="4" t="s">
        <v>5638</v>
      </c>
      <c r="P207" s="186">
        <f t="shared" si="15"/>
        <v>575000000</v>
      </c>
      <c r="Q207" s="186">
        <f t="shared" si="16"/>
        <v>0</v>
      </c>
      <c r="R207" s="4">
        <v>49</v>
      </c>
      <c r="S207" s="4" t="s">
        <v>70</v>
      </c>
      <c r="T207" s="4" t="s">
        <v>70</v>
      </c>
      <c r="U207" s="140">
        <v>45341</v>
      </c>
      <c r="V207" s="4" t="s">
        <v>1884</v>
      </c>
      <c r="W207" s="4" t="s">
        <v>1954</v>
      </c>
      <c r="X207" s="146" t="s">
        <v>70</v>
      </c>
      <c r="Y207" s="140">
        <v>45369</v>
      </c>
      <c r="Z207" s="4" t="s">
        <v>1885</v>
      </c>
      <c r="AA207" s="4" t="s">
        <v>1886</v>
      </c>
      <c r="AB207" s="141">
        <f t="shared" si="17"/>
        <v>575000000</v>
      </c>
      <c r="AC207" s="142">
        <f t="shared" si="18"/>
        <v>0</v>
      </c>
      <c r="AD207" s="4"/>
      <c r="AE207" s="4" t="s">
        <v>2037</v>
      </c>
      <c r="AF207" s="144" t="s">
        <v>5626</v>
      </c>
      <c r="AG207" s="4"/>
      <c r="AH207" s="4"/>
      <c r="AI207" s="4"/>
      <c r="AJ207" s="4"/>
      <c r="AK207" s="4"/>
    </row>
    <row r="208" spans="2:37">
      <c r="B208" s="175" t="s">
        <v>5175</v>
      </c>
      <c r="C208" s="174" t="s">
        <v>160</v>
      </c>
      <c r="D208" s="4" t="s">
        <v>4483</v>
      </c>
      <c r="E208" s="4" t="s">
        <v>4483</v>
      </c>
      <c r="F208" s="4" t="s">
        <v>1060</v>
      </c>
      <c r="G208" s="4" t="s">
        <v>5642</v>
      </c>
      <c r="H208" s="4" t="s">
        <v>1399</v>
      </c>
      <c r="I208" s="4" t="s">
        <v>1400</v>
      </c>
      <c r="J208" s="4"/>
      <c r="K208" s="139">
        <v>5700000</v>
      </c>
      <c r="L208" s="139">
        <v>5700000</v>
      </c>
      <c r="M208" s="4" t="s">
        <v>5643</v>
      </c>
      <c r="N208" s="4" t="s">
        <v>5644</v>
      </c>
      <c r="O208" s="4" t="s">
        <v>5625</v>
      </c>
      <c r="P208" s="186">
        <f t="shared" si="15"/>
        <v>5700000</v>
      </c>
      <c r="Q208" s="186">
        <f t="shared" si="16"/>
        <v>0</v>
      </c>
      <c r="R208" s="4">
        <v>49</v>
      </c>
      <c r="S208" s="4" t="s">
        <v>70</v>
      </c>
      <c r="T208" s="4" t="s">
        <v>70</v>
      </c>
      <c r="U208" s="140">
        <v>45341</v>
      </c>
      <c r="V208" s="4" t="s">
        <v>1884</v>
      </c>
      <c r="W208" s="4" t="s">
        <v>1954</v>
      </c>
      <c r="X208" s="146" t="s">
        <v>70</v>
      </c>
      <c r="Y208" s="140">
        <v>45369</v>
      </c>
      <c r="Z208" s="4" t="s">
        <v>1885</v>
      </c>
      <c r="AA208" s="4" t="s">
        <v>1886</v>
      </c>
      <c r="AB208" s="141">
        <f t="shared" si="17"/>
        <v>5700000</v>
      </c>
      <c r="AC208" s="142">
        <f t="shared" si="18"/>
        <v>0</v>
      </c>
      <c r="AD208" s="4"/>
      <c r="AE208" s="4" t="s">
        <v>2037</v>
      </c>
      <c r="AF208" s="144" t="s">
        <v>5626</v>
      </c>
      <c r="AG208" s="4"/>
      <c r="AH208" s="4"/>
      <c r="AI208" s="4"/>
      <c r="AJ208" s="4"/>
      <c r="AK208" s="4"/>
    </row>
    <row r="209" spans="2:37">
      <c r="B209" s="175" t="s">
        <v>5175</v>
      </c>
      <c r="C209" s="174" t="s">
        <v>160</v>
      </c>
      <c r="D209" s="4" t="s">
        <v>4483</v>
      </c>
      <c r="E209" s="4" t="s">
        <v>4483</v>
      </c>
      <c r="F209" s="4" t="s">
        <v>1060</v>
      </c>
      <c r="G209" s="4" t="s">
        <v>5645</v>
      </c>
      <c r="H209" s="4" t="s">
        <v>1399</v>
      </c>
      <c r="I209" s="4" t="s">
        <v>1400</v>
      </c>
      <c r="J209" s="4"/>
      <c r="K209" s="139">
        <v>5000000</v>
      </c>
      <c r="L209" s="139">
        <v>5000000</v>
      </c>
      <c r="M209" s="4" t="s">
        <v>5643</v>
      </c>
      <c r="N209" s="4" t="s">
        <v>5644</v>
      </c>
      <c r="O209" s="4" t="s">
        <v>5625</v>
      </c>
      <c r="P209" s="186">
        <f t="shared" si="15"/>
        <v>5000000</v>
      </c>
      <c r="Q209" s="186">
        <f t="shared" si="16"/>
        <v>0</v>
      </c>
      <c r="R209" s="4">
        <v>49</v>
      </c>
      <c r="S209" s="4" t="s">
        <v>70</v>
      </c>
      <c r="T209" s="4" t="s">
        <v>70</v>
      </c>
      <c r="U209" s="140">
        <v>45341</v>
      </c>
      <c r="V209" s="4" t="s">
        <v>1884</v>
      </c>
      <c r="W209" s="4" t="s">
        <v>1954</v>
      </c>
      <c r="X209" s="146" t="s">
        <v>70</v>
      </c>
      <c r="Y209" s="140">
        <v>45369</v>
      </c>
      <c r="Z209" s="4" t="s">
        <v>1885</v>
      </c>
      <c r="AA209" s="4" t="s">
        <v>1886</v>
      </c>
      <c r="AB209" s="141">
        <f t="shared" si="17"/>
        <v>5000000</v>
      </c>
      <c r="AC209" s="142">
        <f t="shared" si="18"/>
        <v>0</v>
      </c>
      <c r="AD209" s="4"/>
      <c r="AE209" s="4" t="s">
        <v>2037</v>
      </c>
      <c r="AF209" s="144" t="s">
        <v>5626</v>
      </c>
      <c r="AG209" s="4"/>
      <c r="AH209" s="4"/>
      <c r="AI209" s="4"/>
      <c r="AJ209" s="4"/>
      <c r="AK209" s="4"/>
    </row>
    <row r="210" spans="2:37">
      <c r="B210" s="175" t="s">
        <v>5175</v>
      </c>
      <c r="C210" s="174" t="s">
        <v>160</v>
      </c>
      <c r="D210" s="4" t="s">
        <v>4483</v>
      </c>
      <c r="E210" s="4" t="s">
        <v>4483</v>
      </c>
      <c r="F210" s="4" t="s">
        <v>1060</v>
      </c>
      <c r="G210" s="4" t="s">
        <v>5646</v>
      </c>
      <c r="H210" s="4" t="s">
        <v>1399</v>
      </c>
      <c r="I210" s="4" t="s">
        <v>1400</v>
      </c>
      <c r="J210" s="4"/>
      <c r="K210" s="139">
        <v>5600000</v>
      </c>
      <c r="L210" s="139">
        <v>5600000</v>
      </c>
      <c r="M210" s="4" t="s">
        <v>5643</v>
      </c>
      <c r="N210" s="4" t="s">
        <v>5647</v>
      </c>
      <c r="O210" s="4" t="s">
        <v>5625</v>
      </c>
      <c r="P210" s="186">
        <f t="shared" si="15"/>
        <v>5600000</v>
      </c>
      <c r="Q210" s="186">
        <f t="shared" si="16"/>
        <v>0</v>
      </c>
      <c r="R210" s="4">
        <v>49</v>
      </c>
      <c r="S210" s="4" t="s">
        <v>70</v>
      </c>
      <c r="T210" s="4" t="s">
        <v>70</v>
      </c>
      <c r="U210" s="140">
        <v>45341</v>
      </c>
      <c r="V210" s="4" t="s">
        <v>1884</v>
      </c>
      <c r="W210" s="4" t="s">
        <v>1954</v>
      </c>
      <c r="X210" s="146" t="s">
        <v>70</v>
      </c>
      <c r="Y210" s="140">
        <v>45369</v>
      </c>
      <c r="Z210" s="4" t="s">
        <v>1885</v>
      </c>
      <c r="AA210" s="4" t="s">
        <v>1886</v>
      </c>
      <c r="AB210" s="141">
        <f t="shared" si="17"/>
        <v>5600000</v>
      </c>
      <c r="AC210" s="142">
        <f t="shared" si="18"/>
        <v>0</v>
      </c>
      <c r="AD210" s="4"/>
      <c r="AE210" s="4" t="s">
        <v>2037</v>
      </c>
      <c r="AF210" s="144" t="s">
        <v>5626</v>
      </c>
      <c r="AG210" s="4"/>
      <c r="AH210" s="4"/>
      <c r="AI210" s="4"/>
      <c r="AJ210" s="4"/>
      <c r="AK210" s="4"/>
    </row>
    <row r="211" spans="2:37">
      <c r="B211" s="175" t="s">
        <v>5175</v>
      </c>
      <c r="C211" s="174" t="s">
        <v>160</v>
      </c>
      <c r="D211" s="4" t="s">
        <v>4483</v>
      </c>
      <c r="E211" s="4" t="s">
        <v>4483</v>
      </c>
      <c r="F211" s="4" t="s">
        <v>1060</v>
      </c>
      <c r="G211" s="4" t="s">
        <v>5648</v>
      </c>
      <c r="H211" s="4" t="s">
        <v>1399</v>
      </c>
      <c r="I211" s="4" t="s">
        <v>1400</v>
      </c>
      <c r="J211" s="4"/>
      <c r="K211" s="139">
        <v>40600000</v>
      </c>
      <c r="L211" s="139">
        <v>40600000</v>
      </c>
      <c r="M211" s="4" t="s">
        <v>5643</v>
      </c>
      <c r="N211" s="4" t="s">
        <v>5649</v>
      </c>
      <c r="O211" s="4" t="s">
        <v>5625</v>
      </c>
      <c r="P211" s="186">
        <f t="shared" si="15"/>
        <v>40600000</v>
      </c>
      <c r="Q211" s="186">
        <f t="shared" si="16"/>
        <v>0</v>
      </c>
      <c r="R211" s="4">
        <v>49</v>
      </c>
      <c r="S211" s="4" t="s">
        <v>70</v>
      </c>
      <c r="T211" s="4" t="s">
        <v>70</v>
      </c>
      <c r="U211" s="140">
        <v>45341</v>
      </c>
      <c r="V211" s="4" t="s">
        <v>1884</v>
      </c>
      <c r="W211" s="4" t="s">
        <v>1954</v>
      </c>
      <c r="X211" s="146" t="s">
        <v>70</v>
      </c>
      <c r="Y211" s="140">
        <v>45369</v>
      </c>
      <c r="Z211" s="4" t="s">
        <v>1885</v>
      </c>
      <c r="AA211" s="4" t="s">
        <v>1886</v>
      </c>
      <c r="AB211" s="141">
        <f t="shared" si="17"/>
        <v>40600000</v>
      </c>
      <c r="AC211" s="142">
        <f t="shared" si="18"/>
        <v>0</v>
      </c>
      <c r="AD211" s="4"/>
      <c r="AE211" s="4" t="s">
        <v>2037</v>
      </c>
      <c r="AF211" s="144" t="s">
        <v>5626</v>
      </c>
      <c r="AG211" s="4"/>
      <c r="AH211" s="4"/>
      <c r="AI211" s="4"/>
      <c r="AJ211" s="4"/>
      <c r="AK211" s="4"/>
    </row>
    <row r="212" spans="2:37">
      <c r="B212" s="175" t="s">
        <v>5175</v>
      </c>
      <c r="C212" s="174" t="s">
        <v>160</v>
      </c>
      <c r="D212" s="4" t="s">
        <v>4483</v>
      </c>
      <c r="E212" s="4" t="s">
        <v>4483</v>
      </c>
      <c r="F212" s="4" t="s">
        <v>1060</v>
      </c>
      <c r="G212" s="4" t="s">
        <v>5650</v>
      </c>
      <c r="H212" s="4" t="s">
        <v>1399</v>
      </c>
      <c r="I212" s="4" t="s">
        <v>1400</v>
      </c>
      <c r="J212" s="4"/>
      <c r="K212" s="139">
        <v>113800000</v>
      </c>
      <c r="L212" s="139">
        <v>113800000</v>
      </c>
      <c r="M212" s="4" t="s">
        <v>5651</v>
      </c>
      <c r="N212" s="4" t="s">
        <v>5652</v>
      </c>
      <c r="O212" s="4" t="s">
        <v>5625</v>
      </c>
      <c r="P212" s="186">
        <f t="shared" si="15"/>
        <v>113800000</v>
      </c>
      <c r="Q212" s="186">
        <f t="shared" si="16"/>
        <v>0</v>
      </c>
      <c r="R212" s="4">
        <v>49</v>
      </c>
      <c r="S212" s="4" t="s">
        <v>70</v>
      </c>
      <c r="T212" s="4" t="s">
        <v>70</v>
      </c>
      <c r="U212" s="140">
        <v>45341</v>
      </c>
      <c r="V212" s="4" t="s">
        <v>1884</v>
      </c>
      <c r="W212" s="4" t="s">
        <v>1954</v>
      </c>
      <c r="X212" s="146" t="s">
        <v>70</v>
      </c>
      <c r="Y212" s="140">
        <v>45369</v>
      </c>
      <c r="Z212" s="4" t="s">
        <v>1885</v>
      </c>
      <c r="AA212" s="4" t="s">
        <v>1886</v>
      </c>
      <c r="AB212" s="141">
        <f t="shared" si="17"/>
        <v>113800000</v>
      </c>
      <c r="AC212" s="142">
        <f t="shared" si="18"/>
        <v>0</v>
      </c>
      <c r="AD212" s="4"/>
      <c r="AE212" s="4" t="s">
        <v>2037</v>
      </c>
      <c r="AF212" s="144" t="s">
        <v>5626</v>
      </c>
      <c r="AG212" s="4"/>
      <c r="AH212" s="4"/>
      <c r="AI212" s="4"/>
      <c r="AJ212" s="4"/>
      <c r="AK212" s="4"/>
    </row>
    <row r="213" spans="2:37">
      <c r="B213" s="175" t="s">
        <v>5175</v>
      </c>
      <c r="C213" s="174" t="s">
        <v>160</v>
      </c>
      <c r="D213" s="4" t="s">
        <v>4483</v>
      </c>
      <c r="E213" s="4" t="s">
        <v>4483</v>
      </c>
      <c r="F213" s="4" t="s">
        <v>1060</v>
      </c>
      <c r="G213" s="4" t="s">
        <v>5653</v>
      </c>
      <c r="H213" s="4" t="s">
        <v>1399</v>
      </c>
      <c r="I213" s="4" t="s">
        <v>1400</v>
      </c>
      <c r="J213" s="4"/>
      <c r="K213" s="139">
        <v>18000000</v>
      </c>
      <c r="L213" s="139">
        <v>18000000</v>
      </c>
      <c r="M213" s="4" t="s">
        <v>5651</v>
      </c>
      <c r="N213" s="4" t="s">
        <v>5652</v>
      </c>
      <c r="O213" s="4" t="s">
        <v>5625</v>
      </c>
      <c r="P213" s="186">
        <f t="shared" si="15"/>
        <v>18000000</v>
      </c>
      <c r="Q213" s="186">
        <f t="shared" si="16"/>
        <v>0</v>
      </c>
      <c r="R213" s="4">
        <v>49</v>
      </c>
      <c r="S213" s="4" t="s">
        <v>70</v>
      </c>
      <c r="T213" s="4" t="s">
        <v>70</v>
      </c>
      <c r="U213" s="140">
        <v>45341</v>
      </c>
      <c r="V213" s="4" t="s">
        <v>1884</v>
      </c>
      <c r="W213" s="4" t="s">
        <v>1954</v>
      </c>
      <c r="X213" s="146" t="s">
        <v>70</v>
      </c>
      <c r="Y213" s="140">
        <v>45369</v>
      </c>
      <c r="Z213" s="4" t="s">
        <v>1885</v>
      </c>
      <c r="AA213" s="4" t="s">
        <v>1886</v>
      </c>
      <c r="AB213" s="141">
        <f t="shared" si="17"/>
        <v>18000000</v>
      </c>
      <c r="AC213" s="142">
        <f t="shared" si="18"/>
        <v>0</v>
      </c>
      <c r="AD213" s="4"/>
      <c r="AE213" s="4" t="s">
        <v>2037</v>
      </c>
      <c r="AF213" s="144" t="s">
        <v>5626</v>
      </c>
      <c r="AG213" s="4"/>
      <c r="AH213" s="4"/>
      <c r="AI213" s="4"/>
      <c r="AJ213" s="4"/>
      <c r="AK213" s="4"/>
    </row>
    <row r="214" spans="2:37">
      <c r="B214" s="175" t="s">
        <v>5175</v>
      </c>
      <c r="C214" s="174" t="s">
        <v>160</v>
      </c>
      <c r="D214" s="4" t="s">
        <v>4483</v>
      </c>
      <c r="E214" s="4" t="s">
        <v>4483</v>
      </c>
      <c r="F214" s="4" t="s">
        <v>1060</v>
      </c>
      <c r="G214" s="4" t="s">
        <v>5654</v>
      </c>
      <c r="H214" s="4" t="s">
        <v>1399</v>
      </c>
      <c r="I214" s="4" t="s">
        <v>1400</v>
      </c>
      <c r="J214" s="4"/>
      <c r="K214" s="139">
        <v>110000000</v>
      </c>
      <c r="L214" s="139">
        <v>110000000</v>
      </c>
      <c r="M214" s="4" t="s">
        <v>5651</v>
      </c>
      <c r="N214" s="4" t="s">
        <v>5655</v>
      </c>
      <c r="O214" s="4" t="s">
        <v>5625</v>
      </c>
      <c r="P214" s="186">
        <f t="shared" si="15"/>
        <v>110000000</v>
      </c>
      <c r="Q214" s="186">
        <f t="shared" si="16"/>
        <v>0</v>
      </c>
      <c r="R214" s="4">
        <v>49</v>
      </c>
      <c r="S214" s="4" t="s">
        <v>70</v>
      </c>
      <c r="T214" s="4" t="s">
        <v>70</v>
      </c>
      <c r="U214" s="140">
        <v>45341</v>
      </c>
      <c r="V214" s="4" t="s">
        <v>1884</v>
      </c>
      <c r="W214" s="4" t="s">
        <v>1954</v>
      </c>
      <c r="X214" s="146" t="s">
        <v>70</v>
      </c>
      <c r="Y214" s="140">
        <v>45369</v>
      </c>
      <c r="Z214" s="4" t="s">
        <v>1885</v>
      </c>
      <c r="AA214" s="4" t="s">
        <v>1886</v>
      </c>
      <c r="AB214" s="141">
        <f t="shared" si="17"/>
        <v>110000000</v>
      </c>
      <c r="AC214" s="142">
        <f t="shared" si="18"/>
        <v>0</v>
      </c>
      <c r="AD214" s="4"/>
      <c r="AE214" s="4" t="s">
        <v>2037</v>
      </c>
      <c r="AF214" s="144" t="s">
        <v>5626</v>
      </c>
      <c r="AG214" s="4"/>
      <c r="AH214" s="4"/>
      <c r="AI214" s="4"/>
      <c r="AJ214" s="4"/>
      <c r="AK214" s="4"/>
    </row>
    <row r="215" spans="2:37">
      <c r="B215" s="175" t="s">
        <v>5175</v>
      </c>
      <c r="C215" s="174" t="s">
        <v>160</v>
      </c>
      <c r="D215" s="4" t="s">
        <v>4483</v>
      </c>
      <c r="E215" s="4" t="s">
        <v>4483</v>
      </c>
      <c r="F215" s="4" t="s">
        <v>1060</v>
      </c>
      <c r="G215" s="4" t="s">
        <v>5656</v>
      </c>
      <c r="H215" s="4" t="s">
        <v>1399</v>
      </c>
      <c r="I215" s="4" t="s">
        <v>1400</v>
      </c>
      <c r="J215" s="4"/>
      <c r="K215" s="139">
        <v>2900000</v>
      </c>
      <c r="L215" s="139">
        <v>2900000</v>
      </c>
      <c r="M215" s="4" t="s">
        <v>5651</v>
      </c>
      <c r="N215" s="4" t="s">
        <v>5657</v>
      </c>
      <c r="O215" s="4" t="s">
        <v>5625</v>
      </c>
      <c r="P215" s="186">
        <f t="shared" si="15"/>
        <v>2900000</v>
      </c>
      <c r="Q215" s="186">
        <f t="shared" si="16"/>
        <v>0</v>
      </c>
      <c r="R215" s="4">
        <v>49</v>
      </c>
      <c r="S215" s="4" t="s">
        <v>70</v>
      </c>
      <c r="T215" s="4" t="s">
        <v>70</v>
      </c>
      <c r="U215" s="140">
        <v>45341</v>
      </c>
      <c r="V215" s="4" t="s">
        <v>1884</v>
      </c>
      <c r="W215" s="4" t="s">
        <v>1954</v>
      </c>
      <c r="X215" s="146" t="s">
        <v>70</v>
      </c>
      <c r="Y215" s="140">
        <v>45369</v>
      </c>
      <c r="Z215" s="4" t="s">
        <v>1885</v>
      </c>
      <c r="AA215" s="4" t="s">
        <v>1886</v>
      </c>
      <c r="AB215" s="141">
        <f t="shared" si="17"/>
        <v>2900000</v>
      </c>
      <c r="AC215" s="142">
        <f t="shared" si="18"/>
        <v>0</v>
      </c>
      <c r="AD215" s="4"/>
      <c r="AE215" s="4" t="s">
        <v>2037</v>
      </c>
      <c r="AF215" s="144" t="s">
        <v>5626</v>
      </c>
      <c r="AG215" s="4"/>
      <c r="AH215" s="4"/>
      <c r="AI215" s="4"/>
      <c r="AJ215" s="4"/>
      <c r="AK215" s="4"/>
    </row>
    <row r="216" spans="2:37">
      <c r="B216" s="175" t="s">
        <v>5175</v>
      </c>
      <c r="C216" s="174" t="s">
        <v>160</v>
      </c>
      <c r="D216" s="4" t="s">
        <v>4483</v>
      </c>
      <c r="E216" s="4" t="s">
        <v>4483</v>
      </c>
      <c r="F216" s="4" t="s">
        <v>1060</v>
      </c>
      <c r="G216" s="4" t="s">
        <v>5658</v>
      </c>
      <c r="H216" s="4" t="s">
        <v>1399</v>
      </c>
      <c r="I216" s="4" t="s">
        <v>1400</v>
      </c>
      <c r="J216" s="4"/>
      <c r="K216" s="139">
        <v>8188200</v>
      </c>
      <c r="L216" s="139">
        <v>8188200</v>
      </c>
      <c r="M216" s="4" t="s">
        <v>5659</v>
      </c>
      <c r="N216" s="4" t="s">
        <v>5660</v>
      </c>
      <c r="O216" s="4" t="s">
        <v>5625</v>
      </c>
      <c r="P216" s="186">
        <f t="shared" si="15"/>
        <v>8188200</v>
      </c>
      <c r="Q216" s="186">
        <f t="shared" si="16"/>
        <v>0</v>
      </c>
      <c r="R216" s="4">
        <v>49</v>
      </c>
      <c r="S216" s="4" t="s">
        <v>70</v>
      </c>
      <c r="T216" s="4" t="s">
        <v>70</v>
      </c>
      <c r="U216" s="140">
        <v>45341</v>
      </c>
      <c r="V216" s="4" t="s">
        <v>1884</v>
      </c>
      <c r="W216" s="4" t="s">
        <v>1954</v>
      </c>
      <c r="X216" s="146" t="s">
        <v>70</v>
      </c>
      <c r="Y216" s="140">
        <v>45369</v>
      </c>
      <c r="Z216" s="4" t="s">
        <v>1885</v>
      </c>
      <c r="AA216" s="4" t="s">
        <v>1886</v>
      </c>
      <c r="AB216" s="141">
        <f t="shared" si="17"/>
        <v>8188200</v>
      </c>
      <c r="AC216" s="142">
        <f t="shared" si="18"/>
        <v>0</v>
      </c>
      <c r="AD216" s="4"/>
      <c r="AE216" s="4" t="s">
        <v>2037</v>
      </c>
      <c r="AF216" s="144" t="s">
        <v>5626</v>
      </c>
      <c r="AG216" s="4"/>
      <c r="AH216" s="4"/>
      <c r="AI216" s="4"/>
      <c r="AJ216" s="4"/>
      <c r="AK216" s="4"/>
    </row>
    <row r="217" spans="2:37">
      <c r="B217" s="175" t="s">
        <v>5175</v>
      </c>
      <c r="C217" s="174" t="s">
        <v>160</v>
      </c>
      <c r="D217" s="4" t="s">
        <v>4483</v>
      </c>
      <c r="E217" s="4" t="s">
        <v>4483</v>
      </c>
      <c r="F217" s="4" t="s">
        <v>1060</v>
      </c>
      <c r="G217" s="4" t="s">
        <v>5661</v>
      </c>
      <c r="H217" s="4" t="s">
        <v>1399</v>
      </c>
      <c r="I217" s="4" t="s">
        <v>1400</v>
      </c>
      <c r="J217" s="4"/>
      <c r="K217" s="139">
        <v>23000000</v>
      </c>
      <c r="L217" s="139">
        <v>23000000</v>
      </c>
      <c r="M217" s="4" t="s">
        <v>5659</v>
      </c>
      <c r="N217" s="4" t="s">
        <v>5662</v>
      </c>
      <c r="O217" s="4" t="s">
        <v>5625</v>
      </c>
      <c r="P217" s="186">
        <f t="shared" si="15"/>
        <v>23000000</v>
      </c>
      <c r="Q217" s="186">
        <f t="shared" si="16"/>
        <v>0</v>
      </c>
      <c r="R217" s="4">
        <v>49</v>
      </c>
      <c r="S217" s="4" t="s">
        <v>70</v>
      </c>
      <c r="T217" s="4" t="s">
        <v>70</v>
      </c>
      <c r="U217" s="140">
        <v>45341</v>
      </c>
      <c r="V217" s="4" t="s">
        <v>1884</v>
      </c>
      <c r="W217" s="4" t="s">
        <v>1954</v>
      </c>
      <c r="X217" s="146" t="s">
        <v>70</v>
      </c>
      <c r="Y217" s="140">
        <v>45369</v>
      </c>
      <c r="Z217" s="4" t="s">
        <v>1885</v>
      </c>
      <c r="AA217" s="4" t="s">
        <v>1886</v>
      </c>
      <c r="AB217" s="141">
        <f t="shared" si="17"/>
        <v>23000000</v>
      </c>
      <c r="AC217" s="142">
        <f t="shared" si="18"/>
        <v>0</v>
      </c>
      <c r="AD217" s="4"/>
      <c r="AE217" s="4" t="s">
        <v>2037</v>
      </c>
      <c r="AF217" s="144" t="s">
        <v>5626</v>
      </c>
      <c r="AG217" s="4"/>
      <c r="AH217" s="4"/>
      <c r="AI217" s="4"/>
      <c r="AJ217" s="4"/>
      <c r="AK217" s="4"/>
    </row>
    <row r="218" spans="2:37">
      <c r="B218" s="175" t="s">
        <v>5175</v>
      </c>
      <c r="C218" s="174" t="s">
        <v>160</v>
      </c>
      <c r="D218" s="4" t="s">
        <v>4483</v>
      </c>
      <c r="E218" s="4" t="s">
        <v>4483</v>
      </c>
      <c r="F218" s="4" t="s">
        <v>1060</v>
      </c>
      <c r="G218" s="4" t="s">
        <v>5663</v>
      </c>
      <c r="H218" s="4" t="s">
        <v>1399</v>
      </c>
      <c r="I218" s="4" t="s">
        <v>1400</v>
      </c>
      <c r="J218" s="4"/>
      <c r="K218" s="139">
        <v>65400000</v>
      </c>
      <c r="L218" s="139">
        <v>65400000</v>
      </c>
      <c r="M218" s="4" t="s">
        <v>5659</v>
      </c>
      <c r="N218" s="4" t="s">
        <v>5662</v>
      </c>
      <c r="O218" s="4" t="s">
        <v>5625</v>
      </c>
      <c r="P218" s="186">
        <f t="shared" si="15"/>
        <v>65400000</v>
      </c>
      <c r="Q218" s="186">
        <f t="shared" si="16"/>
        <v>0</v>
      </c>
      <c r="R218" s="4">
        <v>49</v>
      </c>
      <c r="S218" s="4" t="s">
        <v>70</v>
      </c>
      <c r="T218" s="4" t="s">
        <v>70</v>
      </c>
      <c r="U218" s="140">
        <v>45341</v>
      </c>
      <c r="V218" s="4" t="s">
        <v>1884</v>
      </c>
      <c r="W218" s="4" t="s">
        <v>1954</v>
      </c>
      <c r="X218" s="146" t="s">
        <v>70</v>
      </c>
      <c r="Y218" s="140">
        <v>45369</v>
      </c>
      <c r="Z218" s="4" t="s">
        <v>1885</v>
      </c>
      <c r="AA218" s="4" t="s">
        <v>1886</v>
      </c>
      <c r="AB218" s="141">
        <f t="shared" si="17"/>
        <v>65400000</v>
      </c>
      <c r="AC218" s="142">
        <f t="shared" si="18"/>
        <v>0</v>
      </c>
      <c r="AD218" s="4"/>
      <c r="AE218" s="4" t="s">
        <v>2037</v>
      </c>
      <c r="AF218" s="144" t="s">
        <v>5626</v>
      </c>
      <c r="AG218" s="4"/>
      <c r="AH218" s="4"/>
      <c r="AI218" s="4"/>
      <c r="AJ218" s="4"/>
      <c r="AK218" s="4"/>
    </row>
    <row r="219" spans="2:37">
      <c r="B219" s="175" t="s">
        <v>5175</v>
      </c>
      <c r="C219" s="174" t="s">
        <v>160</v>
      </c>
      <c r="D219" s="4" t="s">
        <v>4483</v>
      </c>
      <c r="E219" s="4" t="s">
        <v>4483</v>
      </c>
      <c r="F219" s="4" t="s">
        <v>1060</v>
      </c>
      <c r="G219" s="4" t="s">
        <v>5664</v>
      </c>
      <c r="H219" s="4" t="s">
        <v>1399</v>
      </c>
      <c r="I219" s="4" t="s">
        <v>1400</v>
      </c>
      <c r="J219" s="4"/>
      <c r="K219" s="139">
        <v>3900000</v>
      </c>
      <c r="L219" s="139">
        <v>3900000</v>
      </c>
      <c r="M219" s="4" t="s">
        <v>5659</v>
      </c>
      <c r="N219" s="4" t="s">
        <v>5665</v>
      </c>
      <c r="O219" s="4" t="s">
        <v>5625</v>
      </c>
      <c r="P219" s="186">
        <f t="shared" si="15"/>
        <v>3900000</v>
      </c>
      <c r="Q219" s="186">
        <f t="shared" si="16"/>
        <v>0</v>
      </c>
      <c r="R219" s="4">
        <v>49</v>
      </c>
      <c r="S219" s="4" t="s">
        <v>70</v>
      </c>
      <c r="T219" s="4" t="s">
        <v>70</v>
      </c>
      <c r="U219" s="140">
        <v>45341</v>
      </c>
      <c r="V219" s="4" t="s">
        <v>1884</v>
      </c>
      <c r="W219" s="4" t="s">
        <v>1954</v>
      </c>
      <c r="X219" s="146" t="s">
        <v>70</v>
      </c>
      <c r="Y219" s="140">
        <v>45369</v>
      </c>
      <c r="Z219" s="4" t="s">
        <v>1885</v>
      </c>
      <c r="AA219" s="4" t="s">
        <v>1886</v>
      </c>
      <c r="AB219" s="141">
        <f t="shared" si="17"/>
        <v>3900000</v>
      </c>
      <c r="AC219" s="142">
        <f t="shared" si="18"/>
        <v>0</v>
      </c>
      <c r="AD219" s="4"/>
      <c r="AE219" s="4" t="s">
        <v>2037</v>
      </c>
      <c r="AF219" s="144" t="s">
        <v>5626</v>
      </c>
      <c r="AG219" s="4"/>
      <c r="AH219" s="4"/>
      <c r="AI219" s="4"/>
      <c r="AJ219" s="4"/>
      <c r="AK219" s="4"/>
    </row>
    <row r="220" spans="2:37">
      <c r="B220" s="175" t="s">
        <v>5175</v>
      </c>
      <c r="C220" s="174" t="s">
        <v>160</v>
      </c>
      <c r="D220" s="4" t="s">
        <v>4483</v>
      </c>
      <c r="E220" s="4" t="s">
        <v>4483</v>
      </c>
      <c r="F220" s="4" t="s">
        <v>1060</v>
      </c>
      <c r="G220" s="4" t="s">
        <v>5666</v>
      </c>
      <c r="H220" s="4" t="s">
        <v>1399</v>
      </c>
      <c r="I220" s="4" t="s">
        <v>1400</v>
      </c>
      <c r="J220" s="4"/>
      <c r="K220" s="139">
        <v>8400000</v>
      </c>
      <c r="L220" s="139">
        <v>8400000</v>
      </c>
      <c r="M220" s="4" t="s">
        <v>5667</v>
      </c>
      <c r="N220" s="4" t="s">
        <v>5668</v>
      </c>
      <c r="O220" s="4" t="s">
        <v>5625</v>
      </c>
      <c r="P220" s="186">
        <f t="shared" si="15"/>
        <v>8400000</v>
      </c>
      <c r="Q220" s="186">
        <f t="shared" si="16"/>
        <v>0</v>
      </c>
      <c r="R220" s="4">
        <v>49</v>
      </c>
      <c r="S220" s="4" t="s">
        <v>70</v>
      </c>
      <c r="T220" s="4" t="s">
        <v>70</v>
      </c>
      <c r="U220" s="140">
        <v>45341</v>
      </c>
      <c r="V220" s="4" t="s">
        <v>1884</v>
      </c>
      <c r="W220" s="4" t="s">
        <v>1954</v>
      </c>
      <c r="X220" s="146" t="s">
        <v>70</v>
      </c>
      <c r="Y220" s="140">
        <v>45369</v>
      </c>
      <c r="Z220" s="4" t="s">
        <v>1885</v>
      </c>
      <c r="AA220" s="4" t="s">
        <v>1886</v>
      </c>
      <c r="AB220" s="141">
        <f t="shared" si="17"/>
        <v>8400000</v>
      </c>
      <c r="AC220" s="142">
        <f t="shared" si="18"/>
        <v>0</v>
      </c>
      <c r="AD220" s="4"/>
      <c r="AE220" s="4" t="s">
        <v>2037</v>
      </c>
      <c r="AF220" s="144" t="s">
        <v>5626</v>
      </c>
      <c r="AG220" s="4"/>
      <c r="AH220" s="4"/>
      <c r="AI220" s="4"/>
      <c r="AJ220" s="4"/>
      <c r="AK220" s="4"/>
    </row>
    <row r="221" spans="2:37">
      <c r="B221" s="175" t="s">
        <v>5175</v>
      </c>
      <c r="C221" s="174" t="s">
        <v>160</v>
      </c>
      <c r="D221" s="4" t="s">
        <v>4483</v>
      </c>
      <c r="E221" s="4" t="s">
        <v>4483</v>
      </c>
      <c r="F221" s="4" t="s">
        <v>1060</v>
      </c>
      <c r="G221" s="4" t="s">
        <v>5669</v>
      </c>
      <c r="H221" s="4" t="s">
        <v>1399</v>
      </c>
      <c r="I221" s="4" t="s">
        <v>1400</v>
      </c>
      <c r="J221" s="4"/>
      <c r="K221" s="139">
        <v>159400000</v>
      </c>
      <c r="L221" s="139">
        <v>159400000</v>
      </c>
      <c r="M221" s="4" t="s">
        <v>5667</v>
      </c>
      <c r="N221" s="4" t="s">
        <v>5670</v>
      </c>
      <c r="O221" s="4" t="s">
        <v>5625</v>
      </c>
      <c r="P221" s="186">
        <f t="shared" si="15"/>
        <v>159400000</v>
      </c>
      <c r="Q221" s="186">
        <f t="shared" si="16"/>
        <v>0</v>
      </c>
      <c r="R221" s="4">
        <v>49</v>
      </c>
      <c r="S221" s="4" t="s">
        <v>70</v>
      </c>
      <c r="T221" s="4" t="s">
        <v>70</v>
      </c>
      <c r="U221" s="140">
        <v>45341</v>
      </c>
      <c r="V221" s="4" t="s">
        <v>1884</v>
      </c>
      <c r="W221" s="4" t="s">
        <v>1954</v>
      </c>
      <c r="X221" s="146" t="s">
        <v>70</v>
      </c>
      <c r="Y221" s="140">
        <v>45369</v>
      </c>
      <c r="Z221" s="4" t="s">
        <v>1885</v>
      </c>
      <c r="AA221" s="4" t="s">
        <v>1886</v>
      </c>
      <c r="AB221" s="141">
        <f t="shared" si="17"/>
        <v>159400000</v>
      </c>
      <c r="AC221" s="142">
        <f t="shared" si="18"/>
        <v>0</v>
      </c>
      <c r="AD221" s="4"/>
      <c r="AE221" s="4" t="s">
        <v>2037</v>
      </c>
      <c r="AF221" s="144" t="s">
        <v>5626</v>
      </c>
      <c r="AG221" s="4"/>
      <c r="AH221" s="4"/>
      <c r="AI221" s="4"/>
      <c r="AJ221" s="4"/>
      <c r="AK221" s="4"/>
    </row>
    <row r="222" spans="2:37">
      <c r="B222" s="175" t="s">
        <v>5175</v>
      </c>
      <c r="C222" s="174" t="s">
        <v>160</v>
      </c>
      <c r="D222" s="4" t="s">
        <v>4483</v>
      </c>
      <c r="E222" s="4" t="s">
        <v>4483</v>
      </c>
      <c r="F222" s="4" t="s">
        <v>1060</v>
      </c>
      <c r="G222" s="4" t="s">
        <v>5671</v>
      </c>
      <c r="H222" s="4" t="s">
        <v>1399</v>
      </c>
      <c r="I222" s="4" t="s">
        <v>1400</v>
      </c>
      <c r="J222" s="4"/>
      <c r="K222" s="139">
        <v>255800000</v>
      </c>
      <c r="L222" s="139">
        <v>255800000</v>
      </c>
      <c r="M222" s="4" t="s">
        <v>1903</v>
      </c>
      <c r="N222" s="4" t="s">
        <v>5672</v>
      </c>
      <c r="O222" s="4" t="s">
        <v>5625</v>
      </c>
      <c r="P222" s="186">
        <f t="shared" si="15"/>
        <v>255800000</v>
      </c>
      <c r="Q222" s="186">
        <f t="shared" si="16"/>
        <v>0</v>
      </c>
      <c r="R222" s="4">
        <v>49</v>
      </c>
      <c r="S222" s="4" t="s">
        <v>70</v>
      </c>
      <c r="T222" s="4" t="s">
        <v>70</v>
      </c>
      <c r="U222" s="140">
        <v>45341</v>
      </c>
      <c r="V222" s="4" t="s">
        <v>1884</v>
      </c>
      <c r="W222" s="4" t="s">
        <v>1954</v>
      </c>
      <c r="X222" s="146" t="s">
        <v>70</v>
      </c>
      <c r="Y222" s="140">
        <v>45369</v>
      </c>
      <c r="Z222" s="4" t="s">
        <v>1885</v>
      </c>
      <c r="AA222" s="4" t="s">
        <v>1886</v>
      </c>
      <c r="AB222" s="141">
        <f t="shared" si="17"/>
        <v>255800000</v>
      </c>
      <c r="AC222" s="142">
        <f t="shared" si="18"/>
        <v>0</v>
      </c>
      <c r="AD222" s="4"/>
      <c r="AE222" s="4" t="s">
        <v>2037</v>
      </c>
      <c r="AF222" s="144" t="s">
        <v>5626</v>
      </c>
      <c r="AG222" s="4"/>
      <c r="AH222" s="4"/>
      <c r="AI222" s="4"/>
      <c r="AJ222" s="4"/>
      <c r="AK222" s="4"/>
    </row>
    <row r="223" spans="2:37">
      <c r="B223" s="175" t="s">
        <v>5175</v>
      </c>
      <c r="C223" s="174" t="s">
        <v>160</v>
      </c>
      <c r="D223" s="4" t="s">
        <v>4483</v>
      </c>
      <c r="E223" s="4" t="s">
        <v>4483</v>
      </c>
      <c r="F223" s="4" t="s">
        <v>1060</v>
      </c>
      <c r="G223" s="4" t="s">
        <v>5673</v>
      </c>
      <c r="H223" s="4" t="s">
        <v>1399</v>
      </c>
      <c r="I223" s="4" t="s">
        <v>1400</v>
      </c>
      <c r="J223" s="4"/>
      <c r="K223" s="139">
        <v>9165500</v>
      </c>
      <c r="L223" s="139">
        <v>9165500</v>
      </c>
      <c r="M223" s="4" t="s">
        <v>5674</v>
      </c>
      <c r="N223" s="4" t="s">
        <v>5675</v>
      </c>
      <c r="O223" s="4" t="s">
        <v>5625</v>
      </c>
      <c r="P223" s="186">
        <f t="shared" si="15"/>
        <v>9165500</v>
      </c>
      <c r="Q223" s="186">
        <f t="shared" si="16"/>
        <v>0</v>
      </c>
      <c r="R223" s="4">
        <v>49</v>
      </c>
      <c r="S223" s="4" t="s">
        <v>70</v>
      </c>
      <c r="T223" s="4" t="s">
        <v>70</v>
      </c>
      <c r="U223" s="140">
        <v>45341</v>
      </c>
      <c r="V223" s="4" t="s">
        <v>1884</v>
      </c>
      <c r="W223" s="4" t="s">
        <v>1954</v>
      </c>
      <c r="X223" s="146" t="s">
        <v>70</v>
      </c>
      <c r="Y223" s="140">
        <v>45369</v>
      </c>
      <c r="Z223" s="4" t="s">
        <v>1885</v>
      </c>
      <c r="AA223" s="4" t="s">
        <v>1886</v>
      </c>
      <c r="AB223" s="141">
        <f t="shared" si="17"/>
        <v>9165500</v>
      </c>
      <c r="AC223" s="142">
        <f t="shared" si="18"/>
        <v>0</v>
      </c>
      <c r="AD223" s="4"/>
      <c r="AE223" s="4" t="s">
        <v>2037</v>
      </c>
      <c r="AF223" s="144" t="s">
        <v>5626</v>
      </c>
      <c r="AG223" s="4"/>
      <c r="AH223" s="4"/>
      <c r="AI223" s="4"/>
      <c r="AJ223" s="4"/>
      <c r="AK223" s="4"/>
    </row>
    <row r="224" spans="2:37">
      <c r="B224" s="175" t="s">
        <v>5175</v>
      </c>
      <c r="C224" s="174" t="s">
        <v>160</v>
      </c>
      <c r="D224" s="4" t="s">
        <v>4483</v>
      </c>
      <c r="E224" s="4" t="s">
        <v>4483</v>
      </c>
      <c r="F224" s="4" t="s">
        <v>1060</v>
      </c>
      <c r="G224" s="4" t="s">
        <v>5676</v>
      </c>
      <c r="H224" s="4" t="s">
        <v>1399</v>
      </c>
      <c r="I224" s="4" t="s">
        <v>1400</v>
      </c>
      <c r="J224" s="4"/>
      <c r="K224" s="139">
        <v>450000000</v>
      </c>
      <c r="L224" s="139">
        <v>450000000</v>
      </c>
      <c r="M224" s="4" t="s">
        <v>5623</v>
      </c>
      <c r="N224" s="4" t="s">
        <v>4997</v>
      </c>
      <c r="O224" s="4" t="s">
        <v>5625</v>
      </c>
      <c r="P224" s="186">
        <f t="shared" si="15"/>
        <v>450000000</v>
      </c>
      <c r="Q224" s="186">
        <f t="shared" si="16"/>
        <v>0</v>
      </c>
      <c r="R224" s="4">
        <v>49</v>
      </c>
      <c r="S224" s="4" t="s">
        <v>70</v>
      </c>
      <c r="T224" s="4" t="s">
        <v>70</v>
      </c>
      <c r="U224" s="140">
        <v>45341</v>
      </c>
      <c r="V224" s="4" t="s">
        <v>1884</v>
      </c>
      <c r="W224" s="4" t="s">
        <v>1954</v>
      </c>
      <c r="X224" s="146" t="s">
        <v>70</v>
      </c>
      <c r="Y224" s="140">
        <v>45369</v>
      </c>
      <c r="Z224" s="4" t="s">
        <v>1885</v>
      </c>
      <c r="AA224" s="4" t="s">
        <v>1886</v>
      </c>
      <c r="AB224" s="141">
        <f t="shared" si="17"/>
        <v>450000000</v>
      </c>
      <c r="AC224" s="142">
        <f t="shared" si="18"/>
        <v>0</v>
      </c>
      <c r="AD224" s="4"/>
      <c r="AE224" s="4" t="s">
        <v>2037</v>
      </c>
      <c r="AF224" s="144" t="s">
        <v>5626</v>
      </c>
      <c r="AG224" s="4"/>
      <c r="AH224" s="4"/>
      <c r="AI224" s="4"/>
      <c r="AJ224" s="4"/>
      <c r="AK224" s="4"/>
    </row>
    <row r="225" spans="2:37">
      <c r="B225" s="145" t="s">
        <v>5175</v>
      </c>
      <c r="C225" s="4" t="s">
        <v>160</v>
      </c>
      <c r="D225" s="4" t="s">
        <v>4483</v>
      </c>
      <c r="E225" s="4" t="s">
        <v>4483</v>
      </c>
      <c r="F225" s="4" t="s">
        <v>1060</v>
      </c>
      <c r="G225" s="4" t="s">
        <v>5677</v>
      </c>
      <c r="H225" s="4" t="s">
        <v>1445</v>
      </c>
      <c r="I225" s="4" t="s">
        <v>1446</v>
      </c>
      <c r="J225" s="4" t="s">
        <v>5678</v>
      </c>
      <c r="K225" s="139">
        <v>9250000000</v>
      </c>
      <c r="L225" s="139">
        <v>9250000000</v>
      </c>
      <c r="M225" s="4" t="s">
        <v>5679</v>
      </c>
      <c r="N225" s="4" t="s">
        <v>2645</v>
      </c>
      <c r="O225" s="4" t="s">
        <v>2622</v>
      </c>
      <c r="P225" s="186">
        <f t="shared" si="15"/>
        <v>9250000000</v>
      </c>
      <c r="Q225" s="186">
        <f t="shared" si="16"/>
        <v>0</v>
      </c>
      <c r="R225" s="4">
        <v>102</v>
      </c>
      <c r="S225" s="4" t="s">
        <v>70</v>
      </c>
      <c r="T225" s="4" t="s">
        <v>70</v>
      </c>
      <c r="U225" s="140">
        <v>45348</v>
      </c>
      <c r="V225" s="4" t="s">
        <v>1887</v>
      </c>
      <c r="W225" s="4" t="s">
        <v>1954</v>
      </c>
      <c r="X225" s="146" t="s">
        <v>70</v>
      </c>
      <c r="Y225" s="146" t="s">
        <v>2942</v>
      </c>
      <c r="Z225" s="146" t="s">
        <v>1885</v>
      </c>
      <c r="AA225" s="4" t="s">
        <v>1886</v>
      </c>
      <c r="AB225" s="141">
        <f t="shared" si="17"/>
        <v>9250000000</v>
      </c>
      <c r="AC225" s="142">
        <f t="shared" si="18"/>
        <v>0</v>
      </c>
      <c r="AD225" s="4"/>
      <c r="AE225" s="4" t="s">
        <v>2037</v>
      </c>
      <c r="AF225" s="144" t="s">
        <v>6497</v>
      </c>
      <c r="AG225" s="4"/>
      <c r="AH225" s="4"/>
      <c r="AI225" s="4"/>
      <c r="AJ225" s="4"/>
      <c r="AK225" s="4"/>
    </row>
    <row r="226" spans="2:37">
      <c r="B226" s="145" t="s">
        <v>5175</v>
      </c>
      <c r="C226" s="4" t="s">
        <v>160</v>
      </c>
      <c r="D226" s="4" t="s">
        <v>4483</v>
      </c>
      <c r="E226" s="4" t="s">
        <v>4483</v>
      </c>
      <c r="F226" s="4" t="s">
        <v>1060</v>
      </c>
      <c r="G226" s="4" t="s">
        <v>5681</v>
      </c>
      <c r="H226" s="4" t="s">
        <v>1445</v>
      </c>
      <c r="I226" s="4" t="s">
        <v>1446</v>
      </c>
      <c r="J226" s="4" t="s">
        <v>5682</v>
      </c>
      <c r="K226" s="139">
        <v>4650000000</v>
      </c>
      <c r="L226" s="139">
        <v>4650000000</v>
      </c>
      <c r="M226" s="4" t="s">
        <v>5679</v>
      </c>
      <c r="N226" s="4" t="s">
        <v>4306</v>
      </c>
      <c r="O226" s="4" t="s">
        <v>3376</v>
      </c>
      <c r="P226" s="186">
        <f t="shared" si="15"/>
        <v>4650000000</v>
      </c>
      <c r="Q226" s="186">
        <f t="shared" si="16"/>
        <v>0</v>
      </c>
      <c r="R226" s="4">
        <v>102</v>
      </c>
      <c r="S226" s="4" t="s">
        <v>70</v>
      </c>
      <c r="T226" s="4" t="s">
        <v>70</v>
      </c>
      <c r="U226" s="140">
        <v>45348</v>
      </c>
      <c r="V226" s="4" t="s">
        <v>1887</v>
      </c>
      <c r="W226" s="4" t="s">
        <v>1954</v>
      </c>
      <c r="X226" s="146" t="s">
        <v>70</v>
      </c>
      <c r="Y226" s="146" t="s">
        <v>2942</v>
      </c>
      <c r="Z226" s="146" t="s">
        <v>1885</v>
      </c>
      <c r="AA226" s="4" t="s">
        <v>1886</v>
      </c>
      <c r="AB226" s="141">
        <f t="shared" si="17"/>
        <v>4650000000</v>
      </c>
      <c r="AC226" s="142">
        <f t="shared" si="18"/>
        <v>0</v>
      </c>
      <c r="AD226" s="4"/>
      <c r="AE226" s="4" t="s">
        <v>2037</v>
      </c>
      <c r="AF226" s="144" t="s">
        <v>6497</v>
      </c>
      <c r="AG226" s="4"/>
      <c r="AH226" s="4"/>
      <c r="AI226" s="4"/>
      <c r="AJ226" s="4"/>
      <c r="AK226" s="4"/>
    </row>
    <row r="227" spans="2:37">
      <c r="B227" s="145" t="s">
        <v>5175</v>
      </c>
      <c r="C227" s="4" t="s">
        <v>160</v>
      </c>
      <c r="D227" s="4" t="s">
        <v>4483</v>
      </c>
      <c r="E227" s="4" t="s">
        <v>4483</v>
      </c>
      <c r="F227" s="4" t="s">
        <v>1060</v>
      </c>
      <c r="G227" s="4" t="s">
        <v>5683</v>
      </c>
      <c r="H227" s="4" t="s">
        <v>1445</v>
      </c>
      <c r="I227" s="4" t="s">
        <v>1446</v>
      </c>
      <c r="J227" s="4" t="s">
        <v>5684</v>
      </c>
      <c r="K227" s="139">
        <v>15000000000</v>
      </c>
      <c r="L227" s="139">
        <v>15000000000</v>
      </c>
      <c r="M227" s="4" t="s">
        <v>5679</v>
      </c>
      <c r="N227" s="4" t="s">
        <v>2855</v>
      </c>
      <c r="O227" s="4" t="s">
        <v>3631</v>
      </c>
      <c r="P227" s="186">
        <f t="shared" si="15"/>
        <v>15000000000</v>
      </c>
      <c r="Q227" s="186">
        <f t="shared" si="16"/>
        <v>0</v>
      </c>
      <c r="R227" s="4">
        <v>102</v>
      </c>
      <c r="S227" s="4" t="s">
        <v>70</v>
      </c>
      <c r="T227" s="4" t="s">
        <v>70</v>
      </c>
      <c r="U227" s="140">
        <v>45348</v>
      </c>
      <c r="V227" s="4" t="s">
        <v>1887</v>
      </c>
      <c r="W227" s="4" t="s">
        <v>1954</v>
      </c>
      <c r="X227" s="146" t="s">
        <v>70</v>
      </c>
      <c r="Y227" s="146" t="s">
        <v>2942</v>
      </c>
      <c r="Z227" s="146" t="s">
        <v>1885</v>
      </c>
      <c r="AA227" s="4" t="s">
        <v>1886</v>
      </c>
      <c r="AB227" s="141">
        <f t="shared" si="17"/>
        <v>15000000000</v>
      </c>
      <c r="AC227" s="142">
        <f t="shared" si="18"/>
        <v>0</v>
      </c>
      <c r="AD227" s="4"/>
      <c r="AE227" s="4" t="s">
        <v>2037</v>
      </c>
      <c r="AF227" s="144" t="s">
        <v>6497</v>
      </c>
      <c r="AG227" s="4"/>
      <c r="AH227" s="4"/>
      <c r="AI227" s="4"/>
      <c r="AJ227" s="4"/>
      <c r="AK227" s="4"/>
    </row>
    <row r="228" spans="2:37">
      <c r="B228" s="145" t="s">
        <v>5175</v>
      </c>
      <c r="C228" s="4" t="s">
        <v>160</v>
      </c>
      <c r="D228" s="4" t="s">
        <v>4483</v>
      </c>
      <c r="E228" s="4" t="s">
        <v>4483</v>
      </c>
      <c r="F228" s="4" t="s">
        <v>1060</v>
      </c>
      <c r="G228" s="4" t="s">
        <v>5685</v>
      </c>
      <c r="H228" s="4" t="s">
        <v>1445</v>
      </c>
      <c r="I228" s="4" t="s">
        <v>1446</v>
      </c>
      <c r="J228" s="4" t="s">
        <v>5686</v>
      </c>
      <c r="K228" s="139">
        <v>7200000000</v>
      </c>
      <c r="L228" s="139">
        <v>7200000000</v>
      </c>
      <c r="M228" s="4" t="s">
        <v>5667</v>
      </c>
      <c r="N228" s="4" t="s">
        <v>3798</v>
      </c>
      <c r="O228" s="4" t="s">
        <v>5481</v>
      </c>
      <c r="P228" s="186">
        <f t="shared" si="15"/>
        <v>7200000000</v>
      </c>
      <c r="Q228" s="186">
        <f t="shared" si="16"/>
        <v>0</v>
      </c>
      <c r="R228" s="4">
        <v>102</v>
      </c>
      <c r="S228" s="4" t="s">
        <v>70</v>
      </c>
      <c r="T228" s="4" t="s">
        <v>70</v>
      </c>
      <c r="U228" s="140">
        <v>45348</v>
      </c>
      <c r="V228" s="4" t="s">
        <v>1887</v>
      </c>
      <c r="W228" s="4" t="s">
        <v>1954</v>
      </c>
      <c r="X228" s="146" t="s">
        <v>70</v>
      </c>
      <c r="Y228" s="146" t="s">
        <v>2942</v>
      </c>
      <c r="Z228" s="146" t="s">
        <v>1885</v>
      </c>
      <c r="AA228" s="4" t="s">
        <v>1886</v>
      </c>
      <c r="AB228" s="141">
        <f t="shared" si="17"/>
        <v>7200000000</v>
      </c>
      <c r="AC228" s="142">
        <f t="shared" si="18"/>
        <v>0</v>
      </c>
      <c r="AD228" s="4"/>
      <c r="AE228" s="4" t="s">
        <v>2037</v>
      </c>
      <c r="AF228" s="144" t="s">
        <v>6497</v>
      </c>
      <c r="AG228" s="4"/>
      <c r="AH228" s="4"/>
      <c r="AI228" s="4"/>
      <c r="AJ228" s="4"/>
      <c r="AK228" s="4"/>
    </row>
    <row r="229" spans="2:37">
      <c r="B229" s="145" t="s">
        <v>5175</v>
      </c>
      <c r="C229" s="4" t="s">
        <v>160</v>
      </c>
      <c r="D229" s="4" t="s">
        <v>4483</v>
      </c>
      <c r="E229" s="4" t="s">
        <v>4483</v>
      </c>
      <c r="F229" s="4" t="s">
        <v>1060</v>
      </c>
      <c r="G229" s="4" t="s">
        <v>5687</v>
      </c>
      <c r="H229" s="4" t="s">
        <v>1445</v>
      </c>
      <c r="I229" s="4" t="s">
        <v>1446</v>
      </c>
      <c r="J229" s="4" t="s">
        <v>5688</v>
      </c>
      <c r="K229" s="139">
        <v>4000000000</v>
      </c>
      <c r="L229" s="139">
        <v>4000000000</v>
      </c>
      <c r="M229" s="4" t="s">
        <v>5679</v>
      </c>
      <c r="N229" s="4" t="s">
        <v>3798</v>
      </c>
      <c r="O229" s="4" t="s">
        <v>5481</v>
      </c>
      <c r="P229" s="186">
        <f t="shared" si="15"/>
        <v>4000000000</v>
      </c>
      <c r="Q229" s="186">
        <f t="shared" si="16"/>
        <v>0</v>
      </c>
      <c r="R229" s="4">
        <v>102</v>
      </c>
      <c r="S229" s="4" t="s">
        <v>70</v>
      </c>
      <c r="T229" s="4" t="s">
        <v>70</v>
      </c>
      <c r="U229" s="140">
        <v>45348</v>
      </c>
      <c r="V229" s="4" t="s">
        <v>1887</v>
      </c>
      <c r="W229" s="4" t="s">
        <v>1954</v>
      </c>
      <c r="X229" s="146" t="s">
        <v>70</v>
      </c>
      <c r="Y229" s="146" t="s">
        <v>2942</v>
      </c>
      <c r="Z229" s="146" t="s">
        <v>1885</v>
      </c>
      <c r="AA229" s="4" t="s">
        <v>1886</v>
      </c>
      <c r="AB229" s="141">
        <f t="shared" si="17"/>
        <v>4000000000</v>
      </c>
      <c r="AC229" s="142">
        <f t="shared" si="18"/>
        <v>0</v>
      </c>
      <c r="AD229" s="4"/>
      <c r="AE229" s="4" t="s">
        <v>2037</v>
      </c>
      <c r="AF229" s="144" t="s">
        <v>6497</v>
      </c>
      <c r="AG229" s="4"/>
      <c r="AH229" s="4"/>
      <c r="AI229" s="4"/>
      <c r="AJ229" s="4"/>
      <c r="AK229" s="4"/>
    </row>
    <row r="230" spans="2:37">
      <c r="B230" s="145" t="s">
        <v>5175</v>
      </c>
      <c r="C230" s="4" t="s">
        <v>160</v>
      </c>
      <c r="D230" s="4" t="s">
        <v>4483</v>
      </c>
      <c r="E230" s="4" t="s">
        <v>4483</v>
      </c>
      <c r="F230" s="4" t="s">
        <v>1060</v>
      </c>
      <c r="G230" s="4" t="s">
        <v>5689</v>
      </c>
      <c r="H230" s="4" t="s">
        <v>1445</v>
      </c>
      <c r="I230" s="4" t="s">
        <v>1446</v>
      </c>
      <c r="J230" s="4" t="s">
        <v>5690</v>
      </c>
      <c r="K230" s="139">
        <v>16500000000</v>
      </c>
      <c r="L230" s="139">
        <v>16500000000</v>
      </c>
      <c r="M230" s="4" t="s">
        <v>5679</v>
      </c>
      <c r="N230" s="4" t="s">
        <v>2451</v>
      </c>
      <c r="O230" s="4" t="s">
        <v>3312</v>
      </c>
      <c r="P230" s="186">
        <f t="shared" si="15"/>
        <v>16500000000</v>
      </c>
      <c r="Q230" s="186">
        <f t="shared" si="16"/>
        <v>0</v>
      </c>
      <c r="R230" s="4">
        <v>102</v>
      </c>
      <c r="S230" s="4" t="s">
        <v>70</v>
      </c>
      <c r="T230" s="4" t="s">
        <v>70</v>
      </c>
      <c r="U230" s="140">
        <v>45348</v>
      </c>
      <c r="V230" s="4" t="s">
        <v>1887</v>
      </c>
      <c r="W230" s="4" t="s">
        <v>1954</v>
      </c>
      <c r="X230" s="146" t="s">
        <v>70</v>
      </c>
      <c r="Y230" s="146" t="s">
        <v>2942</v>
      </c>
      <c r="Z230" s="146" t="s">
        <v>1885</v>
      </c>
      <c r="AA230" s="4" t="s">
        <v>1886</v>
      </c>
      <c r="AB230" s="141">
        <f t="shared" si="17"/>
        <v>16500000000</v>
      </c>
      <c r="AC230" s="142">
        <f t="shared" si="18"/>
        <v>0</v>
      </c>
      <c r="AD230" s="4"/>
      <c r="AE230" s="4" t="s">
        <v>2037</v>
      </c>
      <c r="AF230" s="144" t="s">
        <v>6497</v>
      </c>
      <c r="AG230" s="4"/>
      <c r="AH230" s="4"/>
      <c r="AI230" s="4"/>
      <c r="AJ230" s="4"/>
      <c r="AK230" s="4"/>
    </row>
    <row r="231" spans="2:37">
      <c r="B231" s="145" t="s">
        <v>5175</v>
      </c>
      <c r="C231" s="4" t="s">
        <v>160</v>
      </c>
      <c r="D231" s="4" t="s">
        <v>4483</v>
      </c>
      <c r="E231" s="4" t="s">
        <v>4483</v>
      </c>
      <c r="F231" s="4" t="s">
        <v>1060</v>
      </c>
      <c r="G231" s="4" t="s">
        <v>5691</v>
      </c>
      <c r="H231" s="4" t="s">
        <v>1445</v>
      </c>
      <c r="I231" s="4" t="s">
        <v>1446</v>
      </c>
      <c r="J231" s="4" t="s">
        <v>5692</v>
      </c>
      <c r="K231" s="139">
        <v>3200000000</v>
      </c>
      <c r="L231" s="139">
        <v>3200000000</v>
      </c>
      <c r="M231" s="4" t="s">
        <v>5679</v>
      </c>
      <c r="N231" s="4" t="s">
        <v>2451</v>
      </c>
      <c r="O231" s="4" t="s">
        <v>3312</v>
      </c>
      <c r="P231" s="186">
        <f t="shared" si="15"/>
        <v>3200000000</v>
      </c>
      <c r="Q231" s="186">
        <f t="shared" si="16"/>
        <v>0</v>
      </c>
      <c r="R231" s="4">
        <v>102</v>
      </c>
      <c r="S231" s="4" t="s">
        <v>70</v>
      </c>
      <c r="T231" s="4" t="s">
        <v>70</v>
      </c>
      <c r="U231" s="140">
        <v>45348</v>
      </c>
      <c r="V231" s="4" t="s">
        <v>1887</v>
      </c>
      <c r="W231" s="4" t="s">
        <v>1954</v>
      </c>
      <c r="X231" s="146" t="s">
        <v>70</v>
      </c>
      <c r="Y231" s="146" t="s">
        <v>2942</v>
      </c>
      <c r="Z231" s="146" t="s">
        <v>1885</v>
      </c>
      <c r="AA231" s="4" t="s">
        <v>1886</v>
      </c>
      <c r="AB231" s="141">
        <f t="shared" si="17"/>
        <v>3200000000</v>
      </c>
      <c r="AC231" s="142">
        <f t="shared" si="18"/>
        <v>0</v>
      </c>
      <c r="AD231" s="4"/>
      <c r="AE231" s="4" t="s">
        <v>2037</v>
      </c>
      <c r="AF231" s="144" t="s">
        <v>6497</v>
      </c>
      <c r="AG231" s="4"/>
      <c r="AH231" s="4"/>
      <c r="AI231" s="4"/>
      <c r="AJ231" s="4"/>
      <c r="AK231" s="4"/>
    </row>
    <row r="232" spans="2:37">
      <c r="B232" s="145" t="s">
        <v>5175</v>
      </c>
      <c r="C232" s="4" t="s">
        <v>160</v>
      </c>
      <c r="D232" s="4" t="s">
        <v>4483</v>
      </c>
      <c r="E232" s="4" t="s">
        <v>4483</v>
      </c>
      <c r="F232" s="4" t="s">
        <v>1060</v>
      </c>
      <c r="G232" s="4" t="s">
        <v>5693</v>
      </c>
      <c r="H232" s="4" t="s">
        <v>1475</v>
      </c>
      <c r="I232" s="4" t="s">
        <v>1476</v>
      </c>
      <c r="J232" s="4" t="s">
        <v>5694</v>
      </c>
      <c r="K232" s="139">
        <v>450000000</v>
      </c>
      <c r="L232" s="139">
        <v>450000000</v>
      </c>
      <c r="M232" s="4" t="s">
        <v>5659</v>
      </c>
      <c r="N232" s="4" t="s">
        <v>2601</v>
      </c>
      <c r="O232" s="4" t="s">
        <v>3608</v>
      </c>
      <c r="P232" s="186">
        <f t="shared" si="15"/>
        <v>450000000</v>
      </c>
      <c r="Q232" s="186">
        <f t="shared" si="16"/>
        <v>0</v>
      </c>
      <c r="R232" s="4">
        <v>104</v>
      </c>
      <c r="S232" s="4" t="s">
        <v>70</v>
      </c>
      <c r="T232" s="4" t="s">
        <v>70</v>
      </c>
      <c r="U232" s="140">
        <v>45348</v>
      </c>
      <c r="V232" s="4" t="s">
        <v>1887</v>
      </c>
      <c r="W232" s="4" t="s">
        <v>1954</v>
      </c>
      <c r="X232" s="146" t="s">
        <v>70</v>
      </c>
      <c r="Y232" s="140">
        <v>45371</v>
      </c>
      <c r="Z232" s="4" t="s">
        <v>1885</v>
      </c>
      <c r="AA232" s="4" t="s">
        <v>1886</v>
      </c>
      <c r="AB232" s="141">
        <f t="shared" si="17"/>
        <v>450000000</v>
      </c>
      <c r="AC232" s="142">
        <f t="shared" si="18"/>
        <v>0</v>
      </c>
      <c r="AD232" s="4"/>
      <c r="AE232" s="4" t="s">
        <v>2037</v>
      </c>
      <c r="AF232" s="144" t="s">
        <v>5695</v>
      </c>
      <c r="AG232" s="4"/>
      <c r="AH232" s="4"/>
      <c r="AI232" s="4"/>
      <c r="AJ232" s="4"/>
      <c r="AK232" s="4"/>
    </row>
    <row r="233" spans="2:37">
      <c r="B233" s="145" t="s">
        <v>5175</v>
      </c>
      <c r="C233" s="4" t="s">
        <v>160</v>
      </c>
      <c r="D233" s="4" t="s">
        <v>4483</v>
      </c>
      <c r="E233" s="4" t="s">
        <v>4483</v>
      </c>
      <c r="F233" s="4" t="s">
        <v>1060</v>
      </c>
      <c r="G233" s="4" t="s">
        <v>5696</v>
      </c>
      <c r="H233" s="4" t="s">
        <v>1475</v>
      </c>
      <c r="I233" s="4" t="s">
        <v>1476</v>
      </c>
      <c r="J233" s="4" t="s">
        <v>5697</v>
      </c>
      <c r="K233" s="139">
        <v>720000000</v>
      </c>
      <c r="L233" s="139">
        <v>720000000</v>
      </c>
      <c r="M233" s="4" t="s">
        <v>5698</v>
      </c>
      <c r="N233" s="4" t="s">
        <v>3208</v>
      </c>
      <c r="O233" s="4" t="s">
        <v>2877</v>
      </c>
      <c r="P233" s="186">
        <f t="shared" si="15"/>
        <v>720000000</v>
      </c>
      <c r="Q233" s="186">
        <f t="shared" si="16"/>
        <v>0</v>
      </c>
      <c r="R233" s="4">
        <v>104</v>
      </c>
      <c r="S233" s="4" t="s">
        <v>70</v>
      </c>
      <c r="T233" s="4" t="s">
        <v>70</v>
      </c>
      <c r="U233" s="140">
        <v>45348</v>
      </c>
      <c r="V233" s="4" t="s">
        <v>1887</v>
      </c>
      <c r="W233" s="4" t="s">
        <v>1954</v>
      </c>
      <c r="X233" s="146" t="s">
        <v>70</v>
      </c>
      <c r="Y233" s="140">
        <v>45371</v>
      </c>
      <c r="Z233" s="4" t="s">
        <v>1885</v>
      </c>
      <c r="AA233" s="4" t="s">
        <v>1886</v>
      </c>
      <c r="AB233" s="141">
        <f t="shared" si="17"/>
        <v>720000000</v>
      </c>
      <c r="AC233" s="142">
        <f t="shared" si="18"/>
        <v>0</v>
      </c>
      <c r="AD233" s="4"/>
      <c r="AE233" s="4" t="s">
        <v>2037</v>
      </c>
      <c r="AF233" s="144" t="s">
        <v>5695</v>
      </c>
      <c r="AG233" s="4"/>
      <c r="AH233" s="4"/>
      <c r="AI233" s="4"/>
      <c r="AJ233" s="4"/>
      <c r="AK233" s="4"/>
    </row>
    <row r="234" spans="2:37">
      <c r="B234" s="145" t="s">
        <v>5175</v>
      </c>
      <c r="C234" s="4" t="s">
        <v>160</v>
      </c>
      <c r="D234" s="4" t="s">
        <v>4483</v>
      </c>
      <c r="E234" s="4" t="s">
        <v>4483</v>
      </c>
      <c r="F234" s="4" t="s">
        <v>1060</v>
      </c>
      <c r="G234" s="4" t="s">
        <v>5699</v>
      </c>
      <c r="H234" s="4" t="s">
        <v>1475</v>
      </c>
      <c r="I234" s="4" t="s">
        <v>1476</v>
      </c>
      <c r="J234" s="4" t="s">
        <v>5700</v>
      </c>
      <c r="K234" s="139">
        <v>790000000</v>
      </c>
      <c r="L234" s="139">
        <v>790000000</v>
      </c>
      <c r="M234" s="4" t="s">
        <v>5698</v>
      </c>
      <c r="N234" s="4" t="s">
        <v>3412</v>
      </c>
      <c r="O234" s="4" t="s">
        <v>1921</v>
      </c>
      <c r="P234" s="186">
        <f t="shared" si="15"/>
        <v>790000000</v>
      </c>
      <c r="Q234" s="186">
        <f t="shared" si="16"/>
        <v>0</v>
      </c>
      <c r="R234" s="4">
        <v>104</v>
      </c>
      <c r="S234" s="4" t="s">
        <v>70</v>
      </c>
      <c r="T234" s="4" t="s">
        <v>70</v>
      </c>
      <c r="U234" s="140">
        <v>45348</v>
      </c>
      <c r="V234" s="4" t="s">
        <v>1887</v>
      </c>
      <c r="W234" s="4" t="s">
        <v>1954</v>
      </c>
      <c r="X234" s="146" t="s">
        <v>70</v>
      </c>
      <c r="Y234" s="140">
        <v>45371</v>
      </c>
      <c r="Z234" s="4" t="s">
        <v>1885</v>
      </c>
      <c r="AA234" s="4" t="s">
        <v>1886</v>
      </c>
      <c r="AB234" s="141">
        <f t="shared" si="17"/>
        <v>790000000</v>
      </c>
      <c r="AC234" s="142">
        <f t="shared" si="18"/>
        <v>0</v>
      </c>
      <c r="AD234" s="4"/>
      <c r="AE234" s="4" t="s">
        <v>2037</v>
      </c>
      <c r="AF234" s="144" t="s">
        <v>5695</v>
      </c>
      <c r="AG234" s="4"/>
      <c r="AH234" s="4"/>
      <c r="AI234" s="4"/>
      <c r="AJ234" s="4"/>
      <c r="AK234" s="4"/>
    </row>
    <row r="235" spans="2:37">
      <c r="B235" s="145" t="s">
        <v>5175</v>
      </c>
      <c r="C235" s="4" t="s">
        <v>160</v>
      </c>
      <c r="D235" s="4" t="s">
        <v>4483</v>
      </c>
      <c r="E235" s="4" t="s">
        <v>4483</v>
      </c>
      <c r="F235" s="4" t="s">
        <v>1060</v>
      </c>
      <c r="G235" s="4" t="s">
        <v>5701</v>
      </c>
      <c r="H235" s="4" t="s">
        <v>1475</v>
      </c>
      <c r="I235" s="4" t="s">
        <v>1476</v>
      </c>
      <c r="J235" s="4" t="s">
        <v>5702</v>
      </c>
      <c r="K235" s="139">
        <v>1940000000</v>
      </c>
      <c r="L235" s="139">
        <v>1940000000</v>
      </c>
      <c r="M235" s="4" t="s">
        <v>5698</v>
      </c>
      <c r="N235" s="4" t="s">
        <v>3075</v>
      </c>
      <c r="O235" s="4" t="s">
        <v>2869</v>
      </c>
      <c r="P235" s="186">
        <f t="shared" si="15"/>
        <v>1940000000</v>
      </c>
      <c r="Q235" s="186">
        <f t="shared" si="16"/>
        <v>0</v>
      </c>
      <c r="R235" s="4">
        <v>104</v>
      </c>
      <c r="S235" s="4" t="s">
        <v>70</v>
      </c>
      <c r="T235" s="4" t="s">
        <v>70</v>
      </c>
      <c r="U235" s="140">
        <v>45348</v>
      </c>
      <c r="V235" s="4" t="s">
        <v>1887</v>
      </c>
      <c r="W235" s="4" t="s">
        <v>1954</v>
      </c>
      <c r="X235" s="146" t="s">
        <v>70</v>
      </c>
      <c r="Y235" s="140">
        <v>45371</v>
      </c>
      <c r="Z235" s="4" t="s">
        <v>1885</v>
      </c>
      <c r="AA235" s="4" t="s">
        <v>1886</v>
      </c>
      <c r="AB235" s="141">
        <f t="shared" si="17"/>
        <v>1940000000</v>
      </c>
      <c r="AC235" s="142">
        <f t="shared" si="18"/>
        <v>0</v>
      </c>
      <c r="AD235" s="4"/>
      <c r="AE235" s="4" t="s">
        <v>2037</v>
      </c>
      <c r="AF235" s="144" t="s">
        <v>5695</v>
      </c>
      <c r="AG235" s="4"/>
      <c r="AH235" s="4"/>
      <c r="AI235" s="4"/>
      <c r="AJ235" s="4"/>
      <c r="AK235" s="4"/>
    </row>
    <row r="236" spans="2:37">
      <c r="B236" s="145" t="s">
        <v>5175</v>
      </c>
      <c r="C236" s="4" t="s">
        <v>160</v>
      </c>
      <c r="D236" s="4" t="s">
        <v>4483</v>
      </c>
      <c r="E236" s="4" t="s">
        <v>4483</v>
      </c>
      <c r="F236" s="4" t="s">
        <v>1060</v>
      </c>
      <c r="G236" s="4" t="s">
        <v>5703</v>
      </c>
      <c r="H236" s="4" t="s">
        <v>1499</v>
      </c>
      <c r="I236" s="4" t="s">
        <v>1500</v>
      </c>
      <c r="J236" s="4" t="s">
        <v>5704</v>
      </c>
      <c r="K236" s="139">
        <v>433333340</v>
      </c>
      <c r="L236" s="139">
        <v>433333340</v>
      </c>
      <c r="M236" s="4" t="s">
        <v>2545</v>
      </c>
      <c r="N236" s="4" t="s">
        <v>3955</v>
      </c>
      <c r="O236" s="4" t="s">
        <v>5705</v>
      </c>
      <c r="P236" s="186">
        <f t="shared" si="15"/>
        <v>433333340</v>
      </c>
      <c r="Q236" s="186">
        <f t="shared" si="16"/>
        <v>0</v>
      </c>
      <c r="R236" s="4">
        <v>103</v>
      </c>
      <c r="S236" s="4" t="s">
        <v>70</v>
      </c>
      <c r="T236" s="4" t="s">
        <v>70</v>
      </c>
      <c r="U236" s="140">
        <v>45348</v>
      </c>
      <c r="V236" s="4" t="s">
        <v>1887</v>
      </c>
      <c r="W236" s="4" t="s">
        <v>1954</v>
      </c>
      <c r="X236" s="146" t="s">
        <v>70</v>
      </c>
      <c r="Y236" s="265">
        <v>45378</v>
      </c>
      <c r="Z236" s="146" t="s">
        <v>1885</v>
      </c>
      <c r="AA236" s="4" t="s">
        <v>1886</v>
      </c>
      <c r="AB236" s="141">
        <f t="shared" si="17"/>
        <v>433333340</v>
      </c>
      <c r="AC236" s="142">
        <f t="shared" si="18"/>
        <v>0</v>
      </c>
      <c r="AD236" s="4"/>
      <c r="AE236" s="4" t="s">
        <v>2037</v>
      </c>
      <c r="AF236" s="144" t="s">
        <v>9440</v>
      </c>
      <c r="AG236" s="4"/>
      <c r="AH236" s="4"/>
      <c r="AI236" s="4"/>
      <c r="AJ236" s="4"/>
      <c r="AK236" s="4"/>
    </row>
    <row r="237" spans="2:37">
      <c r="B237" s="145" t="s">
        <v>5175</v>
      </c>
      <c r="C237" s="4" t="s">
        <v>160</v>
      </c>
      <c r="D237" s="4" t="s">
        <v>5706</v>
      </c>
      <c r="E237" s="4" t="s">
        <v>2518</v>
      </c>
      <c r="F237" s="4" t="s">
        <v>1060</v>
      </c>
      <c r="G237" s="4" t="s">
        <v>5707</v>
      </c>
      <c r="H237" s="4" t="s">
        <v>1300</v>
      </c>
      <c r="I237" s="4" t="s">
        <v>1301</v>
      </c>
      <c r="J237" s="4" t="s">
        <v>5708</v>
      </c>
      <c r="K237" s="139">
        <v>44996000</v>
      </c>
      <c r="L237" s="139">
        <v>44996000</v>
      </c>
      <c r="M237" s="4" t="s">
        <v>1922</v>
      </c>
      <c r="N237" s="4" t="s">
        <v>3571</v>
      </c>
      <c r="O237" s="4" t="s">
        <v>5709</v>
      </c>
      <c r="P237" s="186">
        <f t="shared" si="15"/>
        <v>44996000</v>
      </c>
      <c r="Q237" s="186">
        <f>P237-K237</f>
        <v>0</v>
      </c>
      <c r="R237" s="4">
        <v>201</v>
      </c>
      <c r="S237" s="174" t="s">
        <v>70</v>
      </c>
      <c r="T237" s="4" t="s">
        <v>70</v>
      </c>
      <c r="U237" s="140">
        <v>45348</v>
      </c>
      <c r="V237" s="4" t="s">
        <v>1887</v>
      </c>
      <c r="W237" s="4" t="s">
        <v>1954</v>
      </c>
      <c r="X237" s="146" t="s">
        <v>70</v>
      </c>
      <c r="Y237" s="140">
        <v>45363</v>
      </c>
      <c r="Z237" s="4" t="s">
        <v>1885</v>
      </c>
      <c r="AA237" s="4" t="s">
        <v>1886</v>
      </c>
      <c r="AB237" s="141">
        <f t="shared" si="17"/>
        <v>44996000</v>
      </c>
      <c r="AC237" s="142">
        <f t="shared" si="18"/>
        <v>0</v>
      </c>
      <c r="AD237" s="4"/>
      <c r="AE237" s="4" t="s">
        <v>2037</v>
      </c>
      <c r="AF237" s="252" t="s">
        <v>5710</v>
      </c>
      <c r="AG237" s="4"/>
      <c r="AH237" s="4"/>
      <c r="AI237" s="4"/>
      <c r="AJ237" s="4"/>
      <c r="AK237" s="4"/>
    </row>
    <row r="238" spans="2:37">
      <c r="B238" s="145" t="s">
        <v>5175</v>
      </c>
      <c r="C238" s="4" t="s">
        <v>160</v>
      </c>
      <c r="D238" s="4" t="s">
        <v>1946</v>
      </c>
      <c r="E238" s="4" t="s">
        <v>1946</v>
      </c>
      <c r="F238" s="4" t="s">
        <v>1060</v>
      </c>
      <c r="G238" s="4" t="s">
        <v>5711</v>
      </c>
      <c r="H238" s="4" t="s">
        <v>1467</v>
      </c>
      <c r="I238" s="4" t="s">
        <v>1468</v>
      </c>
      <c r="J238" s="4" t="s">
        <v>5712</v>
      </c>
      <c r="K238" s="139">
        <v>428170566</v>
      </c>
      <c r="L238" s="139">
        <v>428170566</v>
      </c>
      <c r="M238" s="4" t="s">
        <v>5713</v>
      </c>
      <c r="N238" s="4" t="s">
        <v>3361</v>
      </c>
      <c r="O238" s="4" t="s">
        <v>2502</v>
      </c>
      <c r="P238" s="186">
        <f t="shared" si="15"/>
        <v>428170566</v>
      </c>
      <c r="Q238" s="186">
        <f t="shared" ref="Q238:Q261" si="19">P238-K238</f>
        <v>0</v>
      </c>
      <c r="R238" s="4">
        <v>111</v>
      </c>
      <c r="S238" s="4" t="s">
        <v>70</v>
      </c>
      <c r="T238" s="4" t="s">
        <v>70</v>
      </c>
      <c r="U238" s="140">
        <v>45321</v>
      </c>
      <c r="V238" s="4" t="s">
        <v>1884</v>
      </c>
      <c r="W238" s="4" t="s">
        <v>1954</v>
      </c>
      <c r="X238" s="146">
        <v>0</v>
      </c>
      <c r="Y238" s="146">
        <v>0</v>
      </c>
      <c r="Z238" s="146">
        <v>0</v>
      </c>
      <c r="AA238" s="4"/>
      <c r="AB238" s="141"/>
      <c r="AC238" s="142"/>
      <c r="AD238" s="4"/>
      <c r="AE238" s="4"/>
      <c r="AF238" s="144"/>
      <c r="AG238" s="4"/>
      <c r="AH238" s="143" t="s">
        <v>70</v>
      </c>
      <c r="AI238" s="4"/>
      <c r="AJ238" s="143" t="s">
        <v>9560</v>
      </c>
      <c r="AK238" s="143" t="s">
        <v>9553</v>
      </c>
    </row>
    <row r="239" spans="2:37">
      <c r="B239" s="145" t="s">
        <v>5175</v>
      </c>
      <c r="C239" s="4" t="s">
        <v>160</v>
      </c>
      <c r="D239" s="4" t="s">
        <v>1946</v>
      </c>
      <c r="E239" s="4" t="s">
        <v>1946</v>
      </c>
      <c r="F239" s="4" t="s">
        <v>1060</v>
      </c>
      <c r="G239" s="4" t="s">
        <v>5714</v>
      </c>
      <c r="H239" s="4" t="s">
        <v>1467</v>
      </c>
      <c r="I239" s="4" t="s">
        <v>1468</v>
      </c>
      <c r="J239" s="4" t="s">
        <v>5715</v>
      </c>
      <c r="K239" s="139">
        <v>734891320</v>
      </c>
      <c r="L239" s="139">
        <v>734891320</v>
      </c>
      <c r="M239" s="4" t="s">
        <v>5713</v>
      </c>
      <c r="N239" s="4" t="s">
        <v>3394</v>
      </c>
      <c r="O239" s="4" t="s">
        <v>4492</v>
      </c>
      <c r="P239" s="186">
        <f t="shared" si="15"/>
        <v>734891320</v>
      </c>
      <c r="Q239" s="186">
        <f t="shared" si="19"/>
        <v>0</v>
      </c>
      <c r="R239" s="4">
        <v>111</v>
      </c>
      <c r="S239" s="4" t="s">
        <v>70</v>
      </c>
      <c r="T239" s="4" t="s">
        <v>70</v>
      </c>
      <c r="U239" s="140">
        <v>45321</v>
      </c>
      <c r="V239" s="4" t="s">
        <v>1884</v>
      </c>
      <c r="W239" s="4" t="s">
        <v>1954</v>
      </c>
      <c r="X239" s="146">
        <v>0</v>
      </c>
      <c r="Y239" s="146">
        <v>0</v>
      </c>
      <c r="Z239" s="146">
        <v>0</v>
      </c>
      <c r="AA239" s="4"/>
      <c r="AB239" s="141"/>
      <c r="AC239" s="142"/>
      <c r="AD239" s="4"/>
      <c r="AE239" s="4"/>
      <c r="AF239" s="144"/>
      <c r="AG239" s="4"/>
      <c r="AH239" s="143" t="s">
        <v>70</v>
      </c>
      <c r="AI239" s="4"/>
      <c r="AJ239" s="143" t="s">
        <v>9560</v>
      </c>
      <c r="AK239" s="143" t="s">
        <v>9553</v>
      </c>
    </row>
    <row r="240" spans="2:37">
      <c r="B240" s="145" t="s">
        <v>5175</v>
      </c>
      <c r="C240" s="4" t="s">
        <v>160</v>
      </c>
      <c r="D240" s="4" t="s">
        <v>1946</v>
      </c>
      <c r="E240" s="4" t="s">
        <v>1946</v>
      </c>
      <c r="F240" s="4" t="s">
        <v>1060</v>
      </c>
      <c r="G240" s="4" t="s">
        <v>5716</v>
      </c>
      <c r="H240" s="4" t="s">
        <v>1467</v>
      </c>
      <c r="I240" s="4" t="s">
        <v>1468</v>
      </c>
      <c r="J240" s="4" t="s">
        <v>5717</v>
      </c>
      <c r="K240" s="139">
        <v>42114023</v>
      </c>
      <c r="L240" s="139">
        <v>42114023</v>
      </c>
      <c r="M240" s="4" t="s">
        <v>5713</v>
      </c>
      <c r="N240" s="4" t="s">
        <v>3690</v>
      </c>
      <c r="O240" s="4" t="s">
        <v>2894</v>
      </c>
      <c r="P240" s="186">
        <f t="shared" si="15"/>
        <v>42114023</v>
      </c>
      <c r="Q240" s="186">
        <f t="shared" si="19"/>
        <v>0</v>
      </c>
      <c r="R240" s="4">
        <v>111</v>
      </c>
      <c r="S240" s="4" t="s">
        <v>70</v>
      </c>
      <c r="T240" s="4" t="s">
        <v>70</v>
      </c>
      <c r="U240" s="140">
        <v>45321</v>
      </c>
      <c r="V240" s="4" t="s">
        <v>1884</v>
      </c>
      <c r="W240" s="4" t="s">
        <v>1954</v>
      </c>
      <c r="X240" s="146">
        <v>0</v>
      </c>
      <c r="Y240" s="146">
        <v>0</v>
      </c>
      <c r="Z240" s="146">
        <v>0</v>
      </c>
      <c r="AA240" s="4"/>
      <c r="AB240" s="141"/>
      <c r="AC240" s="142"/>
      <c r="AD240" s="4"/>
      <c r="AE240" s="4"/>
      <c r="AF240" s="144"/>
      <c r="AG240" s="4"/>
      <c r="AH240" s="143" t="s">
        <v>70</v>
      </c>
      <c r="AI240" s="4"/>
      <c r="AJ240" s="143" t="s">
        <v>9560</v>
      </c>
      <c r="AK240" s="143" t="s">
        <v>9553</v>
      </c>
    </row>
    <row r="241" spans="2:37">
      <c r="B241" s="145" t="s">
        <v>5175</v>
      </c>
      <c r="C241" s="4" t="s">
        <v>160</v>
      </c>
      <c r="D241" s="4" t="s">
        <v>1946</v>
      </c>
      <c r="E241" s="4" t="s">
        <v>1946</v>
      </c>
      <c r="F241" s="4" t="s">
        <v>1060</v>
      </c>
      <c r="G241" s="4" t="s">
        <v>5718</v>
      </c>
      <c r="H241" s="4" t="s">
        <v>1467</v>
      </c>
      <c r="I241" s="4" t="s">
        <v>1468</v>
      </c>
      <c r="J241" s="4" t="s">
        <v>5719</v>
      </c>
      <c r="K241" s="139">
        <v>237000000</v>
      </c>
      <c r="L241" s="139">
        <v>237000000</v>
      </c>
      <c r="M241" s="4" t="s">
        <v>5713</v>
      </c>
      <c r="N241" s="4" t="s">
        <v>5248</v>
      </c>
      <c r="O241" s="4" t="s">
        <v>2877</v>
      </c>
      <c r="P241" s="186">
        <f t="shared" si="15"/>
        <v>237000000</v>
      </c>
      <c r="Q241" s="186">
        <f t="shared" si="19"/>
        <v>0</v>
      </c>
      <c r="R241" s="4">
        <v>111</v>
      </c>
      <c r="S241" s="4" t="s">
        <v>70</v>
      </c>
      <c r="T241" s="4" t="s">
        <v>70</v>
      </c>
      <c r="U241" s="140">
        <v>45321</v>
      </c>
      <c r="V241" s="4" t="s">
        <v>1884</v>
      </c>
      <c r="W241" s="4" t="s">
        <v>1954</v>
      </c>
      <c r="X241" s="146">
        <v>0</v>
      </c>
      <c r="Y241" s="146">
        <v>0</v>
      </c>
      <c r="Z241" s="146">
        <v>0</v>
      </c>
      <c r="AA241" s="4"/>
      <c r="AB241" s="141"/>
      <c r="AC241" s="142"/>
      <c r="AD241" s="4"/>
      <c r="AE241" s="4"/>
      <c r="AF241" s="144"/>
      <c r="AG241" s="4"/>
      <c r="AH241" s="143" t="s">
        <v>70</v>
      </c>
      <c r="AI241" s="4"/>
      <c r="AJ241" s="143" t="s">
        <v>9560</v>
      </c>
      <c r="AK241" s="143" t="s">
        <v>9553</v>
      </c>
    </row>
    <row r="242" spans="2:37">
      <c r="B242" s="145" t="s">
        <v>5175</v>
      </c>
      <c r="C242" s="4" t="s">
        <v>160</v>
      </c>
      <c r="D242" s="4" t="s">
        <v>1946</v>
      </c>
      <c r="E242" s="4" t="s">
        <v>1946</v>
      </c>
      <c r="F242" s="4" t="s">
        <v>1060</v>
      </c>
      <c r="G242" s="4" t="s">
        <v>5720</v>
      </c>
      <c r="H242" s="4" t="s">
        <v>1467</v>
      </c>
      <c r="I242" s="4" t="s">
        <v>1468</v>
      </c>
      <c r="J242" s="4" t="s">
        <v>5721</v>
      </c>
      <c r="K242" s="139">
        <v>397938901</v>
      </c>
      <c r="L242" s="139">
        <v>397938901</v>
      </c>
      <c r="M242" s="4" t="s">
        <v>5713</v>
      </c>
      <c r="N242" s="4" t="s">
        <v>3075</v>
      </c>
      <c r="O242" s="4" t="s">
        <v>2869</v>
      </c>
      <c r="P242" s="186">
        <f t="shared" si="15"/>
        <v>397938901</v>
      </c>
      <c r="Q242" s="186">
        <f t="shared" si="19"/>
        <v>0</v>
      </c>
      <c r="R242" s="4">
        <v>111</v>
      </c>
      <c r="S242" s="4" t="s">
        <v>70</v>
      </c>
      <c r="T242" s="4" t="s">
        <v>70</v>
      </c>
      <c r="U242" s="140">
        <v>45321</v>
      </c>
      <c r="V242" s="4" t="s">
        <v>1884</v>
      </c>
      <c r="W242" s="4" t="s">
        <v>1954</v>
      </c>
      <c r="X242" s="146">
        <v>0</v>
      </c>
      <c r="Y242" s="146">
        <v>0</v>
      </c>
      <c r="Z242" s="146">
        <v>0</v>
      </c>
      <c r="AA242" s="4"/>
      <c r="AB242" s="141"/>
      <c r="AC242" s="142"/>
      <c r="AD242" s="4"/>
      <c r="AE242" s="4"/>
      <c r="AF242" s="144"/>
      <c r="AG242" s="4"/>
      <c r="AH242" s="143" t="s">
        <v>70</v>
      </c>
      <c r="AI242" s="4"/>
      <c r="AJ242" s="143" t="s">
        <v>9560</v>
      </c>
      <c r="AK242" s="143" t="s">
        <v>9553</v>
      </c>
    </row>
    <row r="243" spans="2:37">
      <c r="B243" s="145" t="s">
        <v>5175</v>
      </c>
      <c r="C243" s="4" t="s">
        <v>160</v>
      </c>
      <c r="D243" s="4" t="s">
        <v>1946</v>
      </c>
      <c r="E243" s="4" t="s">
        <v>1946</v>
      </c>
      <c r="F243" s="4" t="s">
        <v>1060</v>
      </c>
      <c r="G243" s="4" t="s">
        <v>5722</v>
      </c>
      <c r="H243" s="4" t="s">
        <v>1467</v>
      </c>
      <c r="I243" s="4" t="s">
        <v>1468</v>
      </c>
      <c r="J243" s="4" t="s">
        <v>5723</v>
      </c>
      <c r="K243" s="139">
        <v>649000000</v>
      </c>
      <c r="L243" s="139">
        <v>649000000</v>
      </c>
      <c r="M243" s="4" t="s">
        <v>5698</v>
      </c>
      <c r="N243" s="4" t="s">
        <v>3145</v>
      </c>
      <c r="O243" s="4" t="s">
        <v>2622</v>
      </c>
      <c r="P243" s="186">
        <f t="shared" si="15"/>
        <v>649000000</v>
      </c>
      <c r="Q243" s="186">
        <f t="shared" si="19"/>
        <v>0</v>
      </c>
      <c r="R243" s="4">
        <v>111</v>
      </c>
      <c r="S243" s="4" t="s">
        <v>70</v>
      </c>
      <c r="T243" s="4" t="s">
        <v>70</v>
      </c>
      <c r="U243" s="140">
        <v>45321</v>
      </c>
      <c r="V243" s="4" t="s">
        <v>1884</v>
      </c>
      <c r="W243" s="4" t="s">
        <v>1954</v>
      </c>
      <c r="X243" s="146">
        <v>0</v>
      </c>
      <c r="Y243" s="146">
        <v>0</v>
      </c>
      <c r="Z243" s="146">
        <v>0</v>
      </c>
      <c r="AA243" s="4"/>
      <c r="AB243" s="141"/>
      <c r="AC243" s="142"/>
      <c r="AD243" s="4"/>
      <c r="AE243" s="4"/>
      <c r="AF243" s="144"/>
      <c r="AG243" s="4"/>
      <c r="AH243" s="143" t="s">
        <v>70</v>
      </c>
      <c r="AI243" s="4"/>
      <c r="AJ243" s="143" t="s">
        <v>9560</v>
      </c>
      <c r="AK243" s="143" t="s">
        <v>9553</v>
      </c>
    </row>
    <row r="244" spans="2:37">
      <c r="B244" s="145" t="s">
        <v>5175</v>
      </c>
      <c r="C244" s="4" t="s">
        <v>160</v>
      </c>
      <c r="D244" s="4" t="s">
        <v>1946</v>
      </c>
      <c r="E244" s="4" t="s">
        <v>1946</v>
      </c>
      <c r="F244" s="4" t="s">
        <v>1060</v>
      </c>
      <c r="G244" s="4" t="s">
        <v>5724</v>
      </c>
      <c r="H244" s="4" t="s">
        <v>1467</v>
      </c>
      <c r="I244" s="4" t="s">
        <v>1468</v>
      </c>
      <c r="J244" s="4" t="s">
        <v>5725</v>
      </c>
      <c r="K244" s="139">
        <v>139328116</v>
      </c>
      <c r="L244" s="139">
        <v>139328116</v>
      </c>
      <c r="M244" s="4" t="s">
        <v>5698</v>
      </c>
      <c r="N244" s="4" t="s">
        <v>3145</v>
      </c>
      <c r="O244" s="4" t="s">
        <v>2622</v>
      </c>
      <c r="P244" s="186">
        <f t="shared" si="15"/>
        <v>139328116</v>
      </c>
      <c r="Q244" s="186">
        <f t="shared" si="19"/>
        <v>0</v>
      </c>
      <c r="R244" s="4">
        <v>111</v>
      </c>
      <c r="S244" s="4" t="s">
        <v>70</v>
      </c>
      <c r="T244" s="4" t="s">
        <v>70</v>
      </c>
      <c r="U244" s="140">
        <v>45321</v>
      </c>
      <c r="V244" s="4" t="s">
        <v>1884</v>
      </c>
      <c r="W244" s="4" t="s">
        <v>1954</v>
      </c>
      <c r="X244" s="146">
        <v>0</v>
      </c>
      <c r="Y244" s="146">
        <v>0</v>
      </c>
      <c r="Z244" s="146">
        <v>0</v>
      </c>
      <c r="AA244" s="4"/>
      <c r="AB244" s="141"/>
      <c r="AC244" s="142"/>
      <c r="AD244" s="4"/>
      <c r="AE244" s="4"/>
      <c r="AF244" s="144"/>
      <c r="AG244" s="4"/>
      <c r="AH244" s="143" t="s">
        <v>70</v>
      </c>
      <c r="AI244" s="4"/>
      <c r="AJ244" s="143" t="s">
        <v>9560</v>
      </c>
      <c r="AK244" s="143" t="s">
        <v>9553</v>
      </c>
    </row>
    <row r="245" spans="2:37">
      <c r="B245" s="145" t="s">
        <v>5175</v>
      </c>
      <c r="C245" s="4" t="s">
        <v>160</v>
      </c>
      <c r="D245" s="4" t="s">
        <v>1946</v>
      </c>
      <c r="E245" s="4" t="s">
        <v>1946</v>
      </c>
      <c r="F245" s="4" t="s">
        <v>1060</v>
      </c>
      <c r="G245" s="4" t="s">
        <v>5726</v>
      </c>
      <c r="H245" s="4" t="s">
        <v>1467</v>
      </c>
      <c r="I245" s="4" t="s">
        <v>1468</v>
      </c>
      <c r="J245" s="4" t="s">
        <v>5727</v>
      </c>
      <c r="K245" s="139">
        <v>230000000</v>
      </c>
      <c r="L245" s="139">
        <v>230000000</v>
      </c>
      <c r="M245" s="4" t="s">
        <v>5698</v>
      </c>
      <c r="N245" s="4" t="s">
        <v>2988</v>
      </c>
      <c r="O245" s="4" t="s">
        <v>3376</v>
      </c>
      <c r="P245" s="186">
        <f t="shared" si="15"/>
        <v>230000000</v>
      </c>
      <c r="Q245" s="186">
        <f t="shared" si="19"/>
        <v>0</v>
      </c>
      <c r="R245" s="4">
        <v>111</v>
      </c>
      <c r="S245" s="4" t="s">
        <v>70</v>
      </c>
      <c r="T245" s="4" t="s">
        <v>70</v>
      </c>
      <c r="U245" s="140">
        <v>45321</v>
      </c>
      <c r="V245" s="4" t="s">
        <v>1884</v>
      </c>
      <c r="W245" s="4" t="s">
        <v>1954</v>
      </c>
      <c r="X245" s="146">
        <v>0</v>
      </c>
      <c r="Y245" s="146">
        <v>0</v>
      </c>
      <c r="Z245" s="146">
        <v>0</v>
      </c>
      <c r="AA245" s="4"/>
      <c r="AB245" s="141"/>
      <c r="AC245" s="142"/>
      <c r="AD245" s="4"/>
      <c r="AE245" s="4"/>
      <c r="AF245" s="144"/>
      <c r="AG245" s="4"/>
      <c r="AH245" s="143" t="s">
        <v>70</v>
      </c>
      <c r="AI245" s="4"/>
      <c r="AJ245" s="143" t="s">
        <v>9560</v>
      </c>
      <c r="AK245" s="143" t="s">
        <v>9553</v>
      </c>
    </row>
    <row r="246" spans="2:37">
      <c r="B246" s="145" t="s">
        <v>5175</v>
      </c>
      <c r="C246" s="4" t="s">
        <v>160</v>
      </c>
      <c r="D246" s="4" t="s">
        <v>1946</v>
      </c>
      <c r="E246" s="4" t="s">
        <v>1946</v>
      </c>
      <c r="F246" s="4" t="s">
        <v>1060</v>
      </c>
      <c r="G246" s="4" t="s">
        <v>5728</v>
      </c>
      <c r="H246" s="4" t="s">
        <v>1467</v>
      </c>
      <c r="I246" s="4" t="s">
        <v>1468</v>
      </c>
      <c r="J246" s="4" t="s">
        <v>5729</v>
      </c>
      <c r="K246" s="139">
        <v>48022439</v>
      </c>
      <c r="L246" s="139">
        <v>48022439</v>
      </c>
      <c r="M246" s="4" t="s">
        <v>5698</v>
      </c>
      <c r="N246" s="4" t="s">
        <v>2988</v>
      </c>
      <c r="O246" s="4" t="s">
        <v>3376</v>
      </c>
      <c r="P246" s="186">
        <f t="shared" si="15"/>
        <v>48022439</v>
      </c>
      <c r="Q246" s="186">
        <f t="shared" si="19"/>
        <v>0</v>
      </c>
      <c r="R246" s="4">
        <v>111</v>
      </c>
      <c r="S246" s="4" t="s">
        <v>70</v>
      </c>
      <c r="T246" s="4" t="s">
        <v>70</v>
      </c>
      <c r="U246" s="140">
        <v>45321</v>
      </c>
      <c r="V246" s="4" t="s">
        <v>1884</v>
      </c>
      <c r="W246" s="4" t="s">
        <v>1954</v>
      </c>
      <c r="X246" s="146">
        <v>0</v>
      </c>
      <c r="Y246" s="146">
        <v>0</v>
      </c>
      <c r="Z246" s="146">
        <v>0</v>
      </c>
      <c r="AA246" s="4"/>
      <c r="AB246" s="141"/>
      <c r="AC246" s="142"/>
      <c r="AD246" s="4"/>
      <c r="AE246" s="4"/>
      <c r="AF246" s="144"/>
      <c r="AG246" s="4"/>
      <c r="AH246" s="143" t="s">
        <v>70</v>
      </c>
      <c r="AI246" s="4"/>
      <c r="AJ246" s="143" t="s">
        <v>9560</v>
      </c>
      <c r="AK246" s="143" t="s">
        <v>9553</v>
      </c>
    </row>
    <row r="247" spans="2:37">
      <c r="B247" s="145" t="s">
        <v>5175</v>
      </c>
      <c r="C247" s="4" t="s">
        <v>160</v>
      </c>
      <c r="D247" s="4" t="s">
        <v>1946</v>
      </c>
      <c r="E247" s="4" t="s">
        <v>1946</v>
      </c>
      <c r="F247" s="4" t="s">
        <v>1060</v>
      </c>
      <c r="G247" s="4" t="s">
        <v>5730</v>
      </c>
      <c r="H247" s="4" t="s">
        <v>1467</v>
      </c>
      <c r="I247" s="4" t="s">
        <v>1468</v>
      </c>
      <c r="J247" s="4" t="s">
        <v>5731</v>
      </c>
      <c r="K247" s="139">
        <v>400000000</v>
      </c>
      <c r="L247" s="139">
        <v>400000000</v>
      </c>
      <c r="M247" s="4" t="s">
        <v>5713</v>
      </c>
      <c r="N247" s="4" t="s">
        <v>2556</v>
      </c>
      <c r="O247" s="4" t="s">
        <v>2823</v>
      </c>
      <c r="P247" s="186">
        <f t="shared" si="15"/>
        <v>400000000</v>
      </c>
      <c r="Q247" s="186">
        <f t="shared" si="19"/>
        <v>0</v>
      </c>
      <c r="R247" s="4">
        <v>111</v>
      </c>
      <c r="S247" s="4" t="s">
        <v>70</v>
      </c>
      <c r="T247" s="4" t="s">
        <v>70</v>
      </c>
      <c r="U247" s="140">
        <v>45321</v>
      </c>
      <c r="V247" s="4" t="s">
        <v>1884</v>
      </c>
      <c r="W247" s="4" t="s">
        <v>1954</v>
      </c>
      <c r="X247" s="146">
        <v>0</v>
      </c>
      <c r="Y247" s="146">
        <v>0</v>
      </c>
      <c r="Z247" s="146">
        <v>0</v>
      </c>
      <c r="AA247" s="4"/>
      <c r="AB247" s="141"/>
      <c r="AC247" s="142"/>
      <c r="AD247" s="4"/>
      <c r="AE247" s="4"/>
      <c r="AF247" s="144"/>
      <c r="AG247" s="4"/>
      <c r="AH247" s="143" t="s">
        <v>70</v>
      </c>
      <c r="AI247" s="4"/>
      <c r="AJ247" s="143" t="s">
        <v>9560</v>
      </c>
      <c r="AK247" s="143" t="s">
        <v>9553</v>
      </c>
    </row>
    <row r="248" spans="2:37">
      <c r="B248" s="145" t="s">
        <v>5175</v>
      </c>
      <c r="C248" s="4" t="s">
        <v>160</v>
      </c>
      <c r="D248" s="4" t="s">
        <v>1946</v>
      </c>
      <c r="E248" s="4" t="s">
        <v>1946</v>
      </c>
      <c r="F248" s="4" t="s">
        <v>1060</v>
      </c>
      <c r="G248" s="4" t="s">
        <v>5732</v>
      </c>
      <c r="H248" s="4" t="s">
        <v>1467</v>
      </c>
      <c r="I248" s="4" t="s">
        <v>1468</v>
      </c>
      <c r="J248" s="4" t="s">
        <v>5733</v>
      </c>
      <c r="K248" s="139">
        <v>198531167</v>
      </c>
      <c r="L248" s="139">
        <v>198531167</v>
      </c>
      <c r="M248" s="4" t="s">
        <v>5643</v>
      </c>
      <c r="N248" s="4" t="s">
        <v>3380</v>
      </c>
      <c r="O248" s="4" t="s">
        <v>2725</v>
      </c>
      <c r="P248" s="186">
        <f t="shared" si="15"/>
        <v>198531167</v>
      </c>
      <c r="Q248" s="186">
        <f t="shared" si="19"/>
        <v>0</v>
      </c>
      <c r="R248" s="4">
        <v>111</v>
      </c>
      <c r="S248" s="4" t="s">
        <v>70</v>
      </c>
      <c r="T248" s="4" t="s">
        <v>70</v>
      </c>
      <c r="U248" s="140">
        <v>45321</v>
      </c>
      <c r="V248" s="4" t="s">
        <v>1884</v>
      </c>
      <c r="W248" s="4" t="s">
        <v>1954</v>
      </c>
      <c r="X248" s="146">
        <v>0</v>
      </c>
      <c r="Y248" s="146">
        <v>0</v>
      </c>
      <c r="Z248" s="146">
        <v>0</v>
      </c>
      <c r="AA248" s="4"/>
      <c r="AB248" s="141"/>
      <c r="AC248" s="142"/>
      <c r="AD248" s="4"/>
      <c r="AE248" s="4"/>
      <c r="AF248" s="144"/>
      <c r="AG248" s="4"/>
      <c r="AH248" s="143" t="s">
        <v>70</v>
      </c>
      <c r="AI248" s="4"/>
      <c r="AJ248" s="143" t="s">
        <v>9560</v>
      </c>
      <c r="AK248" s="143" t="s">
        <v>9553</v>
      </c>
    </row>
    <row r="249" spans="2:37">
      <c r="B249" s="145" t="s">
        <v>5175</v>
      </c>
      <c r="C249" s="4" t="s">
        <v>160</v>
      </c>
      <c r="D249" s="4" t="s">
        <v>1946</v>
      </c>
      <c r="E249" s="4" t="s">
        <v>1946</v>
      </c>
      <c r="F249" s="4" t="s">
        <v>1060</v>
      </c>
      <c r="G249" s="4" t="s">
        <v>5734</v>
      </c>
      <c r="H249" s="4" t="s">
        <v>1467</v>
      </c>
      <c r="I249" s="4" t="s">
        <v>1468</v>
      </c>
      <c r="J249" s="4" t="s">
        <v>5735</v>
      </c>
      <c r="K249" s="139">
        <v>460000000</v>
      </c>
      <c r="L249" s="139">
        <v>460000000</v>
      </c>
      <c r="M249" s="4" t="s">
        <v>5643</v>
      </c>
      <c r="N249" s="4" t="s">
        <v>3380</v>
      </c>
      <c r="O249" s="4" t="s">
        <v>2725</v>
      </c>
      <c r="P249" s="186">
        <f t="shared" si="15"/>
        <v>460000000</v>
      </c>
      <c r="Q249" s="186">
        <f t="shared" si="19"/>
        <v>0</v>
      </c>
      <c r="R249" s="4">
        <v>111</v>
      </c>
      <c r="S249" s="4" t="s">
        <v>70</v>
      </c>
      <c r="T249" s="4" t="s">
        <v>70</v>
      </c>
      <c r="U249" s="140">
        <v>45321</v>
      </c>
      <c r="V249" s="4" t="s">
        <v>1884</v>
      </c>
      <c r="W249" s="4" t="s">
        <v>1954</v>
      </c>
      <c r="X249" s="146">
        <v>0</v>
      </c>
      <c r="Y249" s="146">
        <v>0</v>
      </c>
      <c r="Z249" s="146">
        <v>0</v>
      </c>
      <c r="AA249" s="4"/>
      <c r="AB249" s="141"/>
      <c r="AC249" s="142"/>
      <c r="AD249" s="4"/>
      <c r="AE249" s="4"/>
      <c r="AF249" s="144"/>
      <c r="AG249" s="4"/>
      <c r="AH249" s="143" t="s">
        <v>70</v>
      </c>
      <c r="AI249" s="4"/>
      <c r="AJ249" s="143" t="s">
        <v>9560</v>
      </c>
      <c r="AK249" s="143" t="s">
        <v>9553</v>
      </c>
    </row>
    <row r="250" spans="2:37">
      <c r="B250" s="145" t="s">
        <v>5175</v>
      </c>
      <c r="C250" s="4" t="s">
        <v>160</v>
      </c>
      <c r="D250" s="4" t="s">
        <v>1946</v>
      </c>
      <c r="E250" s="4" t="s">
        <v>1946</v>
      </c>
      <c r="F250" s="4" t="s">
        <v>1060</v>
      </c>
      <c r="G250" s="4" t="s">
        <v>5736</v>
      </c>
      <c r="H250" s="4" t="s">
        <v>1467</v>
      </c>
      <c r="I250" s="4" t="s">
        <v>1468</v>
      </c>
      <c r="J250" s="4" t="s">
        <v>5737</v>
      </c>
      <c r="K250" s="139">
        <v>398420801</v>
      </c>
      <c r="L250" s="139">
        <v>398420801</v>
      </c>
      <c r="M250" s="4" t="s">
        <v>5651</v>
      </c>
      <c r="N250" s="4" t="s">
        <v>2715</v>
      </c>
      <c r="O250" s="4" t="s">
        <v>3102</v>
      </c>
      <c r="P250" s="186">
        <f t="shared" si="15"/>
        <v>398420801</v>
      </c>
      <c r="Q250" s="186">
        <f t="shared" si="19"/>
        <v>0</v>
      </c>
      <c r="R250" s="4">
        <v>111</v>
      </c>
      <c r="S250" s="4" t="s">
        <v>70</v>
      </c>
      <c r="T250" s="4" t="s">
        <v>70</v>
      </c>
      <c r="U250" s="140">
        <v>45321</v>
      </c>
      <c r="V250" s="4" t="s">
        <v>1884</v>
      </c>
      <c r="W250" s="4" t="s">
        <v>1954</v>
      </c>
      <c r="X250" s="146">
        <v>0</v>
      </c>
      <c r="Y250" s="146">
        <v>0</v>
      </c>
      <c r="Z250" s="146">
        <v>0</v>
      </c>
      <c r="AA250" s="4"/>
      <c r="AB250" s="141"/>
      <c r="AC250" s="142"/>
      <c r="AD250" s="4"/>
      <c r="AE250" s="4"/>
      <c r="AF250" s="144"/>
      <c r="AG250" s="4"/>
      <c r="AH250" s="143" t="s">
        <v>70</v>
      </c>
      <c r="AI250" s="4"/>
      <c r="AJ250" s="143" t="s">
        <v>9560</v>
      </c>
      <c r="AK250" s="143" t="s">
        <v>9553</v>
      </c>
    </row>
    <row r="251" spans="2:37">
      <c r="B251" s="145" t="s">
        <v>5175</v>
      </c>
      <c r="C251" s="4" t="s">
        <v>160</v>
      </c>
      <c r="D251" s="4" t="s">
        <v>1946</v>
      </c>
      <c r="E251" s="4" t="s">
        <v>1946</v>
      </c>
      <c r="F251" s="4" t="s">
        <v>1060</v>
      </c>
      <c r="G251" s="4" t="s">
        <v>5738</v>
      </c>
      <c r="H251" s="4" t="s">
        <v>1467</v>
      </c>
      <c r="I251" s="4" t="s">
        <v>1468</v>
      </c>
      <c r="J251" s="4" t="s">
        <v>5739</v>
      </c>
      <c r="K251" s="139">
        <v>312000000</v>
      </c>
      <c r="L251" s="139">
        <v>312000000</v>
      </c>
      <c r="M251" s="4" t="s">
        <v>5651</v>
      </c>
      <c r="N251" s="4" t="s">
        <v>2656</v>
      </c>
      <c r="O251" s="4" t="s">
        <v>2553</v>
      </c>
      <c r="P251" s="186">
        <f t="shared" si="15"/>
        <v>312000000</v>
      </c>
      <c r="Q251" s="186">
        <f t="shared" si="19"/>
        <v>0</v>
      </c>
      <c r="R251" s="4">
        <v>111</v>
      </c>
      <c r="S251" s="4" t="s">
        <v>70</v>
      </c>
      <c r="T251" s="4" t="s">
        <v>70</v>
      </c>
      <c r="U251" s="140">
        <v>45321</v>
      </c>
      <c r="V251" s="4" t="s">
        <v>1884</v>
      </c>
      <c r="W251" s="4" t="s">
        <v>1954</v>
      </c>
      <c r="X251" s="146">
        <v>0</v>
      </c>
      <c r="Y251" s="146">
        <v>0</v>
      </c>
      <c r="Z251" s="146">
        <v>0</v>
      </c>
      <c r="AA251" s="4"/>
      <c r="AB251" s="141"/>
      <c r="AC251" s="142"/>
      <c r="AD251" s="4"/>
      <c r="AE251" s="4"/>
      <c r="AF251" s="144"/>
      <c r="AG251" s="4"/>
      <c r="AH251" s="143" t="s">
        <v>70</v>
      </c>
      <c r="AI251" s="4"/>
      <c r="AJ251" s="143" t="s">
        <v>9560</v>
      </c>
      <c r="AK251" s="143" t="s">
        <v>9553</v>
      </c>
    </row>
    <row r="252" spans="2:37">
      <c r="B252" s="145" t="s">
        <v>5175</v>
      </c>
      <c r="C252" s="4" t="s">
        <v>160</v>
      </c>
      <c r="D252" s="4" t="s">
        <v>1946</v>
      </c>
      <c r="E252" s="4" t="s">
        <v>1946</v>
      </c>
      <c r="F252" s="4" t="s">
        <v>1060</v>
      </c>
      <c r="G252" s="4" t="s">
        <v>5740</v>
      </c>
      <c r="H252" s="4" t="s">
        <v>1467</v>
      </c>
      <c r="I252" s="4" t="s">
        <v>1468</v>
      </c>
      <c r="J252" s="4" t="s">
        <v>5741</v>
      </c>
      <c r="K252" s="139">
        <v>108804984</v>
      </c>
      <c r="L252" s="139">
        <v>108804984</v>
      </c>
      <c r="M252" s="4" t="s">
        <v>5651</v>
      </c>
      <c r="N252" s="4" t="s">
        <v>5596</v>
      </c>
      <c r="O252" s="4" t="s">
        <v>3619</v>
      </c>
      <c r="P252" s="186">
        <f t="shared" si="15"/>
        <v>108804984</v>
      </c>
      <c r="Q252" s="186">
        <f t="shared" si="19"/>
        <v>0</v>
      </c>
      <c r="R252" s="4">
        <v>111</v>
      </c>
      <c r="S252" s="4" t="s">
        <v>70</v>
      </c>
      <c r="T252" s="4" t="s">
        <v>70</v>
      </c>
      <c r="U252" s="140">
        <v>45321</v>
      </c>
      <c r="V252" s="4" t="s">
        <v>1884</v>
      </c>
      <c r="W252" s="4" t="s">
        <v>1954</v>
      </c>
      <c r="X252" s="146">
        <v>0</v>
      </c>
      <c r="Y252" s="146">
        <v>0</v>
      </c>
      <c r="Z252" s="146">
        <v>0</v>
      </c>
      <c r="AA252" s="4"/>
      <c r="AB252" s="141"/>
      <c r="AC252" s="142"/>
      <c r="AD252" s="4"/>
      <c r="AE252" s="4"/>
      <c r="AF252" s="144"/>
      <c r="AG252" s="4"/>
      <c r="AH252" s="143" t="s">
        <v>70</v>
      </c>
      <c r="AI252" s="4"/>
      <c r="AJ252" s="143" t="s">
        <v>9560</v>
      </c>
      <c r="AK252" s="143" t="s">
        <v>9553</v>
      </c>
    </row>
    <row r="253" spans="2:37">
      <c r="B253" s="145" t="s">
        <v>5175</v>
      </c>
      <c r="C253" s="4" t="s">
        <v>160</v>
      </c>
      <c r="D253" s="4" t="s">
        <v>1946</v>
      </c>
      <c r="E253" s="4" t="s">
        <v>1946</v>
      </c>
      <c r="F253" s="4" t="s">
        <v>1060</v>
      </c>
      <c r="G253" s="4" t="s">
        <v>5742</v>
      </c>
      <c r="H253" s="4" t="s">
        <v>1467</v>
      </c>
      <c r="I253" s="4" t="s">
        <v>1468</v>
      </c>
      <c r="J253" s="4" t="s">
        <v>5743</v>
      </c>
      <c r="K253" s="139">
        <v>87229293</v>
      </c>
      <c r="L253" s="139">
        <v>87229293</v>
      </c>
      <c r="M253" s="4" t="s">
        <v>1913</v>
      </c>
      <c r="N253" s="4" t="s">
        <v>4306</v>
      </c>
      <c r="O253" s="4" t="s">
        <v>2781</v>
      </c>
      <c r="P253" s="186">
        <f t="shared" si="15"/>
        <v>87229293</v>
      </c>
      <c r="Q253" s="186">
        <f t="shared" si="19"/>
        <v>0</v>
      </c>
      <c r="R253" s="4">
        <v>111</v>
      </c>
      <c r="S253" s="4" t="s">
        <v>70</v>
      </c>
      <c r="T253" s="4" t="s">
        <v>70</v>
      </c>
      <c r="U253" s="140">
        <v>45321</v>
      </c>
      <c r="V253" s="4" t="s">
        <v>1884</v>
      </c>
      <c r="W253" s="4" t="s">
        <v>1954</v>
      </c>
      <c r="X253" s="146">
        <v>0</v>
      </c>
      <c r="Y253" s="146">
        <v>0</v>
      </c>
      <c r="Z253" s="146">
        <v>0</v>
      </c>
      <c r="AA253" s="4"/>
      <c r="AB253" s="141"/>
      <c r="AC253" s="142"/>
      <c r="AD253" s="4"/>
      <c r="AE253" s="4"/>
      <c r="AF253" s="144"/>
      <c r="AG253" s="4"/>
      <c r="AH253" s="143" t="s">
        <v>70</v>
      </c>
      <c r="AI253" s="4"/>
      <c r="AJ253" s="143" t="s">
        <v>9560</v>
      </c>
      <c r="AK253" s="143" t="s">
        <v>9553</v>
      </c>
    </row>
    <row r="254" spans="2:37">
      <c r="B254" s="145" t="s">
        <v>5175</v>
      </c>
      <c r="C254" s="4" t="s">
        <v>160</v>
      </c>
      <c r="D254" s="4" t="s">
        <v>1946</v>
      </c>
      <c r="E254" s="4" t="s">
        <v>1946</v>
      </c>
      <c r="F254" s="4" t="s">
        <v>1060</v>
      </c>
      <c r="G254" s="4" t="s">
        <v>5744</v>
      </c>
      <c r="H254" s="4" t="s">
        <v>1467</v>
      </c>
      <c r="I254" s="4" t="s">
        <v>1468</v>
      </c>
      <c r="J254" s="4" t="s">
        <v>5745</v>
      </c>
      <c r="K254" s="139">
        <v>240000000</v>
      </c>
      <c r="L254" s="139">
        <v>240000000</v>
      </c>
      <c r="M254" s="4" t="s">
        <v>1913</v>
      </c>
      <c r="N254" s="4" t="s">
        <v>4306</v>
      </c>
      <c r="O254" s="4" t="s">
        <v>2781</v>
      </c>
      <c r="P254" s="186">
        <f t="shared" si="15"/>
        <v>240000000</v>
      </c>
      <c r="Q254" s="186">
        <f t="shared" si="19"/>
        <v>0</v>
      </c>
      <c r="R254" s="4">
        <v>111</v>
      </c>
      <c r="S254" s="4" t="s">
        <v>70</v>
      </c>
      <c r="T254" s="4" t="s">
        <v>70</v>
      </c>
      <c r="U254" s="140">
        <v>45321</v>
      </c>
      <c r="V254" s="4" t="s">
        <v>1884</v>
      </c>
      <c r="W254" s="4" t="s">
        <v>1954</v>
      </c>
      <c r="X254" s="146">
        <v>0</v>
      </c>
      <c r="Y254" s="146">
        <v>0</v>
      </c>
      <c r="Z254" s="146">
        <v>0</v>
      </c>
      <c r="AA254" s="4"/>
      <c r="AB254" s="141"/>
      <c r="AC254" s="142"/>
      <c r="AD254" s="4"/>
      <c r="AE254" s="4"/>
      <c r="AF254" s="144"/>
      <c r="AG254" s="4"/>
      <c r="AH254" s="143" t="s">
        <v>70</v>
      </c>
      <c r="AI254" s="4"/>
      <c r="AJ254" s="143" t="s">
        <v>9560</v>
      </c>
      <c r="AK254" s="143" t="s">
        <v>9553</v>
      </c>
    </row>
    <row r="255" spans="2:37">
      <c r="B255" s="145" t="s">
        <v>5175</v>
      </c>
      <c r="C255" s="4" t="s">
        <v>160</v>
      </c>
      <c r="D255" s="4" t="s">
        <v>1946</v>
      </c>
      <c r="E255" s="4" t="s">
        <v>1946</v>
      </c>
      <c r="F255" s="4" t="s">
        <v>1060</v>
      </c>
      <c r="G255" s="4" t="s">
        <v>5746</v>
      </c>
      <c r="H255" s="4" t="s">
        <v>1467</v>
      </c>
      <c r="I255" s="4" t="s">
        <v>1468</v>
      </c>
      <c r="J255" s="4" t="s">
        <v>5747</v>
      </c>
      <c r="K255" s="139">
        <v>245000000</v>
      </c>
      <c r="L255" s="139">
        <v>245000000</v>
      </c>
      <c r="M255" s="4" t="s">
        <v>1913</v>
      </c>
      <c r="N255" s="4" t="s">
        <v>2750</v>
      </c>
      <c r="O255" s="4" t="s">
        <v>2191</v>
      </c>
      <c r="P255" s="186">
        <f t="shared" si="15"/>
        <v>245000000</v>
      </c>
      <c r="Q255" s="186">
        <f t="shared" si="19"/>
        <v>0</v>
      </c>
      <c r="R255" s="4">
        <v>111</v>
      </c>
      <c r="S255" s="4" t="s">
        <v>70</v>
      </c>
      <c r="T255" s="4" t="s">
        <v>70</v>
      </c>
      <c r="U255" s="140">
        <v>45321</v>
      </c>
      <c r="V255" s="4" t="s">
        <v>1884</v>
      </c>
      <c r="W255" s="4" t="s">
        <v>1954</v>
      </c>
      <c r="X255" s="146">
        <v>0</v>
      </c>
      <c r="Y255" s="146">
        <v>0</v>
      </c>
      <c r="Z255" s="146">
        <v>0</v>
      </c>
      <c r="AA255" s="4"/>
      <c r="AB255" s="141"/>
      <c r="AC255" s="142"/>
      <c r="AD255" s="4"/>
      <c r="AE255" s="4"/>
      <c r="AF255" s="144"/>
      <c r="AG255" s="4"/>
      <c r="AH255" s="143" t="s">
        <v>70</v>
      </c>
      <c r="AI255" s="4"/>
      <c r="AJ255" s="143" t="s">
        <v>9560</v>
      </c>
      <c r="AK255" s="143" t="s">
        <v>9553</v>
      </c>
    </row>
    <row r="256" spans="2:37">
      <c r="B256" s="145" t="s">
        <v>5175</v>
      </c>
      <c r="C256" s="4" t="s">
        <v>160</v>
      </c>
      <c r="D256" s="4" t="s">
        <v>1946</v>
      </c>
      <c r="E256" s="4" t="s">
        <v>1946</v>
      </c>
      <c r="F256" s="4" t="s">
        <v>1060</v>
      </c>
      <c r="G256" s="4" t="s">
        <v>5748</v>
      </c>
      <c r="H256" s="4" t="s">
        <v>1467</v>
      </c>
      <c r="I256" s="4" t="s">
        <v>1468</v>
      </c>
      <c r="J256" s="4" t="s">
        <v>5749</v>
      </c>
      <c r="K256" s="139">
        <v>300000000</v>
      </c>
      <c r="L256" s="139">
        <v>300000000</v>
      </c>
      <c r="M256" s="4" t="s">
        <v>1913</v>
      </c>
      <c r="N256" s="4" t="s">
        <v>2587</v>
      </c>
      <c r="O256" s="4" t="s">
        <v>2773</v>
      </c>
      <c r="P256" s="186">
        <f t="shared" si="15"/>
        <v>300000000</v>
      </c>
      <c r="Q256" s="186">
        <f t="shared" si="19"/>
        <v>0</v>
      </c>
      <c r="R256" s="4">
        <v>111</v>
      </c>
      <c r="S256" s="4" t="s">
        <v>70</v>
      </c>
      <c r="T256" s="4" t="s">
        <v>70</v>
      </c>
      <c r="U256" s="140">
        <v>45321</v>
      </c>
      <c r="V256" s="4" t="s">
        <v>1884</v>
      </c>
      <c r="W256" s="4" t="s">
        <v>1954</v>
      </c>
      <c r="X256" s="146">
        <v>0</v>
      </c>
      <c r="Y256" s="146">
        <v>0</v>
      </c>
      <c r="Z256" s="146">
        <v>0</v>
      </c>
      <c r="AA256" s="4"/>
      <c r="AB256" s="141"/>
      <c r="AC256" s="142"/>
      <c r="AD256" s="4"/>
      <c r="AE256" s="4"/>
      <c r="AF256" s="144"/>
      <c r="AG256" s="4"/>
      <c r="AH256" s="143" t="s">
        <v>70</v>
      </c>
      <c r="AI256" s="4"/>
      <c r="AJ256" s="143" t="s">
        <v>9560</v>
      </c>
      <c r="AK256" s="143" t="s">
        <v>9553</v>
      </c>
    </row>
    <row r="257" spans="1:37">
      <c r="B257" s="145" t="s">
        <v>5175</v>
      </c>
      <c r="C257" s="4" t="s">
        <v>160</v>
      </c>
      <c r="D257" s="4" t="s">
        <v>1946</v>
      </c>
      <c r="E257" s="4" t="s">
        <v>1946</v>
      </c>
      <c r="F257" s="4" t="s">
        <v>1060</v>
      </c>
      <c r="G257" s="4" t="s">
        <v>5750</v>
      </c>
      <c r="H257" s="4" t="s">
        <v>1471</v>
      </c>
      <c r="I257" s="4" t="s">
        <v>1472</v>
      </c>
      <c r="J257" s="4" t="s">
        <v>5751</v>
      </c>
      <c r="K257" s="139">
        <v>1000000000</v>
      </c>
      <c r="L257" s="139">
        <v>1000000000</v>
      </c>
      <c r="M257" s="4" t="s">
        <v>5752</v>
      </c>
      <c r="N257" s="4" t="s">
        <v>2564</v>
      </c>
      <c r="O257" s="4" t="s">
        <v>2942</v>
      </c>
      <c r="P257" s="186">
        <f t="shared" si="15"/>
        <v>1000000000</v>
      </c>
      <c r="Q257" s="186">
        <f t="shared" si="19"/>
        <v>0</v>
      </c>
      <c r="R257" s="4">
        <v>112</v>
      </c>
      <c r="S257" s="4" t="s">
        <v>70</v>
      </c>
      <c r="T257" s="4" t="s">
        <v>70</v>
      </c>
      <c r="U257" s="140">
        <v>45321</v>
      </c>
      <c r="V257" s="4" t="s">
        <v>1884</v>
      </c>
      <c r="W257" s="4" t="s">
        <v>1954</v>
      </c>
      <c r="X257" s="146">
        <v>0</v>
      </c>
      <c r="Y257" s="146">
        <v>0</v>
      </c>
      <c r="Z257" s="146">
        <v>0</v>
      </c>
      <c r="AA257" s="4"/>
      <c r="AB257" s="141"/>
      <c r="AC257" s="142"/>
      <c r="AD257" s="4"/>
      <c r="AE257" s="4"/>
      <c r="AF257" s="144"/>
      <c r="AG257" s="4"/>
      <c r="AH257" s="143" t="s">
        <v>70</v>
      </c>
      <c r="AI257" s="4"/>
      <c r="AJ257" s="143" t="s">
        <v>9560</v>
      </c>
      <c r="AK257" s="143" t="s">
        <v>9553</v>
      </c>
    </row>
    <row r="258" spans="1:37">
      <c r="B258" s="145" t="s">
        <v>5175</v>
      </c>
      <c r="C258" s="4" t="s">
        <v>160</v>
      </c>
      <c r="D258" s="4" t="s">
        <v>1946</v>
      </c>
      <c r="E258" s="4" t="s">
        <v>1946</v>
      </c>
      <c r="F258" s="4" t="s">
        <v>1060</v>
      </c>
      <c r="G258" s="4" t="s">
        <v>5753</v>
      </c>
      <c r="H258" s="4" t="s">
        <v>1471</v>
      </c>
      <c r="I258" s="4" t="s">
        <v>1472</v>
      </c>
      <c r="J258" s="4" t="s">
        <v>5754</v>
      </c>
      <c r="K258" s="139">
        <v>1000000000</v>
      </c>
      <c r="L258" s="139">
        <v>1000000000</v>
      </c>
      <c r="M258" s="4" t="s">
        <v>5752</v>
      </c>
      <c r="N258" s="4" t="s">
        <v>3368</v>
      </c>
      <c r="O258" s="4" t="s">
        <v>2942</v>
      </c>
      <c r="P258" s="186">
        <f t="shared" si="15"/>
        <v>1000000000</v>
      </c>
      <c r="Q258" s="186">
        <f t="shared" si="19"/>
        <v>0</v>
      </c>
      <c r="R258" s="4">
        <v>112</v>
      </c>
      <c r="S258" s="4" t="s">
        <v>70</v>
      </c>
      <c r="T258" s="4" t="s">
        <v>70</v>
      </c>
      <c r="U258" s="140">
        <v>45321</v>
      </c>
      <c r="V258" s="4" t="s">
        <v>1884</v>
      </c>
      <c r="W258" s="4" t="s">
        <v>1954</v>
      </c>
      <c r="X258" s="146">
        <v>0</v>
      </c>
      <c r="Y258" s="146">
        <v>0</v>
      </c>
      <c r="Z258" s="146">
        <v>0</v>
      </c>
      <c r="AA258" s="4"/>
      <c r="AB258" s="141"/>
      <c r="AC258" s="142"/>
      <c r="AD258" s="4"/>
      <c r="AE258" s="4"/>
      <c r="AF258" s="144"/>
      <c r="AG258" s="4"/>
      <c r="AH258" s="143" t="s">
        <v>70</v>
      </c>
      <c r="AI258" s="4"/>
      <c r="AJ258" s="143" t="s">
        <v>9560</v>
      </c>
      <c r="AK258" s="143" t="s">
        <v>9553</v>
      </c>
    </row>
    <row r="259" spans="1:37">
      <c r="B259" s="145" t="s">
        <v>5175</v>
      </c>
      <c r="C259" s="4" t="s">
        <v>160</v>
      </c>
      <c r="D259" s="4" t="s">
        <v>1946</v>
      </c>
      <c r="E259" s="4" t="s">
        <v>1946</v>
      </c>
      <c r="F259" s="4" t="s">
        <v>1060</v>
      </c>
      <c r="G259" s="4" t="s">
        <v>5755</v>
      </c>
      <c r="H259" s="4" t="s">
        <v>1471</v>
      </c>
      <c r="I259" s="4" t="s">
        <v>1472</v>
      </c>
      <c r="J259" s="4" t="s">
        <v>5756</v>
      </c>
      <c r="K259" s="139">
        <v>1000000000</v>
      </c>
      <c r="L259" s="139">
        <v>1000000000</v>
      </c>
      <c r="M259" s="4" t="s">
        <v>5752</v>
      </c>
      <c r="N259" s="4" t="s">
        <v>3378</v>
      </c>
      <c r="O259" s="4" t="s">
        <v>2942</v>
      </c>
      <c r="P259" s="186">
        <f t="shared" si="15"/>
        <v>1000000000</v>
      </c>
      <c r="Q259" s="186">
        <f t="shared" si="19"/>
        <v>0</v>
      </c>
      <c r="R259" s="4">
        <v>112</v>
      </c>
      <c r="S259" s="4" t="s">
        <v>70</v>
      </c>
      <c r="T259" s="4" t="s">
        <v>70</v>
      </c>
      <c r="U259" s="140">
        <v>45321</v>
      </c>
      <c r="V259" s="4" t="s">
        <v>1884</v>
      </c>
      <c r="W259" s="4" t="s">
        <v>1954</v>
      </c>
      <c r="X259" s="146">
        <v>0</v>
      </c>
      <c r="Y259" s="146">
        <v>0</v>
      </c>
      <c r="Z259" s="146">
        <v>0</v>
      </c>
      <c r="AA259" s="4"/>
      <c r="AB259" s="141"/>
      <c r="AC259" s="142"/>
      <c r="AD259" s="4"/>
      <c r="AE259" s="4"/>
      <c r="AF259" s="144"/>
      <c r="AG259" s="4"/>
      <c r="AH259" s="143" t="s">
        <v>70</v>
      </c>
      <c r="AI259" s="4"/>
      <c r="AJ259" s="143" t="s">
        <v>9560</v>
      </c>
      <c r="AK259" s="143" t="s">
        <v>9553</v>
      </c>
    </row>
    <row r="260" spans="1:37">
      <c r="B260" s="145" t="s">
        <v>5175</v>
      </c>
      <c r="C260" s="4" t="s">
        <v>160</v>
      </c>
      <c r="D260" s="4" t="s">
        <v>1946</v>
      </c>
      <c r="E260" s="4" t="s">
        <v>1946</v>
      </c>
      <c r="F260" s="4" t="s">
        <v>1060</v>
      </c>
      <c r="G260" s="4" t="s">
        <v>5757</v>
      </c>
      <c r="H260" s="4" t="s">
        <v>1471</v>
      </c>
      <c r="I260" s="4" t="s">
        <v>1472</v>
      </c>
      <c r="J260" s="4" t="s">
        <v>5758</v>
      </c>
      <c r="K260" s="139">
        <v>1000000000</v>
      </c>
      <c r="L260" s="139">
        <v>1000000000</v>
      </c>
      <c r="M260" s="4" t="s">
        <v>5752</v>
      </c>
      <c r="N260" s="4" t="s">
        <v>2711</v>
      </c>
      <c r="O260" s="4" t="s">
        <v>5587</v>
      </c>
      <c r="P260" s="186">
        <f t="shared" ref="P260:P323" si="20">L260</f>
        <v>1000000000</v>
      </c>
      <c r="Q260" s="186">
        <f t="shared" si="19"/>
        <v>0</v>
      </c>
      <c r="R260" s="4">
        <v>112</v>
      </c>
      <c r="S260" s="4" t="s">
        <v>70</v>
      </c>
      <c r="T260" s="4" t="s">
        <v>70</v>
      </c>
      <c r="U260" s="140">
        <v>45321</v>
      </c>
      <c r="V260" s="4" t="s">
        <v>1884</v>
      </c>
      <c r="W260" s="4" t="s">
        <v>1954</v>
      </c>
      <c r="X260" s="146">
        <v>0</v>
      </c>
      <c r="Y260" s="146">
        <v>0</v>
      </c>
      <c r="Z260" s="146">
        <v>0</v>
      </c>
      <c r="AA260" s="4"/>
      <c r="AB260" s="141"/>
      <c r="AC260" s="142"/>
      <c r="AD260" s="4"/>
      <c r="AE260" s="4"/>
      <c r="AF260" s="144"/>
      <c r="AG260" s="4"/>
      <c r="AH260" s="143" t="s">
        <v>70</v>
      </c>
      <c r="AI260" s="4"/>
      <c r="AJ260" s="143" t="s">
        <v>9560</v>
      </c>
      <c r="AK260" s="143" t="s">
        <v>9553</v>
      </c>
    </row>
    <row r="261" spans="1:37">
      <c r="B261" s="145" t="s">
        <v>5175</v>
      </c>
      <c r="C261" s="4" t="s">
        <v>160</v>
      </c>
      <c r="D261" s="4" t="s">
        <v>1946</v>
      </c>
      <c r="E261" s="4" t="s">
        <v>1946</v>
      </c>
      <c r="F261" s="4" t="s">
        <v>1060</v>
      </c>
      <c r="G261" s="4" t="s">
        <v>5759</v>
      </c>
      <c r="H261" s="4" t="s">
        <v>1471</v>
      </c>
      <c r="I261" s="4" t="s">
        <v>1472</v>
      </c>
      <c r="J261" s="4" t="s">
        <v>5760</v>
      </c>
      <c r="K261" s="139">
        <v>1000000000</v>
      </c>
      <c r="L261" s="139">
        <v>1000000000</v>
      </c>
      <c r="M261" s="4" t="s">
        <v>5752</v>
      </c>
      <c r="N261" s="4" t="s">
        <v>1911</v>
      </c>
      <c r="O261" s="4" t="s">
        <v>3590</v>
      </c>
      <c r="P261" s="186">
        <f t="shared" si="20"/>
        <v>1000000000</v>
      </c>
      <c r="Q261" s="186">
        <f t="shared" si="19"/>
        <v>0</v>
      </c>
      <c r="R261" s="4">
        <v>112</v>
      </c>
      <c r="S261" s="4" t="s">
        <v>70</v>
      </c>
      <c r="T261" s="4" t="s">
        <v>70</v>
      </c>
      <c r="U261" s="140">
        <v>45321</v>
      </c>
      <c r="V261" s="4" t="s">
        <v>1884</v>
      </c>
      <c r="W261" s="4" t="s">
        <v>1954</v>
      </c>
      <c r="X261" s="146">
        <v>0</v>
      </c>
      <c r="Y261" s="146">
        <v>0</v>
      </c>
      <c r="Z261" s="146">
        <v>0</v>
      </c>
      <c r="AA261" s="4"/>
      <c r="AB261" s="141"/>
      <c r="AC261" s="142"/>
      <c r="AD261" s="4"/>
      <c r="AE261" s="4"/>
      <c r="AF261" s="144"/>
      <c r="AG261" s="4"/>
      <c r="AH261" s="143" t="s">
        <v>70</v>
      </c>
      <c r="AI261" s="4"/>
      <c r="AJ261" s="143" t="s">
        <v>9560</v>
      </c>
      <c r="AK261" s="143" t="s">
        <v>9553</v>
      </c>
    </row>
    <row r="262" spans="1:37">
      <c r="A262" t="s">
        <v>4975</v>
      </c>
      <c r="B262" s="145" t="s">
        <v>5418</v>
      </c>
      <c r="C262" s="4" t="s">
        <v>160</v>
      </c>
      <c r="D262" s="4" t="s">
        <v>1946</v>
      </c>
      <c r="E262" s="4" t="s">
        <v>1946</v>
      </c>
      <c r="F262" s="4" t="s">
        <v>1060</v>
      </c>
      <c r="G262" s="4" t="s">
        <v>5761</v>
      </c>
      <c r="H262" s="4" t="s">
        <v>1732</v>
      </c>
      <c r="I262" s="4" t="s">
        <v>1733</v>
      </c>
      <c r="J262" s="4" t="s">
        <v>5762</v>
      </c>
      <c r="K262" s="139">
        <v>873000000</v>
      </c>
      <c r="L262" s="4">
        <v>873000000</v>
      </c>
      <c r="M262" s="4" t="s">
        <v>5184</v>
      </c>
      <c r="N262" s="4" t="s">
        <v>2727</v>
      </c>
      <c r="O262" s="4" t="s">
        <v>2569</v>
      </c>
      <c r="P262" s="186">
        <f t="shared" si="20"/>
        <v>873000000</v>
      </c>
      <c r="Q262" s="4"/>
      <c r="R262" s="4">
        <v>248</v>
      </c>
      <c r="S262" s="4" t="s">
        <v>70</v>
      </c>
      <c r="T262" s="4" t="s">
        <v>70</v>
      </c>
      <c r="U262" s="140">
        <v>45357</v>
      </c>
      <c r="V262" s="4" t="s">
        <v>1887</v>
      </c>
      <c r="W262" s="4" t="s">
        <v>1954</v>
      </c>
      <c r="X262" s="146">
        <v>0</v>
      </c>
      <c r="Y262" s="146">
        <v>0</v>
      </c>
      <c r="Z262" s="146">
        <v>0</v>
      </c>
      <c r="AA262" s="4"/>
      <c r="AB262" s="141"/>
      <c r="AC262" s="142"/>
      <c r="AD262" s="4"/>
      <c r="AE262" s="4"/>
      <c r="AF262" s="144"/>
      <c r="AG262" s="4"/>
      <c r="AH262" s="143" t="s">
        <v>70</v>
      </c>
      <c r="AI262" s="4"/>
      <c r="AJ262" s="143" t="s">
        <v>9560</v>
      </c>
      <c r="AK262" s="143" t="s">
        <v>9553</v>
      </c>
    </row>
    <row r="263" spans="1:37">
      <c r="A263" t="s">
        <v>4975</v>
      </c>
      <c r="B263" s="145" t="s">
        <v>5418</v>
      </c>
      <c r="C263" s="4" t="s">
        <v>160</v>
      </c>
      <c r="D263" s="4" t="s">
        <v>1946</v>
      </c>
      <c r="E263" s="4" t="s">
        <v>1946</v>
      </c>
      <c r="F263" s="4" t="s">
        <v>1060</v>
      </c>
      <c r="G263" s="4" t="s">
        <v>5763</v>
      </c>
      <c r="H263" s="4" t="s">
        <v>1732</v>
      </c>
      <c r="I263" s="4" t="s">
        <v>1733</v>
      </c>
      <c r="J263" s="4" t="s">
        <v>5764</v>
      </c>
      <c r="K263" s="139">
        <v>106585000</v>
      </c>
      <c r="L263" s="4">
        <v>106585000</v>
      </c>
      <c r="M263" s="4" t="s">
        <v>5184</v>
      </c>
      <c r="N263" s="4" t="s">
        <v>3830</v>
      </c>
      <c r="O263" s="4" t="s">
        <v>3655</v>
      </c>
      <c r="P263" s="186">
        <f t="shared" si="20"/>
        <v>106585000</v>
      </c>
      <c r="Q263" s="4"/>
      <c r="R263" s="4">
        <v>248</v>
      </c>
      <c r="S263" s="4" t="s">
        <v>70</v>
      </c>
      <c r="T263" s="4" t="s">
        <v>70</v>
      </c>
      <c r="U263" s="140">
        <v>45357</v>
      </c>
      <c r="V263" s="4" t="s">
        <v>1887</v>
      </c>
      <c r="W263" s="4" t="s">
        <v>1954</v>
      </c>
      <c r="X263" s="146">
        <v>0</v>
      </c>
      <c r="Y263" s="146">
        <v>0</v>
      </c>
      <c r="Z263" s="146">
        <v>0</v>
      </c>
      <c r="AA263" s="4"/>
      <c r="AB263" s="141"/>
      <c r="AC263" s="142"/>
      <c r="AD263" s="4"/>
      <c r="AE263" s="4"/>
      <c r="AF263" s="144"/>
      <c r="AG263" s="4"/>
      <c r="AH263" s="143" t="s">
        <v>70</v>
      </c>
      <c r="AI263" s="4"/>
      <c r="AJ263" s="143" t="s">
        <v>9560</v>
      </c>
      <c r="AK263" s="143" t="s">
        <v>9553</v>
      </c>
    </row>
    <row r="264" spans="1:37">
      <c r="A264" t="s">
        <v>4975</v>
      </c>
      <c r="B264" s="145" t="s">
        <v>5418</v>
      </c>
      <c r="C264" s="4" t="s">
        <v>160</v>
      </c>
      <c r="D264" s="4" t="s">
        <v>1946</v>
      </c>
      <c r="E264" s="4" t="s">
        <v>1946</v>
      </c>
      <c r="F264" s="4" t="s">
        <v>1060</v>
      </c>
      <c r="G264" s="4" t="s">
        <v>5765</v>
      </c>
      <c r="H264" s="4" t="s">
        <v>1732</v>
      </c>
      <c r="I264" s="4" t="s">
        <v>1733</v>
      </c>
      <c r="J264" s="4" t="s">
        <v>5766</v>
      </c>
      <c r="K264" s="139">
        <v>200000000</v>
      </c>
      <c r="L264" s="4">
        <v>200000000</v>
      </c>
      <c r="M264" s="4" t="s">
        <v>5184</v>
      </c>
      <c r="N264" s="4" t="s">
        <v>3830</v>
      </c>
      <c r="O264" s="4" t="s">
        <v>3655</v>
      </c>
      <c r="P264" s="186">
        <f t="shared" si="20"/>
        <v>200000000</v>
      </c>
      <c r="Q264" s="4"/>
      <c r="R264" s="4">
        <v>248</v>
      </c>
      <c r="S264" s="4" t="s">
        <v>70</v>
      </c>
      <c r="T264" s="4" t="s">
        <v>70</v>
      </c>
      <c r="U264" s="140">
        <v>45357</v>
      </c>
      <c r="V264" s="4" t="s">
        <v>1887</v>
      </c>
      <c r="W264" s="4" t="s">
        <v>1954</v>
      </c>
      <c r="X264" s="146">
        <v>0</v>
      </c>
      <c r="Y264" s="146">
        <v>0</v>
      </c>
      <c r="Z264" s="146">
        <v>0</v>
      </c>
      <c r="AA264" s="4"/>
      <c r="AB264" s="141"/>
      <c r="AC264" s="142"/>
      <c r="AD264" s="4"/>
      <c r="AE264" s="4"/>
      <c r="AF264" s="144"/>
      <c r="AG264" s="4"/>
      <c r="AH264" s="143" t="s">
        <v>70</v>
      </c>
      <c r="AI264" s="4"/>
      <c r="AJ264" s="143" t="s">
        <v>9560</v>
      </c>
      <c r="AK264" s="143" t="s">
        <v>9553</v>
      </c>
    </row>
    <row r="265" spans="1:37">
      <c r="A265" t="s">
        <v>4975</v>
      </c>
      <c r="B265" s="145" t="s">
        <v>5418</v>
      </c>
      <c r="C265" s="4" t="s">
        <v>160</v>
      </c>
      <c r="D265" s="4" t="s">
        <v>1946</v>
      </c>
      <c r="E265" s="4" t="s">
        <v>1946</v>
      </c>
      <c r="F265" s="4" t="s">
        <v>1060</v>
      </c>
      <c r="G265" s="4" t="s">
        <v>5767</v>
      </c>
      <c r="H265" s="4" t="s">
        <v>1732</v>
      </c>
      <c r="I265" s="4" t="s">
        <v>1733</v>
      </c>
      <c r="J265" s="4" t="s">
        <v>5768</v>
      </c>
      <c r="K265" s="139">
        <v>865223423</v>
      </c>
      <c r="L265" s="4">
        <v>865223423</v>
      </c>
      <c r="M265" s="4" t="s">
        <v>5623</v>
      </c>
      <c r="N265" s="4" t="s">
        <v>4531</v>
      </c>
      <c r="O265" s="4" t="s">
        <v>3102</v>
      </c>
      <c r="P265" s="186">
        <f t="shared" si="20"/>
        <v>865223423</v>
      </c>
      <c r="Q265" s="4"/>
      <c r="R265" s="4">
        <v>248</v>
      </c>
      <c r="S265" s="4" t="s">
        <v>70</v>
      </c>
      <c r="T265" s="4" t="s">
        <v>70</v>
      </c>
      <c r="U265" s="140">
        <v>45357</v>
      </c>
      <c r="V265" s="4" t="s">
        <v>1887</v>
      </c>
      <c r="W265" s="4" t="s">
        <v>1954</v>
      </c>
      <c r="X265" s="146">
        <v>0</v>
      </c>
      <c r="Y265" s="146">
        <v>0</v>
      </c>
      <c r="Z265" s="146">
        <v>0</v>
      </c>
      <c r="AA265" s="4"/>
      <c r="AB265" s="141"/>
      <c r="AC265" s="142"/>
      <c r="AD265" s="4"/>
      <c r="AE265" s="4"/>
      <c r="AF265" s="144"/>
      <c r="AG265" s="4"/>
      <c r="AH265" s="143" t="s">
        <v>70</v>
      </c>
      <c r="AI265" s="4"/>
      <c r="AJ265" s="143" t="s">
        <v>9560</v>
      </c>
      <c r="AK265" s="143" t="s">
        <v>9553</v>
      </c>
    </row>
    <row r="266" spans="1:37">
      <c r="A266" t="s">
        <v>4975</v>
      </c>
      <c r="B266" s="145" t="s">
        <v>5418</v>
      </c>
      <c r="C266" s="4" t="s">
        <v>160</v>
      </c>
      <c r="D266" s="4" t="s">
        <v>1946</v>
      </c>
      <c r="E266" s="4" t="s">
        <v>1946</v>
      </c>
      <c r="F266" s="4" t="s">
        <v>1060</v>
      </c>
      <c r="G266" s="4" t="s">
        <v>5769</v>
      </c>
      <c r="H266" s="4" t="s">
        <v>1732</v>
      </c>
      <c r="I266" s="4" t="s">
        <v>1733</v>
      </c>
      <c r="J266" s="4" t="s">
        <v>5770</v>
      </c>
      <c r="K266" s="139">
        <v>1820000000</v>
      </c>
      <c r="L266" s="4">
        <v>1820000000</v>
      </c>
      <c r="M266" s="4" t="s">
        <v>5623</v>
      </c>
      <c r="N266" s="4" t="s">
        <v>2811</v>
      </c>
      <c r="O266" s="4" t="s">
        <v>3619</v>
      </c>
      <c r="P266" s="186">
        <f t="shared" si="20"/>
        <v>1820000000</v>
      </c>
      <c r="Q266" s="4"/>
      <c r="R266" s="4">
        <v>248</v>
      </c>
      <c r="S266" s="4" t="s">
        <v>70</v>
      </c>
      <c r="T266" s="4" t="s">
        <v>70</v>
      </c>
      <c r="U266" s="140">
        <v>45357</v>
      </c>
      <c r="V266" s="4" t="s">
        <v>1887</v>
      </c>
      <c r="W266" s="4" t="s">
        <v>1954</v>
      </c>
      <c r="X266" s="146">
        <v>0</v>
      </c>
      <c r="Y266" s="146">
        <v>0</v>
      </c>
      <c r="Z266" s="146">
        <v>0</v>
      </c>
      <c r="AA266" s="4"/>
      <c r="AB266" s="141"/>
      <c r="AC266" s="142"/>
      <c r="AD266" s="4"/>
      <c r="AE266" s="4"/>
      <c r="AF266" s="144"/>
      <c r="AG266" s="4"/>
      <c r="AH266" s="143" t="s">
        <v>70</v>
      </c>
      <c r="AI266" s="4"/>
      <c r="AJ266" s="143" t="s">
        <v>9560</v>
      </c>
      <c r="AK266" s="143" t="s">
        <v>9553</v>
      </c>
    </row>
    <row r="267" spans="1:37">
      <c r="A267" t="s">
        <v>4975</v>
      </c>
      <c r="B267" s="145" t="s">
        <v>5418</v>
      </c>
      <c r="C267" s="4" t="s">
        <v>160</v>
      </c>
      <c r="D267" s="4" t="s">
        <v>1946</v>
      </c>
      <c r="E267" s="4" t="s">
        <v>1946</v>
      </c>
      <c r="F267" s="4" t="s">
        <v>1060</v>
      </c>
      <c r="G267" s="4" t="s">
        <v>5771</v>
      </c>
      <c r="H267" s="4" t="s">
        <v>1732</v>
      </c>
      <c r="I267" s="4" t="s">
        <v>1733</v>
      </c>
      <c r="J267" s="4" t="s">
        <v>5772</v>
      </c>
      <c r="K267" s="139">
        <v>1353600000</v>
      </c>
      <c r="L267" s="4">
        <v>1353600000</v>
      </c>
      <c r="M267" s="4" t="s">
        <v>5623</v>
      </c>
      <c r="N267" s="4" t="s">
        <v>2876</v>
      </c>
      <c r="O267" s="4" t="s">
        <v>2156</v>
      </c>
      <c r="P267" s="186">
        <f t="shared" si="20"/>
        <v>1353600000</v>
      </c>
      <c r="Q267" s="4"/>
      <c r="R267" s="4">
        <v>248</v>
      </c>
      <c r="S267" s="4" t="s">
        <v>70</v>
      </c>
      <c r="T267" s="4" t="s">
        <v>70</v>
      </c>
      <c r="U267" s="140">
        <v>45357</v>
      </c>
      <c r="V267" s="4" t="s">
        <v>1887</v>
      </c>
      <c r="W267" s="4" t="s">
        <v>1954</v>
      </c>
      <c r="X267" s="146">
        <v>0</v>
      </c>
      <c r="Y267" s="146">
        <v>0</v>
      </c>
      <c r="Z267" s="146">
        <v>0</v>
      </c>
      <c r="AA267" s="4"/>
      <c r="AB267" s="141"/>
      <c r="AC267" s="142"/>
      <c r="AD267" s="4"/>
      <c r="AE267" s="4"/>
      <c r="AF267" s="144"/>
      <c r="AG267" s="4"/>
      <c r="AH267" s="143" t="s">
        <v>70</v>
      </c>
      <c r="AI267" s="4"/>
      <c r="AJ267" s="143" t="s">
        <v>9560</v>
      </c>
      <c r="AK267" s="143" t="s">
        <v>9553</v>
      </c>
    </row>
    <row r="268" spans="1:37">
      <c r="A268" t="s">
        <v>4975</v>
      </c>
      <c r="B268" s="145" t="s">
        <v>5418</v>
      </c>
      <c r="C268" s="4" t="s">
        <v>160</v>
      </c>
      <c r="D268" s="4" t="s">
        <v>1946</v>
      </c>
      <c r="E268" s="4" t="s">
        <v>1946</v>
      </c>
      <c r="F268" s="4" t="s">
        <v>1060</v>
      </c>
      <c r="G268" s="4" t="s">
        <v>5773</v>
      </c>
      <c r="H268" s="4" t="s">
        <v>1732</v>
      </c>
      <c r="I268" s="4" t="s">
        <v>1733</v>
      </c>
      <c r="J268" s="4" t="s">
        <v>5774</v>
      </c>
      <c r="K268" s="139">
        <v>575702039</v>
      </c>
      <c r="L268" s="4">
        <v>575702039</v>
      </c>
      <c r="M268" s="4" t="s">
        <v>5623</v>
      </c>
      <c r="N268" s="4" t="s">
        <v>3547</v>
      </c>
      <c r="O268" s="4" t="s">
        <v>3786</v>
      </c>
      <c r="P268" s="186">
        <f t="shared" si="20"/>
        <v>575702039</v>
      </c>
      <c r="Q268" s="4"/>
      <c r="R268" s="4">
        <v>248</v>
      </c>
      <c r="S268" s="4" t="s">
        <v>70</v>
      </c>
      <c r="T268" s="4" t="s">
        <v>70</v>
      </c>
      <c r="U268" s="140">
        <v>45357</v>
      </c>
      <c r="V268" s="4" t="s">
        <v>1887</v>
      </c>
      <c r="W268" s="4" t="s">
        <v>1954</v>
      </c>
      <c r="X268" s="146">
        <v>0</v>
      </c>
      <c r="Y268" s="146">
        <v>0</v>
      </c>
      <c r="Z268" s="146">
        <v>0</v>
      </c>
      <c r="AA268" s="4"/>
      <c r="AB268" s="141"/>
      <c r="AC268" s="142"/>
      <c r="AD268" s="4"/>
      <c r="AE268" s="4"/>
      <c r="AF268" s="144"/>
      <c r="AG268" s="4"/>
      <c r="AH268" s="143" t="s">
        <v>70</v>
      </c>
      <c r="AI268" s="4"/>
      <c r="AJ268" s="143" t="s">
        <v>9560</v>
      </c>
      <c r="AK268" s="143" t="s">
        <v>9553</v>
      </c>
    </row>
    <row r="269" spans="1:37">
      <c r="A269" t="s">
        <v>4975</v>
      </c>
      <c r="B269" s="145" t="s">
        <v>5418</v>
      </c>
      <c r="C269" s="4" t="s">
        <v>160</v>
      </c>
      <c r="D269" s="4" t="s">
        <v>1946</v>
      </c>
      <c r="E269" s="4" t="s">
        <v>1946</v>
      </c>
      <c r="F269" s="4" t="s">
        <v>1060</v>
      </c>
      <c r="G269" s="4" t="s">
        <v>5775</v>
      </c>
      <c r="H269" s="4" t="s">
        <v>1732</v>
      </c>
      <c r="I269" s="4" t="s">
        <v>1733</v>
      </c>
      <c r="J269" s="4" t="s">
        <v>5776</v>
      </c>
      <c r="K269" s="139">
        <v>1000000000</v>
      </c>
      <c r="L269" s="4">
        <v>1000000000</v>
      </c>
      <c r="M269" s="4" t="s">
        <v>5623</v>
      </c>
      <c r="N269" s="4" t="s">
        <v>3375</v>
      </c>
      <c r="O269" s="4" t="s">
        <v>2225</v>
      </c>
      <c r="P269" s="186">
        <f t="shared" si="20"/>
        <v>1000000000</v>
      </c>
      <c r="Q269" s="4"/>
      <c r="R269" s="4">
        <v>248</v>
      </c>
      <c r="S269" s="4" t="s">
        <v>70</v>
      </c>
      <c r="T269" s="4" t="s">
        <v>70</v>
      </c>
      <c r="U269" s="140">
        <v>45357</v>
      </c>
      <c r="V269" s="4" t="s">
        <v>1887</v>
      </c>
      <c r="W269" s="4" t="s">
        <v>1954</v>
      </c>
      <c r="X269" s="146">
        <v>0</v>
      </c>
      <c r="Y269" s="146">
        <v>0</v>
      </c>
      <c r="Z269" s="146">
        <v>0</v>
      </c>
      <c r="AA269" s="4"/>
      <c r="AB269" s="141"/>
      <c r="AC269" s="142"/>
      <c r="AD269" s="4"/>
      <c r="AE269" s="4"/>
      <c r="AF269" s="144"/>
      <c r="AG269" s="4"/>
      <c r="AH269" s="143" t="s">
        <v>70</v>
      </c>
      <c r="AI269" s="4"/>
      <c r="AJ269" s="143" t="s">
        <v>9560</v>
      </c>
      <c r="AK269" s="143" t="s">
        <v>9553</v>
      </c>
    </row>
    <row r="270" spans="1:37">
      <c r="A270" t="s">
        <v>4975</v>
      </c>
      <c r="B270" s="145" t="s">
        <v>5418</v>
      </c>
      <c r="C270" s="4" t="s">
        <v>160</v>
      </c>
      <c r="D270" s="4" t="s">
        <v>1946</v>
      </c>
      <c r="E270" s="4" t="s">
        <v>1946</v>
      </c>
      <c r="F270" s="4" t="s">
        <v>1060</v>
      </c>
      <c r="G270" s="4" t="s">
        <v>5777</v>
      </c>
      <c r="H270" s="4" t="s">
        <v>1732</v>
      </c>
      <c r="I270" s="4" t="s">
        <v>1733</v>
      </c>
      <c r="J270" s="4" t="s">
        <v>5778</v>
      </c>
      <c r="K270" s="139">
        <v>3500000000</v>
      </c>
      <c r="L270" s="4">
        <v>3500000000</v>
      </c>
      <c r="M270" s="4" t="s">
        <v>4666</v>
      </c>
      <c r="N270" s="4" t="s">
        <v>5596</v>
      </c>
      <c r="O270" s="4" t="s">
        <v>3190</v>
      </c>
      <c r="P270" s="186">
        <f t="shared" si="20"/>
        <v>3500000000</v>
      </c>
      <c r="Q270" s="4"/>
      <c r="R270" s="4">
        <v>248</v>
      </c>
      <c r="S270" s="4" t="s">
        <v>70</v>
      </c>
      <c r="T270" s="4" t="s">
        <v>70</v>
      </c>
      <c r="U270" s="140">
        <v>45357</v>
      </c>
      <c r="V270" s="4" t="s">
        <v>1887</v>
      </c>
      <c r="W270" s="4" t="s">
        <v>1954</v>
      </c>
      <c r="X270" s="146">
        <v>0</v>
      </c>
      <c r="Y270" s="146">
        <v>0</v>
      </c>
      <c r="Z270" s="146">
        <v>0</v>
      </c>
      <c r="AA270" s="4"/>
      <c r="AB270" s="141"/>
      <c r="AC270" s="142"/>
      <c r="AD270" s="4"/>
      <c r="AE270" s="4"/>
      <c r="AF270" s="144"/>
      <c r="AG270" s="4"/>
      <c r="AH270" s="143" t="s">
        <v>70</v>
      </c>
      <c r="AI270" s="4"/>
      <c r="AJ270" s="143" t="s">
        <v>9560</v>
      </c>
      <c r="AK270" s="143" t="s">
        <v>9553</v>
      </c>
    </row>
    <row r="271" spans="1:37">
      <c r="A271" t="s">
        <v>4975</v>
      </c>
      <c r="B271" s="145" t="s">
        <v>5418</v>
      </c>
      <c r="C271" s="4" t="s">
        <v>160</v>
      </c>
      <c r="D271" s="4" t="s">
        <v>1946</v>
      </c>
      <c r="E271" s="4" t="s">
        <v>1946</v>
      </c>
      <c r="F271" s="4" t="s">
        <v>1060</v>
      </c>
      <c r="G271" s="4" t="s">
        <v>5779</v>
      </c>
      <c r="H271" s="4" t="s">
        <v>1732</v>
      </c>
      <c r="I271" s="4" t="s">
        <v>1733</v>
      </c>
      <c r="J271" s="4" t="s">
        <v>5780</v>
      </c>
      <c r="K271" s="139">
        <v>1170000000</v>
      </c>
      <c r="L271" s="4">
        <v>1170000000</v>
      </c>
      <c r="M271" s="4" t="s">
        <v>4666</v>
      </c>
      <c r="N271" s="4" t="s">
        <v>2645</v>
      </c>
      <c r="O271" s="4" t="s">
        <v>3403</v>
      </c>
      <c r="P271" s="186">
        <f t="shared" si="20"/>
        <v>1170000000</v>
      </c>
      <c r="Q271" s="4"/>
      <c r="R271" s="4">
        <v>248</v>
      </c>
      <c r="S271" s="4" t="s">
        <v>70</v>
      </c>
      <c r="T271" s="4" t="s">
        <v>70</v>
      </c>
      <c r="U271" s="140">
        <v>45357</v>
      </c>
      <c r="V271" s="4" t="s">
        <v>1887</v>
      </c>
      <c r="W271" s="4" t="s">
        <v>1954</v>
      </c>
      <c r="X271" s="146">
        <v>0</v>
      </c>
      <c r="Y271" s="146">
        <v>0</v>
      </c>
      <c r="Z271" s="146">
        <v>0</v>
      </c>
      <c r="AA271" s="4"/>
      <c r="AB271" s="141"/>
      <c r="AC271" s="142"/>
      <c r="AD271" s="4"/>
      <c r="AE271" s="4"/>
      <c r="AF271" s="144"/>
      <c r="AG271" s="4"/>
      <c r="AH271" s="143" t="s">
        <v>70</v>
      </c>
      <c r="AI271" s="4"/>
      <c r="AJ271" s="143" t="s">
        <v>9560</v>
      </c>
      <c r="AK271" s="143" t="s">
        <v>9553</v>
      </c>
    </row>
    <row r="272" spans="1:37">
      <c r="A272" t="s">
        <v>4975</v>
      </c>
      <c r="B272" s="145" t="s">
        <v>5418</v>
      </c>
      <c r="C272" s="4" t="s">
        <v>160</v>
      </c>
      <c r="D272" s="4" t="s">
        <v>1946</v>
      </c>
      <c r="E272" s="4" t="s">
        <v>1946</v>
      </c>
      <c r="F272" s="4" t="s">
        <v>1060</v>
      </c>
      <c r="G272" s="4" t="s">
        <v>5781</v>
      </c>
      <c r="H272" s="4" t="s">
        <v>1732</v>
      </c>
      <c r="I272" s="4" t="s">
        <v>1733</v>
      </c>
      <c r="J272" s="4" t="s">
        <v>5782</v>
      </c>
      <c r="K272" s="139">
        <v>2800000000</v>
      </c>
      <c r="L272" s="4">
        <v>2800000000</v>
      </c>
      <c r="M272" s="4" t="s">
        <v>4666</v>
      </c>
      <c r="N272" s="4" t="s">
        <v>2501</v>
      </c>
      <c r="O272" s="4" t="s">
        <v>2612</v>
      </c>
      <c r="P272" s="186">
        <f t="shared" si="20"/>
        <v>2800000000</v>
      </c>
      <c r="Q272" s="4"/>
      <c r="R272" s="4">
        <v>248</v>
      </c>
      <c r="S272" s="4" t="s">
        <v>70</v>
      </c>
      <c r="T272" s="4" t="s">
        <v>70</v>
      </c>
      <c r="U272" s="140">
        <v>45357</v>
      </c>
      <c r="V272" s="4" t="s">
        <v>1887</v>
      </c>
      <c r="W272" s="4" t="s">
        <v>1954</v>
      </c>
      <c r="X272" s="146">
        <v>0</v>
      </c>
      <c r="Y272" s="146">
        <v>0</v>
      </c>
      <c r="Z272" s="146">
        <v>0</v>
      </c>
      <c r="AA272" s="4"/>
      <c r="AB272" s="141"/>
      <c r="AC272" s="142"/>
      <c r="AD272" s="4"/>
      <c r="AE272" s="4"/>
      <c r="AF272" s="144"/>
      <c r="AG272" s="4"/>
      <c r="AH272" s="143" t="s">
        <v>70</v>
      </c>
      <c r="AI272" s="4"/>
      <c r="AJ272" s="143" t="s">
        <v>9560</v>
      </c>
      <c r="AK272" s="143" t="s">
        <v>9553</v>
      </c>
    </row>
    <row r="273" spans="1:38">
      <c r="A273" t="s">
        <v>4975</v>
      </c>
      <c r="B273" s="145" t="s">
        <v>5418</v>
      </c>
      <c r="C273" s="4" t="s">
        <v>160</v>
      </c>
      <c r="D273" s="4" t="s">
        <v>1946</v>
      </c>
      <c r="E273" s="4" t="s">
        <v>1946</v>
      </c>
      <c r="F273" s="4" t="s">
        <v>1060</v>
      </c>
      <c r="G273" s="4" t="s">
        <v>5783</v>
      </c>
      <c r="H273" s="4" t="s">
        <v>1732</v>
      </c>
      <c r="I273" s="4" t="s">
        <v>1733</v>
      </c>
      <c r="J273" s="4" t="s">
        <v>5784</v>
      </c>
      <c r="K273" s="139">
        <v>2890000000</v>
      </c>
      <c r="L273" s="4">
        <v>2890000000</v>
      </c>
      <c r="M273" s="4" t="s">
        <v>4666</v>
      </c>
      <c r="N273" s="4" t="s">
        <v>3798</v>
      </c>
      <c r="O273" s="4" t="s">
        <v>5410</v>
      </c>
      <c r="P273" s="186">
        <f t="shared" si="20"/>
        <v>2890000000</v>
      </c>
      <c r="Q273" s="4"/>
      <c r="R273" s="4">
        <v>248</v>
      </c>
      <c r="S273" s="4" t="s">
        <v>70</v>
      </c>
      <c r="T273" s="4" t="s">
        <v>70</v>
      </c>
      <c r="U273" s="140">
        <v>45357</v>
      </c>
      <c r="V273" s="4" t="s">
        <v>1887</v>
      </c>
      <c r="W273" s="4" t="s">
        <v>1954</v>
      </c>
      <c r="X273" s="146">
        <v>0</v>
      </c>
      <c r="Y273" s="146">
        <v>0</v>
      </c>
      <c r="Z273" s="146">
        <v>0</v>
      </c>
      <c r="AA273" s="4"/>
      <c r="AB273" s="141"/>
      <c r="AC273" s="142"/>
      <c r="AD273" s="4"/>
      <c r="AE273" s="4"/>
      <c r="AF273" s="144"/>
      <c r="AG273" s="4"/>
      <c r="AH273" s="143" t="s">
        <v>70</v>
      </c>
      <c r="AI273" s="4"/>
      <c r="AJ273" s="143" t="s">
        <v>9560</v>
      </c>
      <c r="AK273" s="143" t="s">
        <v>9553</v>
      </c>
    </row>
    <row r="274" spans="1:38">
      <c r="B274" s="145" t="s">
        <v>5175</v>
      </c>
      <c r="C274" s="4" t="s">
        <v>160</v>
      </c>
      <c r="D274" s="4" t="s">
        <v>1946</v>
      </c>
      <c r="E274" s="4" t="s">
        <v>1946</v>
      </c>
      <c r="F274" s="4" t="s">
        <v>1060</v>
      </c>
      <c r="G274" s="4" t="s">
        <v>5785</v>
      </c>
      <c r="H274" s="4" t="s">
        <v>1295</v>
      </c>
      <c r="I274" s="4" t="s">
        <v>1296</v>
      </c>
      <c r="J274" s="4" t="s">
        <v>5786</v>
      </c>
      <c r="K274" s="139">
        <v>202531662</v>
      </c>
      <c r="L274" s="139">
        <v>202531662</v>
      </c>
      <c r="M274" s="4" t="s">
        <v>5787</v>
      </c>
      <c r="N274" s="4" t="s">
        <v>5788</v>
      </c>
      <c r="O274" s="4" t="s">
        <v>3124</v>
      </c>
      <c r="P274" s="186">
        <f t="shared" si="20"/>
        <v>202531662</v>
      </c>
      <c r="Q274" s="186">
        <f t="shared" ref="Q274:Q289" si="21">P274-K274</f>
        <v>0</v>
      </c>
      <c r="R274" s="4">
        <v>114</v>
      </c>
      <c r="S274" s="4" t="s">
        <v>70</v>
      </c>
      <c r="T274" s="4" t="s">
        <v>70</v>
      </c>
      <c r="U274" s="140">
        <v>45321</v>
      </c>
      <c r="V274" s="4" t="s">
        <v>1884</v>
      </c>
      <c r="W274" s="4" t="s">
        <v>1954</v>
      </c>
      <c r="X274" s="146" t="s">
        <v>70</v>
      </c>
      <c r="Y274" s="95">
        <v>45353</v>
      </c>
      <c r="Z274" s="4" t="s">
        <v>1888</v>
      </c>
      <c r="AA274" s="4" t="s">
        <v>1886</v>
      </c>
      <c r="AB274" s="141">
        <f t="shared" ref="AB274:AB308" si="22">L274</f>
        <v>202531662</v>
      </c>
      <c r="AC274" s="142">
        <f t="shared" ref="AC274:AC308" si="23">P274-AB274</f>
        <v>0</v>
      </c>
      <c r="AD274" s="4"/>
      <c r="AE274" s="4" t="s">
        <v>2037</v>
      </c>
      <c r="AF274" s="252" t="s">
        <v>5789</v>
      </c>
      <c r="AG274" s="4"/>
      <c r="AH274" s="4"/>
      <c r="AI274" s="4"/>
      <c r="AJ274" s="4"/>
      <c r="AK274" s="4"/>
      <c r="AL274" s="95">
        <v>45353</v>
      </c>
    </row>
    <row r="275" spans="1:38">
      <c r="B275" s="145" t="s">
        <v>5175</v>
      </c>
      <c r="C275" s="4" t="s">
        <v>160</v>
      </c>
      <c r="D275" s="4" t="s">
        <v>1946</v>
      </c>
      <c r="E275" s="4" t="s">
        <v>1946</v>
      </c>
      <c r="F275" s="4" t="s">
        <v>1060</v>
      </c>
      <c r="G275" s="4" t="s">
        <v>5790</v>
      </c>
      <c r="H275" s="4" t="s">
        <v>1295</v>
      </c>
      <c r="I275" s="4" t="s">
        <v>1296</v>
      </c>
      <c r="J275" s="4" t="s">
        <v>5791</v>
      </c>
      <c r="K275" s="139">
        <v>202531662</v>
      </c>
      <c r="L275" s="139">
        <v>202531662</v>
      </c>
      <c r="M275" s="4" t="s">
        <v>5787</v>
      </c>
      <c r="N275" s="4" t="s">
        <v>5788</v>
      </c>
      <c r="O275" s="4" t="s">
        <v>3124</v>
      </c>
      <c r="P275" s="186">
        <f t="shared" si="20"/>
        <v>202531662</v>
      </c>
      <c r="Q275" s="186">
        <f t="shared" si="21"/>
        <v>0</v>
      </c>
      <c r="R275" s="4">
        <v>114</v>
      </c>
      <c r="S275" s="4" t="s">
        <v>70</v>
      </c>
      <c r="T275" s="4" t="s">
        <v>70</v>
      </c>
      <c r="U275" s="140">
        <v>45321</v>
      </c>
      <c r="V275" s="4" t="s">
        <v>1884</v>
      </c>
      <c r="W275" s="4" t="s">
        <v>1954</v>
      </c>
      <c r="X275" s="146" t="s">
        <v>70</v>
      </c>
      <c r="Y275" s="95">
        <v>45353</v>
      </c>
      <c r="Z275" s="4" t="s">
        <v>1888</v>
      </c>
      <c r="AA275" s="4" t="s">
        <v>1886</v>
      </c>
      <c r="AB275" s="141">
        <f t="shared" si="22"/>
        <v>202531662</v>
      </c>
      <c r="AC275" s="142">
        <f t="shared" si="23"/>
        <v>0</v>
      </c>
      <c r="AD275" s="4"/>
      <c r="AE275" s="4" t="s">
        <v>2037</v>
      </c>
      <c r="AF275" s="252" t="s">
        <v>5789</v>
      </c>
      <c r="AG275" s="4"/>
      <c r="AH275" s="4"/>
      <c r="AI275" s="4"/>
      <c r="AJ275" s="4"/>
      <c r="AK275" s="4"/>
      <c r="AL275" s="95">
        <v>45353</v>
      </c>
    </row>
    <row r="276" spans="1:38">
      <c r="B276" s="145" t="s">
        <v>5175</v>
      </c>
      <c r="C276" s="4" t="s">
        <v>160</v>
      </c>
      <c r="D276" s="4" t="s">
        <v>1946</v>
      </c>
      <c r="E276" s="4" t="s">
        <v>1946</v>
      </c>
      <c r="F276" s="4" t="s">
        <v>1060</v>
      </c>
      <c r="G276" s="4" t="s">
        <v>5792</v>
      </c>
      <c r="H276" s="4" t="s">
        <v>1295</v>
      </c>
      <c r="I276" s="4" t="s">
        <v>1296</v>
      </c>
      <c r="J276" s="4" t="s">
        <v>5793</v>
      </c>
      <c r="K276" s="139">
        <v>202531662</v>
      </c>
      <c r="L276" s="139">
        <v>202531662</v>
      </c>
      <c r="M276" s="4" t="s">
        <v>5787</v>
      </c>
      <c r="N276" s="4" t="s">
        <v>5788</v>
      </c>
      <c r="O276" s="4" t="s">
        <v>3124</v>
      </c>
      <c r="P276" s="186">
        <f t="shared" si="20"/>
        <v>202531662</v>
      </c>
      <c r="Q276" s="186">
        <f t="shared" si="21"/>
        <v>0</v>
      </c>
      <c r="R276" s="4">
        <v>114</v>
      </c>
      <c r="S276" s="4" t="s">
        <v>70</v>
      </c>
      <c r="T276" s="4" t="s">
        <v>70</v>
      </c>
      <c r="U276" s="140">
        <v>45321</v>
      </c>
      <c r="V276" s="4" t="s">
        <v>1884</v>
      </c>
      <c r="W276" s="4" t="s">
        <v>1954</v>
      </c>
      <c r="X276" s="146" t="s">
        <v>70</v>
      </c>
      <c r="Y276" s="95">
        <v>45353</v>
      </c>
      <c r="Z276" s="4" t="s">
        <v>1888</v>
      </c>
      <c r="AA276" s="4" t="s">
        <v>1886</v>
      </c>
      <c r="AB276" s="141">
        <f t="shared" si="22"/>
        <v>202531662</v>
      </c>
      <c r="AC276" s="142">
        <f t="shared" si="23"/>
        <v>0</v>
      </c>
      <c r="AD276" s="4"/>
      <c r="AE276" s="4" t="s">
        <v>2037</v>
      </c>
      <c r="AF276" s="252" t="s">
        <v>5789</v>
      </c>
      <c r="AG276" s="4"/>
      <c r="AH276" s="4"/>
      <c r="AI276" s="4"/>
      <c r="AJ276" s="4"/>
      <c r="AK276" s="4"/>
      <c r="AL276" s="95">
        <v>45353</v>
      </c>
    </row>
    <row r="277" spans="1:38">
      <c r="B277" s="145" t="s">
        <v>5175</v>
      </c>
      <c r="C277" s="4" t="s">
        <v>160</v>
      </c>
      <c r="D277" s="4" t="s">
        <v>1946</v>
      </c>
      <c r="E277" s="4" t="s">
        <v>1946</v>
      </c>
      <c r="F277" s="4" t="s">
        <v>1060</v>
      </c>
      <c r="G277" s="4" t="s">
        <v>5794</v>
      </c>
      <c r="H277" s="4" t="s">
        <v>1295</v>
      </c>
      <c r="I277" s="4" t="s">
        <v>1296</v>
      </c>
      <c r="J277" s="4" t="s">
        <v>5795</v>
      </c>
      <c r="K277" s="139">
        <v>202531662</v>
      </c>
      <c r="L277" s="139">
        <v>202531662</v>
      </c>
      <c r="M277" s="4" t="s">
        <v>5787</v>
      </c>
      <c r="N277" s="4" t="s">
        <v>5788</v>
      </c>
      <c r="O277" s="4" t="s">
        <v>3124</v>
      </c>
      <c r="P277" s="186">
        <f t="shared" si="20"/>
        <v>202531662</v>
      </c>
      <c r="Q277" s="186">
        <f t="shared" si="21"/>
        <v>0</v>
      </c>
      <c r="R277" s="4">
        <v>114</v>
      </c>
      <c r="S277" s="4" t="s">
        <v>70</v>
      </c>
      <c r="T277" s="4" t="s">
        <v>70</v>
      </c>
      <c r="U277" s="140">
        <v>45321</v>
      </c>
      <c r="V277" s="4" t="s">
        <v>1884</v>
      </c>
      <c r="W277" s="4" t="s">
        <v>1954</v>
      </c>
      <c r="X277" s="146" t="s">
        <v>70</v>
      </c>
      <c r="Y277" s="95">
        <v>45353</v>
      </c>
      <c r="Z277" s="4" t="s">
        <v>1888</v>
      </c>
      <c r="AA277" s="4" t="s">
        <v>1886</v>
      </c>
      <c r="AB277" s="141">
        <f t="shared" si="22"/>
        <v>202531662</v>
      </c>
      <c r="AC277" s="142">
        <f t="shared" si="23"/>
        <v>0</v>
      </c>
      <c r="AD277" s="4"/>
      <c r="AE277" s="4" t="s">
        <v>2037</v>
      </c>
      <c r="AF277" s="252" t="s">
        <v>5789</v>
      </c>
      <c r="AG277" s="4"/>
      <c r="AH277" s="4"/>
      <c r="AI277" s="4"/>
      <c r="AJ277" s="4"/>
      <c r="AK277" s="4"/>
      <c r="AL277" s="95">
        <v>45353</v>
      </c>
    </row>
    <row r="278" spans="1:38">
      <c r="B278" s="145" t="s">
        <v>5175</v>
      </c>
      <c r="C278" s="4" t="s">
        <v>160</v>
      </c>
      <c r="D278" s="4" t="s">
        <v>1946</v>
      </c>
      <c r="E278" s="4" t="s">
        <v>1946</v>
      </c>
      <c r="F278" s="4" t="s">
        <v>1060</v>
      </c>
      <c r="G278" s="4" t="s">
        <v>5796</v>
      </c>
      <c r="H278" s="4" t="s">
        <v>1295</v>
      </c>
      <c r="I278" s="4" t="s">
        <v>1296</v>
      </c>
      <c r="J278" s="4" t="s">
        <v>5797</v>
      </c>
      <c r="K278" s="139">
        <v>227848105</v>
      </c>
      <c r="L278" s="139">
        <v>227848105</v>
      </c>
      <c r="M278" s="4" t="s">
        <v>5787</v>
      </c>
      <c r="N278" s="4" t="s">
        <v>5788</v>
      </c>
      <c r="O278" s="4" t="s">
        <v>3124</v>
      </c>
      <c r="P278" s="186">
        <f t="shared" si="20"/>
        <v>227848105</v>
      </c>
      <c r="Q278" s="186">
        <f t="shared" si="21"/>
        <v>0</v>
      </c>
      <c r="R278" s="4">
        <v>114</v>
      </c>
      <c r="S278" s="4" t="s">
        <v>70</v>
      </c>
      <c r="T278" s="4" t="s">
        <v>70</v>
      </c>
      <c r="U278" s="140">
        <v>45321</v>
      </c>
      <c r="V278" s="4" t="s">
        <v>1884</v>
      </c>
      <c r="W278" s="4" t="s">
        <v>1954</v>
      </c>
      <c r="X278" s="146" t="s">
        <v>70</v>
      </c>
      <c r="Y278" s="95">
        <v>45353</v>
      </c>
      <c r="Z278" s="4" t="s">
        <v>1888</v>
      </c>
      <c r="AA278" s="4" t="s">
        <v>1886</v>
      </c>
      <c r="AB278" s="141">
        <f t="shared" si="22"/>
        <v>227848105</v>
      </c>
      <c r="AC278" s="142">
        <f t="shared" si="23"/>
        <v>0</v>
      </c>
      <c r="AD278" s="4"/>
      <c r="AE278" s="4" t="s">
        <v>2037</v>
      </c>
      <c r="AF278" s="252" t="s">
        <v>5789</v>
      </c>
      <c r="AG278" s="4"/>
      <c r="AH278" s="4"/>
      <c r="AI278" s="4"/>
      <c r="AJ278" s="4"/>
      <c r="AK278" s="4"/>
      <c r="AL278" s="95">
        <v>45353</v>
      </c>
    </row>
    <row r="279" spans="1:38">
      <c r="B279" s="145" t="s">
        <v>5175</v>
      </c>
      <c r="C279" s="4" t="s">
        <v>160</v>
      </c>
      <c r="D279" s="4" t="s">
        <v>1946</v>
      </c>
      <c r="E279" s="4" t="s">
        <v>1946</v>
      </c>
      <c r="F279" s="4" t="s">
        <v>1060</v>
      </c>
      <c r="G279" s="4" t="s">
        <v>5798</v>
      </c>
      <c r="H279" s="4" t="s">
        <v>1295</v>
      </c>
      <c r="I279" s="4" t="s">
        <v>1296</v>
      </c>
      <c r="J279" s="4" t="s">
        <v>5799</v>
      </c>
      <c r="K279" s="139">
        <v>227848105</v>
      </c>
      <c r="L279" s="139">
        <v>227848105</v>
      </c>
      <c r="M279" s="4" t="s">
        <v>5787</v>
      </c>
      <c r="N279" s="4" t="s">
        <v>5788</v>
      </c>
      <c r="O279" s="4" t="s">
        <v>3124</v>
      </c>
      <c r="P279" s="186">
        <f t="shared" si="20"/>
        <v>227848105</v>
      </c>
      <c r="Q279" s="186">
        <f t="shared" si="21"/>
        <v>0</v>
      </c>
      <c r="R279" s="4">
        <v>114</v>
      </c>
      <c r="S279" s="4" t="s">
        <v>70</v>
      </c>
      <c r="T279" s="4" t="s">
        <v>70</v>
      </c>
      <c r="U279" s="140">
        <v>45321</v>
      </c>
      <c r="V279" s="4" t="s">
        <v>1884</v>
      </c>
      <c r="W279" s="4" t="s">
        <v>1954</v>
      </c>
      <c r="X279" s="146" t="s">
        <v>70</v>
      </c>
      <c r="Y279" s="95">
        <v>45353</v>
      </c>
      <c r="Z279" s="4" t="s">
        <v>1888</v>
      </c>
      <c r="AA279" s="4" t="s">
        <v>1886</v>
      </c>
      <c r="AB279" s="141">
        <f t="shared" si="22"/>
        <v>227848105</v>
      </c>
      <c r="AC279" s="142">
        <f t="shared" si="23"/>
        <v>0</v>
      </c>
      <c r="AD279" s="4"/>
      <c r="AE279" s="4" t="s">
        <v>2037</v>
      </c>
      <c r="AF279" s="252" t="s">
        <v>5789</v>
      </c>
      <c r="AG279" s="4"/>
      <c r="AH279" s="4"/>
      <c r="AI279" s="4"/>
      <c r="AJ279" s="4"/>
      <c r="AK279" s="4"/>
      <c r="AL279" s="95">
        <v>45353</v>
      </c>
    </row>
    <row r="280" spans="1:38">
      <c r="B280" s="145" t="s">
        <v>5175</v>
      </c>
      <c r="C280" s="4" t="s">
        <v>160</v>
      </c>
      <c r="D280" s="4" t="s">
        <v>1946</v>
      </c>
      <c r="E280" s="4" t="s">
        <v>1946</v>
      </c>
      <c r="F280" s="4" t="s">
        <v>1060</v>
      </c>
      <c r="G280" s="4" t="s">
        <v>5800</v>
      </c>
      <c r="H280" s="4" t="s">
        <v>1295</v>
      </c>
      <c r="I280" s="4" t="s">
        <v>1296</v>
      </c>
      <c r="J280" s="4" t="s">
        <v>5801</v>
      </c>
      <c r="K280" s="139">
        <v>126582274</v>
      </c>
      <c r="L280" s="139">
        <v>126582274</v>
      </c>
      <c r="M280" s="4" t="s">
        <v>5787</v>
      </c>
      <c r="N280" s="4" t="s">
        <v>5788</v>
      </c>
      <c r="O280" s="4" t="s">
        <v>3124</v>
      </c>
      <c r="P280" s="186">
        <f t="shared" si="20"/>
        <v>126582274</v>
      </c>
      <c r="Q280" s="186">
        <f t="shared" si="21"/>
        <v>0</v>
      </c>
      <c r="R280" s="4">
        <v>114</v>
      </c>
      <c r="S280" s="4" t="s">
        <v>70</v>
      </c>
      <c r="T280" s="4" t="s">
        <v>70</v>
      </c>
      <c r="U280" s="140">
        <v>45321</v>
      </c>
      <c r="V280" s="4" t="s">
        <v>1884</v>
      </c>
      <c r="W280" s="4" t="s">
        <v>1954</v>
      </c>
      <c r="X280" s="146" t="s">
        <v>70</v>
      </c>
      <c r="Y280" s="95">
        <v>45353</v>
      </c>
      <c r="Z280" s="4" t="s">
        <v>1888</v>
      </c>
      <c r="AA280" s="4" t="s">
        <v>1886</v>
      </c>
      <c r="AB280" s="141">
        <f t="shared" si="22"/>
        <v>126582274</v>
      </c>
      <c r="AC280" s="142">
        <f t="shared" si="23"/>
        <v>0</v>
      </c>
      <c r="AD280" s="4"/>
      <c r="AE280" s="4" t="s">
        <v>2037</v>
      </c>
      <c r="AF280" s="252" t="s">
        <v>5789</v>
      </c>
      <c r="AG280" s="4"/>
      <c r="AH280" s="4"/>
      <c r="AI280" s="4"/>
      <c r="AJ280" s="4"/>
      <c r="AK280" s="4"/>
      <c r="AL280" s="95">
        <v>45353</v>
      </c>
    </row>
    <row r="281" spans="1:38">
      <c r="B281" s="145" t="s">
        <v>5175</v>
      </c>
      <c r="C281" s="4" t="s">
        <v>160</v>
      </c>
      <c r="D281" s="4" t="s">
        <v>1946</v>
      </c>
      <c r="E281" s="4" t="s">
        <v>1946</v>
      </c>
      <c r="F281" s="4" t="s">
        <v>1060</v>
      </c>
      <c r="G281" s="4" t="s">
        <v>5802</v>
      </c>
      <c r="H281" s="4" t="s">
        <v>1295</v>
      </c>
      <c r="I281" s="4" t="s">
        <v>1296</v>
      </c>
      <c r="J281" s="4" t="s">
        <v>5801</v>
      </c>
      <c r="K281" s="139">
        <v>126582274</v>
      </c>
      <c r="L281" s="139">
        <v>126582274</v>
      </c>
      <c r="M281" s="4" t="s">
        <v>5787</v>
      </c>
      <c r="N281" s="4" t="s">
        <v>5788</v>
      </c>
      <c r="O281" s="4" t="s">
        <v>3124</v>
      </c>
      <c r="P281" s="186">
        <f t="shared" si="20"/>
        <v>126582274</v>
      </c>
      <c r="Q281" s="186">
        <f t="shared" si="21"/>
        <v>0</v>
      </c>
      <c r="R281" s="4">
        <v>114</v>
      </c>
      <c r="S281" s="4" t="s">
        <v>70</v>
      </c>
      <c r="T281" s="4" t="s">
        <v>70</v>
      </c>
      <c r="U281" s="140">
        <v>45321</v>
      </c>
      <c r="V281" s="4" t="s">
        <v>1884</v>
      </c>
      <c r="W281" s="4" t="s">
        <v>1954</v>
      </c>
      <c r="X281" s="146" t="s">
        <v>70</v>
      </c>
      <c r="Y281" s="95">
        <v>45353</v>
      </c>
      <c r="Z281" s="4" t="s">
        <v>1888</v>
      </c>
      <c r="AA281" s="4" t="s">
        <v>1886</v>
      </c>
      <c r="AB281" s="141">
        <f t="shared" si="22"/>
        <v>126582274</v>
      </c>
      <c r="AC281" s="142">
        <f t="shared" si="23"/>
        <v>0</v>
      </c>
      <c r="AD281" s="4"/>
      <c r="AE281" s="4" t="s">
        <v>2037</v>
      </c>
      <c r="AF281" s="252" t="s">
        <v>5789</v>
      </c>
      <c r="AG281" s="4"/>
      <c r="AH281" s="4"/>
      <c r="AI281" s="4"/>
      <c r="AJ281" s="4"/>
      <c r="AK281" s="4"/>
      <c r="AL281" s="95">
        <v>45353</v>
      </c>
    </row>
    <row r="282" spans="1:38">
      <c r="B282" s="145" t="s">
        <v>5175</v>
      </c>
      <c r="C282" s="4" t="s">
        <v>160</v>
      </c>
      <c r="D282" s="4" t="s">
        <v>1946</v>
      </c>
      <c r="E282" s="4" t="s">
        <v>1946</v>
      </c>
      <c r="F282" s="4" t="s">
        <v>1060</v>
      </c>
      <c r="G282" s="4" t="s">
        <v>5803</v>
      </c>
      <c r="H282" s="4" t="s">
        <v>1295</v>
      </c>
      <c r="I282" s="4" t="s">
        <v>1296</v>
      </c>
      <c r="J282" s="4" t="s">
        <v>5804</v>
      </c>
      <c r="K282" s="139">
        <v>27619444452</v>
      </c>
      <c r="L282" s="139">
        <v>27619444452</v>
      </c>
      <c r="M282" s="4" t="s">
        <v>5787</v>
      </c>
      <c r="N282" s="4" t="s">
        <v>5805</v>
      </c>
      <c r="O282" s="4" t="s">
        <v>5806</v>
      </c>
      <c r="P282" s="186">
        <f t="shared" si="20"/>
        <v>27619444452</v>
      </c>
      <c r="Q282" s="186">
        <f t="shared" si="21"/>
        <v>0</v>
      </c>
      <c r="R282" s="4">
        <v>114</v>
      </c>
      <c r="S282" s="4" t="s">
        <v>70</v>
      </c>
      <c r="T282" s="4" t="s">
        <v>70</v>
      </c>
      <c r="U282" s="140">
        <v>45321</v>
      </c>
      <c r="V282" s="4" t="s">
        <v>1884</v>
      </c>
      <c r="W282" s="4" t="s">
        <v>1954</v>
      </c>
      <c r="X282" s="146" t="s">
        <v>70</v>
      </c>
      <c r="Y282" s="95">
        <v>45353</v>
      </c>
      <c r="Z282" s="4" t="s">
        <v>1888</v>
      </c>
      <c r="AA282" s="4" t="s">
        <v>1886</v>
      </c>
      <c r="AB282" s="141">
        <f t="shared" si="22"/>
        <v>27619444452</v>
      </c>
      <c r="AC282" s="142">
        <f t="shared" si="23"/>
        <v>0</v>
      </c>
      <c r="AD282" s="4"/>
      <c r="AE282" s="4" t="s">
        <v>2037</v>
      </c>
      <c r="AF282" s="252" t="s">
        <v>5789</v>
      </c>
      <c r="AG282" s="4"/>
      <c r="AH282" s="4"/>
      <c r="AI282" s="4"/>
      <c r="AJ282" s="4"/>
      <c r="AK282" s="4"/>
      <c r="AL282" s="95">
        <v>45353</v>
      </c>
    </row>
    <row r="283" spans="1:38">
      <c r="B283" s="145" t="s">
        <v>5175</v>
      </c>
      <c r="C283" s="4" t="s">
        <v>160</v>
      </c>
      <c r="D283" s="4" t="s">
        <v>1946</v>
      </c>
      <c r="E283" s="4" t="s">
        <v>1946</v>
      </c>
      <c r="F283" s="4" t="s">
        <v>1060</v>
      </c>
      <c r="G283" s="4" t="s">
        <v>5807</v>
      </c>
      <c r="H283" s="4" t="s">
        <v>1295</v>
      </c>
      <c r="I283" s="4" t="s">
        <v>1296</v>
      </c>
      <c r="J283" s="4" t="s">
        <v>5808</v>
      </c>
      <c r="K283" s="139">
        <v>2716666661</v>
      </c>
      <c r="L283" s="139">
        <v>2716666661</v>
      </c>
      <c r="M283" s="4" t="s">
        <v>5787</v>
      </c>
      <c r="N283" s="4" t="s">
        <v>5809</v>
      </c>
      <c r="O283" s="4" t="s">
        <v>5806</v>
      </c>
      <c r="P283" s="186">
        <f t="shared" si="20"/>
        <v>2716666661</v>
      </c>
      <c r="Q283" s="186">
        <f t="shared" si="21"/>
        <v>0</v>
      </c>
      <c r="R283" s="4">
        <v>114</v>
      </c>
      <c r="S283" s="4" t="s">
        <v>70</v>
      </c>
      <c r="T283" s="4" t="s">
        <v>70</v>
      </c>
      <c r="U283" s="140">
        <v>45321</v>
      </c>
      <c r="V283" s="4" t="s">
        <v>1884</v>
      </c>
      <c r="W283" s="4" t="s">
        <v>1954</v>
      </c>
      <c r="X283" s="146" t="s">
        <v>70</v>
      </c>
      <c r="Y283" s="95">
        <v>45353</v>
      </c>
      <c r="Z283" s="4" t="s">
        <v>1888</v>
      </c>
      <c r="AA283" s="4" t="s">
        <v>1886</v>
      </c>
      <c r="AB283" s="141">
        <f t="shared" si="22"/>
        <v>2716666661</v>
      </c>
      <c r="AC283" s="142">
        <f t="shared" si="23"/>
        <v>0</v>
      </c>
      <c r="AD283" s="4"/>
      <c r="AE283" s="4" t="s">
        <v>2037</v>
      </c>
      <c r="AF283" s="252" t="s">
        <v>5789</v>
      </c>
      <c r="AG283" s="4"/>
      <c r="AH283" s="4"/>
      <c r="AI283" s="4"/>
      <c r="AJ283" s="4"/>
      <c r="AK283" s="4"/>
      <c r="AL283" s="95">
        <v>45353</v>
      </c>
    </row>
    <row r="284" spans="1:38">
      <c r="B284" s="145" t="s">
        <v>5175</v>
      </c>
      <c r="C284" s="4" t="s">
        <v>160</v>
      </c>
      <c r="D284" s="4" t="s">
        <v>1946</v>
      </c>
      <c r="E284" s="4" t="s">
        <v>1946</v>
      </c>
      <c r="F284" s="4" t="s">
        <v>1060</v>
      </c>
      <c r="G284" s="4" t="s">
        <v>5810</v>
      </c>
      <c r="H284" s="4" t="s">
        <v>1295</v>
      </c>
      <c r="I284" s="4" t="s">
        <v>1296</v>
      </c>
      <c r="J284" s="4" t="s">
        <v>5811</v>
      </c>
      <c r="K284" s="139">
        <v>1055888891</v>
      </c>
      <c r="L284" s="139">
        <v>1055888891</v>
      </c>
      <c r="M284" s="4" t="s">
        <v>5787</v>
      </c>
      <c r="N284" s="4" t="s">
        <v>5812</v>
      </c>
      <c r="O284" s="4" t="s">
        <v>5813</v>
      </c>
      <c r="P284" s="186">
        <f t="shared" si="20"/>
        <v>1055888891</v>
      </c>
      <c r="Q284" s="186">
        <f t="shared" si="21"/>
        <v>0</v>
      </c>
      <c r="R284" s="4">
        <v>114</v>
      </c>
      <c r="S284" s="4" t="s">
        <v>70</v>
      </c>
      <c r="T284" s="4" t="s">
        <v>70</v>
      </c>
      <c r="U284" s="140">
        <v>45321</v>
      </c>
      <c r="V284" s="4" t="s">
        <v>1884</v>
      </c>
      <c r="W284" s="4" t="s">
        <v>1954</v>
      </c>
      <c r="X284" s="146" t="s">
        <v>70</v>
      </c>
      <c r="Y284" s="95">
        <v>45353</v>
      </c>
      <c r="Z284" s="4" t="s">
        <v>1888</v>
      </c>
      <c r="AA284" s="4" t="s">
        <v>1886</v>
      </c>
      <c r="AB284" s="141">
        <f t="shared" si="22"/>
        <v>1055888891</v>
      </c>
      <c r="AC284" s="142">
        <f t="shared" si="23"/>
        <v>0</v>
      </c>
      <c r="AD284" s="4"/>
      <c r="AE284" s="4" t="s">
        <v>2037</v>
      </c>
      <c r="AF284" s="252" t="s">
        <v>5789</v>
      </c>
      <c r="AG284" s="4"/>
      <c r="AH284" s="4"/>
      <c r="AI284" s="4"/>
      <c r="AJ284" s="4"/>
      <c r="AK284" s="4"/>
      <c r="AL284" s="95">
        <v>45353</v>
      </c>
    </row>
    <row r="285" spans="1:38">
      <c r="B285" s="145" t="s">
        <v>5175</v>
      </c>
      <c r="C285" s="4" t="s">
        <v>160</v>
      </c>
      <c r="D285" s="4" t="s">
        <v>1946</v>
      </c>
      <c r="E285" s="4" t="s">
        <v>1946</v>
      </c>
      <c r="F285" s="4" t="s">
        <v>1060</v>
      </c>
      <c r="G285" s="4" t="s">
        <v>5814</v>
      </c>
      <c r="H285" s="4" t="s">
        <v>1295</v>
      </c>
      <c r="I285" s="4" t="s">
        <v>1296</v>
      </c>
      <c r="J285" s="4" t="s">
        <v>5815</v>
      </c>
      <c r="K285" s="139">
        <v>944428566</v>
      </c>
      <c r="L285" s="139">
        <v>944428566</v>
      </c>
      <c r="M285" s="4" t="s">
        <v>5787</v>
      </c>
      <c r="N285" s="4" t="s">
        <v>5812</v>
      </c>
      <c r="O285" s="4" t="s">
        <v>5816</v>
      </c>
      <c r="P285" s="186">
        <f t="shared" si="20"/>
        <v>944428566</v>
      </c>
      <c r="Q285" s="186">
        <f t="shared" si="21"/>
        <v>0</v>
      </c>
      <c r="R285" s="4">
        <v>114</v>
      </c>
      <c r="S285" s="4" t="s">
        <v>70</v>
      </c>
      <c r="T285" s="4" t="s">
        <v>70</v>
      </c>
      <c r="U285" s="140">
        <v>45321</v>
      </c>
      <c r="V285" s="4" t="s">
        <v>1884</v>
      </c>
      <c r="W285" s="4" t="s">
        <v>1954</v>
      </c>
      <c r="X285" s="146" t="s">
        <v>70</v>
      </c>
      <c r="Y285" s="95">
        <v>45353</v>
      </c>
      <c r="Z285" s="4" t="s">
        <v>1888</v>
      </c>
      <c r="AA285" s="4" t="s">
        <v>1886</v>
      </c>
      <c r="AB285" s="141">
        <f t="shared" si="22"/>
        <v>944428566</v>
      </c>
      <c r="AC285" s="142">
        <f t="shared" si="23"/>
        <v>0</v>
      </c>
      <c r="AD285" s="4"/>
      <c r="AE285" s="4" t="s">
        <v>2037</v>
      </c>
      <c r="AF285" s="252" t="s">
        <v>5789</v>
      </c>
      <c r="AG285" s="4"/>
      <c r="AH285" s="4"/>
      <c r="AI285" s="4"/>
      <c r="AJ285" s="4"/>
      <c r="AK285" s="4"/>
      <c r="AL285" s="95">
        <v>45353</v>
      </c>
    </row>
    <row r="286" spans="1:38">
      <c r="B286" s="145" t="s">
        <v>5175</v>
      </c>
      <c r="C286" s="4" t="s">
        <v>160</v>
      </c>
      <c r="D286" s="4" t="s">
        <v>1946</v>
      </c>
      <c r="E286" s="4" t="s">
        <v>1946</v>
      </c>
      <c r="F286" s="4" t="s">
        <v>1060</v>
      </c>
      <c r="G286" s="4" t="s">
        <v>5817</v>
      </c>
      <c r="H286" s="4" t="s">
        <v>1295</v>
      </c>
      <c r="I286" s="4" t="s">
        <v>1296</v>
      </c>
      <c r="J286" s="4" t="s">
        <v>5818</v>
      </c>
      <c r="K286" s="139">
        <v>3495666673</v>
      </c>
      <c r="L286" s="139">
        <v>3495666673</v>
      </c>
      <c r="M286" s="4" t="s">
        <v>5787</v>
      </c>
      <c r="N286" s="4" t="s">
        <v>5819</v>
      </c>
      <c r="O286" s="4" t="s">
        <v>5813</v>
      </c>
      <c r="P286" s="186">
        <f t="shared" si="20"/>
        <v>3495666673</v>
      </c>
      <c r="Q286" s="186">
        <f t="shared" si="21"/>
        <v>0</v>
      </c>
      <c r="R286" s="4">
        <v>114</v>
      </c>
      <c r="S286" s="4" t="s">
        <v>70</v>
      </c>
      <c r="T286" s="4" t="s">
        <v>70</v>
      </c>
      <c r="U286" s="140">
        <v>45321</v>
      </c>
      <c r="V286" s="4" t="s">
        <v>1884</v>
      </c>
      <c r="W286" s="4" t="s">
        <v>1954</v>
      </c>
      <c r="X286" s="146" t="s">
        <v>70</v>
      </c>
      <c r="Y286" s="95">
        <v>45353</v>
      </c>
      <c r="Z286" s="4" t="s">
        <v>1888</v>
      </c>
      <c r="AA286" s="4" t="s">
        <v>1886</v>
      </c>
      <c r="AB286" s="141">
        <f t="shared" si="22"/>
        <v>3495666673</v>
      </c>
      <c r="AC286" s="142">
        <f t="shared" si="23"/>
        <v>0</v>
      </c>
      <c r="AD286" s="4"/>
      <c r="AE286" s="4" t="s">
        <v>2037</v>
      </c>
      <c r="AF286" s="252" t="s">
        <v>5789</v>
      </c>
      <c r="AG286" s="4"/>
      <c r="AH286" s="4"/>
      <c r="AI286" s="4"/>
      <c r="AJ286" s="4"/>
      <c r="AK286" s="4"/>
      <c r="AL286" s="95">
        <v>45353</v>
      </c>
    </row>
    <row r="287" spans="1:38">
      <c r="B287" s="145" t="s">
        <v>5175</v>
      </c>
      <c r="C287" s="4" t="s">
        <v>160</v>
      </c>
      <c r="D287" s="4" t="s">
        <v>1946</v>
      </c>
      <c r="E287" s="4" t="s">
        <v>1946</v>
      </c>
      <c r="F287" s="4" t="s">
        <v>1060</v>
      </c>
      <c r="G287" s="4" t="s">
        <v>5820</v>
      </c>
      <c r="H287" s="4" t="s">
        <v>1295</v>
      </c>
      <c r="I287" s="4" t="s">
        <v>1296</v>
      </c>
      <c r="J287" s="4" t="s">
        <v>5821</v>
      </c>
      <c r="K287" s="139">
        <v>5886111113</v>
      </c>
      <c r="L287" s="139">
        <v>5886111113</v>
      </c>
      <c r="M287" s="4" t="s">
        <v>5787</v>
      </c>
      <c r="N287" s="4" t="s">
        <v>4093</v>
      </c>
      <c r="O287" s="4" t="s">
        <v>5806</v>
      </c>
      <c r="P287" s="186">
        <f t="shared" si="20"/>
        <v>5886111113</v>
      </c>
      <c r="Q287" s="186">
        <f t="shared" si="21"/>
        <v>0</v>
      </c>
      <c r="R287" s="4">
        <v>114</v>
      </c>
      <c r="S287" s="4" t="s">
        <v>70</v>
      </c>
      <c r="T287" s="4" t="s">
        <v>70</v>
      </c>
      <c r="U287" s="140">
        <v>45321</v>
      </c>
      <c r="V287" s="4" t="s">
        <v>1884</v>
      </c>
      <c r="W287" s="4" t="s">
        <v>1954</v>
      </c>
      <c r="X287" s="146" t="s">
        <v>70</v>
      </c>
      <c r="Y287" s="95">
        <v>45353</v>
      </c>
      <c r="Z287" s="4" t="s">
        <v>1888</v>
      </c>
      <c r="AA287" s="4" t="s">
        <v>1886</v>
      </c>
      <c r="AB287" s="141">
        <f t="shared" si="22"/>
        <v>5886111113</v>
      </c>
      <c r="AC287" s="142">
        <f t="shared" si="23"/>
        <v>0</v>
      </c>
      <c r="AD287" s="4"/>
      <c r="AE287" s="4" t="s">
        <v>2037</v>
      </c>
      <c r="AF287" s="252" t="s">
        <v>5789</v>
      </c>
      <c r="AG287" s="4"/>
      <c r="AH287" s="4"/>
      <c r="AI287" s="4"/>
      <c r="AJ287" s="4"/>
      <c r="AK287" s="4"/>
      <c r="AL287" s="95">
        <v>45353</v>
      </c>
    </row>
    <row r="288" spans="1:38">
      <c r="B288" s="145" t="s">
        <v>5175</v>
      </c>
      <c r="C288" s="4" t="s">
        <v>160</v>
      </c>
      <c r="D288" s="4" t="s">
        <v>1946</v>
      </c>
      <c r="E288" s="4" t="s">
        <v>1946</v>
      </c>
      <c r="F288" s="4" t="s">
        <v>1060</v>
      </c>
      <c r="G288" s="4" t="s">
        <v>5822</v>
      </c>
      <c r="H288" s="4" t="s">
        <v>1295</v>
      </c>
      <c r="I288" s="4" t="s">
        <v>1296</v>
      </c>
      <c r="J288" s="4" t="s">
        <v>5823</v>
      </c>
      <c r="K288" s="139">
        <v>5342899434</v>
      </c>
      <c r="L288" s="139">
        <v>5342899434</v>
      </c>
      <c r="M288" s="4" t="s">
        <v>5787</v>
      </c>
      <c r="N288" s="4" t="s">
        <v>2845</v>
      </c>
      <c r="O288" s="4" t="s">
        <v>5813</v>
      </c>
      <c r="P288" s="186">
        <f t="shared" si="20"/>
        <v>5342899434</v>
      </c>
      <c r="Q288" s="186">
        <f t="shared" si="21"/>
        <v>0</v>
      </c>
      <c r="R288" s="4">
        <v>114</v>
      </c>
      <c r="S288" s="4" t="s">
        <v>70</v>
      </c>
      <c r="T288" s="4" t="s">
        <v>70</v>
      </c>
      <c r="U288" s="140">
        <v>45321</v>
      </c>
      <c r="V288" s="4" t="s">
        <v>1884</v>
      </c>
      <c r="W288" s="4" t="s">
        <v>1954</v>
      </c>
      <c r="X288" s="146" t="s">
        <v>70</v>
      </c>
      <c r="Y288" s="95">
        <v>45353</v>
      </c>
      <c r="Z288" s="4" t="s">
        <v>1888</v>
      </c>
      <c r="AA288" s="4" t="s">
        <v>1886</v>
      </c>
      <c r="AB288" s="141">
        <f t="shared" si="22"/>
        <v>5342899434</v>
      </c>
      <c r="AC288" s="142">
        <f t="shared" si="23"/>
        <v>0</v>
      </c>
      <c r="AD288" s="4"/>
      <c r="AE288" s="4" t="s">
        <v>2037</v>
      </c>
      <c r="AF288" s="252" t="s">
        <v>5789</v>
      </c>
      <c r="AG288" s="4"/>
      <c r="AH288" s="4"/>
      <c r="AI288" s="4"/>
      <c r="AJ288" s="4"/>
      <c r="AK288" s="4"/>
      <c r="AL288" s="95">
        <v>45353</v>
      </c>
    </row>
    <row r="289" spans="1:38">
      <c r="B289" s="145" t="s">
        <v>5175</v>
      </c>
      <c r="C289" s="4" t="s">
        <v>160</v>
      </c>
      <c r="D289" s="4" t="s">
        <v>1946</v>
      </c>
      <c r="E289" s="4" t="s">
        <v>1946</v>
      </c>
      <c r="F289" s="4" t="s">
        <v>1060</v>
      </c>
      <c r="G289" s="4" t="s">
        <v>5824</v>
      </c>
      <c r="H289" s="4" t="s">
        <v>1295</v>
      </c>
      <c r="I289" s="4" t="s">
        <v>1296</v>
      </c>
      <c r="J289" s="4" t="s">
        <v>5825</v>
      </c>
      <c r="K289" s="139">
        <v>1877111108</v>
      </c>
      <c r="L289" s="139">
        <v>1877111108</v>
      </c>
      <c r="M289" s="4" t="s">
        <v>5787</v>
      </c>
      <c r="N289" s="4" t="s">
        <v>3112</v>
      </c>
      <c r="O289" s="4" t="s">
        <v>5826</v>
      </c>
      <c r="P289" s="186">
        <f t="shared" si="20"/>
        <v>1877111108</v>
      </c>
      <c r="Q289" s="186">
        <f t="shared" si="21"/>
        <v>0</v>
      </c>
      <c r="R289" s="4">
        <v>114</v>
      </c>
      <c r="S289" s="4" t="s">
        <v>70</v>
      </c>
      <c r="T289" s="4" t="s">
        <v>70</v>
      </c>
      <c r="U289" s="140">
        <v>45321</v>
      </c>
      <c r="V289" s="4" t="s">
        <v>1884</v>
      </c>
      <c r="W289" s="4" t="s">
        <v>1954</v>
      </c>
      <c r="X289" s="146" t="s">
        <v>70</v>
      </c>
      <c r="Y289" s="95">
        <v>45353</v>
      </c>
      <c r="Z289" s="4" t="s">
        <v>1888</v>
      </c>
      <c r="AA289" s="4" t="s">
        <v>1886</v>
      </c>
      <c r="AB289" s="141">
        <f t="shared" si="22"/>
        <v>1877111108</v>
      </c>
      <c r="AC289" s="142">
        <f t="shared" si="23"/>
        <v>0</v>
      </c>
      <c r="AD289" s="4"/>
      <c r="AE289" s="4" t="s">
        <v>2037</v>
      </c>
      <c r="AF289" s="252" t="s">
        <v>5789</v>
      </c>
      <c r="AG289" s="4"/>
      <c r="AH289" s="4"/>
      <c r="AI289" s="4"/>
      <c r="AJ289" s="4"/>
      <c r="AK289" s="4"/>
      <c r="AL289" s="95">
        <v>45353</v>
      </c>
    </row>
    <row r="290" spans="1:38">
      <c r="B290" s="175" t="s">
        <v>5175</v>
      </c>
      <c r="C290" s="174" t="s">
        <v>160</v>
      </c>
      <c r="D290" s="4" t="s">
        <v>1946</v>
      </c>
      <c r="E290" s="4" t="s">
        <v>1946</v>
      </c>
      <c r="F290" s="4" t="s">
        <v>1060</v>
      </c>
      <c r="G290" s="4" t="s">
        <v>5827</v>
      </c>
      <c r="H290" s="4" t="s">
        <v>1457</v>
      </c>
      <c r="I290" s="4" t="s">
        <v>1458</v>
      </c>
      <c r="J290" s="4" t="s">
        <v>5828</v>
      </c>
      <c r="K290" s="139">
        <v>1500000000</v>
      </c>
      <c r="L290" s="139">
        <v>1500000000</v>
      </c>
      <c r="M290" s="4" t="s">
        <v>5698</v>
      </c>
      <c r="N290" s="4" t="s">
        <v>2526</v>
      </c>
      <c r="O290" s="4" t="s">
        <v>2219</v>
      </c>
      <c r="P290" s="186">
        <f t="shared" si="20"/>
        <v>1500000000</v>
      </c>
      <c r="Q290" s="186">
        <f t="shared" ref="Q290:Q299" si="24">K290-P290</f>
        <v>0</v>
      </c>
      <c r="R290" s="4">
        <v>107</v>
      </c>
      <c r="S290" s="4" t="s">
        <v>70</v>
      </c>
      <c r="T290" s="4" t="s">
        <v>70</v>
      </c>
      <c r="U290" s="140">
        <v>45341</v>
      </c>
      <c r="V290" s="4" t="s">
        <v>1884</v>
      </c>
      <c r="W290" s="4" t="s">
        <v>1954</v>
      </c>
      <c r="X290" s="146">
        <v>0</v>
      </c>
      <c r="Y290" s="146">
        <v>0</v>
      </c>
      <c r="Z290" s="146">
        <v>0</v>
      </c>
      <c r="AA290" s="4"/>
      <c r="AB290" s="141"/>
      <c r="AC290" s="142"/>
      <c r="AD290" s="4"/>
      <c r="AE290" s="4"/>
      <c r="AF290" s="144"/>
      <c r="AG290" s="4"/>
      <c r="AH290" s="143" t="s">
        <v>70</v>
      </c>
      <c r="AI290" s="4"/>
      <c r="AJ290" s="143" t="s">
        <v>9560</v>
      </c>
      <c r="AK290" s="143" t="s">
        <v>9553</v>
      </c>
    </row>
    <row r="291" spans="1:38">
      <c r="B291" s="175" t="s">
        <v>5175</v>
      </c>
      <c r="C291" s="174" t="s">
        <v>160</v>
      </c>
      <c r="D291" s="4" t="s">
        <v>1946</v>
      </c>
      <c r="E291" s="4" t="s">
        <v>1946</v>
      </c>
      <c r="F291" s="4" t="s">
        <v>1060</v>
      </c>
      <c r="G291" s="4" t="s">
        <v>5829</v>
      </c>
      <c r="H291" s="4" t="s">
        <v>1457</v>
      </c>
      <c r="I291" s="4" t="s">
        <v>1458</v>
      </c>
      <c r="J291" s="4" t="s">
        <v>5830</v>
      </c>
      <c r="K291" s="139">
        <v>6000000000</v>
      </c>
      <c r="L291" s="139">
        <v>6000000000</v>
      </c>
      <c r="M291" s="4" t="s">
        <v>5698</v>
      </c>
      <c r="N291" s="4" t="s">
        <v>2552</v>
      </c>
      <c r="O291" s="4" t="s">
        <v>2823</v>
      </c>
      <c r="P291" s="186">
        <f t="shared" si="20"/>
        <v>6000000000</v>
      </c>
      <c r="Q291" s="186">
        <f t="shared" si="24"/>
        <v>0</v>
      </c>
      <c r="R291" s="4">
        <v>107</v>
      </c>
      <c r="S291" s="4" t="s">
        <v>70</v>
      </c>
      <c r="T291" s="4" t="s">
        <v>70</v>
      </c>
      <c r="U291" s="140">
        <v>45341</v>
      </c>
      <c r="V291" s="4" t="s">
        <v>1884</v>
      </c>
      <c r="W291" s="4" t="s">
        <v>1954</v>
      </c>
      <c r="X291" s="146">
        <v>0</v>
      </c>
      <c r="Y291" s="146">
        <v>0</v>
      </c>
      <c r="Z291" s="146">
        <v>0</v>
      </c>
      <c r="AA291" s="4"/>
      <c r="AB291" s="141"/>
      <c r="AC291" s="142"/>
      <c r="AD291" s="4"/>
      <c r="AE291" s="4"/>
      <c r="AF291" s="144"/>
      <c r="AG291" s="4"/>
      <c r="AH291" s="143" t="s">
        <v>70</v>
      </c>
      <c r="AI291" s="4"/>
      <c r="AJ291" s="143" t="s">
        <v>9560</v>
      </c>
      <c r="AK291" s="143" t="s">
        <v>9553</v>
      </c>
    </row>
    <row r="292" spans="1:38">
      <c r="B292" s="175" t="s">
        <v>5175</v>
      </c>
      <c r="C292" s="174" t="s">
        <v>160</v>
      </c>
      <c r="D292" s="4" t="s">
        <v>1946</v>
      </c>
      <c r="E292" s="4" t="s">
        <v>1946</v>
      </c>
      <c r="F292" s="4" t="s">
        <v>1060</v>
      </c>
      <c r="G292" s="4" t="s">
        <v>5831</v>
      </c>
      <c r="H292" s="4" t="s">
        <v>1457</v>
      </c>
      <c r="I292" s="4" t="s">
        <v>1458</v>
      </c>
      <c r="J292" s="4" t="s">
        <v>5832</v>
      </c>
      <c r="K292" s="139">
        <v>6000000000</v>
      </c>
      <c r="L292" s="139">
        <v>6000000000</v>
      </c>
      <c r="M292" s="4" t="s">
        <v>5698</v>
      </c>
      <c r="N292" s="4" t="s">
        <v>2556</v>
      </c>
      <c r="O292" s="4" t="s">
        <v>2823</v>
      </c>
      <c r="P292" s="186">
        <f t="shared" si="20"/>
        <v>6000000000</v>
      </c>
      <c r="Q292" s="186">
        <f t="shared" si="24"/>
        <v>0</v>
      </c>
      <c r="R292" s="4">
        <v>107</v>
      </c>
      <c r="S292" s="4" t="s">
        <v>70</v>
      </c>
      <c r="T292" s="4" t="s">
        <v>70</v>
      </c>
      <c r="U292" s="140">
        <v>45341</v>
      </c>
      <c r="V292" s="4" t="s">
        <v>1884</v>
      </c>
      <c r="W292" s="4" t="s">
        <v>1954</v>
      </c>
      <c r="X292" s="146">
        <v>0</v>
      </c>
      <c r="Y292" s="146">
        <v>0</v>
      </c>
      <c r="Z292" s="146">
        <v>0</v>
      </c>
      <c r="AA292" s="4"/>
      <c r="AB292" s="141"/>
      <c r="AC292" s="142"/>
      <c r="AD292" s="4"/>
      <c r="AE292" s="4"/>
      <c r="AF292" s="144"/>
      <c r="AG292" s="4"/>
      <c r="AH292" s="143" t="s">
        <v>70</v>
      </c>
      <c r="AI292" s="4"/>
      <c r="AJ292" s="143" t="s">
        <v>9560</v>
      </c>
      <c r="AK292" s="143" t="s">
        <v>9553</v>
      </c>
    </row>
    <row r="293" spans="1:38">
      <c r="B293" s="175" t="s">
        <v>5175</v>
      </c>
      <c r="C293" s="174" t="s">
        <v>160</v>
      </c>
      <c r="D293" s="4" t="s">
        <v>1946</v>
      </c>
      <c r="E293" s="4" t="s">
        <v>1946</v>
      </c>
      <c r="F293" s="4" t="s">
        <v>1060</v>
      </c>
      <c r="G293" s="4" t="s">
        <v>5833</v>
      </c>
      <c r="H293" s="4" t="s">
        <v>1457</v>
      </c>
      <c r="I293" s="4" t="s">
        <v>1458</v>
      </c>
      <c r="J293" s="4" t="s">
        <v>5834</v>
      </c>
      <c r="K293" s="139">
        <v>3800000000</v>
      </c>
      <c r="L293" s="139">
        <v>3800000000</v>
      </c>
      <c r="M293" s="4" t="s">
        <v>5698</v>
      </c>
      <c r="N293" s="4" t="s">
        <v>3565</v>
      </c>
      <c r="O293" s="4" t="s">
        <v>2145</v>
      </c>
      <c r="P293" s="186">
        <f t="shared" si="20"/>
        <v>3800000000</v>
      </c>
      <c r="Q293" s="186">
        <f t="shared" si="24"/>
        <v>0</v>
      </c>
      <c r="R293" s="4">
        <v>107</v>
      </c>
      <c r="S293" s="4" t="s">
        <v>70</v>
      </c>
      <c r="T293" s="4" t="s">
        <v>70</v>
      </c>
      <c r="U293" s="140">
        <v>45341</v>
      </c>
      <c r="V293" s="4" t="s">
        <v>1884</v>
      </c>
      <c r="W293" s="4" t="s">
        <v>1954</v>
      </c>
      <c r="X293" s="146">
        <v>0</v>
      </c>
      <c r="Y293" s="146">
        <v>0</v>
      </c>
      <c r="Z293" s="146">
        <v>0</v>
      </c>
      <c r="AA293" s="4"/>
      <c r="AB293" s="141"/>
      <c r="AC293" s="142"/>
      <c r="AD293" s="4"/>
      <c r="AE293" s="4"/>
      <c r="AF293" s="144"/>
      <c r="AG293" s="4"/>
      <c r="AH293" s="143" t="s">
        <v>70</v>
      </c>
      <c r="AI293" s="4"/>
      <c r="AJ293" s="143" t="s">
        <v>9560</v>
      </c>
      <c r="AK293" s="143" t="s">
        <v>9553</v>
      </c>
    </row>
    <row r="294" spans="1:38">
      <c r="B294" s="175" t="s">
        <v>5175</v>
      </c>
      <c r="C294" s="174" t="s">
        <v>160</v>
      </c>
      <c r="D294" s="4" t="s">
        <v>1946</v>
      </c>
      <c r="E294" s="4" t="s">
        <v>1946</v>
      </c>
      <c r="F294" s="4" t="s">
        <v>1060</v>
      </c>
      <c r="G294" s="4" t="s">
        <v>5835</v>
      </c>
      <c r="H294" s="4" t="s">
        <v>1457</v>
      </c>
      <c r="I294" s="4" t="s">
        <v>1458</v>
      </c>
      <c r="J294" s="4" t="s">
        <v>5836</v>
      </c>
      <c r="K294" s="139">
        <v>6000000000</v>
      </c>
      <c r="L294" s="139">
        <v>6000000000</v>
      </c>
      <c r="M294" s="4" t="s">
        <v>5837</v>
      </c>
      <c r="N294" s="4" t="s">
        <v>3562</v>
      </c>
      <c r="O294" s="4" t="s">
        <v>2700</v>
      </c>
      <c r="P294" s="186">
        <f t="shared" si="20"/>
        <v>6000000000</v>
      </c>
      <c r="Q294" s="186">
        <f t="shared" si="24"/>
        <v>0</v>
      </c>
      <c r="R294" s="4">
        <v>107</v>
      </c>
      <c r="S294" s="4" t="s">
        <v>70</v>
      </c>
      <c r="T294" s="4" t="s">
        <v>70</v>
      </c>
      <c r="U294" s="140">
        <v>45341</v>
      </c>
      <c r="V294" s="4" t="s">
        <v>1884</v>
      </c>
      <c r="W294" s="4" t="s">
        <v>1954</v>
      </c>
      <c r="X294" s="146">
        <v>0</v>
      </c>
      <c r="Y294" s="146">
        <v>0</v>
      </c>
      <c r="Z294" s="146">
        <v>0</v>
      </c>
      <c r="AA294" s="4"/>
      <c r="AB294" s="141"/>
      <c r="AC294" s="142"/>
      <c r="AD294" s="4"/>
      <c r="AE294" s="4"/>
      <c r="AF294" s="144"/>
      <c r="AG294" s="4"/>
      <c r="AH294" s="143" t="s">
        <v>70</v>
      </c>
      <c r="AI294" s="4"/>
      <c r="AJ294" s="143" t="s">
        <v>9560</v>
      </c>
      <c r="AK294" s="143" t="s">
        <v>9553</v>
      </c>
    </row>
    <row r="295" spans="1:38">
      <c r="B295" s="175" t="s">
        <v>5175</v>
      </c>
      <c r="C295" s="174" t="s">
        <v>160</v>
      </c>
      <c r="D295" s="4" t="s">
        <v>1946</v>
      </c>
      <c r="E295" s="4" t="s">
        <v>1946</v>
      </c>
      <c r="F295" s="4" t="s">
        <v>1060</v>
      </c>
      <c r="G295" s="4" t="s">
        <v>5838</v>
      </c>
      <c r="H295" s="4" t="s">
        <v>1457</v>
      </c>
      <c r="I295" s="4" t="s">
        <v>1458</v>
      </c>
      <c r="J295" s="4" t="s">
        <v>5839</v>
      </c>
      <c r="K295" s="139">
        <v>6000000000</v>
      </c>
      <c r="L295" s="139">
        <v>6000000000</v>
      </c>
      <c r="M295" s="4" t="s">
        <v>5837</v>
      </c>
      <c r="N295" s="4" t="s">
        <v>2451</v>
      </c>
      <c r="O295" s="4" t="s">
        <v>1907</v>
      </c>
      <c r="P295" s="186">
        <f t="shared" si="20"/>
        <v>6000000000</v>
      </c>
      <c r="Q295" s="186">
        <f t="shared" si="24"/>
        <v>0</v>
      </c>
      <c r="R295" s="4">
        <v>107</v>
      </c>
      <c r="S295" s="4" t="s">
        <v>70</v>
      </c>
      <c r="T295" s="4" t="s">
        <v>70</v>
      </c>
      <c r="U295" s="140">
        <v>45341</v>
      </c>
      <c r="V295" s="4" t="s">
        <v>1884</v>
      </c>
      <c r="W295" s="4" t="s">
        <v>1954</v>
      </c>
      <c r="X295" s="146">
        <v>0</v>
      </c>
      <c r="Y295" s="146">
        <v>0</v>
      </c>
      <c r="Z295" s="146">
        <v>0</v>
      </c>
      <c r="AA295" s="4"/>
      <c r="AB295" s="141"/>
      <c r="AC295" s="142"/>
      <c r="AD295" s="4"/>
      <c r="AE295" s="4"/>
      <c r="AF295" s="144"/>
      <c r="AG295" s="4"/>
      <c r="AH295" s="143" t="s">
        <v>70</v>
      </c>
      <c r="AI295" s="4"/>
      <c r="AJ295" s="143" t="s">
        <v>9560</v>
      </c>
      <c r="AK295" s="143" t="s">
        <v>9553</v>
      </c>
    </row>
    <row r="296" spans="1:38">
      <c r="B296" s="175" t="s">
        <v>5175</v>
      </c>
      <c r="C296" s="174" t="s">
        <v>160</v>
      </c>
      <c r="D296" s="4" t="s">
        <v>1946</v>
      </c>
      <c r="E296" s="4" t="s">
        <v>1946</v>
      </c>
      <c r="F296" s="4" t="s">
        <v>1060</v>
      </c>
      <c r="G296" s="4" t="s">
        <v>5840</v>
      </c>
      <c r="H296" s="4" t="s">
        <v>1457</v>
      </c>
      <c r="I296" s="4" t="s">
        <v>1458</v>
      </c>
      <c r="J296" s="4" t="s">
        <v>5841</v>
      </c>
      <c r="K296" s="139">
        <v>6000000000</v>
      </c>
      <c r="L296" s="139">
        <v>6000000000</v>
      </c>
      <c r="M296" s="4" t="s">
        <v>5837</v>
      </c>
      <c r="N296" s="4" t="s">
        <v>2587</v>
      </c>
      <c r="O296" s="4" t="s">
        <v>2773</v>
      </c>
      <c r="P296" s="186">
        <f t="shared" si="20"/>
        <v>6000000000</v>
      </c>
      <c r="Q296" s="186">
        <f t="shared" si="24"/>
        <v>0</v>
      </c>
      <c r="R296" s="4">
        <v>107</v>
      </c>
      <c r="S296" s="4" t="s">
        <v>70</v>
      </c>
      <c r="T296" s="4" t="s">
        <v>70</v>
      </c>
      <c r="U296" s="140">
        <v>45341</v>
      </c>
      <c r="V296" s="4" t="s">
        <v>1884</v>
      </c>
      <c r="W296" s="4" t="s">
        <v>1954</v>
      </c>
      <c r="X296" s="146">
        <v>0</v>
      </c>
      <c r="Y296" s="146">
        <v>0</v>
      </c>
      <c r="Z296" s="146">
        <v>0</v>
      </c>
      <c r="AA296" s="4"/>
      <c r="AB296" s="141"/>
      <c r="AC296" s="142"/>
      <c r="AD296" s="4"/>
      <c r="AE296" s="4"/>
      <c r="AF296" s="144"/>
      <c r="AG296" s="4"/>
      <c r="AH296" s="143" t="s">
        <v>70</v>
      </c>
      <c r="AI296" s="4"/>
      <c r="AJ296" s="143" t="s">
        <v>9560</v>
      </c>
      <c r="AK296" s="143" t="s">
        <v>9553</v>
      </c>
    </row>
    <row r="297" spans="1:38">
      <c r="B297" s="175" t="s">
        <v>5175</v>
      </c>
      <c r="C297" s="174" t="s">
        <v>160</v>
      </c>
      <c r="D297" s="4" t="s">
        <v>1946</v>
      </c>
      <c r="E297" s="4" t="s">
        <v>1946</v>
      </c>
      <c r="F297" s="4" t="s">
        <v>1060</v>
      </c>
      <c r="G297" s="4" t="s">
        <v>5842</v>
      </c>
      <c r="H297" s="4" t="s">
        <v>1457</v>
      </c>
      <c r="I297" s="4" t="s">
        <v>1458</v>
      </c>
      <c r="J297" s="4" t="s">
        <v>5843</v>
      </c>
      <c r="K297" s="139">
        <v>6000000000</v>
      </c>
      <c r="L297" s="139">
        <v>6000000000</v>
      </c>
      <c r="M297" s="4" t="s">
        <v>5837</v>
      </c>
      <c r="N297" s="4" t="s">
        <v>2705</v>
      </c>
      <c r="O297" s="4" t="s">
        <v>3233</v>
      </c>
      <c r="P297" s="186">
        <f t="shared" si="20"/>
        <v>6000000000</v>
      </c>
      <c r="Q297" s="186">
        <f t="shared" si="24"/>
        <v>0</v>
      </c>
      <c r="R297" s="4">
        <v>107</v>
      </c>
      <c r="S297" s="4" t="s">
        <v>70</v>
      </c>
      <c r="T297" s="4" t="s">
        <v>70</v>
      </c>
      <c r="U297" s="140">
        <v>45341</v>
      </c>
      <c r="V297" s="4" t="s">
        <v>1884</v>
      </c>
      <c r="W297" s="4" t="s">
        <v>1954</v>
      </c>
      <c r="X297" s="146">
        <v>0</v>
      </c>
      <c r="Y297" s="146">
        <v>0</v>
      </c>
      <c r="Z297" s="146">
        <v>0</v>
      </c>
      <c r="AA297" s="4"/>
      <c r="AB297" s="141"/>
      <c r="AC297" s="142"/>
      <c r="AD297" s="4"/>
      <c r="AE297" s="4"/>
      <c r="AF297" s="144"/>
      <c r="AG297" s="4"/>
      <c r="AH297" s="143" t="s">
        <v>70</v>
      </c>
      <c r="AI297" s="4"/>
      <c r="AJ297" s="143" t="s">
        <v>9560</v>
      </c>
      <c r="AK297" s="143" t="s">
        <v>9553</v>
      </c>
    </row>
    <row r="298" spans="1:38">
      <c r="B298" s="175" t="s">
        <v>5175</v>
      </c>
      <c r="C298" s="174" t="s">
        <v>160</v>
      </c>
      <c r="D298" s="4" t="s">
        <v>1946</v>
      </c>
      <c r="E298" s="4" t="s">
        <v>1946</v>
      </c>
      <c r="F298" s="4" t="s">
        <v>1060</v>
      </c>
      <c r="G298" s="4" t="s">
        <v>5844</v>
      </c>
      <c r="H298" s="4" t="s">
        <v>1457</v>
      </c>
      <c r="I298" s="4" t="s">
        <v>1458</v>
      </c>
      <c r="J298" s="4" t="s">
        <v>5845</v>
      </c>
      <c r="K298" s="139">
        <v>6000000000</v>
      </c>
      <c r="L298" s="139">
        <v>6000000000</v>
      </c>
      <c r="M298" s="4" t="s">
        <v>5837</v>
      </c>
      <c r="N298" s="4" t="s">
        <v>1864</v>
      </c>
      <c r="O298" s="4" t="s">
        <v>3294</v>
      </c>
      <c r="P298" s="186">
        <f t="shared" si="20"/>
        <v>6000000000</v>
      </c>
      <c r="Q298" s="186">
        <f t="shared" si="24"/>
        <v>0</v>
      </c>
      <c r="R298" s="4">
        <v>107</v>
      </c>
      <c r="S298" s="4" t="s">
        <v>70</v>
      </c>
      <c r="T298" s="4" t="s">
        <v>70</v>
      </c>
      <c r="U298" s="140">
        <v>45341</v>
      </c>
      <c r="V298" s="4" t="s">
        <v>1884</v>
      </c>
      <c r="W298" s="4" t="s">
        <v>1954</v>
      </c>
      <c r="X298" s="146">
        <v>0</v>
      </c>
      <c r="Y298" s="146">
        <v>0</v>
      </c>
      <c r="Z298" s="146">
        <v>0</v>
      </c>
      <c r="AA298" s="4"/>
      <c r="AB298" s="141"/>
      <c r="AC298" s="142"/>
      <c r="AD298" s="4"/>
      <c r="AE298" s="4"/>
      <c r="AF298" s="144"/>
      <c r="AG298" s="4"/>
      <c r="AH298" s="143" t="s">
        <v>70</v>
      </c>
      <c r="AI298" s="4"/>
      <c r="AJ298" s="143" t="s">
        <v>9560</v>
      </c>
      <c r="AK298" s="143" t="s">
        <v>9553</v>
      </c>
    </row>
    <row r="299" spans="1:38">
      <c r="B299" s="175" t="s">
        <v>5175</v>
      </c>
      <c r="C299" s="174" t="s">
        <v>160</v>
      </c>
      <c r="D299" s="4" t="s">
        <v>1946</v>
      </c>
      <c r="E299" s="4" t="s">
        <v>1946</v>
      </c>
      <c r="F299" s="4" t="s">
        <v>1060</v>
      </c>
      <c r="G299" s="4" t="s">
        <v>5846</v>
      </c>
      <c r="H299" s="4" t="s">
        <v>1457</v>
      </c>
      <c r="I299" s="4" t="s">
        <v>1458</v>
      </c>
      <c r="J299" s="4" t="s">
        <v>5847</v>
      </c>
      <c r="K299" s="139">
        <v>2500000000</v>
      </c>
      <c r="L299" s="139">
        <v>2500000000</v>
      </c>
      <c r="M299" s="4" t="s">
        <v>5837</v>
      </c>
      <c r="N299" s="4" t="s">
        <v>1864</v>
      </c>
      <c r="O299" s="4" t="s">
        <v>3294</v>
      </c>
      <c r="P299" s="186">
        <f t="shared" si="20"/>
        <v>2500000000</v>
      </c>
      <c r="Q299" s="186">
        <f t="shared" si="24"/>
        <v>0</v>
      </c>
      <c r="R299" s="4">
        <v>107</v>
      </c>
      <c r="S299" s="4" t="s">
        <v>70</v>
      </c>
      <c r="T299" s="4" t="s">
        <v>70</v>
      </c>
      <c r="U299" s="140">
        <v>45341</v>
      </c>
      <c r="V299" s="4" t="s">
        <v>1884</v>
      </c>
      <c r="W299" s="4" t="s">
        <v>1954</v>
      </c>
      <c r="X299" s="146">
        <v>0</v>
      </c>
      <c r="Y299" s="146">
        <v>0</v>
      </c>
      <c r="Z299" s="146">
        <v>0</v>
      </c>
      <c r="AA299" s="4"/>
      <c r="AB299" s="141"/>
      <c r="AC299" s="142"/>
      <c r="AD299" s="4"/>
      <c r="AE299" s="4"/>
      <c r="AF299" s="144"/>
      <c r="AG299" s="4"/>
      <c r="AH299" s="143" t="s">
        <v>70</v>
      </c>
      <c r="AI299" s="4"/>
      <c r="AJ299" s="143" t="s">
        <v>9560</v>
      </c>
      <c r="AK299" s="143" t="s">
        <v>9553</v>
      </c>
    </row>
    <row r="300" spans="1:38">
      <c r="A300" t="s">
        <v>5848</v>
      </c>
      <c r="B300" s="175" t="s">
        <v>5175</v>
      </c>
      <c r="C300" s="174" t="s">
        <v>160</v>
      </c>
      <c r="D300" s="4" t="s">
        <v>4670</v>
      </c>
      <c r="E300" s="4" t="s">
        <v>4670</v>
      </c>
      <c r="F300" s="4" t="s">
        <v>1060</v>
      </c>
      <c r="G300" s="4" t="s">
        <v>5849</v>
      </c>
      <c r="H300" s="4" t="s">
        <v>1451</v>
      </c>
      <c r="I300" s="4" t="s">
        <v>1452</v>
      </c>
      <c r="J300" s="4" t="s">
        <v>5850</v>
      </c>
      <c r="K300" s="139">
        <v>3090000000</v>
      </c>
      <c r="L300" s="139">
        <v>3090000000</v>
      </c>
      <c r="M300" s="4" t="s">
        <v>1903</v>
      </c>
      <c r="N300" s="4" t="s">
        <v>3011</v>
      </c>
      <c r="O300" s="4" t="s">
        <v>3650</v>
      </c>
      <c r="P300" s="186">
        <f t="shared" si="20"/>
        <v>3090000000</v>
      </c>
      <c r="Q300" s="186">
        <f>K300</f>
        <v>3090000000</v>
      </c>
      <c r="R300" s="4">
        <v>8</v>
      </c>
      <c r="S300" s="4" t="s">
        <v>70</v>
      </c>
      <c r="T300" s="4" t="s">
        <v>70</v>
      </c>
      <c r="U300" s="140">
        <v>45341</v>
      </c>
      <c r="V300" s="4" t="s">
        <v>1884</v>
      </c>
      <c r="W300" s="4" t="s">
        <v>1954</v>
      </c>
      <c r="X300" s="146">
        <v>0</v>
      </c>
      <c r="Y300" s="146">
        <v>0</v>
      </c>
      <c r="Z300" s="146">
        <v>0</v>
      </c>
      <c r="AA300" s="4"/>
      <c r="AB300" s="141"/>
      <c r="AC300" s="142"/>
      <c r="AD300" s="4"/>
      <c r="AE300" s="4"/>
      <c r="AF300" s="144"/>
      <c r="AG300" s="4"/>
      <c r="AH300" s="143" t="s">
        <v>70</v>
      </c>
      <c r="AI300" s="4"/>
      <c r="AJ300" s="143" t="s">
        <v>9560</v>
      </c>
      <c r="AK300" s="143" t="s">
        <v>9553</v>
      </c>
    </row>
    <row r="301" spans="1:38">
      <c r="A301" t="s">
        <v>5848</v>
      </c>
      <c r="B301" s="175" t="s">
        <v>5175</v>
      </c>
      <c r="C301" s="174" t="s">
        <v>160</v>
      </c>
      <c r="D301" s="4" t="s">
        <v>4670</v>
      </c>
      <c r="E301" s="4" t="s">
        <v>4670</v>
      </c>
      <c r="F301" s="4" t="s">
        <v>1060</v>
      </c>
      <c r="G301" s="4" t="s">
        <v>5851</v>
      </c>
      <c r="H301" s="4" t="s">
        <v>1451</v>
      </c>
      <c r="I301" s="4" t="s">
        <v>1452</v>
      </c>
      <c r="J301" s="4" t="s">
        <v>5852</v>
      </c>
      <c r="K301" s="139">
        <v>13100000000</v>
      </c>
      <c r="L301" s="139">
        <v>13100000000</v>
      </c>
      <c r="M301" s="4" t="s">
        <v>5853</v>
      </c>
      <c r="N301" s="4" t="s">
        <v>2454</v>
      </c>
      <c r="O301" s="4" t="s">
        <v>2455</v>
      </c>
      <c r="P301" s="186">
        <f t="shared" si="20"/>
        <v>13100000000</v>
      </c>
      <c r="Q301" s="186">
        <f t="shared" ref="Q301:Q308" si="25">L301-P301</f>
        <v>0</v>
      </c>
      <c r="R301" s="4">
        <v>8</v>
      </c>
      <c r="S301" s="4" t="s">
        <v>70</v>
      </c>
      <c r="T301" s="4" t="s">
        <v>70</v>
      </c>
      <c r="U301" s="140">
        <v>45341</v>
      </c>
      <c r="V301" s="4" t="s">
        <v>1884</v>
      </c>
      <c r="W301" s="4" t="s">
        <v>1954</v>
      </c>
      <c r="X301" s="146">
        <v>0</v>
      </c>
      <c r="Y301" s="146">
        <v>0</v>
      </c>
      <c r="Z301" s="146">
        <v>0</v>
      </c>
      <c r="AA301" s="4"/>
      <c r="AB301" s="141"/>
      <c r="AC301" s="142"/>
      <c r="AD301" s="4"/>
      <c r="AE301" s="4"/>
      <c r="AF301" s="144"/>
      <c r="AG301" s="4"/>
      <c r="AH301" s="143" t="s">
        <v>70</v>
      </c>
      <c r="AI301" s="4"/>
      <c r="AJ301" s="143" t="s">
        <v>9560</v>
      </c>
      <c r="AK301" s="143" t="s">
        <v>9553</v>
      </c>
    </row>
    <row r="302" spans="1:38">
      <c r="A302" t="s">
        <v>5848</v>
      </c>
      <c r="B302" s="175" t="s">
        <v>5175</v>
      </c>
      <c r="C302" s="174" t="s">
        <v>160</v>
      </c>
      <c r="D302" s="4" t="s">
        <v>4670</v>
      </c>
      <c r="E302" s="4" t="s">
        <v>4670</v>
      </c>
      <c r="F302" s="4" t="s">
        <v>1060</v>
      </c>
      <c r="G302" s="4" t="s">
        <v>5854</v>
      </c>
      <c r="H302" s="4" t="s">
        <v>1451</v>
      </c>
      <c r="I302" s="4" t="s">
        <v>1452</v>
      </c>
      <c r="J302" s="4" t="s">
        <v>5855</v>
      </c>
      <c r="K302" s="139">
        <v>6800000000</v>
      </c>
      <c r="L302" s="139">
        <v>6800000000</v>
      </c>
      <c r="M302" s="4" t="s">
        <v>5853</v>
      </c>
      <c r="N302" s="4" t="s">
        <v>2587</v>
      </c>
      <c r="O302" s="4" t="s">
        <v>2219</v>
      </c>
      <c r="P302" s="186">
        <f t="shared" si="20"/>
        <v>6800000000</v>
      </c>
      <c r="Q302" s="186">
        <f t="shared" si="25"/>
        <v>0</v>
      </c>
      <c r="R302" s="4">
        <v>8</v>
      </c>
      <c r="S302" s="4" t="s">
        <v>70</v>
      </c>
      <c r="T302" s="4" t="s">
        <v>70</v>
      </c>
      <c r="U302" s="140">
        <v>45341</v>
      </c>
      <c r="V302" s="4" t="s">
        <v>1884</v>
      </c>
      <c r="W302" s="4" t="s">
        <v>1954</v>
      </c>
      <c r="X302" s="146">
        <v>0</v>
      </c>
      <c r="Y302" s="146">
        <v>0</v>
      </c>
      <c r="Z302" s="146">
        <v>0</v>
      </c>
      <c r="AA302" s="4"/>
      <c r="AB302" s="141"/>
      <c r="AC302" s="142"/>
      <c r="AD302" s="4"/>
      <c r="AE302" s="4"/>
      <c r="AF302" s="144"/>
      <c r="AG302" s="4"/>
      <c r="AH302" s="143" t="s">
        <v>70</v>
      </c>
      <c r="AI302" s="4"/>
      <c r="AJ302" s="143" t="s">
        <v>9560</v>
      </c>
      <c r="AK302" s="143" t="s">
        <v>9553</v>
      </c>
    </row>
    <row r="303" spans="1:38">
      <c r="A303" t="s">
        <v>5848</v>
      </c>
      <c r="B303" s="175" t="s">
        <v>5175</v>
      </c>
      <c r="C303" s="174" t="s">
        <v>160</v>
      </c>
      <c r="D303" s="4" t="s">
        <v>4670</v>
      </c>
      <c r="E303" s="4" t="s">
        <v>4670</v>
      </c>
      <c r="F303" s="4" t="s">
        <v>1060</v>
      </c>
      <c r="G303" s="4" t="s">
        <v>5856</v>
      </c>
      <c r="H303" s="4" t="s">
        <v>1451</v>
      </c>
      <c r="I303" s="4" t="s">
        <v>1452</v>
      </c>
      <c r="J303" s="4" t="s">
        <v>5857</v>
      </c>
      <c r="K303" s="139">
        <v>13700000000</v>
      </c>
      <c r="L303" s="139">
        <v>13700000000</v>
      </c>
      <c r="M303" s="4" t="s">
        <v>5853</v>
      </c>
      <c r="N303" s="4" t="s">
        <v>2705</v>
      </c>
      <c r="O303" s="4" t="s">
        <v>3118</v>
      </c>
      <c r="P303" s="186">
        <f t="shared" si="20"/>
        <v>13700000000</v>
      </c>
      <c r="Q303" s="186">
        <f t="shared" si="25"/>
        <v>0</v>
      </c>
      <c r="R303" s="4">
        <v>8</v>
      </c>
      <c r="S303" s="4" t="s">
        <v>70</v>
      </c>
      <c r="T303" s="4" t="s">
        <v>70</v>
      </c>
      <c r="U303" s="140">
        <v>45341</v>
      </c>
      <c r="V303" s="4" t="s">
        <v>1884</v>
      </c>
      <c r="W303" s="4" t="s">
        <v>1954</v>
      </c>
      <c r="X303" s="146">
        <v>0</v>
      </c>
      <c r="Y303" s="146">
        <v>0</v>
      </c>
      <c r="Z303" s="146">
        <v>0</v>
      </c>
      <c r="AA303" s="4"/>
      <c r="AB303" s="141"/>
      <c r="AC303" s="142"/>
      <c r="AD303" s="4"/>
      <c r="AE303" s="4"/>
      <c r="AF303" s="144"/>
      <c r="AG303" s="4"/>
      <c r="AH303" s="143" t="s">
        <v>70</v>
      </c>
      <c r="AI303" s="4"/>
      <c r="AJ303" s="143" t="s">
        <v>9560</v>
      </c>
      <c r="AK303" s="143" t="s">
        <v>9553</v>
      </c>
    </row>
    <row r="304" spans="1:38">
      <c r="A304" t="s">
        <v>5848</v>
      </c>
      <c r="B304" s="175" t="s">
        <v>5175</v>
      </c>
      <c r="C304" s="174" t="s">
        <v>160</v>
      </c>
      <c r="D304" s="4" t="s">
        <v>4670</v>
      </c>
      <c r="E304" s="4" t="s">
        <v>4670</v>
      </c>
      <c r="F304" s="4" t="s">
        <v>1060</v>
      </c>
      <c r="G304" s="4" t="s">
        <v>5858</v>
      </c>
      <c r="H304" s="4" t="s">
        <v>1451</v>
      </c>
      <c r="I304" s="4" t="s">
        <v>1452</v>
      </c>
      <c r="J304" s="4" t="s">
        <v>5859</v>
      </c>
      <c r="K304" s="139">
        <v>5800000000</v>
      </c>
      <c r="L304" s="139">
        <v>5800000000</v>
      </c>
      <c r="M304" s="4" t="s">
        <v>5679</v>
      </c>
      <c r="N304" s="4" t="s">
        <v>1864</v>
      </c>
      <c r="O304" s="4" t="s">
        <v>2582</v>
      </c>
      <c r="P304" s="186">
        <f t="shared" si="20"/>
        <v>5800000000</v>
      </c>
      <c r="Q304" s="186">
        <f t="shared" si="25"/>
        <v>0</v>
      </c>
      <c r="R304" s="4">
        <v>8</v>
      </c>
      <c r="S304" s="4" t="s">
        <v>70</v>
      </c>
      <c r="T304" s="4" t="s">
        <v>70</v>
      </c>
      <c r="U304" s="140">
        <v>45341</v>
      </c>
      <c r="V304" s="4" t="s">
        <v>1884</v>
      </c>
      <c r="W304" s="4" t="s">
        <v>1954</v>
      </c>
      <c r="X304" s="146">
        <v>0</v>
      </c>
      <c r="Y304" s="146">
        <v>0</v>
      </c>
      <c r="Z304" s="146">
        <v>0</v>
      </c>
      <c r="AA304" s="4"/>
      <c r="AB304" s="141"/>
      <c r="AC304" s="142"/>
      <c r="AD304" s="4"/>
      <c r="AE304" s="4"/>
      <c r="AF304" s="144"/>
      <c r="AG304" s="4"/>
      <c r="AH304" s="143" t="s">
        <v>70</v>
      </c>
      <c r="AI304" s="4"/>
      <c r="AJ304" s="143" t="s">
        <v>9560</v>
      </c>
      <c r="AK304" s="143" t="s">
        <v>9553</v>
      </c>
    </row>
    <row r="305" spans="1:37">
      <c r="A305" t="s">
        <v>5848</v>
      </c>
      <c r="B305" s="175" t="s">
        <v>5175</v>
      </c>
      <c r="C305" s="174" t="s">
        <v>160</v>
      </c>
      <c r="D305" s="4" t="s">
        <v>4670</v>
      </c>
      <c r="E305" s="4" t="s">
        <v>4670</v>
      </c>
      <c r="F305" s="4" t="s">
        <v>1060</v>
      </c>
      <c r="G305" s="4" t="s">
        <v>5860</v>
      </c>
      <c r="H305" s="4" t="s">
        <v>1451</v>
      </c>
      <c r="I305" s="4" t="s">
        <v>1452</v>
      </c>
      <c r="J305" s="4" t="s">
        <v>5861</v>
      </c>
      <c r="K305" s="139">
        <v>8470000000</v>
      </c>
      <c r="L305" s="139">
        <v>8470000000</v>
      </c>
      <c r="M305" s="4" t="s">
        <v>5853</v>
      </c>
      <c r="N305" s="4" t="s">
        <v>1864</v>
      </c>
      <c r="O305" s="4" t="s">
        <v>2582</v>
      </c>
      <c r="P305" s="186">
        <f t="shared" si="20"/>
        <v>8470000000</v>
      </c>
      <c r="Q305" s="186">
        <f t="shared" si="25"/>
        <v>0</v>
      </c>
      <c r="R305" s="4">
        <v>8</v>
      </c>
      <c r="S305" s="4" t="s">
        <v>70</v>
      </c>
      <c r="T305" s="4" t="s">
        <v>70</v>
      </c>
      <c r="U305" s="140">
        <v>45341</v>
      </c>
      <c r="V305" s="4" t="s">
        <v>1884</v>
      </c>
      <c r="W305" s="4" t="s">
        <v>1954</v>
      </c>
      <c r="X305" s="146">
        <v>0</v>
      </c>
      <c r="Y305" s="146">
        <v>0</v>
      </c>
      <c r="Z305" s="146">
        <v>0</v>
      </c>
      <c r="AA305" s="4"/>
      <c r="AB305" s="141"/>
      <c r="AC305" s="142"/>
      <c r="AD305" s="4"/>
      <c r="AE305" s="4"/>
      <c r="AF305" s="144"/>
      <c r="AG305" s="4"/>
      <c r="AH305" s="143" t="s">
        <v>70</v>
      </c>
      <c r="AI305" s="4"/>
      <c r="AJ305" s="143" t="s">
        <v>9560</v>
      </c>
      <c r="AK305" s="143" t="s">
        <v>9553</v>
      </c>
    </row>
    <row r="306" spans="1:37">
      <c r="B306" s="175" t="s">
        <v>5175</v>
      </c>
      <c r="C306" s="174" t="s">
        <v>160</v>
      </c>
      <c r="D306" s="4" t="s">
        <v>4670</v>
      </c>
      <c r="E306" s="4" t="s">
        <v>4670</v>
      </c>
      <c r="F306" s="4" t="s">
        <v>1060</v>
      </c>
      <c r="G306" s="4" t="s">
        <v>5862</v>
      </c>
      <c r="H306" s="4" t="s">
        <v>1473</v>
      </c>
      <c r="I306" s="4" t="s">
        <v>1474</v>
      </c>
      <c r="J306" s="4" t="s">
        <v>5863</v>
      </c>
      <c r="K306" s="139">
        <v>2200000000</v>
      </c>
      <c r="L306" s="139">
        <v>2200000000</v>
      </c>
      <c r="M306" s="4" t="s">
        <v>1903</v>
      </c>
      <c r="N306" s="4" t="s">
        <v>2659</v>
      </c>
      <c r="O306" s="4" t="s">
        <v>2888</v>
      </c>
      <c r="P306" s="186">
        <f t="shared" si="20"/>
        <v>2200000000</v>
      </c>
      <c r="Q306" s="186">
        <f t="shared" si="25"/>
        <v>0</v>
      </c>
      <c r="R306" s="4">
        <v>9</v>
      </c>
      <c r="S306" s="4" t="s">
        <v>70</v>
      </c>
      <c r="T306" s="4" t="s">
        <v>70</v>
      </c>
      <c r="U306" s="140">
        <v>45341</v>
      </c>
      <c r="V306" s="4" t="s">
        <v>1884</v>
      </c>
      <c r="W306" s="4" t="s">
        <v>1954</v>
      </c>
      <c r="X306" s="146" t="s">
        <v>70</v>
      </c>
      <c r="Y306" s="140">
        <v>45355</v>
      </c>
      <c r="Z306" s="4" t="s">
        <v>1888</v>
      </c>
      <c r="AA306" s="4" t="s">
        <v>1886</v>
      </c>
      <c r="AB306" s="141">
        <f t="shared" si="22"/>
        <v>2200000000</v>
      </c>
      <c r="AC306" s="142">
        <f t="shared" si="23"/>
        <v>0</v>
      </c>
      <c r="AD306" s="4"/>
      <c r="AE306" s="4" t="s">
        <v>2037</v>
      </c>
      <c r="AF306" s="252" t="s">
        <v>5864</v>
      </c>
      <c r="AG306" s="4"/>
      <c r="AH306" s="4"/>
      <c r="AI306" s="4"/>
      <c r="AJ306" s="4"/>
      <c r="AK306" s="4"/>
    </row>
    <row r="307" spans="1:37">
      <c r="B307" s="175" t="s">
        <v>5175</v>
      </c>
      <c r="C307" s="174" t="s">
        <v>160</v>
      </c>
      <c r="D307" s="4" t="s">
        <v>4670</v>
      </c>
      <c r="E307" s="4" t="s">
        <v>4670</v>
      </c>
      <c r="F307" s="4" t="s">
        <v>1060</v>
      </c>
      <c r="G307" s="4" t="s">
        <v>5865</v>
      </c>
      <c r="H307" s="4" t="s">
        <v>1473</v>
      </c>
      <c r="I307" s="4" t="s">
        <v>1474</v>
      </c>
      <c r="J307" s="4" t="s">
        <v>5866</v>
      </c>
      <c r="K307" s="139">
        <v>400000000</v>
      </c>
      <c r="L307" s="139">
        <v>400000000</v>
      </c>
      <c r="M307" s="4" t="s">
        <v>5867</v>
      </c>
      <c r="N307" s="4" t="s">
        <v>2587</v>
      </c>
      <c r="O307" s="4" t="s">
        <v>2219</v>
      </c>
      <c r="P307" s="186">
        <f t="shared" si="20"/>
        <v>400000000</v>
      </c>
      <c r="Q307" s="186">
        <f t="shared" si="25"/>
        <v>0</v>
      </c>
      <c r="R307" s="4">
        <v>9</v>
      </c>
      <c r="S307" s="4" t="s">
        <v>70</v>
      </c>
      <c r="T307" s="4" t="s">
        <v>70</v>
      </c>
      <c r="U307" s="140">
        <v>45341</v>
      </c>
      <c r="V307" s="4" t="s">
        <v>1884</v>
      </c>
      <c r="W307" s="4" t="s">
        <v>1954</v>
      </c>
      <c r="X307" s="146" t="s">
        <v>70</v>
      </c>
      <c r="Y307" s="140">
        <v>45355</v>
      </c>
      <c r="Z307" s="4" t="s">
        <v>1888</v>
      </c>
      <c r="AA307" s="4" t="s">
        <v>1886</v>
      </c>
      <c r="AB307" s="141">
        <f t="shared" si="22"/>
        <v>400000000</v>
      </c>
      <c r="AC307" s="142">
        <f t="shared" si="23"/>
        <v>0</v>
      </c>
      <c r="AD307" s="4"/>
      <c r="AE307" s="4" t="s">
        <v>2037</v>
      </c>
      <c r="AF307" s="252" t="s">
        <v>5864</v>
      </c>
      <c r="AG307" s="4"/>
      <c r="AH307" s="4"/>
      <c r="AI307" s="4"/>
      <c r="AJ307" s="4"/>
      <c r="AK307" s="4"/>
    </row>
    <row r="308" spans="1:37">
      <c r="B308" s="175" t="s">
        <v>5175</v>
      </c>
      <c r="C308" s="174" t="s">
        <v>160</v>
      </c>
      <c r="D308" s="4" t="s">
        <v>4670</v>
      </c>
      <c r="E308" s="4" t="s">
        <v>4670</v>
      </c>
      <c r="F308" s="4" t="s">
        <v>1060</v>
      </c>
      <c r="G308" s="4" t="s">
        <v>5868</v>
      </c>
      <c r="H308" s="4" t="s">
        <v>1473</v>
      </c>
      <c r="I308" s="4" t="s">
        <v>1474</v>
      </c>
      <c r="J308" s="4" t="s">
        <v>5869</v>
      </c>
      <c r="K308" s="139">
        <v>1800000000</v>
      </c>
      <c r="L308" s="139">
        <v>1800000000</v>
      </c>
      <c r="M308" s="4" t="s">
        <v>5870</v>
      </c>
      <c r="N308" s="4" t="s">
        <v>2587</v>
      </c>
      <c r="O308" s="4" t="s">
        <v>2773</v>
      </c>
      <c r="P308" s="186">
        <f t="shared" si="20"/>
        <v>1800000000</v>
      </c>
      <c r="Q308" s="186">
        <f t="shared" si="25"/>
        <v>0</v>
      </c>
      <c r="R308" s="4">
        <v>9</v>
      </c>
      <c r="S308" s="4" t="s">
        <v>70</v>
      </c>
      <c r="T308" s="4" t="s">
        <v>70</v>
      </c>
      <c r="U308" s="140">
        <v>45341</v>
      </c>
      <c r="V308" s="4" t="s">
        <v>1884</v>
      </c>
      <c r="W308" s="4" t="s">
        <v>1954</v>
      </c>
      <c r="X308" s="146" t="s">
        <v>70</v>
      </c>
      <c r="Y308" s="140">
        <v>45355</v>
      </c>
      <c r="Z308" s="4" t="s">
        <v>1888</v>
      </c>
      <c r="AA308" s="4" t="s">
        <v>1886</v>
      </c>
      <c r="AB308" s="141">
        <f t="shared" si="22"/>
        <v>1800000000</v>
      </c>
      <c r="AC308" s="142">
        <f t="shared" si="23"/>
        <v>0</v>
      </c>
      <c r="AD308" s="4"/>
      <c r="AE308" s="4" t="s">
        <v>2037</v>
      </c>
      <c r="AF308" s="252" t="s">
        <v>5864</v>
      </c>
      <c r="AG308" s="4"/>
      <c r="AH308" s="4"/>
      <c r="AI308" s="4"/>
      <c r="AJ308" s="4"/>
      <c r="AK308" s="4"/>
    </row>
    <row r="309" spans="1:37">
      <c r="B309" s="145" t="s">
        <v>5175</v>
      </c>
      <c r="C309" s="4" t="s">
        <v>160</v>
      </c>
      <c r="D309" s="4" t="s">
        <v>1994</v>
      </c>
      <c r="E309" s="4" t="s">
        <v>1994</v>
      </c>
      <c r="F309" s="4" t="s">
        <v>1060</v>
      </c>
      <c r="G309" s="4" t="s">
        <v>5871</v>
      </c>
      <c r="H309" s="4" t="s">
        <v>1465</v>
      </c>
      <c r="I309" s="4" t="s">
        <v>1466</v>
      </c>
      <c r="J309" s="4" t="s">
        <v>5872</v>
      </c>
      <c r="K309" s="139">
        <v>140000000</v>
      </c>
      <c r="L309" s="139">
        <v>140000000</v>
      </c>
      <c r="M309" s="4" t="s">
        <v>5873</v>
      </c>
      <c r="N309" s="4" t="s">
        <v>2876</v>
      </c>
      <c r="O309" s="4" t="s">
        <v>3088</v>
      </c>
      <c r="P309" s="186">
        <f t="shared" si="20"/>
        <v>140000000</v>
      </c>
      <c r="Q309" s="186">
        <f t="shared" ref="Q309:Q335" si="26">P309-K309</f>
        <v>0</v>
      </c>
      <c r="R309" s="4">
        <v>189</v>
      </c>
      <c r="S309" s="174" t="s">
        <v>70</v>
      </c>
      <c r="T309" s="4" t="s">
        <v>70</v>
      </c>
      <c r="U309" s="140">
        <v>45348</v>
      </c>
      <c r="V309" s="4" t="s">
        <v>1887</v>
      </c>
      <c r="W309" s="4" t="s">
        <v>1954</v>
      </c>
      <c r="X309" s="146">
        <v>0</v>
      </c>
      <c r="Y309" s="146">
        <v>0</v>
      </c>
      <c r="Z309" s="146">
        <v>0</v>
      </c>
      <c r="AA309" s="4"/>
      <c r="AB309" s="141"/>
      <c r="AC309" s="142"/>
      <c r="AD309" s="4"/>
      <c r="AE309" s="4"/>
      <c r="AF309" s="144"/>
      <c r="AG309" s="4"/>
      <c r="AH309" s="143" t="s">
        <v>70</v>
      </c>
      <c r="AI309" s="4"/>
      <c r="AJ309" s="143" t="s">
        <v>9560</v>
      </c>
      <c r="AK309" s="143" t="s">
        <v>9553</v>
      </c>
    </row>
    <row r="310" spans="1:37">
      <c r="B310" s="145" t="s">
        <v>5175</v>
      </c>
      <c r="C310" s="4" t="s">
        <v>160</v>
      </c>
      <c r="D310" s="4" t="s">
        <v>1994</v>
      </c>
      <c r="E310" s="4" t="s">
        <v>1994</v>
      </c>
      <c r="F310" s="4" t="s">
        <v>1060</v>
      </c>
      <c r="G310" s="4" t="s">
        <v>5874</v>
      </c>
      <c r="H310" s="4" t="s">
        <v>1465</v>
      </c>
      <c r="I310" s="4" t="s">
        <v>1466</v>
      </c>
      <c r="J310" s="4" t="s">
        <v>5875</v>
      </c>
      <c r="K310" s="139">
        <v>150000000</v>
      </c>
      <c r="L310" s="139">
        <v>150000000</v>
      </c>
      <c r="M310" s="4" t="s">
        <v>5873</v>
      </c>
      <c r="N310" s="4" t="s">
        <v>2212</v>
      </c>
      <c r="O310" s="4" t="s">
        <v>2751</v>
      </c>
      <c r="P310" s="186">
        <f t="shared" si="20"/>
        <v>150000000</v>
      </c>
      <c r="Q310" s="186">
        <f t="shared" si="26"/>
        <v>0</v>
      </c>
      <c r="R310" s="4">
        <v>189</v>
      </c>
      <c r="S310" s="174" t="s">
        <v>70</v>
      </c>
      <c r="T310" s="4" t="s">
        <v>70</v>
      </c>
      <c r="U310" s="140">
        <v>45348</v>
      </c>
      <c r="V310" s="4" t="s">
        <v>1887</v>
      </c>
      <c r="W310" s="4" t="s">
        <v>1954</v>
      </c>
      <c r="X310" s="146">
        <v>0</v>
      </c>
      <c r="Y310" s="146">
        <v>0</v>
      </c>
      <c r="Z310" s="146">
        <v>0</v>
      </c>
      <c r="AA310" s="4"/>
      <c r="AB310" s="141"/>
      <c r="AC310" s="142"/>
      <c r="AD310" s="4"/>
      <c r="AE310" s="4"/>
      <c r="AF310" s="144"/>
      <c r="AG310" s="4"/>
      <c r="AH310" s="143" t="s">
        <v>70</v>
      </c>
      <c r="AI310" s="4"/>
      <c r="AJ310" s="143" t="s">
        <v>9560</v>
      </c>
      <c r="AK310" s="143" t="s">
        <v>9553</v>
      </c>
    </row>
    <row r="311" spans="1:37">
      <c r="B311" s="145" t="s">
        <v>5175</v>
      </c>
      <c r="C311" s="4" t="s">
        <v>160</v>
      </c>
      <c r="D311" s="4" t="s">
        <v>1994</v>
      </c>
      <c r="E311" s="4" t="s">
        <v>1994</v>
      </c>
      <c r="F311" s="4" t="s">
        <v>1060</v>
      </c>
      <c r="G311" s="4" t="s">
        <v>5876</v>
      </c>
      <c r="H311" s="4" t="s">
        <v>1465</v>
      </c>
      <c r="I311" s="4" t="s">
        <v>1466</v>
      </c>
      <c r="J311" s="4" t="s">
        <v>5877</v>
      </c>
      <c r="K311" s="139">
        <v>115000000</v>
      </c>
      <c r="L311" s="139">
        <v>115000000</v>
      </c>
      <c r="M311" s="4" t="s">
        <v>5651</v>
      </c>
      <c r="N311" s="4" t="s">
        <v>3021</v>
      </c>
      <c r="O311" s="4" t="s">
        <v>2172</v>
      </c>
      <c r="P311" s="186">
        <f t="shared" si="20"/>
        <v>115000000</v>
      </c>
      <c r="Q311" s="186">
        <f t="shared" si="26"/>
        <v>0</v>
      </c>
      <c r="R311" s="4">
        <v>189</v>
      </c>
      <c r="S311" s="174" t="s">
        <v>70</v>
      </c>
      <c r="T311" s="4" t="s">
        <v>70</v>
      </c>
      <c r="U311" s="140">
        <v>45348</v>
      </c>
      <c r="V311" s="4" t="s">
        <v>1887</v>
      </c>
      <c r="W311" s="4" t="s">
        <v>1954</v>
      </c>
      <c r="X311" s="146">
        <v>0</v>
      </c>
      <c r="Y311" s="146">
        <v>0</v>
      </c>
      <c r="Z311" s="146">
        <v>0</v>
      </c>
      <c r="AA311" s="4"/>
      <c r="AB311" s="141"/>
      <c r="AC311" s="142"/>
      <c r="AD311" s="4"/>
      <c r="AE311" s="4"/>
      <c r="AF311" s="144"/>
      <c r="AG311" s="4"/>
      <c r="AH311" s="143" t="s">
        <v>70</v>
      </c>
      <c r="AI311" s="4"/>
      <c r="AJ311" s="143" t="s">
        <v>9560</v>
      </c>
      <c r="AK311" s="143" t="s">
        <v>9553</v>
      </c>
    </row>
    <row r="312" spans="1:37">
      <c r="B312" s="145" t="s">
        <v>5175</v>
      </c>
      <c r="C312" s="4" t="s">
        <v>160</v>
      </c>
      <c r="D312" s="4" t="s">
        <v>1994</v>
      </c>
      <c r="E312" s="4" t="s">
        <v>1994</v>
      </c>
      <c r="F312" s="4" t="s">
        <v>1060</v>
      </c>
      <c r="G312" s="4" t="s">
        <v>5878</v>
      </c>
      <c r="H312" s="4" t="s">
        <v>1465</v>
      </c>
      <c r="I312" s="4" t="s">
        <v>1466</v>
      </c>
      <c r="J312" s="4" t="s">
        <v>5879</v>
      </c>
      <c r="K312" s="139">
        <v>240000000</v>
      </c>
      <c r="L312" s="139">
        <v>240000000</v>
      </c>
      <c r="M312" s="4" t="s">
        <v>5651</v>
      </c>
      <c r="N312" s="4" t="s">
        <v>3361</v>
      </c>
      <c r="O312" s="4" t="s">
        <v>2679</v>
      </c>
      <c r="P312" s="186">
        <f t="shared" si="20"/>
        <v>240000000</v>
      </c>
      <c r="Q312" s="186">
        <f t="shared" si="26"/>
        <v>0</v>
      </c>
      <c r="R312" s="4">
        <v>189</v>
      </c>
      <c r="S312" s="174" t="s">
        <v>70</v>
      </c>
      <c r="T312" s="4" t="s">
        <v>70</v>
      </c>
      <c r="U312" s="140">
        <v>45348</v>
      </c>
      <c r="V312" s="4" t="s">
        <v>1887</v>
      </c>
      <c r="W312" s="4" t="s">
        <v>1954</v>
      </c>
      <c r="X312" s="146">
        <v>0</v>
      </c>
      <c r="Y312" s="146">
        <v>0</v>
      </c>
      <c r="Z312" s="146">
        <v>0</v>
      </c>
      <c r="AA312" s="4"/>
      <c r="AB312" s="141"/>
      <c r="AC312" s="142"/>
      <c r="AD312" s="4"/>
      <c r="AE312" s="4"/>
      <c r="AF312" s="144"/>
      <c r="AG312" s="4"/>
      <c r="AH312" s="143" t="s">
        <v>70</v>
      </c>
      <c r="AI312" s="4"/>
      <c r="AJ312" s="143" t="s">
        <v>9560</v>
      </c>
      <c r="AK312" s="143" t="s">
        <v>9553</v>
      </c>
    </row>
    <row r="313" spans="1:37">
      <c r="B313" s="145" t="s">
        <v>5175</v>
      </c>
      <c r="C313" s="4" t="s">
        <v>160</v>
      </c>
      <c r="D313" s="4" t="s">
        <v>1994</v>
      </c>
      <c r="E313" s="4" t="s">
        <v>1994</v>
      </c>
      <c r="F313" s="4" t="s">
        <v>1060</v>
      </c>
      <c r="G313" s="4" t="s">
        <v>5880</v>
      </c>
      <c r="H313" s="4" t="s">
        <v>1465</v>
      </c>
      <c r="I313" s="4" t="s">
        <v>1466</v>
      </c>
      <c r="J313" s="4" t="s">
        <v>5881</v>
      </c>
      <c r="K313" s="139">
        <v>200000000</v>
      </c>
      <c r="L313" s="139">
        <v>200000000</v>
      </c>
      <c r="M313" s="4" t="s">
        <v>5651</v>
      </c>
      <c r="N313" s="4" t="s">
        <v>3547</v>
      </c>
      <c r="O313" s="4" t="s">
        <v>3868</v>
      </c>
      <c r="P313" s="186">
        <f t="shared" si="20"/>
        <v>200000000</v>
      </c>
      <c r="Q313" s="186">
        <f t="shared" si="26"/>
        <v>0</v>
      </c>
      <c r="R313" s="4">
        <v>189</v>
      </c>
      <c r="S313" s="174" t="s">
        <v>70</v>
      </c>
      <c r="T313" s="4" t="s">
        <v>70</v>
      </c>
      <c r="U313" s="140">
        <v>45348</v>
      </c>
      <c r="V313" s="4" t="s">
        <v>1887</v>
      </c>
      <c r="W313" s="4" t="s">
        <v>1954</v>
      </c>
      <c r="X313" s="146">
        <v>0</v>
      </c>
      <c r="Y313" s="146">
        <v>0</v>
      </c>
      <c r="Z313" s="146">
        <v>0</v>
      </c>
      <c r="AA313" s="4"/>
      <c r="AB313" s="141"/>
      <c r="AC313" s="142"/>
      <c r="AD313" s="4"/>
      <c r="AE313" s="4"/>
      <c r="AF313" s="144"/>
      <c r="AG313" s="4"/>
      <c r="AH313" s="143" t="s">
        <v>70</v>
      </c>
      <c r="AI313" s="4"/>
      <c r="AJ313" s="143" t="s">
        <v>9560</v>
      </c>
      <c r="AK313" s="143" t="s">
        <v>9553</v>
      </c>
    </row>
    <row r="314" spans="1:37">
      <c r="B314" s="145" t="s">
        <v>5175</v>
      </c>
      <c r="C314" s="4" t="s">
        <v>160</v>
      </c>
      <c r="D314" s="4" t="s">
        <v>1994</v>
      </c>
      <c r="E314" s="4" t="s">
        <v>1994</v>
      </c>
      <c r="F314" s="4" t="s">
        <v>1060</v>
      </c>
      <c r="G314" s="4" t="s">
        <v>5882</v>
      </c>
      <c r="H314" s="4" t="s">
        <v>1465</v>
      </c>
      <c r="I314" s="4" t="s">
        <v>1466</v>
      </c>
      <c r="J314" s="4" t="s">
        <v>5883</v>
      </c>
      <c r="K314" s="139">
        <v>175000000</v>
      </c>
      <c r="L314" s="139">
        <v>175000000</v>
      </c>
      <c r="M314" s="4" t="s">
        <v>5651</v>
      </c>
      <c r="N314" s="4" t="s">
        <v>3224</v>
      </c>
      <c r="O314" s="4" t="s">
        <v>3450</v>
      </c>
      <c r="P314" s="186">
        <f t="shared" si="20"/>
        <v>175000000</v>
      </c>
      <c r="Q314" s="186">
        <f t="shared" si="26"/>
        <v>0</v>
      </c>
      <c r="R314" s="4">
        <v>189</v>
      </c>
      <c r="S314" s="174" t="s">
        <v>70</v>
      </c>
      <c r="T314" s="4" t="s">
        <v>70</v>
      </c>
      <c r="U314" s="140">
        <v>45348</v>
      </c>
      <c r="V314" s="4" t="s">
        <v>1887</v>
      </c>
      <c r="W314" s="4" t="s">
        <v>1954</v>
      </c>
      <c r="X314" s="146">
        <v>0</v>
      </c>
      <c r="Y314" s="146">
        <v>0</v>
      </c>
      <c r="Z314" s="146">
        <v>0</v>
      </c>
      <c r="AA314" s="4"/>
      <c r="AB314" s="141"/>
      <c r="AC314" s="142"/>
      <c r="AD314" s="4"/>
      <c r="AE314" s="4"/>
      <c r="AF314" s="144"/>
      <c r="AG314" s="4"/>
      <c r="AH314" s="143" t="s">
        <v>70</v>
      </c>
      <c r="AI314" s="4"/>
      <c r="AJ314" s="143" t="s">
        <v>9560</v>
      </c>
      <c r="AK314" s="143" t="s">
        <v>9553</v>
      </c>
    </row>
    <row r="315" spans="1:37">
      <c r="B315" s="145" t="s">
        <v>5175</v>
      </c>
      <c r="C315" s="4" t="s">
        <v>160</v>
      </c>
      <c r="D315" s="4" t="s">
        <v>1994</v>
      </c>
      <c r="E315" s="4" t="s">
        <v>1994</v>
      </c>
      <c r="F315" s="4" t="s">
        <v>1060</v>
      </c>
      <c r="G315" s="4" t="s">
        <v>5884</v>
      </c>
      <c r="H315" s="4" t="s">
        <v>1465</v>
      </c>
      <c r="I315" s="4" t="s">
        <v>1466</v>
      </c>
      <c r="J315" s="4" t="s">
        <v>5885</v>
      </c>
      <c r="K315" s="139">
        <v>200000000</v>
      </c>
      <c r="L315" s="139">
        <v>200000000</v>
      </c>
      <c r="M315" s="4" t="s">
        <v>5651</v>
      </c>
      <c r="N315" s="4" t="s">
        <v>3075</v>
      </c>
      <c r="O315" s="4" t="s">
        <v>3133</v>
      </c>
      <c r="P315" s="186">
        <f t="shared" si="20"/>
        <v>200000000</v>
      </c>
      <c r="Q315" s="186">
        <f t="shared" si="26"/>
        <v>0</v>
      </c>
      <c r="R315" s="4">
        <v>189</v>
      </c>
      <c r="S315" s="174" t="s">
        <v>70</v>
      </c>
      <c r="T315" s="4" t="s">
        <v>70</v>
      </c>
      <c r="U315" s="140">
        <v>45348</v>
      </c>
      <c r="V315" s="4" t="s">
        <v>1887</v>
      </c>
      <c r="W315" s="4" t="s">
        <v>1954</v>
      </c>
      <c r="X315" s="146">
        <v>0</v>
      </c>
      <c r="Y315" s="146">
        <v>0</v>
      </c>
      <c r="Z315" s="146">
        <v>0</v>
      </c>
      <c r="AA315" s="4"/>
      <c r="AB315" s="141"/>
      <c r="AC315" s="142"/>
      <c r="AD315" s="4"/>
      <c r="AE315" s="4"/>
      <c r="AF315" s="144"/>
      <c r="AG315" s="4"/>
      <c r="AH315" s="143" t="s">
        <v>70</v>
      </c>
      <c r="AI315" s="4"/>
      <c r="AJ315" s="143" t="s">
        <v>9560</v>
      </c>
      <c r="AK315" s="143" t="s">
        <v>9553</v>
      </c>
    </row>
    <row r="316" spans="1:37">
      <c r="B316" s="145" t="s">
        <v>5175</v>
      </c>
      <c r="C316" s="4" t="s">
        <v>160</v>
      </c>
      <c r="D316" s="4" t="s">
        <v>1994</v>
      </c>
      <c r="E316" s="4" t="s">
        <v>1994</v>
      </c>
      <c r="F316" s="4" t="s">
        <v>1060</v>
      </c>
      <c r="G316" s="4" t="s">
        <v>5886</v>
      </c>
      <c r="H316" s="4" t="s">
        <v>1465</v>
      </c>
      <c r="I316" s="4" t="s">
        <v>1466</v>
      </c>
      <c r="J316" s="4" t="s">
        <v>5887</v>
      </c>
      <c r="K316" s="139">
        <v>500000000</v>
      </c>
      <c r="L316" s="139">
        <v>500000000</v>
      </c>
      <c r="M316" s="4" t="s">
        <v>5651</v>
      </c>
      <c r="N316" s="4" t="s">
        <v>4017</v>
      </c>
      <c r="O316" s="4" t="s">
        <v>2952</v>
      </c>
      <c r="P316" s="186">
        <f t="shared" si="20"/>
        <v>500000000</v>
      </c>
      <c r="Q316" s="186">
        <f t="shared" si="26"/>
        <v>0</v>
      </c>
      <c r="R316" s="4">
        <v>189</v>
      </c>
      <c r="S316" s="174" t="s">
        <v>70</v>
      </c>
      <c r="T316" s="4" t="s">
        <v>70</v>
      </c>
      <c r="U316" s="140">
        <v>45348</v>
      </c>
      <c r="V316" s="4" t="s">
        <v>1887</v>
      </c>
      <c r="W316" s="4" t="s">
        <v>1954</v>
      </c>
      <c r="X316" s="146">
        <v>0</v>
      </c>
      <c r="Y316" s="146">
        <v>0</v>
      </c>
      <c r="Z316" s="146">
        <v>0</v>
      </c>
      <c r="AA316" s="4"/>
      <c r="AB316" s="141"/>
      <c r="AC316" s="142"/>
      <c r="AD316" s="4"/>
      <c r="AE316" s="4"/>
      <c r="AF316" s="144"/>
      <c r="AG316" s="4"/>
      <c r="AH316" s="143" t="s">
        <v>70</v>
      </c>
      <c r="AI316" s="4"/>
      <c r="AJ316" s="143" t="s">
        <v>9560</v>
      </c>
      <c r="AK316" s="143" t="s">
        <v>9553</v>
      </c>
    </row>
    <row r="317" spans="1:37">
      <c r="B317" s="145" t="s">
        <v>5175</v>
      </c>
      <c r="C317" s="4" t="s">
        <v>160</v>
      </c>
      <c r="D317" s="4" t="s">
        <v>1994</v>
      </c>
      <c r="E317" s="4" t="s">
        <v>1994</v>
      </c>
      <c r="F317" s="4" t="s">
        <v>1060</v>
      </c>
      <c r="G317" s="4" t="s">
        <v>5888</v>
      </c>
      <c r="H317" s="4" t="s">
        <v>1465</v>
      </c>
      <c r="I317" s="4" t="s">
        <v>1466</v>
      </c>
      <c r="J317" s="4" t="s">
        <v>5889</v>
      </c>
      <c r="K317" s="139">
        <v>180000000</v>
      </c>
      <c r="L317" s="139">
        <v>180000000</v>
      </c>
      <c r="M317" s="4" t="s">
        <v>5651</v>
      </c>
      <c r="N317" s="4" t="s">
        <v>5265</v>
      </c>
      <c r="O317" s="4" t="s">
        <v>3440</v>
      </c>
      <c r="P317" s="186">
        <f t="shared" si="20"/>
        <v>180000000</v>
      </c>
      <c r="Q317" s="186">
        <f t="shared" si="26"/>
        <v>0</v>
      </c>
      <c r="R317" s="4">
        <v>189</v>
      </c>
      <c r="S317" s="174" t="s">
        <v>70</v>
      </c>
      <c r="T317" s="4" t="s">
        <v>70</v>
      </c>
      <c r="U317" s="140">
        <v>45348</v>
      </c>
      <c r="V317" s="4" t="s">
        <v>1887</v>
      </c>
      <c r="W317" s="4" t="s">
        <v>1954</v>
      </c>
      <c r="X317" s="146">
        <v>0</v>
      </c>
      <c r="Y317" s="146">
        <v>0</v>
      </c>
      <c r="Z317" s="146">
        <v>0</v>
      </c>
      <c r="AA317" s="4"/>
      <c r="AB317" s="141"/>
      <c r="AC317" s="142"/>
      <c r="AD317" s="4"/>
      <c r="AE317" s="4"/>
      <c r="AF317" s="144"/>
      <c r="AG317" s="4"/>
      <c r="AH317" s="143" t="s">
        <v>70</v>
      </c>
      <c r="AI317" s="4"/>
      <c r="AJ317" s="143" t="s">
        <v>9560</v>
      </c>
      <c r="AK317" s="143" t="s">
        <v>9553</v>
      </c>
    </row>
    <row r="318" spans="1:37">
      <c r="B318" s="145" t="s">
        <v>5175</v>
      </c>
      <c r="C318" s="4" t="s">
        <v>160</v>
      </c>
      <c r="D318" s="4" t="s">
        <v>1994</v>
      </c>
      <c r="E318" s="4" t="s">
        <v>1994</v>
      </c>
      <c r="F318" s="4" t="s">
        <v>1060</v>
      </c>
      <c r="G318" s="4" t="s">
        <v>5890</v>
      </c>
      <c r="H318" s="4" t="s">
        <v>1465</v>
      </c>
      <c r="I318" s="4" t="s">
        <v>1466</v>
      </c>
      <c r="J318" s="4" t="s">
        <v>5891</v>
      </c>
      <c r="K318" s="139">
        <v>450000000</v>
      </c>
      <c r="L318" s="139">
        <v>450000000</v>
      </c>
      <c r="M318" s="4" t="s">
        <v>5651</v>
      </c>
      <c r="N318" s="4" t="s">
        <v>2144</v>
      </c>
      <c r="O318" s="4" t="s">
        <v>3655</v>
      </c>
      <c r="P318" s="186">
        <f t="shared" si="20"/>
        <v>450000000</v>
      </c>
      <c r="Q318" s="186">
        <f t="shared" si="26"/>
        <v>0</v>
      </c>
      <c r="R318" s="4">
        <v>189</v>
      </c>
      <c r="S318" s="174" t="s">
        <v>70</v>
      </c>
      <c r="T318" s="4" t="s">
        <v>70</v>
      </c>
      <c r="U318" s="140">
        <v>45348</v>
      </c>
      <c r="V318" s="4" t="s">
        <v>1887</v>
      </c>
      <c r="W318" s="4" t="s">
        <v>1954</v>
      </c>
      <c r="X318" s="146">
        <v>0</v>
      </c>
      <c r="Y318" s="146">
        <v>0</v>
      </c>
      <c r="Z318" s="146">
        <v>0</v>
      </c>
      <c r="AA318" s="4"/>
      <c r="AB318" s="141"/>
      <c r="AC318" s="142"/>
      <c r="AD318" s="4"/>
      <c r="AE318" s="4"/>
      <c r="AF318" s="144"/>
      <c r="AG318" s="4"/>
      <c r="AH318" s="143" t="s">
        <v>70</v>
      </c>
      <c r="AI318" s="4"/>
      <c r="AJ318" s="143" t="s">
        <v>9560</v>
      </c>
      <c r="AK318" s="143" t="s">
        <v>9553</v>
      </c>
    </row>
    <row r="319" spans="1:37">
      <c r="B319" s="145" t="s">
        <v>5175</v>
      </c>
      <c r="C319" s="4" t="s">
        <v>160</v>
      </c>
      <c r="D319" s="4" t="s">
        <v>1994</v>
      </c>
      <c r="E319" s="4" t="s">
        <v>1994</v>
      </c>
      <c r="F319" s="4" t="s">
        <v>1060</v>
      </c>
      <c r="G319" s="4" t="s">
        <v>5892</v>
      </c>
      <c r="H319" s="4" t="s">
        <v>1465</v>
      </c>
      <c r="I319" s="4" t="s">
        <v>1466</v>
      </c>
      <c r="J319" s="4" t="s">
        <v>5893</v>
      </c>
      <c r="K319" s="139">
        <v>450000000</v>
      </c>
      <c r="L319" s="139">
        <v>450000000</v>
      </c>
      <c r="M319" s="4" t="s">
        <v>5651</v>
      </c>
      <c r="N319" s="4" t="s">
        <v>2997</v>
      </c>
      <c r="O319" s="4" t="s">
        <v>2573</v>
      </c>
      <c r="P319" s="186">
        <f t="shared" si="20"/>
        <v>450000000</v>
      </c>
      <c r="Q319" s="186">
        <f t="shared" si="26"/>
        <v>0</v>
      </c>
      <c r="R319" s="4">
        <v>189</v>
      </c>
      <c r="S319" s="174" t="s">
        <v>70</v>
      </c>
      <c r="T319" s="4" t="s">
        <v>70</v>
      </c>
      <c r="U319" s="140">
        <v>45348</v>
      </c>
      <c r="V319" s="4" t="s">
        <v>1887</v>
      </c>
      <c r="W319" s="4" t="s">
        <v>1954</v>
      </c>
      <c r="X319" s="146">
        <v>0</v>
      </c>
      <c r="Y319" s="146">
        <v>0</v>
      </c>
      <c r="Z319" s="146">
        <v>0</v>
      </c>
      <c r="AA319" s="4"/>
      <c r="AB319" s="141"/>
      <c r="AC319" s="142"/>
      <c r="AD319" s="4"/>
      <c r="AE319" s="4"/>
      <c r="AF319" s="144"/>
      <c r="AG319" s="4"/>
      <c r="AH319" s="143" t="s">
        <v>70</v>
      </c>
      <c r="AI319" s="4"/>
      <c r="AJ319" s="143" t="s">
        <v>9560</v>
      </c>
      <c r="AK319" s="143" t="s">
        <v>9553</v>
      </c>
    </row>
    <row r="320" spans="1:37">
      <c r="B320" s="145" t="s">
        <v>5175</v>
      </c>
      <c r="C320" s="4" t="s">
        <v>160</v>
      </c>
      <c r="D320" s="4" t="s">
        <v>1994</v>
      </c>
      <c r="E320" s="4" t="s">
        <v>1994</v>
      </c>
      <c r="F320" s="4" t="s">
        <v>1060</v>
      </c>
      <c r="G320" s="4" t="s">
        <v>5894</v>
      </c>
      <c r="H320" s="4" t="s">
        <v>1465</v>
      </c>
      <c r="I320" s="4" t="s">
        <v>1466</v>
      </c>
      <c r="J320" s="4" t="s">
        <v>5895</v>
      </c>
      <c r="K320" s="139">
        <v>255000000</v>
      </c>
      <c r="L320" s="139">
        <v>255000000</v>
      </c>
      <c r="M320" s="4" t="s">
        <v>5651</v>
      </c>
      <c r="N320" s="4" t="s">
        <v>3145</v>
      </c>
      <c r="O320" s="4" t="s">
        <v>3641</v>
      </c>
      <c r="P320" s="186">
        <f t="shared" si="20"/>
        <v>255000000</v>
      </c>
      <c r="Q320" s="186">
        <f t="shared" si="26"/>
        <v>0</v>
      </c>
      <c r="R320" s="4">
        <v>189</v>
      </c>
      <c r="S320" s="174" t="s">
        <v>70</v>
      </c>
      <c r="T320" s="4" t="s">
        <v>70</v>
      </c>
      <c r="U320" s="140">
        <v>45348</v>
      </c>
      <c r="V320" s="4" t="s">
        <v>1887</v>
      </c>
      <c r="W320" s="4" t="s">
        <v>1954</v>
      </c>
      <c r="X320" s="146">
        <v>0</v>
      </c>
      <c r="Y320" s="146">
        <v>0</v>
      </c>
      <c r="Z320" s="146">
        <v>0</v>
      </c>
      <c r="AA320" s="4"/>
      <c r="AB320" s="141"/>
      <c r="AC320" s="142"/>
      <c r="AD320" s="4"/>
      <c r="AE320" s="4"/>
      <c r="AF320" s="144"/>
      <c r="AG320" s="4"/>
      <c r="AH320" s="143" t="s">
        <v>70</v>
      </c>
      <c r="AI320" s="4"/>
      <c r="AJ320" s="143" t="s">
        <v>9560</v>
      </c>
      <c r="AK320" s="143" t="s">
        <v>9553</v>
      </c>
    </row>
    <row r="321" spans="1:37">
      <c r="B321" s="145" t="s">
        <v>5175</v>
      </c>
      <c r="C321" s="4" t="s">
        <v>160</v>
      </c>
      <c r="D321" s="4" t="s">
        <v>1994</v>
      </c>
      <c r="E321" s="4" t="s">
        <v>1994</v>
      </c>
      <c r="F321" s="4" t="s">
        <v>1060</v>
      </c>
      <c r="G321" s="4" t="s">
        <v>5896</v>
      </c>
      <c r="H321" s="4" t="s">
        <v>1465</v>
      </c>
      <c r="I321" s="4" t="s">
        <v>1466</v>
      </c>
      <c r="J321" s="4" t="s">
        <v>5897</v>
      </c>
      <c r="K321" s="139">
        <v>135000000</v>
      </c>
      <c r="L321" s="139">
        <v>135000000</v>
      </c>
      <c r="M321" s="4" t="s">
        <v>5651</v>
      </c>
      <c r="N321" s="4" t="s">
        <v>1914</v>
      </c>
      <c r="O321" s="4" t="s">
        <v>2602</v>
      </c>
      <c r="P321" s="186">
        <f t="shared" si="20"/>
        <v>135000000</v>
      </c>
      <c r="Q321" s="186">
        <f t="shared" si="26"/>
        <v>0</v>
      </c>
      <c r="R321" s="4">
        <v>189</v>
      </c>
      <c r="S321" s="174" t="s">
        <v>70</v>
      </c>
      <c r="T321" s="4" t="s">
        <v>70</v>
      </c>
      <c r="U321" s="140">
        <v>45348</v>
      </c>
      <c r="V321" s="4" t="s">
        <v>1887</v>
      </c>
      <c r="W321" s="4" t="s">
        <v>1954</v>
      </c>
      <c r="X321" s="146">
        <v>0</v>
      </c>
      <c r="Y321" s="146">
        <v>0</v>
      </c>
      <c r="Z321" s="146">
        <v>0</v>
      </c>
      <c r="AA321" s="4"/>
      <c r="AB321" s="141"/>
      <c r="AC321" s="142"/>
      <c r="AD321" s="4"/>
      <c r="AE321" s="4"/>
      <c r="AF321" s="144"/>
      <c r="AG321" s="4"/>
      <c r="AH321" s="143" t="s">
        <v>70</v>
      </c>
      <c r="AI321" s="4"/>
      <c r="AJ321" s="143" t="s">
        <v>9560</v>
      </c>
      <c r="AK321" s="143" t="s">
        <v>9553</v>
      </c>
    </row>
    <row r="322" spans="1:37">
      <c r="B322" s="145" t="s">
        <v>5175</v>
      </c>
      <c r="C322" s="4" t="s">
        <v>160</v>
      </c>
      <c r="D322" s="4" t="s">
        <v>1994</v>
      </c>
      <c r="E322" s="4" t="s">
        <v>1994</v>
      </c>
      <c r="F322" s="4" t="s">
        <v>1060</v>
      </c>
      <c r="G322" s="4" t="s">
        <v>5898</v>
      </c>
      <c r="H322" s="4" t="s">
        <v>1465</v>
      </c>
      <c r="I322" s="4" t="s">
        <v>1466</v>
      </c>
      <c r="J322" s="4" t="s">
        <v>5899</v>
      </c>
      <c r="K322" s="139">
        <v>680000000</v>
      </c>
      <c r="L322" s="139">
        <v>680000000</v>
      </c>
      <c r="M322" s="4" t="s">
        <v>5651</v>
      </c>
      <c r="N322" s="4" t="s">
        <v>3258</v>
      </c>
      <c r="O322" s="4" t="s">
        <v>2602</v>
      </c>
      <c r="P322" s="186">
        <f t="shared" si="20"/>
        <v>680000000</v>
      </c>
      <c r="Q322" s="186">
        <f t="shared" si="26"/>
        <v>0</v>
      </c>
      <c r="R322" s="4">
        <v>189</v>
      </c>
      <c r="S322" s="174" t="s">
        <v>70</v>
      </c>
      <c r="T322" s="4" t="s">
        <v>70</v>
      </c>
      <c r="U322" s="140">
        <v>45348</v>
      </c>
      <c r="V322" s="4" t="s">
        <v>1887</v>
      </c>
      <c r="W322" s="4" t="s">
        <v>1954</v>
      </c>
      <c r="X322" s="146">
        <v>0</v>
      </c>
      <c r="Y322" s="146">
        <v>0</v>
      </c>
      <c r="Z322" s="146">
        <v>0</v>
      </c>
      <c r="AA322" s="4"/>
      <c r="AB322" s="141"/>
      <c r="AC322" s="142"/>
      <c r="AD322" s="4"/>
      <c r="AE322" s="4"/>
      <c r="AF322" s="144"/>
      <c r="AG322" s="4"/>
      <c r="AH322" s="143" t="s">
        <v>70</v>
      </c>
      <c r="AI322" s="4"/>
      <c r="AJ322" s="143" t="s">
        <v>9560</v>
      </c>
      <c r="AK322" s="143" t="s">
        <v>9553</v>
      </c>
    </row>
    <row r="323" spans="1:37">
      <c r="B323" s="145" t="s">
        <v>5175</v>
      </c>
      <c r="C323" s="4" t="s">
        <v>160</v>
      </c>
      <c r="D323" s="4" t="s">
        <v>1994</v>
      </c>
      <c r="E323" s="4" t="s">
        <v>1994</v>
      </c>
      <c r="F323" s="4" t="s">
        <v>1060</v>
      </c>
      <c r="G323" s="4" t="s">
        <v>5900</v>
      </c>
      <c r="H323" s="4" t="s">
        <v>1465</v>
      </c>
      <c r="I323" s="4" t="s">
        <v>1466</v>
      </c>
      <c r="J323" s="4" t="s">
        <v>5901</v>
      </c>
      <c r="K323" s="139">
        <v>540000000</v>
      </c>
      <c r="L323" s="139">
        <v>540000000</v>
      </c>
      <c r="M323" s="4" t="s">
        <v>5651</v>
      </c>
      <c r="N323" s="4" t="s">
        <v>2829</v>
      </c>
      <c r="O323" s="4" t="s">
        <v>2475</v>
      </c>
      <c r="P323" s="186">
        <f t="shared" si="20"/>
        <v>540000000</v>
      </c>
      <c r="Q323" s="186">
        <f t="shared" si="26"/>
        <v>0</v>
      </c>
      <c r="R323" s="4">
        <v>189</v>
      </c>
      <c r="S323" s="174" t="s">
        <v>70</v>
      </c>
      <c r="T323" s="4" t="s">
        <v>70</v>
      </c>
      <c r="U323" s="140">
        <v>45348</v>
      </c>
      <c r="V323" s="4" t="s">
        <v>1887</v>
      </c>
      <c r="W323" s="4" t="s">
        <v>1954</v>
      </c>
      <c r="X323" s="146">
        <v>0</v>
      </c>
      <c r="Y323" s="146">
        <v>0</v>
      </c>
      <c r="Z323" s="146">
        <v>0</v>
      </c>
      <c r="AA323" s="4"/>
      <c r="AB323" s="141"/>
      <c r="AC323" s="142"/>
      <c r="AD323" s="4"/>
      <c r="AE323" s="4"/>
      <c r="AF323" s="144"/>
      <c r="AG323" s="4"/>
      <c r="AH323" s="143" t="s">
        <v>70</v>
      </c>
      <c r="AI323" s="4"/>
      <c r="AJ323" s="143" t="s">
        <v>9560</v>
      </c>
      <c r="AK323" s="143" t="s">
        <v>9553</v>
      </c>
    </row>
    <row r="324" spans="1:37">
      <c r="B324" s="145" t="s">
        <v>5175</v>
      </c>
      <c r="C324" s="4" t="s">
        <v>160</v>
      </c>
      <c r="D324" s="4" t="s">
        <v>1994</v>
      </c>
      <c r="E324" s="4" t="s">
        <v>1994</v>
      </c>
      <c r="F324" s="4" t="s">
        <v>1060</v>
      </c>
      <c r="G324" s="4" t="s">
        <v>5902</v>
      </c>
      <c r="H324" s="4" t="s">
        <v>1465</v>
      </c>
      <c r="I324" s="4" t="s">
        <v>1466</v>
      </c>
      <c r="J324" s="4" t="s">
        <v>5903</v>
      </c>
      <c r="K324" s="139">
        <v>230000000</v>
      </c>
      <c r="L324" s="139">
        <v>230000000</v>
      </c>
      <c r="M324" s="4" t="s">
        <v>5651</v>
      </c>
      <c r="N324" s="4" t="s">
        <v>3693</v>
      </c>
      <c r="O324" s="4" t="s">
        <v>3521</v>
      </c>
      <c r="P324" s="186">
        <f t="shared" ref="P324:P387" si="27">L324</f>
        <v>230000000</v>
      </c>
      <c r="Q324" s="186">
        <f t="shared" si="26"/>
        <v>0</v>
      </c>
      <c r="R324" s="4">
        <v>189</v>
      </c>
      <c r="S324" s="174" t="s">
        <v>70</v>
      </c>
      <c r="T324" s="4" t="s">
        <v>70</v>
      </c>
      <c r="U324" s="140">
        <v>45348</v>
      </c>
      <c r="V324" s="4" t="s">
        <v>1887</v>
      </c>
      <c r="W324" s="4" t="s">
        <v>1954</v>
      </c>
      <c r="X324" s="146">
        <v>0</v>
      </c>
      <c r="Y324" s="146">
        <v>0</v>
      </c>
      <c r="Z324" s="146">
        <v>0</v>
      </c>
      <c r="AA324" s="4"/>
      <c r="AB324" s="141"/>
      <c r="AC324" s="142"/>
      <c r="AD324" s="4"/>
      <c r="AE324" s="4"/>
      <c r="AF324" s="144"/>
      <c r="AG324" s="4"/>
      <c r="AH324" s="143" t="s">
        <v>70</v>
      </c>
      <c r="AI324" s="4"/>
      <c r="AJ324" s="143" t="s">
        <v>9560</v>
      </c>
      <c r="AK324" s="143" t="s">
        <v>9553</v>
      </c>
    </row>
    <row r="325" spans="1:37">
      <c r="B325" s="145" t="s">
        <v>5175</v>
      </c>
      <c r="C325" s="4" t="s">
        <v>160</v>
      </c>
      <c r="D325" s="4" t="s">
        <v>1994</v>
      </c>
      <c r="E325" s="4" t="s">
        <v>1994</v>
      </c>
      <c r="F325" s="4" t="s">
        <v>1060</v>
      </c>
      <c r="G325" s="4" t="s">
        <v>5904</v>
      </c>
      <c r="H325" s="4" t="s">
        <v>1465</v>
      </c>
      <c r="I325" s="4" t="s">
        <v>1466</v>
      </c>
      <c r="J325" s="4" t="s">
        <v>5905</v>
      </c>
      <c r="K325" s="139">
        <v>500000000</v>
      </c>
      <c r="L325" s="139">
        <v>500000000</v>
      </c>
      <c r="M325" s="4" t="s">
        <v>5651</v>
      </c>
      <c r="N325" s="4" t="s">
        <v>2513</v>
      </c>
      <c r="O325" s="4" t="s">
        <v>3521</v>
      </c>
      <c r="P325" s="186">
        <f t="shared" si="27"/>
        <v>500000000</v>
      </c>
      <c r="Q325" s="186">
        <f t="shared" si="26"/>
        <v>0</v>
      </c>
      <c r="R325" s="4">
        <v>189</v>
      </c>
      <c r="S325" s="174" t="s">
        <v>70</v>
      </c>
      <c r="T325" s="4" t="s">
        <v>70</v>
      </c>
      <c r="U325" s="140">
        <v>45348</v>
      </c>
      <c r="V325" s="4" t="s">
        <v>1887</v>
      </c>
      <c r="W325" s="4" t="s">
        <v>1954</v>
      </c>
      <c r="X325" s="146">
        <v>0</v>
      </c>
      <c r="Y325" s="146">
        <v>0</v>
      </c>
      <c r="Z325" s="146">
        <v>0</v>
      </c>
      <c r="AA325" s="4"/>
      <c r="AB325" s="141"/>
      <c r="AC325" s="142"/>
      <c r="AD325" s="4"/>
      <c r="AE325" s="4"/>
      <c r="AF325" s="144"/>
      <c r="AG325" s="4"/>
      <c r="AH325" s="143" t="s">
        <v>70</v>
      </c>
      <c r="AI325" s="4"/>
      <c r="AJ325" s="143" t="s">
        <v>9560</v>
      </c>
      <c r="AK325" s="143" t="s">
        <v>9553</v>
      </c>
    </row>
    <row r="326" spans="1:37">
      <c r="B326" s="145" t="s">
        <v>5175</v>
      </c>
      <c r="C326" s="4" t="s">
        <v>160</v>
      </c>
      <c r="D326" s="4" t="s">
        <v>1994</v>
      </c>
      <c r="E326" s="4" t="s">
        <v>1994</v>
      </c>
      <c r="F326" s="4" t="s">
        <v>1060</v>
      </c>
      <c r="G326" s="4" t="s">
        <v>5906</v>
      </c>
      <c r="H326" s="4" t="s">
        <v>1465</v>
      </c>
      <c r="I326" s="4" t="s">
        <v>1466</v>
      </c>
      <c r="J326" s="4" t="s">
        <v>5907</v>
      </c>
      <c r="K326" s="139">
        <v>130000000</v>
      </c>
      <c r="L326" s="139">
        <v>130000000</v>
      </c>
      <c r="M326" s="4" t="s">
        <v>5651</v>
      </c>
      <c r="N326" s="4" t="s">
        <v>2531</v>
      </c>
      <c r="O326" s="4" t="s">
        <v>2455</v>
      </c>
      <c r="P326" s="186">
        <f t="shared" si="27"/>
        <v>130000000</v>
      </c>
      <c r="Q326" s="186">
        <f t="shared" si="26"/>
        <v>0</v>
      </c>
      <c r="R326" s="4">
        <v>189</v>
      </c>
      <c r="S326" s="174" t="s">
        <v>70</v>
      </c>
      <c r="T326" s="4" t="s">
        <v>70</v>
      </c>
      <c r="U326" s="140">
        <v>45348</v>
      </c>
      <c r="V326" s="4" t="s">
        <v>1887</v>
      </c>
      <c r="W326" s="4" t="s">
        <v>1954</v>
      </c>
      <c r="X326" s="146">
        <v>0</v>
      </c>
      <c r="Y326" s="146">
        <v>0</v>
      </c>
      <c r="Z326" s="146">
        <v>0</v>
      </c>
      <c r="AA326" s="4"/>
      <c r="AB326" s="141"/>
      <c r="AC326" s="142"/>
      <c r="AD326" s="4"/>
      <c r="AE326" s="4"/>
      <c r="AF326" s="144"/>
      <c r="AG326" s="4"/>
      <c r="AH326" s="143" t="s">
        <v>70</v>
      </c>
      <c r="AI326" s="4"/>
      <c r="AJ326" s="143" t="s">
        <v>9560</v>
      </c>
      <c r="AK326" s="143" t="s">
        <v>9553</v>
      </c>
    </row>
    <row r="327" spans="1:37">
      <c r="B327" s="145" t="s">
        <v>5175</v>
      </c>
      <c r="C327" s="4" t="s">
        <v>160</v>
      </c>
      <c r="D327" s="4" t="s">
        <v>1994</v>
      </c>
      <c r="E327" s="4" t="s">
        <v>1994</v>
      </c>
      <c r="F327" s="4" t="s">
        <v>1060</v>
      </c>
      <c r="G327" s="4" t="s">
        <v>5908</v>
      </c>
      <c r="H327" s="4" t="s">
        <v>1465</v>
      </c>
      <c r="I327" s="4" t="s">
        <v>1466</v>
      </c>
      <c r="J327" s="4" t="s">
        <v>5909</v>
      </c>
      <c r="K327" s="139">
        <v>485000000</v>
      </c>
      <c r="L327" s="139">
        <v>485000000</v>
      </c>
      <c r="M327" s="4" t="s">
        <v>5651</v>
      </c>
      <c r="N327" s="4" t="s">
        <v>3633</v>
      </c>
      <c r="O327" s="4" t="s">
        <v>2871</v>
      </c>
      <c r="P327" s="186">
        <f t="shared" si="27"/>
        <v>485000000</v>
      </c>
      <c r="Q327" s="186">
        <f t="shared" si="26"/>
        <v>0</v>
      </c>
      <c r="R327" s="4">
        <v>189</v>
      </c>
      <c r="S327" s="174" t="s">
        <v>70</v>
      </c>
      <c r="T327" s="4" t="s">
        <v>70</v>
      </c>
      <c r="U327" s="140">
        <v>45348</v>
      </c>
      <c r="V327" s="4" t="s">
        <v>1887</v>
      </c>
      <c r="W327" s="4" t="s">
        <v>1954</v>
      </c>
      <c r="X327" s="146">
        <v>0</v>
      </c>
      <c r="Y327" s="146">
        <v>0</v>
      </c>
      <c r="Z327" s="146">
        <v>0</v>
      </c>
      <c r="AA327" s="4"/>
      <c r="AB327" s="141"/>
      <c r="AC327" s="142"/>
      <c r="AD327" s="4"/>
      <c r="AE327" s="4"/>
      <c r="AF327" s="144"/>
      <c r="AG327" s="4"/>
      <c r="AH327" s="143" t="s">
        <v>70</v>
      </c>
      <c r="AI327" s="4"/>
      <c r="AJ327" s="143" t="s">
        <v>9560</v>
      </c>
      <c r="AK327" s="143" t="s">
        <v>9553</v>
      </c>
    </row>
    <row r="328" spans="1:37">
      <c r="B328" s="145" t="s">
        <v>5175</v>
      </c>
      <c r="C328" s="4" t="s">
        <v>160</v>
      </c>
      <c r="D328" s="4" t="s">
        <v>1994</v>
      </c>
      <c r="E328" s="4" t="s">
        <v>1994</v>
      </c>
      <c r="F328" s="4" t="s">
        <v>1060</v>
      </c>
      <c r="G328" s="4" t="s">
        <v>5910</v>
      </c>
      <c r="H328" s="4" t="s">
        <v>1465</v>
      </c>
      <c r="I328" s="4" t="s">
        <v>1466</v>
      </c>
      <c r="J328" s="4" t="s">
        <v>5911</v>
      </c>
      <c r="K328" s="139">
        <v>150000000</v>
      </c>
      <c r="L328" s="139">
        <v>150000000</v>
      </c>
      <c r="M328" s="4" t="s">
        <v>5651</v>
      </c>
      <c r="N328" s="4" t="s">
        <v>2552</v>
      </c>
      <c r="O328" s="4" t="s">
        <v>2823</v>
      </c>
      <c r="P328" s="186">
        <f t="shared" si="27"/>
        <v>150000000</v>
      </c>
      <c r="Q328" s="186">
        <f t="shared" si="26"/>
        <v>0</v>
      </c>
      <c r="R328" s="4">
        <v>189</v>
      </c>
      <c r="S328" s="174" t="s">
        <v>70</v>
      </c>
      <c r="T328" s="4" t="s">
        <v>70</v>
      </c>
      <c r="U328" s="140">
        <v>45348</v>
      </c>
      <c r="V328" s="4" t="s">
        <v>1887</v>
      </c>
      <c r="W328" s="4" t="s">
        <v>1954</v>
      </c>
      <c r="X328" s="146">
        <v>0</v>
      </c>
      <c r="Y328" s="146">
        <v>0</v>
      </c>
      <c r="Z328" s="146">
        <v>0</v>
      </c>
      <c r="AA328" s="4"/>
      <c r="AB328" s="141"/>
      <c r="AC328" s="142"/>
      <c r="AD328" s="4"/>
      <c r="AE328" s="4"/>
      <c r="AF328" s="144"/>
      <c r="AG328" s="4"/>
      <c r="AH328" s="143" t="s">
        <v>70</v>
      </c>
      <c r="AI328" s="4"/>
      <c r="AJ328" s="143" t="s">
        <v>9560</v>
      </c>
      <c r="AK328" s="143" t="s">
        <v>9553</v>
      </c>
    </row>
    <row r="329" spans="1:37">
      <c r="B329" s="145" t="s">
        <v>5175</v>
      </c>
      <c r="C329" s="4" t="s">
        <v>160</v>
      </c>
      <c r="D329" s="4" t="s">
        <v>1994</v>
      </c>
      <c r="E329" s="4" t="s">
        <v>1994</v>
      </c>
      <c r="F329" s="4" t="s">
        <v>1060</v>
      </c>
      <c r="G329" s="4" t="s">
        <v>5912</v>
      </c>
      <c r="H329" s="4" t="s">
        <v>1465</v>
      </c>
      <c r="I329" s="4" t="s">
        <v>1466</v>
      </c>
      <c r="J329" s="4" t="s">
        <v>5913</v>
      </c>
      <c r="K329" s="139">
        <v>287000000</v>
      </c>
      <c r="L329" s="139">
        <v>287000000</v>
      </c>
      <c r="M329" s="4" t="s">
        <v>5651</v>
      </c>
      <c r="N329" s="4" t="s">
        <v>3711</v>
      </c>
      <c r="O329" s="4" t="s">
        <v>3155</v>
      </c>
      <c r="P329" s="186">
        <f t="shared" si="27"/>
        <v>287000000</v>
      </c>
      <c r="Q329" s="186">
        <f t="shared" si="26"/>
        <v>0</v>
      </c>
      <c r="R329" s="4">
        <v>189</v>
      </c>
      <c r="S329" s="174" t="s">
        <v>70</v>
      </c>
      <c r="T329" s="4" t="s">
        <v>70</v>
      </c>
      <c r="U329" s="140">
        <v>45348</v>
      </c>
      <c r="V329" s="4" t="s">
        <v>1887</v>
      </c>
      <c r="W329" s="4" t="s">
        <v>1954</v>
      </c>
      <c r="X329" s="146">
        <v>0</v>
      </c>
      <c r="Y329" s="146">
        <v>0</v>
      </c>
      <c r="Z329" s="146">
        <v>0</v>
      </c>
      <c r="AA329" s="4"/>
      <c r="AB329" s="141"/>
      <c r="AC329" s="142"/>
      <c r="AD329" s="4"/>
      <c r="AE329" s="4"/>
      <c r="AF329" s="144"/>
      <c r="AG329" s="4"/>
      <c r="AH329" s="143" t="s">
        <v>70</v>
      </c>
      <c r="AI329" s="4"/>
      <c r="AJ329" s="143" t="s">
        <v>9560</v>
      </c>
      <c r="AK329" s="143" t="s">
        <v>9553</v>
      </c>
    </row>
    <row r="330" spans="1:37">
      <c r="B330" s="145" t="s">
        <v>5175</v>
      </c>
      <c r="C330" s="4" t="s">
        <v>160</v>
      </c>
      <c r="D330" s="4" t="s">
        <v>1994</v>
      </c>
      <c r="E330" s="4" t="s">
        <v>1994</v>
      </c>
      <c r="F330" s="4" t="s">
        <v>1060</v>
      </c>
      <c r="G330" s="4" t="s">
        <v>5914</v>
      </c>
      <c r="H330" s="4" t="s">
        <v>1465</v>
      </c>
      <c r="I330" s="4" t="s">
        <v>1466</v>
      </c>
      <c r="J330" s="4" t="s">
        <v>5915</v>
      </c>
      <c r="K330" s="139">
        <v>968068000</v>
      </c>
      <c r="L330" s="139">
        <v>968068000</v>
      </c>
      <c r="M330" s="4" t="s">
        <v>5651</v>
      </c>
      <c r="N330" s="4" t="s">
        <v>3862</v>
      </c>
      <c r="O330" s="4" t="s">
        <v>3164</v>
      </c>
      <c r="P330" s="186">
        <f t="shared" si="27"/>
        <v>968068000</v>
      </c>
      <c r="Q330" s="186">
        <f t="shared" si="26"/>
        <v>0</v>
      </c>
      <c r="R330" s="4">
        <v>189</v>
      </c>
      <c r="S330" s="174" t="s">
        <v>70</v>
      </c>
      <c r="T330" s="4" t="s">
        <v>70</v>
      </c>
      <c r="U330" s="140">
        <v>45348</v>
      </c>
      <c r="V330" s="4" t="s">
        <v>1887</v>
      </c>
      <c r="W330" s="4" t="s">
        <v>1954</v>
      </c>
      <c r="X330" s="146">
        <v>0</v>
      </c>
      <c r="Y330" s="146">
        <v>0</v>
      </c>
      <c r="Z330" s="146">
        <v>0</v>
      </c>
      <c r="AA330" s="4"/>
      <c r="AB330" s="141"/>
      <c r="AC330" s="142"/>
      <c r="AD330" s="4"/>
      <c r="AE330" s="4"/>
      <c r="AF330" s="144"/>
      <c r="AG330" s="4"/>
      <c r="AH330" s="143" t="s">
        <v>70</v>
      </c>
      <c r="AI330" s="4"/>
      <c r="AJ330" s="143" t="s">
        <v>9560</v>
      </c>
      <c r="AK330" s="143" t="s">
        <v>9553</v>
      </c>
    </row>
    <row r="331" spans="1:37">
      <c r="B331" s="145" t="s">
        <v>5175</v>
      </c>
      <c r="C331" s="4" t="s">
        <v>160</v>
      </c>
      <c r="D331" s="4" t="s">
        <v>1994</v>
      </c>
      <c r="E331" s="4" t="s">
        <v>1994</v>
      </c>
      <c r="F331" s="4" t="s">
        <v>1060</v>
      </c>
      <c r="G331" s="4" t="s">
        <v>5916</v>
      </c>
      <c r="H331" s="4" t="s">
        <v>1465</v>
      </c>
      <c r="I331" s="4" t="s">
        <v>1466</v>
      </c>
      <c r="J331" s="4" t="s">
        <v>5917</v>
      </c>
      <c r="K331" s="139">
        <v>189000000</v>
      </c>
      <c r="L331" s="139">
        <v>189000000</v>
      </c>
      <c r="M331" s="4" t="s">
        <v>5651</v>
      </c>
      <c r="N331" s="4" t="s">
        <v>1906</v>
      </c>
      <c r="O331" s="4" t="s">
        <v>2150</v>
      </c>
      <c r="P331" s="186">
        <f t="shared" si="27"/>
        <v>189000000</v>
      </c>
      <c r="Q331" s="186">
        <f t="shared" si="26"/>
        <v>0</v>
      </c>
      <c r="R331" s="4">
        <v>189</v>
      </c>
      <c r="S331" s="174" t="s">
        <v>70</v>
      </c>
      <c r="T331" s="4" t="s">
        <v>70</v>
      </c>
      <c r="U331" s="140">
        <v>45348</v>
      </c>
      <c r="V331" s="4" t="s">
        <v>1887</v>
      </c>
      <c r="W331" s="4" t="s">
        <v>1954</v>
      </c>
      <c r="X331" s="146">
        <v>0</v>
      </c>
      <c r="Y331" s="146">
        <v>0</v>
      </c>
      <c r="Z331" s="146">
        <v>0</v>
      </c>
      <c r="AA331" s="4"/>
      <c r="AB331" s="141"/>
      <c r="AC331" s="142"/>
      <c r="AD331" s="4"/>
      <c r="AE331" s="4"/>
      <c r="AF331" s="144"/>
      <c r="AG331" s="4"/>
      <c r="AH331" s="143" t="s">
        <v>70</v>
      </c>
      <c r="AI331" s="4"/>
      <c r="AJ331" s="143" t="s">
        <v>9560</v>
      </c>
      <c r="AK331" s="143" t="s">
        <v>9553</v>
      </c>
    </row>
    <row r="332" spans="1:37">
      <c r="B332" s="145" t="s">
        <v>5175</v>
      </c>
      <c r="C332" s="4" t="s">
        <v>160</v>
      </c>
      <c r="D332" s="4" t="s">
        <v>1994</v>
      </c>
      <c r="E332" s="4" t="s">
        <v>1994</v>
      </c>
      <c r="F332" s="4" t="s">
        <v>1060</v>
      </c>
      <c r="G332" s="4" t="s">
        <v>5918</v>
      </c>
      <c r="H332" s="4" t="s">
        <v>1465</v>
      </c>
      <c r="I332" s="4" t="s">
        <v>1466</v>
      </c>
      <c r="J332" s="4" t="s">
        <v>5919</v>
      </c>
      <c r="K332" s="139">
        <v>200000000</v>
      </c>
      <c r="L332" s="139">
        <v>200000000</v>
      </c>
      <c r="M332" s="4" t="s">
        <v>5651</v>
      </c>
      <c r="N332" s="4" t="s">
        <v>2711</v>
      </c>
      <c r="O332" s="4" t="s">
        <v>5587</v>
      </c>
      <c r="P332" s="186">
        <f t="shared" si="27"/>
        <v>200000000</v>
      </c>
      <c r="Q332" s="186">
        <f t="shared" si="26"/>
        <v>0</v>
      </c>
      <c r="R332" s="4">
        <v>189</v>
      </c>
      <c r="S332" s="174" t="s">
        <v>70</v>
      </c>
      <c r="T332" s="4" t="s">
        <v>70</v>
      </c>
      <c r="U332" s="140">
        <v>45348</v>
      </c>
      <c r="V332" s="4" t="s">
        <v>1887</v>
      </c>
      <c r="W332" s="4" t="s">
        <v>1954</v>
      </c>
      <c r="X332" s="146">
        <v>0</v>
      </c>
      <c r="Y332" s="146">
        <v>0</v>
      </c>
      <c r="Z332" s="146">
        <v>0</v>
      </c>
      <c r="AA332" s="4"/>
      <c r="AB332" s="141"/>
      <c r="AC332" s="142"/>
      <c r="AD332" s="4"/>
      <c r="AE332" s="4"/>
      <c r="AF332" s="144"/>
      <c r="AG332" s="4"/>
      <c r="AH332" s="143" t="s">
        <v>70</v>
      </c>
      <c r="AI332" s="4"/>
      <c r="AJ332" s="143" t="s">
        <v>9560</v>
      </c>
      <c r="AK332" s="143" t="s">
        <v>9553</v>
      </c>
    </row>
    <row r="333" spans="1:37">
      <c r="B333" s="145" t="s">
        <v>5175</v>
      </c>
      <c r="C333" s="4" t="s">
        <v>160</v>
      </c>
      <c r="D333" s="4" t="s">
        <v>1994</v>
      </c>
      <c r="E333" s="4" t="s">
        <v>1994</v>
      </c>
      <c r="F333" s="4" t="s">
        <v>1060</v>
      </c>
      <c r="G333" s="4" t="s">
        <v>5920</v>
      </c>
      <c r="H333" s="4" t="s">
        <v>1465</v>
      </c>
      <c r="I333" s="4" t="s">
        <v>1466</v>
      </c>
      <c r="J333" s="4" t="s">
        <v>5921</v>
      </c>
      <c r="K333" s="139">
        <v>380000000</v>
      </c>
      <c r="L333" s="139">
        <v>380000000</v>
      </c>
      <c r="M333" s="4" t="s">
        <v>5651</v>
      </c>
      <c r="N333" s="4" t="s">
        <v>1911</v>
      </c>
      <c r="O333" s="4" t="s">
        <v>3590</v>
      </c>
      <c r="P333" s="186">
        <f t="shared" si="27"/>
        <v>380000000</v>
      </c>
      <c r="Q333" s="186">
        <f t="shared" si="26"/>
        <v>0</v>
      </c>
      <c r="R333" s="4">
        <v>189</v>
      </c>
      <c r="S333" s="174" t="s">
        <v>70</v>
      </c>
      <c r="T333" s="4" t="s">
        <v>70</v>
      </c>
      <c r="U333" s="140">
        <v>45348</v>
      </c>
      <c r="V333" s="4" t="s">
        <v>1887</v>
      </c>
      <c r="W333" s="4" t="s">
        <v>1954</v>
      </c>
      <c r="X333" s="146">
        <v>0</v>
      </c>
      <c r="Y333" s="146">
        <v>0</v>
      </c>
      <c r="Z333" s="146">
        <v>0</v>
      </c>
      <c r="AA333" s="4"/>
      <c r="AB333" s="141"/>
      <c r="AC333" s="142"/>
      <c r="AD333" s="4"/>
      <c r="AE333" s="4"/>
      <c r="AF333" s="144"/>
      <c r="AG333" s="4"/>
      <c r="AH333" s="143" t="s">
        <v>70</v>
      </c>
      <c r="AI333" s="4"/>
      <c r="AJ333" s="143" t="s">
        <v>9560</v>
      </c>
      <c r="AK333" s="143" t="s">
        <v>9553</v>
      </c>
    </row>
    <row r="334" spans="1:37">
      <c r="B334" s="145" t="s">
        <v>5175</v>
      </c>
      <c r="C334" s="4" t="s">
        <v>160</v>
      </c>
      <c r="D334" s="4" t="s">
        <v>1994</v>
      </c>
      <c r="E334" s="4" t="s">
        <v>1994</v>
      </c>
      <c r="F334" s="4" t="s">
        <v>1060</v>
      </c>
      <c r="G334" s="4" t="s">
        <v>5922</v>
      </c>
      <c r="H334" s="4" t="s">
        <v>1465</v>
      </c>
      <c r="I334" s="4" t="s">
        <v>1466</v>
      </c>
      <c r="J334" s="4" t="s">
        <v>5923</v>
      </c>
      <c r="K334" s="139">
        <v>180000000</v>
      </c>
      <c r="L334" s="139">
        <v>180000000</v>
      </c>
      <c r="M334" s="4" t="s">
        <v>5651</v>
      </c>
      <c r="N334" s="4" t="s">
        <v>2715</v>
      </c>
      <c r="O334" s="4" t="s">
        <v>3037</v>
      </c>
      <c r="P334" s="186">
        <f t="shared" si="27"/>
        <v>180000000</v>
      </c>
      <c r="Q334" s="186">
        <f t="shared" si="26"/>
        <v>0</v>
      </c>
      <c r="R334" s="4">
        <v>189</v>
      </c>
      <c r="S334" s="174" t="s">
        <v>70</v>
      </c>
      <c r="T334" s="4" t="s">
        <v>70</v>
      </c>
      <c r="U334" s="140">
        <v>45348</v>
      </c>
      <c r="V334" s="4" t="s">
        <v>1887</v>
      </c>
      <c r="W334" s="4" t="s">
        <v>1954</v>
      </c>
      <c r="X334" s="146">
        <v>0</v>
      </c>
      <c r="Y334" s="146">
        <v>0</v>
      </c>
      <c r="Z334" s="146">
        <v>0</v>
      </c>
      <c r="AA334" s="4"/>
      <c r="AB334" s="141"/>
      <c r="AC334" s="142"/>
      <c r="AD334" s="4"/>
      <c r="AE334" s="4"/>
      <c r="AF334" s="144"/>
      <c r="AG334" s="4"/>
      <c r="AH334" s="143" t="s">
        <v>70</v>
      </c>
      <c r="AI334" s="4"/>
      <c r="AJ334" s="143" t="s">
        <v>9560</v>
      </c>
      <c r="AK334" s="143" t="s">
        <v>9553</v>
      </c>
    </row>
    <row r="335" spans="1:37">
      <c r="B335" s="145" t="s">
        <v>5175</v>
      </c>
      <c r="C335" s="4" t="s">
        <v>160</v>
      </c>
      <c r="D335" s="4" t="s">
        <v>1994</v>
      </c>
      <c r="E335" s="4" t="s">
        <v>1994</v>
      </c>
      <c r="F335" s="4" t="s">
        <v>1060</v>
      </c>
      <c r="G335" s="4" t="s">
        <v>5924</v>
      </c>
      <c r="H335" s="4" t="s">
        <v>1465</v>
      </c>
      <c r="I335" s="4" t="s">
        <v>1466</v>
      </c>
      <c r="J335" s="4" t="s">
        <v>5925</v>
      </c>
      <c r="K335" s="139">
        <v>190000000</v>
      </c>
      <c r="L335" s="139">
        <v>190000000</v>
      </c>
      <c r="M335" s="4" t="s">
        <v>4666</v>
      </c>
      <c r="N335" s="4" t="s">
        <v>4284</v>
      </c>
      <c r="O335" s="4" t="s">
        <v>2139</v>
      </c>
      <c r="P335" s="186">
        <f t="shared" si="27"/>
        <v>190000000</v>
      </c>
      <c r="Q335" s="186">
        <f t="shared" si="26"/>
        <v>0</v>
      </c>
      <c r="R335" s="4">
        <v>189</v>
      </c>
      <c r="S335" s="174" t="s">
        <v>70</v>
      </c>
      <c r="T335" s="4" t="s">
        <v>70</v>
      </c>
      <c r="U335" s="140">
        <v>45348</v>
      </c>
      <c r="V335" s="4" t="s">
        <v>1887</v>
      </c>
      <c r="W335" s="4" t="s">
        <v>1954</v>
      </c>
      <c r="X335" s="146">
        <v>0</v>
      </c>
      <c r="Y335" s="146">
        <v>0</v>
      </c>
      <c r="Z335" s="146">
        <v>0</v>
      </c>
      <c r="AA335" s="4"/>
      <c r="AB335" s="141"/>
      <c r="AC335" s="142"/>
      <c r="AD335" s="4"/>
      <c r="AE335" s="4"/>
      <c r="AF335" s="144"/>
      <c r="AG335" s="4"/>
      <c r="AH335" s="143" t="s">
        <v>70</v>
      </c>
      <c r="AI335" s="4"/>
      <c r="AJ335" s="143" t="s">
        <v>9560</v>
      </c>
      <c r="AK335" s="143" t="s">
        <v>9553</v>
      </c>
    </row>
    <row r="336" spans="1:37">
      <c r="A336" t="s">
        <v>5926</v>
      </c>
      <c r="B336" s="145" t="s">
        <v>5175</v>
      </c>
      <c r="C336" s="4" t="s">
        <v>160</v>
      </c>
      <c r="D336" s="4" t="s">
        <v>3513</v>
      </c>
      <c r="E336" s="4" t="s">
        <v>5419</v>
      </c>
      <c r="F336" s="4" t="s">
        <v>1060</v>
      </c>
      <c r="G336" s="4" t="s">
        <v>5927</v>
      </c>
      <c r="H336" s="4" t="s">
        <v>1423</v>
      </c>
      <c r="I336" s="4" t="s">
        <v>1424</v>
      </c>
      <c r="J336" s="4" t="s">
        <v>5928</v>
      </c>
      <c r="K336" s="139">
        <v>4500000000</v>
      </c>
      <c r="L336" s="139">
        <v>4500000000</v>
      </c>
      <c r="M336" s="4" t="s">
        <v>5929</v>
      </c>
      <c r="N336" s="4" t="s">
        <v>2685</v>
      </c>
      <c r="O336" s="4" t="s">
        <v>3042</v>
      </c>
      <c r="P336" s="186">
        <f t="shared" si="27"/>
        <v>4500000000</v>
      </c>
      <c r="Q336" s="186">
        <f>P336-K336</f>
        <v>0</v>
      </c>
      <c r="R336" s="4" t="s">
        <v>2503</v>
      </c>
      <c r="S336" s="4" t="s">
        <v>70</v>
      </c>
      <c r="T336" s="4"/>
      <c r="U336" s="140">
        <v>45353</v>
      </c>
      <c r="V336" s="4" t="s">
        <v>1884</v>
      </c>
      <c r="W336" s="4" t="s">
        <v>1954</v>
      </c>
      <c r="X336" s="146">
        <v>0</v>
      </c>
      <c r="Y336" s="146">
        <v>0</v>
      </c>
      <c r="Z336" s="146">
        <v>0</v>
      </c>
      <c r="AA336" s="4"/>
      <c r="AB336" s="141"/>
      <c r="AC336" s="142"/>
      <c r="AD336" s="4"/>
      <c r="AE336" s="4"/>
      <c r="AF336" s="144"/>
      <c r="AG336" s="4"/>
      <c r="AH336" s="143" t="s">
        <v>70</v>
      </c>
      <c r="AI336" s="4"/>
      <c r="AJ336" s="143" t="s">
        <v>9560</v>
      </c>
      <c r="AK336" s="143" t="s">
        <v>9553</v>
      </c>
    </row>
    <row r="337" spans="1:37">
      <c r="A337" t="s">
        <v>5926</v>
      </c>
      <c r="B337" s="145" t="s">
        <v>5175</v>
      </c>
      <c r="C337" s="4" t="s">
        <v>160</v>
      </c>
      <c r="D337" s="4" t="s">
        <v>3513</v>
      </c>
      <c r="E337" s="4" t="s">
        <v>5419</v>
      </c>
      <c r="F337" s="4" t="s">
        <v>1060</v>
      </c>
      <c r="G337" s="4" t="s">
        <v>5930</v>
      </c>
      <c r="H337" s="4" t="s">
        <v>1423</v>
      </c>
      <c r="I337" s="4" t="s">
        <v>1424</v>
      </c>
      <c r="J337" s="4" t="s">
        <v>5931</v>
      </c>
      <c r="K337" s="139">
        <v>2500000000</v>
      </c>
      <c r="L337" s="139">
        <v>2500000000</v>
      </c>
      <c r="M337" s="4" t="s">
        <v>5929</v>
      </c>
      <c r="N337" s="4" t="s">
        <v>3123</v>
      </c>
      <c r="O337" s="4" t="s">
        <v>2884</v>
      </c>
      <c r="P337" s="186">
        <f t="shared" si="27"/>
        <v>2500000000</v>
      </c>
      <c r="Q337" s="186">
        <f t="shared" ref="Q337:Q358" si="28">P337-K337</f>
        <v>0</v>
      </c>
      <c r="R337" s="4" t="s">
        <v>2503</v>
      </c>
      <c r="S337" s="4" t="s">
        <v>70</v>
      </c>
      <c r="T337" s="4"/>
      <c r="U337" s="140">
        <v>45353</v>
      </c>
      <c r="V337" s="4" t="s">
        <v>1884</v>
      </c>
      <c r="W337" s="4" t="s">
        <v>1954</v>
      </c>
      <c r="X337" s="146">
        <v>0</v>
      </c>
      <c r="Y337" s="146">
        <v>0</v>
      </c>
      <c r="Z337" s="146">
        <v>0</v>
      </c>
      <c r="AA337" s="4"/>
      <c r="AB337" s="141"/>
      <c r="AC337" s="142"/>
      <c r="AD337" s="4"/>
      <c r="AE337" s="4"/>
      <c r="AF337" s="144"/>
      <c r="AG337" s="4"/>
      <c r="AH337" s="143" t="s">
        <v>70</v>
      </c>
      <c r="AI337" s="4"/>
      <c r="AJ337" s="143" t="s">
        <v>9560</v>
      </c>
      <c r="AK337" s="143" t="s">
        <v>9553</v>
      </c>
    </row>
    <row r="338" spans="1:37">
      <c r="A338" t="s">
        <v>5926</v>
      </c>
      <c r="B338" s="145" t="s">
        <v>5175</v>
      </c>
      <c r="C338" s="4" t="s">
        <v>160</v>
      </c>
      <c r="D338" s="4" t="s">
        <v>3513</v>
      </c>
      <c r="E338" s="4" t="s">
        <v>5419</v>
      </c>
      <c r="F338" s="4" t="s">
        <v>1060</v>
      </c>
      <c r="G338" s="4" t="s">
        <v>5932</v>
      </c>
      <c r="H338" s="4" t="s">
        <v>1423</v>
      </c>
      <c r="I338" s="4" t="s">
        <v>1424</v>
      </c>
      <c r="J338" s="4" t="s">
        <v>5933</v>
      </c>
      <c r="K338" s="139">
        <v>1320000000</v>
      </c>
      <c r="L338" s="139">
        <v>1320000000</v>
      </c>
      <c r="M338" s="4" t="s">
        <v>5934</v>
      </c>
      <c r="N338" s="4" t="s">
        <v>3488</v>
      </c>
      <c r="O338" s="4" t="s">
        <v>2842</v>
      </c>
      <c r="P338" s="186">
        <f t="shared" si="27"/>
        <v>1320000000</v>
      </c>
      <c r="Q338" s="186">
        <f t="shared" si="28"/>
        <v>0</v>
      </c>
      <c r="R338" s="4" t="s">
        <v>2503</v>
      </c>
      <c r="S338" s="4" t="s">
        <v>70</v>
      </c>
      <c r="T338" s="4"/>
      <c r="U338" s="140">
        <v>45353</v>
      </c>
      <c r="V338" s="4" t="s">
        <v>1884</v>
      </c>
      <c r="W338" s="4" t="s">
        <v>1954</v>
      </c>
      <c r="X338" s="146">
        <v>0</v>
      </c>
      <c r="Y338" s="146">
        <v>0</v>
      </c>
      <c r="Z338" s="146">
        <v>0</v>
      </c>
      <c r="AA338" s="4"/>
      <c r="AB338" s="141"/>
      <c r="AC338" s="142"/>
      <c r="AD338" s="4"/>
      <c r="AE338" s="4"/>
      <c r="AF338" s="144"/>
      <c r="AG338" s="4"/>
      <c r="AH338" s="143" t="s">
        <v>70</v>
      </c>
      <c r="AI338" s="4"/>
      <c r="AJ338" s="143" t="s">
        <v>9560</v>
      </c>
      <c r="AK338" s="143" t="s">
        <v>9553</v>
      </c>
    </row>
    <row r="339" spans="1:37">
      <c r="A339" t="s">
        <v>5926</v>
      </c>
      <c r="B339" s="145" t="s">
        <v>5175</v>
      </c>
      <c r="C339" s="4" t="s">
        <v>160</v>
      </c>
      <c r="D339" s="4" t="s">
        <v>3513</v>
      </c>
      <c r="E339" s="4" t="s">
        <v>5419</v>
      </c>
      <c r="F339" s="4" t="s">
        <v>1060</v>
      </c>
      <c r="G339" s="4" t="s">
        <v>5935</v>
      </c>
      <c r="H339" s="4" t="s">
        <v>1423</v>
      </c>
      <c r="I339" s="4" t="s">
        <v>1424</v>
      </c>
      <c r="J339" s="4" t="s">
        <v>5936</v>
      </c>
      <c r="K339" s="139">
        <v>6000000000</v>
      </c>
      <c r="L339" s="139">
        <v>6000000000</v>
      </c>
      <c r="M339" s="4" t="s">
        <v>5937</v>
      </c>
      <c r="N339" s="4" t="s">
        <v>2597</v>
      </c>
      <c r="O339" s="4" t="s">
        <v>2561</v>
      </c>
      <c r="P339" s="186">
        <f t="shared" si="27"/>
        <v>6000000000</v>
      </c>
      <c r="Q339" s="186">
        <f t="shared" si="28"/>
        <v>0</v>
      </c>
      <c r="R339" s="4" t="s">
        <v>2503</v>
      </c>
      <c r="S339" s="4" t="s">
        <v>70</v>
      </c>
      <c r="T339" s="4"/>
      <c r="U339" s="140">
        <v>45353</v>
      </c>
      <c r="V339" s="4" t="s">
        <v>1884</v>
      </c>
      <c r="W339" s="4" t="s">
        <v>1954</v>
      </c>
      <c r="X339" s="146">
        <v>0</v>
      </c>
      <c r="Y339" s="146">
        <v>0</v>
      </c>
      <c r="Z339" s="146">
        <v>0</v>
      </c>
      <c r="AA339" s="4"/>
      <c r="AB339" s="141"/>
      <c r="AC339" s="142"/>
      <c r="AD339" s="4"/>
      <c r="AE339" s="4"/>
      <c r="AF339" s="144"/>
      <c r="AG339" s="4"/>
      <c r="AH339" s="143" t="s">
        <v>70</v>
      </c>
      <c r="AI339" s="4"/>
      <c r="AJ339" s="143" t="s">
        <v>9560</v>
      </c>
      <c r="AK339" s="143" t="s">
        <v>9553</v>
      </c>
    </row>
    <row r="340" spans="1:37">
      <c r="A340" t="s">
        <v>5926</v>
      </c>
      <c r="B340" s="145" t="s">
        <v>5175</v>
      </c>
      <c r="C340" s="4" t="s">
        <v>160</v>
      </c>
      <c r="D340" s="4" t="s">
        <v>3513</v>
      </c>
      <c r="E340" s="4" t="s">
        <v>5419</v>
      </c>
      <c r="F340" s="4" t="s">
        <v>1060</v>
      </c>
      <c r="G340" s="4" t="s">
        <v>5938</v>
      </c>
      <c r="H340" s="4" t="s">
        <v>1423</v>
      </c>
      <c r="I340" s="4" t="s">
        <v>1424</v>
      </c>
      <c r="J340" s="4" t="s">
        <v>5939</v>
      </c>
      <c r="K340" s="139">
        <v>1776000000</v>
      </c>
      <c r="L340" s="139">
        <v>1776000000</v>
      </c>
      <c r="M340" s="4" t="s">
        <v>5940</v>
      </c>
      <c r="N340" s="4" t="s">
        <v>1901</v>
      </c>
      <c r="O340" s="4" t="s">
        <v>3458</v>
      </c>
      <c r="P340" s="186">
        <f t="shared" si="27"/>
        <v>1776000000</v>
      </c>
      <c r="Q340" s="186">
        <f t="shared" si="28"/>
        <v>0</v>
      </c>
      <c r="R340" s="4" t="s">
        <v>2503</v>
      </c>
      <c r="S340" s="4" t="s">
        <v>70</v>
      </c>
      <c r="T340" s="4"/>
      <c r="U340" s="140">
        <v>45353</v>
      </c>
      <c r="V340" s="4" t="s">
        <v>1884</v>
      </c>
      <c r="W340" s="4" t="s">
        <v>1954</v>
      </c>
      <c r="X340" s="146">
        <v>0</v>
      </c>
      <c r="Y340" s="146">
        <v>0</v>
      </c>
      <c r="Z340" s="146">
        <v>0</v>
      </c>
      <c r="AA340" s="4"/>
      <c r="AB340" s="141"/>
      <c r="AC340" s="142"/>
      <c r="AD340" s="4"/>
      <c r="AE340" s="4"/>
      <c r="AF340" s="144"/>
      <c r="AG340" s="4"/>
      <c r="AH340" s="143" t="s">
        <v>70</v>
      </c>
      <c r="AI340" s="4"/>
      <c r="AJ340" s="143" t="s">
        <v>9560</v>
      </c>
      <c r="AK340" s="143" t="s">
        <v>9553</v>
      </c>
    </row>
    <row r="341" spans="1:37">
      <c r="A341" t="s">
        <v>5926</v>
      </c>
      <c r="B341" s="145" t="s">
        <v>5175</v>
      </c>
      <c r="C341" s="4" t="s">
        <v>160</v>
      </c>
      <c r="D341" s="4" t="s">
        <v>3513</v>
      </c>
      <c r="E341" s="4" t="s">
        <v>5419</v>
      </c>
      <c r="F341" s="4" t="s">
        <v>1060</v>
      </c>
      <c r="G341" s="4" t="s">
        <v>5941</v>
      </c>
      <c r="H341" s="4" t="s">
        <v>1423</v>
      </c>
      <c r="I341" s="4" t="s">
        <v>1424</v>
      </c>
      <c r="J341" s="4" t="s">
        <v>5942</v>
      </c>
      <c r="K341" s="139">
        <v>400000000</v>
      </c>
      <c r="L341" s="139">
        <v>400000000</v>
      </c>
      <c r="M341" s="4" t="s">
        <v>5940</v>
      </c>
      <c r="N341" s="4" t="s">
        <v>2144</v>
      </c>
      <c r="O341" s="4" t="s">
        <v>2573</v>
      </c>
      <c r="P341" s="186">
        <f t="shared" si="27"/>
        <v>400000000</v>
      </c>
      <c r="Q341" s="186">
        <f t="shared" si="28"/>
        <v>0</v>
      </c>
      <c r="R341" s="4" t="s">
        <v>2503</v>
      </c>
      <c r="S341" s="4" t="s">
        <v>70</v>
      </c>
      <c r="T341" s="4"/>
      <c r="U341" s="140">
        <v>45353</v>
      </c>
      <c r="V341" s="4" t="s">
        <v>1884</v>
      </c>
      <c r="W341" s="4" t="s">
        <v>1954</v>
      </c>
      <c r="X341" s="146">
        <v>0</v>
      </c>
      <c r="Y341" s="146">
        <v>0</v>
      </c>
      <c r="Z341" s="146">
        <v>0</v>
      </c>
      <c r="AA341" s="4"/>
      <c r="AB341" s="141"/>
      <c r="AC341" s="142"/>
      <c r="AD341" s="4"/>
      <c r="AE341" s="4"/>
      <c r="AF341" s="144"/>
      <c r="AG341" s="4"/>
      <c r="AH341" s="143" t="s">
        <v>70</v>
      </c>
      <c r="AI341" s="4"/>
      <c r="AJ341" s="143" t="s">
        <v>9560</v>
      </c>
      <c r="AK341" s="143" t="s">
        <v>9553</v>
      </c>
    </row>
    <row r="342" spans="1:37">
      <c r="A342" t="s">
        <v>5926</v>
      </c>
      <c r="B342" s="145" t="s">
        <v>5175</v>
      </c>
      <c r="C342" s="4" t="s">
        <v>160</v>
      </c>
      <c r="D342" s="4" t="s">
        <v>3513</v>
      </c>
      <c r="E342" s="4" t="s">
        <v>5419</v>
      </c>
      <c r="F342" s="4" t="s">
        <v>1060</v>
      </c>
      <c r="G342" s="4" t="s">
        <v>5943</v>
      </c>
      <c r="H342" s="4" t="s">
        <v>1423</v>
      </c>
      <c r="I342" s="4" t="s">
        <v>1424</v>
      </c>
      <c r="J342" s="4" t="s">
        <v>5944</v>
      </c>
      <c r="K342" s="139">
        <v>1367000000</v>
      </c>
      <c r="L342" s="139">
        <v>1367000000</v>
      </c>
      <c r="M342" s="4" t="s">
        <v>5940</v>
      </c>
      <c r="N342" s="4" t="s">
        <v>4909</v>
      </c>
      <c r="O342" s="4" t="s">
        <v>2622</v>
      </c>
      <c r="P342" s="186">
        <f t="shared" si="27"/>
        <v>1367000000</v>
      </c>
      <c r="Q342" s="186">
        <f t="shared" si="28"/>
        <v>0</v>
      </c>
      <c r="R342" s="4" t="s">
        <v>2503</v>
      </c>
      <c r="S342" s="4" t="s">
        <v>70</v>
      </c>
      <c r="T342" s="4"/>
      <c r="U342" s="140">
        <v>45353</v>
      </c>
      <c r="V342" s="4" t="s">
        <v>1884</v>
      </c>
      <c r="W342" s="4" t="s">
        <v>1954</v>
      </c>
      <c r="X342" s="146">
        <v>0</v>
      </c>
      <c r="Y342" s="146">
        <v>0</v>
      </c>
      <c r="Z342" s="146">
        <v>0</v>
      </c>
      <c r="AA342" s="4"/>
      <c r="AB342" s="141"/>
      <c r="AC342" s="142"/>
      <c r="AD342" s="4"/>
      <c r="AE342" s="4"/>
      <c r="AF342" s="144"/>
      <c r="AG342" s="4"/>
      <c r="AH342" s="143" t="s">
        <v>70</v>
      </c>
      <c r="AI342" s="4"/>
      <c r="AJ342" s="143" t="s">
        <v>9560</v>
      </c>
      <c r="AK342" s="143" t="s">
        <v>9553</v>
      </c>
    </row>
    <row r="343" spans="1:37">
      <c r="A343" t="s">
        <v>5926</v>
      </c>
      <c r="B343" s="145" t="s">
        <v>5175</v>
      </c>
      <c r="C343" s="4" t="s">
        <v>160</v>
      </c>
      <c r="D343" s="4" t="s">
        <v>3513</v>
      </c>
      <c r="E343" s="4" t="s">
        <v>5419</v>
      </c>
      <c r="F343" s="4" t="s">
        <v>1060</v>
      </c>
      <c r="G343" s="4" t="s">
        <v>5945</v>
      </c>
      <c r="H343" s="4" t="s">
        <v>1423</v>
      </c>
      <c r="I343" s="4" t="s">
        <v>1424</v>
      </c>
      <c r="J343" s="4" t="s">
        <v>5946</v>
      </c>
      <c r="K343" s="139">
        <v>1576000000</v>
      </c>
      <c r="L343" s="139">
        <v>1576000000</v>
      </c>
      <c r="M343" s="4" t="s">
        <v>5940</v>
      </c>
      <c r="N343" s="4" t="s">
        <v>2988</v>
      </c>
      <c r="O343" s="4" t="s">
        <v>3376</v>
      </c>
      <c r="P343" s="186">
        <f t="shared" si="27"/>
        <v>1576000000</v>
      </c>
      <c r="Q343" s="186">
        <f t="shared" si="28"/>
        <v>0</v>
      </c>
      <c r="R343" s="4" t="s">
        <v>2503</v>
      </c>
      <c r="S343" s="4" t="s">
        <v>70</v>
      </c>
      <c r="T343" s="4"/>
      <c r="U343" s="140">
        <v>45353</v>
      </c>
      <c r="V343" s="4" t="s">
        <v>1884</v>
      </c>
      <c r="W343" s="4" t="s">
        <v>1954</v>
      </c>
      <c r="X343" s="146">
        <v>0</v>
      </c>
      <c r="Y343" s="146">
        <v>0</v>
      </c>
      <c r="Z343" s="146">
        <v>0</v>
      </c>
      <c r="AA343" s="4"/>
      <c r="AB343" s="141"/>
      <c r="AC343" s="142"/>
      <c r="AD343" s="4"/>
      <c r="AE343" s="4"/>
      <c r="AF343" s="144"/>
      <c r="AG343" s="4"/>
      <c r="AH343" s="143" t="s">
        <v>70</v>
      </c>
      <c r="AI343" s="4"/>
      <c r="AJ343" s="143" t="s">
        <v>9560</v>
      </c>
      <c r="AK343" s="143" t="s">
        <v>9553</v>
      </c>
    </row>
    <row r="344" spans="1:37">
      <c r="A344" t="s">
        <v>5926</v>
      </c>
      <c r="B344" s="145" t="s">
        <v>5175</v>
      </c>
      <c r="C344" s="4" t="s">
        <v>160</v>
      </c>
      <c r="D344" s="4" t="s">
        <v>3513</v>
      </c>
      <c r="E344" s="4" t="s">
        <v>5419</v>
      </c>
      <c r="F344" s="4" t="s">
        <v>1060</v>
      </c>
      <c r="G344" s="4" t="s">
        <v>5947</v>
      </c>
      <c r="H344" s="4" t="s">
        <v>1423</v>
      </c>
      <c r="I344" s="4" t="s">
        <v>1424</v>
      </c>
      <c r="J344" s="4" t="s">
        <v>5948</v>
      </c>
      <c r="K344" s="139">
        <v>9600000000</v>
      </c>
      <c r="L344" s="139">
        <v>9600000000</v>
      </c>
      <c r="M344" s="4" t="s">
        <v>5949</v>
      </c>
      <c r="N344" s="4" t="s">
        <v>2974</v>
      </c>
      <c r="O344" s="4" t="s">
        <v>3650</v>
      </c>
      <c r="P344" s="186">
        <f t="shared" si="27"/>
        <v>9600000000</v>
      </c>
      <c r="Q344" s="186">
        <f t="shared" si="28"/>
        <v>0</v>
      </c>
      <c r="R344" s="4" t="s">
        <v>2503</v>
      </c>
      <c r="S344" s="4" t="s">
        <v>70</v>
      </c>
      <c r="T344" s="4"/>
      <c r="U344" s="140">
        <v>45353</v>
      </c>
      <c r="V344" s="4" t="s">
        <v>1884</v>
      </c>
      <c r="W344" s="4" t="s">
        <v>1954</v>
      </c>
      <c r="X344" s="146">
        <v>0</v>
      </c>
      <c r="Y344" s="146">
        <v>0</v>
      </c>
      <c r="Z344" s="146">
        <v>0</v>
      </c>
      <c r="AA344" s="4"/>
      <c r="AB344" s="141"/>
      <c r="AC344" s="142"/>
      <c r="AD344" s="4"/>
      <c r="AE344" s="4"/>
      <c r="AF344" s="144"/>
      <c r="AG344" s="4"/>
      <c r="AH344" s="143" t="s">
        <v>70</v>
      </c>
      <c r="AI344" s="4"/>
      <c r="AJ344" s="143" t="s">
        <v>9560</v>
      </c>
      <c r="AK344" s="143" t="s">
        <v>9553</v>
      </c>
    </row>
    <row r="345" spans="1:37">
      <c r="A345" t="s">
        <v>5926</v>
      </c>
      <c r="B345" s="145" t="s">
        <v>5175</v>
      </c>
      <c r="C345" s="4" t="s">
        <v>160</v>
      </c>
      <c r="D345" s="4" t="s">
        <v>3513</v>
      </c>
      <c r="E345" s="4" t="s">
        <v>5419</v>
      </c>
      <c r="F345" s="4" t="s">
        <v>1060</v>
      </c>
      <c r="G345" s="4" t="s">
        <v>5950</v>
      </c>
      <c r="H345" s="4" t="s">
        <v>1423</v>
      </c>
      <c r="I345" s="4" t="s">
        <v>1424</v>
      </c>
      <c r="J345" s="4" t="s">
        <v>5951</v>
      </c>
      <c r="K345" s="139">
        <v>2400000000</v>
      </c>
      <c r="L345" s="139">
        <v>2400000000</v>
      </c>
      <c r="M345" s="4" t="s">
        <v>5548</v>
      </c>
      <c r="N345" s="4" t="s">
        <v>3011</v>
      </c>
      <c r="O345" s="4" t="s">
        <v>3196</v>
      </c>
      <c r="P345" s="186">
        <f t="shared" si="27"/>
        <v>2400000000</v>
      </c>
      <c r="Q345" s="186">
        <f t="shared" si="28"/>
        <v>0</v>
      </c>
      <c r="R345" s="4" t="s">
        <v>2503</v>
      </c>
      <c r="S345" s="4" t="s">
        <v>70</v>
      </c>
      <c r="T345" s="4"/>
      <c r="U345" s="140">
        <v>45353</v>
      </c>
      <c r="V345" s="4" t="s">
        <v>1884</v>
      </c>
      <c r="W345" s="4" t="s">
        <v>1954</v>
      </c>
      <c r="X345" s="146">
        <v>0</v>
      </c>
      <c r="Y345" s="146">
        <v>0</v>
      </c>
      <c r="Z345" s="146">
        <v>0</v>
      </c>
      <c r="AA345" s="4"/>
      <c r="AB345" s="141"/>
      <c r="AC345" s="142"/>
      <c r="AD345" s="4"/>
      <c r="AE345" s="4"/>
      <c r="AF345" s="144"/>
      <c r="AG345" s="4"/>
      <c r="AH345" s="143" t="s">
        <v>70</v>
      </c>
      <c r="AI345" s="4"/>
      <c r="AJ345" s="143" t="s">
        <v>9560</v>
      </c>
      <c r="AK345" s="143" t="s">
        <v>9553</v>
      </c>
    </row>
    <row r="346" spans="1:37">
      <c r="A346" t="s">
        <v>5926</v>
      </c>
      <c r="B346" s="145" t="s">
        <v>5175</v>
      </c>
      <c r="C346" s="4" t="s">
        <v>160</v>
      </c>
      <c r="D346" s="4" t="s">
        <v>3513</v>
      </c>
      <c r="E346" s="4" t="s">
        <v>5419</v>
      </c>
      <c r="F346" s="4" t="s">
        <v>1060</v>
      </c>
      <c r="G346" s="4" t="s">
        <v>5952</v>
      </c>
      <c r="H346" s="4" t="s">
        <v>1423</v>
      </c>
      <c r="I346" s="4" t="s">
        <v>1424</v>
      </c>
      <c r="J346" s="4" t="s">
        <v>5953</v>
      </c>
      <c r="K346" s="139">
        <v>6600000000</v>
      </c>
      <c r="L346" s="139">
        <v>6600000000</v>
      </c>
      <c r="M346" s="4" t="s">
        <v>5548</v>
      </c>
      <c r="N346" s="4" t="s">
        <v>3693</v>
      </c>
      <c r="O346" s="4" t="s">
        <v>2815</v>
      </c>
      <c r="P346" s="186">
        <f t="shared" si="27"/>
        <v>6600000000</v>
      </c>
      <c r="Q346" s="186">
        <f t="shared" si="28"/>
        <v>0</v>
      </c>
      <c r="R346" s="4" t="s">
        <v>2503</v>
      </c>
      <c r="S346" s="4" t="s">
        <v>70</v>
      </c>
      <c r="T346" s="4"/>
      <c r="U346" s="140">
        <v>45353</v>
      </c>
      <c r="V346" s="4" t="s">
        <v>1884</v>
      </c>
      <c r="W346" s="4" t="s">
        <v>1954</v>
      </c>
      <c r="X346" s="146">
        <v>0</v>
      </c>
      <c r="Y346" s="146">
        <v>0</v>
      </c>
      <c r="Z346" s="146">
        <v>0</v>
      </c>
      <c r="AA346" s="4"/>
      <c r="AB346" s="141"/>
      <c r="AC346" s="142"/>
      <c r="AD346" s="4"/>
      <c r="AE346" s="4"/>
      <c r="AF346" s="144"/>
      <c r="AG346" s="4"/>
      <c r="AH346" s="143" t="s">
        <v>70</v>
      </c>
      <c r="AI346" s="4"/>
      <c r="AJ346" s="143" t="s">
        <v>9560</v>
      </c>
      <c r="AK346" s="143" t="s">
        <v>9553</v>
      </c>
    </row>
    <row r="347" spans="1:37">
      <c r="A347" t="s">
        <v>5926</v>
      </c>
      <c r="B347" s="145" t="s">
        <v>5175</v>
      </c>
      <c r="C347" s="4" t="s">
        <v>160</v>
      </c>
      <c r="D347" s="4" t="s">
        <v>3513</v>
      </c>
      <c r="E347" s="4" t="s">
        <v>5419</v>
      </c>
      <c r="F347" s="4" t="s">
        <v>1060</v>
      </c>
      <c r="G347" s="4" t="s">
        <v>5954</v>
      </c>
      <c r="H347" s="4" t="s">
        <v>1423</v>
      </c>
      <c r="I347" s="4" t="s">
        <v>1424</v>
      </c>
      <c r="J347" s="4" t="s">
        <v>5955</v>
      </c>
      <c r="K347" s="139">
        <v>2240000000</v>
      </c>
      <c r="L347" s="139">
        <v>2240000000</v>
      </c>
      <c r="M347" s="4" t="s">
        <v>5548</v>
      </c>
      <c r="N347" s="4" t="s">
        <v>2513</v>
      </c>
      <c r="O347" s="4" t="s">
        <v>5293</v>
      </c>
      <c r="P347" s="186">
        <f t="shared" si="27"/>
        <v>2240000000</v>
      </c>
      <c r="Q347" s="186">
        <f t="shared" si="28"/>
        <v>0</v>
      </c>
      <c r="R347" s="4" t="s">
        <v>2503</v>
      </c>
      <c r="S347" s="4" t="s">
        <v>70</v>
      </c>
      <c r="T347" s="4"/>
      <c r="U347" s="140">
        <v>45353</v>
      </c>
      <c r="V347" s="4" t="s">
        <v>1884</v>
      </c>
      <c r="W347" s="4" t="s">
        <v>1954</v>
      </c>
      <c r="X347" s="146">
        <v>0</v>
      </c>
      <c r="Y347" s="146">
        <v>0</v>
      </c>
      <c r="Z347" s="146">
        <v>0</v>
      </c>
      <c r="AA347" s="4"/>
      <c r="AB347" s="141"/>
      <c r="AC347" s="142"/>
      <c r="AD347" s="4"/>
      <c r="AE347" s="4"/>
      <c r="AF347" s="144"/>
      <c r="AG347" s="4"/>
      <c r="AH347" s="143" t="s">
        <v>70</v>
      </c>
      <c r="AI347" s="4"/>
      <c r="AJ347" s="143" t="s">
        <v>9560</v>
      </c>
      <c r="AK347" s="143" t="s">
        <v>9553</v>
      </c>
    </row>
    <row r="348" spans="1:37">
      <c r="A348" t="s">
        <v>5926</v>
      </c>
      <c r="B348" s="145" t="s">
        <v>5175</v>
      </c>
      <c r="C348" s="4" t="s">
        <v>160</v>
      </c>
      <c r="D348" s="4" t="s">
        <v>3513</v>
      </c>
      <c r="E348" s="4" t="s">
        <v>5419</v>
      </c>
      <c r="F348" s="4" t="s">
        <v>1060</v>
      </c>
      <c r="G348" s="4" t="s">
        <v>5956</v>
      </c>
      <c r="H348" s="4" t="s">
        <v>1423</v>
      </c>
      <c r="I348" s="4" t="s">
        <v>1424</v>
      </c>
      <c r="J348" s="4" t="s">
        <v>5957</v>
      </c>
      <c r="K348" s="139">
        <v>2200000000</v>
      </c>
      <c r="L348" s="139">
        <v>2200000000</v>
      </c>
      <c r="M348" s="4" t="s">
        <v>5548</v>
      </c>
      <c r="N348" s="4" t="s">
        <v>2531</v>
      </c>
      <c r="O348" s="4" t="s">
        <v>3989</v>
      </c>
      <c r="P348" s="186">
        <f t="shared" si="27"/>
        <v>2200000000</v>
      </c>
      <c r="Q348" s="186">
        <f t="shared" si="28"/>
        <v>0</v>
      </c>
      <c r="R348" s="4" t="s">
        <v>2503</v>
      </c>
      <c r="S348" s="4" t="s">
        <v>70</v>
      </c>
      <c r="T348" s="4"/>
      <c r="U348" s="140">
        <v>45353</v>
      </c>
      <c r="V348" s="4" t="s">
        <v>1884</v>
      </c>
      <c r="W348" s="4" t="s">
        <v>1954</v>
      </c>
      <c r="X348" s="146">
        <v>0</v>
      </c>
      <c r="Y348" s="146">
        <v>0</v>
      </c>
      <c r="Z348" s="146">
        <v>0</v>
      </c>
      <c r="AA348" s="4"/>
      <c r="AB348" s="141"/>
      <c r="AC348" s="142"/>
      <c r="AD348" s="4"/>
      <c r="AE348" s="4"/>
      <c r="AF348" s="144"/>
      <c r="AG348" s="4"/>
      <c r="AH348" s="143" t="s">
        <v>70</v>
      </c>
      <c r="AI348" s="4"/>
      <c r="AJ348" s="143" t="s">
        <v>9560</v>
      </c>
      <c r="AK348" s="143" t="s">
        <v>9553</v>
      </c>
    </row>
    <row r="349" spans="1:37">
      <c r="A349" t="s">
        <v>5926</v>
      </c>
      <c r="B349" s="145" t="s">
        <v>5175</v>
      </c>
      <c r="C349" s="4" t="s">
        <v>160</v>
      </c>
      <c r="D349" s="4" t="s">
        <v>3513</v>
      </c>
      <c r="E349" s="4" t="s">
        <v>5419</v>
      </c>
      <c r="F349" s="4" t="s">
        <v>1060</v>
      </c>
      <c r="G349" s="4" t="s">
        <v>5958</v>
      </c>
      <c r="H349" s="4" t="s">
        <v>1423</v>
      </c>
      <c r="I349" s="4" t="s">
        <v>1424</v>
      </c>
      <c r="J349" s="4" t="s">
        <v>5959</v>
      </c>
      <c r="K349" s="139">
        <v>5500000000</v>
      </c>
      <c r="L349" s="139">
        <v>5500000000</v>
      </c>
      <c r="M349" s="4" t="s">
        <v>5548</v>
      </c>
      <c r="N349" s="4" t="s">
        <v>2526</v>
      </c>
      <c r="O349" s="4" t="s">
        <v>3320</v>
      </c>
      <c r="P349" s="186">
        <f t="shared" si="27"/>
        <v>5500000000</v>
      </c>
      <c r="Q349" s="186">
        <f t="shared" si="28"/>
        <v>0</v>
      </c>
      <c r="R349" s="4" t="s">
        <v>2503</v>
      </c>
      <c r="S349" s="4" t="s">
        <v>70</v>
      </c>
      <c r="T349" s="4"/>
      <c r="U349" s="140">
        <v>45353</v>
      </c>
      <c r="V349" s="4" t="s">
        <v>1884</v>
      </c>
      <c r="W349" s="4" t="s">
        <v>1954</v>
      </c>
      <c r="X349" s="146">
        <v>0</v>
      </c>
      <c r="Y349" s="146">
        <v>0</v>
      </c>
      <c r="Z349" s="146">
        <v>0</v>
      </c>
      <c r="AA349" s="4"/>
      <c r="AB349" s="141"/>
      <c r="AC349" s="142"/>
      <c r="AD349" s="4"/>
      <c r="AE349" s="4"/>
      <c r="AF349" s="144"/>
      <c r="AG349" s="4"/>
      <c r="AH349" s="143" t="s">
        <v>70</v>
      </c>
      <c r="AI349" s="4"/>
      <c r="AJ349" s="143" t="s">
        <v>9560</v>
      </c>
      <c r="AK349" s="143" t="s">
        <v>9553</v>
      </c>
    </row>
    <row r="350" spans="1:37">
      <c r="A350" t="s">
        <v>5926</v>
      </c>
      <c r="B350" s="145" t="s">
        <v>5175</v>
      </c>
      <c r="C350" s="4" t="s">
        <v>160</v>
      </c>
      <c r="D350" s="4" t="s">
        <v>3513</v>
      </c>
      <c r="E350" s="4" t="s">
        <v>5419</v>
      </c>
      <c r="F350" s="4" t="s">
        <v>1060</v>
      </c>
      <c r="G350" s="4" t="s">
        <v>5960</v>
      </c>
      <c r="H350" s="4" t="s">
        <v>1423</v>
      </c>
      <c r="I350" s="4" t="s">
        <v>1424</v>
      </c>
      <c r="J350" s="4" t="s">
        <v>5961</v>
      </c>
      <c r="K350" s="139">
        <v>6000000000</v>
      </c>
      <c r="L350" s="139">
        <v>6000000000</v>
      </c>
      <c r="M350" s="4" t="s">
        <v>5548</v>
      </c>
      <c r="N350" s="4" t="s">
        <v>2552</v>
      </c>
      <c r="O350" s="4" t="s">
        <v>2917</v>
      </c>
      <c r="P350" s="186">
        <f t="shared" si="27"/>
        <v>6000000000</v>
      </c>
      <c r="Q350" s="186">
        <f t="shared" si="28"/>
        <v>0</v>
      </c>
      <c r="R350" s="4" t="s">
        <v>2503</v>
      </c>
      <c r="S350" s="4" t="s">
        <v>70</v>
      </c>
      <c r="T350" s="4"/>
      <c r="U350" s="140">
        <v>45353</v>
      </c>
      <c r="V350" s="4" t="s">
        <v>1884</v>
      </c>
      <c r="W350" s="4" t="s">
        <v>1954</v>
      </c>
      <c r="X350" s="146">
        <v>0</v>
      </c>
      <c r="Y350" s="146">
        <v>0</v>
      </c>
      <c r="Z350" s="146">
        <v>0</v>
      </c>
      <c r="AA350" s="4"/>
      <c r="AB350" s="141"/>
      <c r="AC350" s="142"/>
      <c r="AD350" s="4"/>
      <c r="AE350" s="4"/>
      <c r="AF350" s="144"/>
      <c r="AG350" s="4"/>
      <c r="AH350" s="143" t="s">
        <v>70</v>
      </c>
      <c r="AI350" s="4"/>
      <c r="AJ350" s="143" t="s">
        <v>9560</v>
      </c>
      <c r="AK350" s="143" t="s">
        <v>9553</v>
      </c>
    </row>
    <row r="351" spans="1:37">
      <c r="A351" t="s">
        <v>5926</v>
      </c>
      <c r="B351" s="145" t="s">
        <v>5175</v>
      </c>
      <c r="C351" s="4" t="s">
        <v>160</v>
      </c>
      <c r="D351" s="4" t="s">
        <v>3513</v>
      </c>
      <c r="E351" s="4" t="s">
        <v>5419</v>
      </c>
      <c r="F351" s="4" t="s">
        <v>1060</v>
      </c>
      <c r="G351" s="4" t="s">
        <v>5962</v>
      </c>
      <c r="H351" s="4" t="s">
        <v>1423</v>
      </c>
      <c r="I351" s="4" t="s">
        <v>1424</v>
      </c>
      <c r="J351" s="4" t="s">
        <v>5963</v>
      </c>
      <c r="K351" s="139">
        <v>6000000000</v>
      </c>
      <c r="L351" s="139">
        <v>6000000000</v>
      </c>
      <c r="M351" s="4" t="s">
        <v>5548</v>
      </c>
      <c r="N351" s="4" t="s">
        <v>2556</v>
      </c>
      <c r="O351" s="4" t="s">
        <v>2683</v>
      </c>
      <c r="P351" s="186">
        <f t="shared" si="27"/>
        <v>6000000000</v>
      </c>
      <c r="Q351" s="186">
        <f t="shared" si="28"/>
        <v>0</v>
      </c>
      <c r="R351" s="4" t="s">
        <v>2503</v>
      </c>
      <c r="S351" s="4" t="s">
        <v>70</v>
      </c>
      <c r="T351" s="4"/>
      <c r="U351" s="140">
        <v>45353</v>
      </c>
      <c r="V351" s="4" t="s">
        <v>1884</v>
      </c>
      <c r="W351" s="4" t="s">
        <v>1954</v>
      </c>
      <c r="X351" s="146">
        <v>0</v>
      </c>
      <c r="Y351" s="146">
        <v>0</v>
      </c>
      <c r="Z351" s="146">
        <v>0</v>
      </c>
      <c r="AA351" s="4"/>
      <c r="AB351" s="141"/>
      <c r="AC351" s="142"/>
      <c r="AD351" s="4"/>
      <c r="AE351" s="4"/>
      <c r="AF351" s="144"/>
      <c r="AG351" s="4"/>
      <c r="AH351" s="143" t="s">
        <v>70</v>
      </c>
      <c r="AI351" s="4"/>
      <c r="AJ351" s="143" t="s">
        <v>9560</v>
      </c>
      <c r="AK351" s="143" t="s">
        <v>9553</v>
      </c>
    </row>
    <row r="352" spans="1:37">
      <c r="A352" t="s">
        <v>5926</v>
      </c>
      <c r="B352" s="145" t="s">
        <v>5175</v>
      </c>
      <c r="C352" s="4" t="s">
        <v>160</v>
      </c>
      <c r="D352" s="4" t="s">
        <v>3513</v>
      </c>
      <c r="E352" s="4" t="s">
        <v>5419</v>
      </c>
      <c r="F352" s="4" t="s">
        <v>1060</v>
      </c>
      <c r="G352" s="4" t="s">
        <v>5964</v>
      </c>
      <c r="H352" s="4" t="s">
        <v>1423</v>
      </c>
      <c r="I352" s="4" t="s">
        <v>1424</v>
      </c>
      <c r="J352" s="4" t="s">
        <v>5965</v>
      </c>
      <c r="K352" s="139">
        <v>6260000000</v>
      </c>
      <c r="L352" s="139">
        <v>6260000000</v>
      </c>
      <c r="M352" s="4" t="s">
        <v>5548</v>
      </c>
      <c r="N352" s="4" t="s">
        <v>3938</v>
      </c>
      <c r="O352" s="4" t="s">
        <v>2858</v>
      </c>
      <c r="P352" s="186">
        <f t="shared" si="27"/>
        <v>6260000000</v>
      </c>
      <c r="Q352" s="186">
        <f t="shared" si="28"/>
        <v>0</v>
      </c>
      <c r="R352" s="4" t="s">
        <v>2503</v>
      </c>
      <c r="S352" s="4" t="s">
        <v>70</v>
      </c>
      <c r="T352" s="4"/>
      <c r="U352" s="140">
        <v>45353</v>
      </c>
      <c r="V352" s="4" t="s">
        <v>1884</v>
      </c>
      <c r="W352" s="4" t="s">
        <v>1954</v>
      </c>
      <c r="X352" s="146">
        <v>0</v>
      </c>
      <c r="Y352" s="146">
        <v>0</v>
      </c>
      <c r="Z352" s="146">
        <v>0</v>
      </c>
      <c r="AA352" s="4"/>
      <c r="AB352" s="141"/>
      <c r="AC352" s="142"/>
      <c r="AD352" s="4"/>
      <c r="AE352" s="4"/>
      <c r="AF352" s="144"/>
      <c r="AG352" s="4"/>
      <c r="AH352" s="143" t="s">
        <v>70</v>
      </c>
      <c r="AI352" s="4"/>
      <c r="AJ352" s="143" t="s">
        <v>9560</v>
      </c>
      <c r="AK352" s="143" t="s">
        <v>9553</v>
      </c>
    </row>
    <row r="353" spans="1:37">
      <c r="A353" t="s">
        <v>5926</v>
      </c>
      <c r="B353" s="145" t="s">
        <v>5175</v>
      </c>
      <c r="C353" s="4" t="s">
        <v>160</v>
      </c>
      <c r="D353" s="4" t="s">
        <v>3513</v>
      </c>
      <c r="E353" s="4" t="s">
        <v>5419</v>
      </c>
      <c r="F353" s="4" t="s">
        <v>1060</v>
      </c>
      <c r="G353" s="4" t="s">
        <v>5966</v>
      </c>
      <c r="H353" s="4" t="s">
        <v>1423</v>
      </c>
      <c r="I353" s="4" t="s">
        <v>1424</v>
      </c>
      <c r="J353" s="4" t="s">
        <v>5967</v>
      </c>
      <c r="K353" s="139">
        <v>298000000</v>
      </c>
      <c r="L353" s="139">
        <v>298000000</v>
      </c>
      <c r="M353" s="4" t="s">
        <v>5968</v>
      </c>
      <c r="N353" s="4" t="s">
        <v>3711</v>
      </c>
      <c r="O353" s="4" t="s">
        <v>2763</v>
      </c>
      <c r="P353" s="186">
        <f t="shared" si="27"/>
        <v>298000000</v>
      </c>
      <c r="Q353" s="186">
        <f t="shared" si="28"/>
        <v>0</v>
      </c>
      <c r="R353" s="4" t="s">
        <v>2503</v>
      </c>
      <c r="S353" s="4" t="s">
        <v>70</v>
      </c>
      <c r="T353" s="4"/>
      <c r="U353" s="140">
        <v>45353</v>
      </c>
      <c r="V353" s="4" t="s">
        <v>1884</v>
      </c>
      <c r="W353" s="4" t="s">
        <v>1954</v>
      </c>
      <c r="X353" s="146">
        <v>0</v>
      </c>
      <c r="Y353" s="146">
        <v>0</v>
      </c>
      <c r="Z353" s="146">
        <v>0</v>
      </c>
      <c r="AA353" s="4"/>
      <c r="AB353" s="141"/>
      <c r="AC353" s="142"/>
      <c r="AD353" s="4"/>
      <c r="AE353" s="4"/>
      <c r="AF353" s="144"/>
      <c r="AG353" s="4"/>
      <c r="AH353" s="143" t="s">
        <v>70</v>
      </c>
      <c r="AI353" s="4"/>
      <c r="AJ353" s="143" t="s">
        <v>9560</v>
      </c>
      <c r="AK353" s="143" t="s">
        <v>9553</v>
      </c>
    </row>
    <row r="354" spans="1:37">
      <c r="A354" t="s">
        <v>5926</v>
      </c>
      <c r="B354" s="145" t="s">
        <v>5175</v>
      </c>
      <c r="C354" s="4" t="s">
        <v>160</v>
      </c>
      <c r="D354" s="4" t="s">
        <v>3513</v>
      </c>
      <c r="E354" s="4" t="s">
        <v>5419</v>
      </c>
      <c r="F354" s="4" t="s">
        <v>1060</v>
      </c>
      <c r="G354" s="4" t="s">
        <v>5969</v>
      </c>
      <c r="H354" s="4" t="s">
        <v>1423</v>
      </c>
      <c r="I354" s="4" t="s">
        <v>1424</v>
      </c>
      <c r="J354" s="4" t="s">
        <v>5970</v>
      </c>
      <c r="K354" s="139">
        <v>3216000000</v>
      </c>
      <c r="L354" s="139">
        <v>3216000000</v>
      </c>
      <c r="M354" s="4" t="s">
        <v>5971</v>
      </c>
      <c r="N354" s="4" t="s">
        <v>3368</v>
      </c>
      <c r="O354" s="4" t="s">
        <v>3474</v>
      </c>
      <c r="P354" s="186">
        <f t="shared" si="27"/>
        <v>3216000000</v>
      </c>
      <c r="Q354" s="186">
        <f t="shared" si="28"/>
        <v>0</v>
      </c>
      <c r="R354" s="4" t="s">
        <v>2503</v>
      </c>
      <c r="S354" s="4" t="s">
        <v>70</v>
      </c>
      <c r="T354" s="4"/>
      <c r="U354" s="140">
        <v>45353</v>
      </c>
      <c r="V354" s="4" t="s">
        <v>1884</v>
      </c>
      <c r="W354" s="4" t="s">
        <v>1954</v>
      </c>
      <c r="X354" s="146">
        <v>0</v>
      </c>
      <c r="Y354" s="146">
        <v>0</v>
      </c>
      <c r="Z354" s="146">
        <v>0</v>
      </c>
      <c r="AA354" s="4"/>
      <c r="AB354" s="141"/>
      <c r="AC354" s="142"/>
      <c r="AD354" s="4"/>
      <c r="AE354" s="4"/>
      <c r="AF354" s="144"/>
      <c r="AG354" s="4"/>
      <c r="AH354" s="143" t="s">
        <v>70</v>
      </c>
      <c r="AI354" s="4"/>
      <c r="AJ354" s="143" t="s">
        <v>9560</v>
      </c>
      <c r="AK354" s="143" t="s">
        <v>9553</v>
      </c>
    </row>
    <row r="355" spans="1:37">
      <c r="A355" t="s">
        <v>5926</v>
      </c>
      <c r="B355" s="145" t="s">
        <v>5175</v>
      </c>
      <c r="C355" s="4" t="s">
        <v>160</v>
      </c>
      <c r="D355" s="4" t="s">
        <v>3513</v>
      </c>
      <c r="E355" s="4" t="s">
        <v>5419</v>
      </c>
      <c r="F355" s="4" t="s">
        <v>1060</v>
      </c>
      <c r="G355" s="4" t="s">
        <v>5972</v>
      </c>
      <c r="H355" s="4" t="s">
        <v>1423</v>
      </c>
      <c r="I355" s="4" t="s">
        <v>1424</v>
      </c>
      <c r="J355" s="4" t="s">
        <v>5973</v>
      </c>
      <c r="K355" s="139">
        <v>1600000000</v>
      </c>
      <c r="L355" s="139">
        <v>1600000000</v>
      </c>
      <c r="M355" s="4" t="s">
        <v>5971</v>
      </c>
      <c r="N355" s="4" t="s">
        <v>3324</v>
      </c>
      <c r="O355" s="4" t="s">
        <v>2648</v>
      </c>
      <c r="P355" s="186">
        <f t="shared" si="27"/>
        <v>1600000000</v>
      </c>
      <c r="Q355" s="186">
        <f t="shared" si="28"/>
        <v>0</v>
      </c>
      <c r="R355" s="4" t="s">
        <v>2503</v>
      </c>
      <c r="S355" s="4" t="s">
        <v>70</v>
      </c>
      <c r="T355" s="4"/>
      <c r="U355" s="140">
        <v>45353</v>
      </c>
      <c r="V355" s="4" t="s">
        <v>1884</v>
      </c>
      <c r="W355" s="4" t="s">
        <v>1954</v>
      </c>
      <c r="X355" s="146">
        <v>0</v>
      </c>
      <c r="Y355" s="146">
        <v>0</v>
      </c>
      <c r="Z355" s="146">
        <v>0</v>
      </c>
      <c r="AA355" s="4"/>
      <c r="AB355" s="141"/>
      <c r="AC355" s="142"/>
      <c r="AD355" s="4"/>
      <c r="AE355" s="4"/>
      <c r="AF355" s="144"/>
      <c r="AG355" s="4"/>
      <c r="AH355" s="143" t="s">
        <v>70</v>
      </c>
      <c r="AI355" s="4"/>
      <c r="AJ355" s="143" t="s">
        <v>9560</v>
      </c>
      <c r="AK355" s="143" t="s">
        <v>9553</v>
      </c>
    </row>
    <row r="356" spans="1:37">
      <c r="A356" t="s">
        <v>5926</v>
      </c>
      <c r="B356" s="145" t="s">
        <v>5175</v>
      </c>
      <c r="C356" s="4" t="s">
        <v>160</v>
      </c>
      <c r="D356" s="4" t="s">
        <v>3513</v>
      </c>
      <c r="E356" s="4" t="s">
        <v>5419</v>
      </c>
      <c r="F356" s="4" t="s">
        <v>1060</v>
      </c>
      <c r="G356" s="4" t="s">
        <v>5974</v>
      </c>
      <c r="H356" s="4" t="s">
        <v>1423</v>
      </c>
      <c r="I356" s="4" t="s">
        <v>1424</v>
      </c>
      <c r="J356" s="4" t="s">
        <v>5975</v>
      </c>
      <c r="K356" s="139">
        <v>3800000000</v>
      </c>
      <c r="L356" s="139">
        <v>3800000000</v>
      </c>
      <c r="M356" s="4" t="s">
        <v>5971</v>
      </c>
      <c r="N356" s="4" t="s">
        <v>4306</v>
      </c>
      <c r="O356" s="4" t="s">
        <v>3691</v>
      </c>
      <c r="P356" s="186">
        <f t="shared" si="27"/>
        <v>3800000000</v>
      </c>
      <c r="Q356" s="186">
        <f t="shared" si="28"/>
        <v>0</v>
      </c>
      <c r="R356" s="4" t="s">
        <v>2503</v>
      </c>
      <c r="S356" s="4" t="s">
        <v>70</v>
      </c>
      <c r="T356" s="4"/>
      <c r="U356" s="140">
        <v>45353</v>
      </c>
      <c r="V356" s="4" t="s">
        <v>1884</v>
      </c>
      <c r="W356" s="4" t="s">
        <v>1954</v>
      </c>
      <c r="X356" s="146">
        <v>0</v>
      </c>
      <c r="Y356" s="146">
        <v>0</v>
      </c>
      <c r="Z356" s="146">
        <v>0</v>
      </c>
      <c r="AA356" s="4"/>
      <c r="AB356" s="141"/>
      <c r="AC356" s="142"/>
      <c r="AD356" s="4"/>
      <c r="AE356" s="4"/>
      <c r="AF356" s="144"/>
      <c r="AG356" s="4"/>
      <c r="AH356" s="143" t="s">
        <v>70</v>
      </c>
      <c r="AI356" s="4"/>
      <c r="AJ356" s="143" t="s">
        <v>9560</v>
      </c>
      <c r="AK356" s="143" t="s">
        <v>9553</v>
      </c>
    </row>
    <row r="357" spans="1:37">
      <c r="A357" t="s">
        <v>5926</v>
      </c>
      <c r="B357" s="145" t="s">
        <v>5175</v>
      </c>
      <c r="C357" s="4" t="s">
        <v>160</v>
      </c>
      <c r="D357" s="4" t="s">
        <v>3513</v>
      </c>
      <c r="E357" s="4" t="s">
        <v>5419</v>
      </c>
      <c r="F357" s="4" t="s">
        <v>1060</v>
      </c>
      <c r="G357" s="4" t="s">
        <v>5976</v>
      </c>
      <c r="H357" s="4" t="s">
        <v>1423</v>
      </c>
      <c r="I357" s="4" t="s">
        <v>1424</v>
      </c>
      <c r="J357" s="4" t="s">
        <v>5977</v>
      </c>
      <c r="K357" s="139">
        <v>2225000000</v>
      </c>
      <c r="L357" s="139">
        <v>2225000000</v>
      </c>
      <c r="M357" s="4" t="s">
        <v>5978</v>
      </c>
      <c r="N357" s="4" t="s">
        <v>2964</v>
      </c>
      <c r="O357" s="4" t="s">
        <v>2703</v>
      </c>
      <c r="P357" s="186">
        <f t="shared" si="27"/>
        <v>2225000000</v>
      </c>
      <c r="Q357" s="186">
        <f t="shared" si="28"/>
        <v>0</v>
      </c>
      <c r="R357" s="4" t="s">
        <v>2503</v>
      </c>
      <c r="S357" s="4" t="s">
        <v>70</v>
      </c>
      <c r="T357" s="4"/>
      <c r="U357" s="140">
        <v>45353</v>
      </c>
      <c r="V357" s="4" t="s">
        <v>1884</v>
      </c>
      <c r="W357" s="4" t="s">
        <v>1954</v>
      </c>
      <c r="X357" s="146">
        <v>0</v>
      </c>
      <c r="Y357" s="146">
        <v>0</v>
      </c>
      <c r="Z357" s="146">
        <v>0</v>
      </c>
      <c r="AA357" s="4"/>
      <c r="AB357" s="141"/>
      <c r="AC357" s="142"/>
      <c r="AD357" s="4"/>
      <c r="AE357" s="4"/>
      <c r="AF357" s="144"/>
      <c r="AG357" s="4"/>
      <c r="AH357" s="143" t="s">
        <v>70</v>
      </c>
      <c r="AI357" s="4"/>
      <c r="AJ357" s="143" t="s">
        <v>9560</v>
      </c>
      <c r="AK357" s="143" t="s">
        <v>9553</v>
      </c>
    </row>
    <row r="358" spans="1:37">
      <c r="A358" t="s">
        <v>5926</v>
      </c>
      <c r="B358" s="145" t="s">
        <v>5175</v>
      </c>
      <c r="C358" s="4" t="s">
        <v>160</v>
      </c>
      <c r="D358" s="4" t="s">
        <v>3513</v>
      </c>
      <c r="E358" s="4" t="s">
        <v>5419</v>
      </c>
      <c r="F358" s="4" t="s">
        <v>1060</v>
      </c>
      <c r="G358" s="4" t="s">
        <v>5979</v>
      </c>
      <c r="H358" s="4" t="s">
        <v>1423</v>
      </c>
      <c r="I358" s="4" t="s">
        <v>1424</v>
      </c>
      <c r="J358" s="4" t="s">
        <v>5980</v>
      </c>
      <c r="K358" s="139">
        <v>1987900000</v>
      </c>
      <c r="L358" s="139">
        <v>1987900000</v>
      </c>
      <c r="M358" s="4" t="s">
        <v>5978</v>
      </c>
      <c r="N358" s="4" t="s">
        <v>2705</v>
      </c>
      <c r="O358" s="4" t="s">
        <v>2634</v>
      </c>
      <c r="P358" s="186">
        <f t="shared" si="27"/>
        <v>1987900000</v>
      </c>
      <c r="Q358" s="186">
        <f t="shared" si="28"/>
        <v>0</v>
      </c>
      <c r="R358" s="4" t="s">
        <v>2503</v>
      </c>
      <c r="S358" s="4" t="s">
        <v>70</v>
      </c>
      <c r="T358" s="4"/>
      <c r="U358" s="140">
        <v>45353</v>
      </c>
      <c r="V358" s="4" t="s">
        <v>1884</v>
      </c>
      <c r="W358" s="4" t="s">
        <v>1954</v>
      </c>
      <c r="X358" s="146">
        <v>0</v>
      </c>
      <c r="Y358" s="146">
        <v>0</v>
      </c>
      <c r="Z358" s="146">
        <v>0</v>
      </c>
      <c r="AA358" s="4"/>
      <c r="AB358" s="141"/>
      <c r="AC358" s="142"/>
      <c r="AD358" s="4"/>
      <c r="AE358" s="4"/>
      <c r="AF358" s="144"/>
      <c r="AG358" s="4"/>
      <c r="AH358" s="143" t="s">
        <v>70</v>
      </c>
      <c r="AI358" s="4"/>
      <c r="AJ358" s="143" t="s">
        <v>9560</v>
      </c>
      <c r="AK358" s="143" t="s">
        <v>9553</v>
      </c>
    </row>
    <row r="359" spans="1:37">
      <c r="B359" s="145" t="s">
        <v>5175</v>
      </c>
      <c r="C359" s="4" t="s">
        <v>160</v>
      </c>
      <c r="D359" s="4" t="s">
        <v>3596</v>
      </c>
      <c r="E359" s="4" t="s">
        <v>1976</v>
      </c>
      <c r="F359" s="4" t="s">
        <v>1060</v>
      </c>
      <c r="G359" s="4" t="s">
        <v>5981</v>
      </c>
      <c r="H359" s="4" t="s">
        <v>1158</v>
      </c>
      <c r="I359" s="4" t="s">
        <v>1159</v>
      </c>
      <c r="J359" s="4" t="s">
        <v>5982</v>
      </c>
      <c r="K359" s="139">
        <v>18200000000</v>
      </c>
      <c r="L359" s="139">
        <v>18200000000</v>
      </c>
      <c r="M359" s="4" t="s">
        <v>5983</v>
      </c>
      <c r="N359" s="4" t="s">
        <v>2891</v>
      </c>
      <c r="O359" s="4" t="s">
        <v>3225</v>
      </c>
      <c r="P359" s="186">
        <f t="shared" si="27"/>
        <v>18200000000</v>
      </c>
      <c r="Q359" s="186">
        <f t="shared" ref="Q359:Q384" si="29">L359-P359</f>
        <v>0</v>
      </c>
      <c r="R359" s="4">
        <v>13</v>
      </c>
      <c r="S359" s="4" t="s">
        <v>70</v>
      </c>
      <c r="T359" s="4" t="s">
        <v>70</v>
      </c>
      <c r="U359" s="140">
        <v>45321</v>
      </c>
      <c r="V359" s="4" t="s">
        <v>1884</v>
      </c>
      <c r="W359" s="4" t="s">
        <v>1954</v>
      </c>
      <c r="X359" s="146">
        <v>0</v>
      </c>
      <c r="Y359" s="146">
        <v>0</v>
      </c>
      <c r="Z359" s="146">
        <v>0</v>
      </c>
      <c r="AA359" s="4"/>
      <c r="AB359" s="141"/>
      <c r="AC359" s="142"/>
      <c r="AD359" s="4"/>
      <c r="AE359" s="4"/>
      <c r="AF359" s="144"/>
      <c r="AG359" s="4"/>
      <c r="AH359" s="143" t="s">
        <v>70</v>
      </c>
      <c r="AI359" s="4"/>
      <c r="AJ359" s="143" t="s">
        <v>9560</v>
      </c>
      <c r="AK359" s="143" t="s">
        <v>9553</v>
      </c>
    </row>
    <row r="360" spans="1:37">
      <c r="B360" s="145" t="s">
        <v>5175</v>
      </c>
      <c r="C360" s="4" t="s">
        <v>160</v>
      </c>
      <c r="D360" s="4" t="s">
        <v>3596</v>
      </c>
      <c r="E360" s="4" t="s">
        <v>1976</v>
      </c>
      <c r="F360" s="4" t="s">
        <v>1060</v>
      </c>
      <c r="G360" s="4" t="s">
        <v>5984</v>
      </c>
      <c r="H360" s="4" t="s">
        <v>1158</v>
      </c>
      <c r="I360" s="4" t="s">
        <v>1159</v>
      </c>
      <c r="J360" s="4" t="s">
        <v>5985</v>
      </c>
      <c r="K360" s="139">
        <v>56785000000</v>
      </c>
      <c r="L360" s="139">
        <v>56785000000</v>
      </c>
      <c r="M360" s="4" t="s">
        <v>5986</v>
      </c>
      <c r="N360" s="4" t="s">
        <v>2922</v>
      </c>
      <c r="O360" s="4" t="s">
        <v>2598</v>
      </c>
      <c r="P360" s="186">
        <f t="shared" si="27"/>
        <v>56785000000</v>
      </c>
      <c r="Q360" s="186">
        <f t="shared" si="29"/>
        <v>0</v>
      </c>
      <c r="R360" s="4">
        <v>13</v>
      </c>
      <c r="S360" s="4" t="s">
        <v>70</v>
      </c>
      <c r="T360" s="4" t="s">
        <v>70</v>
      </c>
      <c r="U360" s="140">
        <v>45321</v>
      </c>
      <c r="V360" s="4" t="s">
        <v>1884</v>
      </c>
      <c r="W360" s="4" t="s">
        <v>1954</v>
      </c>
      <c r="X360" s="146">
        <v>0</v>
      </c>
      <c r="Y360" s="146">
        <v>0</v>
      </c>
      <c r="Z360" s="146">
        <v>0</v>
      </c>
      <c r="AA360" s="4"/>
      <c r="AB360" s="141"/>
      <c r="AC360" s="142"/>
      <c r="AD360" s="4"/>
      <c r="AE360" s="4"/>
      <c r="AF360" s="144"/>
      <c r="AG360" s="4"/>
      <c r="AH360" s="143" t="s">
        <v>70</v>
      </c>
      <c r="AI360" s="4"/>
      <c r="AJ360" s="143" t="s">
        <v>9560</v>
      </c>
      <c r="AK360" s="143" t="s">
        <v>9553</v>
      </c>
    </row>
    <row r="361" spans="1:37">
      <c r="B361" s="145" t="s">
        <v>5175</v>
      </c>
      <c r="C361" s="4" t="s">
        <v>160</v>
      </c>
      <c r="D361" s="4" t="s">
        <v>3596</v>
      </c>
      <c r="E361" s="4" t="s">
        <v>1976</v>
      </c>
      <c r="F361" s="4" t="s">
        <v>1060</v>
      </c>
      <c r="G361" s="4" t="s">
        <v>5987</v>
      </c>
      <c r="H361" s="4" t="s">
        <v>1158</v>
      </c>
      <c r="I361" s="4" t="s">
        <v>1159</v>
      </c>
      <c r="J361" s="4" t="s">
        <v>5988</v>
      </c>
      <c r="K361" s="139">
        <v>46980000000</v>
      </c>
      <c r="L361" s="139">
        <v>46980000000</v>
      </c>
      <c r="M361" s="4" t="s">
        <v>5986</v>
      </c>
      <c r="N361" s="4" t="s">
        <v>2659</v>
      </c>
      <c r="O361" s="4" t="s">
        <v>2622</v>
      </c>
      <c r="P361" s="186">
        <f t="shared" si="27"/>
        <v>46980000000</v>
      </c>
      <c r="Q361" s="186">
        <f t="shared" si="29"/>
        <v>0</v>
      </c>
      <c r="R361" s="4">
        <v>13</v>
      </c>
      <c r="S361" s="4" t="s">
        <v>70</v>
      </c>
      <c r="T361" s="4" t="s">
        <v>70</v>
      </c>
      <c r="U361" s="140">
        <v>45321</v>
      </c>
      <c r="V361" s="4" t="s">
        <v>1884</v>
      </c>
      <c r="W361" s="4" t="s">
        <v>1954</v>
      </c>
      <c r="X361" s="146">
        <v>0</v>
      </c>
      <c r="Y361" s="146">
        <v>0</v>
      </c>
      <c r="Z361" s="146">
        <v>0</v>
      </c>
      <c r="AA361" s="4"/>
      <c r="AB361" s="141"/>
      <c r="AC361" s="142"/>
      <c r="AD361" s="4"/>
      <c r="AE361" s="4"/>
      <c r="AF361" s="144"/>
      <c r="AG361" s="4"/>
      <c r="AH361" s="143" t="s">
        <v>70</v>
      </c>
      <c r="AI361" s="4"/>
      <c r="AJ361" s="143" t="s">
        <v>9560</v>
      </c>
      <c r="AK361" s="143" t="s">
        <v>9553</v>
      </c>
    </row>
    <row r="362" spans="1:37">
      <c r="B362" s="145" t="s">
        <v>5175</v>
      </c>
      <c r="C362" s="4" t="s">
        <v>160</v>
      </c>
      <c r="D362" s="4" t="s">
        <v>3596</v>
      </c>
      <c r="E362" s="4" t="s">
        <v>1976</v>
      </c>
      <c r="F362" s="4" t="s">
        <v>1060</v>
      </c>
      <c r="G362" s="4" t="s">
        <v>5989</v>
      </c>
      <c r="H362" s="4" t="s">
        <v>1158</v>
      </c>
      <c r="I362" s="4" t="s">
        <v>1159</v>
      </c>
      <c r="J362" s="4" t="s">
        <v>5990</v>
      </c>
      <c r="K362" s="139">
        <v>25248000000</v>
      </c>
      <c r="L362" s="139">
        <v>25248000000</v>
      </c>
      <c r="M362" s="4" t="s">
        <v>5986</v>
      </c>
      <c r="N362" s="4" t="s">
        <v>2659</v>
      </c>
      <c r="O362" s="4" t="s">
        <v>2622</v>
      </c>
      <c r="P362" s="186">
        <f t="shared" si="27"/>
        <v>25248000000</v>
      </c>
      <c r="Q362" s="186">
        <f t="shared" si="29"/>
        <v>0</v>
      </c>
      <c r="R362" s="4">
        <v>13</v>
      </c>
      <c r="S362" s="4" t="s">
        <v>70</v>
      </c>
      <c r="T362" s="4" t="s">
        <v>70</v>
      </c>
      <c r="U362" s="140">
        <v>45321</v>
      </c>
      <c r="V362" s="4" t="s">
        <v>1884</v>
      </c>
      <c r="W362" s="4" t="s">
        <v>1954</v>
      </c>
      <c r="X362" s="146">
        <v>0</v>
      </c>
      <c r="Y362" s="146">
        <v>0</v>
      </c>
      <c r="Z362" s="146">
        <v>0</v>
      </c>
      <c r="AA362" s="4"/>
      <c r="AB362" s="141"/>
      <c r="AC362" s="142"/>
      <c r="AD362" s="4"/>
      <c r="AE362" s="4"/>
      <c r="AF362" s="144"/>
      <c r="AG362" s="4"/>
      <c r="AH362" s="143" t="s">
        <v>70</v>
      </c>
      <c r="AI362" s="4"/>
      <c r="AJ362" s="143" t="s">
        <v>9560</v>
      </c>
      <c r="AK362" s="143" t="s">
        <v>9553</v>
      </c>
    </row>
    <row r="363" spans="1:37">
      <c r="B363" s="145" t="s">
        <v>5175</v>
      </c>
      <c r="C363" s="4" t="s">
        <v>160</v>
      </c>
      <c r="D363" s="4" t="s">
        <v>3596</v>
      </c>
      <c r="E363" s="4" t="s">
        <v>1976</v>
      </c>
      <c r="F363" s="4" t="s">
        <v>1060</v>
      </c>
      <c r="G363" s="4" t="s">
        <v>5991</v>
      </c>
      <c r="H363" s="4" t="s">
        <v>1158</v>
      </c>
      <c r="I363" s="4" t="s">
        <v>1159</v>
      </c>
      <c r="J363" s="4" t="s">
        <v>5992</v>
      </c>
      <c r="K363" s="139">
        <v>50000000000</v>
      </c>
      <c r="L363" s="139">
        <v>50000000000</v>
      </c>
      <c r="M363" s="4" t="s">
        <v>5986</v>
      </c>
      <c r="N363" s="4" t="s">
        <v>3693</v>
      </c>
      <c r="O363" s="4" t="s">
        <v>3521</v>
      </c>
      <c r="P363" s="186">
        <f t="shared" si="27"/>
        <v>50000000000</v>
      </c>
      <c r="Q363" s="186">
        <f t="shared" si="29"/>
        <v>0</v>
      </c>
      <c r="R363" s="4">
        <v>13</v>
      </c>
      <c r="S363" s="4" t="s">
        <v>70</v>
      </c>
      <c r="T363" s="4" t="s">
        <v>70</v>
      </c>
      <c r="U363" s="140">
        <v>45321</v>
      </c>
      <c r="V363" s="4" t="s">
        <v>1884</v>
      </c>
      <c r="W363" s="4" t="s">
        <v>1954</v>
      </c>
      <c r="X363" s="146">
        <v>0</v>
      </c>
      <c r="Y363" s="146">
        <v>0</v>
      </c>
      <c r="Z363" s="146">
        <v>0</v>
      </c>
      <c r="AA363" s="4"/>
      <c r="AB363" s="141"/>
      <c r="AC363" s="142"/>
      <c r="AD363" s="4"/>
      <c r="AE363" s="4"/>
      <c r="AF363" s="144"/>
      <c r="AG363" s="4"/>
      <c r="AH363" s="143" t="s">
        <v>70</v>
      </c>
      <c r="AI363" s="4"/>
      <c r="AJ363" s="143" t="s">
        <v>9560</v>
      </c>
      <c r="AK363" s="143" t="s">
        <v>9553</v>
      </c>
    </row>
    <row r="364" spans="1:37">
      <c r="B364" s="145" t="s">
        <v>5175</v>
      </c>
      <c r="C364" s="4" t="s">
        <v>160</v>
      </c>
      <c r="D364" s="4" t="s">
        <v>3596</v>
      </c>
      <c r="E364" s="4" t="s">
        <v>1976</v>
      </c>
      <c r="F364" s="4" t="s">
        <v>1060</v>
      </c>
      <c r="G364" s="4" t="s">
        <v>5993</v>
      </c>
      <c r="H364" s="4" t="s">
        <v>1158</v>
      </c>
      <c r="I364" s="4" t="s">
        <v>1159</v>
      </c>
      <c r="J364" s="4" t="s">
        <v>5994</v>
      </c>
      <c r="K364" s="139">
        <v>86375000000</v>
      </c>
      <c r="L364" s="139">
        <v>86375000000</v>
      </c>
      <c r="M364" s="4" t="s">
        <v>5995</v>
      </c>
      <c r="N364" s="4" t="s">
        <v>3565</v>
      </c>
      <c r="O364" s="4" t="s">
        <v>2145</v>
      </c>
      <c r="P364" s="186">
        <f t="shared" si="27"/>
        <v>86375000000</v>
      </c>
      <c r="Q364" s="186">
        <f t="shared" si="29"/>
        <v>0</v>
      </c>
      <c r="R364" s="4">
        <v>13</v>
      </c>
      <c r="S364" s="4" t="s">
        <v>70</v>
      </c>
      <c r="T364" s="4" t="s">
        <v>70</v>
      </c>
      <c r="U364" s="140">
        <v>45321</v>
      </c>
      <c r="V364" s="4" t="s">
        <v>1884</v>
      </c>
      <c r="W364" s="4" t="s">
        <v>1954</v>
      </c>
      <c r="X364" s="146">
        <v>0</v>
      </c>
      <c r="Y364" s="146">
        <v>0</v>
      </c>
      <c r="Z364" s="146">
        <v>0</v>
      </c>
      <c r="AA364" s="4"/>
      <c r="AB364" s="141"/>
      <c r="AC364" s="142"/>
      <c r="AD364" s="4"/>
      <c r="AE364" s="4"/>
      <c r="AF364" s="144"/>
      <c r="AG364" s="4"/>
      <c r="AH364" s="143" t="s">
        <v>70</v>
      </c>
      <c r="AI364" s="4"/>
      <c r="AJ364" s="143" t="s">
        <v>9560</v>
      </c>
      <c r="AK364" s="143" t="s">
        <v>9553</v>
      </c>
    </row>
    <row r="365" spans="1:37">
      <c r="B365" s="145" t="s">
        <v>5175</v>
      </c>
      <c r="C365" s="4" t="s">
        <v>160</v>
      </c>
      <c r="D365" s="4" t="s">
        <v>3596</v>
      </c>
      <c r="E365" s="4" t="s">
        <v>1976</v>
      </c>
      <c r="F365" s="4" t="s">
        <v>1060</v>
      </c>
      <c r="G365" s="4" t="s">
        <v>5996</v>
      </c>
      <c r="H365" s="4" t="s">
        <v>1158</v>
      </c>
      <c r="I365" s="4" t="s">
        <v>1159</v>
      </c>
      <c r="J365" s="4" t="s">
        <v>5997</v>
      </c>
      <c r="K365" s="139">
        <v>5100000000</v>
      </c>
      <c r="L365" s="139">
        <v>5100000000</v>
      </c>
      <c r="M365" s="4" t="s">
        <v>5986</v>
      </c>
      <c r="N365" s="4" t="s">
        <v>3565</v>
      </c>
      <c r="O365" s="4" t="s">
        <v>3521</v>
      </c>
      <c r="P365" s="186">
        <f t="shared" si="27"/>
        <v>5100000000</v>
      </c>
      <c r="Q365" s="186">
        <f t="shared" si="29"/>
        <v>0</v>
      </c>
      <c r="R365" s="4">
        <v>13</v>
      </c>
      <c r="S365" s="4" t="s">
        <v>70</v>
      </c>
      <c r="T365" s="4" t="s">
        <v>70</v>
      </c>
      <c r="U365" s="140">
        <v>45321</v>
      </c>
      <c r="V365" s="4" t="s">
        <v>1884</v>
      </c>
      <c r="W365" s="4" t="s">
        <v>1954</v>
      </c>
      <c r="X365" s="146">
        <v>0</v>
      </c>
      <c r="Y365" s="146">
        <v>0</v>
      </c>
      <c r="Z365" s="146">
        <v>0</v>
      </c>
      <c r="AA365" s="4"/>
      <c r="AB365" s="141"/>
      <c r="AC365" s="142"/>
      <c r="AD365" s="4"/>
      <c r="AE365" s="4"/>
      <c r="AF365" s="144"/>
      <c r="AG365" s="4"/>
      <c r="AH365" s="143" t="s">
        <v>70</v>
      </c>
      <c r="AI365" s="4"/>
      <c r="AJ365" s="143" t="s">
        <v>9560</v>
      </c>
      <c r="AK365" s="143" t="s">
        <v>9553</v>
      </c>
    </row>
    <row r="366" spans="1:37">
      <c r="B366" s="145" t="s">
        <v>5175</v>
      </c>
      <c r="C366" s="4" t="s">
        <v>160</v>
      </c>
      <c r="D366" s="4" t="s">
        <v>3596</v>
      </c>
      <c r="E366" s="4" t="s">
        <v>1976</v>
      </c>
      <c r="F366" s="4" t="s">
        <v>1060</v>
      </c>
      <c r="G366" s="4" t="s">
        <v>5998</v>
      </c>
      <c r="H366" s="4" t="s">
        <v>1158</v>
      </c>
      <c r="I366" s="4" t="s">
        <v>1159</v>
      </c>
      <c r="J366" s="4" t="s">
        <v>5999</v>
      </c>
      <c r="K366" s="139">
        <v>1000000</v>
      </c>
      <c r="L366" s="139">
        <v>1000000</v>
      </c>
      <c r="M366" s="4" t="s">
        <v>5986</v>
      </c>
      <c r="N366" s="4" t="s">
        <v>3565</v>
      </c>
      <c r="O366" s="4" t="s">
        <v>2975</v>
      </c>
      <c r="P366" s="186">
        <f t="shared" si="27"/>
        <v>1000000</v>
      </c>
      <c r="Q366" s="186">
        <f t="shared" si="29"/>
        <v>0</v>
      </c>
      <c r="R366" s="4">
        <v>13</v>
      </c>
      <c r="S366" s="4" t="s">
        <v>70</v>
      </c>
      <c r="T366" s="4" t="s">
        <v>70</v>
      </c>
      <c r="U366" s="140">
        <v>45321</v>
      </c>
      <c r="V366" s="4" t="s">
        <v>1884</v>
      </c>
      <c r="W366" s="4" t="s">
        <v>1954</v>
      </c>
      <c r="X366" s="146">
        <v>0</v>
      </c>
      <c r="Y366" s="146">
        <v>0</v>
      </c>
      <c r="Z366" s="146">
        <v>0</v>
      </c>
      <c r="AA366" s="4"/>
      <c r="AB366" s="141"/>
      <c r="AC366" s="142"/>
      <c r="AD366" s="4"/>
      <c r="AE366" s="4"/>
      <c r="AF366" s="144"/>
      <c r="AG366" s="4"/>
      <c r="AH366" s="143" t="s">
        <v>70</v>
      </c>
      <c r="AI366" s="4"/>
      <c r="AJ366" s="143" t="s">
        <v>9560</v>
      </c>
      <c r="AK366" s="143" t="s">
        <v>9553</v>
      </c>
    </row>
    <row r="367" spans="1:37">
      <c r="B367" s="145" t="s">
        <v>5175</v>
      </c>
      <c r="C367" s="4" t="s">
        <v>160</v>
      </c>
      <c r="D367" s="4" t="s">
        <v>3596</v>
      </c>
      <c r="E367" s="4" t="s">
        <v>1976</v>
      </c>
      <c r="F367" s="4" t="s">
        <v>1060</v>
      </c>
      <c r="G367" s="4" t="s">
        <v>6000</v>
      </c>
      <c r="H367" s="4" t="s">
        <v>1158</v>
      </c>
      <c r="I367" s="4" t="s">
        <v>1159</v>
      </c>
      <c r="J367" s="4" t="s">
        <v>6001</v>
      </c>
      <c r="K367" s="139">
        <v>50000000000</v>
      </c>
      <c r="L367" s="139">
        <v>50000000000</v>
      </c>
      <c r="M367" s="4" t="s">
        <v>5986</v>
      </c>
      <c r="N367" s="4" t="s">
        <v>2825</v>
      </c>
      <c r="O367" s="4" t="s">
        <v>2975</v>
      </c>
      <c r="P367" s="186">
        <f t="shared" si="27"/>
        <v>50000000000</v>
      </c>
      <c r="Q367" s="186">
        <f t="shared" si="29"/>
        <v>0</v>
      </c>
      <c r="R367" s="4">
        <v>13</v>
      </c>
      <c r="S367" s="4" t="s">
        <v>70</v>
      </c>
      <c r="T367" s="4" t="s">
        <v>70</v>
      </c>
      <c r="U367" s="140">
        <v>45321</v>
      </c>
      <c r="V367" s="4" t="s">
        <v>1884</v>
      </c>
      <c r="W367" s="4" t="s">
        <v>1954</v>
      </c>
      <c r="X367" s="146">
        <v>0</v>
      </c>
      <c r="Y367" s="146">
        <v>0</v>
      </c>
      <c r="Z367" s="146">
        <v>0</v>
      </c>
      <c r="AA367" s="4"/>
      <c r="AB367" s="141"/>
      <c r="AC367" s="142"/>
      <c r="AD367" s="4"/>
      <c r="AE367" s="4"/>
      <c r="AF367" s="144"/>
      <c r="AG367" s="4"/>
      <c r="AH367" s="143" t="s">
        <v>70</v>
      </c>
      <c r="AI367" s="4"/>
      <c r="AJ367" s="143" t="s">
        <v>9560</v>
      </c>
      <c r="AK367" s="143" t="s">
        <v>9553</v>
      </c>
    </row>
    <row r="368" spans="1:37">
      <c r="B368" s="145" t="s">
        <v>5175</v>
      </c>
      <c r="C368" s="4" t="s">
        <v>160</v>
      </c>
      <c r="D368" s="4" t="s">
        <v>3596</v>
      </c>
      <c r="E368" s="4" t="s">
        <v>1976</v>
      </c>
      <c r="F368" s="4" t="s">
        <v>1060</v>
      </c>
      <c r="G368" s="4" t="s">
        <v>6002</v>
      </c>
      <c r="H368" s="4" t="s">
        <v>1158</v>
      </c>
      <c r="I368" s="4" t="s">
        <v>1159</v>
      </c>
      <c r="J368" s="4" t="s">
        <v>6003</v>
      </c>
      <c r="K368" s="139">
        <v>11000000</v>
      </c>
      <c r="L368" s="139">
        <v>11000000</v>
      </c>
      <c r="M368" s="4" t="s">
        <v>5986</v>
      </c>
      <c r="N368" s="4" t="s">
        <v>3480</v>
      </c>
      <c r="O368" s="4" t="s">
        <v>2975</v>
      </c>
      <c r="P368" s="186">
        <f t="shared" si="27"/>
        <v>11000000</v>
      </c>
      <c r="Q368" s="186">
        <f t="shared" si="29"/>
        <v>0</v>
      </c>
      <c r="R368" s="4">
        <v>13</v>
      </c>
      <c r="S368" s="4" t="s">
        <v>70</v>
      </c>
      <c r="T368" s="4" t="s">
        <v>70</v>
      </c>
      <c r="U368" s="140">
        <v>45321</v>
      </c>
      <c r="V368" s="4" t="s">
        <v>1884</v>
      </c>
      <c r="W368" s="4" t="s">
        <v>1954</v>
      </c>
      <c r="X368" s="146">
        <v>0</v>
      </c>
      <c r="Y368" s="146">
        <v>0</v>
      </c>
      <c r="Z368" s="146">
        <v>0</v>
      </c>
      <c r="AA368" s="4"/>
      <c r="AB368" s="141"/>
      <c r="AC368" s="142"/>
      <c r="AD368" s="4"/>
      <c r="AE368" s="4"/>
      <c r="AF368" s="144"/>
      <c r="AG368" s="4"/>
      <c r="AH368" s="143" t="s">
        <v>70</v>
      </c>
      <c r="AI368" s="4"/>
      <c r="AJ368" s="143" t="s">
        <v>9560</v>
      </c>
      <c r="AK368" s="143" t="s">
        <v>9553</v>
      </c>
    </row>
    <row r="369" spans="2:37">
      <c r="B369" s="145" t="s">
        <v>5175</v>
      </c>
      <c r="C369" s="4" t="s">
        <v>160</v>
      </c>
      <c r="D369" s="4" t="s">
        <v>3596</v>
      </c>
      <c r="E369" s="4" t="s">
        <v>1976</v>
      </c>
      <c r="F369" s="4" t="s">
        <v>1060</v>
      </c>
      <c r="G369" s="4" t="s">
        <v>6004</v>
      </c>
      <c r="H369" s="4" t="s">
        <v>1158</v>
      </c>
      <c r="I369" s="4" t="s">
        <v>1159</v>
      </c>
      <c r="J369" s="4" t="s">
        <v>6005</v>
      </c>
      <c r="K369" s="139">
        <v>7325000000</v>
      </c>
      <c r="L369" s="139">
        <v>7325000000</v>
      </c>
      <c r="M369" s="4" t="s">
        <v>4700</v>
      </c>
      <c r="N369" s="4" t="s">
        <v>2592</v>
      </c>
      <c r="O369" s="4" t="s">
        <v>2161</v>
      </c>
      <c r="P369" s="186">
        <f t="shared" si="27"/>
        <v>7325000000</v>
      </c>
      <c r="Q369" s="186">
        <f t="shared" si="29"/>
        <v>0</v>
      </c>
      <c r="R369" s="4">
        <v>13</v>
      </c>
      <c r="S369" s="4" t="s">
        <v>70</v>
      </c>
      <c r="T369" s="4" t="s">
        <v>70</v>
      </c>
      <c r="U369" s="140">
        <v>45321</v>
      </c>
      <c r="V369" s="4" t="s">
        <v>1884</v>
      </c>
      <c r="W369" s="4" t="s">
        <v>1954</v>
      </c>
      <c r="X369" s="146">
        <v>0</v>
      </c>
      <c r="Y369" s="146">
        <v>0</v>
      </c>
      <c r="Z369" s="146">
        <v>0</v>
      </c>
      <c r="AA369" s="4"/>
      <c r="AB369" s="141"/>
      <c r="AC369" s="142"/>
      <c r="AD369" s="4"/>
      <c r="AE369" s="4"/>
      <c r="AF369" s="144"/>
      <c r="AG369" s="4"/>
      <c r="AH369" s="143" t="s">
        <v>70</v>
      </c>
      <c r="AI369" s="4"/>
      <c r="AJ369" s="143" t="s">
        <v>9560</v>
      </c>
      <c r="AK369" s="143" t="s">
        <v>9553</v>
      </c>
    </row>
    <row r="370" spans="2:37">
      <c r="B370" s="145" t="s">
        <v>5175</v>
      </c>
      <c r="C370" s="4" t="s">
        <v>160</v>
      </c>
      <c r="D370" s="4" t="s">
        <v>3596</v>
      </c>
      <c r="E370" s="4" t="s">
        <v>1976</v>
      </c>
      <c r="F370" s="4" t="s">
        <v>1060</v>
      </c>
      <c r="G370" s="4" t="s">
        <v>6006</v>
      </c>
      <c r="H370" s="4" t="s">
        <v>1158</v>
      </c>
      <c r="I370" s="4" t="s">
        <v>1159</v>
      </c>
      <c r="J370" s="4" t="s">
        <v>6007</v>
      </c>
      <c r="K370" s="139">
        <v>35000000000</v>
      </c>
      <c r="L370" s="139">
        <v>35000000000</v>
      </c>
      <c r="M370" s="4" t="s">
        <v>5986</v>
      </c>
      <c r="N370" s="4" t="s">
        <v>2592</v>
      </c>
      <c r="O370" s="4" t="s">
        <v>2975</v>
      </c>
      <c r="P370" s="186">
        <f t="shared" si="27"/>
        <v>35000000000</v>
      </c>
      <c r="Q370" s="186">
        <f t="shared" si="29"/>
        <v>0</v>
      </c>
      <c r="R370" s="4">
        <v>13</v>
      </c>
      <c r="S370" s="4" t="s">
        <v>70</v>
      </c>
      <c r="T370" s="4" t="s">
        <v>70</v>
      </c>
      <c r="U370" s="140">
        <v>45321</v>
      </c>
      <c r="V370" s="4" t="s">
        <v>1884</v>
      </c>
      <c r="W370" s="4" t="s">
        <v>1954</v>
      </c>
      <c r="X370" s="146">
        <v>0</v>
      </c>
      <c r="Y370" s="146">
        <v>0</v>
      </c>
      <c r="Z370" s="146">
        <v>0</v>
      </c>
      <c r="AA370" s="4"/>
      <c r="AB370" s="141"/>
      <c r="AC370" s="142"/>
      <c r="AD370" s="4"/>
      <c r="AE370" s="4"/>
      <c r="AF370" s="144"/>
      <c r="AG370" s="4"/>
      <c r="AH370" s="143" t="s">
        <v>70</v>
      </c>
      <c r="AI370" s="4"/>
      <c r="AJ370" s="143" t="s">
        <v>9560</v>
      </c>
      <c r="AK370" s="143" t="s">
        <v>9553</v>
      </c>
    </row>
    <row r="371" spans="2:37">
      <c r="B371" s="145" t="s">
        <v>5175</v>
      </c>
      <c r="C371" s="4" t="s">
        <v>160</v>
      </c>
      <c r="D371" s="4" t="s">
        <v>3596</v>
      </c>
      <c r="E371" s="4" t="s">
        <v>1976</v>
      </c>
      <c r="F371" s="4" t="s">
        <v>1060</v>
      </c>
      <c r="G371" s="4" t="s">
        <v>6008</v>
      </c>
      <c r="H371" s="4" t="s">
        <v>1158</v>
      </c>
      <c r="I371" s="4" t="s">
        <v>1159</v>
      </c>
      <c r="J371" s="4" t="s">
        <v>6009</v>
      </c>
      <c r="K371" s="139">
        <v>3500000000</v>
      </c>
      <c r="L371" s="139">
        <v>3500000000</v>
      </c>
      <c r="M371" s="4" t="s">
        <v>5986</v>
      </c>
      <c r="N371" s="4" t="s">
        <v>2592</v>
      </c>
      <c r="O371" s="4" t="s">
        <v>2975</v>
      </c>
      <c r="P371" s="186">
        <f t="shared" si="27"/>
        <v>3500000000</v>
      </c>
      <c r="Q371" s="186">
        <f t="shared" si="29"/>
        <v>0</v>
      </c>
      <c r="R371" s="4">
        <v>13</v>
      </c>
      <c r="S371" s="4" t="s">
        <v>70</v>
      </c>
      <c r="T371" s="4" t="s">
        <v>70</v>
      </c>
      <c r="U371" s="140">
        <v>45321</v>
      </c>
      <c r="V371" s="4" t="s">
        <v>1884</v>
      </c>
      <c r="W371" s="4" t="s">
        <v>1954</v>
      </c>
      <c r="X371" s="146">
        <v>0</v>
      </c>
      <c r="Y371" s="146">
        <v>0</v>
      </c>
      <c r="Z371" s="146">
        <v>0</v>
      </c>
      <c r="AA371" s="4"/>
      <c r="AB371" s="141"/>
      <c r="AC371" s="142"/>
      <c r="AD371" s="4"/>
      <c r="AE371" s="4"/>
      <c r="AF371" s="144"/>
      <c r="AG371" s="4"/>
      <c r="AH371" s="143" t="s">
        <v>70</v>
      </c>
      <c r="AI371" s="4"/>
      <c r="AJ371" s="143" t="s">
        <v>9560</v>
      </c>
      <c r="AK371" s="143" t="s">
        <v>9553</v>
      </c>
    </row>
    <row r="372" spans="2:37">
      <c r="B372" s="145" t="s">
        <v>5175</v>
      </c>
      <c r="C372" s="4" t="s">
        <v>160</v>
      </c>
      <c r="D372" s="4" t="s">
        <v>3596</v>
      </c>
      <c r="E372" s="4" t="s">
        <v>1976</v>
      </c>
      <c r="F372" s="4" t="s">
        <v>1060</v>
      </c>
      <c r="G372" s="4" t="s">
        <v>6010</v>
      </c>
      <c r="H372" s="4" t="s">
        <v>1158</v>
      </c>
      <c r="I372" s="4" t="s">
        <v>1159</v>
      </c>
      <c r="J372" s="4" t="s">
        <v>6011</v>
      </c>
      <c r="K372" s="139">
        <v>2675000000</v>
      </c>
      <c r="L372" s="139">
        <v>2675000000</v>
      </c>
      <c r="M372" s="4" t="s">
        <v>5986</v>
      </c>
      <c r="N372" s="4" t="s">
        <v>2592</v>
      </c>
      <c r="O372" s="4" t="s">
        <v>2975</v>
      </c>
      <c r="P372" s="186">
        <f t="shared" si="27"/>
        <v>2675000000</v>
      </c>
      <c r="Q372" s="186">
        <f t="shared" si="29"/>
        <v>0</v>
      </c>
      <c r="R372" s="4">
        <v>13</v>
      </c>
      <c r="S372" s="4" t="s">
        <v>70</v>
      </c>
      <c r="T372" s="4" t="s">
        <v>70</v>
      </c>
      <c r="U372" s="140">
        <v>45321</v>
      </c>
      <c r="V372" s="4" t="s">
        <v>1884</v>
      </c>
      <c r="W372" s="4" t="s">
        <v>1954</v>
      </c>
      <c r="X372" s="146">
        <v>0</v>
      </c>
      <c r="Y372" s="146">
        <v>0</v>
      </c>
      <c r="Z372" s="146">
        <v>0</v>
      </c>
      <c r="AA372" s="4"/>
      <c r="AB372" s="141"/>
      <c r="AC372" s="142"/>
      <c r="AD372" s="4"/>
      <c r="AE372" s="4"/>
      <c r="AF372" s="144"/>
      <c r="AG372" s="4"/>
      <c r="AH372" s="143" t="s">
        <v>70</v>
      </c>
      <c r="AI372" s="4"/>
      <c r="AJ372" s="143" t="s">
        <v>9560</v>
      </c>
      <c r="AK372" s="143" t="s">
        <v>9553</v>
      </c>
    </row>
    <row r="373" spans="2:37">
      <c r="B373" s="145" t="s">
        <v>5175</v>
      </c>
      <c r="C373" s="4" t="s">
        <v>160</v>
      </c>
      <c r="D373" s="4" t="s">
        <v>3596</v>
      </c>
      <c r="E373" s="4" t="s">
        <v>1976</v>
      </c>
      <c r="F373" s="4" t="s">
        <v>1060</v>
      </c>
      <c r="G373" s="4" t="s">
        <v>6012</v>
      </c>
      <c r="H373" s="4" t="s">
        <v>1158</v>
      </c>
      <c r="I373" s="4" t="s">
        <v>1159</v>
      </c>
      <c r="J373" s="4" t="s">
        <v>6013</v>
      </c>
      <c r="K373" s="139">
        <v>1500000000</v>
      </c>
      <c r="L373" s="139">
        <v>1500000000</v>
      </c>
      <c r="M373" s="4" t="s">
        <v>5986</v>
      </c>
      <c r="N373" s="4" t="s">
        <v>2592</v>
      </c>
      <c r="O373" s="4" t="s">
        <v>2975</v>
      </c>
      <c r="P373" s="186">
        <f t="shared" si="27"/>
        <v>1500000000</v>
      </c>
      <c r="Q373" s="186">
        <f t="shared" si="29"/>
        <v>0</v>
      </c>
      <c r="R373" s="4">
        <v>13</v>
      </c>
      <c r="S373" s="4" t="s">
        <v>70</v>
      </c>
      <c r="T373" s="4" t="s">
        <v>70</v>
      </c>
      <c r="U373" s="140">
        <v>45321</v>
      </c>
      <c r="V373" s="4" t="s">
        <v>1884</v>
      </c>
      <c r="W373" s="4" t="s">
        <v>1954</v>
      </c>
      <c r="X373" s="146">
        <v>0</v>
      </c>
      <c r="Y373" s="146">
        <v>0</v>
      </c>
      <c r="Z373" s="146">
        <v>0</v>
      </c>
      <c r="AA373" s="4"/>
      <c r="AB373" s="141"/>
      <c r="AC373" s="142"/>
      <c r="AD373" s="4"/>
      <c r="AE373" s="4"/>
      <c r="AF373" s="144"/>
      <c r="AG373" s="4"/>
      <c r="AH373" s="143" t="s">
        <v>70</v>
      </c>
      <c r="AI373" s="4"/>
      <c r="AJ373" s="143" t="s">
        <v>9560</v>
      </c>
      <c r="AK373" s="143" t="s">
        <v>9553</v>
      </c>
    </row>
    <row r="374" spans="2:37">
      <c r="B374" s="145" t="s">
        <v>5175</v>
      </c>
      <c r="C374" s="4" t="s">
        <v>160</v>
      </c>
      <c r="D374" s="4" t="s">
        <v>3596</v>
      </c>
      <c r="E374" s="4" t="s">
        <v>1976</v>
      </c>
      <c r="F374" s="4" t="s">
        <v>1060</v>
      </c>
      <c r="G374" s="4" t="s">
        <v>6014</v>
      </c>
      <c r="H374" s="4" t="s">
        <v>1158</v>
      </c>
      <c r="I374" s="4" t="s">
        <v>1159</v>
      </c>
      <c r="J374" s="4" t="s">
        <v>6015</v>
      </c>
      <c r="K374" s="139">
        <v>1260000000</v>
      </c>
      <c r="L374" s="139">
        <v>1260000000</v>
      </c>
      <c r="M374" s="4" t="s">
        <v>5986</v>
      </c>
      <c r="N374" s="4" t="s">
        <v>4284</v>
      </c>
      <c r="O374" s="4" t="s">
        <v>2975</v>
      </c>
      <c r="P374" s="186">
        <f t="shared" si="27"/>
        <v>1260000000</v>
      </c>
      <c r="Q374" s="186">
        <f t="shared" si="29"/>
        <v>0</v>
      </c>
      <c r="R374" s="4">
        <v>13</v>
      </c>
      <c r="S374" s="4" t="s">
        <v>70</v>
      </c>
      <c r="T374" s="4" t="s">
        <v>70</v>
      </c>
      <c r="U374" s="140">
        <v>45321</v>
      </c>
      <c r="V374" s="4" t="s">
        <v>1884</v>
      </c>
      <c r="W374" s="4" t="s">
        <v>1954</v>
      </c>
      <c r="X374" s="146">
        <v>0</v>
      </c>
      <c r="Y374" s="146">
        <v>0</v>
      </c>
      <c r="Z374" s="146">
        <v>0</v>
      </c>
      <c r="AA374" s="4"/>
      <c r="AB374" s="141"/>
      <c r="AC374" s="142"/>
      <c r="AD374" s="4"/>
      <c r="AE374" s="4"/>
      <c r="AF374" s="144"/>
      <c r="AG374" s="4"/>
      <c r="AH374" s="143" t="s">
        <v>70</v>
      </c>
      <c r="AI374" s="4"/>
      <c r="AJ374" s="143" t="s">
        <v>9560</v>
      </c>
      <c r="AK374" s="143" t="s">
        <v>9553</v>
      </c>
    </row>
    <row r="375" spans="2:37">
      <c r="B375" s="145" t="s">
        <v>5175</v>
      </c>
      <c r="C375" s="4" t="s">
        <v>160</v>
      </c>
      <c r="D375" s="4" t="s">
        <v>3596</v>
      </c>
      <c r="E375" s="4" t="s">
        <v>1976</v>
      </c>
      <c r="F375" s="4" t="s">
        <v>1060</v>
      </c>
      <c r="G375" s="4" t="s">
        <v>6016</v>
      </c>
      <c r="H375" s="4" t="s">
        <v>1158</v>
      </c>
      <c r="I375" s="4" t="s">
        <v>1159</v>
      </c>
      <c r="J375" s="4" t="s">
        <v>6017</v>
      </c>
      <c r="K375" s="139">
        <v>13740000000</v>
      </c>
      <c r="L375" s="139">
        <v>13740000000</v>
      </c>
      <c r="M375" s="4" t="s">
        <v>4700</v>
      </c>
      <c r="N375" s="4" t="s">
        <v>4284</v>
      </c>
      <c r="O375" s="4" t="s">
        <v>2161</v>
      </c>
      <c r="P375" s="186">
        <f t="shared" si="27"/>
        <v>13740000000</v>
      </c>
      <c r="Q375" s="186">
        <f t="shared" si="29"/>
        <v>0</v>
      </c>
      <c r="R375" s="4">
        <v>13</v>
      </c>
      <c r="S375" s="4" t="s">
        <v>70</v>
      </c>
      <c r="T375" s="4" t="s">
        <v>70</v>
      </c>
      <c r="U375" s="140">
        <v>45321</v>
      </c>
      <c r="V375" s="4" t="s">
        <v>1884</v>
      </c>
      <c r="W375" s="4" t="s">
        <v>1954</v>
      </c>
      <c r="X375" s="146">
        <v>0</v>
      </c>
      <c r="Y375" s="146">
        <v>0</v>
      </c>
      <c r="Z375" s="146">
        <v>0</v>
      </c>
      <c r="AA375" s="4"/>
      <c r="AB375" s="141"/>
      <c r="AC375" s="142"/>
      <c r="AD375" s="4"/>
      <c r="AE375" s="4"/>
      <c r="AF375" s="144"/>
      <c r="AG375" s="4"/>
      <c r="AH375" s="143" t="s">
        <v>70</v>
      </c>
      <c r="AI375" s="4"/>
      <c r="AJ375" s="143" t="s">
        <v>9560</v>
      </c>
      <c r="AK375" s="143" t="s">
        <v>9553</v>
      </c>
    </row>
    <row r="376" spans="2:37">
      <c r="B376" s="145" t="s">
        <v>5175</v>
      </c>
      <c r="C376" s="4" t="s">
        <v>160</v>
      </c>
      <c r="D376" s="4" t="s">
        <v>3596</v>
      </c>
      <c r="E376" s="4" t="s">
        <v>1976</v>
      </c>
      <c r="F376" s="4" t="s">
        <v>1060</v>
      </c>
      <c r="G376" s="4" t="s">
        <v>6018</v>
      </c>
      <c r="H376" s="4" t="s">
        <v>1158</v>
      </c>
      <c r="I376" s="4" t="s">
        <v>1159</v>
      </c>
      <c r="J376" s="4" t="s">
        <v>6019</v>
      </c>
      <c r="K376" s="139">
        <v>8013000000</v>
      </c>
      <c r="L376" s="139">
        <v>8013000000</v>
      </c>
      <c r="M376" s="4" t="s">
        <v>5986</v>
      </c>
      <c r="N376" s="4" t="s">
        <v>1864</v>
      </c>
      <c r="O376" s="4" t="s">
        <v>2975</v>
      </c>
      <c r="P376" s="186">
        <f t="shared" si="27"/>
        <v>8013000000</v>
      </c>
      <c r="Q376" s="186">
        <f t="shared" si="29"/>
        <v>0</v>
      </c>
      <c r="R376" s="4">
        <v>13</v>
      </c>
      <c r="S376" s="4" t="s">
        <v>70</v>
      </c>
      <c r="T376" s="4" t="s">
        <v>70</v>
      </c>
      <c r="U376" s="140">
        <v>45321</v>
      </c>
      <c r="V376" s="4" t="s">
        <v>1884</v>
      </c>
      <c r="W376" s="4" t="s">
        <v>1954</v>
      </c>
      <c r="X376" s="146">
        <v>0</v>
      </c>
      <c r="Y376" s="146">
        <v>0</v>
      </c>
      <c r="Z376" s="146">
        <v>0</v>
      </c>
      <c r="AA376" s="4"/>
      <c r="AB376" s="141"/>
      <c r="AC376" s="142"/>
      <c r="AD376" s="4"/>
      <c r="AE376" s="4"/>
      <c r="AF376" s="144"/>
      <c r="AG376" s="4"/>
      <c r="AH376" s="143" t="s">
        <v>70</v>
      </c>
      <c r="AI376" s="4"/>
      <c r="AJ376" s="143" t="s">
        <v>9560</v>
      </c>
      <c r="AK376" s="143" t="s">
        <v>9553</v>
      </c>
    </row>
    <row r="377" spans="2:37">
      <c r="B377" s="145" t="s">
        <v>5175</v>
      </c>
      <c r="C377" s="4" t="s">
        <v>160</v>
      </c>
      <c r="D377" s="4" t="s">
        <v>3596</v>
      </c>
      <c r="E377" s="4" t="s">
        <v>1976</v>
      </c>
      <c r="F377" s="4" t="s">
        <v>1060</v>
      </c>
      <c r="G377" s="4" t="s">
        <v>6020</v>
      </c>
      <c r="H377" s="4" t="s">
        <v>1283</v>
      </c>
      <c r="I377" s="4" t="s">
        <v>1284</v>
      </c>
      <c r="J377" s="4" t="s">
        <v>6021</v>
      </c>
      <c r="K377" s="139">
        <v>50000000000</v>
      </c>
      <c r="L377" s="139">
        <v>50000000000</v>
      </c>
      <c r="M377" s="4" t="s">
        <v>5986</v>
      </c>
      <c r="N377" s="4" t="s">
        <v>2579</v>
      </c>
      <c r="O377" s="4" t="s">
        <v>2975</v>
      </c>
      <c r="P377" s="186">
        <f t="shared" si="27"/>
        <v>50000000000</v>
      </c>
      <c r="Q377" s="186">
        <f t="shared" si="29"/>
        <v>0</v>
      </c>
      <c r="R377" s="4">
        <v>14</v>
      </c>
      <c r="S377" s="4" t="s">
        <v>70</v>
      </c>
      <c r="T377" s="4" t="s">
        <v>70</v>
      </c>
      <c r="U377" s="140">
        <v>45321</v>
      </c>
      <c r="V377" s="4" t="s">
        <v>1884</v>
      </c>
      <c r="W377" s="4" t="s">
        <v>1954</v>
      </c>
      <c r="X377" s="146">
        <v>0</v>
      </c>
      <c r="Y377" s="146">
        <v>0</v>
      </c>
      <c r="Z377" s="146">
        <v>0</v>
      </c>
      <c r="AA377" s="4"/>
      <c r="AB377" s="141"/>
      <c r="AC377" s="142"/>
      <c r="AD377" s="4"/>
      <c r="AE377" s="4"/>
      <c r="AF377" s="144"/>
      <c r="AG377" s="4"/>
      <c r="AH377" s="143" t="s">
        <v>70</v>
      </c>
      <c r="AI377" s="4"/>
      <c r="AJ377" s="143" t="s">
        <v>9560</v>
      </c>
      <c r="AK377" s="143" t="s">
        <v>9553</v>
      </c>
    </row>
    <row r="378" spans="2:37">
      <c r="B378" s="145" t="s">
        <v>5175</v>
      </c>
      <c r="C378" s="4" t="s">
        <v>160</v>
      </c>
      <c r="D378" s="4" t="s">
        <v>3596</v>
      </c>
      <c r="E378" s="4" t="s">
        <v>1976</v>
      </c>
      <c r="F378" s="4" t="s">
        <v>1060</v>
      </c>
      <c r="G378" s="4" t="s">
        <v>6022</v>
      </c>
      <c r="H378" s="4" t="s">
        <v>1283</v>
      </c>
      <c r="I378" s="4" t="s">
        <v>1284</v>
      </c>
      <c r="J378" s="4" t="s">
        <v>6023</v>
      </c>
      <c r="K378" s="139">
        <v>22951000000</v>
      </c>
      <c r="L378" s="139">
        <v>22951000000</v>
      </c>
      <c r="M378" s="4" t="s">
        <v>5986</v>
      </c>
      <c r="N378" s="4" t="s">
        <v>1864</v>
      </c>
      <c r="O378" s="4" t="s">
        <v>2975</v>
      </c>
      <c r="P378" s="186">
        <f t="shared" si="27"/>
        <v>22951000000</v>
      </c>
      <c r="Q378" s="186">
        <f t="shared" si="29"/>
        <v>0</v>
      </c>
      <c r="R378" s="4">
        <v>14</v>
      </c>
      <c r="S378" s="4" t="s">
        <v>70</v>
      </c>
      <c r="T378" s="4" t="s">
        <v>70</v>
      </c>
      <c r="U378" s="140">
        <v>45321</v>
      </c>
      <c r="V378" s="4" t="s">
        <v>1884</v>
      </c>
      <c r="W378" s="4" t="s">
        <v>1954</v>
      </c>
      <c r="X378" s="146">
        <v>0</v>
      </c>
      <c r="Y378" s="146">
        <v>0</v>
      </c>
      <c r="Z378" s="146">
        <v>0</v>
      </c>
      <c r="AA378" s="4"/>
      <c r="AB378" s="141"/>
      <c r="AC378" s="142"/>
      <c r="AD378" s="4"/>
      <c r="AE378" s="4"/>
      <c r="AF378" s="144"/>
      <c r="AG378" s="4"/>
      <c r="AH378" s="143" t="s">
        <v>70</v>
      </c>
      <c r="AI378" s="4"/>
      <c r="AJ378" s="143" t="s">
        <v>9560</v>
      </c>
      <c r="AK378" s="143" t="s">
        <v>9553</v>
      </c>
    </row>
    <row r="379" spans="2:37">
      <c r="B379" s="145" t="s">
        <v>5175</v>
      </c>
      <c r="C379" s="4" t="s">
        <v>160</v>
      </c>
      <c r="D379" s="4" t="s">
        <v>3596</v>
      </c>
      <c r="E379" s="4" t="s">
        <v>1976</v>
      </c>
      <c r="F379" s="4" t="s">
        <v>1060</v>
      </c>
      <c r="G379" s="4" t="s">
        <v>6024</v>
      </c>
      <c r="H379" s="4" t="s">
        <v>1493</v>
      </c>
      <c r="I379" s="4" t="s">
        <v>1494</v>
      </c>
      <c r="J379" s="4" t="s">
        <v>6025</v>
      </c>
      <c r="K379" s="139">
        <v>330000000</v>
      </c>
      <c r="L379" s="139">
        <v>330000000</v>
      </c>
      <c r="M379" s="4" t="s">
        <v>5873</v>
      </c>
      <c r="N379" s="4" t="s">
        <v>3556</v>
      </c>
      <c r="O379" s="4" t="s">
        <v>2842</v>
      </c>
      <c r="P379" s="186">
        <f t="shared" si="27"/>
        <v>330000000</v>
      </c>
      <c r="Q379" s="186">
        <f t="shared" si="29"/>
        <v>0</v>
      </c>
      <c r="R379" s="4">
        <v>12</v>
      </c>
      <c r="S379" s="4" t="s">
        <v>70</v>
      </c>
      <c r="T379" s="4" t="s">
        <v>70</v>
      </c>
      <c r="U379" s="140">
        <v>45321</v>
      </c>
      <c r="V379" s="4" t="s">
        <v>1884</v>
      </c>
      <c r="W379" s="4" t="s">
        <v>1954</v>
      </c>
      <c r="X379" s="146" t="s">
        <v>70</v>
      </c>
      <c r="Y379" s="140">
        <v>45357</v>
      </c>
      <c r="Z379" s="4" t="s">
        <v>1888</v>
      </c>
      <c r="AA379" s="4" t="s">
        <v>1886</v>
      </c>
      <c r="AB379" s="141">
        <f t="shared" ref="AB379:AB387" si="30">L379</f>
        <v>330000000</v>
      </c>
      <c r="AC379" s="142">
        <f t="shared" ref="AC379:AC387" si="31">P379-AB379</f>
        <v>0</v>
      </c>
      <c r="AD379" s="4"/>
      <c r="AE379" s="4" t="s">
        <v>2037</v>
      </c>
      <c r="AF379" s="252" t="s">
        <v>6026</v>
      </c>
      <c r="AG379" s="4"/>
      <c r="AH379" s="4"/>
      <c r="AI379" s="4"/>
      <c r="AJ379" s="4"/>
      <c r="AK379" s="4"/>
    </row>
    <row r="380" spans="2:37">
      <c r="B380" s="145" t="s">
        <v>5175</v>
      </c>
      <c r="C380" s="4" t="s">
        <v>160</v>
      </c>
      <c r="D380" s="4" t="s">
        <v>3596</v>
      </c>
      <c r="E380" s="4" t="s">
        <v>1976</v>
      </c>
      <c r="F380" s="4" t="s">
        <v>1060</v>
      </c>
      <c r="G380" s="4" t="s">
        <v>6027</v>
      </c>
      <c r="H380" s="4" t="s">
        <v>1493</v>
      </c>
      <c r="I380" s="4" t="s">
        <v>1494</v>
      </c>
      <c r="J380" s="4" t="s">
        <v>6028</v>
      </c>
      <c r="K380" s="139">
        <v>187597666</v>
      </c>
      <c r="L380" s="139">
        <v>187597666</v>
      </c>
      <c r="M380" s="4" t="s">
        <v>5873</v>
      </c>
      <c r="N380" s="4" t="s">
        <v>3488</v>
      </c>
      <c r="O380" s="4" t="s">
        <v>2842</v>
      </c>
      <c r="P380" s="186">
        <f t="shared" si="27"/>
        <v>187597666</v>
      </c>
      <c r="Q380" s="186">
        <f t="shared" si="29"/>
        <v>0</v>
      </c>
      <c r="R380" s="4">
        <v>12</v>
      </c>
      <c r="S380" s="4" t="s">
        <v>70</v>
      </c>
      <c r="T380" s="4" t="s">
        <v>70</v>
      </c>
      <c r="U380" s="140">
        <v>45321</v>
      </c>
      <c r="V380" s="4" t="s">
        <v>1884</v>
      </c>
      <c r="W380" s="4" t="s">
        <v>1954</v>
      </c>
      <c r="X380" s="146" t="s">
        <v>70</v>
      </c>
      <c r="Y380" s="140">
        <v>45357</v>
      </c>
      <c r="Z380" s="4" t="s">
        <v>1888</v>
      </c>
      <c r="AA380" s="4" t="s">
        <v>1886</v>
      </c>
      <c r="AB380" s="141">
        <f t="shared" si="30"/>
        <v>187597666</v>
      </c>
      <c r="AC380" s="142">
        <f t="shared" si="31"/>
        <v>0</v>
      </c>
      <c r="AD380" s="4"/>
      <c r="AE380" s="4" t="s">
        <v>2037</v>
      </c>
      <c r="AF380" s="252" t="s">
        <v>6026</v>
      </c>
      <c r="AG380" s="4"/>
      <c r="AH380" s="4"/>
      <c r="AI380" s="4"/>
      <c r="AJ380" s="4"/>
      <c r="AK380" s="4"/>
    </row>
    <row r="381" spans="2:37">
      <c r="B381" s="145" t="s">
        <v>5175</v>
      </c>
      <c r="C381" s="4" t="s">
        <v>160</v>
      </c>
      <c r="D381" s="4" t="s">
        <v>3596</v>
      </c>
      <c r="E381" s="4" t="s">
        <v>1976</v>
      </c>
      <c r="F381" s="4" t="s">
        <v>1060</v>
      </c>
      <c r="G381" s="4" t="s">
        <v>6029</v>
      </c>
      <c r="H381" s="4" t="s">
        <v>1493</v>
      </c>
      <c r="I381" s="4" t="s">
        <v>1494</v>
      </c>
      <c r="J381" s="4" t="s">
        <v>6030</v>
      </c>
      <c r="K381" s="139">
        <v>166000000</v>
      </c>
      <c r="L381" s="139">
        <v>166000000</v>
      </c>
      <c r="M381" s="4" t="s">
        <v>5873</v>
      </c>
      <c r="N381" s="4" t="s">
        <v>3021</v>
      </c>
      <c r="O381" s="4" t="s">
        <v>2172</v>
      </c>
      <c r="P381" s="186">
        <f t="shared" si="27"/>
        <v>166000000</v>
      </c>
      <c r="Q381" s="186">
        <f t="shared" si="29"/>
        <v>0</v>
      </c>
      <c r="R381" s="4">
        <v>12</v>
      </c>
      <c r="S381" s="4" t="s">
        <v>70</v>
      </c>
      <c r="T381" s="4" t="s">
        <v>70</v>
      </c>
      <c r="U381" s="140">
        <v>45321</v>
      </c>
      <c r="V381" s="4" t="s">
        <v>1884</v>
      </c>
      <c r="W381" s="4" t="s">
        <v>1954</v>
      </c>
      <c r="X381" s="146" t="s">
        <v>70</v>
      </c>
      <c r="Y381" s="140">
        <v>45357</v>
      </c>
      <c r="Z381" s="4" t="s">
        <v>1888</v>
      </c>
      <c r="AA381" s="4" t="s">
        <v>1886</v>
      </c>
      <c r="AB381" s="141">
        <f t="shared" si="30"/>
        <v>166000000</v>
      </c>
      <c r="AC381" s="142">
        <f t="shared" si="31"/>
        <v>0</v>
      </c>
      <c r="AD381" s="4"/>
      <c r="AE381" s="4" t="s">
        <v>2037</v>
      </c>
      <c r="AF381" s="252" t="s">
        <v>6026</v>
      </c>
      <c r="AG381" s="4"/>
      <c r="AH381" s="4"/>
      <c r="AI381" s="4"/>
      <c r="AJ381" s="4"/>
      <c r="AK381" s="4"/>
    </row>
    <row r="382" spans="2:37">
      <c r="B382" s="145" t="s">
        <v>5175</v>
      </c>
      <c r="C382" s="4" t="s">
        <v>160</v>
      </c>
      <c r="D382" s="4" t="s">
        <v>3596</v>
      </c>
      <c r="E382" s="4" t="s">
        <v>1976</v>
      </c>
      <c r="F382" s="4" t="s">
        <v>1060</v>
      </c>
      <c r="G382" s="4" t="s">
        <v>6031</v>
      </c>
      <c r="H382" s="4" t="s">
        <v>1493</v>
      </c>
      <c r="I382" s="4" t="s">
        <v>1494</v>
      </c>
      <c r="J382" s="4" t="s">
        <v>6032</v>
      </c>
      <c r="K382" s="139">
        <v>278902857</v>
      </c>
      <c r="L382" s="139">
        <v>278902857</v>
      </c>
      <c r="M382" s="4" t="s">
        <v>5873</v>
      </c>
      <c r="N382" s="4" t="s">
        <v>2630</v>
      </c>
      <c r="O382" s="4" t="s">
        <v>2894</v>
      </c>
      <c r="P382" s="186">
        <f t="shared" si="27"/>
        <v>278902857</v>
      </c>
      <c r="Q382" s="186">
        <f t="shared" si="29"/>
        <v>0</v>
      </c>
      <c r="R382" s="4">
        <v>12</v>
      </c>
      <c r="S382" s="4" t="s">
        <v>70</v>
      </c>
      <c r="T382" s="4" t="s">
        <v>70</v>
      </c>
      <c r="U382" s="140">
        <v>45321</v>
      </c>
      <c r="V382" s="4" t="s">
        <v>1884</v>
      </c>
      <c r="W382" s="4" t="s">
        <v>1954</v>
      </c>
      <c r="X382" s="146" t="s">
        <v>70</v>
      </c>
      <c r="Y382" s="140">
        <v>45357</v>
      </c>
      <c r="Z382" s="4" t="s">
        <v>1888</v>
      </c>
      <c r="AA382" s="4" t="s">
        <v>1886</v>
      </c>
      <c r="AB382" s="141">
        <f t="shared" si="30"/>
        <v>278902857</v>
      </c>
      <c r="AC382" s="142">
        <f t="shared" si="31"/>
        <v>0</v>
      </c>
      <c r="AD382" s="4"/>
      <c r="AE382" s="4" t="s">
        <v>2037</v>
      </c>
      <c r="AF382" s="252" t="s">
        <v>6026</v>
      </c>
      <c r="AG382" s="4"/>
      <c r="AH382" s="4"/>
      <c r="AI382" s="4"/>
      <c r="AJ382" s="4"/>
      <c r="AK382" s="4"/>
    </row>
    <row r="383" spans="2:37">
      <c r="B383" s="145" t="s">
        <v>5175</v>
      </c>
      <c r="C383" s="4" t="s">
        <v>160</v>
      </c>
      <c r="D383" s="4" t="s">
        <v>3596</v>
      </c>
      <c r="E383" s="4" t="s">
        <v>1976</v>
      </c>
      <c r="F383" s="4" t="s">
        <v>1060</v>
      </c>
      <c r="G383" s="4" t="s">
        <v>6033</v>
      </c>
      <c r="H383" s="4" t="s">
        <v>1493</v>
      </c>
      <c r="I383" s="4" t="s">
        <v>1494</v>
      </c>
      <c r="J383" s="4" t="s">
        <v>6034</v>
      </c>
      <c r="K383" s="139">
        <v>137499477</v>
      </c>
      <c r="L383" s="139">
        <v>137499477</v>
      </c>
      <c r="M383" s="4" t="s">
        <v>5713</v>
      </c>
      <c r="N383" s="4" t="s">
        <v>2144</v>
      </c>
      <c r="O383" s="4" t="s">
        <v>2573</v>
      </c>
      <c r="P383" s="186">
        <f t="shared" si="27"/>
        <v>137499477</v>
      </c>
      <c r="Q383" s="186">
        <f t="shared" si="29"/>
        <v>0</v>
      </c>
      <c r="R383" s="4">
        <v>12</v>
      </c>
      <c r="S383" s="4" t="s">
        <v>70</v>
      </c>
      <c r="T383" s="4" t="s">
        <v>70</v>
      </c>
      <c r="U383" s="140">
        <v>45321</v>
      </c>
      <c r="V383" s="4" t="s">
        <v>1884</v>
      </c>
      <c r="W383" s="4" t="s">
        <v>1954</v>
      </c>
      <c r="X383" s="146" t="s">
        <v>70</v>
      </c>
      <c r="Y383" s="140">
        <v>45357</v>
      </c>
      <c r="Z383" s="4" t="s">
        <v>1888</v>
      </c>
      <c r="AA383" s="4" t="s">
        <v>1886</v>
      </c>
      <c r="AB383" s="141">
        <f t="shared" si="30"/>
        <v>137499477</v>
      </c>
      <c r="AC383" s="142">
        <f t="shared" si="31"/>
        <v>0</v>
      </c>
      <c r="AD383" s="4"/>
      <c r="AE383" s="4" t="s">
        <v>2037</v>
      </c>
      <c r="AF383" s="252" t="s">
        <v>6026</v>
      </c>
      <c r="AG383" s="4"/>
      <c r="AH383" s="4"/>
      <c r="AI383" s="4"/>
      <c r="AJ383" s="4"/>
      <c r="AK383" s="4"/>
    </row>
    <row r="384" spans="2:37">
      <c r="B384" s="145" t="s">
        <v>5175</v>
      </c>
      <c r="C384" s="4" t="s">
        <v>160</v>
      </c>
      <c r="D384" s="4" t="s">
        <v>3596</v>
      </c>
      <c r="E384" s="4" t="s">
        <v>1976</v>
      </c>
      <c r="F384" s="4" t="s">
        <v>1060</v>
      </c>
      <c r="G384" s="4" t="s">
        <v>6035</v>
      </c>
      <c r="H384" s="4" t="s">
        <v>1280</v>
      </c>
      <c r="I384" s="4" t="s">
        <v>1281</v>
      </c>
      <c r="J384" s="4" t="s">
        <v>6036</v>
      </c>
      <c r="K384" s="139">
        <v>73000000000</v>
      </c>
      <c r="L384" s="139">
        <v>73000000000</v>
      </c>
      <c r="M384" s="4" t="s">
        <v>1919</v>
      </c>
      <c r="N384" s="4" t="s">
        <v>4284</v>
      </c>
      <c r="O384" s="4" t="s">
        <v>6037</v>
      </c>
      <c r="P384" s="186">
        <f t="shared" si="27"/>
        <v>73000000000</v>
      </c>
      <c r="Q384" s="186">
        <f t="shared" si="29"/>
        <v>0</v>
      </c>
      <c r="R384" s="4">
        <v>15</v>
      </c>
      <c r="S384" s="4" t="s">
        <v>70</v>
      </c>
      <c r="T384" s="4" t="s">
        <v>70</v>
      </c>
      <c r="U384" s="140">
        <v>45321</v>
      </c>
      <c r="V384" s="4" t="s">
        <v>1884</v>
      </c>
      <c r="W384" s="4" t="s">
        <v>1954</v>
      </c>
      <c r="X384" s="146">
        <v>0</v>
      </c>
      <c r="Y384" s="146">
        <v>0</v>
      </c>
      <c r="Z384" s="146">
        <v>0</v>
      </c>
      <c r="AA384" s="4"/>
      <c r="AB384" s="141"/>
      <c r="AC384" s="142"/>
      <c r="AD384" s="4"/>
      <c r="AE384" s="4"/>
      <c r="AF384" s="144"/>
      <c r="AG384" s="4"/>
      <c r="AH384" s="143" t="s">
        <v>70</v>
      </c>
      <c r="AI384" s="4"/>
      <c r="AJ384" s="143" t="s">
        <v>9560</v>
      </c>
      <c r="AK384" s="143" t="s">
        <v>9553</v>
      </c>
    </row>
    <row r="385" spans="2:38">
      <c r="B385" s="145" t="s">
        <v>5175</v>
      </c>
      <c r="C385" s="4" t="s">
        <v>160</v>
      </c>
      <c r="D385" s="4" t="s">
        <v>4645</v>
      </c>
      <c r="E385" s="4" t="s">
        <v>5419</v>
      </c>
      <c r="F385" s="4" t="s">
        <v>1060</v>
      </c>
      <c r="G385" s="4" t="s">
        <v>6038</v>
      </c>
      <c r="H385" s="4" t="s">
        <v>1505</v>
      </c>
      <c r="I385" s="4" t="s">
        <v>1506</v>
      </c>
      <c r="J385" s="4" t="s">
        <v>6039</v>
      </c>
      <c r="K385" s="139">
        <v>71875000</v>
      </c>
      <c r="L385" s="139">
        <v>71875000</v>
      </c>
      <c r="M385" s="4" t="s">
        <v>6040</v>
      </c>
      <c r="N385" s="4" t="s">
        <v>6041</v>
      </c>
      <c r="O385" s="4" t="s">
        <v>6042</v>
      </c>
      <c r="P385" s="186">
        <f t="shared" si="27"/>
        <v>71875000</v>
      </c>
      <c r="Q385" s="186">
        <f>P385-K385</f>
        <v>0</v>
      </c>
      <c r="R385" s="4">
        <v>117</v>
      </c>
      <c r="S385" s="4" t="s">
        <v>70</v>
      </c>
      <c r="T385" s="4" t="s">
        <v>70</v>
      </c>
      <c r="U385" s="140">
        <v>45352</v>
      </c>
      <c r="V385" s="4" t="s">
        <v>1884</v>
      </c>
      <c r="W385" s="4" t="s">
        <v>1954</v>
      </c>
      <c r="X385" s="146">
        <v>0</v>
      </c>
      <c r="Y385" s="146">
        <v>0</v>
      </c>
      <c r="Z385" s="146">
        <v>0</v>
      </c>
      <c r="AA385" s="4"/>
      <c r="AB385" s="141"/>
      <c r="AC385" s="142"/>
      <c r="AD385" s="4"/>
      <c r="AE385" s="4"/>
      <c r="AF385" s="144"/>
      <c r="AG385" s="4"/>
      <c r="AH385" s="143" t="s">
        <v>70</v>
      </c>
      <c r="AI385" s="4"/>
      <c r="AJ385" s="143" t="s">
        <v>9560</v>
      </c>
      <c r="AK385" s="143" t="s">
        <v>9553</v>
      </c>
    </row>
    <row r="386" spans="2:38">
      <c r="B386" s="175" t="s">
        <v>5175</v>
      </c>
      <c r="C386" s="174" t="s">
        <v>160</v>
      </c>
      <c r="D386" s="4" t="s">
        <v>2005</v>
      </c>
      <c r="E386" s="4" t="s">
        <v>2005</v>
      </c>
      <c r="F386" s="4" t="s">
        <v>1060</v>
      </c>
      <c r="G386" s="4" t="s">
        <v>6043</v>
      </c>
      <c r="H386" s="4" t="s">
        <v>1289</v>
      </c>
      <c r="I386" s="4" t="s">
        <v>1290</v>
      </c>
      <c r="J386" s="4" t="s">
        <v>6044</v>
      </c>
      <c r="K386" s="139">
        <v>2100000000</v>
      </c>
      <c r="L386" s="139">
        <v>2100000000</v>
      </c>
      <c r="M386" s="4" t="s">
        <v>5698</v>
      </c>
      <c r="N386" s="4" t="s">
        <v>3794</v>
      </c>
      <c r="O386" s="4" t="s">
        <v>2897</v>
      </c>
      <c r="P386" s="186">
        <f t="shared" si="27"/>
        <v>2100000000</v>
      </c>
      <c r="Q386" s="4"/>
      <c r="R386" s="4">
        <v>130</v>
      </c>
      <c r="S386" s="174" t="s">
        <v>70</v>
      </c>
      <c r="T386" s="4" t="s">
        <v>70</v>
      </c>
      <c r="U386" s="140">
        <v>45341</v>
      </c>
      <c r="V386" s="4" t="s">
        <v>1884</v>
      </c>
      <c r="W386" s="4" t="s">
        <v>1954</v>
      </c>
      <c r="X386" s="146" t="s">
        <v>70</v>
      </c>
      <c r="Y386" s="140">
        <v>45371</v>
      </c>
      <c r="Z386" s="4" t="s">
        <v>1885</v>
      </c>
      <c r="AA386" s="4" t="s">
        <v>1886</v>
      </c>
      <c r="AB386" s="141">
        <f t="shared" si="30"/>
        <v>2100000000</v>
      </c>
      <c r="AC386" s="142">
        <f t="shared" si="31"/>
        <v>0</v>
      </c>
      <c r="AD386" s="4"/>
      <c r="AE386" s="4" t="s">
        <v>2037</v>
      </c>
      <c r="AF386" s="144" t="s">
        <v>6045</v>
      </c>
      <c r="AG386" s="4"/>
      <c r="AH386" s="4"/>
      <c r="AI386" s="4"/>
      <c r="AJ386" s="4"/>
      <c r="AK386" s="4"/>
      <c r="AL386" t="s">
        <v>2116</v>
      </c>
    </row>
    <row r="387" spans="2:38">
      <c r="B387" s="175" t="s">
        <v>5175</v>
      </c>
      <c r="C387" s="174" t="s">
        <v>160</v>
      </c>
      <c r="D387" s="4" t="s">
        <v>2005</v>
      </c>
      <c r="E387" s="4" t="s">
        <v>2005</v>
      </c>
      <c r="F387" s="4" t="s">
        <v>1060</v>
      </c>
      <c r="G387" s="4" t="s">
        <v>6046</v>
      </c>
      <c r="H387" s="4" t="s">
        <v>1289</v>
      </c>
      <c r="I387" s="4" t="s">
        <v>1290</v>
      </c>
      <c r="J387" s="4" t="s">
        <v>6047</v>
      </c>
      <c r="K387" s="139">
        <v>4700000000</v>
      </c>
      <c r="L387" s="139">
        <v>4700000000</v>
      </c>
      <c r="M387" s="4" t="s">
        <v>5698</v>
      </c>
      <c r="N387" s="4" t="s">
        <v>2814</v>
      </c>
      <c r="O387" s="4" t="s">
        <v>3110</v>
      </c>
      <c r="P387" s="186">
        <f t="shared" si="27"/>
        <v>4700000000</v>
      </c>
      <c r="Q387" s="4"/>
      <c r="R387" s="4">
        <v>130</v>
      </c>
      <c r="S387" s="174" t="s">
        <v>70</v>
      </c>
      <c r="T387" s="4" t="s">
        <v>70</v>
      </c>
      <c r="U387" s="140">
        <v>45341</v>
      </c>
      <c r="V387" s="4" t="s">
        <v>1884</v>
      </c>
      <c r="W387" s="4" t="s">
        <v>1954</v>
      </c>
      <c r="X387" s="146" t="s">
        <v>70</v>
      </c>
      <c r="Y387" s="140">
        <v>45371</v>
      </c>
      <c r="Z387" s="4" t="s">
        <v>1885</v>
      </c>
      <c r="AA387" s="4" t="s">
        <v>1886</v>
      </c>
      <c r="AB387" s="141">
        <f t="shared" si="30"/>
        <v>4700000000</v>
      </c>
      <c r="AC387" s="142">
        <f t="shared" si="31"/>
        <v>0</v>
      </c>
      <c r="AD387" s="4"/>
      <c r="AE387" s="4" t="s">
        <v>2037</v>
      </c>
      <c r="AF387" s="144" t="s">
        <v>6045</v>
      </c>
      <c r="AG387" s="4"/>
      <c r="AH387" s="4"/>
      <c r="AI387" s="4"/>
      <c r="AJ387" s="4"/>
      <c r="AK387" s="4"/>
      <c r="AL387" t="s">
        <v>2116</v>
      </c>
    </row>
    <row r="388" spans="2:38">
      <c r="B388" s="175" t="s">
        <v>5175</v>
      </c>
      <c r="C388" s="174" t="s">
        <v>160</v>
      </c>
      <c r="D388" s="4" t="s">
        <v>2005</v>
      </c>
      <c r="E388" s="4" t="s">
        <v>2005</v>
      </c>
      <c r="F388" s="4" t="s">
        <v>1060</v>
      </c>
      <c r="G388" s="4" t="s">
        <v>6048</v>
      </c>
      <c r="H388" s="4" t="s">
        <v>1289</v>
      </c>
      <c r="I388" s="4" t="s">
        <v>1290</v>
      </c>
      <c r="J388" s="4" t="s">
        <v>6049</v>
      </c>
      <c r="K388" s="139">
        <v>4800000000</v>
      </c>
      <c r="L388" s="139">
        <v>4800000000</v>
      </c>
      <c r="M388" s="4" t="s">
        <v>5698</v>
      </c>
      <c r="N388" s="4" t="s">
        <v>2814</v>
      </c>
      <c r="O388" s="4" t="s">
        <v>3110</v>
      </c>
      <c r="P388" s="186">
        <f t="shared" ref="P388:P451" si="32">L388</f>
        <v>4800000000</v>
      </c>
      <c r="Q388" s="4"/>
      <c r="R388" s="4">
        <v>130</v>
      </c>
      <c r="S388" s="174" t="s">
        <v>70</v>
      </c>
      <c r="T388" s="4" t="s">
        <v>70</v>
      </c>
      <c r="U388" s="140">
        <v>45341</v>
      </c>
      <c r="V388" s="4" t="s">
        <v>1884</v>
      </c>
      <c r="W388" s="4" t="s">
        <v>1954</v>
      </c>
      <c r="X388" s="146" t="s">
        <v>70</v>
      </c>
      <c r="Y388" s="140">
        <v>45371</v>
      </c>
      <c r="Z388" s="4" t="s">
        <v>1885</v>
      </c>
      <c r="AA388" s="4" t="s">
        <v>1886</v>
      </c>
      <c r="AB388" s="141">
        <f t="shared" ref="AB388:AB451" si="33">L388</f>
        <v>4800000000</v>
      </c>
      <c r="AC388" s="142">
        <f t="shared" ref="AC388:AC451" si="34">P388-AB388</f>
        <v>0</v>
      </c>
      <c r="AD388" s="4"/>
      <c r="AE388" s="4" t="s">
        <v>2037</v>
      </c>
      <c r="AF388" s="144" t="s">
        <v>6045</v>
      </c>
      <c r="AG388" s="4"/>
      <c r="AH388" s="4"/>
      <c r="AI388" s="4"/>
      <c r="AJ388" s="4"/>
      <c r="AK388" s="4"/>
      <c r="AL388" t="s">
        <v>2116</v>
      </c>
    </row>
    <row r="389" spans="2:38">
      <c r="B389" s="175" t="s">
        <v>5175</v>
      </c>
      <c r="C389" s="174" t="s">
        <v>160</v>
      </c>
      <c r="D389" s="4" t="s">
        <v>2005</v>
      </c>
      <c r="E389" s="4" t="s">
        <v>2005</v>
      </c>
      <c r="F389" s="4" t="s">
        <v>1060</v>
      </c>
      <c r="G389" s="4" t="s">
        <v>6050</v>
      </c>
      <c r="H389" s="4" t="s">
        <v>1289</v>
      </c>
      <c r="I389" s="4" t="s">
        <v>1290</v>
      </c>
      <c r="J389" s="4" t="s">
        <v>6051</v>
      </c>
      <c r="K389" s="139">
        <v>5350000000</v>
      </c>
      <c r="L389" s="139">
        <v>5350000000</v>
      </c>
      <c r="M389" s="4" t="s">
        <v>5698</v>
      </c>
      <c r="N389" s="4" t="s">
        <v>3021</v>
      </c>
      <c r="O389" s="4" t="s">
        <v>2172</v>
      </c>
      <c r="P389" s="186">
        <f t="shared" si="32"/>
        <v>5350000000</v>
      </c>
      <c r="Q389" s="4"/>
      <c r="R389" s="4">
        <v>130</v>
      </c>
      <c r="S389" s="174" t="s">
        <v>70</v>
      </c>
      <c r="T389" s="4" t="s">
        <v>70</v>
      </c>
      <c r="U389" s="140">
        <v>45341</v>
      </c>
      <c r="V389" s="4" t="s">
        <v>1884</v>
      </c>
      <c r="W389" s="4" t="s">
        <v>1954</v>
      </c>
      <c r="X389" s="146" t="s">
        <v>70</v>
      </c>
      <c r="Y389" s="140">
        <v>45371</v>
      </c>
      <c r="Z389" s="4" t="s">
        <v>1885</v>
      </c>
      <c r="AA389" s="4" t="s">
        <v>1886</v>
      </c>
      <c r="AB389" s="141">
        <f t="shared" si="33"/>
        <v>5350000000</v>
      </c>
      <c r="AC389" s="142">
        <f t="shared" si="34"/>
        <v>0</v>
      </c>
      <c r="AD389" s="4"/>
      <c r="AE389" s="4" t="s">
        <v>2037</v>
      </c>
      <c r="AF389" s="144" t="s">
        <v>6045</v>
      </c>
      <c r="AG389" s="4"/>
      <c r="AH389" s="4"/>
      <c r="AI389" s="4"/>
      <c r="AJ389" s="4"/>
      <c r="AK389" s="4"/>
      <c r="AL389" t="s">
        <v>2116</v>
      </c>
    </row>
    <row r="390" spans="2:38">
      <c r="B390" s="175" t="s">
        <v>5175</v>
      </c>
      <c r="C390" s="174" t="s">
        <v>160</v>
      </c>
      <c r="D390" s="4" t="s">
        <v>2005</v>
      </c>
      <c r="E390" s="4" t="s">
        <v>2005</v>
      </c>
      <c r="F390" s="4" t="s">
        <v>1060</v>
      </c>
      <c r="G390" s="4" t="s">
        <v>6052</v>
      </c>
      <c r="H390" s="4" t="s">
        <v>1289</v>
      </c>
      <c r="I390" s="4" t="s">
        <v>1290</v>
      </c>
      <c r="J390" s="4" t="s">
        <v>6053</v>
      </c>
      <c r="K390" s="139">
        <v>6300000000</v>
      </c>
      <c r="L390" s="139">
        <v>6300000000</v>
      </c>
      <c r="M390" s="4" t="s">
        <v>5698</v>
      </c>
      <c r="N390" s="4" t="s">
        <v>3021</v>
      </c>
      <c r="O390" s="4" t="s">
        <v>2172</v>
      </c>
      <c r="P390" s="186">
        <f t="shared" si="32"/>
        <v>6300000000</v>
      </c>
      <c r="Q390" s="4"/>
      <c r="R390" s="4">
        <v>130</v>
      </c>
      <c r="S390" s="174" t="s">
        <v>70</v>
      </c>
      <c r="T390" s="4" t="s">
        <v>70</v>
      </c>
      <c r="U390" s="140">
        <v>45341</v>
      </c>
      <c r="V390" s="4" t="s">
        <v>1884</v>
      </c>
      <c r="W390" s="4" t="s">
        <v>1954</v>
      </c>
      <c r="X390" s="146" t="s">
        <v>70</v>
      </c>
      <c r="Y390" s="140">
        <v>45371</v>
      </c>
      <c r="Z390" s="4" t="s">
        <v>1885</v>
      </c>
      <c r="AA390" s="4" t="s">
        <v>1886</v>
      </c>
      <c r="AB390" s="141">
        <f t="shared" si="33"/>
        <v>6300000000</v>
      </c>
      <c r="AC390" s="142">
        <f t="shared" si="34"/>
        <v>0</v>
      </c>
      <c r="AD390" s="4"/>
      <c r="AE390" s="4" t="s">
        <v>2037</v>
      </c>
      <c r="AF390" s="144" t="s">
        <v>6045</v>
      </c>
      <c r="AG390" s="4"/>
      <c r="AH390" s="4"/>
      <c r="AI390" s="4"/>
      <c r="AJ390" s="4"/>
      <c r="AK390" s="4"/>
      <c r="AL390" t="s">
        <v>2116</v>
      </c>
    </row>
    <row r="391" spans="2:38">
      <c r="B391" s="175" t="s">
        <v>5175</v>
      </c>
      <c r="C391" s="174" t="s">
        <v>160</v>
      </c>
      <c r="D391" s="4" t="s">
        <v>2005</v>
      </c>
      <c r="E391" s="4" t="s">
        <v>2005</v>
      </c>
      <c r="F391" s="4" t="s">
        <v>1060</v>
      </c>
      <c r="G391" s="4" t="s">
        <v>6054</v>
      </c>
      <c r="H391" s="4" t="s">
        <v>1289</v>
      </c>
      <c r="I391" s="4" t="s">
        <v>1290</v>
      </c>
      <c r="J391" s="4" t="s">
        <v>6055</v>
      </c>
      <c r="K391" s="139">
        <v>6250000000</v>
      </c>
      <c r="L391" s="139">
        <v>6250000000</v>
      </c>
      <c r="M391" s="4" t="s">
        <v>5698</v>
      </c>
      <c r="N391" s="4" t="s">
        <v>3021</v>
      </c>
      <c r="O391" s="4" t="s">
        <v>2172</v>
      </c>
      <c r="P391" s="186">
        <f t="shared" si="32"/>
        <v>6250000000</v>
      </c>
      <c r="Q391" s="4"/>
      <c r="R391" s="4">
        <v>130</v>
      </c>
      <c r="S391" s="174" t="s">
        <v>70</v>
      </c>
      <c r="T391" s="4" t="s">
        <v>70</v>
      </c>
      <c r="U391" s="140">
        <v>45341</v>
      </c>
      <c r="V391" s="4" t="s">
        <v>1884</v>
      </c>
      <c r="W391" s="4" t="s">
        <v>1954</v>
      </c>
      <c r="X391" s="146" t="s">
        <v>70</v>
      </c>
      <c r="Y391" s="140">
        <v>45371</v>
      </c>
      <c r="Z391" s="4" t="s">
        <v>1885</v>
      </c>
      <c r="AA391" s="4" t="s">
        <v>1886</v>
      </c>
      <c r="AB391" s="141">
        <f t="shared" si="33"/>
        <v>6250000000</v>
      </c>
      <c r="AC391" s="142">
        <f t="shared" si="34"/>
        <v>0</v>
      </c>
      <c r="AD391" s="4"/>
      <c r="AE391" s="4" t="s">
        <v>2037</v>
      </c>
      <c r="AF391" s="144" t="s">
        <v>6045</v>
      </c>
      <c r="AG391" s="4"/>
      <c r="AH391" s="4"/>
      <c r="AI391" s="4"/>
      <c r="AJ391" s="4"/>
      <c r="AK391" s="4"/>
      <c r="AL391" t="s">
        <v>2116</v>
      </c>
    </row>
    <row r="392" spans="2:38">
      <c r="B392" s="175" t="s">
        <v>5175</v>
      </c>
      <c r="C392" s="174" t="s">
        <v>160</v>
      </c>
      <c r="D392" s="4" t="s">
        <v>2005</v>
      </c>
      <c r="E392" s="4" t="s">
        <v>2005</v>
      </c>
      <c r="F392" s="4" t="s">
        <v>1060</v>
      </c>
      <c r="G392" s="4" t="s">
        <v>6056</v>
      </c>
      <c r="H392" s="4" t="s">
        <v>1289</v>
      </c>
      <c r="I392" s="4" t="s">
        <v>1290</v>
      </c>
      <c r="J392" s="4" t="s">
        <v>6057</v>
      </c>
      <c r="K392" s="139">
        <v>5500000000</v>
      </c>
      <c r="L392" s="139">
        <v>5500000000</v>
      </c>
      <c r="M392" s="4" t="s">
        <v>5698</v>
      </c>
      <c r="N392" s="4" t="s">
        <v>3490</v>
      </c>
      <c r="O392" s="4" t="s">
        <v>2532</v>
      </c>
      <c r="P392" s="186">
        <f t="shared" si="32"/>
        <v>5500000000</v>
      </c>
      <c r="Q392" s="4"/>
      <c r="R392" s="4">
        <v>130</v>
      </c>
      <c r="S392" s="174" t="s">
        <v>70</v>
      </c>
      <c r="T392" s="4" t="s">
        <v>70</v>
      </c>
      <c r="U392" s="140">
        <v>45341</v>
      </c>
      <c r="V392" s="4" t="s">
        <v>1884</v>
      </c>
      <c r="W392" s="4" t="s">
        <v>1954</v>
      </c>
      <c r="X392" s="146" t="s">
        <v>70</v>
      </c>
      <c r="Y392" s="140">
        <v>45371</v>
      </c>
      <c r="Z392" s="4" t="s">
        <v>1885</v>
      </c>
      <c r="AA392" s="4" t="s">
        <v>1886</v>
      </c>
      <c r="AB392" s="141">
        <f t="shared" si="33"/>
        <v>5500000000</v>
      </c>
      <c r="AC392" s="142">
        <f t="shared" si="34"/>
        <v>0</v>
      </c>
      <c r="AD392" s="4"/>
      <c r="AE392" s="4" t="s">
        <v>2037</v>
      </c>
      <c r="AF392" s="144" t="s">
        <v>6045</v>
      </c>
      <c r="AG392" s="4"/>
      <c r="AH392" s="4"/>
      <c r="AI392" s="4"/>
      <c r="AJ392" s="4"/>
      <c r="AK392" s="4"/>
      <c r="AL392" t="s">
        <v>2116</v>
      </c>
    </row>
    <row r="393" spans="2:38">
      <c r="B393" s="175" t="s">
        <v>5175</v>
      </c>
      <c r="C393" s="174" t="s">
        <v>160</v>
      </c>
      <c r="D393" s="4" t="s">
        <v>2005</v>
      </c>
      <c r="E393" s="4" t="s">
        <v>2005</v>
      </c>
      <c r="F393" s="4" t="s">
        <v>1060</v>
      </c>
      <c r="G393" s="4" t="s">
        <v>6058</v>
      </c>
      <c r="H393" s="4" t="s">
        <v>1289</v>
      </c>
      <c r="I393" s="4" t="s">
        <v>1290</v>
      </c>
      <c r="J393" s="4" t="s">
        <v>6059</v>
      </c>
      <c r="K393" s="139">
        <v>6000000000</v>
      </c>
      <c r="L393" s="139">
        <v>6000000000</v>
      </c>
      <c r="M393" s="4" t="s">
        <v>5698</v>
      </c>
      <c r="N393" s="4" t="s">
        <v>3490</v>
      </c>
      <c r="O393" s="4" t="s">
        <v>2532</v>
      </c>
      <c r="P393" s="186">
        <f t="shared" si="32"/>
        <v>6000000000</v>
      </c>
      <c r="Q393" s="4"/>
      <c r="R393" s="4">
        <v>130</v>
      </c>
      <c r="S393" s="174" t="s">
        <v>70</v>
      </c>
      <c r="T393" s="4" t="s">
        <v>70</v>
      </c>
      <c r="U393" s="140">
        <v>45341</v>
      </c>
      <c r="V393" s="4" t="s">
        <v>1884</v>
      </c>
      <c r="W393" s="4" t="s">
        <v>1954</v>
      </c>
      <c r="X393" s="146" t="s">
        <v>70</v>
      </c>
      <c r="Y393" s="140">
        <v>45371</v>
      </c>
      <c r="Z393" s="4" t="s">
        <v>1885</v>
      </c>
      <c r="AA393" s="4" t="s">
        <v>1886</v>
      </c>
      <c r="AB393" s="141">
        <f t="shared" si="33"/>
        <v>6000000000</v>
      </c>
      <c r="AC393" s="142">
        <f t="shared" si="34"/>
        <v>0</v>
      </c>
      <c r="AD393" s="4"/>
      <c r="AE393" s="4" t="s">
        <v>2037</v>
      </c>
      <c r="AF393" s="144" t="s">
        <v>6045</v>
      </c>
      <c r="AG393" s="4"/>
      <c r="AH393" s="4"/>
      <c r="AI393" s="4"/>
      <c r="AJ393" s="4"/>
      <c r="AK393" s="4"/>
      <c r="AL393" t="s">
        <v>2116</v>
      </c>
    </row>
    <row r="394" spans="2:38">
      <c r="B394" s="175" t="s">
        <v>5175</v>
      </c>
      <c r="C394" s="174" t="s">
        <v>160</v>
      </c>
      <c r="D394" s="4" t="s">
        <v>2005</v>
      </c>
      <c r="E394" s="4" t="s">
        <v>2005</v>
      </c>
      <c r="F394" s="4" t="s">
        <v>1060</v>
      </c>
      <c r="G394" s="4" t="s">
        <v>6060</v>
      </c>
      <c r="H394" s="4" t="s">
        <v>1289</v>
      </c>
      <c r="I394" s="4" t="s">
        <v>1290</v>
      </c>
      <c r="J394" s="4" t="s">
        <v>6061</v>
      </c>
      <c r="K394" s="139">
        <v>4700000000</v>
      </c>
      <c r="L394" s="139">
        <v>4700000000</v>
      </c>
      <c r="M394" s="4" t="s">
        <v>5698</v>
      </c>
      <c r="N394" s="4" t="s">
        <v>3361</v>
      </c>
      <c r="O394" s="4" t="s">
        <v>2502</v>
      </c>
      <c r="P394" s="186">
        <f t="shared" si="32"/>
        <v>4700000000</v>
      </c>
      <c r="Q394" s="4"/>
      <c r="R394" s="4">
        <v>130</v>
      </c>
      <c r="S394" s="174" t="s">
        <v>70</v>
      </c>
      <c r="T394" s="4" t="s">
        <v>70</v>
      </c>
      <c r="U394" s="140">
        <v>45341</v>
      </c>
      <c r="V394" s="4" t="s">
        <v>1884</v>
      </c>
      <c r="W394" s="4" t="s">
        <v>1954</v>
      </c>
      <c r="X394" s="146" t="s">
        <v>70</v>
      </c>
      <c r="Y394" s="140">
        <v>45371</v>
      </c>
      <c r="Z394" s="4" t="s">
        <v>1885</v>
      </c>
      <c r="AA394" s="4" t="s">
        <v>1886</v>
      </c>
      <c r="AB394" s="141">
        <f t="shared" si="33"/>
        <v>4700000000</v>
      </c>
      <c r="AC394" s="142">
        <f t="shared" si="34"/>
        <v>0</v>
      </c>
      <c r="AD394" s="4"/>
      <c r="AE394" s="4" t="s">
        <v>2037</v>
      </c>
      <c r="AF394" s="144" t="s">
        <v>6045</v>
      </c>
      <c r="AG394" s="4"/>
      <c r="AH394" s="4"/>
      <c r="AI394" s="4"/>
      <c r="AJ394" s="4"/>
      <c r="AK394" s="4"/>
      <c r="AL394" t="s">
        <v>2116</v>
      </c>
    </row>
    <row r="395" spans="2:38">
      <c r="B395" s="175" t="s">
        <v>5175</v>
      </c>
      <c r="C395" s="174" t="s">
        <v>160</v>
      </c>
      <c r="D395" s="4" t="s">
        <v>2005</v>
      </c>
      <c r="E395" s="4" t="s">
        <v>2005</v>
      </c>
      <c r="F395" s="4" t="s">
        <v>1060</v>
      </c>
      <c r="G395" s="4" t="s">
        <v>6062</v>
      </c>
      <c r="H395" s="4" t="s">
        <v>1289</v>
      </c>
      <c r="I395" s="4" t="s">
        <v>1290</v>
      </c>
      <c r="J395" s="4" t="s">
        <v>6063</v>
      </c>
      <c r="K395" s="139">
        <v>6100000000</v>
      </c>
      <c r="L395" s="139">
        <v>6100000000</v>
      </c>
      <c r="M395" s="4" t="s">
        <v>5698</v>
      </c>
      <c r="N395" s="4" t="s">
        <v>3361</v>
      </c>
      <c r="O395" s="4" t="s">
        <v>2502</v>
      </c>
      <c r="P395" s="186">
        <f t="shared" si="32"/>
        <v>6100000000</v>
      </c>
      <c r="Q395" s="4"/>
      <c r="R395" s="4">
        <v>130</v>
      </c>
      <c r="S395" s="174" t="s">
        <v>70</v>
      </c>
      <c r="T395" s="4" t="s">
        <v>70</v>
      </c>
      <c r="U395" s="140">
        <v>45341</v>
      </c>
      <c r="V395" s="4" t="s">
        <v>1884</v>
      </c>
      <c r="W395" s="4" t="s">
        <v>1954</v>
      </c>
      <c r="X395" s="146" t="s">
        <v>70</v>
      </c>
      <c r="Y395" s="140">
        <v>45371</v>
      </c>
      <c r="Z395" s="4" t="s">
        <v>1885</v>
      </c>
      <c r="AA395" s="4" t="s">
        <v>1886</v>
      </c>
      <c r="AB395" s="141">
        <f t="shared" si="33"/>
        <v>6100000000</v>
      </c>
      <c r="AC395" s="142">
        <f t="shared" si="34"/>
        <v>0</v>
      </c>
      <c r="AD395" s="4"/>
      <c r="AE395" s="4" t="s">
        <v>2037</v>
      </c>
      <c r="AF395" s="144" t="s">
        <v>6045</v>
      </c>
      <c r="AG395" s="4"/>
      <c r="AH395" s="4"/>
      <c r="AI395" s="4"/>
      <c r="AJ395" s="4"/>
      <c r="AK395" s="4"/>
      <c r="AL395" t="s">
        <v>2116</v>
      </c>
    </row>
    <row r="396" spans="2:38">
      <c r="B396" s="175" t="s">
        <v>5175</v>
      </c>
      <c r="C396" s="174" t="s">
        <v>160</v>
      </c>
      <c r="D396" s="4" t="s">
        <v>2005</v>
      </c>
      <c r="E396" s="4" t="s">
        <v>2005</v>
      </c>
      <c r="F396" s="4" t="s">
        <v>1060</v>
      </c>
      <c r="G396" s="4" t="s">
        <v>6064</v>
      </c>
      <c r="H396" s="4" t="s">
        <v>1289</v>
      </c>
      <c r="I396" s="4" t="s">
        <v>1290</v>
      </c>
      <c r="J396" s="4" t="s">
        <v>6065</v>
      </c>
      <c r="K396" s="139">
        <v>4200000000</v>
      </c>
      <c r="L396" s="139">
        <v>4200000000</v>
      </c>
      <c r="M396" s="4" t="s">
        <v>5698</v>
      </c>
      <c r="N396" s="4" t="s">
        <v>2937</v>
      </c>
      <c r="O396" s="4" t="s">
        <v>2502</v>
      </c>
      <c r="P396" s="186">
        <f t="shared" si="32"/>
        <v>4200000000</v>
      </c>
      <c r="Q396" s="4"/>
      <c r="R396" s="4">
        <v>130</v>
      </c>
      <c r="S396" s="174" t="s">
        <v>70</v>
      </c>
      <c r="T396" s="4" t="s">
        <v>70</v>
      </c>
      <c r="U396" s="140">
        <v>45341</v>
      </c>
      <c r="V396" s="4" t="s">
        <v>1884</v>
      </c>
      <c r="W396" s="4" t="s">
        <v>1954</v>
      </c>
      <c r="X396" s="146" t="s">
        <v>70</v>
      </c>
      <c r="Y396" s="140">
        <v>45371</v>
      </c>
      <c r="Z396" s="4" t="s">
        <v>1885</v>
      </c>
      <c r="AA396" s="4" t="s">
        <v>1886</v>
      </c>
      <c r="AB396" s="141">
        <f t="shared" si="33"/>
        <v>4200000000</v>
      </c>
      <c r="AC396" s="142">
        <f t="shared" si="34"/>
        <v>0</v>
      </c>
      <c r="AD396" s="4"/>
      <c r="AE396" s="4" t="s">
        <v>2037</v>
      </c>
      <c r="AF396" s="144" t="s">
        <v>6045</v>
      </c>
      <c r="AG396" s="4"/>
      <c r="AH396" s="4"/>
      <c r="AI396" s="4"/>
      <c r="AJ396" s="4"/>
      <c r="AK396" s="4"/>
      <c r="AL396" t="s">
        <v>2116</v>
      </c>
    </row>
    <row r="397" spans="2:38">
      <c r="B397" s="175" t="s">
        <v>5175</v>
      </c>
      <c r="C397" s="174" t="s">
        <v>160</v>
      </c>
      <c r="D397" s="4" t="s">
        <v>2005</v>
      </c>
      <c r="E397" s="4" t="s">
        <v>2005</v>
      </c>
      <c r="F397" s="4" t="s">
        <v>1060</v>
      </c>
      <c r="G397" s="4" t="s">
        <v>6066</v>
      </c>
      <c r="H397" s="4" t="s">
        <v>1289</v>
      </c>
      <c r="I397" s="4" t="s">
        <v>1290</v>
      </c>
      <c r="J397" s="4" t="s">
        <v>6067</v>
      </c>
      <c r="K397" s="139">
        <v>4000000000</v>
      </c>
      <c r="L397" s="139">
        <v>4000000000</v>
      </c>
      <c r="M397" s="4" t="s">
        <v>5698</v>
      </c>
      <c r="N397" s="4" t="s">
        <v>2937</v>
      </c>
      <c r="O397" s="4" t="s">
        <v>2502</v>
      </c>
      <c r="P397" s="186">
        <f t="shared" si="32"/>
        <v>4000000000</v>
      </c>
      <c r="Q397" s="4"/>
      <c r="R397" s="4">
        <v>130</v>
      </c>
      <c r="S397" s="174" t="s">
        <v>70</v>
      </c>
      <c r="T397" s="4" t="s">
        <v>70</v>
      </c>
      <c r="U397" s="140">
        <v>45341</v>
      </c>
      <c r="V397" s="4" t="s">
        <v>1884</v>
      </c>
      <c r="W397" s="4" t="s">
        <v>1954</v>
      </c>
      <c r="X397" s="146" t="s">
        <v>70</v>
      </c>
      <c r="Y397" s="140">
        <v>45371</v>
      </c>
      <c r="Z397" s="4" t="s">
        <v>1885</v>
      </c>
      <c r="AA397" s="4" t="s">
        <v>1886</v>
      </c>
      <c r="AB397" s="141">
        <f t="shared" si="33"/>
        <v>4000000000</v>
      </c>
      <c r="AC397" s="142">
        <f t="shared" si="34"/>
        <v>0</v>
      </c>
      <c r="AD397" s="4"/>
      <c r="AE397" s="4" t="s">
        <v>2037</v>
      </c>
      <c r="AF397" s="144" t="s">
        <v>6045</v>
      </c>
      <c r="AG397" s="4"/>
      <c r="AH397" s="4"/>
      <c r="AI397" s="4"/>
      <c r="AJ397" s="4"/>
      <c r="AK397" s="4"/>
      <c r="AL397" t="s">
        <v>2116</v>
      </c>
    </row>
    <row r="398" spans="2:38">
      <c r="B398" s="175" t="s">
        <v>5175</v>
      </c>
      <c r="C398" s="174" t="s">
        <v>160</v>
      </c>
      <c r="D398" s="4" t="s">
        <v>2005</v>
      </c>
      <c r="E398" s="4" t="s">
        <v>2005</v>
      </c>
      <c r="F398" s="4" t="s">
        <v>1060</v>
      </c>
      <c r="G398" s="4" t="s">
        <v>6068</v>
      </c>
      <c r="H398" s="4" t="s">
        <v>1417</v>
      </c>
      <c r="I398" s="4" t="s">
        <v>1418</v>
      </c>
      <c r="J398" s="4" t="s">
        <v>6069</v>
      </c>
      <c r="K398" s="139">
        <v>1703667915</v>
      </c>
      <c r="L398" s="139">
        <v>1703667915</v>
      </c>
      <c r="M398" s="4" t="s">
        <v>5873</v>
      </c>
      <c r="N398" s="4" t="s">
        <v>2203</v>
      </c>
      <c r="O398" s="4" t="s">
        <v>3590</v>
      </c>
      <c r="P398" s="186">
        <f t="shared" si="32"/>
        <v>1703667915</v>
      </c>
      <c r="Q398" s="4"/>
      <c r="R398" s="4">
        <v>129</v>
      </c>
      <c r="S398" s="174" t="s">
        <v>70</v>
      </c>
      <c r="T398" s="4" t="s">
        <v>70</v>
      </c>
      <c r="U398" s="140">
        <v>45341</v>
      </c>
      <c r="V398" s="4" t="s">
        <v>1884</v>
      </c>
      <c r="W398" s="4" t="s">
        <v>1954</v>
      </c>
      <c r="X398" s="146" t="s">
        <v>70</v>
      </c>
      <c r="Y398" s="140">
        <v>45371</v>
      </c>
      <c r="Z398" s="4" t="s">
        <v>1885</v>
      </c>
      <c r="AA398" s="4" t="s">
        <v>1886</v>
      </c>
      <c r="AB398" s="141">
        <f t="shared" si="33"/>
        <v>1703667915</v>
      </c>
      <c r="AC398" s="142">
        <f t="shared" si="34"/>
        <v>0</v>
      </c>
      <c r="AD398" s="4"/>
      <c r="AE398" s="4" t="s">
        <v>2037</v>
      </c>
      <c r="AF398" s="144" t="s">
        <v>6070</v>
      </c>
      <c r="AG398" s="4"/>
      <c r="AH398" s="4"/>
      <c r="AI398" s="4"/>
      <c r="AJ398" s="4"/>
      <c r="AK398" s="4"/>
      <c r="AL398" t="s">
        <v>2116</v>
      </c>
    </row>
    <row r="399" spans="2:38">
      <c r="B399" s="175" t="s">
        <v>5175</v>
      </c>
      <c r="C399" s="174" t="s">
        <v>160</v>
      </c>
      <c r="D399" s="4" t="s">
        <v>2005</v>
      </c>
      <c r="E399" s="4" t="s">
        <v>2005</v>
      </c>
      <c r="F399" s="4" t="s">
        <v>1060</v>
      </c>
      <c r="G399" s="4" t="s">
        <v>6071</v>
      </c>
      <c r="H399" s="4" t="s">
        <v>1417</v>
      </c>
      <c r="I399" s="4" t="s">
        <v>1418</v>
      </c>
      <c r="J399" s="4" t="s">
        <v>6072</v>
      </c>
      <c r="K399" s="139">
        <v>1700000000</v>
      </c>
      <c r="L399" s="139">
        <v>1700000000</v>
      </c>
      <c r="M399" s="4" t="s">
        <v>5873</v>
      </c>
      <c r="N399" s="4" t="s">
        <v>2772</v>
      </c>
      <c r="O399" s="4" t="s">
        <v>2789</v>
      </c>
      <c r="P399" s="186">
        <f t="shared" si="32"/>
        <v>1700000000</v>
      </c>
      <c r="Q399" s="4"/>
      <c r="R399" s="4">
        <v>129</v>
      </c>
      <c r="S399" s="174" t="s">
        <v>70</v>
      </c>
      <c r="T399" s="4" t="s">
        <v>70</v>
      </c>
      <c r="U399" s="140">
        <v>45341</v>
      </c>
      <c r="V399" s="4" t="s">
        <v>1884</v>
      </c>
      <c r="W399" s="4" t="s">
        <v>1954</v>
      </c>
      <c r="X399" s="146" t="s">
        <v>70</v>
      </c>
      <c r="Y399" s="140">
        <v>45371</v>
      </c>
      <c r="Z399" s="4" t="s">
        <v>1885</v>
      </c>
      <c r="AA399" s="4" t="s">
        <v>1886</v>
      </c>
      <c r="AB399" s="141">
        <f t="shared" si="33"/>
        <v>1700000000</v>
      </c>
      <c r="AC399" s="142">
        <f t="shared" si="34"/>
        <v>0</v>
      </c>
      <c r="AD399" s="4"/>
      <c r="AE399" s="4" t="s">
        <v>2037</v>
      </c>
      <c r="AF399" s="144" t="s">
        <v>6070</v>
      </c>
      <c r="AG399" s="4"/>
      <c r="AH399" s="4"/>
      <c r="AI399" s="4"/>
      <c r="AJ399" s="4"/>
      <c r="AK399" s="4"/>
      <c r="AL399" t="s">
        <v>2116</v>
      </c>
    </row>
    <row r="400" spans="2:38">
      <c r="B400" s="175" t="s">
        <v>5175</v>
      </c>
      <c r="C400" s="174" t="s">
        <v>160</v>
      </c>
      <c r="D400" s="4" t="s">
        <v>2005</v>
      </c>
      <c r="E400" s="4" t="s">
        <v>2005</v>
      </c>
      <c r="F400" s="4" t="s">
        <v>1060</v>
      </c>
      <c r="G400" s="4" t="s">
        <v>6073</v>
      </c>
      <c r="H400" s="4" t="s">
        <v>1417</v>
      </c>
      <c r="I400" s="4" t="s">
        <v>1418</v>
      </c>
      <c r="J400" s="4" t="s">
        <v>6074</v>
      </c>
      <c r="K400" s="139">
        <v>4000000000</v>
      </c>
      <c r="L400" s="139">
        <v>4000000000</v>
      </c>
      <c r="M400" s="4" t="s">
        <v>5873</v>
      </c>
      <c r="N400" s="4" t="s">
        <v>3528</v>
      </c>
      <c r="O400" s="4" t="s">
        <v>2763</v>
      </c>
      <c r="P400" s="186">
        <f t="shared" si="32"/>
        <v>4000000000</v>
      </c>
      <c r="Q400" s="4"/>
      <c r="R400" s="4">
        <v>129</v>
      </c>
      <c r="S400" s="174" t="s">
        <v>70</v>
      </c>
      <c r="T400" s="4" t="s">
        <v>70</v>
      </c>
      <c r="U400" s="140">
        <v>45341</v>
      </c>
      <c r="V400" s="4" t="s">
        <v>1884</v>
      </c>
      <c r="W400" s="4" t="s">
        <v>1954</v>
      </c>
      <c r="X400" s="146" t="s">
        <v>70</v>
      </c>
      <c r="Y400" s="140">
        <v>45371</v>
      </c>
      <c r="Z400" s="4" t="s">
        <v>1885</v>
      </c>
      <c r="AA400" s="4" t="s">
        <v>1886</v>
      </c>
      <c r="AB400" s="141">
        <f t="shared" si="33"/>
        <v>4000000000</v>
      </c>
      <c r="AC400" s="142">
        <f t="shared" si="34"/>
        <v>0</v>
      </c>
      <c r="AD400" s="4"/>
      <c r="AE400" s="4" t="s">
        <v>2037</v>
      </c>
      <c r="AF400" s="144" t="s">
        <v>6070</v>
      </c>
      <c r="AG400" s="4"/>
      <c r="AH400" s="4"/>
      <c r="AI400" s="4"/>
      <c r="AJ400" s="4"/>
      <c r="AK400" s="4"/>
      <c r="AL400" t="s">
        <v>2116</v>
      </c>
    </row>
    <row r="401" spans="1:38">
      <c r="B401" s="175" t="s">
        <v>5175</v>
      </c>
      <c r="C401" s="174" t="s">
        <v>160</v>
      </c>
      <c r="D401" s="4" t="s">
        <v>2005</v>
      </c>
      <c r="E401" s="4" t="s">
        <v>2005</v>
      </c>
      <c r="F401" s="4" t="s">
        <v>1060</v>
      </c>
      <c r="G401" s="4" t="s">
        <v>6075</v>
      </c>
      <c r="H401" s="4" t="s">
        <v>1417</v>
      </c>
      <c r="I401" s="4" t="s">
        <v>1418</v>
      </c>
      <c r="J401" s="4" t="s">
        <v>6076</v>
      </c>
      <c r="K401" s="139">
        <v>4800000000</v>
      </c>
      <c r="L401" s="139">
        <v>4800000000</v>
      </c>
      <c r="M401" s="4" t="s">
        <v>5873</v>
      </c>
      <c r="N401" s="4" t="s">
        <v>3556</v>
      </c>
      <c r="O401" s="4" t="s">
        <v>2700</v>
      </c>
      <c r="P401" s="186">
        <f t="shared" si="32"/>
        <v>4800000000</v>
      </c>
      <c r="Q401" s="4"/>
      <c r="R401" s="4">
        <v>129</v>
      </c>
      <c r="S401" s="174" t="s">
        <v>70</v>
      </c>
      <c r="T401" s="4" t="s">
        <v>70</v>
      </c>
      <c r="U401" s="140">
        <v>45341</v>
      </c>
      <c r="V401" s="4" t="s">
        <v>1884</v>
      </c>
      <c r="W401" s="4" t="s">
        <v>1954</v>
      </c>
      <c r="X401" s="146" t="s">
        <v>70</v>
      </c>
      <c r="Y401" s="140">
        <v>45371</v>
      </c>
      <c r="Z401" s="4" t="s">
        <v>1885</v>
      </c>
      <c r="AA401" s="4" t="s">
        <v>1886</v>
      </c>
      <c r="AB401" s="141">
        <f t="shared" si="33"/>
        <v>4800000000</v>
      </c>
      <c r="AC401" s="142">
        <f t="shared" si="34"/>
        <v>0</v>
      </c>
      <c r="AD401" s="4"/>
      <c r="AE401" s="4" t="s">
        <v>2037</v>
      </c>
      <c r="AF401" s="144" t="s">
        <v>6070</v>
      </c>
      <c r="AG401" s="4"/>
      <c r="AH401" s="4"/>
      <c r="AI401" s="4"/>
      <c r="AJ401" s="4"/>
      <c r="AK401" s="4"/>
      <c r="AL401" t="s">
        <v>2116</v>
      </c>
    </row>
    <row r="402" spans="1:38">
      <c r="B402" s="175" t="s">
        <v>5175</v>
      </c>
      <c r="C402" s="174" t="s">
        <v>160</v>
      </c>
      <c r="D402" s="4" t="s">
        <v>2005</v>
      </c>
      <c r="E402" s="4" t="s">
        <v>2005</v>
      </c>
      <c r="F402" s="4" t="s">
        <v>1060</v>
      </c>
      <c r="G402" s="4" t="s">
        <v>6077</v>
      </c>
      <c r="H402" s="4" t="s">
        <v>1417</v>
      </c>
      <c r="I402" s="4" t="s">
        <v>1418</v>
      </c>
      <c r="J402" s="4" t="s">
        <v>6078</v>
      </c>
      <c r="K402" s="139">
        <v>3800000000</v>
      </c>
      <c r="L402" s="139">
        <v>3800000000</v>
      </c>
      <c r="M402" s="4" t="s">
        <v>5873</v>
      </c>
      <c r="N402" s="4" t="s">
        <v>3556</v>
      </c>
      <c r="O402" s="4" t="s">
        <v>2700</v>
      </c>
      <c r="P402" s="186">
        <f t="shared" si="32"/>
        <v>3800000000</v>
      </c>
      <c r="Q402" s="4"/>
      <c r="R402" s="4">
        <v>129</v>
      </c>
      <c r="S402" s="174" t="s">
        <v>70</v>
      </c>
      <c r="T402" s="4" t="s">
        <v>70</v>
      </c>
      <c r="U402" s="140">
        <v>45341</v>
      </c>
      <c r="V402" s="4" t="s">
        <v>1884</v>
      </c>
      <c r="W402" s="4" t="s">
        <v>1954</v>
      </c>
      <c r="X402" s="146" t="s">
        <v>70</v>
      </c>
      <c r="Y402" s="140">
        <v>45371</v>
      </c>
      <c r="Z402" s="4" t="s">
        <v>1885</v>
      </c>
      <c r="AA402" s="4" t="s">
        <v>1886</v>
      </c>
      <c r="AB402" s="141">
        <f t="shared" si="33"/>
        <v>3800000000</v>
      </c>
      <c r="AC402" s="142">
        <f t="shared" si="34"/>
        <v>0</v>
      </c>
      <c r="AD402" s="4"/>
      <c r="AE402" s="4" t="s">
        <v>2037</v>
      </c>
      <c r="AF402" s="144" t="s">
        <v>6070</v>
      </c>
      <c r="AG402" s="4"/>
      <c r="AH402" s="4"/>
      <c r="AI402" s="4"/>
      <c r="AJ402" s="4"/>
      <c r="AK402" s="4"/>
      <c r="AL402" t="s">
        <v>2116</v>
      </c>
    </row>
    <row r="403" spans="1:38">
      <c r="B403" s="175" t="s">
        <v>5175</v>
      </c>
      <c r="C403" s="174" t="s">
        <v>160</v>
      </c>
      <c r="D403" s="4" t="s">
        <v>2005</v>
      </c>
      <c r="E403" s="4" t="s">
        <v>2005</v>
      </c>
      <c r="F403" s="4" t="s">
        <v>1060</v>
      </c>
      <c r="G403" s="4" t="s">
        <v>6079</v>
      </c>
      <c r="H403" s="4" t="s">
        <v>1417</v>
      </c>
      <c r="I403" s="4" t="s">
        <v>1418</v>
      </c>
      <c r="J403" s="4" t="s">
        <v>6080</v>
      </c>
      <c r="K403" s="139">
        <v>4500000000</v>
      </c>
      <c r="L403" s="139">
        <v>4500000000</v>
      </c>
      <c r="M403" s="4" t="s">
        <v>5873</v>
      </c>
      <c r="N403" s="4" t="s">
        <v>3021</v>
      </c>
      <c r="O403" s="4" t="s">
        <v>1912</v>
      </c>
      <c r="P403" s="186">
        <f t="shared" si="32"/>
        <v>4500000000</v>
      </c>
      <c r="Q403" s="4"/>
      <c r="R403" s="4">
        <v>129</v>
      </c>
      <c r="S403" s="174" t="s">
        <v>70</v>
      </c>
      <c r="T403" s="4" t="s">
        <v>70</v>
      </c>
      <c r="U403" s="140">
        <v>45341</v>
      </c>
      <c r="V403" s="4" t="s">
        <v>1884</v>
      </c>
      <c r="W403" s="4" t="s">
        <v>1954</v>
      </c>
      <c r="X403" s="146" t="s">
        <v>70</v>
      </c>
      <c r="Y403" s="140">
        <v>45371</v>
      </c>
      <c r="Z403" s="4" t="s">
        <v>1885</v>
      </c>
      <c r="AA403" s="4" t="s">
        <v>1886</v>
      </c>
      <c r="AB403" s="141">
        <f t="shared" si="33"/>
        <v>4500000000</v>
      </c>
      <c r="AC403" s="142">
        <f t="shared" si="34"/>
        <v>0</v>
      </c>
      <c r="AD403" s="4"/>
      <c r="AE403" s="4" t="s">
        <v>2037</v>
      </c>
      <c r="AF403" s="144" t="s">
        <v>6070</v>
      </c>
      <c r="AG403" s="4"/>
      <c r="AH403" s="4"/>
      <c r="AI403" s="4"/>
      <c r="AJ403" s="4"/>
      <c r="AK403" s="4"/>
      <c r="AL403" t="s">
        <v>2116</v>
      </c>
    </row>
    <row r="404" spans="1:38">
      <c r="B404" s="175" t="s">
        <v>5175</v>
      </c>
      <c r="C404" s="174" t="s">
        <v>160</v>
      </c>
      <c r="D404" s="4" t="s">
        <v>2005</v>
      </c>
      <c r="E404" s="4" t="s">
        <v>2005</v>
      </c>
      <c r="F404" s="4" t="s">
        <v>1060</v>
      </c>
      <c r="G404" s="4" t="s">
        <v>6081</v>
      </c>
      <c r="H404" s="4" t="s">
        <v>1417</v>
      </c>
      <c r="I404" s="4" t="s">
        <v>1418</v>
      </c>
      <c r="J404" s="4" t="s">
        <v>6082</v>
      </c>
      <c r="K404" s="139">
        <v>8030723724</v>
      </c>
      <c r="L404" s="139">
        <v>8030723724</v>
      </c>
      <c r="M404" s="4" t="s">
        <v>5873</v>
      </c>
      <c r="N404" s="4" t="s">
        <v>3348</v>
      </c>
      <c r="O404" s="4" t="s">
        <v>2804</v>
      </c>
      <c r="P404" s="186">
        <f t="shared" si="32"/>
        <v>8030723724</v>
      </c>
      <c r="Q404" s="4"/>
      <c r="R404" s="4">
        <v>129</v>
      </c>
      <c r="S404" s="174" t="s">
        <v>70</v>
      </c>
      <c r="T404" s="4" t="s">
        <v>70</v>
      </c>
      <c r="U404" s="140">
        <v>45341</v>
      </c>
      <c r="V404" s="4" t="s">
        <v>1884</v>
      </c>
      <c r="W404" s="4" t="s">
        <v>1954</v>
      </c>
      <c r="X404" s="146" t="s">
        <v>70</v>
      </c>
      <c r="Y404" s="140">
        <v>45371</v>
      </c>
      <c r="Z404" s="4" t="s">
        <v>1885</v>
      </c>
      <c r="AA404" s="4" t="s">
        <v>1886</v>
      </c>
      <c r="AB404" s="141">
        <f t="shared" si="33"/>
        <v>8030723724</v>
      </c>
      <c r="AC404" s="142">
        <f t="shared" si="34"/>
        <v>0</v>
      </c>
      <c r="AD404" s="4"/>
      <c r="AE404" s="4" t="s">
        <v>2037</v>
      </c>
      <c r="AF404" s="144" t="s">
        <v>6070</v>
      </c>
      <c r="AG404" s="4"/>
      <c r="AH404" s="4"/>
      <c r="AI404" s="4"/>
      <c r="AJ404" s="4"/>
      <c r="AK404" s="4"/>
      <c r="AL404" t="s">
        <v>2116</v>
      </c>
    </row>
    <row r="405" spans="1:38">
      <c r="B405" s="175" t="s">
        <v>5175</v>
      </c>
      <c r="C405" s="174" t="s">
        <v>160</v>
      </c>
      <c r="D405" s="4" t="s">
        <v>2005</v>
      </c>
      <c r="E405" s="4" t="s">
        <v>2005</v>
      </c>
      <c r="F405" s="4" t="s">
        <v>1060</v>
      </c>
      <c r="G405" s="4" t="s">
        <v>6083</v>
      </c>
      <c r="H405" s="4" t="s">
        <v>1417</v>
      </c>
      <c r="I405" s="4" t="s">
        <v>1418</v>
      </c>
      <c r="J405" s="4" t="s">
        <v>6084</v>
      </c>
      <c r="K405" s="139">
        <v>4750000000</v>
      </c>
      <c r="L405" s="139">
        <v>4750000000</v>
      </c>
      <c r="M405" s="4" t="s">
        <v>5873</v>
      </c>
      <c r="N405" s="4" t="s">
        <v>3394</v>
      </c>
      <c r="O405" s="4" t="s">
        <v>2804</v>
      </c>
      <c r="P405" s="186">
        <f t="shared" si="32"/>
        <v>4750000000</v>
      </c>
      <c r="Q405" s="4"/>
      <c r="R405" s="4">
        <v>129</v>
      </c>
      <c r="S405" s="174" t="s">
        <v>70</v>
      </c>
      <c r="T405" s="4" t="s">
        <v>70</v>
      </c>
      <c r="U405" s="140">
        <v>45341</v>
      </c>
      <c r="V405" s="4" t="s">
        <v>1884</v>
      </c>
      <c r="W405" s="4" t="s">
        <v>1954</v>
      </c>
      <c r="X405" s="146" t="s">
        <v>70</v>
      </c>
      <c r="Y405" s="140">
        <v>45371</v>
      </c>
      <c r="Z405" s="4" t="s">
        <v>1885</v>
      </c>
      <c r="AA405" s="4" t="s">
        <v>1886</v>
      </c>
      <c r="AB405" s="141">
        <f t="shared" si="33"/>
        <v>4750000000</v>
      </c>
      <c r="AC405" s="142">
        <f t="shared" si="34"/>
        <v>0</v>
      </c>
      <c r="AD405" s="4"/>
      <c r="AE405" s="4" t="s">
        <v>2037</v>
      </c>
      <c r="AF405" s="144" t="s">
        <v>6070</v>
      </c>
      <c r="AG405" s="4"/>
      <c r="AH405" s="4"/>
      <c r="AI405" s="4"/>
      <c r="AJ405" s="4"/>
      <c r="AK405" s="4"/>
      <c r="AL405" t="s">
        <v>2116</v>
      </c>
    </row>
    <row r="406" spans="1:38">
      <c r="B406" s="175" t="s">
        <v>5175</v>
      </c>
      <c r="C406" s="174" t="s">
        <v>160</v>
      </c>
      <c r="D406" s="4" t="s">
        <v>2005</v>
      </c>
      <c r="E406" s="4" t="s">
        <v>2005</v>
      </c>
      <c r="F406" s="4" t="s">
        <v>1060</v>
      </c>
      <c r="G406" s="4" t="s">
        <v>6085</v>
      </c>
      <c r="H406" s="4" t="s">
        <v>1417</v>
      </c>
      <c r="I406" s="4" t="s">
        <v>1418</v>
      </c>
      <c r="J406" s="4" t="s">
        <v>6086</v>
      </c>
      <c r="K406" s="139">
        <v>7990731658</v>
      </c>
      <c r="L406" s="139">
        <v>7990731658</v>
      </c>
      <c r="M406" s="4" t="s">
        <v>5873</v>
      </c>
      <c r="N406" s="4" t="s">
        <v>3412</v>
      </c>
      <c r="O406" s="4" t="s">
        <v>4489</v>
      </c>
      <c r="P406" s="186">
        <f t="shared" si="32"/>
        <v>7990731658</v>
      </c>
      <c r="Q406" s="4"/>
      <c r="R406" s="4">
        <v>129</v>
      </c>
      <c r="S406" s="174" t="s">
        <v>70</v>
      </c>
      <c r="T406" s="4" t="s">
        <v>70</v>
      </c>
      <c r="U406" s="140">
        <v>45341</v>
      </c>
      <c r="V406" s="4" t="s">
        <v>1884</v>
      </c>
      <c r="W406" s="4" t="s">
        <v>1954</v>
      </c>
      <c r="X406" s="146" t="s">
        <v>70</v>
      </c>
      <c r="Y406" s="140">
        <v>45371</v>
      </c>
      <c r="Z406" s="4" t="s">
        <v>1885</v>
      </c>
      <c r="AA406" s="4" t="s">
        <v>1886</v>
      </c>
      <c r="AB406" s="141">
        <f t="shared" si="33"/>
        <v>7990731658</v>
      </c>
      <c r="AC406" s="142">
        <f t="shared" si="34"/>
        <v>0</v>
      </c>
      <c r="AD406" s="4"/>
      <c r="AE406" s="4" t="s">
        <v>2037</v>
      </c>
      <c r="AF406" s="144" t="s">
        <v>6070</v>
      </c>
      <c r="AG406" s="4"/>
      <c r="AH406" s="4"/>
      <c r="AI406" s="4"/>
      <c r="AJ406" s="4"/>
      <c r="AK406" s="4"/>
      <c r="AL406" t="s">
        <v>2116</v>
      </c>
    </row>
    <row r="407" spans="1:38">
      <c r="B407" s="175" t="s">
        <v>5175</v>
      </c>
      <c r="C407" s="174" t="s">
        <v>160</v>
      </c>
      <c r="D407" s="4" t="s">
        <v>2005</v>
      </c>
      <c r="E407" s="4" t="s">
        <v>2005</v>
      </c>
      <c r="F407" s="4" t="s">
        <v>1060</v>
      </c>
      <c r="G407" s="4" t="s">
        <v>6087</v>
      </c>
      <c r="H407" s="4" t="s">
        <v>1417</v>
      </c>
      <c r="I407" s="4" t="s">
        <v>1418</v>
      </c>
      <c r="J407" s="4" t="s">
        <v>6088</v>
      </c>
      <c r="K407" s="139">
        <v>10992218972</v>
      </c>
      <c r="L407" s="139">
        <v>10992218972</v>
      </c>
      <c r="M407" s="4" t="s">
        <v>5873</v>
      </c>
      <c r="N407" s="4" t="s">
        <v>3758</v>
      </c>
      <c r="O407" s="4" t="s">
        <v>3298</v>
      </c>
      <c r="P407" s="186">
        <f t="shared" si="32"/>
        <v>10992218972</v>
      </c>
      <c r="Q407" s="4"/>
      <c r="R407" s="4">
        <v>129</v>
      </c>
      <c r="S407" s="174" t="s">
        <v>70</v>
      </c>
      <c r="T407" s="4" t="s">
        <v>70</v>
      </c>
      <c r="U407" s="140">
        <v>45341</v>
      </c>
      <c r="V407" s="4" t="s">
        <v>1884</v>
      </c>
      <c r="W407" s="4" t="s">
        <v>1954</v>
      </c>
      <c r="X407" s="146" t="s">
        <v>70</v>
      </c>
      <c r="Y407" s="140">
        <v>45371</v>
      </c>
      <c r="Z407" s="4" t="s">
        <v>1885</v>
      </c>
      <c r="AA407" s="4" t="s">
        <v>1886</v>
      </c>
      <c r="AB407" s="141">
        <f t="shared" si="33"/>
        <v>10992218972</v>
      </c>
      <c r="AC407" s="142">
        <f t="shared" si="34"/>
        <v>0</v>
      </c>
      <c r="AD407" s="4"/>
      <c r="AE407" s="4" t="s">
        <v>2037</v>
      </c>
      <c r="AF407" s="144" t="s">
        <v>6070</v>
      </c>
      <c r="AG407" s="4"/>
      <c r="AH407" s="4"/>
      <c r="AI407" s="4"/>
      <c r="AJ407" s="4"/>
      <c r="AK407" s="4"/>
      <c r="AL407" t="s">
        <v>2116</v>
      </c>
    </row>
    <row r="408" spans="1:38">
      <c r="B408" s="175" t="s">
        <v>5175</v>
      </c>
      <c r="C408" s="174" t="s">
        <v>160</v>
      </c>
      <c r="D408" s="4" t="s">
        <v>2005</v>
      </c>
      <c r="E408" s="4" t="s">
        <v>2005</v>
      </c>
      <c r="F408" s="4" t="s">
        <v>1060</v>
      </c>
      <c r="G408" s="4" t="s">
        <v>6089</v>
      </c>
      <c r="H408" s="4" t="s">
        <v>1417</v>
      </c>
      <c r="I408" s="4" t="s">
        <v>1418</v>
      </c>
      <c r="J408" s="4" t="s">
        <v>6090</v>
      </c>
      <c r="K408" s="139">
        <v>790886750</v>
      </c>
      <c r="L408" s="139">
        <v>790886750</v>
      </c>
      <c r="M408" s="4" t="s">
        <v>5873</v>
      </c>
      <c r="N408" s="4" t="s">
        <v>3758</v>
      </c>
      <c r="O408" s="4" t="s">
        <v>3298</v>
      </c>
      <c r="P408" s="186">
        <f t="shared" si="32"/>
        <v>790886750</v>
      </c>
      <c r="Q408" s="4"/>
      <c r="R408" s="4">
        <v>129</v>
      </c>
      <c r="S408" s="174" t="s">
        <v>70</v>
      </c>
      <c r="T408" s="4" t="s">
        <v>70</v>
      </c>
      <c r="U408" s="140">
        <v>45341</v>
      </c>
      <c r="V408" s="4" t="s">
        <v>1884</v>
      </c>
      <c r="W408" s="4" t="s">
        <v>1954</v>
      </c>
      <c r="X408" s="146" t="s">
        <v>70</v>
      </c>
      <c r="Y408" s="140">
        <v>45371</v>
      </c>
      <c r="Z408" s="4" t="s">
        <v>1885</v>
      </c>
      <c r="AA408" s="4" t="s">
        <v>1886</v>
      </c>
      <c r="AB408" s="141">
        <f t="shared" si="33"/>
        <v>790886750</v>
      </c>
      <c r="AC408" s="142">
        <f t="shared" si="34"/>
        <v>0</v>
      </c>
      <c r="AD408" s="4"/>
      <c r="AE408" s="4" t="s">
        <v>2037</v>
      </c>
      <c r="AF408" s="144" t="s">
        <v>6070</v>
      </c>
      <c r="AG408" s="4"/>
      <c r="AH408" s="4"/>
      <c r="AI408" s="4"/>
      <c r="AJ408" s="4"/>
      <c r="AK408" s="4"/>
      <c r="AL408" t="s">
        <v>2116</v>
      </c>
    </row>
    <row r="409" spans="1:38">
      <c r="B409" s="175" t="s">
        <v>5175</v>
      </c>
      <c r="C409" s="174" t="s">
        <v>160</v>
      </c>
      <c r="D409" s="4" t="s">
        <v>2005</v>
      </c>
      <c r="E409" s="4" t="s">
        <v>2005</v>
      </c>
      <c r="F409" s="4" t="s">
        <v>1060</v>
      </c>
      <c r="G409" s="4" t="s">
        <v>6091</v>
      </c>
      <c r="H409" s="4" t="s">
        <v>1417</v>
      </c>
      <c r="I409" s="4" t="s">
        <v>1418</v>
      </c>
      <c r="J409" s="4" t="s">
        <v>6092</v>
      </c>
      <c r="K409" s="139">
        <v>3010624546</v>
      </c>
      <c r="L409" s="139">
        <v>3010624546</v>
      </c>
      <c r="M409" s="4" t="s">
        <v>6093</v>
      </c>
      <c r="N409" s="4" t="s">
        <v>2144</v>
      </c>
      <c r="O409" s="4" t="s">
        <v>3237</v>
      </c>
      <c r="P409" s="186">
        <f t="shared" si="32"/>
        <v>3010624546</v>
      </c>
      <c r="Q409" s="4"/>
      <c r="R409" s="4">
        <v>129</v>
      </c>
      <c r="S409" s="174" t="s">
        <v>70</v>
      </c>
      <c r="T409" s="4" t="s">
        <v>70</v>
      </c>
      <c r="U409" s="140">
        <v>45341</v>
      </c>
      <c r="V409" s="4" t="s">
        <v>1884</v>
      </c>
      <c r="W409" s="4" t="s">
        <v>1954</v>
      </c>
      <c r="X409" s="146" t="s">
        <v>70</v>
      </c>
      <c r="Y409" s="140">
        <v>45371</v>
      </c>
      <c r="Z409" s="4" t="s">
        <v>1885</v>
      </c>
      <c r="AA409" s="4" t="s">
        <v>1886</v>
      </c>
      <c r="AB409" s="141">
        <f t="shared" si="33"/>
        <v>3010624546</v>
      </c>
      <c r="AC409" s="142">
        <f t="shared" si="34"/>
        <v>0</v>
      </c>
      <c r="AD409" s="4"/>
      <c r="AE409" s="4" t="s">
        <v>2037</v>
      </c>
      <c r="AF409" s="144" t="s">
        <v>6070</v>
      </c>
      <c r="AG409" s="4"/>
      <c r="AH409" s="4"/>
      <c r="AI409" s="4"/>
      <c r="AJ409" s="4"/>
      <c r="AK409" s="4"/>
      <c r="AL409" t="s">
        <v>2116</v>
      </c>
    </row>
    <row r="410" spans="1:38">
      <c r="B410" s="175" t="s">
        <v>5175</v>
      </c>
      <c r="C410" s="174" t="s">
        <v>160</v>
      </c>
      <c r="D410" s="4" t="s">
        <v>2005</v>
      </c>
      <c r="E410" s="4" t="s">
        <v>2005</v>
      </c>
      <c r="F410" s="4" t="s">
        <v>1060</v>
      </c>
      <c r="G410" s="4" t="s">
        <v>6094</v>
      </c>
      <c r="H410" s="4" t="s">
        <v>1417</v>
      </c>
      <c r="I410" s="4" t="s">
        <v>1418</v>
      </c>
      <c r="J410" s="4" t="s">
        <v>6095</v>
      </c>
      <c r="K410" s="139">
        <v>3500000000</v>
      </c>
      <c r="L410" s="139">
        <v>3500000000</v>
      </c>
      <c r="M410" s="4" t="s">
        <v>6093</v>
      </c>
      <c r="N410" s="4" t="s">
        <v>2997</v>
      </c>
      <c r="O410" s="4" t="s">
        <v>3675</v>
      </c>
      <c r="P410" s="186">
        <f t="shared" si="32"/>
        <v>3500000000</v>
      </c>
      <c r="Q410" s="4"/>
      <c r="R410" s="4">
        <v>129</v>
      </c>
      <c r="S410" s="174" t="s">
        <v>70</v>
      </c>
      <c r="T410" s="4" t="s">
        <v>70</v>
      </c>
      <c r="U410" s="140">
        <v>45341</v>
      </c>
      <c r="V410" s="4" t="s">
        <v>1884</v>
      </c>
      <c r="W410" s="4" t="s">
        <v>1954</v>
      </c>
      <c r="X410" s="146" t="s">
        <v>70</v>
      </c>
      <c r="Y410" s="140">
        <v>45371</v>
      </c>
      <c r="Z410" s="4" t="s">
        <v>1885</v>
      </c>
      <c r="AA410" s="4" t="s">
        <v>1886</v>
      </c>
      <c r="AB410" s="141">
        <f t="shared" si="33"/>
        <v>3500000000</v>
      </c>
      <c r="AC410" s="142">
        <f t="shared" si="34"/>
        <v>0</v>
      </c>
      <c r="AD410" s="4"/>
      <c r="AE410" s="4" t="s">
        <v>2037</v>
      </c>
      <c r="AF410" s="144" t="s">
        <v>6070</v>
      </c>
      <c r="AG410" s="4"/>
      <c r="AH410" s="4"/>
      <c r="AI410" s="4"/>
      <c r="AJ410" s="4"/>
      <c r="AK410" s="4"/>
      <c r="AL410" t="s">
        <v>2116</v>
      </c>
    </row>
    <row r="411" spans="1:38">
      <c r="B411" s="175" t="s">
        <v>5175</v>
      </c>
      <c r="C411" s="174" t="s">
        <v>160</v>
      </c>
      <c r="D411" s="4" t="s">
        <v>2005</v>
      </c>
      <c r="E411" s="4" t="s">
        <v>2005</v>
      </c>
      <c r="F411" s="4" t="s">
        <v>1060</v>
      </c>
      <c r="G411" s="4" t="s">
        <v>6096</v>
      </c>
      <c r="H411" s="4" t="s">
        <v>1417</v>
      </c>
      <c r="I411" s="4" t="s">
        <v>1418</v>
      </c>
      <c r="J411" s="4" t="s">
        <v>6097</v>
      </c>
      <c r="K411" s="139">
        <v>7000000000</v>
      </c>
      <c r="L411" s="139">
        <v>7000000000</v>
      </c>
      <c r="M411" s="4" t="s">
        <v>6093</v>
      </c>
      <c r="N411" s="4" t="s">
        <v>3258</v>
      </c>
      <c r="O411" s="4" t="s">
        <v>4465</v>
      </c>
      <c r="P411" s="186">
        <f t="shared" si="32"/>
        <v>7000000000</v>
      </c>
      <c r="Q411" s="4"/>
      <c r="R411" s="4">
        <v>129</v>
      </c>
      <c r="S411" s="174" t="s">
        <v>70</v>
      </c>
      <c r="T411" s="4" t="s">
        <v>70</v>
      </c>
      <c r="U411" s="140">
        <v>45341</v>
      </c>
      <c r="V411" s="4" t="s">
        <v>1884</v>
      </c>
      <c r="W411" s="4" t="s">
        <v>1954</v>
      </c>
      <c r="X411" s="146" t="s">
        <v>70</v>
      </c>
      <c r="Y411" s="140">
        <v>45371</v>
      </c>
      <c r="Z411" s="4" t="s">
        <v>1885</v>
      </c>
      <c r="AA411" s="4" t="s">
        <v>1886</v>
      </c>
      <c r="AB411" s="141">
        <f t="shared" si="33"/>
        <v>7000000000</v>
      </c>
      <c r="AC411" s="142">
        <f t="shared" si="34"/>
        <v>0</v>
      </c>
      <c r="AD411" s="4"/>
      <c r="AE411" s="4" t="s">
        <v>2037</v>
      </c>
      <c r="AF411" s="144" t="s">
        <v>6070</v>
      </c>
      <c r="AG411" s="4"/>
      <c r="AH411" s="4"/>
      <c r="AI411" s="4"/>
      <c r="AJ411" s="4"/>
      <c r="AK411" s="4"/>
      <c r="AL411" t="s">
        <v>2116</v>
      </c>
    </row>
    <row r="412" spans="1:38">
      <c r="B412" s="175" t="s">
        <v>5175</v>
      </c>
      <c r="C412" s="174" t="s">
        <v>160</v>
      </c>
      <c r="D412" s="4" t="s">
        <v>2005</v>
      </c>
      <c r="E412" s="4" t="s">
        <v>2005</v>
      </c>
      <c r="F412" s="4" t="s">
        <v>1060</v>
      </c>
      <c r="G412" s="4" t="s">
        <v>6098</v>
      </c>
      <c r="H412" s="4" t="s">
        <v>1417</v>
      </c>
      <c r="I412" s="4" t="s">
        <v>1418</v>
      </c>
      <c r="J412" s="4" t="s">
        <v>6099</v>
      </c>
      <c r="K412" s="139">
        <v>8537560574</v>
      </c>
      <c r="L412" s="139">
        <v>8537560574</v>
      </c>
      <c r="M412" s="4" t="s">
        <v>6093</v>
      </c>
      <c r="N412" s="4" t="s">
        <v>2560</v>
      </c>
      <c r="O412" s="4" t="s">
        <v>6100</v>
      </c>
      <c r="P412" s="186">
        <f t="shared" si="32"/>
        <v>8537560574</v>
      </c>
      <c r="Q412" s="4"/>
      <c r="R412" s="4">
        <v>129</v>
      </c>
      <c r="S412" s="174" t="s">
        <v>70</v>
      </c>
      <c r="T412" s="4" t="s">
        <v>70</v>
      </c>
      <c r="U412" s="140">
        <v>45341</v>
      </c>
      <c r="V412" s="4" t="s">
        <v>1884</v>
      </c>
      <c r="W412" s="4" t="s">
        <v>1954</v>
      </c>
      <c r="X412" s="146" t="s">
        <v>70</v>
      </c>
      <c r="Y412" s="140">
        <v>45371</v>
      </c>
      <c r="Z412" s="4" t="s">
        <v>1885</v>
      </c>
      <c r="AA412" s="4" t="s">
        <v>1886</v>
      </c>
      <c r="AB412" s="141">
        <f t="shared" si="33"/>
        <v>8537560574</v>
      </c>
      <c r="AC412" s="142">
        <f t="shared" si="34"/>
        <v>0</v>
      </c>
      <c r="AD412" s="4"/>
      <c r="AE412" s="4" t="s">
        <v>2037</v>
      </c>
      <c r="AF412" s="144" t="s">
        <v>6070</v>
      </c>
      <c r="AG412" s="4"/>
      <c r="AH412" s="4"/>
      <c r="AI412" s="4"/>
      <c r="AJ412" s="4"/>
      <c r="AK412" s="4"/>
      <c r="AL412" t="s">
        <v>2116</v>
      </c>
    </row>
    <row r="413" spans="1:38">
      <c r="B413" s="175" t="s">
        <v>5175</v>
      </c>
      <c r="C413" s="174" t="s">
        <v>160</v>
      </c>
      <c r="D413" s="4" t="s">
        <v>2005</v>
      </c>
      <c r="E413" s="4" t="s">
        <v>2005</v>
      </c>
      <c r="F413" s="4" t="s">
        <v>1060</v>
      </c>
      <c r="G413" s="4" t="s">
        <v>6101</v>
      </c>
      <c r="H413" s="4" t="s">
        <v>1417</v>
      </c>
      <c r="I413" s="4" t="s">
        <v>1418</v>
      </c>
      <c r="J413" s="4" t="s">
        <v>6102</v>
      </c>
      <c r="K413" s="139">
        <v>9157008526</v>
      </c>
      <c r="L413" s="139">
        <v>9157008526</v>
      </c>
      <c r="M413" s="4" t="s">
        <v>6093</v>
      </c>
      <c r="N413" s="4" t="s">
        <v>3380</v>
      </c>
      <c r="O413" s="4" t="s">
        <v>3420</v>
      </c>
      <c r="P413" s="186">
        <f t="shared" si="32"/>
        <v>9157008526</v>
      </c>
      <c r="Q413" s="4"/>
      <c r="R413" s="4">
        <v>129</v>
      </c>
      <c r="S413" s="174" t="s">
        <v>70</v>
      </c>
      <c r="T413" s="4" t="s">
        <v>70</v>
      </c>
      <c r="U413" s="140">
        <v>45341</v>
      </c>
      <c r="V413" s="4" t="s">
        <v>1884</v>
      </c>
      <c r="W413" s="4" t="s">
        <v>1954</v>
      </c>
      <c r="X413" s="146" t="s">
        <v>70</v>
      </c>
      <c r="Y413" s="140">
        <v>45371</v>
      </c>
      <c r="Z413" s="4" t="s">
        <v>1885</v>
      </c>
      <c r="AA413" s="4" t="s">
        <v>1886</v>
      </c>
      <c r="AB413" s="141">
        <f t="shared" si="33"/>
        <v>9157008526</v>
      </c>
      <c r="AC413" s="142">
        <f t="shared" si="34"/>
        <v>0</v>
      </c>
      <c r="AD413" s="4"/>
      <c r="AE413" s="4" t="s">
        <v>2037</v>
      </c>
      <c r="AF413" s="144" t="s">
        <v>6070</v>
      </c>
      <c r="AG413" s="4"/>
      <c r="AH413" s="4"/>
      <c r="AI413" s="4"/>
      <c r="AJ413" s="4"/>
      <c r="AK413" s="4"/>
      <c r="AL413" t="s">
        <v>2116</v>
      </c>
    </row>
    <row r="414" spans="1:38">
      <c r="B414" s="175" t="s">
        <v>5175</v>
      </c>
      <c r="C414" s="174" t="s">
        <v>160</v>
      </c>
      <c r="D414" s="4" t="s">
        <v>2005</v>
      </c>
      <c r="E414" s="4" t="s">
        <v>2005</v>
      </c>
      <c r="F414" s="4" t="s">
        <v>1060</v>
      </c>
      <c r="G414" s="4" t="s">
        <v>6103</v>
      </c>
      <c r="H414" s="4" t="s">
        <v>1417</v>
      </c>
      <c r="I414" s="4" t="s">
        <v>1418</v>
      </c>
      <c r="J414" s="4" t="s">
        <v>6104</v>
      </c>
      <c r="K414" s="139">
        <v>5686389508</v>
      </c>
      <c r="L414" s="139">
        <v>5686389508</v>
      </c>
      <c r="M414" s="4" t="s">
        <v>6093</v>
      </c>
      <c r="N414" s="4" t="s">
        <v>3711</v>
      </c>
      <c r="O414" s="4" t="s">
        <v>2686</v>
      </c>
      <c r="P414" s="186">
        <f t="shared" si="32"/>
        <v>5686389508</v>
      </c>
      <c r="Q414" s="4"/>
      <c r="R414" s="4">
        <v>129</v>
      </c>
      <c r="S414" s="174" t="s">
        <v>70</v>
      </c>
      <c r="T414" s="4" t="s">
        <v>70</v>
      </c>
      <c r="U414" s="140">
        <v>45341</v>
      </c>
      <c r="V414" s="4" t="s">
        <v>1884</v>
      </c>
      <c r="W414" s="4" t="s">
        <v>1954</v>
      </c>
      <c r="X414" s="146" t="s">
        <v>70</v>
      </c>
      <c r="Y414" s="140">
        <v>45371</v>
      </c>
      <c r="Z414" s="4" t="s">
        <v>1885</v>
      </c>
      <c r="AA414" s="4" t="s">
        <v>1886</v>
      </c>
      <c r="AB414" s="141">
        <f t="shared" si="33"/>
        <v>5686389508</v>
      </c>
      <c r="AC414" s="142">
        <f t="shared" si="34"/>
        <v>0</v>
      </c>
      <c r="AD414" s="4"/>
      <c r="AE414" s="4" t="s">
        <v>2037</v>
      </c>
      <c r="AF414" s="144" t="s">
        <v>6070</v>
      </c>
      <c r="AG414" s="4"/>
      <c r="AH414" s="4"/>
      <c r="AI414" s="4"/>
      <c r="AJ414" s="4"/>
      <c r="AK414" s="4"/>
      <c r="AL414" t="s">
        <v>2116</v>
      </c>
    </row>
    <row r="415" spans="1:38">
      <c r="A415" t="s">
        <v>6105</v>
      </c>
      <c r="B415" s="145" t="s">
        <v>5175</v>
      </c>
      <c r="C415" s="4" t="s">
        <v>160</v>
      </c>
      <c r="D415" s="4" t="s">
        <v>1990</v>
      </c>
      <c r="E415" s="4" t="s">
        <v>1990</v>
      </c>
      <c r="F415" s="4" t="s">
        <v>1060</v>
      </c>
      <c r="G415" s="4" t="s">
        <v>6106</v>
      </c>
      <c r="H415" s="4" t="s">
        <v>1291</v>
      </c>
      <c r="I415" s="4" t="s">
        <v>1292</v>
      </c>
      <c r="J415" s="4" t="s">
        <v>6107</v>
      </c>
      <c r="K415" s="139">
        <v>190000000</v>
      </c>
      <c r="L415" s="139">
        <v>190000000</v>
      </c>
      <c r="M415" s="4" t="s">
        <v>5787</v>
      </c>
      <c r="N415" s="4" t="s">
        <v>1914</v>
      </c>
      <c r="O415" s="4" t="s">
        <v>3568</v>
      </c>
      <c r="P415" s="186">
        <f t="shared" si="32"/>
        <v>190000000</v>
      </c>
      <c r="Q415" s="186">
        <f t="shared" ref="Q415:Q426" si="35">P415-K415</f>
        <v>0</v>
      </c>
      <c r="R415" s="4" t="s">
        <v>2503</v>
      </c>
      <c r="S415" s="4" t="s">
        <v>70</v>
      </c>
      <c r="T415" s="4"/>
      <c r="U415" s="140">
        <v>45353</v>
      </c>
      <c r="V415" s="4" t="s">
        <v>1884</v>
      </c>
      <c r="W415" s="4" t="s">
        <v>1954</v>
      </c>
      <c r="X415" s="146" t="s">
        <v>70</v>
      </c>
      <c r="Y415" s="140">
        <v>45364</v>
      </c>
      <c r="Z415" s="4" t="s">
        <v>1885</v>
      </c>
      <c r="AA415" s="4" t="s">
        <v>1886</v>
      </c>
      <c r="AB415" s="141">
        <f t="shared" si="33"/>
        <v>190000000</v>
      </c>
      <c r="AC415" s="142">
        <f t="shared" si="34"/>
        <v>0</v>
      </c>
      <c r="AD415" s="4"/>
      <c r="AE415" s="4" t="s">
        <v>2037</v>
      </c>
      <c r="AF415" s="252" t="s">
        <v>6108</v>
      </c>
      <c r="AG415" s="4"/>
      <c r="AH415" s="4"/>
      <c r="AI415" s="4"/>
      <c r="AJ415" s="4"/>
      <c r="AK415" s="4"/>
    </row>
    <row r="416" spans="1:38">
      <c r="A416" t="s">
        <v>6105</v>
      </c>
      <c r="B416" s="145" t="s">
        <v>5175</v>
      </c>
      <c r="C416" s="4" t="s">
        <v>160</v>
      </c>
      <c r="D416" s="4" t="s">
        <v>1990</v>
      </c>
      <c r="E416" s="4" t="s">
        <v>1990</v>
      </c>
      <c r="F416" s="4" t="s">
        <v>1060</v>
      </c>
      <c r="G416" s="4" t="s">
        <v>6109</v>
      </c>
      <c r="H416" s="4" t="s">
        <v>1291</v>
      </c>
      <c r="I416" s="4" t="s">
        <v>1292</v>
      </c>
      <c r="J416" s="4" t="s">
        <v>6110</v>
      </c>
      <c r="K416" s="139">
        <v>2583000000</v>
      </c>
      <c r="L416" s="139">
        <v>2583000000</v>
      </c>
      <c r="M416" s="4" t="s">
        <v>5787</v>
      </c>
      <c r="N416" s="4" t="s">
        <v>2160</v>
      </c>
      <c r="O416" s="4" t="s">
        <v>3508</v>
      </c>
      <c r="P416" s="186">
        <f t="shared" si="32"/>
        <v>2583000000</v>
      </c>
      <c r="Q416" s="186">
        <f t="shared" si="35"/>
        <v>0</v>
      </c>
      <c r="R416" s="4" t="s">
        <v>2503</v>
      </c>
      <c r="S416" s="4" t="s">
        <v>70</v>
      </c>
      <c r="T416" s="4"/>
      <c r="U416" s="140">
        <v>45353</v>
      </c>
      <c r="V416" s="4" t="s">
        <v>1884</v>
      </c>
      <c r="W416" s="4" t="s">
        <v>1954</v>
      </c>
      <c r="X416" s="146" t="s">
        <v>70</v>
      </c>
      <c r="Y416" s="140">
        <v>45364</v>
      </c>
      <c r="Z416" s="4" t="s">
        <v>1885</v>
      </c>
      <c r="AA416" s="4" t="s">
        <v>1886</v>
      </c>
      <c r="AB416" s="141">
        <f t="shared" si="33"/>
        <v>2583000000</v>
      </c>
      <c r="AC416" s="142">
        <f t="shared" si="34"/>
        <v>0</v>
      </c>
      <c r="AD416" s="4"/>
      <c r="AE416" s="4" t="s">
        <v>2037</v>
      </c>
      <c r="AF416" s="252" t="s">
        <v>6108</v>
      </c>
      <c r="AG416" s="4"/>
      <c r="AH416" s="4"/>
      <c r="AI416" s="4"/>
      <c r="AJ416" s="4"/>
      <c r="AK416" s="4"/>
    </row>
    <row r="417" spans="1:38">
      <c r="A417" t="s">
        <v>6105</v>
      </c>
      <c r="B417" s="145" t="s">
        <v>5175</v>
      </c>
      <c r="C417" s="4" t="s">
        <v>160</v>
      </c>
      <c r="D417" s="4" t="s">
        <v>1990</v>
      </c>
      <c r="E417" s="4" t="s">
        <v>1990</v>
      </c>
      <c r="F417" s="4" t="s">
        <v>1060</v>
      </c>
      <c r="G417" s="4" t="s">
        <v>6111</v>
      </c>
      <c r="H417" s="4" t="s">
        <v>1291</v>
      </c>
      <c r="I417" s="4" t="s">
        <v>1292</v>
      </c>
      <c r="J417" s="4" t="s">
        <v>6112</v>
      </c>
      <c r="K417" s="139">
        <v>7686000000</v>
      </c>
      <c r="L417" s="139">
        <v>7686000000</v>
      </c>
      <c r="M417" s="4" t="s">
        <v>5787</v>
      </c>
      <c r="N417" s="4" t="s">
        <v>3862</v>
      </c>
      <c r="O417" s="4" t="s">
        <v>3608</v>
      </c>
      <c r="P417" s="186">
        <f t="shared" si="32"/>
        <v>7686000000</v>
      </c>
      <c r="Q417" s="186">
        <f t="shared" si="35"/>
        <v>0</v>
      </c>
      <c r="R417" s="4" t="s">
        <v>2503</v>
      </c>
      <c r="S417" s="4" t="s">
        <v>70</v>
      </c>
      <c r="T417" s="4"/>
      <c r="U417" s="140">
        <v>45353</v>
      </c>
      <c r="V417" s="4" t="s">
        <v>1884</v>
      </c>
      <c r="W417" s="4" t="s">
        <v>1954</v>
      </c>
      <c r="X417" s="146" t="s">
        <v>70</v>
      </c>
      <c r="Y417" s="140">
        <v>45364</v>
      </c>
      <c r="Z417" s="4" t="s">
        <v>1885</v>
      </c>
      <c r="AA417" s="4" t="s">
        <v>1886</v>
      </c>
      <c r="AB417" s="141">
        <f t="shared" si="33"/>
        <v>7686000000</v>
      </c>
      <c r="AC417" s="142">
        <f t="shared" si="34"/>
        <v>0</v>
      </c>
      <c r="AD417" s="4"/>
      <c r="AE417" s="4" t="s">
        <v>2037</v>
      </c>
      <c r="AF417" s="252" t="s">
        <v>6108</v>
      </c>
      <c r="AG417" s="4"/>
      <c r="AH417" s="4"/>
      <c r="AI417" s="4"/>
      <c r="AJ417" s="4"/>
      <c r="AK417" s="4"/>
    </row>
    <row r="418" spans="1:38">
      <c r="A418" t="s">
        <v>6105</v>
      </c>
      <c r="B418" s="145" t="s">
        <v>5175</v>
      </c>
      <c r="C418" s="4" t="s">
        <v>160</v>
      </c>
      <c r="D418" s="4" t="s">
        <v>1990</v>
      </c>
      <c r="E418" s="4" t="s">
        <v>1990</v>
      </c>
      <c r="F418" s="4" t="s">
        <v>1060</v>
      </c>
      <c r="G418" s="4" t="s">
        <v>6113</v>
      </c>
      <c r="H418" s="4" t="s">
        <v>1291</v>
      </c>
      <c r="I418" s="4" t="s">
        <v>1292</v>
      </c>
      <c r="J418" s="4" t="s">
        <v>6114</v>
      </c>
      <c r="K418" s="139">
        <v>7709000000</v>
      </c>
      <c r="L418" s="139">
        <v>7709000000</v>
      </c>
      <c r="M418" s="4" t="s">
        <v>5787</v>
      </c>
      <c r="N418" s="4" t="s">
        <v>3378</v>
      </c>
      <c r="O418" s="4" t="s">
        <v>3458</v>
      </c>
      <c r="P418" s="186">
        <f t="shared" si="32"/>
        <v>7709000000</v>
      </c>
      <c r="Q418" s="186">
        <f t="shared" si="35"/>
        <v>0</v>
      </c>
      <c r="R418" s="4" t="s">
        <v>2503</v>
      </c>
      <c r="S418" s="4" t="s">
        <v>70</v>
      </c>
      <c r="T418" s="4"/>
      <c r="U418" s="140">
        <v>45353</v>
      </c>
      <c r="V418" s="4" t="s">
        <v>1884</v>
      </c>
      <c r="W418" s="4" t="s">
        <v>1954</v>
      </c>
      <c r="X418" s="146" t="s">
        <v>70</v>
      </c>
      <c r="Y418" s="140">
        <v>45364</v>
      </c>
      <c r="Z418" s="4" t="s">
        <v>1885</v>
      </c>
      <c r="AA418" s="4" t="s">
        <v>1886</v>
      </c>
      <c r="AB418" s="141">
        <f t="shared" si="33"/>
        <v>7709000000</v>
      </c>
      <c r="AC418" s="142">
        <f t="shared" si="34"/>
        <v>0</v>
      </c>
      <c r="AD418" s="4"/>
      <c r="AE418" s="4" t="s">
        <v>2037</v>
      </c>
      <c r="AF418" s="252" t="s">
        <v>6108</v>
      </c>
      <c r="AG418" s="4"/>
      <c r="AH418" s="4"/>
      <c r="AI418" s="4"/>
      <c r="AJ418" s="4"/>
      <c r="AK418" s="4"/>
    </row>
    <row r="419" spans="1:38">
      <c r="A419" t="s">
        <v>6105</v>
      </c>
      <c r="B419" s="145" t="s">
        <v>5175</v>
      </c>
      <c r="C419" s="4" t="s">
        <v>160</v>
      </c>
      <c r="D419" s="4" t="s">
        <v>1990</v>
      </c>
      <c r="E419" s="4" t="s">
        <v>1990</v>
      </c>
      <c r="F419" s="4" t="s">
        <v>1060</v>
      </c>
      <c r="G419" s="4" t="s">
        <v>6115</v>
      </c>
      <c r="H419" s="4" t="s">
        <v>1291</v>
      </c>
      <c r="I419" s="4" t="s">
        <v>1292</v>
      </c>
      <c r="J419" s="4" t="s">
        <v>6116</v>
      </c>
      <c r="K419" s="139">
        <v>5709000000</v>
      </c>
      <c r="L419" s="139">
        <v>5709000000</v>
      </c>
      <c r="M419" s="4" t="s">
        <v>5787</v>
      </c>
      <c r="N419" s="4" t="s">
        <v>2568</v>
      </c>
      <c r="O419" s="4" t="s">
        <v>2569</v>
      </c>
      <c r="P419" s="186">
        <f t="shared" si="32"/>
        <v>5709000000</v>
      </c>
      <c r="Q419" s="186">
        <f t="shared" si="35"/>
        <v>0</v>
      </c>
      <c r="R419" s="4" t="s">
        <v>2503</v>
      </c>
      <c r="S419" s="4" t="s">
        <v>70</v>
      </c>
      <c r="T419" s="4"/>
      <c r="U419" s="140">
        <v>45353</v>
      </c>
      <c r="V419" s="4" t="s">
        <v>1884</v>
      </c>
      <c r="W419" s="4" t="s">
        <v>1954</v>
      </c>
      <c r="X419" s="146" t="s">
        <v>70</v>
      </c>
      <c r="Y419" s="140">
        <v>45364</v>
      </c>
      <c r="Z419" s="4" t="s">
        <v>1885</v>
      </c>
      <c r="AA419" s="4" t="s">
        <v>1886</v>
      </c>
      <c r="AB419" s="141">
        <f t="shared" si="33"/>
        <v>5709000000</v>
      </c>
      <c r="AC419" s="142">
        <f t="shared" si="34"/>
        <v>0</v>
      </c>
      <c r="AD419" s="4"/>
      <c r="AE419" s="4" t="s">
        <v>2037</v>
      </c>
      <c r="AF419" s="252" t="s">
        <v>6108</v>
      </c>
      <c r="AG419" s="4"/>
      <c r="AH419" s="4"/>
      <c r="AI419" s="4"/>
      <c r="AJ419" s="4"/>
      <c r="AK419" s="4"/>
    </row>
    <row r="420" spans="1:38">
      <c r="A420" t="s">
        <v>6105</v>
      </c>
      <c r="B420" s="145" t="s">
        <v>5175</v>
      </c>
      <c r="C420" s="4" t="s">
        <v>160</v>
      </c>
      <c r="D420" s="4" t="s">
        <v>1990</v>
      </c>
      <c r="E420" s="4" t="s">
        <v>1990</v>
      </c>
      <c r="F420" s="4" t="s">
        <v>1060</v>
      </c>
      <c r="G420" s="4" t="s">
        <v>6117</v>
      </c>
      <c r="H420" s="4" t="s">
        <v>1291</v>
      </c>
      <c r="I420" s="4" t="s">
        <v>1292</v>
      </c>
      <c r="J420" s="4" t="s">
        <v>6118</v>
      </c>
      <c r="K420" s="139">
        <v>3153000000</v>
      </c>
      <c r="L420" s="139">
        <v>3153000000</v>
      </c>
      <c r="M420" s="4" t="s">
        <v>5787</v>
      </c>
      <c r="N420" s="4" t="s">
        <v>2656</v>
      </c>
      <c r="O420" s="4" t="s">
        <v>3655</v>
      </c>
      <c r="P420" s="186">
        <f t="shared" si="32"/>
        <v>3153000000</v>
      </c>
      <c r="Q420" s="186">
        <f t="shared" si="35"/>
        <v>0</v>
      </c>
      <c r="R420" s="4" t="s">
        <v>2503</v>
      </c>
      <c r="S420" s="4" t="s">
        <v>70</v>
      </c>
      <c r="T420" s="4"/>
      <c r="U420" s="140">
        <v>45353</v>
      </c>
      <c r="V420" s="4" t="s">
        <v>1884</v>
      </c>
      <c r="W420" s="4" t="s">
        <v>1954</v>
      </c>
      <c r="X420" s="146" t="s">
        <v>70</v>
      </c>
      <c r="Y420" s="140">
        <v>45364</v>
      </c>
      <c r="Z420" s="4" t="s">
        <v>1885</v>
      </c>
      <c r="AA420" s="4" t="s">
        <v>1886</v>
      </c>
      <c r="AB420" s="141">
        <f t="shared" si="33"/>
        <v>3153000000</v>
      </c>
      <c r="AC420" s="142">
        <f t="shared" si="34"/>
        <v>0</v>
      </c>
      <c r="AD420" s="4"/>
      <c r="AE420" s="4" t="s">
        <v>2037</v>
      </c>
      <c r="AF420" s="252" t="s">
        <v>6108</v>
      </c>
      <c r="AG420" s="4"/>
      <c r="AH420" s="4"/>
      <c r="AI420" s="4"/>
      <c r="AJ420" s="4"/>
      <c r="AK420" s="4"/>
    </row>
    <row r="421" spans="1:38">
      <c r="A421" t="s">
        <v>6105</v>
      </c>
      <c r="B421" s="145" t="s">
        <v>5175</v>
      </c>
      <c r="C421" s="4" t="s">
        <v>160</v>
      </c>
      <c r="D421" s="4" t="s">
        <v>1990</v>
      </c>
      <c r="E421" s="4" t="s">
        <v>1990</v>
      </c>
      <c r="F421" s="4" t="s">
        <v>1060</v>
      </c>
      <c r="G421" s="4" t="s">
        <v>6119</v>
      </c>
      <c r="H421" s="4" t="s">
        <v>1291</v>
      </c>
      <c r="I421" s="4" t="s">
        <v>1292</v>
      </c>
      <c r="J421" s="4" t="s">
        <v>6120</v>
      </c>
      <c r="K421" s="139">
        <v>6461000000</v>
      </c>
      <c r="L421" s="139">
        <v>6461000000</v>
      </c>
      <c r="M421" s="4" t="s">
        <v>5787</v>
      </c>
      <c r="N421" s="4" t="s">
        <v>3210</v>
      </c>
      <c r="O421" s="4" t="s">
        <v>3225</v>
      </c>
      <c r="P421" s="186">
        <f t="shared" si="32"/>
        <v>6461000000</v>
      </c>
      <c r="Q421" s="186">
        <f t="shared" si="35"/>
        <v>0</v>
      </c>
      <c r="R421" s="4" t="s">
        <v>2503</v>
      </c>
      <c r="S421" s="4" t="s">
        <v>70</v>
      </c>
      <c r="T421" s="4"/>
      <c r="U421" s="140">
        <v>45353</v>
      </c>
      <c r="V421" s="4" t="s">
        <v>1884</v>
      </c>
      <c r="W421" s="4" t="s">
        <v>1954</v>
      </c>
      <c r="X421" s="146" t="s">
        <v>70</v>
      </c>
      <c r="Y421" s="140">
        <v>45364</v>
      </c>
      <c r="Z421" s="4" t="s">
        <v>1885</v>
      </c>
      <c r="AA421" s="4" t="s">
        <v>1886</v>
      </c>
      <c r="AB421" s="141">
        <f t="shared" si="33"/>
        <v>6461000000</v>
      </c>
      <c r="AC421" s="142">
        <f t="shared" si="34"/>
        <v>0</v>
      </c>
      <c r="AD421" s="4"/>
      <c r="AE421" s="4" t="s">
        <v>2037</v>
      </c>
      <c r="AF421" s="252" t="s">
        <v>6108</v>
      </c>
      <c r="AG421" s="4"/>
      <c r="AH421" s="4"/>
      <c r="AI421" s="4"/>
      <c r="AJ421" s="4"/>
      <c r="AK421" s="4"/>
    </row>
    <row r="422" spans="1:38">
      <c r="A422" t="s">
        <v>6105</v>
      </c>
      <c r="B422" s="145" t="s">
        <v>5175</v>
      </c>
      <c r="C422" s="4" t="s">
        <v>160</v>
      </c>
      <c r="D422" s="4" t="s">
        <v>1990</v>
      </c>
      <c r="E422" s="4" t="s">
        <v>1990</v>
      </c>
      <c r="F422" s="4" t="s">
        <v>1060</v>
      </c>
      <c r="G422" s="4" t="s">
        <v>6121</v>
      </c>
      <c r="H422" s="4" t="s">
        <v>1291</v>
      </c>
      <c r="I422" s="4" t="s">
        <v>1292</v>
      </c>
      <c r="J422" s="4" t="s">
        <v>6122</v>
      </c>
      <c r="K422" s="139">
        <v>9391000000</v>
      </c>
      <c r="L422" s="139">
        <v>9391000000</v>
      </c>
      <c r="M422" s="4" t="s">
        <v>5787</v>
      </c>
      <c r="N422" s="4" t="s">
        <v>5596</v>
      </c>
      <c r="O422" s="4" t="s">
        <v>3641</v>
      </c>
      <c r="P422" s="186">
        <f t="shared" si="32"/>
        <v>9391000000</v>
      </c>
      <c r="Q422" s="186">
        <f t="shared" si="35"/>
        <v>0</v>
      </c>
      <c r="R422" s="4" t="s">
        <v>2503</v>
      </c>
      <c r="S422" s="4" t="s">
        <v>70</v>
      </c>
      <c r="T422" s="4"/>
      <c r="U422" s="140">
        <v>45353</v>
      </c>
      <c r="V422" s="4" t="s">
        <v>1884</v>
      </c>
      <c r="W422" s="4" t="s">
        <v>1954</v>
      </c>
      <c r="X422" s="146" t="s">
        <v>70</v>
      </c>
      <c r="Y422" s="140">
        <v>45364</v>
      </c>
      <c r="Z422" s="4" t="s">
        <v>1885</v>
      </c>
      <c r="AA422" s="4" t="s">
        <v>1886</v>
      </c>
      <c r="AB422" s="141">
        <f t="shared" si="33"/>
        <v>9391000000</v>
      </c>
      <c r="AC422" s="142">
        <f t="shared" si="34"/>
        <v>0</v>
      </c>
      <c r="AD422" s="4"/>
      <c r="AE422" s="4" t="s">
        <v>2037</v>
      </c>
      <c r="AF422" s="252" t="s">
        <v>6108</v>
      </c>
      <c r="AG422" s="4"/>
      <c r="AH422" s="4"/>
      <c r="AI422" s="4"/>
      <c r="AJ422" s="4"/>
      <c r="AK422" s="4"/>
    </row>
    <row r="423" spans="1:38">
      <c r="A423" t="s">
        <v>6105</v>
      </c>
      <c r="B423" s="145" t="s">
        <v>5175</v>
      </c>
      <c r="C423" s="4" t="s">
        <v>160</v>
      </c>
      <c r="D423" s="4" t="s">
        <v>1990</v>
      </c>
      <c r="E423" s="4" t="s">
        <v>1990</v>
      </c>
      <c r="F423" s="4" t="s">
        <v>1060</v>
      </c>
      <c r="G423" s="4" t="s">
        <v>6123</v>
      </c>
      <c r="H423" s="4" t="s">
        <v>1291</v>
      </c>
      <c r="I423" s="4" t="s">
        <v>1292</v>
      </c>
      <c r="J423" s="4" t="s">
        <v>6124</v>
      </c>
      <c r="K423" s="139">
        <v>1440000000</v>
      </c>
      <c r="L423" s="139">
        <v>1440000000</v>
      </c>
      <c r="M423" s="4" t="s">
        <v>5787</v>
      </c>
      <c r="N423" s="4" t="s">
        <v>2855</v>
      </c>
      <c r="O423" s="4" t="s">
        <v>3631</v>
      </c>
      <c r="P423" s="186">
        <f t="shared" si="32"/>
        <v>1440000000</v>
      </c>
      <c r="Q423" s="186">
        <f t="shared" si="35"/>
        <v>0</v>
      </c>
      <c r="R423" s="4" t="s">
        <v>2503</v>
      </c>
      <c r="S423" s="4" t="s">
        <v>70</v>
      </c>
      <c r="T423" s="4"/>
      <c r="U423" s="140">
        <v>45353</v>
      </c>
      <c r="V423" s="4" t="s">
        <v>1884</v>
      </c>
      <c r="W423" s="4" t="s">
        <v>1954</v>
      </c>
      <c r="X423" s="146" t="s">
        <v>70</v>
      </c>
      <c r="Y423" s="140">
        <v>45364</v>
      </c>
      <c r="Z423" s="4" t="s">
        <v>1885</v>
      </c>
      <c r="AA423" s="4" t="s">
        <v>1886</v>
      </c>
      <c r="AB423" s="141">
        <f t="shared" si="33"/>
        <v>1440000000</v>
      </c>
      <c r="AC423" s="142">
        <f t="shared" si="34"/>
        <v>0</v>
      </c>
      <c r="AD423" s="4"/>
      <c r="AE423" s="4" t="s">
        <v>2037</v>
      </c>
      <c r="AF423" s="252" t="s">
        <v>6108</v>
      </c>
      <c r="AG423" s="4"/>
      <c r="AH423" s="4"/>
      <c r="AI423" s="4"/>
      <c r="AJ423" s="4"/>
      <c r="AK423" s="4"/>
    </row>
    <row r="424" spans="1:38">
      <c r="A424" t="s">
        <v>6105</v>
      </c>
      <c r="B424" s="145" t="s">
        <v>5175</v>
      </c>
      <c r="C424" s="4" t="s">
        <v>160</v>
      </c>
      <c r="D424" s="4" t="s">
        <v>1990</v>
      </c>
      <c r="E424" s="4" t="s">
        <v>1990</v>
      </c>
      <c r="F424" s="4" t="s">
        <v>1060</v>
      </c>
      <c r="G424" s="4" t="s">
        <v>6125</v>
      </c>
      <c r="H424" s="4" t="s">
        <v>1291</v>
      </c>
      <c r="I424" s="4" t="s">
        <v>1292</v>
      </c>
      <c r="J424" s="4" t="s">
        <v>6126</v>
      </c>
      <c r="K424" s="139">
        <v>2650000000</v>
      </c>
      <c r="L424" s="139">
        <v>2650000000</v>
      </c>
      <c r="M424" s="4" t="s">
        <v>5873</v>
      </c>
      <c r="N424" s="4" t="s">
        <v>4284</v>
      </c>
      <c r="O424" s="4" t="s">
        <v>2602</v>
      </c>
      <c r="P424" s="186">
        <f t="shared" si="32"/>
        <v>2650000000</v>
      </c>
      <c r="Q424" s="186">
        <f t="shared" si="35"/>
        <v>0</v>
      </c>
      <c r="R424" s="4" t="s">
        <v>2503</v>
      </c>
      <c r="S424" s="4" t="s">
        <v>70</v>
      </c>
      <c r="T424" s="4"/>
      <c r="U424" s="140">
        <v>45353</v>
      </c>
      <c r="V424" s="4" t="s">
        <v>1884</v>
      </c>
      <c r="W424" s="4" t="s">
        <v>1954</v>
      </c>
      <c r="X424" s="146" t="s">
        <v>70</v>
      </c>
      <c r="Y424" s="140">
        <v>45364</v>
      </c>
      <c r="Z424" s="4" t="s">
        <v>1885</v>
      </c>
      <c r="AA424" s="4" t="s">
        <v>1886</v>
      </c>
      <c r="AB424" s="141">
        <f t="shared" si="33"/>
        <v>2650000000</v>
      </c>
      <c r="AC424" s="142">
        <f t="shared" si="34"/>
        <v>0</v>
      </c>
      <c r="AD424" s="4"/>
      <c r="AE424" s="4" t="s">
        <v>2037</v>
      </c>
      <c r="AF424" s="252" t="s">
        <v>6108</v>
      </c>
      <c r="AG424" s="4"/>
      <c r="AH424" s="4"/>
      <c r="AI424" s="4"/>
      <c r="AJ424" s="4"/>
      <c r="AK424" s="4"/>
    </row>
    <row r="425" spans="1:38">
      <c r="A425" t="s">
        <v>6105</v>
      </c>
      <c r="B425" s="145" t="s">
        <v>5175</v>
      </c>
      <c r="C425" s="4" t="s">
        <v>160</v>
      </c>
      <c r="D425" s="4" t="s">
        <v>1990</v>
      </c>
      <c r="E425" s="4" t="s">
        <v>1990</v>
      </c>
      <c r="F425" s="4" t="s">
        <v>1060</v>
      </c>
      <c r="G425" s="4" t="s">
        <v>6127</v>
      </c>
      <c r="H425" s="4" t="s">
        <v>1291</v>
      </c>
      <c r="I425" s="4" t="s">
        <v>1292</v>
      </c>
      <c r="J425" s="4" t="s">
        <v>6128</v>
      </c>
      <c r="K425" s="139">
        <v>5239000000</v>
      </c>
      <c r="L425" s="139">
        <v>5239000000</v>
      </c>
      <c r="M425" s="4" t="s">
        <v>5873</v>
      </c>
      <c r="N425" s="4" t="s">
        <v>2587</v>
      </c>
      <c r="O425" s="4" t="s">
        <v>2219</v>
      </c>
      <c r="P425" s="186">
        <f t="shared" si="32"/>
        <v>5239000000</v>
      </c>
      <c r="Q425" s="186">
        <f t="shared" si="35"/>
        <v>0</v>
      </c>
      <c r="R425" s="4" t="s">
        <v>2503</v>
      </c>
      <c r="S425" s="4" t="s">
        <v>70</v>
      </c>
      <c r="T425" s="4"/>
      <c r="U425" s="140">
        <v>45353</v>
      </c>
      <c r="V425" s="4" t="s">
        <v>1884</v>
      </c>
      <c r="W425" s="4" t="s">
        <v>1954</v>
      </c>
      <c r="X425" s="146" t="s">
        <v>70</v>
      </c>
      <c r="Y425" s="140">
        <v>45364</v>
      </c>
      <c r="Z425" s="4" t="s">
        <v>1885</v>
      </c>
      <c r="AA425" s="4" t="s">
        <v>1886</v>
      </c>
      <c r="AB425" s="141">
        <f t="shared" si="33"/>
        <v>5239000000</v>
      </c>
      <c r="AC425" s="142">
        <f t="shared" si="34"/>
        <v>0</v>
      </c>
      <c r="AD425" s="4"/>
      <c r="AE425" s="4" t="s">
        <v>2037</v>
      </c>
      <c r="AF425" s="252" t="s">
        <v>6108</v>
      </c>
      <c r="AG425" s="4"/>
      <c r="AH425" s="4"/>
      <c r="AI425" s="4"/>
      <c r="AJ425" s="4"/>
      <c r="AK425" s="4"/>
    </row>
    <row r="426" spans="1:38">
      <c r="A426" t="s">
        <v>6105</v>
      </c>
      <c r="B426" s="145" t="s">
        <v>5175</v>
      </c>
      <c r="C426" s="4" t="s">
        <v>160</v>
      </c>
      <c r="D426" s="4" t="s">
        <v>1990</v>
      </c>
      <c r="E426" s="4" t="s">
        <v>1990</v>
      </c>
      <c r="F426" s="4" t="s">
        <v>1060</v>
      </c>
      <c r="G426" s="4" t="s">
        <v>6129</v>
      </c>
      <c r="H426" s="4" t="s">
        <v>1291</v>
      </c>
      <c r="I426" s="4" t="s">
        <v>1292</v>
      </c>
      <c r="J426" s="4" t="s">
        <v>6130</v>
      </c>
      <c r="K426" s="139">
        <v>4827000000</v>
      </c>
      <c r="L426" s="139">
        <v>4827000000</v>
      </c>
      <c r="M426" s="4" t="s">
        <v>5873</v>
      </c>
      <c r="N426" s="4" t="s">
        <v>1864</v>
      </c>
      <c r="O426" s="4" t="s">
        <v>2582</v>
      </c>
      <c r="P426" s="186">
        <f t="shared" si="32"/>
        <v>4827000000</v>
      </c>
      <c r="Q426" s="186">
        <f t="shared" si="35"/>
        <v>0</v>
      </c>
      <c r="R426" s="4" t="s">
        <v>2503</v>
      </c>
      <c r="S426" s="4" t="s">
        <v>70</v>
      </c>
      <c r="T426" s="4"/>
      <c r="U426" s="140">
        <v>45353</v>
      </c>
      <c r="V426" s="4" t="s">
        <v>1884</v>
      </c>
      <c r="W426" s="4" t="s">
        <v>1954</v>
      </c>
      <c r="X426" s="146" t="s">
        <v>70</v>
      </c>
      <c r="Y426" s="140">
        <v>45364</v>
      </c>
      <c r="Z426" s="4" t="s">
        <v>1885</v>
      </c>
      <c r="AA426" s="4" t="s">
        <v>1886</v>
      </c>
      <c r="AB426" s="141">
        <f t="shared" si="33"/>
        <v>4827000000</v>
      </c>
      <c r="AC426" s="142">
        <f t="shared" si="34"/>
        <v>0</v>
      </c>
      <c r="AD426" s="4"/>
      <c r="AE426" s="4" t="s">
        <v>2037</v>
      </c>
      <c r="AF426" s="252" t="s">
        <v>6108</v>
      </c>
      <c r="AG426" s="4"/>
      <c r="AH426" s="4"/>
      <c r="AI426" s="4"/>
      <c r="AJ426" s="4"/>
      <c r="AK426" s="4"/>
    </row>
    <row r="427" spans="1:38">
      <c r="B427" s="145" t="s">
        <v>5175</v>
      </c>
      <c r="C427" s="4" t="s">
        <v>160</v>
      </c>
      <c r="D427" s="4" t="s">
        <v>2470</v>
      </c>
      <c r="E427" s="4" t="s">
        <v>2470</v>
      </c>
      <c r="F427" s="4" t="s">
        <v>1060</v>
      </c>
      <c r="G427" s="4" t="s">
        <v>6131</v>
      </c>
      <c r="H427" s="4" t="s">
        <v>1485</v>
      </c>
      <c r="I427" s="4" t="s">
        <v>1486</v>
      </c>
      <c r="J427" s="4" t="s">
        <v>6132</v>
      </c>
      <c r="K427" s="139">
        <v>1440000000</v>
      </c>
      <c r="L427" s="139">
        <v>1440000000</v>
      </c>
      <c r="M427" s="4" t="s">
        <v>5873</v>
      </c>
      <c r="N427" s="4" t="s">
        <v>3758</v>
      </c>
      <c r="O427" s="4" t="s">
        <v>2869</v>
      </c>
      <c r="P427" s="186">
        <f t="shared" si="32"/>
        <v>1440000000</v>
      </c>
      <c r="Q427" s="186">
        <f>K427-P427</f>
        <v>0</v>
      </c>
      <c r="R427" s="4">
        <v>155</v>
      </c>
      <c r="S427" s="4" t="s">
        <v>70</v>
      </c>
      <c r="T427" s="4" t="s">
        <v>70</v>
      </c>
      <c r="U427" s="140">
        <v>45352</v>
      </c>
      <c r="V427" s="4" t="s">
        <v>1884</v>
      </c>
      <c r="W427" s="4" t="s">
        <v>1954</v>
      </c>
      <c r="X427" s="146">
        <v>0</v>
      </c>
      <c r="Y427" s="146">
        <v>0</v>
      </c>
      <c r="Z427" s="146">
        <v>0</v>
      </c>
      <c r="AA427" s="4"/>
      <c r="AB427" s="141"/>
      <c r="AC427" s="142"/>
      <c r="AD427" s="4"/>
      <c r="AE427" s="4"/>
      <c r="AF427" s="144"/>
      <c r="AG427" s="4"/>
      <c r="AH427" s="143" t="s">
        <v>70</v>
      </c>
      <c r="AI427" s="4"/>
      <c r="AJ427" s="143" t="s">
        <v>9560</v>
      </c>
      <c r="AK427" s="143" t="s">
        <v>9553</v>
      </c>
    </row>
    <row r="428" spans="1:38">
      <c r="B428" s="175" t="s">
        <v>5418</v>
      </c>
      <c r="C428" s="174" t="s">
        <v>160</v>
      </c>
      <c r="D428" s="4" t="s">
        <v>6133</v>
      </c>
      <c r="E428" s="4" t="s">
        <v>6133</v>
      </c>
      <c r="F428" s="4" t="s">
        <v>1060</v>
      </c>
      <c r="G428" s="4" t="s">
        <v>6134</v>
      </c>
      <c r="H428" s="4" t="s">
        <v>1728</v>
      </c>
      <c r="I428" s="4" t="s">
        <v>1729</v>
      </c>
      <c r="J428" s="4" t="s">
        <v>6135</v>
      </c>
      <c r="K428" s="139">
        <v>150000000</v>
      </c>
      <c r="L428" s="139">
        <v>150000000</v>
      </c>
      <c r="M428" s="4" t="s">
        <v>6136</v>
      </c>
      <c r="N428" s="4" t="s">
        <v>6137</v>
      </c>
      <c r="O428" s="4" t="s">
        <v>3655</v>
      </c>
      <c r="P428" s="186">
        <f t="shared" si="32"/>
        <v>150000000</v>
      </c>
      <c r="Q428" s="186">
        <f t="shared" ref="Q428:Q459" si="36">L428-P428</f>
        <v>0</v>
      </c>
      <c r="R428" s="4">
        <v>17</v>
      </c>
      <c r="S428" s="4" t="s">
        <v>70</v>
      </c>
      <c r="T428" s="4" t="s">
        <v>70</v>
      </c>
      <c r="U428" s="140">
        <v>45341</v>
      </c>
      <c r="V428" s="4" t="s">
        <v>1884</v>
      </c>
      <c r="W428" s="4" t="s">
        <v>1954</v>
      </c>
      <c r="X428" s="146" t="s">
        <v>70</v>
      </c>
      <c r="Y428" s="140">
        <v>45371</v>
      </c>
      <c r="Z428" s="4" t="s">
        <v>1885</v>
      </c>
      <c r="AA428" s="4" t="s">
        <v>1886</v>
      </c>
      <c r="AB428" s="141">
        <f t="shared" si="33"/>
        <v>150000000</v>
      </c>
      <c r="AC428" s="142">
        <f t="shared" si="34"/>
        <v>0</v>
      </c>
      <c r="AD428" s="4"/>
      <c r="AE428" s="4" t="s">
        <v>2037</v>
      </c>
      <c r="AF428" s="144" t="s">
        <v>6138</v>
      </c>
      <c r="AG428" s="4"/>
      <c r="AH428" s="4"/>
      <c r="AI428" s="4"/>
      <c r="AJ428" s="4"/>
      <c r="AK428" s="4"/>
      <c r="AL428" t="s">
        <v>2116</v>
      </c>
    </row>
    <row r="429" spans="1:38">
      <c r="B429" s="175" t="s">
        <v>5418</v>
      </c>
      <c r="C429" s="174" t="s">
        <v>160</v>
      </c>
      <c r="D429" s="4" t="s">
        <v>6133</v>
      </c>
      <c r="E429" s="4" t="s">
        <v>6133</v>
      </c>
      <c r="F429" s="4" t="s">
        <v>1060</v>
      </c>
      <c r="G429" s="4" t="s">
        <v>6139</v>
      </c>
      <c r="H429" s="4" t="s">
        <v>1728</v>
      </c>
      <c r="I429" s="4" t="s">
        <v>1729</v>
      </c>
      <c r="J429" s="4" t="s">
        <v>6140</v>
      </c>
      <c r="K429" s="139">
        <v>138788820</v>
      </c>
      <c r="L429" s="139">
        <v>138788820</v>
      </c>
      <c r="M429" s="4" t="s">
        <v>5713</v>
      </c>
      <c r="N429" s="4" t="s">
        <v>3488</v>
      </c>
      <c r="O429" s="4" t="s">
        <v>2842</v>
      </c>
      <c r="P429" s="186">
        <f t="shared" si="32"/>
        <v>138788820</v>
      </c>
      <c r="Q429" s="186">
        <f t="shared" si="36"/>
        <v>0</v>
      </c>
      <c r="R429" s="4">
        <v>17</v>
      </c>
      <c r="S429" s="4" t="s">
        <v>70</v>
      </c>
      <c r="T429" s="4" t="s">
        <v>70</v>
      </c>
      <c r="U429" s="140">
        <v>45341</v>
      </c>
      <c r="V429" s="4" t="s">
        <v>1884</v>
      </c>
      <c r="W429" s="4" t="s">
        <v>1954</v>
      </c>
      <c r="X429" s="146" t="s">
        <v>70</v>
      </c>
      <c r="Y429" s="140">
        <v>45371</v>
      </c>
      <c r="Z429" s="4" t="s">
        <v>1885</v>
      </c>
      <c r="AA429" s="4" t="s">
        <v>1886</v>
      </c>
      <c r="AB429" s="141">
        <f t="shared" si="33"/>
        <v>138788820</v>
      </c>
      <c r="AC429" s="142">
        <f t="shared" si="34"/>
        <v>0</v>
      </c>
      <c r="AD429" s="4"/>
      <c r="AE429" s="4" t="s">
        <v>2037</v>
      </c>
      <c r="AF429" s="144" t="s">
        <v>6138</v>
      </c>
      <c r="AG429" s="4"/>
      <c r="AH429" s="4"/>
      <c r="AI429" s="4"/>
      <c r="AJ429" s="4"/>
      <c r="AK429" s="4"/>
      <c r="AL429" t="s">
        <v>2116</v>
      </c>
    </row>
    <row r="430" spans="1:38">
      <c r="B430" s="175" t="s">
        <v>5418</v>
      </c>
      <c r="C430" s="174" t="s">
        <v>160</v>
      </c>
      <c r="D430" s="4" t="s">
        <v>6133</v>
      </c>
      <c r="E430" s="4" t="s">
        <v>6133</v>
      </c>
      <c r="F430" s="4" t="s">
        <v>1060</v>
      </c>
      <c r="G430" s="4" t="s">
        <v>6141</v>
      </c>
      <c r="H430" s="4" t="s">
        <v>1728</v>
      </c>
      <c r="I430" s="4" t="s">
        <v>1729</v>
      </c>
      <c r="J430" s="4" t="s">
        <v>6142</v>
      </c>
      <c r="K430" s="139">
        <v>984000000</v>
      </c>
      <c r="L430" s="139">
        <v>984000000</v>
      </c>
      <c r="M430" s="4" t="s">
        <v>5651</v>
      </c>
      <c r="N430" s="4" t="s">
        <v>3502</v>
      </c>
      <c r="O430" s="4" t="s">
        <v>3568</v>
      </c>
      <c r="P430" s="186">
        <f t="shared" si="32"/>
        <v>984000000</v>
      </c>
      <c r="Q430" s="186">
        <f t="shared" si="36"/>
        <v>0</v>
      </c>
      <c r="R430" s="4">
        <v>17</v>
      </c>
      <c r="S430" s="4" t="s">
        <v>70</v>
      </c>
      <c r="T430" s="4" t="s">
        <v>70</v>
      </c>
      <c r="U430" s="140">
        <v>45341</v>
      </c>
      <c r="V430" s="4" t="s">
        <v>1884</v>
      </c>
      <c r="W430" s="4" t="s">
        <v>1954</v>
      </c>
      <c r="X430" s="146" t="s">
        <v>70</v>
      </c>
      <c r="Y430" s="140">
        <v>45371</v>
      </c>
      <c r="Z430" s="4" t="s">
        <v>1885</v>
      </c>
      <c r="AA430" s="4" t="s">
        <v>1886</v>
      </c>
      <c r="AB430" s="141">
        <f t="shared" si="33"/>
        <v>984000000</v>
      </c>
      <c r="AC430" s="142">
        <f t="shared" si="34"/>
        <v>0</v>
      </c>
      <c r="AD430" s="4"/>
      <c r="AE430" s="4" t="s">
        <v>2037</v>
      </c>
      <c r="AF430" s="144" t="s">
        <v>6138</v>
      </c>
      <c r="AG430" s="4"/>
      <c r="AH430" s="4"/>
      <c r="AI430" s="4"/>
      <c r="AJ430" s="4"/>
      <c r="AK430" s="4"/>
      <c r="AL430" t="s">
        <v>2116</v>
      </c>
    </row>
    <row r="431" spans="1:38">
      <c r="B431" s="175" t="s">
        <v>5418</v>
      </c>
      <c r="C431" s="174" t="s">
        <v>160</v>
      </c>
      <c r="D431" s="4" t="s">
        <v>6133</v>
      </c>
      <c r="E431" s="4" t="s">
        <v>6133</v>
      </c>
      <c r="F431" s="4" t="s">
        <v>1060</v>
      </c>
      <c r="G431" s="4" t="s">
        <v>6143</v>
      </c>
      <c r="H431" s="4" t="s">
        <v>1728</v>
      </c>
      <c r="I431" s="4" t="s">
        <v>1729</v>
      </c>
      <c r="J431" s="4" t="s">
        <v>6144</v>
      </c>
      <c r="K431" s="139">
        <v>955000000</v>
      </c>
      <c r="L431" s="139">
        <v>955000000</v>
      </c>
      <c r="M431" s="4" t="s">
        <v>5651</v>
      </c>
      <c r="N431" s="4" t="s">
        <v>2876</v>
      </c>
      <c r="O431" s="4" t="s">
        <v>3088</v>
      </c>
      <c r="P431" s="186">
        <f t="shared" si="32"/>
        <v>955000000</v>
      </c>
      <c r="Q431" s="186">
        <f t="shared" si="36"/>
        <v>0</v>
      </c>
      <c r="R431" s="4">
        <v>17</v>
      </c>
      <c r="S431" s="4" t="s">
        <v>70</v>
      </c>
      <c r="T431" s="4" t="s">
        <v>70</v>
      </c>
      <c r="U431" s="140">
        <v>45341</v>
      </c>
      <c r="V431" s="4" t="s">
        <v>1884</v>
      </c>
      <c r="W431" s="4" t="s">
        <v>1954</v>
      </c>
      <c r="X431" s="146" t="s">
        <v>70</v>
      </c>
      <c r="Y431" s="140">
        <v>45371</v>
      </c>
      <c r="Z431" s="4" t="s">
        <v>1885</v>
      </c>
      <c r="AA431" s="4" t="s">
        <v>1886</v>
      </c>
      <c r="AB431" s="141">
        <f t="shared" si="33"/>
        <v>955000000</v>
      </c>
      <c r="AC431" s="142">
        <f t="shared" si="34"/>
        <v>0</v>
      </c>
      <c r="AD431" s="4"/>
      <c r="AE431" s="4" t="s">
        <v>2037</v>
      </c>
      <c r="AF431" s="144" t="s">
        <v>6138</v>
      </c>
      <c r="AG431" s="4"/>
      <c r="AH431" s="4"/>
      <c r="AI431" s="4"/>
      <c r="AJ431" s="4"/>
      <c r="AK431" s="4"/>
      <c r="AL431" t="s">
        <v>2116</v>
      </c>
    </row>
    <row r="432" spans="1:38">
      <c r="B432" s="175" t="s">
        <v>5418</v>
      </c>
      <c r="C432" s="174" t="s">
        <v>160</v>
      </c>
      <c r="D432" s="4" t="s">
        <v>6133</v>
      </c>
      <c r="E432" s="4" t="s">
        <v>6133</v>
      </c>
      <c r="F432" s="4" t="s">
        <v>1060</v>
      </c>
      <c r="G432" s="4" t="s">
        <v>6145</v>
      </c>
      <c r="H432" s="4" t="s">
        <v>1728</v>
      </c>
      <c r="I432" s="4" t="s">
        <v>1729</v>
      </c>
      <c r="J432" s="4" t="s">
        <v>6146</v>
      </c>
      <c r="K432" s="139">
        <v>866512140</v>
      </c>
      <c r="L432" s="139">
        <v>866512140</v>
      </c>
      <c r="M432" s="4" t="s">
        <v>5651</v>
      </c>
      <c r="N432" s="4" t="s">
        <v>3794</v>
      </c>
      <c r="O432" s="4" t="s">
        <v>2897</v>
      </c>
      <c r="P432" s="186">
        <f t="shared" si="32"/>
        <v>866512140</v>
      </c>
      <c r="Q432" s="186">
        <f t="shared" si="36"/>
        <v>0</v>
      </c>
      <c r="R432" s="4">
        <v>17</v>
      </c>
      <c r="S432" s="4" t="s">
        <v>70</v>
      </c>
      <c r="T432" s="4" t="s">
        <v>70</v>
      </c>
      <c r="U432" s="140">
        <v>45341</v>
      </c>
      <c r="V432" s="4" t="s">
        <v>1884</v>
      </c>
      <c r="W432" s="4" t="s">
        <v>1954</v>
      </c>
      <c r="X432" s="146" t="s">
        <v>70</v>
      </c>
      <c r="Y432" s="140">
        <v>45371</v>
      </c>
      <c r="Z432" s="4" t="s">
        <v>1885</v>
      </c>
      <c r="AA432" s="4" t="s">
        <v>1886</v>
      </c>
      <c r="AB432" s="141">
        <f t="shared" si="33"/>
        <v>866512140</v>
      </c>
      <c r="AC432" s="142">
        <f t="shared" si="34"/>
        <v>0</v>
      </c>
      <c r="AD432" s="4"/>
      <c r="AE432" s="4" t="s">
        <v>2037</v>
      </c>
      <c r="AF432" s="144" t="s">
        <v>6138</v>
      </c>
      <c r="AG432" s="4"/>
      <c r="AH432" s="4"/>
      <c r="AI432" s="4"/>
      <c r="AJ432" s="4"/>
      <c r="AK432" s="4"/>
      <c r="AL432" t="s">
        <v>2116</v>
      </c>
    </row>
    <row r="433" spans="2:38">
      <c r="B433" s="175" t="s">
        <v>5418</v>
      </c>
      <c r="C433" s="174" t="s">
        <v>160</v>
      </c>
      <c r="D433" s="4" t="s">
        <v>6133</v>
      </c>
      <c r="E433" s="4" t="s">
        <v>6133</v>
      </c>
      <c r="F433" s="4" t="s">
        <v>1060</v>
      </c>
      <c r="G433" s="4" t="s">
        <v>6147</v>
      </c>
      <c r="H433" s="4" t="s">
        <v>1728</v>
      </c>
      <c r="I433" s="4" t="s">
        <v>1729</v>
      </c>
      <c r="J433" s="4" t="s">
        <v>6148</v>
      </c>
      <c r="K433" s="139">
        <v>1000000000</v>
      </c>
      <c r="L433" s="139">
        <v>1000000000</v>
      </c>
      <c r="M433" s="4" t="s">
        <v>5651</v>
      </c>
      <c r="N433" s="4" t="s">
        <v>2212</v>
      </c>
      <c r="O433" s="4" t="s">
        <v>2751</v>
      </c>
      <c r="P433" s="186">
        <f t="shared" si="32"/>
        <v>1000000000</v>
      </c>
      <c r="Q433" s="186">
        <f t="shared" si="36"/>
        <v>0</v>
      </c>
      <c r="R433" s="4">
        <v>17</v>
      </c>
      <c r="S433" s="4" t="s">
        <v>70</v>
      </c>
      <c r="T433" s="4" t="s">
        <v>70</v>
      </c>
      <c r="U433" s="140">
        <v>45341</v>
      </c>
      <c r="V433" s="4" t="s">
        <v>1884</v>
      </c>
      <c r="W433" s="4" t="s">
        <v>1954</v>
      </c>
      <c r="X433" s="146" t="s">
        <v>70</v>
      </c>
      <c r="Y433" s="140">
        <v>45371</v>
      </c>
      <c r="Z433" s="4" t="s">
        <v>1885</v>
      </c>
      <c r="AA433" s="4" t="s">
        <v>1886</v>
      </c>
      <c r="AB433" s="141">
        <f t="shared" si="33"/>
        <v>1000000000</v>
      </c>
      <c r="AC433" s="142">
        <f t="shared" si="34"/>
        <v>0</v>
      </c>
      <c r="AD433" s="4"/>
      <c r="AE433" s="4" t="s">
        <v>2037</v>
      </c>
      <c r="AF433" s="144" t="s">
        <v>6138</v>
      </c>
      <c r="AG433" s="4"/>
      <c r="AH433" s="4"/>
      <c r="AI433" s="4"/>
      <c r="AJ433" s="4"/>
      <c r="AK433" s="4"/>
      <c r="AL433" t="s">
        <v>2116</v>
      </c>
    </row>
    <row r="434" spans="2:38">
      <c r="B434" s="175" t="s">
        <v>5418</v>
      </c>
      <c r="C434" s="174" t="s">
        <v>160</v>
      </c>
      <c r="D434" s="4" t="s">
        <v>6133</v>
      </c>
      <c r="E434" s="4" t="s">
        <v>6133</v>
      </c>
      <c r="F434" s="4" t="s">
        <v>1060</v>
      </c>
      <c r="G434" s="4" t="s">
        <v>6149</v>
      </c>
      <c r="H434" s="4" t="s">
        <v>1728</v>
      </c>
      <c r="I434" s="4" t="s">
        <v>1729</v>
      </c>
      <c r="J434" s="4" t="s">
        <v>6150</v>
      </c>
      <c r="K434" s="139">
        <v>1217200000</v>
      </c>
      <c r="L434" s="139">
        <v>1217200000</v>
      </c>
      <c r="M434" s="4" t="s">
        <v>5651</v>
      </c>
      <c r="N434" s="4" t="s">
        <v>3361</v>
      </c>
      <c r="O434" s="4" t="s">
        <v>2502</v>
      </c>
      <c r="P434" s="186">
        <f t="shared" si="32"/>
        <v>1217200000</v>
      </c>
      <c r="Q434" s="186">
        <f t="shared" si="36"/>
        <v>0</v>
      </c>
      <c r="R434" s="4">
        <v>17</v>
      </c>
      <c r="S434" s="4" t="s">
        <v>70</v>
      </c>
      <c r="T434" s="4" t="s">
        <v>70</v>
      </c>
      <c r="U434" s="140">
        <v>45341</v>
      </c>
      <c r="V434" s="4" t="s">
        <v>1884</v>
      </c>
      <c r="W434" s="4" t="s">
        <v>1954</v>
      </c>
      <c r="X434" s="146" t="s">
        <v>70</v>
      </c>
      <c r="Y434" s="140">
        <v>45371</v>
      </c>
      <c r="Z434" s="4" t="s">
        <v>1885</v>
      </c>
      <c r="AA434" s="4" t="s">
        <v>1886</v>
      </c>
      <c r="AB434" s="141">
        <f t="shared" si="33"/>
        <v>1217200000</v>
      </c>
      <c r="AC434" s="142">
        <f t="shared" si="34"/>
        <v>0</v>
      </c>
      <c r="AD434" s="4"/>
      <c r="AE434" s="4" t="s">
        <v>2037</v>
      </c>
      <c r="AF434" s="144" t="s">
        <v>6138</v>
      </c>
      <c r="AG434" s="4"/>
      <c r="AH434" s="4"/>
      <c r="AI434" s="4"/>
      <c r="AJ434" s="4"/>
      <c r="AK434" s="4"/>
      <c r="AL434" t="s">
        <v>2116</v>
      </c>
    </row>
    <row r="435" spans="2:38">
      <c r="B435" s="175" t="s">
        <v>5418</v>
      </c>
      <c r="C435" s="174" t="s">
        <v>160</v>
      </c>
      <c r="D435" s="4" t="s">
        <v>6133</v>
      </c>
      <c r="E435" s="4" t="s">
        <v>6133</v>
      </c>
      <c r="F435" s="4" t="s">
        <v>1060</v>
      </c>
      <c r="G435" s="4" t="s">
        <v>6151</v>
      </c>
      <c r="H435" s="4" t="s">
        <v>1728</v>
      </c>
      <c r="I435" s="4" t="s">
        <v>1729</v>
      </c>
      <c r="J435" s="4" t="s">
        <v>6152</v>
      </c>
      <c r="K435" s="139">
        <v>1005147000</v>
      </c>
      <c r="L435" s="139">
        <v>1005147000</v>
      </c>
      <c r="M435" s="4" t="s">
        <v>5651</v>
      </c>
      <c r="N435" s="4" t="s">
        <v>3547</v>
      </c>
      <c r="O435" s="4" t="s">
        <v>3868</v>
      </c>
      <c r="P435" s="186">
        <f t="shared" si="32"/>
        <v>1005147000</v>
      </c>
      <c r="Q435" s="186">
        <f t="shared" si="36"/>
        <v>0</v>
      </c>
      <c r="R435" s="4">
        <v>17</v>
      </c>
      <c r="S435" s="4" t="s">
        <v>70</v>
      </c>
      <c r="T435" s="4" t="s">
        <v>70</v>
      </c>
      <c r="U435" s="140">
        <v>45341</v>
      </c>
      <c r="V435" s="4" t="s">
        <v>1884</v>
      </c>
      <c r="W435" s="4" t="s">
        <v>1954</v>
      </c>
      <c r="X435" s="146" t="s">
        <v>70</v>
      </c>
      <c r="Y435" s="140">
        <v>45371</v>
      </c>
      <c r="Z435" s="4" t="s">
        <v>1885</v>
      </c>
      <c r="AA435" s="4" t="s">
        <v>1886</v>
      </c>
      <c r="AB435" s="141">
        <f t="shared" si="33"/>
        <v>1005147000</v>
      </c>
      <c r="AC435" s="142">
        <f t="shared" si="34"/>
        <v>0</v>
      </c>
      <c r="AD435" s="4"/>
      <c r="AE435" s="4" t="s">
        <v>2037</v>
      </c>
      <c r="AF435" s="144" t="s">
        <v>6138</v>
      </c>
      <c r="AG435" s="4"/>
      <c r="AH435" s="4"/>
      <c r="AI435" s="4"/>
      <c r="AJ435" s="4"/>
      <c r="AK435" s="4"/>
      <c r="AL435" t="s">
        <v>2116</v>
      </c>
    </row>
    <row r="436" spans="2:38">
      <c r="B436" s="175" t="s">
        <v>5418</v>
      </c>
      <c r="C436" s="174" t="s">
        <v>160</v>
      </c>
      <c r="D436" s="4" t="s">
        <v>6133</v>
      </c>
      <c r="E436" s="4" t="s">
        <v>6133</v>
      </c>
      <c r="F436" s="4" t="s">
        <v>1060</v>
      </c>
      <c r="G436" s="4" t="s">
        <v>6153</v>
      </c>
      <c r="H436" s="4" t="s">
        <v>1728</v>
      </c>
      <c r="I436" s="4" t="s">
        <v>1729</v>
      </c>
      <c r="J436" s="4" t="s">
        <v>6154</v>
      </c>
      <c r="K436" s="139">
        <v>1006681000</v>
      </c>
      <c r="L436" s="139">
        <v>1006681000</v>
      </c>
      <c r="M436" s="4" t="s">
        <v>6093</v>
      </c>
      <c r="N436" s="4" t="s">
        <v>2597</v>
      </c>
      <c r="O436" s="4" t="s">
        <v>2561</v>
      </c>
      <c r="P436" s="186">
        <f t="shared" si="32"/>
        <v>1006681000</v>
      </c>
      <c r="Q436" s="186">
        <f t="shared" si="36"/>
        <v>0</v>
      </c>
      <c r="R436" s="4">
        <v>17</v>
      </c>
      <c r="S436" s="4" t="s">
        <v>70</v>
      </c>
      <c r="T436" s="4" t="s">
        <v>70</v>
      </c>
      <c r="U436" s="140">
        <v>45341</v>
      </c>
      <c r="V436" s="4" t="s">
        <v>1884</v>
      </c>
      <c r="W436" s="4" t="s">
        <v>1954</v>
      </c>
      <c r="X436" s="146" t="s">
        <v>70</v>
      </c>
      <c r="Y436" s="140">
        <v>45371</v>
      </c>
      <c r="Z436" s="4" t="s">
        <v>1885</v>
      </c>
      <c r="AA436" s="4" t="s">
        <v>1886</v>
      </c>
      <c r="AB436" s="141">
        <f t="shared" si="33"/>
        <v>1006681000</v>
      </c>
      <c r="AC436" s="142">
        <f t="shared" si="34"/>
        <v>0</v>
      </c>
      <c r="AD436" s="4"/>
      <c r="AE436" s="4" t="s">
        <v>2037</v>
      </c>
      <c r="AF436" s="144" t="s">
        <v>6138</v>
      </c>
      <c r="AG436" s="4"/>
      <c r="AH436" s="4"/>
      <c r="AI436" s="4"/>
      <c r="AJ436" s="4"/>
      <c r="AK436" s="4"/>
      <c r="AL436" t="s">
        <v>2116</v>
      </c>
    </row>
    <row r="437" spans="2:38">
      <c r="B437" s="175" t="s">
        <v>5418</v>
      </c>
      <c r="C437" s="174" t="s">
        <v>160</v>
      </c>
      <c r="D437" s="4" t="s">
        <v>6133</v>
      </c>
      <c r="E437" s="4" t="s">
        <v>6133</v>
      </c>
      <c r="F437" s="4" t="s">
        <v>1060</v>
      </c>
      <c r="G437" s="4" t="s">
        <v>6155</v>
      </c>
      <c r="H437" s="4" t="s">
        <v>1728</v>
      </c>
      <c r="I437" s="4" t="s">
        <v>1729</v>
      </c>
      <c r="J437" s="4" t="s">
        <v>6156</v>
      </c>
      <c r="K437" s="139">
        <v>336380000</v>
      </c>
      <c r="L437" s="139">
        <v>336380000</v>
      </c>
      <c r="M437" s="4" t="s">
        <v>6093</v>
      </c>
      <c r="N437" s="4" t="s">
        <v>3375</v>
      </c>
      <c r="O437" s="4" t="s">
        <v>2894</v>
      </c>
      <c r="P437" s="186">
        <f t="shared" si="32"/>
        <v>336380000</v>
      </c>
      <c r="Q437" s="186">
        <f t="shared" si="36"/>
        <v>0</v>
      </c>
      <c r="R437" s="4">
        <v>17</v>
      </c>
      <c r="S437" s="4" t="s">
        <v>70</v>
      </c>
      <c r="T437" s="4" t="s">
        <v>70</v>
      </c>
      <c r="U437" s="140">
        <v>45341</v>
      </c>
      <c r="V437" s="4" t="s">
        <v>1884</v>
      </c>
      <c r="W437" s="4" t="s">
        <v>1954</v>
      </c>
      <c r="X437" s="146" t="s">
        <v>70</v>
      </c>
      <c r="Y437" s="140">
        <v>45371</v>
      </c>
      <c r="Z437" s="4" t="s">
        <v>1885</v>
      </c>
      <c r="AA437" s="4" t="s">
        <v>1886</v>
      </c>
      <c r="AB437" s="141">
        <f t="shared" si="33"/>
        <v>336380000</v>
      </c>
      <c r="AC437" s="142">
        <f t="shared" si="34"/>
        <v>0</v>
      </c>
      <c r="AD437" s="4"/>
      <c r="AE437" s="4" t="s">
        <v>2037</v>
      </c>
      <c r="AF437" s="144" t="s">
        <v>6138</v>
      </c>
      <c r="AG437" s="4"/>
      <c r="AH437" s="4"/>
      <c r="AI437" s="4"/>
      <c r="AJ437" s="4"/>
      <c r="AK437" s="4"/>
      <c r="AL437" t="s">
        <v>2116</v>
      </c>
    </row>
    <row r="438" spans="2:38">
      <c r="B438" s="175" t="s">
        <v>5418</v>
      </c>
      <c r="C438" s="174" t="s">
        <v>160</v>
      </c>
      <c r="D438" s="4" t="s">
        <v>6133</v>
      </c>
      <c r="E438" s="4" t="s">
        <v>6133</v>
      </c>
      <c r="F438" s="4" t="s">
        <v>1060</v>
      </c>
      <c r="G438" s="4" t="s">
        <v>6157</v>
      </c>
      <c r="H438" s="4" t="s">
        <v>1728</v>
      </c>
      <c r="I438" s="4" t="s">
        <v>1729</v>
      </c>
      <c r="J438" s="4" t="s">
        <v>6158</v>
      </c>
      <c r="K438" s="139">
        <v>345000000</v>
      </c>
      <c r="L438" s="139">
        <v>345000000</v>
      </c>
      <c r="M438" s="4" t="s">
        <v>6093</v>
      </c>
      <c r="N438" s="4" t="s">
        <v>2601</v>
      </c>
      <c r="O438" s="4" t="s">
        <v>3608</v>
      </c>
      <c r="P438" s="186">
        <f t="shared" si="32"/>
        <v>345000000</v>
      </c>
      <c r="Q438" s="186">
        <f t="shared" si="36"/>
        <v>0</v>
      </c>
      <c r="R438" s="4">
        <v>17</v>
      </c>
      <c r="S438" s="4" t="s">
        <v>70</v>
      </c>
      <c r="T438" s="4" t="s">
        <v>70</v>
      </c>
      <c r="U438" s="140">
        <v>45341</v>
      </c>
      <c r="V438" s="4" t="s">
        <v>1884</v>
      </c>
      <c r="W438" s="4" t="s">
        <v>1954</v>
      </c>
      <c r="X438" s="146" t="s">
        <v>70</v>
      </c>
      <c r="Y438" s="140">
        <v>45371</v>
      </c>
      <c r="Z438" s="4" t="s">
        <v>1885</v>
      </c>
      <c r="AA438" s="4" t="s">
        <v>1886</v>
      </c>
      <c r="AB438" s="141">
        <f t="shared" si="33"/>
        <v>345000000</v>
      </c>
      <c r="AC438" s="142">
        <f t="shared" si="34"/>
        <v>0</v>
      </c>
      <c r="AD438" s="4"/>
      <c r="AE438" s="4" t="s">
        <v>2037</v>
      </c>
      <c r="AF438" s="144" t="s">
        <v>6138</v>
      </c>
      <c r="AG438" s="4"/>
      <c r="AH438" s="4"/>
      <c r="AI438" s="4"/>
      <c r="AJ438" s="4"/>
      <c r="AK438" s="4"/>
      <c r="AL438" t="s">
        <v>2116</v>
      </c>
    </row>
    <row r="439" spans="2:38">
      <c r="B439" s="175" t="s">
        <v>5418</v>
      </c>
      <c r="C439" s="174" t="s">
        <v>160</v>
      </c>
      <c r="D439" s="4" t="s">
        <v>6133</v>
      </c>
      <c r="E439" s="4" t="s">
        <v>6133</v>
      </c>
      <c r="F439" s="4" t="s">
        <v>1060</v>
      </c>
      <c r="G439" s="4" t="s">
        <v>6159</v>
      </c>
      <c r="H439" s="4" t="s">
        <v>1728</v>
      </c>
      <c r="I439" s="4" t="s">
        <v>1729</v>
      </c>
      <c r="J439" s="4" t="s">
        <v>6160</v>
      </c>
      <c r="K439" s="139">
        <v>305900000</v>
      </c>
      <c r="L439" s="139">
        <v>305900000</v>
      </c>
      <c r="M439" s="4" t="s">
        <v>6093</v>
      </c>
      <c r="N439" s="4" t="s">
        <v>3208</v>
      </c>
      <c r="O439" s="4" t="s">
        <v>2877</v>
      </c>
      <c r="P439" s="186">
        <f t="shared" si="32"/>
        <v>305900000</v>
      </c>
      <c r="Q439" s="186">
        <f t="shared" si="36"/>
        <v>0</v>
      </c>
      <c r="R439" s="4">
        <v>17</v>
      </c>
      <c r="S439" s="4" t="s">
        <v>70</v>
      </c>
      <c r="T439" s="4" t="s">
        <v>70</v>
      </c>
      <c r="U439" s="140">
        <v>45341</v>
      </c>
      <c r="V439" s="4" t="s">
        <v>1884</v>
      </c>
      <c r="W439" s="4" t="s">
        <v>1954</v>
      </c>
      <c r="X439" s="146" t="s">
        <v>70</v>
      </c>
      <c r="Y439" s="140">
        <v>45371</v>
      </c>
      <c r="Z439" s="4" t="s">
        <v>1885</v>
      </c>
      <c r="AA439" s="4" t="s">
        <v>1886</v>
      </c>
      <c r="AB439" s="141">
        <f t="shared" si="33"/>
        <v>305900000</v>
      </c>
      <c r="AC439" s="142">
        <f t="shared" si="34"/>
        <v>0</v>
      </c>
      <c r="AD439" s="4"/>
      <c r="AE439" s="4" t="s">
        <v>2037</v>
      </c>
      <c r="AF439" s="144" t="s">
        <v>6138</v>
      </c>
      <c r="AG439" s="4"/>
      <c r="AH439" s="4"/>
      <c r="AI439" s="4"/>
      <c r="AJ439" s="4"/>
      <c r="AK439" s="4"/>
      <c r="AL439" t="s">
        <v>2116</v>
      </c>
    </row>
    <row r="440" spans="2:38">
      <c r="B440" s="175" t="s">
        <v>5418</v>
      </c>
      <c r="C440" s="174" t="s">
        <v>160</v>
      </c>
      <c r="D440" s="4" t="s">
        <v>6133</v>
      </c>
      <c r="E440" s="4" t="s">
        <v>6133</v>
      </c>
      <c r="F440" s="4" t="s">
        <v>1060</v>
      </c>
      <c r="G440" s="4" t="s">
        <v>6161</v>
      </c>
      <c r="H440" s="4" t="s">
        <v>1728</v>
      </c>
      <c r="I440" s="4" t="s">
        <v>1729</v>
      </c>
      <c r="J440" s="4" t="s">
        <v>6162</v>
      </c>
      <c r="K440" s="139">
        <v>403656000</v>
      </c>
      <c r="L440" s="139">
        <v>403656000</v>
      </c>
      <c r="M440" s="4" t="s">
        <v>6093</v>
      </c>
      <c r="N440" s="4" t="s">
        <v>3075</v>
      </c>
      <c r="O440" s="4" t="s">
        <v>2869</v>
      </c>
      <c r="P440" s="186">
        <f t="shared" si="32"/>
        <v>403656000</v>
      </c>
      <c r="Q440" s="186">
        <f t="shared" si="36"/>
        <v>0</v>
      </c>
      <c r="R440" s="4">
        <v>17</v>
      </c>
      <c r="S440" s="4" t="s">
        <v>70</v>
      </c>
      <c r="T440" s="4" t="s">
        <v>70</v>
      </c>
      <c r="U440" s="140">
        <v>45341</v>
      </c>
      <c r="V440" s="4" t="s">
        <v>1884</v>
      </c>
      <c r="W440" s="4" t="s">
        <v>1954</v>
      </c>
      <c r="X440" s="146" t="s">
        <v>70</v>
      </c>
      <c r="Y440" s="140">
        <v>45371</v>
      </c>
      <c r="Z440" s="4" t="s">
        <v>1885</v>
      </c>
      <c r="AA440" s="4" t="s">
        <v>1886</v>
      </c>
      <c r="AB440" s="141">
        <f t="shared" si="33"/>
        <v>403656000</v>
      </c>
      <c r="AC440" s="142">
        <f t="shared" si="34"/>
        <v>0</v>
      </c>
      <c r="AD440" s="4"/>
      <c r="AE440" s="4" t="s">
        <v>2037</v>
      </c>
      <c r="AF440" s="144" t="s">
        <v>6138</v>
      </c>
      <c r="AG440" s="4"/>
      <c r="AH440" s="4"/>
      <c r="AI440" s="4"/>
      <c r="AJ440" s="4"/>
      <c r="AK440" s="4"/>
      <c r="AL440" t="s">
        <v>2116</v>
      </c>
    </row>
    <row r="441" spans="2:38">
      <c r="B441" s="175" t="s">
        <v>5418</v>
      </c>
      <c r="C441" s="174" t="s">
        <v>160</v>
      </c>
      <c r="D441" s="4" t="s">
        <v>6133</v>
      </c>
      <c r="E441" s="4" t="s">
        <v>6133</v>
      </c>
      <c r="F441" s="4" t="s">
        <v>1060</v>
      </c>
      <c r="G441" s="4" t="s">
        <v>6163</v>
      </c>
      <c r="H441" s="4" t="s">
        <v>1728</v>
      </c>
      <c r="I441" s="4" t="s">
        <v>1729</v>
      </c>
      <c r="J441" s="4" t="s">
        <v>6164</v>
      </c>
      <c r="K441" s="139">
        <v>347850000</v>
      </c>
      <c r="L441" s="139">
        <v>347850000</v>
      </c>
      <c r="M441" s="4" t="s">
        <v>6093</v>
      </c>
      <c r="N441" s="4" t="s">
        <v>3758</v>
      </c>
      <c r="O441" s="4" t="s">
        <v>2869</v>
      </c>
      <c r="P441" s="186">
        <f t="shared" si="32"/>
        <v>347850000</v>
      </c>
      <c r="Q441" s="186">
        <f t="shared" si="36"/>
        <v>0</v>
      </c>
      <c r="R441" s="4">
        <v>17</v>
      </c>
      <c r="S441" s="4" t="s">
        <v>70</v>
      </c>
      <c r="T441" s="4" t="s">
        <v>70</v>
      </c>
      <c r="U441" s="140">
        <v>45341</v>
      </c>
      <c r="V441" s="4" t="s">
        <v>1884</v>
      </c>
      <c r="W441" s="4" t="s">
        <v>1954</v>
      </c>
      <c r="X441" s="146" t="s">
        <v>70</v>
      </c>
      <c r="Y441" s="140">
        <v>45371</v>
      </c>
      <c r="Z441" s="4" t="s">
        <v>1885</v>
      </c>
      <c r="AA441" s="4" t="s">
        <v>1886</v>
      </c>
      <c r="AB441" s="141">
        <f t="shared" si="33"/>
        <v>347850000</v>
      </c>
      <c r="AC441" s="142">
        <f t="shared" si="34"/>
        <v>0</v>
      </c>
      <c r="AD441" s="4"/>
      <c r="AE441" s="4" t="s">
        <v>2037</v>
      </c>
      <c r="AF441" s="144" t="s">
        <v>6138</v>
      </c>
      <c r="AG441" s="4"/>
      <c r="AH441" s="4"/>
      <c r="AI441" s="4"/>
      <c r="AJ441" s="4"/>
      <c r="AK441" s="4"/>
      <c r="AL441" t="s">
        <v>2116</v>
      </c>
    </row>
    <row r="442" spans="2:38">
      <c r="B442" s="175" t="s">
        <v>5418</v>
      </c>
      <c r="C442" s="174" t="s">
        <v>160</v>
      </c>
      <c r="D442" s="4" t="s">
        <v>6133</v>
      </c>
      <c r="E442" s="4" t="s">
        <v>6133</v>
      </c>
      <c r="F442" s="4" t="s">
        <v>1060</v>
      </c>
      <c r="G442" s="4" t="s">
        <v>6165</v>
      </c>
      <c r="H442" s="4" t="s">
        <v>1728</v>
      </c>
      <c r="I442" s="4" t="s">
        <v>1729</v>
      </c>
      <c r="J442" s="4" t="s">
        <v>6166</v>
      </c>
      <c r="K442" s="139">
        <v>220000000</v>
      </c>
      <c r="L442" s="139">
        <v>220000000</v>
      </c>
      <c r="M442" s="4" t="s">
        <v>6093</v>
      </c>
      <c r="N442" s="4" t="s">
        <v>4017</v>
      </c>
      <c r="O442" s="4" t="s">
        <v>2952</v>
      </c>
      <c r="P442" s="186">
        <f t="shared" si="32"/>
        <v>220000000</v>
      </c>
      <c r="Q442" s="186">
        <f t="shared" si="36"/>
        <v>0</v>
      </c>
      <c r="R442" s="4">
        <v>17</v>
      </c>
      <c r="S442" s="4" t="s">
        <v>70</v>
      </c>
      <c r="T442" s="4" t="s">
        <v>70</v>
      </c>
      <c r="U442" s="140">
        <v>45341</v>
      </c>
      <c r="V442" s="4" t="s">
        <v>1884</v>
      </c>
      <c r="W442" s="4" t="s">
        <v>1954</v>
      </c>
      <c r="X442" s="146" t="s">
        <v>70</v>
      </c>
      <c r="Y442" s="140">
        <v>45371</v>
      </c>
      <c r="Z442" s="4" t="s">
        <v>1885</v>
      </c>
      <c r="AA442" s="4" t="s">
        <v>1886</v>
      </c>
      <c r="AB442" s="141">
        <f t="shared" si="33"/>
        <v>220000000</v>
      </c>
      <c r="AC442" s="142">
        <f t="shared" si="34"/>
        <v>0</v>
      </c>
      <c r="AD442" s="4"/>
      <c r="AE442" s="4" t="s">
        <v>2037</v>
      </c>
      <c r="AF442" s="144" t="s">
        <v>6138</v>
      </c>
      <c r="AG442" s="4"/>
      <c r="AH442" s="4"/>
      <c r="AI442" s="4"/>
      <c r="AJ442" s="4"/>
      <c r="AK442" s="4"/>
      <c r="AL442" t="s">
        <v>2116</v>
      </c>
    </row>
    <row r="443" spans="2:38">
      <c r="B443" s="175" t="s">
        <v>5418</v>
      </c>
      <c r="C443" s="174" t="s">
        <v>160</v>
      </c>
      <c r="D443" s="4" t="s">
        <v>6133</v>
      </c>
      <c r="E443" s="4" t="s">
        <v>6133</v>
      </c>
      <c r="F443" s="4" t="s">
        <v>1060</v>
      </c>
      <c r="G443" s="4" t="s">
        <v>6167</v>
      </c>
      <c r="H443" s="4" t="s">
        <v>1728</v>
      </c>
      <c r="I443" s="4" t="s">
        <v>1729</v>
      </c>
      <c r="J443" s="4" t="s">
        <v>6168</v>
      </c>
      <c r="K443" s="139">
        <v>220000000</v>
      </c>
      <c r="L443" s="139">
        <v>220000000</v>
      </c>
      <c r="M443" s="4" t="s">
        <v>6093</v>
      </c>
      <c r="N443" s="4" t="s">
        <v>5013</v>
      </c>
      <c r="O443" s="4" t="s">
        <v>2569</v>
      </c>
      <c r="P443" s="186">
        <f t="shared" si="32"/>
        <v>220000000</v>
      </c>
      <c r="Q443" s="186">
        <f t="shared" si="36"/>
        <v>0</v>
      </c>
      <c r="R443" s="4">
        <v>17</v>
      </c>
      <c r="S443" s="4" t="s">
        <v>70</v>
      </c>
      <c r="T443" s="4" t="s">
        <v>70</v>
      </c>
      <c r="U443" s="140">
        <v>45341</v>
      </c>
      <c r="V443" s="4" t="s">
        <v>1884</v>
      </c>
      <c r="W443" s="4" t="s">
        <v>1954</v>
      </c>
      <c r="X443" s="146" t="s">
        <v>70</v>
      </c>
      <c r="Y443" s="140">
        <v>45371</v>
      </c>
      <c r="Z443" s="4" t="s">
        <v>1885</v>
      </c>
      <c r="AA443" s="4" t="s">
        <v>1886</v>
      </c>
      <c r="AB443" s="141">
        <f t="shared" si="33"/>
        <v>220000000</v>
      </c>
      <c r="AC443" s="142">
        <f t="shared" si="34"/>
        <v>0</v>
      </c>
      <c r="AD443" s="4"/>
      <c r="AE443" s="4" t="s">
        <v>2037</v>
      </c>
      <c r="AF443" s="144" t="s">
        <v>6138</v>
      </c>
      <c r="AG443" s="4"/>
      <c r="AH443" s="4"/>
      <c r="AI443" s="4"/>
      <c r="AJ443" s="4"/>
      <c r="AK443" s="4"/>
      <c r="AL443" t="s">
        <v>2116</v>
      </c>
    </row>
    <row r="444" spans="2:38">
      <c r="B444" s="175" t="s">
        <v>5418</v>
      </c>
      <c r="C444" s="174" t="s">
        <v>160</v>
      </c>
      <c r="D444" s="4" t="s">
        <v>6133</v>
      </c>
      <c r="E444" s="4" t="s">
        <v>6133</v>
      </c>
      <c r="F444" s="4" t="s">
        <v>1060</v>
      </c>
      <c r="G444" s="4" t="s">
        <v>6169</v>
      </c>
      <c r="H444" s="4" t="s">
        <v>1728</v>
      </c>
      <c r="I444" s="4" t="s">
        <v>1729</v>
      </c>
      <c r="J444" s="4" t="s">
        <v>6170</v>
      </c>
      <c r="K444" s="139">
        <v>427040757</v>
      </c>
      <c r="L444" s="139">
        <v>427040757</v>
      </c>
      <c r="M444" s="4" t="s">
        <v>6093</v>
      </c>
      <c r="N444" s="4" t="s">
        <v>3017</v>
      </c>
      <c r="O444" s="4" t="s">
        <v>2573</v>
      </c>
      <c r="P444" s="186">
        <f t="shared" si="32"/>
        <v>427040757</v>
      </c>
      <c r="Q444" s="186">
        <f t="shared" si="36"/>
        <v>0</v>
      </c>
      <c r="R444" s="4">
        <v>17</v>
      </c>
      <c r="S444" s="4" t="s">
        <v>70</v>
      </c>
      <c r="T444" s="4" t="s">
        <v>70</v>
      </c>
      <c r="U444" s="140">
        <v>45341</v>
      </c>
      <c r="V444" s="4" t="s">
        <v>1884</v>
      </c>
      <c r="W444" s="4" t="s">
        <v>1954</v>
      </c>
      <c r="X444" s="146" t="s">
        <v>70</v>
      </c>
      <c r="Y444" s="140">
        <v>45371</v>
      </c>
      <c r="Z444" s="4" t="s">
        <v>1885</v>
      </c>
      <c r="AA444" s="4" t="s">
        <v>1886</v>
      </c>
      <c r="AB444" s="141">
        <f t="shared" si="33"/>
        <v>427040757</v>
      </c>
      <c r="AC444" s="142">
        <f t="shared" si="34"/>
        <v>0</v>
      </c>
      <c r="AD444" s="4"/>
      <c r="AE444" s="4" t="s">
        <v>2037</v>
      </c>
      <c r="AF444" s="144" t="s">
        <v>6138</v>
      </c>
      <c r="AG444" s="4"/>
      <c r="AH444" s="4"/>
      <c r="AI444" s="4"/>
      <c r="AJ444" s="4"/>
      <c r="AK444" s="4"/>
      <c r="AL444" t="s">
        <v>2116</v>
      </c>
    </row>
    <row r="445" spans="2:38">
      <c r="B445" s="175" t="s">
        <v>5418</v>
      </c>
      <c r="C445" s="174" t="s">
        <v>160</v>
      </c>
      <c r="D445" s="4" t="s">
        <v>6133</v>
      </c>
      <c r="E445" s="4" t="s">
        <v>6133</v>
      </c>
      <c r="F445" s="4" t="s">
        <v>1060</v>
      </c>
      <c r="G445" s="4" t="s">
        <v>6171</v>
      </c>
      <c r="H445" s="4" t="s">
        <v>1728</v>
      </c>
      <c r="I445" s="4" t="s">
        <v>1729</v>
      </c>
      <c r="J445" s="4" t="s">
        <v>6172</v>
      </c>
      <c r="K445" s="139">
        <v>420000000</v>
      </c>
      <c r="L445" s="139">
        <v>420000000</v>
      </c>
      <c r="M445" s="4" t="s">
        <v>6093</v>
      </c>
      <c r="N445" s="4" t="s">
        <v>2891</v>
      </c>
      <c r="O445" s="4" t="s">
        <v>3225</v>
      </c>
      <c r="P445" s="186">
        <f t="shared" si="32"/>
        <v>420000000</v>
      </c>
      <c r="Q445" s="186">
        <f t="shared" si="36"/>
        <v>0</v>
      </c>
      <c r="R445" s="4">
        <v>17</v>
      </c>
      <c r="S445" s="4" t="s">
        <v>70</v>
      </c>
      <c r="T445" s="4" t="s">
        <v>70</v>
      </c>
      <c r="U445" s="140">
        <v>45341</v>
      </c>
      <c r="V445" s="4" t="s">
        <v>1884</v>
      </c>
      <c r="W445" s="4" t="s">
        <v>1954</v>
      </c>
      <c r="X445" s="146" t="s">
        <v>70</v>
      </c>
      <c r="Y445" s="140">
        <v>45371</v>
      </c>
      <c r="Z445" s="4" t="s">
        <v>1885</v>
      </c>
      <c r="AA445" s="4" t="s">
        <v>1886</v>
      </c>
      <c r="AB445" s="141">
        <f t="shared" si="33"/>
        <v>420000000</v>
      </c>
      <c r="AC445" s="142">
        <f t="shared" si="34"/>
        <v>0</v>
      </c>
      <c r="AD445" s="4"/>
      <c r="AE445" s="4" t="s">
        <v>2037</v>
      </c>
      <c r="AF445" s="144" t="s">
        <v>6138</v>
      </c>
      <c r="AG445" s="4"/>
      <c r="AH445" s="4"/>
      <c r="AI445" s="4"/>
      <c r="AJ445" s="4"/>
      <c r="AK445" s="4"/>
      <c r="AL445" t="s">
        <v>2116</v>
      </c>
    </row>
    <row r="446" spans="2:38">
      <c r="B446" s="175" t="s">
        <v>5418</v>
      </c>
      <c r="C446" s="174" t="s">
        <v>160</v>
      </c>
      <c r="D446" s="4" t="s">
        <v>6133</v>
      </c>
      <c r="E446" s="4" t="s">
        <v>6133</v>
      </c>
      <c r="F446" s="4" t="s">
        <v>1060</v>
      </c>
      <c r="G446" s="4" t="s">
        <v>6173</v>
      </c>
      <c r="H446" s="4" t="s">
        <v>1728</v>
      </c>
      <c r="I446" s="4" t="s">
        <v>1729</v>
      </c>
      <c r="J446" s="4" t="s">
        <v>6174</v>
      </c>
      <c r="K446" s="139">
        <v>665676000</v>
      </c>
      <c r="L446" s="139">
        <v>665676000</v>
      </c>
      <c r="M446" s="4" t="s">
        <v>5698</v>
      </c>
      <c r="N446" s="4" t="s">
        <v>2891</v>
      </c>
      <c r="O446" s="4" t="s">
        <v>3225</v>
      </c>
      <c r="P446" s="186">
        <f t="shared" si="32"/>
        <v>665676000</v>
      </c>
      <c r="Q446" s="186">
        <f t="shared" si="36"/>
        <v>0</v>
      </c>
      <c r="R446" s="4">
        <v>17</v>
      </c>
      <c r="S446" s="4" t="s">
        <v>70</v>
      </c>
      <c r="T446" s="4" t="s">
        <v>70</v>
      </c>
      <c r="U446" s="140">
        <v>45341</v>
      </c>
      <c r="V446" s="4" t="s">
        <v>1884</v>
      </c>
      <c r="W446" s="4" t="s">
        <v>1954</v>
      </c>
      <c r="X446" s="146" t="s">
        <v>70</v>
      </c>
      <c r="Y446" s="140">
        <v>45371</v>
      </c>
      <c r="Z446" s="4" t="s">
        <v>1885</v>
      </c>
      <c r="AA446" s="4" t="s">
        <v>1886</v>
      </c>
      <c r="AB446" s="141">
        <f t="shared" si="33"/>
        <v>665676000</v>
      </c>
      <c r="AC446" s="142">
        <f t="shared" si="34"/>
        <v>0</v>
      </c>
      <c r="AD446" s="4"/>
      <c r="AE446" s="4" t="s">
        <v>2037</v>
      </c>
      <c r="AF446" s="144" t="s">
        <v>6138</v>
      </c>
      <c r="AG446" s="4"/>
      <c r="AH446" s="4"/>
      <c r="AI446" s="4"/>
      <c r="AJ446" s="4"/>
      <c r="AK446" s="4"/>
      <c r="AL446" t="s">
        <v>2116</v>
      </c>
    </row>
    <row r="447" spans="2:38">
      <c r="B447" s="175" t="s">
        <v>5418</v>
      </c>
      <c r="C447" s="174" t="s">
        <v>160</v>
      </c>
      <c r="D447" s="4" t="s">
        <v>6133</v>
      </c>
      <c r="E447" s="4" t="s">
        <v>6133</v>
      </c>
      <c r="F447" s="4" t="s">
        <v>1060</v>
      </c>
      <c r="G447" s="4" t="s">
        <v>6175</v>
      </c>
      <c r="H447" s="4" t="s">
        <v>1728</v>
      </c>
      <c r="I447" s="4" t="s">
        <v>1729</v>
      </c>
      <c r="J447" s="4" t="s">
        <v>6176</v>
      </c>
      <c r="K447" s="139">
        <v>600000000</v>
      </c>
      <c r="L447" s="139">
        <v>600000000</v>
      </c>
      <c r="M447" s="4" t="s">
        <v>5698</v>
      </c>
      <c r="N447" s="4" t="s">
        <v>2922</v>
      </c>
      <c r="O447" s="4" t="s">
        <v>2598</v>
      </c>
      <c r="P447" s="186">
        <f t="shared" si="32"/>
        <v>600000000</v>
      </c>
      <c r="Q447" s="186">
        <f t="shared" si="36"/>
        <v>0</v>
      </c>
      <c r="R447" s="4">
        <v>17</v>
      </c>
      <c r="S447" s="4" t="s">
        <v>70</v>
      </c>
      <c r="T447" s="4" t="s">
        <v>70</v>
      </c>
      <c r="U447" s="140">
        <v>45341</v>
      </c>
      <c r="V447" s="4" t="s">
        <v>1884</v>
      </c>
      <c r="W447" s="4" t="s">
        <v>1954</v>
      </c>
      <c r="X447" s="146" t="s">
        <v>70</v>
      </c>
      <c r="Y447" s="140">
        <v>45371</v>
      </c>
      <c r="Z447" s="4" t="s">
        <v>1885</v>
      </c>
      <c r="AA447" s="4" t="s">
        <v>1886</v>
      </c>
      <c r="AB447" s="141">
        <f t="shared" si="33"/>
        <v>600000000</v>
      </c>
      <c r="AC447" s="142">
        <f t="shared" si="34"/>
        <v>0</v>
      </c>
      <c r="AD447" s="4"/>
      <c r="AE447" s="4" t="s">
        <v>2037</v>
      </c>
      <c r="AF447" s="144" t="s">
        <v>6138</v>
      </c>
      <c r="AG447" s="4"/>
      <c r="AH447" s="4"/>
      <c r="AI447" s="4"/>
      <c r="AJ447" s="4"/>
      <c r="AK447" s="4"/>
      <c r="AL447" t="s">
        <v>2116</v>
      </c>
    </row>
    <row r="448" spans="2:38">
      <c r="B448" s="175" t="s">
        <v>5418</v>
      </c>
      <c r="C448" s="174" t="s">
        <v>160</v>
      </c>
      <c r="D448" s="4" t="s">
        <v>6133</v>
      </c>
      <c r="E448" s="4" t="s">
        <v>6133</v>
      </c>
      <c r="F448" s="4" t="s">
        <v>1060</v>
      </c>
      <c r="G448" s="4" t="s">
        <v>6177</v>
      </c>
      <c r="H448" s="4" t="s">
        <v>1728</v>
      </c>
      <c r="I448" s="4" t="s">
        <v>1729</v>
      </c>
      <c r="J448" s="4" t="s">
        <v>6178</v>
      </c>
      <c r="K448" s="139">
        <v>956590833</v>
      </c>
      <c r="L448" s="139">
        <v>956590833</v>
      </c>
      <c r="M448" s="4" t="s">
        <v>5667</v>
      </c>
      <c r="N448" s="4" t="s">
        <v>4909</v>
      </c>
      <c r="O448" s="4" t="s">
        <v>2622</v>
      </c>
      <c r="P448" s="186">
        <f t="shared" si="32"/>
        <v>956590833</v>
      </c>
      <c r="Q448" s="186">
        <f t="shared" si="36"/>
        <v>0</v>
      </c>
      <c r="R448" s="4">
        <v>17</v>
      </c>
      <c r="S448" s="4" t="s">
        <v>70</v>
      </c>
      <c r="T448" s="4" t="s">
        <v>70</v>
      </c>
      <c r="U448" s="140">
        <v>45341</v>
      </c>
      <c r="V448" s="4" t="s">
        <v>1884</v>
      </c>
      <c r="W448" s="4" t="s">
        <v>1954</v>
      </c>
      <c r="X448" s="146" t="s">
        <v>70</v>
      </c>
      <c r="Y448" s="140">
        <v>45371</v>
      </c>
      <c r="Z448" s="4" t="s">
        <v>1885</v>
      </c>
      <c r="AA448" s="4" t="s">
        <v>1886</v>
      </c>
      <c r="AB448" s="141">
        <f t="shared" si="33"/>
        <v>956590833</v>
      </c>
      <c r="AC448" s="142">
        <f t="shared" si="34"/>
        <v>0</v>
      </c>
      <c r="AD448" s="4"/>
      <c r="AE448" s="4" t="s">
        <v>2037</v>
      </c>
      <c r="AF448" s="144" t="s">
        <v>6138</v>
      </c>
      <c r="AG448" s="4"/>
      <c r="AH448" s="4"/>
      <c r="AI448" s="4"/>
      <c r="AJ448" s="4"/>
      <c r="AK448" s="4"/>
      <c r="AL448" t="s">
        <v>2116</v>
      </c>
    </row>
    <row r="449" spans="2:38">
      <c r="B449" s="175" t="s">
        <v>5418</v>
      </c>
      <c r="C449" s="174" t="s">
        <v>160</v>
      </c>
      <c r="D449" s="4" t="s">
        <v>6133</v>
      </c>
      <c r="E449" s="4" t="s">
        <v>6133</v>
      </c>
      <c r="F449" s="4" t="s">
        <v>1060</v>
      </c>
      <c r="G449" s="4" t="s">
        <v>6179</v>
      </c>
      <c r="H449" s="4" t="s">
        <v>1728</v>
      </c>
      <c r="I449" s="4" t="s">
        <v>1729</v>
      </c>
      <c r="J449" s="4" t="s">
        <v>6180</v>
      </c>
      <c r="K449" s="139">
        <v>705000000</v>
      </c>
      <c r="L449" s="139">
        <v>705000000</v>
      </c>
      <c r="M449" s="4" t="s">
        <v>5667</v>
      </c>
      <c r="N449" s="4" t="s">
        <v>2988</v>
      </c>
      <c r="O449" s="4" t="s">
        <v>3376</v>
      </c>
      <c r="P449" s="186">
        <f t="shared" si="32"/>
        <v>705000000</v>
      </c>
      <c r="Q449" s="186">
        <f t="shared" si="36"/>
        <v>0</v>
      </c>
      <c r="R449" s="4">
        <v>17</v>
      </c>
      <c r="S449" s="4" t="s">
        <v>70</v>
      </c>
      <c r="T449" s="4" t="s">
        <v>70</v>
      </c>
      <c r="U449" s="140">
        <v>45341</v>
      </c>
      <c r="V449" s="4" t="s">
        <v>1884</v>
      </c>
      <c r="W449" s="4" t="s">
        <v>1954</v>
      </c>
      <c r="X449" s="146" t="s">
        <v>70</v>
      </c>
      <c r="Y449" s="140">
        <v>45371</v>
      </c>
      <c r="Z449" s="4" t="s">
        <v>1885</v>
      </c>
      <c r="AA449" s="4" t="s">
        <v>1886</v>
      </c>
      <c r="AB449" s="141">
        <f t="shared" si="33"/>
        <v>705000000</v>
      </c>
      <c r="AC449" s="142">
        <f t="shared" si="34"/>
        <v>0</v>
      </c>
      <c r="AD449" s="4"/>
      <c r="AE449" s="4" t="s">
        <v>2037</v>
      </c>
      <c r="AF449" s="144" t="s">
        <v>6138</v>
      </c>
      <c r="AG449" s="4"/>
      <c r="AH449" s="4"/>
      <c r="AI449" s="4"/>
      <c r="AJ449" s="4"/>
      <c r="AK449" s="4"/>
      <c r="AL449" t="s">
        <v>2116</v>
      </c>
    </row>
    <row r="450" spans="2:38">
      <c r="B450" s="175" t="s">
        <v>5418</v>
      </c>
      <c r="C450" s="174" t="s">
        <v>160</v>
      </c>
      <c r="D450" s="4" t="s">
        <v>6133</v>
      </c>
      <c r="E450" s="4" t="s">
        <v>6133</v>
      </c>
      <c r="F450" s="4" t="s">
        <v>1060</v>
      </c>
      <c r="G450" s="4" t="s">
        <v>6181</v>
      </c>
      <c r="H450" s="4" t="s">
        <v>1728</v>
      </c>
      <c r="I450" s="4" t="s">
        <v>1729</v>
      </c>
      <c r="J450" s="4" t="s">
        <v>6182</v>
      </c>
      <c r="K450" s="139">
        <v>295000000</v>
      </c>
      <c r="L450" s="139">
        <v>295000000</v>
      </c>
      <c r="M450" s="4" t="s">
        <v>5667</v>
      </c>
      <c r="N450" s="4" t="s">
        <v>2915</v>
      </c>
      <c r="O450" s="4" t="s">
        <v>3631</v>
      </c>
      <c r="P450" s="186">
        <f t="shared" si="32"/>
        <v>295000000</v>
      </c>
      <c r="Q450" s="186">
        <f t="shared" si="36"/>
        <v>0</v>
      </c>
      <c r="R450" s="4">
        <v>17</v>
      </c>
      <c r="S450" s="4" t="s">
        <v>70</v>
      </c>
      <c r="T450" s="4" t="s">
        <v>70</v>
      </c>
      <c r="U450" s="140">
        <v>45341</v>
      </c>
      <c r="V450" s="4" t="s">
        <v>1884</v>
      </c>
      <c r="W450" s="4" t="s">
        <v>1954</v>
      </c>
      <c r="X450" s="146" t="s">
        <v>70</v>
      </c>
      <c r="Y450" s="140">
        <v>45371</v>
      </c>
      <c r="Z450" s="4" t="s">
        <v>1885</v>
      </c>
      <c r="AA450" s="4" t="s">
        <v>1886</v>
      </c>
      <c r="AB450" s="141">
        <f t="shared" si="33"/>
        <v>295000000</v>
      </c>
      <c r="AC450" s="142">
        <f t="shared" si="34"/>
        <v>0</v>
      </c>
      <c r="AD450" s="4"/>
      <c r="AE450" s="4" t="s">
        <v>2037</v>
      </c>
      <c r="AF450" s="144" t="s">
        <v>6138</v>
      </c>
      <c r="AG450" s="4"/>
      <c r="AH450" s="4"/>
      <c r="AI450" s="4"/>
      <c r="AJ450" s="4"/>
      <c r="AK450" s="4"/>
      <c r="AL450" t="s">
        <v>2116</v>
      </c>
    </row>
    <row r="451" spans="2:38">
      <c r="B451" s="175" t="s">
        <v>5418</v>
      </c>
      <c r="C451" s="174" t="s">
        <v>160</v>
      </c>
      <c r="D451" s="4" t="s">
        <v>6133</v>
      </c>
      <c r="E451" s="4" t="s">
        <v>6133</v>
      </c>
      <c r="F451" s="4" t="s">
        <v>1060</v>
      </c>
      <c r="G451" s="4" t="s">
        <v>6183</v>
      </c>
      <c r="H451" s="4" t="s">
        <v>1728</v>
      </c>
      <c r="I451" s="4" t="s">
        <v>1729</v>
      </c>
      <c r="J451" s="4" t="s">
        <v>6184</v>
      </c>
      <c r="K451" s="139">
        <v>550000000</v>
      </c>
      <c r="L451" s="139">
        <v>550000000</v>
      </c>
      <c r="M451" s="4" t="s">
        <v>5667</v>
      </c>
      <c r="N451" s="4" t="s">
        <v>3258</v>
      </c>
      <c r="O451" s="4" t="s">
        <v>2475</v>
      </c>
      <c r="P451" s="186">
        <f t="shared" si="32"/>
        <v>550000000</v>
      </c>
      <c r="Q451" s="186">
        <f t="shared" si="36"/>
        <v>0</v>
      </c>
      <c r="R451" s="4">
        <v>17</v>
      </c>
      <c r="S451" s="4" t="s">
        <v>70</v>
      </c>
      <c r="T451" s="4" t="s">
        <v>70</v>
      </c>
      <c r="U451" s="140">
        <v>45341</v>
      </c>
      <c r="V451" s="4" t="s">
        <v>1884</v>
      </c>
      <c r="W451" s="4" t="s">
        <v>1954</v>
      </c>
      <c r="X451" s="146" t="s">
        <v>70</v>
      </c>
      <c r="Y451" s="140">
        <v>45371</v>
      </c>
      <c r="Z451" s="4" t="s">
        <v>1885</v>
      </c>
      <c r="AA451" s="4" t="s">
        <v>1886</v>
      </c>
      <c r="AB451" s="141">
        <f t="shared" si="33"/>
        <v>550000000</v>
      </c>
      <c r="AC451" s="142">
        <f t="shared" si="34"/>
        <v>0</v>
      </c>
      <c r="AD451" s="4"/>
      <c r="AE451" s="4" t="s">
        <v>2037</v>
      </c>
      <c r="AF451" s="144" t="s">
        <v>6138</v>
      </c>
      <c r="AG451" s="4"/>
      <c r="AH451" s="4"/>
      <c r="AI451" s="4"/>
      <c r="AJ451" s="4"/>
      <c r="AK451" s="4"/>
      <c r="AL451" t="s">
        <v>2116</v>
      </c>
    </row>
    <row r="452" spans="2:38">
      <c r="B452" s="175" t="s">
        <v>5418</v>
      </c>
      <c r="C452" s="174" t="s">
        <v>160</v>
      </c>
      <c r="D452" s="4" t="s">
        <v>6133</v>
      </c>
      <c r="E452" s="4" t="s">
        <v>6133</v>
      </c>
      <c r="F452" s="4" t="s">
        <v>1060</v>
      </c>
      <c r="G452" s="4" t="s">
        <v>6185</v>
      </c>
      <c r="H452" s="4" t="s">
        <v>1728</v>
      </c>
      <c r="I452" s="4" t="s">
        <v>1729</v>
      </c>
      <c r="J452" s="4" t="s">
        <v>6186</v>
      </c>
      <c r="K452" s="139">
        <v>1093521000</v>
      </c>
      <c r="L452" s="139">
        <v>1093521000</v>
      </c>
      <c r="M452" s="4" t="s">
        <v>5667</v>
      </c>
      <c r="N452" s="4" t="s">
        <v>2829</v>
      </c>
      <c r="O452" s="4" t="s">
        <v>2475</v>
      </c>
      <c r="P452" s="186">
        <f t="shared" ref="P452:P515" si="37">L452</f>
        <v>1093521000</v>
      </c>
      <c r="Q452" s="186">
        <f t="shared" si="36"/>
        <v>0</v>
      </c>
      <c r="R452" s="4">
        <v>17</v>
      </c>
      <c r="S452" s="4" t="s">
        <v>70</v>
      </c>
      <c r="T452" s="4" t="s">
        <v>70</v>
      </c>
      <c r="U452" s="140">
        <v>45341</v>
      </c>
      <c r="V452" s="4" t="s">
        <v>1884</v>
      </c>
      <c r="W452" s="4" t="s">
        <v>1954</v>
      </c>
      <c r="X452" s="146" t="s">
        <v>70</v>
      </c>
      <c r="Y452" s="140">
        <v>45371</v>
      </c>
      <c r="Z452" s="4" t="s">
        <v>1885</v>
      </c>
      <c r="AA452" s="4" t="s">
        <v>1886</v>
      </c>
      <c r="AB452" s="141">
        <f t="shared" ref="AB452:AB510" si="38">L452</f>
        <v>1093521000</v>
      </c>
      <c r="AC452" s="142">
        <f t="shared" ref="AC452:AC510" si="39">P452-AB452</f>
        <v>0</v>
      </c>
      <c r="AD452" s="4"/>
      <c r="AE452" s="4" t="s">
        <v>2037</v>
      </c>
      <c r="AF452" s="144" t="s">
        <v>6138</v>
      </c>
      <c r="AG452" s="4"/>
      <c r="AH452" s="4"/>
      <c r="AI452" s="4"/>
      <c r="AJ452" s="4"/>
      <c r="AK452" s="4"/>
      <c r="AL452" t="s">
        <v>2116</v>
      </c>
    </row>
    <row r="453" spans="2:38">
      <c r="B453" s="175" t="s">
        <v>5418</v>
      </c>
      <c r="C453" s="174" t="s">
        <v>160</v>
      </c>
      <c r="D453" s="4" t="s">
        <v>6133</v>
      </c>
      <c r="E453" s="4" t="s">
        <v>6133</v>
      </c>
      <c r="F453" s="4" t="s">
        <v>1060</v>
      </c>
      <c r="G453" s="4" t="s">
        <v>6187</v>
      </c>
      <c r="H453" s="4" t="s">
        <v>1728</v>
      </c>
      <c r="I453" s="4" t="s">
        <v>1729</v>
      </c>
      <c r="J453" s="4" t="s">
        <v>6188</v>
      </c>
      <c r="K453" s="139">
        <v>301959850</v>
      </c>
      <c r="L453" s="139">
        <v>301959850</v>
      </c>
      <c r="M453" s="4" t="s">
        <v>5667</v>
      </c>
      <c r="N453" s="4" t="s">
        <v>2974</v>
      </c>
      <c r="O453" s="4" t="s">
        <v>5481</v>
      </c>
      <c r="P453" s="186">
        <f t="shared" si="37"/>
        <v>301959850</v>
      </c>
      <c r="Q453" s="186">
        <f t="shared" si="36"/>
        <v>0</v>
      </c>
      <c r="R453" s="4">
        <v>17</v>
      </c>
      <c r="S453" s="4" t="s">
        <v>70</v>
      </c>
      <c r="T453" s="4" t="s">
        <v>70</v>
      </c>
      <c r="U453" s="140">
        <v>45341</v>
      </c>
      <c r="V453" s="4" t="s">
        <v>1884</v>
      </c>
      <c r="W453" s="4" t="s">
        <v>1954</v>
      </c>
      <c r="X453" s="146" t="s">
        <v>70</v>
      </c>
      <c r="Y453" s="140">
        <v>45371</v>
      </c>
      <c r="Z453" s="4" t="s">
        <v>1885</v>
      </c>
      <c r="AA453" s="4" t="s">
        <v>1886</v>
      </c>
      <c r="AB453" s="141">
        <f t="shared" si="38"/>
        <v>301959850</v>
      </c>
      <c r="AC453" s="142">
        <f t="shared" si="39"/>
        <v>0</v>
      </c>
      <c r="AD453" s="4"/>
      <c r="AE453" s="4" t="s">
        <v>2037</v>
      </c>
      <c r="AF453" s="144" t="s">
        <v>6138</v>
      </c>
      <c r="AG453" s="4"/>
      <c r="AH453" s="4"/>
      <c r="AI453" s="4"/>
      <c r="AJ453" s="4"/>
      <c r="AK453" s="4"/>
      <c r="AL453" t="s">
        <v>2116</v>
      </c>
    </row>
    <row r="454" spans="2:38">
      <c r="B454" s="175" t="s">
        <v>5418</v>
      </c>
      <c r="C454" s="174" t="s">
        <v>160</v>
      </c>
      <c r="D454" s="4" t="s">
        <v>6133</v>
      </c>
      <c r="E454" s="4" t="s">
        <v>6133</v>
      </c>
      <c r="F454" s="4" t="s">
        <v>1060</v>
      </c>
      <c r="G454" s="4" t="s">
        <v>6189</v>
      </c>
      <c r="H454" s="4" t="s">
        <v>1728</v>
      </c>
      <c r="I454" s="4" t="s">
        <v>1729</v>
      </c>
      <c r="J454" s="4" t="s">
        <v>6190</v>
      </c>
      <c r="K454" s="139">
        <v>1100000000</v>
      </c>
      <c r="L454" s="139">
        <v>1100000000</v>
      </c>
      <c r="M454" s="4" t="s">
        <v>5667</v>
      </c>
      <c r="N454" s="4" t="s">
        <v>2974</v>
      </c>
      <c r="O454" s="4" t="s">
        <v>5481</v>
      </c>
      <c r="P454" s="186">
        <f t="shared" si="37"/>
        <v>1100000000</v>
      </c>
      <c r="Q454" s="186">
        <f t="shared" si="36"/>
        <v>0</v>
      </c>
      <c r="R454" s="4">
        <v>17</v>
      </c>
      <c r="S454" s="4" t="s">
        <v>70</v>
      </c>
      <c r="T454" s="4" t="s">
        <v>70</v>
      </c>
      <c r="U454" s="140">
        <v>45341</v>
      </c>
      <c r="V454" s="4" t="s">
        <v>1884</v>
      </c>
      <c r="W454" s="4" t="s">
        <v>1954</v>
      </c>
      <c r="X454" s="146" t="s">
        <v>70</v>
      </c>
      <c r="Y454" s="140">
        <v>45371</v>
      </c>
      <c r="Z454" s="4" t="s">
        <v>1885</v>
      </c>
      <c r="AA454" s="4" t="s">
        <v>1886</v>
      </c>
      <c r="AB454" s="141">
        <f t="shared" si="38"/>
        <v>1100000000</v>
      </c>
      <c r="AC454" s="142">
        <f t="shared" si="39"/>
        <v>0</v>
      </c>
      <c r="AD454" s="4"/>
      <c r="AE454" s="4" t="s">
        <v>2037</v>
      </c>
      <c r="AF454" s="144" t="s">
        <v>6138</v>
      </c>
      <c r="AG454" s="4"/>
      <c r="AH454" s="4"/>
      <c r="AI454" s="4"/>
      <c r="AJ454" s="4"/>
      <c r="AK454" s="4"/>
      <c r="AL454" t="s">
        <v>2116</v>
      </c>
    </row>
    <row r="455" spans="2:38">
      <c r="B455" s="175" t="s">
        <v>5418</v>
      </c>
      <c r="C455" s="174" t="s">
        <v>160</v>
      </c>
      <c r="D455" s="4" t="s">
        <v>6133</v>
      </c>
      <c r="E455" s="4" t="s">
        <v>6133</v>
      </c>
      <c r="F455" s="4" t="s">
        <v>1060</v>
      </c>
      <c r="G455" s="4" t="s">
        <v>6191</v>
      </c>
      <c r="H455" s="4" t="s">
        <v>1728</v>
      </c>
      <c r="I455" s="4" t="s">
        <v>1729</v>
      </c>
      <c r="J455" s="4" t="s">
        <v>6192</v>
      </c>
      <c r="K455" s="139">
        <v>430290000</v>
      </c>
      <c r="L455" s="139">
        <v>430290000</v>
      </c>
      <c r="M455" s="4" t="s">
        <v>5667</v>
      </c>
      <c r="N455" s="4" t="s">
        <v>3011</v>
      </c>
      <c r="O455" s="4" t="s">
        <v>3312</v>
      </c>
      <c r="P455" s="186">
        <f t="shared" si="37"/>
        <v>430290000</v>
      </c>
      <c r="Q455" s="186">
        <f t="shared" si="36"/>
        <v>0</v>
      </c>
      <c r="R455" s="4">
        <v>17</v>
      </c>
      <c r="S455" s="4" t="s">
        <v>70</v>
      </c>
      <c r="T455" s="4" t="s">
        <v>70</v>
      </c>
      <c r="U455" s="140">
        <v>45341</v>
      </c>
      <c r="V455" s="4" t="s">
        <v>1884</v>
      </c>
      <c r="W455" s="4" t="s">
        <v>1954</v>
      </c>
      <c r="X455" s="146" t="s">
        <v>70</v>
      </c>
      <c r="Y455" s="140">
        <v>45371</v>
      </c>
      <c r="Z455" s="4" t="s">
        <v>1885</v>
      </c>
      <c r="AA455" s="4" t="s">
        <v>1886</v>
      </c>
      <c r="AB455" s="141">
        <f t="shared" si="38"/>
        <v>430290000</v>
      </c>
      <c r="AC455" s="142">
        <f t="shared" si="39"/>
        <v>0</v>
      </c>
      <c r="AD455" s="4"/>
      <c r="AE455" s="4" t="s">
        <v>2037</v>
      </c>
      <c r="AF455" s="144" t="s">
        <v>6138</v>
      </c>
      <c r="AG455" s="4"/>
      <c r="AH455" s="4"/>
      <c r="AI455" s="4"/>
      <c r="AJ455" s="4"/>
      <c r="AK455" s="4"/>
      <c r="AL455" t="s">
        <v>2116</v>
      </c>
    </row>
    <row r="456" spans="2:38">
      <c r="B456" s="175" t="s">
        <v>5418</v>
      </c>
      <c r="C456" s="174" t="s">
        <v>160</v>
      </c>
      <c r="D456" s="4" t="s">
        <v>6133</v>
      </c>
      <c r="E456" s="4" t="s">
        <v>6133</v>
      </c>
      <c r="F456" s="4" t="s">
        <v>1060</v>
      </c>
      <c r="G456" s="4" t="s">
        <v>6193</v>
      </c>
      <c r="H456" s="4" t="s">
        <v>1728</v>
      </c>
      <c r="I456" s="4" t="s">
        <v>1729</v>
      </c>
      <c r="J456" s="4" t="s">
        <v>6194</v>
      </c>
      <c r="K456" s="139">
        <v>608020000</v>
      </c>
      <c r="L456" s="139">
        <v>608020000</v>
      </c>
      <c r="M456" s="4" t="s">
        <v>5667</v>
      </c>
      <c r="N456" s="4" t="s">
        <v>3011</v>
      </c>
      <c r="O456" s="4" t="s">
        <v>3312</v>
      </c>
      <c r="P456" s="186">
        <f t="shared" si="37"/>
        <v>608020000</v>
      </c>
      <c r="Q456" s="186">
        <f t="shared" si="36"/>
        <v>0</v>
      </c>
      <c r="R456" s="4">
        <v>17</v>
      </c>
      <c r="S456" s="4" t="s">
        <v>70</v>
      </c>
      <c r="T456" s="4" t="s">
        <v>70</v>
      </c>
      <c r="U456" s="140">
        <v>45341</v>
      </c>
      <c r="V456" s="4" t="s">
        <v>1884</v>
      </c>
      <c r="W456" s="4" t="s">
        <v>1954</v>
      </c>
      <c r="X456" s="146" t="s">
        <v>70</v>
      </c>
      <c r="Y456" s="140">
        <v>45371</v>
      </c>
      <c r="Z456" s="4" t="s">
        <v>1885</v>
      </c>
      <c r="AA456" s="4" t="s">
        <v>1886</v>
      </c>
      <c r="AB456" s="141">
        <f t="shared" si="38"/>
        <v>608020000</v>
      </c>
      <c r="AC456" s="142">
        <f t="shared" si="39"/>
        <v>0</v>
      </c>
      <c r="AD456" s="4"/>
      <c r="AE456" s="4" t="s">
        <v>2037</v>
      </c>
      <c r="AF456" s="144" t="s">
        <v>6138</v>
      </c>
      <c r="AG456" s="4"/>
      <c r="AH456" s="4"/>
      <c r="AI456" s="4"/>
      <c r="AJ456" s="4"/>
      <c r="AK456" s="4"/>
      <c r="AL456" t="s">
        <v>2116</v>
      </c>
    </row>
    <row r="457" spans="2:38">
      <c r="B457" s="175" t="s">
        <v>5418</v>
      </c>
      <c r="C457" s="174" t="s">
        <v>160</v>
      </c>
      <c r="D457" s="4" t="s">
        <v>6133</v>
      </c>
      <c r="E457" s="4" t="s">
        <v>6133</v>
      </c>
      <c r="F457" s="4" t="s">
        <v>1060</v>
      </c>
      <c r="G457" s="4" t="s">
        <v>6195</v>
      </c>
      <c r="H457" s="4" t="s">
        <v>1728</v>
      </c>
      <c r="I457" s="4" t="s">
        <v>1729</v>
      </c>
      <c r="J457" s="4" t="s">
        <v>6196</v>
      </c>
      <c r="K457" s="139">
        <v>753832911</v>
      </c>
      <c r="L457" s="139">
        <v>753832911</v>
      </c>
      <c r="M457" s="4" t="s">
        <v>5667</v>
      </c>
      <c r="N457" s="4" t="s">
        <v>3693</v>
      </c>
      <c r="O457" s="4" t="s">
        <v>2455</v>
      </c>
      <c r="P457" s="186">
        <f t="shared" si="37"/>
        <v>753832911</v>
      </c>
      <c r="Q457" s="186">
        <f t="shared" si="36"/>
        <v>0</v>
      </c>
      <c r="R457" s="4">
        <v>17</v>
      </c>
      <c r="S457" s="4" t="s">
        <v>70</v>
      </c>
      <c r="T457" s="4" t="s">
        <v>70</v>
      </c>
      <c r="U457" s="140">
        <v>45341</v>
      </c>
      <c r="V457" s="4" t="s">
        <v>1884</v>
      </c>
      <c r="W457" s="4" t="s">
        <v>1954</v>
      </c>
      <c r="X457" s="146" t="s">
        <v>70</v>
      </c>
      <c r="Y457" s="140">
        <v>45371</v>
      </c>
      <c r="Z457" s="4" t="s">
        <v>1885</v>
      </c>
      <c r="AA457" s="4" t="s">
        <v>1886</v>
      </c>
      <c r="AB457" s="141">
        <f t="shared" si="38"/>
        <v>753832911</v>
      </c>
      <c r="AC457" s="142">
        <f t="shared" si="39"/>
        <v>0</v>
      </c>
      <c r="AD457" s="4"/>
      <c r="AE457" s="4" t="s">
        <v>2037</v>
      </c>
      <c r="AF457" s="144" t="s">
        <v>6138</v>
      </c>
      <c r="AG457" s="4"/>
      <c r="AH457" s="4"/>
      <c r="AI457" s="4"/>
      <c r="AJ457" s="4"/>
      <c r="AK457" s="4"/>
      <c r="AL457" t="s">
        <v>2116</v>
      </c>
    </row>
    <row r="458" spans="2:38">
      <c r="B458" s="175" t="s">
        <v>5418</v>
      </c>
      <c r="C458" s="174" t="s">
        <v>160</v>
      </c>
      <c r="D458" s="4" t="s">
        <v>6133</v>
      </c>
      <c r="E458" s="4" t="s">
        <v>6133</v>
      </c>
      <c r="F458" s="4" t="s">
        <v>1060</v>
      </c>
      <c r="G458" s="4" t="s">
        <v>6197</v>
      </c>
      <c r="H458" s="4" t="s">
        <v>1728</v>
      </c>
      <c r="I458" s="4" t="s">
        <v>1729</v>
      </c>
      <c r="J458" s="4" t="s">
        <v>6198</v>
      </c>
      <c r="K458" s="139">
        <v>1500000000</v>
      </c>
      <c r="L458" s="139">
        <v>1500000000</v>
      </c>
      <c r="M458" s="4" t="s">
        <v>5667</v>
      </c>
      <c r="N458" s="4" t="s">
        <v>2513</v>
      </c>
      <c r="O458" s="4" t="s">
        <v>2455</v>
      </c>
      <c r="P458" s="186">
        <f t="shared" si="37"/>
        <v>1500000000</v>
      </c>
      <c r="Q458" s="186">
        <f t="shared" si="36"/>
        <v>0</v>
      </c>
      <c r="R458" s="4">
        <v>17</v>
      </c>
      <c r="S458" s="4" t="s">
        <v>70</v>
      </c>
      <c r="T458" s="4" t="s">
        <v>70</v>
      </c>
      <c r="U458" s="140">
        <v>45341</v>
      </c>
      <c r="V458" s="4" t="s">
        <v>1884</v>
      </c>
      <c r="W458" s="4" t="s">
        <v>1954</v>
      </c>
      <c r="X458" s="146" t="s">
        <v>70</v>
      </c>
      <c r="Y458" s="140">
        <v>45371</v>
      </c>
      <c r="Z458" s="4" t="s">
        <v>1885</v>
      </c>
      <c r="AA458" s="4" t="s">
        <v>1886</v>
      </c>
      <c r="AB458" s="141">
        <f t="shared" si="38"/>
        <v>1500000000</v>
      </c>
      <c r="AC458" s="142">
        <f t="shared" si="39"/>
        <v>0</v>
      </c>
      <c r="AD458" s="4"/>
      <c r="AE458" s="4" t="s">
        <v>2037</v>
      </c>
      <c r="AF458" s="144" t="s">
        <v>6138</v>
      </c>
      <c r="AG458" s="4"/>
      <c r="AH458" s="4"/>
      <c r="AI458" s="4"/>
      <c r="AJ458" s="4"/>
      <c r="AK458" s="4"/>
      <c r="AL458" t="s">
        <v>2116</v>
      </c>
    </row>
    <row r="459" spans="2:38">
      <c r="B459" s="175" t="s">
        <v>5418</v>
      </c>
      <c r="C459" s="174" t="s">
        <v>160</v>
      </c>
      <c r="D459" s="4" t="s">
        <v>6133</v>
      </c>
      <c r="E459" s="4" t="s">
        <v>6133</v>
      </c>
      <c r="F459" s="4" t="s">
        <v>1060</v>
      </c>
      <c r="G459" s="4" t="s">
        <v>6199</v>
      </c>
      <c r="H459" s="4" t="s">
        <v>1728</v>
      </c>
      <c r="I459" s="4" t="s">
        <v>1729</v>
      </c>
      <c r="J459" s="4" t="s">
        <v>6200</v>
      </c>
      <c r="K459" s="139">
        <v>495486840</v>
      </c>
      <c r="L459" s="139">
        <v>495486840</v>
      </c>
      <c r="M459" s="4" t="s">
        <v>5667</v>
      </c>
      <c r="N459" s="4" t="s">
        <v>2513</v>
      </c>
      <c r="O459" s="4" t="s">
        <v>2455</v>
      </c>
      <c r="P459" s="186">
        <f t="shared" si="37"/>
        <v>495486840</v>
      </c>
      <c r="Q459" s="186">
        <f t="shared" si="36"/>
        <v>0</v>
      </c>
      <c r="R459" s="4">
        <v>17</v>
      </c>
      <c r="S459" s="4" t="s">
        <v>70</v>
      </c>
      <c r="T459" s="4" t="s">
        <v>70</v>
      </c>
      <c r="U459" s="140">
        <v>45341</v>
      </c>
      <c r="V459" s="4" t="s">
        <v>1884</v>
      </c>
      <c r="W459" s="4" t="s">
        <v>1954</v>
      </c>
      <c r="X459" s="146" t="s">
        <v>70</v>
      </c>
      <c r="Y459" s="140">
        <v>45371</v>
      </c>
      <c r="Z459" s="4" t="s">
        <v>1885</v>
      </c>
      <c r="AA459" s="4" t="s">
        <v>1886</v>
      </c>
      <c r="AB459" s="141">
        <f t="shared" si="38"/>
        <v>495486840</v>
      </c>
      <c r="AC459" s="142">
        <f t="shared" si="39"/>
        <v>0</v>
      </c>
      <c r="AD459" s="4"/>
      <c r="AE459" s="4" t="s">
        <v>2037</v>
      </c>
      <c r="AF459" s="144" t="s">
        <v>6138</v>
      </c>
      <c r="AG459" s="4"/>
      <c r="AH459" s="4"/>
      <c r="AI459" s="4"/>
      <c r="AJ459" s="4"/>
      <c r="AK459" s="4"/>
      <c r="AL459" t="s">
        <v>2116</v>
      </c>
    </row>
    <row r="460" spans="2:38">
      <c r="B460" s="175" t="s">
        <v>5418</v>
      </c>
      <c r="C460" s="174" t="s">
        <v>160</v>
      </c>
      <c r="D460" s="4" t="s">
        <v>6133</v>
      </c>
      <c r="E460" s="4" t="s">
        <v>6133</v>
      </c>
      <c r="F460" s="4" t="s">
        <v>1060</v>
      </c>
      <c r="G460" s="4" t="s">
        <v>6201</v>
      </c>
      <c r="H460" s="4" t="s">
        <v>1728</v>
      </c>
      <c r="I460" s="4" t="s">
        <v>1729</v>
      </c>
      <c r="J460" s="4" t="s">
        <v>6202</v>
      </c>
      <c r="K460" s="139">
        <v>624320000</v>
      </c>
      <c r="L460" s="139">
        <v>624320000</v>
      </c>
      <c r="M460" s="4" t="s">
        <v>5667</v>
      </c>
      <c r="N460" s="4" t="s">
        <v>2531</v>
      </c>
      <c r="O460" s="4" t="s">
        <v>2455</v>
      </c>
      <c r="P460" s="186">
        <f t="shared" si="37"/>
        <v>624320000</v>
      </c>
      <c r="Q460" s="186">
        <f t="shared" ref="Q460:Q491" si="40">L460-P460</f>
        <v>0</v>
      </c>
      <c r="R460" s="4">
        <v>17</v>
      </c>
      <c r="S460" s="4" t="s">
        <v>70</v>
      </c>
      <c r="T460" s="4" t="s">
        <v>70</v>
      </c>
      <c r="U460" s="140">
        <v>45341</v>
      </c>
      <c r="V460" s="4" t="s">
        <v>1884</v>
      </c>
      <c r="W460" s="4" t="s">
        <v>1954</v>
      </c>
      <c r="X460" s="146" t="s">
        <v>70</v>
      </c>
      <c r="Y460" s="140">
        <v>45371</v>
      </c>
      <c r="Z460" s="4" t="s">
        <v>1885</v>
      </c>
      <c r="AA460" s="4" t="s">
        <v>1886</v>
      </c>
      <c r="AB460" s="141">
        <f t="shared" si="38"/>
        <v>624320000</v>
      </c>
      <c r="AC460" s="142">
        <f t="shared" si="39"/>
        <v>0</v>
      </c>
      <c r="AD460" s="4"/>
      <c r="AE460" s="4" t="s">
        <v>2037</v>
      </c>
      <c r="AF460" s="144" t="s">
        <v>6138</v>
      </c>
      <c r="AG460" s="4"/>
      <c r="AH460" s="4"/>
      <c r="AI460" s="4"/>
      <c r="AJ460" s="4"/>
      <c r="AK460" s="4"/>
      <c r="AL460" t="s">
        <v>2116</v>
      </c>
    </row>
    <row r="461" spans="2:38">
      <c r="B461" s="175" t="s">
        <v>5418</v>
      </c>
      <c r="C461" s="174" t="s">
        <v>160</v>
      </c>
      <c r="D461" s="4" t="s">
        <v>6133</v>
      </c>
      <c r="E461" s="4" t="s">
        <v>6133</v>
      </c>
      <c r="F461" s="4" t="s">
        <v>1060</v>
      </c>
      <c r="G461" s="4" t="s">
        <v>6203</v>
      </c>
      <c r="H461" s="4" t="s">
        <v>1728</v>
      </c>
      <c r="I461" s="4" t="s">
        <v>1729</v>
      </c>
      <c r="J461" s="4" t="s">
        <v>6204</v>
      </c>
      <c r="K461" s="139">
        <v>1000000000</v>
      </c>
      <c r="L461" s="139">
        <v>1000000000</v>
      </c>
      <c r="M461" s="4" t="s">
        <v>5667</v>
      </c>
      <c r="N461" s="4" t="s">
        <v>3633</v>
      </c>
      <c r="O461" s="4" t="s">
        <v>2871</v>
      </c>
      <c r="P461" s="186">
        <f t="shared" si="37"/>
        <v>1000000000</v>
      </c>
      <c r="Q461" s="186">
        <f t="shared" si="40"/>
        <v>0</v>
      </c>
      <c r="R461" s="4">
        <v>17</v>
      </c>
      <c r="S461" s="4" t="s">
        <v>70</v>
      </c>
      <c r="T461" s="4" t="s">
        <v>70</v>
      </c>
      <c r="U461" s="140">
        <v>45341</v>
      </c>
      <c r="V461" s="4" t="s">
        <v>1884</v>
      </c>
      <c r="W461" s="4" t="s">
        <v>1954</v>
      </c>
      <c r="X461" s="146" t="s">
        <v>70</v>
      </c>
      <c r="Y461" s="140">
        <v>45371</v>
      </c>
      <c r="Z461" s="4" t="s">
        <v>1885</v>
      </c>
      <c r="AA461" s="4" t="s">
        <v>1886</v>
      </c>
      <c r="AB461" s="141">
        <f t="shared" si="38"/>
        <v>1000000000</v>
      </c>
      <c r="AC461" s="142">
        <f t="shared" si="39"/>
        <v>0</v>
      </c>
      <c r="AD461" s="4"/>
      <c r="AE461" s="4" t="s">
        <v>2037</v>
      </c>
      <c r="AF461" s="144" t="s">
        <v>6138</v>
      </c>
      <c r="AG461" s="4"/>
      <c r="AH461" s="4"/>
      <c r="AI461" s="4"/>
      <c r="AJ461" s="4"/>
      <c r="AK461" s="4"/>
      <c r="AL461" t="s">
        <v>2116</v>
      </c>
    </row>
    <row r="462" spans="2:38">
      <c r="B462" s="175" t="s">
        <v>5418</v>
      </c>
      <c r="C462" s="174" t="s">
        <v>160</v>
      </c>
      <c r="D462" s="4" t="s">
        <v>6133</v>
      </c>
      <c r="E462" s="4" t="s">
        <v>6133</v>
      </c>
      <c r="F462" s="4" t="s">
        <v>1060</v>
      </c>
      <c r="G462" s="4" t="s">
        <v>6205</v>
      </c>
      <c r="H462" s="4" t="s">
        <v>1728</v>
      </c>
      <c r="I462" s="4" t="s">
        <v>1729</v>
      </c>
      <c r="J462" s="4" t="s">
        <v>6206</v>
      </c>
      <c r="K462" s="139">
        <v>1100000000</v>
      </c>
      <c r="L462" s="139">
        <v>1100000000</v>
      </c>
      <c r="M462" s="4" t="s">
        <v>5667</v>
      </c>
      <c r="N462" s="4" t="s">
        <v>2526</v>
      </c>
      <c r="O462" s="4" t="s">
        <v>2219</v>
      </c>
      <c r="P462" s="186">
        <f t="shared" si="37"/>
        <v>1100000000</v>
      </c>
      <c r="Q462" s="186">
        <f t="shared" si="40"/>
        <v>0</v>
      </c>
      <c r="R462" s="4">
        <v>17</v>
      </c>
      <c r="S462" s="4" t="s">
        <v>70</v>
      </c>
      <c r="T462" s="4" t="s">
        <v>70</v>
      </c>
      <c r="U462" s="140">
        <v>45341</v>
      </c>
      <c r="V462" s="4" t="s">
        <v>1884</v>
      </c>
      <c r="W462" s="4" t="s">
        <v>1954</v>
      </c>
      <c r="X462" s="146" t="s">
        <v>70</v>
      </c>
      <c r="Y462" s="140">
        <v>45371</v>
      </c>
      <c r="Z462" s="4" t="s">
        <v>1885</v>
      </c>
      <c r="AA462" s="4" t="s">
        <v>1886</v>
      </c>
      <c r="AB462" s="141">
        <f t="shared" si="38"/>
        <v>1100000000</v>
      </c>
      <c r="AC462" s="142">
        <f t="shared" si="39"/>
        <v>0</v>
      </c>
      <c r="AD462" s="4"/>
      <c r="AE462" s="4" t="s">
        <v>2037</v>
      </c>
      <c r="AF462" s="144" t="s">
        <v>6138</v>
      </c>
      <c r="AG462" s="4"/>
      <c r="AH462" s="4"/>
      <c r="AI462" s="4"/>
      <c r="AJ462" s="4"/>
      <c r="AK462" s="4"/>
      <c r="AL462" t="s">
        <v>2116</v>
      </c>
    </row>
    <row r="463" spans="2:38">
      <c r="B463" s="175" t="s">
        <v>5418</v>
      </c>
      <c r="C463" s="174" t="s">
        <v>160</v>
      </c>
      <c r="D463" s="4" t="s">
        <v>6133</v>
      </c>
      <c r="E463" s="4" t="s">
        <v>6133</v>
      </c>
      <c r="F463" s="4" t="s">
        <v>1060</v>
      </c>
      <c r="G463" s="4" t="s">
        <v>6207</v>
      </c>
      <c r="H463" s="4" t="s">
        <v>1728</v>
      </c>
      <c r="I463" s="4" t="s">
        <v>1729</v>
      </c>
      <c r="J463" s="4" t="s">
        <v>6208</v>
      </c>
      <c r="K463" s="139">
        <v>300600000</v>
      </c>
      <c r="L463" s="139">
        <v>300600000</v>
      </c>
      <c r="M463" s="4" t="s">
        <v>5667</v>
      </c>
      <c r="N463" s="4" t="s">
        <v>2526</v>
      </c>
      <c r="O463" s="4" t="s">
        <v>2219</v>
      </c>
      <c r="P463" s="186">
        <f t="shared" si="37"/>
        <v>300600000</v>
      </c>
      <c r="Q463" s="186">
        <f t="shared" si="40"/>
        <v>0</v>
      </c>
      <c r="R463" s="4">
        <v>17</v>
      </c>
      <c r="S463" s="4" t="s">
        <v>70</v>
      </c>
      <c r="T463" s="4" t="s">
        <v>70</v>
      </c>
      <c r="U463" s="140">
        <v>45341</v>
      </c>
      <c r="V463" s="4" t="s">
        <v>1884</v>
      </c>
      <c r="W463" s="4" t="s">
        <v>1954</v>
      </c>
      <c r="X463" s="146" t="s">
        <v>70</v>
      </c>
      <c r="Y463" s="140">
        <v>45371</v>
      </c>
      <c r="Z463" s="4" t="s">
        <v>1885</v>
      </c>
      <c r="AA463" s="4" t="s">
        <v>1886</v>
      </c>
      <c r="AB463" s="141">
        <f t="shared" si="38"/>
        <v>300600000</v>
      </c>
      <c r="AC463" s="142">
        <f t="shared" si="39"/>
        <v>0</v>
      </c>
      <c r="AD463" s="4"/>
      <c r="AE463" s="4" t="s">
        <v>2037</v>
      </c>
      <c r="AF463" s="144" t="s">
        <v>6138</v>
      </c>
      <c r="AG463" s="4"/>
      <c r="AH463" s="4"/>
      <c r="AI463" s="4"/>
      <c r="AJ463" s="4"/>
      <c r="AK463" s="4"/>
      <c r="AL463" t="s">
        <v>2116</v>
      </c>
    </row>
    <row r="464" spans="2:38">
      <c r="B464" s="175" t="s">
        <v>5418</v>
      </c>
      <c r="C464" s="174" t="s">
        <v>160</v>
      </c>
      <c r="D464" s="4" t="s">
        <v>6133</v>
      </c>
      <c r="E464" s="4" t="s">
        <v>6133</v>
      </c>
      <c r="F464" s="4" t="s">
        <v>1060</v>
      </c>
      <c r="G464" s="4" t="s">
        <v>6209</v>
      </c>
      <c r="H464" s="4" t="s">
        <v>1728</v>
      </c>
      <c r="I464" s="4" t="s">
        <v>1729</v>
      </c>
      <c r="J464" s="4" t="s">
        <v>6210</v>
      </c>
      <c r="K464" s="139">
        <v>1077628000</v>
      </c>
      <c r="L464" s="139">
        <v>1077628000</v>
      </c>
      <c r="M464" s="4" t="s">
        <v>5667</v>
      </c>
      <c r="N464" s="4" t="s">
        <v>2552</v>
      </c>
      <c r="O464" s="4" t="s">
        <v>2823</v>
      </c>
      <c r="P464" s="186">
        <f t="shared" si="37"/>
        <v>1077628000</v>
      </c>
      <c r="Q464" s="186">
        <f t="shared" si="40"/>
        <v>0</v>
      </c>
      <c r="R464" s="4">
        <v>17</v>
      </c>
      <c r="S464" s="4" t="s">
        <v>70</v>
      </c>
      <c r="T464" s="4" t="s">
        <v>70</v>
      </c>
      <c r="U464" s="140">
        <v>45341</v>
      </c>
      <c r="V464" s="4" t="s">
        <v>1884</v>
      </c>
      <c r="W464" s="4" t="s">
        <v>1954</v>
      </c>
      <c r="X464" s="146" t="s">
        <v>70</v>
      </c>
      <c r="Y464" s="140">
        <v>45371</v>
      </c>
      <c r="Z464" s="4" t="s">
        <v>1885</v>
      </c>
      <c r="AA464" s="4" t="s">
        <v>1886</v>
      </c>
      <c r="AB464" s="141">
        <f t="shared" si="38"/>
        <v>1077628000</v>
      </c>
      <c r="AC464" s="142">
        <f t="shared" si="39"/>
        <v>0</v>
      </c>
      <c r="AD464" s="4"/>
      <c r="AE464" s="4" t="s">
        <v>2037</v>
      </c>
      <c r="AF464" s="144" t="s">
        <v>6138</v>
      </c>
      <c r="AG464" s="4"/>
      <c r="AH464" s="4"/>
      <c r="AI464" s="4"/>
      <c r="AJ464" s="4"/>
      <c r="AK464" s="4"/>
      <c r="AL464" t="s">
        <v>2116</v>
      </c>
    </row>
    <row r="465" spans="2:38">
      <c r="B465" s="175" t="s">
        <v>5418</v>
      </c>
      <c r="C465" s="174" t="s">
        <v>160</v>
      </c>
      <c r="D465" s="4" t="s">
        <v>6133</v>
      </c>
      <c r="E465" s="4" t="s">
        <v>6133</v>
      </c>
      <c r="F465" s="4" t="s">
        <v>1060</v>
      </c>
      <c r="G465" s="4" t="s">
        <v>6211</v>
      </c>
      <c r="H465" s="4" t="s">
        <v>1728</v>
      </c>
      <c r="I465" s="4" t="s">
        <v>1729</v>
      </c>
      <c r="J465" s="4" t="s">
        <v>6212</v>
      </c>
      <c r="K465" s="139">
        <v>773280000</v>
      </c>
      <c r="L465" s="139">
        <v>773280000</v>
      </c>
      <c r="M465" s="4" t="s">
        <v>6213</v>
      </c>
      <c r="N465" s="4" t="s">
        <v>2556</v>
      </c>
      <c r="O465" s="4" t="s">
        <v>2823</v>
      </c>
      <c r="P465" s="186">
        <f t="shared" si="37"/>
        <v>773280000</v>
      </c>
      <c r="Q465" s="186">
        <f t="shared" si="40"/>
        <v>0</v>
      </c>
      <c r="R465" s="4">
        <v>17</v>
      </c>
      <c r="S465" s="4" t="s">
        <v>70</v>
      </c>
      <c r="T465" s="4" t="s">
        <v>70</v>
      </c>
      <c r="U465" s="140">
        <v>45341</v>
      </c>
      <c r="V465" s="4" t="s">
        <v>1884</v>
      </c>
      <c r="W465" s="4" t="s">
        <v>1954</v>
      </c>
      <c r="X465" s="146" t="s">
        <v>70</v>
      </c>
      <c r="Y465" s="140">
        <v>45371</v>
      </c>
      <c r="Z465" s="4" t="s">
        <v>1885</v>
      </c>
      <c r="AA465" s="4" t="s">
        <v>1886</v>
      </c>
      <c r="AB465" s="141">
        <f t="shared" si="38"/>
        <v>773280000</v>
      </c>
      <c r="AC465" s="142">
        <f t="shared" si="39"/>
        <v>0</v>
      </c>
      <c r="AD465" s="4"/>
      <c r="AE465" s="4" t="s">
        <v>2037</v>
      </c>
      <c r="AF465" s="144" t="s">
        <v>6138</v>
      </c>
      <c r="AG465" s="4"/>
      <c r="AH465" s="4"/>
      <c r="AI465" s="4"/>
      <c r="AJ465" s="4"/>
      <c r="AK465" s="4"/>
      <c r="AL465" t="s">
        <v>2116</v>
      </c>
    </row>
    <row r="466" spans="2:38">
      <c r="B466" s="175" t="s">
        <v>5418</v>
      </c>
      <c r="C466" s="174" t="s">
        <v>160</v>
      </c>
      <c r="D466" s="4" t="s">
        <v>6133</v>
      </c>
      <c r="E466" s="4" t="s">
        <v>6133</v>
      </c>
      <c r="F466" s="4" t="s">
        <v>1060</v>
      </c>
      <c r="G466" s="4" t="s">
        <v>6214</v>
      </c>
      <c r="H466" s="4" t="s">
        <v>1728</v>
      </c>
      <c r="I466" s="4" t="s">
        <v>1729</v>
      </c>
      <c r="J466" s="4" t="s">
        <v>6215</v>
      </c>
      <c r="K466" s="139">
        <v>1000000000</v>
      </c>
      <c r="L466" s="139">
        <v>1000000000</v>
      </c>
      <c r="M466" s="4" t="s">
        <v>6213</v>
      </c>
      <c r="N466" s="4" t="s">
        <v>3938</v>
      </c>
      <c r="O466" s="4" t="s">
        <v>2823</v>
      </c>
      <c r="P466" s="186">
        <f t="shared" si="37"/>
        <v>1000000000</v>
      </c>
      <c r="Q466" s="186">
        <f t="shared" si="40"/>
        <v>0</v>
      </c>
      <c r="R466" s="4">
        <v>17</v>
      </c>
      <c r="S466" s="4" t="s">
        <v>70</v>
      </c>
      <c r="T466" s="4" t="s">
        <v>70</v>
      </c>
      <c r="U466" s="140">
        <v>45341</v>
      </c>
      <c r="V466" s="4" t="s">
        <v>1884</v>
      </c>
      <c r="W466" s="4" t="s">
        <v>1954</v>
      </c>
      <c r="X466" s="146" t="s">
        <v>70</v>
      </c>
      <c r="Y466" s="140">
        <v>45371</v>
      </c>
      <c r="Z466" s="4" t="s">
        <v>1885</v>
      </c>
      <c r="AA466" s="4" t="s">
        <v>1886</v>
      </c>
      <c r="AB466" s="141">
        <f t="shared" si="38"/>
        <v>1000000000</v>
      </c>
      <c r="AC466" s="142">
        <f t="shared" si="39"/>
        <v>0</v>
      </c>
      <c r="AD466" s="4"/>
      <c r="AE466" s="4" t="s">
        <v>2037</v>
      </c>
      <c r="AF466" s="144" t="s">
        <v>6138</v>
      </c>
      <c r="AG466" s="4"/>
      <c r="AH466" s="4"/>
      <c r="AI466" s="4"/>
      <c r="AJ466" s="4"/>
      <c r="AK466" s="4"/>
      <c r="AL466" t="s">
        <v>2116</v>
      </c>
    </row>
    <row r="467" spans="2:38">
      <c r="B467" s="175" t="s">
        <v>5418</v>
      </c>
      <c r="C467" s="174" t="s">
        <v>160</v>
      </c>
      <c r="D467" s="4" t="s">
        <v>6133</v>
      </c>
      <c r="E467" s="4" t="s">
        <v>6133</v>
      </c>
      <c r="F467" s="4" t="s">
        <v>1060</v>
      </c>
      <c r="G467" s="4" t="s">
        <v>6216</v>
      </c>
      <c r="H467" s="4" t="s">
        <v>1728</v>
      </c>
      <c r="I467" s="4" t="s">
        <v>1729</v>
      </c>
      <c r="J467" s="4" t="s">
        <v>6217</v>
      </c>
      <c r="K467" s="139">
        <v>638120000</v>
      </c>
      <c r="L467" s="139">
        <v>638120000</v>
      </c>
      <c r="M467" s="4" t="s">
        <v>6213</v>
      </c>
      <c r="N467" s="4" t="s">
        <v>3938</v>
      </c>
      <c r="O467" s="4" t="s">
        <v>2823</v>
      </c>
      <c r="P467" s="186">
        <f t="shared" si="37"/>
        <v>638120000</v>
      </c>
      <c r="Q467" s="186">
        <f t="shared" si="40"/>
        <v>0</v>
      </c>
      <c r="R467" s="4">
        <v>17</v>
      </c>
      <c r="S467" s="4" t="s">
        <v>70</v>
      </c>
      <c r="T467" s="4" t="s">
        <v>70</v>
      </c>
      <c r="U467" s="140">
        <v>45341</v>
      </c>
      <c r="V467" s="4" t="s">
        <v>1884</v>
      </c>
      <c r="W467" s="4" t="s">
        <v>1954</v>
      </c>
      <c r="X467" s="146" t="s">
        <v>70</v>
      </c>
      <c r="Y467" s="140">
        <v>45371</v>
      </c>
      <c r="Z467" s="4" t="s">
        <v>1885</v>
      </c>
      <c r="AA467" s="4" t="s">
        <v>1886</v>
      </c>
      <c r="AB467" s="141">
        <f t="shared" si="38"/>
        <v>638120000</v>
      </c>
      <c r="AC467" s="142">
        <f t="shared" si="39"/>
        <v>0</v>
      </c>
      <c r="AD467" s="4"/>
      <c r="AE467" s="4" t="s">
        <v>2037</v>
      </c>
      <c r="AF467" s="144" t="s">
        <v>6138</v>
      </c>
      <c r="AG467" s="4"/>
      <c r="AH467" s="4"/>
      <c r="AI467" s="4"/>
      <c r="AJ467" s="4"/>
      <c r="AK467" s="4"/>
      <c r="AL467" t="s">
        <v>2116</v>
      </c>
    </row>
    <row r="468" spans="2:38">
      <c r="B468" s="175" t="s">
        <v>5418</v>
      </c>
      <c r="C468" s="174" t="s">
        <v>160</v>
      </c>
      <c r="D468" s="4" t="s">
        <v>6133</v>
      </c>
      <c r="E468" s="4" t="s">
        <v>6133</v>
      </c>
      <c r="F468" s="4" t="s">
        <v>1060</v>
      </c>
      <c r="G468" s="4" t="s">
        <v>6218</v>
      </c>
      <c r="H468" s="4" t="s">
        <v>1728</v>
      </c>
      <c r="I468" s="4" t="s">
        <v>1729</v>
      </c>
      <c r="J468" s="4" t="s">
        <v>6219</v>
      </c>
      <c r="K468" s="139">
        <v>830000000</v>
      </c>
      <c r="L468" s="139">
        <v>830000000</v>
      </c>
      <c r="M468" s="4" t="s">
        <v>6213</v>
      </c>
      <c r="N468" s="4" t="s">
        <v>3846</v>
      </c>
      <c r="O468" s="4" t="s">
        <v>3018</v>
      </c>
      <c r="P468" s="186">
        <f t="shared" si="37"/>
        <v>830000000</v>
      </c>
      <c r="Q468" s="186">
        <f t="shared" si="40"/>
        <v>0</v>
      </c>
      <c r="R468" s="4">
        <v>17</v>
      </c>
      <c r="S468" s="4" t="s">
        <v>70</v>
      </c>
      <c r="T468" s="4" t="s">
        <v>70</v>
      </c>
      <c r="U468" s="140">
        <v>45341</v>
      </c>
      <c r="V468" s="4" t="s">
        <v>1884</v>
      </c>
      <c r="W468" s="4" t="s">
        <v>1954</v>
      </c>
      <c r="X468" s="146" t="s">
        <v>70</v>
      </c>
      <c r="Y468" s="140">
        <v>45371</v>
      </c>
      <c r="Z468" s="4" t="s">
        <v>1885</v>
      </c>
      <c r="AA468" s="4" t="s">
        <v>1886</v>
      </c>
      <c r="AB468" s="141">
        <f t="shared" si="38"/>
        <v>830000000</v>
      </c>
      <c r="AC468" s="142">
        <f t="shared" si="39"/>
        <v>0</v>
      </c>
      <c r="AD468" s="4"/>
      <c r="AE468" s="4" t="s">
        <v>2037</v>
      </c>
      <c r="AF468" s="144" t="s">
        <v>6138</v>
      </c>
      <c r="AG468" s="4"/>
      <c r="AH468" s="4"/>
      <c r="AI468" s="4"/>
      <c r="AJ468" s="4"/>
      <c r="AK468" s="4"/>
      <c r="AL468" t="s">
        <v>2116</v>
      </c>
    </row>
    <row r="469" spans="2:38">
      <c r="B469" s="175" t="s">
        <v>5418</v>
      </c>
      <c r="C469" s="174" t="s">
        <v>160</v>
      </c>
      <c r="D469" s="4" t="s">
        <v>6133</v>
      </c>
      <c r="E469" s="4" t="s">
        <v>6133</v>
      </c>
      <c r="F469" s="4" t="s">
        <v>1060</v>
      </c>
      <c r="G469" s="4" t="s">
        <v>6220</v>
      </c>
      <c r="H469" s="4" t="s">
        <v>1728</v>
      </c>
      <c r="I469" s="4" t="s">
        <v>1729</v>
      </c>
      <c r="J469" s="4" t="s">
        <v>6221</v>
      </c>
      <c r="K469" s="139">
        <v>668150805</v>
      </c>
      <c r="L469" s="139">
        <v>668150805</v>
      </c>
      <c r="M469" s="4" t="s">
        <v>6213</v>
      </c>
      <c r="N469" s="4" t="s">
        <v>3846</v>
      </c>
      <c r="O469" s="4" t="s">
        <v>3018</v>
      </c>
      <c r="P469" s="186">
        <f t="shared" si="37"/>
        <v>668150805</v>
      </c>
      <c r="Q469" s="186">
        <f t="shared" si="40"/>
        <v>0</v>
      </c>
      <c r="R469" s="4">
        <v>17</v>
      </c>
      <c r="S469" s="4" t="s">
        <v>70</v>
      </c>
      <c r="T469" s="4" t="s">
        <v>70</v>
      </c>
      <c r="U469" s="140">
        <v>45341</v>
      </c>
      <c r="V469" s="4" t="s">
        <v>1884</v>
      </c>
      <c r="W469" s="4" t="s">
        <v>1954</v>
      </c>
      <c r="X469" s="146" t="s">
        <v>70</v>
      </c>
      <c r="Y469" s="140">
        <v>45371</v>
      </c>
      <c r="Z469" s="4" t="s">
        <v>1885</v>
      </c>
      <c r="AA469" s="4" t="s">
        <v>1886</v>
      </c>
      <c r="AB469" s="141">
        <f t="shared" si="38"/>
        <v>668150805</v>
      </c>
      <c r="AC469" s="142">
        <f t="shared" si="39"/>
        <v>0</v>
      </c>
      <c r="AD469" s="4"/>
      <c r="AE469" s="4" t="s">
        <v>2037</v>
      </c>
      <c r="AF469" s="144" t="s">
        <v>6138</v>
      </c>
      <c r="AG469" s="4"/>
      <c r="AH469" s="4"/>
      <c r="AI469" s="4"/>
      <c r="AJ469" s="4"/>
      <c r="AK469" s="4"/>
      <c r="AL469" t="s">
        <v>2116</v>
      </c>
    </row>
    <row r="470" spans="2:38">
      <c r="B470" s="175" t="s">
        <v>5418</v>
      </c>
      <c r="C470" s="174" t="s">
        <v>160</v>
      </c>
      <c r="D470" s="4" t="s">
        <v>6133</v>
      </c>
      <c r="E470" s="4" t="s">
        <v>6133</v>
      </c>
      <c r="F470" s="4" t="s">
        <v>1060</v>
      </c>
      <c r="G470" s="4" t="s">
        <v>6222</v>
      </c>
      <c r="H470" s="4" t="s">
        <v>1728</v>
      </c>
      <c r="I470" s="4" t="s">
        <v>1729</v>
      </c>
      <c r="J470" s="4" t="s">
        <v>6223</v>
      </c>
      <c r="K470" s="139">
        <v>1200000000</v>
      </c>
      <c r="L470" s="139">
        <v>1200000000</v>
      </c>
      <c r="M470" s="4" t="s">
        <v>6213</v>
      </c>
      <c r="N470" s="4" t="s">
        <v>3565</v>
      </c>
      <c r="O470" s="4" t="s">
        <v>2145</v>
      </c>
      <c r="P470" s="186">
        <f t="shared" si="37"/>
        <v>1200000000</v>
      </c>
      <c r="Q470" s="186">
        <f t="shared" si="40"/>
        <v>0</v>
      </c>
      <c r="R470" s="4">
        <v>17</v>
      </c>
      <c r="S470" s="4" t="s">
        <v>70</v>
      </c>
      <c r="T470" s="4" t="s">
        <v>70</v>
      </c>
      <c r="U470" s="140">
        <v>45341</v>
      </c>
      <c r="V470" s="4" t="s">
        <v>1884</v>
      </c>
      <c r="W470" s="4" t="s">
        <v>1954</v>
      </c>
      <c r="X470" s="146" t="s">
        <v>70</v>
      </c>
      <c r="Y470" s="140">
        <v>45371</v>
      </c>
      <c r="Z470" s="4" t="s">
        <v>1885</v>
      </c>
      <c r="AA470" s="4" t="s">
        <v>1886</v>
      </c>
      <c r="AB470" s="141">
        <f t="shared" si="38"/>
        <v>1200000000</v>
      </c>
      <c r="AC470" s="142">
        <f t="shared" si="39"/>
        <v>0</v>
      </c>
      <c r="AD470" s="4"/>
      <c r="AE470" s="4" t="s">
        <v>2037</v>
      </c>
      <c r="AF470" s="144" t="s">
        <v>6138</v>
      </c>
      <c r="AG470" s="4"/>
      <c r="AH470" s="4"/>
      <c r="AI470" s="4"/>
      <c r="AJ470" s="4"/>
      <c r="AK470" s="4"/>
      <c r="AL470" t="s">
        <v>2116</v>
      </c>
    </row>
    <row r="471" spans="2:38">
      <c r="B471" s="175" t="s">
        <v>5175</v>
      </c>
      <c r="C471" s="174" t="s">
        <v>160</v>
      </c>
      <c r="D471" s="4" t="s">
        <v>6133</v>
      </c>
      <c r="E471" s="4" t="s">
        <v>6133</v>
      </c>
      <c r="F471" s="4" t="s">
        <v>1060</v>
      </c>
      <c r="G471" s="4" t="s">
        <v>6224</v>
      </c>
      <c r="H471" s="4" t="s">
        <v>1481</v>
      </c>
      <c r="I471" s="4" t="s">
        <v>1482</v>
      </c>
      <c r="J471" s="4" t="s">
        <v>6225</v>
      </c>
      <c r="K471" s="139">
        <v>1500000000</v>
      </c>
      <c r="L471" s="139">
        <v>1500000000</v>
      </c>
      <c r="M471" s="4" t="s">
        <v>6093</v>
      </c>
      <c r="N471" s="4" t="s">
        <v>3258</v>
      </c>
      <c r="O471" s="4" t="s">
        <v>2475</v>
      </c>
      <c r="P471" s="186">
        <f t="shared" si="37"/>
        <v>1500000000</v>
      </c>
      <c r="Q471" s="186">
        <f t="shared" si="40"/>
        <v>0</v>
      </c>
      <c r="R471" s="4">
        <v>18</v>
      </c>
      <c r="S471" s="4" t="s">
        <v>70</v>
      </c>
      <c r="T471" s="4" t="s">
        <v>70</v>
      </c>
      <c r="U471" s="140">
        <v>45341</v>
      </c>
      <c r="V471" s="4" t="s">
        <v>1884</v>
      </c>
      <c r="W471" s="4" t="s">
        <v>1954</v>
      </c>
      <c r="X471" s="146">
        <v>0</v>
      </c>
      <c r="Y471" s="146">
        <v>0</v>
      </c>
      <c r="Z471" s="146">
        <v>0</v>
      </c>
      <c r="AA471" s="4"/>
      <c r="AB471" s="141"/>
      <c r="AC471" s="142"/>
      <c r="AD471" s="4"/>
      <c r="AE471" s="4"/>
      <c r="AF471" s="144"/>
      <c r="AG471" s="4"/>
      <c r="AH471" s="143" t="s">
        <v>70</v>
      </c>
      <c r="AI471" s="4"/>
      <c r="AJ471" s="143" t="s">
        <v>9560</v>
      </c>
      <c r="AK471" s="143" t="s">
        <v>9553</v>
      </c>
      <c r="AL471" s="1"/>
    </row>
    <row r="472" spans="2:38">
      <c r="B472" s="175" t="s">
        <v>5418</v>
      </c>
      <c r="C472" s="174" t="s">
        <v>160</v>
      </c>
      <c r="D472" s="4" t="s">
        <v>6226</v>
      </c>
      <c r="E472" s="4" t="s">
        <v>6226</v>
      </c>
      <c r="F472" s="4" t="s">
        <v>1060</v>
      </c>
      <c r="G472" s="4" t="s">
        <v>6227</v>
      </c>
      <c r="H472" s="4" t="s">
        <v>1730</v>
      </c>
      <c r="I472" s="4" t="s">
        <v>1731</v>
      </c>
      <c r="J472" s="4" t="s">
        <v>6228</v>
      </c>
      <c r="K472" s="139">
        <v>3100000000</v>
      </c>
      <c r="L472" s="139">
        <v>3100000000</v>
      </c>
      <c r="M472" s="4" t="s">
        <v>5713</v>
      </c>
      <c r="N472" s="4" t="s">
        <v>3208</v>
      </c>
      <c r="O472" s="4" t="s">
        <v>2877</v>
      </c>
      <c r="P472" s="186">
        <f t="shared" si="37"/>
        <v>3100000000</v>
      </c>
      <c r="Q472" s="186">
        <f t="shared" si="40"/>
        <v>0</v>
      </c>
      <c r="R472" s="4">
        <v>19</v>
      </c>
      <c r="S472" s="4" t="s">
        <v>70</v>
      </c>
      <c r="T472" s="4" t="s">
        <v>70</v>
      </c>
      <c r="U472" s="140">
        <v>45341</v>
      </c>
      <c r="V472" s="4" t="s">
        <v>1884</v>
      </c>
      <c r="W472" s="4" t="s">
        <v>1954</v>
      </c>
      <c r="X472" s="146" t="s">
        <v>70</v>
      </c>
      <c r="Y472" s="140">
        <v>45370</v>
      </c>
      <c r="Z472" s="4" t="s">
        <v>1885</v>
      </c>
      <c r="AA472" s="4" t="s">
        <v>1886</v>
      </c>
      <c r="AB472" s="141">
        <f t="shared" si="38"/>
        <v>3100000000</v>
      </c>
      <c r="AC472" s="142">
        <f t="shared" si="39"/>
        <v>0</v>
      </c>
      <c r="AD472" s="4"/>
      <c r="AE472" s="4" t="s">
        <v>2037</v>
      </c>
      <c r="AF472" s="144" t="s">
        <v>6229</v>
      </c>
      <c r="AG472" s="4"/>
      <c r="AH472" s="4"/>
      <c r="AI472" s="4"/>
      <c r="AJ472" s="4"/>
      <c r="AK472" s="4"/>
    </row>
    <row r="473" spans="2:38">
      <c r="B473" s="175" t="s">
        <v>5418</v>
      </c>
      <c r="C473" s="174" t="s">
        <v>160</v>
      </c>
      <c r="D473" s="4" t="s">
        <v>6226</v>
      </c>
      <c r="E473" s="4" t="s">
        <v>6226</v>
      </c>
      <c r="F473" s="4" t="s">
        <v>1060</v>
      </c>
      <c r="G473" s="4" t="s">
        <v>6230</v>
      </c>
      <c r="H473" s="4" t="s">
        <v>1730</v>
      </c>
      <c r="I473" s="4" t="s">
        <v>1731</v>
      </c>
      <c r="J473" s="4" t="s">
        <v>6231</v>
      </c>
      <c r="K473" s="139">
        <v>2800000000</v>
      </c>
      <c r="L473" s="139">
        <v>2800000000</v>
      </c>
      <c r="M473" s="4" t="s">
        <v>5713</v>
      </c>
      <c r="N473" s="4" t="s">
        <v>3075</v>
      </c>
      <c r="O473" s="4" t="s">
        <v>2869</v>
      </c>
      <c r="P473" s="186">
        <f t="shared" si="37"/>
        <v>2800000000</v>
      </c>
      <c r="Q473" s="186">
        <f t="shared" si="40"/>
        <v>0</v>
      </c>
      <c r="R473" s="4">
        <v>19</v>
      </c>
      <c r="S473" s="4" t="s">
        <v>70</v>
      </c>
      <c r="T473" s="4" t="s">
        <v>70</v>
      </c>
      <c r="U473" s="140">
        <v>45341</v>
      </c>
      <c r="V473" s="4" t="s">
        <v>1884</v>
      </c>
      <c r="W473" s="4" t="s">
        <v>1954</v>
      </c>
      <c r="X473" s="146" t="s">
        <v>70</v>
      </c>
      <c r="Y473" s="140">
        <v>45370</v>
      </c>
      <c r="Z473" s="4" t="s">
        <v>1885</v>
      </c>
      <c r="AA473" s="4" t="s">
        <v>1886</v>
      </c>
      <c r="AB473" s="141">
        <f t="shared" si="38"/>
        <v>2800000000</v>
      </c>
      <c r="AC473" s="142">
        <f t="shared" si="39"/>
        <v>0</v>
      </c>
      <c r="AD473" s="4"/>
      <c r="AE473" s="4" t="s">
        <v>2037</v>
      </c>
      <c r="AF473" s="144" t="s">
        <v>6229</v>
      </c>
      <c r="AG473" s="4"/>
      <c r="AH473" s="4"/>
      <c r="AI473" s="4"/>
      <c r="AJ473" s="4"/>
      <c r="AK473" s="4"/>
    </row>
    <row r="474" spans="2:38">
      <c r="B474" s="175" t="s">
        <v>5418</v>
      </c>
      <c r="C474" s="174" t="s">
        <v>160</v>
      </c>
      <c r="D474" s="4" t="s">
        <v>6226</v>
      </c>
      <c r="E474" s="4" t="s">
        <v>6226</v>
      </c>
      <c r="F474" s="4" t="s">
        <v>1060</v>
      </c>
      <c r="G474" s="4" t="s">
        <v>6232</v>
      </c>
      <c r="H474" s="4" t="s">
        <v>1730</v>
      </c>
      <c r="I474" s="4" t="s">
        <v>1731</v>
      </c>
      <c r="J474" s="4" t="s">
        <v>6233</v>
      </c>
      <c r="K474" s="139">
        <v>500000000</v>
      </c>
      <c r="L474" s="139">
        <v>500000000</v>
      </c>
      <c r="M474" s="4" t="s">
        <v>5713</v>
      </c>
      <c r="N474" s="4" t="s">
        <v>4017</v>
      </c>
      <c r="O474" s="4" t="s">
        <v>2952</v>
      </c>
      <c r="P474" s="186">
        <f t="shared" si="37"/>
        <v>500000000</v>
      </c>
      <c r="Q474" s="186">
        <f t="shared" si="40"/>
        <v>0</v>
      </c>
      <c r="R474" s="4">
        <v>19</v>
      </c>
      <c r="S474" s="4" t="s">
        <v>70</v>
      </c>
      <c r="T474" s="4" t="s">
        <v>70</v>
      </c>
      <c r="U474" s="140">
        <v>45341</v>
      </c>
      <c r="V474" s="4" t="s">
        <v>1884</v>
      </c>
      <c r="W474" s="4" t="s">
        <v>1954</v>
      </c>
      <c r="X474" s="146" t="s">
        <v>70</v>
      </c>
      <c r="Y474" s="140">
        <v>45370</v>
      </c>
      <c r="Z474" s="4" t="s">
        <v>1885</v>
      </c>
      <c r="AA474" s="4" t="s">
        <v>1886</v>
      </c>
      <c r="AB474" s="141">
        <f t="shared" si="38"/>
        <v>500000000</v>
      </c>
      <c r="AC474" s="142">
        <f t="shared" si="39"/>
        <v>0</v>
      </c>
      <c r="AD474" s="4"/>
      <c r="AE474" s="4" t="s">
        <v>2037</v>
      </c>
      <c r="AF474" s="144" t="s">
        <v>6229</v>
      </c>
      <c r="AG474" s="4"/>
      <c r="AH474" s="4"/>
      <c r="AI474" s="4"/>
      <c r="AJ474" s="4"/>
      <c r="AK474" s="4"/>
    </row>
    <row r="475" spans="2:38">
      <c r="B475" s="175" t="s">
        <v>5418</v>
      </c>
      <c r="C475" s="174" t="s">
        <v>160</v>
      </c>
      <c r="D475" s="4" t="s">
        <v>6226</v>
      </c>
      <c r="E475" s="4" t="s">
        <v>6226</v>
      </c>
      <c r="F475" s="4" t="s">
        <v>1060</v>
      </c>
      <c r="G475" s="4" t="s">
        <v>6234</v>
      </c>
      <c r="H475" s="4" t="s">
        <v>1730</v>
      </c>
      <c r="I475" s="4" t="s">
        <v>1731</v>
      </c>
      <c r="J475" s="4" t="s">
        <v>6235</v>
      </c>
      <c r="K475" s="139">
        <v>1000000000</v>
      </c>
      <c r="L475" s="139">
        <v>1000000000</v>
      </c>
      <c r="M475" s="4" t="s">
        <v>5713</v>
      </c>
      <c r="N475" s="4" t="s">
        <v>5265</v>
      </c>
      <c r="O475" s="4" t="s">
        <v>3440</v>
      </c>
      <c r="P475" s="186">
        <f t="shared" si="37"/>
        <v>1000000000</v>
      </c>
      <c r="Q475" s="186">
        <f t="shared" si="40"/>
        <v>0</v>
      </c>
      <c r="R475" s="4">
        <v>19</v>
      </c>
      <c r="S475" s="4" t="s">
        <v>70</v>
      </c>
      <c r="T475" s="4" t="s">
        <v>70</v>
      </c>
      <c r="U475" s="140">
        <v>45341</v>
      </c>
      <c r="V475" s="4" t="s">
        <v>1884</v>
      </c>
      <c r="W475" s="4" t="s">
        <v>1954</v>
      </c>
      <c r="X475" s="146" t="s">
        <v>70</v>
      </c>
      <c r="Y475" s="140">
        <v>45370</v>
      </c>
      <c r="Z475" s="4" t="s">
        <v>1885</v>
      </c>
      <c r="AA475" s="4" t="s">
        <v>1886</v>
      </c>
      <c r="AB475" s="141">
        <f t="shared" si="38"/>
        <v>1000000000</v>
      </c>
      <c r="AC475" s="142">
        <f t="shared" si="39"/>
        <v>0</v>
      </c>
      <c r="AD475" s="4"/>
      <c r="AE475" s="4" t="s">
        <v>2037</v>
      </c>
      <c r="AF475" s="144" t="s">
        <v>6229</v>
      </c>
      <c r="AG475" s="4"/>
      <c r="AH475" s="4"/>
      <c r="AI475" s="4"/>
      <c r="AJ475" s="4"/>
      <c r="AK475" s="4"/>
    </row>
    <row r="476" spans="2:38">
      <c r="B476" s="175" t="s">
        <v>5418</v>
      </c>
      <c r="C476" s="174" t="s">
        <v>160</v>
      </c>
      <c r="D476" s="4" t="s">
        <v>6226</v>
      </c>
      <c r="E476" s="4" t="s">
        <v>6226</v>
      </c>
      <c r="F476" s="4" t="s">
        <v>1060</v>
      </c>
      <c r="G476" s="4" t="s">
        <v>6236</v>
      </c>
      <c r="H476" s="4" t="s">
        <v>1730</v>
      </c>
      <c r="I476" s="4" t="s">
        <v>1731</v>
      </c>
      <c r="J476" s="4" t="s">
        <v>6237</v>
      </c>
      <c r="K476" s="139">
        <v>2450000000</v>
      </c>
      <c r="L476" s="139">
        <v>2450000000</v>
      </c>
      <c r="M476" s="4" t="s">
        <v>5713</v>
      </c>
      <c r="N476" s="4" t="s">
        <v>2144</v>
      </c>
      <c r="O476" s="4" t="s">
        <v>2573</v>
      </c>
      <c r="P476" s="186">
        <f t="shared" si="37"/>
        <v>2450000000</v>
      </c>
      <c r="Q476" s="186">
        <f t="shared" si="40"/>
        <v>0</v>
      </c>
      <c r="R476" s="4">
        <v>19</v>
      </c>
      <c r="S476" s="4" t="s">
        <v>70</v>
      </c>
      <c r="T476" s="4" t="s">
        <v>70</v>
      </c>
      <c r="U476" s="140">
        <v>45341</v>
      </c>
      <c r="V476" s="4" t="s">
        <v>1884</v>
      </c>
      <c r="W476" s="4" t="s">
        <v>1954</v>
      </c>
      <c r="X476" s="146" t="s">
        <v>70</v>
      </c>
      <c r="Y476" s="140">
        <v>45370</v>
      </c>
      <c r="Z476" s="4" t="s">
        <v>1885</v>
      </c>
      <c r="AA476" s="4" t="s">
        <v>1886</v>
      </c>
      <c r="AB476" s="141">
        <f t="shared" si="38"/>
        <v>2450000000</v>
      </c>
      <c r="AC476" s="142">
        <f t="shared" si="39"/>
        <v>0</v>
      </c>
      <c r="AD476" s="4"/>
      <c r="AE476" s="4" t="s">
        <v>2037</v>
      </c>
      <c r="AF476" s="144" t="s">
        <v>6229</v>
      </c>
      <c r="AG476" s="4"/>
      <c r="AH476" s="4"/>
      <c r="AI476" s="4"/>
      <c r="AJ476" s="4"/>
      <c r="AK476" s="4"/>
    </row>
    <row r="477" spans="2:38">
      <c r="B477" s="175" t="s">
        <v>5418</v>
      </c>
      <c r="C477" s="174" t="s">
        <v>160</v>
      </c>
      <c r="D477" s="4" t="s">
        <v>6226</v>
      </c>
      <c r="E477" s="4" t="s">
        <v>6226</v>
      </c>
      <c r="F477" s="4" t="s">
        <v>1060</v>
      </c>
      <c r="G477" s="4" t="s">
        <v>6238</v>
      </c>
      <c r="H477" s="4" t="s">
        <v>1730</v>
      </c>
      <c r="I477" s="4" t="s">
        <v>1731</v>
      </c>
      <c r="J477" s="4" t="s">
        <v>6239</v>
      </c>
      <c r="K477" s="139">
        <v>2000000000</v>
      </c>
      <c r="L477" s="139">
        <v>2000000000</v>
      </c>
      <c r="M477" s="4" t="s">
        <v>5949</v>
      </c>
      <c r="N477" s="4" t="s">
        <v>3145</v>
      </c>
      <c r="O477" s="4" t="s">
        <v>2622</v>
      </c>
      <c r="P477" s="186">
        <f t="shared" si="37"/>
        <v>2000000000</v>
      </c>
      <c r="Q477" s="186">
        <f t="shared" si="40"/>
        <v>0</v>
      </c>
      <c r="R477" s="4">
        <v>19</v>
      </c>
      <c r="S477" s="4" t="s">
        <v>70</v>
      </c>
      <c r="T477" s="4" t="s">
        <v>70</v>
      </c>
      <c r="U477" s="140">
        <v>45341</v>
      </c>
      <c r="V477" s="4" t="s">
        <v>1884</v>
      </c>
      <c r="W477" s="4" t="s">
        <v>1954</v>
      </c>
      <c r="X477" s="146" t="s">
        <v>70</v>
      </c>
      <c r="Y477" s="140">
        <v>45370</v>
      </c>
      <c r="Z477" s="4" t="s">
        <v>1885</v>
      </c>
      <c r="AA477" s="4" t="s">
        <v>1886</v>
      </c>
      <c r="AB477" s="141">
        <f t="shared" si="38"/>
        <v>2000000000</v>
      </c>
      <c r="AC477" s="142">
        <f t="shared" si="39"/>
        <v>0</v>
      </c>
      <c r="AD477" s="4"/>
      <c r="AE477" s="4" t="s">
        <v>2037</v>
      </c>
      <c r="AF477" s="144" t="s">
        <v>6229</v>
      </c>
      <c r="AG477" s="4"/>
      <c r="AH477" s="4"/>
      <c r="AI477" s="4"/>
      <c r="AJ477" s="4"/>
      <c r="AK477" s="4"/>
    </row>
    <row r="478" spans="2:38">
      <c r="B478" s="175" t="s">
        <v>5418</v>
      </c>
      <c r="C478" s="174" t="s">
        <v>160</v>
      </c>
      <c r="D478" s="4" t="s">
        <v>6226</v>
      </c>
      <c r="E478" s="4" t="s">
        <v>6226</v>
      </c>
      <c r="F478" s="4" t="s">
        <v>1060</v>
      </c>
      <c r="G478" s="4" t="s">
        <v>6240</v>
      </c>
      <c r="H478" s="4" t="s">
        <v>1730</v>
      </c>
      <c r="I478" s="4" t="s">
        <v>1731</v>
      </c>
      <c r="J478" s="4" t="s">
        <v>6241</v>
      </c>
      <c r="K478" s="139">
        <v>500000000</v>
      </c>
      <c r="L478" s="139">
        <v>500000000</v>
      </c>
      <c r="M478" s="4" t="s">
        <v>5949</v>
      </c>
      <c r="N478" s="4" t="s">
        <v>3145</v>
      </c>
      <c r="O478" s="4" t="s">
        <v>2622</v>
      </c>
      <c r="P478" s="186">
        <f t="shared" si="37"/>
        <v>500000000</v>
      </c>
      <c r="Q478" s="186">
        <f t="shared" si="40"/>
        <v>0</v>
      </c>
      <c r="R478" s="4">
        <v>19</v>
      </c>
      <c r="S478" s="4" t="s">
        <v>70</v>
      </c>
      <c r="T478" s="4" t="s">
        <v>70</v>
      </c>
      <c r="U478" s="140">
        <v>45341</v>
      </c>
      <c r="V478" s="4" t="s">
        <v>1884</v>
      </c>
      <c r="W478" s="4" t="s">
        <v>1954</v>
      </c>
      <c r="X478" s="146" t="s">
        <v>70</v>
      </c>
      <c r="Y478" s="140">
        <v>45370</v>
      </c>
      <c r="Z478" s="4" t="s">
        <v>1885</v>
      </c>
      <c r="AA478" s="4" t="s">
        <v>1886</v>
      </c>
      <c r="AB478" s="141">
        <f t="shared" si="38"/>
        <v>500000000</v>
      </c>
      <c r="AC478" s="142">
        <f t="shared" si="39"/>
        <v>0</v>
      </c>
      <c r="AD478" s="4"/>
      <c r="AE478" s="4" t="s">
        <v>2037</v>
      </c>
      <c r="AF478" s="144" t="s">
        <v>6229</v>
      </c>
      <c r="AG478" s="4"/>
      <c r="AH478" s="4"/>
      <c r="AI478" s="4"/>
      <c r="AJ478" s="4"/>
      <c r="AK478" s="4"/>
    </row>
    <row r="479" spans="2:38">
      <c r="B479" s="175" t="s">
        <v>5418</v>
      </c>
      <c r="C479" s="174" t="s">
        <v>160</v>
      </c>
      <c r="D479" s="4" t="s">
        <v>6226</v>
      </c>
      <c r="E479" s="4" t="s">
        <v>6226</v>
      </c>
      <c r="F479" s="4" t="s">
        <v>1060</v>
      </c>
      <c r="G479" s="4" t="s">
        <v>6242</v>
      </c>
      <c r="H479" s="4" t="s">
        <v>1730</v>
      </c>
      <c r="I479" s="4" t="s">
        <v>1731</v>
      </c>
      <c r="J479" s="4" t="s">
        <v>6243</v>
      </c>
      <c r="K479" s="139">
        <v>400000000</v>
      </c>
      <c r="L479" s="139">
        <v>400000000</v>
      </c>
      <c r="M479" s="4" t="s">
        <v>6244</v>
      </c>
      <c r="N479" s="4" t="s">
        <v>2988</v>
      </c>
      <c r="O479" s="4" t="s">
        <v>3376</v>
      </c>
      <c r="P479" s="186">
        <f t="shared" si="37"/>
        <v>400000000</v>
      </c>
      <c r="Q479" s="186">
        <f t="shared" si="40"/>
        <v>0</v>
      </c>
      <c r="R479" s="4">
        <v>19</v>
      </c>
      <c r="S479" s="4" t="s">
        <v>70</v>
      </c>
      <c r="T479" s="4" t="s">
        <v>70</v>
      </c>
      <c r="U479" s="140">
        <v>45341</v>
      </c>
      <c r="V479" s="4" t="s">
        <v>1884</v>
      </c>
      <c r="W479" s="4" t="s">
        <v>1954</v>
      </c>
      <c r="X479" s="146" t="s">
        <v>70</v>
      </c>
      <c r="Y479" s="140">
        <v>45370</v>
      </c>
      <c r="Z479" s="4" t="s">
        <v>1885</v>
      </c>
      <c r="AA479" s="4" t="s">
        <v>1886</v>
      </c>
      <c r="AB479" s="141">
        <f t="shared" si="38"/>
        <v>400000000</v>
      </c>
      <c r="AC479" s="142">
        <f t="shared" si="39"/>
        <v>0</v>
      </c>
      <c r="AD479" s="4"/>
      <c r="AE479" s="4" t="s">
        <v>2037</v>
      </c>
      <c r="AF479" s="144" t="s">
        <v>6229</v>
      </c>
      <c r="AG479" s="4"/>
      <c r="AH479" s="4"/>
      <c r="AI479" s="4"/>
      <c r="AJ479" s="4"/>
      <c r="AK479" s="4"/>
    </row>
    <row r="480" spans="2:38">
      <c r="B480" s="175" t="s">
        <v>5418</v>
      </c>
      <c r="C480" s="174" t="s">
        <v>160</v>
      </c>
      <c r="D480" s="4" t="s">
        <v>6226</v>
      </c>
      <c r="E480" s="4" t="s">
        <v>6226</v>
      </c>
      <c r="F480" s="4" t="s">
        <v>1060</v>
      </c>
      <c r="G480" s="4" t="s">
        <v>6245</v>
      </c>
      <c r="H480" s="4" t="s">
        <v>1730</v>
      </c>
      <c r="I480" s="4" t="s">
        <v>1731</v>
      </c>
      <c r="J480" s="4" t="s">
        <v>6246</v>
      </c>
      <c r="K480" s="139">
        <v>500000000</v>
      </c>
      <c r="L480" s="139">
        <v>500000000</v>
      </c>
      <c r="M480" s="4" t="s">
        <v>5949</v>
      </c>
      <c r="N480" s="4" t="s">
        <v>3938</v>
      </c>
      <c r="O480" s="4" t="s">
        <v>2823</v>
      </c>
      <c r="P480" s="186">
        <f t="shared" si="37"/>
        <v>500000000</v>
      </c>
      <c r="Q480" s="186">
        <f t="shared" si="40"/>
        <v>0</v>
      </c>
      <c r="R480" s="4">
        <v>19</v>
      </c>
      <c r="S480" s="4" t="s">
        <v>70</v>
      </c>
      <c r="T480" s="4" t="s">
        <v>70</v>
      </c>
      <c r="U480" s="140">
        <v>45341</v>
      </c>
      <c r="V480" s="4" t="s">
        <v>1884</v>
      </c>
      <c r="W480" s="4" t="s">
        <v>1954</v>
      </c>
      <c r="X480" s="146" t="s">
        <v>70</v>
      </c>
      <c r="Y480" s="140">
        <v>45370</v>
      </c>
      <c r="Z480" s="4" t="s">
        <v>1885</v>
      </c>
      <c r="AA480" s="4" t="s">
        <v>1886</v>
      </c>
      <c r="AB480" s="141">
        <f t="shared" si="38"/>
        <v>500000000</v>
      </c>
      <c r="AC480" s="142">
        <f t="shared" si="39"/>
        <v>0</v>
      </c>
      <c r="AD480" s="4"/>
      <c r="AE480" s="4" t="s">
        <v>2037</v>
      </c>
      <c r="AF480" s="144" t="s">
        <v>6229</v>
      </c>
      <c r="AG480" s="4"/>
      <c r="AH480" s="4"/>
      <c r="AI480" s="4"/>
      <c r="AJ480" s="4"/>
      <c r="AK480" s="4"/>
    </row>
    <row r="481" spans="2:37">
      <c r="B481" s="175" t="s">
        <v>5418</v>
      </c>
      <c r="C481" s="174" t="s">
        <v>160</v>
      </c>
      <c r="D481" s="4" t="s">
        <v>6226</v>
      </c>
      <c r="E481" s="4" t="s">
        <v>6226</v>
      </c>
      <c r="F481" s="4" t="s">
        <v>1060</v>
      </c>
      <c r="G481" s="4" t="s">
        <v>6247</v>
      </c>
      <c r="H481" s="4" t="s">
        <v>1730</v>
      </c>
      <c r="I481" s="4" t="s">
        <v>1731</v>
      </c>
      <c r="J481" s="4" t="s">
        <v>6248</v>
      </c>
      <c r="K481" s="139">
        <v>500000000</v>
      </c>
      <c r="L481" s="139">
        <v>500000000</v>
      </c>
      <c r="M481" s="4" t="s">
        <v>5949</v>
      </c>
      <c r="N481" s="4" t="s">
        <v>3846</v>
      </c>
      <c r="O481" s="4" t="s">
        <v>3018</v>
      </c>
      <c r="P481" s="186">
        <f t="shared" si="37"/>
        <v>500000000</v>
      </c>
      <c r="Q481" s="186">
        <f t="shared" si="40"/>
        <v>0</v>
      </c>
      <c r="R481" s="4">
        <v>19</v>
      </c>
      <c r="S481" s="4" t="s">
        <v>70</v>
      </c>
      <c r="T481" s="4" t="s">
        <v>70</v>
      </c>
      <c r="U481" s="140">
        <v>45341</v>
      </c>
      <c r="V481" s="4" t="s">
        <v>1884</v>
      </c>
      <c r="W481" s="4" t="s">
        <v>1954</v>
      </c>
      <c r="X481" s="146" t="s">
        <v>70</v>
      </c>
      <c r="Y481" s="140">
        <v>45370</v>
      </c>
      <c r="Z481" s="4" t="s">
        <v>1885</v>
      </c>
      <c r="AA481" s="4" t="s">
        <v>1886</v>
      </c>
      <c r="AB481" s="141">
        <f t="shared" si="38"/>
        <v>500000000</v>
      </c>
      <c r="AC481" s="142">
        <f t="shared" si="39"/>
        <v>0</v>
      </c>
      <c r="AD481" s="4"/>
      <c r="AE481" s="4" t="s">
        <v>2037</v>
      </c>
      <c r="AF481" s="144" t="s">
        <v>6229</v>
      </c>
      <c r="AG481" s="4"/>
      <c r="AH481" s="4"/>
      <c r="AI481" s="4"/>
      <c r="AJ481" s="4"/>
      <c r="AK481" s="4"/>
    </row>
    <row r="482" spans="2:37">
      <c r="B482" s="175" t="s">
        <v>5418</v>
      </c>
      <c r="C482" s="174" t="s">
        <v>160</v>
      </c>
      <c r="D482" s="4" t="s">
        <v>6226</v>
      </c>
      <c r="E482" s="4" t="s">
        <v>6226</v>
      </c>
      <c r="F482" s="4" t="s">
        <v>1060</v>
      </c>
      <c r="G482" s="4" t="s">
        <v>6249</v>
      </c>
      <c r="H482" s="4" t="s">
        <v>1730</v>
      </c>
      <c r="I482" s="4" t="s">
        <v>1731</v>
      </c>
      <c r="J482" s="4" t="s">
        <v>6250</v>
      </c>
      <c r="K482" s="139">
        <v>500000000</v>
      </c>
      <c r="L482" s="139">
        <v>500000000</v>
      </c>
      <c r="M482" s="4" t="s">
        <v>5949</v>
      </c>
      <c r="N482" s="4" t="s">
        <v>3565</v>
      </c>
      <c r="O482" s="4" t="s">
        <v>2145</v>
      </c>
      <c r="P482" s="186">
        <f t="shared" si="37"/>
        <v>500000000</v>
      </c>
      <c r="Q482" s="186">
        <f t="shared" si="40"/>
        <v>0</v>
      </c>
      <c r="R482" s="4">
        <v>19</v>
      </c>
      <c r="S482" s="4" t="s">
        <v>70</v>
      </c>
      <c r="T482" s="4" t="s">
        <v>70</v>
      </c>
      <c r="U482" s="140">
        <v>45341</v>
      </c>
      <c r="V482" s="4" t="s">
        <v>1884</v>
      </c>
      <c r="W482" s="4" t="s">
        <v>1954</v>
      </c>
      <c r="X482" s="146" t="s">
        <v>70</v>
      </c>
      <c r="Y482" s="140">
        <v>45370</v>
      </c>
      <c r="Z482" s="4" t="s">
        <v>1885</v>
      </c>
      <c r="AA482" s="4" t="s">
        <v>1886</v>
      </c>
      <c r="AB482" s="141">
        <f t="shared" si="38"/>
        <v>500000000</v>
      </c>
      <c r="AC482" s="142">
        <f t="shared" si="39"/>
        <v>0</v>
      </c>
      <c r="AD482" s="4"/>
      <c r="AE482" s="4" t="s">
        <v>2037</v>
      </c>
      <c r="AF482" s="144" t="s">
        <v>6229</v>
      </c>
      <c r="AG482" s="4"/>
      <c r="AH482" s="4"/>
      <c r="AI482" s="4"/>
      <c r="AJ482" s="4"/>
      <c r="AK482" s="4"/>
    </row>
    <row r="483" spans="2:37">
      <c r="B483" s="175" t="s">
        <v>5418</v>
      </c>
      <c r="C483" s="174" t="s">
        <v>160</v>
      </c>
      <c r="D483" s="4" t="s">
        <v>6226</v>
      </c>
      <c r="E483" s="4" t="s">
        <v>6226</v>
      </c>
      <c r="F483" s="4" t="s">
        <v>1060</v>
      </c>
      <c r="G483" s="4" t="s">
        <v>6251</v>
      </c>
      <c r="H483" s="4" t="s">
        <v>1730</v>
      </c>
      <c r="I483" s="4" t="s">
        <v>1731</v>
      </c>
      <c r="J483" s="4" t="s">
        <v>6252</v>
      </c>
      <c r="K483" s="139">
        <v>500000000</v>
      </c>
      <c r="L483" s="139">
        <v>500000000</v>
      </c>
      <c r="M483" s="4" t="s">
        <v>5949</v>
      </c>
      <c r="N483" s="4" t="s">
        <v>2160</v>
      </c>
      <c r="O483" s="4" t="s">
        <v>2725</v>
      </c>
      <c r="P483" s="186">
        <f t="shared" si="37"/>
        <v>500000000</v>
      </c>
      <c r="Q483" s="186">
        <f t="shared" si="40"/>
        <v>0</v>
      </c>
      <c r="R483" s="4">
        <v>19</v>
      </c>
      <c r="S483" s="4" t="s">
        <v>70</v>
      </c>
      <c r="T483" s="4" t="s">
        <v>70</v>
      </c>
      <c r="U483" s="140">
        <v>45341</v>
      </c>
      <c r="V483" s="4" t="s">
        <v>1884</v>
      </c>
      <c r="W483" s="4" t="s">
        <v>1954</v>
      </c>
      <c r="X483" s="146" t="s">
        <v>70</v>
      </c>
      <c r="Y483" s="140">
        <v>45370</v>
      </c>
      <c r="Z483" s="4" t="s">
        <v>1885</v>
      </c>
      <c r="AA483" s="4" t="s">
        <v>1886</v>
      </c>
      <c r="AB483" s="141">
        <f t="shared" si="38"/>
        <v>500000000</v>
      </c>
      <c r="AC483" s="142">
        <f t="shared" si="39"/>
        <v>0</v>
      </c>
      <c r="AD483" s="4"/>
      <c r="AE483" s="4" t="s">
        <v>2037</v>
      </c>
      <c r="AF483" s="144" t="s">
        <v>6229</v>
      </c>
      <c r="AG483" s="4"/>
      <c r="AH483" s="4"/>
      <c r="AI483" s="4"/>
      <c r="AJ483" s="4"/>
      <c r="AK483" s="4"/>
    </row>
    <row r="484" spans="2:37">
      <c r="B484" s="175" t="s">
        <v>5418</v>
      </c>
      <c r="C484" s="174" t="s">
        <v>160</v>
      </c>
      <c r="D484" s="4" t="s">
        <v>6226</v>
      </c>
      <c r="E484" s="4" t="s">
        <v>6226</v>
      </c>
      <c r="F484" s="4" t="s">
        <v>1060</v>
      </c>
      <c r="G484" s="4" t="s">
        <v>6253</v>
      </c>
      <c r="H484" s="4" t="s">
        <v>1730</v>
      </c>
      <c r="I484" s="4" t="s">
        <v>1731</v>
      </c>
      <c r="J484" s="4" t="s">
        <v>6254</v>
      </c>
      <c r="K484" s="139">
        <v>500000000</v>
      </c>
      <c r="L484" s="139">
        <v>500000000</v>
      </c>
      <c r="M484" s="4" t="s">
        <v>5949</v>
      </c>
      <c r="N484" s="4" t="s">
        <v>3711</v>
      </c>
      <c r="O484" s="4" t="s">
        <v>3155</v>
      </c>
      <c r="P484" s="186">
        <f t="shared" si="37"/>
        <v>500000000</v>
      </c>
      <c r="Q484" s="186">
        <f t="shared" si="40"/>
        <v>0</v>
      </c>
      <c r="R484" s="4">
        <v>19</v>
      </c>
      <c r="S484" s="4" t="s">
        <v>70</v>
      </c>
      <c r="T484" s="4" t="s">
        <v>70</v>
      </c>
      <c r="U484" s="140">
        <v>45341</v>
      </c>
      <c r="V484" s="4" t="s">
        <v>1884</v>
      </c>
      <c r="W484" s="4" t="s">
        <v>1954</v>
      </c>
      <c r="X484" s="146" t="s">
        <v>70</v>
      </c>
      <c r="Y484" s="140">
        <v>45370</v>
      </c>
      <c r="Z484" s="4" t="s">
        <v>1885</v>
      </c>
      <c r="AA484" s="4" t="s">
        <v>1886</v>
      </c>
      <c r="AB484" s="141">
        <f t="shared" si="38"/>
        <v>500000000</v>
      </c>
      <c r="AC484" s="142">
        <f t="shared" si="39"/>
        <v>0</v>
      </c>
      <c r="AD484" s="4"/>
      <c r="AE484" s="4" t="s">
        <v>2037</v>
      </c>
      <c r="AF484" s="144" t="s">
        <v>6229</v>
      </c>
      <c r="AG484" s="4"/>
      <c r="AH484" s="4"/>
      <c r="AI484" s="4"/>
      <c r="AJ484" s="4"/>
      <c r="AK484" s="4"/>
    </row>
    <row r="485" spans="2:37">
      <c r="B485" s="175" t="s">
        <v>5418</v>
      </c>
      <c r="C485" s="174" t="s">
        <v>160</v>
      </c>
      <c r="D485" s="4" t="s">
        <v>6226</v>
      </c>
      <c r="E485" s="4" t="s">
        <v>6226</v>
      </c>
      <c r="F485" s="4" t="s">
        <v>1060</v>
      </c>
      <c r="G485" s="4" t="s">
        <v>6255</v>
      </c>
      <c r="H485" s="4" t="s">
        <v>1730</v>
      </c>
      <c r="I485" s="4" t="s">
        <v>1731</v>
      </c>
      <c r="J485" s="4" t="s">
        <v>6256</v>
      </c>
      <c r="K485" s="139">
        <v>500000000</v>
      </c>
      <c r="L485" s="139">
        <v>500000000</v>
      </c>
      <c r="M485" s="4" t="s">
        <v>5949</v>
      </c>
      <c r="N485" s="4" t="s">
        <v>3480</v>
      </c>
      <c r="O485" s="4" t="s">
        <v>3164</v>
      </c>
      <c r="P485" s="186">
        <f t="shared" si="37"/>
        <v>500000000</v>
      </c>
      <c r="Q485" s="186">
        <f t="shared" si="40"/>
        <v>0</v>
      </c>
      <c r="R485" s="4">
        <v>19</v>
      </c>
      <c r="S485" s="4" t="s">
        <v>70</v>
      </c>
      <c r="T485" s="4" t="s">
        <v>70</v>
      </c>
      <c r="U485" s="140">
        <v>45341</v>
      </c>
      <c r="V485" s="4" t="s">
        <v>1884</v>
      </c>
      <c r="W485" s="4" t="s">
        <v>1954</v>
      </c>
      <c r="X485" s="146" t="s">
        <v>70</v>
      </c>
      <c r="Y485" s="140">
        <v>45370</v>
      </c>
      <c r="Z485" s="4" t="s">
        <v>1885</v>
      </c>
      <c r="AA485" s="4" t="s">
        <v>1886</v>
      </c>
      <c r="AB485" s="141">
        <f t="shared" si="38"/>
        <v>500000000</v>
      </c>
      <c r="AC485" s="142">
        <f t="shared" si="39"/>
        <v>0</v>
      </c>
      <c r="AD485" s="4"/>
      <c r="AE485" s="4" t="s">
        <v>2037</v>
      </c>
      <c r="AF485" s="144" t="s">
        <v>6229</v>
      </c>
      <c r="AG485" s="4"/>
      <c r="AH485" s="4"/>
      <c r="AI485" s="4"/>
      <c r="AJ485" s="4"/>
      <c r="AK485" s="4"/>
    </row>
    <row r="486" spans="2:37">
      <c r="B486" s="175" t="s">
        <v>5418</v>
      </c>
      <c r="C486" s="174" t="s">
        <v>160</v>
      </c>
      <c r="D486" s="4" t="s">
        <v>6226</v>
      </c>
      <c r="E486" s="4" t="s">
        <v>6226</v>
      </c>
      <c r="F486" s="4" t="s">
        <v>1060</v>
      </c>
      <c r="G486" s="4" t="s">
        <v>6257</v>
      </c>
      <c r="H486" s="4" t="s">
        <v>1730</v>
      </c>
      <c r="I486" s="4" t="s">
        <v>1731</v>
      </c>
      <c r="J486" s="4" t="s">
        <v>6258</v>
      </c>
      <c r="K486" s="139">
        <v>500000000</v>
      </c>
      <c r="L486" s="139">
        <v>500000000</v>
      </c>
      <c r="M486" s="4" t="s">
        <v>5949</v>
      </c>
      <c r="N486" s="4" t="s">
        <v>3880</v>
      </c>
      <c r="O486" s="4" t="s">
        <v>3164</v>
      </c>
      <c r="P486" s="186">
        <f t="shared" si="37"/>
        <v>500000000</v>
      </c>
      <c r="Q486" s="186">
        <f t="shared" si="40"/>
        <v>0</v>
      </c>
      <c r="R486" s="4">
        <v>19</v>
      </c>
      <c r="S486" s="4" t="s">
        <v>70</v>
      </c>
      <c r="T486" s="4" t="s">
        <v>70</v>
      </c>
      <c r="U486" s="140">
        <v>45341</v>
      </c>
      <c r="V486" s="4" t="s">
        <v>1884</v>
      </c>
      <c r="W486" s="4" t="s">
        <v>1954</v>
      </c>
      <c r="X486" s="146" t="s">
        <v>70</v>
      </c>
      <c r="Y486" s="140">
        <v>45370</v>
      </c>
      <c r="Z486" s="4" t="s">
        <v>1885</v>
      </c>
      <c r="AA486" s="4" t="s">
        <v>1886</v>
      </c>
      <c r="AB486" s="141">
        <f t="shared" si="38"/>
        <v>500000000</v>
      </c>
      <c r="AC486" s="142">
        <f t="shared" si="39"/>
        <v>0</v>
      </c>
      <c r="AD486" s="4"/>
      <c r="AE486" s="4" t="s">
        <v>2037</v>
      </c>
      <c r="AF486" s="144" t="s">
        <v>6229</v>
      </c>
      <c r="AG486" s="4"/>
      <c r="AH486" s="4"/>
      <c r="AI486" s="4"/>
      <c r="AJ486" s="4"/>
      <c r="AK486" s="4"/>
    </row>
    <row r="487" spans="2:37">
      <c r="B487" s="175" t="s">
        <v>5418</v>
      </c>
      <c r="C487" s="174" t="s">
        <v>160</v>
      </c>
      <c r="D487" s="4" t="s">
        <v>6226</v>
      </c>
      <c r="E487" s="4" t="s">
        <v>6226</v>
      </c>
      <c r="F487" s="4" t="s">
        <v>1060</v>
      </c>
      <c r="G487" s="4" t="s">
        <v>6259</v>
      </c>
      <c r="H487" s="4" t="s">
        <v>1730</v>
      </c>
      <c r="I487" s="4" t="s">
        <v>1731</v>
      </c>
      <c r="J487" s="4" t="s">
        <v>6260</v>
      </c>
      <c r="K487" s="139">
        <v>300000000</v>
      </c>
      <c r="L487" s="139">
        <v>300000000</v>
      </c>
      <c r="M487" s="4" t="s">
        <v>5949</v>
      </c>
      <c r="N487" s="4" t="s">
        <v>1906</v>
      </c>
      <c r="O487" s="4" t="s">
        <v>2150</v>
      </c>
      <c r="P487" s="186">
        <f t="shared" si="37"/>
        <v>300000000</v>
      </c>
      <c r="Q487" s="186">
        <f t="shared" si="40"/>
        <v>0</v>
      </c>
      <c r="R487" s="4">
        <v>19</v>
      </c>
      <c r="S487" s="4" t="s">
        <v>70</v>
      </c>
      <c r="T487" s="4" t="s">
        <v>70</v>
      </c>
      <c r="U487" s="140">
        <v>45341</v>
      </c>
      <c r="V487" s="4" t="s">
        <v>1884</v>
      </c>
      <c r="W487" s="4" t="s">
        <v>1954</v>
      </c>
      <c r="X487" s="146" t="s">
        <v>70</v>
      </c>
      <c r="Y487" s="140">
        <v>45370</v>
      </c>
      <c r="Z487" s="4" t="s">
        <v>1885</v>
      </c>
      <c r="AA487" s="4" t="s">
        <v>1886</v>
      </c>
      <c r="AB487" s="141">
        <f t="shared" si="38"/>
        <v>300000000</v>
      </c>
      <c r="AC487" s="142">
        <f t="shared" si="39"/>
        <v>0</v>
      </c>
      <c r="AD487" s="4"/>
      <c r="AE487" s="4" t="s">
        <v>2037</v>
      </c>
      <c r="AF487" s="144" t="s">
        <v>6229</v>
      </c>
      <c r="AG487" s="4"/>
      <c r="AH487" s="4"/>
      <c r="AI487" s="4"/>
      <c r="AJ487" s="4"/>
      <c r="AK487" s="4"/>
    </row>
    <row r="488" spans="2:37">
      <c r="B488" s="175" t="s">
        <v>5418</v>
      </c>
      <c r="C488" s="174" t="s">
        <v>160</v>
      </c>
      <c r="D488" s="4" t="s">
        <v>6226</v>
      </c>
      <c r="E488" s="4" t="s">
        <v>6226</v>
      </c>
      <c r="F488" s="4" t="s">
        <v>1060</v>
      </c>
      <c r="G488" s="4" t="s">
        <v>6261</v>
      </c>
      <c r="H488" s="4" t="s">
        <v>1730</v>
      </c>
      <c r="I488" s="4" t="s">
        <v>1731</v>
      </c>
      <c r="J488" s="4" t="s">
        <v>6262</v>
      </c>
      <c r="K488" s="139">
        <v>500000000</v>
      </c>
      <c r="L488" s="139">
        <v>500000000</v>
      </c>
      <c r="M488" s="4" t="s">
        <v>5949</v>
      </c>
      <c r="N488" s="4" t="s">
        <v>2715</v>
      </c>
      <c r="O488" s="4" t="s">
        <v>3102</v>
      </c>
      <c r="P488" s="186">
        <f t="shared" si="37"/>
        <v>500000000</v>
      </c>
      <c r="Q488" s="186">
        <f t="shared" si="40"/>
        <v>0</v>
      </c>
      <c r="R488" s="4">
        <v>19</v>
      </c>
      <c r="S488" s="4" t="s">
        <v>70</v>
      </c>
      <c r="T488" s="4" t="s">
        <v>70</v>
      </c>
      <c r="U488" s="140">
        <v>45341</v>
      </c>
      <c r="V488" s="4" t="s">
        <v>1884</v>
      </c>
      <c r="W488" s="4" t="s">
        <v>1954</v>
      </c>
      <c r="X488" s="146" t="s">
        <v>70</v>
      </c>
      <c r="Y488" s="140">
        <v>45370</v>
      </c>
      <c r="Z488" s="4" t="s">
        <v>1885</v>
      </c>
      <c r="AA488" s="4" t="s">
        <v>1886</v>
      </c>
      <c r="AB488" s="141">
        <f t="shared" si="38"/>
        <v>500000000</v>
      </c>
      <c r="AC488" s="142">
        <f t="shared" si="39"/>
        <v>0</v>
      </c>
      <c r="AD488" s="4"/>
      <c r="AE488" s="4" t="s">
        <v>2037</v>
      </c>
      <c r="AF488" s="144" t="s">
        <v>6229</v>
      </c>
      <c r="AG488" s="4"/>
      <c r="AH488" s="4"/>
      <c r="AI488" s="4"/>
      <c r="AJ488" s="4"/>
      <c r="AK488" s="4"/>
    </row>
    <row r="489" spans="2:37">
      <c r="B489" s="175" t="s">
        <v>5418</v>
      </c>
      <c r="C489" s="174" t="s">
        <v>160</v>
      </c>
      <c r="D489" s="4" t="s">
        <v>6226</v>
      </c>
      <c r="E489" s="4" t="s">
        <v>6226</v>
      </c>
      <c r="F489" s="4" t="s">
        <v>1060</v>
      </c>
      <c r="G489" s="4" t="s">
        <v>6263</v>
      </c>
      <c r="H489" s="4" t="s">
        <v>1730</v>
      </c>
      <c r="I489" s="4" t="s">
        <v>1731</v>
      </c>
      <c r="J489" s="4" t="s">
        <v>6264</v>
      </c>
      <c r="K489" s="139">
        <v>500000000</v>
      </c>
      <c r="L489" s="139">
        <v>500000000</v>
      </c>
      <c r="M489" s="4" t="s">
        <v>5949</v>
      </c>
      <c r="N489" s="4" t="s">
        <v>3232</v>
      </c>
      <c r="O489" s="4" t="s">
        <v>3102</v>
      </c>
      <c r="P489" s="186">
        <f t="shared" si="37"/>
        <v>500000000</v>
      </c>
      <c r="Q489" s="186">
        <f t="shared" si="40"/>
        <v>0</v>
      </c>
      <c r="R489" s="4">
        <v>19</v>
      </c>
      <c r="S489" s="4" t="s">
        <v>70</v>
      </c>
      <c r="T489" s="4" t="s">
        <v>70</v>
      </c>
      <c r="U489" s="140">
        <v>45341</v>
      </c>
      <c r="V489" s="4" t="s">
        <v>1884</v>
      </c>
      <c r="W489" s="4" t="s">
        <v>1954</v>
      </c>
      <c r="X489" s="146" t="s">
        <v>70</v>
      </c>
      <c r="Y489" s="140">
        <v>45370</v>
      </c>
      <c r="Z489" s="4" t="s">
        <v>1885</v>
      </c>
      <c r="AA489" s="4" t="s">
        <v>1886</v>
      </c>
      <c r="AB489" s="141">
        <f t="shared" si="38"/>
        <v>500000000</v>
      </c>
      <c r="AC489" s="142">
        <f t="shared" si="39"/>
        <v>0</v>
      </c>
      <c r="AD489" s="4"/>
      <c r="AE489" s="4" t="s">
        <v>2037</v>
      </c>
      <c r="AF489" s="144" t="s">
        <v>6229</v>
      </c>
      <c r="AG489" s="4"/>
      <c r="AH489" s="4"/>
      <c r="AI489" s="4"/>
      <c r="AJ489" s="4"/>
      <c r="AK489" s="4"/>
    </row>
    <row r="490" spans="2:37">
      <c r="B490" s="175" t="s">
        <v>5418</v>
      </c>
      <c r="C490" s="174" t="s">
        <v>160</v>
      </c>
      <c r="D490" s="4" t="s">
        <v>6226</v>
      </c>
      <c r="E490" s="4" t="s">
        <v>6226</v>
      </c>
      <c r="F490" s="4" t="s">
        <v>1060</v>
      </c>
      <c r="G490" s="4" t="s">
        <v>6265</v>
      </c>
      <c r="H490" s="4" t="s">
        <v>1730</v>
      </c>
      <c r="I490" s="4" t="s">
        <v>1731</v>
      </c>
      <c r="J490" s="4" t="s">
        <v>6266</v>
      </c>
      <c r="K490" s="139">
        <v>500000000</v>
      </c>
      <c r="L490" s="139">
        <v>500000000</v>
      </c>
      <c r="M490" s="4" t="s">
        <v>5949</v>
      </c>
      <c r="N490" s="4" t="s">
        <v>2572</v>
      </c>
      <c r="O490" s="4" t="s">
        <v>2595</v>
      </c>
      <c r="P490" s="186">
        <f t="shared" si="37"/>
        <v>500000000</v>
      </c>
      <c r="Q490" s="186">
        <f t="shared" si="40"/>
        <v>0</v>
      </c>
      <c r="R490" s="4">
        <v>19</v>
      </c>
      <c r="S490" s="4" t="s">
        <v>70</v>
      </c>
      <c r="T490" s="4" t="s">
        <v>70</v>
      </c>
      <c r="U490" s="140">
        <v>45341</v>
      </c>
      <c r="V490" s="4" t="s">
        <v>1884</v>
      </c>
      <c r="W490" s="4" t="s">
        <v>1954</v>
      </c>
      <c r="X490" s="146" t="s">
        <v>70</v>
      </c>
      <c r="Y490" s="140">
        <v>45370</v>
      </c>
      <c r="Z490" s="4" t="s">
        <v>1885</v>
      </c>
      <c r="AA490" s="4" t="s">
        <v>1886</v>
      </c>
      <c r="AB490" s="141">
        <f t="shared" si="38"/>
        <v>500000000</v>
      </c>
      <c r="AC490" s="142">
        <f t="shared" si="39"/>
        <v>0</v>
      </c>
      <c r="AD490" s="4"/>
      <c r="AE490" s="4" t="s">
        <v>2037</v>
      </c>
      <c r="AF490" s="144" t="s">
        <v>6229</v>
      </c>
      <c r="AG490" s="4"/>
      <c r="AH490" s="4"/>
      <c r="AI490" s="4"/>
      <c r="AJ490" s="4"/>
      <c r="AK490" s="4"/>
    </row>
    <row r="491" spans="2:37">
      <c r="B491" s="175" t="s">
        <v>5418</v>
      </c>
      <c r="C491" s="174" t="s">
        <v>160</v>
      </c>
      <c r="D491" s="4" t="s">
        <v>6226</v>
      </c>
      <c r="E491" s="4" t="s">
        <v>6226</v>
      </c>
      <c r="F491" s="4" t="s">
        <v>1060</v>
      </c>
      <c r="G491" s="4" t="s">
        <v>6267</v>
      </c>
      <c r="H491" s="4" t="s">
        <v>1730</v>
      </c>
      <c r="I491" s="4" t="s">
        <v>1731</v>
      </c>
      <c r="J491" s="4" t="s">
        <v>6268</v>
      </c>
      <c r="K491" s="139">
        <v>200000000</v>
      </c>
      <c r="L491" s="139">
        <v>200000000</v>
      </c>
      <c r="M491" s="4" t="s">
        <v>5407</v>
      </c>
      <c r="N491" s="4" t="s">
        <v>2501</v>
      </c>
      <c r="O491" s="4" t="s">
        <v>1907</v>
      </c>
      <c r="P491" s="186">
        <f t="shared" si="37"/>
        <v>200000000</v>
      </c>
      <c r="Q491" s="186">
        <f t="shared" si="40"/>
        <v>0</v>
      </c>
      <c r="R491" s="4">
        <v>19</v>
      </c>
      <c r="S491" s="4" t="s">
        <v>70</v>
      </c>
      <c r="T491" s="4" t="s">
        <v>70</v>
      </c>
      <c r="U491" s="140">
        <v>45341</v>
      </c>
      <c r="V491" s="4" t="s">
        <v>1884</v>
      </c>
      <c r="W491" s="4" t="s">
        <v>1954</v>
      </c>
      <c r="X491" s="146" t="s">
        <v>70</v>
      </c>
      <c r="Y491" s="140">
        <v>45370</v>
      </c>
      <c r="Z491" s="4" t="s">
        <v>1885</v>
      </c>
      <c r="AA491" s="4" t="s">
        <v>1886</v>
      </c>
      <c r="AB491" s="141">
        <f t="shared" si="38"/>
        <v>200000000</v>
      </c>
      <c r="AC491" s="142">
        <f t="shared" si="39"/>
        <v>0</v>
      </c>
      <c r="AD491" s="4"/>
      <c r="AE491" s="4" t="s">
        <v>2037</v>
      </c>
      <c r="AF491" s="144" t="s">
        <v>6229</v>
      </c>
      <c r="AG491" s="4"/>
      <c r="AH491" s="4"/>
      <c r="AI491" s="4"/>
      <c r="AJ491" s="4"/>
      <c r="AK491" s="4"/>
    </row>
    <row r="492" spans="2:37">
      <c r="B492" s="175" t="s">
        <v>5418</v>
      </c>
      <c r="C492" s="174" t="s">
        <v>160</v>
      </c>
      <c r="D492" s="4" t="s">
        <v>6226</v>
      </c>
      <c r="E492" s="4" t="s">
        <v>6226</v>
      </c>
      <c r="F492" s="4" t="s">
        <v>1060</v>
      </c>
      <c r="G492" s="4" t="s">
        <v>6269</v>
      </c>
      <c r="H492" s="4" t="s">
        <v>1730</v>
      </c>
      <c r="I492" s="4" t="s">
        <v>1731</v>
      </c>
      <c r="J492" s="4" t="s">
        <v>6270</v>
      </c>
      <c r="K492" s="139">
        <v>2750000000</v>
      </c>
      <c r="L492" s="139">
        <v>2750000000</v>
      </c>
      <c r="M492" s="4" t="s">
        <v>5407</v>
      </c>
      <c r="N492" s="4" t="s">
        <v>2587</v>
      </c>
      <c r="O492" s="4" t="s">
        <v>2773</v>
      </c>
      <c r="P492" s="186">
        <f t="shared" si="37"/>
        <v>2750000000</v>
      </c>
      <c r="Q492" s="186">
        <f t="shared" ref="Q492:Q494" si="41">L492-P492</f>
        <v>0</v>
      </c>
      <c r="R492" s="4">
        <v>19</v>
      </c>
      <c r="S492" s="4" t="s">
        <v>70</v>
      </c>
      <c r="T492" s="4" t="s">
        <v>70</v>
      </c>
      <c r="U492" s="140">
        <v>45341</v>
      </c>
      <c r="V492" s="4" t="s">
        <v>1884</v>
      </c>
      <c r="W492" s="4" t="s">
        <v>1954</v>
      </c>
      <c r="X492" s="146" t="s">
        <v>70</v>
      </c>
      <c r="Y492" s="140">
        <v>45370</v>
      </c>
      <c r="Z492" s="4" t="s">
        <v>1885</v>
      </c>
      <c r="AA492" s="4" t="s">
        <v>1886</v>
      </c>
      <c r="AB492" s="141">
        <f t="shared" si="38"/>
        <v>2750000000</v>
      </c>
      <c r="AC492" s="142">
        <f t="shared" si="39"/>
        <v>0</v>
      </c>
      <c r="AD492" s="4"/>
      <c r="AE492" s="4" t="s">
        <v>2037</v>
      </c>
      <c r="AF492" s="144" t="s">
        <v>6229</v>
      </c>
      <c r="AG492" s="4"/>
      <c r="AH492" s="4"/>
      <c r="AI492" s="4"/>
      <c r="AJ492" s="4"/>
      <c r="AK492" s="4"/>
    </row>
    <row r="493" spans="2:37">
      <c r="B493" s="175" t="s">
        <v>5418</v>
      </c>
      <c r="C493" s="174" t="s">
        <v>160</v>
      </c>
      <c r="D493" s="4" t="s">
        <v>6226</v>
      </c>
      <c r="E493" s="4" t="s">
        <v>6226</v>
      </c>
      <c r="F493" s="4" t="s">
        <v>1060</v>
      </c>
      <c r="G493" s="4" t="s">
        <v>6271</v>
      </c>
      <c r="H493" s="4" t="s">
        <v>1730</v>
      </c>
      <c r="I493" s="4" t="s">
        <v>1731</v>
      </c>
      <c r="J493" s="4" t="s">
        <v>6272</v>
      </c>
      <c r="K493" s="139">
        <v>4000000000</v>
      </c>
      <c r="L493" s="139">
        <v>4000000000</v>
      </c>
      <c r="M493" s="4" t="s">
        <v>5407</v>
      </c>
      <c r="N493" s="4" t="s">
        <v>2705</v>
      </c>
      <c r="O493" s="4" t="s">
        <v>3233</v>
      </c>
      <c r="P493" s="186">
        <f t="shared" si="37"/>
        <v>4000000000</v>
      </c>
      <c r="Q493" s="186">
        <f t="shared" si="41"/>
        <v>0</v>
      </c>
      <c r="R493" s="4">
        <v>19</v>
      </c>
      <c r="S493" s="4" t="s">
        <v>70</v>
      </c>
      <c r="T493" s="4" t="s">
        <v>70</v>
      </c>
      <c r="U493" s="140">
        <v>45341</v>
      </c>
      <c r="V493" s="4" t="s">
        <v>1884</v>
      </c>
      <c r="W493" s="4" t="s">
        <v>1954</v>
      </c>
      <c r="X493" s="146" t="s">
        <v>70</v>
      </c>
      <c r="Y493" s="140">
        <v>45370</v>
      </c>
      <c r="Z493" s="4" t="s">
        <v>1885</v>
      </c>
      <c r="AA493" s="4" t="s">
        <v>1886</v>
      </c>
      <c r="AB493" s="141">
        <f t="shared" si="38"/>
        <v>4000000000</v>
      </c>
      <c r="AC493" s="142">
        <f t="shared" si="39"/>
        <v>0</v>
      </c>
      <c r="AD493" s="4"/>
      <c r="AE493" s="4" t="s">
        <v>2037</v>
      </c>
      <c r="AF493" s="144" t="s">
        <v>6229</v>
      </c>
      <c r="AG493" s="4"/>
      <c r="AH493" s="4"/>
      <c r="AI493" s="4"/>
      <c r="AJ493" s="4"/>
      <c r="AK493" s="4"/>
    </row>
    <row r="494" spans="2:37">
      <c r="B494" s="175" t="s">
        <v>5175</v>
      </c>
      <c r="C494" s="174" t="s">
        <v>160</v>
      </c>
      <c r="D494" s="4" t="s">
        <v>6226</v>
      </c>
      <c r="E494" s="4" t="s">
        <v>6226</v>
      </c>
      <c r="F494" s="4" t="s">
        <v>1060</v>
      </c>
      <c r="G494" s="4" t="s">
        <v>6273</v>
      </c>
      <c r="H494" s="4" t="s">
        <v>1349</v>
      </c>
      <c r="I494" s="4" t="s">
        <v>1350</v>
      </c>
      <c r="J494" s="4" t="s">
        <v>6274</v>
      </c>
      <c r="K494" s="139">
        <v>103025000</v>
      </c>
      <c r="L494" s="139">
        <v>103025000</v>
      </c>
      <c r="M494" s="4" t="s">
        <v>5203</v>
      </c>
      <c r="N494" s="4" t="s">
        <v>6275</v>
      </c>
      <c r="O494" s="4" t="s">
        <v>6276</v>
      </c>
      <c r="P494" s="186">
        <f t="shared" si="37"/>
        <v>103025000</v>
      </c>
      <c r="Q494" s="186">
        <f t="shared" si="41"/>
        <v>0</v>
      </c>
      <c r="R494" s="4">
        <v>20</v>
      </c>
      <c r="S494" s="4" t="s">
        <v>70</v>
      </c>
      <c r="T494" s="4" t="s">
        <v>70</v>
      </c>
      <c r="U494" s="140">
        <v>45341</v>
      </c>
      <c r="V494" s="4" t="s">
        <v>1884</v>
      </c>
      <c r="W494" s="4" t="s">
        <v>1954</v>
      </c>
      <c r="X494" s="146">
        <v>0</v>
      </c>
      <c r="Y494" s="146">
        <v>0</v>
      </c>
      <c r="Z494" s="146">
        <v>0</v>
      </c>
      <c r="AA494" s="4"/>
      <c r="AB494" s="141"/>
      <c r="AC494" s="142"/>
      <c r="AD494" s="4"/>
      <c r="AE494" s="4"/>
      <c r="AF494" s="144"/>
      <c r="AG494" s="4"/>
      <c r="AH494" s="143" t="s">
        <v>70</v>
      </c>
      <c r="AI494" s="4"/>
      <c r="AJ494" s="143" t="s">
        <v>9560</v>
      </c>
      <c r="AK494" s="143" t="s">
        <v>9553</v>
      </c>
    </row>
    <row r="495" spans="2:37">
      <c r="B495" s="145" t="s">
        <v>5175</v>
      </c>
      <c r="C495" s="4" t="s">
        <v>160</v>
      </c>
      <c r="D495" s="4" t="s">
        <v>6277</v>
      </c>
      <c r="E495" s="4" t="s">
        <v>6277</v>
      </c>
      <c r="F495" s="4" t="s">
        <v>1060</v>
      </c>
      <c r="G495" s="4" t="s">
        <v>6278</v>
      </c>
      <c r="H495" s="4" t="s">
        <v>1327</v>
      </c>
      <c r="I495" s="4" t="s">
        <v>1328</v>
      </c>
      <c r="J495" s="4" t="s">
        <v>6279</v>
      </c>
      <c r="K495" s="139">
        <v>740000000</v>
      </c>
      <c r="L495" s="139">
        <v>740000000</v>
      </c>
      <c r="M495" s="4" t="s">
        <v>6280</v>
      </c>
      <c r="N495" s="4" t="s">
        <v>3898</v>
      </c>
      <c r="O495" s="4" t="s">
        <v>3899</v>
      </c>
      <c r="P495" s="186">
        <f t="shared" si="37"/>
        <v>740000000</v>
      </c>
      <c r="Q495" s="186">
        <f>K495-P495</f>
        <v>0</v>
      </c>
      <c r="R495" s="4">
        <v>83</v>
      </c>
      <c r="S495" s="4" t="s">
        <v>70</v>
      </c>
      <c r="T495" s="4" t="s">
        <v>70</v>
      </c>
      <c r="U495" s="140">
        <v>45352</v>
      </c>
      <c r="V495" s="4" t="s">
        <v>1884</v>
      </c>
      <c r="W495" s="4" t="s">
        <v>1954</v>
      </c>
      <c r="X495" s="4" t="s">
        <v>70</v>
      </c>
      <c r="Y495" s="140">
        <v>45372</v>
      </c>
      <c r="Z495" s="4" t="s">
        <v>1885</v>
      </c>
      <c r="AA495" s="4" t="s">
        <v>1886</v>
      </c>
      <c r="AB495" s="141">
        <f t="shared" si="38"/>
        <v>740000000</v>
      </c>
      <c r="AC495" s="142">
        <f t="shared" si="39"/>
        <v>0</v>
      </c>
      <c r="AD495" s="4"/>
      <c r="AE495" s="4" t="s">
        <v>2037</v>
      </c>
      <c r="AF495" s="144" t="s">
        <v>6281</v>
      </c>
      <c r="AG495" s="4"/>
      <c r="AH495" s="4"/>
      <c r="AI495" s="4"/>
      <c r="AJ495" s="4"/>
      <c r="AK495" s="4"/>
    </row>
    <row r="496" spans="2:37">
      <c r="B496" s="145" t="s">
        <v>5175</v>
      </c>
      <c r="C496" s="4" t="s">
        <v>160</v>
      </c>
      <c r="D496" s="4" t="s">
        <v>2464</v>
      </c>
      <c r="E496" s="4" t="s">
        <v>1990</v>
      </c>
      <c r="F496" s="4" t="s">
        <v>1060</v>
      </c>
      <c r="G496" s="4" t="s">
        <v>6282</v>
      </c>
      <c r="H496" s="4" t="s">
        <v>1329</v>
      </c>
      <c r="I496" s="4" t="s">
        <v>1330</v>
      </c>
      <c r="J496" s="4" t="s">
        <v>6283</v>
      </c>
      <c r="K496" s="139">
        <v>700000000</v>
      </c>
      <c r="L496" s="139">
        <v>700000000</v>
      </c>
      <c r="M496" s="4" t="s">
        <v>5787</v>
      </c>
      <c r="N496" s="4" t="s">
        <v>3361</v>
      </c>
      <c r="O496" s="4" t="s">
        <v>3362</v>
      </c>
      <c r="P496" s="186">
        <f t="shared" si="37"/>
        <v>700000000</v>
      </c>
      <c r="Q496" s="186">
        <f>L496-P496</f>
        <v>0</v>
      </c>
      <c r="R496" s="4">
        <v>22</v>
      </c>
      <c r="S496" s="4" t="s">
        <v>70</v>
      </c>
      <c r="T496" s="4" t="s">
        <v>70</v>
      </c>
      <c r="U496" s="140">
        <v>45321</v>
      </c>
      <c r="V496" s="4" t="s">
        <v>1884</v>
      </c>
      <c r="W496" s="4" t="s">
        <v>1954</v>
      </c>
      <c r="X496" s="146">
        <v>0</v>
      </c>
      <c r="Y496" s="146">
        <v>0</v>
      </c>
      <c r="Z496" s="146">
        <v>0</v>
      </c>
      <c r="AA496" s="4"/>
      <c r="AB496" s="141"/>
      <c r="AC496" s="142"/>
      <c r="AD496" s="4"/>
      <c r="AE496" s="4"/>
      <c r="AF496" s="144"/>
      <c r="AG496" s="4"/>
      <c r="AH496" s="143" t="s">
        <v>70</v>
      </c>
      <c r="AI496" s="4"/>
      <c r="AJ496" s="143" t="s">
        <v>9560</v>
      </c>
      <c r="AK496" s="143" t="s">
        <v>9553</v>
      </c>
    </row>
    <row r="497" spans="2:37">
      <c r="B497" s="175" t="s">
        <v>5175</v>
      </c>
      <c r="C497" s="174" t="s">
        <v>160</v>
      </c>
      <c r="D497" s="4" t="s">
        <v>2649</v>
      </c>
      <c r="E497" s="4" t="s">
        <v>2649</v>
      </c>
      <c r="F497" s="4" t="s">
        <v>1060</v>
      </c>
      <c r="G497" s="4" t="s">
        <v>6284</v>
      </c>
      <c r="H497" s="4" t="s">
        <v>1287</v>
      </c>
      <c r="I497" s="4" t="s">
        <v>1288</v>
      </c>
      <c r="J497" s="4" t="s">
        <v>6285</v>
      </c>
      <c r="K497" s="139">
        <v>12750000000</v>
      </c>
      <c r="L497" s="139">
        <v>12750000000</v>
      </c>
      <c r="M497" s="4" t="s">
        <v>6286</v>
      </c>
      <c r="N497" s="4" t="s">
        <v>5348</v>
      </c>
      <c r="O497" s="4" t="s">
        <v>6287</v>
      </c>
      <c r="P497" s="186">
        <f t="shared" si="37"/>
        <v>12750000000</v>
      </c>
      <c r="Q497" s="186">
        <f>K497-P497</f>
        <v>0</v>
      </c>
      <c r="R497" s="4">
        <v>157</v>
      </c>
      <c r="S497" s="4" t="s">
        <v>70</v>
      </c>
      <c r="T497" s="4" t="s">
        <v>70</v>
      </c>
      <c r="U497" s="140">
        <v>45341</v>
      </c>
      <c r="V497" s="4" t="s">
        <v>1884</v>
      </c>
      <c r="W497" s="4" t="s">
        <v>1954</v>
      </c>
      <c r="X497" s="146" t="s">
        <v>70</v>
      </c>
      <c r="Y497" s="265">
        <v>45380</v>
      </c>
      <c r="Z497" s="146" t="s">
        <v>1885</v>
      </c>
      <c r="AA497" s="4" t="s">
        <v>1886</v>
      </c>
      <c r="AB497" s="141">
        <f t="shared" si="38"/>
        <v>12750000000</v>
      </c>
      <c r="AC497" s="142">
        <f t="shared" si="39"/>
        <v>0</v>
      </c>
      <c r="AD497" s="4"/>
      <c r="AE497" s="4" t="s">
        <v>2037</v>
      </c>
      <c r="AF497" s="144" t="s">
        <v>9441</v>
      </c>
      <c r="AG497" s="4"/>
      <c r="AH497" s="4"/>
      <c r="AI497" s="4"/>
      <c r="AJ497" s="4"/>
      <c r="AK497" s="4"/>
    </row>
    <row r="498" spans="2:37">
      <c r="B498" s="175" t="s">
        <v>5175</v>
      </c>
      <c r="C498" s="174" t="s">
        <v>160</v>
      </c>
      <c r="D498" s="4" t="s">
        <v>2649</v>
      </c>
      <c r="E498" s="4" t="s">
        <v>2649</v>
      </c>
      <c r="F498" s="4" t="s">
        <v>1060</v>
      </c>
      <c r="G498" s="4" t="s">
        <v>6288</v>
      </c>
      <c r="H498" s="4" t="s">
        <v>1287</v>
      </c>
      <c r="I498" s="4" t="s">
        <v>1288</v>
      </c>
      <c r="J498" s="4" t="s">
        <v>6289</v>
      </c>
      <c r="K498" s="139">
        <v>1700000000</v>
      </c>
      <c r="L498" s="139">
        <v>1700000000</v>
      </c>
      <c r="M498" s="4" t="s">
        <v>6286</v>
      </c>
      <c r="N498" s="4" t="s">
        <v>5348</v>
      </c>
      <c r="O498" s="4" t="s">
        <v>6290</v>
      </c>
      <c r="P498" s="186">
        <f t="shared" si="37"/>
        <v>1700000000</v>
      </c>
      <c r="Q498" s="186">
        <f t="shared" ref="Q498:Q501" si="42">K498-P498</f>
        <v>0</v>
      </c>
      <c r="R498" s="4">
        <v>157</v>
      </c>
      <c r="S498" s="4" t="s">
        <v>70</v>
      </c>
      <c r="T498" s="4" t="s">
        <v>70</v>
      </c>
      <c r="U498" s="140">
        <v>45341</v>
      </c>
      <c r="V498" s="4" t="s">
        <v>1884</v>
      </c>
      <c r="W498" s="4" t="s">
        <v>1954</v>
      </c>
      <c r="X498" s="146" t="s">
        <v>70</v>
      </c>
      <c r="Y498" s="265">
        <v>45380</v>
      </c>
      <c r="Z498" s="146" t="s">
        <v>1885</v>
      </c>
      <c r="AA498" s="4" t="s">
        <v>1886</v>
      </c>
      <c r="AB498" s="141">
        <f t="shared" si="38"/>
        <v>1700000000</v>
      </c>
      <c r="AC498" s="142">
        <f t="shared" si="39"/>
        <v>0</v>
      </c>
      <c r="AD498" s="4"/>
      <c r="AE498" s="4" t="s">
        <v>2037</v>
      </c>
      <c r="AF498" s="144" t="s">
        <v>9441</v>
      </c>
      <c r="AG498" s="4"/>
      <c r="AH498" s="4"/>
      <c r="AI498" s="4"/>
      <c r="AJ498" s="4"/>
      <c r="AK498" s="4"/>
    </row>
    <row r="499" spans="2:37">
      <c r="B499" s="175" t="s">
        <v>5175</v>
      </c>
      <c r="C499" s="174" t="s">
        <v>160</v>
      </c>
      <c r="D499" s="4" t="s">
        <v>2649</v>
      </c>
      <c r="E499" s="4" t="s">
        <v>2649</v>
      </c>
      <c r="F499" s="4" t="s">
        <v>1060</v>
      </c>
      <c r="G499" s="4" t="s">
        <v>6291</v>
      </c>
      <c r="H499" s="4" t="s">
        <v>1287</v>
      </c>
      <c r="I499" s="4" t="s">
        <v>1288</v>
      </c>
      <c r="J499" s="4" t="s">
        <v>6292</v>
      </c>
      <c r="K499" s="139">
        <v>12750000000</v>
      </c>
      <c r="L499" s="139">
        <v>12750000000</v>
      </c>
      <c r="M499" s="4" t="s">
        <v>6286</v>
      </c>
      <c r="N499" s="4" t="s">
        <v>5348</v>
      </c>
      <c r="O499" s="4" t="s">
        <v>6287</v>
      </c>
      <c r="P499" s="186">
        <f t="shared" si="37"/>
        <v>12750000000</v>
      </c>
      <c r="Q499" s="186">
        <f t="shared" si="42"/>
        <v>0</v>
      </c>
      <c r="R499" s="4">
        <v>157</v>
      </c>
      <c r="S499" s="4" t="s">
        <v>70</v>
      </c>
      <c r="T499" s="4" t="s">
        <v>70</v>
      </c>
      <c r="U499" s="140">
        <v>45341</v>
      </c>
      <c r="V499" s="4" t="s">
        <v>1884</v>
      </c>
      <c r="W499" s="4" t="s">
        <v>1954</v>
      </c>
      <c r="X499" s="146" t="s">
        <v>70</v>
      </c>
      <c r="Y499" s="265">
        <v>45380</v>
      </c>
      <c r="Z499" s="146" t="s">
        <v>1885</v>
      </c>
      <c r="AA499" s="4" t="s">
        <v>1886</v>
      </c>
      <c r="AB499" s="141">
        <f t="shared" si="38"/>
        <v>12750000000</v>
      </c>
      <c r="AC499" s="142">
        <f t="shared" si="39"/>
        <v>0</v>
      </c>
      <c r="AD499" s="4"/>
      <c r="AE499" s="4" t="s">
        <v>2037</v>
      </c>
      <c r="AF499" s="144" t="s">
        <v>9441</v>
      </c>
      <c r="AG499" s="4"/>
      <c r="AH499" s="4"/>
      <c r="AI499" s="4"/>
      <c r="AJ499" s="4"/>
      <c r="AK499" s="4"/>
    </row>
    <row r="500" spans="2:37">
      <c r="B500" s="175" t="s">
        <v>5175</v>
      </c>
      <c r="C500" s="174" t="s">
        <v>160</v>
      </c>
      <c r="D500" s="4" t="s">
        <v>2649</v>
      </c>
      <c r="E500" s="4" t="s">
        <v>2649</v>
      </c>
      <c r="F500" s="4" t="s">
        <v>1060</v>
      </c>
      <c r="G500" s="4" t="s">
        <v>6293</v>
      </c>
      <c r="H500" s="4" t="s">
        <v>1287</v>
      </c>
      <c r="I500" s="4" t="s">
        <v>1288</v>
      </c>
      <c r="J500" s="4" t="s">
        <v>6294</v>
      </c>
      <c r="K500" s="139">
        <v>25564186363</v>
      </c>
      <c r="L500" s="139">
        <v>25564186363</v>
      </c>
      <c r="M500" s="4" t="s">
        <v>6286</v>
      </c>
      <c r="N500" s="4" t="s">
        <v>5348</v>
      </c>
      <c r="O500" s="4" t="s">
        <v>6287</v>
      </c>
      <c r="P500" s="186">
        <f t="shared" si="37"/>
        <v>25564186363</v>
      </c>
      <c r="Q500" s="186">
        <f t="shared" si="42"/>
        <v>0</v>
      </c>
      <c r="R500" s="4">
        <v>157</v>
      </c>
      <c r="S500" s="4" t="s">
        <v>70</v>
      </c>
      <c r="T500" s="4" t="s">
        <v>70</v>
      </c>
      <c r="U500" s="140">
        <v>45341</v>
      </c>
      <c r="V500" s="4" t="s">
        <v>1884</v>
      </c>
      <c r="W500" s="4" t="s">
        <v>1954</v>
      </c>
      <c r="X500" s="146" t="s">
        <v>70</v>
      </c>
      <c r="Y500" s="265">
        <v>45380</v>
      </c>
      <c r="Z500" s="146" t="s">
        <v>1885</v>
      </c>
      <c r="AA500" s="4" t="s">
        <v>1886</v>
      </c>
      <c r="AB500" s="141">
        <f t="shared" si="38"/>
        <v>25564186363</v>
      </c>
      <c r="AC500" s="142">
        <f t="shared" si="39"/>
        <v>0</v>
      </c>
      <c r="AD500" s="4"/>
      <c r="AE500" s="4" t="s">
        <v>2037</v>
      </c>
      <c r="AF500" s="144" t="s">
        <v>9441</v>
      </c>
      <c r="AG500" s="4"/>
      <c r="AH500" s="4"/>
      <c r="AI500" s="4"/>
      <c r="AJ500" s="4"/>
      <c r="AK500" s="4"/>
    </row>
    <row r="501" spans="2:37">
      <c r="B501" s="175" t="s">
        <v>5175</v>
      </c>
      <c r="C501" s="174" t="s">
        <v>160</v>
      </c>
      <c r="D501" s="4" t="s">
        <v>2649</v>
      </c>
      <c r="E501" s="4" t="s">
        <v>2649</v>
      </c>
      <c r="F501" s="4" t="s">
        <v>1060</v>
      </c>
      <c r="G501" s="4" t="s">
        <v>6295</v>
      </c>
      <c r="H501" s="4" t="s">
        <v>1287</v>
      </c>
      <c r="I501" s="4" t="s">
        <v>1288</v>
      </c>
      <c r="J501" s="4" t="s">
        <v>6289</v>
      </c>
      <c r="K501" s="139">
        <v>8625000000</v>
      </c>
      <c r="L501" s="139">
        <v>8625000000</v>
      </c>
      <c r="M501" s="4" t="s">
        <v>6286</v>
      </c>
      <c r="N501" s="4" t="s">
        <v>3180</v>
      </c>
      <c r="O501" s="4" t="s">
        <v>6290</v>
      </c>
      <c r="P501" s="186">
        <f t="shared" si="37"/>
        <v>8625000000</v>
      </c>
      <c r="Q501" s="186">
        <f t="shared" si="42"/>
        <v>0</v>
      </c>
      <c r="R501" s="4">
        <v>157</v>
      </c>
      <c r="S501" s="4" t="s">
        <v>70</v>
      </c>
      <c r="T501" s="4" t="s">
        <v>70</v>
      </c>
      <c r="U501" s="140">
        <v>45341</v>
      </c>
      <c r="V501" s="4" t="s">
        <v>1884</v>
      </c>
      <c r="W501" s="4" t="s">
        <v>1954</v>
      </c>
      <c r="X501" s="146" t="s">
        <v>70</v>
      </c>
      <c r="Y501" s="265">
        <v>45380</v>
      </c>
      <c r="Z501" s="146" t="s">
        <v>1885</v>
      </c>
      <c r="AA501" s="4" t="s">
        <v>1886</v>
      </c>
      <c r="AB501" s="141">
        <f t="shared" si="38"/>
        <v>8625000000</v>
      </c>
      <c r="AC501" s="142">
        <f t="shared" si="39"/>
        <v>0</v>
      </c>
      <c r="AD501" s="4"/>
      <c r="AE501" s="4" t="s">
        <v>2037</v>
      </c>
      <c r="AF501" s="144" t="s">
        <v>9441</v>
      </c>
      <c r="AG501" s="4"/>
      <c r="AH501" s="4"/>
      <c r="AI501" s="4"/>
      <c r="AJ501" s="4"/>
      <c r="AK501" s="4"/>
    </row>
    <row r="502" spans="2:37">
      <c r="B502" s="175" t="s">
        <v>5175</v>
      </c>
      <c r="C502" s="174" t="s">
        <v>160</v>
      </c>
      <c r="D502" s="4" t="s">
        <v>2649</v>
      </c>
      <c r="E502" s="4" t="s">
        <v>2649</v>
      </c>
      <c r="F502" s="4" t="s">
        <v>1060</v>
      </c>
      <c r="G502" s="4" t="s">
        <v>6296</v>
      </c>
      <c r="H502" s="4" t="s">
        <v>1285</v>
      </c>
      <c r="I502" s="4" t="s">
        <v>1286</v>
      </c>
      <c r="J502" s="4" t="s">
        <v>6297</v>
      </c>
      <c r="K502" s="139">
        <v>10000000000</v>
      </c>
      <c r="L502" s="139">
        <v>10000000000</v>
      </c>
      <c r="M502" s="4" t="s">
        <v>6298</v>
      </c>
      <c r="N502" s="4" t="s">
        <v>3368</v>
      </c>
      <c r="O502" s="4" t="s">
        <v>1921</v>
      </c>
      <c r="P502" s="186">
        <f t="shared" si="37"/>
        <v>10000000000</v>
      </c>
      <c r="Q502" s="186">
        <f>K502-P502</f>
        <v>0</v>
      </c>
      <c r="R502" s="4">
        <v>158</v>
      </c>
      <c r="S502" s="4" t="s">
        <v>70</v>
      </c>
      <c r="T502" s="4" t="s">
        <v>70</v>
      </c>
      <c r="U502" s="140">
        <v>45341</v>
      </c>
      <c r="V502" s="4" t="s">
        <v>1884</v>
      </c>
      <c r="W502" s="4" t="s">
        <v>1954</v>
      </c>
      <c r="X502" s="146" t="s">
        <v>70</v>
      </c>
      <c r="Y502" s="265">
        <v>45380</v>
      </c>
      <c r="Z502" s="146" t="s">
        <v>1885</v>
      </c>
      <c r="AA502" s="4" t="s">
        <v>1886</v>
      </c>
      <c r="AB502" s="141">
        <f t="shared" si="38"/>
        <v>10000000000</v>
      </c>
      <c r="AC502" s="142">
        <f t="shared" si="39"/>
        <v>0</v>
      </c>
      <c r="AD502" s="4"/>
      <c r="AE502" s="4" t="s">
        <v>2037</v>
      </c>
      <c r="AF502" s="144" t="s">
        <v>9442</v>
      </c>
      <c r="AG502" s="4"/>
      <c r="AH502" s="4"/>
      <c r="AI502" s="4"/>
      <c r="AJ502" s="4"/>
      <c r="AK502" s="4"/>
    </row>
    <row r="503" spans="2:37">
      <c r="B503" s="175" t="s">
        <v>5175</v>
      </c>
      <c r="C503" s="174" t="s">
        <v>160</v>
      </c>
      <c r="D503" s="4" t="s">
        <v>2649</v>
      </c>
      <c r="E503" s="4" t="s">
        <v>2649</v>
      </c>
      <c r="F503" s="4" t="s">
        <v>1060</v>
      </c>
      <c r="G503" s="4" t="s">
        <v>6299</v>
      </c>
      <c r="H503" s="4" t="s">
        <v>1285</v>
      </c>
      <c r="I503" s="4" t="s">
        <v>1286</v>
      </c>
      <c r="J503" s="4" t="s">
        <v>6300</v>
      </c>
      <c r="K503" s="139">
        <v>11000000000</v>
      </c>
      <c r="L503" s="139">
        <v>11000000000</v>
      </c>
      <c r="M503" s="4" t="s">
        <v>6298</v>
      </c>
      <c r="N503" s="4" t="s">
        <v>3378</v>
      </c>
      <c r="O503" s="4" t="s">
        <v>3458</v>
      </c>
      <c r="P503" s="186">
        <f t="shared" si="37"/>
        <v>11000000000</v>
      </c>
      <c r="Q503" s="186">
        <f t="shared" ref="Q503:Q510" si="43">K503-P503</f>
        <v>0</v>
      </c>
      <c r="R503" s="4">
        <v>158</v>
      </c>
      <c r="S503" s="4" t="s">
        <v>70</v>
      </c>
      <c r="T503" s="4" t="s">
        <v>70</v>
      </c>
      <c r="U503" s="140">
        <v>45341</v>
      </c>
      <c r="V503" s="4" t="s">
        <v>1884</v>
      </c>
      <c r="W503" s="4" t="s">
        <v>1954</v>
      </c>
      <c r="X503" s="146" t="s">
        <v>70</v>
      </c>
      <c r="Y503" s="265">
        <v>45380</v>
      </c>
      <c r="Z503" s="146" t="s">
        <v>1885</v>
      </c>
      <c r="AA503" s="4" t="s">
        <v>1886</v>
      </c>
      <c r="AB503" s="141">
        <f t="shared" si="38"/>
        <v>11000000000</v>
      </c>
      <c r="AC503" s="142">
        <f t="shared" si="39"/>
        <v>0</v>
      </c>
      <c r="AD503" s="4"/>
      <c r="AE503" s="4" t="s">
        <v>2037</v>
      </c>
      <c r="AF503" s="144" t="s">
        <v>9442</v>
      </c>
      <c r="AG503" s="4"/>
      <c r="AH503" s="4"/>
      <c r="AI503" s="4"/>
      <c r="AJ503" s="4"/>
      <c r="AK503" s="4"/>
    </row>
    <row r="504" spans="2:37">
      <c r="B504" s="175" t="s">
        <v>5175</v>
      </c>
      <c r="C504" s="174" t="s">
        <v>160</v>
      </c>
      <c r="D504" s="4" t="s">
        <v>2649</v>
      </c>
      <c r="E504" s="4" t="s">
        <v>2649</v>
      </c>
      <c r="F504" s="4" t="s">
        <v>1060</v>
      </c>
      <c r="G504" s="4" t="s">
        <v>6301</v>
      </c>
      <c r="H504" s="4" t="s">
        <v>1285</v>
      </c>
      <c r="I504" s="4" t="s">
        <v>1286</v>
      </c>
      <c r="J504" s="4" t="s">
        <v>6302</v>
      </c>
      <c r="K504" s="139">
        <v>6400000000</v>
      </c>
      <c r="L504" s="139">
        <v>6400000000</v>
      </c>
      <c r="M504" s="4" t="s">
        <v>6298</v>
      </c>
      <c r="N504" s="4" t="s">
        <v>2715</v>
      </c>
      <c r="O504" s="4" t="s">
        <v>2952</v>
      </c>
      <c r="P504" s="186">
        <f t="shared" si="37"/>
        <v>6400000000</v>
      </c>
      <c r="Q504" s="186">
        <f t="shared" si="43"/>
        <v>0</v>
      </c>
      <c r="R504" s="4">
        <v>158</v>
      </c>
      <c r="S504" s="4" t="s">
        <v>70</v>
      </c>
      <c r="T504" s="4" t="s">
        <v>70</v>
      </c>
      <c r="U504" s="140">
        <v>45341</v>
      </c>
      <c r="V504" s="4" t="s">
        <v>1884</v>
      </c>
      <c r="W504" s="4" t="s">
        <v>1954</v>
      </c>
      <c r="X504" s="146" t="s">
        <v>70</v>
      </c>
      <c r="Y504" s="265">
        <v>45380</v>
      </c>
      <c r="Z504" s="146" t="s">
        <v>1885</v>
      </c>
      <c r="AA504" s="4" t="s">
        <v>1886</v>
      </c>
      <c r="AB504" s="141">
        <f t="shared" si="38"/>
        <v>6400000000</v>
      </c>
      <c r="AC504" s="142">
        <f t="shared" si="39"/>
        <v>0</v>
      </c>
      <c r="AD504" s="4"/>
      <c r="AE504" s="4" t="s">
        <v>2037</v>
      </c>
      <c r="AF504" s="144" t="s">
        <v>9442</v>
      </c>
      <c r="AG504" s="4"/>
      <c r="AH504" s="4"/>
      <c r="AI504" s="4"/>
      <c r="AJ504" s="4"/>
      <c r="AK504" s="4"/>
    </row>
    <row r="505" spans="2:37">
      <c r="B505" s="175" t="s">
        <v>5175</v>
      </c>
      <c r="C505" s="174" t="s">
        <v>160</v>
      </c>
      <c r="D505" s="4" t="s">
        <v>2649</v>
      </c>
      <c r="E505" s="4" t="s">
        <v>2649</v>
      </c>
      <c r="F505" s="4" t="s">
        <v>1060</v>
      </c>
      <c r="G505" s="4" t="s">
        <v>6303</v>
      </c>
      <c r="H505" s="4" t="s">
        <v>1285</v>
      </c>
      <c r="I505" s="4" t="s">
        <v>1286</v>
      </c>
      <c r="J505" s="4" t="s">
        <v>6304</v>
      </c>
      <c r="K505" s="139">
        <v>4000000000</v>
      </c>
      <c r="L505" s="139">
        <v>4000000000</v>
      </c>
      <c r="M505" s="4" t="s">
        <v>6298</v>
      </c>
      <c r="N505" s="4" t="s">
        <v>2568</v>
      </c>
      <c r="O505" s="4" t="s">
        <v>2569</v>
      </c>
      <c r="P505" s="186">
        <f t="shared" si="37"/>
        <v>4000000000</v>
      </c>
      <c r="Q505" s="186">
        <f t="shared" si="43"/>
        <v>0</v>
      </c>
      <c r="R505" s="4">
        <v>158</v>
      </c>
      <c r="S505" s="4" t="s">
        <v>70</v>
      </c>
      <c r="T505" s="4" t="s">
        <v>70</v>
      </c>
      <c r="U505" s="140">
        <v>45341</v>
      </c>
      <c r="V505" s="4" t="s">
        <v>1884</v>
      </c>
      <c r="W505" s="4" t="s">
        <v>1954</v>
      </c>
      <c r="X505" s="146" t="s">
        <v>70</v>
      </c>
      <c r="Y505" s="265">
        <v>45380</v>
      </c>
      <c r="Z505" s="146" t="s">
        <v>1885</v>
      </c>
      <c r="AA505" s="4" t="s">
        <v>1886</v>
      </c>
      <c r="AB505" s="141">
        <f t="shared" si="38"/>
        <v>4000000000</v>
      </c>
      <c r="AC505" s="142">
        <f t="shared" si="39"/>
        <v>0</v>
      </c>
      <c r="AD505" s="4"/>
      <c r="AE505" s="4" t="s">
        <v>2037</v>
      </c>
      <c r="AF505" s="144" t="s">
        <v>9442</v>
      </c>
      <c r="AG505" s="4"/>
      <c r="AH505" s="4"/>
      <c r="AI505" s="4"/>
      <c r="AJ505" s="4"/>
      <c r="AK505" s="4"/>
    </row>
    <row r="506" spans="2:37">
      <c r="B506" s="175" t="s">
        <v>5175</v>
      </c>
      <c r="C506" s="174" t="s">
        <v>160</v>
      </c>
      <c r="D506" s="4" t="s">
        <v>2649</v>
      </c>
      <c r="E506" s="4" t="s">
        <v>2649</v>
      </c>
      <c r="F506" s="4" t="s">
        <v>1060</v>
      </c>
      <c r="G506" s="4" t="s">
        <v>6305</v>
      </c>
      <c r="H506" s="4" t="s">
        <v>1285</v>
      </c>
      <c r="I506" s="4" t="s">
        <v>1286</v>
      </c>
      <c r="J506" s="4" t="s">
        <v>6306</v>
      </c>
      <c r="K506" s="139">
        <v>6000000000</v>
      </c>
      <c r="L506" s="139">
        <v>6000000000</v>
      </c>
      <c r="M506" s="4" t="s">
        <v>6298</v>
      </c>
      <c r="N506" s="4" t="s">
        <v>4225</v>
      </c>
      <c r="O506" s="4" t="s">
        <v>2569</v>
      </c>
      <c r="P506" s="186">
        <f t="shared" si="37"/>
        <v>6000000000</v>
      </c>
      <c r="Q506" s="186">
        <f t="shared" si="43"/>
        <v>0</v>
      </c>
      <c r="R506" s="4">
        <v>158</v>
      </c>
      <c r="S506" s="4" t="s">
        <v>70</v>
      </c>
      <c r="T506" s="4" t="s">
        <v>70</v>
      </c>
      <c r="U506" s="140">
        <v>45341</v>
      </c>
      <c r="V506" s="4" t="s">
        <v>1884</v>
      </c>
      <c r="W506" s="4" t="s">
        <v>1954</v>
      </c>
      <c r="X506" s="146" t="s">
        <v>70</v>
      </c>
      <c r="Y506" s="265">
        <v>45380</v>
      </c>
      <c r="Z506" s="146" t="s">
        <v>1885</v>
      </c>
      <c r="AA506" s="4" t="s">
        <v>1886</v>
      </c>
      <c r="AB506" s="141">
        <f t="shared" si="38"/>
        <v>6000000000</v>
      </c>
      <c r="AC506" s="142">
        <f t="shared" si="39"/>
        <v>0</v>
      </c>
      <c r="AD506" s="4"/>
      <c r="AE506" s="4" t="s">
        <v>2037</v>
      </c>
      <c r="AF506" s="144" t="s">
        <v>9442</v>
      </c>
      <c r="AG506" s="4"/>
      <c r="AH506" s="4"/>
      <c r="AI506" s="4"/>
      <c r="AJ506" s="4"/>
      <c r="AK506" s="4"/>
    </row>
    <row r="507" spans="2:37">
      <c r="B507" s="175" t="s">
        <v>5175</v>
      </c>
      <c r="C507" s="174" t="s">
        <v>160</v>
      </c>
      <c r="D507" s="4" t="s">
        <v>2649</v>
      </c>
      <c r="E507" s="4" t="s">
        <v>2649</v>
      </c>
      <c r="F507" s="4" t="s">
        <v>1060</v>
      </c>
      <c r="G507" s="4" t="s">
        <v>6307</v>
      </c>
      <c r="H507" s="4" t="s">
        <v>1285</v>
      </c>
      <c r="I507" s="4" t="s">
        <v>1286</v>
      </c>
      <c r="J507" s="4" t="s">
        <v>6308</v>
      </c>
      <c r="K507" s="139">
        <v>5200000000</v>
      </c>
      <c r="L507" s="139">
        <v>5200000000</v>
      </c>
      <c r="M507" s="4" t="s">
        <v>6298</v>
      </c>
      <c r="N507" s="4" t="s">
        <v>2656</v>
      </c>
      <c r="O507" s="4" t="s">
        <v>3655</v>
      </c>
      <c r="P507" s="186">
        <f t="shared" si="37"/>
        <v>5200000000</v>
      </c>
      <c r="Q507" s="186">
        <f t="shared" si="43"/>
        <v>0</v>
      </c>
      <c r="R507" s="4">
        <v>158</v>
      </c>
      <c r="S507" s="4" t="s">
        <v>70</v>
      </c>
      <c r="T507" s="4" t="s">
        <v>70</v>
      </c>
      <c r="U507" s="140">
        <v>45341</v>
      </c>
      <c r="V507" s="4" t="s">
        <v>1884</v>
      </c>
      <c r="W507" s="4" t="s">
        <v>1954</v>
      </c>
      <c r="X507" s="146" t="s">
        <v>70</v>
      </c>
      <c r="Y507" s="265">
        <v>45380</v>
      </c>
      <c r="Z507" s="146" t="s">
        <v>1885</v>
      </c>
      <c r="AA507" s="4" t="s">
        <v>1886</v>
      </c>
      <c r="AB507" s="141">
        <f t="shared" si="38"/>
        <v>5200000000</v>
      </c>
      <c r="AC507" s="142">
        <f t="shared" si="39"/>
        <v>0</v>
      </c>
      <c r="AD507" s="4"/>
      <c r="AE507" s="4" t="s">
        <v>2037</v>
      </c>
      <c r="AF507" s="144" t="s">
        <v>9442</v>
      </c>
      <c r="AG507" s="4"/>
      <c r="AH507" s="4"/>
      <c r="AI507" s="4"/>
      <c r="AJ507" s="4"/>
      <c r="AK507" s="4"/>
    </row>
    <row r="508" spans="2:37">
      <c r="B508" s="175" t="s">
        <v>5175</v>
      </c>
      <c r="C508" s="174" t="s">
        <v>160</v>
      </c>
      <c r="D508" s="4" t="s">
        <v>2649</v>
      </c>
      <c r="E508" s="4" t="s">
        <v>2649</v>
      </c>
      <c r="F508" s="4" t="s">
        <v>1060</v>
      </c>
      <c r="G508" s="4" t="s">
        <v>6309</v>
      </c>
      <c r="H508" s="4" t="s">
        <v>1285</v>
      </c>
      <c r="I508" s="4" t="s">
        <v>1286</v>
      </c>
      <c r="J508" s="4" t="s">
        <v>6310</v>
      </c>
      <c r="K508" s="139">
        <v>7700000000</v>
      </c>
      <c r="L508" s="139">
        <v>7700000000</v>
      </c>
      <c r="M508" s="4" t="s">
        <v>6298</v>
      </c>
      <c r="N508" s="4" t="s">
        <v>2572</v>
      </c>
      <c r="O508" s="4" t="s">
        <v>2573</v>
      </c>
      <c r="P508" s="186">
        <f t="shared" si="37"/>
        <v>7700000000</v>
      </c>
      <c r="Q508" s="186">
        <f t="shared" si="43"/>
        <v>0</v>
      </c>
      <c r="R508" s="4">
        <v>158</v>
      </c>
      <c r="S508" s="4" t="s">
        <v>70</v>
      </c>
      <c r="T508" s="4" t="s">
        <v>70</v>
      </c>
      <c r="U508" s="140">
        <v>45341</v>
      </c>
      <c r="V508" s="4" t="s">
        <v>1884</v>
      </c>
      <c r="W508" s="4" t="s">
        <v>1954</v>
      </c>
      <c r="X508" s="146" t="s">
        <v>70</v>
      </c>
      <c r="Y508" s="265">
        <v>45380</v>
      </c>
      <c r="Z508" s="146" t="s">
        <v>1885</v>
      </c>
      <c r="AA508" s="4" t="s">
        <v>1886</v>
      </c>
      <c r="AB508" s="141">
        <f t="shared" si="38"/>
        <v>7700000000</v>
      </c>
      <c r="AC508" s="142">
        <f t="shared" si="39"/>
        <v>0</v>
      </c>
      <c r="AD508" s="4"/>
      <c r="AE508" s="4" t="s">
        <v>2037</v>
      </c>
      <c r="AF508" s="144" t="s">
        <v>9442</v>
      </c>
      <c r="AG508" s="4"/>
      <c r="AH508" s="4"/>
      <c r="AI508" s="4"/>
      <c r="AJ508" s="4"/>
      <c r="AK508" s="4"/>
    </row>
    <row r="509" spans="2:37">
      <c r="B509" s="175" t="s">
        <v>5175</v>
      </c>
      <c r="C509" s="174" t="s">
        <v>160</v>
      </c>
      <c r="D509" s="4" t="s">
        <v>2649</v>
      </c>
      <c r="E509" s="4" t="s">
        <v>2649</v>
      </c>
      <c r="F509" s="4" t="s">
        <v>1060</v>
      </c>
      <c r="G509" s="4" t="s">
        <v>6311</v>
      </c>
      <c r="H509" s="4" t="s">
        <v>1285</v>
      </c>
      <c r="I509" s="4" t="s">
        <v>1286</v>
      </c>
      <c r="J509" s="4" t="s">
        <v>6312</v>
      </c>
      <c r="K509" s="139">
        <v>4700000000</v>
      </c>
      <c r="L509" s="139">
        <v>4700000000</v>
      </c>
      <c r="M509" s="4" t="s">
        <v>6298</v>
      </c>
      <c r="N509" s="4" t="s">
        <v>3210</v>
      </c>
      <c r="O509" s="4" t="s">
        <v>3225</v>
      </c>
      <c r="P509" s="186">
        <f t="shared" si="37"/>
        <v>4700000000</v>
      </c>
      <c r="Q509" s="186">
        <f t="shared" si="43"/>
        <v>0</v>
      </c>
      <c r="R509" s="4">
        <v>158</v>
      </c>
      <c r="S509" s="4" t="s">
        <v>70</v>
      </c>
      <c r="T509" s="4" t="s">
        <v>70</v>
      </c>
      <c r="U509" s="140">
        <v>45341</v>
      </c>
      <c r="V509" s="4" t="s">
        <v>1884</v>
      </c>
      <c r="W509" s="4" t="s">
        <v>1954</v>
      </c>
      <c r="X509" s="146" t="s">
        <v>70</v>
      </c>
      <c r="Y509" s="265">
        <v>45380</v>
      </c>
      <c r="Z509" s="146" t="s">
        <v>1885</v>
      </c>
      <c r="AA509" s="4" t="s">
        <v>1886</v>
      </c>
      <c r="AB509" s="141">
        <f t="shared" si="38"/>
        <v>4700000000</v>
      </c>
      <c r="AC509" s="142">
        <f t="shared" si="39"/>
        <v>0</v>
      </c>
      <c r="AD509" s="4"/>
      <c r="AE509" s="4" t="s">
        <v>2037</v>
      </c>
      <c r="AF509" s="144" t="s">
        <v>9442</v>
      </c>
      <c r="AG509" s="4"/>
      <c r="AH509" s="4"/>
      <c r="AI509" s="4"/>
      <c r="AJ509" s="4"/>
      <c r="AK509" s="4"/>
    </row>
    <row r="510" spans="2:37">
      <c r="B510" s="175" t="s">
        <v>5175</v>
      </c>
      <c r="C510" s="174" t="s">
        <v>160</v>
      </c>
      <c r="D510" s="4" t="s">
        <v>2649</v>
      </c>
      <c r="E510" s="4" t="s">
        <v>2649</v>
      </c>
      <c r="F510" s="4" t="s">
        <v>1060</v>
      </c>
      <c r="G510" s="4" t="s">
        <v>6313</v>
      </c>
      <c r="H510" s="4" t="s">
        <v>1285</v>
      </c>
      <c r="I510" s="4" t="s">
        <v>1286</v>
      </c>
      <c r="J510" s="4" t="s">
        <v>6314</v>
      </c>
      <c r="K510" s="139">
        <v>14980000000</v>
      </c>
      <c r="L510" s="139">
        <v>14980000000</v>
      </c>
      <c r="M510" s="4" t="s">
        <v>6315</v>
      </c>
      <c r="N510" s="4" t="s">
        <v>2587</v>
      </c>
      <c r="O510" s="4" t="s">
        <v>2502</v>
      </c>
      <c r="P510" s="186">
        <f t="shared" si="37"/>
        <v>14980000000</v>
      </c>
      <c r="Q510" s="186">
        <f t="shared" si="43"/>
        <v>0</v>
      </c>
      <c r="R510" s="4">
        <v>158</v>
      </c>
      <c r="S510" s="4" t="s">
        <v>70</v>
      </c>
      <c r="T510" s="4" t="s">
        <v>70</v>
      </c>
      <c r="U510" s="140">
        <v>45341</v>
      </c>
      <c r="V510" s="4" t="s">
        <v>1884</v>
      </c>
      <c r="W510" s="4" t="s">
        <v>1954</v>
      </c>
      <c r="X510" s="146" t="s">
        <v>70</v>
      </c>
      <c r="Y510" s="265">
        <v>45380</v>
      </c>
      <c r="Z510" s="146" t="s">
        <v>1885</v>
      </c>
      <c r="AA510" s="4" t="s">
        <v>1886</v>
      </c>
      <c r="AB510" s="141">
        <f t="shared" si="38"/>
        <v>14980000000</v>
      </c>
      <c r="AC510" s="142">
        <f t="shared" si="39"/>
        <v>0</v>
      </c>
      <c r="AD510" s="4"/>
      <c r="AE510" s="4" t="s">
        <v>2037</v>
      </c>
      <c r="AF510" s="144" t="s">
        <v>9442</v>
      </c>
      <c r="AG510" s="4"/>
      <c r="AH510" s="4"/>
      <c r="AI510" s="4"/>
      <c r="AJ510" s="4"/>
      <c r="AK510" s="4"/>
    </row>
    <row r="511" spans="2:37">
      <c r="B511" s="145" t="s">
        <v>5175</v>
      </c>
      <c r="C511" s="4" t="s">
        <v>160</v>
      </c>
      <c r="D511" s="4" t="s">
        <v>6316</v>
      </c>
      <c r="E511" s="4" t="s">
        <v>2005</v>
      </c>
      <c r="F511" s="4" t="s">
        <v>1060</v>
      </c>
      <c r="G511" s="4" t="s">
        <v>6317</v>
      </c>
      <c r="H511" s="4" t="s">
        <v>1341</v>
      </c>
      <c r="I511" s="4" t="s">
        <v>1342</v>
      </c>
      <c r="J511" s="4" t="s">
        <v>6318</v>
      </c>
      <c r="K511" s="139">
        <v>270000000</v>
      </c>
      <c r="L511" s="139">
        <v>270000000</v>
      </c>
      <c r="M511" s="4" t="s">
        <v>6319</v>
      </c>
      <c r="N511" s="4" t="s">
        <v>2224</v>
      </c>
      <c r="O511" s="4" t="s">
        <v>6320</v>
      </c>
      <c r="P511" s="186">
        <f t="shared" si="37"/>
        <v>270000000</v>
      </c>
      <c r="Q511" s="186">
        <f>P511-K511</f>
        <v>0</v>
      </c>
      <c r="R511" s="4">
        <v>127</v>
      </c>
      <c r="S511" s="4" t="s">
        <v>70</v>
      </c>
      <c r="T511" s="4" t="s">
        <v>70</v>
      </c>
      <c r="U511" s="140">
        <v>45321</v>
      </c>
      <c r="V511" s="4" t="s">
        <v>1884</v>
      </c>
      <c r="W511" s="4" t="s">
        <v>1954</v>
      </c>
      <c r="X511" s="146">
        <v>0</v>
      </c>
      <c r="Y511" s="146">
        <v>0</v>
      </c>
      <c r="Z511" s="146">
        <v>0</v>
      </c>
      <c r="AA511" s="4"/>
      <c r="AB511" s="141"/>
      <c r="AC511" s="142"/>
      <c r="AD511" s="4"/>
      <c r="AE511" s="4"/>
      <c r="AF511" s="144"/>
      <c r="AG511" s="4"/>
      <c r="AH511" s="143" t="s">
        <v>70</v>
      </c>
      <c r="AI511" s="4"/>
      <c r="AJ511" s="143" t="s">
        <v>9560</v>
      </c>
      <c r="AK511" s="143" t="s">
        <v>9553</v>
      </c>
    </row>
    <row r="512" spans="2:37">
      <c r="B512" s="145" t="s">
        <v>5175</v>
      </c>
      <c r="C512" s="4" t="s">
        <v>160</v>
      </c>
      <c r="D512" s="4" t="s">
        <v>6321</v>
      </c>
      <c r="E512" s="4" t="s">
        <v>6321</v>
      </c>
      <c r="F512" s="4" t="s">
        <v>1060</v>
      </c>
      <c r="G512" s="4" t="s">
        <v>6322</v>
      </c>
      <c r="H512" s="4" t="s">
        <v>1339</v>
      </c>
      <c r="I512" s="4" t="s">
        <v>1340</v>
      </c>
      <c r="J512" s="4" t="s">
        <v>6323</v>
      </c>
      <c r="K512" s="139">
        <v>308180000</v>
      </c>
      <c r="L512" s="139">
        <v>308180000</v>
      </c>
      <c r="M512" s="4" t="s">
        <v>6286</v>
      </c>
      <c r="N512" s="4" t="s">
        <v>2516</v>
      </c>
      <c r="O512" s="4" t="s">
        <v>6324</v>
      </c>
      <c r="P512" s="186">
        <f t="shared" si="37"/>
        <v>308180000</v>
      </c>
      <c r="Q512" s="186">
        <f>K512-P512</f>
        <v>0</v>
      </c>
      <c r="R512" s="4">
        <v>163</v>
      </c>
      <c r="S512" s="4" t="s">
        <v>70</v>
      </c>
      <c r="T512" s="4" t="s">
        <v>70</v>
      </c>
      <c r="U512" s="140">
        <v>45352</v>
      </c>
      <c r="V512" s="4" t="s">
        <v>1884</v>
      </c>
      <c r="W512" s="4" t="s">
        <v>1954</v>
      </c>
      <c r="X512" s="146">
        <v>0</v>
      </c>
      <c r="Y512" s="146">
        <v>0</v>
      </c>
      <c r="Z512" s="146">
        <v>0</v>
      </c>
      <c r="AA512" s="4"/>
      <c r="AB512" s="141"/>
      <c r="AC512" s="142"/>
      <c r="AD512" s="4"/>
      <c r="AE512" s="4"/>
      <c r="AF512" s="144"/>
      <c r="AG512" s="4"/>
      <c r="AH512" s="143" t="s">
        <v>70</v>
      </c>
      <c r="AI512" s="4"/>
      <c r="AJ512" s="143" t="s">
        <v>9560</v>
      </c>
      <c r="AK512" s="143" t="s">
        <v>9553</v>
      </c>
    </row>
    <row r="513" spans="2:38">
      <c r="B513" s="145" t="s">
        <v>5175</v>
      </c>
      <c r="C513" s="4" t="s">
        <v>160</v>
      </c>
      <c r="D513" s="4" t="s">
        <v>3004</v>
      </c>
      <c r="E513" s="4" t="s">
        <v>3004</v>
      </c>
      <c r="F513" s="4" t="s">
        <v>1060</v>
      </c>
      <c r="G513" s="4" t="s">
        <v>6325</v>
      </c>
      <c r="H513" s="4" t="s">
        <v>1497</v>
      </c>
      <c r="I513" s="4" t="s">
        <v>1498</v>
      </c>
      <c r="J513" s="4" t="s">
        <v>6326</v>
      </c>
      <c r="K513" s="139">
        <v>200000000</v>
      </c>
      <c r="L513" s="139">
        <v>200000000</v>
      </c>
      <c r="M513" s="4" t="s">
        <v>6286</v>
      </c>
      <c r="N513" s="4" t="s">
        <v>3700</v>
      </c>
      <c r="O513" s="4" t="s">
        <v>2989</v>
      </c>
      <c r="P513" s="186">
        <f t="shared" si="37"/>
        <v>200000000</v>
      </c>
      <c r="Q513" s="186">
        <f>L513-P513</f>
        <v>0</v>
      </c>
      <c r="R513" s="4">
        <v>23</v>
      </c>
      <c r="S513" s="4" t="s">
        <v>70</v>
      </c>
      <c r="T513" s="4" t="s">
        <v>70</v>
      </c>
      <c r="U513" s="140">
        <v>45352</v>
      </c>
      <c r="V513" s="4" t="s">
        <v>1884</v>
      </c>
      <c r="W513" s="4" t="s">
        <v>1954</v>
      </c>
      <c r="X513" s="146">
        <v>0</v>
      </c>
      <c r="Y513" s="146">
        <v>0</v>
      </c>
      <c r="Z513" s="146">
        <v>0</v>
      </c>
      <c r="AA513" s="4"/>
      <c r="AB513" s="141"/>
      <c r="AC513" s="142"/>
      <c r="AD513" s="4"/>
      <c r="AE513" s="4"/>
      <c r="AF513" s="144"/>
      <c r="AG513" s="4"/>
      <c r="AH513" s="143" t="s">
        <v>70</v>
      </c>
      <c r="AI513" s="4"/>
      <c r="AJ513" s="143" t="s">
        <v>9560</v>
      </c>
      <c r="AK513" s="143" t="s">
        <v>9553</v>
      </c>
    </row>
    <row r="514" spans="2:38">
      <c r="B514" s="145" t="s">
        <v>5175</v>
      </c>
      <c r="C514" s="4" t="s">
        <v>160</v>
      </c>
      <c r="D514" s="4" t="s">
        <v>3004</v>
      </c>
      <c r="E514" s="4" t="s">
        <v>3004</v>
      </c>
      <c r="F514" s="4" t="s">
        <v>1060</v>
      </c>
      <c r="G514" s="4" t="s">
        <v>6327</v>
      </c>
      <c r="H514" s="4" t="s">
        <v>1497</v>
      </c>
      <c r="I514" s="4" t="s">
        <v>1498</v>
      </c>
      <c r="J514" s="4" t="s">
        <v>6328</v>
      </c>
      <c r="K514" s="139">
        <v>480000000</v>
      </c>
      <c r="L514" s="139">
        <v>480000000</v>
      </c>
      <c r="M514" s="4" t="s">
        <v>1913</v>
      </c>
      <c r="N514" s="4" t="s">
        <v>2579</v>
      </c>
      <c r="O514" s="4" t="s">
        <v>6329</v>
      </c>
      <c r="P514" s="186">
        <f t="shared" si="37"/>
        <v>480000000</v>
      </c>
      <c r="Q514" s="186">
        <f>L514-P514</f>
        <v>0</v>
      </c>
      <c r="R514" s="4">
        <v>23</v>
      </c>
      <c r="S514" s="4" t="s">
        <v>70</v>
      </c>
      <c r="T514" s="4" t="s">
        <v>70</v>
      </c>
      <c r="U514" s="140">
        <v>45352</v>
      </c>
      <c r="V514" s="4" t="s">
        <v>1884</v>
      </c>
      <c r="W514" s="4" t="s">
        <v>1954</v>
      </c>
      <c r="X514" s="146">
        <v>0</v>
      </c>
      <c r="Y514" s="146">
        <v>0</v>
      </c>
      <c r="Z514" s="146">
        <v>0</v>
      </c>
      <c r="AA514" s="4"/>
      <c r="AB514" s="141"/>
      <c r="AC514" s="142"/>
      <c r="AD514" s="4"/>
      <c r="AE514" s="4"/>
      <c r="AF514" s="144"/>
      <c r="AG514" s="4"/>
      <c r="AH514" s="143" t="s">
        <v>70</v>
      </c>
      <c r="AI514" s="4"/>
      <c r="AJ514" s="143" t="s">
        <v>9560</v>
      </c>
      <c r="AK514" s="143" t="s">
        <v>9553</v>
      </c>
    </row>
    <row r="515" spans="2:38">
      <c r="B515" s="145" t="s">
        <v>5175</v>
      </c>
      <c r="C515" s="4" t="s">
        <v>160</v>
      </c>
      <c r="D515" s="4" t="s">
        <v>6330</v>
      </c>
      <c r="E515" s="4" t="s">
        <v>6331</v>
      </c>
      <c r="F515" s="4" t="s">
        <v>1060</v>
      </c>
      <c r="G515" s="4" t="s">
        <v>6332</v>
      </c>
      <c r="H515" s="4" t="s">
        <v>1302</v>
      </c>
      <c r="I515" s="4" t="s">
        <v>1303</v>
      </c>
      <c r="J515" s="4" t="s">
        <v>6333</v>
      </c>
      <c r="K515" s="139">
        <v>1000000000</v>
      </c>
      <c r="L515" s="139">
        <v>1000000000</v>
      </c>
      <c r="M515" s="4" t="s">
        <v>6280</v>
      </c>
      <c r="N515" s="4" t="s">
        <v>2633</v>
      </c>
      <c r="O515" s="4" t="s">
        <v>2821</v>
      </c>
      <c r="P515" s="186">
        <f t="shared" si="37"/>
        <v>1000000000</v>
      </c>
      <c r="Q515" s="186">
        <f>K515-P515</f>
        <v>0</v>
      </c>
      <c r="R515" s="4">
        <v>164</v>
      </c>
      <c r="S515" s="4" t="s">
        <v>70</v>
      </c>
      <c r="T515" s="4" t="s">
        <v>70</v>
      </c>
      <c r="U515" s="140">
        <v>45352</v>
      </c>
      <c r="V515" s="4" t="s">
        <v>1884</v>
      </c>
      <c r="W515" s="4" t="s">
        <v>1954</v>
      </c>
      <c r="X515" s="146">
        <v>0</v>
      </c>
      <c r="Y515" s="146">
        <v>0</v>
      </c>
      <c r="Z515" s="146">
        <v>0</v>
      </c>
      <c r="AA515" s="4"/>
      <c r="AB515" s="141"/>
      <c r="AC515" s="142"/>
      <c r="AD515" s="4"/>
      <c r="AE515" s="4"/>
      <c r="AF515" s="144"/>
      <c r="AG515" s="4"/>
      <c r="AH515" s="143" t="s">
        <v>70</v>
      </c>
      <c r="AI515" s="4"/>
      <c r="AJ515" s="143" t="s">
        <v>9560</v>
      </c>
      <c r="AK515" s="143" t="s">
        <v>9553</v>
      </c>
    </row>
    <row r="516" spans="2:38">
      <c r="B516" s="145" t="s">
        <v>5175</v>
      </c>
      <c r="C516" s="4" t="s">
        <v>160</v>
      </c>
      <c r="D516" s="4" t="s">
        <v>6330</v>
      </c>
      <c r="E516" s="4" t="s">
        <v>6331</v>
      </c>
      <c r="F516" s="4" t="s">
        <v>1060</v>
      </c>
      <c r="G516" s="4" t="s">
        <v>6334</v>
      </c>
      <c r="H516" s="4" t="s">
        <v>1302</v>
      </c>
      <c r="I516" s="4" t="s">
        <v>1303</v>
      </c>
      <c r="J516" s="4" t="s">
        <v>6335</v>
      </c>
      <c r="K516" s="139">
        <v>1000000000</v>
      </c>
      <c r="L516" s="139">
        <v>1000000000</v>
      </c>
      <c r="M516" s="4" t="s">
        <v>6280</v>
      </c>
      <c r="N516" s="4" t="s">
        <v>5220</v>
      </c>
      <c r="O516" s="4" t="s">
        <v>2864</v>
      </c>
      <c r="P516" s="186">
        <f t="shared" ref="P516:P579" si="44">L516</f>
        <v>1000000000</v>
      </c>
      <c r="Q516" s="186">
        <f t="shared" ref="Q516:Q517" si="45">K516-P516</f>
        <v>0</v>
      </c>
      <c r="R516" s="4">
        <v>164</v>
      </c>
      <c r="S516" s="4" t="s">
        <v>70</v>
      </c>
      <c r="T516" s="4" t="s">
        <v>70</v>
      </c>
      <c r="U516" s="140">
        <v>45352</v>
      </c>
      <c r="V516" s="4" t="s">
        <v>1884</v>
      </c>
      <c r="W516" s="4" t="s">
        <v>1954</v>
      </c>
      <c r="X516" s="146">
        <v>0</v>
      </c>
      <c r="Y516" s="146">
        <v>0</v>
      </c>
      <c r="Z516" s="146">
        <v>0</v>
      </c>
      <c r="AA516" s="4"/>
      <c r="AB516" s="141"/>
      <c r="AC516" s="142"/>
      <c r="AD516" s="4"/>
      <c r="AE516" s="4"/>
      <c r="AF516" s="144"/>
      <c r="AG516" s="4"/>
      <c r="AH516" s="143" t="s">
        <v>70</v>
      </c>
      <c r="AI516" s="4"/>
      <c r="AJ516" s="143" t="s">
        <v>9560</v>
      </c>
      <c r="AK516" s="143" t="s">
        <v>9553</v>
      </c>
    </row>
    <row r="517" spans="2:38">
      <c r="B517" s="145" t="s">
        <v>5175</v>
      </c>
      <c r="C517" s="4" t="s">
        <v>160</v>
      </c>
      <c r="D517" s="4" t="s">
        <v>6330</v>
      </c>
      <c r="E517" s="4" t="s">
        <v>6331</v>
      </c>
      <c r="F517" s="4" t="s">
        <v>1060</v>
      </c>
      <c r="G517" s="4" t="s">
        <v>6336</v>
      </c>
      <c r="H517" s="4" t="s">
        <v>1302</v>
      </c>
      <c r="I517" s="4" t="s">
        <v>1303</v>
      </c>
      <c r="J517" s="4" t="s">
        <v>6337</v>
      </c>
      <c r="K517" s="139">
        <v>1700000000</v>
      </c>
      <c r="L517" s="139">
        <v>1700000000</v>
      </c>
      <c r="M517" s="4" t="s">
        <v>1913</v>
      </c>
      <c r="N517" s="4" t="s">
        <v>3480</v>
      </c>
      <c r="O517" s="4" t="s">
        <v>2781</v>
      </c>
      <c r="P517" s="186">
        <f t="shared" si="44"/>
        <v>1700000000</v>
      </c>
      <c r="Q517" s="186">
        <f t="shared" si="45"/>
        <v>0</v>
      </c>
      <c r="R517" s="4">
        <v>164</v>
      </c>
      <c r="S517" s="4" t="s">
        <v>70</v>
      </c>
      <c r="T517" s="4" t="s">
        <v>70</v>
      </c>
      <c r="U517" s="140">
        <v>45352</v>
      </c>
      <c r="V517" s="4" t="s">
        <v>1884</v>
      </c>
      <c r="W517" s="4" t="s">
        <v>1954</v>
      </c>
      <c r="X517" s="146">
        <v>0</v>
      </c>
      <c r="Y517" s="146">
        <v>0</v>
      </c>
      <c r="Z517" s="146">
        <v>0</v>
      </c>
      <c r="AA517" s="4"/>
      <c r="AB517" s="141"/>
      <c r="AC517" s="142"/>
      <c r="AD517" s="4"/>
      <c r="AE517" s="4"/>
      <c r="AF517" s="144"/>
      <c r="AG517" s="4"/>
      <c r="AH517" s="143" t="s">
        <v>70</v>
      </c>
      <c r="AI517" s="4"/>
      <c r="AJ517" s="143" t="s">
        <v>9560</v>
      </c>
      <c r="AK517" s="143" t="s">
        <v>9553</v>
      </c>
    </row>
    <row r="518" spans="2:38">
      <c r="B518" s="145" t="s">
        <v>5175</v>
      </c>
      <c r="C518" s="4" t="s">
        <v>160</v>
      </c>
      <c r="D518" s="4" t="s">
        <v>4895</v>
      </c>
      <c r="E518" s="4" t="s">
        <v>2872</v>
      </c>
      <c r="F518" s="4" t="s">
        <v>1060</v>
      </c>
      <c r="G518" s="4" t="s">
        <v>6338</v>
      </c>
      <c r="H518" s="4" t="s">
        <v>1343</v>
      </c>
      <c r="I518" s="4" t="s">
        <v>1344</v>
      </c>
      <c r="J518" s="4" t="s">
        <v>6339</v>
      </c>
      <c r="K518" s="139">
        <v>100000000</v>
      </c>
      <c r="L518" s="139">
        <v>100000000</v>
      </c>
      <c r="M518" s="4" t="s">
        <v>5506</v>
      </c>
      <c r="N518" s="4" t="s">
        <v>2732</v>
      </c>
      <c r="O518" s="4" t="s">
        <v>2733</v>
      </c>
      <c r="P518" s="186">
        <f t="shared" si="44"/>
        <v>100000000</v>
      </c>
      <c r="Q518" s="186">
        <f>L518-P518</f>
        <v>0</v>
      </c>
      <c r="R518" s="4">
        <v>24</v>
      </c>
      <c r="S518" s="4" t="s">
        <v>70</v>
      </c>
      <c r="T518" s="4" t="s">
        <v>70</v>
      </c>
      <c r="U518" s="140">
        <v>45321</v>
      </c>
      <c r="V518" s="4" t="s">
        <v>1884</v>
      </c>
      <c r="W518" s="4" t="s">
        <v>1954</v>
      </c>
      <c r="X518" s="146">
        <v>0</v>
      </c>
      <c r="Y518" s="146">
        <v>0</v>
      </c>
      <c r="Z518" s="146">
        <v>0</v>
      </c>
      <c r="AA518" s="4"/>
      <c r="AB518" s="141"/>
      <c r="AC518" s="142"/>
      <c r="AD518" s="4"/>
      <c r="AE518" s="4"/>
      <c r="AF518" s="144"/>
      <c r="AG518" s="4"/>
      <c r="AH518" s="143" t="s">
        <v>70</v>
      </c>
      <c r="AI518" s="4"/>
      <c r="AJ518" s="143" t="s">
        <v>9560</v>
      </c>
      <c r="AK518" s="143" t="s">
        <v>9553</v>
      </c>
    </row>
    <row r="519" spans="2:38">
      <c r="B519" s="145" t="s">
        <v>5175</v>
      </c>
      <c r="C519" s="4" t="s">
        <v>160</v>
      </c>
      <c r="D519" s="4" t="s">
        <v>4895</v>
      </c>
      <c r="E519" s="4" t="s">
        <v>2872</v>
      </c>
      <c r="F519" s="4" t="s">
        <v>1060</v>
      </c>
      <c r="G519" s="4" t="s">
        <v>6340</v>
      </c>
      <c r="H519" s="4" t="s">
        <v>1343</v>
      </c>
      <c r="I519" s="4" t="s">
        <v>1344</v>
      </c>
      <c r="J519" s="4" t="s">
        <v>6341</v>
      </c>
      <c r="K519" s="139">
        <v>163900000</v>
      </c>
      <c r="L519" s="139">
        <v>163900000</v>
      </c>
      <c r="M519" s="4" t="s">
        <v>2545</v>
      </c>
      <c r="N519" s="4" t="s">
        <v>6342</v>
      </c>
      <c r="O519" s="4" t="s">
        <v>6343</v>
      </c>
      <c r="P519" s="186">
        <f t="shared" si="44"/>
        <v>163900000</v>
      </c>
      <c r="Q519" s="186">
        <f>L519-P519</f>
        <v>0</v>
      </c>
      <c r="R519" s="4">
        <v>24</v>
      </c>
      <c r="S519" s="4" t="s">
        <v>70</v>
      </c>
      <c r="T519" s="4" t="s">
        <v>70</v>
      </c>
      <c r="U519" s="140">
        <v>45321</v>
      </c>
      <c r="V519" s="4" t="s">
        <v>1884</v>
      </c>
      <c r="W519" s="4" t="s">
        <v>1954</v>
      </c>
      <c r="X519" s="146">
        <v>0</v>
      </c>
      <c r="Y519" s="146">
        <v>0</v>
      </c>
      <c r="Z519" s="146">
        <v>0</v>
      </c>
      <c r="AA519" s="4"/>
      <c r="AB519" s="141"/>
      <c r="AC519" s="142"/>
      <c r="AD519" s="4"/>
      <c r="AE519" s="4"/>
      <c r="AF519" s="144"/>
      <c r="AG519" s="4"/>
      <c r="AH519" s="143" t="s">
        <v>70</v>
      </c>
      <c r="AI519" s="4"/>
      <c r="AJ519" s="143" t="s">
        <v>9560</v>
      </c>
      <c r="AK519" s="143" t="s">
        <v>9553</v>
      </c>
    </row>
    <row r="520" spans="2:38">
      <c r="B520" s="145" t="s">
        <v>5175</v>
      </c>
      <c r="C520" s="4" t="s">
        <v>160</v>
      </c>
      <c r="D520" s="4" t="s">
        <v>2098</v>
      </c>
      <c r="E520" s="4" t="s">
        <v>1994</v>
      </c>
      <c r="F520" s="4" t="s">
        <v>1060</v>
      </c>
      <c r="G520" s="4" t="s">
        <v>6344</v>
      </c>
      <c r="H520" s="4" t="s">
        <v>1331</v>
      </c>
      <c r="I520" s="4" t="s">
        <v>1332</v>
      </c>
      <c r="J520" s="4" t="s">
        <v>6345</v>
      </c>
      <c r="K520" s="139">
        <v>600000000</v>
      </c>
      <c r="L520" s="139">
        <v>600000000</v>
      </c>
      <c r="M520" s="4" t="s">
        <v>5231</v>
      </c>
      <c r="N520" s="4" t="s">
        <v>2985</v>
      </c>
      <c r="O520" s="4" t="s">
        <v>3037</v>
      </c>
      <c r="P520" s="186">
        <f t="shared" si="44"/>
        <v>600000000</v>
      </c>
      <c r="Q520" s="186">
        <f>P520-K520</f>
        <v>0</v>
      </c>
      <c r="R520" s="4">
        <v>119</v>
      </c>
      <c r="S520" s="4" t="s">
        <v>70</v>
      </c>
      <c r="T520" s="4" t="s">
        <v>70</v>
      </c>
      <c r="U520" s="140">
        <v>45321</v>
      </c>
      <c r="V520" s="4" t="s">
        <v>1884</v>
      </c>
      <c r="W520" s="4" t="s">
        <v>1954</v>
      </c>
      <c r="X520" s="146" t="s">
        <v>70</v>
      </c>
      <c r="Y520" s="140">
        <v>45370</v>
      </c>
      <c r="Z520" s="4" t="s">
        <v>1885</v>
      </c>
      <c r="AA520" s="4" t="s">
        <v>1886</v>
      </c>
      <c r="AB520" s="141">
        <f t="shared" ref="AB520:AB576" si="46">L520</f>
        <v>600000000</v>
      </c>
      <c r="AC520" s="142">
        <f t="shared" ref="AC520:AC575" si="47">P520-AB520</f>
        <v>0</v>
      </c>
      <c r="AD520" s="4"/>
      <c r="AE520" s="4" t="s">
        <v>2037</v>
      </c>
      <c r="AF520" s="144" t="s">
        <v>6347</v>
      </c>
      <c r="AG520" s="4"/>
      <c r="AH520" s="4"/>
      <c r="AI520" s="4"/>
      <c r="AJ520" s="4"/>
      <c r="AK520" s="4"/>
    </row>
    <row r="521" spans="2:38">
      <c r="B521" s="145" t="s">
        <v>5175</v>
      </c>
      <c r="C521" s="4" t="s">
        <v>160</v>
      </c>
      <c r="D521" s="4" t="s">
        <v>2098</v>
      </c>
      <c r="E521" s="4" t="s">
        <v>1994</v>
      </c>
      <c r="F521" s="4" t="s">
        <v>1060</v>
      </c>
      <c r="G521" s="4" t="s">
        <v>6348</v>
      </c>
      <c r="H521" s="4" t="s">
        <v>1305</v>
      </c>
      <c r="I521" s="4" t="s">
        <v>1306</v>
      </c>
      <c r="J521" s="4" t="s">
        <v>6349</v>
      </c>
      <c r="K521" s="139">
        <v>2000000000</v>
      </c>
      <c r="L521" s="139">
        <v>2000000000</v>
      </c>
      <c r="M521" s="4" t="s">
        <v>5231</v>
      </c>
      <c r="N521" s="4" t="s">
        <v>3171</v>
      </c>
      <c r="O521" s="4" t="s">
        <v>2660</v>
      </c>
      <c r="P521" s="186">
        <f t="shared" si="44"/>
        <v>2000000000</v>
      </c>
      <c r="Q521" s="186">
        <f>P521-K521</f>
        <v>0</v>
      </c>
      <c r="R521" s="4">
        <v>120</v>
      </c>
      <c r="S521" s="4" t="s">
        <v>70</v>
      </c>
      <c r="T521" s="4" t="s">
        <v>70</v>
      </c>
      <c r="U521" s="140">
        <v>45321</v>
      </c>
      <c r="V521" s="4" t="s">
        <v>1884</v>
      </c>
      <c r="W521" s="4" t="s">
        <v>1954</v>
      </c>
      <c r="X521" s="146">
        <v>0</v>
      </c>
      <c r="Y521" s="146">
        <v>0</v>
      </c>
      <c r="Z521" s="146">
        <v>0</v>
      </c>
      <c r="AA521" s="4"/>
      <c r="AB521" s="141"/>
      <c r="AC521" s="142"/>
      <c r="AD521" s="4"/>
      <c r="AE521" s="4"/>
      <c r="AF521" s="144"/>
      <c r="AG521" s="4"/>
      <c r="AH521" s="143" t="s">
        <v>70</v>
      </c>
      <c r="AI521" s="4"/>
      <c r="AJ521" s="143" t="s">
        <v>9560</v>
      </c>
      <c r="AK521" s="143" t="s">
        <v>9553</v>
      </c>
    </row>
    <row r="522" spans="2:38">
      <c r="B522" s="145" t="s">
        <v>5175</v>
      </c>
      <c r="C522" s="4" t="s">
        <v>160</v>
      </c>
      <c r="D522" s="4" t="s">
        <v>2135</v>
      </c>
      <c r="E522" s="4" t="s">
        <v>2135</v>
      </c>
      <c r="F522" s="4" t="s">
        <v>1060</v>
      </c>
      <c r="G522" s="4" t="s">
        <v>6350</v>
      </c>
      <c r="H522" s="4" t="s">
        <v>1274</v>
      </c>
      <c r="I522" s="4" t="s">
        <v>1275</v>
      </c>
      <c r="J522" s="4" t="s">
        <v>6351</v>
      </c>
      <c r="K522" s="139">
        <v>643302000</v>
      </c>
      <c r="L522" s="139">
        <v>643302000</v>
      </c>
      <c r="M522" s="4" t="s">
        <v>6352</v>
      </c>
      <c r="N522" s="4" t="s">
        <v>6353</v>
      </c>
      <c r="O522" s="4" t="s">
        <v>6354</v>
      </c>
      <c r="P522" s="186">
        <f t="shared" si="44"/>
        <v>643302000</v>
      </c>
      <c r="Q522" s="186">
        <f t="shared" ref="Q522:Q524" si="48">P522-K522</f>
        <v>0</v>
      </c>
      <c r="R522" s="4" t="s">
        <v>2503</v>
      </c>
      <c r="S522" s="4" t="s">
        <v>70</v>
      </c>
      <c r="T522" s="4"/>
      <c r="U522" s="140">
        <v>45353</v>
      </c>
      <c r="V522" s="4" t="s">
        <v>1884</v>
      </c>
      <c r="W522" s="4" t="s">
        <v>1954</v>
      </c>
      <c r="X522" s="146" t="s">
        <v>70</v>
      </c>
      <c r="Y522" s="140">
        <v>45371</v>
      </c>
      <c r="Z522" s="4" t="s">
        <v>1885</v>
      </c>
      <c r="AA522" s="4" t="s">
        <v>1886</v>
      </c>
      <c r="AB522" s="141">
        <f t="shared" si="46"/>
        <v>643302000</v>
      </c>
      <c r="AC522" s="142">
        <f t="shared" si="47"/>
        <v>0</v>
      </c>
      <c r="AD522" s="4"/>
      <c r="AE522" s="4" t="s">
        <v>2037</v>
      </c>
      <c r="AF522" s="144" t="s">
        <v>6355</v>
      </c>
      <c r="AG522" s="4"/>
      <c r="AH522" s="4"/>
      <c r="AI522" s="4"/>
      <c r="AJ522" s="4"/>
      <c r="AK522" s="4"/>
      <c r="AL522" t="s">
        <v>2116</v>
      </c>
    </row>
    <row r="523" spans="2:38">
      <c r="B523" s="145" t="s">
        <v>5175</v>
      </c>
      <c r="C523" s="4" t="s">
        <v>160</v>
      </c>
      <c r="D523" s="4" t="s">
        <v>2135</v>
      </c>
      <c r="E523" s="4" t="s">
        <v>2135</v>
      </c>
      <c r="F523" s="4" t="s">
        <v>1060</v>
      </c>
      <c r="G523" s="4" t="s">
        <v>6356</v>
      </c>
      <c r="H523" s="4" t="s">
        <v>1274</v>
      </c>
      <c r="I523" s="4" t="s">
        <v>1275</v>
      </c>
      <c r="J523" s="4" t="s">
        <v>6357</v>
      </c>
      <c r="K523" s="139">
        <v>1447500000</v>
      </c>
      <c r="L523" s="139">
        <v>1447500000</v>
      </c>
      <c r="M523" s="4" t="s">
        <v>6358</v>
      </c>
      <c r="N523" s="4" t="s">
        <v>6353</v>
      </c>
      <c r="O523" s="4" t="s">
        <v>6354</v>
      </c>
      <c r="P523" s="186">
        <f t="shared" si="44"/>
        <v>1447500000</v>
      </c>
      <c r="Q523" s="186">
        <f t="shared" si="48"/>
        <v>0</v>
      </c>
      <c r="R523" s="4" t="s">
        <v>2503</v>
      </c>
      <c r="S523" s="4" t="s">
        <v>70</v>
      </c>
      <c r="T523" s="4"/>
      <c r="U523" s="140">
        <v>45353</v>
      </c>
      <c r="V523" s="4" t="s">
        <v>1884</v>
      </c>
      <c r="W523" s="4" t="s">
        <v>1954</v>
      </c>
      <c r="X523" s="146" t="s">
        <v>70</v>
      </c>
      <c r="Y523" s="140">
        <v>45371</v>
      </c>
      <c r="Z523" s="4" t="s">
        <v>1885</v>
      </c>
      <c r="AA523" s="4" t="s">
        <v>1886</v>
      </c>
      <c r="AB523" s="141">
        <f t="shared" si="46"/>
        <v>1447500000</v>
      </c>
      <c r="AC523" s="142">
        <f t="shared" si="47"/>
        <v>0</v>
      </c>
      <c r="AD523" s="4"/>
      <c r="AE523" s="4" t="s">
        <v>2037</v>
      </c>
      <c r="AF523" s="144" t="s">
        <v>6355</v>
      </c>
      <c r="AG523" s="4"/>
      <c r="AH523" s="4"/>
      <c r="AI523" s="4"/>
      <c r="AJ523" s="4"/>
      <c r="AK523" s="4"/>
      <c r="AL523" t="s">
        <v>2116</v>
      </c>
    </row>
    <row r="524" spans="2:38">
      <c r="B524" s="145" t="s">
        <v>5175</v>
      </c>
      <c r="C524" s="4" t="s">
        <v>160</v>
      </c>
      <c r="D524" s="4" t="s">
        <v>2135</v>
      </c>
      <c r="E524" s="4" t="s">
        <v>2135</v>
      </c>
      <c r="F524" s="4" t="s">
        <v>1060</v>
      </c>
      <c r="G524" s="4" t="s">
        <v>6359</v>
      </c>
      <c r="H524" s="4" t="s">
        <v>1274</v>
      </c>
      <c r="I524" s="4" t="s">
        <v>1275</v>
      </c>
      <c r="J524" s="4" t="s">
        <v>6360</v>
      </c>
      <c r="K524" s="139">
        <v>86900000000</v>
      </c>
      <c r="L524" s="139">
        <v>86900000000</v>
      </c>
      <c r="M524" s="4" t="s">
        <v>6361</v>
      </c>
      <c r="N524" s="4" t="s">
        <v>1864</v>
      </c>
      <c r="O524" s="4" t="s">
        <v>2657</v>
      </c>
      <c r="P524" s="186">
        <f t="shared" si="44"/>
        <v>86900000000</v>
      </c>
      <c r="Q524" s="186">
        <f t="shared" si="48"/>
        <v>0</v>
      </c>
      <c r="R524" s="4" t="s">
        <v>2503</v>
      </c>
      <c r="S524" s="4" t="s">
        <v>70</v>
      </c>
      <c r="T524" s="4"/>
      <c r="U524" s="140">
        <v>45353</v>
      </c>
      <c r="V524" s="4" t="s">
        <v>1884</v>
      </c>
      <c r="W524" s="4" t="s">
        <v>1954</v>
      </c>
      <c r="X524" s="146" t="s">
        <v>70</v>
      </c>
      <c r="Y524" s="140">
        <v>45371</v>
      </c>
      <c r="Z524" s="4" t="s">
        <v>1885</v>
      </c>
      <c r="AA524" s="4" t="s">
        <v>1886</v>
      </c>
      <c r="AB524" s="141">
        <f t="shared" si="46"/>
        <v>86900000000</v>
      </c>
      <c r="AC524" s="142">
        <f t="shared" si="47"/>
        <v>0</v>
      </c>
      <c r="AD524" s="4"/>
      <c r="AE524" s="4" t="s">
        <v>2037</v>
      </c>
      <c r="AF524" s="144" t="s">
        <v>6355</v>
      </c>
      <c r="AG524" s="4"/>
      <c r="AH524" s="4"/>
      <c r="AI524" s="4"/>
      <c r="AJ524" s="4"/>
      <c r="AK524" s="4"/>
      <c r="AL524" t="s">
        <v>2116</v>
      </c>
    </row>
    <row r="525" spans="2:38">
      <c r="B525" s="145" t="s">
        <v>5175</v>
      </c>
      <c r="C525" s="4" t="s">
        <v>160</v>
      </c>
      <c r="D525" s="4" t="s">
        <v>2135</v>
      </c>
      <c r="E525" s="4" t="s">
        <v>2135</v>
      </c>
      <c r="F525" s="4" t="s">
        <v>1060</v>
      </c>
      <c r="G525" s="4" t="s">
        <v>6362</v>
      </c>
      <c r="H525" s="4" t="s">
        <v>1199</v>
      </c>
      <c r="I525" s="4" t="s">
        <v>1200</v>
      </c>
      <c r="J525" s="4" t="s">
        <v>6363</v>
      </c>
      <c r="K525" s="139">
        <v>436000000</v>
      </c>
      <c r="L525" s="139">
        <v>436000000</v>
      </c>
      <c r="M525" s="4" t="s">
        <v>4651</v>
      </c>
      <c r="N525" s="4" t="s">
        <v>4787</v>
      </c>
      <c r="O525" s="4" t="s">
        <v>6364</v>
      </c>
      <c r="P525" s="186">
        <f t="shared" si="44"/>
        <v>436000000</v>
      </c>
      <c r="Q525" s="186">
        <f>P525-K525</f>
        <v>0</v>
      </c>
      <c r="R525" s="4">
        <v>198</v>
      </c>
      <c r="S525" s="174" t="s">
        <v>70</v>
      </c>
      <c r="T525" s="4" t="s">
        <v>70</v>
      </c>
      <c r="U525" s="140">
        <v>45348</v>
      </c>
      <c r="V525" s="4" t="s">
        <v>1887</v>
      </c>
      <c r="W525" s="4" t="s">
        <v>1954</v>
      </c>
      <c r="X525" s="146" t="s">
        <v>70</v>
      </c>
      <c r="Y525" s="140">
        <v>45363</v>
      </c>
      <c r="Z525" s="4" t="s">
        <v>1885</v>
      </c>
      <c r="AA525" s="4" t="s">
        <v>1886</v>
      </c>
      <c r="AB525" s="141">
        <f t="shared" si="46"/>
        <v>436000000</v>
      </c>
      <c r="AC525" s="142">
        <f t="shared" si="47"/>
        <v>0</v>
      </c>
      <c r="AD525" s="4"/>
      <c r="AE525" s="4" t="s">
        <v>2037</v>
      </c>
      <c r="AF525" s="252" t="s">
        <v>6365</v>
      </c>
      <c r="AG525" s="4"/>
      <c r="AH525" s="4"/>
      <c r="AI525" s="4"/>
      <c r="AJ525" s="4"/>
      <c r="AK525" s="4"/>
    </row>
    <row r="526" spans="2:38">
      <c r="B526" s="145" t="s">
        <v>5175</v>
      </c>
      <c r="C526" s="4" t="s">
        <v>160</v>
      </c>
      <c r="D526" s="4" t="s">
        <v>2135</v>
      </c>
      <c r="E526" s="4" t="s">
        <v>2135</v>
      </c>
      <c r="F526" s="4" t="s">
        <v>1060</v>
      </c>
      <c r="G526" s="4" t="s">
        <v>6366</v>
      </c>
      <c r="H526" s="4" t="s">
        <v>1199</v>
      </c>
      <c r="I526" s="4" t="s">
        <v>1200</v>
      </c>
      <c r="J526" s="4" t="s">
        <v>6367</v>
      </c>
      <c r="K526" s="139">
        <v>431250000</v>
      </c>
      <c r="L526" s="139">
        <v>431250000</v>
      </c>
      <c r="M526" s="4" t="s">
        <v>4651</v>
      </c>
      <c r="N526" s="4" t="s">
        <v>6368</v>
      </c>
      <c r="O526" s="4" t="s">
        <v>6369</v>
      </c>
      <c r="P526" s="186">
        <f t="shared" si="44"/>
        <v>431250000</v>
      </c>
      <c r="Q526" s="186">
        <f t="shared" ref="Q526:Q529" si="49">P526-K526</f>
        <v>0</v>
      </c>
      <c r="R526" s="4">
        <v>198</v>
      </c>
      <c r="S526" s="174" t="s">
        <v>70</v>
      </c>
      <c r="T526" s="4" t="s">
        <v>70</v>
      </c>
      <c r="U526" s="140">
        <v>45348</v>
      </c>
      <c r="V526" s="4" t="s">
        <v>1887</v>
      </c>
      <c r="W526" s="4" t="s">
        <v>1954</v>
      </c>
      <c r="X526" s="146" t="s">
        <v>70</v>
      </c>
      <c r="Y526" s="140">
        <v>45363</v>
      </c>
      <c r="Z526" s="4" t="s">
        <v>1885</v>
      </c>
      <c r="AA526" s="4" t="s">
        <v>1886</v>
      </c>
      <c r="AB526" s="141">
        <f t="shared" si="46"/>
        <v>431250000</v>
      </c>
      <c r="AC526" s="142">
        <f t="shared" si="47"/>
        <v>0</v>
      </c>
      <c r="AD526" s="4"/>
      <c r="AE526" s="4" t="s">
        <v>2037</v>
      </c>
      <c r="AF526" s="252" t="s">
        <v>6365</v>
      </c>
      <c r="AG526" s="4"/>
      <c r="AH526" s="4"/>
      <c r="AI526" s="4"/>
      <c r="AJ526" s="4"/>
      <c r="AK526" s="4"/>
    </row>
    <row r="527" spans="2:38">
      <c r="B527" s="145" t="s">
        <v>5175</v>
      </c>
      <c r="C527" s="4" t="s">
        <v>160</v>
      </c>
      <c r="D527" s="4" t="s">
        <v>2135</v>
      </c>
      <c r="E527" s="4" t="s">
        <v>2135</v>
      </c>
      <c r="F527" s="4" t="s">
        <v>1060</v>
      </c>
      <c r="G527" s="4" t="s">
        <v>6370</v>
      </c>
      <c r="H527" s="4" t="s">
        <v>1199</v>
      </c>
      <c r="I527" s="4" t="s">
        <v>1200</v>
      </c>
      <c r="J527" s="4" t="s">
        <v>6371</v>
      </c>
      <c r="K527" s="139">
        <v>123218000</v>
      </c>
      <c r="L527" s="139">
        <v>123218000</v>
      </c>
      <c r="M527" s="4" t="s">
        <v>4651</v>
      </c>
      <c r="N527" s="4" t="s">
        <v>6372</v>
      </c>
      <c r="O527" s="4" t="s">
        <v>6373</v>
      </c>
      <c r="P527" s="186">
        <f t="shared" si="44"/>
        <v>123218000</v>
      </c>
      <c r="Q527" s="186">
        <f t="shared" si="49"/>
        <v>0</v>
      </c>
      <c r="R527" s="4">
        <v>198</v>
      </c>
      <c r="S527" s="174" t="s">
        <v>70</v>
      </c>
      <c r="T527" s="4" t="s">
        <v>70</v>
      </c>
      <c r="U527" s="140">
        <v>45348</v>
      </c>
      <c r="V527" s="4" t="s">
        <v>1887</v>
      </c>
      <c r="W527" s="4" t="s">
        <v>1954</v>
      </c>
      <c r="X527" s="146" t="s">
        <v>70</v>
      </c>
      <c r="Y527" s="140">
        <v>45363</v>
      </c>
      <c r="Z527" s="4" t="s">
        <v>1885</v>
      </c>
      <c r="AA527" s="4" t="s">
        <v>1886</v>
      </c>
      <c r="AB527" s="141">
        <f t="shared" si="46"/>
        <v>123218000</v>
      </c>
      <c r="AC527" s="142">
        <f t="shared" si="47"/>
        <v>0</v>
      </c>
      <c r="AD527" s="4"/>
      <c r="AE527" s="4" t="s">
        <v>2037</v>
      </c>
      <c r="AF527" s="252" t="s">
        <v>6365</v>
      </c>
      <c r="AG527" s="4"/>
      <c r="AH527" s="4"/>
      <c r="AI527" s="4"/>
      <c r="AJ527" s="4"/>
      <c r="AK527" s="4"/>
    </row>
    <row r="528" spans="2:38">
      <c r="B528" s="145" t="s">
        <v>5175</v>
      </c>
      <c r="C528" s="4" t="s">
        <v>160</v>
      </c>
      <c r="D528" s="4" t="s">
        <v>2135</v>
      </c>
      <c r="E528" s="4" t="s">
        <v>2135</v>
      </c>
      <c r="F528" s="4" t="s">
        <v>1060</v>
      </c>
      <c r="G528" s="4" t="s">
        <v>6374</v>
      </c>
      <c r="H528" s="4" t="s">
        <v>1199</v>
      </c>
      <c r="I528" s="4" t="s">
        <v>1200</v>
      </c>
      <c r="J528" s="4" t="s">
        <v>6375</v>
      </c>
      <c r="K528" s="139">
        <v>98888000</v>
      </c>
      <c r="L528" s="139">
        <v>98888000</v>
      </c>
      <c r="M528" s="4" t="s">
        <v>4651</v>
      </c>
      <c r="N528" s="4" t="s">
        <v>2825</v>
      </c>
      <c r="O528" s="4" t="s">
        <v>6376</v>
      </c>
      <c r="P528" s="186">
        <f t="shared" si="44"/>
        <v>98888000</v>
      </c>
      <c r="Q528" s="186">
        <f t="shared" si="49"/>
        <v>0</v>
      </c>
      <c r="R528" s="4">
        <v>198</v>
      </c>
      <c r="S528" s="174" t="s">
        <v>70</v>
      </c>
      <c r="T528" s="4" t="s">
        <v>70</v>
      </c>
      <c r="U528" s="140">
        <v>45348</v>
      </c>
      <c r="V528" s="4" t="s">
        <v>1887</v>
      </c>
      <c r="W528" s="4" t="s">
        <v>1954</v>
      </c>
      <c r="X528" s="146" t="s">
        <v>70</v>
      </c>
      <c r="Y528" s="140">
        <v>45363</v>
      </c>
      <c r="Z528" s="4" t="s">
        <v>1885</v>
      </c>
      <c r="AA528" s="4" t="s">
        <v>1886</v>
      </c>
      <c r="AB528" s="141">
        <f t="shared" si="46"/>
        <v>98888000</v>
      </c>
      <c r="AC528" s="142">
        <f t="shared" si="47"/>
        <v>0</v>
      </c>
      <c r="AD528" s="4"/>
      <c r="AE528" s="4" t="s">
        <v>2037</v>
      </c>
      <c r="AF528" s="252" t="s">
        <v>6365</v>
      </c>
      <c r="AG528" s="4"/>
      <c r="AH528" s="4"/>
      <c r="AI528" s="4"/>
      <c r="AJ528" s="4"/>
      <c r="AK528" s="4"/>
    </row>
    <row r="529" spans="2:38">
      <c r="B529" s="145" t="s">
        <v>5175</v>
      </c>
      <c r="C529" s="4" t="s">
        <v>160</v>
      </c>
      <c r="D529" s="4" t="s">
        <v>2135</v>
      </c>
      <c r="E529" s="4" t="s">
        <v>2135</v>
      </c>
      <c r="F529" s="4" t="s">
        <v>1060</v>
      </c>
      <c r="G529" s="4" t="s">
        <v>6377</v>
      </c>
      <c r="H529" s="4" t="s">
        <v>1199</v>
      </c>
      <c r="I529" s="4" t="s">
        <v>1200</v>
      </c>
      <c r="J529" s="4" t="s">
        <v>6375</v>
      </c>
      <c r="K529" s="139">
        <v>49444000</v>
      </c>
      <c r="L529" s="139">
        <v>49444000</v>
      </c>
      <c r="M529" s="4" t="s">
        <v>4651</v>
      </c>
      <c r="N529" s="4" t="s">
        <v>2825</v>
      </c>
      <c r="O529" s="4" t="s">
        <v>6376</v>
      </c>
      <c r="P529" s="186">
        <f t="shared" si="44"/>
        <v>49444000</v>
      </c>
      <c r="Q529" s="186">
        <f t="shared" si="49"/>
        <v>0</v>
      </c>
      <c r="R529" s="4">
        <v>198</v>
      </c>
      <c r="S529" s="174" t="s">
        <v>70</v>
      </c>
      <c r="T529" s="4" t="s">
        <v>70</v>
      </c>
      <c r="U529" s="140">
        <v>45348</v>
      </c>
      <c r="V529" s="4" t="s">
        <v>1887</v>
      </c>
      <c r="W529" s="4" t="s">
        <v>1954</v>
      </c>
      <c r="X529" s="146" t="s">
        <v>70</v>
      </c>
      <c r="Y529" s="140">
        <v>45363</v>
      </c>
      <c r="Z529" s="4" t="s">
        <v>1885</v>
      </c>
      <c r="AA529" s="4" t="s">
        <v>1886</v>
      </c>
      <c r="AB529" s="141">
        <f t="shared" si="46"/>
        <v>49444000</v>
      </c>
      <c r="AC529" s="142">
        <f t="shared" si="47"/>
        <v>0</v>
      </c>
      <c r="AD529" s="4"/>
      <c r="AE529" s="4" t="s">
        <v>2037</v>
      </c>
      <c r="AF529" s="252" t="s">
        <v>6365</v>
      </c>
      <c r="AG529" s="4"/>
      <c r="AH529" s="4"/>
      <c r="AI529" s="4"/>
      <c r="AJ529" s="4"/>
      <c r="AK529" s="4"/>
    </row>
    <row r="530" spans="2:38">
      <c r="B530" s="145" t="s">
        <v>5175</v>
      </c>
      <c r="C530" s="4" t="s">
        <v>160</v>
      </c>
      <c r="D530" s="4" t="s">
        <v>2135</v>
      </c>
      <c r="E530" s="4" t="s">
        <v>2135</v>
      </c>
      <c r="F530" s="4" t="s">
        <v>1060</v>
      </c>
      <c r="G530" s="4" t="s">
        <v>6378</v>
      </c>
      <c r="H530" s="4" t="s">
        <v>1201</v>
      </c>
      <c r="I530" s="4" t="s">
        <v>1202</v>
      </c>
      <c r="J530" s="4" t="s">
        <v>6379</v>
      </c>
      <c r="K530" s="139">
        <v>69982000</v>
      </c>
      <c r="L530" s="139">
        <v>69982000</v>
      </c>
      <c r="M530" s="4" t="s">
        <v>6380</v>
      </c>
      <c r="N530" s="4" t="s">
        <v>6381</v>
      </c>
      <c r="O530" s="4" t="s">
        <v>3786</v>
      </c>
      <c r="P530" s="186">
        <f t="shared" si="44"/>
        <v>69982000</v>
      </c>
      <c r="Q530" s="4"/>
      <c r="R530" s="4">
        <v>228</v>
      </c>
      <c r="S530" s="174" t="s">
        <v>70</v>
      </c>
      <c r="T530" s="4" t="s">
        <v>70</v>
      </c>
      <c r="U530" s="140">
        <v>45348</v>
      </c>
      <c r="V530" s="4" t="s">
        <v>1887</v>
      </c>
      <c r="W530" s="4" t="s">
        <v>1954</v>
      </c>
      <c r="X530" s="146" t="s">
        <v>70</v>
      </c>
      <c r="Y530" s="140">
        <v>45363</v>
      </c>
      <c r="Z530" s="4" t="s">
        <v>1885</v>
      </c>
      <c r="AA530" s="4" t="s">
        <v>1886</v>
      </c>
      <c r="AB530" s="141">
        <f t="shared" si="46"/>
        <v>69982000</v>
      </c>
      <c r="AC530" s="142">
        <f t="shared" si="47"/>
        <v>0</v>
      </c>
      <c r="AD530" s="4"/>
      <c r="AE530" s="4" t="s">
        <v>2037</v>
      </c>
      <c r="AF530" s="252" t="s">
        <v>6382</v>
      </c>
      <c r="AG530" s="4"/>
      <c r="AH530" s="4"/>
      <c r="AI530" s="4"/>
      <c r="AJ530" s="4"/>
      <c r="AK530" s="4"/>
    </row>
    <row r="531" spans="2:38">
      <c r="B531" s="145" t="s">
        <v>5175</v>
      </c>
      <c r="C531" s="4" t="s">
        <v>160</v>
      </c>
      <c r="D531" s="4" t="s">
        <v>2135</v>
      </c>
      <c r="E531" s="4" t="s">
        <v>2135</v>
      </c>
      <c r="F531" s="4" t="s">
        <v>1060</v>
      </c>
      <c r="G531" s="4" t="s">
        <v>6383</v>
      </c>
      <c r="H531" s="4" t="s">
        <v>1157</v>
      </c>
      <c r="I531" s="4" t="s">
        <v>1183</v>
      </c>
      <c r="J531" s="4" t="s">
        <v>6384</v>
      </c>
      <c r="K531" s="139">
        <v>27100000</v>
      </c>
      <c r="L531" s="139">
        <v>27100000</v>
      </c>
      <c r="M531" s="4" t="s">
        <v>5787</v>
      </c>
      <c r="N531" s="4" t="s">
        <v>6385</v>
      </c>
      <c r="O531" s="4" t="s">
        <v>6386</v>
      </c>
      <c r="P531" s="186">
        <f t="shared" si="44"/>
        <v>27100000</v>
      </c>
      <c r="Q531" s="186">
        <f>P531-K531</f>
        <v>0</v>
      </c>
      <c r="R531" s="4">
        <v>188</v>
      </c>
      <c r="S531" s="174" t="s">
        <v>70</v>
      </c>
      <c r="T531" s="4" t="s">
        <v>70</v>
      </c>
      <c r="U531" s="140">
        <v>45348</v>
      </c>
      <c r="V531" s="4" t="s">
        <v>1887</v>
      </c>
      <c r="W531" s="4" t="s">
        <v>1954</v>
      </c>
      <c r="X531" s="4" t="s">
        <v>70</v>
      </c>
      <c r="Y531" s="4" t="s">
        <v>3521</v>
      </c>
      <c r="Z531" s="4" t="s">
        <v>1885</v>
      </c>
      <c r="AA531" s="4" t="s">
        <v>1886</v>
      </c>
      <c r="AB531" s="141">
        <f t="shared" si="46"/>
        <v>27100000</v>
      </c>
      <c r="AC531" s="142">
        <f t="shared" si="47"/>
        <v>0</v>
      </c>
      <c r="AD531" s="4"/>
      <c r="AE531" s="4" t="s">
        <v>2037</v>
      </c>
      <c r="AF531" s="144" t="s">
        <v>8297</v>
      </c>
      <c r="AG531" s="4"/>
      <c r="AH531" s="4"/>
      <c r="AI531" s="4"/>
      <c r="AJ531" s="4"/>
      <c r="AK531" s="4"/>
      <c r="AL531" t="s">
        <v>6388</v>
      </c>
    </row>
    <row r="532" spans="2:38">
      <c r="B532" s="145" t="s">
        <v>5175</v>
      </c>
      <c r="C532" s="4" t="s">
        <v>160</v>
      </c>
      <c r="D532" s="4" t="s">
        <v>1831</v>
      </c>
      <c r="E532" s="4" t="s">
        <v>1831</v>
      </c>
      <c r="F532" s="4" t="s">
        <v>1060</v>
      </c>
      <c r="G532" s="4" t="s">
        <v>6389</v>
      </c>
      <c r="H532" s="4" t="s">
        <v>1272</v>
      </c>
      <c r="I532" s="4" t="s">
        <v>1273</v>
      </c>
      <c r="J532" s="4" t="s">
        <v>6390</v>
      </c>
      <c r="K532" s="139">
        <v>90000000000</v>
      </c>
      <c r="L532" s="139">
        <v>90000000000</v>
      </c>
      <c r="M532" s="4" t="s">
        <v>5873</v>
      </c>
      <c r="N532" s="4" t="s">
        <v>3773</v>
      </c>
      <c r="O532" s="4" t="s">
        <v>6391</v>
      </c>
      <c r="P532" s="186">
        <f t="shared" si="44"/>
        <v>90000000000</v>
      </c>
      <c r="Q532" s="186">
        <f>P532-K532</f>
        <v>0</v>
      </c>
      <c r="R532" s="4">
        <v>212</v>
      </c>
      <c r="S532" s="174" t="s">
        <v>70</v>
      </c>
      <c r="T532" s="4" t="s">
        <v>70</v>
      </c>
      <c r="U532" s="140">
        <v>45348</v>
      </c>
      <c r="V532" s="4" t="s">
        <v>1887</v>
      </c>
      <c r="W532" s="4" t="s">
        <v>1954</v>
      </c>
      <c r="X532" s="4" t="s">
        <v>70</v>
      </c>
      <c r="Y532" s="140">
        <v>45372</v>
      </c>
      <c r="Z532" s="4" t="s">
        <v>1885</v>
      </c>
      <c r="AA532" s="4" t="s">
        <v>1886</v>
      </c>
      <c r="AB532" s="141">
        <f t="shared" si="46"/>
        <v>90000000000</v>
      </c>
      <c r="AC532" s="142">
        <f t="shared" si="47"/>
        <v>0</v>
      </c>
      <c r="AD532" s="4"/>
      <c r="AE532" s="4" t="s">
        <v>2037</v>
      </c>
      <c r="AF532" s="144" t="s">
        <v>6392</v>
      </c>
      <c r="AG532" s="4"/>
      <c r="AH532" s="4"/>
      <c r="AI532" s="4"/>
      <c r="AJ532" s="4"/>
      <c r="AK532" s="4"/>
    </row>
    <row r="533" spans="2:38">
      <c r="B533" s="145" t="s">
        <v>5175</v>
      </c>
      <c r="C533" s="4" t="s">
        <v>160</v>
      </c>
      <c r="D533" s="4" t="s">
        <v>1831</v>
      </c>
      <c r="E533" s="4" t="s">
        <v>1831</v>
      </c>
      <c r="F533" s="4" t="s">
        <v>1060</v>
      </c>
      <c r="G533" s="4" t="s">
        <v>6393</v>
      </c>
      <c r="H533" s="4" t="s">
        <v>1205</v>
      </c>
      <c r="I533" s="4" t="s">
        <v>1222</v>
      </c>
      <c r="J533" s="4" t="s">
        <v>6394</v>
      </c>
      <c r="K533" s="139">
        <v>9200000000</v>
      </c>
      <c r="L533" s="139">
        <v>9200000000</v>
      </c>
      <c r="M533" s="4" t="s">
        <v>6315</v>
      </c>
      <c r="N533" s="4" t="s">
        <v>2992</v>
      </c>
      <c r="O533" s="4" t="s">
        <v>6395</v>
      </c>
      <c r="P533" s="186">
        <f t="shared" si="44"/>
        <v>9200000000</v>
      </c>
      <c r="Q533" s="186">
        <f>P533-K533</f>
        <v>0</v>
      </c>
      <c r="R533" s="4">
        <v>200</v>
      </c>
      <c r="S533" s="174" t="s">
        <v>70</v>
      </c>
      <c r="T533" s="4" t="s">
        <v>70</v>
      </c>
      <c r="U533" s="140">
        <v>45348</v>
      </c>
      <c r="V533" s="4" t="s">
        <v>1887</v>
      </c>
      <c r="W533" s="4" t="s">
        <v>1954</v>
      </c>
      <c r="X533" s="146" t="s">
        <v>70</v>
      </c>
      <c r="Y533" s="265">
        <v>45376</v>
      </c>
      <c r="Z533" s="146" t="s">
        <v>1888</v>
      </c>
      <c r="AA533" s="4" t="s">
        <v>1886</v>
      </c>
      <c r="AB533" s="141">
        <f t="shared" si="46"/>
        <v>9200000000</v>
      </c>
      <c r="AC533" s="142">
        <f t="shared" si="47"/>
        <v>0</v>
      </c>
      <c r="AD533" s="4"/>
      <c r="AE533" s="4" t="s">
        <v>2037</v>
      </c>
      <c r="AF533" s="144" t="s">
        <v>9443</v>
      </c>
      <c r="AG533" s="4"/>
      <c r="AH533" s="4"/>
      <c r="AI533" s="4"/>
      <c r="AJ533" s="4"/>
      <c r="AK533" s="4"/>
    </row>
    <row r="534" spans="2:38">
      <c r="B534" s="145" t="s">
        <v>5175</v>
      </c>
      <c r="C534" s="4" t="s">
        <v>160</v>
      </c>
      <c r="D534" s="4" t="s">
        <v>1831</v>
      </c>
      <c r="E534" s="4" t="s">
        <v>1831</v>
      </c>
      <c r="F534" s="4" t="s">
        <v>1060</v>
      </c>
      <c r="G534" s="4" t="s">
        <v>6396</v>
      </c>
      <c r="H534" s="4" t="s">
        <v>1155</v>
      </c>
      <c r="I534" s="4" t="s">
        <v>1156</v>
      </c>
      <c r="J534" s="4" t="s">
        <v>6397</v>
      </c>
      <c r="K534" s="139">
        <v>23334000000</v>
      </c>
      <c r="L534" s="139">
        <v>23334000000</v>
      </c>
      <c r="M534" s="4" t="s">
        <v>1908</v>
      </c>
      <c r="N534" s="4" t="s">
        <v>6398</v>
      </c>
      <c r="O534" s="4" t="s">
        <v>6399</v>
      </c>
      <c r="P534" s="186">
        <f t="shared" si="44"/>
        <v>23334000000</v>
      </c>
      <c r="Q534" s="4"/>
      <c r="R534" s="4">
        <v>232</v>
      </c>
      <c r="S534" s="174" t="s">
        <v>70</v>
      </c>
      <c r="T534" s="4" t="s">
        <v>70</v>
      </c>
      <c r="U534" s="140">
        <v>45348</v>
      </c>
      <c r="V534" s="4" t="s">
        <v>1887</v>
      </c>
      <c r="W534" s="4" t="s">
        <v>1954</v>
      </c>
      <c r="X534" s="146" t="s">
        <v>70</v>
      </c>
      <c r="Y534" s="140">
        <v>45371</v>
      </c>
      <c r="Z534" s="4" t="s">
        <v>1885</v>
      </c>
      <c r="AA534" s="4" t="s">
        <v>1886</v>
      </c>
      <c r="AB534" s="141">
        <f t="shared" si="46"/>
        <v>23334000000</v>
      </c>
      <c r="AC534" s="142">
        <f t="shared" si="47"/>
        <v>0</v>
      </c>
      <c r="AD534" s="4"/>
      <c r="AE534" s="4" t="s">
        <v>2037</v>
      </c>
      <c r="AF534" s="144" t="s">
        <v>6400</v>
      </c>
      <c r="AG534" s="4"/>
      <c r="AH534" s="4"/>
      <c r="AI534" s="4"/>
      <c r="AJ534" s="4"/>
      <c r="AK534" s="4"/>
      <c r="AL534" t="s">
        <v>2116</v>
      </c>
    </row>
    <row r="535" spans="2:38">
      <c r="B535" s="145" t="s">
        <v>5175</v>
      </c>
      <c r="C535" s="4" t="s">
        <v>160</v>
      </c>
      <c r="D535" s="4" t="s">
        <v>1831</v>
      </c>
      <c r="E535" s="4" t="s">
        <v>1831</v>
      </c>
      <c r="F535" s="4" t="s">
        <v>1060</v>
      </c>
      <c r="G535" s="4" t="s">
        <v>6401</v>
      </c>
      <c r="H535" s="4" t="s">
        <v>1155</v>
      </c>
      <c r="I535" s="4" t="s">
        <v>1156</v>
      </c>
      <c r="J535" s="4" t="s">
        <v>6402</v>
      </c>
      <c r="K535" s="139">
        <v>1556000000</v>
      </c>
      <c r="L535" s="139">
        <v>1556000000</v>
      </c>
      <c r="M535" s="4" t="s">
        <v>5787</v>
      </c>
      <c r="N535" s="4" t="s">
        <v>6403</v>
      </c>
      <c r="O535" s="4" t="s">
        <v>6399</v>
      </c>
      <c r="P535" s="186">
        <f t="shared" si="44"/>
        <v>1556000000</v>
      </c>
      <c r="Q535" s="4"/>
      <c r="R535" s="4">
        <v>232</v>
      </c>
      <c r="S535" s="174" t="s">
        <v>70</v>
      </c>
      <c r="T535" s="4" t="s">
        <v>70</v>
      </c>
      <c r="U535" s="140">
        <v>45348</v>
      </c>
      <c r="V535" s="4" t="s">
        <v>1887</v>
      </c>
      <c r="W535" s="4" t="s">
        <v>1954</v>
      </c>
      <c r="X535" s="146" t="s">
        <v>70</v>
      </c>
      <c r="Y535" s="140">
        <v>45371</v>
      </c>
      <c r="Z535" s="4" t="s">
        <v>1885</v>
      </c>
      <c r="AA535" s="4" t="s">
        <v>1886</v>
      </c>
      <c r="AB535" s="141">
        <f t="shared" si="46"/>
        <v>1556000000</v>
      </c>
      <c r="AC535" s="142">
        <f t="shared" si="47"/>
        <v>0</v>
      </c>
      <c r="AD535" s="4"/>
      <c r="AE535" s="4" t="s">
        <v>2037</v>
      </c>
      <c r="AF535" s="144" t="s">
        <v>6400</v>
      </c>
      <c r="AG535" s="4"/>
      <c r="AH535" s="4"/>
      <c r="AI535" s="4"/>
      <c r="AJ535" s="4"/>
      <c r="AK535" s="4"/>
      <c r="AL535" t="s">
        <v>2116</v>
      </c>
    </row>
    <row r="536" spans="2:38">
      <c r="B536" s="145" t="s">
        <v>5175</v>
      </c>
      <c r="C536" s="4" t="s">
        <v>160</v>
      </c>
      <c r="D536" s="4" t="s">
        <v>1831</v>
      </c>
      <c r="E536" s="4" t="s">
        <v>1831</v>
      </c>
      <c r="F536" s="4" t="s">
        <v>1060</v>
      </c>
      <c r="G536" s="4" t="s">
        <v>6404</v>
      </c>
      <c r="H536" s="4" t="s">
        <v>1155</v>
      </c>
      <c r="I536" s="4" t="s">
        <v>1156</v>
      </c>
      <c r="J536" s="4" t="s">
        <v>6405</v>
      </c>
      <c r="K536" s="139">
        <v>2334000000</v>
      </c>
      <c r="L536" s="139">
        <v>2334000000</v>
      </c>
      <c r="M536" s="4" t="s">
        <v>1908</v>
      </c>
      <c r="N536" s="4" t="s">
        <v>3977</v>
      </c>
      <c r="O536" s="4" t="s">
        <v>6399</v>
      </c>
      <c r="P536" s="186">
        <f t="shared" si="44"/>
        <v>2334000000</v>
      </c>
      <c r="Q536" s="4"/>
      <c r="R536" s="4">
        <v>232</v>
      </c>
      <c r="S536" s="174" t="s">
        <v>70</v>
      </c>
      <c r="T536" s="4" t="s">
        <v>70</v>
      </c>
      <c r="U536" s="140">
        <v>45348</v>
      </c>
      <c r="V536" s="4" t="s">
        <v>1887</v>
      </c>
      <c r="W536" s="4" t="s">
        <v>1954</v>
      </c>
      <c r="X536" s="146" t="s">
        <v>70</v>
      </c>
      <c r="Y536" s="140">
        <v>45371</v>
      </c>
      <c r="Z536" s="4" t="s">
        <v>1885</v>
      </c>
      <c r="AA536" s="4" t="s">
        <v>1886</v>
      </c>
      <c r="AB536" s="141">
        <f t="shared" si="46"/>
        <v>2334000000</v>
      </c>
      <c r="AC536" s="142">
        <f t="shared" si="47"/>
        <v>0</v>
      </c>
      <c r="AD536" s="4"/>
      <c r="AE536" s="4" t="s">
        <v>2037</v>
      </c>
      <c r="AF536" s="144" t="s">
        <v>6400</v>
      </c>
      <c r="AG536" s="4"/>
      <c r="AH536" s="4"/>
      <c r="AI536" s="4"/>
      <c r="AJ536" s="4"/>
      <c r="AK536" s="4"/>
      <c r="AL536" t="s">
        <v>2116</v>
      </c>
    </row>
    <row r="537" spans="2:38">
      <c r="B537" s="145" t="s">
        <v>5175</v>
      </c>
      <c r="C537" s="4" t="s">
        <v>160</v>
      </c>
      <c r="D537" s="4" t="s">
        <v>1831</v>
      </c>
      <c r="E537" s="4" t="s">
        <v>1831</v>
      </c>
      <c r="F537" s="4" t="s">
        <v>1060</v>
      </c>
      <c r="G537" s="4" t="s">
        <v>6406</v>
      </c>
      <c r="H537" s="4" t="s">
        <v>1155</v>
      </c>
      <c r="I537" s="4" t="s">
        <v>1156</v>
      </c>
      <c r="J537" s="4" t="s">
        <v>6407</v>
      </c>
      <c r="K537" s="139">
        <v>3888888888</v>
      </c>
      <c r="L537" s="139">
        <v>3888888888</v>
      </c>
      <c r="M537" s="4" t="s">
        <v>1908</v>
      </c>
      <c r="N537" s="4" t="s">
        <v>6408</v>
      </c>
      <c r="O537" s="4" t="s">
        <v>6399</v>
      </c>
      <c r="P537" s="186">
        <f t="shared" si="44"/>
        <v>3888888888</v>
      </c>
      <c r="Q537" s="4"/>
      <c r="R537" s="4">
        <v>232</v>
      </c>
      <c r="S537" s="174" t="s">
        <v>70</v>
      </c>
      <c r="T537" s="4" t="s">
        <v>70</v>
      </c>
      <c r="U537" s="140">
        <v>45348</v>
      </c>
      <c r="V537" s="4" t="s">
        <v>1887</v>
      </c>
      <c r="W537" s="4" t="s">
        <v>1954</v>
      </c>
      <c r="X537" s="146" t="s">
        <v>70</v>
      </c>
      <c r="Y537" s="140">
        <v>45371</v>
      </c>
      <c r="Z537" s="4" t="s">
        <v>1885</v>
      </c>
      <c r="AA537" s="4" t="s">
        <v>1886</v>
      </c>
      <c r="AB537" s="141">
        <f t="shared" si="46"/>
        <v>3888888888</v>
      </c>
      <c r="AC537" s="142">
        <f t="shared" si="47"/>
        <v>0</v>
      </c>
      <c r="AD537" s="4"/>
      <c r="AE537" s="4" t="s">
        <v>2037</v>
      </c>
      <c r="AF537" s="144" t="s">
        <v>6400</v>
      </c>
      <c r="AG537" s="4"/>
      <c r="AH537" s="4"/>
      <c r="AI537" s="4"/>
      <c r="AJ537" s="4"/>
      <c r="AK537" s="4"/>
      <c r="AL537" t="s">
        <v>2116</v>
      </c>
    </row>
    <row r="538" spans="2:38">
      <c r="B538" s="145" t="s">
        <v>5175</v>
      </c>
      <c r="C538" s="4" t="s">
        <v>160</v>
      </c>
      <c r="D538" s="4" t="s">
        <v>1831</v>
      </c>
      <c r="E538" s="4" t="s">
        <v>1831</v>
      </c>
      <c r="F538" s="4" t="s">
        <v>1060</v>
      </c>
      <c r="G538" s="4" t="s">
        <v>6409</v>
      </c>
      <c r="H538" s="4" t="s">
        <v>1155</v>
      </c>
      <c r="I538" s="4" t="s">
        <v>1156</v>
      </c>
      <c r="J538" s="4" t="s">
        <v>6410</v>
      </c>
      <c r="K538" s="139">
        <v>42000000000</v>
      </c>
      <c r="L538" s="139">
        <v>42000000000</v>
      </c>
      <c r="M538" s="4" t="s">
        <v>1908</v>
      </c>
      <c r="N538" s="4" t="s">
        <v>2868</v>
      </c>
      <c r="O538" s="4" t="s">
        <v>6399</v>
      </c>
      <c r="P538" s="186">
        <f t="shared" si="44"/>
        <v>42000000000</v>
      </c>
      <c r="Q538" s="4"/>
      <c r="R538" s="4">
        <v>232</v>
      </c>
      <c r="S538" s="174" t="s">
        <v>70</v>
      </c>
      <c r="T538" s="4" t="s">
        <v>70</v>
      </c>
      <c r="U538" s="140">
        <v>45348</v>
      </c>
      <c r="V538" s="4" t="s">
        <v>1887</v>
      </c>
      <c r="W538" s="4" t="s">
        <v>1954</v>
      </c>
      <c r="X538" s="146" t="s">
        <v>70</v>
      </c>
      <c r="Y538" s="140">
        <v>45371</v>
      </c>
      <c r="Z538" s="4" t="s">
        <v>1885</v>
      </c>
      <c r="AA538" s="4" t="s">
        <v>1886</v>
      </c>
      <c r="AB538" s="141">
        <f t="shared" si="46"/>
        <v>42000000000</v>
      </c>
      <c r="AC538" s="142">
        <f t="shared" si="47"/>
        <v>0</v>
      </c>
      <c r="AD538" s="4"/>
      <c r="AE538" s="4" t="s">
        <v>2037</v>
      </c>
      <c r="AF538" s="144" t="s">
        <v>6400</v>
      </c>
      <c r="AG538" s="4"/>
      <c r="AH538" s="4"/>
      <c r="AI538" s="4"/>
      <c r="AJ538" s="4"/>
      <c r="AK538" s="4"/>
      <c r="AL538" t="s">
        <v>2116</v>
      </c>
    </row>
    <row r="539" spans="2:38">
      <c r="B539" s="145" t="s">
        <v>5175</v>
      </c>
      <c r="C539" s="4" t="s">
        <v>160</v>
      </c>
      <c r="D539" s="4" t="s">
        <v>1831</v>
      </c>
      <c r="E539" s="4" t="s">
        <v>1831</v>
      </c>
      <c r="F539" s="4" t="s">
        <v>1060</v>
      </c>
      <c r="G539" s="4" t="s">
        <v>6411</v>
      </c>
      <c r="H539" s="4" t="s">
        <v>1155</v>
      </c>
      <c r="I539" s="4" t="s">
        <v>1156</v>
      </c>
      <c r="J539" s="4" t="s">
        <v>6412</v>
      </c>
      <c r="K539" s="139">
        <v>4668000000</v>
      </c>
      <c r="L539" s="139">
        <v>4668000000</v>
      </c>
      <c r="M539" s="4" t="s">
        <v>5787</v>
      </c>
      <c r="N539" s="4" t="s">
        <v>6413</v>
      </c>
      <c r="O539" s="4" t="s">
        <v>6399</v>
      </c>
      <c r="P539" s="186">
        <f t="shared" si="44"/>
        <v>4668000000</v>
      </c>
      <c r="Q539" s="4"/>
      <c r="R539" s="4">
        <v>232</v>
      </c>
      <c r="S539" s="174" t="s">
        <v>70</v>
      </c>
      <c r="T539" s="4" t="s">
        <v>70</v>
      </c>
      <c r="U539" s="140">
        <v>45348</v>
      </c>
      <c r="V539" s="4" t="s">
        <v>1887</v>
      </c>
      <c r="W539" s="4" t="s">
        <v>1954</v>
      </c>
      <c r="X539" s="146" t="s">
        <v>70</v>
      </c>
      <c r="Y539" s="140">
        <v>45371</v>
      </c>
      <c r="Z539" s="4" t="s">
        <v>1885</v>
      </c>
      <c r="AA539" s="4" t="s">
        <v>1886</v>
      </c>
      <c r="AB539" s="141">
        <f t="shared" si="46"/>
        <v>4668000000</v>
      </c>
      <c r="AC539" s="142">
        <f t="shared" si="47"/>
        <v>0</v>
      </c>
      <c r="AD539" s="4"/>
      <c r="AE539" s="4" t="s">
        <v>2037</v>
      </c>
      <c r="AF539" s="144" t="s">
        <v>6400</v>
      </c>
      <c r="AG539" s="4"/>
      <c r="AH539" s="4"/>
      <c r="AI539" s="4"/>
      <c r="AJ539" s="4"/>
      <c r="AK539" s="4"/>
      <c r="AL539" t="s">
        <v>2116</v>
      </c>
    </row>
    <row r="540" spans="2:38">
      <c r="B540" s="145" t="s">
        <v>5175</v>
      </c>
      <c r="C540" s="4" t="s">
        <v>160</v>
      </c>
      <c r="D540" s="4" t="s">
        <v>1831</v>
      </c>
      <c r="E540" s="4" t="s">
        <v>1831</v>
      </c>
      <c r="F540" s="4" t="s">
        <v>1060</v>
      </c>
      <c r="G540" s="4" t="s">
        <v>6414</v>
      </c>
      <c r="H540" s="4" t="s">
        <v>1155</v>
      </c>
      <c r="I540" s="4" t="s">
        <v>1156</v>
      </c>
      <c r="J540" s="4" t="s">
        <v>6415</v>
      </c>
      <c r="K540" s="139">
        <v>77780000000</v>
      </c>
      <c r="L540" s="139">
        <v>77780000000</v>
      </c>
      <c r="M540" s="4" t="s">
        <v>5787</v>
      </c>
      <c r="N540" s="4" t="s">
        <v>6416</v>
      </c>
      <c r="O540" s="4" t="s">
        <v>6399</v>
      </c>
      <c r="P540" s="186">
        <f t="shared" si="44"/>
        <v>77780000000</v>
      </c>
      <c r="Q540" s="4"/>
      <c r="R540" s="4">
        <v>232</v>
      </c>
      <c r="S540" s="174" t="s">
        <v>70</v>
      </c>
      <c r="T540" s="4" t="s">
        <v>70</v>
      </c>
      <c r="U540" s="140">
        <v>45348</v>
      </c>
      <c r="V540" s="4" t="s">
        <v>1887</v>
      </c>
      <c r="W540" s="4" t="s">
        <v>1954</v>
      </c>
      <c r="X540" s="146" t="s">
        <v>70</v>
      </c>
      <c r="Y540" s="140">
        <v>45371</v>
      </c>
      <c r="Z540" s="4" t="s">
        <v>1885</v>
      </c>
      <c r="AA540" s="4" t="s">
        <v>1886</v>
      </c>
      <c r="AB540" s="141">
        <f t="shared" si="46"/>
        <v>77780000000</v>
      </c>
      <c r="AC540" s="142">
        <f t="shared" si="47"/>
        <v>0</v>
      </c>
      <c r="AD540" s="4"/>
      <c r="AE540" s="4" t="s">
        <v>2037</v>
      </c>
      <c r="AF540" s="144" t="s">
        <v>6400</v>
      </c>
      <c r="AG540" s="4"/>
      <c r="AH540" s="4"/>
      <c r="AI540" s="4"/>
      <c r="AJ540" s="4"/>
      <c r="AK540" s="4"/>
      <c r="AL540" t="s">
        <v>2116</v>
      </c>
    </row>
    <row r="541" spans="2:38">
      <c r="B541" s="145" t="s">
        <v>5175</v>
      </c>
      <c r="C541" s="4" t="s">
        <v>160</v>
      </c>
      <c r="D541" s="4" t="s">
        <v>1831</v>
      </c>
      <c r="E541" s="4" t="s">
        <v>1831</v>
      </c>
      <c r="F541" s="4" t="s">
        <v>1060</v>
      </c>
      <c r="G541" s="4" t="s">
        <v>6417</v>
      </c>
      <c r="H541" s="4" t="s">
        <v>1263</v>
      </c>
      <c r="I541" s="4" t="s">
        <v>1264</v>
      </c>
      <c r="J541" s="4" t="s">
        <v>6418</v>
      </c>
      <c r="K541" s="139">
        <v>1462500000</v>
      </c>
      <c r="L541" s="139">
        <v>1462500000</v>
      </c>
      <c r="M541" s="4" t="s">
        <v>4651</v>
      </c>
      <c r="N541" s="4" t="s">
        <v>6419</v>
      </c>
      <c r="O541" s="4" t="s">
        <v>6420</v>
      </c>
      <c r="P541" s="186">
        <f t="shared" si="44"/>
        <v>1462500000</v>
      </c>
      <c r="Q541" s="186">
        <f>P541-K541</f>
        <v>0</v>
      </c>
      <c r="R541" s="4">
        <v>216</v>
      </c>
      <c r="S541" s="174" t="s">
        <v>70</v>
      </c>
      <c r="T541" s="4" t="s">
        <v>70</v>
      </c>
      <c r="U541" s="140">
        <v>45348</v>
      </c>
      <c r="V541" s="4" t="s">
        <v>1887</v>
      </c>
      <c r="W541" s="4" t="s">
        <v>1954</v>
      </c>
      <c r="X541" s="146" t="s">
        <v>70</v>
      </c>
      <c r="Y541" s="140">
        <v>45371</v>
      </c>
      <c r="Z541" s="4" t="s">
        <v>1885</v>
      </c>
      <c r="AA541" s="4" t="s">
        <v>1886</v>
      </c>
      <c r="AB541" s="141">
        <f t="shared" si="46"/>
        <v>1462500000</v>
      </c>
      <c r="AC541" s="142">
        <f t="shared" si="47"/>
        <v>0</v>
      </c>
      <c r="AD541" s="4"/>
      <c r="AE541" s="4" t="s">
        <v>2037</v>
      </c>
      <c r="AF541" s="144" t="s">
        <v>6421</v>
      </c>
      <c r="AG541" s="4"/>
      <c r="AH541" s="4"/>
      <c r="AI541" s="4"/>
      <c r="AJ541" s="4"/>
      <c r="AK541" s="4"/>
    </row>
    <row r="542" spans="2:38">
      <c r="B542" s="145" t="s">
        <v>5175</v>
      </c>
      <c r="C542" s="4" t="s">
        <v>160</v>
      </c>
      <c r="D542" s="4" t="s">
        <v>1831</v>
      </c>
      <c r="E542" s="4" t="s">
        <v>1831</v>
      </c>
      <c r="F542" s="4" t="s">
        <v>1060</v>
      </c>
      <c r="G542" s="4" t="s">
        <v>6422</v>
      </c>
      <c r="H542" s="4" t="s">
        <v>1263</v>
      </c>
      <c r="I542" s="4" t="s">
        <v>1264</v>
      </c>
      <c r="J542" s="4" t="s">
        <v>6423</v>
      </c>
      <c r="K542" s="139">
        <v>65000015</v>
      </c>
      <c r="L542" s="139">
        <v>65000015</v>
      </c>
      <c r="M542" s="4" t="s">
        <v>6424</v>
      </c>
      <c r="N542" s="4" t="s">
        <v>6419</v>
      </c>
      <c r="O542" s="4" t="s">
        <v>6420</v>
      </c>
      <c r="P542" s="186">
        <f t="shared" si="44"/>
        <v>65000015</v>
      </c>
      <c r="Q542" s="186">
        <f t="shared" ref="Q542:Q543" si="50">P542-K542</f>
        <v>0</v>
      </c>
      <c r="R542" s="4">
        <v>216</v>
      </c>
      <c r="S542" s="174" t="s">
        <v>70</v>
      </c>
      <c r="T542" s="4" t="s">
        <v>70</v>
      </c>
      <c r="U542" s="140">
        <v>45348</v>
      </c>
      <c r="V542" s="4" t="s">
        <v>1887</v>
      </c>
      <c r="W542" s="4" t="s">
        <v>1954</v>
      </c>
      <c r="X542" s="146" t="s">
        <v>70</v>
      </c>
      <c r="Y542" s="140">
        <v>45371</v>
      </c>
      <c r="Z542" s="4" t="s">
        <v>1885</v>
      </c>
      <c r="AA542" s="4" t="s">
        <v>1886</v>
      </c>
      <c r="AB542" s="141">
        <f t="shared" si="46"/>
        <v>65000015</v>
      </c>
      <c r="AC542" s="142">
        <f t="shared" si="47"/>
        <v>0</v>
      </c>
      <c r="AD542" s="4"/>
      <c r="AE542" s="4" t="s">
        <v>2037</v>
      </c>
      <c r="AF542" s="144" t="s">
        <v>6421</v>
      </c>
      <c r="AG542" s="4"/>
      <c r="AH542" s="4"/>
      <c r="AI542" s="4"/>
      <c r="AJ542" s="4"/>
      <c r="AK542" s="4"/>
    </row>
    <row r="543" spans="2:38">
      <c r="B543" s="145" t="s">
        <v>5175</v>
      </c>
      <c r="C543" s="4" t="s">
        <v>160</v>
      </c>
      <c r="D543" s="4" t="s">
        <v>1831</v>
      </c>
      <c r="E543" s="4" t="s">
        <v>1831</v>
      </c>
      <c r="F543" s="4" t="s">
        <v>1060</v>
      </c>
      <c r="G543" s="4" t="s">
        <v>6425</v>
      </c>
      <c r="H543" s="4" t="s">
        <v>1263</v>
      </c>
      <c r="I543" s="4" t="s">
        <v>1264</v>
      </c>
      <c r="J543" s="4" t="s">
        <v>6426</v>
      </c>
      <c r="K543" s="139">
        <v>171925823123</v>
      </c>
      <c r="L543" s="139">
        <v>171925823123</v>
      </c>
      <c r="M543" s="4" t="s">
        <v>6427</v>
      </c>
      <c r="N543" s="4" t="s">
        <v>6428</v>
      </c>
      <c r="O543" s="4" t="s">
        <v>6429</v>
      </c>
      <c r="P543" s="186">
        <f t="shared" si="44"/>
        <v>171925823123</v>
      </c>
      <c r="Q543" s="186">
        <f t="shared" si="50"/>
        <v>0</v>
      </c>
      <c r="R543" s="4">
        <v>216</v>
      </c>
      <c r="S543" s="174" t="s">
        <v>70</v>
      </c>
      <c r="T543" s="4" t="s">
        <v>70</v>
      </c>
      <c r="U543" s="140">
        <v>45348</v>
      </c>
      <c r="V543" s="4" t="s">
        <v>1887</v>
      </c>
      <c r="W543" s="4" t="s">
        <v>1954</v>
      </c>
      <c r="X543" s="146" t="s">
        <v>70</v>
      </c>
      <c r="Y543" s="140">
        <v>45371</v>
      </c>
      <c r="Z543" s="4" t="s">
        <v>1885</v>
      </c>
      <c r="AA543" s="4" t="s">
        <v>1886</v>
      </c>
      <c r="AB543" s="141">
        <f t="shared" si="46"/>
        <v>171925823123</v>
      </c>
      <c r="AC543" s="142">
        <f t="shared" si="47"/>
        <v>0</v>
      </c>
      <c r="AD543" s="4"/>
      <c r="AE543" s="4" t="s">
        <v>2037</v>
      </c>
      <c r="AF543" s="144" t="s">
        <v>6421</v>
      </c>
      <c r="AG543" s="4"/>
      <c r="AH543" s="4"/>
      <c r="AI543" s="4"/>
      <c r="AJ543" s="4"/>
      <c r="AK543" s="4"/>
    </row>
    <row r="544" spans="2:38">
      <c r="B544" s="145" t="s">
        <v>5175</v>
      </c>
      <c r="C544" s="4" t="s">
        <v>160</v>
      </c>
      <c r="D544" s="4" t="s">
        <v>1831</v>
      </c>
      <c r="E544" s="4" t="s">
        <v>1831</v>
      </c>
      <c r="F544" s="4" t="s">
        <v>1060</v>
      </c>
      <c r="G544" s="4" t="s">
        <v>6430</v>
      </c>
      <c r="H544" s="4" t="s">
        <v>1245</v>
      </c>
      <c r="I544" s="4" t="s">
        <v>1246</v>
      </c>
      <c r="J544" s="4" t="s">
        <v>6431</v>
      </c>
      <c r="K544" s="139">
        <v>37500000000</v>
      </c>
      <c r="L544" s="139">
        <v>37500000000</v>
      </c>
      <c r="M544" s="4" t="s">
        <v>6427</v>
      </c>
      <c r="N544" s="4" t="s">
        <v>6432</v>
      </c>
      <c r="O544" s="4" t="s">
        <v>6433</v>
      </c>
      <c r="P544" s="186">
        <f t="shared" si="44"/>
        <v>37500000000</v>
      </c>
      <c r="Q544" s="186">
        <f>P544-K544</f>
        <v>0</v>
      </c>
      <c r="R544" s="4">
        <v>213</v>
      </c>
      <c r="S544" s="174" t="s">
        <v>70</v>
      </c>
      <c r="T544" s="4" t="s">
        <v>70</v>
      </c>
      <c r="U544" s="140">
        <v>45348</v>
      </c>
      <c r="V544" s="4" t="s">
        <v>1887</v>
      </c>
      <c r="W544" s="4" t="s">
        <v>1954</v>
      </c>
      <c r="X544" s="146" t="s">
        <v>70</v>
      </c>
      <c r="Y544" s="140">
        <v>45371</v>
      </c>
      <c r="Z544" s="4" t="s">
        <v>1885</v>
      </c>
      <c r="AA544" s="4" t="s">
        <v>1886</v>
      </c>
      <c r="AB544" s="141">
        <f t="shared" si="46"/>
        <v>37500000000</v>
      </c>
      <c r="AC544" s="142">
        <f t="shared" si="47"/>
        <v>0</v>
      </c>
      <c r="AD544" s="4"/>
      <c r="AE544" s="4" t="s">
        <v>2037</v>
      </c>
      <c r="AF544" s="144" t="s">
        <v>6434</v>
      </c>
      <c r="AG544" s="4"/>
      <c r="AH544" s="4"/>
      <c r="AI544" s="4"/>
      <c r="AJ544" s="4"/>
      <c r="AK544" s="4"/>
      <c r="AL544" t="s">
        <v>2116</v>
      </c>
    </row>
    <row r="545" spans="2:38">
      <c r="B545" s="145" t="s">
        <v>5175</v>
      </c>
      <c r="C545" s="4" t="s">
        <v>160</v>
      </c>
      <c r="D545" s="4" t="s">
        <v>1831</v>
      </c>
      <c r="E545" s="4" t="s">
        <v>1831</v>
      </c>
      <c r="F545" s="4" t="s">
        <v>1060</v>
      </c>
      <c r="G545" s="4" t="s">
        <v>6435</v>
      </c>
      <c r="H545" s="4" t="s">
        <v>1245</v>
      </c>
      <c r="I545" s="4" t="s">
        <v>1246</v>
      </c>
      <c r="J545" s="4" t="s">
        <v>6436</v>
      </c>
      <c r="K545" s="139">
        <v>7125000000</v>
      </c>
      <c r="L545" s="139">
        <v>7125000000</v>
      </c>
      <c r="M545" s="4" t="s">
        <v>6427</v>
      </c>
      <c r="N545" s="4" t="s">
        <v>6432</v>
      </c>
      <c r="O545" s="4" t="s">
        <v>6433</v>
      </c>
      <c r="P545" s="186">
        <f t="shared" si="44"/>
        <v>7125000000</v>
      </c>
      <c r="Q545" s="186">
        <f t="shared" ref="Q545:Q549" si="51">P545-K545</f>
        <v>0</v>
      </c>
      <c r="R545" s="4">
        <v>213</v>
      </c>
      <c r="S545" s="174" t="s">
        <v>70</v>
      </c>
      <c r="T545" s="4" t="s">
        <v>70</v>
      </c>
      <c r="U545" s="140">
        <v>45348</v>
      </c>
      <c r="V545" s="4" t="s">
        <v>1887</v>
      </c>
      <c r="W545" s="4" t="s">
        <v>1954</v>
      </c>
      <c r="X545" s="146" t="s">
        <v>70</v>
      </c>
      <c r="Y545" s="140">
        <v>45371</v>
      </c>
      <c r="Z545" s="4" t="s">
        <v>1885</v>
      </c>
      <c r="AA545" s="4" t="s">
        <v>1886</v>
      </c>
      <c r="AB545" s="141">
        <f t="shared" si="46"/>
        <v>7125000000</v>
      </c>
      <c r="AC545" s="142">
        <f t="shared" si="47"/>
        <v>0</v>
      </c>
      <c r="AD545" s="4"/>
      <c r="AE545" s="4" t="s">
        <v>2037</v>
      </c>
      <c r="AF545" s="144" t="s">
        <v>6434</v>
      </c>
      <c r="AG545" s="4"/>
      <c r="AH545" s="4"/>
      <c r="AI545" s="4"/>
      <c r="AJ545" s="4"/>
      <c r="AK545" s="4"/>
      <c r="AL545" t="s">
        <v>2116</v>
      </c>
    </row>
    <row r="546" spans="2:38">
      <c r="B546" s="145" t="s">
        <v>5175</v>
      </c>
      <c r="C546" s="4" t="s">
        <v>160</v>
      </c>
      <c r="D546" s="4" t="s">
        <v>1831</v>
      </c>
      <c r="E546" s="4" t="s">
        <v>1831</v>
      </c>
      <c r="F546" s="4" t="s">
        <v>1060</v>
      </c>
      <c r="G546" s="4" t="s">
        <v>6437</v>
      </c>
      <c r="H546" s="4" t="s">
        <v>1245</v>
      </c>
      <c r="I546" s="4" t="s">
        <v>1246</v>
      </c>
      <c r="J546" s="4" t="s">
        <v>6438</v>
      </c>
      <c r="K546" s="139">
        <v>28125000000</v>
      </c>
      <c r="L546" s="139">
        <v>28125000000</v>
      </c>
      <c r="M546" s="4" t="s">
        <v>6427</v>
      </c>
      <c r="N546" s="4" t="s">
        <v>6439</v>
      </c>
      <c r="O546" s="4" t="s">
        <v>6433</v>
      </c>
      <c r="P546" s="186">
        <f t="shared" si="44"/>
        <v>28125000000</v>
      </c>
      <c r="Q546" s="186">
        <f t="shared" si="51"/>
        <v>0</v>
      </c>
      <c r="R546" s="4">
        <v>213</v>
      </c>
      <c r="S546" s="174" t="s">
        <v>70</v>
      </c>
      <c r="T546" s="4" t="s">
        <v>70</v>
      </c>
      <c r="U546" s="140">
        <v>45348</v>
      </c>
      <c r="V546" s="4" t="s">
        <v>1887</v>
      </c>
      <c r="W546" s="4" t="s">
        <v>1954</v>
      </c>
      <c r="X546" s="146" t="s">
        <v>70</v>
      </c>
      <c r="Y546" s="140">
        <v>45371</v>
      </c>
      <c r="Z546" s="4" t="s">
        <v>1885</v>
      </c>
      <c r="AA546" s="4" t="s">
        <v>1886</v>
      </c>
      <c r="AB546" s="141">
        <f t="shared" si="46"/>
        <v>28125000000</v>
      </c>
      <c r="AC546" s="142">
        <f t="shared" si="47"/>
        <v>0</v>
      </c>
      <c r="AD546" s="4"/>
      <c r="AE546" s="4" t="s">
        <v>2037</v>
      </c>
      <c r="AF546" s="144" t="s">
        <v>6434</v>
      </c>
      <c r="AG546" s="4"/>
      <c r="AH546" s="4"/>
      <c r="AI546" s="4"/>
      <c r="AJ546" s="4"/>
      <c r="AK546" s="4"/>
      <c r="AL546" t="s">
        <v>2116</v>
      </c>
    </row>
    <row r="547" spans="2:38">
      <c r="B547" s="145" t="s">
        <v>5175</v>
      </c>
      <c r="C547" s="4" t="s">
        <v>160</v>
      </c>
      <c r="D547" s="4" t="s">
        <v>1831</v>
      </c>
      <c r="E547" s="4" t="s">
        <v>1831</v>
      </c>
      <c r="F547" s="4" t="s">
        <v>1060</v>
      </c>
      <c r="G547" s="4" t="s">
        <v>6440</v>
      </c>
      <c r="H547" s="4" t="s">
        <v>1245</v>
      </c>
      <c r="I547" s="4" t="s">
        <v>1246</v>
      </c>
      <c r="J547" s="4" t="s">
        <v>6441</v>
      </c>
      <c r="K547" s="139">
        <v>38000000000</v>
      </c>
      <c r="L547" s="139">
        <v>38000000000</v>
      </c>
      <c r="M547" s="4" t="s">
        <v>6427</v>
      </c>
      <c r="N547" s="4" t="s">
        <v>6442</v>
      </c>
      <c r="O547" s="4" t="s">
        <v>6443</v>
      </c>
      <c r="P547" s="186">
        <f t="shared" si="44"/>
        <v>38000000000</v>
      </c>
      <c r="Q547" s="186">
        <f t="shared" si="51"/>
        <v>0</v>
      </c>
      <c r="R547" s="4">
        <v>213</v>
      </c>
      <c r="S547" s="174" t="s">
        <v>70</v>
      </c>
      <c r="T547" s="4" t="s">
        <v>70</v>
      </c>
      <c r="U547" s="140">
        <v>45348</v>
      </c>
      <c r="V547" s="4" t="s">
        <v>1887</v>
      </c>
      <c r="W547" s="4" t="s">
        <v>1954</v>
      </c>
      <c r="X547" s="146" t="s">
        <v>70</v>
      </c>
      <c r="Y547" s="140">
        <v>45371</v>
      </c>
      <c r="Z547" s="4" t="s">
        <v>1885</v>
      </c>
      <c r="AA547" s="4" t="s">
        <v>1886</v>
      </c>
      <c r="AB547" s="141">
        <f t="shared" si="46"/>
        <v>38000000000</v>
      </c>
      <c r="AC547" s="142">
        <f t="shared" si="47"/>
        <v>0</v>
      </c>
      <c r="AD547" s="4"/>
      <c r="AE547" s="4" t="s">
        <v>2037</v>
      </c>
      <c r="AF547" s="144" t="s">
        <v>6434</v>
      </c>
      <c r="AG547" s="4"/>
      <c r="AH547" s="4"/>
      <c r="AI547" s="4"/>
      <c r="AJ547" s="4"/>
      <c r="AK547" s="4"/>
      <c r="AL547" t="s">
        <v>2116</v>
      </c>
    </row>
    <row r="548" spans="2:38">
      <c r="B548" s="145" t="s">
        <v>5175</v>
      </c>
      <c r="C548" s="4" t="s">
        <v>160</v>
      </c>
      <c r="D548" s="4" t="s">
        <v>1831</v>
      </c>
      <c r="E548" s="4" t="s">
        <v>1831</v>
      </c>
      <c r="F548" s="4" t="s">
        <v>1060</v>
      </c>
      <c r="G548" s="4" t="s">
        <v>6444</v>
      </c>
      <c r="H548" s="4" t="s">
        <v>1245</v>
      </c>
      <c r="I548" s="4" t="s">
        <v>1246</v>
      </c>
      <c r="J548" s="4" t="s">
        <v>6445</v>
      </c>
      <c r="K548" s="139">
        <v>28800000000</v>
      </c>
      <c r="L548" s="139">
        <v>28800000000</v>
      </c>
      <c r="M548" s="4" t="s">
        <v>6427</v>
      </c>
      <c r="N548" s="4" t="s">
        <v>4078</v>
      </c>
      <c r="O548" s="4" t="s">
        <v>6443</v>
      </c>
      <c r="P548" s="186">
        <f t="shared" si="44"/>
        <v>28800000000</v>
      </c>
      <c r="Q548" s="186">
        <f t="shared" si="51"/>
        <v>0</v>
      </c>
      <c r="R548" s="4">
        <v>213</v>
      </c>
      <c r="S548" s="174" t="s">
        <v>70</v>
      </c>
      <c r="T548" s="4" t="s">
        <v>70</v>
      </c>
      <c r="U548" s="140">
        <v>45348</v>
      </c>
      <c r="V548" s="4" t="s">
        <v>1887</v>
      </c>
      <c r="W548" s="4" t="s">
        <v>1954</v>
      </c>
      <c r="X548" s="146" t="s">
        <v>70</v>
      </c>
      <c r="Y548" s="140">
        <v>45371</v>
      </c>
      <c r="Z548" s="4" t="s">
        <v>1885</v>
      </c>
      <c r="AA548" s="4" t="s">
        <v>1886</v>
      </c>
      <c r="AB548" s="141">
        <f t="shared" si="46"/>
        <v>28800000000</v>
      </c>
      <c r="AC548" s="142">
        <f t="shared" si="47"/>
        <v>0</v>
      </c>
      <c r="AD548" s="4"/>
      <c r="AE548" s="4" t="s">
        <v>2037</v>
      </c>
      <c r="AF548" s="144" t="s">
        <v>6434</v>
      </c>
      <c r="AG548" s="4"/>
      <c r="AH548" s="4"/>
      <c r="AI548" s="4"/>
      <c r="AJ548" s="4"/>
      <c r="AK548" s="4"/>
      <c r="AL548" t="s">
        <v>2116</v>
      </c>
    </row>
    <row r="549" spans="2:38">
      <c r="B549" s="145" t="s">
        <v>5175</v>
      </c>
      <c r="C549" s="4" t="s">
        <v>160</v>
      </c>
      <c r="D549" s="4" t="s">
        <v>1831</v>
      </c>
      <c r="E549" s="4" t="s">
        <v>1831</v>
      </c>
      <c r="F549" s="4" t="s">
        <v>1060</v>
      </c>
      <c r="G549" s="4" t="s">
        <v>6446</v>
      </c>
      <c r="H549" s="4" t="s">
        <v>1245</v>
      </c>
      <c r="I549" s="4" t="s">
        <v>1246</v>
      </c>
      <c r="J549" s="4" t="s">
        <v>6447</v>
      </c>
      <c r="K549" s="139">
        <v>83200000000</v>
      </c>
      <c r="L549" s="139">
        <v>83200000000</v>
      </c>
      <c r="M549" s="4" t="s">
        <v>6427</v>
      </c>
      <c r="N549" s="4" t="s">
        <v>6448</v>
      </c>
      <c r="O549" s="4" t="s">
        <v>6443</v>
      </c>
      <c r="P549" s="186">
        <f t="shared" si="44"/>
        <v>83200000000</v>
      </c>
      <c r="Q549" s="186">
        <f t="shared" si="51"/>
        <v>0</v>
      </c>
      <c r="R549" s="4">
        <v>213</v>
      </c>
      <c r="S549" s="174" t="s">
        <v>70</v>
      </c>
      <c r="T549" s="4" t="s">
        <v>70</v>
      </c>
      <c r="U549" s="140">
        <v>45348</v>
      </c>
      <c r="V549" s="4" t="s">
        <v>1887</v>
      </c>
      <c r="W549" s="4" t="s">
        <v>1954</v>
      </c>
      <c r="X549" s="146" t="s">
        <v>70</v>
      </c>
      <c r="Y549" s="140">
        <v>45371</v>
      </c>
      <c r="Z549" s="4" t="s">
        <v>1885</v>
      </c>
      <c r="AA549" s="4" t="s">
        <v>1886</v>
      </c>
      <c r="AB549" s="141">
        <f t="shared" si="46"/>
        <v>83200000000</v>
      </c>
      <c r="AC549" s="142">
        <f t="shared" si="47"/>
        <v>0</v>
      </c>
      <c r="AD549" s="4"/>
      <c r="AE549" s="4" t="s">
        <v>2037</v>
      </c>
      <c r="AF549" s="144" t="s">
        <v>6434</v>
      </c>
      <c r="AG549" s="4"/>
      <c r="AH549" s="4"/>
      <c r="AI549" s="4"/>
      <c r="AJ549" s="4"/>
      <c r="AK549" s="4"/>
      <c r="AL549" t="s">
        <v>2116</v>
      </c>
    </row>
    <row r="550" spans="2:38">
      <c r="B550" s="145" t="s">
        <v>5175</v>
      </c>
      <c r="C550" s="4" t="s">
        <v>160</v>
      </c>
      <c r="D550" s="4" t="s">
        <v>1831</v>
      </c>
      <c r="E550" s="4" t="s">
        <v>1831</v>
      </c>
      <c r="F550" s="4" t="s">
        <v>1060</v>
      </c>
      <c r="G550" s="4" t="s">
        <v>6449</v>
      </c>
      <c r="H550" s="4" t="s">
        <v>1293</v>
      </c>
      <c r="I550" s="4" t="s">
        <v>1294</v>
      </c>
      <c r="J550" s="4" t="s">
        <v>6450</v>
      </c>
      <c r="K550" s="139">
        <v>56000000000</v>
      </c>
      <c r="L550" s="139">
        <v>56000000000</v>
      </c>
      <c r="M550" s="4" t="s">
        <v>6451</v>
      </c>
      <c r="N550" s="4" t="s">
        <v>6452</v>
      </c>
      <c r="O550" s="4" t="s">
        <v>3073</v>
      </c>
      <c r="P550" s="186">
        <f t="shared" si="44"/>
        <v>56000000000</v>
      </c>
      <c r="Q550" s="4"/>
      <c r="R550" s="4">
        <v>230</v>
      </c>
      <c r="S550" s="174" t="s">
        <v>70</v>
      </c>
      <c r="T550" s="4" t="s">
        <v>70</v>
      </c>
      <c r="U550" s="140">
        <v>45348</v>
      </c>
      <c r="V550" s="4" t="s">
        <v>1887</v>
      </c>
      <c r="W550" s="4" t="s">
        <v>1954</v>
      </c>
      <c r="X550" s="146">
        <v>0</v>
      </c>
      <c r="Y550" s="146">
        <v>0</v>
      </c>
      <c r="Z550" s="146">
        <v>0</v>
      </c>
      <c r="AA550" s="4"/>
      <c r="AB550" s="141"/>
      <c r="AC550" s="142"/>
      <c r="AD550" s="4"/>
      <c r="AE550" s="4"/>
      <c r="AF550" s="144"/>
      <c r="AG550" s="4"/>
      <c r="AH550" s="143" t="s">
        <v>70</v>
      </c>
      <c r="AI550" s="4"/>
      <c r="AJ550" s="143" t="s">
        <v>9560</v>
      </c>
      <c r="AK550" s="143" t="s">
        <v>9553</v>
      </c>
    </row>
    <row r="551" spans="2:38">
      <c r="B551" s="145" t="s">
        <v>5175</v>
      </c>
      <c r="C551" s="4" t="s">
        <v>160</v>
      </c>
      <c r="D551" s="4" t="s">
        <v>1831</v>
      </c>
      <c r="E551" s="4" t="s">
        <v>1831</v>
      </c>
      <c r="F551" s="4" t="s">
        <v>1060</v>
      </c>
      <c r="G551" s="4" t="s">
        <v>6453</v>
      </c>
      <c r="H551" s="4" t="s">
        <v>1232</v>
      </c>
      <c r="I551" s="4" t="s">
        <v>1233</v>
      </c>
      <c r="J551" s="4" t="s">
        <v>6454</v>
      </c>
      <c r="K551" s="139">
        <v>250000000000</v>
      </c>
      <c r="L551" s="139">
        <v>250000000000</v>
      </c>
      <c r="M551" s="4" t="s">
        <v>6427</v>
      </c>
      <c r="N551" s="4" t="s">
        <v>6372</v>
      </c>
      <c r="O551" s="4" t="s">
        <v>6455</v>
      </c>
      <c r="P551" s="186">
        <f t="shared" si="44"/>
        <v>250000000000</v>
      </c>
      <c r="Q551" s="186">
        <f>P551-K551</f>
        <v>0</v>
      </c>
      <c r="R551" s="4">
        <v>195</v>
      </c>
      <c r="S551" s="174" t="s">
        <v>70</v>
      </c>
      <c r="T551" s="4" t="s">
        <v>70</v>
      </c>
      <c r="U551" s="140">
        <v>45348</v>
      </c>
      <c r="V551" s="4" t="s">
        <v>1887</v>
      </c>
      <c r="W551" s="4" t="s">
        <v>1954</v>
      </c>
      <c r="X551" s="146">
        <v>0</v>
      </c>
      <c r="Y551" s="146">
        <v>0</v>
      </c>
      <c r="Z551" s="146">
        <v>0</v>
      </c>
      <c r="AA551" s="4"/>
      <c r="AB551" s="141"/>
      <c r="AC551" s="142"/>
      <c r="AD551" s="4"/>
      <c r="AE551" s="4"/>
      <c r="AF551" s="144"/>
      <c r="AG551" s="4"/>
      <c r="AH551" s="143" t="s">
        <v>70</v>
      </c>
      <c r="AI551" s="4"/>
      <c r="AJ551" s="143" t="s">
        <v>9560</v>
      </c>
      <c r="AK551" s="143" t="s">
        <v>9553</v>
      </c>
    </row>
    <row r="552" spans="2:38">
      <c r="B552" s="145" t="s">
        <v>5175</v>
      </c>
      <c r="C552" s="4" t="s">
        <v>160</v>
      </c>
      <c r="D552" s="4" t="s">
        <v>1831</v>
      </c>
      <c r="E552" s="4" t="s">
        <v>1831</v>
      </c>
      <c r="F552" s="4" t="s">
        <v>1060</v>
      </c>
      <c r="G552" s="4" t="s">
        <v>6456</v>
      </c>
      <c r="H552" s="4" t="s">
        <v>1168</v>
      </c>
      <c r="I552" s="4" t="s">
        <v>1169</v>
      </c>
      <c r="J552" s="4" t="s">
        <v>6457</v>
      </c>
      <c r="K552" s="139">
        <v>360000000000</v>
      </c>
      <c r="L552" s="139">
        <v>360000000000</v>
      </c>
      <c r="M552" s="4" t="s">
        <v>1908</v>
      </c>
      <c r="N552" s="4" t="s">
        <v>3268</v>
      </c>
      <c r="O552" s="4" t="s">
        <v>1907</v>
      </c>
      <c r="P552" s="186">
        <f t="shared" si="44"/>
        <v>360000000000</v>
      </c>
      <c r="Q552" s="186">
        <f>P552-K552</f>
        <v>0</v>
      </c>
      <c r="R552" s="4">
        <v>207</v>
      </c>
      <c r="S552" s="174" t="s">
        <v>70</v>
      </c>
      <c r="T552" s="4" t="s">
        <v>70</v>
      </c>
      <c r="U552" s="140">
        <v>45348</v>
      </c>
      <c r="V552" s="4" t="s">
        <v>1887</v>
      </c>
      <c r="W552" s="4" t="s">
        <v>1954</v>
      </c>
      <c r="X552" s="146" t="s">
        <v>70</v>
      </c>
      <c r="Y552" s="140">
        <v>45363</v>
      </c>
      <c r="Z552" s="4" t="s">
        <v>1885</v>
      </c>
      <c r="AA552" s="4" t="s">
        <v>1886</v>
      </c>
      <c r="AB552" s="141">
        <f t="shared" si="46"/>
        <v>360000000000</v>
      </c>
      <c r="AC552" s="142">
        <f t="shared" si="47"/>
        <v>0</v>
      </c>
      <c r="AD552" s="4"/>
      <c r="AE552" s="4" t="s">
        <v>2037</v>
      </c>
      <c r="AF552" s="252" t="s">
        <v>6458</v>
      </c>
      <c r="AG552" s="4"/>
      <c r="AH552" s="4"/>
      <c r="AI552" s="4"/>
      <c r="AJ552" s="4"/>
      <c r="AK552" s="4"/>
    </row>
    <row r="553" spans="2:38">
      <c r="B553" s="175" t="s">
        <v>5175</v>
      </c>
      <c r="C553" s="174" t="s">
        <v>160</v>
      </c>
      <c r="D553" s="4" t="s">
        <v>1831</v>
      </c>
      <c r="E553" s="4" t="s">
        <v>1831</v>
      </c>
      <c r="F553" s="4" t="s">
        <v>1060</v>
      </c>
      <c r="G553" s="4" t="s">
        <v>6459</v>
      </c>
      <c r="H553" s="4" t="s">
        <v>1261</v>
      </c>
      <c r="I553" s="4" t="s">
        <v>1262</v>
      </c>
      <c r="J553" s="4" t="s">
        <v>6460</v>
      </c>
      <c r="K553" s="139">
        <v>166895000000</v>
      </c>
      <c r="L553" s="139">
        <v>166895000000</v>
      </c>
      <c r="M553" s="4" t="s">
        <v>6427</v>
      </c>
      <c r="N553" s="4" t="s">
        <v>4005</v>
      </c>
      <c r="O553" s="4" t="s">
        <v>6461</v>
      </c>
      <c r="P553" s="186">
        <f t="shared" si="44"/>
        <v>166895000000</v>
      </c>
      <c r="Q553" s="186">
        <f t="shared" ref="Q553:Q559" si="52">K553-P553</f>
        <v>0</v>
      </c>
      <c r="R553" s="4">
        <v>71</v>
      </c>
      <c r="S553" s="4" t="s">
        <v>70</v>
      </c>
      <c r="T553" s="4" t="s">
        <v>70</v>
      </c>
      <c r="U553" s="140">
        <v>45341</v>
      </c>
      <c r="V553" s="4" t="s">
        <v>1884</v>
      </c>
      <c r="W553" s="4" t="s">
        <v>1954</v>
      </c>
      <c r="X553" s="146" t="s">
        <v>70</v>
      </c>
      <c r="Y553" s="140">
        <v>45363</v>
      </c>
      <c r="Z553" s="4" t="s">
        <v>1885</v>
      </c>
      <c r="AA553" s="4" t="s">
        <v>1886</v>
      </c>
      <c r="AB553" s="141">
        <f t="shared" si="46"/>
        <v>166895000000</v>
      </c>
      <c r="AC553" s="142">
        <f t="shared" si="47"/>
        <v>0</v>
      </c>
      <c r="AD553" s="4"/>
      <c r="AE553" s="4" t="s">
        <v>2037</v>
      </c>
      <c r="AF553" s="252" t="s">
        <v>6462</v>
      </c>
      <c r="AG553" s="4"/>
      <c r="AH553" s="4"/>
      <c r="AI553" s="4"/>
      <c r="AJ553" s="4"/>
      <c r="AK553" s="4"/>
    </row>
    <row r="554" spans="2:38">
      <c r="B554" s="175" t="s">
        <v>5175</v>
      </c>
      <c r="C554" s="174" t="s">
        <v>160</v>
      </c>
      <c r="D554" s="4" t="s">
        <v>1831</v>
      </c>
      <c r="E554" s="4" t="s">
        <v>1831</v>
      </c>
      <c r="F554" s="4" t="s">
        <v>1060</v>
      </c>
      <c r="G554" s="4" t="s">
        <v>6463</v>
      </c>
      <c r="H554" s="4" t="s">
        <v>1261</v>
      </c>
      <c r="I554" s="4" t="s">
        <v>1262</v>
      </c>
      <c r="J554" s="4" t="s">
        <v>6464</v>
      </c>
      <c r="K554" s="139">
        <v>3600000000</v>
      </c>
      <c r="L554" s="139">
        <v>3600000000</v>
      </c>
      <c r="M554" s="4" t="s">
        <v>6427</v>
      </c>
      <c r="N554" s="4" t="s">
        <v>6465</v>
      </c>
      <c r="O554" s="4" t="s">
        <v>6461</v>
      </c>
      <c r="P554" s="186">
        <f t="shared" si="44"/>
        <v>3600000000</v>
      </c>
      <c r="Q554" s="186">
        <f t="shared" si="52"/>
        <v>0</v>
      </c>
      <c r="R554" s="4">
        <v>71</v>
      </c>
      <c r="S554" s="4" t="s">
        <v>70</v>
      </c>
      <c r="T554" s="4" t="s">
        <v>70</v>
      </c>
      <c r="U554" s="140">
        <v>45341</v>
      </c>
      <c r="V554" s="4" t="s">
        <v>1884</v>
      </c>
      <c r="W554" s="4" t="s">
        <v>1954</v>
      </c>
      <c r="X554" s="146" t="s">
        <v>70</v>
      </c>
      <c r="Y554" s="140">
        <v>45363</v>
      </c>
      <c r="Z554" s="4" t="s">
        <v>1885</v>
      </c>
      <c r="AA554" s="4" t="s">
        <v>1886</v>
      </c>
      <c r="AB554" s="141">
        <f t="shared" si="46"/>
        <v>3600000000</v>
      </c>
      <c r="AC554" s="142">
        <f t="shared" si="47"/>
        <v>0</v>
      </c>
      <c r="AD554" s="4"/>
      <c r="AE554" s="4" t="s">
        <v>2037</v>
      </c>
      <c r="AF554" s="252" t="s">
        <v>6462</v>
      </c>
      <c r="AG554" s="4"/>
      <c r="AH554" s="4"/>
      <c r="AI554" s="4"/>
      <c r="AJ554" s="4"/>
      <c r="AK554" s="4"/>
    </row>
    <row r="555" spans="2:38">
      <c r="B555" s="175" t="s">
        <v>5175</v>
      </c>
      <c r="C555" s="174" t="s">
        <v>160</v>
      </c>
      <c r="D555" s="4" t="s">
        <v>1831</v>
      </c>
      <c r="E555" s="4" t="s">
        <v>1831</v>
      </c>
      <c r="F555" s="4" t="s">
        <v>1060</v>
      </c>
      <c r="G555" s="4" t="s">
        <v>6466</v>
      </c>
      <c r="H555" s="4" t="s">
        <v>1261</v>
      </c>
      <c r="I555" s="4" t="s">
        <v>1262</v>
      </c>
      <c r="J555" s="4" t="s">
        <v>6467</v>
      </c>
      <c r="K555" s="139">
        <v>121424000</v>
      </c>
      <c r="L555" s="139">
        <v>121424000</v>
      </c>
      <c r="M555" s="4" t="s">
        <v>6468</v>
      </c>
      <c r="N555" s="4" t="s">
        <v>6469</v>
      </c>
      <c r="O555" s="4" t="s">
        <v>6470</v>
      </c>
      <c r="P555" s="186">
        <f t="shared" si="44"/>
        <v>121424000</v>
      </c>
      <c r="Q555" s="186">
        <f t="shared" si="52"/>
        <v>0</v>
      </c>
      <c r="R555" s="4">
        <v>71</v>
      </c>
      <c r="S555" s="4" t="s">
        <v>70</v>
      </c>
      <c r="T555" s="4" t="s">
        <v>70</v>
      </c>
      <c r="U555" s="140">
        <v>45341</v>
      </c>
      <c r="V555" s="4" t="s">
        <v>1884</v>
      </c>
      <c r="W555" s="4" t="s">
        <v>1954</v>
      </c>
      <c r="X555" s="146" t="s">
        <v>70</v>
      </c>
      <c r="Y555" s="140">
        <v>45363</v>
      </c>
      <c r="Z555" s="4" t="s">
        <v>1885</v>
      </c>
      <c r="AA555" s="4" t="s">
        <v>1886</v>
      </c>
      <c r="AB555" s="141">
        <f t="shared" si="46"/>
        <v>121424000</v>
      </c>
      <c r="AC555" s="142">
        <f t="shared" si="47"/>
        <v>0</v>
      </c>
      <c r="AD555" s="4"/>
      <c r="AE555" s="4" t="s">
        <v>2037</v>
      </c>
      <c r="AF555" s="252" t="s">
        <v>6462</v>
      </c>
      <c r="AG555" s="4"/>
      <c r="AH555" s="4"/>
      <c r="AI555" s="4"/>
      <c r="AJ555" s="4"/>
      <c r="AK555" s="4"/>
    </row>
    <row r="556" spans="2:38">
      <c r="B556" s="175" t="s">
        <v>5175</v>
      </c>
      <c r="C556" s="174" t="s">
        <v>160</v>
      </c>
      <c r="D556" s="4" t="s">
        <v>1831</v>
      </c>
      <c r="E556" s="4" t="s">
        <v>1831</v>
      </c>
      <c r="F556" s="4" t="s">
        <v>1060</v>
      </c>
      <c r="G556" s="4" t="s">
        <v>6471</v>
      </c>
      <c r="H556" s="4" t="s">
        <v>1261</v>
      </c>
      <c r="I556" s="4" t="s">
        <v>1262</v>
      </c>
      <c r="J556" s="4" t="s">
        <v>6472</v>
      </c>
      <c r="K556" s="139">
        <v>4505000000</v>
      </c>
      <c r="L556" s="139">
        <v>4505000000</v>
      </c>
      <c r="M556" s="4" t="s">
        <v>6427</v>
      </c>
      <c r="N556" s="4" t="s">
        <v>6473</v>
      </c>
      <c r="O556" s="4" t="s">
        <v>6461</v>
      </c>
      <c r="P556" s="186">
        <f t="shared" si="44"/>
        <v>4505000000</v>
      </c>
      <c r="Q556" s="186">
        <f t="shared" si="52"/>
        <v>0</v>
      </c>
      <c r="R556" s="4">
        <v>71</v>
      </c>
      <c r="S556" s="4" t="s">
        <v>70</v>
      </c>
      <c r="T556" s="4" t="s">
        <v>70</v>
      </c>
      <c r="U556" s="140">
        <v>45341</v>
      </c>
      <c r="V556" s="4" t="s">
        <v>1884</v>
      </c>
      <c r="W556" s="4" t="s">
        <v>1954</v>
      </c>
      <c r="X556" s="146" t="s">
        <v>70</v>
      </c>
      <c r="Y556" s="140">
        <v>45363</v>
      </c>
      <c r="Z556" s="4" t="s">
        <v>1885</v>
      </c>
      <c r="AA556" s="4" t="s">
        <v>1886</v>
      </c>
      <c r="AB556" s="141">
        <f t="shared" si="46"/>
        <v>4505000000</v>
      </c>
      <c r="AC556" s="142">
        <f t="shared" si="47"/>
        <v>0</v>
      </c>
      <c r="AD556" s="4"/>
      <c r="AE556" s="4" t="s">
        <v>2037</v>
      </c>
      <c r="AF556" s="252" t="s">
        <v>6462</v>
      </c>
      <c r="AG556" s="4"/>
      <c r="AH556" s="4"/>
      <c r="AI556" s="4"/>
      <c r="AJ556" s="4"/>
      <c r="AK556" s="4"/>
    </row>
    <row r="557" spans="2:38">
      <c r="B557" s="175" t="s">
        <v>5175</v>
      </c>
      <c r="C557" s="174" t="s">
        <v>160</v>
      </c>
      <c r="D557" s="4" t="s">
        <v>1831</v>
      </c>
      <c r="E557" s="4" t="s">
        <v>1831</v>
      </c>
      <c r="F557" s="4" t="s">
        <v>1060</v>
      </c>
      <c r="G557" s="4" t="s">
        <v>6474</v>
      </c>
      <c r="H557" s="4" t="s">
        <v>1261</v>
      </c>
      <c r="I557" s="4" t="s">
        <v>1262</v>
      </c>
      <c r="J557" s="4" t="s">
        <v>6475</v>
      </c>
      <c r="K557" s="139">
        <v>121424000</v>
      </c>
      <c r="L557" s="139">
        <v>121424000</v>
      </c>
      <c r="M557" s="4" t="s">
        <v>6468</v>
      </c>
      <c r="N557" s="4" t="s">
        <v>6476</v>
      </c>
      <c r="O557" s="4" t="s">
        <v>6470</v>
      </c>
      <c r="P557" s="186">
        <f t="shared" si="44"/>
        <v>121424000</v>
      </c>
      <c r="Q557" s="186">
        <f t="shared" si="52"/>
        <v>0</v>
      </c>
      <c r="R557" s="4">
        <v>71</v>
      </c>
      <c r="S557" s="4" t="s">
        <v>70</v>
      </c>
      <c r="T557" s="4" t="s">
        <v>70</v>
      </c>
      <c r="U557" s="140">
        <v>45341</v>
      </c>
      <c r="V557" s="4" t="s">
        <v>1884</v>
      </c>
      <c r="W557" s="4" t="s">
        <v>1954</v>
      </c>
      <c r="X557" s="146" t="s">
        <v>70</v>
      </c>
      <c r="Y557" s="140">
        <v>45363</v>
      </c>
      <c r="Z557" s="4" t="s">
        <v>1885</v>
      </c>
      <c r="AA557" s="4" t="s">
        <v>1886</v>
      </c>
      <c r="AB557" s="141">
        <f t="shared" si="46"/>
        <v>121424000</v>
      </c>
      <c r="AC557" s="142">
        <f t="shared" si="47"/>
        <v>0</v>
      </c>
      <c r="AD557" s="4"/>
      <c r="AE557" s="4" t="s">
        <v>2037</v>
      </c>
      <c r="AF557" s="252" t="s">
        <v>6462</v>
      </c>
      <c r="AG557" s="4"/>
      <c r="AH557" s="4"/>
      <c r="AI557" s="4"/>
      <c r="AJ557" s="4"/>
      <c r="AK557" s="4"/>
    </row>
    <row r="558" spans="2:38">
      <c r="B558" s="175" t="s">
        <v>5175</v>
      </c>
      <c r="C558" s="174" t="s">
        <v>160</v>
      </c>
      <c r="D558" s="4" t="s">
        <v>1831</v>
      </c>
      <c r="E558" s="4" t="s">
        <v>1831</v>
      </c>
      <c r="F558" s="4" t="s">
        <v>1060</v>
      </c>
      <c r="G558" s="4" t="s">
        <v>6477</v>
      </c>
      <c r="H558" s="4" t="s">
        <v>1261</v>
      </c>
      <c r="I558" s="4" t="s">
        <v>1262</v>
      </c>
      <c r="J558" s="4" t="s">
        <v>6478</v>
      </c>
      <c r="K558" s="139">
        <v>163079000</v>
      </c>
      <c r="L558" s="139">
        <v>163079000</v>
      </c>
      <c r="M558" s="4" t="s">
        <v>6468</v>
      </c>
      <c r="N558" s="4" t="s">
        <v>6479</v>
      </c>
      <c r="O558" s="4" t="s">
        <v>6480</v>
      </c>
      <c r="P558" s="186">
        <f t="shared" si="44"/>
        <v>163079000</v>
      </c>
      <c r="Q558" s="186">
        <f t="shared" si="52"/>
        <v>0</v>
      </c>
      <c r="R558" s="4">
        <v>71</v>
      </c>
      <c r="S558" s="4" t="s">
        <v>70</v>
      </c>
      <c r="T558" s="4" t="s">
        <v>70</v>
      </c>
      <c r="U558" s="140">
        <v>45341</v>
      </c>
      <c r="V558" s="4" t="s">
        <v>1884</v>
      </c>
      <c r="W558" s="4" t="s">
        <v>1954</v>
      </c>
      <c r="X558" s="146" t="s">
        <v>70</v>
      </c>
      <c r="Y558" s="140">
        <v>45363</v>
      </c>
      <c r="Z558" s="4" t="s">
        <v>1885</v>
      </c>
      <c r="AA558" s="4" t="s">
        <v>1886</v>
      </c>
      <c r="AB558" s="141">
        <f t="shared" si="46"/>
        <v>163079000</v>
      </c>
      <c r="AC558" s="142">
        <f t="shared" si="47"/>
        <v>0</v>
      </c>
      <c r="AD558" s="4"/>
      <c r="AE558" s="4" t="s">
        <v>2037</v>
      </c>
      <c r="AF558" s="252" t="s">
        <v>6462</v>
      </c>
      <c r="AG558" s="4"/>
      <c r="AH558" s="4"/>
      <c r="AI558" s="4"/>
      <c r="AJ558" s="4"/>
      <c r="AK558" s="4"/>
    </row>
    <row r="559" spans="2:38">
      <c r="B559" s="175" t="s">
        <v>5175</v>
      </c>
      <c r="C559" s="174" t="s">
        <v>160</v>
      </c>
      <c r="D559" s="4" t="s">
        <v>1831</v>
      </c>
      <c r="E559" s="4" t="s">
        <v>1831</v>
      </c>
      <c r="F559" s="4" t="s">
        <v>1060</v>
      </c>
      <c r="G559" s="4" t="s">
        <v>6481</v>
      </c>
      <c r="H559" s="4" t="s">
        <v>1261</v>
      </c>
      <c r="I559" s="4" t="s">
        <v>1262</v>
      </c>
      <c r="J559" s="4" t="s">
        <v>6482</v>
      </c>
      <c r="K559" s="139">
        <v>155520000</v>
      </c>
      <c r="L559" s="139">
        <v>155520000</v>
      </c>
      <c r="M559" s="4" t="s">
        <v>6468</v>
      </c>
      <c r="N559" s="4" t="s">
        <v>6483</v>
      </c>
      <c r="O559" s="4" t="s">
        <v>6484</v>
      </c>
      <c r="P559" s="186">
        <f t="shared" si="44"/>
        <v>155520000</v>
      </c>
      <c r="Q559" s="186">
        <f t="shared" si="52"/>
        <v>0</v>
      </c>
      <c r="R559" s="4">
        <v>71</v>
      </c>
      <c r="S559" s="4" t="s">
        <v>70</v>
      </c>
      <c r="T559" s="4" t="s">
        <v>70</v>
      </c>
      <c r="U559" s="140">
        <v>45341</v>
      </c>
      <c r="V559" s="4" t="s">
        <v>1884</v>
      </c>
      <c r="W559" s="4" t="s">
        <v>1954</v>
      </c>
      <c r="X559" s="146" t="s">
        <v>70</v>
      </c>
      <c r="Y559" s="140">
        <v>45363</v>
      </c>
      <c r="Z559" s="4" t="s">
        <v>1885</v>
      </c>
      <c r="AA559" s="4" t="s">
        <v>1886</v>
      </c>
      <c r="AB559" s="141">
        <f t="shared" si="46"/>
        <v>155520000</v>
      </c>
      <c r="AC559" s="142">
        <f t="shared" si="47"/>
        <v>0</v>
      </c>
      <c r="AD559" s="4"/>
      <c r="AE559" s="4" t="s">
        <v>2037</v>
      </c>
      <c r="AF559" s="252" t="s">
        <v>6462</v>
      </c>
      <c r="AG559" s="4"/>
      <c r="AH559" s="4"/>
      <c r="AI559" s="4"/>
      <c r="AJ559" s="4"/>
      <c r="AK559" s="4"/>
    </row>
    <row r="560" spans="2:38">
      <c r="B560" s="145" t="s">
        <v>5175</v>
      </c>
      <c r="C560" s="4" t="s">
        <v>160</v>
      </c>
      <c r="D560" s="4" t="s">
        <v>1831</v>
      </c>
      <c r="E560" s="4" t="s">
        <v>1831</v>
      </c>
      <c r="F560" s="4" t="s">
        <v>1060</v>
      </c>
      <c r="G560" s="4" t="s">
        <v>6485</v>
      </c>
      <c r="H560" s="4" t="s">
        <v>1171</v>
      </c>
      <c r="I560" s="4" t="s">
        <v>1172</v>
      </c>
      <c r="J560" s="4" t="s">
        <v>6486</v>
      </c>
      <c r="K560" s="139">
        <v>360000000000</v>
      </c>
      <c r="L560" s="139">
        <v>360000000000</v>
      </c>
      <c r="M560" s="4" t="s">
        <v>1908</v>
      </c>
      <c r="N560" s="4" t="s">
        <v>3333</v>
      </c>
      <c r="O560" s="4" t="s">
        <v>3334</v>
      </c>
      <c r="P560" s="186">
        <f t="shared" si="44"/>
        <v>360000000000</v>
      </c>
      <c r="Q560" s="186">
        <f>P560-K560</f>
        <v>0</v>
      </c>
      <c r="R560" s="4">
        <v>209</v>
      </c>
      <c r="S560" s="174" t="s">
        <v>70</v>
      </c>
      <c r="T560" s="4" t="s">
        <v>70</v>
      </c>
      <c r="U560" s="140">
        <v>45348</v>
      </c>
      <c r="V560" s="4" t="s">
        <v>1887</v>
      </c>
      <c r="W560" s="4" t="s">
        <v>1954</v>
      </c>
      <c r="X560" s="4" t="s">
        <v>70</v>
      </c>
      <c r="Y560" s="140">
        <v>45372</v>
      </c>
      <c r="Z560" s="4" t="s">
        <v>1885</v>
      </c>
      <c r="AA560" s="4" t="s">
        <v>1886</v>
      </c>
      <c r="AB560" s="141">
        <f t="shared" si="46"/>
        <v>360000000000</v>
      </c>
      <c r="AC560" s="142">
        <f t="shared" si="47"/>
        <v>0</v>
      </c>
      <c r="AD560" s="4"/>
      <c r="AE560" s="4" t="s">
        <v>2037</v>
      </c>
      <c r="AF560" s="144" t="s">
        <v>6487</v>
      </c>
      <c r="AG560" s="4"/>
      <c r="AH560" s="4"/>
      <c r="AI560" s="4"/>
      <c r="AJ560" s="4"/>
      <c r="AK560" s="4"/>
    </row>
    <row r="561" spans="1:38">
      <c r="B561" s="145" t="s">
        <v>5175</v>
      </c>
      <c r="C561" s="4" t="s">
        <v>160</v>
      </c>
      <c r="D561" s="4" t="s">
        <v>1831</v>
      </c>
      <c r="E561" s="4" t="s">
        <v>1831</v>
      </c>
      <c r="F561" s="4" t="s">
        <v>1060</v>
      </c>
      <c r="G561" s="4" t="s">
        <v>6488</v>
      </c>
      <c r="H561" s="4" t="s">
        <v>1247</v>
      </c>
      <c r="I561" s="4" t="s">
        <v>1248</v>
      </c>
      <c r="J561" s="4" t="s">
        <v>6489</v>
      </c>
      <c r="K561" s="139">
        <v>220000000000</v>
      </c>
      <c r="L561" s="139">
        <v>220000000000</v>
      </c>
      <c r="M561" s="4" t="s">
        <v>1908</v>
      </c>
      <c r="N561" s="4" t="s">
        <v>3444</v>
      </c>
      <c r="O561" s="4" t="s">
        <v>1907</v>
      </c>
      <c r="P561" s="186">
        <f t="shared" si="44"/>
        <v>220000000000</v>
      </c>
      <c r="Q561" s="4"/>
      <c r="R561" s="4">
        <v>131</v>
      </c>
      <c r="S561" s="174" t="s">
        <v>70</v>
      </c>
      <c r="T561" s="4" t="s">
        <v>70</v>
      </c>
      <c r="U561" s="140">
        <v>45352</v>
      </c>
      <c r="V561" s="4" t="s">
        <v>1884</v>
      </c>
      <c r="W561" s="4" t="s">
        <v>1954</v>
      </c>
      <c r="X561" s="146" t="s">
        <v>70</v>
      </c>
      <c r="Y561" s="140">
        <v>45363</v>
      </c>
      <c r="Z561" s="4" t="s">
        <v>1885</v>
      </c>
      <c r="AA561" s="4" t="s">
        <v>1886</v>
      </c>
      <c r="AB561" s="141">
        <f t="shared" si="46"/>
        <v>220000000000</v>
      </c>
      <c r="AC561" s="142">
        <f t="shared" si="47"/>
        <v>0</v>
      </c>
      <c r="AD561" s="4"/>
      <c r="AE561" s="4" t="s">
        <v>2037</v>
      </c>
      <c r="AF561" s="252" t="s">
        <v>6490</v>
      </c>
      <c r="AG561" s="4"/>
      <c r="AH561" s="4"/>
      <c r="AI561" s="4"/>
      <c r="AJ561" s="4"/>
      <c r="AK561" s="4"/>
    </row>
    <row r="562" spans="1:38">
      <c r="B562" s="145" t="s">
        <v>5175</v>
      </c>
      <c r="C562" s="4" t="s">
        <v>160</v>
      </c>
      <c r="D562" s="4" t="s">
        <v>1831</v>
      </c>
      <c r="E562" s="4" t="s">
        <v>1831</v>
      </c>
      <c r="F562" s="4" t="s">
        <v>1060</v>
      </c>
      <c r="G562" s="4" t="s">
        <v>6491</v>
      </c>
      <c r="H562" s="4" t="s">
        <v>1267</v>
      </c>
      <c r="I562" s="4" t="s">
        <v>1268</v>
      </c>
      <c r="J562" s="4" t="s">
        <v>6492</v>
      </c>
      <c r="K562" s="139">
        <v>120000000000</v>
      </c>
      <c r="L562" s="139">
        <v>120000000000</v>
      </c>
      <c r="M562" s="4" t="s">
        <v>1908</v>
      </c>
      <c r="N562" s="4" t="s">
        <v>2992</v>
      </c>
      <c r="O562" s="4" t="s">
        <v>2156</v>
      </c>
      <c r="P562" s="186">
        <f t="shared" si="44"/>
        <v>120000000000</v>
      </c>
      <c r="Q562" s="186">
        <f>K562-P562</f>
        <v>0</v>
      </c>
      <c r="R562" s="4">
        <v>82</v>
      </c>
      <c r="S562" s="4" t="s">
        <v>70</v>
      </c>
      <c r="T562" s="4" t="s">
        <v>70</v>
      </c>
      <c r="U562" s="140">
        <v>45352</v>
      </c>
      <c r="V562" s="4" t="s">
        <v>1884</v>
      </c>
      <c r="W562" s="4" t="s">
        <v>1954</v>
      </c>
      <c r="X562" s="146" t="s">
        <v>70</v>
      </c>
      <c r="Y562" s="140">
        <v>45371</v>
      </c>
      <c r="Z562" s="4" t="s">
        <v>1885</v>
      </c>
      <c r="AA562" s="4" t="s">
        <v>1886</v>
      </c>
      <c r="AB562" s="141">
        <f t="shared" si="46"/>
        <v>120000000000</v>
      </c>
      <c r="AC562" s="142">
        <f t="shared" si="47"/>
        <v>0</v>
      </c>
      <c r="AD562" s="4"/>
      <c r="AE562" s="4" t="s">
        <v>2037</v>
      </c>
      <c r="AF562" s="144" t="s">
        <v>6493</v>
      </c>
      <c r="AG562" s="4"/>
      <c r="AH562" s="4"/>
      <c r="AI562" s="4"/>
      <c r="AJ562" s="4"/>
      <c r="AK562" s="4"/>
      <c r="AL562" t="s">
        <v>2116</v>
      </c>
    </row>
    <row r="563" spans="1:38">
      <c r="A563" t="s">
        <v>6494</v>
      </c>
      <c r="B563" s="145" t="s">
        <v>5175</v>
      </c>
      <c r="C563" s="4" t="s">
        <v>160</v>
      </c>
      <c r="D563" s="4" t="s">
        <v>1831</v>
      </c>
      <c r="E563" s="4" t="s">
        <v>1831</v>
      </c>
      <c r="F563" s="4" t="s">
        <v>1060</v>
      </c>
      <c r="G563" s="4" t="s">
        <v>6495</v>
      </c>
      <c r="H563" s="4" t="s">
        <v>1192</v>
      </c>
      <c r="I563" s="4" t="s">
        <v>1239</v>
      </c>
      <c r="J563" s="4" t="s">
        <v>6496</v>
      </c>
      <c r="K563" s="139">
        <v>230000000000</v>
      </c>
      <c r="L563" s="139">
        <v>230000000000</v>
      </c>
      <c r="M563" s="4" t="s">
        <v>1908</v>
      </c>
      <c r="N563" s="4" t="s">
        <v>3268</v>
      </c>
      <c r="O563" s="4" t="s">
        <v>1907</v>
      </c>
      <c r="P563" s="186">
        <f t="shared" si="44"/>
        <v>230000000000</v>
      </c>
      <c r="Q563" s="186">
        <f>P563-K563</f>
        <v>0</v>
      </c>
      <c r="R563" s="4" t="s">
        <v>2503</v>
      </c>
      <c r="S563" s="4" t="s">
        <v>70</v>
      </c>
      <c r="T563" s="4"/>
      <c r="U563" s="140">
        <v>45353</v>
      </c>
      <c r="V563" s="4" t="s">
        <v>1884</v>
      </c>
      <c r="W563" s="4" t="s">
        <v>1954</v>
      </c>
      <c r="X563" s="4" t="s">
        <v>70</v>
      </c>
      <c r="Y563" s="4" t="s">
        <v>3521</v>
      </c>
      <c r="Z563" s="4" t="s">
        <v>1885</v>
      </c>
      <c r="AA563" s="4" t="s">
        <v>1886</v>
      </c>
      <c r="AB563" s="141">
        <f t="shared" si="46"/>
        <v>230000000000</v>
      </c>
      <c r="AC563" s="142">
        <f t="shared" si="47"/>
        <v>0</v>
      </c>
      <c r="AD563" s="4"/>
      <c r="AE563" s="4" t="s">
        <v>2037</v>
      </c>
      <c r="AF563" s="144" t="s">
        <v>8361</v>
      </c>
      <c r="AG563" s="4"/>
      <c r="AH563" s="4"/>
      <c r="AI563" s="4"/>
      <c r="AJ563" s="4"/>
      <c r="AK563" s="4"/>
    </row>
    <row r="564" spans="1:38">
      <c r="B564" s="145" t="s">
        <v>5175</v>
      </c>
      <c r="C564" s="4" t="s">
        <v>160</v>
      </c>
      <c r="D564" s="4" t="s">
        <v>1831</v>
      </c>
      <c r="E564" s="4" t="s">
        <v>1831</v>
      </c>
      <c r="F564" s="4" t="s">
        <v>1060</v>
      </c>
      <c r="G564" s="4" t="s">
        <v>6498</v>
      </c>
      <c r="H564" s="4" t="s">
        <v>1298</v>
      </c>
      <c r="I564" s="4" t="s">
        <v>1299</v>
      </c>
      <c r="J564" s="4" t="s">
        <v>6499</v>
      </c>
      <c r="K564" s="139">
        <v>8800000000</v>
      </c>
      <c r="L564" s="139">
        <v>8800000000</v>
      </c>
      <c r="M564" s="4" t="s">
        <v>6315</v>
      </c>
      <c r="N564" s="4" t="s">
        <v>3095</v>
      </c>
      <c r="O564" s="4" t="s">
        <v>6500</v>
      </c>
      <c r="P564" s="186">
        <f t="shared" si="44"/>
        <v>8800000000</v>
      </c>
      <c r="Q564" s="186">
        <f>K564-P564</f>
        <v>0</v>
      </c>
      <c r="R564" s="4">
        <v>76</v>
      </c>
      <c r="S564" s="4" t="s">
        <v>70</v>
      </c>
      <c r="T564" s="4" t="s">
        <v>70</v>
      </c>
      <c r="U564" s="140">
        <v>45352</v>
      </c>
      <c r="V564" s="4" t="s">
        <v>1884</v>
      </c>
      <c r="W564" s="4" t="s">
        <v>1954</v>
      </c>
      <c r="X564" s="146" t="s">
        <v>70</v>
      </c>
      <c r="Y564" s="140">
        <v>45363</v>
      </c>
      <c r="Z564" s="4" t="s">
        <v>1885</v>
      </c>
      <c r="AA564" s="4" t="s">
        <v>1886</v>
      </c>
      <c r="AB564" s="141">
        <f t="shared" si="46"/>
        <v>8800000000</v>
      </c>
      <c r="AC564" s="142">
        <f t="shared" si="47"/>
        <v>0</v>
      </c>
      <c r="AD564" s="4"/>
      <c r="AE564" s="4" t="s">
        <v>2037</v>
      </c>
      <c r="AF564" s="252" t="s">
        <v>6501</v>
      </c>
      <c r="AG564" s="4"/>
      <c r="AH564" s="4"/>
      <c r="AI564" s="4"/>
      <c r="AJ564" s="4"/>
      <c r="AK564" s="4"/>
    </row>
    <row r="565" spans="1:38">
      <c r="B565" s="145" t="s">
        <v>5175</v>
      </c>
      <c r="C565" s="4" t="s">
        <v>160</v>
      </c>
      <c r="D565" s="4" t="s">
        <v>1831</v>
      </c>
      <c r="E565" s="4" t="s">
        <v>1831</v>
      </c>
      <c r="F565" s="4" t="s">
        <v>1060</v>
      </c>
      <c r="G565" s="4" t="s">
        <v>6502</v>
      </c>
      <c r="H565" s="4" t="s">
        <v>1195</v>
      </c>
      <c r="I565" s="4" t="s">
        <v>1270</v>
      </c>
      <c r="J565" s="4" t="s">
        <v>6503</v>
      </c>
      <c r="K565" s="139">
        <v>110000000000</v>
      </c>
      <c r="L565" s="139">
        <v>110000000000</v>
      </c>
      <c r="M565" s="4" t="s">
        <v>6504</v>
      </c>
      <c r="N565" s="4" t="s">
        <v>3095</v>
      </c>
      <c r="O565" s="4" t="s">
        <v>2781</v>
      </c>
      <c r="P565" s="186">
        <f t="shared" si="44"/>
        <v>110000000000</v>
      </c>
      <c r="Q565" s="186">
        <f>K565-P565</f>
        <v>0</v>
      </c>
      <c r="R565" s="4">
        <v>85</v>
      </c>
      <c r="S565" s="4" t="s">
        <v>70</v>
      </c>
      <c r="T565" s="4" t="s">
        <v>70</v>
      </c>
      <c r="U565" s="140">
        <v>45352</v>
      </c>
      <c r="V565" s="4" t="s">
        <v>1884</v>
      </c>
      <c r="W565" s="4" t="s">
        <v>1954</v>
      </c>
      <c r="X565" s="4" t="s">
        <v>70</v>
      </c>
      <c r="Y565" s="4" t="s">
        <v>3521</v>
      </c>
      <c r="Z565" s="4" t="s">
        <v>1885</v>
      </c>
      <c r="AA565" s="4" t="s">
        <v>1886</v>
      </c>
      <c r="AB565" s="141">
        <f t="shared" si="46"/>
        <v>110000000000</v>
      </c>
      <c r="AC565" s="142">
        <f t="shared" si="47"/>
        <v>0</v>
      </c>
      <c r="AD565" s="4"/>
      <c r="AE565" s="4" t="s">
        <v>2037</v>
      </c>
      <c r="AF565" s="144" t="s">
        <v>6511</v>
      </c>
      <c r="AG565" s="4"/>
      <c r="AH565" s="4"/>
      <c r="AI565" s="4"/>
      <c r="AJ565" s="4"/>
      <c r="AK565" s="4"/>
    </row>
    <row r="566" spans="1:38">
      <c r="B566" s="145" t="s">
        <v>5175</v>
      </c>
      <c r="C566" s="4" t="s">
        <v>160</v>
      </c>
      <c r="D566" s="4" t="s">
        <v>1831</v>
      </c>
      <c r="E566" s="4" t="s">
        <v>1831</v>
      </c>
      <c r="F566" s="4" t="s">
        <v>1060</v>
      </c>
      <c r="G566" s="4" t="s">
        <v>6506</v>
      </c>
      <c r="H566" s="4" t="s">
        <v>1237</v>
      </c>
      <c r="I566" s="4" t="s">
        <v>1238</v>
      </c>
      <c r="J566" s="4" t="s">
        <v>6507</v>
      </c>
      <c r="K566" s="139">
        <v>240000000000</v>
      </c>
      <c r="L566" s="139">
        <v>240000000000</v>
      </c>
      <c r="M566" s="4" t="s">
        <v>5698</v>
      </c>
      <c r="N566" s="4" t="s">
        <v>3023</v>
      </c>
      <c r="O566" s="4" t="s">
        <v>2475</v>
      </c>
      <c r="P566" s="186">
        <f t="shared" si="44"/>
        <v>240000000000</v>
      </c>
      <c r="Q566" s="186">
        <f>K566-P566</f>
        <v>0</v>
      </c>
      <c r="R566" s="4">
        <v>77</v>
      </c>
      <c r="S566" s="4" t="s">
        <v>70</v>
      </c>
      <c r="T566" s="4" t="s">
        <v>70</v>
      </c>
      <c r="U566" s="140">
        <v>45352</v>
      </c>
      <c r="V566" s="4" t="s">
        <v>1884</v>
      </c>
      <c r="W566" s="4" t="s">
        <v>1954</v>
      </c>
      <c r="X566" s="146" t="s">
        <v>70</v>
      </c>
      <c r="Y566" s="140">
        <v>45364</v>
      </c>
      <c r="Z566" s="4" t="s">
        <v>1885</v>
      </c>
      <c r="AA566" s="4" t="s">
        <v>1886</v>
      </c>
      <c r="AB566" s="141">
        <f t="shared" si="46"/>
        <v>240000000000</v>
      </c>
      <c r="AC566" s="142">
        <f t="shared" si="47"/>
        <v>0</v>
      </c>
      <c r="AD566" s="4"/>
      <c r="AE566" s="4" t="s">
        <v>2037</v>
      </c>
      <c r="AF566" s="252" t="s">
        <v>6508</v>
      </c>
      <c r="AG566" s="4"/>
      <c r="AH566" s="4"/>
      <c r="AI566" s="4"/>
      <c r="AJ566" s="4"/>
      <c r="AK566" s="4"/>
    </row>
    <row r="567" spans="1:38">
      <c r="B567" s="145" t="s">
        <v>5175</v>
      </c>
      <c r="C567" s="4" t="s">
        <v>160</v>
      </c>
      <c r="D567" s="4" t="s">
        <v>1831</v>
      </c>
      <c r="E567" s="4" t="s">
        <v>1831</v>
      </c>
      <c r="F567" s="4" t="s">
        <v>1060</v>
      </c>
      <c r="G567" s="4" t="s">
        <v>6509</v>
      </c>
      <c r="H567" s="4" t="s">
        <v>1176</v>
      </c>
      <c r="I567" s="4" t="s">
        <v>1260</v>
      </c>
      <c r="J567" s="4" t="s">
        <v>6510</v>
      </c>
      <c r="K567" s="139">
        <v>180000000000</v>
      </c>
      <c r="L567" s="139">
        <v>180000000000</v>
      </c>
      <c r="M567" s="4" t="s">
        <v>6504</v>
      </c>
      <c r="N567" s="4" t="s">
        <v>3095</v>
      </c>
      <c r="O567" s="4" t="s">
        <v>2781</v>
      </c>
      <c r="P567" s="186">
        <f t="shared" si="44"/>
        <v>180000000000</v>
      </c>
      <c r="Q567" s="4"/>
      <c r="R567" s="4">
        <v>224</v>
      </c>
      <c r="S567" s="174" t="s">
        <v>70</v>
      </c>
      <c r="T567" s="4" t="s">
        <v>70</v>
      </c>
      <c r="U567" s="140">
        <v>45348</v>
      </c>
      <c r="V567" s="4" t="s">
        <v>1887</v>
      </c>
      <c r="W567" s="4" t="s">
        <v>1954</v>
      </c>
      <c r="X567" s="4" t="s">
        <v>70</v>
      </c>
      <c r="Y567" s="4" t="s">
        <v>3521</v>
      </c>
      <c r="Z567" s="4" t="s">
        <v>1885</v>
      </c>
      <c r="AA567" s="4" t="s">
        <v>1886</v>
      </c>
      <c r="AB567" s="141">
        <f t="shared" si="46"/>
        <v>180000000000</v>
      </c>
      <c r="AC567" s="142">
        <f t="shared" si="47"/>
        <v>0</v>
      </c>
      <c r="AD567" s="4"/>
      <c r="AE567" s="4" t="s">
        <v>2037</v>
      </c>
      <c r="AF567" s="144" t="s">
        <v>8245</v>
      </c>
      <c r="AG567" s="4"/>
      <c r="AH567" s="4"/>
      <c r="AI567" s="4"/>
      <c r="AJ567" s="4"/>
      <c r="AK567" s="4"/>
    </row>
    <row r="568" spans="1:38">
      <c r="B568" s="145" t="s">
        <v>5175</v>
      </c>
      <c r="C568" s="4" t="s">
        <v>160</v>
      </c>
      <c r="D568" s="4" t="s">
        <v>1831</v>
      </c>
      <c r="E568" s="4" t="s">
        <v>1831</v>
      </c>
      <c r="F568" s="4" t="s">
        <v>1060</v>
      </c>
      <c r="G568" s="4" t="s">
        <v>6512</v>
      </c>
      <c r="H568" s="4" t="s">
        <v>1170</v>
      </c>
      <c r="I568" s="4" t="s">
        <v>1269</v>
      </c>
      <c r="J568" s="4" t="s">
        <v>6513</v>
      </c>
      <c r="K568" s="139">
        <v>120000000000</v>
      </c>
      <c r="L568" s="139">
        <v>120000000000</v>
      </c>
      <c r="M568" s="4" t="s">
        <v>6504</v>
      </c>
      <c r="N568" s="4" t="s">
        <v>3095</v>
      </c>
      <c r="O568" s="4" t="s">
        <v>2781</v>
      </c>
      <c r="P568" s="186">
        <f t="shared" si="44"/>
        <v>120000000000</v>
      </c>
      <c r="Q568" s="186">
        <f>K568-P568</f>
        <v>0</v>
      </c>
      <c r="R568" s="4">
        <v>239</v>
      </c>
      <c r="S568" s="4" t="s">
        <v>70</v>
      </c>
      <c r="T568" s="4" t="s">
        <v>70</v>
      </c>
      <c r="U568" s="140">
        <v>45351</v>
      </c>
      <c r="V568" s="4" t="s">
        <v>1884</v>
      </c>
      <c r="W568" s="4" t="s">
        <v>1954</v>
      </c>
      <c r="X568" s="4" t="s">
        <v>70</v>
      </c>
      <c r="Y568" s="4" t="s">
        <v>3521</v>
      </c>
      <c r="Z568" s="4" t="s">
        <v>1885</v>
      </c>
      <c r="AA568" s="4" t="s">
        <v>1886</v>
      </c>
      <c r="AB568" s="141">
        <f t="shared" si="46"/>
        <v>120000000000</v>
      </c>
      <c r="AC568" s="142">
        <f t="shared" si="47"/>
        <v>0</v>
      </c>
      <c r="AD568" s="4"/>
      <c r="AE568" s="4" t="s">
        <v>2037</v>
      </c>
      <c r="AF568" s="144" t="s">
        <v>7564</v>
      </c>
      <c r="AG568" s="4"/>
      <c r="AH568" s="4"/>
      <c r="AI568" s="4"/>
      <c r="AJ568" s="4"/>
      <c r="AK568" s="4"/>
      <c r="AL568" t="s">
        <v>6388</v>
      </c>
    </row>
    <row r="569" spans="1:38">
      <c r="A569" t="s">
        <v>6494</v>
      </c>
      <c r="B569" s="145" t="s">
        <v>5175</v>
      </c>
      <c r="C569" s="4" t="s">
        <v>160</v>
      </c>
      <c r="D569" s="4" t="s">
        <v>1831</v>
      </c>
      <c r="E569" s="4" t="s">
        <v>1831</v>
      </c>
      <c r="F569" s="4" t="s">
        <v>1060</v>
      </c>
      <c r="G569" s="4" t="s">
        <v>6515</v>
      </c>
      <c r="H569" s="4" t="s">
        <v>1162</v>
      </c>
      <c r="I569" s="4" t="s">
        <v>1163</v>
      </c>
      <c r="J569" s="4" t="s">
        <v>6516</v>
      </c>
      <c r="K569" s="139">
        <v>370000000000</v>
      </c>
      <c r="L569" s="139">
        <v>370000000000</v>
      </c>
      <c r="M569" s="4" t="s">
        <v>1908</v>
      </c>
      <c r="N569" s="4" t="s">
        <v>3268</v>
      </c>
      <c r="O569" s="4" t="s">
        <v>1907</v>
      </c>
      <c r="P569" s="186">
        <f t="shared" si="44"/>
        <v>370000000000</v>
      </c>
      <c r="Q569" s="186">
        <f>L569-P569</f>
        <v>0</v>
      </c>
      <c r="R569" s="4">
        <v>245</v>
      </c>
      <c r="S569" s="4" t="s">
        <v>70</v>
      </c>
      <c r="T569" s="4" t="s">
        <v>70</v>
      </c>
      <c r="U569" s="140">
        <v>45353</v>
      </c>
      <c r="V569" s="4" t="s">
        <v>1884</v>
      </c>
      <c r="W569" s="4" t="s">
        <v>1954</v>
      </c>
      <c r="X569" s="146" t="s">
        <v>70</v>
      </c>
      <c r="Y569" s="140">
        <v>45371</v>
      </c>
      <c r="Z569" s="4" t="s">
        <v>1885</v>
      </c>
      <c r="AA569" s="4" t="s">
        <v>1886</v>
      </c>
      <c r="AB569" s="141">
        <f t="shared" si="46"/>
        <v>370000000000</v>
      </c>
      <c r="AC569" s="142">
        <f t="shared" si="47"/>
        <v>0</v>
      </c>
      <c r="AD569" s="4"/>
      <c r="AE569" s="4" t="s">
        <v>2037</v>
      </c>
      <c r="AF569" s="144" t="s">
        <v>6517</v>
      </c>
      <c r="AG569" s="4"/>
      <c r="AH569" s="4"/>
      <c r="AI569" s="4"/>
      <c r="AJ569" s="4"/>
      <c r="AK569" s="4"/>
      <c r="AL569" t="s">
        <v>2116</v>
      </c>
    </row>
    <row r="570" spans="1:38">
      <c r="B570" s="145" t="s">
        <v>5175</v>
      </c>
      <c r="C570" s="4" t="s">
        <v>160</v>
      </c>
      <c r="D570" s="4" t="s">
        <v>1831</v>
      </c>
      <c r="E570" s="4" t="s">
        <v>1831</v>
      </c>
      <c r="F570" s="4" t="s">
        <v>1060</v>
      </c>
      <c r="G570" s="4" t="s">
        <v>6518</v>
      </c>
      <c r="H570" s="4" t="s">
        <v>1208</v>
      </c>
      <c r="I570" s="4" t="s">
        <v>1249</v>
      </c>
      <c r="J570" s="4" t="s">
        <v>6519</v>
      </c>
      <c r="K570" s="139">
        <v>220000000000</v>
      </c>
      <c r="L570" s="139">
        <v>220000000000</v>
      </c>
      <c r="M570" s="4" t="s">
        <v>1908</v>
      </c>
      <c r="N570" s="4" t="s">
        <v>3268</v>
      </c>
      <c r="O570" s="4" t="s">
        <v>1907</v>
      </c>
      <c r="P570" s="186">
        <f t="shared" si="44"/>
        <v>220000000000</v>
      </c>
      <c r="Q570" s="186">
        <f>K570-P570</f>
        <v>0</v>
      </c>
      <c r="R570" s="4">
        <v>87</v>
      </c>
      <c r="S570" s="4" t="s">
        <v>70</v>
      </c>
      <c r="T570" s="4" t="s">
        <v>70</v>
      </c>
      <c r="U570" s="140">
        <v>45352</v>
      </c>
      <c r="V570" s="4" t="s">
        <v>1884</v>
      </c>
      <c r="W570" s="4" t="s">
        <v>1954</v>
      </c>
      <c r="X570" s="146" t="s">
        <v>70</v>
      </c>
      <c r="Y570" s="265">
        <v>45376</v>
      </c>
      <c r="Z570" s="146" t="s">
        <v>1888</v>
      </c>
      <c r="AA570" s="4" t="s">
        <v>1886</v>
      </c>
      <c r="AB570" s="141">
        <f t="shared" si="46"/>
        <v>220000000000</v>
      </c>
      <c r="AC570" s="142">
        <f t="shared" si="47"/>
        <v>0</v>
      </c>
      <c r="AD570" s="4"/>
      <c r="AE570" s="4" t="s">
        <v>2037</v>
      </c>
      <c r="AF570" s="144" t="s">
        <v>9444</v>
      </c>
      <c r="AG570" s="4"/>
      <c r="AH570" s="4"/>
      <c r="AI570" s="4"/>
      <c r="AJ570" s="4"/>
      <c r="AK570" s="4"/>
    </row>
    <row r="571" spans="1:38">
      <c r="B571" s="145" t="s">
        <v>5175</v>
      </c>
      <c r="C571" s="4" t="s">
        <v>160</v>
      </c>
      <c r="D571" s="4" t="s">
        <v>1831</v>
      </c>
      <c r="E571" s="4" t="s">
        <v>1831</v>
      </c>
      <c r="F571" s="4" t="s">
        <v>1060</v>
      </c>
      <c r="G571" s="4" t="s">
        <v>6520</v>
      </c>
      <c r="H571" s="4" t="s">
        <v>1250</v>
      </c>
      <c r="I571" s="4" t="s">
        <v>1251</v>
      </c>
      <c r="J571" s="4" t="s">
        <v>6521</v>
      </c>
      <c r="K571" s="139">
        <v>220000000000</v>
      </c>
      <c r="L571" s="139">
        <v>220000000000</v>
      </c>
      <c r="M571" s="4" t="s">
        <v>1908</v>
      </c>
      <c r="N571" s="4" t="s">
        <v>3333</v>
      </c>
      <c r="O571" s="4" t="s">
        <v>3334</v>
      </c>
      <c r="P571" s="186">
        <f t="shared" si="44"/>
        <v>220000000000</v>
      </c>
      <c r="Q571" s="4"/>
      <c r="R571" s="4">
        <v>220</v>
      </c>
      <c r="S571" s="174" t="s">
        <v>70</v>
      </c>
      <c r="T571" s="4" t="s">
        <v>70</v>
      </c>
      <c r="U571" s="140">
        <v>45348</v>
      </c>
      <c r="V571" s="4" t="s">
        <v>1887</v>
      </c>
      <c r="W571" s="4" t="s">
        <v>1954</v>
      </c>
      <c r="X571" s="146" t="s">
        <v>70</v>
      </c>
      <c r="Y571" s="140">
        <v>45365</v>
      </c>
      <c r="Z571" s="4" t="s">
        <v>1885</v>
      </c>
      <c r="AA571" s="4" t="s">
        <v>1886</v>
      </c>
      <c r="AB571" s="141">
        <f t="shared" si="46"/>
        <v>220000000000</v>
      </c>
      <c r="AC571" s="142">
        <f t="shared" si="47"/>
        <v>0</v>
      </c>
      <c r="AD571" s="4"/>
      <c r="AE571" s="4" t="s">
        <v>2037</v>
      </c>
      <c r="AF571" s="252" t="s">
        <v>6522</v>
      </c>
      <c r="AG571" s="4"/>
      <c r="AH571" s="4"/>
      <c r="AI571" s="4"/>
      <c r="AJ571" s="4"/>
      <c r="AK571" s="4"/>
    </row>
    <row r="572" spans="1:38">
      <c r="B572" s="145" t="s">
        <v>5175</v>
      </c>
      <c r="C572" s="4" t="s">
        <v>160</v>
      </c>
      <c r="D572" s="4" t="s">
        <v>1831</v>
      </c>
      <c r="E572" s="4" t="s">
        <v>1831</v>
      </c>
      <c r="F572" s="4" t="s">
        <v>1060</v>
      </c>
      <c r="G572" s="4" t="s">
        <v>6523</v>
      </c>
      <c r="H572" s="4" t="s">
        <v>1240</v>
      </c>
      <c r="I572" s="4" t="s">
        <v>1241</v>
      </c>
      <c r="J572" s="4" t="s">
        <v>6524</v>
      </c>
      <c r="K572" s="139">
        <v>230000000000</v>
      </c>
      <c r="L572" s="139">
        <v>230000000000</v>
      </c>
      <c r="M572" s="4" t="s">
        <v>1908</v>
      </c>
      <c r="N572" s="4" t="s">
        <v>3444</v>
      </c>
      <c r="O572" s="4" t="s">
        <v>1907</v>
      </c>
      <c r="P572" s="186">
        <f t="shared" si="44"/>
        <v>230000000000</v>
      </c>
      <c r="Q572" s="186">
        <f>P572-K572</f>
        <v>0</v>
      </c>
      <c r="R572" s="4">
        <v>204</v>
      </c>
      <c r="S572" s="174" t="s">
        <v>70</v>
      </c>
      <c r="T572" s="4" t="s">
        <v>70</v>
      </c>
      <c r="U572" s="140">
        <v>45348</v>
      </c>
      <c r="V572" s="4" t="s">
        <v>1887</v>
      </c>
      <c r="W572" s="4" t="s">
        <v>1954</v>
      </c>
      <c r="X572" s="146" t="s">
        <v>70</v>
      </c>
      <c r="Y572" s="140">
        <v>45366</v>
      </c>
      <c r="Z572" s="4" t="s">
        <v>1885</v>
      </c>
      <c r="AA572" s="4" t="s">
        <v>1886</v>
      </c>
      <c r="AB572" s="141">
        <f t="shared" si="46"/>
        <v>230000000000</v>
      </c>
      <c r="AC572" s="142">
        <f t="shared" si="47"/>
        <v>0</v>
      </c>
      <c r="AD572" s="4"/>
      <c r="AE572" s="4" t="s">
        <v>2037</v>
      </c>
      <c r="AF572" s="144" t="s">
        <v>6525</v>
      </c>
      <c r="AG572" s="4"/>
      <c r="AH572" s="4"/>
      <c r="AI572" s="4"/>
      <c r="AJ572" s="4"/>
      <c r="AK572" s="4"/>
    </row>
    <row r="573" spans="1:38">
      <c r="B573" s="145" t="s">
        <v>5175</v>
      </c>
      <c r="C573" s="4" t="s">
        <v>160</v>
      </c>
      <c r="D573" s="4" t="s">
        <v>1831</v>
      </c>
      <c r="E573" s="4" t="s">
        <v>1831</v>
      </c>
      <c r="F573" s="4" t="s">
        <v>1060</v>
      </c>
      <c r="G573" s="4" t="s">
        <v>6526</v>
      </c>
      <c r="H573" s="4" t="s">
        <v>1265</v>
      </c>
      <c r="I573" s="4" t="s">
        <v>1266</v>
      </c>
      <c r="J573" s="4" t="s">
        <v>6527</v>
      </c>
      <c r="K573" s="139">
        <v>150000000000</v>
      </c>
      <c r="L573" s="139">
        <v>150000000000</v>
      </c>
      <c r="M573" s="4" t="s">
        <v>1908</v>
      </c>
      <c r="N573" s="4" t="s">
        <v>2992</v>
      </c>
      <c r="O573" s="4" t="s">
        <v>2156</v>
      </c>
      <c r="P573" s="186">
        <f t="shared" si="44"/>
        <v>150000000000</v>
      </c>
      <c r="Q573" s="4"/>
      <c r="R573" s="4">
        <v>227</v>
      </c>
      <c r="S573" s="174" t="s">
        <v>70</v>
      </c>
      <c r="T573" s="4" t="s">
        <v>70</v>
      </c>
      <c r="U573" s="140">
        <v>45348</v>
      </c>
      <c r="V573" s="4" t="s">
        <v>1887</v>
      </c>
      <c r="W573" s="4" t="s">
        <v>1954</v>
      </c>
      <c r="X573" s="146" t="s">
        <v>70</v>
      </c>
      <c r="Y573" s="140">
        <v>45365</v>
      </c>
      <c r="Z573" s="4" t="s">
        <v>1885</v>
      </c>
      <c r="AA573" s="4" t="s">
        <v>1886</v>
      </c>
      <c r="AB573" s="141">
        <f t="shared" si="46"/>
        <v>150000000000</v>
      </c>
      <c r="AC573" s="142">
        <f t="shared" si="47"/>
        <v>0</v>
      </c>
      <c r="AD573" s="4"/>
      <c r="AE573" s="4" t="s">
        <v>2037</v>
      </c>
      <c r="AF573" s="252" t="s">
        <v>6528</v>
      </c>
      <c r="AG573" s="4"/>
      <c r="AH573" s="4"/>
      <c r="AI573" s="4"/>
      <c r="AJ573" s="4"/>
      <c r="AK573" s="4"/>
    </row>
    <row r="574" spans="1:38">
      <c r="B574" s="145" t="s">
        <v>5175</v>
      </c>
      <c r="C574" s="4" t="s">
        <v>160</v>
      </c>
      <c r="D574" s="4" t="s">
        <v>1831</v>
      </c>
      <c r="E574" s="4" t="s">
        <v>1831</v>
      </c>
      <c r="F574" s="4" t="s">
        <v>1060</v>
      </c>
      <c r="G574" s="4" t="s">
        <v>6529</v>
      </c>
      <c r="H574" s="4" t="s">
        <v>1196</v>
      </c>
      <c r="I574" s="4" t="s">
        <v>1197</v>
      </c>
      <c r="J574" s="4" t="s">
        <v>6530</v>
      </c>
      <c r="K574" s="139">
        <v>290000000000</v>
      </c>
      <c r="L574" s="139">
        <v>290000000000</v>
      </c>
      <c r="M574" s="4" t="s">
        <v>1908</v>
      </c>
      <c r="N574" s="4" t="s">
        <v>3444</v>
      </c>
      <c r="O574" s="4" t="s">
        <v>1907</v>
      </c>
      <c r="P574" s="186">
        <f t="shared" si="44"/>
        <v>290000000000</v>
      </c>
      <c r="Q574" s="4"/>
      <c r="R574" s="4">
        <v>229</v>
      </c>
      <c r="S574" s="174" t="s">
        <v>70</v>
      </c>
      <c r="T574" s="4" t="s">
        <v>70</v>
      </c>
      <c r="U574" s="140">
        <v>45348</v>
      </c>
      <c r="V574" s="4" t="s">
        <v>1887</v>
      </c>
      <c r="W574" s="4" t="s">
        <v>1954</v>
      </c>
      <c r="X574" s="146" t="s">
        <v>70</v>
      </c>
      <c r="Y574" s="140">
        <v>45369</v>
      </c>
      <c r="Z574" s="4" t="s">
        <v>1885</v>
      </c>
      <c r="AA574" s="4" t="s">
        <v>1886</v>
      </c>
      <c r="AB574" s="141">
        <f t="shared" si="46"/>
        <v>290000000000</v>
      </c>
      <c r="AC574" s="142">
        <f t="shared" si="47"/>
        <v>0</v>
      </c>
      <c r="AD574" s="4"/>
      <c r="AE574" s="4" t="s">
        <v>2037</v>
      </c>
      <c r="AF574" s="144" t="s">
        <v>6531</v>
      </c>
      <c r="AG574" s="4"/>
      <c r="AH574" s="4"/>
      <c r="AI574" s="4"/>
      <c r="AJ574" s="4"/>
      <c r="AK574" s="4"/>
    </row>
    <row r="575" spans="1:38">
      <c r="B575" s="145" t="s">
        <v>5175</v>
      </c>
      <c r="C575" s="4" t="s">
        <v>160</v>
      </c>
      <c r="D575" s="4" t="s">
        <v>1831</v>
      </c>
      <c r="E575" s="4" t="s">
        <v>1831</v>
      </c>
      <c r="F575" s="4" t="s">
        <v>1060</v>
      </c>
      <c r="G575" s="4" t="s">
        <v>6532</v>
      </c>
      <c r="H575" s="4" t="s">
        <v>1174</v>
      </c>
      <c r="I575" s="4" t="s">
        <v>1175</v>
      </c>
      <c r="J575" s="4" t="s">
        <v>6533</v>
      </c>
      <c r="K575" s="139">
        <v>360000000000</v>
      </c>
      <c r="L575" s="139">
        <v>360000000000</v>
      </c>
      <c r="M575" s="4" t="s">
        <v>1908</v>
      </c>
      <c r="N575" s="4" t="s">
        <v>3444</v>
      </c>
      <c r="O575" s="4" t="s">
        <v>1907</v>
      </c>
      <c r="P575" s="186">
        <f t="shared" si="44"/>
        <v>360000000000</v>
      </c>
      <c r="Q575" s="186">
        <f>K575-P575</f>
        <v>0</v>
      </c>
      <c r="R575" s="4">
        <v>192</v>
      </c>
      <c r="S575" s="174" t="s">
        <v>70</v>
      </c>
      <c r="T575" s="4" t="s">
        <v>70</v>
      </c>
      <c r="U575" s="140">
        <v>45348</v>
      </c>
      <c r="V575" s="4" t="s">
        <v>1887</v>
      </c>
      <c r="W575" s="4" t="s">
        <v>1954</v>
      </c>
      <c r="X575" s="146" t="s">
        <v>70</v>
      </c>
      <c r="Y575" s="265">
        <v>45376</v>
      </c>
      <c r="Z575" s="146" t="s">
        <v>1888</v>
      </c>
      <c r="AA575" s="4" t="s">
        <v>1886</v>
      </c>
      <c r="AB575" s="141">
        <f t="shared" si="46"/>
        <v>360000000000</v>
      </c>
      <c r="AC575" s="142">
        <f t="shared" si="47"/>
        <v>0</v>
      </c>
      <c r="AD575" s="4"/>
      <c r="AE575" s="4" t="s">
        <v>2037</v>
      </c>
      <c r="AF575" s="144" t="s">
        <v>9445</v>
      </c>
      <c r="AG575" s="4"/>
      <c r="AH575" s="4"/>
      <c r="AI575" s="4"/>
      <c r="AJ575" s="4"/>
      <c r="AK575" s="4"/>
    </row>
    <row r="576" spans="1:38">
      <c r="B576" s="145" t="s">
        <v>5175</v>
      </c>
      <c r="C576" s="4" t="s">
        <v>160</v>
      </c>
      <c r="D576" s="4" t="s">
        <v>1831</v>
      </c>
      <c r="E576" s="4" t="s">
        <v>1831</v>
      </c>
      <c r="F576" s="4" t="s">
        <v>1060</v>
      </c>
      <c r="G576" s="4" t="s">
        <v>6534</v>
      </c>
      <c r="H576" s="4" t="s">
        <v>1165</v>
      </c>
      <c r="I576" s="4" t="s">
        <v>1166</v>
      </c>
      <c r="J576" s="4" t="s">
        <v>6535</v>
      </c>
      <c r="K576" s="139">
        <v>370000000000</v>
      </c>
      <c r="L576" s="139">
        <v>370000000000</v>
      </c>
      <c r="M576" s="4" t="s">
        <v>1908</v>
      </c>
      <c r="N576" s="4" t="s">
        <v>3268</v>
      </c>
      <c r="O576" s="4" t="s">
        <v>1907</v>
      </c>
      <c r="P576" s="186">
        <f t="shared" si="44"/>
        <v>370000000000</v>
      </c>
      <c r="Q576" s="4"/>
      <c r="R576" s="4">
        <v>225</v>
      </c>
      <c r="S576" s="174" t="s">
        <v>70</v>
      </c>
      <c r="T576" s="4" t="s">
        <v>70</v>
      </c>
      <c r="U576" s="140">
        <v>45348</v>
      </c>
      <c r="V576" s="4" t="s">
        <v>1887</v>
      </c>
      <c r="W576" s="4" t="s">
        <v>1954</v>
      </c>
      <c r="X576" s="146" t="s">
        <v>70</v>
      </c>
      <c r="Y576" s="140">
        <v>45363</v>
      </c>
      <c r="Z576" s="4" t="s">
        <v>1885</v>
      </c>
      <c r="AA576" s="4" t="s">
        <v>1886</v>
      </c>
      <c r="AB576" s="141">
        <f t="shared" si="46"/>
        <v>370000000000</v>
      </c>
      <c r="AC576" s="142">
        <f>P576-AB576</f>
        <v>0</v>
      </c>
      <c r="AD576" s="4"/>
      <c r="AE576" s="4" t="s">
        <v>2037</v>
      </c>
      <c r="AF576" s="252" t="s">
        <v>6536</v>
      </c>
      <c r="AG576" s="4"/>
      <c r="AH576" s="4"/>
      <c r="AI576" s="4"/>
      <c r="AJ576" s="4"/>
      <c r="AK576" s="4"/>
    </row>
    <row r="577" spans="2:37">
      <c r="B577" s="145" t="s">
        <v>5175</v>
      </c>
      <c r="C577" s="4" t="s">
        <v>160</v>
      </c>
      <c r="D577" s="4" t="s">
        <v>2085</v>
      </c>
      <c r="E577" s="4" t="s">
        <v>1994</v>
      </c>
      <c r="F577" s="4" t="s">
        <v>1060</v>
      </c>
      <c r="G577" s="4" t="s">
        <v>6537</v>
      </c>
      <c r="H577" s="4" t="s">
        <v>1345</v>
      </c>
      <c r="I577" s="4" t="s">
        <v>1346</v>
      </c>
      <c r="J577" s="4" t="s">
        <v>6538</v>
      </c>
      <c r="K577" s="139">
        <v>250000000</v>
      </c>
      <c r="L577" s="139">
        <v>250000000</v>
      </c>
      <c r="M577" s="4" t="s">
        <v>5347</v>
      </c>
      <c r="N577" s="4" t="s">
        <v>3662</v>
      </c>
      <c r="O577" s="4" t="s">
        <v>3240</v>
      </c>
      <c r="P577" s="186">
        <f t="shared" si="44"/>
        <v>250000000</v>
      </c>
      <c r="Q577" s="4"/>
      <c r="R577" s="4">
        <v>219</v>
      </c>
      <c r="S577" s="174" t="s">
        <v>70</v>
      </c>
      <c r="T577" s="4" t="s">
        <v>70</v>
      </c>
      <c r="U577" s="140">
        <v>45348</v>
      </c>
      <c r="V577" s="4" t="s">
        <v>1887</v>
      </c>
      <c r="W577" s="4" t="s">
        <v>1954</v>
      </c>
      <c r="X577" s="146">
        <v>0</v>
      </c>
      <c r="Y577" s="146">
        <v>0</v>
      </c>
      <c r="Z577" s="146">
        <v>0</v>
      </c>
      <c r="AA577" s="4"/>
      <c r="AB577" s="141"/>
      <c r="AC577" s="142"/>
      <c r="AD577" s="4"/>
      <c r="AE577" s="4"/>
      <c r="AF577" s="144"/>
      <c r="AG577" s="4"/>
      <c r="AH577" s="143" t="s">
        <v>70</v>
      </c>
      <c r="AI577" s="4"/>
      <c r="AJ577" s="143" t="s">
        <v>9560</v>
      </c>
      <c r="AK577" s="143" t="s">
        <v>9553</v>
      </c>
    </row>
    <row r="578" spans="2:37">
      <c r="B578" s="175" t="s">
        <v>5175</v>
      </c>
      <c r="C578" s="174" t="s">
        <v>160</v>
      </c>
      <c r="D578" s="4" t="s">
        <v>6539</v>
      </c>
      <c r="E578" s="4" t="s">
        <v>6539</v>
      </c>
      <c r="F578" s="4" t="s">
        <v>1060</v>
      </c>
      <c r="G578" s="4" t="s">
        <v>6540</v>
      </c>
      <c r="H578" s="4" t="s">
        <v>1463</v>
      </c>
      <c r="I578" s="4" t="s">
        <v>1464</v>
      </c>
      <c r="J578" s="4" t="s">
        <v>6541</v>
      </c>
      <c r="K578" s="139">
        <v>3500000000</v>
      </c>
      <c r="L578" s="139">
        <v>3500000000</v>
      </c>
      <c r="M578" s="4" t="s">
        <v>5713</v>
      </c>
      <c r="N578" s="4" t="s">
        <v>3394</v>
      </c>
      <c r="O578" s="4" t="s">
        <v>2573</v>
      </c>
      <c r="P578" s="186">
        <f t="shared" si="44"/>
        <v>3500000000</v>
      </c>
      <c r="Q578" s="4"/>
      <c r="R578" s="4">
        <v>135</v>
      </c>
      <c r="S578" s="174" t="s">
        <v>70</v>
      </c>
      <c r="T578" s="4" t="s">
        <v>70</v>
      </c>
      <c r="U578" s="140">
        <v>45341</v>
      </c>
      <c r="V578" s="4" t="s">
        <v>1884</v>
      </c>
      <c r="W578" s="4" t="s">
        <v>1954</v>
      </c>
      <c r="X578" s="146">
        <v>0</v>
      </c>
      <c r="Y578" s="146">
        <v>0</v>
      </c>
      <c r="Z578" s="146">
        <v>0</v>
      </c>
      <c r="AA578" s="4"/>
      <c r="AB578" s="141"/>
      <c r="AC578" s="142"/>
      <c r="AD578" s="4"/>
      <c r="AE578" s="4"/>
      <c r="AF578" s="144"/>
      <c r="AG578" s="4"/>
      <c r="AH578" s="143" t="s">
        <v>70</v>
      </c>
      <c r="AI578" s="4"/>
      <c r="AJ578" s="143" t="s">
        <v>9560</v>
      </c>
      <c r="AK578" s="143" t="s">
        <v>9553</v>
      </c>
    </row>
    <row r="579" spans="2:37">
      <c r="B579" s="175" t="s">
        <v>5175</v>
      </c>
      <c r="C579" s="174" t="s">
        <v>160</v>
      </c>
      <c r="D579" s="4" t="s">
        <v>6539</v>
      </c>
      <c r="E579" s="4" t="s">
        <v>6539</v>
      </c>
      <c r="F579" s="4" t="s">
        <v>1060</v>
      </c>
      <c r="G579" s="4" t="s">
        <v>6542</v>
      </c>
      <c r="H579" s="4" t="s">
        <v>1463</v>
      </c>
      <c r="I579" s="4" t="s">
        <v>1464</v>
      </c>
      <c r="J579" s="4" t="s">
        <v>6543</v>
      </c>
      <c r="K579" s="139">
        <v>3500000000</v>
      </c>
      <c r="L579" s="139">
        <v>3500000000</v>
      </c>
      <c r="M579" s="4" t="s">
        <v>5713</v>
      </c>
      <c r="N579" s="4" t="s">
        <v>3394</v>
      </c>
      <c r="O579" s="4" t="s">
        <v>3225</v>
      </c>
      <c r="P579" s="186">
        <f t="shared" si="44"/>
        <v>3500000000</v>
      </c>
      <c r="Q579" s="4"/>
      <c r="R579" s="4">
        <v>135</v>
      </c>
      <c r="S579" s="174" t="s">
        <v>70</v>
      </c>
      <c r="T579" s="4" t="s">
        <v>70</v>
      </c>
      <c r="U579" s="140">
        <v>45341</v>
      </c>
      <c r="V579" s="4" t="s">
        <v>1884</v>
      </c>
      <c r="W579" s="4" t="s">
        <v>1954</v>
      </c>
      <c r="X579" s="146">
        <v>0</v>
      </c>
      <c r="Y579" s="146">
        <v>0</v>
      </c>
      <c r="Z579" s="146">
        <v>0</v>
      </c>
      <c r="AA579" s="4"/>
      <c r="AB579" s="141"/>
      <c r="AC579" s="142"/>
      <c r="AD579" s="4"/>
      <c r="AE579" s="4"/>
      <c r="AF579" s="144"/>
      <c r="AG579" s="4"/>
      <c r="AH579" s="143" t="s">
        <v>70</v>
      </c>
      <c r="AI579" s="4"/>
      <c r="AJ579" s="143" t="s">
        <v>9560</v>
      </c>
      <c r="AK579" s="143" t="s">
        <v>9553</v>
      </c>
    </row>
    <row r="580" spans="2:37">
      <c r="B580" s="175" t="s">
        <v>5175</v>
      </c>
      <c r="C580" s="174" t="s">
        <v>160</v>
      </c>
      <c r="D580" s="4" t="s">
        <v>6539</v>
      </c>
      <c r="E580" s="4" t="s">
        <v>6539</v>
      </c>
      <c r="F580" s="4" t="s">
        <v>1060</v>
      </c>
      <c r="G580" s="4" t="s">
        <v>6544</v>
      </c>
      <c r="H580" s="4" t="s">
        <v>1463</v>
      </c>
      <c r="I580" s="4" t="s">
        <v>1464</v>
      </c>
      <c r="J580" s="4" t="s">
        <v>6545</v>
      </c>
      <c r="K580" s="139">
        <v>3500000000</v>
      </c>
      <c r="L580" s="139">
        <v>3500000000</v>
      </c>
      <c r="M580" s="4" t="s">
        <v>5713</v>
      </c>
      <c r="N580" s="4" t="s">
        <v>3394</v>
      </c>
      <c r="O580" s="4" t="s">
        <v>2598</v>
      </c>
      <c r="P580" s="186">
        <f t="shared" ref="P580:P643" si="53">L580</f>
        <v>3500000000</v>
      </c>
      <c r="Q580" s="4"/>
      <c r="R580" s="4">
        <v>135</v>
      </c>
      <c r="S580" s="174" t="s">
        <v>70</v>
      </c>
      <c r="T580" s="4" t="s">
        <v>70</v>
      </c>
      <c r="U580" s="140">
        <v>45341</v>
      </c>
      <c r="V580" s="4" t="s">
        <v>1884</v>
      </c>
      <c r="W580" s="4" t="s">
        <v>1954</v>
      </c>
      <c r="X580" s="146">
        <v>0</v>
      </c>
      <c r="Y580" s="146">
        <v>0</v>
      </c>
      <c r="Z580" s="146">
        <v>0</v>
      </c>
      <c r="AA580" s="4"/>
      <c r="AB580" s="141"/>
      <c r="AC580" s="142"/>
      <c r="AD580" s="4"/>
      <c r="AE580" s="4"/>
      <c r="AF580" s="144"/>
      <c r="AG580" s="4"/>
      <c r="AH580" s="143" t="s">
        <v>70</v>
      </c>
      <c r="AI580" s="4"/>
      <c r="AJ580" s="143" t="s">
        <v>9560</v>
      </c>
      <c r="AK580" s="143" t="s">
        <v>9553</v>
      </c>
    </row>
    <row r="581" spans="2:37">
      <c r="B581" s="175" t="s">
        <v>5175</v>
      </c>
      <c r="C581" s="174" t="s">
        <v>160</v>
      </c>
      <c r="D581" s="4" t="s">
        <v>6539</v>
      </c>
      <c r="E581" s="4" t="s">
        <v>6539</v>
      </c>
      <c r="F581" s="4" t="s">
        <v>1060</v>
      </c>
      <c r="G581" s="4" t="s">
        <v>6546</v>
      </c>
      <c r="H581" s="4" t="s">
        <v>1463</v>
      </c>
      <c r="I581" s="4" t="s">
        <v>1464</v>
      </c>
      <c r="J581" s="4" t="s">
        <v>6547</v>
      </c>
      <c r="K581" s="139">
        <v>3500000000</v>
      </c>
      <c r="L581" s="139">
        <v>3500000000</v>
      </c>
      <c r="M581" s="4" t="s">
        <v>5713</v>
      </c>
      <c r="N581" s="4" t="s">
        <v>3394</v>
      </c>
      <c r="O581" s="4" t="s">
        <v>3492</v>
      </c>
      <c r="P581" s="186">
        <f t="shared" si="53"/>
        <v>3500000000</v>
      </c>
      <c r="Q581" s="4"/>
      <c r="R581" s="4">
        <v>135</v>
      </c>
      <c r="S581" s="174" t="s">
        <v>70</v>
      </c>
      <c r="T581" s="4" t="s">
        <v>70</v>
      </c>
      <c r="U581" s="140">
        <v>45341</v>
      </c>
      <c r="V581" s="4" t="s">
        <v>1884</v>
      </c>
      <c r="W581" s="4" t="s">
        <v>1954</v>
      </c>
      <c r="X581" s="146">
        <v>0</v>
      </c>
      <c r="Y581" s="146">
        <v>0</v>
      </c>
      <c r="Z581" s="146">
        <v>0</v>
      </c>
      <c r="AA581" s="4"/>
      <c r="AB581" s="141"/>
      <c r="AC581" s="142"/>
      <c r="AD581" s="4"/>
      <c r="AE581" s="4"/>
      <c r="AF581" s="144"/>
      <c r="AG581" s="4"/>
      <c r="AH581" s="143" t="s">
        <v>70</v>
      </c>
      <c r="AI581" s="4"/>
      <c r="AJ581" s="143" t="s">
        <v>9560</v>
      </c>
      <c r="AK581" s="143" t="s">
        <v>9553</v>
      </c>
    </row>
    <row r="582" spans="2:37">
      <c r="B582" s="175" t="s">
        <v>5175</v>
      </c>
      <c r="C582" s="174" t="s">
        <v>160</v>
      </c>
      <c r="D582" s="4" t="s">
        <v>6539</v>
      </c>
      <c r="E582" s="4" t="s">
        <v>6539</v>
      </c>
      <c r="F582" s="4" t="s">
        <v>1060</v>
      </c>
      <c r="G582" s="4" t="s">
        <v>6548</v>
      </c>
      <c r="H582" s="4" t="s">
        <v>1479</v>
      </c>
      <c r="I582" s="4" t="s">
        <v>1480</v>
      </c>
      <c r="J582" s="4" t="s">
        <v>6549</v>
      </c>
      <c r="K582" s="139">
        <v>500000000</v>
      </c>
      <c r="L582" s="139">
        <v>500000000</v>
      </c>
      <c r="M582" s="4" t="s">
        <v>5873</v>
      </c>
      <c r="N582" s="4" t="s">
        <v>3417</v>
      </c>
      <c r="O582" s="4" t="s">
        <v>1918</v>
      </c>
      <c r="P582" s="186">
        <f t="shared" si="53"/>
        <v>500000000</v>
      </c>
      <c r="Q582" s="4"/>
      <c r="R582" s="4">
        <v>138</v>
      </c>
      <c r="S582" s="174" t="s">
        <v>70</v>
      </c>
      <c r="T582" s="4" t="s">
        <v>70</v>
      </c>
      <c r="U582" s="140">
        <v>45341</v>
      </c>
      <c r="V582" s="4" t="s">
        <v>1884</v>
      </c>
      <c r="W582" s="4" t="s">
        <v>1954</v>
      </c>
      <c r="X582" s="146">
        <v>0</v>
      </c>
      <c r="Y582" s="146">
        <v>0</v>
      </c>
      <c r="Z582" s="146">
        <v>0</v>
      </c>
      <c r="AA582" s="4"/>
      <c r="AB582" s="141"/>
      <c r="AC582" s="142"/>
      <c r="AD582" s="4"/>
      <c r="AE582" s="4"/>
      <c r="AF582" s="144"/>
      <c r="AG582" s="4"/>
      <c r="AH582" s="143" t="s">
        <v>70</v>
      </c>
      <c r="AI582" s="4"/>
      <c r="AJ582" s="143" t="s">
        <v>9560</v>
      </c>
      <c r="AK582" s="143" t="s">
        <v>9553</v>
      </c>
    </row>
    <row r="583" spans="2:37">
      <c r="B583" s="175" t="s">
        <v>5175</v>
      </c>
      <c r="C583" s="174" t="s">
        <v>160</v>
      </c>
      <c r="D583" s="4" t="s">
        <v>6539</v>
      </c>
      <c r="E583" s="4" t="s">
        <v>6539</v>
      </c>
      <c r="F583" s="4" t="s">
        <v>1060</v>
      </c>
      <c r="G583" s="4" t="s">
        <v>6550</v>
      </c>
      <c r="H583" s="4" t="s">
        <v>1479</v>
      </c>
      <c r="I583" s="4" t="s">
        <v>1480</v>
      </c>
      <c r="J583" s="4" t="s">
        <v>6551</v>
      </c>
      <c r="K583" s="139">
        <v>700000000</v>
      </c>
      <c r="L583" s="139">
        <v>700000000</v>
      </c>
      <c r="M583" s="4" t="s">
        <v>5651</v>
      </c>
      <c r="N583" s="4" t="s">
        <v>2715</v>
      </c>
      <c r="O583" s="4" t="s">
        <v>3037</v>
      </c>
      <c r="P583" s="186">
        <f t="shared" si="53"/>
        <v>700000000</v>
      </c>
      <c r="Q583" s="4"/>
      <c r="R583" s="4">
        <v>138</v>
      </c>
      <c r="S583" s="174" t="s">
        <v>70</v>
      </c>
      <c r="T583" s="4" t="s">
        <v>70</v>
      </c>
      <c r="U583" s="140">
        <v>45341</v>
      </c>
      <c r="V583" s="4" t="s">
        <v>1884</v>
      </c>
      <c r="W583" s="4" t="s">
        <v>1954</v>
      </c>
      <c r="X583" s="146">
        <v>0</v>
      </c>
      <c r="Y583" s="146">
        <v>0</v>
      </c>
      <c r="Z583" s="146">
        <v>0</v>
      </c>
      <c r="AA583" s="4"/>
      <c r="AB583" s="141"/>
      <c r="AC583" s="142"/>
      <c r="AD583" s="4"/>
      <c r="AE583" s="4"/>
      <c r="AF583" s="144"/>
      <c r="AG583" s="4"/>
      <c r="AH583" s="143" t="s">
        <v>70</v>
      </c>
      <c r="AI583" s="4"/>
      <c r="AJ583" s="143" t="s">
        <v>9560</v>
      </c>
      <c r="AK583" s="143" t="s">
        <v>9553</v>
      </c>
    </row>
    <row r="584" spans="2:37">
      <c r="B584" s="175" t="s">
        <v>5175</v>
      </c>
      <c r="C584" s="174" t="s">
        <v>160</v>
      </c>
      <c r="D584" s="4" t="s">
        <v>6539</v>
      </c>
      <c r="E584" s="4" t="s">
        <v>6539</v>
      </c>
      <c r="F584" s="4" t="s">
        <v>1060</v>
      </c>
      <c r="G584" s="4" t="s">
        <v>6552</v>
      </c>
      <c r="H584" s="4" t="s">
        <v>1479</v>
      </c>
      <c r="I584" s="4" t="s">
        <v>1480</v>
      </c>
      <c r="J584" s="4" t="s">
        <v>6553</v>
      </c>
      <c r="K584" s="139">
        <v>300000000</v>
      </c>
      <c r="L584" s="139">
        <v>300000000</v>
      </c>
      <c r="M584" s="4" t="s">
        <v>5651</v>
      </c>
      <c r="N584" s="4" t="s">
        <v>2645</v>
      </c>
      <c r="O584" s="4" t="s">
        <v>2763</v>
      </c>
      <c r="P584" s="186">
        <f t="shared" si="53"/>
        <v>300000000</v>
      </c>
      <c r="Q584" s="4"/>
      <c r="R584" s="4">
        <v>138</v>
      </c>
      <c r="S584" s="174" t="s">
        <v>70</v>
      </c>
      <c r="T584" s="4" t="s">
        <v>70</v>
      </c>
      <c r="U584" s="140">
        <v>45341</v>
      </c>
      <c r="V584" s="4" t="s">
        <v>1884</v>
      </c>
      <c r="W584" s="4" t="s">
        <v>1954</v>
      </c>
      <c r="X584" s="146">
        <v>0</v>
      </c>
      <c r="Y584" s="146">
        <v>0</v>
      </c>
      <c r="Z584" s="146">
        <v>0</v>
      </c>
      <c r="AA584" s="4"/>
      <c r="AB584" s="141"/>
      <c r="AC584" s="142"/>
      <c r="AD584" s="4"/>
      <c r="AE584" s="4"/>
      <c r="AF584" s="144"/>
      <c r="AG584" s="4"/>
      <c r="AH584" s="143" t="s">
        <v>70</v>
      </c>
      <c r="AI584" s="4"/>
      <c r="AJ584" s="143" t="s">
        <v>9560</v>
      </c>
      <c r="AK584" s="143" t="s">
        <v>9553</v>
      </c>
    </row>
    <row r="585" spans="2:37">
      <c r="B585" s="175" t="s">
        <v>5175</v>
      </c>
      <c r="C585" s="174" t="s">
        <v>160</v>
      </c>
      <c r="D585" s="4" t="s">
        <v>6539</v>
      </c>
      <c r="E585" s="4" t="s">
        <v>6539</v>
      </c>
      <c r="F585" s="4" t="s">
        <v>1060</v>
      </c>
      <c r="G585" s="4" t="s">
        <v>6554</v>
      </c>
      <c r="H585" s="4" t="s">
        <v>1479</v>
      </c>
      <c r="I585" s="4" t="s">
        <v>1480</v>
      </c>
      <c r="J585" s="4" t="s">
        <v>6555</v>
      </c>
      <c r="K585" s="139">
        <v>1000000000</v>
      </c>
      <c r="L585" s="139">
        <v>1000000000</v>
      </c>
      <c r="M585" s="4" t="s">
        <v>5983</v>
      </c>
      <c r="N585" s="4" t="s">
        <v>2587</v>
      </c>
      <c r="O585" s="4" t="s">
        <v>1912</v>
      </c>
      <c r="P585" s="186">
        <f t="shared" si="53"/>
        <v>1000000000</v>
      </c>
      <c r="Q585" s="4"/>
      <c r="R585" s="4">
        <v>138</v>
      </c>
      <c r="S585" s="174" t="s">
        <v>70</v>
      </c>
      <c r="T585" s="4" t="s">
        <v>70</v>
      </c>
      <c r="U585" s="140">
        <v>45341</v>
      </c>
      <c r="V585" s="4" t="s">
        <v>1884</v>
      </c>
      <c r="W585" s="4" t="s">
        <v>1954</v>
      </c>
      <c r="X585" s="146">
        <v>0</v>
      </c>
      <c r="Y585" s="146">
        <v>0</v>
      </c>
      <c r="Z585" s="146">
        <v>0</v>
      </c>
      <c r="AA585" s="4"/>
      <c r="AB585" s="141"/>
      <c r="AC585" s="142"/>
      <c r="AD585" s="4"/>
      <c r="AE585" s="4"/>
      <c r="AF585" s="144"/>
      <c r="AG585" s="4"/>
      <c r="AH585" s="143" t="s">
        <v>70</v>
      </c>
      <c r="AI585" s="4"/>
      <c r="AJ585" s="143" t="s">
        <v>9560</v>
      </c>
      <c r="AK585" s="143" t="s">
        <v>9553</v>
      </c>
    </row>
    <row r="586" spans="2:37">
      <c r="B586" s="175" t="s">
        <v>5175</v>
      </c>
      <c r="C586" s="174" t="s">
        <v>160</v>
      </c>
      <c r="D586" s="4" t="s">
        <v>6539</v>
      </c>
      <c r="E586" s="4" t="s">
        <v>6539</v>
      </c>
      <c r="F586" s="4" t="s">
        <v>1060</v>
      </c>
      <c r="G586" s="4" t="s">
        <v>6556</v>
      </c>
      <c r="H586" s="4" t="s">
        <v>1483</v>
      </c>
      <c r="I586" s="4" t="s">
        <v>1484</v>
      </c>
      <c r="J586" s="4" t="s">
        <v>6557</v>
      </c>
      <c r="K586" s="139">
        <v>1500000000</v>
      </c>
      <c r="L586" s="139">
        <v>1500000000</v>
      </c>
      <c r="M586" s="4" t="s">
        <v>5623</v>
      </c>
      <c r="N586" s="4" t="s">
        <v>2630</v>
      </c>
      <c r="O586" s="4" t="s">
        <v>2894</v>
      </c>
      <c r="P586" s="186">
        <f t="shared" si="53"/>
        <v>1500000000</v>
      </c>
      <c r="Q586" s="4"/>
      <c r="R586" s="4">
        <v>136</v>
      </c>
      <c r="S586" s="174" t="s">
        <v>70</v>
      </c>
      <c r="T586" s="4" t="s">
        <v>70</v>
      </c>
      <c r="U586" s="140">
        <v>45341</v>
      </c>
      <c r="V586" s="4" t="s">
        <v>1884</v>
      </c>
      <c r="W586" s="4" t="s">
        <v>1954</v>
      </c>
      <c r="X586" s="146">
        <v>0</v>
      </c>
      <c r="Y586" s="146">
        <v>0</v>
      </c>
      <c r="Z586" s="146">
        <v>0</v>
      </c>
      <c r="AA586" s="4"/>
      <c r="AB586" s="141"/>
      <c r="AC586" s="142"/>
      <c r="AD586" s="4"/>
      <c r="AE586" s="4"/>
      <c r="AF586" s="144"/>
      <c r="AG586" s="4"/>
      <c r="AH586" s="143" t="s">
        <v>70</v>
      </c>
      <c r="AI586" s="4"/>
      <c r="AJ586" s="143" t="s">
        <v>9560</v>
      </c>
      <c r="AK586" s="143" t="s">
        <v>9553</v>
      </c>
    </row>
    <row r="587" spans="2:37">
      <c r="B587" s="175" t="s">
        <v>5175</v>
      </c>
      <c r="C587" s="174" t="s">
        <v>160</v>
      </c>
      <c r="D587" s="4" t="s">
        <v>6539</v>
      </c>
      <c r="E587" s="4" t="s">
        <v>6539</v>
      </c>
      <c r="F587" s="4" t="s">
        <v>1060</v>
      </c>
      <c r="G587" s="4" t="s">
        <v>6558</v>
      </c>
      <c r="H587" s="4" t="s">
        <v>1323</v>
      </c>
      <c r="I587" s="4" t="s">
        <v>1324</v>
      </c>
      <c r="J587" s="4" t="s">
        <v>6559</v>
      </c>
      <c r="K587" s="139">
        <v>800000000</v>
      </c>
      <c r="L587" s="139">
        <v>800000000</v>
      </c>
      <c r="M587" s="4" t="s">
        <v>6560</v>
      </c>
      <c r="N587" s="4" t="s">
        <v>4701</v>
      </c>
      <c r="O587" s="4" t="s">
        <v>2712</v>
      </c>
      <c r="P587" s="186">
        <f t="shared" si="53"/>
        <v>800000000</v>
      </c>
      <c r="Q587" s="4"/>
      <c r="R587" s="4">
        <v>137</v>
      </c>
      <c r="S587" s="174" t="s">
        <v>70</v>
      </c>
      <c r="T587" s="4" t="s">
        <v>70</v>
      </c>
      <c r="U587" s="140">
        <v>45341</v>
      </c>
      <c r="V587" s="4" t="s">
        <v>1884</v>
      </c>
      <c r="W587" s="4" t="s">
        <v>1954</v>
      </c>
      <c r="X587" s="146">
        <v>0</v>
      </c>
      <c r="Y587" s="146">
        <v>0</v>
      </c>
      <c r="Z587" s="146">
        <v>0</v>
      </c>
      <c r="AA587" s="4"/>
      <c r="AB587" s="141"/>
      <c r="AC587" s="142"/>
      <c r="AD587" s="4"/>
      <c r="AE587" s="4"/>
      <c r="AF587" s="144"/>
      <c r="AG587" s="4"/>
      <c r="AH587" s="143" t="s">
        <v>70</v>
      </c>
      <c r="AI587" s="4"/>
      <c r="AJ587" s="143" t="s">
        <v>9560</v>
      </c>
      <c r="AK587" s="143" t="s">
        <v>9553</v>
      </c>
    </row>
    <row r="588" spans="2:37">
      <c r="B588" s="145" t="s">
        <v>5418</v>
      </c>
      <c r="C588" s="4" t="s">
        <v>160</v>
      </c>
      <c r="D588" s="4" t="s">
        <v>4522</v>
      </c>
      <c r="E588" s="4" t="s">
        <v>4522</v>
      </c>
      <c r="F588" s="4" t="s">
        <v>1060</v>
      </c>
      <c r="G588" s="4" t="s">
        <v>6561</v>
      </c>
      <c r="H588" s="4" t="s">
        <v>1734</v>
      </c>
      <c r="I588" s="4" t="s">
        <v>1735</v>
      </c>
      <c r="J588" s="4" t="s">
        <v>6562</v>
      </c>
      <c r="K588" s="139">
        <v>1326634186</v>
      </c>
      <c r="L588" s="4">
        <v>1326634186</v>
      </c>
      <c r="M588" s="4" t="s">
        <v>6286</v>
      </c>
      <c r="N588" s="4" t="s">
        <v>2513</v>
      </c>
      <c r="O588" s="4" t="s">
        <v>3590</v>
      </c>
      <c r="P588" s="186">
        <f t="shared" si="53"/>
        <v>1326634186</v>
      </c>
      <c r="Q588" s="4"/>
      <c r="R588" s="4">
        <v>246</v>
      </c>
      <c r="S588" s="4" t="s">
        <v>70</v>
      </c>
      <c r="T588" s="4" t="s">
        <v>70</v>
      </c>
      <c r="U588" s="140">
        <v>45357</v>
      </c>
      <c r="V588" s="4" t="s">
        <v>1887</v>
      </c>
      <c r="W588" s="4" t="s">
        <v>1954</v>
      </c>
      <c r="X588" s="146">
        <v>0</v>
      </c>
      <c r="Y588" s="146">
        <v>0</v>
      </c>
      <c r="Z588" s="146">
        <v>0</v>
      </c>
      <c r="AA588" s="4"/>
      <c r="AB588" s="141"/>
      <c r="AC588" s="142"/>
      <c r="AD588" s="4"/>
      <c r="AE588" s="4"/>
      <c r="AF588" s="144"/>
      <c r="AG588" s="4"/>
      <c r="AH588" s="143" t="s">
        <v>70</v>
      </c>
      <c r="AI588" s="4"/>
      <c r="AJ588" s="143" t="s">
        <v>9560</v>
      </c>
      <c r="AK588" s="143" t="s">
        <v>9553</v>
      </c>
    </row>
    <row r="589" spans="2:37">
      <c r="B589" s="145" t="s">
        <v>5418</v>
      </c>
      <c r="C589" s="4" t="s">
        <v>160</v>
      </c>
      <c r="D589" s="4" t="s">
        <v>4522</v>
      </c>
      <c r="E589" s="4" t="s">
        <v>4522</v>
      </c>
      <c r="F589" s="4" t="s">
        <v>1060</v>
      </c>
      <c r="G589" s="4" t="s">
        <v>6563</v>
      </c>
      <c r="H589" s="4" t="s">
        <v>1734</v>
      </c>
      <c r="I589" s="4" t="s">
        <v>1735</v>
      </c>
      <c r="J589" s="4" t="s">
        <v>6564</v>
      </c>
      <c r="K589" s="139">
        <v>1360653094</v>
      </c>
      <c r="L589" s="4">
        <v>1360653094</v>
      </c>
      <c r="M589" s="4" t="s">
        <v>5873</v>
      </c>
      <c r="N589" s="4" t="s">
        <v>3368</v>
      </c>
      <c r="O589" s="4" t="s">
        <v>3722</v>
      </c>
      <c r="P589" s="186">
        <f t="shared" si="53"/>
        <v>1360653094</v>
      </c>
      <c r="Q589" s="4"/>
      <c r="R589" s="4">
        <v>246</v>
      </c>
      <c r="S589" s="4" t="s">
        <v>70</v>
      </c>
      <c r="T589" s="4" t="s">
        <v>70</v>
      </c>
      <c r="U589" s="140">
        <v>45357</v>
      </c>
      <c r="V589" s="4" t="s">
        <v>1887</v>
      </c>
      <c r="W589" s="4" t="s">
        <v>1954</v>
      </c>
      <c r="X589" s="146">
        <v>0</v>
      </c>
      <c r="Y589" s="146">
        <v>0</v>
      </c>
      <c r="Z589" s="146">
        <v>0</v>
      </c>
      <c r="AA589" s="4"/>
      <c r="AB589" s="141"/>
      <c r="AC589" s="142"/>
      <c r="AD589" s="4"/>
      <c r="AE589" s="4"/>
      <c r="AF589" s="144"/>
      <c r="AG589" s="4"/>
      <c r="AH589" s="143" t="s">
        <v>70</v>
      </c>
      <c r="AI589" s="4"/>
      <c r="AJ589" s="143" t="s">
        <v>9560</v>
      </c>
      <c r="AK589" s="143" t="s">
        <v>9553</v>
      </c>
    </row>
    <row r="590" spans="2:37">
      <c r="B590" s="145" t="s">
        <v>5418</v>
      </c>
      <c r="C590" s="4" t="s">
        <v>160</v>
      </c>
      <c r="D590" s="4" t="s">
        <v>4522</v>
      </c>
      <c r="E590" s="4" t="s">
        <v>4522</v>
      </c>
      <c r="F590" s="4" t="s">
        <v>1060</v>
      </c>
      <c r="G590" s="4" t="s">
        <v>6565</v>
      </c>
      <c r="H590" s="4" t="s">
        <v>1734</v>
      </c>
      <c r="I590" s="4" t="s">
        <v>1735</v>
      </c>
      <c r="J590" s="4" t="s">
        <v>6566</v>
      </c>
      <c r="K590" s="139">
        <v>2734493222</v>
      </c>
      <c r="L590" s="4">
        <v>2734493222</v>
      </c>
      <c r="M590" s="4" t="s">
        <v>5867</v>
      </c>
      <c r="N590" s="4" t="s">
        <v>2705</v>
      </c>
      <c r="O590" s="4" t="s">
        <v>2821</v>
      </c>
      <c r="P590" s="186">
        <f t="shared" si="53"/>
        <v>2734493222</v>
      </c>
      <c r="Q590" s="4"/>
      <c r="R590" s="4">
        <v>246</v>
      </c>
      <c r="S590" s="4" t="s">
        <v>70</v>
      </c>
      <c r="T590" s="4" t="s">
        <v>70</v>
      </c>
      <c r="U590" s="140">
        <v>45357</v>
      </c>
      <c r="V590" s="4" t="s">
        <v>1887</v>
      </c>
      <c r="W590" s="4" t="s">
        <v>1954</v>
      </c>
      <c r="X590" s="146">
        <v>0</v>
      </c>
      <c r="Y590" s="146">
        <v>0</v>
      </c>
      <c r="Z590" s="146">
        <v>0</v>
      </c>
      <c r="AA590" s="4"/>
      <c r="AB590" s="141"/>
      <c r="AC590" s="142"/>
      <c r="AD590" s="4"/>
      <c r="AE590" s="4"/>
      <c r="AF590" s="144"/>
      <c r="AG590" s="4"/>
      <c r="AH590" s="143" t="s">
        <v>70</v>
      </c>
      <c r="AI590" s="4"/>
      <c r="AJ590" s="143" t="s">
        <v>9560</v>
      </c>
      <c r="AK590" s="143" t="s">
        <v>9553</v>
      </c>
    </row>
    <row r="591" spans="2:37">
      <c r="B591" s="145" t="s">
        <v>5175</v>
      </c>
      <c r="C591" s="4" t="s">
        <v>160</v>
      </c>
      <c r="D591" s="4" t="s">
        <v>6567</v>
      </c>
      <c r="E591" s="4" t="s">
        <v>4754</v>
      </c>
      <c r="F591" s="4" t="s">
        <v>1060</v>
      </c>
      <c r="G591" s="4" t="s">
        <v>6568</v>
      </c>
      <c r="H591" s="4" t="s">
        <v>1309</v>
      </c>
      <c r="I591" s="4" t="s">
        <v>1310</v>
      </c>
      <c r="J591" s="4" t="s">
        <v>6569</v>
      </c>
      <c r="K591" s="139">
        <v>1200000000</v>
      </c>
      <c r="L591" s="139">
        <v>1200000000</v>
      </c>
      <c r="M591" s="4" t="s">
        <v>6570</v>
      </c>
      <c r="N591" s="4" t="s">
        <v>2627</v>
      </c>
      <c r="O591" s="4" t="s">
        <v>6571</v>
      </c>
      <c r="P591" s="186">
        <f t="shared" si="53"/>
        <v>1200000000</v>
      </c>
      <c r="Q591" s="186">
        <f>P591-K591</f>
        <v>0</v>
      </c>
      <c r="R591" s="4">
        <v>234</v>
      </c>
      <c r="S591" s="4" t="s">
        <v>70</v>
      </c>
      <c r="T591" s="4" t="s">
        <v>70</v>
      </c>
      <c r="U591" s="140">
        <v>45349</v>
      </c>
      <c r="V591" s="4" t="s">
        <v>1887</v>
      </c>
      <c r="W591" s="4" t="s">
        <v>1954</v>
      </c>
      <c r="X591" s="146">
        <v>0</v>
      </c>
      <c r="Y591" s="146">
        <v>0</v>
      </c>
      <c r="Z591" s="146">
        <v>0</v>
      </c>
      <c r="AA591" s="4"/>
      <c r="AB591" s="141"/>
      <c r="AC591" s="142"/>
      <c r="AD591" s="4"/>
      <c r="AE591" s="4"/>
      <c r="AF591" s="144"/>
      <c r="AG591" s="4"/>
      <c r="AH591" s="143" t="s">
        <v>70</v>
      </c>
      <c r="AI591" s="4"/>
      <c r="AJ591" s="143" t="s">
        <v>9560</v>
      </c>
      <c r="AK591" s="143" t="s">
        <v>9553</v>
      </c>
    </row>
    <row r="592" spans="2:37">
      <c r="B592" s="145" t="s">
        <v>5175</v>
      </c>
      <c r="C592" s="4" t="s">
        <v>160</v>
      </c>
      <c r="D592" s="4" t="s">
        <v>4587</v>
      </c>
      <c r="E592" s="4" t="s">
        <v>4587</v>
      </c>
      <c r="F592" s="4" t="s">
        <v>1060</v>
      </c>
      <c r="G592" s="4" t="s">
        <v>6572</v>
      </c>
      <c r="H592" s="4" t="s">
        <v>1325</v>
      </c>
      <c r="I592" s="4" t="s">
        <v>1326</v>
      </c>
      <c r="J592" s="4" t="s">
        <v>6573</v>
      </c>
      <c r="K592" s="139">
        <v>750000000</v>
      </c>
      <c r="L592" s="139">
        <v>750000000</v>
      </c>
      <c r="M592" s="4" t="s">
        <v>1908</v>
      </c>
      <c r="N592" s="4" t="s">
        <v>5402</v>
      </c>
      <c r="O592" s="4" t="s">
        <v>2942</v>
      </c>
      <c r="P592" s="186">
        <f t="shared" si="53"/>
        <v>750000000</v>
      </c>
      <c r="Q592" s="186">
        <f>P592-K592</f>
        <v>0</v>
      </c>
      <c r="R592" s="4">
        <v>238</v>
      </c>
      <c r="S592" s="4" t="s">
        <v>70</v>
      </c>
      <c r="T592" s="4" t="s">
        <v>70</v>
      </c>
      <c r="U592" s="140">
        <v>45352</v>
      </c>
      <c r="V592" s="4" t="s">
        <v>1884</v>
      </c>
      <c r="W592" s="4" t="s">
        <v>1954</v>
      </c>
      <c r="X592" s="146" t="s">
        <v>70</v>
      </c>
      <c r="Y592" s="140">
        <v>45370</v>
      </c>
      <c r="Z592" s="4" t="s">
        <v>1885</v>
      </c>
      <c r="AA592" s="4" t="s">
        <v>1886</v>
      </c>
      <c r="AB592" s="141">
        <f t="shared" ref="AB592:AB643" si="54">L592</f>
        <v>750000000</v>
      </c>
      <c r="AC592" s="142">
        <f t="shared" ref="AC592:AC643" si="55">P592-AB592</f>
        <v>0</v>
      </c>
      <c r="AD592" s="4"/>
      <c r="AE592" s="4" t="s">
        <v>2037</v>
      </c>
      <c r="AF592" s="144" t="s">
        <v>6574</v>
      </c>
      <c r="AG592" s="4"/>
      <c r="AH592" s="4"/>
      <c r="AI592" s="4"/>
      <c r="AJ592" s="4"/>
      <c r="AK592" s="4"/>
    </row>
    <row r="593" spans="1:37">
      <c r="B593" s="145" t="s">
        <v>5175</v>
      </c>
      <c r="C593" s="4" t="s">
        <v>160</v>
      </c>
      <c r="D593" s="4" t="s">
        <v>4587</v>
      </c>
      <c r="E593" s="4" t="s">
        <v>4587</v>
      </c>
      <c r="F593" s="4" t="s">
        <v>1060</v>
      </c>
      <c r="G593" s="4" t="s">
        <v>6575</v>
      </c>
      <c r="H593" s="4" t="s">
        <v>1503</v>
      </c>
      <c r="I593" s="4" t="s">
        <v>1504</v>
      </c>
      <c r="J593" s="4" t="s">
        <v>6576</v>
      </c>
      <c r="K593" s="139">
        <v>290000000</v>
      </c>
      <c r="L593" s="139">
        <v>290000000</v>
      </c>
      <c r="M593" s="4" t="s">
        <v>1919</v>
      </c>
      <c r="N593" s="4" t="s">
        <v>3490</v>
      </c>
      <c r="O593" s="4" t="s">
        <v>2532</v>
      </c>
      <c r="P593" s="186">
        <f t="shared" si="53"/>
        <v>290000000</v>
      </c>
      <c r="Q593" s="186">
        <f>L593-P593</f>
        <v>0</v>
      </c>
      <c r="R593" s="4">
        <v>176</v>
      </c>
      <c r="S593" s="4" t="s">
        <v>70</v>
      </c>
      <c r="T593" s="4" t="s">
        <v>70</v>
      </c>
      <c r="U593" s="140">
        <v>45348</v>
      </c>
      <c r="V593" s="4" t="s">
        <v>1887</v>
      </c>
      <c r="W593" s="4" t="s">
        <v>1954</v>
      </c>
      <c r="X593" s="146">
        <v>0</v>
      </c>
      <c r="Y593" s="146">
        <v>0</v>
      </c>
      <c r="Z593" s="146">
        <v>0</v>
      </c>
      <c r="AA593" s="4"/>
      <c r="AB593" s="141"/>
      <c r="AC593" s="142"/>
      <c r="AD593" s="4"/>
      <c r="AE593" s="4"/>
      <c r="AF593" s="144"/>
      <c r="AG593" s="4"/>
      <c r="AH593" s="143" t="s">
        <v>70</v>
      </c>
      <c r="AI593" s="4"/>
      <c r="AJ593" s="143" t="s">
        <v>9560</v>
      </c>
      <c r="AK593" s="143" t="s">
        <v>9553</v>
      </c>
    </row>
    <row r="594" spans="1:37">
      <c r="B594" s="145" t="s">
        <v>5175</v>
      </c>
      <c r="C594" s="4" t="s">
        <v>160</v>
      </c>
      <c r="D594" s="4" t="s">
        <v>6577</v>
      </c>
      <c r="E594" s="4" t="s">
        <v>2528</v>
      </c>
      <c r="F594" s="4" t="s">
        <v>1060</v>
      </c>
      <c r="G594" s="4" t="s">
        <v>6578</v>
      </c>
      <c r="H594" s="4" t="s">
        <v>1315</v>
      </c>
      <c r="I594" s="4" t="s">
        <v>1316</v>
      </c>
      <c r="J594" s="4" t="s">
        <v>6579</v>
      </c>
      <c r="K594" s="139">
        <v>500000000</v>
      </c>
      <c r="L594" s="139">
        <v>500000000</v>
      </c>
      <c r="M594" s="4" t="s">
        <v>1908</v>
      </c>
      <c r="N594" s="4" t="s">
        <v>6580</v>
      </c>
      <c r="O594" s="4" t="s">
        <v>3196</v>
      </c>
      <c r="P594" s="186">
        <f t="shared" si="53"/>
        <v>500000000</v>
      </c>
      <c r="Q594" s="186">
        <f t="shared" ref="Q594:Q601" si="56">P594-K594</f>
        <v>0</v>
      </c>
      <c r="R594" s="4">
        <v>128</v>
      </c>
      <c r="S594" s="4" t="s">
        <v>70</v>
      </c>
      <c r="T594" s="4" t="s">
        <v>70</v>
      </c>
      <c r="U594" s="140">
        <v>45321</v>
      </c>
      <c r="V594" s="4" t="s">
        <v>1884</v>
      </c>
      <c r="W594" s="4" t="s">
        <v>1954</v>
      </c>
      <c r="X594" s="146">
        <v>0</v>
      </c>
      <c r="Y594" s="146">
        <v>0</v>
      </c>
      <c r="Z594" s="146">
        <v>0</v>
      </c>
      <c r="AA594" s="4"/>
      <c r="AB594" s="141"/>
      <c r="AC594" s="142"/>
      <c r="AD594" s="4"/>
      <c r="AE594" s="4"/>
      <c r="AF594" s="144"/>
      <c r="AG594" s="4"/>
      <c r="AH594" s="143" t="s">
        <v>70</v>
      </c>
      <c r="AI594" s="4"/>
      <c r="AJ594" s="143" t="s">
        <v>9560</v>
      </c>
      <c r="AK594" s="143" t="s">
        <v>9553</v>
      </c>
    </row>
    <row r="595" spans="1:37">
      <c r="B595" s="145" t="s">
        <v>5175</v>
      </c>
      <c r="C595" s="4" t="s">
        <v>160</v>
      </c>
      <c r="D595" s="4" t="s">
        <v>6577</v>
      </c>
      <c r="E595" s="4" t="s">
        <v>2528</v>
      </c>
      <c r="F595" s="4" t="s">
        <v>1060</v>
      </c>
      <c r="G595" s="4" t="s">
        <v>6581</v>
      </c>
      <c r="H595" s="4" t="s">
        <v>1315</v>
      </c>
      <c r="I595" s="4" t="s">
        <v>1316</v>
      </c>
      <c r="J595" s="4" t="s">
        <v>6582</v>
      </c>
      <c r="K595" s="139">
        <v>500000000</v>
      </c>
      <c r="L595" s="139">
        <v>500000000</v>
      </c>
      <c r="M595" s="4" t="s">
        <v>1908</v>
      </c>
      <c r="N595" s="4" t="s">
        <v>6580</v>
      </c>
      <c r="O595" s="4" t="s">
        <v>3196</v>
      </c>
      <c r="P595" s="186">
        <f t="shared" si="53"/>
        <v>500000000</v>
      </c>
      <c r="Q595" s="186">
        <f t="shared" si="56"/>
        <v>0</v>
      </c>
      <c r="R595" s="4">
        <v>128</v>
      </c>
      <c r="S595" s="4" t="s">
        <v>70</v>
      </c>
      <c r="T595" s="4" t="s">
        <v>70</v>
      </c>
      <c r="U595" s="140">
        <v>45321</v>
      </c>
      <c r="V595" s="4" t="s">
        <v>1884</v>
      </c>
      <c r="W595" s="4" t="s">
        <v>1954</v>
      </c>
      <c r="X595" s="146">
        <v>0</v>
      </c>
      <c r="Y595" s="146">
        <v>0</v>
      </c>
      <c r="Z595" s="146">
        <v>0</v>
      </c>
      <c r="AA595" s="4"/>
      <c r="AB595" s="141"/>
      <c r="AC595" s="142"/>
      <c r="AD595" s="4"/>
      <c r="AE595" s="4"/>
      <c r="AF595" s="144"/>
      <c r="AG595" s="4"/>
      <c r="AH595" s="143" t="s">
        <v>70</v>
      </c>
      <c r="AI595" s="4"/>
      <c r="AJ595" s="143" t="s">
        <v>9560</v>
      </c>
      <c r="AK595" s="143" t="s">
        <v>9553</v>
      </c>
    </row>
    <row r="596" spans="1:37">
      <c r="B596" s="175" t="s">
        <v>5175</v>
      </c>
      <c r="C596" s="174" t="s">
        <v>160</v>
      </c>
      <c r="D596" s="4" t="s">
        <v>6583</v>
      </c>
      <c r="E596" s="4" t="s">
        <v>2470</v>
      </c>
      <c r="F596" s="4" t="s">
        <v>1060</v>
      </c>
      <c r="G596" s="4" t="s">
        <v>6584</v>
      </c>
      <c r="H596" s="4" t="s">
        <v>1321</v>
      </c>
      <c r="I596" s="4" t="s">
        <v>1322</v>
      </c>
      <c r="J596" s="4" t="s">
        <v>6585</v>
      </c>
      <c r="K596" s="139">
        <v>500000000</v>
      </c>
      <c r="L596" s="139">
        <v>500000000</v>
      </c>
      <c r="M596" s="4" t="s">
        <v>5231</v>
      </c>
      <c r="N596" s="4" t="s">
        <v>2896</v>
      </c>
      <c r="O596" s="4" t="s">
        <v>2666</v>
      </c>
      <c r="P596" s="186">
        <f t="shared" si="53"/>
        <v>500000000</v>
      </c>
      <c r="Q596" s="186">
        <f t="shared" si="56"/>
        <v>0</v>
      </c>
      <c r="R596" s="4">
        <v>122</v>
      </c>
      <c r="S596" s="4" t="s">
        <v>70</v>
      </c>
      <c r="T596" s="4" t="s">
        <v>70</v>
      </c>
      <c r="U596" s="140">
        <v>45341</v>
      </c>
      <c r="V596" s="4" t="s">
        <v>1884</v>
      </c>
      <c r="W596" s="4" t="s">
        <v>1954</v>
      </c>
      <c r="X596" s="146">
        <v>0</v>
      </c>
      <c r="Y596" s="146">
        <v>0</v>
      </c>
      <c r="Z596" s="146">
        <v>0</v>
      </c>
      <c r="AA596" s="4"/>
      <c r="AB596" s="141"/>
      <c r="AC596" s="142"/>
      <c r="AD596" s="4"/>
      <c r="AE596" s="4"/>
      <c r="AF596" s="144"/>
      <c r="AG596" s="4"/>
      <c r="AH596" s="143" t="s">
        <v>70</v>
      </c>
      <c r="AI596" s="4"/>
      <c r="AJ596" s="143" t="s">
        <v>9560</v>
      </c>
      <c r="AK596" s="143" t="s">
        <v>9553</v>
      </c>
    </row>
    <row r="597" spans="1:37">
      <c r="B597" s="175" t="s">
        <v>5175</v>
      </c>
      <c r="C597" s="174" t="s">
        <v>160</v>
      </c>
      <c r="D597" s="4" t="s">
        <v>6583</v>
      </c>
      <c r="E597" s="4" t="s">
        <v>2470</v>
      </c>
      <c r="F597" s="4" t="s">
        <v>1060</v>
      </c>
      <c r="G597" s="4" t="s">
        <v>6586</v>
      </c>
      <c r="H597" s="4" t="s">
        <v>1321</v>
      </c>
      <c r="I597" s="4" t="s">
        <v>1322</v>
      </c>
      <c r="J597" s="4" t="s">
        <v>6587</v>
      </c>
      <c r="K597" s="139">
        <v>200000000</v>
      </c>
      <c r="L597" s="139">
        <v>200000000</v>
      </c>
      <c r="M597" s="4" t="s">
        <v>5231</v>
      </c>
      <c r="N597" s="4" t="s">
        <v>2876</v>
      </c>
      <c r="O597" s="4" t="s">
        <v>3795</v>
      </c>
      <c r="P597" s="186">
        <f t="shared" si="53"/>
        <v>200000000</v>
      </c>
      <c r="Q597" s="186">
        <f t="shared" si="56"/>
        <v>0</v>
      </c>
      <c r="R597" s="4">
        <v>122</v>
      </c>
      <c r="S597" s="4" t="s">
        <v>70</v>
      </c>
      <c r="T597" s="4" t="s">
        <v>70</v>
      </c>
      <c r="U597" s="140">
        <v>45341</v>
      </c>
      <c r="V597" s="4" t="s">
        <v>1884</v>
      </c>
      <c r="W597" s="4" t="s">
        <v>1954</v>
      </c>
      <c r="X597" s="146">
        <v>0</v>
      </c>
      <c r="Y597" s="146">
        <v>0</v>
      </c>
      <c r="Z597" s="146">
        <v>0</v>
      </c>
      <c r="AA597" s="4"/>
      <c r="AB597" s="141"/>
      <c r="AC597" s="142"/>
      <c r="AD597" s="4"/>
      <c r="AE597" s="4"/>
      <c r="AF597" s="144"/>
      <c r="AG597" s="4"/>
      <c r="AH597" s="143" t="s">
        <v>70</v>
      </c>
      <c r="AI597" s="4"/>
      <c r="AJ597" s="143" t="s">
        <v>9560</v>
      </c>
      <c r="AK597" s="143" t="s">
        <v>9553</v>
      </c>
    </row>
    <row r="598" spans="1:37">
      <c r="B598" s="175" t="s">
        <v>5175</v>
      </c>
      <c r="C598" s="174" t="s">
        <v>160</v>
      </c>
      <c r="D598" s="4" t="s">
        <v>6583</v>
      </c>
      <c r="E598" s="4" t="s">
        <v>2470</v>
      </c>
      <c r="F598" s="4" t="s">
        <v>1060</v>
      </c>
      <c r="G598" s="4" t="s">
        <v>6588</v>
      </c>
      <c r="H598" s="4" t="s">
        <v>1321</v>
      </c>
      <c r="I598" s="4" t="s">
        <v>1322</v>
      </c>
      <c r="J598" s="4" t="s">
        <v>6589</v>
      </c>
      <c r="K598" s="139">
        <v>200000000</v>
      </c>
      <c r="L598" s="139">
        <v>200000000</v>
      </c>
      <c r="M598" s="4" t="s">
        <v>5231</v>
      </c>
      <c r="N598" s="4" t="s">
        <v>3690</v>
      </c>
      <c r="O598" s="4" t="s">
        <v>3691</v>
      </c>
      <c r="P598" s="186">
        <f t="shared" si="53"/>
        <v>200000000</v>
      </c>
      <c r="Q598" s="186">
        <f t="shared" si="56"/>
        <v>0</v>
      </c>
      <c r="R598" s="4">
        <v>122</v>
      </c>
      <c r="S598" s="4" t="s">
        <v>70</v>
      </c>
      <c r="T598" s="4" t="s">
        <v>70</v>
      </c>
      <c r="U598" s="140">
        <v>45341</v>
      </c>
      <c r="V598" s="4" t="s">
        <v>1884</v>
      </c>
      <c r="W598" s="4" t="s">
        <v>1954</v>
      </c>
      <c r="X598" s="146">
        <v>0</v>
      </c>
      <c r="Y598" s="146">
        <v>0</v>
      </c>
      <c r="Z598" s="146">
        <v>0</v>
      </c>
      <c r="AA598" s="4"/>
      <c r="AB598" s="141"/>
      <c r="AC598" s="142"/>
      <c r="AD598" s="4"/>
      <c r="AE598" s="4"/>
      <c r="AF598" s="144"/>
      <c r="AG598" s="4"/>
      <c r="AH598" s="143" t="s">
        <v>70</v>
      </c>
      <c r="AI598" s="4"/>
      <c r="AJ598" s="143" t="s">
        <v>9560</v>
      </c>
      <c r="AK598" s="143" t="s">
        <v>9553</v>
      </c>
    </row>
    <row r="599" spans="1:37">
      <c r="A599" t="s">
        <v>6590</v>
      </c>
      <c r="B599" s="145" t="s">
        <v>5175</v>
      </c>
      <c r="C599" s="4" t="s">
        <v>160</v>
      </c>
      <c r="D599" s="4" t="s">
        <v>6583</v>
      </c>
      <c r="E599" s="4" t="s">
        <v>2470</v>
      </c>
      <c r="F599" s="4" t="s">
        <v>1060</v>
      </c>
      <c r="G599" s="4" t="s">
        <v>6591</v>
      </c>
      <c r="H599" s="4" t="s">
        <v>1335</v>
      </c>
      <c r="I599" s="4" t="s">
        <v>1336</v>
      </c>
      <c r="J599" s="4" t="s">
        <v>6592</v>
      </c>
      <c r="K599" s="139">
        <v>330000000</v>
      </c>
      <c r="L599" s="139">
        <v>330000000</v>
      </c>
      <c r="M599" s="4" t="s">
        <v>5231</v>
      </c>
      <c r="N599" s="4" t="s">
        <v>2531</v>
      </c>
      <c r="O599" s="4" t="s">
        <v>3366</v>
      </c>
      <c r="P599" s="186">
        <f t="shared" si="53"/>
        <v>330000000</v>
      </c>
      <c r="Q599" s="186">
        <f t="shared" si="56"/>
        <v>0</v>
      </c>
      <c r="R599" s="4" t="s">
        <v>2503</v>
      </c>
      <c r="S599" s="4" t="s">
        <v>70</v>
      </c>
      <c r="T599" s="4"/>
      <c r="U599" s="140">
        <v>45353</v>
      </c>
      <c r="V599" s="4" t="s">
        <v>1884</v>
      </c>
      <c r="W599" s="4" t="s">
        <v>1954</v>
      </c>
      <c r="X599" s="146">
        <v>0</v>
      </c>
      <c r="Y599" s="146">
        <v>0</v>
      </c>
      <c r="Z599" s="146">
        <v>0</v>
      </c>
      <c r="AA599" s="4"/>
      <c r="AB599" s="141"/>
      <c r="AC599" s="142"/>
      <c r="AD599" s="4"/>
      <c r="AE599" s="4"/>
      <c r="AF599" s="144"/>
      <c r="AG599" s="4"/>
      <c r="AH599" s="143" t="s">
        <v>70</v>
      </c>
      <c r="AI599" s="4"/>
      <c r="AJ599" s="143" t="s">
        <v>9560</v>
      </c>
      <c r="AK599" s="143" t="s">
        <v>9553</v>
      </c>
    </row>
    <row r="600" spans="1:37">
      <c r="A600" t="s">
        <v>6590</v>
      </c>
      <c r="B600" s="145" t="s">
        <v>5175</v>
      </c>
      <c r="C600" s="4" t="s">
        <v>160</v>
      </c>
      <c r="D600" s="4" t="s">
        <v>6583</v>
      </c>
      <c r="E600" s="4" t="s">
        <v>2470</v>
      </c>
      <c r="F600" s="4" t="s">
        <v>1060</v>
      </c>
      <c r="G600" s="4" t="s">
        <v>6593</v>
      </c>
      <c r="H600" s="4" t="s">
        <v>1335</v>
      </c>
      <c r="I600" s="4" t="s">
        <v>1336</v>
      </c>
      <c r="J600" s="4" t="s">
        <v>6594</v>
      </c>
      <c r="K600" s="139">
        <v>100000000</v>
      </c>
      <c r="L600" s="139">
        <v>100000000</v>
      </c>
      <c r="M600" s="4" t="s">
        <v>5231</v>
      </c>
      <c r="N600" s="4" t="s">
        <v>2587</v>
      </c>
      <c r="O600" s="4" t="s">
        <v>4326</v>
      </c>
      <c r="P600" s="186">
        <f t="shared" si="53"/>
        <v>100000000</v>
      </c>
      <c r="Q600" s="186">
        <f t="shared" si="56"/>
        <v>0</v>
      </c>
      <c r="R600" s="4" t="s">
        <v>2503</v>
      </c>
      <c r="S600" s="4" t="s">
        <v>70</v>
      </c>
      <c r="T600" s="4"/>
      <c r="U600" s="140">
        <v>45353</v>
      </c>
      <c r="V600" s="4" t="s">
        <v>1884</v>
      </c>
      <c r="W600" s="4" t="s">
        <v>1954</v>
      </c>
      <c r="X600" s="146">
        <v>0</v>
      </c>
      <c r="Y600" s="146">
        <v>0</v>
      </c>
      <c r="Z600" s="146">
        <v>0</v>
      </c>
      <c r="AA600" s="4"/>
      <c r="AB600" s="141"/>
      <c r="AC600" s="142"/>
      <c r="AD600" s="4"/>
      <c r="AE600" s="4"/>
      <c r="AF600" s="144"/>
      <c r="AG600" s="4"/>
      <c r="AH600" s="143" t="s">
        <v>70</v>
      </c>
      <c r="AI600" s="4"/>
      <c r="AJ600" s="143" t="s">
        <v>9560</v>
      </c>
      <c r="AK600" s="143" t="s">
        <v>9553</v>
      </c>
    </row>
    <row r="601" spans="1:37">
      <c r="B601" s="145" t="s">
        <v>5175</v>
      </c>
      <c r="C601" s="4" t="s">
        <v>160</v>
      </c>
      <c r="D601" s="4" t="s">
        <v>2613</v>
      </c>
      <c r="E601" s="4" t="s">
        <v>2613</v>
      </c>
      <c r="F601" s="4" t="s">
        <v>1060</v>
      </c>
      <c r="G601" s="4" t="s">
        <v>6595</v>
      </c>
      <c r="H601" s="4" t="s">
        <v>1337</v>
      </c>
      <c r="I601" s="4" t="s">
        <v>1338</v>
      </c>
      <c r="J601" s="4" t="s">
        <v>6596</v>
      </c>
      <c r="K601" s="139">
        <v>376620000</v>
      </c>
      <c r="L601" s="139">
        <v>376620000</v>
      </c>
      <c r="M601" s="4" t="s">
        <v>6319</v>
      </c>
      <c r="N601" s="4" t="s">
        <v>3243</v>
      </c>
      <c r="O601" s="4" t="s">
        <v>6597</v>
      </c>
      <c r="P601" s="186">
        <f t="shared" si="53"/>
        <v>376620000</v>
      </c>
      <c r="Q601" s="186">
        <f t="shared" si="56"/>
        <v>0</v>
      </c>
      <c r="R601" s="4">
        <v>217</v>
      </c>
      <c r="S601" s="174" t="s">
        <v>70</v>
      </c>
      <c r="T601" s="4" t="s">
        <v>70</v>
      </c>
      <c r="U601" s="140">
        <v>45348</v>
      </c>
      <c r="V601" s="4" t="s">
        <v>1887</v>
      </c>
      <c r="W601" s="4" t="s">
        <v>1954</v>
      </c>
      <c r="X601" s="146" t="s">
        <v>70</v>
      </c>
      <c r="Y601" s="140">
        <v>45371</v>
      </c>
      <c r="Z601" s="4" t="s">
        <v>1885</v>
      </c>
      <c r="AA601" s="4" t="s">
        <v>1886</v>
      </c>
      <c r="AB601" s="141">
        <f t="shared" si="54"/>
        <v>376620000</v>
      </c>
      <c r="AC601" s="142">
        <f t="shared" si="55"/>
        <v>0</v>
      </c>
      <c r="AD601" s="4"/>
      <c r="AE601" s="4" t="s">
        <v>2037</v>
      </c>
      <c r="AF601" s="144" t="s">
        <v>6598</v>
      </c>
      <c r="AG601" s="4"/>
      <c r="AH601" s="4"/>
      <c r="AI601" s="4"/>
      <c r="AJ601" s="4"/>
      <c r="AK601" s="4"/>
    </row>
    <row r="602" spans="1:37">
      <c r="B602" s="145" t="s">
        <v>5175</v>
      </c>
      <c r="C602" s="4" t="s">
        <v>160</v>
      </c>
      <c r="D602" s="4" t="s">
        <v>6599</v>
      </c>
      <c r="E602" s="4" t="s">
        <v>6599</v>
      </c>
      <c r="F602" s="4" t="s">
        <v>1060</v>
      </c>
      <c r="G602" s="4" t="s">
        <v>6600</v>
      </c>
      <c r="H602" s="4" t="s">
        <v>1443</v>
      </c>
      <c r="I602" s="4" t="s">
        <v>1444</v>
      </c>
      <c r="J602" s="4" t="s">
        <v>6601</v>
      </c>
      <c r="K602" s="139">
        <v>4000000000</v>
      </c>
      <c r="L602" s="139">
        <v>4000000000</v>
      </c>
      <c r="M602" s="4" t="s">
        <v>5713</v>
      </c>
      <c r="N602" s="4" t="s">
        <v>3027</v>
      </c>
      <c r="O602" s="4" t="s">
        <v>2888</v>
      </c>
      <c r="P602" s="186">
        <f t="shared" si="53"/>
        <v>4000000000</v>
      </c>
      <c r="Q602" s="186">
        <f t="shared" ref="Q602:Q634" si="57">P602-K602</f>
        <v>0</v>
      </c>
      <c r="R602" s="4">
        <v>123</v>
      </c>
      <c r="S602" s="4" t="s">
        <v>70</v>
      </c>
      <c r="T602" s="4" t="s">
        <v>70</v>
      </c>
      <c r="U602" s="140">
        <v>45321</v>
      </c>
      <c r="V602" s="4" t="s">
        <v>1884</v>
      </c>
      <c r="W602" s="4" t="s">
        <v>1954</v>
      </c>
      <c r="X602" s="146">
        <v>0</v>
      </c>
      <c r="Y602" s="146">
        <v>0</v>
      </c>
      <c r="Z602" s="146">
        <v>0</v>
      </c>
      <c r="AA602" s="4"/>
      <c r="AB602" s="141"/>
      <c r="AC602" s="142"/>
      <c r="AD602" s="4"/>
      <c r="AE602" s="4"/>
      <c r="AF602" s="144"/>
      <c r="AG602" s="4"/>
      <c r="AH602" s="143" t="s">
        <v>70</v>
      </c>
      <c r="AI602" s="4"/>
      <c r="AJ602" s="143" t="s">
        <v>9560</v>
      </c>
      <c r="AK602" s="143" t="s">
        <v>9553</v>
      </c>
    </row>
    <row r="603" spans="1:37">
      <c r="B603" s="145" t="s">
        <v>5175</v>
      </c>
      <c r="C603" s="4" t="s">
        <v>160</v>
      </c>
      <c r="D603" s="4" t="s">
        <v>6599</v>
      </c>
      <c r="E603" s="4" t="s">
        <v>6599</v>
      </c>
      <c r="F603" s="4" t="s">
        <v>1060</v>
      </c>
      <c r="G603" s="4" t="s">
        <v>6602</v>
      </c>
      <c r="H603" s="4" t="s">
        <v>1443</v>
      </c>
      <c r="I603" s="4" t="s">
        <v>1444</v>
      </c>
      <c r="J603" s="4" t="s">
        <v>6603</v>
      </c>
      <c r="K603" s="139">
        <v>2000000000</v>
      </c>
      <c r="L603" s="139">
        <v>2000000000</v>
      </c>
      <c r="M603" s="4" t="s">
        <v>5651</v>
      </c>
      <c r="N603" s="4" t="s">
        <v>3375</v>
      </c>
      <c r="O603" s="4" t="s">
        <v>2842</v>
      </c>
      <c r="P603" s="186">
        <f t="shared" si="53"/>
        <v>2000000000</v>
      </c>
      <c r="Q603" s="186">
        <f t="shared" si="57"/>
        <v>0</v>
      </c>
      <c r="R603" s="4">
        <v>123</v>
      </c>
      <c r="S603" s="4" t="s">
        <v>70</v>
      </c>
      <c r="T603" s="4" t="s">
        <v>70</v>
      </c>
      <c r="U603" s="140">
        <v>45321</v>
      </c>
      <c r="V603" s="4" t="s">
        <v>1884</v>
      </c>
      <c r="W603" s="4" t="s">
        <v>1954</v>
      </c>
      <c r="X603" s="146">
        <v>0</v>
      </c>
      <c r="Y603" s="146">
        <v>0</v>
      </c>
      <c r="Z603" s="146">
        <v>0</v>
      </c>
      <c r="AA603" s="4"/>
      <c r="AB603" s="141"/>
      <c r="AC603" s="142"/>
      <c r="AD603" s="4"/>
      <c r="AE603" s="4"/>
      <c r="AF603" s="144"/>
      <c r="AG603" s="4"/>
      <c r="AH603" s="143" t="s">
        <v>70</v>
      </c>
      <c r="AI603" s="4"/>
      <c r="AJ603" s="143" t="s">
        <v>9560</v>
      </c>
      <c r="AK603" s="143" t="s">
        <v>9553</v>
      </c>
    </row>
    <row r="604" spans="1:37">
      <c r="B604" s="145" t="s">
        <v>5175</v>
      </c>
      <c r="C604" s="4" t="s">
        <v>160</v>
      </c>
      <c r="D604" s="4" t="s">
        <v>6599</v>
      </c>
      <c r="E604" s="4" t="s">
        <v>6599</v>
      </c>
      <c r="F604" s="4" t="s">
        <v>1060</v>
      </c>
      <c r="G604" s="4" t="s">
        <v>6604</v>
      </c>
      <c r="H604" s="4" t="s">
        <v>1443</v>
      </c>
      <c r="I604" s="4" t="s">
        <v>1444</v>
      </c>
      <c r="J604" s="4" t="s">
        <v>6605</v>
      </c>
      <c r="K604" s="139">
        <v>2043000000</v>
      </c>
      <c r="L604" s="139">
        <v>2043000000</v>
      </c>
      <c r="M604" s="4" t="s">
        <v>5651</v>
      </c>
      <c r="N604" s="4" t="s">
        <v>2601</v>
      </c>
      <c r="O604" s="4" t="s">
        <v>2842</v>
      </c>
      <c r="P604" s="186">
        <f t="shared" si="53"/>
        <v>2043000000</v>
      </c>
      <c r="Q604" s="186">
        <f t="shared" si="57"/>
        <v>0</v>
      </c>
      <c r="R604" s="4">
        <v>123</v>
      </c>
      <c r="S604" s="4" t="s">
        <v>70</v>
      </c>
      <c r="T604" s="4" t="s">
        <v>70</v>
      </c>
      <c r="U604" s="140">
        <v>45321</v>
      </c>
      <c r="V604" s="4" t="s">
        <v>1884</v>
      </c>
      <c r="W604" s="4" t="s">
        <v>1954</v>
      </c>
      <c r="X604" s="146">
        <v>0</v>
      </c>
      <c r="Y604" s="146">
        <v>0</v>
      </c>
      <c r="Z604" s="146">
        <v>0</v>
      </c>
      <c r="AA604" s="4"/>
      <c r="AB604" s="141"/>
      <c r="AC604" s="142"/>
      <c r="AD604" s="4"/>
      <c r="AE604" s="4"/>
      <c r="AF604" s="144"/>
      <c r="AG604" s="4"/>
      <c r="AH604" s="143" t="s">
        <v>70</v>
      </c>
      <c r="AI604" s="4"/>
      <c r="AJ604" s="143" t="s">
        <v>9560</v>
      </c>
      <c r="AK604" s="143" t="s">
        <v>9553</v>
      </c>
    </row>
    <row r="605" spans="1:37">
      <c r="B605" s="145" t="s">
        <v>5175</v>
      </c>
      <c r="C605" s="4" t="s">
        <v>160</v>
      </c>
      <c r="D605" s="4" t="s">
        <v>6599</v>
      </c>
      <c r="E605" s="4" t="s">
        <v>6599</v>
      </c>
      <c r="F605" s="4" t="s">
        <v>1060</v>
      </c>
      <c r="G605" s="4" t="s">
        <v>6606</v>
      </c>
      <c r="H605" s="4" t="s">
        <v>1443</v>
      </c>
      <c r="I605" s="4" t="s">
        <v>1444</v>
      </c>
      <c r="J605" s="4" t="s">
        <v>6607</v>
      </c>
      <c r="K605" s="139">
        <v>2000000000</v>
      </c>
      <c r="L605" s="139">
        <v>2000000000</v>
      </c>
      <c r="M605" s="4" t="s">
        <v>5651</v>
      </c>
      <c r="N605" s="4" t="s">
        <v>2601</v>
      </c>
      <c r="O605" s="4" t="s">
        <v>2842</v>
      </c>
      <c r="P605" s="186">
        <f t="shared" si="53"/>
        <v>2000000000</v>
      </c>
      <c r="Q605" s="186">
        <f t="shared" si="57"/>
        <v>0</v>
      </c>
      <c r="R605" s="4">
        <v>123</v>
      </c>
      <c r="S605" s="4" t="s">
        <v>70</v>
      </c>
      <c r="T605" s="4" t="s">
        <v>70</v>
      </c>
      <c r="U605" s="140">
        <v>45321</v>
      </c>
      <c r="V605" s="4" t="s">
        <v>1884</v>
      </c>
      <c r="W605" s="4" t="s">
        <v>1954</v>
      </c>
      <c r="X605" s="146">
        <v>0</v>
      </c>
      <c r="Y605" s="146">
        <v>0</v>
      </c>
      <c r="Z605" s="146">
        <v>0</v>
      </c>
      <c r="AA605" s="4"/>
      <c r="AB605" s="141"/>
      <c r="AC605" s="142"/>
      <c r="AD605" s="4"/>
      <c r="AE605" s="4"/>
      <c r="AF605" s="144"/>
      <c r="AG605" s="4"/>
      <c r="AH605" s="143" t="s">
        <v>70</v>
      </c>
      <c r="AI605" s="4"/>
      <c r="AJ605" s="143" t="s">
        <v>9560</v>
      </c>
      <c r="AK605" s="143" t="s">
        <v>9553</v>
      </c>
    </row>
    <row r="606" spans="1:37">
      <c r="B606" s="145" t="s">
        <v>5175</v>
      </c>
      <c r="C606" s="4" t="s">
        <v>160</v>
      </c>
      <c r="D606" s="4" t="s">
        <v>6599</v>
      </c>
      <c r="E606" s="4" t="s">
        <v>6599</v>
      </c>
      <c r="F606" s="4" t="s">
        <v>1060</v>
      </c>
      <c r="G606" s="4" t="s">
        <v>6608</v>
      </c>
      <c r="H606" s="4" t="s">
        <v>1443</v>
      </c>
      <c r="I606" s="4" t="s">
        <v>1444</v>
      </c>
      <c r="J606" s="4" t="s">
        <v>6609</v>
      </c>
      <c r="K606" s="139">
        <v>2000000000</v>
      </c>
      <c r="L606" s="139">
        <v>2000000000</v>
      </c>
      <c r="M606" s="4" t="s">
        <v>5651</v>
      </c>
      <c r="N606" s="4" t="s">
        <v>2601</v>
      </c>
      <c r="O606" s="4" t="s">
        <v>2842</v>
      </c>
      <c r="P606" s="186">
        <f t="shared" si="53"/>
        <v>2000000000</v>
      </c>
      <c r="Q606" s="186">
        <f t="shared" si="57"/>
        <v>0</v>
      </c>
      <c r="R606" s="4">
        <v>123</v>
      </c>
      <c r="S606" s="4" t="s">
        <v>70</v>
      </c>
      <c r="T606" s="4" t="s">
        <v>70</v>
      </c>
      <c r="U606" s="140">
        <v>45321</v>
      </c>
      <c r="V606" s="4" t="s">
        <v>1884</v>
      </c>
      <c r="W606" s="4" t="s">
        <v>1954</v>
      </c>
      <c r="X606" s="146">
        <v>0</v>
      </c>
      <c r="Y606" s="146">
        <v>0</v>
      </c>
      <c r="Z606" s="146">
        <v>0</v>
      </c>
      <c r="AA606" s="4"/>
      <c r="AB606" s="141"/>
      <c r="AC606" s="142"/>
      <c r="AD606" s="4"/>
      <c r="AE606" s="4"/>
      <c r="AF606" s="144"/>
      <c r="AG606" s="4"/>
      <c r="AH606" s="143" t="s">
        <v>70</v>
      </c>
      <c r="AI606" s="4"/>
      <c r="AJ606" s="143" t="s">
        <v>9560</v>
      </c>
      <c r="AK606" s="143" t="s">
        <v>9553</v>
      </c>
    </row>
    <row r="607" spans="1:37">
      <c r="B607" s="145" t="s">
        <v>5175</v>
      </c>
      <c r="C607" s="4" t="s">
        <v>160</v>
      </c>
      <c r="D607" s="4" t="s">
        <v>6599</v>
      </c>
      <c r="E607" s="4" t="s">
        <v>6599</v>
      </c>
      <c r="F607" s="4" t="s">
        <v>1060</v>
      </c>
      <c r="G607" s="4" t="s">
        <v>6610</v>
      </c>
      <c r="H607" s="4" t="s">
        <v>1443</v>
      </c>
      <c r="I607" s="4" t="s">
        <v>1444</v>
      </c>
      <c r="J607" s="4" t="s">
        <v>6611</v>
      </c>
      <c r="K607" s="139">
        <v>2000000000</v>
      </c>
      <c r="L607" s="139">
        <v>2000000000</v>
      </c>
      <c r="M607" s="4" t="s">
        <v>5651</v>
      </c>
      <c r="N607" s="4" t="s">
        <v>2601</v>
      </c>
      <c r="O607" s="4" t="s">
        <v>2842</v>
      </c>
      <c r="P607" s="186">
        <f t="shared" si="53"/>
        <v>2000000000</v>
      </c>
      <c r="Q607" s="186">
        <f t="shared" si="57"/>
        <v>0</v>
      </c>
      <c r="R607" s="4">
        <v>123</v>
      </c>
      <c r="S607" s="4" t="s">
        <v>70</v>
      </c>
      <c r="T607" s="4" t="s">
        <v>70</v>
      </c>
      <c r="U607" s="140">
        <v>45321</v>
      </c>
      <c r="V607" s="4" t="s">
        <v>1884</v>
      </c>
      <c r="W607" s="4" t="s">
        <v>1954</v>
      </c>
      <c r="X607" s="146">
        <v>0</v>
      </c>
      <c r="Y607" s="146">
        <v>0</v>
      </c>
      <c r="Z607" s="146">
        <v>0</v>
      </c>
      <c r="AA607" s="4"/>
      <c r="AB607" s="141"/>
      <c r="AC607" s="142"/>
      <c r="AD607" s="4"/>
      <c r="AE607" s="4"/>
      <c r="AF607" s="144"/>
      <c r="AG607" s="4"/>
      <c r="AH607" s="143" t="s">
        <v>70</v>
      </c>
      <c r="AI607" s="4"/>
      <c r="AJ607" s="143" t="s">
        <v>9560</v>
      </c>
      <c r="AK607" s="143" t="s">
        <v>9553</v>
      </c>
    </row>
    <row r="608" spans="1:37">
      <c r="B608" s="145" t="s">
        <v>5175</v>
      </c>
      <c r="C608" s="4" t="s">
        <v>160</v>
      </c>
      <c r="D608" s="4" t="s">
        <v>6599</v>
      </c>
      <c r="E608" s="4" t="s">
        <v>6599</v>
      </c>
      <c r="F608" s="4" t="s">
        <v>1060</v>
      </c>
      <c r="G608" s="4" t="s">
        <v>6612</v>
      </c>
      <c r="H608" s="4" t="s">
        <v>1443</v>
      </c>
      <c r="I608" s="4" t="s">
        <v>1444</v>
      </c>
      <c r="J608" s="4" t="s">
        <v>6613</v>
      </c>
      <c r="K608" s="139">
        <v>2000000000</v>
      </c>
      <c r="L608" s="139">
        <v>2000000000</v>
      </c>
      <c r="M608" s="4" t="s">
        <v>5651</v>
      </c>
      <c r="N608" s="4" t="s">
        <v>3208</v>
      </c>
      <c r="O608" s="4" t="s">
        <v>3650</v>
      </c>
      <c r="P608" s="186">
        <f t="shared" si="53"/>
        <v>2000000000</v>
      </c>
      <c r="Q608" s="186">
        <f t="shared" si="57"/>
        <v>0</v>
      </c>
      <c r="R608" s="4">
        <v>123</v>
      </c>
      <c r="S608" s="4" t="s">
        <v>70</v>
      </c>
      <c r="T608" s="4" t="s">
        <v>70</v>
      </c>
      <c r="U608" s="140">
        <v>45321</v>
      </c>
      <c r="V608" s="4" t="s">
        <v>1884</v>
      </c>
      <c r="W608" s="4" t="s">
        <v>1954</v>
      </c>
      <c r="X608" s="146">
        <v>0</v>
      </c>
      <c r="Y608" s="146">
        <v>0</v>
      </c>
      <c r="Z608" s="146">
        <v>0</v>
      </c>
      <c r="AA608" s="4"/>
      <c r="AB608" s="141"/>
      <c r="AC608" s="142"/>
      <c r="AD608" s="4"/>
      <c r="AE608" s="4"/>
      <c r="AF608" s="144"/>
      <c r="AG608" s="4"/>
      <c r="AH608" s="143" t="s">
        <v>70</v>
      </c>
      <c r="AI608" s="4"/>
      <c r="AJ608" s="143" t="s">
        <v>9560</v>
      </c>
      <c r="AK608" s="143" t="s">
        <v>9553</v>
      </c>
    </row>
    <row r="609" spans="2:37">
      <c r="B609" s="145" t="s">
        <v>5175</v>
      </c>
      <c r="C609" s="4" t="s">
        <v>160</v>
      </c>
      <c r="D609" s="4" t="s">
        <v>6599</v>
      </c>
      <c r="E609" s="4" t="s">
        <v>6599</v>
      </c>
      <c r="F609" s="4" t="s">
        <v>1060</v>
      </c>
      <c r="G609" s="4" t="s">
        <v>6614</v>
      </c>
      <c r="H609" s="4" t="s">
        <v>1443</v>
      </c>
      <c r="I609" s="4" t="s">
        <v>1444</v>
      </c>
      <c r="J609" s="4" t="s">
        <v>6615</v>
      </c>
      <c r="K609" s="139">
        <v>2000000000</v>
      </c>
      <c r="L609" s="139">
        <v>2000000000</v>
      </c>
      <c r="M609" s="4" t="s">
        <v>5651</v>
      </c>
      <c r="N609" s="4" t="s">
        <v>1971</v>
      </c>
      <c r="O609" s="4" t="s">
        <v>2751</v>
      </c>
      <c r="P609" s="186">
        <f t="shared" si="53"/>
        <v>2000000000</v>
      </c>
      <c r="Q609" s="186">
        <f t="shared" si="57"/>
        <v>0</v>
      </c>
      <c r="R609" s="4">
        <v>123</v>
      </c>
      <c r="S609" s="4" t="s">
        <v>70</v>
      </c>
      <c r="T609" s="4" t="s">
        <v>70</v>
      </c>
      <c r="U609" s="140">
        <v>45321</v>
      </c>
      <c r="V609" s="4" t="s">
        <v>1884</v>
      </c>
      <c r="W609" s="4" t="s">
        <v>1954</v>
      </c>
      <c r="X609" s="146">
        <v>0</v>
      </c>
      <c r="Y609" s="146">
        <v>0</v>
      </c>
      <c r="Z609" s="146">
        <v>0</v>
      </c>
      <c r="AA609" s="4"/>
      <c r="AB609" s="141"/>
      <c r="AC609" s="142"/>
      <c r="AD609" s="4"/>
      <c r="AE609" s="4"/>
      <c r="AF609" s="144"/>
      <c r="AG609" s="4"/>
      <c r="AH609" s="143" t="s">
        <v>70</v>
      </c>
      <c r="AI609" s="4"/>
      <c r="AJ609" s="143" t="s">
        <v>9560</v>
      </c>
      <c r="AK609" s="143" t="s">
        <v>9553</v>
      </c>
    </row>
    <row r="610" spans="2:37">
      <c r="B610" s="145" t="s">
        <v>5175</v>
      </c>
      <c r="C610" s="4" t="s">
        <v>160</v>
      </c>
      <c r="D610" s="4" t="s">
        <v>6599</v>
      </c>
      <c r="E610" s="4" t="s">
        <v>6599</v>
      </c>
      <c r="F610" s="4" t="s">
        <v>1060</v>
      </c>
      <c r="G610" s="4" t="s">
        <v>6616</v>
      </c>
      <c r="H610" s="4" t="s">
        <v>1443</v>
      </c>
      <c r="I610" s="4" t="s">
        <v>1444</v>
      </c>
      <c r="J610" s="4" t="s">
        <v>6617</v>
      </c>
      <c r="K610" s="139">
        <v>2000000000</v>
      </c>
      <c r="L610" s="139">
        <v>2000000000</v>
      </c>
      <c r="M610" s="4" t="s">
        <v>5651</v>
      </c>
      <c r="N610" s="4" t="s">
        <v>5265</v>
      </c>
      <c r="O610" s="4" t="s">
        <v>2502</v>
      </c>
      <c r="P610" s="186">
        <f t="shared" si="53"/>
        <v>2000000000</v>
      </c>
      <c r="Q610" s="186">
        <f t="shared" si="57"/>
        <v>0</v>
      </c>
      <c r="R610" s="4">
        <v>123</v>
      </c>
      <c r="S610" s="4" t="s">
        <v>70</v>
      </c>
      <c r="T610" s="4" t="s">
        <v>70</v>
      </c>
      <c r="U610" s="140">
        <v>45321</v>
      </c>
      <c r="V610" s="4" t="s">
        <v>1884</v>
      </c>
      <c r="W610" s="4" t="s">
        <v>1954</v>
      </c>
      <c r="X610" s="146">
        <v>0</v>
      </c>
      <c r="Y610" s="146">
        <v>0</v>
      </c>
      <c r="Z610" s="146">
        <v>0</v>
      </c>
      <c r="AA610" s="4"/>
      <c r="AB610" s="141"/>
      <c r="AC610" s="142"/>
      <c r="AD610" s="4"/>
      <c r="AE610" s="4"/>
      <c r="AF610" s="144"/>
      <c r="AG610" s="4"/>
      <c r="AH610" s="143" t="s">
        <v>70</v>
      </c>
      <c r="AI610" s="4"/>
      <c r="AJ610" s="143" t="s">
        <v>9560</v>
      </c>
      <c r="AK610" s="143" t="s">
        <v>9553</v>
      </c>
    </row>
    <row r="611" spans="2:37">
      <c r="B611" s="145" t="s">
        <v>5175</v>
      </c>
      <c r="C611" s="4" t="s">
        <v>160</v>
      </c>
      <c r="D611" s="4" t="s">
        <v>6599</v>
      </c>
      <c r="E611" s="4" t="s">
        <v>6599</v>
      </c>
      <c r="F611" s="4" t="s">
        <v>1060</v>
      </c>
      <c r="G611" s="4" t="s">
        <v>6618</v>
      </c>
      <c r="H611" s="4" t="s">
        <v>1443</v>
      </c>
      <c r="I611" s="4" t="s">
        <v>1444</v>
      </c>
      <c r="J611" s="4" t="s">
        <v>6619</v>
      </c>
      <c r="K611" s="139">
        <v>1500000000</v>
      </c>
      <c r="L611" s="139">
        <v>1500000000</v>
      </c>
      <c r="M611" s="4" t="s">
        <v>5651</v>
      </c>
      <c r="N611" s="4" t="s">
        <v>5265</v>
      </c>
      <c r="O611" s="4" t="s">
        <v>2502</v>
      </c>
      <c r="P611" s="186">
        <f t="shared" si="53"/>
        <v>1500000000</v>
      </c>
      <c r="Q611" s="186">
        <f t="shared" si="57"/>
        <v>0</v>
      </c>
      <c r="R611" s="4">
        <v>123</v>
      </c>
      <c r="S611" s="4" t="s">
        <v>70</v>
      </c>
      <c r="T611" s="4" t="s">
        <v>70</v>
      </c>
      <c r="U611" s="140">
        <v>45321</v>
      </c>
      <c r="V611" s="4" t="s">
        <v>1884</v>
      </c>
      <c r="W611" s="4" t="s">
        <v>1954</v>
      </c>
      <c r="X611" s="146">
        <v>0</v>
      </c>
      <c r="Y611" s="146">
        <v>0</v>
      </c>
      <c r="Z611" s="146">
        <v>0</v>
      </c>
      <c r="AA611" s="4"/>
      <c r="AB611" s="141"/>
      <c r="AC611" s="142"/>
      <c r="AD611" s="4"/>
      <c r="AE611" s="4"/>
      <c r="AF611" s="144"/>
      <c r="AG611" s="4"/>
      <c r="AH611" s="143" t="s">
        <v>70</v>
      </c>
      <c r="AI611" s="4"/>
      <c r="AJ611" s="143" t="s">
        <v>9560</v>
      </c>
      <c r="AK611" s="143" t="s">
        <v>9553</v>
      </c>
    </row>
    <row r="612" spans="2:37">
      <c r="B612" s="145" t="s">
        <v>5175</v>
      </c>
      <c r="C612" s="4" t="s">
        <v>160</v>
      </c>
      <c r="D612" s="4" t="s">
        <v>6599</v>
      </c>
      <c r="E612" s="4" t="s">
        <v>6599</v>
      </c>
      <c r="F612" s="4" t="s">
        <v>1060</v>
      </c>
      <c r="G612" s="4" t="s">
        <v>6620</v>
      </c>
      <c r="H612" s="4" t="s">
        <v>1443</v>
      </c>
      <c r="I612" s="4" t="s">
        <v>1444</v>
      </c>
      <c r="J612" s="4" t="s">
        <v>6621</v>
      </c>
      <c r="K612" s="139">
        <v>2000000000</v>
      </c>
      <c r="L612" s="139">
        <v>2000000000</v>
      </c>
      <c r="M612" s="4" t="s">
        <v>5651</v>
      </c>
      <c r="N612" s="4" t="s">
        <v>5013</v>
      </c>
      <c r="O612" s="4" t="s">
        <v>2502</v>
      </c>
      <c r="P612" s="186">
        <f t="shared" si="53"/>
        <v>2000000000</v>
      </c>
      <c r="Q612" s="186">
        <f t="shared" si="57"/>
        <v>0</v>
      </c>
      <c r="R612" s="4">
        <v>123</v>
      </c>
      <c r="S612" s="4" t="s">
        <v>70</v>
      </c>
      <c r="T612" s="4" t="s">
        <v>70</v>
      </c>
      <c r="U612" s="140">
        <v>45321</v>
      </c>
      <c r="V612" s="4" t="s">
        <v>1884</v>
      </c>
      <c r="W612" s="4" t="s">
        <v>1954</v>
      </c>
      <c r="X612" s="146">
        <v>0</v>
      </c>
      <c r="Y612" s="146">
        <v>0</v>
      </c>
      <c r="Z612" s="146">
        <v>0</v>
      </c>
      <c r="AA612" s="4"/>
      <c r="AB612" s="141"/>
      <c r="AC612" s="142"/>
      <c r="AD612" s="4"/>
      <c r="AE612" s="4"/>
      <c r="AF612" s="144"/>
      <c r="AG612" s="4"/>
      <c r="AH612" s="143" t="s">
        <v>70</v>
      </c>
      <c r="AI612" s="4"/>
      <c r="AJ612" s="143" t="s">
        <v>9560</v>
      </c>
      <c r="AK612" s="143" t="s">
        <v>9553</v>
      </c>
    </row>
    <row r="613" spans="2:37">
      <c r="B613" s="145" t="s">
        <v>5175</v>
      </c>
      <c r="C613" s="4" t="s">
        <v>160</v>
      </c>
      <c r="D613" s="4" t="s">
        <v>6599</v>
      </c>
      <c r="E613" s="4" t="s">
        <v>6599</v>
      </c>
      <c r="F613" s="4" t="s">
        <v>1060</v>
      </c>
      <c r="G613" s="4" t="s">
        <v>6622</v>
      </c>
      <c r="H613" s="4" t="s">
        <v>1443</v>
      </c>
      <c r="I613" s="4" t="s">
        <v>1444</v>
      </c>
      <c r="J613" s="4" t="s">
        <v>6623</v>
      </c>
      <c r="K613" s="139">
        <v>2000000000</v>
      </c>
      <c r="L613" s="139">
        <v>2000000000</v>
      </c>
      <c r="M613" s="4" t="s">
        <v>5651</v>
      </c>
      <c r="N613" s="4" t="s">
        <v>5013</v>
      </c>
      <c r="O613" s="4" t="s">
        <v>2502</v>
      </c>
      <c r="P613" s="186">
        <f t="shared" si="53"/>
        <v>2000000000</v>
      </c>
      <c r="Q613" s="186">
        <f t="shared" si="57"/>
        <v>0</v>
      </c>
      <c r="R613" s="4">
        <v>123</v>
      </c>
      <c r="S613" s="4" t="s">
        <v>70</v>
      </c>
      <c r="T613" s="4" t="s">
        <v>70</v>
      </c>
      <c r="U613" s="140">
        <v>45321</v>
      </c>
      <c r="V613" s="4" t="s">
        <v>1884</v>
      </c>
      <c r="W613" s="4" t="s">
        <v>1954</v>
      </c>
      <c r="X613" s="146">
        <v>0</v>
      </c>
      <c r="Y613" s="146">
        <v>0</v>
      </c>
      <c r="Z613" s="146">
        <v>0</v>
      </c>
      <c r="AA613" s="4"/>
      <c r="AB613" s="141"/>
      <c r="AC613" s="142"/>
      <c r="AD613" s="4"/>
      <c r="AE613" s="4"/>
      <c r="AF613" s="144"/>
      <c r="AG613" s="4"/>
      <c r="AH613" s="143" t="s">
        <v>70</v>
      </c>
      <c r="AI613" s="4"/>
      <c r="AJ613" s="143" t="s">
        <v>9560</v>
      </c>
      <c r="AK613" s="143" t="s">
        <v>9553</v>
      </c>
    </row>
    <row r="614" spans="2:37">
      <c r="B614" s="145" t="s">
        <v>5175</v>
      </c>
      <c r="C614" s="4" t="s">
        <v>160</v>
      </c>
      <c r="D614" s="4" t="s">
        <v>6599</v>
      </c>
      <c r="E614" s="4" t="s">
        <v>6599</v>
      </c>
      <c r="F614" s="4" t="s">
        <v>1060</v>
      </c>
      <c r="G614" s="4" t="s">
        <v>6624</v>
      </c>
      <c r="H614" s="4" t="s">
        <v>1443</v>
      </c>
      <c r="I614" s="4" t="s">
        <v>1444</v>
      </c>
      <c r="J614" s="4" t="s">
        <v>6625</v>
      </c>
      <c r="K614" s="139">
        <v>2000000000</v>
      </c>
      <c r="L614" s="139">
        <v>2000000000</v>
      </c>
      <c r="M614" s="4" t="s">
        <v>5651</v>
      </c>
      <c r="N614" s="4" t="s">
        <v>3017</v>
      </c>
      <c r="O614" s="4" t="s">
        <v>3240</v>
      </c>
      <c r="P614" s="186">
        <f t="shared" si="53"/>
        <v>2000000000</v>
      </c>
      <c r="Q614" s="186">
        <f t="shared" si="57"/>
        <v>0</v>
      </c>
      <c r="R614" s="4">
        <v>123</v>
      </c>
      <c r="S614" s="4" t="s">
        <v>70</v>
      </c>
      <c r="T614" s="4" t="s">
        <v>70</v>
      </c>
      <c r="U614" s="140">
        <v>45321</v>
      </c>
      <c r="V614" s="4" t="s">
        <v>1884</v>
      </c>
      <c r="W614" s="4" t="s">
        <v>1954</v>
      </c>
      <c r="X614" s="146">
        <v>0</v>
      </c>
      <c r="Y614" s="146">
        <v>0</v>
      </c>
      <c r="Z614" s="146">
        <v>0</v>
      </c>
      <c r="AA614" s="4"/>
      <c r="AB614" s="141"/>
      <c r="AC614" s="142"/>
      <c r="AD614" s="4"/>
      <c r="AE614" s="4"/>
      <c r="AF614" s="144"/>
      <c r="AG614" s="4"/>
      <c r="AH614" s="143" t="s">
        <v>70</v>
      </c>
      <c r="AI614" s="4"/>
      <c r="AJ614" s="143" t="s">
        <v>9560</v>
      </c>
      <c r="AK614" s="143" t="s">
        <v>9553</v>
      </c>
    </row>
    <row r="615" spans="2:37">
      <c r="B615" s="145" t="s">
        <v>5175</v>
      </c>
      <c r="C615" s="4" t="s">
        <v>160</v>
      </c>
      <c r="D615" s="4" t="s">
        <v>6599</v>
      </c>
      <c r="E615" s="4" t="s">
        <v>6599</v>
      </c>
      <c r="F615" s="4" t="s">
        <v>1060</v>
      </c>
      <c r="G615" s="4" t="s">
        <v>6626</v>
      </c>
      <c r="H615" s="4" t="s">
        <v>1443</v>
      </c>
      <c r="I615" s="4" t="s">
        <v>1444</v>
      </c>
      <c r="J615" s="4" t="s">
        <v>6627</v>
      </c>
      <c r="K615" s="139">
        <v>1500000000</v>
      </c>
      <c r="L615" s="139">
        <v>1500000000</v>
      </c>
      <c r="M615" s="4" t="s">
        <v>5651</v>
      </c>
      <c r="N615" s="4" t="s">
        <v>3017</v>
      </c>
      <c r="O615" s="4" t="s">
        <v>3240</v>
      </c>
      <c r="P615" s="186">
        <f t="shared" si="53"/>
        <v>1500000000</v>
      </c>
      <c r="Q615" s="186">
        <f t="shared" si="57"/>
        <v>0</v>
      </c>
      <c r="R615" s="4">
        <v>123</v>
      </c>
      <c r="S615" s="4" t="s">
        <v>70</v>
      </c>
      <c r="T615" s="4" t="s">
        <v>70</v>
      </c>
      <c r="U615" s="140">
        <v>45321</v>
      </c>
      <c r="V615" s="4" t="s">
        <v>1884</v>
      </c>
      <c r="W615" s="4" t="s">
        <v>1954</v>
      </c>
      <c r="X615" s="146">
        <v>0</v>
      </c>
      <c r="Y615" s="146">
        <v>0</v>
      </c>
      <c r="Z615" s="146">
        <v>0</v>
      </c>
      <c r="AA615" s="4"/>
      <c r="AB615" s="141"/>
      <c r="AC615" s="142"/>
      <c r="AD615" s="4"/>
      <c r="AE615" s="4"/>
      <c r="AF615" s="144"/>
      <c r="AG615" s="4"/>
      <c r="AH615" s="143" t="s">
        <v>70</v>
      </c>
      <c r="AI615" s="4"/>
      <c r="AJ615" s="143" t="s">
        <v>9560</v>
      </c>
      <c r="AK615" s="143" t="s">
        <v>9553</v>
      </c>
    </row>
    <row r="616" spans="2:37">
      <c r="B616" s="145" t="s">
        <v>5175</v>
      </c>
      <c r="C616" s="4" t="s">
        <v>160</v>
      </c>
      <c r="D616" s="4" t="s">
        <v>6599</v>
      </c>
      <c r="E616" s="4" t="s">
        <v>6599</v>
      </c>
      <c r="F616" s="4" t="s">
        <v>1060</v>
      </c>
      <c r="G616" s="4" t="s">
        <v>6628</v>
      </c>
      <c r="H616" s="4" t="s">
        <v>1443</v>
      </c>
      <c r="I616" s="4" t="s">
        <v>1444</v>
      </c>
      <c r="J616" s="4" t="s">
        <v>6629</v>
      </c>
      <c r="K616" s="139">
        <v>1500000000</v>
      </c>
      <c r="L616" s="139">
        <v>1500000000</v>
      </c>
      <c r="M616" s="4" t="s">
        <v>5651</v>
      </c>
      <c r="N616" s="4" t="s">
        <v>2144</v>
      </c>
      <c r="O616" s="4" t="s">
        <v>3450</v>
      </c>
      <c r="P616" s="186">
        <f t="shared" si="53"/>
        <v>1500000000</v>
      </c>
      <c r="Q616" s="186">
        <f t="shared" si="57"/>
        <v>0</v>
      </c>
      <c r="R616" s="4">
        <v>123</v>
      </c>
      <c r="S616" s="4" t="s">
        <v>70</v>
      </c>
      <c r="T616" s="4" t="s">
        <v>70</v>
      </c>
      <c r="U616" s="140">
        <v>45321</v>
      </c>
      <c r="V616" s="4" t="s">
        <v>1884</v>
      </c>
      <c r="W616" s="4" t="s">
        <v>1954</v>
      </c>
      <c r="X616" s="146">
        <v>0</v>
      </c>
      <c r="Y616" s="146">
        <v>0</v>
      </c>
      <c r="Z616" s="146">
        <v>0</v>
      </c>
      <c r="AA616" s="4"/>
      <c r="AB616" s="141"/>
      <c r="AC616" s="142"/>
      <c r="AD616" s="4"/>
      <c r="AE616" s="4"/>
      <c r="AF616" s="144"/>
      <c r="AG616" s="4"/>
      <c r="AH616" s="143" t="s">
        <v>70</v>
      </c>
      <c r="AI616" s="4"/>
      <c r="AJ616" s="143" t="s">
        <v>9560</v>
      </c>
      <c r="AK616" s="143" t="s">
        <v>9553</v>
      </c>
    </row>
    <row r="617" spans="2:37">
      <c r="B617" s="145" t="s">
        <v>5175</v>
      </c>
      <c r="C617" s="4" t="s">
        <v>160</v>
      </c>
      <c r="D617" s="4" t="s">
        <v>6599</v>
      </c>
      <c r="E617" s="4" t="s">
        <v>6599</v>
      </c>
      <c r="F617" s="4" t="s">
        <v>1060</v>
      </c>
      <c r="G617" s="4" t="s">
        <v>6630</v>
      </c>
      <c r="H617" s="4" t="s">
        <v>1443</v>
      </c>
      <c r="I617" s="4" t="s">
        <v>1444</v>
      </c>
      <c r="J617" s="4" t="s">
        <v>6631</v>
      </c>
      <c r="K617" s="139">
        <v>2000000000</v>
      </c>
      <c r="L617" s="139">
        <v>2000000000</v>
      </c>
      <c r="M617" s="4" t="s">
        <v>5651</v>
      </c>
      <c r="N617" s="4" t="s">
        <v>2144</v>
      </c>
      <c r="O617" s="4" t="s">
        <v>3450</v>
      </c>
      <c r="P617" s="186">
        <f t="shared" si="53"/>
        <v>2000000000</v>
      </c>
      <c r="Q617" s="186">
        <f t="shared" si="57"/>
        <v>0</v>
      </c>
      <c r="R617" s="4">
        <v>123</v>
      </c>
      <c r="S617" s="4" t="s">
        <v>70</v>
      </c>
      <c r="T617" s="4" t="s">
        <v>70</v>
      </c>
      <c r="U617" s="140">
        <v>45321</v>
      </c>
      <c r="V617" s="4" t="s">
        <v>1884</v>
      </c>
      <c r="W617" s="4" t="s">
        <v>1954</v>
      </c>
      <c r="X617" s="146">
        <v>0</v>
      </c>
      <c r="Y617" s="146">
        <v>0</v>
      </c>
      <c r="Z617" s="146">
        <v>0</v>
      </c>
      <c r="AA617" s="4"/>
      <c r="AB617" s="141"/>
      <c r="AC617" s="142"/>
      <c r="AD617" s="4"/>
      <c r="AE617" s="4"/>
      <c r="AF617" s="144"/>
      <c r="AG617" s="4"/>
      <c r="AH617" s="143" t="s">
        <v>70</v>
      </c>
      <c r="AI617" s="4"/>
      <c r="AJ617" s="143" t="s">
        <v>9560</v>
      </c>
      <c r="AK617" s="143" t="s">
        <v>9553</v>
      </c>
    </row>
    <row r="618" spans="2:37">
      <c r="B618" s="145" t="s">
        <v>5175</v>
      </c>
      <c r="C618" s="4" t="s">
        <v>160</v>
      </c>
      <c r="D618" s="4" t="s">
        <v>6599</v>
      </c>
      <c r="E618" s="4" t="s">
        <v>6599</v>
      </c>
      <c r="F618" s="4" t="s">
        <v>1060</v>
      </c>
      <c r="G618" s="4" t="s">
        <v>6632</v>
      </c>
      <c r="H618" s="4" t="s">
        <v>1443</v>
      </c>
      <c r="I618" s="4" t="s">
        <v>1444</v>
      </c>
      <c r="J618" s="4" t="s">
        <v>6633</v>
      </c>
      <c r="K618" s="139">
        <v>2000000000</v>
      </c>
      <c r="L618" s="139">
        <v>2000000000</v>
      </c>
      <c r="M618" s="4" t="s">
        <v>5651</v>
      </c>
      <c r="N618" s="4" t="s">
        <v>2997</v>
      </c>
      <c r="O618" s="4" t="s">
        <v>3450</v>
      </c>
      <c r="P618" s="186">
        <f t="shared" si="53"/>
        <v>2000000000</v>
      </c>
      <c r="Q618" s="186">
        <f t="shared" si="57"/>
        <v>0</v>
      </c>
      <c r="R618" s="4">
        <v>123</v>
      </c>
      <c r="S618" s="4" t="s">
        <v>70</v>
      </c>
      <c r="T618" s="4" t="s">
        <v>70</v>
      </c>
      <c r="U618" s="140">
        <v>45321</v>
      </c>
      <c r="V618" s="4" t="s">
        <v>1884</v>
      </c>
      <c r="W618" s="4" t="s">
        <v>1954</v>
      </c>
      <c r="X618" s="146">
        <v>0</v>
      </c>
      <c r="Y618" s="146">
        <v>0</v>
      </c>
      <c r="Z618" s="146">
        <v>0</v>
      </c>
      <c r="AA618" s="4"/>
      <c r="AB618" s="141"/>
      <c r="AC618" s="142"/>
      <c r="AD618" s="4"/>
      <c r="AE618" s="4"/>
      <c r="AF618" s="144"/>
      <c r="AG618" s="4"/>
      <c r="AH618" s="143" t="s">
        <v>70</v>
      </c>
      <c r="AI618" s="4"/>
      <c r="AJ618" s="143" t="s">
        <v>9560</v>
      </c>
      <c r="AK618" s="143" t="s">
        <v>9553</v>
      </c>
    </row>
    <row r="619" spans="2:37">
      <c r="B619" s="145" t="s">
        <v>5175</v>
      </c>
      <c r="C619" s="4" t="s">
        <v>160</v>
      </c>
      <c r="D619" s="4" t="s">
        <v>6599</v>
      </c>
      <c r="E619" s="4" t="s">
        <v>6599</v>
      </c>
      <c r="F619" s="4" t="s">
        <v>1060</v>
      </c>
      <c r="G619" s="4" t="s">
        <v>6634</v>
      </c>
      <c r="H619" s="4" t="s">
        <v>1443</v>
      </c>
      <c r="I619" s="4" t="s">
        <v>1444</v>
      </c>
      <c r="J619" s="4" t="s">
        <v>6635</v>
      </c>
      <c r="K619" s="139">
        <v>2000000000</v>
      </c>
      <c r="L619" s="139">
        <v>2000000000</v>
      </c>
      <c r="M619" s="4" t="s">
        <v>5651</v>
      </c>
      <c r="N619" s="4" t="s">
        <v>2997</v>
      </c>
      <c r="O619" s="4" t="s">
        <v>3450</v>
      </c>
      <c r="P619" s="186">
        <f t="shared" si="53"/>
        <v>2000000000</v>
      </c>
      <c r="Q619" s="186">
        <f t="shared" si="57"/>
        <v>0</v>
      </c>
      <c r="R619" s="4">
        <v>123</v>
      </c>
      <c r="S619" s="4" t="s">
        <v>70</v>
      </c>
      <c r="T619" s="4" t="s">
        <v>70</v>
      </c>
      <c r="U619" s="140">
        <v>45321</v>
      </c>
      <c r="V619" s="4" t="s">
        <v>1884</v>
      </c>
      <c r="W619" s="4" t="s">
        <v>1954</v>
      </c>
      <c r="X619" s="146">
        <v>0</v>
      </c>
      <c r="Y619" s="146">
        <v>0</v>
      </c>
      <c r="Z619" s="146">
        <v>0</v>
      </c>
      <c r="AA619" s="4"/>
      <c r="AB619" s="141"/>
      <c r="AC619" s="142"/>
      <c r="AD619" s="4"/>
      <c r="AE619" s="4"/>
      <c r="AF619" s="144"/>
      <c r="AG619" s="4"/>
      <c r="AH619" s="143" t="s">
        <v>70</v>
      </c>
      <c r="AI619" s="4"/>
      <c r="AJ619" s="143" t="s">
        <v>9560</v>
      </c>
      <c r="AK619" s="143" t="s">
        <v>9553</v>
      </c>
    </row>
    <row r="620" spans="2:37">
      <c r="B620" s="145" t="s">
        <v>5175</v>
      </c>
      <c r="C620" s="4" t="s">
        <v>160</v>
      </c>
      <c r="D620" s="4" t="s">
        <v>6599</v>
      </c>
      <c r="E620" s="4" t="s">
        <v>6599</v>
      </c>
      <c r="F620" s="4" t="s">
        <v>1060</v>
      </c>
      <c r="G620" s="4" t="s">
        <v>6636</v>
      </c>
      <c r="H620" s="4" t="s">
        <v>1443</v>
      </c>
      <c r="I620" s="4" t="s">
        <v>1444</v>
      </c>
      <c r="J620" s="4" t="s">
        <v>6637</v>
      </c>
      <c r="K620" s="139">
        <v>2000000000</v>
      </c>
      <c r="L620" s="139">
        <v>2000000000</v>
      </c>
      <c r="M620" s="4" t="s">
        <v>5651</v>
      </c>
      <c r="N620" s="4" t="s">
        <v>2997</v>
      </c>
      <c r="O620" s="4" t="s">
        <v>3450</v>
      </c>
      <c r="P620" s="186">
        <f t="shared" si="53"/>
        <v>2000000000</v>
      </c>
      <c r="Q620" s="186">
        <f t="shared" si="57"/>
        <v>0</v>
      </c>
      <c r="R620" s="4">
        <v>123</v>
      </c>
      <c r="S620" s="4" t="s">
        <v>70</v>
      </c>
      <c r="T620" s="4" t="s">
        <v>70</v>
      </c>
      <c r="U620" s="140">
        <v>45321</v>
      </c>
      <c r="V620" s="4" t="s">
        <v>1884</v>
      </c>
      <c r="W620" s="4" t="s">
        <v>1954</v>
      </c>
      <c r="X620" s="146">
        <v>0</v>
      </c>
      <c r="Y620" s="146">
        <v>0</v>
      </c>
      <c r="Z620" s="146">
        <v>0</v>
      </c>
      <c r="AA620" s="4"/>
      <c r="AB620" s="141"/>
      <c r="AC620" s="142"/>
      <c r="AD620" s="4"/>
      <c r="AE620" s="4"/>
      <c r="AF620" s="144"/>
      <c r="AG620" s="4"/>
      <c r="AH620" s="143" t="s">
        <v>70</v>
      </c>
      <c r="AI620" s="4"/>
      <c r="AJ620" s="143" t="s">
        <v>9560</v>
      </c>
      <c r="AK620" s="143" t="s">
        <v>9553</v>
      </c>
    </row>
    <row r="621" spans="2:37">
      <c r="B621" s="145" t="s">
        <v>5175</v>
      </c>
      <c r="C621" s="4" t="s">
        <v>160</v>
      </c>
      <c r="D621" s="4" t="s">
        <v>6599</v>
      </c>
      <c r="E621" s="4" t="s">
        <v>6599</v>
      </c>
      <c r="F621" s="4" t="s">
        <v>1060</v>
      </c>
      <c r="G621" s="4" t="s">
        <v>6638</v>
      </c>
      <c r="H621" s="4" t="s">
        <v>1443</v>
      </c>
      <c r="I621" s="4" t="s">
        <v>1444</v>
      </c>
      <c r="J621" s="4" t="s">
        <v>6639</v>
      </c>
      <c r="K621" s="139">
        <v>2000000000</v>
      </c>
      <c r="L621" s="139">
        <v>2000000000</v>
      </c>
      <c r="M621" s="4" t="s">
        <v>5651</v>
      </c>
      <c r="N621" s="4" t="s">
        <v>2997</v>
      </c>
      <c r="O621" s="4" t="s">
        <v>3450</v>
      </c>
      <c r="P621" s="186">
        <f t="shared" si="53"/>
        <v>2000000000</v>
      </c>
      <c r="Q621" s="186">
        <f t="shared" si="57"/>
        <v>0</v>
      </c>
      <c r="R621" s="4">
        <v>123</v>
      </c>
      <c r="S621" s="4" t="s">
        <v>70</v>
      </c>
      <c r="T621" s="4" t="s">
        <v>70</v>
      </c>
      <c r="U621" s="140">
        <v>45321</v>
      </c>
      <c r="V621" s="4" t="s">
        <v>1884</v>
      </c>
      <c r="W621" s="4" t="s">
        <v>1954</v>
      </c>
      <c r="X621" s="146">
        <v>0</v>
      </c>
      <c r="Y621" s="146">
        <v>0</v>
      </c>
      <c r="Z621" s="146">
        <v>0</v>
      </c>
      <c r="AA621" s="4"/>
      <c r="AB621" s="141"/>
      <c r="AC621" s="142"/>
      <c r="AD621" s="4"/>
      <c r="AE621" s="4"/>
      <c r="AF621" s="144"/>
      <c r="AG621" s="4"/>
      <c r="AH621" s="143" t="s">
        <v>70</v>
      </c>
      <c r="AI621" s="4"/>
      <c r="AJ621" s="143" t="s">
        <v>9560</v>
      </c>
      <c r="AK621" s="143" t="s">
        <v>9553</v>
      </c>
    </row>
    <row r="622" spans="2:37">
      <c r="B622" s="145" t="s">
        <v>5175</v>
      </c>
      <c r="C622" s="4" t="s">
        <v>160</v>
      </c>
      <c r="D622" s="4" t="s">
        <v>6599</v>
      </c>
      <c r="E622" s="4" t="s">
        <v>6599</v>
      </c>
      <c r="F622" s="4" t="s">
        <v>1060</v>
      </c>
      <c r="G622" s="4" t="s">
        <v>6640</v>
      </c>
      <c r="H622" s="4" t="s">
        <v>1443</v>
      </c>
      <c r="I622" s="4" t="s">
        <v>1444</v>
      </c>
      <c r="J622" s="4" t="s">
        <v>6641</v>
      </c>
      <c r="K622" s="139">
        <v>2000000000</v>
      </c>
      <c r="L622" s="139">
        <v>2000000000</v>
      </c>
      <c r="M622" s="4" t="s">
        <v>5651</v>
      </c>
      <c r="N622" s="4" t="s">
        <v>2891</v>
      </c>
      <c r="O622" s="4" t="s">
        <v>3450</v>
      </c>
      <c r="P622" s="186">
        <f t="shared" si="53"/>
        <v>2000000000</v>
      </c>
      <c r="Q622" s="186">
        <f t="shared" si="57"/>
        <v>0</v>
      </c>
      <c r="R622" s="4">
        <v>123</v>
      </c>
      <c r="S622" s="4" t="s">
        <v>70</v>
      </c>
      <c r="T622" s="4" t="s">
        <v>70</v>
      </c>
      <c r="U622" s="140">
        <v>45321</v>
      </c>
      <c r="V622" s="4" t="s">
        <v>1884</v>
      </c>
      <c r="W622" s="4" t="s">
        <v>1954</v>
      </c>
      <c r="X622" s="146">
        <v>0</v>
      </c>
      <c r="Y622" s="146">
        <v>0</v>
      </c>
      <c r="Z622" s="146">
        <v>0</v>
      </c>
      <c r="AA622" s="4"/>
      <c r="AB622" s="141"/>
      <c r="AC622" s="142"/>
      <c r="AD622" s="4"/>
      <c r="AE622" s="4"/>
      <c r="AF622" s="144"/>
      <c r="AG622" s="4"/>
      <c r="AH622" s="143" t="s">
        <v>70</v>
      </c>
      <c r="AI622" s="4"/>
      <c r="AJ622" s="143" t="s">
        <v>9560</v>
      </c>
      <c r="AK622" s="143" t="s">
        <v>9553</v>
      </c>
    </row>
    <row r="623" spans="2:37">
      <c r="B623" s="145" t="s">
        <v>5175</v>
      </c>
      <c r="C623" s="4" t="s">
        <v>160</v>
      </c>
      <c r="D623" s="4" t="s">
        <v>6599</v>
      </c>
      <c r="E623" s="4" t="s">
        <v>6599</v>
      </c>
      <c r="F623" s="4" t="s">
        <v>1060</v>
      </c>
      <c r="G623" s="4" t="s">
        <v>6642</v>
      </c>
      <c r="H623" s="4" t="s">
        <v>1443</v>
      </c>
      <c r="I623" s="4" t="s">
        <v>1444</v>
      </c>
      <c r="J623" s="4" t="s">
        <v>6643</v>
      </c>
      <c r="K623" s="139">
        <v>1500000000</v>
      </c>
      <c r="L623" s="139">
        <v>1500000000</v>
      </c>
      <c r="M623" s="4" t="s">
        <v>5651</v>
      </c>
      <c r="N623" s="4" t="s">
        <v>2891</v>
      </c>
      <c r="O623" s="4" t="s">
        <v>3450</v>
      </c>
      <c r="P623" s="186">
        <f t="shared" si="53"/>
        <v>1500000000</v>
      </c>
      <c r="Q623" s="186">
        <f t="shared" si="57"/>
        <v>0</v>
      </c>
      <c r="R623" s="4">
        <v>123</v>
      </c>
      <c r="S623" s="4" t="s">
        <v>70</v>
      </c>
      <c r="T623" s="4" t="s">
        <v>70</v>
      </c>
      <c r="U623" s="140">
        <v>45321</v>
      </c>
      <c r="V623" s="4" t="s">
        <v>1884</v>
      </c>
      <c r="W623" s="4" t="s">
        <v>1954</v>
      </c>
      <c r="X623" s="146">
        <v>0</v>
      </c>
      <c r="Y623" s="146">
        <v>0</v>
      </c>
      <c r="Z623" s="146">
        <v>0</v>
      </c>
      <c r="AA623" s="4"/>
      <c r="AB623" s="141"/>
      <c r="AC623" s="142"/>
      <c r="AD623" s="4"/>
      <c r="AE623" s="4"/>
      <c r="AF623" s="144"/>
      <c r="AG623" s="4"/>
      <c r="AH623" s="143" t="s">
        <v>70</v>
      </c>
      <c r="AI623" s="4"/>
      <c r="AJ623" s="143" t="s">
        <v>9560</v>
      </c>
      <c r="AK623" s="143" t="s">
        <v>9553</v>
      </c>
    </row>
    <row r="624" spans="2:37">
      <c r="B624" s="145" t="s">
        <v>5175</v>
      </c>
      <c r="C624" s="4" t="s">
        <v>160</v>
      </c>
      <c r="D624" s="4" t="s">
        <v>6599</v>
      </c>
      <c r="E624" s="4" t="s">
        <v>6599</v>
      </c>
      <c r="F624" s="4" t="s">
        <v>1060</v>
      </c>
      <c r="G624" s="4" t="s">
        <v>6644</v>
      </c>
      <c r="H624" s="4" t="s">
        <v>1443</v>
      </c>
      <c r="I624" s="4" t="s">
        <v>1444</v>
      </c>
      <c r="J624" s="4" t="s">
        <v>6645</v>
      </c>
      <c r="K624" s="139">
        <v>1500000000</v>
      </c>
      <c r="L624" s="139">
        <v>1500000000</v>
      </c>
      <c r="M624" s="4" t="s">
        <v>5651</v>
      </c>
      <c r="N624" s="4" t="s">
        <v>2891</v>
      </c>
      <c r="O624" s="4" t="s">
        <v>3450</v>
      </c>
      <c r="P624" s="186">
        <f t="shared" si="53"/>
        <v>1500000000</v>
      </c>
      <c r="Q624" s="186">
        <f t="shared" si="57"/>
        <v>0</v>
      </c>
      <c r="R624" s="4">
        <v>123</v>
      </c>
      <c r="S624" s="4" t="s">
        <v>70</v>
      </c>
      <c r="T624" s="4" t="s">
        <v>70</v>
      </c>
      <c r="U624" s="140">
        <v>45321</v>
      </c>
      <c r="V624" s="4" t="s">
        <v>1884</v>
      </c>
      <c r="W624" s="4" t="s">
        <v>1954</v>
      </c>
      <c r="X624" s="146">
        <v>0</v>
      </c>
      <c r="Y624" s="146">
        <v>0</v>
      </c>
      <c r="Z624" s="146">
        <v>0</v>
      </c>
      <c r="AA624" s="4"/>
      <c r="AB624" s="141"/>
      <c r="AC624" s="142"/>
      <c r="AD624" s="4"/>
      <c r="AE624" s="4"/>
      <c r="AF624" s="144"/>
      <c r="AG624" s="4"/>
      <c r="AH624" s="143" t="s">
        <v>70</v>
      </c>
      <c r="AI624" s="4"/>
      <c r="AJ624" s="143" t="s">
        <v>9560</v>
      </c>
      <c r="AK624" s="143" t="s">
        <v>9553</v>
      </c>
    </row>
    <row r="625" spans="2:38">
      <c r="B625" s="145" t="s">
        <v>5175</v>
      </c>
      <c r="C625" s="4" t="s">
        <v>160</v>
      </c>
      <c r="D625" s="4" t="s">
        <v>6599</v>
      </c>
      <c r="E625" s="4" t="s">
        <v>6599</v>
      </c>
      <c r="F625" s="4" t="s">
        <v>1060</v>
      </c>
      <c r="G625" s="4" t="s">
        <v>6646</v>
      </c>
      <c r="H625" s="4" t="s">
        <v>1443</v>
      </c>
      <c r="I625" s="4" t="s">
        <v>1444</v>
      </c>
      <c r="J625" s="4" t="s">
        <v>6647</v>
      </c>
      <c r="K625" s="139">
        <v>2000000000</v>
      </c>
      <c r="L625" s="139">
        <v>2000000000</v>
      </c>
      <c r="M625" s="4" t="s">
        <v>5651</v>
      </c>
      <c r="N625" s="4" t="s">
        <v>2922</v>
      </c>
      <c r="O625" s="4" t="s">
        <v>2561</v>
      </c>
      <c r="P625" s="186">
        <f t="shared" si="53"/>
        <v>2000000000</v>
      </c>
      <c r="Q625" s="186">
        <f t="shared" si="57"/>
        <v>0</v>
      </c>
      <c r="R625" s="4">
        <v>123</v>
      </c>
      <c r="S625" s="4" t="s">
        <v>70</v>
      </c>
      <c r="T625" s="4" t="s">
        <v>70</v>
      </c>
      <c r="U625" s="140">
        <v>45321</v>
      </c>
      <c r="V625" s="4" t="s">
        <v>1884</v>
      </c>
      <c r="W625" s="4" t="s">
        <v>1954</v>
      </c>
      <c r="X625" s="146">
        <v>0</v>
      </c>
      <c r="Y625" s="146">
        <v>0</v>
      </c>
      <c r="Z625" s="146">
        <v>0</v>
      </c>
      <c r="AA625" s="4"/>
      <c r="AB625" s="141"/>
      <c r="AC625" s="142"/>
      <c r="AD625" s="4"/>
      <c r="AE625" s="4"/>
      <c r="AF625" s="144"/>
      <c r="AG625" s="4"/>
      <c r="AH625" s="143" t="s">
        <v>70</v>
      </c>
      <c r="AI625" s="4"/>
      <c r="AJ625" s="143" t="s">
        <v>9560</v>
      </c>
      <c r="AK625" s="143" t="s">
        <v>9553</v>
      </c>
    </row>
    <row r="626" spans="2:38">
      <c r="B626" s="145" t="s">
        <v>5175</v>
      </c>
      <c r="C626" s="4" t="s">
        <v>160</v>
      </c>
      <c r="D626" s="4" t="s">
        <v>6599</v>
      </c>
      <c r="E626" s="4" t="s">
        <v>6599</v>
      </c>
      <c r="F626" s="4" t="s">
        <v>1060</v>
      </c>
      <c r="G626" s="4" t="s">
        <v>6648</v>
      </c>
      <c r="H626" s="4" t="s">
        <v>1443</v>
      </c>
      <c r="I626" s="4" t="s">
        <v>1444</v>
      </c>
      <c r="J626" s="4" t="s">
        <v>6649</v>
      </c>
      <c r="K626" s="139">
        <v>2000000000</v>
      </c>
      <c r="L626" s="139">
        <v>2000000000</v>
      </c>
      <c r="M626" s="4" t="s">
        <v>5651</v>
      </c>
      <c r="N626" s="4" t="s">
        <v>2922</v>
      </c>
      <c r="O626" s="4" t="s">
        <v>2561</v>
      </c>
      <c r="P626" s="186">
        <f t="shared" si="53"/>
        <v>2000000000</v>
      </c>
      <c r="Q626" s="186">
        <f t="shared" si="57"/>
        <v>0</v>
      </c>
      <c r="R626" s="4">
        <v>123</v>
      </c>
      <c r="S626" s="4" t="s">
        <v>70</v>
      </c>
      <c r="T626" s="4" t="s">
        <v>70</v>
      </c>
      <c r="U626" s="140">
        <v>45321</v>
      </c>
      <c r="V626" s="4" t="s">
        <v>1884</v>
      </c>
      <c r="W626" s="4" t="s">
        <v>1954</v>
      </c>
      <c r="X626" s="146">
        <v>0</v>
      </c>
      <c r="Y626" s="146">
        <v>0</v>
      </c>
      <c r="Z626" s="146">
        <v>0</v>
      </c>
      <c r="AA626" s="4"/>
      <c r="AB626" s="141"/>
      <c r="AC626" s="142"/>
      <c r="AD626" s="4"/>
      <c r="AE626" s="4"/>
      <c r="AF626" s="144"/>
      <c r="AG626" s="4"/>
      <c r="AH626" s="143" t="s">
        <v>70</v>
      </c>
      <c r="AI626" s="4"/>
      <c r="AJ626" s="143" t="s">
        <v>9560</v>
      </c>
      <c r="AK626" s="143" t="s">
        <v>9553</v>
      </c>
    </row>
    <row r="627" spans="2:38">
      <c r="B627" s="145" t="s">
        <v>5175</v>
      </c>
      <c r="C627" s="4" t="s">
        <v>160</v>
      </c>
      <c r="D627" s="4" t="s">
        <v>6599</v>
      </c>
      <c r="E627" s="4" t="s">
        <v>6599</v>
      </c>
      <c r="F627" s="4" t="s">
        <v>1060</v>
      </c>
      <c r="G627" s="4" t="s">
        <v>6650</v>
      </c>
      <c r="H627" s="4" t="s">
        <v>1443</v>
      </c>
      <c r="I627" s="4" t="s">
        <v>1444</v>
      </c>
      <c r="J627" s="4" t="s">
        <v>6651</v>
      </c>
      <c r="K627" s="139">
        <v>2000000000</v>
      </c>
      <c r="L627" s="139">
        <v>2000000000</v>
      </c>
      <c r="M627" s="4" t="s">
        <v>5651</v>
      </c>
      <c r="N627" s="4" t="s">
        <v>2922</v>
      </c>
      <c r="O627" s="4" t="s">
        <v>2561</v>
      </c>
      <c r="P627" s="186">
        <f t="shared" si="53"/>
        <v>2000000000</v>
      </c>
      <c r="Q627" s="186">
        <f t="shared" si="57"/>
        <v>0</v>
      </c>
      <c r="R627" s="4">
        <v>123</v>
      </c>
      <c r="S627" s="4" t="s">
        <v>70</v>
      </c>
      <c r="T627" s="4" t="s">
        <v>70</v>
      </c>
      <c r="U627" s="140">
        <v>45321</v>
      </c>
      <c r="V627" s="4" t="s">
        <v>1884</v>
      </c>
      <c r="W627" s="4" t="s">
        <v>1954</v>
      </c>
      <c r="X627" s="146">
        <v>0</v>
      </c>
      <c r="Y627" s="146">
        <v>0</v>
      </c>
      <c r="Z627" s="146">
        <v>0</v>
      </c>
      <c r="AA627" s="4"/>
      <c r="AB627" s="141"/>
      <c r="AC627" s="142"/>
      <c r="AD627" s="4"/>
      <c r="AE627" s="4"/>
      <c r="AF627" s="144"/>
      <c r="AG627" s="4"/>
      <c r="AH627" s="143" t="s">
        <v>70</v>
      </c>
      <c r="AI627" s="4"/>
      <c r="AJ627" s="143" t="s">
        <v>9560</v>
      </c>
      <c r="AK627" s="143" t="s">
        <v>9553</v>
      </c>
    </row>
    <row r="628" spans="2:38">
      <c r="B628" s="145" t="s">
        <v>5175</v>
      </c>
      <c r="C628" s="4" t="s">
        <v>160</v>
      </c>
      <c r="D628" s="4" t="s">
        <v>6599</v>
      </c>
      <c r="E628" s="4" t="s">
        <v>6599</v>
      </c>
      <c r="F628" s="4" t="s">
        <v>1060</v>
      </c>
      <c r="G628" s="4" t="s">
        <v>6652</v>
      </c>
      <c r="H628" s="4" t="s">
        <v>1443</v>
      </c>
      <c r="I628" s="4" t="s">
        <v>1444</v>
      </c>
      <c r="J628" s="4" t="s">
        <v>6653</v>
      </c>
      <c r="K628" s="139">
        <v>500000000</v>
      </c>
      <c r="L628" s="139">
        <v>500000000</v>
      </c>
      <c r="M628" s="4" t="s">
        <v>5651</v>
      </c>
      <c r="N628" s="4" t="s">
        <v>2922</v>
      </c>
      <c r="O628" s="4" t="s">
        <v>2561</v>
      </c>
      <c r="P628" s="186">
        <f t="shared" si="53"/>
        <v>500000000</v>
      </c>
      <c r="Q628" s="186">
        <f t="shared" si="57"/>
        <v>0</v>
      </c>
      <c r="R628" s="4">
        <v>123</v>
      </c>
      <c r="S628" s="4" t="s">
        <v>70</v>
      </c>
      <c r="T628" s="4" t="s">
        <v>70</v>
      </c>
      <c r="U628" s="140">
        <v>45321</v>
      </c>
      <c r="V628" s="4" t="s">
        <v>1884</v>
      </c>
      <c r="W628" s="4" t="s">
        <v>1954</v>
      </c>
      <c r="X628" s="146">
        <v>0</v>
      </c>
      <c r="Y628" s="146">
        <v>0</v>
      </c>
      <c r="Z628" s="146">
        <v>0</v>
      </c>
      <c r="AA628" s="4"/>
      <c r="AB628" s="141"/>
      <c r="AC628" s="142"/>
      <c r="AD628" s="4"/>
      <c r="AE628" s="4"/>
      <c r="AF628" s="144"/>
      <c r="AG628" s="4"/>
      <c r="AH628" s="143" t="s">
        <v>70</v>
      </c>
      <c r="AI628" s="4"/>
      <c r="AJ628" s="143" t="s">
        <v>9560</v>
      </c>
      <c r="AK628" s="143" t="s">
        <v>9553</v>
      </c>
    </row>
    <row r="629" spans="2:38">
      <c r="B629" s="145" t="s">
        <v>5175</v>
      </c>
      <c r="C629" s="4" t="s">
        <v>160</v>
      </c>
      <c r="D629" s="4" t="s">
        <v>6599</v>
      </c>
      <c r="E629" s="4" t="s">
        <v>6599</v>
      </c>
      <c r="F629" s="4" t="s">
        <v>1060</v>
      </c>
      <c r="G629" s="4" t="s">
        <v>6654</v>
      </c>
      <c r="H629" s="4" t="s">
        <v>1443</v>
      </c>
      <c r="I629" s="4" t="s">
        <v>1444</v>
      </c>
      <c r="J629" s="4" t="s">
        <v>6655</v>
      </c>
      <c r="K629" s="139">
        <v>1500000000</v>
      </c>
      <c r="L629" s="139">
        <v>1500000000</v>
      </c>
      <c r="M629" s="4" t="s">
        <v>5651</v>
      </c>
      <c r="N629" s="4" t="s">
        <v>3145</v>
      </c>
      <c r="O629" s="4" t="s">
        <v>2894</v>
      </c>
      <c r="P629" s="186">
        <f t="shared" si="53"/>
        <v>1500000000</v>
      </c>
      <c r="Q629" s="186">
        <f t="shared" si="57"/>
        <v>0</v>
      </c>
      <c r="R629" s="4">
        <v>123</v>
      </c>
      <c r="S629" s="4" t="s">
        <v>70</v>
      </c>
      <c r="T629" s="4" t="s">
        <v>70</v>
      </c>
      <c r="U629" s="140">
        <v>45321</v>
      </c>
      <c r="V629" s="4" t="s">
        <v>1884</v>
      </c>
      <c r="W629" s="4" t="s">
        <v>1954</v>
      </c>
      <c r="X629" s="146">
        <v>0</v>
      </c>
      <c r="Y629" s="146">
        <v>0</v>
      </c>
      <c r="Z629" s="146">
        <v>0</v>
      </c>
      <c r="AA629" s="4"/>
      <c r="AB629" s="141"/>
      <c r="AC629" s="142"/>
      <c r="AD629" s="4"/>
      <c r="AE629" s="4"/>
      <c r="AF629" s="144"/>
      <c r="AG629" s="4"/>
      <c r="AH629" s="143" t="s">
        <v>70</v>
      </c>
      <c r="AI629" s="4"/>
      <c r="AJ629" s="143" t="s">
        <v>9560</v>
      </c>
      <c r="AK629" s="143" t="s">
        <v>9553</v>
      </c>
    </row>
    <row r="630" spans="2:38">
      <c r="B630" s="145" t="s">
        <v>5175</v>
      </c>
      <c r="C630" s="4" t="s">
        <v>160</v>
      </c>
      <c r="D630" s="4" t="s">
        <v>6599</v>
      </c>
      <c r="E630" s="4" t="s">
        <v>6599</v>
      </c>
      <c r="F630" s="4" t="s">
        <v>1060</v>
      </c>
      <c r="G630" s="4" t="s">
        <v>6656</v>
      </c>
      <c r="H630" s="4" t="s">
        <v>1443</v>
      </c>
      <c r="I630" s="4" t="s">
        <v>1444</v>
      </c>
      <c r="J630" s="4" t="s">
        <v>6657</v>
      </c>
      <c r="K630" s="139">
        <v>2500000000</v>
      </c>
      <c r="L630" s="139">
        <v>2500000000</v>
      </c>
      <c r="M630" s="4" t="s">
        <v>5651</v>
      </c>
      <c r="N630" s="4" t="s">
        <v>3145</v>
      </c>
      <c r="O630" s="4" t="s">
        <v>2894</v>
      </c>
      <c r="P630" s="186">
        <f t="shared" si="53"/>
        <v>2500000000</v>
      </c>
      <c r="Q630" s="186">
        <f t="shared" si="57"/>
        <v>0</v>
      </c>
      <c r="R630" s="4">
        <v>123</v>
      </c>
      <c r="S630" s="4" t="s">
        <v>70</v>
      </c>
      <c r="T630" s="4" t="s">
        <v>70</v>
      </c>
      <c r="U630" s="140">
        <v>45321</v>
      </c>
      <c r="V630" s="4" t="s">
        <v>1884</v>
      </c>
      <c r="W630" s="4" t="s">
        <v>1954</v>
      </c>
      <c r="X630" s="146">
        <v>0</v>
      </c>
      <c r="Y630" s="146">
        <v>0</v>
      </c>
      <c r="Z630" s="146">
        <v>0</v>
      </c>
      <c r="AA630" s="4"/>
      <c r="AB630" s="141"/>
      <c r="AC630" s="142"/>
      <c r="AD630" s="4"/>
      <c r="AE630" s="4"/>
      <c r="AF630" s="144"/>
      <c r="AG630" s="4"/>
      <c r="AH630" s="143" t="s">
        <v>70</v>
      </c>
      <c r="AI630" s="4"/>
      <c r="AJ630" s="143" t="s">
        <v>9560</v>
      </c>
      <c r="AK630" s="143" t="s">
        <v>9553</v>
      </c>
    </row>
    <row r="631" spans="2:38">
      <c r="B631" s="145" t="s">
        <v>5175</v>
      </c>
      <c r="C631" s="4" t="s">
        <v>160</v>
      </c>
      <c r="D631" s="4" t="s">
        <v>6599</v>
      </c>
      <c r="E631" s="4" t="s">
        <v>6599</v>
      </c>
      <c r="F631" s="4" t="s">
        <v>1060</v>
      </c>
      <c r="G631" s="4" t="s">
        <v>6658</v>
      </c>
      <c r="H631" s="4" t="s">
        <v>1443</v>
      </c>
      <c r="I631" s="4" t="s">
        <v>1444</v>
      </c>
      <c r="J631" s="4" t="s">
        <v>6659</v>
      </c>
      <c r="K631" s="139">
        <v>1500000000</v>
      </c>
      <c r="L631" s="139">
        <v>1500000000</v>
      </c>
      <c r="M631" s="4" t="s">
        <v>5651</v>
      </c>
      <c r="N631" s="4" t="s">
        <v>3145</v>
      </c>
      <c r="O631" s="4" t="s">
        <v>2894</v>
      </c>
      <c r="P631" s="186">
        <f t="shared" si="53"/>
        <v>1500000000</v>
      </c>
      <c r="Q631" s="186">
        <f t="shared" si="57"/>
        <v>0</v>
      </c>
      <c r="R631" s="4">
        <v>123</v>
      </c>
      <c r="S631" s="4" t="s">
        <v>70</v>
      </c>
      <c r="T631" s="4" t="s">
        <v>70</v>
      </c>
      <c r="U631" s="140">
        <v>45321</v>
      </c>
      <c r="V631" s="4" t="s">
        <v>1884</v>
      </c>
      <c r="W631" s="4" t="s">
        <v>1954</v>
      </c>
      <c r="X631" s="146">
        <v>0</v>
      </c>
      <c r="Y631" s="146">
        <v>0</v>
      </c>
      <c r="Z631" s="146">
        <v>0</v>
      </c>
      <c r="AA631" s="4"/>
      <c r="AB631" s="141"/>
      <c r="AC631" s="142"/>
      <c r="AD631" s="4"/>
      <c r="AE631" s="4"/>
      <c r="AF631" s="144"/>
      <c r="AG631" s="4"/>
      <c r="AH631" s="143" t="s">
        <v>70</v>
      </c>
      <c r="AI631" s="4"/>
      <c r="AJ631" s="143" t="s">
        <v>9560</v>
      </c>
      <c r="AK631" s="143" t="s">
        <v>9553</v>
      </c>
    </row>
    <row r="632" spans="2:38">
      <c r="B632" s="145" t="s">
        <v>5175</v>
      </c>
      <c r="C632" s="4" t="s">
        <v>160</v>
      </c>
      <c r="D632" s="4" t="s">
        <v>6599</v>
      </c>
      <c r="E632" s="4" t="s">
        <v>6599</v>
      </c>
      <c r="F632" s="4" t="s">
        <v>1060</v>
      </c>
      <c r="G632" s="4" t="s">
        <v>6660</v>
      </c>
      <c r="H632" s="4" t="s">
        <v>1443</v>
      </c>
      <c r="I632" s="4" t="s">
        <v>1444</v>
      </c>
      <c r="J632" s="4" t="s">
        <v>6661</v>
      </c>
      <c r="K632" s="139">
        <v>2000000000</v>
      </c>
      <c r="L632" s="139">
        <v>2000000000</v>
      </c>
      <c r="M632" s="4" t="s">
        <v>5651</v>
      </c>
      <c r="N632" s="4" t="s">
        <v>3145</v>
      </c>
      <c r="O632" s="4" t="s">
        <v>2894</v>
      </c>
      <c r="P632" s="186">
        <f t="shared" si="53"/>
        <v>2000000000</v>
      </c>
      <c r="Q632" s="186">
        <f t="shared" si="57"/>
        <v>0</v>
      </c>
      <c r="R632" s="4">
        <v>123</v>
      </c>
      <c r="S632" s="4" t="s">
        <v>70</v>
      </c>
      <c r="T632" s="4" t="s">
        <v>70</v>
      </c>
      <c r="U632" s="140">
        <v>45321</v>
      </c>
      <c r="V632" s="4" t="s">
        <v>1884</v>
      </c>
      <c r="W632" s="4" t="s">
        <v>1954</v>
      </c>
      <c r="X632" s="146">
        <v>0</v>
      </c>
      <c r="Y632" s="146">
        <v>0</v>
      </c>
      <c r="Z632" s="146">
        <v>0</v>
      </c>
      <c r="AA632" s="4"/>
      <c r="AB632" s="141"/>
      <c r="AC632" s="142"/>
      <c r="AD632" s="4"/>
      <c r="AE632" s="4"/>
      <c r="AF632" s="144"/>
      <c r="AG632" s="4"/>
      <c r="AH632" s="143" t="s">
        <v>70</v>
      </c>
      <c r="AI632" s="4"/>
      <c r="AJ632" s="143" t="s">
        <v>9560</v>
      </c>
      <c r="AK632" s="143" t="s">
        <v>9553</v>
      </c>
    </row>
    <row r="633" spans="2:38">
      <c r="B633" s="145" t="s">
        <v>5175</v>
      </c>
      <c r="C633" s="4" t="s">
        <v>160</v>
      </c>
      <c r="D633" s="4" t="s">
        <v>6599</v>
      </c>
      <c r="E633" s="4" t="s">
        <v>6599</v>
      </c>
      <c r="F633" s="4" t="s">
        <v>1060</v>
      </c>
      <c r="G633" s="4" t="s">
        <v>6662</v>
      </c>
      <c r="H633" s="4" t="s">
        <v>1443</v>
      </c>
      <c r="I633" s="4" t="s">
        <v>1444</v>
      </c>
      <c r="J633" s="4" t="s">
        <v>6663</v>
      </c>
      <c r="K633" s="139">
        <v>457000000</v>
      </c>
      <c r="L633" s="139">
        <v>457000000</v>
      </c>
      <c r="M633" s="4" t="s">
        <v>5651</v>
      </c>
      <c r="N633" s="4" t="s">
        <v>3633</v>
      </c>
      <c r="O633" s="4" t="s">
        <v>2869</v>
      </c>
      <c r="P633" s="186">
        <f t="shared" si="53"/>
        <v>457000000</v>
      </c>
      <c r="Q633" s="186">
        <f t="shared" si="57"/>
        <v>0</v>
      </c>
      <c r="R633" s="4">
        <v>123</v>
      </c>
      <c r="S633" s="4" t="s">
        <v>70</v>
      </c>
      <c r="T633" s="4" t="s">
        <v>70</v>
      </c>
      <c r="U633" s="140">
        <v>45321</v>
      </c>
      <c r="V633" s="4" t="s">
        <v>1884</v>
      </c>
      <c r="W633" s="4" t="s">
        <v>1954</v>
      </c>
      <c r="X633" s="146">
        <v>0</v>
      </c>
      <c r="Y633" s="146">
        <v>0</v>
      </c>
      <c r="Z633" s="146">
        <v>0</v>
      </c>
      <c r="AA633" s="4"/>
      <c r="AB633" s="141"/>
      <c r="AC633" s="142"/>
      <c r="AD633" s="4"/>
      <c r="AE633" s="4"/>
      <c r="AF633" s="144"/>
      <c r="AG633" s="4"/>
      <c r="AH633" s="143" t="s">
        <v>70</v>
      </c>
      <c r="AI633" s="4"/>
      <c r="AJ633" s="143" t="s">
        <v>9560</v>
      </c>
      <c r="AK633" s="143" t="s">
        <v>9553</v>
      </c>
    </row>
    <row r="634" spans="2:38">
      <c r="B634" s="145" t="s">
        <v>5175</v>
      </c>
      <c r="C634" s="4" t="s">
        <v>160</v>
      </c>
      <c r="D634" s="4" t="s">
        <v>6599</v>
      </c>
      <c r="E634" s="4" t="s">
        <v>6599</v>
      </c>
      <c r="F634" s="4" t="s">
        <v>1060</v>
      </c>
      <c r="G634" s="4" t="s">
        <v>6664</v>
      </c>
      <c r="H634" s="4" t="s">
        <v>1307</v>
      </c>
      <c r="I634" s="4" t="s">
        <v>1308</v>
      </c>
      <c r="J634" s="4" t="s">
        <v>6665</v>
      </c>
      <c r="K634" s="139">
        <v>1500000000</v>
      </c>
      <c r="L634" s="139">
        <v>1500000000</v>
      </c>
      <c r="M634" s="4" t="s">
        <v>5643</v>
      </c>
      <c r="N634" s="4" t="s">
        <v>1971</v>
      </c>
      <c r="O634" s="4" t="s">
        <v>1902</v>
      </c>
      <c r="P634" s="186">
        <f t="shared" si="53"/>
        <v>1500000000</v>
      </c>
      <c r="Q634" s="186">
        <f t="shared" si="57"/>
        <v>0</v>
      </c>
      <c r="R634" s="4">
        <v>125</v>
      </c>
      <c r="S634" s="4" t="s">
        <v>70</v>
      </c>
      <c r="T634" s="4" t="s">
        <v>70</v>
      </c>
      <c r="U634" s="140">
        <v>45321</v>
      </c>
      <c r="V634" s="4" t="s">
        <v>1884</v>
      </c>
      <c r="W634" s="4" t="s">
        <v>1954</v>
      </c>
      <c r="X634" s="146">
        <v>0</v>
      </c>
      <c r="Y634" s="146">
        <v>0</v>
      </c>
      <c r="Z634" s="146">
        <v>0</v>
      </c>
      <c r="AA634" s="4"/>
      <c r="AB634" s="141"/>
      <c r="AC634" s="142"/>
      <c r="AD634" s="4"/>
      <c r="AE634" s="4"/>
      <c r="AF634" s="144"/>
      <c r="AG634" s="4"/>
      <c r="AH634" s="143" t="s">
        <v>70</v>
      </c>
      <c r="AI634" s="4"/>
      <c r="AJ634" s="143" t="s">
        <v>9560</v>
      </c>
      <c r="AK634" s="143" t="s">
        <v>9553</v>
      </c>
    </row>
    <row r="635" spans="2:38">
      <c r="B635" s="145" t="s">
        <v>5175</v>
      </c>
      <c r="C635" s="4" t="s">
        <v>160</v>
      </c>
      <c r="D635" s="4" t="s">
        <v>6599</v>
      </c>
      <c r="E635" s="4" t="s">
        <v>6599</v>
      </c>
      <c r="F635" s="4" t="s">
        <v>1060</v>
      </c>
      <c r="G635" s="4" t="s">
        <v>6666</v>
      </c>
      <c r="H635" s="4" t="s">
        <v>1351</v>
      </c>
      <c r="I635" s="4" t="s">
        <v>1352</v>
      </c>
      <c r="J635" s="4"/>
      <c r="K635" s="139">
        <v>100000000</v>
      </c>
      <c r="L635" s="139">
        <v>100000000</v>
      </c>
      <c r="M635" s="4" t="s">
        <v>1913</v>
      </c>
      <c r="N635" s="4" t="s">
        <v>2750</v>
      </c>
      <c r="O635" s="4" t="s">
        <v>2657</v>
      </c>
      <c r="P635" s="186">
        <f t="shared" si="53"/>
        <v>100000000</v>
      </c>
      <c r="Q635" s="186">
        <f>P635-K635</f>
        <v>0</v>
      </c>
      <c r="R635" s="4">
        <v>237</v>
      </c>
      <c r="S635" s="4" t="s">
        <v>70</v>
      </c>
      <c r="T635" s="4" t="s">
        <v>70</v>
      </c>
      <c r="U635" s="140">
        <v>45352</v>
      </c>
      <c r="V635" s="4" t="s">
        <v>1884</v>
      </c>
      <c r="W635" s="4" t="s">
        <v>1954</v>
      </c>
      <c r="X635" s="146">
        <v>0</v>
      </c>
      <c r="Y635" s="146">
        <v>0</v>
      </c>
      <c r="Z635" s="146">
        <v>0</v>
      </c>
      <c r="AA635" s="4"/>
      <c r="AB635" s="141"/>
      <c r="AC635" s="142"/>
      <c r="AD635" s="4"/>
      <c r="AE635" s="4"/>
      <c r="AF635" s="144"/>
      <c r="AG635" s="4"/>
      <c r="AH635" s="143" t="s">
        <v>70</v>
      </c>
      <c r="AI635" s="4"/>
      <c r="AJ635" s="143" t="s">
        <v>9560</v>
      </c>
      <c r="AK635" s="143" t="s">
        <v>9553</v>
      </c>
    </row>
    <row r="636" spans="2:38">
      <c r="B636" s="145" t="s">
        <v>5175</v>
      </c>
      <c r="C636" s="4" t="s">
        <v>160</v>
      </c>
      <c r="D636" s="4" t="s">
        <v>6599</v>
      </c>
      <c r="E636" s="4" t="s">
        <v>6599</v>
      </c>
      <c r="F636" s="4" t="s">
        <v>1060</v>
      </c>
      <c r="G636" s="4" t="s">
        <v>6667</v>
      </c>
      <c r="H636" s="4" t="s">
        <v>1501</v>
      </c>
      <c r="I636" s="4" t="s">
        <v>1502</v>
      </c>
      <c r="J636" s="4" t="s">
        <v>6668</v>
      </c>
      <c r="K636" s="139">
        <v>400000000</v>
      </c>
      <c r="L636" s="139">
        <v>400000000</v>
      </c>
      <c r="M636" s="4" t="s">
        <v>1919</v>
      </c>
      <c r="N636" s="4" t="s">
        <v>3938</v>
      </c>
      <c r="O636" s="4" t="s">
        <v>2823</v>
      </c>
      <c r="P636" s="186">
        <f t="shared" si="53"/>
        <v>400000000</v>
      </c>
      <c r="Q636" s="186">
        <f>P636-K636</f>
        <v>0</v>
      </c>
      <c r="R636" s="4">
        <v>124</v>
      </c>
      <c r="S636" s="4" t="s">
        <v>70</v>
      </c>
      <c r="T636" s="4" t="s">
        <v>70</v>
      </c>
      <c r="U636" s="140">
        <v>45321</v>
      </c>
      <c r="V636" s="4" t="s">
        <v>1884</v>
      </c>
      <c r="W636" s="4" t="s">
        <v>1954</v>
      </c>
      <c r="X636" s="146">
        <v>0</v>
      </c>
      <c r="Y636" s="146">
        <v>0</v>
      </c>
      <c r="Z636" s="146">
        <v>0</v>
      </c>
      <c r="AA636" s="4"/>
      <c r="AB636" s="141"/>
      <c r="AC636" s="142"/>
      <c r="AD636" s="4"/>
      <c r="AE636" s="4"/>
      <c r="AF636" s="144"/>
      <c r="AG636" s="4"/>
      <c r="AH636" s="143" t="s">
        <v>70</v>
      </c>
      <c r="AI636" s="4"/>
      <c r="AJ636" s="143" t="s">
        <v>9560</v>
      </c>
      <c r="AK636" s="143" t="s">
        <v>9553</v>
      </c>
    </row>
    <row r="637" spans="2:38">
      <c r="B637" s="145" t="s">
        <v>5175</v>
      </c>
      <c r="C637" s="4" t="s">
        <v>160</v>
      </c>
      <c r="D637" s="4" t="s">
        <v>2458</v>
      </c>
      <c r="E637" s="4" t="s">
        <v>2458</v>
      </c>
      <c r="F637" s="4" t="s">
        <v>1060</v>
      </c>
      <c r="G637" s="4" t="s">
        <v>6669</v>
      </c>
      <c r="H637" s="4" t="s">
        <v>1317</v>
      </c>
      <c r="I637" s="4" t="s">
        <v>1318</v>
      </c>
      <c r="J637" s="4" t="s">
        <v>6670</v>
      </c>
      <c r="K637" s="139">
        <v>950000000</v>
      </c>
      <c r="L637" s="139">
        <v>950000000</v>
      </c>
      <c r="M637" s="4" t="s">
        <v>6280</v>
      </c>
      <c r="N637" s="4" t="s">
        <v>4017</v>
      </c>
      <c r="O637" s="4" t="s">
        <v>2219</v>
      </c>
      <c r="P637" s="186">
        <f t="shared" si="53"/>
        <v>950000000</v>
      </c>
      <c r="Q637" s="186">
        <f>K637-P637</f>
        <v>0</v>
      </c>
      <c r="R637" s="4">
        <v>81</v>
      </c>
      <c r="S637" s="4" t="s">
        <v>70</v>
      </c>
      <c r="T637" s="4" t="s">
        <v>70</v>
      </c>
      <c r="U637" s="140">
        <v>45352</v>
      </c>
      <c r="V637" s="4" t="s">
        <v>1884</v>
      </c>
      <c r="W637" s="4" t="s">
        <v>1954</v>
      </c>
      <c r="X637" s="146">
        <v>0</v>
      </c>
      <c r="Y637" s="146">
        <v>0</v>
      </c>
      <c r="Z637" s="146">
        <v>0</v>
      </c>
      <c r="AA637" s="4"/>
      <c r="AB637" s="141"/>
      <c r="AC637" s="142"/>
      <c r="AD637" s="4"/>
      <c r="AE637" s="4"/>
      <c r="AF637" s="144"/>
      <c r="AG637" s="4"/>
      <c r="AH637" s="143" t="s">
        <v>70</v>
      </c>
      <c r="AI637" s="4"/>
      <c r="AJ637" s="143" t="s">
        <v>9560</v>
      </c>
      <c r="AK637" s="143" t="s">
        <v>9553</v>
      </c>
    </row>
    <row r="638" spans="2:38">
      <c r="B638" s="145" t="s">
        <v>5175</v>
      </c>
      <c r="C638" s="4" t="s">
        <v>160</v>
      </c>
      <c r="D638" s="4" t="s">
        <v>6671</v>
      </c>
      <c r="E638" s="4" t="s">
        <v>6321</v>
      </c>
      <c r="F638" s="4" t="s">
        <v>1060</v>
      </c>
      <c r="G638" s="4" t="s">
        <v>6672</v>
      </c>
      <c r="H638" s="4" t="s">
        <v>1313</v>
      </c>
      <c r="I638" s="4" t="s">
        <v>1314</v>
      </c>
      <c r="J638" s="4" t="s">
        <v>6673</v>
      </c>
      <c r="K638" s="139">
        <v>840400000</v>
      </c>
      <c r="L638" s="139">
        <v>840400000</v>
      </c>
      <c r="M638" s="4" t="s">
        <v>6674</v>
      </c>
      <c r="N638" s="4" t="s">
        <v>6675</v>
      </c>
      <c r="O638" s="4" t="s">
        <v>6676</v>
      </c>
      <c r="P638" s="186">
        <f t="shared" si="53"/>
        <v>840400000</v>
      </c>
      <c r="Q638" s="186">
        <f>K638-P638</f>
        <v>0</v>
      </c>
      <c r="R638" s="4">
        <v>179</v>
      </c>
      <c r="S638" s="4" t="s">
        <v>70</v>
      </c>
      <c r="T638" s="4" t="s">
        <v>70</v>
      </c>
      <c r="U638" s="140">
        <v>45352</v>
      </c>
      <c r="V638" s="4" t="s">
        <v>1884</v>
      </c>
      <c r="W638" s="4" t="s">
        <v>1954</v>
      </c>
      <c r="X638" s="146">
        <v>0</v>
      </c>
      <c r="Y638" s="146">
        <v>0</v>
      </c>
      <c r="Z638" s="146">
        <v>0</v>
      </c>
      <c r="AA638" s="4"/>
      <c r="AB638" s="141"/>
      <c r="AC638" s="142"/>
      <c r="AD638" s="4"/>
      <c r="AE638" s="4"/>
      <c r="AF638" s="144"/>
      <c r="AG638" s="4"/>
      <c r="AH638" s="143" t="s">
        <v>70</v>
      </c>
      <c r="AI638" s="4"/>
      <c r="AJ638" s="143" t="s">
        <v>9560</v>
      </c>
      <c r="AK638" s="143" t="s">
        <v>9553</v>
      </c>
    </row>
    <row r="639" spans="2:38">
      <c r="B639" s="145" t="s">
        <v>5175</v>
      </c>
      <c r="C639" s="4" t="s">
        <v>160</v>
      </c>
      <c r="D639" s="4" t="s">
        <v>6671</v>
      </c>
      <c r="E639" s="4" t="s">
        <v>6321</v>
      </c>
      <c r="F639" s="4" t="s">
        <v>1060</v>
      </c>
      <c r="G639" s="4" t="s">
        <v>6677</v>
      </c>
      <c r="H639" s="4" t="s">
        <v>1313</v>
      </c>
      <c r="I639" s="4" t="s">
        <v>1314</v>
      </c>
      <c r="J639" s="4" t="s">
        <v>6678</v>
      </c>
      <c r="K639" s="139">
        <v>289290000</v>
      </c>
      <c r="L639" s="139">
        <v>289290000</v>
      </c>
      <c r="M639" s="4" t="s">
        <v>4666</v>
      </c>
      <c r="N639" s="4" t="s">
        <v>2974</v>
      </c>
      <c r="O639" s="4" t="s">
        <v>6679</v>
      </c>
      <c r="P639" s="186">
        <f t="shared" si="53"/>
        <v>289290000</v>
      </c>
      <c r="Q639" s="186">
        <f>K639-P639</f>
        <v>0</v>
      </c>
      <c r="R639" s="4">
        <v>179</v>
      </c>
      <c r="S639" s="4" t="s">
        <v>70</v>
      </c>
      <c r="T639" s="4" t="s">
        <v>70</v>
      </c>
      <c r="U639" s="140">
        <v>45352</v>
      </c>
      <c r="V639" s="4" t="s">
        <v>1884</v>
      </c>
      <c r="W639" s="4" t="s">
        <v>1954</v>
      </c>
      <c r="X639" s="146">
        <v>0</v>
      </c>
      <c r="Y639" s="146">
        <v>0</v>
      </c>
      <c r="Z639" s="146">
        <v>0</v>
      </c>
      <c r="AA639" s="4"/>
      <c r="AB639" s="141"/>
      <c r="AC639" s="142"/>
      <c r="AD639" s="4"/>
      <c r="AE639" s="4"/>
      <c r="AF639" s="144"/>
      <c r="AG639" s="4"/>
      <c r="AH639" s="143" t="s">
        <v>70</v>
      </c>
      <c r="AI639" s="4"/>
      <c r="AJ639" s="143" t="s">
        <v>9560</v>
      </c>
      <c r="AK639" s="143" t="s">
        <v>9553</v>
      </c>
    </row>
    <row r="640" spans="2:38">
      <c r="B640" s="145" t="s">
        <v>5175</v>
      </c>
      <c r="C640" s="4" t="s">
        <v>160</v>
      </c>
      <c r="D640" s="4" t="s">
        <v>6680</v>
      </c>
      <c r="E640" s="4" t="s">
        <v>3004</v>
      </c>
      <c r="F640" s="4" t="s">
        <v>1060</v>
      </c>
      <c r="G640" s="4" t="s">
        <v>6681</v>
      </c>
      <c r="H640" s="4" t="s">
        <v>1319</v>
      </c>
      <c r="I640" s="4" t="s">
        <v>1320</v>
      </c>
      <c r="J640" s="4" t="s">
        <v>6682</v>
      </c>
      <c r="K640" s="139">
        <v>930000000</v>
      </c>
      <c r="L640" s="139">
        <v>930000000</v>
      </c>
      <c r="M640" s="4" t="s">
        <v>5873</v>
      </c>
      <c r="N640" s="4" t="s">
        <v>3852</v>
      </c>
      <c r="O640" s="4" t="s">
        <v>3608</v>
      </c>
      <c r="P640" s="186">
        <f t="shared" si="53"/>
        <v>930000000</v>
      </c>
      <c r="Q640" s="186">
        <f>P640-K640</f>
        <v>0</v>
      </c>
      <c r="R640" s="4">
        <v>235</v>
      </c>
      <c r="S640" s="4" t="s">
        <v>70</v>
      </c>
      <c r="T640" s="4" t="s">
        <v>70</v>
      </c>
      <c r="U640" s="140">
        <v>45352</v>
      </c>
      <c r="V640" s="4" t="s">
        <v>1884</v>
      </c>
      <c r="W640" s="4" t="s">
        <v>1954</v>
      </c>
      <c r="X640" s="146" t="s">
        <v>70</v>
      </c>
      <c r="Y640" s="265">
        <v>45377</v>
      </c>
      <c r="Z640" s="146" t="s">
        <v>1885</v>
      </c>
      <c r="AA640" s="4" t="s">
        <v>1886</v>
      </c>
      <c r="AB640" s="141">
        <f t="shared" si="54"/>
        <v>930000000</v>
      </c>
      <c r="AC640" s="142">
        <f t="shared" si="55"/>
        <v>0</v>
      </c>
      <c r="AD640" s="4"/>
      <c r="AE640" s="4" t="s">
        <v>2037</v>
      </c>
      <c r="AF640" s="144" t="s">
        <v>9446</v>
      </c>
      <c r="AG640" s="4"/>
      <c r="AH640" s="4"/>
      <c r="AI640" s="4"/>
      <c r="AJ640" s="4"/>
      <c r="AK640" s="4"/>
      <c r="AL640" t="s">
        <v>9447</v>
      </c>
    </row>
    <row r="641" spans="1:37">
      <c r="A641" t="s">
        <v>6590</v>
      </c>
      <c r="B641" s="145" t="s">
        <v>5175</v>
      </c>
      <c r="C641" s="4" t="s">
        <v>160</v>
      </c>
      <c r="D641" s="4" t="s">
        <v>6680</v>
      </c>
      <c r="E641" s="4" t="s">
        <v>3004</v>
      </c>
      <c r="F641" s="4" t="s">
        <v>1060</v>
      </c>
      <c r="G641" s="4" t="s">
        <v>6683</v>
      </c>
      <c r="H641" s="4" t="s">
        <v>1311</v>
      </c>
      <c r="I641" s="4" t="s">
        <v>1312</v>
      </c>
      <c r="J641" s="4" t="s">
        <v>6684</v>
      </c>
      <c r="K641" s="139">
        <v>700000000</v>
      </c>
      <c r="L641" s="139">
        <v>700000000</v>
      </c>
      <c r="M641" s="4" t="s">
        <v>6685</v>
      </c>
      <c r="N641" s="4" t="s">
        <v>3109</v>
      </c>
      <c r="O641" s="4" t="s">
        <v>2454</v>
      </c>
      <c r="P641" s="186">
        <f t="shared" si="53"/>
        <v>700000000</v>
      </c>
      <c r="Q641" s="4"/>
      <c r="R641" s="4">
        <v>245</v>
      </c>
      <c r="S641" s="4" t="s">
        <v>70</v>
      </c>
      <c r="T641" s="4" t="s">
        <v>70</v>
      </c>
      <c r="U641" s="140">
        <v>45357</v>
      </c>
      <c r="V641" s="4" t="s">
        <v>1887</v>
      </c>
      <c r="W641" s="4" t="s">
        <v>1954</v>
      </c>
      <c r="X641" s="146">
        <v>0</v>
      </c>
      <c r="Y641" s="146">
        <v>0</v>
      </c>
      <c r="Z641" s="146">
        <v>0</v>
      </c>
      <c r="AA641" s="4"/>
      <c r="AB641" s="141"/>
      <c r="AC641" s="142"/>
      <c r="AD641" s="4"/>
      <c r="AE641" s="4"/>
      <c r="AF641" s="144"/>
      <c r="AG641" s="4"/>
      <c r="AH641" s="143" t="s">
        <v>70</v>
      </c>
      <c r="AI641" s="4"/>
      <c r="AJ641" s="143" t="s">
        <v>9560</v>
      </c>
      <c r="AK641" s="143" t="s">
        <v>9553</v>
      </c>
    </row>
    <row r="642" spans="1:37">
      <c r="A642" t="s">
        <v>6590</v>
      </c>
      <c r="B642" s="145" t="s">
        <v>5175</v>
      </c>
      <c r="C642" s="4" t="s">
        <v>160</v>
      </c>
      <c r="D642" s="4" t="s">
        <v>6680</v>
      </c>
      <c r="E642" s="4" t="s">
        <v>3004</v>
      </c>
      <c r="F642" s="4" t="s">
        <v>1060</v>
      </c>
      <c r="G642" s="4" t="s">
        <v>6686</v>
      </c>
      <c r="H642" s="4" t="s">
        <v>1311</v>
      </c>
      <c r="I642" s="4" t="s">
        <v>1312</v>
      </c>
      <c r="J642" s="4" t="s">
        <v>6687</v>
      </c>
      <c r="K642" s="139">
        <v>470200000</v>
      </c>
      <c r="L642" s="139">
        <v>470200000</v>
      </c>
      <c r="M642" s="4" t="s">
        <v>5787</v>
      </c>
      <c r="N642" s="4" t="s">
        <v>3623</v>
      </c>
      <c r="O642" s="4" t="s">
        <v>6688</v>
      </c>
      <c r="P642" s="186">
        <f t="shared" si="53"/>
        <v>470200000</v>
      </c>
      <c r="Q642" s="4"/>
      <c r="R642" s="4">
        <v>245</v>
      </c>
      <c r="S642" s="4" t="s">
        <v>70</v>
      </c>
      <c r="T642" s="4" t="s">
        <v>70</v>
      </c>
      <c r="U642" s="140">
        <v>45357</v>
      </c>
      <c r="V642" s="4" t="s">
        <v>1887</v>
      </c>
      <c r="W642" s="4" t="s">
        <v>1954</v>
      </c>
      <c r="X642" s="146">
        <v>0</v>
      </c>
      <c r="Y642" s="146">
        <v>0</v>
      </c>
      <c r="Z642" s="146">
        <v>0</v>
      </c>
      <c r="AA642" s="4"/>
      <c r="AB642" s="141"/>
      <c r="AC642" s="142"/>
      <c r="AD642" s="4"/>
      <c r="AE642" s="4"/>
      <c r="AF642" s="144"/>
      <c r="AG642" s="4"/>
      <c r="AH642" s="143" t="s">
        <v>70</v>
      </c>
      <c r="AI642" s="4"/>
      <c r="AJ642" s="143" t="s">
        <v>9560</v>
      </c>
      <c r="AK642" s="143" t="s">
        <v>9553</v>
      </c>
    </row>
    <row r="643" spans="1:37">
      <c r="B643" s="175" t="s">
        <v>5175</v>
      </c>
      <c r="C643" s="174" t="s">
        <v>160</v>
      </c>
      <c r="D643" s="4" t="s">
        <v>2677</v>
      </c>
      <c r="E643" s="4" t="s">
        <v>2518</v>
      </c>
      <c r="F643" s="4" t="s">
        <v>1060</v>
      </c>
      <c r="G643" s="4" t="s">
        <v>6689</v>
      </c>
      <c r="H643" s="4" t="s">
        <v>1487</v>
      </c>
      <c r="I643" s="4" t="s">
        <v>1488</v>
      </c>
      <c r="J643" s="4" t="s">
        <v>6690</v>
      </c>
      <c r="K643" s="139">
        <v>791800000</v>
      </c>
      <c r="L643" s="139">
        <v>791800000</v>
      </c>
      <c r="M643" s="4" t="s">
        <v>2545</v>
      </c>
      <c r="N643" s="4" t="s">
        <v>3206</v>
      </c>
      <c r="O643" s="4" t="s">
        <v>6691</v>
      </c>
      <c r="P643" s="186">
        <f t="shared" si="53"/>
        <v>791800000</v>
      </c>
      <c r="Q643" s="186">
        <f>K643-P643</f>
        <v>0</v>
      </c>
      <c r="R643" s="4">
        <v>151</v>
      </c>
      <c r="S643" s="4" t="s">
        <v>70</v>
      </c>
      <c r="T643" s="4" t="s">
        <v>70</v>
      </c>
      <c r="U643" s="140">
        <v>45341</v>
      </c>
      <c r="V643" s="4" t="s">
        <v>1884</v>
      </c>
      <c r="W643" s="4" t="s">
        <v>1954</v>
      </c>
      <c r="X643" s="146" t="s">
        <v>70</v>
      </c>
      <c r="Y643" s="140">
        <v>45355</v>
      </c>
      <c r="Z643" s="4" t="s">
        <v>1888</v>
      </c>
      <c r="AA643" s="4" t="s">
        <v>1886</v>
      </c>
      <c r="AB643" s="141">
        <f t="shared" si="54"/>
        <v>791800000</v>
      </c>
      <c r="AC643" s="142">
        <f t="shared" si="55"/>
        <v>0</v>
      </c>
      <c r="AD643" s="4"/>
      <c r="AE643" s="4" t="s">
        <v>2037</v>
      </c>
      <c r="AF643" s="252" t="s">
        <v>6692</v>
      </c>
      <c r="AG643" s="4"/>
      <c r="AH643" s="4"/>
      <c r="AI643" s="4"/>
      <c r="AJ643" s="4"/>
      <c r="AK643" s="4"/>
    </row>
    <row r="644" spans="1:37">
      <c r="B644" s="175" t="s">
        <v>5175</v>
      </c>
      <c r="C644" s="174" t="s">
        <v>160</v>
      </c>
      <c r="D644" s="4" t="s">
        <v>2677</v>
      </c>
      <c r="E644" s="4" t="s">
        <v>2518</v>
      </c>
      <c r="F644" s="4" t="s">
        <v>1060</v>
      </c>
      <c r="G644" s="4" t="s">
        <v>6693</v>
      </c>
      <c r="H644" s="4" t="s">
        <v>1487</v>
      </c>
      <c r="I644" s="4" t="s">
        <v>1488</v>
      </c>
      <c r="J644" s="4" t="s">
        <v>6694</v>
      </c>
      <c r="K644" s="139">
        <v>464300000</v>
      </c>
      <c r="L644" s="139">
        <v>464300000</v>
      </c>
      <c r="M644" s="4" t="s">
        <v>2545</v>
      </c>
      <c r="N644" s="4" t="s">
        <v>2190</v>
      </c>
      <c r="O644" s="4" t="s">
        <v>5204</v>
      </c>
      <c r="P644" s="186">
        <f t="shared" ref="P644:P707" si="58">L644</f>
        <v>464300000</v>
      </c>
      <c r="Q644" s="186">
        <f t="shared" ref="Q644" si="59">K644-P644</f>
        <v>0</v>
      </c>
      <c r="R644" s="4">
        <v>151</v>
      </c>
      <c r="S644" s="4" t="s">
        <v>70</v>
      </c>
      <c r="T644" s="4" t="s">
        <v>70</v>
      </c>
      <c r="U644" s="140">
        <v>45341</v>
      </c>
      <c r="V644" s="4" t="s">
        <v>1884</v>
      </c>
      <c r="W644" s="4" t="s">
        <v>1954</v>
      </c>
      <c r="X644" s="146" t="s">
        <v>70</v>
      </c>
      <c r="Y644" s="140">
        <v>45355</v>
      </c>
      <c r="Z644" s="4" t="s">
        <v>1888</v>
      </c>
      <c r="AA644" s="4" t="s">
        <v>1886</v>
      </c>
      <c r="AB644" s="141">
        <f t="shared" ref="AB644:AB707" si="60">L644</f>
        <v>464300000</v>
      </c>
      <c r="AC644" s="142">
        <f t="shared" ref="AC644:AC707" si="61">P644-AB644</f>
        <v>0</v>
      </c>
      <c r="AD644" s="4"/>
      <c r="AE644" s="4" t="s">
        <v>2037</v>
      </c>
      <c r="AF644" s="252" t="s">
        <v>6692</v>
      </c>
      <c r="AG644" s="4"/>
      <c r="AH644" s="4"/>
      <c r="AI644" s="4"/>
      <c r="AJ644" s="4"/>
      <c r="AK644" s="4"/>
    </row>
    <row r="645" spans="1:37">
      <c r="A645" t="s">
        <v>6695</v>
      </c>
      <c r="B645" s="145" t="s">
        <v>5175</v>
      </c>
      <c r="C645" s="4" t="s">
        <v>160</v>
      </c>
      <c r="D645" s="4" t="s">
        <v>2677</v>
      </c>
      <c r="E645" s="4" t="s">
        <v>2518</v>
      </c>
      <c r="F645" s="4" t="s">
        <v>1060</v>
      </c>
      <c r="G645" s="4" t="s">
        <v>6696</v>
      </c>
      <c r="H645" s="4" t="s">
        <v>1469</v>
      </c>
      <c r="I645" s="4" t="s">
        <v>1470</v>
      </c>
      <c r="J645" s="4" t="s">
        <v>6697</v>
      </c>
      <c r="K645" s="139">
        <v>2170000000</v>
      </c>
      <c r="L645" s="139">
        <v>2170000000</v>
      </c>
      <c r="M645" s="4" t="s">
        <v>6286</v>
      </c>
      <c r="N645" s="4" t="s">
        <v>3556</v>
      </c>
      <c r="O645" s="4" t="s">
        <v>2842</v>
      </c>
      <c r="P645" s="186">
        <f t="shared" si="58"/>
        <v>2170000000</v>
      </c>
      <c r="Q645" s="4"/>
      <c r="R645" s="4">
        <v>247</v>
      </c>
      <c r="S645" s="4" t="s">
        <v>70</v>
      </c>
      <c r="T645" s="4" t="s">
        <v>70</v>
      </c>
      <c r="U645" s="140">
        <v>45357</v>
      </c>
      <c r="V645" s="4" t="s">
        <v>1887</v>
      </c>
      <c r="W645" s="4" t="s">
        <v>1954</v>
      </c>
      <c r="X645" s="146">
        <v>0</v>
      </c>
      <c r="Y645" s="146">
        <v>0</v>
      </c>
      <c r="Z645" s="146">
        <v>0</v>
      </c>
      <c r="AA645" s="4"/>
      <c r="AB645" s="141"/>
      <c r="AC645" s="142"/>
      <c r="AD645" s="4"/>
      <c r="AE645" s="4"/>
      <c r="AF645" s="144"/>
      <c r="AG645" s="4"/>
      <c r="AH645" s="143" t="s">
        <v>70</v>
      </c>
      <c r="AI645" s="4"/>
      <c r="AJ645" s="143" t="s">
        <v>9560</v>
      </c>
      <c r="AK645" s="143" t="s">
        <v>9553</v>
      </c>
    </row>
    <row r="646" spans="1:37">
      <c r="A646" t="s">
        <v>6695</v>
      </c>
      <c r="B646" s="145" t="s">
        <v>5175</v>
      </c>
      <c r="C646" s="4" t="s">
        <v>160</v>
      </c>
      <c r="D646" s="4" t="s">
        <v>2677</v>
      </c>
      <c r="E646" s="4" t="s">
        <v>2518</v>
      </c>
      <c r="F646" s="4" t="s">
        <v>1060</v>
      </c>
      <c r="G646" s="4" t="s">
        <v>6698</v>
      </c>
      <c r="H646" s="4" t="s">
        <v>1469</v>
      </c>
      <c r="I646" s="4" t="s">
        <v>1470</v>
      </c>
      <c r="J646" s="4" t="s">
        <v>6699</v>
      </c>
      <c r="K646" s="139">
        <v>400000000</v>
      </c>
      <c r="L646" s="139">
        <v>400000000</v>
      </c>
      <c r="M646" s="4" t="s">
        <v>5937</v>
      </c>
      <c r="N646" s="4" t="s">
        <v>3258</v>
      </c>
      <c r="O646" s="4" t="s">
        <v>2475</v>
      </c>
      <c r="P646" s="186">
        <f t="shared" si="58"/>
        <v>400000000</v>
      </c>
      <c r="Q646" s="4"/>
      <c r="R646" s="4">
        <v>247</v>
      </c>
      <c r="S646" s="4" t="s">
        <v>70</v>
      </c>
      <c r="T646" s="4" t="s">
        <v>70</v>
      </c>
      <c r="U646" s="140">
        <v>45357</v>
      </c>
      <c r="V646" s="4" t="s">
        <v>1887</v>
      </c>
      <c r="W646" s="4" t="s">
        <v>1954</v>
      </c>
      <c r="X646" s="146">
        <v>0</v>
      </c>
      <c r="Y646" s="146">
        <v>0</v>
      </c>
      <c r="Z646" s="146">
        <v>0</v>
      </c>
      <c r="AA646" s="4"/>
      <c r="AB646" s="141"/>
      <c r="AC646" s="142"/>
      <c r="AD646" s="4"/>
      <c r="AE646" s="4"/>
      <c r="AF646" s="144"/>
      <c r="AG646" s="4"/>
      <c r="AH646" s="143" t="s">
        <v>70</v>
      </c>
      <c r="AI646" s="4"/>
      <c r="AJ646" s="143" t="s">
        <v>9560</v>
      </c>
      <c r="AK646" s="143" t="s">
        <v>9553</v>
      </c>
    </row>
    <row r="647" spans="1:37">
      <c r="A647" t="s">
        <v>6695</v>
      </c>
      <c r="B647" s="145" t="s">
        <v>5175</v>
      </c>
      <c r="C647" s="4" t="s">
        <v>160</v>
      </c>
      <c r="D647" s="4" t="s">
        <v>2677</v>
      </c>
      <c r="E647" s="4" t="s">
        <v>2518</v>
      </c>
      <c r="F647" s="4" t="s">
        <v>1060</v>
      </c>
      <c r="G647" s="4" t="s">
        <v>6700</v>
      </c>
      <c r="H647" s="4" t="s">
        <v>1469</v>
      </c>
      <c r="I647" s="4" t="s">
        <v>1470</v>
      </c>
      <c r="J647" s="4" t="s">
        <v>6701</v>
      </c>
      <c r="K647" s="139">
        <v>1238013200</v>
      </c>
      <c r="L647" s="139">
        <v>1238013200</v>
      </c>
      <c r="M647" s="4" t="s">
        <v>6286</v>
      </c>
      <c r="N647" s="4" t="s">
        <v>2513</v>
      </c>
      <c r="O647" s="4" t="s">
        <v>2455</v>
      </c>
      <c r="P647" s="186">
        <f t="shared" si="58"/>
        <v>1238013200</v>
      </c>
      <c r="Q647" s="4"/>
      <c r="R647" s="4">
        <v>247</v>
      </c>
      <c r="S647" s="4" t="s">
        <v>70</v>
      </c>
      <c r="T647" s="4" t="s">
        <v>70</v>
      </c>
      <c r="U647" s="140">
        <v>45357</v>
      </c>
      <c r="V647" s="4" t="s">
        <v>1887</v>
      </c>
      <c r="W647" s="4" t="s">
        <v>1954</v>
      </c>
      <c r="X647" s="146">
        <v>0</v>
      </c>
      <c r="Y647" s="146">
        <v>0</v>
      </c>
      <c r="Z647" s="146">
        <v>0</v>
      </c>
      <c r="AA647" s="4"/>
      <c r="AB647" s="141"/>
      <c r="AC647" s="142"/>
      <c r="AD647" s="4"/>
      <c r="AE647" s="4"/>
      <c r="AF647" s="144"/>
      <c r="AG647" s="4"/>
      <c r="AH647" s="143" t="s">
        <v>70</v>
      </c>
      <c r="AI647" s="4"/>
      <c r="AJ647" s="143" t="s">
        <v>9560</v>
      </c>
      <c r="AK647" s="143" t="s">
        <v>9553</v>
      </c>
    </row>
    <row r="648" spans="1:37">
      <c r="A648" t="s">
        <v>6695</v>
      </c>
      <c r="B648" s="145" t="s">
        <v>5175</v>
      </c>
      <c r="C648" s="4" t="s">
        <v>160</v>
      </c>
      <c r="D648" s="4" t="s">
        <v>2677</v>
      </c>
      <c r="E648" s="4" t="s">
        <v>2518</v>
      </c>
      <c r="F648" s="4" t="s">
        <v>1060</v>
      </c>
      <c r="G648" s="4" t="s">
        <v>6702</v>
      </c>
      <c r="H648" s="4" t="s">
        <v>1469</v>
      </c>
      <c r="I648" s="4" t="s">
        <v>1470</v>
      </c>
      <c r="J648" s="4" t="s">
        <v>6703</v>
      </c>
      <c r="K648" s="139">
        <v>38254588</v>
      </c>
      <c r="L648" s="139">
        <v>38254588</v>
      </c>
      <c r="M648" s="4" t="s">
        <v>6286</v>
      </c>
      <c r="N648" s="4" t="s">
        <v>2513</v>
      </c>
      <c r="O648" s="4" t="s">
        <v>2455</v>
      </c>
      <c r="P648" s="186">
        <f t="shared" si="58"/>
        <v>38254588</v>
      </c>
      <c r="Q648" s="4"/>
      <c r="R648" s="4">
        <v>247</v>
      </c>
      <c r="S648" s="4" t="s">
        <v>70</v>
      </c>
      <c r="T648" s="4" t="s">
        <v>70</v>
      </c>
      <c r="U648" s="140">
        <v>45357</v>
      </c>
      <c r="V648" s="4" t="s">
        <v>1887</v>
      </c>
      <c r="W648" s="4" t="s">
        <v>1954</v>
      </c>
      <c r="X648" s="146">
        <v>0</v>
      </c>
      <c r="Y648" s="146">
        <v>0</v>
      </c>
      <c r="Z648" s="146">
        <v>0</v>
      </c>
      <c r="AA648" s="4"/>
      <c r="AB648" s="141"/>
      <c r="AC648" s="142"/>
      <c r="AD648" s="4"/>
      <c r="AE648" s="4"/>
      <c r="AF648" s="144"/>
      <c r="AG648" s="4"/>
      <c r="AH648" s="143" t="s">
        <v>70</v>
      </c>
      <c r="AI648" s="4"/>
      <c r="AJ648" s="143" t="s">
        <v>9560</v>
      </c>
      <c r="AK648" s="143" t="s">
        <v>9553</v>
      </c>
    </row>
    <row r="649" spans="1:37">
      <c r="A649" t="s">
        <v>6695</v>
      </c>
      <c r="B649" s="145" t="s">
        <v>5175</v>
      </c>
      <c r="C649" s="4" t="s">
        <v>160</v>
      </c>
      <c r="D649" s="4" t="s">
        <v>2677</v>
      </c>
      <c r="E649" s="4" t="s">
        <v>2518</v>
      </c>
      <c r="F649" s="4" t="s">
        <v>1060</v>
      </c>
      <c r="G649" s="4" t="s">
        <v>6704</v>
      </c>
      <c r="H649" s="4" t="s">
        <v>1469</v>
      </c>
      <c r="I649" s="4" t="s">
        <v>1470</v>
      </c>
      <c r="J649" s="4" t="s">
        <v>6705</v>
      </c>
      <c r="K649" s="139">
        <v>400000000</v>
      </c>
      <c r="L649" s="139">
        <v>400000000</v>
      </c>
      <c r="M649" s="4" t="s">
        <v>6286</v>
      </c>
      <c r="N649" s="4" t="s">
        <v>2513</v>
      </c>
      <c r="O649" s="4" t="s">
        <v>2455</v>
      </c>
      <c r="P649" s="186">
        <f t="shared" si="58"/>
        <v>400000000</v>
      </c>
      <c r="Q649" s="4"/>
      <c r="R649" s="4">
        <v>247</v>
      </c>
      <c r="S649" s="4" t="s">
        <v>70</v>
      </c>
      <c r="T649" s="4" t="s">
        <v>70</v>
      </c>
      <c r="U649" s="140">
        <v>45357</v>
      </c>
      <c r="V649" s="4" t="s">
        <v>1887</v>
      </c>
      <c r="W649" s="4" t="s">
        <v>1954</v>
      </c>
      <c r="X649" s="146">
        <v>0</v>
      </c>
      <c r="Y649" s="146">
        <v>0</v>
      </c>
      <c r="Z649" s="146">
        <v>0</v>
      </c>
      <c r="AA649" s="4"/>
      <c r="AB649" s="141"/>
      <c r="AC649" s="142"/>
      <c r="AD649" s="4"/>
      <c r="AE649" s="4"/>
      <c r="AF649" s="144"/>
      <c r="AG649" s="4"/>
      <c r="AH649" s="143" t="s">
        <v>70</v>
      </c>
      <c r="AI649" s="4"/>
      <c r="AJ649" s="143" t="s">
        <v>9560</v>
      </c>
      <c r="AK649" s="143" t="s">
        <v>9553</v>
      </c>
    </row>
    <row r="650" spans="1:37">
      <c r="A650" t="s">
        <v>6695</v>
      </c>
      <c r="B650" s="145" t="s">
        <v>5175</v>
      </c>
      <c r="C650" s="4" t="s">
        <v>160</v>
      </c>
      <c r="D650" s="4" t="s">
        <v>2677</v>
      </c>
      <c r="E650" s="4" t="s">
        <v>2518</v>
      </c>
      <c r="F650" s="4" t="s">
        <v>1060</v>
      </c>
      <c r="G650" s="4" t="s">
        <v>6706</v>
      </c>
      <c r="H650" s="4" t="s">
        <v>1469</v>
      </c>
      <c r="I650" s="4" t="s">
        <v>1470</v>
      </c>
      <c r="J650" s="4" t="s">
        <v>6707</v>
      </c>
      <c r="K650" s="139">
        <v>978000000</v>
      </c>
      <c r="L650" s="139">
        <v>978000000</v>
      </c>
      <c r="M650" s="4" t="s">
        <v>6708</v>
      </c>
      <c r="N650" s="4" t="s">
        <v>3862</v>
      </c>
      <c r="O650" s="4" t="s">
        <v>3164</v>
      </c>
      <c r="P650" s="186">
        <f t="shared" si="58"/>
        <v>978000000</v>
      </c>
      <c r="Q650" s="4"/>
      <c r="R650" s="4">
        <v>247</v>
      </c>
      <c r="S650" s="4" t="s">
        <v>70</v>
      </c>
      <c r="T650" s="4" t="s">
        <v>70</v>
      </c>
      <c r="U650" s="140">
        <v>45357</v>
      </c>
      <c r="V650" s="4" t="s">
        <v>1887</v>
      </c>
      <c r="W650" s="4" t="s">
        <v>1954</v>
      </c>
      <c r="X650" s="146">
        <v>0</v>
      </c>
      <c r="Y650" s="146">
        <v>0</v>
      </c>
      <c r="Z650" s="146">
        <v>0</v>
      </c>
      <c r="AA650" s="4"/>
      <c r="AB650" s="141"/>
      <c r="AC650" s="142"/>
      <c r="AD650" s="4"/>
      <c r="AE650" s="4"/>
      <c r="AF650" s="144"/>
      <c r="AG650" s="4"/>
      <c r="AH650" s="143" t="s">
        <v>70</v>
      </c>
      <c r="AI650" s="4"/>
      <c r="AJ650" s="143" t="s">
        <v>9560</v>
      </c>
      <c r="AK650" s="143" t="s">
        <v>9553</v>
      </c>
    </row>
    <row r="651" spans="1:37">
      <c r="A651" t="s">
        <v>6695</v>
      </c>
      <c r="B651" s="145" t="s">
        <v>5175</v>
      </c>
      <c r="C651" s="4" t="s">
        <v>160</v>
      </c>
      <c r="D651" s="4" t="s">
        <v>2677</v>
      </c>
      <c r="E651" s="4" t="s">
        <v>2518</v>
      </c>
      <c r="F651" s="4" t="s">
        <v>1060</v>
      </c>
      <c r="G651" s="4" t="s">
        <v>6709</v>
      </c>
      <c r="H651" s="4" t="s">
        <v>1469</v>
      </c>
      <c r="I651" s="4" t="s">
        <v>1470</v>
      </c>
      <c r="J651" s="4" t="s">
        <v>6710</v>
      </c>
      <c r="K651" s="139">
        <v>330000000</v>
      </c>
      <c r="L651" s="139">
        <v>330000000</v>
      </c>
      <c r="M651" s="4" t="s">
        <v>6711</v>
      </c>
      <c r="N651" s="4" t="s">
        <v>2587</v>
      </c>
      <c r="O651" s="4" t="s">
        <v>2773</v>
      </c>
      <c r="P651" s="186">
        <f t="shared" si="58"/>
        <v>330000000</v>
      </c>
      <c r="Q651" s="4"/>
      <c r="R651" s="4">
        <v>247</v>
      </c>
      <c r="S651" s="4" t="s">
        <v>70</v>
      </c>
      <c r="T651" s="4" t="s">
        <v>70</v>
      </c>
      <c r="U651" s="140">
        <v>45357</v>
      </c>
      <c r="V651" s="4" t="s">
        <v>1887</v>
      </c>
      <c r="W651" s="4" t="s">
        <v>1954</v>
      </c>
      <c r="X651" s="146">
        <v>0</v>
      </c>
      <c r="Y651" s="146">
        <v>0</v>
      </c>
      <c r="Z651" s="146">
        <v>0</v>
      </c>
      <c r="AA651" s="4"/>
      <c r="AB651" s="141"/>
      <c r="AC651" s="142"/>
      <c r="AD651" s="4"/>
      <c r="AE651" s="4"/>
      <c r="AF651" s="144"/>
      <c r="AG651" s="4"/>
      <c r="AH651" s="143" t="s">
        <v>70</v>
      </c>
      <c r="AI651" s="4"/>
      <c r="AJ651" s="143" t="s">
        <v>9560</v>
      </c>
      <c r="AK651" s="143" t="s">
        <v>9553</v>
      </c>
    </row>
    <row r="652" spans="1:37">
      <c r="A652" t="s">
        <v>6695</v>
      </c>
      <c r="B652" s="145" t="s">
        <v>5175</v>
      </c>
      <c r="C652" s="4" t="s">
        <v>160</v>
      </c>
      <c r="D652" s="4" t="s">
        <v>2677</v>
      </c>
      <c r="E652" s="4" t="s">
        <v>2518</v>
      </c>
      <c r="F652" s="4" t="s">
        <v>1060</v>
      </c>
      <c r="G652" s="4" t="s">
        <v>6712</v>
      </c>
      <c r="H652" s="4" t="s">
        <v>1469</v>
      </c>
      <c r="I652" s="4" t="s">
        <v>1470</v>
      </c>
      <c r="J652" s="4" t="s">
        <v>6713</v>
      </c>
      <c r="K652" s="139">
        <v>94827100</v>
      </c>
      <c r="L652" s="139">
        <v>94827100</v>
      </c>
      <c r="M652" s="4" t="s">
        <v>6711</v>
      </c>
      <c r="N652" s="4" t="s">
        <v>2587</v>
      </c>
      <c r="O652" s="4" t="s">
        <v>2773</v>
      </c>
      <c r="P652" s="186">
        <f t="shared" si="58"/>
        <v>94827100</v>
      </c>
      <c r="Q652" s="4"/>
      <c r="R652" s="4">
        <v>247</v>
      </c>
      <c r="S652" s="4" t="s">
        <v>70</v>
      </c>
      <c r="T652" s="4" t="s">
        <v>70</v>
      </c>
      <c r="U652" s="140">
        <v>45357</v>
      </c>
      <c r="V652" s="4" t="s">
        <v>1887</v>
      </c>
      <c r="W652" s="4" t="s">
        <v>1954</v>
      </c>
      <c r="X652" s="146">
        <v>0</v>
      </c>
      <c r="Y652" s="146">
        <v>0</v>
      </c>
      <c r="Z652" s="146">
        <v>0</v>
      </c>
      <c r="AA652" s="4"/>
      <c r="AB652" s="141"/>
      <c r="AC652" s="142"/>
      <c r="AD652" s="4"/>
      <c r="AE652" s="4"/>
      <c r="AF652" s="144"/>
      <c r="AG652" s="4"/>
      <c r="AH652" s="143" t="s">
        <v>70</v>
      </c>
      <c r="AI652" s="4"/>
      <c r="AJ652" s="143" t="s">
        <v>9560</v>
      </c>
      <c r="AK652" s="143" t="s">
        <v>9553</v>
      </c>
    </row>
    <row r="653" spans="1:37">
      <c r="B653" s="175" t="s">
        <v>5175</v>
      </c>
      <c r="C653" s="174" t="s">
        <v>160</v>
      </c>
      <c r="D653" s="4" t="s">
        <v>2677</v>
      </c>
      <c r="E653" s="4" t="s">
        <v>2518</v>
      </c>
      <c r="F653" s="4" t="s">
        <v>1060</v>
      </c>
      <c r="G653" s="4" t="s">
        <v>6714</v>
      </c>
      <c r="H653" s="4" t="s">
        <v>1397</v>
      </c>
      <c r="I653" s="4" t="s">
        <v>1398</v>
      </c>
      <c r="J653" s="4" t="s">
        <v>6715</v>
      </c>
      <c r="K653" s="139">
        <v>1000000000</v>
      </c>
      <c r="L653" s="139">
        <v>1000000000</v>
      </c>
      <c r="M653" s="4" t="s">
        <v>4700</v>
      </c>
      <c r="N653" s="4" t="s">
        <v>2750</v>
      </c>
      <c r="O653" s="4" t="s">
        <v>2751</v>
      </c>
      <c r="P653" s="186">
        <f t="shared" si="58"/>
        <v>1000000000</v>
      </c>
      <c r="Q653" s="186">
        <f>K653-P653</f>
        <v>0</v>
      </c>
      <c r="R653" s="4">
        <v>181</v>
      </c>
      <c r="S653" s="4" t="s">
        <v>70</v>
      </c>
      <c r="T653" s="4" t="s">
        <v>70</v>
      </c>
      <c r="U653" s="140">
        <v>45341</v>
      </c>
      <c r="V653" s="4" t="s">
        <v>1884</v>
      </c>
      <c r="W653" s="4" t="s">
        <v>1954</v>
      </c>
      <c r="X653" s="146" t="s">
        <v>70</v>
      </c>
      <c r="Y653" s="265">
        <v>45380</v>
      </c>
      <c r="Z653" s="146" t="s">
        <v>1953</v>
      </c>
      <c r="AA653" s="4" t="s">
        <v>1886</v>
      </c>
      <c r="AB653" s="141">
        <f t="shared" si="60"/>
        <v>1000000000</v>
      </c>
      <c r="AC653" s="142">
        <f t="shared" si="61"/>
        <v>0</v>
      </c>
      <c r="AD653" s="4"/>
      <c r="AE653" s="4" t="s">
        <v>2037</v>
      </c>
      <c r="AF653" s="144" t="s">
        <v>9547</v>
      </c>
      <c r="AG653" s="4"/>
      <c r="AH653" s="4"/>
      <c r="AI653" s="4"/>
      <c r="AJ653" s="4"/>
      <c r="AK653" s="4"/>
    </row>
    <row r="654" spans="1:37">
      <c r="B654" s="175" t="s">
        <v>5175</v>
      </c>
      <c r="C654" s="174" t="s">
        <v>160</v>
      </c>
      <c r="D654" s="4" t="s">
        <v>2677</v>
      </c>
      <c r="E654" s="4" t="s">
        <v>2518</v>
      </c>
      <c r="F654" s="4" t="s">
        <v>1060</v>
      </c>
      <c r="G654" s="4" t="s">
        <v>6716</v>
      </c>
      <c r="H654" s="4" t="s">
        <v>1397</v>
      </c>
      <c r="I654" s="4" t="s">
        <v>1398</v>
      </c>
      <c r="J654" s="4" t="s">
        <v>6717</v>
      </c>
      <c r="K654" s="139">
        <v>10000000000</v>
      </c>
      <c r="L654" s="139">
        <v>10000000000</v>
      </c>
      <c r="M654" s="4" t="s">
        <v>4700</v>
      </c>
      <c r="N654" s="4" t="s">
        <v>2579</v>
      </c>
      <c r="O654" s="4" t="s">
        <v>2679</v>
      </c>
      <c r="P654" s="186">
        <f t="shared" si="58"/>
        <v>10000000000</v>
      </c>
      <c r="Q654" s="186">
        <f t="shared" ref="Q654:Q660" si="62">K654-P654</f>
        <v>0</v>
      </c>
      <c r="R654" s="4">
        <v>181</v>
      </c>
      <c r="S654" s="4" t="s">
        <v>70</v>
      </c>
      <c r="T654" s="4" t="s">
        <v>70</v>
      </c>
      <c r="U654" s="140">
        <v>45341</v>
      </c>
      <c r="V654" s="4" t="s">
        <v>1884</v>
      </c>
      <c r="W654" s="4" t="s">
        <v>1954</v>
      </c>
      <c r="X654" s="146" t="s">
        <v>70</v>
      </c>
      <c r="Y654" s="265">
        <v>45380</v>
      </c>
      <c r="Z654" s="146" t="s">
        <v>1953</v>
      </c>
      <c r="AA654" s="4" t="s">
        <v>1886</v>
      </c>
      <c r="AB654" s="141">
        <f t="shared" si="60"/>
        <v>10000000000</v>
      </c>
      <c r="AC654" s="142">
        <f t="shared" si="61"/>
        <v>0</v>
      </c>
      <c r="AD654" s="4"/>
      <c r="AE654" s="4" t="s">
        <v>2037</v>
      </c>
      <c r="AF654" s="144" t="s">
        <v>9547</v>
      </c>
      <c r="AG654" s="4"/>
      <c r="AH654" s="4"/>
      <c r="AI654" s="4"/>
      <c r="AJ654" s="4"/>
      <c r="AK654" s="4"/>
    </row>
    <row r="655" spans="1:37">
      <c r="B655" s="175" t="s">
        <v>5175</v>
      </c>
      <c r="C655" s="174" t="s">
        <v>160</v>
      </c>
      <c r="D655" s="4" t="s">
        <v>2677</v>
      </c>
      <c r="E655" s="4" t="s">
        <v>2518</v>
      </c>
      <c r="F655" s="4" t="s">
        <v>1060</v>
      </c>
      <c r="G655" s="4" t="s">
        <v>6718</v>
      </c>
      <c r="H655" s="4" t="s">
        <v>1397</v>
      </c>
      <c r="I655" s="4" t="s">
        <v>1398</v>
      </c>
      <c r="J655" s="4" t="s">
        <v>6719</v>
      </c>
      <c r="K655" s="139">
        <v>11000000000</v>
      </c>
      <c r="L655" s="139">
        <v>11000000000</v>
      </c>
      <c r="M655" s="4" t="s">
        <v>4700</v>
      </c>
      <c r="N655" s="4" t="s">
        <v>2579</v>
      </c>
      <c r="O655" s="4" t="s">
        <v>2679</v>
      </c>
      <c r="P655" s="186">
        <f t="shared" si="58"/>
        <v>11000000000</v>
      </c>
      <c r="Q655" s="186">
        <f t="shared" si="62"/>
        <v>0</v>
      </c>
      <c r="R655" s="4">
        <v>181</v>
      </c>
      <c r="S655" s="4" t="s">
        <v>70</v>
      </c>
      <c r="T655" s="4" t="s">
        <v>70</v>
      </c>
      <c r="U655" s="140">
        <v>45341</v>
      </c>
      <c r="V655" s="4" t="s">
        <v>1884</v>
      </c>
      <c r="W655" s="4" t="s">
        <v>1954</v>
      </c>
      <c r="X655" s="146" t="s">
        <v>70</v>
      </c>
      <c r="Y655" s="265">
        <v>45380</v>
      </c>
      <c r="Z655" s="146" t="s">
        <v>1953</v>
      </c>
      <c r="AA655" s="4" t="s">
        <v>1886</v>
      </c>
      <c r="AB655" s="141">
        <f t="shared" si="60"/>
        <v>11000000000</v>
      </c>
      <c r="AC655" s="142">
        <f t="shared" si="61"/>
        <v>0</v>
      </c>
      <c r="AD655" s="4"/>
      <c r="AE655" s="4" t="s">
        <v>2037</v>
      </c>
      <c r="AF655" s="144" t="s">
        <v>9547</v>
      </c>
      <c r="AG655" s="4"/>
      <c r="AH655" s="4"/>
      <c r="AI655" s="4"/>
      <c r="AJ655" s="4"/>
      <c r="AK655" s="4"/>
    </row>
    <row r="656" spans="1:37">
      <c r="B656" s="175" t="s">
        <v>5175</v>
      </c>
      <c r="C656" s="174" t="s">
        <v>160</v>
      </c>
      <c r="D656" s="4" t="s">
        <v>2677</v>
      </c>
      <c r="E656" s="4" t="s">
        <v>2518</v>
      </c>
      <c r="F656" s="4" t="s">
        <v>1060</v>
      </c>
      <c r="G656" s="4" t="s">
        <v>6720</v>
      </c>
      <c r="H656" s="4" t="s">
        <v>1397</v>
      </c>
      <c r="I656" s="4" t="s">
        <v>1398</v>
      </c>
      <c r="J656" s="4" t="s">
        <v>6721</v>
      </c>
      <c r="K656" s="139">
        <v>26000000000</v>
      </c>
      <c r="L656" s="139">
        <v>26000000000</v>
      </c>
      <c r="M656" s="4" t="s">
        <v>4700</v>
      </c>
      <c r="N656" s="4" t="s">
        <v>2587</v>
      </c>
      <c r="O656" s="4" t="s">
        <v>2502</v>
      </c>
      <c r="P656" s="186">
        <f t="shared" si="58"/>
        <v>26000000000</v>
      </c>
      <c r="Q656" s="186">
        <f t="shared" si="62"/>
        <v>0</v>
      </c>
      <c r="R656" s="4">
        <v>181</v>
      </c>
      <c r="S656" s="4" t="s">
        <v>70</v>
      </c>
      <c r="T656" s="4" t="s">
        <v>70</v>
      </c>
      <c r="U656" s="140">
        <v>45341</v>
      </c>
      <c r="V656" s="4" t="s">
        <v>1884</v>
      </c>
      <c r="W656" s="4" t="s">
        <v>1954</v>
      </c>
      <c r="X656" s="146" t="s">
        <v>70</v>
      </c>
      <c r="Y656" s="265">
        <v>45380</v>
      </c>
      <c r="Z656" s="146" t="s">
        <v>1953</v>
      </c>
      <c r="AA656" s="4" t="s">
        <v>1886</v>
      </c>
      <c r="AB656" s="141">
        <f t="shared" si="60"/>
        <v>26000000000</v>
      </c>
      <c r="AC656" s="142">
        <f t="shared" si="61"/>
        <v>0</v>
      </c>
      <c r="AD656" s="4"/>
      <c r="AE656" s="4" t="s">
        <v>2037</v>
      </c>
      <c r="AF656" s="144" t="s">
        <v>9547</v>
      </c>
      <c r="AG656" s="4"/>
      <c r="AH656" s="4"/>
      <c r="AI656" s="4"/>
      <c r="AJ656" s="4"/>
      <c r="AK656" s="4"/>
    </row>
    <row r="657" spans="2:37">
      <c r="B657" s="175" t="s">
        <v>5175</v>
      </c>
      <c r="C657" s="174" t="s">
        <v>160</v>
      </c>
      <c r="D657" s="4" t="s">
        <v>2677</v>
      </c>
      <c r="E657" s="4" t="s">
        <v>2518</v>
      </c>
      <c r="F657" s="4" t="s">
        <v>1060</v>
      </c>
      <c r="G657" s="4" t="s">
        <v>6722</v>
      </c>
      <c r="H657" s="4" t="s">
        <v>1397</v>
      </c>
      <c r="I657" s="4" t="s">
        <v>1398</v>
      </c>
      <c r="J657" s="4" t="s">
        <v>6723</v>
      </c>
      <c r="K657" s="139">
        <v>25000000000</v>
      </c>
      <c r="L657" s="139">
        <v>25000000000</v>
      </c>
      <c r="M657" s="4" t="s">
        <v>4700</v>
      </c>
      <c r="N657" s="4" t="s">
        <v>2587</v>
      </c>
      <c r="O657" s="4" t="s">
        <v>2502</v>
      </c>
      <c r="P657" s="186">
        <f t="shared" si="58"/>
        <v>25000000000</v>
      </c>
      <c r="Q657" s="186">
        <f t="shared" si="62"/>
        <v>0</v>
      </c>
      <c r="R657" s="4">
        <v>181</v>
      </c>
      <c r="S657" s="4" t="s">
        <v>70</v>
      </c>
      <c r="T657" s="4" t="s">
        <v>70</v>
      </c>
      <c r="U657" s="140">
        <v>45341</v>
      </c>
      <c r="V657" s="4" t="s">
        <v>1884</v>
      </c>
      <c r="W657" s="4" t="s">
        <v>1954</v>
      </c>
      <c r="X657" s="146" t="s">
        <v>70</v>
      </c>
      <c r="Y657" s="265">
        <v>45380</v>
      </c>
      <c r="Z657" s="146" t="s">
        <v>1953</v>
      </c>
      <c r="AA657" s="4" t="s">
        <v>1886</v>
      </c>
      <c r="AB657" s="141">
        <f t="shared" si="60"/>
        <v>25000000000</v>
      </c>
      <c r="AC657" s="142">
        <f t="shared" si="61"/>
        <v>0</v>
      </c>
      <c r="AD657" s="4"/>
      <c r="AE657" s="4" t="s">
        <v>2037</v>
      </c>
      <c r="AF657" s="144" t="s">
        <v>9547</v>
      </c>
      <c r="AG657" s="4"/>
      <c r="AH657" s="4"/>
      <c r="AI657" s="4"/>
      <c r="AJ657" s="4"/>
      <c r="AK657" s="4"/>
    </row>
    <row r="658" spans="2:37">
      <c r="B658" s="175" t="s">
        <v>5175</v>
      </c>
      <c r="C658" s="174" t="s">
        <v>160</v>
      </c>
      <c r="D658" s="4" t="s">
        <v>2677</v>
      </c>
      <c r="E658" s="4" t="s">
        <v>2518</v>
      </c>
      <c r="F658" s="4" t="s">
        <v>1060</v>
      </c>
      <c r="G658" s="4" t="s">
        <v>6724</v>
      </c>
      <c r="H658" s="4" t="s">
        <v>1397</v>
      </c>
      <c r="I658" s="4" t="s">
        <v>1398</v>
      </c>
      <c r="J658" s="4" t="s">
        <v>6725</v>
      </c>
      <c r="K658" s="139">
        <v>35000000000</v>
      </c>
      <c r="L658" s="139">
        <v>35000000000</v>
      </c>
      <c r="M658" s="4" t="s">
        <v>4700</v>
      </c>
      <c r="N658" s="4" t="s">
        <v>2705</v>
      </c>
      <c r="O658" s="4" t="s">
        <v>2502</v>
      </c>
      <c r="P658" s="186">
        <f t="shared" si="58"/>
        <v>35000000000</v>
      </c>
      <c r="Q658" s="186">
        <f t="shared" si="62"/>
        <v>0</v>
      </c>
      <c r="R658" s="4">
        <v>181</v>
      </c>
      <c r="S658" s="4" t="s">
        <v>70</v>
      </c>
      <c r="T658" s="4" t="s">
        <v>70</v>
      </c>
      <c r="U658" s="140">
        <v>45341</v>
      </c>
      <c r="V658" s="4" t="s">
        <v>1884</v>
      </c>
      <c r="W658" s="4" t="s">
        <v>1954</v>
      </c>
      <c r="X658" s="146" t="s">
        <v>70</v>
      </c>
      <c r="Y658" s="265">
        <v>45380</v>
      </c>
      <c r="Z658" s="146" t="s">
        <v>1953</v>
      </c>
      <c r="AA658" s="4" t="s">
        <v>1886</v>
      </c>
      <c r="AB658" s="141">
        <f t="shared" si="60"/>
        <v>35000000000</v>
      </c>
      <c r="AC658" s="142">
        <f t="shared" si="61"/>
        <v>0</v>
      </c>
      <c r="AD658" s="4"/>
      <c r="AE658" s="4" t="s">
        <v>2037</v>
      </c>
      <c r="AF658" s="144" t="s">
        <v>9547</v>
      </c>
      <c r="AG658" s="4"/>
      <c r="AH658" s="4"/>
      <c r="AI658" s="4"/>
      <c r="AJ658" s="4"/>
      <c r="AK658" s="4"/>
    </row>
    <row r="659" spans="2:37">
      <c r="B659" s="175" t="s">
        <v>5175</v>
      </c>
      <c r="C659" s="174" t="s">
        <v>160</v>
      </c>
      <c r="D659" s="4" t="s">
        <v>2677</v>
      </c>
      <c r="E659" s="4" t="s">
        <v>2518</v>
      </c>
      <c r="F659" s="4" t="s">
        <v>1060</v>
      </c>
      <c r="G659" s="4" t="s">
        <v>6726</v>
      </c>
      <c r="H659" s="4" t="s">
        <v>1397</v>
      </c>
      <c r="I659" s="4" t="s">
        <v>1398</v>
      </c>
      <c r="J659" s="4" t="s">
        <v>6727</v>
      </c>
      <c r="K659" s="139">
        <v>35000000000</v>
      </c>
      <c r="L659" s="139">
        <v>35000000000</v>
      </c>
      <c r="M659" s="4" t="s">
        <v>4700</v>
      </c>
      <c r="N659" s="4" t="s">
        <v>2705</v>
      </c>
      <c r="O659" s="4" t="s">
        <v>2502</v>
      </c>
      <c r="P659" s="186">
        <f t="shared" si="58"/>
        <v>35000000000</v>
      </c>
      <c r="Q659" s="186">
        <f t="shared" si="62"/>
        <v>0</v>
      </c>
      <c r="R659" s="4">
        <v>181</v>
      </c>
      <c r="S659" s="4" t="s">
        <v>70</v>
      </c>
      <c r="T659" s="4" t="s">
        <v>70</v>
      </c>
      <c r="U659" s="140">
        <v>45341</v>
      </c>
      <c r="V659" s="4" t="s">
        <v>1884</v>
      </c>
      <c r="W659" s="4" t="s">
        <v>1954</v>
      </c>
      <c r="X659" s="146" t="s">
        <v>70</v>
      </c>
      <c r="Y659" s="265">
        <v>45380</v>
      </c>
      <c r="Z659" s="146" t="s">
        <v>1953</v>
      </c>
      <c r="AA659" s="4" t="s">
        <v>1886</v>
      </c>
      <c r="AB659" s="141">
        <f t="shared" si="60"/>
        <v>35000000000</v>
      </c>
      <c r="AC659" s="142">
        <f t="shared" si="61"/>
        <v>0</v>
      </c>
      <c r="AD659" s="4"/>
      <c r="AE659" s="4" t="s">
        <v>2037</v>
      </c>
      <c r="AF659" s="144" t="s">
        <v>9547</v>
      </c>
      <c r="AG659" s="4"/>
      <c r="AH659" s="4"/>
      <c r="AI659" s="4"/>
      <c r="AJ659" s="4"/>
      <c r="AK659" s="4"/>
    </row>
    <row r="660" spans="2:37">
      <c r="B660" s="175" t="s">
        <v>5175</v>
      </c>
      <c r="C660" s="174" t="s">
        <v>160</v>
      </c>
      <c r="D660" s="4" t="s">
        <v>2677</v>
      </c>
      <c r="E660" s="4" t="s">
        <v>2518</v>
      </c>
      <c r="F660" s="4" t="s">
        <v>1060</v>
      </c>
      <c r="G660" s="4" t="s">
        <v>6728</v>
      </c>
      <c r="H660" s="4" t="s">
        <v>1397</v>
      </c>
      <c r="I660" s="4" t="s">
        <v>1398</v>
      </c>
      <c r="J660" s="4" t="s">
        <v>6729</v>
      </c>
      <c r="K660" s="139">
        <v>27000000000</v>
      </c>
      <c r="L660" s="139">
        <v>27000000000</v>
      </c>
      <c r="M660" s="4" t="s">
        <v>4700</v>
      </c>
      <c r="N660" s="4" t="s">
        <v>1864</v>
      </c>
      <c r="O660" s="4" t="s">
        <v>2502</v>
      </c>
      <c r="P660" s="186">
        <f t="shared" si="58"/>
        <v>27000000000</v>
      </c>
      <c r="Q660" s="186">
        <f t="shared" si="62"/>
        <v>0</v>
      </c>
      <c r="R660" s="4">
        <v>181</v>
      </c>
      <c r="S660" s="4" t="s">
        <v>70</v>
      </c>
      <c r="T660" s="4" t="s">
        <v>70</v>
      </c>
      <c r="U660" s="140">
        <v>45341</v>
      </c>
      <c r="V660" s="4" t="s">
        <v>1884</v>
      </c>
      <c r="W660" s="4" t="s">
        <v>1954</v>
      </c>
      <c r="X660" s="146" t="s">
        <v>70</v>
      </c>
      <c r="Y660" s="265">
        <v>45380</v>
      </c>
      <c r="Z660" s="146" t="s">
        <v>1953</v>
      </c>
      <c r="AA660" s="4" t="s">
        <v>1886</v>
      </c>
      <c r="AB660" s="141">
        <f t="shared" si="60"/>
        <v>27000000000</v>
      </c>
      <c r="AC660" s="142">
        <f t="shared" si="61"/>
        <v>0</v>
      </c>
      <c r="AD660" s="4"/>
      <c r="AE660" s="4" t="s">
        <v>2037</v>
      </c>
      <c r="AF660" s="144" t="s">
        <v>9547</v>
      </c>
      <c r="AG660" s="4"/>
      <c r="AH660" s="4"/>
      <c r="AI660" s="4"/>
      <c r="AJ660" s="4"/>
      <c r="AK660" s="4"/>
    </row>
    <row r="661" spans="2:37">
      <c r="B661" s="145" t="s">
        <v>5175</v>
      </c>
      <c r="C661" s="4" t="s">
        <v>160</v>
      </c>
      <c r="D661" s="4" t="s">
        <v>2550</v>
      </c>
      <c r="E661" s="4" t="s">
        <v>1831</v>
      </c>
      <c r="F661" s="4" t="s">
        <v>1060</v>
      </c>
      <c r="G661" s="4" t="s">
        <v>6730</v>
      </c>
      <c r="H661" s="4" t="s">
        <v>1211</v>
      </c>
      <c r="I661" s="4" t="s">
        <v>1271</v>
      </c>
      <c r="J661" s="4" t="s">
        <v>6731</v>
      </c>
      <c r="K661" s="139">
        <v>90000000000</v>
      </c>
      <c r="L661" s="139">
        <v>90000000000</v>
      </c>
      <c r="M661" s="4" t="s">
        <v>6427</v>
      </c>
      <c r="N661" s="4" t="s">
        <v>6732</v>
      </c>
      <c r="O661" s="4" t="s">
        <v>6733</v>
      </c>
      <c r="P661" s="186">
        <f t="shared" si="58"/>
        <v>90000000000</v>
      </c>
      <c r="Q661" s="4"/>
      <c r="R661" s="4">
        <v>222</v>
      </c>
      <c r="S661" s="174" t="s">
        <v>70</v>
      </c>
      <c r="T661" s="4" t="s">
        <v>70</v>
      </c>
      <c r="U661" s="140">
        <v>45348</v>
      </c>
      <c r="V661" s="4" t="s">
        <v>1887</v>
      </c>
      <c r="W661" s="4" t="s">
        <v>1954</v>
      </c>
      <c r="X661" s="146" t="s">
        <v>70</v>
      </c>
      <c r="Y661" s="265">
        <v>45376</v>
      </c>
      <c r="Z661" s="146" t="s">
        <v>1888</v>
      </c>
      <c r="AA661" s="4" t="s">
        <v>1886</v>
      </c>
      <c r="AB661" s="141">
        <f t="shared" si="60"/>
        <v>90000000000</v>
      </c>
      <c r="AC661" s="142">
        <f t="shared" si="61"/>
        <v>0</v>
      </c>
      <c r="AD661" s="4"/>
      <c r="AE661" s="4" t="s">
        <v>2037</v>
      </c>
      <c r="AF661" s="144" t="s">
        <v>9448</v>
      </c>
      <c r="AG661" s="4"/>
      <c r="AH661" s="4"/>
      <c r="AI661" s="4"/>
      <c r="AJ661" s="4"/>
      <c r="AK661" s="4"/>
    </row>
    <row r="662" spans="2:37">
      <c r="B662" s="175" t="s">
        <v>5175</v>
      </c>
      <c r="C662" s="174" t="s">
        <v>160</v>
      </c>
      <c r="D662" s="4" t="s">
        <v>2550</v>
      </c>
      <c r="E662" s="4" t="s">
        <v>1831</v>
      </c>
      <c r="F662" s="4" t="s">
        <v>1060</v>
      </c>
      <c r="G662" s="4" t="s">
        <v>6734</v>
      </c>
      <c r="H662" s="4" t="s">
        <v>1399</v>
      </c>
      <c r="I662" s="4" t="s">
        <v>1400</v>
      </c>
      <c r="J662" s="4" t="s">
        <v>6735</v>
      </c>
      <c r="K662" s="139">
        <v>5287000000</v>
      </c>
      <c r="L662" s="139">
        <v>5287000000</v>
      </c>
      <c r="M662" s="4" t="s">
        <v>6736</v>
      </c>
      <c r="N662" s="4" t="s">
        <v>3711</v>
      </c>
      <c r="O662" s="4" t="s">
        <v>2894</v>
      </c>
      <c r="P662" s="186">
        <f t="shared" si="58"/>
        <v>5287000000</v>
      </c>
      <c r="Q662" s="186">
        <f t="shared" ref="Q662:Q693" si="63">K662-P662</f>
        <v>0</v>
      </c>
      <c r="R662" s="4">
        <v>49</v>
      </c>
      <c r="S662" s="4" t="s">
        <v>70</v>
      </c>
      <c r="T662" s="4" t="s">
        <v>70</v>
      </c>
      <c r="U662" s="140">
        <v>45341</v>
      </c>
      <c r="V662" s="4" t="s">
        <v>1884</v>
      </c>
      <c r="W662" s="4" t="s">
        <v>1954</v>
      </c>
      <c r="X662" s="146" t="s">
        <v>70</v>
      </c>
      <c r="Y662" s="140">
        <v>45369</v>
      </c>
      <c r="Z662" s="4" t="s">
        <v>1885</v>
      </c>
      <c r="AA662" s="4" t="s">
        <v>1886</v>
      </c>
      <c r="AB662" s="141">
        <f t="shared" si="60"/>
        <v>5287000000</v>
      </c>
      <c r="AC662" s="142">
        <f t="shared" si="61"/>
        <v>0</v>
      </c>
      <c r="AD662" s="4"/>
      <c r="AE662" s="4" t="s">
        <v>2037</v>
      </c>
      <c r="AF662" s="144" t="s">
        <v>5626</v>
      </c>
      <c r="AG662" s="4"/>
      <c r="AH662" s="4"/>
      <c r="AI662" s="4"/>
      <c r="AJ662" s="4"/>
      <c r="AK662" s="4"/>
    </row>
    <row r="663" spans="2:37">
      <c r="B663" s="175" t="s">
        <v>5175</v>
      </c>
      <c r="C663" s="174" t="s">
        <v>160</v>
      </c>
      <c r="D663" s="4" t="s">
        <v>2550</v>
      </c>
      <c r="E663" s="4" t="s">
        <v>1831</v>
      </c>
      <c r="F663" s="4" t="s">
        <v>1060</v>
      </c>
      <c r="G663" s="4" t="s">
        <v>6737</v>
      </c>
      <c r="H663" s="4" t="s">
        <v>1399</v>
      </c>
      <c r="I663" s="4" t="s">
        <v>1400</v>
      </c>
      <c r="J663" s="4" t="s">
        <v>6738</v>
      </c>
      <c r="K663" s="139">
        <v>2953508400</v>
      </c>
      <c r="L663" s="139">
        <v>2953508400</v>
      </c>
      <c r="M663" s="4" t="s">
        <v>5698</v>
      </c>
      <c r="N663" s="4" t="s">
        <v>1906</v>
      </c>
      <c r="O663" s="4" t="s">
        <v>2877</v>
      </c>
      <c r="P663" s="186">
        <f t="shared" si="58"/>
        <v>2953508400</v>
      </c>
      <c r="Q663" s="186">
        <f t="shared" si="63"/>
        <v>0</v>
      </c>
      <c r="R663" s="4">
        <v>49</v>
      </c>
      <c r="S663" s="4" t="s">
        <v>70</v>
      </c>
      <c r="T663" s="4" t="s">
        <v>70</v>
      </c>
      <c r="U663" s="140">
        <v>45341</v>
      </c>
      <c r="V663" s="4" t="s">
        <v>1884</v>
      </c>
      <c r="W663" s="4" t="s">
        <v>1954</v>
      </c>
      <c r="X663" s="146" t="s">
        <v>70</v>
      </c>
      <c r="Y663" s="140">
        <v>45369</v>
      </c>
      <c r="Z663" s="4" t="s">
        <v>1885</v>
      </c>
      <c r="AA663" s="4" t="s">
        <v>1886</v>
      </c>
      <c r="AB663" s="141">
        <f t="shared" si="60"/>
        <v>2953508400</v>
      </c>
      <c r="AC663" s="142">
        <f t="shared" si="61"/>
        <v>0</v>
      </c>
      <c r="AD663" s="4"/>
      <c r="AE663" s="4" t="s">
        <v>2037</v>
      </c>
      <c r="AF663" s="144" t="s">
        <v>5626</v>
      </c>
      <c r="AG663" s="4"/>
      <c r="AH663" s="4"/>
      <c r="AI663" s="4"/>
      <c r="AJ663" s="4"/>
      <c r="AK663" s="4"/>
    </row>
    <row r="664" spans="2:37">
      <c r="B664" s="175" t="s">
        <v>5175</v>
      </c>
      <c r="C664" s="174" t="s">
        <v>160</v>
      </c>
      <c r="D664" s="4" t="s">
        <v>2550</v>
      </c>
      <c r="E664" s="4" t="s">
        <v>1831</v>
      </c>
      <c r="F664" s="4" t="s">
        <v>1060</v>
      </c>
      <c r="G664" s="4" t="s">
        <v>6739</v>
      </c>
      <c r="H664" s="4" t="s">
        <v>1399</v>
      </c>
      <c r="I664" s="4" t="s">
        <v>1400</v>
      </c>
      <c r="J664" s="4" t="s">
        <v>6740</v>
      </c>
      <c r="K664" s="139">
        <v>5188860000</v>
      </c>
      <c r="L664" s="139">
        <v>5188860000</v>
      </c>
      <c r="M664" s="4" t="s">
        <v>5698</v>
      </c>
      <c r="N664" s="4" t="s">
        <v>3378</v>
      </c>
      <c r="O664" s="4" t="s">
        <v>3458</v>
      </c>
      <c r="P664" s="186">
        <f t="shared" si="58"/>
        <v>5188860000</v>
      </c>
      <c r="Q664" s="186">
        <f t="shared" si="63"/>
        <v>0</v>
      </c>
      <c r="R664" s="4">
        <v>49</v>
      </c>
      <c r="S664" s="4" t="s">
        <v>70</v>
      </c>
      <c r="T664" s="4" t="s">
        <v>70</v>
      </c>
      <c r="U664" s="140">
        <v>45341</v>
      </c>
      <c r="V664" s="4" t="s">
        <v>1884</v>
      </c>
      <c r="W664" s="4" t="s">
        <v>1954</v>
      </c>
      <c r="X664" s="146" t="s">
        <v>70</v>
      </c>
      <c r="Y664" s="140">
        <v>45369</v>
      </c>
      <c r="Z664" s="4" t="s">
        <v>1885</v>
      </c>
      <c r="AA664" s="4" t="s">
        <v>1886</v>
      </c>
      <c r="AB664" s="141">
        <f t="shared" si="60"/>
        <v>5188860000</v>
      </c>
      <c r="AC664" s="142">
        <f t="shared" si="61"/>
        <v>0</v>
      </c>
      <c r="AD664" s="4"/>
      <c r="AE664" s="4" t="s">
        <v>2037</v>
      </c>
      <c r="AF664" s="144" t="s">
        <v>5626</v>
      </c>
      <c r="AG664" s="4"/>
      <c r="AH664" s="4"/>
      <c r="AI664" s="4"/>
      <c r="AJ664" s="4"/>
      <c r="AK664" s="4"/>
    </row>
    <row r="665" spans="2:37">
      <c r="B665" s="175" t="s">
        <v>5175</v>
      </c>
      <c r="C665" s="174" t="s">
        <v>160</v>
      </c>
      <c r="D665" s="4" t="s">
        <v>2550</v>
      </c>
      <c r="E665" s="4" t="s">
        <v>1831</v>
      </c>
      <c r="F665" s="4" t="s">
        <v>1060</v>
      </c>
      <c r="G665" s="4" t="s">
        <v>6741</v>
      </c>
      <c r="H665" s="4" t="s">
        <v>1399</v>
      </c>
      <c r="I665" s="4" t="s">
        <v>1400</v>
      </c>
      <c r="J665" s="4" t="s">
        <v>6742</v>
      </c>
      <c r="K665" s="139">
        <v>3472200000</v>
      </c>
      <c r="L665" s="139">
        <v>3472200000</v>
      </c>
      <c r="M665" s="4" t="s">
        <v>5698</v>
      </c>
      <c r="N665" s="4" t="s">
        <v>1911</v>
      </c>
      <c r="O665" s="4" t="s">
        <v>3458</v>
      </c>
      <c r="P665" s="186">
        <f t="shared" si="58"/>
        <v>3472200000</v>
      </c>
      <c r="Q665" s="186">
        <f t="shared" si="63"/>
        <v>0</v>
      </c>
      <c r="R665" s="4">
        <v>49</v>
      </c>
      <c r="S665" s="4" t="s">
        <v>70</v>
      </c>
      <c r="T665" s="4" t="s">
        <v>70</v>
      </c>
      <c r="U665" s="140">
        <v>45341</v>
      </c>
      <c r="V665" s="4" t="s">
        <v>1884</v>
      </c>
      <c r="W665" s="4" t="s">
        <v>1954</v>
      </c>
      <c r="X665" s="146" t="s">
        <v>70</v>
      </c>
      <c r="Y665" s="140">
        <v>45369</v>
      </c>
      <c r="Z665" s="4" t="s">
        <v>1885</v>
      </c>
      <c r="AA665" s="4" t="s">
        <v>1886</v>
      </c>
      <c r="AB665" s="141">
        <f t="shared" si="60"/>
        <v>3472200000</v>
      </c>
      <c r="AC665" s="142">
        <f t="shared" si="61"/>
        <v>0</v>
      </c>
      <c r="AD665" s="4"/>
      <c r="AE665" s="4" t="s">
        <v>2037</v>
      </c>
      <c r="AF665" s="144" t="s">
        <v>5626</v>
      </c>
      <c r="AG665" s="4"/>
      <c r="AH665" s="4"/>
      <c r="AI665" s="4"/>
      <c r="AJ665" s="4"/>
      <c r="AK665" s="4"/>
    </row>
    <row r="666" spans="2:37">
      <c r="B666" s="175" t="s">
        <v>5175</v>
      </c>
      <c r="C666" s="174" t="s">
        <v>160</v>
      </c>
      <c r="D666" s="4" t="s">
        <v>2550</v>
      </c>
      <c r="E666" s="4" t="s">
        <v>1831</v>
      </c>
      <c r="F666" s="4" t="s">
        <v>1060</v>
      </c>
      <c r="G666" s="4" t="s">
        <v>6743</v>
      </c>
      <c r="H666" s="4" t="s">
        <v>1399</v>
      </c>
      <c r="I666" s="4" t="s">
        <v>1400</v>
      </c>
      <c r="J666" s="4" t="s">
        <v>6744</v>
      </c>
      <c r="K666" s="139">
        <v>3690000000</v>
      </c>
      <c r="L666" s="139">
        <v>3690000000</v>
      </c>
      <c r="M666" s="4" t="s">
        <v>5698</v>
      </c>
      <c r="N666" s="4" t="s">
        <v>3232</v>
      </c>
      <c r="O666" s="4" t="s">
        <v>3440</v>
      </c>
      <c r="P666" s="186">
        <f t="shared" si="58"/>
        <v>3690000000</v>
      </c>
      <c r="Q666" s="186">
        <f t="shared" si="63"/>
        <v>0</v>
      </c>
      <c r="R666" s="4">
        <v>49</v>
      </c>
      <c r="S666" s="4" t="s">
        <v>70</v>
      </c>
      <c r="T666" s="4" t="s">
        <v>70</v>
      </c>
      <c r="U666" s="140">
        <v>45341</v>
      </c>
      <c r="V666" s="4" t="s">
        <v>1884</v>
      </c>
      <c r="W666" s="4" t="s">
        <v>1954</v>
      </c>
      <c r="X666" s="146" t="s">
        <v>70</v>
      </c>
      <c r="Y666" s="140">
        <v>45369</v>
      </c>
      <c r="Z666" s="4" t="s">
        <v>1885</v>
      </c>
      <c r="AA666" s="4" t="s">
        <v>1886</v>
      </c>
      <c r="AB666" s="141">
        <f t="shared" si="60"/>
        <v>3690000000</v>
      </c>
      <c r="AC666" s="142">
        <f t="shared" si="61"/>
        <v>0</v>
      </c>
      <c r="AD666" s="4"/>
      <c r="AE666" s="4" t="s">
        <v>2037</v>
      </c>
      <c r="AF666" s="144" t="s">
        <v>5626</v>
      </c>
      <c r="AG666" s="4"/>
      <c r="AH666" s="4"/>
      <c r="AI666" s="4"/>
      <c r="AJ666" s="4"/>
      <c r="AK666" s="4"/>
    </row>
    <row r="667" spans="2:37">
      <c r="B667" s="175" t="s">
        <v>5175</v>
      </c>
      <c r="C667" s="174" t="s">
        <v>160</v>
      </c>
      <c r="D667" s="4" t="s">
        <v>2550</v>
      </c>
      <c r="E667" s="4" t="s">
        <v>1831</v>
      </c>
      <c r="F667" s="4" t="s">
        <v>1060</v>
      </c>
      <c r="G667" s="4" t="s">
        <v>6745</v>
      </c>
      <c r="H667" s="4" t="s">
        <v>1399</v>
      </c>
      <c r="I667" s="4" t="s">
        <v>1400</v>
      </c>
      <c r="J667" s="4" t="s">
        <v>6746</v>
      </c>
      <c r="K667" s="139">
        <v>4349205000</v>
      </c>
      <c r="L667" s="139">
        <v>4349205000</v>
      </c>
      <c r="M667" s="4" t="s">
        <v>5698</v>
      </c>
      <c r="N667" s="4" t="s">
        <v>2656</v>
      </c>
      <c r="O667" s="4" t="s">
        <v>3655</v>
      </c>
      <c r="P667" s="186">
        <f t="shared" si="58"/>
        <v>4349205000</v>
      </c>
      <c r="Q667" s="186">
        <f t="shared" si="63"/>
        <v>0</v>
      </c>
      <c r="R667" s="4">
        <v>49</v>
      </c>
      <c r="S667" s="4" t="s">
        <v>70</v>
      </c>
      <c r="T667" s="4" t="s">
        <v>70</v>
      </c>
      <c r="U667" s="140">
        <v>45341</v>
      </c>
      <c r="V667" s="4" t="s">
        <v>1884</v>
      </c>
      <c r="W667" s="4" t="s">
        <v>1954</v>
      </c>
      <c r="X667" s="146" t="s">
        <v>70</v>
      </c>
      <c r="Y667" s="140">
        <v>45369</v>
      </c>
      <c r="Z667" s="4" t="s">
        <v>1885</v>
      </c>
      <c r="AA667" s="4" t="s">
        <v>1886</v>
      </c>
      <c r="AB667" s="141">
        <f t="shared" si="60"/>
        <v>4349205000</v>
      </c>
      <c r="AC667" s="142">
        <f t="shared" si="61"/>
        <v>0</v>
      </c>
      <c r="AD667" s="4"/>
      <c r="AE667" s="4" t="s">
        <v>2037</v>
      </c>
      <c r="AF667" s="144" t="s">
        <v>5626</v>
      </c>
      <c r="AG667" s="4"/>
      <c r="AH667" s="4"/>
      <c r="AI667" s="4"/>
      <c r="AJ667" s="4"/>
      <c r="AK667" s="4"/>
    </row>
    <row r="668" spans="2:37">
      <c r="B668" s="175" t="s">
        <v>5175</v>
      </c>
      <c r="C668" s="174" t="s">
        <v>160</v>
      </c>
      <c r="D668" s="4" t="s">
        <v>2550</v>
      </c>
      <c r="E668" s="4" t="s">
        <v>1831</v>
      </c>
      <c r="F668" s="4" t="s">
        <v>1060</v>
      </c>
      <c r="G668" s="4" t="s">
        <v>6747</v>
      </c>
      <c r="H668" s="4" t="s">
        <v>1399</v>
      </c>
      <c r="I668" s="4" t="s">
        <v>1400</v>
      </c>
      <c r="J668" s="4" t="s">
        <v>6748</v>
      </c>
      <c r="K668" s="139">
        <v>5738850000</v>
      </c>
      <c r="L668" s="139">
        <v>5738850000</v>
      </c>
      <c r="M668" s="4" t="s">
        <v>5667</v>
      </c>
      <c r="N668" s="4" t="s">
        <v>4284</v>
      </c>
      <c r="O668" s="4" t="s">
        <v>2602</v>
      </c>
      <c r="P668" s="186">
        <f t="shared" si="58"/>
        <v>5738850000</v>
      </c>
      <c r="Q668" s="186">
        <f t="shared" si="63"/>
        <v>0</v>
      </c>
      <c r="R668" s="4">
        <v>49</v>
      </c>
      <c r="S668" s="4" t="s">
        <v>70</v>
      </c>
      <c r="T668" s="4" t="s">
        <v>70</v>
      </c>
      <c r="U668" s="140">
        <v>45341</v>
      </c>
      <c r="V668" s="4" t="s">
        <v>1884</v>
      </c>
      <c r="W668" s="4" t="s">
        <v>1954</v>
      </c>
      <c r="X668" s="146" t="s">
        <v>70</v>
      </c>
      <c r="Y668" s="140">
        <v>45369</v>
      </c>
      <c r="Z668" s="4" t="s">
        <v>1885</v>
      </c>
      <c r="AA668" s="4" t="s">
        <v>1886</v>
      </c>
      <c r="AB668" s="141">
        <f t="shared" si="60"/>
        <v>5738850000</v>
      </c>
      <c r="AC668" s="142">
        <f t="shared" si="61"/>
        <v>0</v>
      </c>
      <c r="AD668" s="4"/>
      <c r="AE668" s="4" t="s">
        <v>2037</v>
      </c>
      <c r="AF668" s="144" t="s">
        <v>5626</v>
      </c>
      <c r="AG668" s="4"/>
      <c r="AH668" s="4"/>
      <c r="AI668" s="4"/>
      <c r="AJ668" s="4"/>
      <c r="AK668" s="4"/>
    </row>
    <row r="669" spans="2:37">
      <c r="B669" s="175" t="s">
        <v>5175</v>
      </c>
      <c r="C669" s="174" t="s">
        <v>160</v>
      </c>
      <c r="D669" s="4" t="s">
        <v>2550</v>
      </c>
      <c r="E669" s="4" t="s">
        <v>1831</v>
      </c>
      <c r="F669" s="4" t="s">
        <v>1060</v>
      </c>
      <c r="G669" s="4" t="s">
        <v>6749</v>
      </c>
      <c r="H669" s="4" t="s">
        <v>1399</v>
      </c>
      <c r="I669" s="4" t="s">
        <v>1400</v>
      </c>
      <c r="J669" s="4" t="s">
        <v>6750</v>
      </c>
      <c r="K669" s="139">
        <v>22524188450</v>
      </c>
      <c r="L669" s="139">
        <v>22524188450</v>
      </c>
      <c r="M669" s="4" t="s">
        <v>6751</v>
      </c>
      <c r="N669" s="4" t="s">
        <v>2501</v>
      </c>
      <c r="O669" s="4" t="s">
        <v>2475</v>
      </c>
      <c r="P669" s="186">
        <f t="shared" si="58"/>
        <v>22524188450</v>
      </c>
      <c r="Q669" s="186">
        <f t="shared" si="63"/>
        <v>0</v>
      </c>
      <c r="R669" s="4">
        <v>49</v>
      </c>
      <c r="S669" s="4" t="s">
        <v>70</v>
      </c>
      <c r="T669" s="4" t="s">
        <v>70</v>
      </c>
      <c r="U669" s="140">
        <v>45341</v>
      </c>
      <c r="V669" s="4" t="s">
        <v>1884</v>
      </c>
      <c r="W669" s="4" t="s">
        <v>1954</v>
      </c>
      <c r="X669" s="146" t="s">
        <v>70</v>
      </c>
      <c r="Y669" s="140">
        <v>45369</v>
      </c>
      <c r="Z669" s="4" t="s">
        <v>1885</v>
      </c>
      <c r="AA669" s="4" t="s">
        <v>1886</v>
      </c>
      <c r="AB669" s="141">
        <f t="shared" si="60"/>
        <v>22524188450</v>
      </c>
      <c r="AC669" s="142">
        <f t="shared" si="61"/>
        <v>0</v>
      </c>
      <c r="AD669" s="4"/>
      <c r="AE669" s="4" t="s">
        <v>2037</v>
      </c>
      <c r="AF669" s="144" t="s">
        <v>5626</v>
      </c>
      <c r="AG669" s="4"/>
      <c r="AH669" s="4"/>
      <c r="AI669" s="4"/>
      <c r="AJ669" s="4"/>
      <c r="AK669" s="4"/>
    </row>
    <row r="670" spans="2:37">
      <c r="B670" s="175" t="s">
        <v>5175</v>
      </c>
      <c r="C670" s="174" t="s">
        <v>160</v>
      </c>
      <c r="D670" s="4" t="s">
        <v>2550</v>
      </c>
      <c r="E670" s="4" t="s">
        <v>1831</v>
      </c>
      <c r="F670" s="4" t="s">
        <v>1060</v>
      </c>
      <c r="G670" s="4" t="s">
        <v>6752</v>
      </c>
      <c r="H670" s="4" t="s">
        <v>1399</v>
      </c>
      <c r="I670" s="4" t="s">
        <v>1400</v>
      </c>
      <c r="J670" s="4" t="s">
        <v>6753</v>
      </c>
      <c r="K670" s="139">
        <v>23351775000</v>
      </c>
      <c r="L670" s="139">
        <v>23351775000</v>
      </c>
      <c r="M670" s="4" t="s">
        <v>6751</v>
      </c>
      <c r="N670" s="4" t="s">
        <v>3798</v>
      </c>
      <c r="O670" s="4" t="s">
        <v>5481</v>
      </c>
      <c r="P670" s="186">
        <f t="shared" si="58"/>
        <v>23351775000</v>
      </c>
      <c r="Q670" s="186">
        <f t="shared" si="63"/>
        <v>0</v>
      </c>
      <c r="R670" s="4">
        <v>49</v>
      </c>
      <c r="S670" s="4" t="s">
        <v>70</v>
      </c>
      <c r="T670" s="4" t="s">
        <v>70</v>
      </c>
      <c r="U670" s="140">
        <v>45341</v>
      </c>
      <c r="V670" s="4" t="s">
        <v>1884</v>
      </c>
      <c r="W670" s="4" t="s">
        <v>1954</v>
      </c>
      <c r="X670" s="146" t="s">
        <v>70</v>
      </c>
      <c r="Y670" s="140">
        <v>45369</v>
      </c>
      <c r="Z670" s="4" t="s">
        <v>1885</v>
      </c>
      <c r="AA670" s="4" t="s">
        <v>1886</v>
      </c>
      <c r="AB670" s="141">
        <f t="shared" si="60"/>
        <v>23351775000</v>
      </c>
      <c r="AC670" s="142">
        <f t="shared" si="61"/>
        <v>0</v>
      </c>
      <c r="AD670" s="4"/>
      <c r="AE670" s="4" t="s">
        <v>2037</v>
      </c>
      <c r="AF670" s="144" t="s">
        <v>5626</v>
      </c>
      <c r="AG670" s="4"/>
      <c r="AH670" s="4"/>
      <c r="AI670" s="4"/>
      <c r="AJ670" s="4"/>
      <c r="AK670" s="4"/>
    </row>
    <row r="671" spans="2:37">
      <c r="B671" s="175" t="s">
        <v>5175</v>
      </c>
      <c r="C671" s="174" t="s">
        <v>160</v>
      </c>
      <c r="D671" s="4" t="s">
        <v>2550</v>
      </c>
      <c r="E671" s="4" t="s">
        <v>1831</v>
      </c>
      <c r="F671" s="4" t="s">
        <v>1060</v>
      </c>
      <c r="G671" s="4" t="s">
        <v>6754</v>
      </c>
      <c r="H671" s="4" t="s">
        <v>1399</v>
      </c>
      <c r="I671" s="4" t="s">
        <v>1400</v>
      </c>
      <c r="J671" s="4" t="s">
        <v>6755</v>
      </c>
      <c r="K671" s="139">
        <v>24220600000</v>
      </c>
      <c r="L671" s="139">
        <v>24220600000</v>
      </c>
      <c r="M671" s="4" t="s">
        <v>6751</v>
      </c>
      <c r="N671" s="4" t="s">
        <v>2451</v>
      </c>
      <c r="O671" s="4" t="s">
        <v>3312</v>
      </c>
      <c r="P671" s="186">
        <f t="shared" si="58"/>
        <v>24220600000</v>
      </c>
      <c r="Q671" s="186">
        <f t="shared" si="63"/>
        <v>0</v>
      </c>
      <c r="R671" s="4">
        <v>49</v>
      </c>
      <c r="S671" s="4" t="s">
        <v>70</v>
      </c>
      <c r="T671" s="4" t="s">
        <v>70</v>
      </c>
      <c r="U671" s="140">
        <v>45341</v>
      </c>
      <c r="V671" s="4" t="s">
        <v>1884</v>
      </c>
      <c r="W671" s="4" t="s">
        <v>1954</v>
      </c>
      <c r="X671" s="146" t="s">
        <v>70</v>
      </c>
      <c r="Y671" s="140">
        <v>45369</v>
      </c>
      <c r="Z671" s="4" t="s">
        <v>1885</v>
      </c>
      <c r="AA671" s="4" t="s">
        <v>1886</v>
      </c>
      <c r="AB671" s="141">
        <f t="shared" si="60"/>
        <v>24220600000</v>
      </c>
      <c r="AC671" s="142">
        <f t="shared" si="61"/>
        <v>0</v>
      </c>
      <c r="AD671" s="4"/>
      <c r="AE671" s="4" t="s">
        <v>2037</v>
      </c>
      <c r="AF671" s="144" t="s">
        <v>5626</v>
      </c>
      <c r="AG671" s="4"/>
      <c r="AH671" s="4"/>
      <c r="AI671" s="4"/>
      <c r="AJ671" s="4"/>
      <c r="AK671" s="4"/>
    </row>
    <row r="672" spans="2:37">
      <c r="B672" s="175" t="s">
        <v>5175</v>
      </c>
      <c r="C672" s="174" t="s">
        <v>160</v>
      </c>
      <c r="D672" s="4" t="s">
        <v>2550</v>
      </c>
      <c r="E672" s="4" t="s">
        <v>1831</v>
      </c>
      <c r="F672" s="4" t="s">
        <v>1060</v>
      </c>
      <c r="G672" s="4" t="s">
        <v>6756</v>
      </c>
      <c r="H672" s="4" t="s">
        <v>1399</v>
      </c>
      <c r="I672" s="4" t="s">
        <v>1400</v>
      </c>
      <c r="J672" s="4" t="s">
        <v>6757</v>
      </c>
      <c r="K672" s="139">
        <v>20479690000</v>
      </c>
      <c r="L672" s="139">
        <v>20479690000</v>
      </c>
      <c r="M672" s="4" t="s">
        <v>6751</v>
      </c>
      <c r="N672" s="4" t="s">
        <v>2964</v>
      </c>
      <c r="O672" s="4" t="s">
        <v>3413</v>
      </c>
      <c r="P672" s="186">
        <f t="shared" si="58"/>
        <v>20479690000</v>
      </c>
      <c r="Q672" s="186">
        <f t="shared" si="63"/>
        <v>0</v>
      </c>
      <c r="R672" s="4">
        <v>49</v>
      </c>
      <c r="S672" s="4" t="s">
        <v>70</v>
      </c>
      <c r="T672" s="4" t="s">
        <v>70</v>
      </c>
      <c r="U672" s="140">
        <v>45341</v>
      </c>
      <c r="V672" s="4" t="s">
        <v>1884</v>
      </c>
      <c r="W672" s="4" t="s">
        <v>1954</v>
      </c>
      <c r="X672" s="146" t="s">
        <v>70</v>
      </c>
      <c r="Y672" s="140">
        <v>45369</v>
      </c>
      <c r="Z672" s="4" t="s">
        <v>1885</v>
      </c>
      <c r="AA672" s="4" t="s">
        <v>1886</v>
      </c>
      <c r="AB672" s="141">
        <f t="shared" si="60"/>
        <v>20479690000</v>
      </c>
      <c r="AC672" s="142">
        <f t="shared" si="61"/>
        <v>0</v>
      </c>
      <c r="AD672" s="4"/>
      <c r="AE672" s="4" t="s">
        <v>2037</v>
      </c>
      <c r="AF672" s="144" t="s">
        <v>5626</v>
      </c>
      <c r="AG672" s="4"/>
      <c r="AH672" s="4"/>
      <c r="AI672" s="4"/>
      <c r="AJ672" s="4"/>
      <c r="AK672" s="4"/>
    </row>
    <row r="673" spans="2:37">
      <c r="B673" s="175" t="s">
        <v>5175</v>
      </c>
      <c r="C673" s="174" t="s">
        <v>160</v>
      </c>
      <c r="D673" s="4" t="s">
        <v>2550</v>
      </c>
      <c r="E673" s="4" t="s">
        <v>1831</v>
      </c>
      <c r="F673" s="4" t="s">
        <v>1060</v>
      </c>
      <c r="G673" s="4" t="s">
        <v>6758</v>
      </c>
      <c r="H673" s="4" t="s">
        <v>1399</v>
      </c>
      <c r="I673" s="4" t="s">
        <v>1400</v>
      </c>
      <c r="J673" s="4" t="s">
        <v>6759</v>
      </c>
      <c r="K673" s="139">
        <v>13227000000</v>
      </c>
      <c r="L673" s="139">
        <v>13227000000</v>
      </c>
      <c r="M673" s="4" t="s">
        <v>6751</v>
      </c>
      <c r="N673" s="4" t="s">
        <v>2750</v>
      </c>
      <c r="O673" s="4" t="s">
        <v>3521</v>
      </c>
      <c r="P673" s="186">
        <f t="shared" si="58"/>
        <v>13227000000</v>
      </c>
      <c r="Q673" s="186">
        <f t="shared" si="63"/>
        <v>0</v>
      </c>
      <c r="R673" s="4">
        <v>49</v>
      </c>
      <c r="S673" s="4" t="s">
        <v>70</v>
      </c>
      <c r="T673" s="4" t="s">
        <v>70</v>
      </c>
      <c r="U673" s="140">
        <v>45341</v>
      </c>
      <c r="V673" s="4" t="s">
        <v>1884</v>
      </c>
      <c r="W673" s="4" t="s">
        <v>1954</v>
      </c>
      <c r="X673" s="146" t="s">
        <v>70</v>
      </c>
      <c r="Y673" s="140">
        <v>45369</v>
      </c>
      <c r="Z673" s="4" t="s">
        <v>1885</v>
      </c>
      <c r="AA673" s="4" t="s">
        <v>1886</v>
      </c>
      <c r="AB673" s="141">
        <f t="shared" si="60"/>
        <v>13227000000</v>
      </c>
      <c r="AC673" s="142">
        <f t="shared" si="61"/>
        <v>0</v>
      </c>
      <c r="AD673" s="4"/>
      <c r="AE673" s="4" t="s">
        <v>2037</v>
      </c>
      <c r="AF673" s="144" t="s">
        <v>5626</v>
      </c>
      <c r="AG673" s="4"/>
      <c r="AH673" s="4"/>
      <c r="AI673" s="4"/>
      <c r="AJ673" s="4"/>
      <c r="AK673" s="4"/>
    </row>
    <row r="674" spans="2:37">
      <c r="B674" s="175" t="s">
        <v>5175</v>
      </c>
      <c r="C674" s="174" t="s">
        <v>160</v>
      </c>
      <c r="D674" s="4" t="s">
        <v>2550</v>
      </c>
      <c r="E674" s="4" t="s">
        <v>1831</v>
      </c>
      <c r="F674" s="4" t="s">
        <v>1060</v>
      </c>
      <c r="G674" s="4" t="s">
        <v>6760</v>
      </c>
      <c r="H674" s="4" t="s">
        <v>1399</v>
      </c>
      <c r="I674" s="4" t="s">
        <v>1400</v>
      </c>
      <c r="J674" s="4" t="s">
        <v>6761</v>
      </c>
      <c r="K674" s="139">
        <v>6434000000</v>
      </c>
      <c r="L674" s="139">
        <v>6434000000</v>
      </c>
      <c r="M674" s="4" t="s">
        <v>6751</v>
      </c>
      <c r="N674" s="4" t="s">
        <v>2705</v>
      </c>
      <c r="O674" s="4" t="s">
        <v>3118</v>
      </c>
      <c r="P674" s="186">
        <f t="shared" si="58"/>
        <v>6434000000</v>
      </c>
      <c r="Q674" s="186">
        <f t="shared" si="63"/>
        <v>0</v>
      </c>
      <c r="R674" s="4">
        <v>49</v>
      </c>
      <c r="S674" s="4" t="s">
        <v>70</v>
      </c>
      <c r="T674" s="4" t="s">
        <v>70</v>
      </c>
      <c r="U674" s="140">
        <v>45341</v>
      </c>
      <c r="V674" s="4" t="s">
        <v>1884</v>
      </c>
      <c r="W674" s="4" t="s">
        <v>1954</v>
      </c>
      <c r="X674" s="146" t="s">
        <v>70</v>
      </c>
      <c r="Y674" s="140">
        <v>45369</v>
      </c>
      <c r="Z674" s="4" t="s">
        <v>1885</v>
      </c>
      <c r="AA674" s="4" t="s">
        <v>1886</v>
      </c>
      <c r="AB674" s="141">
        <f t="shared" si="60"/>
        <v>6434000000</v>
      </c>
      <c r="AC674" s="142">
        <f t="shared" si="61"/>
        <v>0</v>
      </c>
      <c r="AD674" s="4"/>
      <c r="AE674" s="4" t="s">
        <v>2037</v>
      </c>
      <c r="AF674" s="144" t="s">
        <v>5626</v>
      </c>
      <c r="AG674" s="4"/>
      <c r="AH674" s="4"/>
      <c r="AI674" s="4"/>
      <c r="AJ674" s="4"/>
      <c r="AK674" s="4"/>
    </row>
    <row r="675" spans="2:37">
      <c r="B675" s="175" t="s">
        <v>5175</v>
      </c>
      <c r="C675" s="174" t="s">
        <v>160</v>
      </c>
      <c r="D675" s="4" t="s">
        <v>2550</v>
      </c>
      <c r="E675" s="4" t="s">
        <v>1831</v>
      </c>
      <c r="F675" s="4" t="s">
        <v>1060</v>
      </c>
      <c r="G675" s="4" t="s">
        <v>6762</v>
      </c>
      <c r="H675" s="4" t="s">
        <v>1399</v>
      </c>
      <c r="I675" s="4" t="s">
        <v>1400</v>
      </c>
      <c r="J675" s="4" t="s">
        <v>6763</v>
      </c>
      <c r="K675" s="139">
        <v>9083000000</v>
      </c>
      <c r="L675" s="139">
        <v>9083000000</v>
      </c>
      <c r="M675" s="4" t="s">
        <v>6751</v>
      </c>
      <c r="N675" s="4" t="s">
        <v>1864</v>
      </c>
      <c r="O675" s="4" t="s">
        <v>2582</v>
      </c>
      <c r="P675" s="186">
        <f t="shared" si="58"/>
        <v>9083000000</v>
      </c>
      <c r="Q675" s="186">
        <f t="shared" si="63"/>
        <v>0</v>
      </c>
      <c r="R675" s="4">
        <v>49</v>
      </c>
      <c r="S675" s="4" t="s">
        <v>70</v>
      </c>
      <c r="T675" s="4" t="s">
        <v>70</v>
      </c>
      <c r="U675" s="140">
        <v>45341</v>
      </c>
      <c r="V675" s="4" t="s">
        <v>1884</v>
      </c>
      <c r="W675" s="4" t="s">
        <v>1954</v>
      </c>
      <c r="X675" s="146" t="s">
        <v>70</v>
      </c>
      <c r="Y675" s="140">
        <v>45369</v>
      </c>
      <c r="Z675" s="4" t="s">
        <v>1885</v>
      </c>
      <c r="AA675" s="4" t="s">
        <v>1886</v>
      </c>
      <c r="AB675" s="141">
        <f t="shared" si="60"/>
        <v>9083000000</v>
      </c>
      <c r="AC675" s="142">
        <f t="shared" si="61"/>
        <v>0</v>
      </c>
      <c r="AD675" s="4"/>
      <c r="AE675" s="4" t="s">
        <v>2037</v>
      </c>
      <c r="AF675" s="144" t="s">
        <v>5626</v>
      </c>
      <c r="AG675" s="4"/>
      <c r="AH675" s="4"/>
      <c r="AI675" s="4"/>
      <c r="AJ675" s="4"/>
      <c r="AK675" s="4"/>
    </row>
    <row r="676" spans="2:37">
      <c r="B676" s="175" t="s">
        <v>5175</v>
      </c>
      <c r="C676" s="174" t="s">
        <v>160</v>
      </c>
      <c r="D676" s="4" t="s">
        <v>2550</v>
      </c>
      <c r="E676" s="4" t="s">
        <v>1831</v>
      </c>
      <c r="F676" s="4" t="s">
        <v>1060</v>
      </c>
      <c r="G676" s="4" t="s">
        <v>6764</v>
      </c>
      <c r="H676" s="4" t="s">
        <v>1403</v>
      </c>
      <c r="I676" s="4" t="s">
        <v>1404</v>
      </c>
      <c r="J676" s="4" t="s">
        <v>6765</v>
      </c>
      <c r="K676" s="139">
        <v>4095200000</v>
      </c>
      <c r="L676" s="139">
        <v>4095200000</v>
      </c>
      <c r="M676" s="4" t="s">
        <v>5203</v>
      </c>
      <c r="N676" s="4" t="s">
        <v>3049</v>
      </c>
      <c r="O676" s="4" t="s">
        <v>3088</v>
      </c>
      <c r="P676" s="186">
        <f t="shared" si="58"/>
        <v>4095200000</v>
      </c>
      <c r="Q676" s="186">
        <f t="shared" si="63"/>
        <v>0</v>
      </c>
      <c r="R676" s="4">
        <v>43</v>
      </c>
      <c r="S676" s="4" t="s">
        <v>70</v>
      </c>
      <c r="T676" s="4" t="s">
        <v>70</v>
      </c>
      <c r="U676" s="140">
        <v>45341</v>
      </c>
      <c r="V676" s="4" t="s">
        <v>1884</v>
      </c>
      <c r="W676" s="4" t="s">
        <v>1954</v>
      </c>
      <c r="X676" s="146" t="s">
        <v>70</v>
      </c>
      <c r="Y676" s="140">
        <v>45369</v>
      </c>
      <c r="Z676" s="4" t="s">
        <v>1885</v>
      </c>
      <c r="AA676" s="4" t="s">
        <v>1886</v>
      </c>
      <c r="AB676" s="141">
        <f t="shared" si="60"/>
        <v>4095200000</v>
      </c>
      <c r="AC676" s="142">
        <f t="shared" si="61"/>
        <v>0</v>
      </c>
      <c r="AD676" s="4"/>
      <c r="AE676" s="4" t="s">
        <v>2037</v>
      </c>
      <c r="AF676" s="144" t="s">
        <v>6766</v>
      </c>
      <c r="AG676" s="4"/>
      <c r="AH676" s="4"/>
      <c r="AI676" s="4"/>
      <c r="AJ676" s="4"/>
      <c r="AK676" s="4"/>
    </row>
    <row r="677" spans="2:37">
      <c r="B677" s="175" t="s">
        <v>5175</v>
      </c>
      <c r="C677" s="174" t="s">
        <v>160</v>
      </c>
      <c r="D677" s="4" t="s">
        <v>2550</v>
      </c>
      <c r="E677" s="4" t="s">
        <v>1831</v>
      </c>
      <c r="F677" s="4" t="s">
        <v>1060</v>
      </c>
      <c r="G677" s="4" t="s">
        <v>6767</v>
      </c>
      <c r="H677" s="4" t="s">
        <v>1403</v>
      </c>
      <c r="I677" s="4" t="s">
        <v>1404</v>
      </c>
      <c r="J677" s="4" t="s">
        <v>6768</v>
      </c>
      <c r="K677" s="139">
        <v>4962400000</v>
      </c>
      <c r="L677" s="139">
        <v>4962400000</v>
      </c>
      <c r="M677" s="4" t="s">
        <v>5203</v>
      </c>
      <c r="N677" s="4" t="s">
        <v>3067</v>
      </c>
      <c r="O677" s="4" t="s">
        <v>2679</v>
      </c>
      <c r="P677" s="186">
        <f t="shared" si="58"/>
        <v>4962400000</v>
      </c>
      <c r="Q677" s="186">
        <f t="shared" si="63"/>
        <v>0</v>
      </c>
      <c r="R677" s="4">
        <v>43</v>
      </c>
      <c r="S677" s="4" t="s">
        <v>70</v>
      </c>
      <c r="T677" s="4" t="s">
        <v>70</v>
      </c>
      <c r="U677" s="140">
        <v>45341</v>
      </c>
      <c r="V677" s="4" t="s">
        <v>1884</v>
      </c>
      <c r="W677" s="4" t="s">
        <v>1954</v>
      </c>
      <c r="X677" s="146" t="s">
        <v>70</v>
      </c>
      <c r="Y677" s="140">
        <v>45369</v>
      </c>
      <c r="Z677" s="4" t="s">
        <v>1885</v>
      </c>
      <c r="AA677" s="4" t="s">
        <v>1886</v>
      </c>
      <c r="AB677" s="141">
        <f t="shared" si="60"/>
        <v>4962400000</v>
      </c>
      <c r="AC677" s="142">
        <f t="shared" si="61"/>
        <v>0</v>
      </c>
      <c r="AD677" s="4"/>
      <c r="AE677" s="4" t="s">
        <v>2037</v>
      </c>
      <c r="AF677" s="144" t="s">
        <v>6766</v>
      </c>
      <c r="AG677" s="4"/>
      <c r="AH677" s="4"/>
      <c r="AI677" s="4"/>
      <c r="AJ677" s="4"/>
      <c r="AK677" s="4"/>
    </row>
    <row r="678" spans="2:37">
      <c r="B678" s="175" t="s">
        <v>5175</v>
      </c>
      <c r="C678" s="174" t="s">
        <v>160</v>
      </c>
      <c r="D678" s="4" t="s">
        <v>2550</v>
      </c>
      <c r="E678" s="4" t="s">
        <v>1831</v>
      </c>
      <c r="F678" s="4" t="s">
        <v>1060</v>
      </c>
      <c r="G678" s="4" t="s">
        <v>6769</v>
      </c>
      <c r="H678" s="4" t="s">
        <v>1403</v>
      </c>
      <c r="I678" s="4" t="s">
        <v>1404</v>
      </c>
      <c r="J678" s="4" t="s">
        <v>6770</v>
      </c>
      <c r="K678" s="139">
        <v>16625200000</v>
      </c>
      <c r="L678" s="139">
        <v>16625200000</v>
      </c>
      <c r="M678" s="4" t="s">
        <v>5180</v>
      </c>
      <c r="N678" s="4" t="s">
        <v>3095</v>
      </c>
      <c r="O678" s="4" t="s">
        <v>2894</v>
      </c>
      <c r="P678" s="186">
        <f t="shared" si="58"/>
        <v>16625200000</v>
      </c>
      <c r="Q678" s="186">
        <f t="shared" si="63"/>
        <v>0</v>
      </c>
      <c r="R678" s="4">
        <v>43</v>
      </c>
      <c r="S678" s="4" t="s">
        <v>70</v>
      </c>
      <c r="T678" s="4" t="s">
        <v>70</v>
      </c>
      <c r="U678" s="140">
        <v>45341</v>
      </c>
      <c r="V678" s="4" t="s">
        <v>1884</v>
      </c>
      <c r="W678" s="4" t="s">
        <v>1954</v>
      </c>
      <c r="X678" s="146" t="s">
        <v>70</v>
      </c>
      <c r="Y678" s="140">
        <v>45369</v>
      </c>
      <c r="Z678" s="4" t="s">
        <v>1885</v>
      </c>
      <c r="AA678" s="4" t="s">
        <v>1886</v>
      </c>
      <c r="AB678" s="141">
        <f t="shared" si="60"/>
        <v>16625200000</v>
      </c>
      <c r="AC678" s="142">
        <f t="shared" si="61"/>
        <v>0</v>
      </c>
      <c r="AD678" s="4"/>
      <c r="AE678" s="4" t="s">
        <v>2037</v>
      </c>
      <c r="AF678" s="144" t="s">
        <v>6766</v>
      </c>
      <c r="AG678" s="4"/>
      <c r="AH678" s="4"/>
      <c r="AI678" s="4"/>
      <c r="AJ678" s="4"/>
      <c r="AK678" s="4"/>
    </row>
    <row r="679" spans="2:37">
      <c r="B679" s="175" t="s">
        <v>5175</v>
      </c>
      <c r="C679" s="174" t="s">
        <v>160</v>
      </c>
      <c r="D679" s="4" t="s">
        <v>2550</v>
      </c>
      <c r="E679" s="4" t="s">
        <v>1831</v>
      </c>
      <c r="F679" s="4" t="s">
        <v>1060</v>
      </c>
      <c r="G679" s="4" t="s">
        <v>6771</v>
      </c>
      <c r="H679" s="4" t="s">
        <v>1403</v>
      </c>
      <c r="I679" s="4" t="s">
        <v>1404</v>
      </c>
      <c r="J679" s="4" t="s">
        <v>6772</v>
      </c>
      <c r="K679" s="139">
        <v>6160000000</v>
      </c>
      <c r="L679" s="139">
        <v>6160000000</v>
      </c>
      <c r="M679" s="4" t="s">
        <v>5180</v>
      </c>
      <c r="N679" s="4" t="s">
        <v>4459</v>
      </c>
      <c r="O679" s="4" t="s">
        <v>3631</v>
      </c>
      <c r="P679" s="186">
        <f t="shared" si="58"/>
        <v>6160000000</v>
      </c>
      <c r="Q679" s="186">
        <f t="shared" si="63"/>
        <v>0</v>
      </c>
      <c r="R679" s="4">
        <v>43</v>
      </c>
      <c r="S679" s="4" t="s">
        <v>70</v>
      </c>
      <c r="T679" s="4" t="s">
        <v>70</v>
      </c>
      <c r="U679" s="140">
        <v>45341</v>
      </c>
      <c r="V679" s="4" t="s">
        <v>1884</v>
      </c>
      <c r="W679" s="4" t="s">
        <v>1954</v>
      </c>
      <c r="X679" s="146" t="s">
        <v>70</v>
      </c>
      <c r="Y679" s="140">
        <v>45369</v>
      </c>
      <c r="Z679" s="4" t="s">
        <v>1885</v>
      </c>
      <c r="AA679" s="4" t="s">
        <v>1886</v>
      </c>
      <c r="AB679" s="141">
        <f t="shared" si="60"/>
        <v>6160000000</v>
      </c>
      <c r="AC679" s="142">
        <f t="shared" si="61"/>
        <v>0</v>
      </c>
      <c r="AD679" s="4"/>
      <c r="AE679" s="4" t="s">
        <v>2037</v>
      </c>
      <c r="AF679" s="144" t="s">
        <v>6766</v>
      </c>
      <c r="AG679" s="4"/>
      <c r="AH679" s="4"/>
      <c r="AI679" s="4"/>
      <c r="AJ679" s="4"/>
      <c r="AK679" s="4"/>
    </row>
    <row r="680" spans="2:37">
      <c r="B680" s="175" t="s">
        <v>5175</v>
      </c>
      <c r="C680" s="174" t="s">
        <v>160</v>
      </c>
      <c r="D680" s="4" t="s">
        <v>2550</v>
      </c>
      <c r="E680" s="4" t="s">
        <v>1831</v>
      </c>
      <c r="F680" s="4" t="s">
        <v>1060</v>
      </c>
      <c r="G680" s="4" t="s">
        <v>6773</v>
      </c>
      <c r="H680" s="4" t="s">
        <v>1403</v>
      </c>
      <c r="I680" s="4" t="s">
        <v>1404</v>
      </c>
      <c r="J680" s="4" t="s">
        <v>6774</v>
      </c>
      <c r="K680" s="139">
        <v>23520000000</v>
      </c>
      <c r="L680" s="139">
        <v>23520000000</v>
      </c>
      <c r="M680" s="4" t="s">
        <v>6775</v>
      </c>
      <c r="N680" s="4" t="s">
        <v>2896</v>
      </c>
      <c r="O680" s="4" t="s">
        <v>6776</v>
      </c>
      <c r="P680" s="186">
        <f t="shared" si="58"/>
        <v>23520000000</v>
      </c>
      <c r="Q680" s="186">
        <f t="shared" si="63"/>
        <v>0</v>
      </c>
      <c r="R680" s="4">
        <v>43</v>
      </c>
      <c r="S680" s="4" t="s">
        <v>70</v>
      </c>
      <c r="T680" s="4" t="s">
        <v>70</v>
      </c>
      <c r="U680" s="140">
        <v>45341</v>
      </c>
      <c r="V680" s="4" t="s">
        <v>1884</v>
      </c>
      <c r="W680" s="4" t="s">
        <v>1954</v>
      </c>
      <c r="X680" s="146" t="s">
        <v>70</v>
      </c>
      <c r="Y680" s="140">
        <v>45369</v>
      </c>
      <c r="Z680" s="4" t="s">
        <v>1885</v>
      </c>
      <c r="AA680" s="4" t="s">
        <v>1886</v>
      </c>
      <c r="AB680" s="141">
        <f t="shared" si="60"/>
        <v>23520000000</v>
      </c>
      <c r="AC680" s="142">
        <f t="shared" si="61"/>
        <v>0</v>
      </c>
      <c r="AD680" s="4"/>
      <c r="AE680" s="4" t="s">
        <v>2037</v>
      </c>
      <c r="AF680" s="144" t="s">
        <v>6766</v>
      </c>
      <c r="AG680" s="4"/>
      <c r="AH680" s="4"/>
      <c r="AI680" s="4"/>
      <c r="AJ680" s="4"/>
      <c r="AK680" s="4"/>
    </row>
    <row r="681" spans="2:37">
      <c r="B681" s="175" t="s">
        <v>5175</v>
      </c>
      <c r="C681" s="174" t="s">
        <v>160</v>
      </c>
      <c r="D681" s="4" t="s">
        <v>2550</v>
      </c>
      <c r="E681" s="4" t="s">
        <v>1831</v>
      </c>
      <c r="F681" s="4" t="s">
        <v>1060</v>
      </c>
      <c r="G681" s="4" t="s">
        <v>6777</v>
      </c>
      <c r="H681" s="4" t="s">
        <v>1403</v>
      </c>
      <c r="I681" s="4" t="s">
        <v>1404</v>
      </c>
      <c r="J681" s="4" t="s">
        <v>6778</v>
      </c>
      <c r="K681" s="139">
        <v>29960000000</v>
      </c>
      <c r="L681" s="139">
        <v>29960000000</v>
      </c>
      <c r="M681" s="4" t="s">
        <v>6775</v>
      </c>
      <c r="N681" s="4" t="s">
        <v>6580</v>
      </c>
      <c r="O681" s="4" t="s">
        <v>2942</v>
      </c>
      <c r="P681" s="186">
        <f t="shared" si="58"/>
        <v>29960000000</v>
      </c>
      <c r="Q681" s="186">
        <f t="shared" si="63"/>
        <v>0</v>
      </c>
      <c r="R681" s="4">
        <v>43</v>
      </c>
      <c r="S681" s="4" t="s">
        <v>70</v>
      </c>
      <c r="T681" s="4" t="s">
        <v>70</v>
      </c>
      <c r="U681" s="140">
        <v>45341</v>
      </c>
      <c r="V681" s="4" t="s">
        <v>1884</v>
      </c>
      <c r="W681" s="4" t="s">
        <v>1954</v>
      </c>
      <c r="X681" s="146" t="s">
        <v>70</v>
      </c>
      <c r="Y681" s="140">
        <v>45369</v>
      </c>
      <c r="Z681" s="4" t="s">
        <v>1885</v>
      </c>
      <c r="AA681" s="4" t="s">
        <v>1886</v>
      </c>
      <c r="AB681" s="141">
        <f t="shared" si="60"/>
        <v>29960000000</v>
      </c>
      <c r="AC681" s="142">
        <f t="shared" si="61"/>
        <v>0</v>
      </c>
      <c r="AD681" s="4"/>
      <c r="AE681" s="4" t="s">
        <v>2037</v>
      </c>
      <c r="AF681" s="144" t="s">
        <v>6766</v>
      </c>
      <c r="AG681" s="4"/>
      <c r="AH681" s="4"/>
      <c r="AI681" s="4"/>
      <c r="AJ681" s="4"/>
      <c r="AK681" s="4"/>
    </row>
    <row r="682" spans="2:37">
      <c r="B682" s="175" t="s">
        <v>5175</v>
      </c>
      <c r="C682" s="174" t="s">
        <v>160</v>
      </c>
      <c r="D682" s="4" t="s">
        <v>2550</v>
      </c>
      <c r="E682" s="4" t="s">
        <v>1831</v>
      </c>
      <c r="F682" s="4" t="s">
        <v>1060</v>
      </c>
      <c r="G682" s="4" t="s">
        <v>6779</v>
      </c>
      <c r="H682" s="4" t="s">
        <v>1403</v>
      </c>
      <c r="I682" s="4" t="s">
        <v>1404</v>
      </c>
      <c r="J682" s="4" t="s">
        <v>6780</v>
      </c>
      <c r="K682" s="139">
        <v>21280000000</v>
      </c>
      <c r="L682" s="139">
        <v>21280000000</v>
      </c>
      <c r="M682" s="4" t="s">
        <v>6775</v>
      </c>
      <c r="N682" s="4" t="s">
        <v>4479</v>
      </c>
      <c r="O682" s="4" t="s">
        <v>3037</v>
      </c>
      <c r="P682" s="186">
        <f t="shared" si="58"/>
        <v>21280000000</v>
      </c>
      <c r="Q682" s="186">
        <f t="shared" si="63"/>
        <v>0</v>
      </c>
      <c r="R682" s="4">
        <v>43</v>
      </c>
      <c r="S682" s="4" t="s">
        <v>70</v>
      </c>
      <c r="T682" s="4" t="s">
        <v>70</v>
      </c>
      <c r="U682" s="140">
        <v>45341</v>
      </c>
      <c r="V682" s="4" t="s">
        <v>1884</v>
      </c>
      <c r="W682" s="4" t="s">
        <v>1954</v>
      </c>
      <c r="X682" s="146" t="s">
        <v>70</v>
      </c>
      <c r="Y682" s="140">
        <v>45369</v>
      </c>
      <c r="Z682" s="4" t="s">
        <v>1885</v>
      </c>
      <c r="AA682" s="4" t="s">
        <v>1886</v>
      </c>
      <c r="AB682" s="141">
        <f t="shared" si="60"/>
        <v>21280000000</v>
      </c>
      <c r="AC682" s="142">
        <f t="shared" si="61"/>
        <v>0</v>
      </c>
      <c r="AD682" s="4"/>
      <c r="AE682" s="4" t="s">
        <v>2037</v>
      </c>
      <c r="AF682" s="144" t="s">
        <v>6766</v>
      </c>
      <c r="AG682" s="4"/>
      <c r="AH682" s="4"/>
      <c r="AI682" s="4"/>
      <c r="AJ682" s="4"/>
      <c r="AK682" s="4"/>
    </row>
    <row r="683" spans="2:37">
      <c r="B683" s="175" t="s">
        <v>5175</v>
      </c>
      <c r="C683" s="174" t="s">
        <v>160</v>
      </c>
      <c r="D683" s="4" t="s">
        <v>2550</v>
      </c>
      <c r="E683" s="4" t="s">
        <v>1831</v>
      </c>
      <c r="F683" s="4" t="s">
        <v>1060</v>
      </c>
      <c r="G683" s="4" t="s">
        <v>6781</v>
      </c>
      <c r="H683" s="4" t="s">
        <v>1403</v>
      </c>
      <c r="I683" s="4" t="s">
        <v>1404</v>
      </c>
      <c r="J683" s="4" t="s">
        <v>6782</v>
      </c>
      <c r="K683" s="139">
        <v>16154750000</v>
      </c>
      <c r="L683" s="139">
        <v>16154750000</v>
      </c>
      <c r="M683" s="4" t="s">
        <v>5929</v>
      </c>
      <c r="N683" s="4" t="s">
        <v>2531</v>
      </c>
      <c r="O683" s="4" t="s">
        <v>2789</v>
      </c>
      <c r="P683" s="186">
        <f t="shared" si="58"/>
        <v>16154750000</v>
      </c>
      <c r="Q683" s="186">
        <f t="shared" si="63"/>
        <v>0</v>
      </c>
      <c r="R683" s="4">
        <v>43</v>
      </c>
      <c r="S683" s="4" t="s">
        <v>70</v>
      </c>
      <c r="T683" s="4" t="s">
        <v>70</v>
      </c>
      <c r="U683" s="140">
        <v>45341</v>
      </c>
      <c r="V683" s="4" t="s">
        <v>1884</v>
      </c>
      <c r="W683" s="4" t="s">
        <v>1954</v>
      </c>
      <c r="X683" s="146" t="s">
        <v>70</v>
      </c>
      <c r="Y683" s="140">
        <v>45369</v>
      </c>
      <c r="Z683" s="4" t="s">
        <v>1885</v>
      </c>
      <c r="AA683" s="4" t="s">
        <v>1886</v>
      </c>
      <c r="AB683" s="141">
        <f t="shared" si="60"/>
        <v>16154750000</v>
      </c>
      <c r="AC683" s="142">
        <f t="shared" si="61"/>
        <v>0</v>
      </c>
      <c r="AD683" s="4"/>
      <c r="AE683" s="4" t="s">
        <v>2037</v>
      </c>
      <c r="AF683" s="144" t="s">
        <v>6766</v>
      </c>
      <c r="AG683" s="4"/>
      <c r="AH683" s="4"/>
      <c r="AI683" s="4"/>
      <c r="AJ683" s="4"/>
      <c r="AK683" s="4"/>
    </row>
    <row r="684" spans="2:37">
      <c r="B684" s="175" t="s">
        <v>5175</v>
      </c>
      <c r="C684" s="174" t="s">
        <v>160</v>
      </c>
      <c r="D684" s="4" t="s">
        <v>2550</v>
      </c>
      <c r="E684" s="4" t="s">
        <v>1831</v>
      </c>
      <c r="F684" s="4" t="s">
        <v>1060</v>
      </c>
      <c r="G684" s="4" t="s">
        <v>6783</v>
      </c>
      <c r="H684" s="4" t="s">
        <v>1403</v>
      </c>
      <c r="I684" s="4" t="s">
        <v>1404</v>
      </c>
      <c r="J684" s="4" t="s">
        <v>6784</v>
      </c>
      <c r="K684" s="139">
        <v>213000000</v>
      </c>
      <c r="L684" s="139">
        <v>213000000</v>
      </c>
      <c r="M684" s="4" t="s">
        <v>6711</v>
      </c>
      <c r="N684" s="4" t="s">
        <v>2552</v>
      </c>
      <c r="O684" s="4" t="s">
        <v>2917</v>
      </c>
      <c r="P684" s="186">
        <f t="shared" si="58"/>
        <v>213000000</v>
      </c>
      <c r="Q684" s="186">
        <f t="shared" si="63"/>
        <v>0</v>
      </c>
      <c r="R684" s="4">
        <v>43</v>
      </c>
      <c r="S684" s="4" t="s">
        <v>70</v>
      </c>
      <c r="T684" s="4" t="s">
        <v>70</v>
      </c>
      <c r="U684" s="140">
        <v>45341</v>
      </c>
      <c r="V684" s="4" t="s">
        <v>1884</v>
      </c>
      <c r="W684" s="4" t="s">
        <v>1954</v>
      </c>
      <c r="X684" s="146" t="s">
        <v>70</v>
      </c>
      <c r="Y684" s="140">
        <v>45369</v>
      </c>
      <c r="Z684" s="4" t="s">
        <v>1885</v>
      </c>
      <c r="AA684" s="4" t="s">
        <v>1886</v>
      </c>
      <c r="AB684" s="141">
        <f t="shared" si="60"/>
        <v>213000000</v>
      </c>
      <c r="AC684" s="142">
        <f t="shared" si="61"/>
        <v>0</v>
      </c>
      <c r="AD684" s="4"/>
      <c r="AE684" s="4" t="s">
        <v>2037</v>
      </c>
      <c r="AF684" s="144" t="s">
        <v>6766</v>
      </c>
      <c r="AG684" s="4"/>
      <c r="AH684" s="4"/>
      <c r="AI684" s="4"/>
      <c r="AJ684" s="4"/>
      <c r="AK684" s="4"/>
    </row>
    <row r="685" spans="2:37">
      <c r="B685" s="175" t="s">
        <v>5175</v>
      </c>
      <c r="C685" s="174" t="s">
        <v>160</v>
      </c>
      <c r="D685" s="4" t="s">
        <v>2550</v>
      </c>
      <c r="E685" s="4" t="s">
        <v>1831</v>
      </c>
      <c r="F685" s="4" t="s">
        <v>1060</v>
      </c>
      <c r="G685" s="4" t="s">
        <v>6785</v>
      </c>
      <c r="H685" s="4" t="s">
        <v>1403</v>
      </c>
      <c r="I685" s="4" t="s">
        <v>1404</v>
      </c>
      <c r="J685" s="4" t="s">
        <v>6786</v>
      </c>
      <c r="K685" s="139">
        <v>6248000000</v>
      </c>
      <c r="L685" s="139">
        <v>6248000000</v>
      </c>
      <c r="M685" s="4" t="s">
        <v>6711</v>
      </c>
      <c r="N685" s="4" t="s">
        <v>2552</v>
      </c>
      <c r="O685" s="4" t="s">
        <v>2917</v>
      </c>
      <c r="P685" s="186">
        <f t="shared" si="58"/>
        <v>6248000000</v>
      </c>
      <c r="Q685" s="186">
        <f t="shared" si="63"/>
        <v>0</v>
      </c>
      <c r="R685" s="4">
        <v>43</v>
      </c>
      <c r="S685" s="4" t="s">
        <v>70</v>
      </c>
      <c r="T685" s="4" t="s">
        <v>70</v>
      </c>
      <c r="U685" s="140">
        <v>45341</v>
      </c>
      <c r="V685" s="4" t="s">
        <v>1884</v>
      </c>
      <c r="W685" s="4" t="s">
        <v>1954</v>
      </c>
      <c r="X685" s="146" t="s">
        <v>70</v>
      </c>
      <c r="Y685" s="140">
        <v>45369</v>
      </c>
      <c r="Z685" s="4" t="s">
        <v>1885</v>
      </c>
      <c r="AA685" s="4" t="s">
        <v>1886</v>
      </c>
      <c r="AB685" s="141">
        <f t="shared" si="60"/>
        <v>6248000000</v>
      </c>
      <c r="AC685" s="142">
        <f t="shared" si="61"/>
        <v>0</v>
      </c>
      <c r="AD685" s="4"/>
      <c r="AE685" s="4" t="s">
        <v>2037</v>
      </c>
      <c r="AF685" s="144" t="s">
        <v>6766</v>
      </c>
      <c r="AG685" s="4"/>
      <c r="AH685" s="4"/>
      <c r="AI685" s="4"/>
      <c r="AJ685" s="4"/>
      <c r="AK685" s="4"/>
    </row>
    <row r="686" spans="2:37">
      <c r="B686" s="175" t="s">
        <v>5175</v>
      </c>
      <c r="C686" s="174" t="s">
        <v>160</v>
      </c>
      <c r="D686" s="4" t="s">
        <v>2550</v>
      </c>
      <c r="E686" s="4" t="s">
        <v>1831</v>
      </c>
      <c r="F686" s="4" t="s">
        <v>1060</v>
      </c>
      <c r="G686" s="4" t="s">
        <v>6787</v>
      </c>
      <c r="H686" s="4" t="s">
        <v>1403</v>
      </c>
      <c r="I686" s="4" t="s">
        <v>1404</v>
      </c>
      <c r="J686" s="4" t="s">
        <v>6788</v>
      </c>
      <c r="K686" s="139">
        <v>4651200000</v>
      </c>
      <c r="L686" s="139">
        <v>4651200000</v>
      </c>
      <c r="M686" s="4" t="s">
        <v>5623</v>
      </c>
      <c r="N686" s="4" t="s">
        <v>3380</v>
      </c>
      <c r="O686" s="4" t="s">
        <v>3420</v>
      </c>
      <c r="P686" s="186">
        <f t="shared" si="58"/>
        <v>4651200000</v>
      </c>
      <c r="Q686" s="186">
        <f t="shared" si="63"/>
        <v>0</v>
      </c>
      <c r="R686" s="4">
        <v>43</v>
      </c>
      <c r="S686" s="4" t="s">
        <v>70</v>
      </c>
      <c r="T686" s="4" t="s">
        <v>70</v>
      </c>
      <c r="U686" s="140">
        <v>45341</v>
      </c>
      <c r="V686" s="4" t="s">
        <v>1884</v>
      </c>
      <c r="W686" s="4" t="s">
        <v>1954</v>
      </c>
      <c r="X686" s="146" t="s">
        <v>70</v>
      </c>
      <c r="Y686" s="140">
        <v>45369</v>
      </c>
      <c r="Z686" s="4" t="s">
        <v>1885</v>
      </c>
      <c r="AA686" s="4" t="s">
        <v>1886</v>
      </c>
      <c r="AB686" s="141">
        <f t="shared" si="60"/>
        <v>4651200000</v>
      </c>
      <c r="AC686" s="142">
        <f t="shared" si="61"/>
        <v>0</v>
      </c>
      <c r="AD686" s="4"/>
      <c r="AE686" s="4" t="s">
        <v>2037</v>
      </c>
      <c r="AF686" s="144" t="s">
        <v>6766</v>
      </c>
      <c r="AG686" s="4"/>
      <c r="AH686" s="4"/>
      <c r="AI686" s="4"/>
      <c r="AJ686" s="4"/>
      <c r="AK686" s="4"/>
    </row>
    <row r="687" spans="2:37">
      <c r="B687" s="175" t="s">
        <v>5175</v>
      </c>
      <c r="C687" s="174" t="s">
        <v>160</v>
      </c>
      <c r="D687" s="4" t="s">
        <v>2550</v>
      </c>
      <c r="E687" s="4" t="s">
        <v>1831</v>
      </c>
      <c r="F687" s="4" t="s">
        <v>1060</v>
      </c>
      <c r="G687" s="4" t="s">
        <v>6789</v>
      </c>
      <c r="H687" s="4" t="s">
        <v>1403</v>
      </c>
      <c r="I687" s="4" t="s">
        <v>1404</v>
      </c>
      <c r="J687" s="4" t="s">
        <v>6790</v>
      </c>
      <c r="K687" s="139">
        <v>1251000000</v>
      </c>
      <c r="L687" s="139">
        <v>1251000000</v>
      </c>
      <c r="M687" s="4" t="s">
        <v>5623</v>
      </c>
      <c r="N687" s="4" t="s">
        <v>3380</v>
      </c>
      <c r="O687" s="4" t="s">
        <v>3420</v>
      </c>
      <c r="P687" s="186">
        <f t="shared" si="58"/>
        <v>1251000000</v>
      </c>
      <c r="Q687" s="186">
        <f t="shared" si="63"/>
        <v>0</v>
      </c>
      <c r="R687" s="4">
        <v>43</v>
      </c>
      <c r="S687" s="4" t="s">
        <v>70</v>
      </c>
      <c r="T687" s="4" t="s">
        <v>70</v>
      </c>
      <c r="U687" s="140">
        <v>45341</v>
      </c>
      <c r="V687" s="4" t="s">
        <v>1884</v>
      </c>
      <c r="W687" s="4" t="s">
        <v>1954</v>
      </c>
      <c r="X687" s="146" t="s">
        <v>70</v>
      </c>
      <c r="Y687" s="140">
        <v>45369</v>
      </c>
      <c r="Z687" s="4" t="s">
        <v>1885</v>
      </c>
      <c r="AA687" s="4" t="s">
        <v>1886</v>
      </c>
      <c r="AB687" s="141">
        <f t="shared" si="60"/>
        <v>1251000000</v>
      </c>
      <c r="AC687" s="142">
        <f t="shared" si="61"/>
        <v>0</v>
      </c>
      <c r="AD687" s="4"/>
      <c r="AE687" s="4" t="s">
        <v>2037</v>
      </c>
      <c r="AF687" s="144" t="s">
        <v>6766</v>
      </c>
      <c r="AG687" s="4"/>
      <c r="AH687" s="4"/>
      <c r="AI687" s="4"/>
      <c r="AJ687" s="4"/>
      <c r="AK687" s="4"/>
    </row>
    <row r="688" spans="2:37">
      <c r="B688" s="175" t="s">
        <v>5175</v>
      </c>
      <c r="C688" s="174" t="s">
        <v>160</v>
      </c>
      <c r="D688" s="4" t="s">
        <v>2550</v>
      </c>
      <c r="E688" s="4" t="s">
        <v>1831</v>
      </c>
      <c r="F688" s="4" t="s">
        <v>1060</v>
      </c>
      <c r="G688" s="4" t="s">
        <v>6791</v>
      </c>
      <c r="H688" s="4" t="s">
        <v>1403</v>
      </c>
      <c r="I688" s="4" t="s">
        <v>1404</v>
      </c>
      <c r="J688" s="4" t="s">
        <v>6792</v>
      </c>
      <c r="K688" s="139">
        <v>4099200000</v>
      </c>
      <c r="L688" s="139">
        <v>4099200000</v>
      </c>
      <c r="M688" s="4" t="s">
        <v>5623</v>
      </c>
      <c r="N688" s="4" t="s">
        <v>3711</v>
      </c>
      <c r="O688" s="4" t="s">
        <v>2808</v>
      </c>
      <c r="P688" s="186">
        <f t="shared" si="58"/>
        <v>4099200000</v>
      </c>
      <c r="Q688" s="186">
        <f t="shared" si="63"/>
        <v>0</v>
      </c>
      <c r="R688" s="4">
        <v>43</v>
      </c>
      <c r="S688" s="4" t="s">
        <v>70</v>
      </c>
      <c r="T688" s="4" t="s">
        <v>70</v>
      </c>
      <c r="U688" s="140">
        <v>45341</v>
      </c>
      <c r="V688" s="4" t="s">
        <v>1884</v>
      </c>
      <c r="W688" s="4" t="s">
        <v>1954</v>
      </c>
      <c r="X688" s="146" t="s">
        <v>70</v>
      </c>
      <c r="Y688" s="140">
        <v>45369</v>
      </c>
      <c r="Z688" s="4" t="s">
        <v>1885</v>
      </c>
      <c r="AA688" s="4" t="s">
        <v>1886</v>
      </c>
      <c r="AB688" s="141">
        <f t="shared" si="60"/>
        <v>4099200000</v>
      </c>
      <c r="AC688" s="142">
        <f t="shared" si="61"/>
        <v>0</v>
      </c>
      <c r="AD688" s="4"/>
      <c r="AE688" s="4" t="s">
        <v>2037</v>
      </c>
      <c r="AF688" s="144" t="s">
        <v>6766</v>
      </c>
      <c r="AG688" s="4"/>
      <c r="AH688" s="4"/>
      <c r="AI688" s="4"/>
      <c r="AJ688" s="4"/>
      <c r="AK688" s="4"/>
    </row>
    <row r="689" spans="2:37">
      <c r="B689" s="175" t="s">
        <v>5175</v>
      </c>
      <c r="C689" s="174" t="s">
        <v>160</v>
      </c>
      <c r="D689" s="4" t="s">
        <v>2550</v>
      </c>
      <c r="E689" s="4" t="s">
        <v>1831</v>
      </c>
      <c r="F689" s="4" t="s">
        <v>1060</v>
      </c>
      <c r="G689" s="4" t="s">
        <v>6793</v>
      </c>
      <c r="H689" s="4" t="s">
        <v>1403</v>
      </c>
      <c r="I689" s="4" t="s">
        <v>1404</v>
      </c>
      <c r="J689" s="4" t="s">
        <v>6794</v>
      </c>
      <c r="K689" s="139">
        <v>2912000000</v>
      </c>
      <c r="L689" s="139">
        <v>2912000000</v>
      </c>
      <c r="M689" s="4" t="s">
        <v>5623</v>
      </c>
      <c r="N689" s="4" t="s">
        <v>3862</v>
      </c>
      <c r="O689" s="4" t="s">
        <v>2663</v>
      </c>
      <c r="P689" s="186">
        <f t="shared" si="58"/>
        <v>2912000000</v>
      </c>
      <c r="Q689" s="186">
        <f t="shared" si="63"/>
        <v>0</v>
      </c>
      <c r="R689" s="4">
        <v>43</v>
      </c>
      <c r="S689" s="4" t="s">
        <v>70</v>
      </c>
      <c r="T689" s="4" t="s">
        <v>70</v>
      </c>
      <c r="U689" s="140">
        <v>45341</v>
      </c>
      <c r="V689" s="4" t="s">
        <v>1884</v>
      </c>
      <c r="W689" s="4" t="s">
        <v>1954</v>
      </c>
      <c r="X689" s="146" t="s">
        <v>70</v>
      </c>
      <c r="Y689" s="140">
        <v>45369</v>
      </c>
      <c r="Z689" s="4" t="s">
        <v>1885</v>
      </c>
      <c r="AA689" s="4" t="s">
        <v>1886</v>
      </c>
      <c r="AB689" s="141">
        <f t="shared" si="60"/>
        <v>2912000000</v>
      </c>
      <c r="AC689" s="142">
        <f t="shared" si="61"/>
        <v>0</v>
      </c>
      <c r="AD689" s="4"/>
      <c r="AE689" s="4" t="s">
        <v>2037</v>
      </c>
      <c r="AF689" s="144" t="s">
        <v>6766</v>
      </c>
      <c r="AG689" s="4"/>
      <c r="AH689" s="4"/>
      <c r="AI689" s="4"/>
      <c r="AJ689" s="4"/>
      <c r="AK689" s="4"/>
    </row>
    <row r="690" spans="2:37">
      <c r="B690" s="175" t="s">
        <v>5175</v>
      </c>
      <c r="C690" s="174" t="s">
        <v>160</v>
      </c>
      <c r="D690" s="4" t="s">
        <v>2550</v>
      </c>
      <c r="E690" s="4" t="s">
        <v>1831</v>
      </c>
      <c r="F690" s="4" t="s">
        <v>1060</v>
      </c>
      <c r="G690" s="4" t="s">
        <v>6795</v>
      </c>
      <c r="H690" s="4" t="s">
        <v>1413</v>
      </c>
      <c r="I690" s="4" t="s">
        <v>1414</v>
      </c>
      <c r="J690" s="4" t="s">
        <v>6796</v>
      </c>
      <c r="K690" s="139">
        <v>2198000000</v>
      </c>
      <c r="L690" s="139">
        <v>2198000000</v>
      </c>
      <c r="M690" s="4" t="s">
        <v>2578</v>
      </c>
      <c r="N690" s="4" t="s">
        <v>2915</v>
      </c>
      <c r="O690" s="4" t="s">
        <v>3631</v>
      </c>
      <c r="P690" s="186">
        <f t="shared" si="58"/>
        <v>2198000000</v>
      </c>
      <c r="Q690" s="186">
        <f t="shared" si="63"/>
        <v>0</v>
      </c>
      <c r="R690" s="4">
        <v>65</v>
      </c>
      <c r="S690" s="4" t="s">
        <v>70</v>
      </c>
      <c r="T690" s="4" t="s">
        <v>70</v>
      </c>
      <c r="U690" s="140">
        <v>45341</v>
      </c>
      <c r="V690" s="4" t="s">
        <v>1884</v>
      </c>
      <c r="W690" s="4" t="s">
        <v>1954</v>
      </c>
      <c r="X690" s="146" t="s">
        <v>70</v>
      </c>
      <c r="Y690" s="146">
        <v>0</v>
      </c>
      <c r="Z690" s="146">
        <v>0</v>
      </c>
      <c r="AA690" s="4" t="s">
        <v>1886</v>
      </c>
      <c r="AB690" s="141">
        <f t="shared" si="60"/>
        <v>2198000000</v>
      </c>
      <c r="AC690" s="142">
        <f t="shared" si="61"/>
        <v>0</v>
      </c>
      <c r="AD690" s="4"/>
      <c r="AE690" s="4" t="s">
        <v>2037</v>
      </c>
      <c r="AF690" s="144" t="s">
        <v>8274</v>
      </c>
      <c r="AG690" s="4"/>
      <c r="AH690" s="4"/>
      <c r="AI690" s="4"/>
      <c r="AJ690" s="4"/>
      <c r="AK690" s="4"/>
    </row>
    <row r="691" spans="2:37">
      <c r="B691" s="175" t="s">
        <v>5175</v>
      </c>
      <c r="C691" s="174" t="s">
        <v>160</v>
      </c>
      <c r="D691" s="4" t="s">
        <v>2550</v>
      </c>
      <c r="E691" s="4" t="s">
        <v>1831</v>
      </c>
      <c r="F691" s="4" t="s">
        <v>1060</v>
      </c>
      <c r="G691" s="4" t="s">
        <v>6797</v>
      </c>
      <c r="H691" s="4" t="s">
        <v>1413</v>
      </c>
      <c r="I691" s="4" t="s">
        <v>1414</v>
      </c>
      <c r="J691" s="4" t="s">
        <v>6798</v>
      </c>
      <c r="K691" s="139">
        <v>3942247600</v>
      </c>
      <c r="L691" s="139">
        <v>3942247600</v>
      </c>
      <c r="M691" s="4" t="s">
        <v>2578</v>
      </c>
      <c r="N691" s="4" t="s">
        <v>2829</v>
      </c>
      <c r="O691" s="4" t="s">
        <v>2475</v>
      </c>
      <c r="P691" s="186">
        <f t="shared" si="58"/>
        <v>3942247600</v>
      </c>
      <c r="Q691" s="186">
        <f t="shared" si="63"/>
        <v>0</v>
      </c>
      <c r="R691" s="4">
        <v>65</v>
      </c>
      <c r="S691" s="4" t="s">
        <v>70</v>
      </c>
      <c r="T691" s="4" t="s">
        <v>70</v>
      </c>
      <c r="U691" s="140">
        <v>45341</v>
      </c>
      <c r="V691" s="4" t="s">
        <v>1884</v>
      </c>
      <c r="W691" s="4" t="s">
        <v>1954</v>
      </c>
      <c r="X691" s="146" t="s">
        <v>70</v>
      </c>
      <c r="Y691" s="146">
        <v>0</v>
      </c>
      <c r="Z691" s="146">
        <v>0</v>
      </c>
      <c r="AA691" s="4" t="s">
        <v>1886</v>
      </c>
      <c r="AB691" s="141">
        <f t="shared" si="60"/>
        <v>3942247600</v>
      </c>
      <c r="AC691" s="142">
        <f t="shared" si="61"/>
        <v>0</v>
      </c>
      <c r="AD691" s="4"/>
      <c r="AE691" s="4" t="s">
        <v>2037</v>
      </c>
      <c r="AF691" s="144" t="s">
        <v>8274</v>
      </c>
      <c r="AG691" s="4"/>
      <c r="AH691" s="4"/>
      <c r="AI691" s="4"/>
      <c r="AJ691" s="4"/>
      <c r="AK691" s="4"/>
    </row>
    <row r="692" spans="2:37">
      <c r="B692" s="175" t="s">
        <v>5175</v>
      </c>
      <c r="C692" s="174" t="s">
        <v>160</v>
      </c>
      <c r="D692" s="4" t="s">
        <v>2550</v>
      </c>
      <c r="E692" s="4" t="s">
        <v>1831</v>
      </c>
      <c r="F692" s="4" t="s">
        <v>1060</v>
      </c>
      <c r="G692" s="4" t="s">
        <v>6799</v>
      </c>
      <c r="H692" s="4" t="s">
        <v>1413</v>
      </c>
      <c r="I692" s="4" t="s">
        <v>1414</v>
      </c>
      <c r="J692" s="4" t="s">
        <v>6800</v>
      </c>
      <c r="K692" s="139">
        <v>1029617300</v>
      </c>
      <c r="L692" s="139">
        <v>1029617300</v>
      </c>
      <c r="M692" s="4" t="s">
        <v>2578</v>
      </c>
      <c r="N692" s="4" t="s">
        <v>2829</v>
      </c>
      <c r="O692" s="4" t="s">
        <v>2475</v>
      </c>
      <c r="P692" s="186">
        <f t="shared" si="58"/>
        <v>1029617300</v>
      </c>
      <c r="Q692" s="186">
        <f t="shared" si="63"/>
        <v>0</v>
      </c>
      <c r="R692" s="4">
        <v>65</v>
      </c>
      <c r="S692" s="4" t="s">
        <v>70</v>
      </c>
      <c r="T692" s="4" t="s">
        <v>70</v>
      </c>
      <c r="U692" s="140">
        <v>45341</v>
      </c>
      <c r="V692" s="4" t="s">
        <v>1884</v>
      </c>
      <c r="W692" s="4" t="s">
        <v>1954</v>
      </c>
      <c r="X692" s="146" t="s">
        <v>70</v>
      </c>
      <c r="Y692" s="146">
        <v>0</v>
      </c>
      <c r="Z692" s="146">
        <v>0</v>
      </c>
      <c r="AA692" s="4" t="s">
        <v>1886</v>
      </c>
      <c r="AB692" s="141">
        <f t="shared" si="60"/>
        <v>1029617300</v>
      </c>
      <c r="AC692" s="142">
        <f t="shared" si="61"/>
        <v>0</v>
      </c>
      <c r="AD692" s="4"/>
      <c r="AE692" s="4" t="s">
        <v>2037</v>
      </c>
      <c r="AF692" s="144" t="s">
        <v>8274</v>
      </c>
      <c r="AG692" s="4"/>
      <c r="AH692" s="4"/>
      <c r="AI692" s="4"/>
      <c r="AJ692" s="4"/>
      <c r="AK692" s="4"/>
    </row>
    <row r="693" spans="2:37">
      <c r="B693" s="175" t="s">
        <v>5175</v>
      </c>
      <c r="C693" s="174" t="s">
        <v>160</v>
      </c>
      <c r="D693" s="4" t="s">
        <v>2550</v>
      </c>
      <c r="E693" s="4" t="s">
        <v>1831</v>
      </c>
      <c r="F693" s="4" t="s">
        <v>1060</v>
      </c>
      <c r="G693" s="4" t="s">
        <v>6801</v>
      </c>
      <c r="H693" s="4" t="s">
        <v>1413</v>
      </c>
      <c r="I693" s="4" t="s">
        <v>1414</v>
      </c>
      <c r="J693" s="4" t="s">
        <v>6802</v>
      </c>
      <c r="K693" s="139">
        <v>1190105059</v>
      </c>
      <c r="L693" s="139">
        <v>1190105059</v>
      </c>
      <c r="M693" s="4" t="s">
        <v>2578</v>
      </c>
      <c r="N693" s="4" t="s">
        <v>2829</v>
      </c>
      <c r="O693" s="4" t="s">
        <v>2475</v>
      </c>
      <c r="P693" s="186">
        <f t="shared" si="58"/>
        <v>1190105059</v>
      </c>
      <c r="Q693" s="186">
        <f t="shared" si="63"/>
        <v>0</v>
      </c>
      <c r="R693" s="4">
        <v>65</v>
      </c>
      <c r="S693" s="4" t="s">
        <v>70</v>
      </c>
      <c r="T693" s="4" t="s">
        <v>70</v>
      </c>
      <c r="U693" s="140">
        <v>45341</v>
      </c>
      <c r="V693" s="4" t="s">
        <v>1884</v>
      </c>
      <c r="W693" s="4" t="s">
        <v>1954</v>
      </c>
      <c r="X693" s="146" t="s">
        <v>70</v>
      </c>
      <c r="Y693" s="146">
        <v>0</v>
      </c>
      <c r="Z693" s="146">
        <v>0</v>
      </c>
      <c r="AA693" s="4" t="s">
        <v>1886</v>
      </c>
      <c r="AB693" s="141">
        <f t="shared" si="60"/>
        <v>1190105059</v>
      </c>
      <c r="AC693" s="142">
        <f t="shared" si="61"/>
        <v>0</v>
      </c>
      <c r="AD693" s="4"/>
      <c r="AE693" s="4" t="s">
        <v>2037</v>
      </c>
      <c r="AF693" s="144" t="s">
        <v>8274</v>
      </c>
      <c r="AG693" s="4"/>
      <c r="AH693" s="4"/>
      <c r="AI693" s="4"/>
      <c r="AJ693" s="4"/>
      <c r="AK693" s="4"/>
    </row>
    <row r="694" spans="2:37">
      <c r="B694" s="175" t="s">
        <v>5175</v>
      </c>
      <c r="C694" s="174" t="s">
        <v>160</v>
      </c>
      <c r="D694" s="4" t="s">
        <v>2550</v>
      </c>
      <c r="E694" s="4" t="s">
        <v>1831</v>
      </c>
      <c r="F694" s="4" t="s">
        <v>1060</v>
      </c>
      <c r="G694" s="4" t="s">
        <v>6803</v>
      </c>
      <c r="H694" s="4" t="s">
        <v>1413</v>
      </c>
      <c r="I694" s="4" t="s">
        <v>1414</v>
      </c>
      <c r="J694" s="4" t="s">
        <v>6804</v>
      </c>
      <c r="K694" s="139">
        <v>1862015775</v>
      </c>
      <c r="L694" s="139">
        <v>1862015775</v>
      </c>
      <c r="M694" s="4" t="s">
        <v>2578</v>
      </c>
      <c r="N694" s="4" t="s">
        <v>2974</v>
      </c>
      <c r="O694" s="4" t="s">
        <v>5481</v>
      </c>
      <c r="P694" s="186">
        <f t="shared" si="58"/>
        <v>1862015775</v>
      </c>
      <c r="Q694" s="186">
        <f t="shared" ref="Q694:Q725" si="64">K694-P694</f>
        <v>0</v>
      </c>
      <c r="R694" s="4">
        <v>65</v>
      </c>
      <c r="S694" s="4" t="s">
        <v>70</v>
      </c>
      <c r="T694" s="4" t="s">
        <v>70</v>
      </c>
      <c r="U694" s="140">
        <v>45341</v>
      </c>
      <c r="V694" s="4" t="s">
        <v>1884</v>
      </c>
      <c r="W694" s="4" t="s">
        <v>1954</v>
      </c>
      <c r="X694" s="146" t="s">
        <v>70</v>
      </c>
      <c r="Y694" s="146">
        <v>0</v>
      </c>
      <c r="Z694" s="146">
        <v>0</v>
      </c>
      <c r="AA694" s="4" t="s">
        <v>1886</v>
      </c>
      <c r="AB694" s="141">
        <f t="shared" si="60"/>
        <v>1862015775</v>
      </c>
      <c r="AC694" s="142">
        <f t="shared" si="61"/>
        <v>0</v>
      </c>
      <c r="AD694" s="4"/>
      <c r="AE694" s="4" t="s">
        <v>2037</v>
      </c>
      <c r="AF694" s="144" t="s">
        <v>8274</v>
      </c>
      <c r="AG694" s="4"/>
      <c r="AH694" s="4"/>
      <c r="AI694" s="4"/>
      <c r="AJ694" s="4"/>
      <c r="AK694" s="4"/>
    </row>
    <row r="695" spans="2:37">
      <c r="B695" s="175" t="s">
        <v>5175</v>
      </c>
      <c r="C695" s="174" t="s">
        <v>160</v>
      </c>
      <c r="D695" s="4" t="s">
        <v>2550</v>
      </c>
      <c r="E695" s="4" t="s">
        <v>1831</v>
      </c>
      <c r="F695" s="4" t="s">
        <v>1060</v>
      </c>
      <c r="G695" s="4" t="s">
        <v>6805</v>
      </c>
      <c r="H695" s="4" t="s">
        <v>1413</v>
      </c>
      <c r="I695" s="4" t="s">
        <v>1414</v>
      </c>
      <c r="J695" s="4" t="s">
        <v>6806</v>
      </c>
      <c r="K695" s="139">
        <v>1243980687</v>
      </c>
      <c r="L695" s="139">
        <v>1243980687</v>
      </c>
      <c r="M695" s="4" t="s">
        <v>2578</v>
      </c>
      <c r="N695" s="4" t="s">
        <v>2974</v>
      </c>
      <c r="O695" s="4" t="s">
        <v>5481</v>
      </c>
      <c r="P695" s="186">
        <f t="shared" si="58"/>
        <v>1243980687</v>
      </c>
      <c r="Q695" s="186">
        <f t="shared" si="64"/>
        <v>0</v>
      </c>
      <c r="R695" s="4">
        <v>65</v>
      </c>
      <c r="S695" s="4" t="s">
        <v>70</v>
      </c>
      <c r="T695" s="4" t="s">
        <v>70</v>
      </c>
      <c r="U695" s="140">
        <v>45341</v>
      </c>
      <c r="V695" s="4" t="s">
        <v>1884</v>
      </c>
      <c r="W695" s="4" t="s">
        <v>1954</v>
      </c>
      <c r="X695" s="146" t="s">
        <v>70</v>
      </c>
      <c r="Y695" s="146">
        <v>0</v>
      </c>
      <c r="Z695" s="146">
        <v>0</v>
      </c>
      <c r="AA695" s="4" t="s">
        <v>1886</v>
      </c>
      <c r="AB695" s="141">
        <f t="shared" si="60"/>
        <v>1243980687</v>
      </c>
      <c r="AC695" s="142">
        <f t="shared" si="61"/>
        <v>0</v>
      </c>
      <c r="AD695" s="4"/>
      <c r="AE695" s="4" t="s">
        <v>2037</v>
      </c>
      <c r="AF695" s="144" t="s">
        <v>8274</v>
      </c>
      <c r="AG695" s="4"/>
      <c r="AH695" s="4"/>
      <c r="AI695" s="4"/>
      <c r="AJ695" s="4"/>
      <c r="AK695" s="4"/>
    </row>
    <row r="696" spans="2:37">
      <c r="B696" s="175" t="s">
        <v>5175</v>
      </c>
      <c r="C696" s="174" t="s">
        <v>160</v>
      </c>
      <c r="D696" s="4" t="s">
        <v>2550</v>
      </c>
      <c r="E696" s="4" t="s">
        <v>1831</v>
      </c>
      <c r="F696" s="4" t="s">
        <v>1060</v>
      </c>
      <c r="G696" s="4" t="s">
        <v>6807</v>
      </c>
      <c r="H696" s="4" t="s">
        <v>1413</v>
      </c>
      <c r="I696" s="4" t="s">
        <v>1414</v>
      </c>
      <c r="J696" s="4" t="s">
        <v>6808</v>
      </c>
      <c r="K696" s="139">
        <v>902871950</v>
      </c>
      <c r="L696" s="139">
        <v>902871950</v>
      </c>
      <c r="M696" s="4" t="s">
        <v>2578</v>
      </c>
      <c r="N696" s="4" t="s">
        <v>2974</v>
      </c>
      <c r="O696" s="4" t="s">
        <v>5481</v>
      </c>
      <c r="P696" s="186">
        <f t="shared" si="58"/>
        <v>902871950</v>
      </c>
      <c r="Q696" s="186">
        <f t="shared" si="64"/>
        <v>0</v>
      </c>
      <c r="R696" s="4">
        <v>65</v>
      </c>
      <c r="S696" s="4" t="s">
        <v>70</v>
      </c>
      <c r="T696" s="4" t="s">
        <v>70</v>
      </c>
      <c r="U696" s="140">
        <v>45341</v>
      </c>
      <c r="V696" s="4" t="s">
        <v>1884</v>
      </c>
      <c r="W696" s="4" t="s">
        <v>1954</v>
      </c>
      <c r="X696" s="146" t="s">
        <v>70</v>
      </c>
      <c r="Y696" s="146">
        <v>0</v>
      </c>
      <c r="Z696" s="146">
        <v>0</v>
      </c>
      <c r="AA696" s="4" t="s">
        <v>1886</v>
      </c>
      <c r="AB696" s="141">
        <f t="shared" si="60"/>
        <v>902871950</v>
      </c>
      <c r="AC696" s="142">
        <f t="shared" si="61"/>
        <v>0</v>
      </c>
      <c r="AD696" s="4"/>
      <c r="AE696" s="4" t="s">
        <v>2037</v>
      </c>
      <c r="AF696" s="144" t="s">
        <v>8274</v>
      </c>
      <c r="AG696" s="4"/>
      <c r="AH696" s="4"/>
      <c r="AI696" s="4"/>
      <c r="AJ696" s="4"/>
      <c r="AK696" s="4"/>
    </row>
    <row r="697" spans="2:37">
      <c r="B697" s="175" t="s">
        <v>5175</v>
      </c>
      <c r="C697" s="174" t="s">
        <v>160</v>
      </c>
      <c r="D697" s="4" t="s">
        <v>2550</v>
      </c>
      <c r="E697" s="4" t="s">
        <v>1831</v>
      </c>
      <c r="F697" s="4" t="s">
        <v>1060</v>
      </c>
      <c r="G697" s="4" t="s">
        <v>6809</v>
      </c>
      <c r="H697" s="4" t="s">
        <v>1413</v>
      </c>
      <c r="I697" s="4" t="s">
        <v>1414</v>
      </c>
      <c r="J697" s="4" t="s">
        <v>6810</v>
      </c>
      <c r="K697" s="139">
        <v>1152248182</v>
      </c>
      <c r="L697" s="139">
        <v>1152248182</v>
      </c>
      <c r="M697" s="4" t="s">
        <v>2578</v>
      </c>
      <c r="N697" s="4" t="s">
        <v>2974</v>
      </c>
      <c r="O697" s="4" t="s">
        <v>5481</v>
      </c>
      <c r="P697" s="186">
        <f t="shared" si="58"/>
        <v>1152248182</v>
      </c>
      <c r="Q697" s="186">
        <f t="shared" si="64"/>
        <v>0</v>
      </c>
      <c r="R697" s="4">
        <v>65</v>
      </c>
      <c r="S697" s="4" t="s">
        <v>70</v>
      </c>
      <c r="T697" s="4" t="s">
        <v>70</v>
      </c>
      <c r="U697" s="140">
        <v>45341</v>
      </c>
      <c r="V697" s="4" t="s">
        <v>1884</v>
      </c>
      <c r="W697" s="4" t="s">
        <v>1954</v>
      </c>
      <c r="X697" s="146" t="s">
        <v>70</v>
      </c>
      <c r="Y697" s="146">
        <v>0</v>
      </c>
      <c r="Z697" s="146">
        <v>0</v>
      </c>
      <c r="AA697" s="4" t="s">
        <v>1886</v>
      </c>
      <c r="AB697" s="141">
        <f t="shared" si="60"/>
        <v>1152248182</v>
      </c>
      <c r="AC697" s="142">
        <f t="shared" si="61"/>
        <v>0</v>
      </c>
      <c r="AD697" s="4"/>
      <c r="AE697" s="4" t="s">
        <v>2037</v>
      </c>
      <c r="AF697" s="144" t="s">
        <v>8274</v>
      </c>
      <c r="AG697" s="4"/>
      <c r="AH697" s="4"/>
      <c r="AI697" s="4"/>
      <c r="AJ697" s="4"/>
      <c r="AK697" s="4"/>
    </row>
    <row r="698" spans="2:37">
      <c r="B698" s="175" t="s">
        <v>5175</v>
      </c>
      <c r="C698" s="174" t="s">
        <v>160</v>
      </c>
      <c r="D698" s="4" t="s">
        <v>2550</v>
      </c>
      <c r="E698" s="4" t="s">
        <v>1831</v>
      </c>
      <c r="F698" s="4" t="s">
        <v>1060</v>
      </c>
      <c r="G698" s="4" t="s">
        <v>6811</v>
      </c>
      <c r="H698" s="4" t="s">
        <v>1413</v>
      </c>
      <c r="I698" s="4" t="s">
        <v>1414</v>
      </c>
      <c r="J698" s="4" t="s">
        <v>6812</v>
      </c>
      <c r="K698" s="139">
        <v>539148960</v>
      </c>
      <c r="L698" s="139">
        <v>539148960</v>
      </c>
      <c r="M698" s="4" t="s">
        <v>2578</v>
      </c>
      <c r="N698" s="4" t="s">
        <v>3693</v>
      </c>
      <c r="O698" s="4" t="s">
        <v>2455</v>
      </c>
      <c r="P698" s="186">
        <f t="shared" si="58"/>
        <v>539148960</v>
      </c>
      <c r="Q698" s="186">
        <f t="shared" si="64"/>
        <v>0</v>
      </c>
      <c r="R698" s="4">
        <v>65</v>
      </c>
      <c r="S698" s="4" t="s">
        <v>70</v>
      </c>
      <c r="T698" s="4" t="s">
        <v>70</v>
      </c>
      <c r="U698" s="140">
        <v>45341</v>
      </c>
      <c r="V698" s="4" t="s">
        <v>1884</v>
      </c>
      <c r="W698" s="4" t="s">
        <v>1954</v>
      </c>
      <c r="X698" s="146" t="s">
        <v>70</v>
      </c>
      <c r="Y698" s="146">
        <v>0</v>
      </c>
      <c r="Z698" s="146">
        <v>0</v>
      </c>
      <c r="AA698" s="4" t="s">
        <v>1886</v>
      </c>
      <c r="AB698" s="141">
        <f t="shared" si="60"/>
        <v>539148960</v>
      </c>
      <c r="AC698" s="142">
        <f t="shared" si="61"/>
        <v>0</v>
      </c>
      <c r="AD698" s="4"/>
      <c r="AE698" s="4" t="s">
        <v>2037</v>
      </c>
      <c r="AF698" s="144" t="s">
        <v>8274</v>
      </c>
      <c r="AG698" s="4"/>
      <c r="AH698" s="4"/>
      <c r="AI698" s="4"/>
      <c r="AJ698" s="4"/>
      <c r="AK698" s="4"/>
    </row>
    <row r="699" spans="2:37">
      <c r="B699" s="175" t="s">
        <v>5175</v>
      </c>
      <c r="C699" s="174" t="s">
        <v>160</v>
      </c>
      <c r="D699" s="4" t="s">
        <v>2550</v>
      </c>
      <c r="E699" s="4" t="s">
        <v>1831</v>
      </c>
      <c r="F699" s="4" t="s">
        <v>1060</v>
      </c>
      <c r="G699" s="4" t="s">
        <v>6813</v>
      </c>
      <c r="H699" s="4" t="s">
        <v>1413</v>
      </c>
      <c r="I699" s="4" t="s">
        <v>1414</v>
      </c>
      <c r="J699" s="4" t="s">
        <v>6814</v>
      </c>
      <c r="K699" s="139">
        <v>7647033415</v>
      </c>
      <c r="L699" s="139">
        <v>7647033415</v>
      </c>
      <c r="M699" s="4" t="s">
        <v>2578</v>
      </c>
      <c r="N699" s="4" t="s">
        <v>2513</v>
      </c>
      <c r="O699" s="4" t="s">
        <v>2455</v>
      </c>
      <c r="P699" s="186">
        <f t="shared" si="58"/>
        <v>7647033415</v>
      </c>
      <c r="Q699" s="186">
        <f t="shared" si="64"/>
        <v>0</v>
      </c>
      <c r="R699" s="4">
        <v>65</v>
      </c>
      <c r="S699" s="4" t="s">
        <v>70</v>
      </c>
      <c r="T699" s="4" t="s">
        <v>70</v>
      </c>
      <c r="U699" s="140">
        <v>45341</v>
      </c>
      <c r="V699" s="4" t="s">
        <v>1884</v>
      </c>
      <c r="W699" s="4" t="s">
        <v>1954</v>
      </c>
      <c r="X699" s="146" t="s">
        <v>70</v>
      </c>
      <c r="Y699" s="146">
        <v>0</v>
      </c>
      <c r="Z699" s="146">
        <v>0</v>
      </c>
      <c r="AA699" s="4" t="s">
        <v>1886</v>
      </c>
      <c r="AB699" s="141">
        <f t="shared" si="60"/>
        <v>7647033415</v>
      </c>
      <c r="AC699" s="142">
        <f t="shared" si="61"/>
        <v>0</v>
      </c>
      <c r="AD699" s="4"/>
      <c r="AE699" s="4" t="s">
        <v>2037</v>
      </c>
      <c r="AF699" s="144" t="s">
        <v>8274</v>
      </c>
      <c r="AG699" s="4"/>
      <c r="AH699" s="4"/>
      <c r="AI699" s="4"/>
      <c r="AJ699" s="4"/>
      <c r="AK699" s="4"/>
    </row>
    <row r="700" spans="2:37">
      <c r="B700" s="175" t="s">
        <v>5175</v>
      </c>
      <c r="C700" s="174" t="s">
        <v>160</v>
      </c>
      <c r="D700" s="4" t="s">
        <v>2550</v>
      </c>
      <c r="E700" s="4" t="s">
        <v>1831</v>
      </c>
      <c r="F700" s="4" t="s">
        <v>1060</v>
      </c>
      <c r="G700" s="4" t="s">
        <v>6815</v>
      </c>
      <c r="H700" s="4" t="s">
        <v>1413</v>
      </c>
      <c r="I700" s="4" t="s">
        <v>1414</v>
      </c>
      <c r="J700" s="4" t="s">
        <v>6816</v>
      </c>
      <c r="K700" s="139">
        <v>1082766260</v>
      </c>
      <c r="L700" s="139">
        <v>1082766260</v>
      </c>
      <c r="M700" s="4" t="s">
        <v>2578</v>
      </c>
      <c r="N700" s="4" t="s">
        <v>2531</v>
      </c>
      <c r="O700" s="4" t="s">
        <v>2455</v>
      </c>
      <c r="P700" s="186">
        <f t="shared" si="58"/>
        <v>1082766260</v>
      </c>
      <c r="Q700" s="186">
        <f t="shared" si="64"/>
        <v>0</v>
      </c>
      <c r="R700" s="4">
        <v>65</v>
      </c>
      <c r="S700" s="4" t="s">
        <v>70</v>
      </c>
      <c r="T700" s="4" t="s">
        <v>70</v>
      </c>
      <c r="U700" s="140">
        <v>45341</v>
      </c>
      <c r="V700" s="4" t="s">
        <v>1884</v>
      </c>
      <c r="W700" s="4" t="s">
        <v>1954</v>
      </c>
      <c r="X700" s="146" t="s">
        <v>70</v>
      </c>
      <c r="Y700" s="146">
        <v>0</v>
      </c>
      <c r="Z700" s="146">
        <v>0</v>
      </c>
      <c r="AA700" s="4" t="s">
        <v>1886</v>
      </c>
      <c r="AB700" s="141">
        <f t="shared" si="60"/>
        <v>1082766260</v>
      </c>
      <c r="AC700" s="142">
        <f t="shared" si="61"/>
        <v>0</v>
      </c>
      <c r="AD700" s="4"/>
      <c r="AE700" s="4" t="s">
        <v>2037</v>
      </c>
      <c r="AF700" s="144" t="s">
        <v>8274</v>
      </c>
      <c r="AG700" s="4"/>
      <c r="AH700" s="4"/>
      <c r="AI700" s="4"/>
      <c r="AJ700" s="4"/>
      <c r="AK700" s="4"/>
    </row>
    <row r="701" spans="2:37">
      <c r="B701" s="175" t="s">
        <v>5175</v>
      </c>
      <c r="C701" s="174" t="s">
        <v>160</v>
      </c>
      <c r="D701" s="4" t="s">
        <v>2550</v>
      </c>
      <c r="E701" s="4" t="s">
        <v>1831</v>
      </c>
      <c r="F701" s="4" t="s">
        <v>1060</v>
      </c>
      <c r="G701" s="4" t="s">
        <v>6817</v>
      </c>
      <c r="H701" s="4" t="s">
        <v>1413</v>
      </c>
      <c r="I701" s="4" t="s">
        <v>1414</v>
      </c>
      <c r="J701" s="4" t="s">
        <v>6818</v>
      </c>
      <c r="K701" s="139">
        <v>8726333613</v>
      </c>
      <c r="L701" s="139">
        <v>8726333613</v>
      </c>
      <c r="M701" s="4" t="s">
        <v>2578</v>
      </c>
      <c r="N701" s="4" t="s">
        <v>3633</v>
      </c>
      <c r="O701" s="4" t="s">
        <v>2871</v>
      </c>
      <c r="P701" s="186">
        <f t="shared" si="58"/>
        <v>8726333613</v>
      </c>
      <c r="Q701" s="186">
        <f t="shared" si="64"/>
        <v>0</v>
      </c>
      <c r="R701" s="4">
        <v>65</v>
      </c>
      <c r="S701" s="4" t="s">
        <v>70</v>
      </c>
      <c r="T701" s="4" t="s">
        <v>70</v>
      </c>
      <c r="U701" s="140">
        <v>45341</v>
      </c>
      <c r="V701" s="4" t="s">
        <v>1884</v>
      </c>
      <c r="W701" s="4" t="s">
        <v>1954</v>
      </c>
      <c r="X701" s="146" t="s">
        <v>70</v>
      </c>
      <c r="Y701" s="146">
        <v>0</v>
      </c>
      <c r="Z701" s="146">
        <v>0</v>
      </c>
      <c r="AA701" s="4" t="s">
        <v>1886</v>
      </c>
      <c r="AB701" s="141">
        <f t="shared" si="60"/>
        <v>8726333613</v>
      </c>
      <c r="AC701" s="142">
        <f t="shared" si="61"/>
        <v>0</v>
      </c>
      <c r="AD701" s="4"/>
      <c r="AE701" s="4" t="s">
        <v>2037</v>
      </c>
      <c r="AF701" s="144" t="s">
        <v>8274</v>
      </c>
      <c r="AG701" s="4"/>
      <c r="AH701" s="4"/>
      <c r="AI701" s="4"/>
      <c r="AJ701" s="4"/>
      <c r="AK701" s="4"/>
    </row>
    <row r="702" spans="2:37">
      <c r="B702" s="175" t="s">
        <v>5175</v>
      </c>
      <c r="C702" s="174" t="s">
        <v>160</v>
      </c>
      <c r="D702" s="4" t="s">
        <v>2550</v>
      </c>
      <c r="E702" s="4" t="s">
        <v>1831</v>
      </c>
      <c r="F702" s="4" t="s">
        <v>1060</v>
      </c>
      <c r="G702" s="4" t="s">
        <v>6819</v>
      </c>
      <c r="H702" s="4" t="s">
        <v>1413</v>
      </c>
      <c r="I702" s="4" t="s">
        <v>1414</v>
      </c>
      <c r="J702" s="4" t="s">
        <v>6820</v>
      </c>
      <c r="K702" s="139">
        <v>1189446173</v>
      </c>
      <c r="L702" s="139">
        <v>1189446173</v>
      </c>
      <c r="M702" s="4" t="s">
        <v>2578</v>
      </c>
      <c r="N702" s="4" t="s">
        <v>2526</v>
      </c>
      <c r="O702" s="4" t="s">
        <v>2219</v>
      </c>
      <c r="P702" s="186">
        <f t="shared" si="58"/>
        <v>1189446173</v>
      </c>
      <c r="Q702" s="186">
        <f t="shared" si="64"/>
        <v>0</v>
      </c>
      <c r="R702" s="4">
        <v>65</v>
      </c>
      <c r="S702" s="4" t="s">
        <v>70</v>
      </c>
      <c r="T702" s="4" t="s">
        <v>70</v>
      </c>
      <c r="U702" s="140">
        <v>45341</v>
      </c>
      <c r="V702" s="4" t="s">
        <v>1884</v>
      </c>
      <c r="W702" s="4" t="s">
        <v>1954</v>
      </c>
      <c r="X702" s="146" t="s">
        <v>70</v>
      </c>
      <c r="Y702" s="146">
        <v>0</v>
      </c>
      <c r="Z702" s="146">
        <v>0</v>
      </c>
      <c r="AA702" s="4" t="s">
        <v>1886</v>
      </c>
      <c r="AB702" s="141">
        <f t="shared" si="60"/>
        <v>1189446173</v>
      </c>
      <c r="AC702" s="142">
        <f t="shared" si="61"/>
        <v>0</v>
      </c>
      <c r="AD702" s="4"/>
      <c r="AE702" s="4" t="s">
        <v>2037</v>
      </c>
      <c r="AF702" s="144" t="s">
        <v>8274</v>
      </c>
      <c r="AG702" s="4"/>
      <c r="AH702" s="4"/>
      <c r="AI702" s="4"/>
      <c r="AJ702" s="4"/>
      <c r="AK702" s="4"/>
    </row>
    <row r="703" spans="2:37">
      <c r="B703" s="175" t="s">
        <v>5175</v>
      </c>
      <c r="C703" s="174" t="s">
        <v>160</v>
      </c>
      <c r="D703" s="4" t="s">
        <v>2550</v>
      </c>
      <c r="E703" s="4" t="s">
        <v>1831</v>
      </c>
      <c r="F703" s="4" t="s">
        <v>1060</v>
      </c>
      <c r="G703" s="4" t="s">
        <v>6821</v>
      </c>
      <c r="H703" s="4" t="s">
        <v>1413</v>
      </c>
      <c r="I703" s="4" t="s">
        <v>1414</v>
      </c>
      <c r="J703" s="4" t="s">
        <v>6822</v>
      </c>
      <c r="K703" s="139">
        <v>1184653910</v>
      </c>
      <c r="L703" s="139">
        <v>1184653910</v>
      </c>
      <c r="M703" s="4" t="s">
        <v>6213</v>
      </c>
      <c r="N703" s="4" t="s">
        <v>2556</v>
      </c>
      <c r="O703" s="4" t="s">
        <v>2553</v>
      </c>
      <c r="P703" s="186">
        <f t="shared" si="58"/>
        <v>1184653910</v>
      </c>
      <c r="Q703" s="186">
        <f t="shared" si="64"/>
        <v>0</v>
      </c>
      <c r="R703" s="4">
        <v>65</v>
      </c>
      <c r="S703" s="4" t="s">
        <v>70</v>
      </c>
      <c r="T703" s="4" t="s">
        <v>70</v>
      </c>
      <c r="U703" s="140">
        <v>45341</v>
      </c>
      <c r="V703" s="4" t="s">
        <v>1884</v>
      </c>
      <c r="W703" s="4" t="s">
        <v>1954</v>
      </c>
      <c r="X703" s="146" t="s">
        <v>70</v>
      </c>
      <c r="Y703" s="146">
        <v>0</v>
      </c>
      <c r="Z703" s="146">
        <v>0</v>
      </c>
      <c r="AA703" s="4" t="s">
        <v>1886</v>
      </c>
      <c r="AB703" s="141">
        <f t="shared" si="60"/>
        <v>1184653910</v>
      </c>
      <c r="AC703" s="142">
        <f t="shared" si="61"/>
        <v>0</v>
      </c>
      <c r="AD703" s="4"/>
      <c r="AE703" s="4" t="s">
        <v>2037</v>
      </c>
      <c r="AF703" s="144" t="s">
        <v>8274</v>
      </c>
      <c r="AG703" s="4"/>
      <c r="AH703" s="4"/>
      <c r="AI703" s="4"/>
      <c r="AJ703" s="4"/>
      <c r="AK703" s="4"/>
    </row>
    <row r="704" spans="2:37">
      <c r="B704" s="175" t="s">
        <v>5175</v>
      </c>
      <c r="C704" s="174" t="s">
        <v>160</v>
      </c>
      <c r="D704" s="4" t="s">
        <v>2550</v>
      </c>
      <c r="E704" s="4" t="s">
        <v>1831</v>
      </c>
      <c r="F704" s="4" t="s">
        <v>1060</v>
      </c>
      <c r="G704" s="4" t="s">
        <v>6823</v>
      </c>
      <c r="H704" s="4" t="s">
        <v>1413</v>
      </c>
      <c r="I704" s="4" t="s">
        <v>1414</v>
      </c>
      <c r="J704" s="4" t="s">
        <v>6824</v>
      </c>
      <c r="K704" s="139">
        <v>1060862300</v>
      </c>
      <c r="L704" s="139">
        <v>1060862300</v>
      </c>
      <c r="M704" s="4" t="s">
        <v>6213</v>
      </c>
      <c r="N704" s="4" t="s">
        <v>2556</v>
      </c>
      <c r="O704" s="4" t="s">
        <v>2553</v>
      </c>
      <c r="P704" s="186">
        <f t="shared" si="58"/>
        <v>1060862300</v>
      </c>
      <c r="Q704" s="186">
        <f t="shared" si="64"/>
        <v>0</v>
      </c>
      <c r="R704" s="4">
        <v>65</v>
      </c>
      <c r="S704" s="4" t="s">
        <v>70</v>
      </c>
      <c r="T704" s="4" t="s">
        <v>70</v>
      </c>
      <c r="U704" s="140">
        <v>45341</v>
      </c>
      <c r="V704" s="4" t="s">
        <v>1884</v>
      </c>
      <c r="W704" s="4" t="s">
        <v>1954</v>
      </c>
      <c r="X704" s="146" t="s">
        <v>70</v>
      </c>
      <c r="Y704" s="146">
        <v>0</v>
      </c>
      <c r="Z704" s="146">
        <v>0</v>
      </c>
      <c r="AA704" s="4" t="s">
        <v>1886</v>
      </c>
      <c r="AB704" s="141">
        <f t="shared" si="60"/>
        <v>1060862300</v>
      </c>
      <c r="AC704" s="142">
        <f t="shared" si="61"/>
        <v>0</v>
      </c>
      <c r="AD704" s="4"/>
      <c r="AE704" s="4" t="s">
        <v>2037</v>
      </c>
      <c r="AF704" s="144" t="s">
        <v>8274</v>
      </c>
      <c r="AG704" s="4"/>
      <c r="AH704" s="4"/>
      <c r="AI704" s="4"/>
      <c r="AJ704" s="4"/>
      <c r="AK704" s="4"/>
    </row>
    <row r="705" spans="2:37">
      <c r="B705" s="175" t="s">
        <v>5175</v>
      </c>
      <c r="C705" s="174" t="s">
        <v>160</v>
      </c>
      <c r="D705" s="4" t="s">
        <v>2550</v>
      </c>
      <c r="E705" s="4" t="s">
        <v>1831</v>
      </c>
      <c r="F705" s="4" t="s">
        <v>1060</v>
      </c>
      <c r="G705" s="4" t="s">
        <v>6825</v>
      </c>
      <c r="H705" s="4" t="s">
        <v>1413</v>
      </c>
      <c r="I705" s="4" t="s">
        <v>1414</v>
      </c>
      <c r="J705" s="4" t="s">
        <v>6826</v>
      </c>
      <c r="K705" s="139">
        <v>1558981480</v>
      </c>
      <c r="L705" s="139">
        <v>1558981480</v>
      </c>
      <c r="M705" s="4" t="s">
        <v>6213</v>
      </c>
      <c r="N705" s="4" t="s">
        <v>3846</v>
      </c>
      <c r="O705" s="4" t="s">
        <v>2553</v>
      </c>
      <c r="P705" s="186">
        <f t="shared" si="58"/>
        <v>1558981480</v>
      </c>
      <c r="Q705" s="186">
        <f t="shared" si="64"/>
        <v>0</v>
      </c>
      <c r="R705" s="4">
        <v>65</v>
      </c>
      <c r="S705" s="4" t="s">
        <v>70</v>
      </c>
      <c r="T705" s="4" t="s">
        <v>70</v>
      </c>
      <c r="U705" s="140">
        <v>45341</v>
      </c>
      <c r="V705" s="4" t="s">
        <v>1884</v>
      </c>
      <c r="W705" s="4" t="s">
        <v>1954</v>
      </c>
      <c r="X705" s="146" t="s">
        <v>70</v>
      </c>
      <c r="Y705" s="146">
        <v>0</v>
      </c>
      <c r="Z705" s="146">
        <v>0</v>
      </c>
      <c r="AA705" s="4" t="s">
        <v>1886</v>
      </c>
      <c r="AB705" s="141">
        <f t="shared" si="60"/>
        <v>1558981480</v>
      </c>
      <c r="AC705" s="142">
        <f t="shared" si="61"/>
        <v>0</v>
      </c>
      <c r="AD705" s="4"/>
      <c r="AE705" s="4" t="s">
        <v>2037</v>
      </c>
      <c r="AF705" s="144" t="s">
        <v>8274</v>
      </c>
      <c r="AG705" s="4"/>
      <c r="AH705" s="4"/>
      <c r="AI705" s="4"/>
      <c r="AJ705" s="4"/>
      <c r="AK705" s="4"/>
    </row>
    <row r="706" spans="2:37">
      <c r="B706" s="175" t="s">
        <v>5175</v>
      </c>
      <c r="C706" s="174" t="s">
        <v>160</v>
      </c>
      <c r="D706" s="4" t="s">
        <v>2550</v>
      </c>
      <c r="E706" s="4" t="s">
        <v>1831</v>
      </c>
      <c r="F706" s="4" t="s">
        <v>1060</v>
      </c>
      <c r="G706" s="4" t="s">
        <v>6827</v>
      </c>
      <c r="H706" s="4" t="s">
        <v>1413</v>
      </c>
      <c r="I706" s="4" t="s">
        <v>1414</v>
      </c>
      <c r="J706" s="4" t="s">
        <v>6828</v>
      </c>
      <c r="K706" s="139">
        <v>1059769531</v>
      </c>
      <c r="L706" s="139">
        <v>1059769531</v>
      </c>
      <c r="M706" s="4" t="s">
        <v>6213</v>
      </c>
      <c r="N706" s="4" t="s">
        <v>3846</v>
      </c>
      <c r="O706" s="4" t="s">
        <v>2553</v>
      </c>
      <c r="P706" s="186">
        <f t="shared" si="58"/>
        <v>1059769531</v>
      </c>
      <c r="Q706" s="186">
        <f t="shared" si="64"/>
        <v>0</v>
      </c>
      <c r="R706" s="4">
        <v>65</v>
      </c>
      <c r="S706" s="4" t="s">
        <v>70</v>
      </c>
      <c r="T706" s="4" t="s">
        <v>70</v>
      </c>
      <c r="U706" s="140">
        <v>45341</v>
      </c>
      <c r="V706" s="4" t="s">
        <v>1884</v>
      </c>
      <c r="W706" s="4" t="s">
        <v>1954</v>
      </c>
      <c r="X706" s="146" t="s">
        <v>70</v>
      </c>
      <c r="Y706" s="146">
        <v>0</v>
      </c>
      <c r="Z706" s="146">
        <v>0</v>
      </c>
      <c r="AA706" s="4" t="s">
        <v>1886</v>
      </c>
      <c r="AB706" s="141">
        <f t="shared" si="60"/>
        <v>1059769531</v>
      </c>
      <c r="AC706" s="142">
        <f t="shared" si="61"/>
        <v>0</v>
      </c>
      <c r="AD706" s="4"/>
      <c r="AE706" s="4" t="s">
        <v>2037</v>
      </c>
      <c r="AF706" s="144" t="s">
        <v>8274</v>
      </c>
      <c r="AG706" s="4"/>
      <c r="AH706" s="4"/>
      <c r="AI706" s="4"/>
      <c r="AJ706" s="4"/>
      <c r="AK706" s="4"/>
    </row>
    <row r="707" spans="2:37">
      <c r="B707" s="175" t="s">
        <v>5175</v>
      </c>
      <c r="C707" s="174" t="s">
        <v>160</v>
      </c>
      <c r="D707" s="4" t="s">
        <v>2550</v>
      </c>
      <c r="E707" s="4" t="s">
        <v>1831</v>
      </c>
      <c r="F707" s="4" t="s">
        <v>1060</v>
      </c>
      <c r="G707" s="4" t="s">
        <v>6829</v>
      </c>
      <c r="H707" s="4" t="s">
        <v>1413</v>
      </c>
      <c r="I707" s="4" t="s">
        <v>1414</v>
      </c>
      <c r="J707" s="4" t="s">
        <v>6830</v>
      </c>
      <c r="K707" s="139">
        <v>1564155684</v>
      </c>
      <c r="L707" s="139">
        <v>1564155684</v>
      </c>
      <c r="M707" s="4" t="s">
        <v>6213</v>
      </c>
      <c r="N707" s="4" t="s">
        <v>3846</v>
      </c>
      <c r="O707" s="4" t="s">
        <v>2553</v>
      </c>
      <c r="P707" s="186">
        <f t="shared" si="58"/>
        <v>1564155684</v>
      </c>
      <c r="Q707" s="186">
        <f t="shared" si="64"/>
        <v>0</v>
      </c>
      <c r="R707" s="4">
        <v>65</v>
      </c>
      <c r="S707" s="4" t="s">
        <v>70</v>
      </c>
      <c r="T707" s="4" t="s">
        <v>70</v>
      </c>
      <c r="U707" s="140">
        <v>45341</v>
      </c>
      <c r="V707" s="4" t="s">
        <v>1884</v>
      </c>
      <c r="W707" s="4" t="s">
        <v>1954</v>
      </c>
      <c r="X707" s="146" t="s">
        <v>70</v>
      </c>
      <c r="Y707" s="146">
        <v>0</v>
      </c>
      <c r="Z707" s="146">
        <v>0</v>
      </c>
      <c r="AA707" s="4" t="s">
        <v>1886</v>
      </c>
      <c r="AB707" s="141">
        <f t="shared" si="60"/>
        <v>1564155684</v>
      </c>
      <c r="AC707" s="142">
        <f t="shared" si="61"/>
        <v>0</v>
      </c>
      <c r="AD707" s="4"/>
      <c r="AE707" s="4" t="s">
        <v>2037</v>
      </c>
      <c r="AF707" s="144" t="s">
        <v>8274</v>
      </c>
      <c r="AG707" s="4"/>
      <c r="AH707" s="4"/>
      <c r="AI707" s="4"/>
      <c r="AJ707" s="4"/>
      <c r="AK707" s="4"/>
    </row>
    <row r="708" spans="2:37">
      <c r="B708" s="175" t="s">
        <v>5175</v>
      </c>
      <c r="C708" s="174" t="s">
        <v>160</v>
      </c>
      <c r="D708" s="4" t="s">
        <v>2550</v>
      </c>
      <c r="E708" s="4" t="s">
        <v>1831</v>
      </c>
      <c r="F708" s="4" t="s">
        <v>1060</v>
      </c>
      <c r="G708" s="4" t="s">
        <v>6831</v>
      </c>
      <c r="H708" s="4" t="s">
        <v>1413</v>
      </c>
      <c r="I708" s="4" t="s">
        <v>1414</v>
      </c>
      <c r="J708" s="4" t="s">
        <v>6832</v>
      </c>
      <c r="K708" s="139">
        <v>6655299018</v>
      </c>
      <c r="L708" s="139">
        <v>6655299018</v>
      </c>
      <c r="M708" s="4" t="s">
        <v>6213</v>
      </c>
      <c r="N708" s="4" t="s">
        <v>3846</v>
      </c>
      <c r="O708" s="4" t="s">
        <v>2553</v>
      </c>
      <c r="P708" s="186">
        <f t="shared" ref="P708:P771" si="65">L708</f>
        <v>6655299018</v>
      </c>
      <c r="Q708" s="186">
        <f t="shared" si="64"/>
        <v>0</v>
      </c>
      <c r="R708" s="4">
        <v>65</v>
      </c>
      <c r="S708" s="4" t="s">
        <v>70</v>
      </c>
      <c r="T708" s="4" t="s">
        <v>70</v>
      </c>
      <c r="U708" s="140">
        <v>45341</v>
      </c>
      <c r="V708" s="4" t="s">
        <v>1884</v>
      </c>
      <c r="W708" s="4" t="s">
        <v>1954</v>
      </c>
      <c r="X708" s="146" t="s">
        <v>70</v>
      </c>
      <c r="Y708" s="146">
        <v>0</v>
      </c>
      <c r="Z708" s="146">
        <v>0</v>
      </c>
      <c r="AA708" s="4" t="s">
        <v>1886</v>
      </c>
      <c r="AB708" s="141">
        <f t="shared" ref="AB708:AB771" si="66">L708</f>
        <v>6655299018</v>
      </c>
      <c r="AC708" s="142">
        <f t="shared" ref="AC708:AC771" si="67">P708-AB708</f>
        <v>0</v>
      </c>
      <c r="AD708" s="4"/>
      <c r="AE708" s="4" t="s">
        <v>2037</v>
      </c>
      <c r="AF708" s="144" t="s">
        <v>8274</v>
      </c>
      <c r="AG708" s="4"/>
      <c r="AH708" s="4"/>
      <c r="AI708" s="4"/>
      <c r="AJ708" s="4"/>
      <c r="AK708" s="4"/>
    </row>
    <row r="709" spans="2:37">
      <c r="B709" s="175" t="s">
        <v>5175</v>
      </c>
      <c r="C709" s="174" t="s">
        <v>160</v>
      </c>
      <c r="D709" s="4" t="s">
        <v>2550</v>
      </c>
      <c r="E709" s="4" t="s">
        <v>1831</v>
      </c>
      <c r="F709" s="4" t="s">
        <v>1060</v>
      </c>
      <c r="G709" s="4" t="s">
        <v>6833</v>
      </c>
      <c r="H709" s="4" t="s">
        <v>1413</v>
      </c>
      <c r="I709" s="4" t="s">
        <v>1414</v>
      </c>
      <c r="J709" s="4" t="s">
        <v>6834</v>
      </c>
      <c r="K709" s="139">
        <v>1478531736</v>
      </c>
      <c r="L709" s="139">
        <v>1478531736</v>
      </c>
      <c r="M709" s="4" t="s">
        <v>6213</v>
      </c>
      <c r="N709" s="4" t="s">
        <v>3565</v>
      </c>
      <c r="O709" s="4" t="s">
        <v>3566</v>
      </c>
      <c r="P709" s="186">
        <f t="shared" si="65"/>
        <v>1478531736</v>
      </c>
      <c r="Q709" s="186">
        <f t="shared" si="64"/>
        <v>0</v>
      </c>
      <c r="R709" s="4">
        <v>65</v>
      </c>
      <c r="S709" s="4" t="s">
        <v>70</v>
      </c>
      <c r="T709" s="4" t="s">
        <v>70</v>
      </c>
      <c r="U709" s="140">
        <v>45341</v>
      </c>
      <c r="V709" s="4" t="s">
        <v>1884</v>
      </c>
      <c r="W709" s="4" t="s">
        <v>1954</v>
      </c>
      <c r="X709" s="146" t="s">
        <v>70</v>
      </c>
      <c r="Y709" s="146">
        <v>0</v>
      </c>
      <c r="Z709" s="146">
        <v>0</v>
      </c>
      <c r="AA709" s="4" t="s">
        <v>1886</v>
      </c>
      <c r="AB709" s="141">
        <f t="shared" si="66"/>
        <v>1478531736</v>
      </c>
      <c r="AC709" s="142">
        <f t="shared" si="67"/>
        <v>0</v>
      </c>
      <c r="AD709" s="4"/>
      <c r="AE709" s="4" t="s">
        <v>2037</v>
      </c>
      <c r="AF709" s="144" t="s">
        <v>8274</v>
      </c>
      <c r="AG709" s="4"/>
      <c r="AH709" s="4"/>
      <c r="AI709" s="4"/>
      <c r="AJ709" s="4"/>
      <c r="AK709" s="4"/>
    </row>
    <row r="710" spans="2:37">
      <c r="B710" s="175" t="s">
        <v>5175</v>
      </c>
      <c r="C710" s="174" t="s">
        <v>160</v>
      </c>
      <c r="D710" s="4" t="s">
        <v>2550</v>
      </c>
      <c r="E710" s="4" t="s">
        <v>1831</v>
      </c>
      <c r="F710" s="4" t="s">
        <v>1060</v>
      </c>
      <c r="G710" s="4" t="s">
        <v>6835</v>
      </c>
      <c r="H710" s="4" t="s">
        <v>1413</v>
      </c>
      <c r="I710" s="4" t="s">
        <v>1414</v>
      </c>
      <c r="J710" s="4" t="s">
        <v>6836</v>
      </c>
      <c r="K710" s="139">
        <v>6075966000</v>
      </c>
      <c r="L710" s="139">
        <v>6075966000</v>
      </c>
      <c r="M710" s="4" t="s">
        <v>6213</v>
      </c>
      <c r="N710" s="4" t="s">
        <v>2560</v>
      </c>
      <c r="O710" s="4" t="s">
        <v>2595</v>
      </c>
      <c r="P710" s="186">
        <f t="shared" si="65"/>
        <v>6075966000</v>
      </c>
      <c r="Q710" s="186">
        <f t="shared" si="64"/>
        <v>0</v>
      </c>
      <c r="R710" s="4">
        <v>65</v>
      </c>
      <c r="S710" s="4" t="s">
        <v>70</v>
      </c>
      <c r="T710" s="4" t="s">
        <v>70</v>
      </c>
      <c r="U710" s="140">
        <v>45341</v>
      </c>
      <c r="V710" s="4" t="s">
        <v>1884</v>
      </c>
      <c r="W710" s="4" t="s">
        <v>1954</v>
      </c>
      <c r="X710" s="146" t="s">
        <v>70</v>
      </c>
      <c r="Y710" s="146">
        <v>0</v>
      </c>
      <c r="Z710" s="146">
        <v>0</v>
      </c>
      <c r="AA710" s="4" t="s">
        <v>1886</v>
      </c>
      <c r="AB710" s="141">
        <f t="shared" si="66"/>
        <v>6075966000</v>
      </c>
      <c r="AC710" s="142">
        <f t="shared" si="67"/>
        <v>0</v>
      </c>
      <c r="AD710" s="4"/>
      <c r="AE710" s="4" t="s">
        <v>2037</v>
      </c>
      <c r="AF710" s="144" t="s">
        <v>8274</v>
      </c>
      <c r="AG710" s="4"/>
      <c r="AH710" s="4"/>
      <c r="AI710" s="4"/>
      <c r="AJ710" s="4"/>
      <c r="AK710" s="4"/>
    </row>
    <row r="711" spans="2:37">
      <c r="B711" s="175" t="s">
        <v>5175</v>
      </c>
      <c r="C711" s="174" t="s">
        <v>160</v>
      </c>
      <c r="D711" s="4" t="s">
        <v>2550</v>
      </c>
      <c r="E711" s="4" t="s">
        <v>1831</v>
      </c>
      <c r="F711" s="4" t="s">
        <v>1060</v>
      </c>
      <c r="G711" s="4" t="s">
        <v>6837</v>
      </c>
      <c r="H711" s="4" t="s">
        <v>1413</v>
      </c>
      <c r="I711" s="4" t="s">
        <v>1414</v>
      </c>
      <c r="J711" s="4" t="s">
        <v>6838</v>
      </c>
      <c r="K711" s="139">
        <v>1407456775</v>
      </c>
      <c r="L711" s="139">
        <v>1407456775</v>
      </c>
      <c r="M711" s="4" t="s">
        <v>6213</v>
      </c>
      <c r="N711" s="4" t="s">
        <v>2160</v>
      </c>
      <c r="O711" s="4" t="s">
        <v>2161</v>
      </c>
      <c r="P711" s="186">
        <f t="shared" si="65"/>
        <v>1407456775</v>
      </c>
      <c r="Q711" s="186">
        <f t="shared" si="64"/>
        <v>0</v>
      </c>
      <c r="R711" s="4">
        <v>65</v>
      </c>
      <c r="S711" s="4" t="s">
        <v>70</v>
      </c>
      <c r="T711" s="4" t="s">
        <v>70</v>
      </c>
      <c r="U711" s="140">
        <v>45341</v>
      </c>
      <c r="V711" s="4" t="s">
        <v>1884</v>
      </c>
      <c r="W711" s="4" t="s">
        <v>1954</v>
      </c>
      <c r="X711" s="146" t="s">
        <v>70</v>
      </c>
      <c r="Y711" s="146">
        <v>0</v>
      </c>
      <c r="Z711" s="146">
        <v>0</v>
      </c>
      <c r="AA711" s="4" t="s">
        <v>1886</v>
      </c>
      <c r="AB711" s="141">
        <f t="shared" si="66"/>
        <v>1407456775</v>
      </c>
      <c r="AC711" s="142">
        <f t="shared" si="67"/>
        <v>0</v>
      </c>
      <c r="AD711" s="4"/>
      <c r="AE711" s="4" t="s">
        <v>2037</v>
      </c>
      <c r="AF711" s="144" t="s">
        <v>8274</v>
      </c>
      <c r="AG711" s="4"/>
      <c r="AH711" s="4"/>
      <c r="AI711" s="4"/>
      <c r="AJ711" s="4"/>
      <c r="AK711" s="4"/>
    </row>
    <row r="712" spans="2:37">
      <c r="B712" s="175" t="s">
        <v>5175</v>
      </c>
      <c r="C712" s="174" t="s">
        <v>160</v>
      </c>
      <c r="D712" s="4" t="s">
        <v>2550</v>
      </c>
      <c r="E712" s="4" t="s">
        <v>1831</v>
      </c>
      <c r="F712" s="4" t="s">
        <v>1060</v>
      </c>
      <c r="G712" s="4" t="s">
        <v>6839</v>
      </c>
      <c r="H712" s="4" t="s">
        <v>1413</v>
      </c>
      <c r="I712" s="4" t="s">
        <v>1414</v>
      </c>
      <c r="J712" s="4" t="s">
        <v>6840</v>
      </c>
      <c r="K712" s="139">
        <v>7504368381</v>
      </c>
      <c r="L712" s="139">
        <v>7504368381</v>
      </c>
      <c r="M712" s="4" t="s">
        <v>6213</v>
      </c>
      <c r="N712" s="4" t="s">
        <v>2825</v>
      </c>
      <c r="O712" s="4" t="s">
        <v>3033</v>
      </c>
      <c r="P712" s="186">
        <f t="shared" si="65"/>
        <v>7504368381</v>
      </c>
      <c r="Q712" s="186">
        <f t="shared" si="64"/>
        <v>0</v>
      </c>
      <c r="R712" s="4">
        <v>65</v>
      </c>
      <c r="S712" s="4" t="s">
        <v>70</v>
      </c>
      <c r="T712" s="4" t="s">
        <v>70</v>
      </c>
      <c r="U712" s="140">
        <v>45341</v>
      </c>
      <c r="V712" s="4" t="s">
        <v>1884</v>
      </c>
      <c r="W712" s="4" t="s">
        <v>1954</v>
      </c>
      <c r="X712" s="146" t="s">
        <v>70</v>
      </c>
      <c r="Y712" s="146">
        <v>0</v>
      </c>
      <c r="Z712" s="146">
        <v>0</v>
      </c>
      <c r="AA712" s="4" t="s">
        <v>1886</v>
      </c>
      <c r="AB712" s="141">
        <f t="shared" si="66"/>
        <v>7504368381</v>
      </c>
      <c r="AC712" s="142">
        <f t="shared" si="67"/>
        <v>0</v>
      </c>
      <c r="AD712" s="4"/>
      <c r="AE712" s="4" t="s">
        <v>2037</v>
      </c>
      <c r="AF712" s="144" t="s">
        <v>8274</v>
      </c>
      <c r="AG712" s="4"/>
      <c r="AH712" s="4"/>
      <c r="AI712" s="4"/>
      <c r="AJ712" s="4"/>
      <c r="AK712" s="4"/>
    </row>
    <row r="713" spans="2:37">
      <c r="B713" s="175" t="s">
        <v>5175</v>
      </c>
      <c r="C713" s="174" t="s">
        <v>160</v>
      </c>
      <c r="D713" s="4" t="s">
        <v>2550</v>
      </c>
      <c r="E713" s="4" t="s">
        <v>1831</v>
      </c>
      <c r="F713" s="4" t="s">
        <v>1060</v>
      </c>
      <c r="G713" s="4" t="s">
        <v>6841</v>
      </c>
      <c r="H713" s="4" t="s">
        <v>1413</v>
      </c>
      <c r="I713" s="4" t="s">
        <v>1414</v>
      </c>
      <c r="J713" s="4" t="s">
        <v>6842</v>
      </c>
      <c r="K713" s="139">
        <v>3402216508</v>
      </c>
      <c r="L713" s="139">
        <v>3402216508</v>
      </c>
      <c r="M713" s="4" t="s">
        <v>6213</v>
      </c>
      <c r="N713" s="4" t="s">
        <v>2825</v>
      </c>
      <c r="O713" s="4" t="s">
        <v>3033</v>
      </c>
      <c r="P713" s="186">
        <f t="shared" si="65"/>
        <v>3402216508</v>
      </c>
      <c r="Q713" s="186">
        <f t="shared" si="64"/>
        <v>0</v>
      </c>
      <c r="R713" s="4">
        <v>65</v>
      </c>
      <c r="S713" s="4" t="s">
        <v>70</v>
      </c>
      <c r="T713" s="4" t="s">
        <v>70</v>
      </c>
      <c r="U713" s="140">
        <v>45341</v>
      </c>
      <c r="V713" s="4" t="s">
        <v>1884</v>
      </c>
      <c r="W713" s="4" t="s">
        <v>1954</v>
      </c>
      <c r="X713" s="146" t="s">
        <v>70</v>
      </c>
      <c r="Y713" s="146">
        <v>0</v>
      </c>
      <c r="Z713" s="146">
        <v>0</v>
      </c>
      <c r="AA713" s="4" t="s">
        <v>1886</v>
      </c>
      <c r="AB713" s="141">
        <f t="shared" si="66"/>
        <v>3402216508</v>
      </c>
      <c r="AC713" s="142">
        <f t="shared" si="67"/>
        <v>0</v>
      </c>
      <c r="AD713" s="4"/>
      <c r="AE713" s="4" t="s">
        <v>2037</v>
      </c>
      <c r="AF713" s="144" t="s">
        <v>8274</v>
      </c>
      <c r="AG713" s="4"/>
      <c r="AH713" s="4"/>
      <c r="AI713" s="4"/>
      <c r="AJ713" s="4"/>
      <c r="AK713" s="4"/>
    </row>
    <row r="714" spans="2:37">
      <c r="B714" s="175" t="s">
        <v>5175</v>
      </c>
      <c r="C714" s="174" t="s">
        <v>160</v>
      </c>
      <c r="D714" s="4" t="s">
        <v>2550</v>
      </c>
      <c r="E714" s="4" t="s">
        <v>1831</v>
      </c>
      <c r="F714" s="4" t="s">
        <v>1060</v>
      </c>
      <c r="G714" s="4" t="s">
        <v>6843</v>
      </c>
      <c r="H714" s="4" t="s">
        <v>1413</v>
      </c>
      <c r="I714" s="4" t="s">
        <v>1414</v>
      </c>
      <c r="J714" s="4" t="s">
        <v>6844</v>
      </c>
      <c r="K714" s="139">
        <v>685150238</v>
      </c>
      <c r="L714" s="139">
        <v>685150238</v>
      </c>
      <c r="M714" s="4" t="s">
        <v>6213</v>
      </c>
      <c r="N714" s="4" t="s">
        <v>3711</v>
      </c>
      <c r="O714" s="4" t="s">
        <v>2763</v>
      </c>
      <c r="P714" s="186">
        <f t="shared" si="65"/>
        <v>685150238</v>
      </c>
      <c r="Q714" s="186">
        <f t="shared" si="64"/>
        <v>0</v>
      </c>
      <c r="R714" s="4">
        <v>65</v>
      </c>
      <c r="S714" s="4" t="s">
        <v>70</v>
      </c>
      <c r="T714" s="4" t="s">
        <v>70</v>
      </c>
      <c r="U714" s="140">
        <v>45341</v>
      </c>
      <c r="V714" s="4" t="s">
        <v>1884</v>
      </c>
      <c r="W714" s="4" t="s">
        <v>1954</v>
      </c>
      <c r="X714" s="146" t="s">
        <v>70</v>
      </c>
      <c r="Y714" s="146">
        <v>0</v>
      </c>
      <c r="Z714" s="146">
        <v>0</v>
      </c>
      <c r="AA714" s="4" t="s">
        <v>1886</v>
      </c>
      <c r="AB714" s="141">
        <f t="shared" si="66"/>
        <v>685150238</v>
      </c>
      <c r="AC714" s="142">
        <f t="shared" si="67"/>
        <v>0</v>
      </c>
      <c r="AD714" s="4"/>
      <c r="AE714" s="4" t="s">
        <v>2037</v>
      </c>
      <c r="AF714" s="144" t="s">
        <v>8274</v>
      </c>
      <c r="AG714" s="4"/>
      <c r="AH714" s="4"/>
      <c r="AI714" s="4"/>
      <c r="AJ714" s="4"/>
      <c r="AK714" s="4"/>
    </row>
    <row r="715" spans="2:37">
      <c r="B715" s="175" t="s">
        <v>5175</v>
      </c>
      <c r="C715" s="174" t="s">
        <v>160</v>
      </c>
      <c r="D715" s="4" t="s">
        <v>2550</v>
      </c>
      <c r="E715" s="4" t="s">
        <v>1831</v>
      </c>
      <c r="F715" s="4" t="s">
        <v>1060</v>
      </c>
      <c r="G715" s="4" t="s">
        <v>6845</v>
      </c>
      <c r="H715" s="4" t="s">
        <v>1413</v>
      </c>
      <c r="I715" s="4" t="s">
        <v>1414</v>
      </c>
      <c r="J715" s="4" t="s">
        <v>6846</v>
      </c>
      <c r="K715" s="139">
        <v>1616906980</v>
      </c>
      <c r="L715" s="139">
        <v>1616906980</v>
      </c>
      <c r="M715" s="4" t="s">
        <v>6213</v>
      </c>
      <c r="N715" s="4" t="s">
        <v>3711</v>
      </c>
      <c r="O715" s="4" t="s">
        <v>2763</v>
      </c>
      <c r="P715" s="186">
        <f t="shared" si="65"/>
        <v>1616906980</v>
      </c>
      <c r="Q715" s="186">
        <f t="shared" si="64"/>
        <v>0</v>
      </c>
      <c r="R715" s="4">
        <v>65</v>
      </c>
      <c r="S715" s="4" t="s">
        <v>70</v>
      </c>
      <c r="T715" s="4" t="s">
        <v>70</v>
      </c>
      <c r="U715" s="140">
        <v>45341</v>
      </c>
      <c r="V715" s="4" t="s">
        <v>1884</v>
      </c>
      <c r="W715" s="4" t="s">
        <v>1954</v>
      </c>
      <c r="X715" s="146" t="s">
        <v>70</v>
      </c>
      <c r="Y715" s="146">
        <v>0</v>
      </c>
      <c r="Z715" s="146">
        <v>0</v>
      </c>
      <c r="AA715" s="4" t="s">
        <v>1886</v>
      </c>
      <c r="AB715" s="141">
        <f t="shared" si="66"/>
        <v>1616906980</v>
      </c>
      <c r="AC715" s="142">
        <f t="shared" si="67"/>
        <v>0</v>
      </c>
      <c r="AD715" s="4"/>
      <c r="AE715" s="4" t="s">
        <v>2037</v>
      </c>
      <c r="AF715" s="144" t="s">
        <v>8274</v>
      </c>
      <c r="AG715" s="4"/>
      <c r="AH715" s="4"/>
      <c r="AI715" s="4"/>
      <c r="AJ715" s="4"/>
      <c r="AK715" s="4"/>
    </row>
    <row r="716" spans="2:37">
      <c r="B716" s="175" t="s">
        <v>5175</v>
      </c>
      <c r="C716" s="174" t="s">
        <v>160</v>
      </c>
      <c r="D716" s="4" t="s">
        <v>2550</v>
      </c>
      <c r="E716" s="4" t="s">
        <v>1831</v>
      </c>
      <c r="F716" s="4" t="s">
        <v>1060</v>
      </c>
      <c r="G716" s="4" t="s">
        <v>6847</v>
      </c>
      <c r="H716" s="4" t="s">
        <v>1413</v>
      </c>
      <c r="I716" s="4" t="s">
        <v>1414</v>
      </c>
      <c r="J716" s="4" t="s">
        <v>6848</v>
      </c>
      <c r="K716" s="139">
        <v>1300564000</v>
      </c>
      <c r="L716" s="139">
        <v>1300564000</v>
      </c>
      <c r="M716" s="4" t="s">
        <v>6213</v>
      </c>
      <c r="N716" s="4" t="s">
        <v>3480</v>
      </c>
      <c r="O716" s="4" t="s">
        <v>2781</v>
      </c>
      <c r="P716" s="186">
        <f t="shared" si="65"/>
        <v>1300564000</v>
      </c>
      <c r="Q716" s="186">
        <f t="shared" si="64"/>
        <v>0</v>
      </c>
      <c r="R716" s="4">
        <v>65</v>
      </c>
      <c r="S716" s="4" t="s">
        <v>70</v>
      </c>
      <c r="T716" s="4" t="s">
        <v>70</v>
      </c>
      <c r="U716" s="140">
        <v>45341</v>
      </c>
      <c r="V716" s="4" t="s">
        <v>1884</v>
      </c>
      <c r="W716" s="4" t="s">
        <v>1954</v>
      </c>
      <c r="X716" s="146" t="s">
        <v>70</v>
      </c>
      <c r="Y716" s="146">
        <v>0</v>
      </c>
      <c r="Z716" s="146">
        <v>0</v>
      </c>
      <c r="AA716" s="4" t="s">
        <v>1886</v>
      </c>
      <c r="AB716" s="141">
        <f t="shared" si="66"/>
        <v>1300564000</v>
      </c>
      <c r="AC716" s="142">
        <f t="shared" si="67"/>
        <v>0</v>
      </c>
      <c r="AD716" s="4"/>
      <c r="AE716" s="4" t="s">
        <v>2037</v>
      </c>
      <c r="AF716" s="144" t="s">
        <v>8274</v>
      </c>
      <c r="AG716" s="4"/>
      <c r="AH716" s="4"/>
      <c r="AI716" s="4"/>
      <c r="AJ716" s="4"/>
      <c r="AK716" s="4"/>
    </row>
    <row r="717" spans="2:37">
      <c r="B717" s="175" t="s">
        <v>5175</v>
      </c>
      <c r="C717" s="174" t="s">
        <v>160</v>
      </c>
      <c r="D717" s="4" t="s">
        <v>2550</v>
      </c>
      <c r="E717" s="4" t="s">
        <v>1831</v>
      </c>
      <c r="F717" s="4" t="s">
        <v>1060</v>
      </c>
      <c r="G717" s="4" t="s">
        <v>6849</v>
      </c>
      <c r="H717" s="4" t="s">
        <v>1413</v>
      </c>
      <c r="I717" s="4" t="s">
        <v>1414</v>
      </c>
      <c r="J717" s="4" t="s">
        <v>6850</v>
      </c>
      <c r="K717" s="139">
        <v>6631985371</v>
      </c>
      <c r="L717" s="139">
        <v>6631985371</v>
      </c>
      <c r="M717" s="4" t="s">
        <v>6213</v>
      </c>
      <c r="N717" s="4" t="s">
        <v>3862</v>
      </c>
      <c r="O717" s="4" t="s">
        <v>2139</v>
      </c>
      <c r="P717" s="186">
        <f t="shared" si="65"/>
        <v>6631985371</v>
      </c>
      <c r="Q717" s="186">
        <f t="shared" si="64"/>
        <v>0</v>
      </c>
      <c r="R717" s="4">
        <v>65</v>
      </c>
      <c r="S717" s="4" t="s">
        <v>70</v>
      </c>
      <c r="T717" s="4" t="s">
        <v>70</v>
      </c>
      <c r="U717" s="140">
        <v>45341</v>
      </c>
      <c r="V717" s="4" t="s">
        <v>1884</v>
      </c>
      <c r="W717" s="4" t="s">
        <v>1954</v>
      </c>
      <c r="X717" s="146" t="s">
        <v>70</v>
      </c>
      <c r="Y717" s="146">
        <v>0</v>
      </c>
      <c r="Z717" s="146">
        <v>0</v>
      </c>
      <c r="AA717" s="4" t="s">
        <v>1886</v>
      </c>
      <c r="AB717" s="141">
        <f t="shared" si="66"/>
        <v>6631985371</v>
      </c>
      <c r="AC717" s="142">
        <f t="shared" si="67"/>
        <v>0</v>
      </c>
      <c r="AD717" s="4"/>
      <c r="AE717" s="4" t="s">
        <v>2037</v>
      </c>
      <c r="AF717" s="144" t="s">
        <v>8274</v>
      </c>
      <c r="AG717" s="4"/>
      <c r="AH717" s="4"/>
      <c r="AI717" s="4"/>
      <c r="AJ717" s="4"/>
      <c r="AK717" s="4"/>
    </row>
    <row r="718" spans="2:37">
      <c r="B718" s="175" t="s">
        <v>5175</v>
      </c>
      <c r="C718" s="174" t="s">
        <v>160</v>
      </c>
      <c r="D718" s="4" t="s">
        <v>2550</v>
      </c>
      <c r="E718" s="4" t="s">
        <v>1831</v>
      </c>
      <c r="F718" s="4" t="s">
        <v>1060</v>
      </c>
      <c r="G718" s="4" t="s">
        <v>6851</v>
      </c>
      <c r="H718" s="4" t="s">
        <v>1413</v>
      </c>
      <c r="I718" s="4" t="s">
        <v>1414</v>
      </c>
      <c r="J718" s="4" t="s">
        <v>6852</v>
      </c>
      <c r="K718" s="139">
        <v>4060519938</v>
      </c>
      <c r="L718" s="139">
        <v>4060519938</v>
      </c>
      <c r="M718" s="4" t="s">
        <v>6213</v>
      </c>
      <c r="N718" s="4" t="s">
        <v>1906</v>
      </c>
      <c r="O718" s="4" t="s">
        <v>2156</v>
      </c>
      <c r="P718" s="186">
        <f t="shared" si="65"/>
        <v>4060519938</v>
      </c>
      <c r="Q718" s="186">
        <f t="shared" si="64"/>
        <v>0</v>
      </c>
      <c r="R718" s="4">
        <v>65</v>
      </c>
      <c r="S718" s="4" t="s">
        <v>70</v>
      </c>
      <c r="T718" s="4" t="s">
        <v>70</v>
      </c>
      <c r="U718" s="140">
        <v>45341</v>
      </c>
      <c r="V718" s="4" t="s">
        <v>1884</v>
      </c>
      <c r="W718" s="4" t="s">
        <v>1954</v>
      </c>
      <c r="X718" s="146" t="s">
        <v>70</v>
      </c>
      <c r="Y718" s="146">
        <v>0</v>
      </c>
      <c r="Z718" s="146">
        <v>0</v>
      </c>
      <c r="AA718" s="4" t="s">
        <v>1886</v>
      </c>
      <c r="AB718" s="141">
        <f t="shared" si="66"/>
        <v>4060519938</v>
      </c>
      <c r="AC718" s="142">
        <f t="shared" si="67"/>
        <v>0</v>
      </c>
      <c r="AD718" s="4"/>
      <c r="AE718" s="4" t="s">
        <v>2037</v>
      </c>
      <c r="AF718" s="144" t="s">
        <v>8274</v>
      </c>
      <c r="AG718" s="4"/>
      <c r="AH718" s="4"/>
      <c r="AI718" s="4"/>
      <c r="AJ718" s="4"/>
      <c r="AK718" s="4"/>
    </row>
    <row r="719" spans="2:37">
      <c r="B719" s="175" t="s">
        <v>5175</v>
      </c>
      <c r="C719" s="174" t="s">
        <v>160</v>
      </c>
      <c r="D719" s="4" t="s">
        <v>2550</v>
      </c>
      <c r="E719" s="4" t="s">
        <v>1831</v>
      </c>
      <c r="F719" s="4" t="s">
        <v>1060</v>
      </c>
      <c r="G719" s="4" t="s">
        <v>6853</v>
      </c>
      <c r="H719" s="4" t="s">
        <v>1413</v>
      </c>
      <c r="I719" s="4" t="s">
        <v>1414</v>
      </c>
      <c r="J719" s="4" t="s">
        <v>6854</v>
      </c>
      <c r="K719" s="139">
        <v>1078489738</v>
      </c>
      <c r="L719" s="139">
        <v>1078489738</v>
      </c>
      <c r="M719" s="4" t="s">
        <v>6213</v>
      </c>
      <c r="N719" s="4" t="s">
        <v>2564</v>
      </c>
      <c r="O719" s="4" t="s">
        <v>1907</v>
      </c>
      <c r="P719" s="186">
        <f t="shared" si="65"/>
        <v>1078489738</v>
      </c>
      <c r="Q719" s="186">
        <f t="shared" si="64"/>
        <v>0</v>
      </c>
      <c r="R719" s="4">
        <v>65</v>
      </c>
      <c r="S719" s="4" t="s">
        <v>70</v>
      </c>
      <c r="T719" s="4" t="s">
        <v>70</v>
      </c>
      <c r="U719" s="140">
        <v>45341</v>
      </c>
      <c r="V719" s="4" t="s">
        <v>1884</v>
      </c>
      <c r="W719" s="4" t="s">
        <v>1954</v>
      </c>
      <c r="X719" s="146" t="s">
        <v>70</v>
      </c>
      <c r="Y719" s="146">
        <v>0</v>
      </c>
      <c r="Z719" s="146">
        <v>0</v>
      </c>
      <c r="AA719" s="4" t="s">
        <v>1886</v>
      </c>
      <c r="AB719" s="141">
        <f t="shared" si="66"/>
        <v>1078489738</v>
      </c>
      <c r="AC719" s="142">
        <f t="shared" si="67"/>
        <v>0</v>
      </c>
      <c r="AD719" s="4"/>
      <c r="AE719" s="4" t="s">
        <v>2037</v>
      </c>
      <c r="AF719" s="144" t="s">
        <v>8274</v>
      </c>
      <c r="AG719" s="4"/>
      <c r="AH719" s="4"/>
      <c r="AI719" s="4"/>
      <c r="AJ719" s="4"/>
      <c r="AK719" s="4"/>
    </row>
    <row r="720" spans="2:37">
      <c r="B720" s="175" t="s">
        <v>5175</v>
      </c>
      <c r="C720" s="174" t="s">
        <v>160</v>
      </c>
      <c r="D720" s="4" t="s">
        <v>2550</v>
      </c>
      <c r="E720" s="4" t="s">
        <v>1831</v>
      </c>
      <c r="F720" s="4" t="s">
        <v>1060</v>
      </c>
      <c r="G720" s="4" t="s">
        <v>6855</v>
      </c>
      <c r="H720" s="4" t="s">
        <v>1413</v>
      </c>
      <c r="I720" s="4" t="s">
        <v>1414</v>
      </c>
      <c r="J720" s="4" t="s">
        <v>6856</v>
      </c>
      <c r="K720" s="139">
        <v>6080936036</v>
      </c>
      <c r="L720" s="139">
        <v>6080936036</v>
      </c>
      <c r="M720" s="4" t="s">
        <v>6213</v>
      </c>
      <c r="N720" s="4" t="s">
        <v>3378</v>
      </c>
      <c r="O720" s="4" t="s">
        <v>2191</v>
      </c>
      <c r="P720" s="186">
        <f t="shared" si="65"/>
        <v>6080936036</v>
      </c>
      <c r="Q720" s="186">
        <f t="shared" si="64"/>
        <v>0</v>
      </c>
      <c r="R720" s="4">
        <v>65</v>
      </c>
      <c r="S720" s="4" t="s">
        <v>70</v>
      </c>
      <c r="T720" s="4" t="s">
        <v>70</v>
      </c>
      <c r="U720" s="140">
        <v>45341</v>
      </c>
      <c r="V720" s="4" t="s">
        <v>1884</v>
      </c>
      <c r="W720" s="4" t="s">
        <v>1954</v>
      </c>
      <c r="X720" s="146" t="s">
        <v>70</v>
      </c>
      <c r="Y720" s="146">
        <v>0</v>
      </c>
      <c r="Z720" s="146">
        <v>0</v>
      </c>
      <c r="AA720" s="4" t="s">
        <v>1886</v>
      </c>
      <c r="AB720" s="141">
        <f t="shared" si="66"/>
        <v>6080936036</v>
      </c>
      <c r="AC720" s="142">
        <f t="shared" si="67"/>
        <v>0</v>
      </c>
      <c r="AD720" s="4"/>
      <c r="AE720" s="4" t="s">
        <v>2037</v>
      </c>
      <c r="AF720" s="144" t="s">
        <v>8274</v>
      </c>
      <c r="AG720" s="4"/>
      <c r="AH720" s="4"/>
      <c r="AI720" s="4"/>
      <c r="AJ720" s="4"/>
      <c r="AK720" s="4"/>
    </row>
    <row r="721" spans="2:38">
      <c r="B721" s="175" t="s">
        <v>5175</v>
      </c>
      <c r="C721" s="174" t="s">
        <v>160</v>
      </c>
      <c r="D721" s="4" t="s">
        <v>2550</v>
      </c>
      <c r="E721" s="4" t="s">
        <v>1831</v>
      </c>
      <c r="F721" s="4" t="s">
        <v>1060</v>
      </c>
      <c r="G721" s="4" t="s">
        <v>6857</v>
      </c>
      <c r="H721" s="4" t="s">
        <v>1413</v>
      </c>
      <c r="I721" s="4" t="s">
        <v>1414</v>
      </c>
      <c r="J721" s="4" t="s">
        <v>6858</v>
      </c>
      <c r="K721" s="139">
        <v>1710709938</v>
      </c>
      <c r="L721" s="139">
        <v>1710709938</v>
      </c>
      <c r="M721" s="4" t="s">
        <v>6213</v>
      </c>
      <c r="N721" s="4" t="s">
        <v>1911</v>
      </c>
      <c r="O721" s="4" t="s">
        <v>1912</v>
      </c>
      <c r="P721" s="186">
        <f t="shared" si="65"/>
        <v>1710709938</v>
      </c>
      <c r="Q721" s="186">
        <f t="shared" si="64"/>
        <v>0</v>
      </c>
      <c r="R721" s="4">
        <v>65</v>
      </c>
      <c r="S721" s="4" t="s">
        <v>70</v>
      </c>
      <c r="T721" s="4" t="s">
        <v>70</v>
      </c>
      <c r="U721" s="140">
        <v>45341</v>
      </c>
      <c r="V721" s="4" t="s">
        <v>1884</v>
      </c>
      <c r="W721" s="4" t="s">
        <v>1954</v>
      </c>
      <c r="X721" s="146" t="s">
        <v>70</v>
      </c>
      <c r="Y721" s="146">
        <v>0</v>
      </c>
      <c r="Z721" s="146">
        <v>0</v>
      </c>
      <c r="AA721" s="4" t="s">
        <v>1886</v>
      </c>
      <c r="AB721" s="141">
        <f t="shared" si="66"/>
        <v>1710709938</v>
      </c>
      <c r="AC721" s="142">
        <f t="shared" si="67"/>
        <v>0</v>
      </c>
      <c r="AD721" s="4"/>
      <c r="AE721" s="4" t="s">
        <v>2037</v>
      </c>
      <c r="AF721" s="144" t="s">
        <v>8274</v>
      </c>
      <c r="AG721" s="4"/>
      <c r="AH721" s="4"/>
      <c r="AI721" s="4"/>
      <c r="AJ721" s="4"/>
      <c r="AK721" s="4"/>
    </row>
    <row r="722" spans="2:38">
      <c r="B722" s="175" t="s">
        <v>5175</v>
      </c>
      <c r="C722" s="174" t="s">
        <v>160</v>
      </c>
      <c r="D722" s="4" t="s">
        <v>2550</v>
      </c>
      <c r="E722" s="4" t="s">
        <v>1831</v>
      </c>
      <c r="F722" s="4" t="s">
        <v>1060</v>
      </c>
      <c r="G722" s="4" t="s">
        <v>6859</v>
      </c>
      <c r="H722" s="4" t="s">
        <v>1413</v>
      </c>
      <c r="I722" s="4" t="s">
        <v>1414</v>
      </c>
      <c r="J722" s="4" t="s">
        <v>6860</v>
      </c>
      <c r="K722" s="139">
        <v>5285042683</v>
      </c>
      <c r="L722" s="139">
        <v>5285042683</v>
      </c>
      <c r="M722" s="4" t="s">
        <v>5698</v>
      </c>
      <c r="N722" s="4" t="s">
        <v>2568</v>
      </c>
      <c r="O722" s="4" t="s">
        <v>3294</v>
      </c>
      <c r="P722" s="186">
        <f t="shared" si="65"/>
        <v>5285042683</v>
      </c>
      <c r="Q722" s="186">
        <f t="shared" si="64"/>
        <v>0</v>
      </c>
      <c r="R722" s="4">
        <v>65</v>
      </c>
      <c r="S722" s="4" t="s">
        <v>70</v>
      </c>
      <c r="T722" s="4" t="s">
        <v>70</v>
      </c>
      <c r="U722" s="140">
        <v>45341</v>
      </c>
      <c r="V722" s="4" t="s">
        <v>1884</v>
      </c>
      <c r="W722" s="4" t="s">
        <v>1954</v>
      </c>
      <c r="X722" s="146" t="s">
        <v>70</v>
      </c>
      <c r="Y722" s="146">
        <v>0</v>
      </c>
      <c r="Z722" s="146">
        <v>0</v>
      </c>
      <c r="AA722" s="4" t="s">
        <v>1886</v>
      </c>
      <c r="AB722" s="141">
        <f t="shared" si="66"/>
        <v>5285042683</v>
      </c>
      <c r="AC722" s="142">
        <f t="shared" si="67"/>
        <v>0</v>
      </c>
      <c r="AD722" s="4"/>
      <c r="AE722" s="4" t="s">
        <v>2037</v>
      </c>
      <c r="AF722" s="144" t="s">
        <v>8274</v>
      </c>
      <c r="AG722" s="4"/>
      <c r="AH722" s="4"/>
      <c r="AI722" s="4"/>
      <c r="AJ722" s="4"/>
      <c r="AK722" s="4"/>
    </row>
    <row r="723" spans="2:38">
      <c r="B723" s="175" t="s">
        <v>5175</v>
      </c>
      <c r="C723" s="174" t="s">
        <v>160</v>
      </c>
      <c r="D723" s="4" t="s">
        <v>2550</v>
      </c>
      <c r="E723" s="4" t="s">
        <v>1831</v>
      </c>
      <c r="F723" s="4" t="s">
        <v>1060</v>
      </c>
      <c r="G723" s="4" t="s">
        <v>6861</v>
      </c>
      <c r="H723" s="4" t="s">
        <v>1413</v>
      </c>
      <c r="I723" s="4" t="s">
        <v>1414</v>
      </c>
      <c r="J723" s="4" t="s">
        <v>6862</v>
      </c>
      <c r="K723" s="139">
        <v>1270721476</v>
      </c>
      <c r="L723" s="139">
        <v>1270721476</v>
      </c>
      <c r="M723" s="4" t="s">
        <v>5698</v>
      </c>
      <c r="N723" s="4" t="s">
        <v>4225</v>
      </c>
      <c r="O723" s="4" t="s">
        <v>3786</v>
      </c>
      <c r="P723" s="186">
        <f t="shared" si="65"/>
        <v>1270721476</v>
      </c>
      <c r="Q723" s="186">
        <f t="shared" si="64"/>
        <v>0</v>
      </c>
      <c r="R723" s="4">
        <v>65</v>
      </c>
      <c r="S723" s="4" t="s">
        <v>70</v>
      </c>
      <c r="T723" s="4" t="s">
        <v>70</v>
      </c>
      <c r="U723" s="140">
        <v>45341</v>
      </c>
      <c r="V723" s="4" t="s">
        <v>1884</v>
      </c>
      <c r="W723" s="4" t="s">
        <v>1954</v>
      </c>
      <c r="X723" s="146" t="s">
        <v>70</v>
      </c>
      <c r="Y723" s="146">
        <v>0</v>
      </c>
      <c r="Z723" s="146">
        <v>0</v>
      </c>
      <c r="AA723" s="4" t="s">
        <v>1886</v>
      </c>
      <c r="AB723" s="141">
        <f t="shared" si="66"/>
        <v>1270721476</v>
      </c>
      <c r="AC723" s="142">
        <f t="shared" si="67"/>
        <v>0</v>
      </c>
      <c r="AD723" s="4"/>
      <c r="AE723" s="4" t="s">
        <v>2037</v>
      </c>
      <c r="AF723" s="144" t="s">
        <v>8274</v>
      </c>
      <c r="AG723" s="4"/>
      <c r="AH723" s="4"/>
      <c r="AI723" s="4"/>
      <c r="AJ723" s="4"/>
      <c r="AK723" s="4"/>
    </row>
    <row r="724" spans="2:38">
      <c r="B724" s="175" t="s">
        <v>5175</v>
      </c>
      <c r="C724" s="174" t="s">
        <v>160</v>
      </c>
      <c r="D724" s="4" t="s">
        <v>2550</v>
      </c>
      <c r="E724" s="4" t="s">
        <v>1831</v>
      </c>
      <c r="F724" s="4" t="s">
        <v>1060</v>
      </c>
      <c r="G724" s="4" t="s">
        <v>6863</v>
      </c>
      <c r="H724" s="4" t="s">
        <v>1353</v>
      </c>
      <c r="I724" s="4" t="s">
        <v>1354</v>
      </c>
      <c r="J724" s="4" t="s">
        <v>6864</v>
      </c>
      <c r="K724" s="139">
        <v>11111111104</v>
      </c>
      <c r="L724" s="139">
        <v>11111111104</v>
      </c>
      <c r="M724" s="4" t="s">
        <v>5203</v>
      </c>
      <c r="N724" s="4" t="s">
        <v>6865</v>
      </c>
      <c r="O724" s="4" t="s">
        <v>6866</v>
      </c>
      <c r="P724" s="186">
        <f t="shared" si="65"/>
        <v>11111111104</v>
      </c>
      <c r="Q724" s="186">
        <f t="shared" si="64"/>
        <v>0</v>
      </c>
      <c r="R724" s="4">
        <v>68</v>
      </c>
      <c r="S724" s="4" t="s">
        <v>70</v>
      </c>
      <c r="T724" s="4" t="s">
        <v>70</v>
      </c>
      <c r="U724" s="140">
        <v>45341</v>
      </c>
      <c r="V724" s="4" t="s">
        <v>1884</v>
      </c>
      <c r="W724" s="4" t="s">
        <v>1954</v>
      </c>
      <c r="X724" s="146" t="s">
        <v>70</v>
      </c>
      <c r="Y724" s="95">
        <v>45353</v>
      </c>
      <c r="Z724" s="4" t="s">
        <v>1888</v>
      </c>
      <c r="AA724" s="4" t="s">
        <v>1886</v>
      </c>
      <c r="AB724" s="141">
        <f t="shared" si="66"/>
        <v>11111111104</v>
      </c>
      <c r="AC724" s="142">
        <f t="shared" si="67"/>
        <v>0</v>
      </c>
      <c r="AD724" s="4"/>
      <c r="AE724" s="4" t="s">
        <v>2037</v>
      </c>
      <c r="AF724" s="252" t="s">
        <v>6867</v>
      </c>
      <c r="AG724" s="4"/>
      <c r="AH724" s="4"/>
      <c r="AI724" s="4"/>
      <c r="AJ724" s="4"/>
      <c r="AK724" s="4"/>
      <c r="AL724" s="95">
        <v>45353</v>
      </c>
    </row>
    <row r="725" spans="2:38">
      <c r="B725" s="175" t="s">
        <v>5175</v>
      </c>
      <c r="C725" s="174" t="s">
        <v>160</v>
      </c>
      <c r="D725" s="4" t="s">
        <v>2550</v>
      </c>
      <c r="E725" s="4" t="s">
        <v>1831</v>
      </c>
      <c r="F725" s="4" t="s">
        <v>1060</v>
      </c>
      <c r="G725" s="4" t="s">
        <v>6868</v>
      </c>
      <c r="H725" s="4" t="s">
        <v>1353</v>
      </c>
      <c r="I725" s="4" t="s">
        <v>1354</v>
      </c>
      <c r="J725" s="4" t="s">
        <v>6869</v>
      </c>
      <c r="K725" s="139">
        <v>51000000000</v>
      </c>
      <c r="L725" s="139">
        <v>51000000000</v>
      </c>
      <c r="M725" s="4" t="s">
        <v>5873</v>
      </c>
      <c r="N725" s="4" t="s">
        <v>6870</v>
      </c>
      <c r="O725" s="4" t="s">
        <v>2842</v>
      </c>
      <c r="P725" s="186">
        <f t="shared" si="65"/>
        <v>51000000000</v>
      </c>
      <c r="Q725" s="186">
        <f t="shared" si="64"/>
        <v>0</v>
      </c>
      <c r="R725" s="4">
        <v>68</v>
      </c>
      <c r="S725" s="4" t="s">
        <v>70</v>
      </c>
      <c r="T725" s="4" t="s">
        <v>70</v>
      </c>
      <c r="U725" s="140">
        <v>45341</v>
      </c>
      <c r="V725" s="4" t="s">
        <v>1884</v>
      </c>
      <c r="W725" s="4" t="s">
        <v>1954</v>
      </c>
      <c r="X725" s="146" t="s">
        <v>70</v>
      </c>
      <c r="Y725" s="95">
        <v>45353</v>
      </c>
      <c r="Z725" s="4" t="s">
        <v>1888</v>
      </c>
      <c r="AA725" s="4" t="s">
        <v>1886</v>
      </c>
      <c r="AB725" s="141">
        <f t="shared" si="66"/>
        <v>51000000000</v>
      </c>
      <c r="AC725" s="142">
        <f t="shared" si="67"/>
        <v>0</v>
      </c>
      <c r="AD725" s="4"/>
      <c r="AE725" s="4" t="s">
        <v>2037</v>
      </c>
      <c r="AF725" s="252" t="s">
        <v>6867</v>
      </c>
      <c r="AG725" s="4"/>
      <c r="AH725" s="4"/>
      <c r="AI725" s="4"/>
      <c r="AJ725" s="4"/>
      <c r="AK725" s="4"/>
      <c r="AL725" s="95">
        <v>45353</v>
      </c>
    </row>
    <row r="726" spans="2:38">
      <c r="B726" s="175" t="s">
        <v>5175</v>
      </c>
      <c r="C726" s="174" t="s">
        <v>160</v>
      </c>
      <c r="D726" s="4" t="s">
        <v>2550</v>
      </c>
      <c r="E726" s="4" t="s">
        <v>1831</v>
      </c>
      <c r="F726" s="4" t="s">
        <v>1060</v>
      </c>
      <c r="G726" s="4" t="s">
        <v>6871</v>
      </c>
      <c r="H726" s="4" t="s">
        <v>1353</v>
      </c>
      <c r="I726" s="4" t="s">
        <v>1354</v>
      </c>
      <c r="J726" s="4" t="s">
        <v>6872</v>
      </c>
      <c r="K726" s="139">
        <v>9584190854</v>
      </c>
      <c r="L726" s="139">
        <v>9584190854</v>
      </c>
      <c r="M726" s="4" t="s">
        <v>5873</v>
      </c>
      <c r="N726" s="4" t="s">
        <v>4266</v>
      </c>
      <c r="O726" s="4" t="s">
        <v>2952</v>
      </c>
      <c r="P726" s="186">
        <f t="shared" si="65"/>
        <v>9584190854</v>
      </c>
      <c r="Q726" s="186">
        <f t="shared" ref="Q726:Q734" si="68">K726-P726</f>
        <v>0</v>
      </c>
      <c r="R726" s="4">
        <v>68</v>
      </c>
      <c r="S726" s="4" t="s">
        <v>70</v>
      </c>
      <c r="T726" s="4" t="s">
        <v>70</v>
      </c>
      <c r="U726" s="140">
        <v>45341</v>
      </c>
      <c r="V726" s="4" t="s">
        <v>1884</v>
      </c>
      <c r="W726" s="4" t="s">
        <v>1954</v>
      </c>
      <c r="X726" s="146" t="s">
        <v>70</v>
      </c>
      <c r="Y726" s="95">
        <v>45353</v>
      </c>
      <c r="Z726" s="4" t="s">
        <v>1888</v>
      </c>
      <c r="AA726" s="4" t="s">
        <v>1886</v>
      </c>
      <c r="AB726" s="141">
        <f t="shared" si="66"/>
        <v>9584190854</v>
      </c>
      <c r="AC726" s="142">
        <f t="shared" si="67"/>
        <v>0</v>
      </c>
      <c r="AD726" s="4"/>
      <c r="AE726" s="4" t="s">
        <v>2037</v>
      </c>
      <c r="AF726" s="252" t="s">
        <v>6867</v>
      </c>
      <c r="AG726" s="4"/>
      <c r="AH726" s="4"/>
      <c r="AI726" s="4"/>
      <c r="AJ726" s="4"/>
      <c r="AK726" s="4"/>
      <c r="AL726" s="95">
        <v>45353</v>
      </c>
    </row>
    <row r="727" spans="2:38">
      <c r="B727" s="175" t="s">
        <v>5175</v>
      </c>
      <c r="C727" s="174" t="s">
        <v>160</v>
      </c>
      <c r="D727" s="4" t="s">
        <v>2550</v>
      </c>
      <c r="E727" s="4" t="s">
        <v>1831</v>
      </c>
      <c r="F727" s="4" t="s">
        <v>1060</v>
      </c>
      <c r="G727" s="4" t="s">
        <v>6873</v>
      </c>
      <c r="H727" s="4" t="s">
        <v>1353</v>
      </c>
      <c r="I727" s="4" t="s">
        <v>1354</v>
      </c>
      <c r="J727" s="4" t="s">
        <v>6874</v>
      </c>
      <c r="K727" s="139">
        <v>23094480200</v>
      </c>
      <c r="L727" s="139">
        <v>23094480200</v>
      </c>
      <c r="M727" s="4" t="s">
        <v>5873</v>
      </c>
      <c r="N727" s="4" t="s">
        <v>3095</v>
      </c>
      <c r="O727" s="4" t="s">
        <v>3470</v>
      </c>
      <c r="P727" s="186">
        <f t="shared" si="65"/>
        <v>23094480200</v>
      </c>
      <c r="Q727" s="186">
        <f t="shared" si="68"/>
        <v>0</v>
      </c>
      <c r="R727" s="4">
        <v>68</v>
      </c>
      <c r="S727" s="4" t="s">
        <v>70</v>
      </c>
      <c r="T727" s="4" t="s">
        <v>70</v>
      </c>
      <c r="U727" s="140">
        <v>45341</v>
      </c>
      <c r="V727" s="4" t="s">
        <v>1884</v>
      </c>
      <c r="W727" s="4" t="s">
        <v>1954</v>
      </c>
      <c r="X727" s="146" t="s">
        <v>70</v>
      </c>
      <c r="Y727" s="95">
        <v>45353</v>
      </c>
      <c r="Z727" s="4" t="s">
        <v>1888</v>
      </c>
      <c r="AA727" s="4" t="s">
        <v>1886</v>
      </c>
      <c r="AB727" s="141">
        <f t="shared" si="66"/>
        <v>23094480200</v>
      </c>
      <c r="AC727" s="142">
        <f t="shared" si="67"/>
        <v>0</v>
      </c>
      <c r="AD727" s="4"/>
      <c r="AE727" s="4" t="s">
        <v>2037</v>
      </c>
      <c r="AF727" s="252" t="s">
        <v>6867</v>
      </c>
      <c r="AG727" s="4"/>
      <c r="AH727" s="4"/>
      <c r="AI727" s="4"/>
      <c r="AJ727" s="4"/>
      <c r="AK727" s="4"/>
      <c r="AL727" s="95">
        <v>45353</v>
      </c>
    </row>
    <row r="728" spans="2:38">
      <c r="B728" s="175" t="s">
        <v>5175</v>
      </c>
      <c r="C728" s="174" t="s">
        <v>160</v>
      </c>
      <c r="D728" s="4" t="s">
        <v>2550</v>
      </c>
      <c r="E728" s="4" t="s">
        <v>1831</v>
      </c>
      <c r="F728" s="4" t="s">
        <v>1060</v>
      </c>
      <c r="G728" s="4" t="s">
        <v>6875</v>
      </c>
      <c r="H728" s="4" t="s">
        <v>1353</v>
      </c>
      <c r="I728" s="4" t="s">
        <v>1354</v>
      </c>
      <c r="J728" s="4" t="s">
        <v>6876</v>
      </c>
      <c r="K728" s="139">
        <v>36852000000</v>
      </c>
      <c r="L728" s="139">
        <v>36852000000</v>
      </c>
      <c r="M728" s="4" t="s">
        <v>5873</v>
      </c>
      <c r="N728" s="4" t="s">
        <v>3333</v>
      </c>
      <c r="O728" s="4" t="s">
        <v>1915</v>
      </c>
      <c r="P728" s="186">
        <f t="shared" si="65"/>
        <v>36852000000</v>
      </c>
      <c r="Q728" s="186">
        <f t="shared" si="68"/>
        <v>0</v>
      </c>
      <c r="R728" s="4">
        <v>68</v>
      </c>
      <c r="S728" s="4" t="s">
        <v>70</v>
      </c>
      <c r="T728" s="4" t="s">
        <v>70</v>
      </c>
      <c r="U728" s="140">
        <v>45341</v>
      </c>
      <c r="V728" s="4" t="s">
        <v>1884</v>
      </c>
      <c r="W728" s="4" t="s">
        <v>1954</v>
      </c>
      <c r="X728" s="146" t="s">
        <v>70</v>
      </c>
      <c r="Y728" s="95">
        <v>45353</v>
      </c>
      <c r="Z728" s="4" t="s">
        <v>1888</v>
      </c>
      <c r="AA728" s="4" t="s">
        <v>1886</v>
      </c>
      <c r="AB728" s="141">
        <f t="shared" si="66"/>
        <v>36852000000</v>
      </c>
      <c r="AC728" s="142">
        <f t="shared" si="67"/>
        <v>0</v>
      </c>
      <c r="AD728" s="4"/>
      <c r="AE728" s="4" t="s">
        <v>2037</v>
      </c>
      <c r="AF728" s="252" t="s">
        <v>6867</v>
      </c>
      <c r="AG728" s="4"/>
      <c r="AH728" s="4"/>
      <c r="AI728" s="4"/>
      <c r="AJ728" s="4"/>
      <c r="AK728" s="4"/>
      <c r="AL728" s="95">
        <v>45353</v>
      </c>
    </row>
    <row r="729" spans="2:38">
      <c r="B729" s="175" t="s">
        <v>5175</v>
      </c>
      <c r="C729" s="174" t="s">
        <v>160</v>
      </c>
      <c r="D729" s="4" t="s">
        <v>2550</v>
      </c>
      <c r="E729" s="4" t="s">
        <v>1831</v>
      </c>
      <c r="F729" s="4" t="s">
        <v>1060</v>
      </c>
      <c r="G729" s="4" t="s">
        <v>6877</v>
      </c>
      <c r="H729" s="4" t="s">
        <v>1353</v>
      </c>
      <c r="I729" s="4" t="s">
        <v>1354</v>
      </c>
      <c r="J729" s="4" t="s">
        <v>6878</v>
      </c>
      <c r="K729" s="139">
        <v>33333333328</v>
      </c>
      <c r="L729" s="139">
        <v>33333333328</v>
      </c>
      <c r="M729" s="4" t="s">
        <v>5203</v>
      </c>
      <c r="N729" s="4" t="s">
        <v>6879</v>
      </c>
      <c r="O729" s="4" t="s">
        <v>6866</v>
      </c>
      <c r="P729" s="186">
        <f t="shared" si="65"/>
        <v>33333333328</v>
      </c>
      <c r="Q729" s="186">
        <f t="shared" si="68"/>
        <v>0</v>
      </c>
      <c r="R729" s="4">
        <v>68</v>
      </c>
      <c r="S729" s="4" t="s">
        <v>70</v>
      </c>
      <c r="T729" s="4" t="s">
        <v>70</v>
      </c>
      <c r="U729" s="140">
        <v>45341</v>
      </c>
      <c r="V729" s="4" t="s">
        <v>1884</v>
      </c>
      <c r="W729" s="4" t="s">
        <v>1954</v>
      </c>
      <c r="X729" s="146" t="s">
        <v>70</v>
      </c>
      <c r="Y729" s="95">
        <v>45353</v>
      </c>
      <c r="Z729" s="4" t="s">
        <v>1888</v>
      </c>
      <c r="AA729" s="4" t="s">
        <v>1886</v>
      </c>
      <c r="AB729" s="141">
        <f t="shared" si="66"/>
        <v>33333333328</v>
      </c>
      <c r="AC729" s="142">
        <f t="shared" si="67"/>
        <v>0</v>
      </c>
      <c r="AD729" s="4"/>
      <c r="AE729" s="4" t="s">
        <v>2037</v>
      </c>
      <c r="AF729" s="252" t="s">
        <v>6867</v>
      </c>
      <c r="AG729" s="4"/>
      <c r="AH729" s="4"/>
      <c r="AI729" s="4"/>
      <c r="AJ729" s="4"/>
      <c r="AK729" s="4"/>
      <c r="AL729" s="95">
        <v>45353</v>
      </c>
    </row>
    <row r="730" spans="2:38">
      <c r="B730" s="175" t="s">
        <v>5175</v>
      </c>
      <c r="C730" s="174" t="s">
        <v>160</v>
      </c>
      <c r="D730" s="4" t="s">
        <v>2550</v>
      </c>
      <c r="E730" s="4" t="s">
        <v>1831</v>
      </c>
      <c r="F730" s="4" t="s">
        <v>1060</v>
      </c>
      <c r="G730" s="4" t="s">
        <v>6880</v>
      </c>
      <c r="H730" s="4" t="s">
        <v>1353</v>
      </c>
      <c r="I730" s="4" t="s">
        <v>1354</v>
      </c>
      <c r="J730" s="4" t="s">
        <v>6881</v>
      </c>
      <c r="K730" s="139">
        <v>52590858883</v>
      </c>
      <c r="L730" s="139">
        <v>52590858883</v>
      </c>
      <c r="M730" s="4" t="s">
        <v>2559</v>
      </c>
      <c r="N730" s="4" t="s">
        <v>3880</v>
      </c>
      <c r="O730" s="4" t="s">
        <v>3496</v>
      </c>
      <c r="P730" s="186">
        <f t="shared" si="65"/>
        <v>52590858883</v>
      </c>
      <c r="Q730" s="186">
        <f t="shared" si="68"/>
        <v>0</v>
      </c>
      <c r="R730" s="4">
        <v>68</v>
      </c>
      <c r="S730" s="4" t="s">
        <v>70</v>
      </c>
      <c r="T730" s="4" t="s">
        <v>70</v>
      </c>
      <c r="U730" s="140">
        <v>45341</v>
      </c>
      <c r="V730" s="4" t="s">
        <v>1884</v>
      </c>
      <c r="W730" s="4" t="s">
        <v>1954</v>
      </c>
      <c r="X730" s="146" t="s">
        <v>70</v>
      </c>
      <c r="Y730" s="95">
        <v>45353</v>
      </c>
      <c r="Z730" s="4" t="s">
        <v>1888</v>
      </c>
      <c r="AA730" s="4" t="s">
        <v>1886</v>
      </c>
      <c r="AB730" s="141">
        <f t="shared" si="66"/>
        <v>52590858883</v>
      </c>
      <c r="AC730" s="142">
        <f t="shared" si="67"/>
        <v>0</v>
      </c>
      <c r="AD730" s="4"/>
      <c r="AE730" s="4" t="s">
        <v>2037</v>
      </c>
      <c r="AF730" s="252" t="s">
        <v>6867</v>
      </c>
      <c r="AG730" s="4"/>
      <c r="AH730" s="4"/>
      <c r="AI730" s="4"/>
      <c r="AJ730" s="4"/>
      <c r="AK730" s="4"/>
      <c r="AL730" s="95">
        <v>45353</v>
      </c>
    </row>
    <row r="731" spans="2:38">
      <c r="B731" s="175" t="s">
        <v>5175</v>
      </c>
      <c r="C731" s="174" t="s">
        <v>160</v>
      </c>
      <c r="D731" s="4" t="s">
        <v>2550</v>
      </c>
      <c r="E731" s="4" t="s">
        <v>1831</v>
      </c>
      <c r="F731" s="4" t="s">
        <v>1060</v>
      </c>
      <c r="G731" s="4" t="s">
        <v>6882</v>
      </c>
      <c r="H731" s="4" t="s">
        <v>1353</v>
      </c>
      <c r="I731" s="4" t="s">
        <v>1354</v>
      </c>
      <c r="J731" s="4" t="s">
        <v>6883</v>
      </c>
      <c r="K731" s="139">
        <v>6137776165</v>
      </c>
      <c r="L731" s="139">
        <v>6137776165</v>
      </c>
      <c r="M731" s="4" t="s">
        <v>1913</v>
      </c>
      <c r="N731" s="4" t="s">
        <v>2715</v>
      </c>
      <c r="O731" s="4" t="s">
        <v>2697</v>
      </c>
      <c r="P731" s="186">
        <f t="shared" si="65"/>
        <v>6137776165</v>
      </c>
      <c r="Q731" s="186">
        <f t="shared" si="68"/>
        <v>0</v>
      </c>
      <c r="R731" s="4">
        <v>68</v>
      </c>
      <c r="S731" s="4" t="s">
        <v>70</v>
      </c>
      <c r="T731" s="4" t="s">
        <v>70</v>
      </c>
      <c r="U731" s="140">
        <v>45341</v>
      </c>
      <c r="V731" s="4" t="s">
        <v>1884</v>
      </c>
      <c r="W731" s="4" t="s">
        <v>1954</v>
      </c>
      <c r="X731" s="146" t="s">
        <v>70</v>
      </c>
      <c r="Y731" s="95">
        <v>45353</v>
      </c>
      <c r="Z731" s="4" t="s">
        <v>1888</v>
      </c>
      <c r="AA731" s="4" t="s">
        <v>1886</v>
      </c>
      <c r="AB731" s="141">
        <f t="shared" si="66"/>
        <v>6137776165</v>
      </c>
      <c r="AC731" s="142">
        <f t="shared" si="67"/>
        <v>0</v>
      </c>
      <c r="AD731" s="4"/>
      <c r="AE731" s="4" t="s">
        <v>2037</v>
      </c>
      <c r="AF731" s="252" t="s">
        <v>6867</v>
      </c>
      <c r="AG731" s="4"/>
      <c r="AH731" s="4"/>
      <c r="AI731" s="4"/>
      <c r="AJ731" s="4"/>
      <c r="AK731" s="4"/>
      <c r="AL731" s="95">
        <v>45353</v>
      </c>
    </row>
    <row r="732" spans="2:38">
      <c r="B732" s="175" t="s">
        <v>5175</v>
      </c>
      <c r="C732" s="174" t="s">
        <v>160</v>
      </c>
      <c r="D732" s="4" t="s">
        <v>2550</v>
      </c>
      <c r="E732" s="4" t="s">
        <v>1831</v>
      </c>
      <c r="F732" s="4" t="s">
        <v>1060</v>
      </c>
      <c r="G732" s="4" t="s">
        <v>6884</v>
      </c>
      <c r="H732" s="4" t="s">
        <v>1353</v>
      </c>
      <c r="I732" s="4" t="s">
        <v>1354</v>
      </c>
      <c r="J732" s="4" t="s">
        <v>6885</v>
      </c>
      <c r="K732" s="139">
        <v>94262525453</v>
      </c>
      <c r="L732" s="139">
        <v>94262525453</v>
      </c>
      <c r="M732" s="4" t="s">
        <v>2509</v>
      </c>
      <c r="N732" s="4" t="s">
        <v>4225</v>
      </c>
      <c r="O732" s="4" t="s">
        <v>6886</v>
      </c>
      <c r="P732" s="186">
        <f t="shared" si="65"/>
        <v>94262525453</v>
      </c>
      <c r="Q732" s="186">
        <f t="shared" si="68"/>
        <v>0</v>
      </c>
      <c r="R732" s="4">
        <v>68</v>
      </c>
      <c r="S732" s="4" t="s">
        <v>70</v>
      </c>
      <c r="T732" s="4" t="s">
        <v>70</v>
      </c>
      <c r="U732" s="140">
        <v>45341</v>
      </c>
      <c r="V732" s="4" t="s">
        <v>1884</v>
      </c>
      <c r="W732" s="4" t="s">
        <v>1954</v>
      </c>
      <c r="X732" s="146" t="s">
        <v>70</v>
      </c>
      <c r="Y732" s="95">
        <v>45353</v>
      </c>
      <c r="Z732" s="4" t="s">
        <v>1888</v>
      </c>
      <c r="AA732" s="4" t="s">
        <v>1886</v>
      </c>
      <c r="AB732" s="141">
        <f t="shared" si="66"/>
        <v>94262525453</v>
      </c>
      <c r="AC732" s="142">
        <f t="shared" si="67"/>
        <v>0</v>
      </c>
      <c r="AD732" s="4"/>
      <c r="AE732" s="4" t="s">
        <v>2037</v>
      </c>
      <c r="AF732" s="252" t="s">
        <v>6867</v>
      </c>
      <c r="AG732" s="4"/>
      <c r="AH732" s="4"/>
      <c r="AI732" s="4"/>
      <c r="AJ732" s="4"/>
      <c r="AK732" s="4"/>
      <c r="AL732" s="95">
        <v>45353</v>
      </c>
    </row>
    <row r="733" spans="2:38">
      <c r="B733" s="175" t="s">
        <v>5175</v>
      </c>
      <c r="C733" s="174" t="s">
        <v>160</v>
      </c>
      <c r="D733" s="4" t="s">
        <v>2550</v>
      </c>
      <c r="E733" s="4" t="s">
        <v>1831</v>
      </c>
      <c r="F733" s="4" t="s">
        <v>1060</v>
      </c>
      <c r="G733" s="4" t="s">
        <v>6887</v>
      </c>
      <c r="H733" s="4" t="s">
        <v>1353</v>
      </c>
      <c r="I733" s="4" t="s">
        <v>1354</v>
      </c>
      <c r="J733" s="4" t="s">
        <v>6888</v>
      </c>
      <c r="K733" s="139">
        <v>26395970700</v>
      </c>
      <c r="L733" s="139">
        <v>26395970700</v>
      </c>
      <c r="M733" s="4" t="s">
        <v>2509</v>
      </c>
      <c r="N733" s="4" t="s">
        <v>3798</v>
      </c>
      <c r="O733" s="4" t="s">
        <v>2718</v>
      </c>
      <c r="P733" s="186">
        <f t="shared" si="65"/>
        <v>26395970700</v>
      </c>
      <c r="Q733" s="186">
        <f t="shared" si="68"/>
        <v>0</v>
      </c>
      <c r="R733" s="4">
        <v>68</v>
      </c>
      <c r="S733" s="4" t="s">
        <v>70</v>
      </c>
      <c r="T733" s="4" t="s">
        <v>70</v>
      </c>
      <c r="U733" s="140">
        <v>45341</v>
      </c>
      <c r="V733" s="4" t="s">
        <v>1884</v>
      </c>
      <c r="W733" s="4" t="s">
        <v>1954</v>
      </c>
      <c r="X733" s="146" t="s">
        <v>70</v>
      </c>
      <c r="Y733" s="95">
        <v>45353</v>
      </c>
      <c r="Z733" s="4" t="s">
        <v>1888</v>
      </c>
      <c r="AA733" s="4" t="s">
        <v>1886</v>
      </c>
      <c r="AB733" s="141">
        <f t="shared" si="66"/>
        <v>26395970700</v>
      </c>
      <c r="AC733" s="142">
        <f t="shared" si="67"/>
        <v>0</v>
      </c>
      <c r="AD733" s="4"/>
      <c r="AE733" s="4" t="s">
        <v>2037</v>
      </c>
      <c r="AF733" s="252" t="s">
        <v>6867</v>
      </c>
      <c r="AG733" s="4"/>
      <c r="AH733" s="4"/>
      <c r="AI733" s="4"/>
      <c r="AJ733" s="4"/>
      <c r="AK733" s="4"/>
      <c r="AL733" s="95">
        <v>45353</v>
      </c>
    </row>
    <row r="734" spans="2:38">
      <c r="B734" s="175" t="s">
        <v>5175</v>
      </c>
      <c r="C734" s="174" t="s">
        <v>160</v>
      </c>
      <c r="D734" s="4" t="s">
        <v>2550</v>
      </c>
      <c r="E734" s="4" t="s">
        <v>1831</v>
      </c>
      <c r="F734" s="4" t="s">
        <v>1060</v>
      </c>
      <c r="G734" s="4" t="s">
        <v>6889</v>
      </c>
      <c r="H734" s="4" t="s">
        <v>1353</v>
      </c>
      <c r="I734" s="4" t="s">
        <v>1354</v>
      </c>
      <c r="J734" s="4" t="s">
        <v>6890</v>
      </c>
      <c r="K734" s="139">
        <v>360000000000</v>
      </c>
      <c r="L734" s="139">
        <v>360000000000</v>
      </c>
      <c r="M734" s="4" t="s">
        <v>5698</v>
      </c>
      <c r="N734" s="4" t="s">
        <v>2454</v>
      </c>
      <c r="O734" s="4" t="s">
        <v>6891</v>
      </c>
      <c r="P734" s="186">
        <f t="shared" si="65"/>
        <v>360000000000</v>
      </c>
      <c r="Q734" s="186">
        <f t="shared" si="68"/>
        <v>0</v>
      </c>
      <c r="R734" s="4">
        <v>68</v>
      </c>
      <c r="S734" s="4" t="s">
        <v>70</v>
      </c>
      <c r="T734" s="4" t="s">
        <v>70</v>
      </c>
      <c r="U734" s="140">
        <v>45341</v>
      </c>
      <c r="V734" s="4" t="s">
        <v>1884</v>
      </c>
      <c r="W734" s="4" t="s">
        <v>1954</v>
      </c>
      <c r="X734" s="146" t="s">
        <v>70</v>
      </c>
      <c r="Y734" s="95">
        <v>45353</v>
      </c>
      <c r="Z734" s="4" t="s">
        <v>1888</v>
      </c>
      <c r="AA734" s="4" t="s">
        <v>1886</v>
      </c>
      <c r="AB734" s="141">
        <f t="shared" si="66"/>
        <v>360000000000</v>
      </c>
      <c r="AC734" s="142">
        <f t="shared" si="67"/>
        <v>0</v>
      </c>
      <c r="AD734" s="4"/>
      <c r="AE734" s="4" t="s">
        <v>2037</v>
      </c>
      <c r="AF734" s="252" t="s">
        <v>6867</v>
      </c>
      <c r="AG734" s="4"/>
      <c r="AH734" s="4"/>
      <c r="AI734" s="4"/>
      <c r="AJ734" s="4"/>
      <c r="AK734" s="4"/>
      <c r="AL734" s="95">
        <v>45353</v>
      </c>
    </row>
    <row r="735" spans="2:38">
      <c r="B735" s="145" t="s">
        <v>5175</v>
      </c>
      <c r="C735" s="4" t="s">
        <v>160</v>
      </c>
      <c r="D735" s="4" t="s">
        <v>2550</v>
      </c>
      <c r="E735" s="4" t="s">
        <v>1831</v>
      </c>
      <c r="F735" s="4" t="s">
        <v>1060</v>
      </c>
      <c r="G735" s="4" t="s">
        <v>6892</v>
      </c>
      <c r="H735" s="4" t="s">
        <v>1205</v>
      </c>
      <c r="I735" s="4" t="s">
        <v>1222</v>
      </c>
      <c r="J735" s="4" t="s">
        <v>6893</v>
      </c>
      <c r="K735" s="139">
        <v>135000000000</v>
      </c>
      <c r="L735" s="139">
        <v>135000000000</v>
      </c>
      <c r="M735" s="4" t="s">
        <v>6894</v>
      </c>
      <c r="N735" s="4" t="s">
        <v>3368</v>
      </c>
      <c r="O735" s="4" t="s">
        <v>4751</v>
      </c>
      <c r="P735" s="186">
        <f t="shared" si="65"/>
        <v>135000000000</v>
      </c>
      <c r="Q735" s="186">
        <f t="shared" ref="Q735:Q737" si="69">P735-K735</f>
        <v>0</v>
      </c>
      <c r="R735" s="4">
        <v>200</v>
      </c>
      <c r="S735" s="174" t="s">
        <v>70</v>
      </c>
      <c r="T735" s="4" t="s">
        <v>70</v>
      </c>
      <c r="U735" s="140">
        <v>45348</v>
      </c>
      <c r="V735" s="4" t="s">
        <v>1887</v>
      </c>
      <c r="W735" s="4" t="s">
        <v>1954</v>
      </c>
      <c r="X735" s="146" t="s">
        <v>70</v>
      </c>
      <c r="Y735" s="265">
        <v>45376</v>
      </c>
      <c r="Z735" s="146" t="s">
        <v>1888</v>
      </c>
      <c r="AA735" s="4" t="s">
        <v>1886</v>
      </c>
      <c r="AB735" s="141">
        <f t="shared" si="66"/>
        <v>135000000000</v>
      </c>
      <c r="AC735" s="142">
        <f t="shared" si="67"/>
        <v>0</v>
      </c>
      <c r="AD735" s="4"/>
      <c r="AE735" s="4" t="s">
        <v>2037</v>
      </c>
      <c r="AF735" s="144" t="s">
        <v>9443</v>
      </c>
      <c r="AG735" s="4"/>
      <c r="AH735" s="4"/>
      <c r="AI735" s="4"/>
      <c r="AJ735" s="4"/>
      <c r="AK735" s="4"/>
    </row>
    <row r="736" spans="2:38">
      <c r="B736" s="145" t="s">
        <v>5175</v>
      </c>
      <c r="C736" s="4" t="s">
        <v>160</v>
      </c>
      <c r="D736" s="4" t="s">
        <v>2550</v>
      </c>
      <c r="E736" s="4" t="s">
        <v>1831</v>
      </c>
      <c r="F736" s="4" t="s">
        <v>1060</v>
      </c>
      <c r="G736" s="4" t="s">
        <v>6895</v>
      </c>
      <c r="H736" s="4" t="s">
        <v>1205</v>
      </c>
      <c r="I736" s="4" t="s">
        <v>1222</v>
      </c>
      <c r="J736" s="4" t="s">
        <v>6896</v>
      </c>
      <c r="K736" s="139">
        <v>55000000000</v>
      </c>
      <c r="L736" s="139">
        <v>55000000000</v>
      </c>
      <c r="M736" s="4" t="s">
        <v>6894</v>
      </c>
      <c r="N736" s="4" t="s">
        <v>3210</v>
      </c>
      <c r="O736" s="4" t="s">
        <v>4751</v>
      </c>
      <c r="P736" s="186">
        <f t="shared" si="65"/>
        <v>55000000000</v>
      </c>
      <c r="Q736" s="186">
        <f t="shared" si="69"/>
        <v>0</v>
      </c>
      <c r="R736" s="4">
        <v>200</v>
      </c>
      <c r="S736" s="174" t="s">
        <v>70</v>
      </c>
      <c r="T736" s="4" t="s">
        <v>70</v>
      </c>
      <c r="U736" s="140">
        <v>45348</v>
      </c>
      <c r="V736" s="4" t="s">
        <v>1887</v>
      </c>
      <c r="W736" s="4" t="s">
        <v>1954</v>
      </c>
      <c r="X736" s="146" t="s">
        <v>70</v>
      </c>
      <c r="Y736" s="265">
        <v>45376</v>
      </c>
      <c r="Z736" s="146" t="s">
        <v>1888</v>
      </c>
      <c r="AA736" s="4" t="s">
        <v>1886</v>
      </c>
      <c r="AB736" s="141">
        <f t="shared" si="66"/>
        <v>55000000000</v>
      </c>
      <c r="AC736" s="142">
        <f t="shared" si="67"/>
        <v>0</v>
      </c>
      <c r="AD736" s="4"/>
      <c r="AE736" s="4" t="s">
        <v>2037</v>
      </c>
      <c r="AF736" s="144" t="s">
        <v>9443</v>
      </c>
      <c r="AG736" s="4"/>
      <c r="AH736" s="4"/>
      <c r="AI736" s="4"/>
      <c r="AJ736" s="4"/>
      <c r="AK736" s="4"/>
    </row>
    <row r="737" spans="2:37">
      <c r="B737" s="145" t="s">
        <v>5175</v>
      </c>
      <c r="C737" s="4" t="s">
        <v>160</v>
      </c>
      <c r="D737" s="4" t="s">
        <v>2550</v>
      </c>
      <c r="E737" s="4" t="s">
        <v>1831</v>
      </c>
      <c r="F737" s="4" t="s">
        <v>1060</v>
      </c>
      <c r="G737" s="4" t="s">
        <v>6897</v>
      </c>
      <c r="H737" s="4" t="s">
        <v>1205</v>
      </c>
      <c r="I737" s="4" t="s">
        <v>1222</v>
      </c>
      <c r="J737" s="4" t="s">
        <v>6898</v>
      </c>
      <c r="K737" s="139">
        <v>80000000000</v>
      </c>
      <c r="L737" s="139">
        <v>80000000000</v>
      </c>
      <c r="M737" s="4" t="s">
        <v>5667</v>
      </c>
      <c r="N737" s="4" t="s">
        <v>4306</v>
      </c>
      <c r="O737" s="4" t="s">
        <v>4751</v>
      </c>
      <c r="P737" s="186">
        <f t="shared" si="65"/>
        <v>80000000000</v>
      </c>
      <c r="Q737" s="186">
        <f t="shared" si="69"/>
        <v>0</v>
      </c>
      <c r="R737" s="4">
        <v>200</v>
      </c>
      <c r="S737" s="174" t="s">
        <v>70</v>
      </c>
      <c r="T737" s="4" t="s">
        <v>70</v>
      </c>
      <c r="U737" s="140">
        <v>45348</v>
      </c>
      <c r="V737" s="4" t="s">
        <v>1887</v>
      </c>
      <c r="W737" s="4" t="s">
        <v>1954</v>
      </c>
      <c r="X737" s="146" t="s">
        <v>70</v>
      </c>
      <c r="Y737" s="265">
        <v>45376</v>
      </c>
      <c r="Z737" s="146" t="s">
        <v>1888</v>
      </c>
      <c r="AA737" s="4" t="s">
        <v>1886</v>
      </c>
      <c r="AB737" s="141">
        <f t="shared" si="66"/>
        <v>80000000000</v>
      </c>
      <c r="AC737" s="142">
        <f t="shared" si="67"/>
        <v>0</v>
      </c>
      <c r="AD737" s="4"/>
      <c r="AE737" s="4" t="s">
        <v>2037</v>
      </c>
      <c r="AF737" s="144" t="s">
        <v>9443</v>
      </c>
      <c r="AG737" s="4"/>
      <c r="AH737" s="4"/>
      <c r="AI737" s="4"/>
      <c r="AJ737" s="4"/>
      <c r="AK737" s="4"/>
    </row>
    <row r="738" spans="2:37">
      <c r="B738" s="145" t="s">
        <v>5175</v>
      </c>
      <c r="C738" s="4" t="s">
        <v>160</v>
      </c>
      <c r="D738" s="4" t="s">
        <v>2550</v>
      </c>
      <c r="E738" s="4" t="s">
        <v>1831</v>
      </c>
      <c r="F738" s="4" t="s">
        <v>1060</v>
      </c>
      <c r="G738" s="4" t="s">
        <v>6899</v>
      </c>
      <c r="H738" s="4" t="s">
        <v>1419</v>
      </c>
      <c r="I738" s="4" t="s">
        <v>1420</v>
      </c>
      <c r="J738" s="4" t="s">
        <v>6900</v>
      </c>
      <c r="K738" s="139">
        <v>954408500</v>
      </c>
      <c r="L738" s="139">
        <v>954408500</v>
      </c>
      <c r="M738" s="4" t="s">
        <v>5184</v>
      </c>
      <c r="N738" s="4" t="s">
        <v>6901</v>
      </c>
      <c r="O738" s="4" t="s">
        <v>3058</v>
      </c>
      <c r="P738" s="186">
        <f t="shared" si="65"/>
        <v>954408500</v>
      </c>
      <c r="Q738" s="186">
        <f>K738-P738</f>
        <v>0</v>
      </c>
      <c r="R738" s="4">
        <v>140</v>
      </c>
      <c r="S738" s="4" t="s">
        <v>70</v>
      </c>
      <c r="T738" s="4" t="s">
        <v>70</v>
      </c>
      <c r="U738" s="140">
        <v>45348</v>
      </c>
      <c r="V738" s="4" t="s">
        <v>1887</v>
      </c>
      <c r="W738" s="4" t="s">
        <v>1954</v>
      </c>
      <c r="X738" s="146" t="s">
        <v>70</v>
      </c>
      <c r="Y738" s="146" t="s">
        <v>3521</v>
      </c>
      <c r="Z738" s="146" t="s">
        <v>1885</v>
      </c>
      <c r="AA738" s="4" t="s">
        <v>1886</v>
      </c>
      <c r="AB738" s="141">
        <f t="shared" si="66"/>
        <v>954408500</v>
      </c>
      <c r="AC738" s="142">
        <f t="shared" si="67"/>
        <v>0</v>
      </c>
      <c r="AD738" s="4"/>
      <c r="AE738" s="4" t="s">
        <v>2037</v>
      </c>
      <c r="AF738" s="144" t="s">
        <v>6505</v>
      </c>
      <c r="AG738" s="4"/>
      <c r="AH738" s="4"/>
      <c r="AI738" s="4"/>
      <c r="AJ738" s="4"/>
      <c r="AK738" s="4"/>
    </row>
    <row r="739" spans="2:37">
      <c r="B739" s="145" t="s">
        <v>5175</v>
      </c>
      <c r="C739" s="4" t="s">
        <v>160</v>
      </c>
      <c r="D739" s="4" t="s">
        <v>2550</v>
      </c>
      <c r="E739" s="4" t="s">
        <v>1831</v>
      </c>
      <c r="F739" s="4" t="s">
        <v>1060</v>
      </c>
      <c r="G739" s="4" t="s">
        <v>6903</v>
      </c>
      <c r="H739" s="4" t="s">
        <v>1419</v>
      </c>
      <c r="I739" s="4" t="s">
        <v>1420</v>
      </c>
      <c r="J739" s="4" t="s">
        <v>6904</v>
      </c>
      <c r="K739" s="139">
        <v>1207620000</v>
      </c>
      <c r="L739" s="139">
        <v>1207620000</v>
      </c>
      <c r="M739" s="4" t="s">
        <v>5184</v>
      </c>
      <c r="N739" s="4" t="s">
        <v>6901</v>
      </c>
      <c r="O739" s="4" t="s">
        <v>3058</v>
      </c>
      <c r="P739" s="186">
        <f t="shared" si="65"/>
        <v>1207620000</v>
      </c>
      <c r="Q739" s="186">
        <f t="shared" ref="Q739:Q751" si="70">K739-P739</f>
        <v>0</v>
      </c>
      <c r="R739" s="4">
        <v>140</v>
      </c>
      <c r="S739" s="4" t="s">
        <v>70</v>
      </c>
      <c r="T739" s="4" t="s">
        <v>70</v>
      </c>
      <c r="U739" s="140">
        <v>45348</v>
      </c>
      <c r="V739" s="4" t="s">
        <v>1887</v>
      </c>
      <c r="W739" s="4" t="s">
        <v>1954</v>
      </c>
      <c r="X739" s="146" t="s">
        <v>70</v>
      </c>
      <c r="Y739" s="146" t="s">
        <v>3521</v>
      </c>
      <c r="Z739" s="146" t="s">
        <v>1885</v>
      </c>
      <c r="AA739" s="4" t="s">
        <v>1886</v>
      </c>
      <c r="AB739" s="141">
        <f t="shared" si="66"/>
        <v>1207620000</v>
      </c>
      <c r="AC739" s="142">
        <f t="shared" si="67"/>
        <v>0</v>
      </c>
      <c r="AD739" s="4"/>
      <c r="AE739" s="4" t="s">
        <v>2037</v>
      </c>
      <c r="AF739" s="144" t="s">
        <v>6505</v>
      </c>
      <c r="AG739" s="4"/>
      <c r="AH739" s="4"/>
      <c r="AI739" s="4"/>
      <c r="AJ739" s="4"/>
      <c r="AK739" s="4"/>
    </row>
    <row r="740" spans="2:37">
      <c r="B740" s="145" t="s">
        <v>5175</v>
      </c>
      <c r="C740" s="4" t="s">
        <v>160</v>
      </c>
      <c r="D740" s="4" t="s">
        <v>2550</v>
      </c>
      <c r="E740" s="4" t="s">
        <v>1831</v>
      </c>
      <c r="F740" s="4" t="s">
        <v>1060</v>
      </c>
      <c r="G740" s="4" t="s">
        <v>6905</v>
      </c>
      <c r="H740" s="4" t="s">
        <v>1419</v>
      </c>
      <c r="I740" s="4" t="s">
        <v>1420</v>
      </c>
      <c r="J740" s="4" t="s">
        <v>6906</v>
      </c>
      <c r="K740" s="139">
        <v>5995080000</v>
      </c>
      <c r="L740" s="139">
        <v>5995080000</v>
      </c>
      <c r="M740" s="4" t="s">
        <v>5184</v>
      </c>
      <c r="N740" s="4" t="s">
        <v>4272</v>
      </c>
      <c r="O740" s="4" t="s">
        <v>3058</v>
      </c>
      <c r="P740" s="186">
        <f t="shared" si="65"/>
        <v>5995080000</v>
      </c>
      <c r="Q740" s="186">
        <f t="shared" si="70"/>
        <v>0</v>
      </c>
      <c r="R740" s="4">
        <v>140</v>
      </c>
      <c r="S740" s="4" t="s">
        <v>70</v>
      </c>
      <c r="T740" s="4" t="s">
        <v>70</v>
      </c>
      <c r="U740" s="140">
        <v>45348</v>
      </c>
      <c r="V740" s="4" t="s">
        <v>1887</v>
      </c>
      <c r="W740" s="4" t="s">
        <v>1954</v>
      </c>
      <c r="X740" s="146" t="s">
        <v>70</v>
      </c>
      <c r="Y740" s="146" t="s">
        <v>3521</v>
      </c>
      <c r="Z740" s="146" t="s">
        <v>1885</v>
      </c>
      <c r="AA740" s="4" t="s">
        <v>1886</v>
      </c>
      <c r="AB740" s="141">
        <f t="shared" si="66"/>
        <v>5995080000</v>
      </c>
      <c r="AC740" s="142">
        <f t="shared" si="67"/>
        <v>0</v>
      </c>
      <c r="AD740" s="4"/>
      <c r="AE740" s="4" t="s">
        <v>2037</v>
      </c>
      <c r="AF740" s="144" t="s">
        <v>6505</v>
      </c>
      <c r="AG740" s="4"/>
      <c r="AH740" s="4"/>
      <c r="AI740" s="4"/>
      <c r="AJ740" s="4"/>
      <c r="AK740" s="4"/>
    </row>
    <row r="741" spans="2:37">
      <c r="B741" s="145" t="s">
        <v>5175</v>
      </c>
      <c r="C741" s="4" t="s">
        <v>160</v>
      </c>
      <c r="D741" s="4" t="s">
        <v>2550</v>
      </c>
      <c r="E741" s="4" t="s">
        <v>1831</v>
      </c>
      <c r="F741" s="4" t="s">
        <v>1060</v>
      </c>
      <c r="G741" s="4" t="s">
        <v>6907</v>
      </c>
      <c r="H741" s="4" t="s">
        <v>1419</v>
      </c>
      <c r="I741" s="4" t="s">
        <v>1420</v>
      </c>
      <c r="J741" s="4" t="s">
        <v>6908</v>
      </c>
      <c r="K741" s="139">
        <v>2765568913</v>
      </c>
      <c r="L741" s="139">
        <v>2765568913</v>
      </c>
      <c r="M741" s="4" t="s">
        <v>5184</v>
      </c>
      <c r="N741" s="4" t="s">
        <v>6909</v>
      </c>
      <c r="O741" s="4" t="s">
        <v>3058</v>
      </c>
      <c r="P741" s="186">
        <f t="shared" si="65"/>
        <v>2765568913</v>
      </c>
      <c r="Q741" s="186">
        <f t="shared" si="70"/>
        <v>0</v>
      </c>
      <c r="R741" s="4">
        <v>140</v>
      </c>
      <c r="S741" s="4" t="s">
        <v>70</v>
      </c>
      <c r="T741" s="4" t="s">
        <v>70</v>
      </c>
      <c r="U741" s="140">
        <v>45348</v>
      </c>
      <c r="V741" s="4" t="s">
        <v>1887</v>
      </c>
      <c r="W741" s="4" t="s">
        <v>1954</v>
      </c>
      <c r="X741" s="146" t="s">
        <v>70</v>
      </c>
      <c r="Y741" s="146" t="s">
        <v>3521</v>
      </c>
      <c r="Z741" s="146" t="s">
        <v>1885</v>
      </c>
      <c r="AA741" s="4" t="s">
        <v>1886</v>
      </c>
      <c r="AB741" s="141">
        <f t="shared" si="66"/>
        <v>2765568913</v>
      </c>
      <c r="AC741" s="142">
        <f t="shared" si="67"/>
        <v>0</v>
      </c>
      <c r="AD741" s="4"/>
      <c r="AE741" s="4" t="s">
        <v>2037</v>
      </c>
      <c r="AF741" s="144" t="s">
        <v>6505</v>
      </c>
      <c r="AG741" s="4"/>
      <c r="AH741" s="4"/>
      <c r="AI741" s="4"/>
      <c r="AJ741" s="4"/>
      <c r="AK741" s="4"/>
    </row>
    <row r="742" spans="2:37">
      <c r="B742" s="145" t="s">
        <v>5175</v>
      </c>
      <c r="C742" s="4" t="s">
        <v>160</v>
      </c>
      <c r="D742" s="4" t="s">
        <v>2550</v>
      </c>
      <c r="E742" s="4" t="s">
        <v>1831</v>
      </c>
      <c r="F742" s="4" t="s">
        <v>1060</v>
      </c>
      <c r="G742" s="4" t="s">
        <v>6910</v>
      </c>
      <c r="H742" s="4" t="s">
        <v>1419</v>
      </c>
      <c r="I742" s="4" t="s">
        <v>1420</v>
      </c>
      <c r="J742" s="4" t="s">
        <v>6911</v>
      </c>
      <c r="K742" s="139">
        <v>3263988000</v>
      </c>
      <c r="L742" s="139">
        <v>3263988000</v>
      </c>
      <c r="M742" s="4" t="s">
        <v>5184</v>
      </c>
      <c r="N742" s="4" t="s">
        <v>3892</v>
      </c>
      <c r="O742" s="4" t="s">
        <v>3058</v>
      </c>
      <c r="P742" s="186">
        <f t="shared" si="65"/>
        <v>3263988000</v>
      </c>
      <c r="Q742" s="186">
        <f t="shared" si="70"/>
        <v>0</v>
      </c>
      <c r="R742" s="4">
        <v>140</v>
      </c>
      <c r="S742" s="4" t="s">
        <v>70</v>
      </c>
      <c r="T742" s="4" t="s">
        <v>70</v>
      </c>
      <c r="U742" s="140">
        <v>45348</v>
      </c>
      <c r="V742" s="4" t="s">
        <v>1887</v>
      </c>
      <c r="W742" s="4" t="s">
        <v>1954</v>
      </c>
      <c r="X742" s="146" t="s">
        <v>70</v>
      </c>
      <c r="Y742" s="146" t="s">
        <v>3521</v>
      </c>
      <c r="Z742" s="146" t="s">
        <v>1885</v>
      </c>
      <c r="AA742" s="4" t="s">
        <v>1886</v>
      </c>
      <c r="AB742" s="141">
        <f t="shared" si="66"/>
        <v>3263988000</v>
      </c>
      <c r="AC742" s="142">
        <f t="shared" si="67"/>
        <v>0</v>
      </c>
      <c r="AD742" s="4"/>
      <c r="AE742" s="4" t="s">
        <v>2037</v>
      </c>
      <c r="AF742" s="144" t="s">
        <v>6505</v>
      </c>
      <c r="AG742" s="4"/>
      <c r="AH742" s="4"/>
      <c r="AI742" s="4"/>
      <c r="AJ742" s="4"/>
      <c r="AK742" s="4"/>
    </row>
    <row r="743" spans="2:37">
      <c r="B743" s="145" t="s">
        <v>5175</v>
      </c>
      <c r="C743" s="4" t="s">
        <v>160</v>
      </c>
      <c r="D743" s="4" t="s">
        <v>2550</v>
      </c>
      <c r="E743" s="4" t="s">
        <v>1831</v>
      </c>
      <c r="F743" s="4" t="s">
        <v>1060</v>
      </c>
      <c r="G743" s="4" t="s">
        <v>6912</v>
      </c>
      <c r="H743" s="4" t="s">
        <v>1419</v>
      </c>
      <c r="I743" s="4" t="s">
        <v>1420</v>
      </c>
      <c r="J743" s="4" t="s">
        <v>6913</v>
      </c>
      <c r="K743" s="139">
        <v>4569583200</v>
      </c>
      <c r="L743" s="139">
        <v>4569583200</v>
      </c>
      <c r="M743" s="4" t="s">
        <v>5184</v>
      </c>
      <c r="N743" s="4" t="s">
        <v>4542</v>
      </c>
      <c r="O743" s="4" t="s">
        <v>3058</v>
      </c>
      <c r="P743" s="186">
        <f t="shared" si="65"/>
        <v>4569583200</v>
      </c>
      <c r="Q743" s="186">
        <f t="shared" si="70"/>
        <v>0</v>
      </c>
      <c r="R743" s="4">
        <v>140</v>
      </c>
      <c r="S743" s="4" t="s">
        <v>70</v>
      </c>
      <c r="T743" s="4" t="s">
        <v>70</v>
      </c>
      <c r="U743" s="140">
        <v>45348</v>
      </c>
      <c r="V743" s="4" t="s">
        <v>1887</v>
      </c>
      <c r="W743" s="4" t="s">
        <v>1954</v>
      </c>
      <c r="X743" s="146" t="s">
        <v>70</v>
      </c>
      <c r="Y743" s="146" t="s">
        <v>3521</v>
      </c>
      <c r="Z743" s="146" t="s">
        <v>1885</v>
      </c>
      <c r="AA743" s="4" t="s">
        <v>1886</v>
      </c>
      <c r="AB743" s="141">
        <f t="shared" si="66"/>
        <v>4569583200</v>
      </c>
      <c r="AC743" s="142">
        <f t="shared" si="67"/>
        <v>0</v>
      </c>
      <c r="AD743" s="4"/>
      <c r="AE743" s="4" t="s">
        <v>2037</v>
      </c>
      <c r="AF743" s="144" t="s">
        <v>6505</v>
      </c>
      <c r="AG743" s="4"/>
      <c r="AH743" s="4"/>
      <c r="AI743" s="4"/>
      <c r="AJ743" s="4"/>
      <c r="AK743" s="4"/>
    </row>
    <row r="744" spans="2:37">
      <c r="B744" s="145" t="s">
        <v>5175</v>
      </c>
      <c r="C744" s="4" t="s">
        <v>160</v>
      </c>
      <c r="D744" s="4" t="s">
        <v>2550</v>
      </c>
      <c r="E744" s="4" t="s">
        <v>1831</v>
      </c>
      <c r="F744" s="4" t="s">
        <v>1060</v>
      </c>
      <c r="G744" s="4" t="s">
        <v>6914</v>
      </c>
      <c r="H744" s="4" t="s">
        <v>1419</v>
      </c>
      <c r="I744" s="4" t="s">
        <v>1420</v>
      </c>
      <c r="J744" s="4" t="s">
        <v>6915</v>
      </c>
      <c r="K744" s="139">
        <v>866768890</v>
      </c>
      <c r="L744" s="139">
        <v>866768890</v>
      </c>
      <c r="M744" s="4" t="s">
        <v>5184</v>
      </c>
      <c r="N744" s="4" t="s">
        <v>6916</v>
      </c>
      <c r="O744" s="4" t="s">
        <v>3058</v>
      </c>
      <c r="P744" s="186">
        <f t="shared" si="65"/>
        <v>866768890</v>
      </c>
      <c r="Q744" s="186">
        <f t="shared" si="70"/>
        <v>0</v>
      </c>
      <c r="R744" s="4">
        <v>140</v>
      </c>
      <c r="S744" s="4" t="s">
        <v>70</v>
      </c>
      <c r="T744" s="4" t="s">
        <v>70</v>
      </c>
      <c r="U744" s="140">
        <v>45348</v>
      </c>
      <c r="V744" s="4" t="s">
        <v>1887</v>
      </c>
      <c r="W744" s="4" t="s">
        <v>1954</v>
      </c>
      <c r="X744" s="146" t="s">
        <v>70</v>
      </c>
      <c r="Y744" s="146" t="s">
        <v>3521</v>
      </c>
      <c r="Z744" s="146" t="s">
        <v>1885</v>
      </c>
      <c r="AA744" s="4" t="s">
        <v>1886</v>
      </c>
      <c r="AB744" s="141">
        <f t="shared" si="66"/>
        <v>866768890</v>
      </c>
      <c r="AC744" s="142">
        <f t="shared" si="67"/>
        <v>0</v>
      </c>
      <c r="AD744" s="4"/>
      <c r="AE744" s="4" t="s">
        <v>2037</v>
      </c>
      <c r="AF744" s="144" t="s">
        <v>6505</v>
      </c>
      <c r="AG744" s="4"/>
      <c r="AH744" s="4"/>
      <c r="AI744" s="4"/>
      <c r="AJ744" s="4"/>
      <c r="AK744" s="4"/>
    </row>
    <row r="745" spans="2:37">
      <c r="B745" s="145" t="s">
        <v>5175</v>
      </c>
      <c r="C745" s="4" t="s">
        <v>160</v>
      </c>
      <c r="D745" s="4" t="s">
        <v>2550</v>
      </c>
      <c r="E745" s="4" t="s">
        <v>1831</v>
      </c>
      <c r="F745" s="4" t="s">
        <v>1060</v>
      </c>
      <c r="G745" s="4" t="s">
        <v>6917</v>
      </c>
      <c r="H745" s="4" t="s">
        <v>1419</v>
      </c>
      <c r="I745" s="4" t="s">
        <v>1420</v>
      </c>
      <c r="J745" s="4" t="s">
        <v>6918</v>
      </c>
      <c r="K745" s="139">
        <v>4528246800</v>
      </c>
      <c r="L745" s="139">
        <v>4528246800</v>
      </c>
      <c r="M745" s="4" t="s">
        <v>5184</v>
      </c>
      <c r="N745" s="4" t="s">
        <v>3104</v>
      </c>
      <c r="O745" s="4" t="s">
        <v>3058</v>
      </c>
      <c r="P745" s="186">
        <f t="shared" si="65"/>
        <v>4528246800</v>
      </c>
      <c r="Q745" s="186">
        <f t="shared" si="70"/>
        <v>0</v>
      </c>
      <c r="R745" s="4">
        <v>140</v>
      </c>
      <c r="S745" s="4" t="s">
        <v>70</v>
      </c>
      <c r="T745" s="4" t="s">
        <v>70</v>
      </c>
      <c r="U745" s="140">
        <v>45348</v>
      </c>
      <c r="V745" s="4" t="s">
        <v>1887</v>
      </c>
      <c r="W745" s="4" t="s">
        <v>1954</v>
      </c>
      <c r="X745" s="146" t="s">
        <v>70</v>
      </c>
      <c r="Y745" s="146" t="s">
        <v>3521</v>
      </c>
      <c r="Z745" s="146" t="s">
        <v>1885</v>
      </c>
      <c r="AA745" s="4" t="s">
        <v>1886</v>
      </c>
      <c r="AB745" s="141">
        <f t="shared" si="66"/>
        <v>4528246800</v>
      </c>
      <c r="AC745" s="142">
        <f t="shared" si="67"/>
        <v>0</v>
      </c>
      <c r="AD745" s="4"/>
      <c r="AE745" s="4" t="s">
        <v>2037</v>
      </c>
      <c r="AF745" s="144" t="s">
        <v>6505</v>
      </c>
      <c r="AG745" s="4"/>
      <c r="AH745" s="4"/>
      <c r="AI745" s="4"/>
      <c r="AJ745" s="4"/>
      <c r="AK745" s="4"/>
    </row>
    <row r="746" spans="2:37">
      <c r="B746" s="145" t="s">
        <v>5175</v>
      </c>
      <c r="C746" s="4" t="s">
        <v>160</v>
      </c>
      <c r="D746" s="4" t="s">
        <v>2550</v>
      </c>
      <c r="E746" s="4" t="s">
        <v>1831</v>
      </c>
      <c r="F746" s="4" t="s">
        <v>1060</v>
      </c>
      <c r="G746" s="4" t="s">
        <v>6919</v>
      </c>
      <c r="H746" s="4" t="s">
        <v>1419</v>
      </c>
      <c r="I746" s="4" t="s">
        <v>1420</v>
      </c>
      <c r="J746" s="4" t="s">
        <v>6920</v>
      </c>
      <c r="K746" s="139">
        <v>5110500000</v>
      </c>
      <c r="L746" s="139">
        <v>5110500000</v>
      </c>
      <c r="M746" s="4" t="s">
        <v>5184</v>
      </c>
      <c r="N746" s="4" t="s">
        <v>6921</v>
      </c>
      <c r="O746" s="4" t="s">
        <v>3058</v>
      </c>
      <c r="P746" s="186">
        <f t="shared" si="65"/>
        <v>5110500000</v>
      </c>
      <c r="Q746" s="186">
        <f t="shared" si="70"/>
        <v>0</v>
      </c>
      <c r="R746" s="4">
        <v>140</v>
      </c>
      <c r="S746" s="4" t="s">
        <v>70</v>
      </c>
      <c r="T746" s="4" t="s">
        <v>70</v>
      </c>
      <c r="U746" s="140">
        <v>45348</v>
      </c>
      <c r="V746" s="4" t="s">
        <v>1887</v>
      </c>
      <c r="W746" s="4" t="s">
        <v>1954</v>
      </c>
      <c r="X746" s="146" t="s">
        <v>70</v>
      </c>
      <c r="Y746" s="146" t="s">
        <v>3521</v>
      </c>
      <c r="Z746" s="146" t="s">
        <v>1885</v>
      </c>
      <c r="AA746" s="4" t="s">
        <v>1886</v>
      </c>
      <c r="AB746" s="141">
        <f t="shared" si="66"/>
        <v>5110500000</v>
      </c>
      <c r="AC746" s="142">
        <f t="shared" si="67"/>
        <v>0</v>
      </c>
      <c r="AD746" s="4"/>
      <c r="AE746" s="4" t="s">
        <v>2037</v>
      </c>
      <c r="AF746" s="144" t="s">
        <v>6505</v>
      </c>
      <c r="AG746" s="4"/>
      <c r="AH746" s="4"/>
      <c r="AI746" s="4"/>
      <c r="AJ746" s="4"/>
      <c r="AK746" s="4"/>
    </row>
    <row r="747" spans="2:37">
      <c r="B747" s="145" t="s">
        <v>5175</v>
      </c>
      <c r="C747" s="4" t="s">
        <v>160</v>
      </c>
      <c r="D747" s="4" t="s">
        <v>2550</v>
      </c>
      <c r="E747" s="4" t="s">
        <v>1831</v>
      </c>
      <c r="F747" s="4" t="s">
        <v>1060</v>
      </c>
      <c r="G747" s="4" t="s">
        <v>6922</v>
      </c>
      <c r="H747" s="4" t="s">
        <v>1419</v>
      </c>
      <c r="I747" s="4" t="s">
        <v>1420</v>
      </c>
      <c r="J747" s="4" t="s">
        <v>6923</v>
      </c>
      <c r="K747" s="139">
        <v>3020000000</v>
      </c>
      <c r="L747" s="139">
        <v>3020000000</v>
      </c>
      <c r="M747" s="4" t="s">
        <v>5184</v>
      </c>
      <c r="N747" s="4" t="s">
        <v>6924</v>
      </c>
      <c r="O747" s="4" t="s">
        <v>3058</v>
      </c>
      <c r="P747" s="186">
        <f t="shared" si="65"/>
        <v>3020000000</v>
      </c>
      <c r="Q747" s="186">
        <f t="shared" si="70"/>
        <v>0</v>
      </c>
      <c r="R747" s="4">
        <v>140</v>
      </c>
      <c r="S747" s="4" t="s">
        <v>70</v>
      </c>
      <c r="T747" s="4" t="s">
        <v>70</v>
      </c>
      <c r="U747" s="140">
        <v>45348</v>
      </c>
      <c r="V747" s="4" t="s">
        <v>1887</v>
      </c>
      <c r="W747" s="4" t="s">
        <v>1954</v>
      </c>
      <c r="X747" s="146" t="s">
        <v>70</v>
      </c>
      <c r="Y747" s="146" t="s">
        <v>3521</v>
      </c>
      <c r="Z747" s="146" t="s">
        <v>1885</v>
      </c>
      <c r="AA747" s="4" t="s">
        <v>1886</v>
      </c>
      <c r="AB747" s="141">
        <f t="shared" si="66"/>
        <v>3020000000</v>
      </c>
      <c r="AC747" s="142">
        <f t="shared" si="67"/>
        <v>0</v>
      </c>
      <c r="AD747" s="4"/>
      <c r="AE747" s="4" t="s">
        <v>2037</v>
      </c>
      <c r="AF747" s="144" t="s">
        <v>6505</v>
      </c>
      <c r="AG747" s="4"/>
      <c r="AH747" s="4"/>
      <c r="AI747" s="4"/>
      <c r="AJ747" s="4"/>
      <c r="AK747" s="4"/>
    </row>
    <row r="748" spans="2:37">
      <c r="B748" s="145" t="s">
        <v>5175</v>
      </c>
      <c r="C748" s="4" t="s">
        <v>160</v>
      </c>
      <c r="D748" s="4" t="s">
        <v>2550</v>
      </c>
      <c r="E748" s="4" t="s">
        <v>1831</v>
      </c>
      <c r="F748" s="4" t="s">
        <v>1060</v>
      </c>
      <c r="G748" s="4" t="s">
        <v>6925</v>
      </c>
      <c r="H748" s="4" t="s">
        <v>1419</v>
      </c>
      <c r="I748" s="4" t="s">
        <v>1420</v>
      </c>
      <c r="J748" s="4" t="s">
        <v>6926</v>
      </c>
      <c r="K748" s="139">
        <v>1712880000</v>
      </c>
      <c r="L748" s="139">
        <v>1712880000</v>
      </c>
      <c r="M748" s="4" t="s">
        <v>5184</v>
      </c>
      <c r="N748" s="4" t="s">
        <v>6927</v>
      </c>
      <c r="O748" s="4" t="s">
        <v>3058</v>
      </c>
      <c r="P748" s="186">
        <f t="shared" si="65"/>
        <v>1712880000</v>
      </c>
      <c r="Q748" s="186">
        <f t="shared" si="70"/>
        <v>0</v>
      </c>
      <c r="R748" s="4">
        <v>140</v>
      </c>
      <c r="S748" s="4" t="s">
        <v>70</v>
      </c>
      <c r="T748" s="4" t="s">
        <v>70</v>
      </c>
      <c r="U748" s="140">
        <v>45348</v>
      </c>
      <c r="V748" s="4" t="s">
        <v>1887</v>
      </c>
      <c r="W748" s="4" t="s">
        <v>1954</v>
      </c>
      <c r="X748" s="146" t="s">
        <v>70</v>
      </c>
      <c r="Y748" s="146" t="s">
        <v>3521</v>
      </c>
      <c r="Z748" s="146" t="s">
        <v>1885</v>
      </c>
      <c r="AA748" s="4" t="s">
        <v>1886</v>
      </c>
      <c r="AB748" s="141">
        <f t="shared" si="66"/>
        <v>1712880000</v>
      </c>
      <c r="AC748" s="142">
        <f t="shared" si="67"/>
        <v>0</v>
      </c>
      <c r="AD748" s="4"/>
      <c r="AE748" s="4" t="s">
        <v>2037</v>
      </c>
      <c r="AF748" s="144" t="s">
        <v>6505</v>
      </c>
      <c r="AG748" s="4"/>
      <c r="AH748" s="4"/>
      <c r="AI748" s="4"/>
      <c r="AJ748" s="4"/>
      <c r="AK748" s="4"/>
    </row>
    <row r="749" spans="2:37">
      <c r="B749" s="145" t="s">
        <v>5175</v>
      </c>
      <c r="C749" s="4" t="s">
        <v>160</v>
      </c>
      <c r="D749" s="4" t="s">
        <v>2550</v>
      </c>
      <c r="E749" s="4" t="s">
        <v>1831</v>
      </c>
      <c r="F749" s="4" t="s">
        <v>1060</v>
      </c>
      <c r="G749" s="4" t="s">
        <v>6928</v>
      </c>
      <c r="H749" s="4" t="s">
        <v>1419</v>
      </c>
      <c r="I749" s="4" t="s">
        <v>1420</v>
      </c>
      <c r="J749" s="4" t="s">
        <v>6929</v>
      </c>
      <c r="K749" s="139">
        <v>5995080000</v>
      </c>
      <c r="L749" s="139">
        <v>5995080000</v>
      </c>
      <c r="M749" s="4" t="s">
        <v>5184</v>
      </c>
      <c r="N749" s="4" t="s">
        <v>4398</v>
      </c>
      <c r="O749" s="4" t="s">
        <v>3058</v>
      </c>
      <c r="P749" s="186">
        <f t="shared" si="65"/>
        <v>5995080000</v>
      </c>
      <c r="Q749" s="186">
        <f t="shared" si="70"/>
        <v>0</v>
      </c>
      <c r="R749" s="4">
        <v>140</v>
      </c>
      <c r="S749" s="4" t="s">
        <v>70</v>
      </c>
      <c r="T749" s="4" t="s">
        <v>70</v>
      </c>
      <c r="U749" s="140">
        <v>45348</v>
      </c>
      <c r="V749" s="4" t="s">
        <v>1887</v>
      </c>
      <c r="W749" s="4" t="s">
        <v>1954</v>
      </c>
      <c r="X749" s="146" t="s">
        <v>70</v>
      </c>
      <c r="Y749" s="146" t="s">
        <v>3521</v>
      </c>
      <c r="Z749" s="146" t="s">
        <v>1885</v>
      </c>
      <c r="AA749" s="4" t="s">
        <v>1886</v>
      </c>
      <c r="AB749" s="141">
        <f t="shared" si="66"/>
        <v>5995080000</v>
      </c>
      <c r="AC749" s="142">
        <f t="shared" si="67"/>
        <v>0</v>
      </c>
      <c r="AD749" s="4"/>
      <c r="AE749" s="4" t="s">
        <v>2037</v>
      </c>
      <c r="AF749" s="144" t="s">
        <v>6505</v>
      </c>
      <c r="AG749" s="4"/>
      <c r="AH749" s="4"/>
      <c r="AI749" s="4"/>
      <c r="AJ749" s="4"/>
      <c r="AK749" s="4"/>
    </row>
    <row r="750" spans="2:37">
      <c r="B750" s="145" t="s">
        <v>5175</v>
      </c>
      <c r="C750" s="4" t="s">
        <v>160</v>
      </c>
      <c r="D750" s="4" t="s">
        <v>2550</v>
      </c>
      <c r="E750" s="4" t="s">
        <v>1831</v>
      </c>
      <c r="F750" s="4" t="s">
        <v>1060</v>
      </c>
      <c r="G750" s="4" t="s">
        <v>6930</v>
      </c>
      <c r="H750" s="4" t="s">
        <v>1419</v>
      </c>
      <c r="I750" s="4" t="s">
        <v>1420</v>
      </c>
      <c r="J750" s="4" t="s">
        <v>6931</v>
      </c>
      <c r="K750" s="139">
        <v>22000000000</v>
      </c>
      <c r="L750" s="139">
        <v>22000000000</v>
      </c>
      <c r="M750" s="4" t="s">
        <v>5184</v>
      </c>
      <c r="N750" s="4" t="s">
        <v>2224</v>
      </c>
      <c r="O750" s="4" t="s">
        <v>6932</v>
      </c>
      <c r="P750" s="186">
        <f t="shared" si="65"/>
        <v>22000000000</v>
      </c>
      <c r="Q750" s="186">
        <f t="shared" si="70"/>
        <v>0</v>
      </c>
      <c r="R750" s="4">
        <v>140</v>
      </c>
      <c r="S750" s="4" t="s">
        <v>70</v>
      </c>
      <c r="T750" s="4" t="s">
        <v>70</v>
      </c>
      <c r="U750" s="140">
        <v>45348</v>
      </c>
      <c r="V750" s="4" t="s">
        <v>1887</v>
      </c>
      <c r="W750" s="4" t="s">
        <v>1954</v>
      </c>
      <c r="X750" s="146" t="s">
        <v>70</v>
      </c>
      <c r="Y750" s="146" t="s">
        <v>3521</v>
      </c>
      <c r="Z750" s="146" t="s">
        <v>1885</v>
      </c>
      <c r="AA750" s="4" t="s">
        <v>1886</v>
      </c>
      <c r="AB750" s="141">
        <f t="shared" si="66"/>
        <v>22000000000</v>
      </c>
      <c r="AC750" s="142">
        <f t="shared" si="67"/>
        <v>0</v>
      </c>
      <c r="AD750" s="4"/>
      <c r="AE750" s="4" t="s">
        <v>2037</v>
      </c>
      <c r="AF750" s="144" t="s">
        <v>6505</v>
      </c>
      <c r="AG750" s="4"/>
      <c r="AH750" s="4"/>
      <c r="AI750" s="4"/>
      <c r="AJ750" s="4"/>
      <c r="AK750" s="4"/>
    </row>
    <row r="751" spans="2:37">
      <c r="B751" s="145" t="s">
        <v>5175</v>
      </c>
      <c r="C751" s="4" t="s">
        <v>160</v>
      </c>
      <c r="D751" s="4" t="s">
        <v>2550</v>
      </c>
      <c r="E751" s="4" t="s">
        <v>1831</v>
      </c>
      <c r="F751" s="4" t="s">
        <v>1060</v>
      </c>
      <c r="G751" s="4" t="s">
        <v>6933</v>
      </c>
      <c r="H751" s="4" t="s">
        <v>1419</v>
      </c>
      <c r="I751" s="4" t="s">
        <v>1420</v>
      </c>
      <c r="J751" s="4" t="s">
        <v>6934</v>
      </c>
      <c r="K751" s="139">
        <v>23000000000</v>
      </c>
      <c r="L751" s="139">
        <v>23000000000</v>
      </c>
      <c r="M751" s="4" t="s">
        <v>5184</v>
      </c>
      <c r="N751" s="4" t="s">
        <v>3556</v>
      </c>
      <c r="O751" s="4" t="s">
        <v>6932</v>
      </c>
      <c r="P751" s="186">
        <f t="shared" si="65"/>
        <v>23000000000</v>
      </c>
      <c r="Q751" s="186">
        <f t="shared" si="70"/>
        <v>0</v>
      </c>
      <c r="R751" s="4">
        <v>140</v>
      </c>
      <c r="S751" s="4" t="s">
        <v>70</v>
      </c>
      <c r="T751" s="4" t="s">
        <v>70</v>
      </c>
      <c r="U751" s="140">
        <v>45348</v>
      </c>
      <c r="V751" s="4" t="s">
        <v>1887</v>
      </c>
      <c r="W751" s="4" t="s">
        <v>1954</v>
      </c>
      <c r="X751" s="146" t="s">
        <v>70</v>
      </c>
      <c r="Y751" s="146" t="s">
        <v>3521</v>
      </c>
      <c r="Z751" s="146" t="s">
        <v>1885</v>
      </c>
      <c r="AA751" s="4" t="s">
        <v>1886</v>
      </c>
      <c r="AB751" s="141">
        <f t="shared" si="66"/>
        <v>23000000000</v>
      </c>
      <c r="AC751" s="142">
        <f t="shared" si="67"/>
        <v>0</v>
      </c>
      <c r="AD751" s="4"/>
      <c r="AE751" s="4" t="s">
        <v>2037</v>
      </c>
      <c r="AF751" s="144" t="s">
        <v>6505</v>
      </c>
      <c r="AG751" s="4"/>
      <c r="AH751" s="4"/>
      <c r="AI751" s="4"/>
      <c r="AJ751" s="4"/>
      <c r="AK751" s="4"/>
    </row>
    <row r="752" spans="2:37">
      <c r="B752" s="145" t="s">
        <v>5175</v>
      </c>
      <c r="C752" s="4" t="s">
        <v>160</v>
      </c>
      <c r="D752" s="4" t="s">
        <v>2550</v>
      </c>
      <c r="E752" s="4" t="s">
        <v>1831</v>
      </c>
      <c r="F752" s="4" t="s">
        <v>1060</v>
      </c>
      <c r="G752" s="4" t="s">
        <v>6935</v>
      </c>
      <c r="H752" s="4" t="s">
        <v>1365</v>
      </c>
      <c r="I752" s="4" t="s">
        <v>1366</v>
      </c>
      <c r="J752" s="4" t="s">
        <v>6936</v>
      </c>
      <c r="K752" s="139">
        <v>3703015277</v>
      </c>
      <c r="L752" s="139">
        <v>3703015277</v>
      </c>
      <c r="M752" s="4" t="s">
        <v>6286</v>
      </c>
      <c r="N752" s="4" t="s">
        <v>4254</v>
      </c>
      <c r="O752" s="4" t="s">
        <v>6937</v>
      </c>
      <c r="P752" s="186">
        <f t="shared" si="65"/>
        <v>3703015277</v>
      </c>
      <c r="Q752" s="4"/>
      <c r="R752" s="4">
        <v>133</v>
      </c>
      <c r="S752" s="174" t="s">
        <v>70</v>
      </c>
      <c r="T752" s="143" t="s">
        <v>70</v>
      </c>
      <c r="U752" s="140">
        <v>45351</v>
      </c>
      <c r="V752" s="4" t="s">
        <v>1884</v>
      </c>
      <c r="W752" s="4" t="s">
        <v>1954</v>
      </c>
      <c r="X752" s="146" t="s">
        <v>70</v>
      </c>
      <c r="Y752" s="140">
        <v>45364</v>
      </c>
      <c r="Z752" s="4" t="s">
        <v>1885</v>
      </c>
      <c r="AA752" s="4" t="s">
        <v>1886</v>
      </c>
      <c r="AB752" s="141">
        <f t="shared" si="66"/>
        <v>3703015277</v>
      </c>
      <c r="AC752" s="142">
        <f t="shared" si="67"/>
        <v>0</v>
      </c>
      <c r="AD752" s="4"/>
      <c r="AE752" s="4" t="s">
        <v>2037</v>
      </c>
      <c r="AF752" s="252" t="s">
        <v>1855</v>
      </c>
      <c r="AG752" s="4"/>
      <c r="AH752" s="4"/>
      <c r="AI752" s="4"/>
      <c r="AJ752" s="4"/>
      <c r="AK752" s="4"/>
    </row>
    <row r="753" spans="2:37">
      <c r="B753" s="145" t="s">
        <v>5175</v>
      </c>
      <c r="C753" s="4" t="s">
        <v>160</v>
      </c>
      <c r="D753" s="4" t="s">
        <v>2550</v>
      </c>
      <c r="E753" s="4" t="s">
        <v>1831</v>
      </c>
      <c r="F753" s="4" t="s">
        <v>1060</v>
      </c>
      <c r="G753" s="4" t="s">
        <v>6938</v>
      </c>
      <c r="H753" s="4" t="s">
        <v>1365</v>
      </c>
      <c r="I753" s="4" t="s">
        <v>1366</v>
      </c>
      <c r="J753" s="4" t="s">
        <v>6939</v>
      </c>
      <c r="K753" s="139">
        <v>2996030579</v>
      </c>
      <c r="L753" s="139">
        <v>2996030579</v>
      </c>
      <c r="M753" s="4" t="s">
        <v>6286</v>
      </c>
      <c r="N753" s="4" t="s">
        <v>6940</v>
      </c>
      <c r="O753" s="4" t="s">
        <v>6937</v>
      </c>
      <c r="P753" s="186">
        <f t="shared" si="65"/>
        <v>2996030579</v>
      </c>
      <c r="Q753" s="4"/>
      <c r="R753" s="4">
        <v>133</v>
      </c>
      <c r="S753" s="174" t="s">
        <v>70</v>
      </c>
      <c r="T753" s="143" t="s">
        <v>70</v>
      </c>
      <c r="U753" s="140">
        <v>45351</v>
      </c>
      <c r="V753" s="4" t="s">
        <v>1884</v>
      </c>
      <c r="W753" s="4" t="s">
        <v>1954</v>
      </c>
      <c r="X753" s="146" t="s">
        <v>70</v>
      </c>
      <c r="Y753" s="140">
        <v>45364</v>
      </c>
      <c r="Z753" s="4" t="s">
        <v>1885</v>
      </c>
      <c r="AA753" s="4" t="s">
        <v>1886</v>
      </c>
      <c r="AB753" s="141">
        <f t="shared" si="66"/>
        <v>2996030579</v>
      </c>
      <c r="AC753" s="142">
        <f t="shared" si="67"/>
        <v>0</v>
      </c>
      <c r="AD753" s="4"/>
      <c r="AE753" s="4" t="s">
        <v>2037</v>
      </c>
      <c r="AF753" s="252" t="s">
        <v>1855</v>
      </c>
      <c r="AG753" s="4"/>
      <c r="AH753" s="4"/>
      <c r="AI753" s="4"/>
      <c r="AJ753" s="4"/>
      <c r="AK753" s="4"/>
    </row>
    <row r="754" spans="2:37">
      <c r="B754" s="145" t="s">
        <v>5175</v>
      </c>
      <c r="C754" s="4" t="s">
        <v>160</v>
      </c>
      <c r="D754" s="4" t="s">
        <v>2550</v>
      </c>
      <c r="E754" s="4" t="s">
        <v>1831</v>
      </c>
      <c r="F754" s="4" t="s">
        <v>1060</v>
      </c>
      <c r="G754" s="4" t="s">
        <v>6941</v>
      </c>
      <c r="H754" s="4" t="s">
        <v>1365</v>
      </c>
      <c r="I754" s="4" t="s">
        <v>1366</v>
      </c>
      <c r="J754" s="4" t="s">
        <v>6942</v>
      </c>
      <c r="K754" s="139">
        <v>4286811279</v>
      </c>
      <c r="L754" s="139">
        <v>4286811279</v>
      </c>
      <c r="M754" s="4" t="s">
        <v>6286</v>
      </c>
      <c r="N754" s="4" t="s">
        <v>6943</v>
      </c>
      <c r="O754" s="4" t="s">
        <v>6937</v>
      </c>
      <c r="P754" s="186">
        <f t="shared" si="65"/>
        <v>4286811279</v>
      </c>
      <c r="Q754" s="4"/>
      <c r="R754" s="4">
        <v>133</v>
      </c>
      <c r="S754" s="174" t="s">
        <v>70</v>
      </c>
      <c r="T754" s="143" t="s">
        <v>70</v>
      </c>
      <c r="U754" s="140">
        <v>45351</v>
      </c>
      <c r="V754" s="4" t="s">
        <v>1884</v>
      </c>
      <c r="W754" s="4" t="s">
        <v>1954</v>
      </c>
      <c r="X754" s="146" t="s">
        <v>70</v>
      </c>
      <c r="Y754" s="140">
        <v>45364</v>
      </c>
      <c r="Z754" s="4" t="s">
        <v>1885</v>
      </c>
      <c r="AA754" s="4" t="s">
        <v>1886</v>
      </c>
      <c r="AB754" s="141">
        <f t="shared" si="66"/>
        <v>4286811279</v>
      </c>
      <c r="AC754" s="142">
        <f t="shared" si="67"/>
        <v>0</v>
      </c>
      <c r="AD754" s="4"/>
      <c r="AE754" s="4" t="s">
        <v>2037</v>
      </c>
      <c r="AF754" s="252" t="s">
        <v>1855</v>
      </c>
      <c r="AG754" s="4"/>
      <c r="AH754" s="4"/>
      <c r="AI754" s="4"/>
      <c r="AJ754" s="4"/>
      <c r="AK754" s="4"/>
    </row>
    <row r="755" spans="2:37">
      <c r="B755" s="145" t="s">
        <v>5175</v>
      </c>
      <c r="C755" s="4" t="s">
        <v>160</v>
      </c>
      <c r="D755" s="4" t="s">
        <v>2550</v>
      </c>
      <c r="E755" s="4" t="s">
        <v>1831</v>
      </c>
      <c r="F755" s="4" t="s">
        <v>1060</v>
      </c>
      <c r="G755" s="4" t="s">
        <v>6944</v>
      </c>
      <c r="H755" s="4" t="s">
        <v>1365</v>
      </c>
      <c r="I755" s="4" t="s">
        <v>1366</v>
      </c>
      <c r="J755" s="4" t="s">
        <v>6945</v>
      </c>
      <c r="K755" s="139">
        <v>2896967348</v>
      </c>
      <c r="L755" s="139">
        <v>2896967348</v>
      </c>
      <c r="M755" s="4" t="s">
        <v>6286</v>
      </c>
      <c r="N755" s="4" t="s">
        <v>6946</v>
      </c>
      <c r="O755" s="4" t="s">
        <v>6937</v>
      </c>
      <c r="P755" s="186">
        <f t="shared" si="65"/>
        <v>2896967348</v>
      </c>
      <c r="Q755" s="4"/>
      <c r="R755" s="4">
        <v>133</v>
      </c>
      <c r="S755" s="174" t="s">
        <v>70</v>
      </c>
      <c r="T755" s="143" t="s">
        <v>70</v>
      </c>
      <c r="U755" s="140">
        <v>45351</v>
      </c>
      <c r="V755" s="4" t="s">
        <v>1884</v>
      </c>
      <c r="W755" s="4" t="s">
        <v>1954</v>
      </c>
      <c r="X755" s="146" t="s">
        <v>70</v>
      </c>
      <c r="Y755" s="140">
        <v>45364</v>
      </c>
      <c r="Z755" s="4" t="s">
        <v>1885</v>
      </c>
      <c r="AA755" s="4" t="s">
        <v>1886</v>
      </c>
      <c r="AB755" s="141">
        <f t="shared" si="66"/>
        <v>2896967348</v>
      </c>
      <c r="AC755" s="142">
        <f t="shared" si="67"/>
        <v>0</v>
      </c>
      <c r="AD755" s="4"/>
      <c r="AE755" s="4" t="s">
        <v>2037</v>
      </c>
      <c r="AF755" s="252" t="s">
        <v>1855</v>
      </c>
      <c r="AG755" s="4"/>
      <c r="AH755" s="4"/>
      <c r="AI755" s="4"/>
      <c r="AJ755" s="4"/>
      <c r="AK755" s="4"/>
    </row>
    <row r="756" spans="2:37">
      <c r="B756" s="145" t="s">
        <v>5175</v>
      </c>
      <c r="C756" s="4" t="s">
        <v>160</v>
      </c>
      <c r="D756" s="4" t="s">
        <v>2550</v>
      </c>
      <c r="E756" s="4" t="s">
        <v>1831</v>
      </c>
      <c r="F756" s="4" t="s">
        <v>1060</v>
      </c>
      <c r="G756" s="4" t="s">
        <v>6947</v>
      </c>
      <c r="H756" s="4" t="s">
        <v>1365</v>
      </c>
      <c r="I756" s="4" t="s">
        <v>1366</v>
      </c>
      <c r="J756" s="4" t="s">
        <v>6948</v>
      </c>
      <c r="K756" s="139">
        <v>3862436436</v>
      </c>
      <c r="L756" s="139">
        <v>3862436436</v>
      </c>
      <c r="M756" s="4" t="s">
        <v>6286</v>
      </c>
      <c r="N756" s="4" t="s">
        <v>6949</v>
      </c>
      <c r="O756" s="4" t="s">
        <v>6937</v>
      </c>
      <c r="P756" s="186">
        <f t="shared" si="65"/>
        <v>3862436436</v>
      </c>
      <c r="Q756" s="4"/>
      <c r="R756" s="4">
        <v>133</v>
      </c>
      <c r="S756" s="174" t="s">
        <v>70</v>
      </c>
      <c r="T756" s="143" t="s">
        <v>70</v>
      </c>
      <c r="U756" s="140">
        <v>45351</v>
      </c>
      <c r="V756" s="4" t="s">
        <v>1884</v>
      </c>
      <c r="W756" s="4" t="s">
        <v>1954</v>
      </c>
      <c r="X756" s="146" t="s">
        <v>70</v>
      </c>
      <c r="Y756" s="140">
        <v>45364</v>
      </c>
      <c r="Z756" s="4" t="s">
        <v>1885</v>
      </c>
      <c r="AA756" s="4" t="s">
        <v>1886</v>
      </c>
      <c r="AB756" s="141">
        <f t="shared" si="66"/>
        <v>3862436436</v>
      </c>
      <c r="AC756" s="142">
        <f t="shared" si="67"/>
        <v>0</v>
      </c>
      <c r="AD756" s="4"/>
      <c r="AE756" s="4" t="s">
        <v>2037</v>
      </c>
      <c r="AF756" s="252" t="s">
        <v>1855</v>
      </c>
      <c r="AG756" s="4"/>
      <c r="AH756" s="4"/>
      <c r="AI756" s="4"/>
      <c r="AJ756" s="4"/>
      <c r="AK756" s="4"/>
    </row>
    <row r="757" spans="2:37">
      <c r="B757" s="145" t="s">
        <v>5175</v>
      </c>
      <c r="C757" s="4" t="s">
        <v>160</v>
      </c>
      <c r="D757" s="4" t="s">
        <v>2550</v>
      </c>
      <c r="E757" s="4" t="s">
        <v>1831</v>
      </c>
      <c r="F757" s="4" t="s">
        <v>1060</v>
      </c>
      <c r="G757" s="4" t="s">
        <v>6950</v>
      </c>
      <c r="H757" s="4" t="s">
        <v>1365</v>
      </c>
      <c r="I757" s="4" t="s">
        <v>1366</v>
      </c>
      <c r="J757" s="4" t="s">
        <v>6951</v>
      </c>
      <c r="K757" s="139">
        <v>732727863</v>
      </c>
      <c r="L757" s="139">
        <v>732727863</v>
      </c>
      <c r="M757" s="4" t="s">
        <v>6286</v>
      </c>
      <c r="N757" s="4" t="s">
        <v>6952</v>
      </c>
      <c r="O757" s="4" t="s">
        <v>6937</v>
      </c>
      <c r="P757" s="186">
        <f t="shared" si="65"/>
        <v>732727863</v>
      </c>
      <c r="Q757" s="4"/>
      <c r="R757" s="4">
        <v>133</v>
      </c>
      <c r="S757" s="174" t="s">
        <v>70</v>
      </c>
      <c r="T757" s="143" t="s">
        <v>70</v>
      </c>
      <c r="U757" s="140">
        <v>45351</v>
      </c>
      <c r="V757" s="4" t="s">
        <v>1884</v>
      </c>
      <c r="W757" s="4" t="s">
        <v>1954</v>
      </c>
      <c r="X757" s="146" t="s">
        <v>70</v>
      </c>
      <c r="Y757" s="140">
        <v>45364</v>
      </c>
      <c r="Z757" s="4" t="s">
        <v>1885</v>
      </c>
      <c r="AA757" s="4" t="s">
        <v>1886</v>
      </c>
      <c r="AB757" s="141">
        <f t="shared" si="66"/>
        <v>732727863</v>
      </c>
      <c r="AC757" s="142">
        <f t="shared" si="67"/>
        <v>0</v>
      </c>
      <c r="AD757" s="4"/>
      <c r="AE757" s="4" t="s">
        <v>2037</v>
      </c>
      <c r="AF757" s="252" t="s">
        <v>1855</v>
      </c>
      <c r="AG757" s="4"/>
      <c r="AH757" s="4"/>
      <c r="AI757" s="4"/>
      <c r="AJ757" s="4"/>
      <c r="AK757" s="4"/>
    </row>
    <row r="758" spans="2:37">
      <c r="B758" s="145" t="s">
        <v>5175</v>
      </c>
      <c r="C758" s="4" t="s">
        <v>160</v>
      </c>
      <c r="D758" s="4" t="s">
        <v>2550</v>
      </c>
      <c r="E758" s="4" t="s">
        <v>1831</v>
      </c>
      <c r="F758" s="4" t="s">
        <v>1060</v>
      </c>
      <c r="G758" s="4" t="s">
        <v>6953</v>
      </c>
      <c r="H758" s="4" t="s">
        <v>1365</v>
      </c>
      <c r="I758" s="4" t="s">
        <v>1366</v>
      </c>
      <c r="J758" s="4" t="s">
        <v>6954</v>
      </c>
      <c r="K758" s="139">
        <v>356566565</v>
      </c>
      <c r="L758" s="139">
        <v>356566565</v>
      </c>
      <c r="M758" s="4" t="s">
        <v>6286</v>
      </c>
      <c r="N758" s="4" t="s">
        <v>6955</v>
      </c>
      <c r="O758" s="4" t="s">
        <v>6937</v>
      </c>
      <c r="P758" s="186">
        <f t="shared" si="65"/>
        <v>356566565</v>
      </c>
      <c r="Q758" s="4"/>
      <c r="R758" s="4">
        <v>133</v>
      </c>
      <c r="S758" s="174" t="s">
        <v>70</v>
      </c>
      <c r="T758" s="143" t="s">
        <v>70</v>
      </c>
      <c r="U758" s="140">
        <v>45351</v>
      </c>
      <c r="V758" s="4" t="s">
        <v>1884</v>
      </c>
      <c r="W758" s="4" t="s">
        <v>1954</v>
      </c>
      <c r="X758" s="146" t="s">
        <v>70</v>
      </c>
      <c r="Y758" s="140">
        <v>45364</v>
      </c>
      <c r="Z758" s="4" t="s">
        <v>1885</v>
      </c>
      <c r="AA758" s="4" t="s">
        <v>1886</v>
      </c>
      <c r="AB758" s="141">
        <f t="shared" si="66"/>
        <v>356566565</v>
      </c>
      <c r="AC758" s="142">
        <f t="shared" si="67"/>
        <v>0</v>
      </c>
      <c r="AD758" s="4"/>
      <c r="AE758" s="4" t="s">
        <v>2037</v>
      </c>
      <c r="AF758" s="252" t="s">
        <v>1855</v>
      </c>
      <c r="AG758" s="4"/>
      <c r="AH758" s="4"/>
      <c r="AI758" s="4"/>
      <c r="AJ758" s="4"/>
      <c r="AK758" s="4"/>
    </row>
    <row r="759" spans="2:37">
      <c r="B759" s="145" t="s">
        <v>5175</v>
      </c>
      <c r="C759" s="4" t="s">
        <v>160</v>
      </c>
      <c r="D759" s="4" t="s">
        <v>2550</v>
      </c>
      <c r="E759" s="4" t="s">
        <v>1831</v>
      </c>
      <c r="F759" s="4" t="s">
        <v>1060</v>
      </c>
      <c r="G759" s="4" t="s">
        <v>6956</v>
      </c>
      <c r="H759" s="4" t="s">
        <v>1365</v>
      </c>
      <c r="I759" s="4" t="s">
        <v>1366</v>
      </c>
      <c r="J759" s="4" t="s">
        <v>6957</v>
      </c>
      <c r="K759" s="139">
        <v>9664018043</v>
      </c>
      <c r="L759" s="139">
        <v>9664018043</v>
      </c>
      <c r="M759" s="4" t="s">
        <v>6286</v>
      </c>
      <c r="N759" s="4" t="s">
        <v>6958</v>
      </c>
      <c r="O759" s="4" t="s">
        <v>6937</v>
      </c>
      <c r="P759" s="186">
        <f t="shared" si="65"/>
        <v>9664018043</v>
      </c>
      <c r="Q759" s="4"/>
      <c r="R759" s="4">
        <v>133</v>
      </c>
      <c r="S759" s="174" t="s">
        <v>70</v>
      </c>
      <c r="T759" s="143" t="s">
        <v>70</v>
      </c>
      <c r="U759" s="140">
        <v>45351</v>
      </c>
      <c r="V759" s="4" t="s">
        <v>1884</v>
      </c>
      <c r="W759" s="4" t="s">
        <v>1954</v>
      </c>
      <c r="X759" s="146" t="s">
        <v>70</v>
      </c>
      <c r="Y759" s="140">
        <v>45364</v>
      </c>
      <c r="Z759" s="4" t="s">
        <v>1885</v>
      </c>
      <c r="AA759" s="4" t="s">
        <v>1886</v>
      </c>
      <c r="AB759" s="141">
        <f t="shared" si="66"/>
        <v>9664018043</v>
      </c>
      <c r="AC759" s="142">
        <f t="shared" si="67"/>
        <v>0</v>
      </c>
      <c r="AD759" s="4"/>
      <c r="AE759" s="4" t="s">
        <v>2037</v>
      </c>
      <c r="AF759" s="252" t="s">
        <v>1855</v>
      </c>
      <c r="AG759" s="4"/>
      <c r="AH759" s="4"/>
      <c r="AI759" s="4"/>
      <c r="AJ759" s="4"/>
      <c r="AK759" s="4"/>
    </row>
    <row r="760" spans="2:37">
      <c r="B760" s="145" t="s">
        <v>5175</v>
      </c>
      <c r="C760" s="4" t="s">
        <v>160</v>
      </c>
      <c r="D760" s="4" t="s">
        <v>2550</v>
      </c>
      <c r="E760" s="4" t="s">
        <v>1831</v>
      </c>
      <c r="F760" s="4" t="s">
        <v>1060</v>
      </c>
      <c r="G760" s="4" t="s">
        <v>6959</v>
      </c>
      <c r="H760" s="4" t="s">
        <v>1365</v>
      </c>
      <c r="I760" s="4" t="s">
        <v>1366</v>
      </c>
      <c r="J760" s="4" t="s">
        <v>6960</v>
      </c>
      <c r="K760" s="139">
        <v>101328861112</v>
      </c>
      <c r="L760" s="139">
        <v>101328861112</v>
      </c>
      <c r="M760" s="4" t="s">
        <v>6286</v>
      </c>
      <c r="N760" s="4" t="s">
        <v>6961</v>
      </c>
      <c r="O760" s="4" t="s">
        <v>6937</v>
      </c>
      <c r="P760" s="186">
        <f t="shared" si="65"/>
        <v>101328861112</v>
      </c>
      <c r="Q760" s="4"/>
      <c r="R760" s="4">
        <v>133</v>
      </c>
      <c r="S760" s="174" t="s">
        <v>70</v>
      </c>
      <c r="T760" s="143" t="s">
        <v>70</v>
      </c>
      <c r="U760" s="140">
        <v>45351</v>
      </c>
      <c r="V760" s="4" t="s">
        <v>1884</v>
      </c>
      <c r="W760" s="4" t="s">
        <v>1954</v>
      </c>
      <c r="X760" s="146" t="s">
        <v>70</v>
      </c>
      <c r="Y760" s="140">
        <v>45364</v>
      </c>
      <c r="Z760" s="4" t="s">
        <v>1885</v>
      </c>
      <c r="AA760" s="4" t="s">
        <v>1886</v>
      </c>
      <c r="AB760" s="141">
        <f t="shared" si="66"/>
        <v>101328861112</v>
      </c>
      <c r="AC760" s="142">
        <f t="shared" si="67"/>
        <v>0</v>
      </c>
      <c r="AD760" s="4"/>
      <c r="AE760" s="4" t="s">
        <v>2037</v>
      </c>
      <c r="AF760" s="252" t="s">
        <v>1855</v>
      </c>
      <c r="AG760" s="4"/>
      <c r="AH760" s="4"/>
      <c r="AI760" s="4"/>
      <c r="AJ760" s="4"/>
      <c r="AK760" s="4"/>
    </row>
    <row r="761" spans="2:37">
      <c r="B761" s="145" t="s">
        <v>5175</v>
      </c>
      <c r="C761" s="4" t="s">
        <v>160</v>
      </c>
      <c r="D761" s="4" t="s">
        <v>2550</v>
      </c>
      <c r="E761" s="4" t="s">
        <v>1831</v>
      </c>
      <c r="F761" s="4" t="s">
        <v>1060</v>
      </c>
      <c r="G761" s="4" t="s">
        <v>6962</v>
      </c>
      <c r="H761" s="4" t="s">
        <v>1365</v>
      </c>
      <c r="I761" s="4" t="s">
        <v>1366</v>
      </c>
      <c r="J761" s="4" t="s">
        <v>6963</v>
      </c>
      <c r="K761" s="139">
        <v>19633411382</v>
      </c>
      <c r="L761" s="139">
        <v>19633411382</v>
      </c>
      <c r="M761" s="4" t="s">
        <v>6286</v>
      </c>
      <c r="N761" s="4" t="s">
        <v>6964</v>
      </c>
      <c r="O761" s="4" t="s">
        <v>6937</v>
      </c>
      <c r="P761" s="186">
        <f t="shared" si="65"/>
        <v>19633411382</v>
      </c>
      <c r="Q761" s="4"/>
      <c r="R761" s="4">
        <v>133</v>
      </c>
      <c r="S761" s="174" t="s">
        <v>70</v>
      </c>
      <c r="T761" s="143" t="s">
        <v>70</v>
      </c>
      <c r="U761" s="140">
        <v>45351</v>
      </c>
      <c r="V761" s="4" t="s">
        <v>1884</v>
      </c>
      <c r="W761" s="4" t="s">
        <v>1954</v>
      </c>
      <c r="X761" s="146" t="s">
        <v>70</v>
      </c>
      <c r="Y761" s="140">
        <v>45364</v>
      </c>
      <c r="Z761" s="4" t="s">
        <v>1885</v>
      </c>
      <c r="AA761" s="4" t="s">
        <v>1886</v>
      </c>
      <c r="AB761" s="141">
        <f t="shared" si="66"/>
        <v>19633411382</v>
      </c>
      <c r="AC761" s="142">
        <f t="shared" si="67"/>
        <v>0</v>
      </c>
      <c r="AD761" s="4"/>
      <c r="AE761" s="4" t="s">
        <v>2037</v>
      </c>
      <c r="AF761" s="252" t="s">
        <v>1855</v>
      </c>
      <c r="AG761" s="4"/>
      <c r="AH761" s="4"/>
      <c r="AI761" s="4"/>
      <c r="AJ761" s="4"/>
      <c r="AK761" s="4"/>
    </row>
    <row r="762" spans="2:37">
      <c r="B762" s="145" t="s">
        <v>5175</v>
      </c>
      <c r="C762" s="4" t="s">
        <v>160</v>
      </c>
      <c r="D762" s="4" t="s">
        <v>2550</v>
      </c>
      <c r="E762" s="4" t="s">
        <v>1831</v>
      </c>
      <c r="F762" s="4" t="s">
        <v>1060</v>
      </c>
      <c r="G762" s="4" t="s">
        <v>6965</v>
      </c>
      <c r="H762" s="4" t="s">
        <v>1365</v>
      </c>
      <c r="I762" s="4" t="s">
        <v>1366</v>
      </c>
      <c r="J762" s="4" t="s">
        <v>6966</v>
      </c>
      <c r="K762" s="139">
        <v>31065188118</v>
      </c>
      <c r="L762" s="139">
        <v>31065188118</v>
      </c>
      <c r="M762" s="4" t="s">
        <v>6286</v>
      </c>
      <c r="N762" s="4" t="s">
        <v>6967</v>
      </c>
      <c r="O762" s="4" t="s">
        <v>6937</v>
      </c>
      <c r="P762" s="186">
        <f t="shared" si="65"/>
        <v>31065188118</v>
      </c>
      <c r="Q762" s="4"/>
      <c r="R762" s="4">
        <v>133</v>
      </c>
      <c r="S762" s="174" t="s">
        <v>70</v>
      </c>
      <c r="T762" s="143" t="s">
        <v>70</v>
      </c>
      <c r="U762" s="140">
        <v>45351</v>
      </c>
      <c r="V762" s="4" t="s">
        <v>1884</v>
      </c>
      <c r="W762" s="4" t="s">
        <v>1954</v>
      </c>
      <c r="X762" s="146" t="s">
        <v>70</v>
      </c>
      <c r="Y762" s="140">
        <v>45364</v>
      </c>
      <c r="Z762" s="4" t="s">
        <v>1885</v>
      </c>
      <c r="AA762" s="4" t="s">
        <v>1886</v>
      </c>
      <c r="AB762" s="141">
        <f t="shared" si="66"/>
        <v>31065188118</v>
      </c>
      <c r="AC762" s="142">
        <f t="shared" si="67"/>
        <v>0</v>
      </c>
      <c r="AD762" s="4"/>
      <c r="AE762" s="4" t="s">
        <v>2037</v>
      </c>
      <c r="AF762" s="252" t="s">
        <v>1855</v>
      </c>
      <c r="AG762" s="4"/>
      <c r="AH762" s="4"/>
      <c r="AI762" s="4"/>
      <c r="AJ762" s="4"/>
      <c r="AK762" s="4"/>
    </row>
    <row r="763" spans="2:37">
      <c r="B763" s="145" t="s">
        <v>5175</v>
      </c>
      <c r="C763" s="4" t="s">
        <v>160</v>
      </c>
      <c r="D763" s="4" t="s">
        <v>2550</v>
      </c>
      <c r="E763" s="4" t="s">
        <v>1831</v>
      </c>
      <c r="F763" s="4" t="s">
        <v>1060</v>
      </c>
      <c r="G763" s="4" t="s">
        <v>6968</v>
      </c>
      <c r="H763" s="4" t="s">
        <v>1365</v>
      </c>
      <c r="I763" s="4" t="s">
        <v>1366</v>
      </c>
      <c r="J763" s="4" t="s">
        <v>6969</v>
      </c>
      <c r="K763" s="139">
        <v>19780078340</v>
      </c>
      <c r="L763" s="139">
        <v>19780078340</v>
      </c>
      <c r="M763" s="4" t="s">
        <v>6286</v>
      </c>
      <c r="N763" s="4" t="s">
        <v>6970</v>
      </c>
      <c r="O763" s="4" t="s">
        <v>6937</v>
      </c>
      <c r="P763" s="186">
        <f t="shared" si="65"/>
        <v>19780078340</v>
      </c>
      <c r="Q763" s="4"/>
      <c r="R763" s="4">
        <v>133</v>
      </c>
      <c r="S763" s="174" t="s">
        <v>70</v>
      </c>
      <c r="T763" s="143" t="s">
        <v>70</v>
      </c>
      <c r="U763" s="140">
        <v>45351</v>
      </c>
      <c r="V763" s="4" t="s">
        <v>1884</v>
      </c>
      <c r="W763" s="4" t="s">
        <v>1954</v>
      </c>
      <c r="X763" s="146" t="s">
        <v>70</v>
      </c>
      <c r="Y763" s="140">
        <v>45364</v>
      </c>
      <c r="Z763" s="4" t="s">
        <v>1885</v>
      </c>
      <c r="AA763" s="4" t="s">
        <v>1886</v>
      </c>
      <c r="AB763" s="141">
        <f t="shared" si="66"/>
        <v>19780078340</v>
      </c>
      <c r="AC763" s="142">
        <f t="shared" si="67"/>
        <v>0</v>
      </c>
      <c r="AD763" s="4"/>
      <c r="AE763" s="4" t="s">
        <v>2037</v>
      </c>
      <c r="AF763" s="252" t="s">
        <v>1855</v>
      </c>
      <c r="AG763" s="4"/>
      <c r="AH763" s="4"/>
      <c r="AI763" s="4"/>
      <c r="AJ763" s="4"/>
      <c r="AK763" s="4"/>
    </row>
    <row r="764" spans="2:37">
      <c r="B764" s="145" t="s">
        <v>5175</v>
      </c>
      <c r="C764" s="4" t="s">
        <v>160</v>
      </c>
      <c r="D764" s="4" t="s">
        <v>2550</v>
      </c>
      <c r="E764" s="4" t="s">
        <v>1831</v>
      </c>
      <c r="F764" s="4" t="s">
        <v>1060</v>
      </c>
      <c r="G764" s="4" t="s">
        <v>6971</v>
      </c>
      <c r="H764" s="4" t="s">
        <v>1365</v>
      </c>
      <c r="I764" s="4" t="s">
        <v>1366</v>
      </c>
      <c r="J764" s="4" t="s">
        <v>6972</v>
      </c>
      <c r="K764" s="139">
        <v>4129877795</v>
      </c>
      <c r="L764" s="139">
        <v>4129877795</v>
      </c>
      <c r="M764" s="4" t="s">
        <v>6286</v>
      </c>
      <c r="N764" s="4" t="s">
        <v>6973</v>
      </c>
      <c r="O764" s="4" t="s">
        <v>6937</v>
      </c>
      <c r="P764" s="186">
        <f t="shared" si="65"/>
        <v>4129877795</v>
      </c>
      <c r="Q764" s="4"/>
      <c r="R764" s="4">
        <v>133</v>
      </c>
      <c r="S764" s="174" t="s">
        <v>70</v>
      </c>
      <c r="T764" s="143" t="s">
        <v>70</v>
      </c>
      <c r="U764" s="140">
        <v>45351</v>
      </c>
      <c r="V764" s="4" t="s">
        <v>1884</v>
      </c>
      <c r="W764" s="4" t="s">
        <v>1954</v>
      </c>
      <c r="X764" s="146" t="s">
        <v>70</v>
      </c>
      <c r="Y764" s="140">
        <v>45364</v>
      </c>
      <c r="Z764" s="4" t="s">
        <v>1885</v>
      </c>
      <c r="AA764" s="4" t="s">
        <v>1886</v>
      </c>
      <c r="AB764" s="141">
        <f t="shared" si="66"/>
        <v>4129877795</v>
      </c>
      <c r="AC764" s="142">
        <f t="shared" si="67"/>
        <v>0</v>
      </c>
      <c r="AD764" s="4"/>
      <c r="AE764" s="4" t="s">
        <v>2037</v>
      </c>
      <c r="AF764" s="252" t="s">
        <v>1855</v>
      </c>
      <c r="AG764" s="4"/>
      <c r="AH764" s="4"/>
      <c r="AI764" s="4"/>
      <c r="AJ764" s="4"/>
      <c r="AK764" s="4"/>
    </row>
    <row r="765" spans="2:37">
      <c r="B765" s="145" t="s">
        <v>5175</v>
      </c>
      <c r="C765" s="4" t="s">
        <v>160</v>
      </c>
      <c r="D765" s="4" t="s">
        <v>2550</v>
      </c>
      <c r="E765" s="4" t="s">
        <v>1831</v>
      </c>
      <c r="F765" s="4" t="s">
        <v>1060</v>
      </c>
      <c r="G765" s="4" t="s">
        <v>6974</v>
      </c>
      <c r="H765" s="4" t="s">
        <v>1365</v>
      </c>
      <c r="I765" s="4" t="s">
        <v>1366</v>
      </c>
      <c r="J765" s="4" t="s">
        <v>6975</v>
      </c>
      <c r="K765" s="139">
        <v>702569417</v>
      </c>
      <c r="L765" s="139">
        <v>702569417</v>
      </c>
      <c r="M765" s="4" t="s">
        <v>6286</v>
      </c>
      <c r="N765" s="4" t="s">
        <v>6976</v>
      </c>
      <c r="O765" s="4" t="s">
        <v>6937</v>
      </c>
      <c r="P765" s="186">
        <f t="shared" si="65"/>
        <v>702569417</v>
      </c>
      <c r="Q765" s="4"/>
      <c r="R765" s="4">
        <v>133</v>
      </c>
      <c r="S765" s="174" t="s">
        <v>70</v>
      </c>
      <c r="T765" s="143" t="s">
        <v>70</v>
      </c>
      <c r="U765" s="140">
        <v>45351</v>
      </c>
      <c r="V765" s="4" t="s">
        <v>1884</v>
      </c>
      <c r="W765" s="4" t="s">
        <v>1954</v>
      </c>
      <c r="X765" s="146" t="s">
        <v>70</v>
      </c>
      <c r="Y765" s="140">
        <v>45364</v>
      </c>
      <c r="Z765" s="4" t="s">
        <v>1885</v>
      </c>
      <c r="AA765" s="4" t="s">
        <v>1886</v>
      </c>
      <c r="AB765" s="141">
        <f t="shared" si="66"/>
        <v>702569417</v>
      </c>
      <c r="AC765" s="142">
        <f t="shared" si="67"/>
        <v>0</v>
      </c>
      <c r="AD765" s="4"/>
      <c r="AE765" s="4" t="s">
        <v>2037</v>
      </c>
      <c r="AF765" s="252" t="s">
        <v>1855</v>
      </c>
      <c r="AG765" s="4"/>
      <c r="AH765" s="4"/>
      <c r="AI765" s="4"/>
      <c r="AJ765" s="4"/>
      <c r="AK765" s="4"/>
    </row>
    <row r="766" spans="2:37">
      <c r="B766" s="145" t="s">
        <v>5175</v>
      </c>
      <c r="C766" s="4" t="s">
        <v>160</v>
      </c>
      <c r="D766" s="4" t="s">
        <v>2550</v>
      </c>
      <c r="E766" s="4" t="s">
        <v>1831</v>
      </c>
      <c r="F766" s="4" t="s">
        <v>1060</v>
      </c>
      <c r="G766" s="4" t="s">
        <v>6977</v>
      </c>
      <c r="H766" s="4" t="s">
        <v>1365</v>
      </c>
      <c r="I766" s="4" t="s">
        <v>1366</v>
      </c>
      <c r="J766" s="4" t="s">
        <v>6978</v>
      </c>
      <c r="K766" s="139">
        <v>155825352756</v>
      </c>
      <c r="L766" s="139">
        <v>155825352756</v>
      </c>
      <c r="M766" s="4" t="s">
        <v>6286</v>
      </c>
      <c r="N766" s="4" t="s">
        <v>6979</v>
      </c>
      <c r="O766" s="4" t="s">
        <v>6937</v>
      </c>
      <c r="P766" s="186">
        <f t="shared" si="65"/>
        <v>155825352756</v>
      </c>
      <c r="Q766" s="4"/>
      <c r="R766" s="4">
        <v>133</v>
      </c>
      <c r="S766" s="174" t="s">
        <v>70</v>
      </c>
      <c r="T766" s="143" t="s">
        <v>70</v>
      </c>
      <c r="U766" s="140">
        <v>45351</v>
      </c>
      <c r="V766" s="4" t="s">
        <v>1884</v>
      </c>
      <c r="W766" s="4" t="s">
        <v>1954</v>
      </c>
      <c r="X766" s="146" t="s">
        <v>70</v>
      </c>
      <c r="Y766" s="140">
        <v>45364</v>
      </c>
      <c r="Z766" s="4" t="s">
        <v>1885</v>
      </c>
      <c r="AA766" s="4" t="s">
        <v>1886</v>
      </c>
      <c r="AB766" s="141">
        <f t="shared" si="66"/>
        <v>155825352756</v>
      </c>
      <c r="AC766" s="142">
        <f t="shared" si="67"/>
        <v>0</v>
      </c>
      <c r="AD766" s="4"/>
      <c r="AE766" s="4" t="s">
        <v>2037</v>
      </c>
      <c r="AF766" s="252" t="s">
        <v>1855</v>
      </c>
      <c r="AG766" s="4"/>
      <c r="AH766" s="4"/>
      <c r="AI766" s="4"/>
      <c r="AJ766" s="4"/>
      <c r="AK766" s="4"/>
    </row>
    <row r="767" spans="2:37">
      <c r="B767" s="145" t="s">
        <v>5175</v>
      </c>
      <c r="C767" s="4" t="s">
        <v>160</v>
      </c>
      <c r="D767" s="4" t="s">
        <v>2550</v>
      </c>
      <c r="E767" s="4" t="s">
        <v>1831</v>
      </c>
      <c r="F767" s="4" t="s">
        <v>1060</v>
      </c>
      <c r="G767" s="4" t="s">
        <v>6980</v>
      </c>
      <c r="H767" s="4" t="s">
        <v>1365</v>
      </c>
      <c r="I767" s="4" t="s">
        <v>1366</v>
      </c>
      <c r="J767" s="4" t="s">
        <v>6981</v>
      </c>
      <c r="K767" s="139">
        <v>8989265450</v>
      </c>
      <c r="L767" s="139">
        <v>8989265450</v>
      </c>
      <c r="M767" s="4" t="s">
        <v>6286</v>
      </c>
      <c r="N767" s="4" t="s">
        <v>6982</v>
      </c>
      <c r="O767" s="4" t="s">
        <v>6937</v>
      </c>
      <c r="P767" s="186">
        <f t="shared" si="65"/>
        <v>8989265450</v>
      </c>
      <c r="Q767" s="4"/>
      <c r="R767" s="4">
        <v>133</v>
      </c>
      <c r="S767" s="174" t="s">
        <v>70</v>
      </c>
      <c r="T767" s="143" t="s">
        <v>70</v>
      </c>
      <c r="U767" s="140">
        <v>45351</v>
      </c>
      <c r="V767" s="4" t="s">
        <v>1884</v>
      </c>
      <c r="W767" s="4" t="s">
        <v>1954</v>
      </c>
      <c r="X767" s="146" t="s">
        <v>70</v>
      </c>
      <c r="Y767" s="140">
        <v>45364</v>
      </c>
      <c r="Z767" s="4" t="s">
        <v>1885</v>
      </c>
      <c r="AA767" s="4" t="s">
        <v>1886</v>
      </c>
      <c r="AB767" s="141">
        <f t="shared" si="66"/>
        <v>8989265450</v>
      </c>
      <c r="AC767" s="142">
        <f t="shared" si="67"/>
        <v>0</v>
      </c>
      <c r="AD767" s="4"/>
      <c r="AE767" s="4" t="s">
        <v>2037</v>
      </c>
      <c r="AF767" s="252" t="s">
        <v>1855</v>
      </c>
      <c r="AG767" s="4"/>
      <c r="AH767" s="4"/>
      <c r="AI767" s="4"/>
      <c r="AJ767" s="4"/>
      <c r="AK767" s="4"/>
    </row>
    <row r="768" spans="2:37">
      <c r="B768" s="145" t="s">
        <v>5175</v>
      </c>
      <c r="C768" s="4" t="s">
        <v>160</v>
      </c>
      <c r="D768" s="4" t="s">
        <v>2550</v>
      </c>
      <c r="E768" s="4" t="s">
        <v>1831</v>
      </c>
      <c r="F768" s="4" t="s">
        <v>1060</v>
      </c>
      <c r="G768" s="4" t="s">
        <v>6983</v>
      </c>
      <c r="H768" s="4" t="s">
        <v>1199</v>
      </c>
      <c r="I768" s="4" t="s">
        <v>1200</v>
      </c>
      <c r="J768" s="4" t="s">
        <v>6984</v>
      </c>
      <c r="K768" s="139">
        <v>140000000000</v>
      </c>
      <c r="L768" s="139">
        <v>140000000000</v>
      </c>
      <c r="M768" s="4" t="s">
        <v>6894</v>
      </c>
      <c r="N768" s="4" t="s">
        <v>3862</v>
      </c>
      <c r="O768" s="4" t="s">
        <v>3878</v>
      </c>
      <c r="P768" s="186">
        <f t="shared" si="65"/>
        <v>140000000000</v>
      </c>
      <c r="Q768" s="186">
        <f t="shared" ref="Q768:Q769" si="71">P768-K768</f>
        <v>0</v>
      </c>
      <c r="R768" s="4">
        <v>198</v>
      </c>
      <c r="S768" s="174" t="s">
        <v>70</v>
      </c>
      <c r="T768" s="4" t="s">
        <v>70</v>
      </c>
      <c r="U768" s="140">
        <v>45348</v>
      </c>
      <c r="V768" s="4" t="s">
        <v>1887</v>
      </c>
      <c r="W768" s="4" t="s">
        <v>1954</v>
      </c>
      <c r="X768" s="146" t="s">
        <v>70</v>
      </c>
      <c r="Y768" s="140">
        <v>45363</v>
      </c>
      <c r="Z768" s="4" t="s">
        <v>1885</v>
      </c>
      <c r="AA768" s="4" t="s">
        <v>1886</v>
      </c>
      <c r="AB768" s="141">
        <f t="shared" si="66"/>
        <v>140000000000</v>
      </c>
      <c r="AC768" s="142">
        <f t="shared" si="67"/>
        <v>0</v>
      </c>
      <c r="AD768" s="4"/>
      <c r="AE768" s="4" t="s">
        <v>2037</v>
      </c>
      <c r="AF768" s="252" t="s">
        <v>6365</v>
      </c>
      <c r="AG768" s="4"/>
      <c r="AH768" s="4"/>
      <c r="AI768" s="4"/>
      <c r="AJ768" s="4"/>
      <c r="AK768" s="4"/>
    </row>
    <row r="769" spans="2:38">
      <c r="B769" s="145" t="s">
        <v>5175</v>
      </c>
      <c r="C769" s="4" t="s">
        <v>160</v>
      </c>
      <c r="D769" s="4" t="s">
        <v>2550</v>
      </c>
      <c r="E769" s="4" t="s">
        <v>1831</v>
      </c>
      <c r="F769" s="4" t="s">
        <v>1060</v>
      </c>
      <c r="G769" s="4" t="s">
        <v>6985</v>
      </c>
      <c r="H769" s="4" t="s">
        <v>1199</v>
      </c>
      <c r="I769" s="4" t="s">
        <v>1200</v>
      </c>
      <c r="J769" s="4" t="s">
        <v>6986</v>
      </c>
      <c r="K769" s="139">
        <v>140000000000</v>
      </c>
      <c r="L769" s="139">
        <v>140000000000</v>
      </c>
      <c r="M769" s="4" t="s">
        <v>6894</v>
      </c>
      <c r="N769" s="4" t="s">
        <v>2564</v>
      </c>
      <c r="O769" s="4" t="s">
        <v>3878</v>
      </c>
      <c r="P769" s="186">
        <f t="shared" si="65"/>
        <v>140000000000</v>
      </c>
      <c r="Q769" s="186">
        <f t="shared" si="71"/>
        <v>0</v>
      </c>
      <c r="R769" s="4">
        <v>198</v>
      </c>
      <c r="S769" s="174" t="s">
        <v>70</v>
      </c>
      <c r="T769" s="4" t="s">
        <v>70</v>
      </c>
      <c r="U769" s="140">
        <v>45348</v>
      </c>
      <c r="V769" s="4" t="s">
        <v>1887</v>
      </c>
      <c r="W769" s="4" t="s">
        <v>1954</v>
      </c>
      <c r="X769" s="146" t="s">
        <v>70</v>
      </c>
      <c r="Y769" s="140">
        <v>45363</v>
      </c>
      <c r="Z769" s="4" t="s">
        <v>1885</v>
      </c>
      <c r="AA769" s="4" t="s">
        <v>1886</v>
      </c>
      <c r="AB769" s="141">
        <f t="shared" si="66"/>
        <v>140000000000</v>
      </c>
      <c r="AC769" s="142">
        <f t="shared" si="67"/>
        <v>0</v>
      </c>
      <c r="AD769" s="4"/>
      <c r="AE769" s="4" t="s">
        <v>2037</v>
      </c>
      <c r="AF769" s="252" t="s">
        <v>6365</v>
      </c>
      <c r="AG769" s="4"/>
      <c r="AH769" s="4"/>
      <c r="AI769" s="4"/>
      <c r="AJ769" s="4"/>
      <c r="AK769" s="4"/>
    </row>
    <row r="770" spans="2:38">
      <c r="B770" s="145" t="s">
        <v>5175</v>
      </c>
      <c r="C770" s="4" t="s">
        <v>160</v>
      </c>
      <c r="D770" s="4" t="s">
        <v>2550</v>
      </c>
      <c r="E770" s="4" t="s">
        <v>1831</v>
      </c>
      <c r="F770" s="4" t="s">
        <v>1060</v>
      </c>
      <c r="G770" s="4" t="s">
        <v>6987</v>
      </c>
      <c r="H770" s="4" t="s">
        <v>1185</v>
      </c>
      <c r="I770" s="4" t="s">
        <v>1186</v>
      </c>
      <c r="J770" s="4" t="s">
        <v>6988</v>
      </c>
      <c r="K770" s="139">
        <v>290000000000</v>
      </c>
      <c r="L770" s="139">
        <v>290000000000</v>
      </c>
      <c r="M770" s="4" t="s">
        <v>5873</v>
      </c>
      <c r="N770" s="4" t="s">
        <v>2811</v>
      </c>
      <c r="O770" s="4" t="s">
        <v>3420</v>
      </c>
      <c r="P770" s="186">
        <f t="shared" si="65"/>
        <v>290000000000</v>
      </c>
      <c r="Q770" s="4"/>
      <c r="R770" s="4">
        <v>226</v>
      </c>
      <c r="S770" s="174" t="s">
        <v>70</v>
      </c>
      <c r="T770" s="4" t="s">
        <v>70</v>
      </c>
      <c r="U770" s="140">
        <v>45348</v>
      </c>
      <c r="V770" s="4" t="s">
        <v>1887</v>
      </c>
      <c r="W770" s="4" t="s">
        <v>1954</v>
      </c>
      <c r="X770" s="146" t="s">
        <v>70</v>
      </c>
      <c r="Y770" s="140">
        <v>45369</v>
      </c>
      <c r="Z770" s="4" t="s">
        <v>1885</v>
      </c>
      <c r="AA770" s="4" t="s">
        <v>1886</v>
      </c>
      <c r="AB770" s="141">
        <f t="shared" si="66"/>
        <v>290000000000</v>
      </c>
      <c r="AC770" s="142">
        <f t="shared" si="67"/>
        <v>0</v>
      </c>
      <c r="AD770" s="4"/>
      <c r="AE770" s="4" t="s">
        <v>2037</v>
      </c>
      <c r="AF770" s="144" t="s">
        <v>6989</v>
      </c>
      <c r="AG770" s="4"/>
      <c r="AH770" s="4"/>
      <c r="AI770" s="4"/>
      <c r="AJ770" s="4"/>
      <c r="AK770" s="4"/>
    </row>
    <row r="771" spans="2:38">
      <c r="B771" s="145" t="s">
        <v>5175</v>
      </c>
      <c r="C771" s="4" t="s">
        <v>160</v>
      </c>
      <c r="D771" s="4" t="s">
        <v>2550</v>
      </c>
      <c r="E771" s="4" t="s">
        <v>1831</v>
      </c>
      <c r="F771" s="4" t="s">
        <v>1060</v>
      </c>
      <c r="G771" s="4" t="s">
        <v>6990</v>
      </c>
      <c r="H771" s="4" t="s">
        <v>1155</v>
      </c>
      <c r="I771" s="4" t="s">
        <v>1156</v>
      </c>
      <c r="J771" s="4" t="s">
        <v>6991</v>
      </c>
      <c r="K771" s="139">
        <v>350000000000</v>
      </c>
      <c r="L771" s="139">
        <v>350000000000</v>
      </c>
      <c r="M771" s="4" t="s">
        <v>6286</v>
      </c>
      <c r="N771" s="4" t="s">
        <v>2597</v>
      </c>
      <c r="O771" s="4" t="s">
        <v>6992</v>
      </c>
      <c r="P771" s="186">
        <f t="shared" si="65"/>
        <v>350000000000</v>
      </c>
      <c r="Q771" s="4"/>
      <c r="R771" s="4">
        <v>232</v>
      </c>
      <c r="S771" s="174" t="s">
        <v>70</v>
      </c>
      <c r="T771" s="4" t="s">
        <v>70</v>
      </c>
      <c r="U771" s="140">
        <v>45348</v>
      </c>
      <c r="V771" s="4" t="s">
        <v>1887</v>
      </c>
      <c r="W771" s="4" t="s">
        <v>1954</v>
      </c>
      <c r="X771" s="146" t="s">
        <v>70</v>
      </c>
      <c r="Y771" s="140">
        <v>45371</v>
      </c>
      <c r="Z771" s="4" t="s">
        <v>1885</v>
      </c>
      <c r="AA771" s="4" t="s">
        <v>1886</v>
      </c>
      <c r="AB771" s="141">
        <f t="shared" si="66"/>
        <v>350000000000</v>
      </c>
      <c r="AC771" s="142">
        <f t="shared" si="67"/>
        <v>0</v>
      </c>
      <c r="AD771" s="4"/>
      <c r="AE771" s="4" t="s">
        <v>2037</v>
      </c>
      <c r="AF771" s="144" t="s">
        <v>6400</v>
      </c>
      <c r="AG771" s="4"/>
      <c r="AH771" s="4"/>
      <c r="AI771" s="4"/>
      <c r="AJ771" s="4"/>
      <c r="AK771" s="4"/>
      <c r="AL771" t="s">
        <v>2116</v>
      </c>
    </row>
    <row r="772" spans="2:38">
      <c r="B772" s="145" t="s">
        <v>5175</v>
      </c>
      <c r="C772" s="4" t="s">
        <v>160</v>
      </c>
      <c r="D772" s="4" t="s">
        <v>2550</v>
      </c>
      <c r="E772" s="4" t="s">
        <v>1831</v>
      </c>
      <c r="F772" s="4" t="s">
        <v>1060</v>
      </c>
      <c r="G772" s="4" t="s">
        <v>6993</v>
      </c>
      <c r="H772" s="4" t="s">
        <v>1155</v>
      </c>
      <c r="I772" s="4" t="s">
        <v>1156</v>
      </c>
      <c r="J772" s="4" t="s">
        <v>6994</v>
      </c>
      <c r="K772" s="139">
        <v>5550000000</v>
      </c>
      <c r="L772" s="139">
        <v>5550000000</v>
      </c>
      <c r="M772" s="4" t="s">
        <v>6286</v>
      </c>
      <c r="N772" s="4" t="s">
        <v>2531</v>
      </c>
      <c r="O772" s="4" t="s">
        <v>6992</v>
      </c>
      <c r="P772" s="186">
        <f t="shared" ref="P772:P835" si="72">L772</f>
        <v>5550000000</v>
      </c>
      <c r="Q772" s="4"/>
      <c r="R772" s="4">
        <v>232</v>
      </c>
      <c r="S772" s="174" t="s">
        <v>70</v>
      </c>
      <c r="T772" s="4" t="s">
        <v>70</v>
      </c>
      <c r="U772" s="140">
        <v>45348</v>
      </c>
      <c r="V772" s="4" t="s">
        <v>1887</v>
      </c>
      <c r="W772" s="4" t="s">
        <v>1954</v>
      </c>
      <c r="X772" s="146" t="s">
        <v>70</v>
      </c>
      <c r="Y772" s="140">
        <v>45371</v>
      </c>
      <c r="Z772" s="4" t="s">
        <v>1885</v>
      </c>
      <c r="AA772" s="4" t="s">
        <v>1886</v>
      </c>
      <c r="AB772" s="141">
        <f t="shared" ref="AB772:AB835" si="73">L772</f>
        <v>5550000000</v>
      </c>
      <c r="AC772" s="142">
        <f t="shared" ref="AC772:AC835" si="74">P772-AB772</f>
        <v>0</v>
      </c>
      <c r="AD772" s="4"/>
      <c r="AE772" s="4" t="s">
        <v>2037</v>
      </c>
      <c r="AF772" s="144" t="s">
        <v>6400</v>
      </c>
      <c r="AG772" s="4"/>
      <c r="AH772" s="4"/>
      <c r="AI772" s="4"/>
      <c r="AJ772" s="4"/>
      <c r="AK772" s="4"/>
      <c r="AL772" t="s">
        <v>2116</v>
      </c>
    </row>
    <row r="773" spans="2:38">
      <c r="B773" s="145" t="s">
        <v>5175</v>
      </c>
      <c r="C773" s="4" t="s">
        <v>160</v>
      </c>
      <c r="D773" s="4" t="s">
        <v>2550</v>
      </c>
      <c r="E773" s="4" t="s">
        <v>1831</v>
      </c>
      <c r="F773" s="4" t="s">
        <v>1060</v>
      </c>
      <c r="G773" s="4" t="s">
        <v>6995</v>
      </c>
      <c r="H773" s="4" t="s">
        <v>1155</v>
      </c>
      <c r="I773" s="4" t="s">
        <v>1156</v>
      </c>
      <c r="J773" s="4" t="s">
        <v>6996</v>
      </c>
      <c r="K773" s="139">
        <v>5460000000</v>
      </c>
      <c r="L773" s="139">
        <v>5460000000</v>
      </c>
      <c r="M773" s="4" t="s">
        <v>6286</v>
      </c>
      <c r="N773" s="4" t="s">
        <v>2711</v>
      </c>
      <c r="O773" s="4" t="s">
        <v>6992</v>
      </c>
      <c r="P773" s="186">
        <f t="shared" si="72"/>
        <v>5460000000</v>
      </c>
      <c r="Q773" s="4"/>
      <c r="R773" s="4">
        <v>232</v>
      </c>
      <c r="S773" s="174" t="s">
        <v>70</v>
      </c>
      <c r="T773" s="4" t="s">
        <v>70</v>
      </c>
      <c r="U773" s="140">
        <v>45348</v>
      </c>
      <c r="V773" s="4" t="s">
        <v>1887</v>
      </c>
      <c r="W773" s="4" t="s">
        <v>1954</v>
      </c>
      <c r="X773" s="146" t="s">
        <v>70</v>
      </c>
      <c r="Y773" s="140">
        <v>45371</v>
      </c>
      <c r="Z773" s="4" t="s">
        <v>1885</v>
      </c>
      <c r="AA773" s="4" t="s">
        <v>1886</v>
      </c>
      <c r="AB773" s="141">
        <f t="shared" si="73"/>
        <v>5460000000</v>
      </c>
      <c r="AC773" s="142">
        <f t="shared" si="74"/>
        <v>0</v>
      </c>
      <c r="AD773" s="4"/>
      <c r="AE773" s="4" t="s">
        <v>2037</v>
      </c>
      <c r="AF773" s="144" t="s">
        <v>6400</v>
      </c>
      <c r="AG773" s="4"/>
      <c r="AH773" s="4"/>
      <c r="AI773" s="4"/>
      <c r="AJ773" s="4"/>
      <c r="AK773" s="4"/>
      <c r="AL773" t="s">
        <v>2116</v>
      </c>
    </row>
    <row r="774" spans="2:38">
      <c r="B774" s="145" t="s">
        <v>5175</v>
      </c>
      <c r="C774" s="4" t="s">
        <v>160</v>
      </c>
      <c r="D774" s="4" t="s">
        <v>2550</v>
      </c>
      <c r="E774" s="4" t="s">
        <v>1831</v>
      </c>
      <c r="F774" s="4" t="s">
        <v>1060</v>
      </c>
      <c r="G774" s="4" t="s">
        <v>6997</v>
      </c>
      <c r="H774" s="4" t="s">
        <v>1201</v>
      </c>
      <c r="I774" s="4" t="s">
        <v>1202</v>
      </c>
      <c r="J774" s="4" t="s">
        <v>6998</v>
      </c>
      <c r="K774" s="139">
        <v>60000000000</v>
      </c>
      <c r="L774" s="139">
        <v>60000000000</v>
      </c>
      <c r="M774" s="4" t="s">
        <v>6894</v>
      </c>
      <c r="N774" s="4" t="s">
        <v>2564</v>
      </c>
      <c r="O774" s="4" t="s">
        <v>6999</v>
      </c>
      <c r="P774" s="186">
        <f t="shared" si="72"/>
        <v>60000000000</v>
      </c>
      <c r="Q774" s="4"/>
      <c r="R774" s="4">
        <v>228</v>
      </c>
      <c r="S774" s="174" t="s">
        <v>70</v>
      </c>
      <c r="T774" s="4" t="s">
        <v>70</v>
      </c>
      <c r="U774" s="140">
        <v>45348</v>
      </c>
      <c r="V774" s="4" t="s">
        <v>1887</v>
      </c>
      <c r="W774" s="4" t="s">
        <v>1954</v>
      </c>
      <c r="X774" s="146" t="s">
        <v>70</v>
      </c>
      <c r="Y774" s="140">
        <v>45363</v>
      </c>
      <c r="Z774" s="4" t="s">
        <v>1885</v>
      </c>
      <c r="AA774" s="4" t="s">
        <v>1886</v>
      </c>
      <c r="AB774" s="141">
        <f t="shared" si="73"/>
        <v>60000000000</v>
      </c>
      <c r="AC774" s="142">
        <f t="shared" si="74"/>
        <v>0</v>
      </c>
      <c r="AD774" s="4"/>
      <c r="AE774" s="4" t="s">
        <v>2037</v>
      </c>
      <c r="AF774" s="252" t="s">
        <v>6382</v>
      </c>
      <c r="AG774" s="4"/>
      <c r="AH774" s="4"/>
      <c r="AI774" s="4"/>
      <c r="AJ774" s="4"/>
      <c r="AK774" s="4"/>
    </row>
    <row r="775" spans="2:38">
      <c r="B775" s="145" t="s">
        <v>5175</v>
      </c>
      <c r="C775" s="4" t="s">
        <v>160</v>
      </c>
      <c r="D775" s="4" t="s">
        <v>2550</v>
      </c>
      <c r="E775" s="4" t="s">
        <v>1831</v>
      </c>
      <c r="F775" s="4" t="s">
        <v>1060</v>
      </c>
      <c r="G775" s="4" t="s">
        <v>7000</v>
      </c>
      <c r="H775" s="4" t="s">
        <v>1201</v>
      </c>
      <c r="I775" s="4" t="s">
        <v>1202</v>
      </c>
      <c r="J775" s="4" t="s">
        <v>7001</v>
      </c>
      <c r="K775" s="139">
        <v>80000000000</v>
      </c>
      <c r="L775" s="139">
        <v>80000000000</v>
      </c>
      <c r="M775" s="4" t="s">
        <v>5667</v>
      </c>
      <c r="N775" s="4" t="s">
        <v>3210</v>
      </c>
      <c r="O775" s="4" t="s">
        <v>6999</v>
      </c>
      <c r="P775" s="186">
        <f t="shared" si="72"/>
        <v>80000000000</v>
      </c>
      <c r="Q775" s="4"/>
      <c r="R775" s="4">
        <v>228</v>
      </c>
      <c r="S775" s="174" t="s">
        <v>70</v>
      </c>
      <c r="T775" s="4" t="s">
        <v>70</v>
      </c>
      <c r="U775" s="140">
        <v>45348</v>
      </c>
      <c r="V775" s="4" t="s">
        <v>1887</v>
      </c>
      <c r="W775" s="4" t="s">
        <v>1954</v>
      </c>
      <c r="X775" s="146" t="s">
        <v>70</v>
      </c>
      <c r="Y775" s="140">
        <v>45363</v>
      </c>
      <c r="Z775" s="4" t="s">
        <v>1885</v>
      </c>
      <c r="AA775" s="4" t="s">
        <v>1886</v>
      </c>
      <c r="AB775" s="141">
        <f t="shared" si="73"/>
        <v>80000000000</v>
      </c>
      <c r="AC775" s="142">
        <f t="shared" si="74"/>
        <v>0</v>
      </c>
      <c r="AD775" s="4"/>
      <c r="AE775" s="4" t="s">
        <v>2037</v>
      </c>
      <c r="AF775" s="252" t="s">
        <v>6382</v>
      </c>
      <c r="AG775" s="4"/>
      <c r="AH775" s="4"/>
      <c r="AI775" s="4"/>
      <c r="AJ775" s="4"/>
      <c r="AK775" s="4"/>
    </row>
    <row r="776" spans="2:38">
      <c r="B776" s="145" t="s">
        <v>5175</v>
      </c>
      <c r="C776" s="4" t="s">
        <v>160</v>
      </c>
      <c r="D776" s="4" t="s">
        <v>2550</v>
      </c>
      <c r="E776" s="4" t="s">
        <v>1831</v>
      </c>
      <c r="F776" s="4" t="s">
        <v>1060</v>
      </c>
      <c r="G776" s="4" t="s">
        <v>7002</v>
      </c>
      <c r="H776" s="4" t="s">
        <v>1201</v>
      </c>
      <c r="I776" s="4" t="s">
        <v>1202</v>
      </c>
      <c r="J776" s="4" t="s">
        <v>7003</v>
      </c>
      <c r="K776" s="139">
        <v>140000000000</v>
      </c>
      <c r="L776" s="139">
        <v>140000000000</v>
      </c>
      <c r="M776" s="4" t="s">
        <v>5667</v>
      </c>
      <c r="N776" s="4" t="s">
        <v>3210</v>
      </c>
      <c r="O776" s="4" t="s">
        <v>6999</v>
      </c>
      <c r="P776" s="186">
        <f t="shared" si="72"/>
        <v>140000000000</v>
      </c>
      <c r="Q776" s="4"/>
      <c r="R776" s="4">
        <v>228</v>
      </c>
      <c r="S776" s="174" t="s">
        <v>70</v>
      </c>
      <c r="T776" s="4" t="s">
        <v>70</v>
      </c>
      <c r="U776" s="140">
        <v>45348</v>
      </c>
      <c r="V776" s="4" t="s">
        <v>1887</v>
      </c>
      <c r="W776" s="4" t="s">
        <v>1954</v>
      </c>
      <c r="X776" s="146" t="s">
        <v>70</v>
      </c>
      <c r="Y776" s="140">
        <v>45363</v>
      </c>
      <c r="Z776" s="4" t="s">
        <v>1885</v>
      </c>
      <c r="AA776" s="4" t="s">
        <v>1886</v>
      </c>
      <c r="AB776" s="141">
        <f t="shared" si="73"/>
        <v>140000000000</v>
      </c>
      <c r="AC776" s="142">
        <f t="shared" si="74"/>
        <v>0</v>
      </c>
      <c r="AD776" s="4"/>
      <c r="AE776" s="4" t="s">
        <v>2037</v>
      </c>
      <c r="AF776" s="252" t="s">
        <v>6382</v>
      </c>
      <c r="AG776" s="4"/>
      <c r="AH776" s="4"/>
      <c r="AI776" s="4"/>
      <c r="AJ776" s="4"/>
      <c r="AK776" s="4"/>
    </row>
    <row r="777" spans="2:38">
      <c r="B777" s="145" t="s">
        <v>5175</v>
      </c>
      <c r="C777" s="4" t="s">
        <v>160</v>
      </c>
      <c r="D777" s="4" t="s">
        <v>2550</v>
      </c>
      <c r="E777" s="4" t="s">
        <v>1831</v>
      </c>
      <c r="F777" s="4" t="s">
        <v>1060</v>
      </c>
      <c r="G777" s="4" t="s">
        <v>7004</v>
      </c>
      <c r="H777" s="4" t="s">
        <v>1223</v>
      </c>
      <c r="I777" s="4" t="s">
        <v>1224</v>
      </c>
      <c r="J777" s="4" t="s">
        <v>7005</v>
      </c>
      <c r="K777" s="139">
        <v>150000000000</v>
      </c>
      <c r="L777" s="139">
        <v>150000000000</v>
      </c>
      <c r="M777" s="4" t="s">
        <v>5873</v>
      </c>
      <c r="N777" s="4" t="s">
        <v>2685</v>
      </c>
      <c r="O777" s="4" t="s">
        <v>2686</v>
      </c>
      <c r="P777" s="186">
        <f t="shared" si="72"/>
        <v>150000000000</v>
      </c>
      <c r="Q777" s="186">
        <f>P777-K777</f>
        <v>0</v>
      </c>
      <c r="R777" s="4">
        <v>196</v>
      </c>
      <c r="S777" s="174" t="s">
        <v>70</v>
      </c>
      <c r="T777" s="4" t="s">
        <v>70</v>
      </c>
      <c r="U777" s="140">
        <v>45348</v>
      </c>
      <c r="V777" s="4" t="s">
        <v>1887</v>
      </c>
      <c r="W777" s="4" t="s">
        <v>1954</v>
      </c>
      <c r="X777" s="146" t="s">
        <v>70</v>
      </c>
      <c r="Y777" s="140">
        <v>45363</v>
      </c>
      <c r="Z777" s="4" t="s">
        <v>1885</v>
      </c>
      <c r="AA777" s="4" t="s">
        <v>1886</v>
      </c>
      <c r="AB777" s="141">
        <f t="shared" si="73"/>
        <v>150000000000</v>
      </c>
      <c r="AC777" s="142">
        <f t="shared" si="74"/>
        <v>0</v>
      </c>
      <c r="AD777" s="4"/>
      <c r="AE777" s="4" t="s">
        <v>2037</v>
      </c>
      <c r="AF777" s="252" t="s">
        <v>7006</v>
      </c>
      <c r="AG777" s="4"/>
      <c r="AH777" s="4"/>
      <c r="AI777" s="4"/>
      <c r="AJ777" s="4"/>
      <c r="AK777" s="4"/>
    </row>
    <row r="778" spans="2:38">
      <c r="B778" s="145" t="s">
        <v>5175</v>
      </c>
      <c r="C778" s="4" t="s">
        <v>160</v>
      </c>
      <c r="D778" s="4" t="s">
        <v>2550</v>
      </c>
      <c r="E778" s="4" t="s">
        <v>1831</v>
      </c>
      <c r="F778" s="4" t="s">
        <v>1060</v>
      </c>
      <c r="G778" s="4" t="s">
        <v>7007</v>
      </c>
      <c r="H778" s="4" t="s">
        <v>1223</v>
      </c>
      <c r="I778" s="4" t="s">
        <v>1224</v>
      </c>
      <c r="J778" s="4" t="s">
        <v>7008</v>
      </c>
      <c r="K778" s="139">
        <v>120000000000</v>
      </c>
      <c r="L778" s="139">
        <v>120000000000</v>
      </c>
      <c r="M778" s="4" t="s">
        <v>5873</v>
      </c>
      <c r="N778" s="4" t="s">
        <v>3502</v>
      </c>
      <c r="O778" s="4" t="s">
        <v>2686</v>
      </c>
      <c r="P778" s="186">
        <f t="shared" si="72"/>
        <v>120000000000</v>
      </c>
      <c r="Q778" s="186">
        <f t="shared" ref="Q778" si="75">P778-K778</f>
        <v>0</v>
      </c>
      <c r="R778" s="4">
        <v>196</v>
      </c>
      <c r="S778" s="174" t="s">
        <v>70</v>
      </c>
      <c r="T778" s="4" t="s">
        <v>70</v>
      </c>
      <c r="U778" s="140">
        <v>45348</v>
      </c>
      <c r="V778" s="4" t="s">
        <v>1887</v>
      </c>
      <c r="W778" s="4" t="s">
        <v>1954</v>
      </c>
      <c r="X778" s="146" t="s">
        <v>70</v>
      </c>
      <c r="Y778" s="140">
        <v>45363</v>
      </c>
      <c r="Z778" s="4" t="s">
        <v>1885</v>
      </c>
      <c r="AA778" s="4" t="s">
        <v>1886</v>
      </c>
      <c r="AB778" s="141">
        <f t="shared" si="73"/>
        <v>120000000000</v>
      </c>
      <c r="AC778" s="142">
        <f t="shared" si="74"/>
        <v>0</v>
      </c>
      <c r="AD778" s="4"/>
      <c r="AE778" s="4" t="s">
        <v>2037</v>
      </c>
      <c r="AF778" s="252" t="s">
        <v>7006</v>
      </c>
      <c r="AG778" s="4"/>
      <c r="AH778" s="4"/>
      <c r="AI778" s="4"/>
      <c r="AJ778" s="4"/>
      <c r="AK778" s="4"/>
    </row>
    <row r="779" spans="2:38">
      <c r="B779" s="175" t="s">
        <v>5175</v>
      </c>
      <c r="C779" s="174" t="s">
        <v>160</v>
      </c>
      <c r="D779" s="4" t="s">
        <v>2550</v>
      </c>
      <c r="E779" s="4" t="s">
        <v>1831</v>
      </c>
      <c r="F779" s="4" t="s">
        <v>1060</v>
      </c>
      <c r="G779" s="4" t="s">
        <v>7009</v>
      </c>
      <c r="H779" s="4" t="s">
        <v>1439</v>
      </c>
      <c r="I779" s="4" t="s">
        <v>1440</v>
      </c>
      <c r="J779" s="4" t="s">
        <v>7010</v>
      </c>
      <c r="K779" s="139">
        <v>1933440000</v>
      </c>
      <c r="L779" s="139">
        <v>1933440000</v>
      </c>
      <c r="M779" s="4" t="s">
        <v>5180</v>
      </c>
      <c r="N779" s="4" t="s">
        <v>2732</v>
      </c>
      <c r="O779" s="4" t="s">
        <v>2622</v>
      </c>
      <c r="P779" s="186">
        <f t="shared" si="72"/>
        <v>1933440000</v>
      </c>
      <c r="Q779" s="186">
        <f t="shared" ref="Q779:Q786" si="76">K779-P779</f>
        <v>0</v>
      </c>
      <c r="R779" s="4">
        <v>44</v>
      </c>
      <c r="S779" s="4" t="s">
        <v>70</v>
      </c>
      <c r="T779" s="4" t="s">
        <v>70</v>
      </c>
      <c r="U779" s="140">
        <v>45341</v>
      </c>
      <c r="V779" s="4" t="s">
        <v>1884</v>
      </c>
      <c r="W779" s="4" t="s">
        <v>1954</v>
      </c>
      <c r="X779" s="146" t="s">
        <v>70</v>
      </c>
      <c r="Y779" s="140">
        <v>45369</v>
      </c>
      <c r="Z779" s="4" t="s">
        <v>1885</v>
      </c>
      <c r="AA779" s="4" t="s">
        <v>1886</v>
      </c>
      <c r="AB779" s="141">
        <f t="shared" si="73"/>
        <v>1933440000</v>
      </c>
      <c r="AC779" s="142">
        <f t="shared" si="74"/>
        <v>0</v>
      </c>
      <c r="AD779" s="4"/>
      <c r="AE779" s="4" t="s">
        <v>2037</v>
      </c>
      <c r="AF779" s="144" t="s">
        <v>7011</v>
      </c>
      <c r="AG779" s="4"/>
      <c r="AH779" s="4"/>
      <c r="AI779" s="4"/>
      <c r="AJ779" s="4"/>
      <c r="AK779" s="4"/>
    </row>
    <row r="780" spans="2:38">
      <c r="B780" s="175" t="s">
        <v>5175</v>
      </c>
      <c r="C780" s="174" t="s">
        <v>160</v>
      </c>
      <c r="D780" s="4" t="s">
        <v>2550</v>
      </c>
      <c r="E780" s="4" t="s">
        <v>1831</v>
      </c>
      <c r="F780" s="4" t="s">
        <v>1060</v>
      </c>
      <c r="G780" s="4" t="s">
        <v>7012</v>
      </c>
      <c r="H780" s="4" t="s">
        <v>1439</v>
      </c>
      <c r="I780" s="4" t="s">
        <v>1440</v>
      </c>
      <c r="J780" s="4" t="s">
        <v>7013</v>
      </c>
      <c r="K780" s="139">
        <v>9464675000</v>
      </c>
      <c r="L780" s="139">
        <v>9464675000</v>
      </c>
      <c r="M780" s="4" t="s">
        <v>7014</v>
      </c>
      <c r="N780" s="4" t="s">
        <v>3361</v>
      </c>
      <c r="O780" s="4" t="s">
        <v>3233</v>
      </c>
      <c r="P780" s="186">
        <f t="shared" si="72"/>
        <v>9464675000</v>
      </c>
      <c r="Q780" s="186">
        <f t="shared" si="76"/>
        <v>0</v>
      </c>
      <c r="R780" s="4">
        <v>44</v>
      </c>
      <c r="S780" s="4" t="s">
        <v>70</v>
      </c>
      <c r="T780" s="4" t="s">
        <v>70</v>
      </c>
      <c r="U780" s="140">
        <v>45341</v>
      </c>
      <c r="V780" s="4" t="s">
        <v>1884</v>
      </c>
      <c r="W780" s="4" t="s">
        <v>1954</v>
      </c>
      <c r="X780" s="146" t="s">
        <v>70</v>
      </c>
      <c r="Y780" s="140">
        <v>45369</v>
      </c>
      <c r="Z780" s="4" t="s">
        <v>1885</v>
      </c>
      <c r="AA780" s="4" t="s">
        <v>1886</v>
      </c>
      <c r="AB780" s="141">
        <f t="shared" si="73"/>
        <v>9464675000</v>
      </c>
      <c r="AC780" s="142">
        <f t="shared" si="74"/>
        <v>0</v>
      </c>
      <c r="AD780" s="4"/>
      <c r="AE780" s="4" t="s">
        <v>2037</v>
      </c>
      <c r="AF780" s="144" t="s">
        <v>7011</v>
      </c>
      <c r="AG780" s="4"/>
      <c r="AH780" s="4"/>
      <c r="AI780" s="4"/>
      <c r="AJ780" s="4"/>
      <c r="AK780" s="4"/>
    </row>
    <row r="781" spans="2:38">
      <c r="B781" s="175" t="s">
        <v>5175</v>
      </c>
      <c r="C781" s="174" t="s">
        <v>160</v>
      </c>
      <c r="D781" s="4" t="s">
        <v>2550</v>
      </c>
      <c r="E781" s="4" t="s">
        <v>1831</v>
      </c>
      <c r="F781" s="4" t="s">
        <v>1060</v>
      </c>
      <c r="G781" s="4" t="s">
        <v>7015</v>
      </c>
      <c r="H781" s="4" t="s">
        <v>1439</v>
      </c>
      <c r="I781" s="4" t="s">
        <v>1440</v>
      </c>
      <c r="J781" s="4" t="s">
        <v>7016</v>
      </c>
      <c r="K781" s="139">
        <v>4674900000</v>
      </c>
      <c r="L781" s="139">
        <v>4674900000</v>
      </c>
      <c r="M781" s="4" t="s">
        <v>7014</v>
      </c>
      <c r="N781" s="4" t="s">
        <v>3027</v>
      </c>
      <c r="O781" s="4" t="s">
        <v>5431</v>
      </c>
      <c r="P781" s="186">
        <f t="shared" si="72"/>
        <v>4674900000</v>
      </c>
      <c r="Q781" s="186">
        <f t="shared" si="76"/>
        <v>0</v>
      </c>
      <c r="R781" s="4">
        <v>44</v>
      </c>
      <c r="S781" s="4" t="s">
        <v>70</v>
      </c>
      <c r="T781" s="4" t="s">
        <v>70</v>
      </c>
      <c r="U781" s="140">
        <v>45341</v>
      </c>
      <c r="V781" s="4" t="s">
        <v>1884</v>
      </c>
      <c r="W781" s="4" t="s">
        <v>1954</v>
      </c>
      <c r="X781" s="146" t="s">
        <v>70</v>
      </c>
      <c r="Y781" s="140">
        <v>45369</v>
      </c>
      <c r="Z781" s="4" t="s">
        <v>1885</v>
      </c>
      <c r="AA781" s="4" t="s">
        <v>1886</v>
      </c>
      <c r="AB781" s="141">
        <f t="shared" si="73"/>
        <v>4674900000</v>
      </c>
      <c r="AC781" s="142">
        <f t="shared" si="74"/>
        <v>0</v>
      </c>
      <c r="AD781" s="4"/>
      <c r="AE781" s="4" t="s">
        <v>2037</v>
      </c>
      <c r="AF781" s="144" t="s">
        <v>7011</v>
      </c>
      <c r="AG781" s="4"/>
      <c r="AH781" s="4"/>
      <c r="AI781" s="4"/>
      <c r="AJ781" s="4"/>
      <c r="AK781" s="4"/>
    </row>
    <row r="782" spans="2:38">
      <c r="B782" s="175" t="s">
        <v>5175</v>
      </c>
      <c r="C782" s="174" t="s">
        <v>160</v>
      </c>
      <c r="D782" s="4" t="s">
        <v>2550</v>
      </c>
      <c r="E782" s="4" t="s">
        <v>1831</v>
      </c>
      <c r="F782" s="4" t="s">
        <v>1060</v>
      </c>
      <c r="G782" s="4" t="s">
        <v>7017</v>
      </c>
      <c r="H782" s="4" t="s">
        <v>1439</v>
      </c>
      <c r="I782" s="4" t="s">
        <v>1440</v>
      </c>
      <c r="J782" s="4" t="s">
        <v>7018</v>
      </c>
      <c r="K782" s="139">
        <v>12616000000</v>
      </c>
      <c r="L782" s="139">
        <v>12616000000</v>
      </c>
      <c r="M782" s="4" t="s">
        <v>7014</v>
      </c>
      <c r="N782" s="4" t="s">
        <v>3690</v>
      </c>
      <c r="O782" s="4" t="s">
        <v>3844</v>
      </c>
      <c r="P782" s="186">
        <f t="shared" si="72"/>
        <v>12616000000</v>
      </c>
      <c r="Q782" s="186">
        <f t="shared" si="76"/>
        <v>0</v>
      </c>
      <c r="R782" s="4">
        <v>44</v>
      </c>
      <c r="S782" s="4" t="s">
        <v>70</v>
      </c>
      <c r="T782" s="4" t="s">
        <v>70</v>
      </c>
      <c r="U782" s="140">
        <v>45341</v>
      </c>
      <c r="V782" s="4" t="s">
        <v>1884</v>
      </c>
      <c r="W782" s="4" t="s">
        <v>1954</v>
      </c>
      <c r="X782" s="146" t="s">
        <v>70</v>
      </c>
      <c r="Y782" s="140">
        <v>45369</v>
      </c>
      <c r="Z782" s="4" t="s">
        <v>1885</v>
      </c>
      <c r="AA782" s="4" t="s">
        <v>1886</v>
      </c>
      <c r="AB782" s="141">
        <f t="shared" si="73"/>
        <v>12616000000</v>
      </c>
      <c r="AC782" s="142">
        <f t="shared" si="74"/>
        <v>0</v>
      </c>
      <c r="AD782" s="4"/>
      <c r="AE782" s="4" t="s">
        <v>2037</v>
      </c>
      <c r="AF782" s="144" t="s">
        <v>7011</v>
      </c>
      <c r="AG782" s="4"/>
      <c r="AH782" s="4"/>
      <c r="AI782" s="4"/>
      <c r="AJ782" s="4"/>
      <c r="AK782" s="4"/>
    </row>
    <row r="783" spans="2:38">
      <c r="B783" s="175" t="s">
        <v>5175</v>
      </c>
      <c r="C783" s="174" t="s">
        <v>160</v>
      </c>
      <c r="D783" s="4" t="s">
        <v>2550</v>
      </c>
      <c r="E783" s="4" t="s">
        <v>1831</v>
      </c>
      <c r="F783" s="4" t="s">
        <v>1060</v>
      </c>
      <c r="G783" s="4" t="s">
        <v>7019</v>
      </c>
      <c r="H783" s="4" t="s">
        <v>1439</v>
      </c>
      <c r="I783" s="4" t="s">
        <v>1440</v>
      </c>
      <c r="J783" s="4" t="s">
        <v>7020</v>
      </c>
      <c r="K783" s="139">
        <v>6567000000</v>
      </c>
      <c r="L783" s="139">
        <v>6567000000</v>
      </c>
      <c r="M783" s="4" t="s">
        <v>7021</v>
      </c>
      <c r="N783" s="4" t="s">
        <v>3375</v>
      </c>
      <c r="O783" s="4" t="s">
        <v>2225</v>
      </c>
      <c r="P783" s="186">
        <f t="shared" si="72"/>
        <v>6567000000</v>
      </c>
      <c r="Q783" s="186">
        <f t="shared" si="76"/>
        <v>0</v>
      </c>
      <c r="R783" s="4">
        <v>44</v>
      </c>
      <c r="S783" s="4" t="s">
        <v>70</v>
      </c>
      <c r="T783" s="4" t="s">
        <v>70</v>
      </c>
      <c r="U783" s="140">
        <v>45341</v>
      </c>
      <c r="V783" s="4" t="s">
        <v>1884</v>
      </c>
      <c r="W783" s="4" t="s">
        <v>1954</v>
      </c>
      <c r="X783" s="146" t="s">
        <v>70</v>
      </c>
      <c r="Y783" s="140">
        <v>45369</v>
      </c>
      <c r="Z783" s="4" t="s">
        <v>1885</v>
      </c>
      <c r="AA783" s="4" t="s">
        <v>1886</v>
      </c>
      <c r="AB783" s="141">
        <f t="shared" si="73"/>
        <v>6567000000</v>
      </c>
      <c r="AC783" s="142">
        <f t="shared" si="74"/>
        <v>0</v>
      </c>
      <c r="AD783" s="4"/>
      <c r="AE783" s="4" t="s">
        <v>2037</v>
      </c>
      <c r="AF783" s="144" t="s">
        <v>7011</v>
      </c>
      <c r="AG783" s="4"/>
      <c r="AH783" s="4"/>
      <c r="AI783" s="4"/>
      <c r="AJ783" s="4"/>
      <c r="AK783" s="4"/>
    </row>
    <row r="784" spans="2:38">
      <c r="B784" s="175" t="s">
        <v>5175</v>
      </c>
      <c r="C784" s="174" t="s">
        <v>160</v>
      </c>
      <c r="D784" s="4" t="s">
        <v>2550</v>
      </c>
      <c r="E784" s="4" t="s">
        <v>1831</v>
      </c>
      <c r="F784" s="4" t="s">
        <v>1060</v>
      </c>
      <c r="G784" s="4" t="s">
        <v>7022</v>
      </c>
      <c r="H784" s="4" t="s">
        <v>1439</v>
      </c>
      <c r="I784" s="4" t="s">
        <v>1440</v>
      </c>
      <c r="J784" s="4" t="s">
        <v>7023</v>
      </c>
      <c r="K784" s="139">
        <v>16500000000</v>
      </c>
      <c r="L784" s="139">
        <v>16500000000</v>
      </c>
      <c r="M784" s="4" t="s">
        <v>5184</v>
      </c>
      <c r="N784" s="4" t="s">
        <v>3208</v>
      </c>
      <c r="O784" s="4" t="s">
        <v>3842</v>
      </c>
      <c r="P784" s="186">
        <f t="shared" si="72"/>
        <v>16500000000</v>
      </c>
      <c r="Q784" s="186">
        <f t="shared" si="76"/>
        <v>0</v>
      </c>
      <c r="R784" s="4">
        <v>44</v>
      </c>
      <c r="S784" s="4" t="s">
        <v>70</v>
      </c>
      <c r="T784" s="4" t="s">
        <v>70</v>
      </c>
      <c r="U784" s="140">
        <v>45341</v>
      </c>
      <c r="V784" s="4" t="s">
        <v>1884</v>
      </c>
      <c r="W784" s="4" t="s">
        <v>1954</v>
      </c>
      <c r="X784" s="146" t="s">
        <v>70</v>
      </c>
      <c r="Y784" s="140">
        <v>45369</v>
      </c>
      <c r="Z784" s="4" t="s">
        <v>1885</v>
      </c>
      <c r="AA784" s="4" t="s">
        <v>1886</v>
      </c>
      <c r="AB784" s="141">
        <f t="shared" si="73"/>
        <v>16500000000</v>
      </c>
      <c r="AC784" s="142">
        <f t="shared" si="74"/>
        <v>0</v>
      </c>
      <c r="AD784" s="4"/>
      <c r="AE784" s="4" t="s">
        <v>2037</v>
      </c>
      <c r="AF784" s="144" t="s">
        <v>7011</v>
      </c>
      <c r="AG784" s="4"/>
      <c r="AH784" s="4"/>
      <c r="AI784" s="4"/>
      <c r="AJ784" s="4"/>
      <c r="AK784" s="4"/>
    </row>
    <row r="785" spans="2:38">
      <c r="B785" s="175" t="s">
        <v>5175</v>
      </c>
      <c r="C785" s="174" t="s">
        <v>160</v>
      </c>
      <c r="D785" s="4" t="s">
        <v>2550</v>
      </c>
      <c r="E785" s="4" t="s">
        <v>1831</v>
      </c>
      <c r="F785" s="4" t="s">
        <v>1060</v>
      </c>
      <c r="G785" s="4" t="s">
        <v>7024</v>
      </c>
      <c r="H785" s="4" t="s">
        <v>1439</v>
      </c>
      <c r="I785" s="4" t="s">
        <v>1440</v>
      </c>
      <c r="J785" s="4" t="s">
        <v>7025</v>
      </c>
      <c r="K785" s="139">
        <v>4040400000</v>
      </c>
      <c r="L785" s="139">
        <v>4040400000</v>
      </c>
      <c r="M785" s="4" t="s">
        <v>6711</v>
      </c>
      <c r="N785" s="4" t="s">
        <v>2560</v>
      </c>
      <c r="O785" s="4" t="s">
        <v>6100</v>
      </c>
      <c r="P785" s="186">
        <f t="shared" si="72"/>
        <v>4040400000</v>
      </c>
      <c r="Q785" s="186">
        <f t="shared" si="76"/>
        <v>0</v>
      </c>
      <c r="R785" s="4">
        <v>44</v>
      </c>
      <c r="S785" s="4" t="s">
        <v>70</v>
      </c>
      <c r="T785" s="4" t="s">
        <v>70</v>
      </c>
      <c r="U785" s="140">
        <v>45341</v>
      </c>
      <c r="V785" s="4" t="s">
        <v>1884</v>
      </c>
      <c r="W785" s="4" t="s">
        <v>1954</v>
      </c>
      <c r="X785" s="146" t="s">
        <v>70</v>
      </c>
      <c r="Y785" s="140">
        <v>45369</v>
      </c>
      <c r="Z785" s="4" t="s">
        <v>1885</v>
      </c>
      <c r="AA785" s="4" t="s">
        <v>1886</v>
      </c>
      <c r="AB785" s="141">
        <f t="shared" si="73"/>
        <v>4040400000</v>
      </c>
      <c r="AC785" s="142">
        <f t="shared" si="74"/>
        <v>0</v>
      </c>
      <c r="AD785" s="4"/>
      <c r="AE785" s="4" t="s">
        <v>2037</v>
      </c>
      <c r="AF785" s="144" t="s">
        <v>7011</v>
      </c>
      <c r="AG785" s="4"/>
      <c r="AH785" s="4"/>
      <c r="AI785" s="4"/>
      <c r="AJ785" s="4"/>
      <c r="AK785" s="4"/>
    </row>
    <row r="786" spans="2:38">
      <c r="B786" s="175" t="s">
        <v>5175</v>
      </c>
      <c r="C786" s="174" t="s">
        <v>160</v>
      </c>
      <c r="D786" s="4" t="s">
        <v>2550</v>
      </c>
      <c r="E786" s="4" t="s">
        <v>1831</v>
      </c>
      <c r="F786" s="4" t="s">
        <v>1060</v>
      </c>
      <c r="G786" s="4" t="s">
        <v>7026</v>
      </c>
      <c r="H786" s="4" t="s">
        <v>1439</v>
      </c>
      <c r="I786" s="4" t="s">
        <v>1440</v>
      </c>
      <c r="J786" s="4" t="s">
        <v>7027</v>
      </c>
      <c r="K786" s="139">
        <v>5851200000</v>
      </c>
      <c r="L786" s="139">
        <v>5851200000</v>
      </c>
      <c r="M786" s="4" t="s">
        <v>5623</v>
      </c>
      <c r="N786" s="4" t="s">
        <v>3711</v>
      </c>
      <c r="O786" s="4" t="s">
        <v>2808</v>
      </c>
      <c r="P786" s="186">
        <f t="shared" si="72"/>
        <v>5851200000</v>
      </c>
      <c r="Q786" s="186">
        <f t="shared" si="76"/>
        <v>0</v>
      </c>
      <c r="R786" s="4">
        <v>44</v>
      </c>
      <c r="S786" s="4" t="s">
        <v>70</v>
      </c>
      <c r="T786" s="4" t="s">
        <v>70</v>
      </c>
      <c r="U786" s="140">
        <v>45341</v>
      </c>
      <c r="V786" s="4" t="s">
        <v>1884</v>
      </c>
      <c r="W786" s="4" t="s">
        <v>1954</v>
      </c>
      <c r="X786" s="146" t="s">
        <v>70</v>
      </c>
      <c r="Y786" s="140">
        <v>45369</v>
      </c>
      <c r="Z786" s="4" t="s">
        <v>1885</v>
      </c>
      <c r="AA786" s="4" t="s">
        <v>1886</v>
      </c>
      <c r="AB786" s="141">
        <f t="shared" si="73"/>
        <v>5851200000</v>
      </c>
      <c r="AC786" s="142">
        <f t="shared" si="74"/>
        <v>0</v>
      </c>
      <c r="AD786" s="4"/>
      <c r="AE786" s="4" t="s">
        <v>2037</v>
      </c>
      <c r="AF786" s="144" t="s">
        <v>7011</v>
      </c>
      <c r="AG786" s="4"/>
      <c r="AH786" s="4"/>
      <c r="AI786" s="4"/>
      <c r="AJ786" s="4"/>
      <c r="AK786" s="4"/>
    </row>
    <row r="787" spans="2:38">
      <c r="B787" s="145" t="s">
        <v>5175</v>
      </c>
      <c r="C787" s="4" t="s">
        <v>160</v>
      </c>
      <c r="D787" s="4" t="s">
        <v>2550</v>
      </c>
      <c r="E787" s="4" t="s">
        <v>1831</v>
      </c>
      <c r="F787" s="4" t="s">
        <v>1060</v>
      </c>
      <c r="G787" s="4" t="s">
        <v>7028</v>
      </c>
      <c r="H787" s="4" t="s">
        <v>1203</v>
      </c>
      <c r="I787" s="4" t="s">
        <v>1204</v>
      </c>
      <c r="J787" s="4" t="s">
        <v>7029</v>
      </c>
      <c r="K787" s="139">
        <v>60000000000</v>
      </c>
      <c r="L787" s="139">
        <v>60000000000</v>
      </c>
      <c r="M787" s="4" t="s">
        <v>6894</v>
      </c>
      <c r="N787" s="4" t="s">
        <v>3480</v>
      </c>
      <c r="O787" s="4" t="s">
        <v>3536</v>
      </c>
      <c r="P787" s="186">
        <f t="shared" si="72"/>
        <v>60000000000</v>
      </c>
      <c r="Q787" s="186">
        <f t="shared" ref="Q787:Q789" si="77">P787-K787</f>
        <v>0</v>
      </c>
      <c r="R787" s="4" t="s">
        <v>2503</v>
      </c>
      <c r="S787" s="4" t="s">
        <v>70</v>
      </c>
      <c r="T787" s="4"/>
      <c r="U787" s="140">
        <v>45353</v>
      </c>
      <c r="V787" s="4" t="s">
        <v>1884</v>
      </c>
      <c r="W787" s="4" t="s">
        <v>1954</v>
      </c>
      <c r="X787" s="146" t="s">
        <v>70</v>
      </c>
      <c r="Y787" s="140">
        <v>45371</v>
      </c>
      <c r="Z787" s="4" t="s">
        <v>1885</v>
      </c>
      <c r="AA787" s="4" t="s">
        <v>1886</v>
      </c>
      <c r="AB787" s="141">
        <f t="shared" si="73"/>
        <v>60000000000</v>
      </c>
      <c r="AC787" s="142">
        <f t="shared" si="74"/>
        <v>0</v>
      </c>
      <c r="AD787" s="4"/>
      <c r="AE787" s="4" t="s">
        <v>2037</v>
      </c>
      <c r="AF787" s="144" t="s">
        <v>7030</v>
      </c>
      <c r="AG787" s="4"/>
      <c r="AH787" s="4"/>
      <c r="AI787" s="4"/>
      <c r="AJ787" s="4"/>
      <c r="AK787" s="4"/>
      <c r="AL787" t="s">
        <v>2116</v>
      </c>
    </row>
    <row r="788" spans="2:38">
      <c r="B788" s="145" t="s">
        <v>5175</v>
      </c>
      <c r="C788" s="4" t="s">
        <v>160</v>
      </c>
      <c r="D788" s="4" t="s">
        <v>2550</v>
      </c>
      <c r="E788" s="4" t="s">
        <v>1831</v>
      </c>
      <c r="F788" s="4" t="s">
        <v>1060</v>
      </c>
      <c r="G788" s="4" t="s">
        <v>7031</v>
      </c>
      <c r="H788" s="4" t="s">
        <v>1203</v>
      </c>
      <c r="I788" s="4" t="s">
        <v>1204</v>
      </c>
      <c r="J788" s="4" t="s">
        <v>7032</v>
      </c>
      <c r="K788" s="139">
        <v>80000000000</v>
      </c>
      <c r="L788" s="139">
        <v>80000000000</v>
      </c>
      <c r="M788" s="4" t="s">
        <v>6894</v>
      </c>
      <c r="N788" s="4" t="s">
        <v>3862</v>
      </c>
      <c r="O788" s="4" t="s">
        <v>3536</v>
      </c>
      <c r="P788" s="186">
        <f t="shared" si="72"/>
        <v>80000000000</v>
      </c>
      <c r="Q788" s="186">
        <f t="shared" si="77"/>
        <v>0</v>
      </c>
      <c r="R788" s="4" t="s">
        <v>2503</v>
      </c>
      <c r="S788" s="4" t="s">
        <v>70</v>
      </c>
      <c r="T788" s="4"/>
      <c r="U788" s="140">
        <v>45353</v>
      </c>
      <c r="V788" s="4" t="s">
        <v>1884</v>
      </c>
      <c r="W788" s="4" t="s">
        <v>1954</v>
      </c>
      <c r="X788" s="146" t="s">
        <v>70</v>
      </c>
      <c r="Y788" s="140">
        <v>45371</v>
      </c>
      <c r="Z788" s="4" t="s">
        <v>1885</v>
      </c>
      <c r="AA788" s="4" t="s">
        <v>1886</v>
      </c>
      <c r="AB788" s="141">
        <f t="shared" si="73"/>
        <v>80000000000</v>
      </c>
      <c r="AC788" s="142">
        <f t="shared" si="74"/>
        <v>0</v>
      </c>
      <c r="AD788" s="4"/>
      <c r="AE788" s="4" t="s">
        <v>2037</v>
      </c>
      <c r="AF788" s="144" t="s">
        <v>7030</v>
      </c>
      <c r="AG788" s="4"/>
      <c r="AH788" s="4"/>
      <c r="AI788" s="4"/>
      <c r="AJ788" s="4"/>
      <c r="AK788" s="4"/>
      <c r="AL788" t="s">
        <v>2116</v>
      </c>
    </row>
    <row r="789" spans="2:38">
      <c r="B789" s="145" t="s">
        <v>5175</v>
      </c>
      <c r="C789" s="4" t="s">
        <v>160</v>
      </c>
      <c r="D789" s="4" t="s">
        <v>2550</v>
      </c>
      <c r="E789" s="4" t="s">
        <v>1831</v>
      </c>
      <c r="F789" s="4" t="s">
        <v>1060</v>
      </c>
      <c r="G789" s="4" t="s">
        <v>7033</v>
      </c>
      <c r="H789" s="4" t="s">
        <v>1203</v>
      </c>
      <c r="I789" s="4" t="s">
        <v>1204</v>
      </c>
      <c r="J789" s="4" t="s">
        <v>7034</v>
      </c>
      <c r="K789" s="139">
        <v>140000000000</v>
      </c>
      <c r="L789" s="139">
        <v>140000000000</v>
      </c>
      <c r="M789" s="4" t="s">
        <v>6894</v>
      </c>
      <c r="N789" s="4" t="s">
        <v>3888</v>
      </c>
      <c r="O789" s="4" t="s">
        <v>3536</v>
      </c>
      <c r="P789" s="186">
        <f t="shared" si="72"/>
        <v>140000000000</v>
      </c>
      <c r="Q789" s="186">
        <f t="shared" si="77"/>
        <v>0</v>
      </c>
      <c r="R789" s="4" t="s">
        <v>2503</v>
      </c>
      <c r="S789" s="4" t="s">
        <v>70</v>
      </c>
      <c r="T789" s="4"/>
      <c r="U789" s="140">
        <v>45353</v>
      </c>
      <c r="V789" s="4" t="s">
        <v>1884</v>
      </c>
      <c r="W789" s="4" t="s">
        <v>1954</v>
      </c>
      <c r="X789" s="146" t="s">
        <v>70</v>
      </c>
      <c r="Y789" s="140">
        <v>45371</v>
      </c>
      <c r="Z789" s="4" t="s">
        <v>1885</v>
      </c>
      <c r="AA789" s="4" t="s">
        <v>1886</v>
      </c>
      <c r="AB789" s="141">
        <f t="shared" si="73"/>
        <v>140000000000</v>
      </c>
      <c r="AC789" s="142">
        <f t="shared" si="74"/>
        <v>0</v>
      </c>
      <c r="AD789" s="4"/>
      <c r="AE789" s="4" t="s">
        <v>2037</v>
      </c>
      <c r="AF789" s="144" t="s">
        <v>7030</v>
      </c>
      <c r="AG789" s="4"/>
      <c r="AH789" s="4"/>
      <c r="AI789" s="4"/>
      <c r="AJ789" s="4"/>
      <c r="AK789" s="4"/>
      <c r="AL789" t="s">
        <v>2116</v>
      </c>
    </row>
    <row r="790" spans="2:38">
      <c r="B790" s="145" t="s">
        <v>5175</v>
      </c>
      <c r="C790" s="4" t="s">
        <v>160</v>
      </c>
      <c r="D790" s="4" t="s">
        <v>2550</v>
      </c>
      <c r="E790" s="4" t="s">
        <v>1831</v>
      </c>
      <c r="F790" s="4" t="s">
        <v>1060</v>
      </c>
      <c r="G790" s="4" t="s">
        <v>7035</v>
      </c>
      <c r="H790" s="4" t="s">
        <v>1206</v>
      </c>
      <c r="I790" s="4" t="s">
        <v>1207</v>
      </c>
      <c r="J790" s="4" t="s">
        <v>7036</v>
      </c>
      <c r="K790" s="139">
        <v>60000000000</v>
      </c>
      <c r="L790" s="139">
        <v>60000000000</v>
      </c>
      <c r="M790" s="4" t="s">
        <v>5698</v>
      </c>
      <c r="N790" s="4" t="s">
        <v>3480</v>
      </c>
      <c r="O790" s="4" t="s">
        <v>3536</v>
      </c>
      <c r="P790" s="186">
        <f t="shared" si="72"/>
        <v>60000000000</v>
      </c>
      <c r="Q790" s="186">
        <f>P790-K790</f>
        <v>0</v>
      </c>
      <c r="R790" s="4">
        <v>191</v>
      </c>
      <c r="S790" s="174" t="s">
        <v>70</v>
      </c>
      <c r="T790" s="4" t="s">
        <v>70</v>
      </c>
      <c r="U790" s="140">
        <v>45352</v>
      </c>
      <c r="V790" s="4" t="s">
        <v>1884</v>
      </c>
      <c r="W790" s="4" t="s">
        <v>1954</v>
      </c>
      <c r="X790" s="146" t="s">
        <v>70</v>
      </c>
      <c r="Y790" s="140">
        <v>45371</v>
      </c>
      <c r="Z790" s="4" t="s">
        <v>1885</v>
      </c>
      <c r="AA790" s="4" t="s">
        <v>1886</v>
      </c>
      <c r="AB790" s="141">
        <f t="shared" si="73"/>
        <v>60000000000</v>
      </c>
      <c r="AC790" s="142">
        <f t="shared" si="74"/>
        <v>0</v>
      </c>
      <c r="AD790" s="4"/>
      <c r="AE790" s="4" t="s">
        <v>2037</v>
      </c>
      <c r="AF790" s="144" t="s">
        <v>9546</v>
      </c>
      <c r="AG790" s="4"/>
      <c r="AH790" s="4"/>
      <c r="AI790" s="4"/>
      <c r="AJ790" s="4"/>
      <c r="AK790" s="4"/>
      <c r="AL790" t="s">
        <v>2116</v>
      </c>
    </row>
    <row r="791" spans="2:38">
      <c r="B791" s="145" t="s">
        <v>5175</v>
      </c>
      <c r="C791" s="4" t="s">
        <v>160</v>
      </c>
      <c r="D791" s="4" t="s">
        <v>2550</v>
      </c>
      <c r="E791" s="4" t="s">
        <v>1831</v>
      </c>
      <c r="F791" s="4" t="s">
        <v>1060</v>
      </c>
      <c r="G791" s="4" t="s">
        <v>7038</v>
      </c>
      <c r="H791" s="4" t="s">
        <v>1206</v>
      </c>
      <c r="I791" s="4" t="s">
        <v>1207</v>
      </c>
      <c r="J791" s="4" t="s">
        <v>7039</v>
      </c>
      <c r="K791" s="139">
        <v>140000000000</v>
      </c>
      <c r="L791" s="139">
        <v>140000000000</v>
      </c>
      <c r="M791" s="4" t="s">
        <v>5698</v>
      </c>
      <c r="N791" s="4" t="s">
        <v>3880</v>
      </c>
      <c r="O791" s="4" t="s">
        <v>3536</v>
      </c>
      <c r="P791" s="186">
        <f t="shared" si="72"/>
        <v>140000000000</v>
      </c>
      <c r="Q791" s="186">
        <f t="shared" ref="Q791:Q792" si="78">P791-K791</f>
        <v>0</v>
      </c>
      <c r="R791" s="4">
        <v>191</v>
      </c>
      <c r="S791" s="174" t="s">
        <v>70</v>
      </c>
      <c r="T791" s="4" t="s">
        <v>70</v>
      </c>
      <c r="U791" s="140">
        <v>45352</v>
      </c>
      <c r="V791" s="4" t="s">
        <v>1884</v>
      </c>
      <c r="W791" s="4" t="s">
        <v>1954</v>
      </c>
      <c r="X791" s="146" t="s">
        <v>70</v>
      </c>
      <c r="Y791" s="140">
        <v>45371</v>
      </c>
      <c r="Z791" s="4" t="s">
        <v>1885</v>
      </c>
      <c r="AA791" s="4" t="s">
        <v>1886</v>
      </c>
      <c r="AB791" s="141">
        <f t="shared" si="73"/>
        <v>140000000000</v>
      </c>
      <c r="AC791" s="142">
        <f t="shared" si="74"/>
        <v>0</v>
      </c>
      <c r="AD791" s="4"/>
      <c r="AE791" s="4" t="s">
        <v>2037</v>
      </c>
      <c r="AF791" s="144" t="s">
        <v>9546</v>
      </c>
      <c r="AG791" s="4"/>
      <c r="AH791" s="4"/>
      <c r="AI791" s="4"/>
      <c r="AJ791" s="4"/>
      <c r="AK791" s="4"/>
      <c r="AL791" t="s">
        <v>2116</v>
      </c>
    </row>
    <row r="792" spans="2:38">
      <c r="B792" s="145" t="s">
        <v>5175</v>
      </c>
      <c r="C792" s="4" t="s">
        <v>160</v>
      </c>
      <c r="D792" s="4" t="s">
        <v>2550</v>
      </c>
      <c r="E792" s="4" t="s">
        <v>1831</v>
      </c>
      <c r="F792" s="4" t="s">
        <v>1060</v>
      </c>
      <c r="G792" s="4" t="s">
        <v>7040</v>
      </c>
      <c r="H792" s="4" t="s">
        <v>1206</v>
      </c>
      <c r="I792" s="4" t="s">
        <v>1207</v>
      </c>
      <c r="J792" s="4" t="s">
        <v>7041</v>
      </c>
      <c r="K792" s="139">
        <v>80000000000</v>
      </c>
      <c r="L792" s="139">
        <v>80000000000</v>
      </c>
      <c r="M792" s="4" t="s">
        <v>5667</v>
      </c>
      <c r="N792" s="4" t="s">
        <v>3888</v>
      </c>
      <c r="O792" s="4" t="s">
        <v>3536</v>
      </c>
      <c r="P792" s="186">
        <f t="shared" si="72"/>
        <v>80000000000</v>
      </c>
      <c r="Q792" s="186">
        <f t="shared" si="78"/>
        <v>0</v>
      </c>
      <c r="R792" s="4">
        <v>191</v>
      </c>
      <c r="S792" s="174" t="s">
        <v>70</v>
      </c>
      <c r="T792" s="4" t="s">
        <v>70</v>
      </c>
      <c r="U792" s="140">
        <v>45352</v>
      </c>
      <c r="V792" s="4" t="s">
        <v>1884</v>
      </c>
      <c r="W792" s="4" t="s">
        <v>1954</v>
      </c>
      <c r="X792" s="146" t="s">
        <v>70</v>
      </c>
      <c r="Y792" s="140">
        <v>45371</v>
      </c>
      <c r="Z792" s="4" t="s">
        <v>1885</v>
      </c>
      <c r="AA792" s="4" t="s">
        <v>1886</v>
      </c>
      <c r="AB792" s="141">
        <f t="shared" si="73"/>
        <v>80000000000</v>
      </c>
      <c r="AC792" s="142">
        <f t="shared" si="74"/>
        <v>0</v>
      </c>
      <c r="AD792" s="4"/>
      <c r="AE792" s="4" t="s">
        <v>2037</v>
      </c>
      <c r="AF792" s="144" t="s">
        <v>9546</v>
      </c>
      <c r="AG792" s="4"/>
      <c r="AH792" s="4"/>
      <c r="AI792" s="4"/>
      <c r="AJ792" s="4"/>
      <c r="AK792" s="4"/>
      <c r="AL792" t="s">
        <v>2116</v>
      </c>
    </row>
    <row r="793" spans="2:38">
      <c r="B793" s="175" t="s">
        <v>5175</v>
      </c>
      <c r="C793" s="174" t="s">
        <v>160</v>
      </c>
      <c r="D793" s="4" t="s">
        <v>2550</v>
      </c>
      <c r="E793" s="4" t="s">
        <v>1831</v>
      </c>
      <c r="F793" s="4" t="s">
        <v>1060</v>
      </c>
      <c r="G793" s="4" t="s">
        <v>7042</v>
      </c>
      <c r="H793" s="4" t="s">
        <v>1393</v>
      </c>
      <c r="I793" s="4" t="s">
        <v>1394</v>
      </c>
      <c r="J793" s="4" t="s">
        <v>7043</v>
      </c>
      <c r="K793" s="139">
        <v>841004580</v>
      </c>
      <c r="L793" s="139">
        <v>841004580</v>
      </c>
      <c r="M793" s="4" t="s">
        <v>6286</v>
      </c>
      <c r="N793" s="4" t="s">
        <v>7044</v>
      </c>
      <c r="O793" s="4" t="s">
        <v>7045</v>
      </c>
      <c r="P793" s="186">
        <f t="shared" si="72"/>
        <v>841004580</v>
      </c>
      <c r="Q793" s="186">
        <f t="shared" ref="Q793:Q824" si="79">L793-P793</f>
        <v>0</v>
      </c>
      <c r="R793" s="4">
        <v>39</v>
      </c>
      <c r="S793" s="4" t="s">
        <v>70</v>
      </c>
      <c r="T793" s="4" t="s">
        <v>70</v>
      </c>
      <c r="U793" s="140">
        <v>45341</v>
      </c>
      <c r="V793" s="4" t="s">
        <v>1884</v>
      </c>
      <c r="W793" s="4" t="s">
        <v>1954</v>
      </c>
      <c r="X793" s="4" t="s">
        <v>70</v>
      </c>
      <c r="Y793" s="4" t="s">
        <v>3521</v>
      </c>
      <c r="Z793" s="4" t="s">
        <v>1885</v>
      </c>
      <c r="AA793" s="4" t="s">
        <v>1886</v>
      </c>
      <c r="AB793" s="141">
        <f t="shared" si="73"/>
        <v>841004580</v>
      </c>
      <c r="AC793" s="142">
        <f t="shared" si="74"/>
        <v>0</v>
      </c>
      <c r="AD793" s="4"/>
      <c r="AE793" s="4" t="s">
        <v>2037</v>
      </c>
      <c r="AF793" s="144" t="s">
        <v>6902</v>
      </c>
      <c r="AG793" s="4"/>
      <c r="AH793" s="4"/>
      <c r="AI793" s="4"/>
      <c r="AJ793" s="4"/>
      <c r="AK793" s="4"/>
    </row>
    <row r="794" spans="2:38">
      <c r="B794" s="175" t="s">
        <v>5175</v>
      </c>
      <c r="C794" s="174" t="s">
        <v>160</v>
      </c>
      <c r="D794" s="4" t="s">
        <v>2550</v>
      </c>
      <c r="E794" s="4" t="s">
        <v>1831</v>
      </c>
      <c r="F794" s="4" t="s">
        <v>1060</v>
      </c>
      <c r="G794" s="4" t="s">
        <v>7048</v>
      </c>
      <c r="H794" s="4" t="s">
        <v>1393</v>
      </c>
      <c r="I794" s="4" t="s">
        <v>1394</v>
      </c>
      <c r="J794" s="4" t="s">
        <v>7049</v>
      </c>
      <c r="K794" s="139">
        <v>2387802921</v>
      </c>
      <c r="L794" s="139">
        <v>2387802921</v>
      </c>
      <c r="M794" s="4" t="s">
        <v>6286</v>
      </c>
      <c r="N794" s="4" t="s">
        <v>7050</v>
      </c>
      <c r="O794" s="4" t="s">
        <v>7045</v>
      </c>
      <c r="P794" s="186">
        <f t="shared" si="72"/>
        <v>2387802921</v>
      </c>
      <c r="Q794" s="186">
        <f t="shared" si="79"/>
        <v>0</v>
      </c>
      <c r="R794" s="4">
        <v>39</v>
      </c>
      <c r="S794" s="4" t="s">
        <v>70</v>
      </c>
      <c r="T794" s="4" t="s">
        <v>70</v>
      </c>
      <c r="U794" s="140">
        <v>45341</v>
      </c>
      <c r="V794" s="4" t="s">
        <v>1884</v>
      </c>
      <c r="W794" s="4" t="s">
        <v>1954</v>
      </c>
      <c r="X794" s="4" t="s">
        <v>70</v>
      </c>
      <c r="Y794" s="4" t="s">
        <v>3521</v>
      </c>
      <c r="Z794" s="4" t="s">
        <v>1885</v>
      </c>
      <c r="AA794" s="4" t="s">
        <v>1886</v>
      </c>
      <c r="AB794" s="141">
        <f t="shared" si="73"/>
        <v>2387802921</v>
      </c>
      <c r="AC794" s="142">
        <f t="shared" si="74"/>
        <v>0</v>
      </c>
      <c r="AD794" s="4"/>
      <c r="AE794" s="4" t="s">
        <v>2037</v>
      </c>
      <c r="AF794" s="144" t="s">
        <v>6902</v>
      </c>
      <c r="AG794" s="4"/>
      <c r="AH794" s="4"/>
      <c r="AI794" s="4"/>
      <c r="AJ794" s="4"/>
      <c r="AK794" s="4"/>
    </row>
    <row r="795" spans="2:38">
      <c r="B795" s="175" t="s">
        <v>5175</v>
      </c>
      <c r="C795" s="174" t="s">
        <v>160</v>
      </c>
      <c r="D795" s="4" t="s">
        <v>2550</v>
      </c>
      <c r="E795" s="4" t="s">
        <v>1831</v>
      </c>
      <c r="F795" s="4" t="s">
        <v>1060</v>
      </c>
      <c r="G795" s="4" t="s">
        <v>7051</v>
      </c>
      <c r="H795" s="4" t="s">
        <v>1393</v>
      </c>
      <c r="I795" s="4" t="s">
        <v>1394</v>
      </c>
      <c r="J795" s="4" t="s">
        <v>7052</v>
      </c>
      <c r="K795" s="139">
        <v>2295894000</v>
      </c>
      <c r="L795" s="139">
        <v>2295894000</v>
      </c>
      <c r="M795" s="4" t="s">
        <v>6286</v>
      </c>
      <c r="N795" s="4" t="s">
        <v>7050</v>
      </c>
      <c r="O795" s="4" t="s">
        <v>7045</v>
      </c>
      <c r="P795" s="186">
        <f t="shared" si="72"/>
        <v>2295894000</v>
      </c>
      <c r="Q795" s="186">
        <f t="shared" si="79"/>
        <v>0</v>
      </c>
      <c r="R795" s="4">
        <v>39</v>
      </c>
      <c r="S795" s="4" t="s">
        <v>70</v>
      </c>
      <c r="T795" s="4" t="s">
        <v>70</v>
      </c>
      <c r="U795" s="140">
        <v>45341</v>
      </c>
      <c r="V795" s="4" t="s">
        <v>1884</v>
      </c>
      <c r="W795" s="4" t="s">
        <v>1954</v>
      </c>
      <c r="X795" s="4" t="s">
        <v>70</v>
      </c>
      <c r="Y795" s="4" t="s">
        <v>3521</v>
      </c>
      <c r="Z795" s="4" t="s">
        <v>1885</v>
      </c>
      <c r="AA795" s="4" t="s">
        <v>1886</v>
      </c>
      <c r="AB795" s="141">
        <f t="shared" si="73"/>
        <v>2295894000</v>
      </c>
      <c r="AC795" s="142">
        <f t="shared" si="74"/>
        <v>0</v>
      </c>
      <c r="AD795" s="4"/>
      <c r="AE795" s="4" t="s">
        <v>2037</v>
      </c>
      <c r="AF795" s="144" t="s">
        <v>6902</v>
      </c>
      <c r="AG795" s="4"/>
      <c r="AH795" s="4"/>
      <c r="AI795" s="4"/>
      <c r="AJ795" s="4"/>
      <c r="AK795" s="4"/>
    </row>
    <row r="796" spans="2:38">
      <c r="B796" s="175" t="s">
        <v>5175</v>
      </c>
      <c r="C796" s="174" t="s">
        <v>160</v>
      </c>
      <c r="D796" s="4" t="s">
        <v>2550</v>
      </c>
      <c r="E796" s="4" t="s">
        <v>1831</v>
      </c>
      <c r="F796" s="4" t="s">
        <v>1060</v>
      </c>
      <c r="G796" s="4" t="s">
        <v>7053</v>
      </c>
      <c r="H796" s="4" t="s">
        <v>1393</v>
      </c>
      <c r="I796" s="4" t="s">
        <v>1394</v>
      </c>
      <c r="J796" s="4" t="s">
        <v>7054</v>
      </c>
      <c r="K796" s="139">
        <v>4963100518</v>
      </c>
      <c r="L796" s="139">
        <v>4963100518</v>
      </c>
      <c r="M796" s="4" t="s">
        <v>6286</v>
      </c>
      <c r="N796" s="4" t="s">
        <v>7055</v>
      </c>
      <c r="O796" s="4" t="s">
        <v>7045</v>
      </c>
      <c r="P796" s="186">
        <f t="shared" si="72"/>
        <v>4963100518</v>
      </c>
      <c r="Q796" s="186">
        <f t="shared" si="79"/>
        <v>0</v>
      </c>
      <c r="R796" s="4">
        <v>39</v>
      </c>
      <c r="S796" s="4" t="s">
        <v>70</v>
      </c>
      <c r="T796" s="4" t="s">
        <v>70</v>
      </c>
      <c r="U796" s="140">
        <v>45341</v>
      </c>
      <c r="V796" s="4" t="s">
        <v>1884</v>
      </c>
      <c r="W796" s="4" t="s">
        <v>1954</v>
      </c>
      <c r="X796" s="4" t="s">
        <v>70</v>
      </c>
      <c r="Y796" s="4" t="s">
        <v>3521</v>
      </c>
      <c r="Z796" s="4" t="s">
        <v>1885</v>
      </c>
      <c r="AA796" s="4" t="s">
        <v>1886</v>
      </c>
      <c r="AB796" s="141">
        <f t="shared" si="73"/>
        <v>4963100518</v>
      </c>
      <c r="AC796" s="142">
        <f t="shared" si="74"/>
        <v>0</v>
      </c>
      <c r="AD796" s="4"/>
      <c r="AE796" s="4" t="s">
        <v>2037</v>
      </c>
      <c r="AF796" s="144" t="s">
        <v>6902</v>
      </c>
      <c r="AG796" s="4"/>
      <c r="AH796" s="4"/>
      <c r="AI796" s="4"/>
      <c r="AJ796" s="4"/>
      <c r="AK796" s="4"/>
    </row>
    <row r="797" spans="2:38">
      <c r="B797" s="175" t="s">
        <v>5175</v>
      </c>
      <c r="C797" s="174" t="s">
        <v>160</v>
      </c>
      <c r="D797" s="4" t="s">
        <v>2550</v>
      </c>
      <c r="E797" s="4" t="s">
        <v>1831</v>
      </c>
      <c r="F797" s="4" t="s">
        <v>1060</v>
      </c>
      <c r="G797" s="4" t="s">
        <v>7056</v>
      </c>
      <c r="H797" s="4" t="s">
        <v>1393</v>
      </c>
      <c r="I797" s="4" t="s">
        <v>1394</v>
      </c>
      <c r="J797" s="4" t="s">
        <v>7057</v>
      </c>
      <c r="K797" s="139">
        <v>4161509581</v>
      </c>
      <c r="L797" s="139">
        <v>4161509581</v>
      </c>
      <c r="M797" s="4" t="s">
        <v>6286</v>
      </c>
      <c r="N797" s="4" t="s">
        <v>7055</v>
      </c>
      <c r="O797" s="4" t="s">
        <v>7045</v>
      </c>
      <c r="P797" s="186">
        <f t="shared" si="72"/>
        <v>4161509581</v>
      </c>
      <c r="Q797" s="186">
        <f t="shared" si="79"/>
        <v>0</v>
      </c>
      <c r="R797" s="4">
        <v>39</v>
      </c>
      <c r="S797" s="4" t="s">
        <v>70</v>
      </c>
      <c r="T797" s="4" t="s">
        <v>70</v>
      </c>
      <c r="U797" s="140">
        <v>45341</v>
      </c>
      <c r="V797" s="4" t="s">
        <v>1884</v>
      </c>
      <c r="W797" s="4" t="s">
        <v>1954</v>
      </c>
      <c r="X797" s="4" t="s">
        <v>70</v>
      </c>
      <c r="Y797" s="4" t="s">
        <v>3521</v>
      </c>
      <c r="Z797" s="4" t="s">
        <v>1885</v>
      </c>
      <c r="AA797" s="4" t="s">
        <v>1886</v>
      </c>
      <c r="AB797" s="141">
        <f t="shared" si="73"/>
        <v>4161509581</v>
      </c>
      <c r="AC797" s="142">
        <f t="shared" si="74"/>
        <v>0</v>
      </c>
      <c r="AD797" s="4"/>
      <c r="AE797" s="4" t="s">
        <v>2037</v>
      </c>
      <c r="AF797" s="144" t="s">
        <v>6902</v>
      </c>
      <c r="AG797" s="4"/>
      <c r="AH797" s="4"/>
      <c r="AI797" s="4"/>
      <c r="AJ797" s="4"/>
      <c r="AK797" s="4"/>
    </row>
    <row r="798" spans="2:38">
      <c r="B798" s="175" t="s">
        <v>5175</v>
      </c>
      <c r="C798" s="174" t="s">
        <v>160</v>
      </c>
      <c r="D798" s="4" t="s">
        <v>2550</v>
      </c>
      <c r="E798" s="4" t="s">
        <v>1831</v>
      </c>
      <c r="F798" s="4" t="s">
        <v>1060</v>
      </c>
      <c r="G798" s="4" t="s">
        <v>7058</v>
      </c>
      <c r="H798" s="4" t="s">
        <v>1393</v>
      </c>
      <c r="I798" s="4" t="s">
        <v>1394</v>
      </c>
      <c r="J798" s="4" t="s">
        <v>7059</v>
      </c>
      <c r="K798" s="139">
        <v>257027000</v>
      </c>
      <c r="L798" s="139">
        <v>257027000</v>
      </c>
      <c r="M798" s="4" t="s">
        <v>6286</v>
      </c>
      <c r="N798" s="4" t="s">
        <v>7060</v>
      </c>
      <c r="O798" s="4" t="s">
        <v>7045</v>
      </c>
      <c r="P798" s="186">
        <f t="shared" si="72"/>
        <v>257027000</v>
      </c>
      <c r="Q798" s="186">
        <f t="shared" si="79"/>
        <v>0</v>
      </c>
      <c r="R798" s="4">
        <v>39</v>
      </c>
      <c r="S798" s="4" t="s">
        <v>70</v>
      </c>
      <c r="T798" s="4" t="s">
        <v>70</v>
      </c>
      <c r="U798" s="140">
        <v>45341</v>
      </c>
      <c r="V798" s="4" t="s">
        <v>1884</v>
      </c>
      <c r="W798" s="4" t="s">
        <v>1954</v>
      </c>
      <c r="X798" s="4" t="s">
        <v>70</v>
      </c>
      <c r="Y798" s="4" t="s">
        <v>3521</v>
      </c>
      <c r="Z798" s="4" t="s">
        <v>1885</v>
      </c>
      <c r="AA798" s="4" t="s">
        <v>1886</v>
      </c>
      <c r="AB798" s="141">
        <f t="shared" si="73"/>
        <v>257027000</v>
      </c>
      <c r="AC798" s="142">
        <f t="shared" si="74"/>
        <v>0</v>
      </c>
      <c r="AD798" s="4"/>
      <c r="AE798" s="4" t="s">
        <v>2037</v>
      </c>
      <c r="AF798" s="144" t="s">
        <v>6902</v>
      </c>
      <c r="AG798" s="4"/>
      <c r="AH798" s="4"/>
      <c r="AI798" s="4"/>
      <c r="AJ798" s="4"/>
      <c r="AK798" s="4"/>
    </row>
    <row r="799" spans="2:38">
      <c r="B799" s="175" t="s">
        <v>5175</v>
      </c>
      <c r="C799" s="174" t="s">
        <v>160</v>
      </c>
      <c r="D799" s="4" t="s">
        <v>2550</v>
      </c>
      <c r="E799" s="4" t="s">
        <v>1831</v>
      </c>
      <c r="F799" s="4" t="s">
        <v>1060</v>
      </c>
      <c r="G799" s="4" t="s">
        <v>7061</v>
      </c>
      <c r="H799" s="4" t="s">
        <v>1393</v>
      </c>
      <c r="I799" s="4" t="s">
        <v>1394</v>
      </c>
      <c r="J799" s="4" t="s">
        <v>7062</v>
      </c>
      <c r="K799" s="139">
        <v>1575537268</v>
      </c>
      <c r="L799" s="139">
        <v>1575537268</v>
      </c>
      <c r="M799" s="4" t="s">
        <v>6286</v>
      </c>
      <c r="N799" s="4" t="s">
        <v>7063</v>
      </c>
      <c r="O799" s="4" t="s">
        <v>7045</v>
      </c>
      <c r="P799" s="186">
        <f t="shared" si="72"/>
        <v>1575537268</v>
      </c>
      <c r="Q799" s="186">
        <f t="shared" si="79"/>
        <v>0</v>
      </c>
      <c r="R799" s="4">
        <v>39</v>
      </c>
      <c r="S799" s="4" t="s">
        <v>70</v>
      </c>
      <c r="T799" s="4" t="s">
        <v>70</v>
      </c>
      <c r="U799" s="140">
        <v>45341</v>
      </c>
      <c r="V799" s="4" t="s">
        <v>1884</v>
      </c>
      <c r="W799" s="4" t="s">
        <v>1954</v>
      </c>
      <c r="X799" s="4" t="s">
        <v>70</v>
      </c>
      <c r="Y799" s="4" t="s">
        <v>3521</v>
      </c>
      <c r="Z799" s="4" t="s">
        <v>1885</v>
      </c>
      <c r="AA799" s="4" t="s">
        <v>1886</v>
      </c>
      <c r="AB799" s="141">
        <f t="shared" si="73"/>
        <v>1575537268</v>
      </c>
      <c r="AC799" s="142">
        <f t="shared" si="74"/>
        <v>0</v>
      </c>
      <c r="AD799" s="4"/>
      <c r="AE799" s="4" t="s">
        <v>2037</v>
      </c>
      <c r="AF799" s="144" t="s">
        <v>6902</v>
      </c>
      <c r="AG799" s="4"/>
      <c r="AH799" s="4"/>
      <c r="AI799" s="4"/>
      <c r="AJ799" s="4"/>
      <c r="AK799" s="4"/>
    </row>
    <row r="800" spans="2:38">
      <c r="B800" s="175" t="s">
        <v>5175</v>
      </c>
      <c r="C800" s="174" t="s">
        <v>160</v>
      </c>
      <c r="D800" s="4" t="s">
        <v>2550</v>
      </c>
      <c r="E800" s="4" t="s">
        <v>1831</v>
      </c>
      <c r="F800" s="4" t="s">
        <v>1060</v>
      </c>
      <c r="G800" s="4" t="s">
        <v>7064</v>
      </c>
      <c r="H800" s="4" t="s">
        <v>1393</v>
      </c>
      <c r="I800" s="4" t="s">
        <v>1394</v>
      </c>
      <c r="J800" s="4" t="s">
        <v>7065</v>
      </c>
      <c r="K800" s="139">
        <v>3785489913</v>
      </c>
      <c r="L800" s="139">
        <v>3785489913</v>
      </c>
      <c r="M800" s="4" t="s">
        <v>6286</v>
      </c>
      <c r="N800" s="4" t="s">
        <v>2096</v>
      </c>
      <c r="O800" s="4" t="s">
        <v>7045</v>
      </c>
      <c r="P800" s="186">
        <f t="shared" si="72"/>
        <v>3785489913</v>
      </c>
      <c r="Q800" s="186">
        <f t="shared" si="79"/>
        <v>0</v>
      </c>
      <c r="R800" s="4">
        <v>39</v>
      </c>
      <c r="S800" s="4" t="s">
        <v>70</v>
      </c>
      <c r="T800" s="4" t="s">
        <v>70</v>
      </c>
      <c r="U800" s="140">
        <v>45341</v>
      </c>
      <c r="V800" s="4" t="s">
        <v>1884</v>
      </c>
      <c r="W800" s="4" t="s">
        <v>1954</v>
      </c>
      <c r="X800" s="4" t="s">
        <v>70</v>
      </c>
      <c r="Y800" s="4" t="s">
        <v>3521</v>
      </c>
      <c r="Z800" s="4" t="s">
        <v>1885</v>
      </c>
      <c r="AA800" s="4" t="s">
        <v>1886</v>
      </c>
      <c r="AB800" s="141">
        <f t="shared" si="73"/>
        <v>3785489913</v>
      </c>
      <c r="AC800" s="142">
        <f t="shared" si="74"/>
        <v>0</v>
      </c>
      <c r="AD800" s="4"/>
      <c r="AE800" s="4" t="s">
        <v>2037</v>
      </c>
      <c r="AF800" s="144" t="s">
        <v>6902</v>
      </c>
      <c r="AG800" s="4"/>
      <c r="AH800" s="4"/>
      <c r="AI800" s="4"/>
      <c r="AJ800" s="4"/>
      <c r="AK800" s="4"/>
    </row>
    <row r="801" spans="2:37">
      <c r="B801" s="175" t="s">
        <v>5175</v>
      </c>
      <c r="C801" s="174" t="s">
        <v>160</v>
      </c>
      <c r="D801" s="4" t="s">
        <v>2550</v>
      </c>
      <c r="E801" s="4" t="s">
        <v>1831</v>
      </c>
      <c r="F801" s="4" t="s">
        <v>1060</v>
      </c>
      <c r="G801" s="4" t="s">
        <v>7066</v>
      </c>
      <c r="H801" s="4" t="s">
        <v>1393</v>
      </c>
      <c r="I801" s="4" t="s">
        <v>1394</v>
      </c>
      <c r="J801" s="4" t="s">
        <v>7067</v>
      </c>
      <c r="K801" s="139">
        <v>2207856000</v>
      </c>
      <c r="L801" s="139">
        <v>2207856000</v>
      </c>
      <c r="M801" s="4" t="s">
        <v>6286</v>
      </c>
      <c r="N801" s="4" t="s">
        <v>7068</v>
      </c>
      <c r="O801" s="4" t="s">
        <v>7045</v>
      </c>
      <c r="P801" s="186">
        <f t="shared" si="72"/>
        <v>2207856000</v>
      </c>
      <c r="Q801" s="186">
        <f t="shared" si="79"/>
        <v>0</v>
      </c>
      <c r="R801" s="4">
        <v>39</v>
      </c>
      <c r="S801" s="4" t="s">
        <v>70</v>
      </c>
      <c r="T801" s="4" t="s">
        <v>70</v>
      </c>
      <c r="U801" s="140">
        <v>45341</v>
      </c>
      <c r="V801" s="4" t="s">
        <v>1884</v>
      </c>
      <c r="W801" s="4" t="s">
        <v>1954</v>
      </c>
      <c r="X801" s="4" t="s">
        <v>70</v>
      </c>
      <c r="Y801" s="4" t="s">
        <v>3521</v>
      </c>
      <c r="Z801" s="4" t="s">
        <v>1885</v>
      </c>
      <c r="AA801" s="4" t="s">
        <v>1886</v>
      </c>
      <c r="AB801" s="141">
        <f t="shared" si="73"/>
        <v>2207856000</v>
      </c>
      <c r="AC801" s="142">
        <f t="shared" si="74"/>
        <v>0</v>
      </c>
      <c r="AD801" s="4"/>
      <c r="AE801" s="4" t="s">
        <v>2037</v>
      </c>
      <c r="AF801" s="144" t="s">
        <v>6902</v>
      </c>
      <c r="AG801" s="4"/>
      <c r="AH801" s="4"/>
      <c r="AI801" s="4"/>
      <c r="AJ801" s="4"/>
      <c r="AK801" s="4"/>
    </row>
    <row r="802" spans="2:37">
      <c r="B802" s="175" t="s">
        <v>5175</v>
      </c>
      <c r="C802" s="174" t="s">
        <v>160</v>
      </c>
      <c r="D802" s="4" t="s">
        <v>2550</v>
      </c>
      <c r="E802" s="4" t="s">
        <v>1831</v>
      </c>
      <c r="F802" s="4" t="s">
        <v>1060</v>
      </c>
      <c r="G802" s="4" t="s">
        <v>7069</v>
      </c>
      <c r="H802" s="4" t="s">
        <v>1393</v>
      </c>
      <c r="I802" s="4" t="s">
        <v>1394</v>
      </c>
      <c r="J802" s="4" t="s">
        <v>7070</v>
      </c>
      <c r="K802" s="139">
        <v>650468046</v>
      </c>
      <c r="L802" s="139">
        <v>650468046</v>
      </c>
      <c r="M802" s="4" t="s">
        <v>6286</v>
      </c>
      <c r="N802" s="4" t="s">
        <v>7071</v>
      </c>
      <c r="O802" s="4" t="s">
        <v>7045</v>
      </c>
      <c r="P802" s="186">
        <f t="shared" si="72"/>
        <v>650468046</v>
      </c>
      <c r="Q802" s="186">
        <f t="shared" si="79"/>
        <v>0</v>
      </c>
      <c r="R802" s="4">
        <v>39</v>
      </c>
      <c r="S802" s="4" t="s">
        <v>70</v>
      </c>
      <c r="T802" s="4" t="s">
        <v>70</v>
      </c>
      <c r="U802" s="140">
        <v>45341</v>
      </c>
      <c r="V802" s="4" t="s">
        <v>1884</v>
      </c>
      <c r="W802" s="4" t="s">
        <v>1954</v>
      </c>
      <c r="X802" s="4" t="s">
        <v>70</v>
      </c>
      <c r="Y802" s="4" t="s">
        <v>3521</v>
      </c>
      <c r="Z802" s="4" t="s">
        <v>1885</v>
      </c>
      <c r="AA802" s="4" t="s">
        <v>1886</v>
      </c>
      <c r="AB802" s="141">
        <f t="shared" si="73"/>
        <v>650468046</v>
      </c>
      <c r="AC802" s="142">
        <f t="shared" si="74"/>
        <v>0</v>
      </c>
      <c r="AD802" s="4"/>
      <c r="AE802" s="4" t="s">
        <v>2037</v>
      </c>
      <c r="AF802" s="144" t="s">
        <v>6902</v>
      </c>
      <c r="AG802" s="4"/>
      <c r="AH802" s="4"/>
      <c r="AI802" s="4"/>
      <c r="AJ802" s="4"/>
      <c r="AK802" s="4"/>
    </row>
    <row r="803" spans="2:37">
      <c r="B803" s="175" t="s">
        <v>5175</v>
      </c>
      <c r="C803" s="174" t="s">
        <v>160</v>
      </c>
      <c r="D803" s="4" t="s">
        <v>2550</v>
      </c>
      <c r="E803" s="4" t="s">
        <v>1831</v>
      </c>
      <c r="F803" s="4" t="s">
        <v>1060</v>
      </c>
      <c r="G803" s="4" t="s">
        <v>7072</v>
      </c>
      <c r="H803" s="4" t="s">
        <v>1393</v>
      </c>
      <c r="I803" s="4" t="s">
        <v>1394</v>
      </c>
      <c r="J803" s="4" t="s">
        <v>7073</v>
      </c>
      <c r="K803" s="139">
        <v>5516586063</v>
      </c>
      <c r="L803" s="139">
        <v>5516586063</v>
      </c>
      <c r="M803" s="4" t="s">
        <v>6286</v>
      </c>
      <c r="N803" s="4" t="s">
        <v>7074</v>
      </c>
      <c r="O803" s="4" t="s">
        <v>7045</v>
      </c>
      <c r="P803" s="186">
        <f t="shared" si="72"/>
        <v>5516586063</v>
      </c>
      <c r="Q803" s="186">
        <f t="shared" si="79"/>
        <v>0</v>
      </c>
      <c r="R803" s="4">
        <v>39</v>
      </c>
      <c r="S803" s="4" t="s">
        <v>70</v>
      </c>
      <c r="T803" s="4" t="s">
        <v>70</v>
      </c>
      <c r="U803" s="140">
        <v>45341</v>
      </c>
      <c r="V803" s="4" t="s">
        <v>1884</v>
      </c>
      <c r="W803" s="4" t="s">
        <v>1954</v>
      </c>
      <c r="X803" s="4" t="s">
        <v>70</v>
      </c>
      <c r="Y803" s="4" t="s">
        <v>3521</v>
      </c>
      <c r="Z803" s="4" t="s">
        <v>1885</v>
      </c>
      <c r="AA803" s="4" t="s">
        <v>1886</v>
      </c>
      <c r="AB803" s="141">
        <f t="shared" si="73"/>
        <v>5516586063</v>
      </c>
      <c r="AC803" s="142">
        <f t="shared" si="74"/>
        <v>0</v>
      </c>
      <c r="AD803" s="4"/>
      <c r="AE803" s="4" t="s">
        <v>2037</v>
      </c>
      <c r="AF803" s="144" t="s">
        <v>6902</v>
      </c>
      <c r="AG803" s="4"/>
      <c r="AH803" s="4"/>
      <c r="AI803" s="4"/>
      <c r="AJ803" s="4"/>
      <c r="AK803" s="4"/>
    </row>
    <row r="804" spans="2:37">
      <c r="B804" s="175" t="s">
        <v>5175</v>
      </c>
      <c r="C804" s="174" t="s">
        <v>160</v>
      </c>
      <c r="D804" s="4" t="s">
        <v>2550</v>
      </c>
      <c r="E804" s="4" t="s">
        <v>1831</v>
      </c>
      <c r="F804" s="4" t="s">
        <v>1060</v>
      </c>
      <c r="G804" s="4" t="s">
        <v>7075</v>
      </c>
      <c r="H804" s="4" t="s">
        <v>1393</v>
      </c>
      <c r="I804" s="4" t="s">
        <v>1394</v>
      </c>
      <c r="J804" s="4" t="s">
        <v>7076</v>
      </c>
      <c r="K804" s="139">
        <v>1436106579</v>
      </c>
      <c r="L804" s="139">
        <v>1436106579</v>
      </c>
      <c r="M804" s="4" t="s">
        <v>6286</v>
      </c>
      <c r="N804" s="4" t="s">
        <v>7077</v>
      </c>
      <c r="O804" s="4" t="s">
        <v>7045</v>
      </c>
      <c r="P804" s="186">
        <f t="shared" si="72"/>
        <v>1436106579</v>
      </c>
      <c r="Q804" s="186">
        <f t="shared" si="79"/>
        <v>0</v>
      </c>
      <c r="R804" s="4">
        <v>39</v>
      </c>
      <c r="S804" s="4" t="s">
        <v>70</v>
      </c>
      <c r="T804" s="4" t="s">
        <v>70</v>
      </c>
      <c r="U804" s="140">
        <v>45341</v>
      </c>
      <c r="V804" s="4" t="s">
        <v>1884</v>
      </c>
      <c r="W804" s="4" t="s">
        <v>1954</v>
      </c>
      <c r="X804" s="4" t="s">
        <v>70</v>
      </c>
      <c r="Y804" s="4" t="s">
        <v>3521</v>
      </c>
      <c r="Z804" s="4" t="s">
        <v>1885</v>
      </c>
      <c r="AA804" s="4" t="s">
        <v>1886</v>
      </c>
      <c r="AB804" s="141">
        <f t="shared" si="73"/>
        <v>1436106579</v>
      </c>
      <c r="AC804" s="142">
        <f t="shared" si="74"/>
        <v>0</v>
      </c>
      <c r="AD804" s="4"/>
      <c r="AE804" s="4" t="s">
        <v>2037</v>
      </c>
      <c r="AF804" s="144" t="s">
        <v>6902</v>
      </c>
      <c r="AG804" s="4"/>
      <c r="AH804" s="4"/>
      <c r="AI804" s="4"/>
      <c r="AJ804" s="4"/>
      <c r="AK804" s="4"/>
    </row>
    <row r="805" spans="2:37">
      <c r="B805" s="175" t="s">
        <v>5175</v>
      </c>
      <c r="C805" s="174" t="s">
        <v>160</v>
      </c>
      <c r="D805" s="4" t="s">
        <v>2550</v>
      </c>
      <c r="E805" s="4" t="s">
        <v>1831</v>
      </c>
      <c r="F805" s="4" t="s">
        <v>1060</v>
      </c>
      <c r="G805" s="4" t="s">
        <v>7078</v>
      </c>
      <c r="H805" s="4" t="s">
        <v>1393</v>
      </c>
      <c r="I805" s="4" t="s">
        <v>1394</v>
      </c>
      <c r="J805" s="4" t="s">
        <v>7079</v>
      </c>
      <c r="K805" s="139">
        <v>837428392</v>
      </c>
      <c r="L805" s="139">
        <v>837428392</v>
      </c>
      <c r="M805" s="4" t="s">
        <v>6286</v>
      </c>
      <c r="N805" s="4" t="s">
        <v>7080</v>
      </c>
      <c r="O805" s="4" t="s">
        <v>7045</v>
      </c>
      <c r="P805" s="186">
        <f t="shared" si="72"/>
        <v>837428392</v>
      </c>
      <c r="Q805" s="186">
        <f t="shared" si="79"/>
        <v>0</v>
      </c>
      <c r="R805" s="4">
        <v>39</v>
      </c>
      <c r="S805" s="4" t="s">
        <v>70</v>
      </c>
      <c r="T805" s="4" t="s">
        <v>70</v>
      </c>
      <c r="U805" s="140">
        <v>45341</v>
      </c>
      <c r="V805" s="4" t="s">
        <v>1884</v>
      </c>
      <c r="W805" s="4" t="s">
        <v>1954</v>
      </c>
      <c r="X805" s="4" t="s">
        <v>70</v>
      </c>
      <c r="Y805" s="4" t="s">
        <v>3521</v>
      </c>
      <c r="Z805" s="4" t="s">
        <v>1885</v>
      </c>
      <c r="AA805" s="4" t="s">
        <v>1886</v>
      </c>
      <c r="AB805" s="141">
        <f t="shared" si="73"/>
        <v>837428392</v>
      </c>
      <c r="AC805" s="142">
        <f t="shared" si="74"/>
        <v>0</v>
      </c>
      <c r="AD805" s="4"/>
      <c r="AE805" s="4" t="s">
        <v>2037</v>
      </c>
      <c r="AF805" s="144" t="s">
        <v>6902</v>
      </c>
      <c r="AG805" s="4"/>
      <c r="AH805" s="4"/>
      <c r="AI805" s="4"/>
      <c r="AJ805" s="4"/>
      <c r="AK805" s="4"/>
    </row>
    <row r="806" spans="2:37">
      <c r="B806" s="175" t="s">
        <v>5175</v>
      </c>
      <c r="C806" s="174" t="s">
        <v>160</v>
      </c>
      <c r="D806" s="4" t="s">
        <v>2550</v>
      </c>
      <c r="E806" s="4" t="s">
        <v>1831</v>
      </c>
      <c r="F806" s="4" t="s">
        <v>1060</v>
      </c>
      <c r="G806" s="4" t="s">
        <v>7081</v>
      </c>
      <c r="H806" s="4" t="s">
        <v>1393</v>
      </c>
      <c r="I806" s="4" t="s">
        <v>1394</v>
      </c>
      <c r="J806" s="4" t="s">
        <v>7082</v>
      </c>
      <c r="K806" s="139">
        <v>2442979000</v>
      </c>
      <c r="L806" s="139">
        <v>2442979000</v>
      </c>
      <c r="M806" s="4" t="s">
        <v>6286</v>
      </c>
      <c r="N806" s="4" t="s">
        <v>7080</v>
      </c>
      <c r="O806" s="4" t="s">
        <v>7045</v>
      </c>
      <c r="P806" s="186">
        <f t="shared" si="72"/>
        <v>2442979000</v>
      </c>
      <c r="Q806" s="186">
        <f t="shared" si="79"/>
        <v>0</v>
      </c>
      <c r="R806" s="4">
        <v>39</v>
      </c>
      <c r="S806" s="4" t="s">
        <v>70</v>
      </c>
      <c r="T806" s="4" t="s">
        <v>70</v>
      </c>
      <c r="U806" s="140">
        <v>45341</v>
      </c>
      <c r="V806" s="4" t="s">
        <v>1884</v>
      </c>
      <c r="W806" s="4" t="s">
        <v>1954</v>
      </c>
      <c r="X806" s="4" t="s">
        <v>70</v>
      </c>
      <c r="Y806" s="4" t="s">
        <v>3521</v>
      </c>
      <c r="Z806" s="4" t="s">
        <v>1885</v>
      </c>
      <c r="AA806" s="4" t="s">
        <v>1886</v>
      </c>
      <c r="AB806" s="141">
        <f t="shared" si="73"/>
        <v>2442979000</v>
      </c>
      <c r="AC806" s="142">
        <f t="shared" si="74"/>
        <v>0</v>
      </c>
      <c r="AD806" s="4"/>
      <c r="AE806" s="4" t="s">
        <v>2037</v>
      </c>
      <c r="AF806" s="144" t="s">
        <v>6902</v>
      </c>
      <c r="AG806" s="4"/>
      <c r="AH806" s="4"/>
      <c r="AI806" s="4"/>
      <c r="AJ806" s="4"/>
      <c r="AK806" s="4"/>
    </row>
    <row r="807" spans="2:37">
      <c r="B807" s="175" t="s">
        <v>5175</v>
      </c>
      <c r="C807" s="174" t="s">
        <v>160</v>
      </c>
      <c r="D807" s="4" t="s">
        <v>2550</v>
      </c>
      <c r="E807" s="4" t="s">
        <v>1831</v>
      </c>
      <c r="F807" s="4" t="s">
        <v>1060</v>
      </c>
      <c r="G807" s="4" t="s">
        <v>7083</v>
      </c>
      <c r="H807" s="4" t="s">
        <v>1393</v>
      </c>
      <c r="I807" s="4" t="s">
        <v>1394</v>
      </c>
      <c r="J807" s="4" t="s">
        <v>7084</v>
      </c>
      <c r="K807" s="139">
        <v>1701153600</v>
      </c>
      <c r="L807" s="139">
        <v>1701153600</v>
      </c>
      <c r="M807" s="4" t="s">
        <v>6286</v>
      </c>
      <c r="N807" s="4" t="s">
        <v>7085</v>
      </c>
      <c r="O807" s="4" t="s">
        <v>7045</v>
      </c>
      <c r="P807" s="186">
        <f t="shared" si="72"/>
        <v>1701153600</v>
      </c>
      <c r="Q807" s="186">
        <f t="shared" si="79"/>
        <v>0</v>
      </c>
      <c r="R807" s="4">
        <v>39</v>
      </c>
      <c r="S807" s="4" t="s">
        <v>70</v>
      </c>
      <c r="T807" s="4" t="s">
        <v>70</v>
      </c>
      <c r="U807" s="140">
        <v>45341</v>
      </c>
      <c r="V807" s="4" t="s">
        <v>1884</v>
      </c>
      <c r="W807" s="4" t="s">
        <v>1954</v>
      </c>
      <c r="X807" s="4" t="s">
        <v>70</v>
      </c>
      <c r="Y807" s="4" t="s">
        <v>3521</v>
      </c>
      <c r="Z807" s="4" t="s">
        <v>1885</v>
      </c>
      <c r="AA807" s="4" t="s">
        <v>1886</v>
      </c>
      <c r="AB807" s="141">
        <f t="shared" si="73"/>
        <v>1701153600</v>
      </c>
      <c r="AC807" s="142">
        <f t="shared" si="74"/>
        <v>0</v>
      </c>
      <c r="AD807" s="4"/>
      <c r="AE807" s="4" t="s">
        <v>2037</v>
      </c>
      <c r="AF807" s="144" t="s">
        <v>6902</v>
      </c>
      <c r="AG807" s="4"/>
      <c r="AH807" s="4"/>
      <c r="AI807" s="4"/>
      <c r="AJ807" s="4"/>
      <c r="AK807" s="4"/>
    </row>
    <row r="808" spans="2:37">
      <c r="B808" s="175" t="s">
        <v>5175</v>
      </c>
      <c r="C808" s="174" t="s">
        <v>160</v>
      </c>
      <c r="D808" s="4" t="s">
        <v>2550</v>
      </c>
      <c r="E808" s="4" t="s">
        <v>1831</v>
      </c>
      <c r="F808" s="4" t="s">
        <v>1060</v>
      </c>
      <c r="G808" s="4" t="s">
        <v>7086</v>
      </c>
      <c r="H808" s="4" t="s">
        <v>1393</v>
      </c>
      <c r="I808" s="4" t="s">
        <v>1394</v>
      </c>
      <c r="J808" s="4" t="s">
        <v>7087</v>
      </c>
      <c r="K808" s="139">
        <v>7808912000</v>
      </c>
      <c r="L808" s="139">
        <v>7808912000</v>
      </c>
      <c r="M808" s="4" t="s">
        <v>6286</v>
      </c>
      <c r="N808" s="4" t="s">
        <v>7088</v>
      </c>
      <c r="O808" s="4" t="s">
        <v>7045</v>
      </c>
      <c r="P808" s="186">
        <f t="shared" si="72"/>
        <v>7808912000</v>
      </c>
      <c r="Q808" s="186">
        <f t="shared" si="79"/>
        <v>0</v>
      </c>
      <c r="R808" s="4">
        <v>39</v>
      </c>
      <c r="S808" s="4" t="s">
        <v>70</v>
      </c>
      <c r="T808" s="4" t="s">
        <v>70</v>
      </c>
      <c r="U808" s="140">
        <v>45341</v>
      </c>
      <c r="V808" s="4" t="s">
        <v>1884</v>
      </c>
      <c r="W808" s="4" t="s">
        <v>1954</v>
      </c>
      <c r="X808" s="4" t="s">
        <v>70</v>
      </c>
      <c r="Y808" s="4" t="s">
        <v>3521</v>
      </c>
      <c r="Z808" s="4" t="s">
        <v>1885</v>
      </c>
      <c r="AA808" s="4" t="s">
        <v>1886</v>
      </c>
      <c r="AB808" s="141">
        <f t="shared" si="73"/>
        <v>7808912000</v>
      </c>
      <c r="AC808" s="142">
        <f t="shared" si="74"/>
        <v>0</v>
      </c>
      <c r="AD808" s="4"/>
      <c r="AE808" s="4" t="s">
        <v>2037</v>
      </c>
      <c r="AF808" s="144" t="s">
        <v>6902</v>
      </c>
      <c r="AG808" s="4"/>
      <c r="AH808" s="4"/>
      <c r="AI808" s="4"/>
      <c r="AJ808" s="4"/>
      <c r="AK808" s="4"/>
    </row>
    <row r="809" spans="2:37">
      <c r="B809" s="175" t="s">
        <v>5175</v>
      </c>
      <c r="C809" s="174" t="s">
        <v>160</v>
      </c>
      <c r="D809" s="4" t="s">
        <v>2550</v>
      </c>
      <c r="E809" s="4" t="s">
        <v>1831</v>
      </c>
      <c r="F809" s="4" t="s">
        <v>1060</v>
      </c>
      <c r="G809" s="4" t="s">
        <v>7089</v>
      </c>
      <c r="H809" s="4" t="s">
        <v>1393</v>
      </c>
      <c r="I809" s="4" t="s">
        <v>1394</v>
      </c>
      <c r="J809" s="4" t="s">
        <v>7090</v>
      </c>
      <c r="K809" s="139">
        <v>560903000</v>
      </c>
      <c r="L809" s="139">
        <v>560903000</v>
      </c>
      <c r="M809" s="4" t="s">
        <v>6286</v>
      </c>
      <c r="N809" s="4" t="s">
        <v>7091</v>
      </c>
      <c r="O809" s="4" t="s">
        <v>7045</v>
      </c>
      <c r="P809" s="186">
        <f t="shared" si="72"/>
        <v>560903000</v>
      </c>
      <c r="Q809" s="186">
        <f t="shared" si="79"/>
        <v>0</v>
      </c>
      <c r="R809" s="4">
        <v>39</v>
      </c>
      <c r="S809" s="4" t="s">
        <v>70</v>
      </c>
      <c r="T809" s="4" t="s">
        <v>70</v>
      </c>
      <c r="U809" s="140">
        <v>45341</v>
      </c>
      <c r="V809" s="4" t="s">
        <v>1884</v>
      </c>
      <c r="W809" s="4" t="s">
        <v>1954</v>
      </c>
      <c r="X809" s="4" t="s">
        <v>70</v>
      </c>
      <c r="Y809" s="4" t="s">
        <v>3521</v>
      </c>
      <c r="Z809" s="4" t="s">
        <v>1885</v>
      </c>
      <c r="AA809" s="4" t="s">
        <v>1886</v>
      </c>
      <c r="AB809" s="141">
        <f t="shared" si="73"/>
        <v>560903000</v>
      </c>
      <c r="AC809" s="142">
        <f t="shared" si="74"/>
        <v>0</v>
      </c>
      <c r="AD809" s="4"/>
      <c r="AE809" s="4" t="s">
        <v>2037</v>
      </c>
      <c r="AF809" s="144" t="s">
        <v>6902</v>
      </c>
      <c r="AG809" s="4"/>
      <c r="AH809" s="4"/>
      <c r="AI809" s="4"/>
      <c r="AJ809" s="4"/>
      <c r="AK809" s="4"/>
    </row>
    <row r="810" spans="2:37">
      <c r="B810" s="175" t="s">
        <v>5175</v>
      </c>
      <c r="C810" s="174" t="s">
        <v>160</v>
      </c>
      <c r="D810" s="4" t="s">
        <v>2550</v>
      </c>
      <c r="E810" s="4" t="s">
        <v>1831</v>
      </c>
      <c r="F810" s="4" t="s">
        <v>1060</v>
      </c>
      <c r="G810" s="4" t="s">
        <v>7092</v>
      </c>
      <c r="H810" s="4" t="s">
        <v>1393</v>
      </c>
      <c r="I810" s="4" t="s">
        <v>1394</v>
      </c>
      <c r="J810" s="4" t="s">
        <v>7093</v>
      </c>
      <c r="K810" s="139">
        <v>1997237537</v>
      </c>
      <c r="L810" s="139">
        <v>1997237537</v>
      </c>
      <c r="M810" s="4" t="s">
        <v>6286</v>
      </c>
      <c r="N810" s="4" t="s">
        <v>7094</v>
      </c>
      <c r="O810" s="4" t="s">
        <v>7045</v>
      </c>
      <c r="P810" s="186">
        <f t="shared" si="72"/>
        <v>1997237537</v>
      </c>
      <c r="Q810" s="186">
        <f t="shared" si="79"/>
        <v>0</v>
      </c>
      <c r="R810" s="4">
        <v>39</v>
      </c>
      <c r="S810" s="4" t="s">
        <v>70</v>
      </c>
      <c r="T810" s="4" t="s">
        <v>70</v>
      </c>
      <c r="U810" s="140">
        <v>45341</v>
      </c>
      <c r="V810" s="4" t="s">
        <v>1884</v>
      </c>
      <c r="W810" s="4" t="s">
        <v>1954</v>
      </c>
      <c r="X810" s="4" t="s">
        <v>70</v>
      </c>
      <c r="Y810" s="4" t="s">
        <v>3521</v>
      </c>
      <c r="Z810" s="4" t="s">
        <v>1885</v>
      </c>
      <c r="AA810" s="4" t="s">
        <v>1886</v>
      </c>
      <c r="AB810" s="141">
        <f t="shared" si="73"/>
        <v>1997237537</v>
      </c>
      <c r="AC810" s="142">
        <f t="shared" si="74"/>
        <v>0</v>
      </c>
      <c r="AD810" s="4"/>
      <c r="AE810" s="4" t="s">
        <v>2037</v>
      </c>
      <c r="AF810" s="144" t="s">
        <v>6902</v>
      </c>
      <c r="AG810" s="4"/>
      <c r="AH810" s="4"/>
      <c r="AI810" s="4"/>
      <c r="AJ810" s="4"/>
      <c r="AK810" s="4"/>
    </row>
    <row r="811" spans="2:37">
      <c r="B811" s="175" t="s">
        <v>5175</v>
      </c>
      <c r="C811" s="174" t="s">
        <v>160</v>
      </c>
      <c r="D811" s="4" t="s">
        <v>2550</v>
      </c>
      <c r="E811" s="4" t="s">
        <v>1831</v>
      </c>
      <c r="F811" s="4" t="s">
        <v>1060</v>
      </c>
      <c r="G811" s="4" t="s">
        <v>7095</v>
      </c>
      <c r="H811" s="4" t="s">
        <v>1393</v>
      </c>
      <c r="I811" s="4" t="s">
        <v>1394</v>
      </c>
      <c r="J811" s="4" t="s">
        <v>7096</v>
      </c>
      <c r="K811" s="139">
        <v>494638000</v>
      </c>
      <c r="L811" s="139">
        <v>494638000</v>
      </c>
      <c r="M811" s="4" t="s">
        <v>6286</v>
      </c>
      <c r="N811" s="4" t="s">
        <v>7097</v>
      </c>
      <c r="O811" s="4" t="s">
        <v>7045</v>
      </c>
      <c r="P811" s="186">
        <f t="shared" si="72"/>
        <v>494638000</v>
      </c>
      <c r="Q811" s="186">
        <f t="shared" si="79"/>
        <v>0</v>
      </c>
      <c r="R811" s="4">
        <v>39</v>
      </c>
      <c r="S811" s="4" t="s">
        <v>70</v>
      </c>
      <c r="T811" s="4" t="s">
        <v>70</v>
      </c>
      <c r="U811" s="140">
        <v>45341</v>
      </c>
      <c r="V811" s="4" t="s">
        <v>1884</v>
      </c>
      <c r="W811" s="4" t="s">
        <v>1954</v>
      </c>
      <c r="X811" s="4" t="s">
        <v>70</v>
      </c>
      <c r="Y811" s="4" t="s">
        <v>3521</v>
      </c>
      <c r="Z811" s="4" t="s">
        <v>1885</v>
      </c>
      <c r="AA811" s="4" t="s">
        <v>1886</v>
      </c>
      <c r="AB811" s="141">
        <f t="shared" si="73"/>
        <v>494638000</v>
      </c>
      <c r="AC811" s="142">
        <f t="shared" si="74"/>
        <v>0</v>
      </c>
      <c r="AD811" s="4"/>
      <c r="AE811" s="4" t="s">
        <v>2037</v>
      </c>
      <c r="AF811" s="144" t="s">
        <v>6902</v>
      </c>
      <c r="AG811" s="4"/>
      <c r="AH811" s="4"/>
      <c r="AI811" s="4"/>
      <c r="AJ811" s="4"/>
      <c r="AK811" s="4"/>
    </row>
    <row r="812" spans="2:37">
      <c r="B812" s="175" t="s">
        <v>5175</v>
      </c>
      <c r="C812" s="174" t="s">
        <v>160</v>
      </c>
      <c r="D812" s="4" t="s">
        <v>2550</v>
      </c>
      <c r="E812" s="4" t="s">
        <v>1831</v>
      </c>
      <c r="F812" s="4" t="s">
        <v>1060</v>
      </c>
      <c r="G812" s="4" t="s">
        <v>7098</v>
      </c>
      <c r="H812" s="4" t="s">
        <v>1393</v>
      </c>
      <c r="I812" s="4" t="s">
        <v>1394</v>
      </c>
      <c r="J812" s="4" t="s">
        <v>7099</v>
      </c>
      <c r="K812" s="139">
        <v>270678753</v>
      </c>
      <c r="L812" s="139">
        <v>270678753</v>
      </c>
      <c r="M812" s="4" t="s">
        <v>6286</v>
      </c>
      <c r="N812" s="4" t="s">
        <v>7100</v>
      </c>
      <c r="O812" s="4" t="s">
        <v>7045</v>
      </c>
      <c r="P812" s="186">
        <f t="shared" si="72"/>
        <v>270678753</v>
      </c>
      <c r="Q812" s="186">
        <f t="shared" si="79"/>
        <v>0</v>
      </c>
      <c r="R812" s="4">
        <v>39</v>
      </c>
      <c r="S812" s="4" t="s">
        <v>70</v>
      </c>
      <c r="T812" s="4" t="s">
        <v>70</v>
      </c>
      <c r="U812" s="140">
        <v>45341</v>
      </c>
      <c r="V812" s="4" t="s">
        <v>1884</v>
      </c>
      <c r="W812" s="4" t="s">
        <v>1954</v>
      </c>
      <c r="X812" s="4" t="s">
        <v>70</v>
      </c>
      <c r="Y812" s="4" t="s">
        <v>3521</v>
      </c>
      <c r="Z812" s="4" t="s">
        <v>1885</v>
      </c>
      <c r="AA812" s="4" t="s">
        <v>1886</v>
      </c>
      <c r="AB812" s="141">
        <f t="shared" si="73"/>
        <v>270678753</v>
      </c>
      <c r="AC812" s="142">
        <f t="shared" si="74"/>
        <v>0</v>
      </c>
      <c r="AD812" s="4"/>
      <c r="AE812" s="4" t="s">
        <v>2037</v>
      </c>
      <c r="AF812" s="144" t="s">
        <v>6902</v>
      </c>
      <c r="AG812" s="4"/>
      <c r="AH812" s="4"/>
      <c r="AI812" s="4"/>
      <c r="AJ812" s="4"/>
      <c r="AK812" s="4"/>
    </row>
    <row r="813" spans="2:37">
      <c r="B813" s="175" t="s">
        <v>5175</v>
      </c>
      <c r="C813" s="174" t="s">
        <v>160</v>
      </c>
      <c r="D813" s="4" t="s">
        <v>2550</v>
      </c>
      <c r="E813" s="4" t="s">
        <v>1831</v>
      </c>
      <c r="F813" s="4" t="s">
        <v>1060</v>
      </c>
      <c r="G813" s="4" t="s">
        <v>7101</v>
      </c>
      <c r="H813" s="4" t="s">
        <v>1393</v>
      </c>
      <c r="I813" s="4" t="s">
        <v>1394</v>
      </c>
      <c r="J813" s="4" t="s">
        <v>7102</v>
      </c>
      <c r="K813" s="139">
        <v>164610718</v>
      </c>
      <c r="L813" s="139">
        <v>164610718</v>
      </c>
      <c r="M813" s="4" t="s">
        <v>6286</v>
      </c>
      <c r="N813" s="4" t="s">
        <v>7103</v>
      </c>
      <c r="O813" s="4" t="s">
        <v>7045</v>
      </c>
      <c r="P813" s="186">
        <f t="shared" si="72"/>
        <v>164610718</v>
      </c>
      <c r="Q813" s="186">
        <f t="shared" si="79"/>
        <v>0</v>
      </c>
      <c r="R813" s="4">
        <v>39</v>
      </c>
      <c r="S813" s="4" t="s">
        <v>70</v>
      </c>
      <c r="T813" s="4" t="s">
        <v>70</v>
      </c>
      <c r="U813" s="140">
        <v>45341</v>
      </c>
      <c r="V813" s="4" t="s">
        <v>1884</v>
      </c>
      <c r="W813" s="4" t="s">
        <v>1954</v>
      </c>
      <c r="X813" s="4" t="s">
        <v>70</v>
      </c>
      <c r="Y813" s="4" t="s">
        <v>3521</v>
      </c>
      <c r="Z813" s="4" t="s">
        <v>1885</v>
      </c>
      <c r="AA813" s="4" t="s">
        <v>1886</v>
      </c>
      <c r="AB813" s="141">
        <f t="shared" si="73"/>
        <v>164610718</v>
      </c>
      <c r="AC813" s="142">
        <f t="shared" si="74"/>
        <v>0</v>
      </c>
      <c r="AD813" s="4"/>
      <c r="AE813" s="4" t="s">
        <v>2037</v>
      </c>
      <c r="AF813" s="144" t="s">
        <v>6902</v>
      </c>
      <c r="AG813" s="4"/>
      <c r="AH813" s="4"/>
      <c r="AI813" s="4"/>
      <c r="AJ813" s="4"/>
      <c r="AK813" s="4"/>
    </row>
    <row r="814" spans="2:37">
      <c r="B814" s="175" t="s">
        <v>5175</v>
      </c>
      <c r="C814" s="174" t="s">
        <v>160</v>
      </c>
      <c r="D814" s="4" t="s">
        <v>2550</v>
      </c>
      <c r="E814" s="4" t="s">
        <v>1831</v>
      </c>
      <c r="F814" s="4" t="s">
        <v>1060</v>
      </c>
      <c r="G814" s="4" t="s">
        <v>7104</v>
      </c>
      <c r="H814" s="4" t="s">
        <v>1393</v>
      </c>
      <c r="I814" s="4" t="s">
        <v>1394</v>
      </c>
      <c r="J814" s="4" t="s">
        <v>7105</v>
      </c>
      <c r="K814" s="139">
        <v>209961890</v>
      </c>
      <c r="L814" s="139">
        <v>209961890</v>
      </c>
      <c r="M814" s="4" t="s">
        <v>6286</v>
      </c>
      <c r="N814" s="4" t="s">
        <v>7106</v>
      </c>
      <c r="O814" s="4" t="s">
        <v>7045</v>
      </c>
      <c r="P814" s="186">
        <f t="shared" si="72"/>
        <v>209961890</v>
      </c>
      <c r="Q814" s="186">
        <f t="shared" si="79"/>
        <v>0</v>
      </c>
      <c r="R814" s="4">
        <v>39</v>
      </c>
      <c r="S814" s="4" t="s">
        <v>70</v>
      </c>
      <c r="T814" s="4" t="s">
        <v>70</v>
      </c>
      <c r="U814" s="140">
        <v>45341</v>
      </c>
      <c r="V814" s="4" t="s">
        <v>1884</v>
      </c>
      <c r="W814" s="4" t="s">
        <v>1954</v>
      </c>
      <c r="X814" s="4" t="s">
        <v>70</v>
      </c>
      <c r="Y814" s="4" t="s">
        <v>3521</v>
      </c>
      <c r="Z814" s="4" t="s">
        <v>1885</v>
      </c>
      <c r="AA814" s="4" t="s">
        <v>1886</v>
      </c>
      <c r="AB814" s="141">
        <f t="shared" si="73"/>
        <v>209961890</v>
      </c>
      <c r="AC814" s="142">
        <f t="shared" si="74"/>
        <v>0</v>
      </c>
      <c r="AD814" s="4"/>
      <c r="AE814" s="4" t="s">
        <v>2037</v>
      </c>
      <c r="AF814" s="144" t="s">
        <v>6902</v>
      </c>
      <c r="AG814" s="4"/>
      <c r="AH814" s="4"/>
      <c r="AI814" s="4"/>
      <c r="AJ814" s="4"/>
      <c r="AK814" s="4"/>
    </row>
    <row r="815" spans="2:37">
      <c r="B815" s="175" t="s">
        <v>5175</v>
      </c>
      <c r="C815" s="174" t="s">
        <v>160</v>
      </c>
      <c r="D815" s="4" t="s">
        <v>2550</v>
      </c>
      <c r="E815" s="4" t="s">
        <v>1831</v>
      </c>
      <c r="F815" s="4" t="s">
        <v>1060</v>
      </c>
      <c r="G815" s="4" t="s">
        <v>7107</v>
      </c>
      <c r="H815" s="4" t="s">
        <v>1393</v>
      </c>
      <c r="I815" s="4" t="s">
        <v>1394</v>
      </c>
      <c r="J815" s="4" t="s">
        <v>7108</v>
      </c>
      <c r="K815" s="139">
        <v>988526000</v>
      </c>
      <c r="L815" s="139">
        <v>988526000</v>
      </c>
      <c r="M815" s="4" t="s">
        <v>6286</v>
      </c>
      <c r="N815" s="4" t="s">
        <v>7106</v>
      </c>
      <c r="O815" s="4" t="s">
        <v>7045</v>
      </c>
      <c r="P815" s="186">
        <f t="shared" si="72"/>
        <v>988526000</v>
      </c>
      <c r="Q815" s="186">
        <f t="shared" si="79"/>
        <v>0</v>
      </c>
      <c r="R815" s="4">
        <v>39</v>
      </c>
      <c r="S815" s="4" t="s">
        <v>70</v>
      </c>
      <c r="T815" s="4" t="s">
        <v>70</v>
      </c>
      <c r="U815" s="140">
        <v>45341</v>
      </c>
      <c r="V815" s="4" t="s">
        <v>1884</v>
      </c>
      <c r="W815" s="4" t="s">
        <v>1954</v>
      </c>
      <c r="X815" s="4" t="s">
        <v>70</v>
      </c>
      <c r="Y815" s="4" t="s">
        <v>3521</v>
      </c>
      <c r="Z815" s="4" t="s">
        <v>1885</v>
      </c>
      <c r="AA815" s="4" t="s">
        <v>1886</v>
      </c>
      <c r="AB815" s="141">
        <f t="shared" si="73"/>
        <v>988526000</v>
      </c>
      <c r="AC815" s="142">
        <f t="shared" si="74"/>
        <v>0</v>
      </c>
      <c r="AD815" s="4"/>
      <c r="AE815" s="4" t="s">
        <v>2037</v>
      </c>
      <c r="AF815" s="144" t="s">
        <v>6902</v>
      </c>
      <c r="AG815" s="4"/>
      <c r="AH815" s="4"/>
      <c r="AI815" s="4"/>
      <c r="AJ815" s="4"/>
      <c r="AK815" s="4"/>
    </row>
    <row r="816" spans="2:37">
      <c r="B816" s="175" t="s">
        <v>5175</v>
      </c>
      <c r="C816" s="174" t="s">
        <v>160</v>
      </c>
      <c r="D816" s="4" t="s">
        <v>2550</v>
      </c>
      <c r="E816" s="4" t="s">
        <v>1831</v>
      </c>
      <c r="F816" s="4" t="s">
        <v>1060</v>
      </c>
      <c r="G816" s="4" t="s">
        <v>7109</v>
      </c>
      <c r="H816" s="4" t="s">
        <v>1393</v>
      </c>
      <c r="I816" s="4" t="s">
        <v>1394</v>
      </c>
      <c r="J816" s="4" t="s">
        <v>7110</v>
      </c>
      <c r="K816" s="139">
        <v>23689000</v>
      </c>
      <c r="L816" s="139">
        <v>23689000</v>
      </c>
      <c r="M816" s="4" t="s">
        <v>6286</v>
      </c>
      <c r="N816" s="4" t="s">
        <v>7111</v>
      </c>
      <c r="O816" s="4" t="s">
        <v>7045</v>
      </c>
      <c r="P816" s="186">
        <f t="shared" si="72"/>
        <v>23689000</v>
      </c>
      <c r="Q816" s="186">
        <f t="shared" si="79"/>
        <v>0</v>
      </c>
      <c r="R816" s="4">
        <v>39</v>
      </c>
      <c r="S816" s="4" t="s">
        <v>70</v>
      </c>
      <c r="T816" s="4" t="s">
        <v>70</v>
      </c>
      <c r="U816" s="140">
        <v>45341</v>
      </c>
      <c r="V816" s="4" t="s">
        <v>1884</v>
      </c>
      <c r="W816" s="4" t="s">
        <v>1954</v>
      </c>
      <c r="X816" s="4" t="s">
        <v>70</v>
      </c>
      <c r="Y816" s="4" t="s">
        <v>3521</v>
      </c>
      <c r="Z816" s="4" t="s">
        <v>1885</v>
      </c>
      <c r="AA816" s="4" t="s">
        <v>1886</v>
      </c>
      <c r="AB816" s="141">
        <f t="shared" si="73"/>
        <v>23689000</v>
      </c>
      <c r="AC816" s="142">
        <f t="shared" si="74"/>
        <v>0</v>
      </c>
      <c r="AD816" s="4"/>
      <c r="AE816" s="4" t="s">
        <v>2037</v>
      </c>
      <c r="AF816" s="144" t="s">
        <v>6902</v>
      </c>
      <c r="AG816" s="4"/>
      <c r="AH816" s="4"/>
      <c r="AI816" s="4"/>
      <c r="AJ816" s="4"/>
      <c r="AK816" s="4"/>
    </row>
    <row r="817" spans="2:37">
      <c r="B817" s="175" t="s">
        <v>5175</v>
      </c>
      <c r="C817" s="174" t="s">
        <v>160</v>
      </c>
      <c r="D817" s="4" t="s">
        <v>2550</v>
      </c>
      <c r="E817" s="4" t="s">
        <v>1831</v>
      </c>
      <c r="F817" s="4" t="s">
        <v>1060</v>
      </c>
      <c r="G817" s="4" t="s">
        <v>7112</v>
      </c>
      <c r="H817" s="4" t="s">
        <v>1393</v>
      </c>
      <c r="I817" s="4" t="s">
        <v>1394</v>
      </c>
      <c r="J817" s="4" t="s">
        <v>7113</v>
      </c>
      <c r="K817" s="139">
        <v>457079637</v>
      </c>
      <c r="L817" s="139">
        <v>457079637</v>
      </c>
      <c r="M817" s="4" t="s">
        <v>6286</v>
      </c>
      <c r="N817" s="4" t="s">
        <v>7114</v>
      </c>
      <c r="O817" s="4" t="s">
        <v>7045</v>
      </c>
      <c r="P817" s="186">
        <f t="shared" si="72"/>
        <v>457079637</v>
      </c>
      <c r="Q817" s="186">
        <f t="shared" si="79"/>
        <v>0</v>
      </c>
      <c r="R817" s="4">
        <v>39</v>
      </c>
      <c r="S817" s="4" t="s">
        <v>70</v>
      </c>
      <c r="T817" s="4" t="s">
        <v>70</v>
      </c>
      <c r="U817" s="140">
        <v>45341</v>
      </c>
      <c r="V817" s="4" t="s">
        <v>1884</v>
      </c>
      <c r="W817" s="4" t="s">
        <v>1954</v>
      </c>
      <c r="X817" s="4" t="s">
        <v>70</v>
      </c>
      <c r="Y817" s="4" t="s">
        <v>3521</v>
      </c>
      <c r="Z817" s="4" t="s">
        <v>1885</v>
      </c>
      <c r="AA817" s="4" t="s">
        <v>1886</v>
      </c>
      <c r="AB817" s="141">
        <f t="shared" si="73"/>
        <v>457079637</v>
      </c>
      <c r="AC817" s="142">
        <f t="shared" si="74"/>
        <v>0</v>
      </c>
      <c r="AD817" s="4"/>
      <c r="AE817" s="4" t="s">
        <v>2037</v>
      </c>
      <c r="AF817" s="144" t="s">
        <v>6902</v>
      </c>
      <c r="AG817" s="4"/>
      <c r="AH817" s="4"/>
      <c r="AI817" s="4"/>
      <c r="AJ817" s="4"/>
      <c r="AK817" s="4"/>
    </row>
    <row r="818" spans="2:37">
      <c r="B818" s="175" t="s">
        <v>5175</v>
      </c>
      <c r="C818" s="174" t="s">
        <v>160</v>
      </c>
      <c r="D818" s="4" t="s">
        <v>2550</v>
      </c>
      <c r="E818" s="4" t="s">
        <v>1831</v>
      </c>
      <c r="F818" s="4" t="s">
        <v>1060</v>
      </c>
      <c r="G818" s="4" t="s">
        <v>7115</v>
      </c>
      <c r="H818" s="4" t="s">
        <v>1393</v>
      </c>
      <c r="I818" s="4" t="s">
        <v>1394</v>
      </c>
      <c r="J818" s="4" t="s">
        <v>7116</v>
      </c>
      <c r="K818" s="139">
        <v>305402652</v>
      </c>
      <c r="L818" s="139">
        <v>305402652</v>
      </c>
      <c r="M818" s="4" t="s">
        <v>6286</v>
      </c>
      <c r="N818" s="4" t="s">
        <v>7117</v>
      </c>
      <c r="O818" s="4" t="s">
        <v>7045</v>
      </c>
      <c r="P818" s="186">
        <f t="shared" si="72"/>
        <v>305402652</v>
      </c>
      <c r="Q818" s="186">
        <f t="shared" si="79"/>
        <v>0</v>
      </c>
      <c r="R818" s="4">
        <v>39</v>
      </c>
      <c r="S818" s="4" t="s">
        <v>70</v>
      </c>
      <c r="T818" s="4" t="s">
        <v>70</v>
      </c>
      <c r="U818" s="140">
        <v>45341</v>
      </c>
      <c r="V818" s="4" t="s">
        <v>1884</v>
      </c>
      <c r="W818" s="4" t="s">
        <v>1954</v>
      </c>
      <c r="X818" s="4" t="s">
        <v>70</v>
      </c>
      <c r="Y818" s="4" t="s">
        <v>3521</v>
      </c>
      <c r="Z818" s="4" t="s">
        <v>1885</v>
      </c>
      <c r="AA818" s="4" t="s">
        <v>1886</v>
      </c>
      <c r="AB818" s="141">
        <f t="shared" si="73"/>
        <v>305402652</v>
      </c>
      <c r="AC818" s="142">
        <f t="shared" si="74"/>
        <v>0</v>
      </c>
      <c r="AD818" s="4"/>
      <c r="AE818" s="4" t="s">
        <v>2037</v>
      </c>
      <c r="AF818" s="144" t="s">
        <v>6902</v>
      </c>
      <c r="AG818" s="4"/>
      <c r="AH818" s="4"/>
      <c r="AI818" s="4"/>
      <c r="AJ818" s="4"/>
      <c r="AK818" s="4"/>
    </row>
    <row r="819" spans="2:37">
      <c r="B819" s="175" t="s">
        <v>5175</v>
      </c>
      <c r="C819" s="174" t="s">
        <v>160</v>
      </c>
      <c r="D819" s="4" t="s">
        <v>2550</v>
      </c>
      <c r="E819" s="4" t="s">
        <v>1831</v>
      </c>
      <c r="F819" s="4" t="s">
        <v>1060</v>
      </c>
      <c r="G819" s="4" t="s">
        <v>7118</v>
      </c>
      <c r="H819" s="4" t="s">
        <v>1393</v>
      </c>
      <c r="I819" s="4" t="s">
        <v>1394</v>
      </c>
      <c r="J819" s="4" t="s">
        <v>7119</v>
      </c>
      <c r="K819" s="139">
        <v>82960330</v>
      </c>
      <c r="L819" s="139">
        <v>82960330</v>
      </c>
      <c r="M819" s="4" t="s">
        <v>6286</v>
      </c>
      <c r="N819" s="4" t="s">
        <v>7117</v>
      </c>
      <c r="O819" s="4" t="s">
        <v>7045</v>
      </c>
      <c r="P819" s="186">
        <f t="shared" si="72"/>
        <v>82960330</v>
      </c>
      <c r="Q819" s="186">
        <f t="shared" si="79"/>
        <v>0</v>
      </c>
      <c r="R819" s="4">
        <v>39</v>
      </c>
      <c r="S819" s="4" t="s">
        <v>70</v>
      </c>
      <c r="T819" s="4" t="s">
        <v>70</v>
      </c>
      <c r="U819" s="140">
        <v>45341</v>
      </c>
      <c r="V819" s="4" t="s">
        <v>1884</v>
      </c>
      <c r="W819" s="4" t="s">
        <v>1954</v>
      </c>
      <c r="X819" s="4" t="s">
        <v>70</v>
      </c>
      <c r="Y819" s="4" t="s">
        <v>3521</v>
      </c>
      <c r="Z819" s="4" t="s">
        <v>1885</v>
      </c>
      <c r="AA819" s="4" t="s">
        <v>1886</v>
      </c>
      <c r="AB819" s="141">
        <f t="shared" si="73"/>
        <v>82960330</v>
      </c>
      <c r="AC819" s="142">
        <f t="shared" si="74"/>
        <v>0</v>
      </c>
      <c r="AD819" s="4"/>
      <c r="AE819" s="4" t="s">
        <v>2037</v>
      </c>
      <c r="AF819" s="144" t="s">
        <v>6902</v>
      </c>
      <c r="AG819" s="4"/>
      <c r="AH819" s="4"/>
      <c r="AI819" s="4"/>
      <c r="AJ819" s="4"/>
      <c r="AK819" s="4"/>
    </row>
    <row r="820" spans="2:37">
      <c r="B820" s="175" t="s">
        <v>5175</v>
      </c>
      <c r="C820" s="174" t="s">
        <v>160</v>
      </c>
      <c r="D820" s="4" t="s">
        <v>2550</v>
      </c>
      <c r="E820" s="4" t="s">
        <v>1831</v>
      </c>
      <c r="F820" s="4" t="s">
        <v>1060</v>
      </c>
      <c r="G820" s="4" t="s">
        <v>7120</v>
      </c>
      <c r="H820" s="4" t="s">
        <v>1393</v>
      </c>
      <c r="I820" s="4" t="s">
        <v>1394</v>
      </c>
      <c r="J820" s="4" t="s">
        <v>7121</v>
      </c>
      <c r="K820" s="139">
        <v>75283000</v>
      </c>
      <c r="L820" s="139">
        <v>75283000</v>
      </c>
      <c r="M820" s="4" t="s">
        <v>6286</v>
      </c>
      <c r="N820" s="4" t="s">
        <v>7122</v>
      </c>
      <c r="O820" s="4" t="s">
        <v>7045</v>
      </c>
      <c r="P820" s="186">
        <f t="shared" si="72"/>
        <v>75283000</v>
      </c>
      <c r="Q820" s="186">
        <f t="shared" si="79"/>
        <v>0</v>
      </c>
      <c r="R820" s="4">
        <v>39</v>
      </c>
      <c r="S820" s="4" t="s">
        <v>70</v>
      </c>
      <c r="T820" s="4" t="s">
        <v>70</v>
      </c>
      <c r="U820" s="140">
        <v>45341</v>
      </c>
      <c r="V820" s="4" t="s">
        <v>1884</v>
      </c>
      <c r="W820" s="4" t="s">
        <v>1954</v>
      </c>
      <c r="X820" s="4" t="s">
        <v>70</v>
      </c>
      <c r="Y820" s="4" t="s">
        <v>3521</v>
      </c>
      <c r="Z820" s="4" t="s">
        <v>1885</v>
      </c>
      <c r="AA820" s="4" t="s">
        <v>1886</v>
      </c>
      <c r="AB820" s="141">
        <f t="shared" si="73"/>
        <v>75283000</v>
      </c>
      <c r="AC820" s="142">
        <f t="shared" si="74"/>
        <v>0</v>
      </c>
      <c r="AD820" s="4"/>
      <c r="AE820" s="4" t="s">
        <v>2037</v>
      </c>
      <c r="AF820" s="144" t="s">
        <v>6902</v>
      </c>
      <c r="AG820" s="4"/>
      <c r="AH820" s="4"/>
      <c r="AI820" s="4"/>
      <c r="AJ820" s="4"/>
      <c r="AK820" s="4"/>
    </row>
    <row r="821" spans="2:37">
      <c r="B821" s="175" t="s">
        <v>5175</v>
      </c>
      <c r="C821" s="174" t="s">
        <v>160</v>
      </c>
      <c r="D821" s="4" t="s">
        <v>2550</v>
      </c>
      <c r="E821" s="4" t="s">
        <v>1831</v>
      </c>
      <c r="F821" s="4" t="s">
        <v>1060</v>
      </c>
      <c r="G821" s="4" t="s">
        <v>7123</v>
      </c>
      <c r="H821" s="4" t="s">
        <v>1393</v>
      </c>
      <c r="I821" s="4" t="s">
        <v>1394</v>
      </c>
      <c r="J821" s="4" t="s">
        <v>7124</v>
      </c>
      <c r="K821" s="139">
        <v>1547745232</v>
      </c>
      <c r="L821" s="139">
        <v>1547745232</v>
      </c>
      <c r="M821" s="4" t="s">
        <v>6286</v>
      </c>
      <c r="N821" s="4" t="s">
        <v>7125</v>
      </c>
      <c r="O821" s="4" t="s">
        <v>7045</v>
      </c>
      <c r="P821" s="186">
        <f t="shared" si="72"/>
        <v>1547745232</v>
      </c>
      <c r="Q821" s="186">
        <f t="shared" si="79"/>
        <v>0</v>
      </c>
      <c r="R821" s="4">
        <v>39</v>
      </c>
      <c r="S821" s="4" t="s">
        <v>70</v>
      </c>
      <c r="T821" s="4" t="s">
        <v>70</v>
      </c>
      <c r="U821" s="140">
        <v>45341</v>
      </c>
      <c r="V821" s="4" t="s">
        <v>1884</v>
      </c>
      <c r="W821" s="4" t="s">
        <v>1954</v>
      </c>
      <c r="X821" s="4" t="s">
        <v>70</v>
      </c>
      <c r="Y821" s="4" t="s">
        <v>3521</v>
      </c>
      <c r="Z821" s="4" t="s">
        <v>1885</v>
      </c>
      <c r="AA821" s="4" t="s">
        <v>1886</v>
      </c>
      <c r="AB821" s="141">
        <f t="shared" si="73"/>
        <v>1547745232</v>
      </c>
      <c r="AC821" s="142">
        <f t="shared" si="74"/>
        <v>0</v>
      </c>
      <c r="AD821" s="4"/>
      <c r="AE821" s="4" t="s">
        <v>2037</v>
      </c>
      <c r="AF821" s="144" t="s">
        <v>6902</v>
      </c>
      <c r="AG821" s="4"/>
      <c r="AH821" s="4"/>
      <c r="AI821" s="4"/>
      <c r="AJ821" s="4"/>
      <c r="AK821" s="4"/>
    </row>
    <row r="822" spans="2:37">
      <c r="B822" s="175" t="s">
        <v>5175</v>
      </c>
      <c r="C822" s="174" t="s">
        <v>160</v>
      </c>
      <c r="D822" s="4" t="s">
        <v>2550</v>
      </c>
      <c r="E822" s="4" t="s">
        <v>1831</v>
      </c>
      <c r="F822" s="4" t="s">
        <v>1060</v>
      </c>
      <c r="G822" s="4" t="s">
        <v>7126</v>
      </c>
      <c r="H822" s="4" t="s">
        <v>1393</v>
      </c>
      <c r="I822" s="4" t="s">
        <v>1394</v>
      </c>
      <c r="J822" s="4" t="s">
        <v>7127</v>
      </c>
      <c r="K822" s="139">
        <v>1192286674</v>
      </c>
      <c r="L822" s="139">
        <v>1192286674</v>
      </c>
      <c r="M822" s="4" t="s">
        <v>6286</v>
      </c>
      <c r="N822" s="4" t="s">
        <v>7128</v>
      </c>
      <c r="O822" s="4" t="s">
        <v>7045</v>
      </c>
      <c r="P822" s="186">
        <f t="shared" si="72"/>
        <v>1192286674</v>
      </c>
      <c r="Q822" s="186">
        <f t="shared" si="79"/>
        <v>0</v>
      </c>
      <c r="R822" s="4">
        <v>39</v>
      </c>
      <c r="S822" s="4" t="s">
        <v>70</v>
      </c>
      <c r="T822" s="4" t="s">
        <v>70</v>
      </c>
      <c r="U822" s="140">
        <v>45341</v>
      </c>
      <c r="V822" s="4" t="s">
        <v>1884</v>
      </c>
      <c r="W822" s="4" t="s">
        <v>1954</v>
      </c>
      <c r="X822" s="4" t="s">
        <v>70</v>
      </c>
      <c r="Y822" s="4" t="s">
        <v>3521</v>
      </c>
      <c r="Z822" s="4" t="s">
        <v>1885</v>
      </c>
      <c r="AA822" s="4" t="s">
        <v>1886</v>
      </c>
      <c r="AB822" s="141">
        <f t="shared" si="73"/>
        <v>1192286674</v>
      </c>
      <c r="AC822" s="142">
        <f t="shared" si="74"/>
        <v>0</v>
      </c>
      <c r="AD822" s="4"/>
      <c r="AE822" s="4" t="s">
        <v>2037</v>
      </c>
      <c r="AF822" s="144" t="s">
        <v>6902</v>
      </c>
      <c r="AG822" s="4"/>
      <c r="AH822" s="4"/>
      <c r="AI822" s="4"/>
      <c r="AJ822" s="4"/>
      <c r="AK822" s="4"/>
    </row>
    <row r="823" spans="2:37">
      <c r="B823" s="175" t="s">
        <v>5175</v>
      </c>
      <c r="C823" s="174" t="s">
        <v>160</v>
      </c>
      <c r="D823" s="4" t="s">
        <v>2550</v>
      </c>
      <c r="E823" s="4" t="s">
        <v>1831</v>
      </c>
      <c r="F823" s="4" t="s">
        <v>1060</v>
      </c>
      <c r="G823" s="4" t="s">
        <v>7129</v>
      </c>
      <c r="H823" s="4" t="s">
        <v>1393</v>
      </c>
      <c r="I823" s="4" t="s">
        <v>1394</v>
      </c>
      <c r="J823" s="4" t="s">
        <v>7130</v>
      </c>
      <c r="K823" s="139">
        <v>380591000</v>
      </c>
      <c r="L823" s="139">
        <v>380591000</v>
      </c>
      <c r="M823" s="4" t="s">
        <v>6286</v>
      </c>
      <c r="N823" s="4" t="s">
        <v>7131</v>
      </c>
      <c r="O823" s="4" t="s">
        <v>7045</v>
      </c>
      <c r="P823" s="186">
        <f t="shared" si="72"/>
        <v>380591000</v>
      </c>
      <c r="Q823" s="186">
        <f t="shared" si="79"/>
        <v>0</v>
      </c>
      <c r="R823" s="4">
        <v>39</v>
      </c>
      <c r="S823" s="4" t="s">
        <v>70</v>
      </c>
      <c r="T823" s="4" t="s">
        <v>70</v>
      </c>
      <c r="U823" s="140">
        <v>45341</v>
      </c>
      <c r="V823" s="4" t="s">
        <v>1884</v>
      </c>
      <c r="W823" s="4" t="s">
        <v>1954</v>
      </c>
      <c r="X823" s="4" t="s">
        <v>70</v>
      </c>
      <c r="Y823" s="4" t="s">
        <v>3521</v>
      </c>
      <c r="Z823" s="4" t="s">
        <v>1885</v>
      </c>
      <c r="AA823" s="4" t="s">
        <v>1886</v>
      </c>
      <c r="AB823" s="141">
        <f t="shared" si="73"/>
        <v>380591000</v>
      </c>
      <c r="AC823" s="142">
        <f t="shared" si="74"/>
        <v>0</v>
      </c>
      <c r="AD823" s="4"/>
      <c r="AE823" s="4" t="s">
        <v>2037</v>
      </c>
      <c r="AF823" s="144" t="s">
        <v>6902</v>
      </c>
      <c r="AG823" s="4"/>
      <c r="AH823" s="4"/>
      <c r="AI823" s="4"/>
      <c r="AJ823" s="4"/>
      <c r="AK823" s="4"/>
    </row>
    <row r="824" spans="2:37">
      <c r="B824" s="175" t="s">
        <v>5175</v>
      </c>
      <c r="C824" s="174" t="s">
        <v>160</v>
      </c>
      <c r="D824" s="4" t="s">
        <v>2550</v>
      </c>
      <c r="E824" s="4" t="s">
        <v>1831</v>
      </c>
      <c r="F824" s="4" t="s">
        <v>1060</v>
      </c>
      <c r="G824" s="4" t="s">
        <v>7132</v>
      </c>
      <c r="H824" s="4" t="s">
        <v>1393</v>
      </c>
      <c r="I824" s="4" t="s">
        <v>1394</v>
      </c>
      <c r="J824" s="4" t="s">
        <v>7133</v>
      </c>
      <c r="K824" s="139">
        <v>218995065</v>
      </c>
      <c r="L824" s="139">
        <v>218995065</v>
      </c>
      <c r="M824" s="4" t="s">
        <v>6286</v>
      </c>
      <c r="N824" s="4" t="s">
        <v>7134</v>
      </c>
      <c r="O824" s="4" t="s">
        <v>7045</v>
      </c>
      <c r="P824" s="186">
        <f t="shared" si="72"/>
        <v>218995065</v>
      </c>
      <c r="Q824" s="186">
        <f t="shared" si="79"/>
        <v>0</v>
      </c>
      <c r="R824" s="4">
        <v>39</v>
      </c>
      <c r="S824" s="4" t="s">
        <v>70</v>
      </c>
      <c r="T824" s="4" t="s">
        <v>70</v>
      </c>
      <c r="U824" s="140">
        <v>45341</v>
      </c>
      <c r="V824" s="4" t="s">
        <v>1884</v>
      </c>
      <c r="W824" s="4" t="s">
        <v>1954</v>
      </c>
      <c r="X824" s="4" t="s">
        <v>70</v>
      </c>
      <c r="Y824" s="4" t="s">
        <v>3521</v>
      </c>
      <c r="Z824" s="4" t="s">
        <v>1885</v>
      </c>
      <c r="AA824" s="4" t="s">
        <v>1886</v>
      </c>
      <c r="AB824" s="141">
        <f t="shared" si="73"/>
        <v>218995065</v>
      </c>
      <c r="AC824" s="142">
        <f t="shared" si="74"/>
        <v>0</v>
      </c>
      <c r="AD824" s="4"/>
      <c r="AE824" s="4" t="s">
        <v>2037</v>
      </c>
      <c r="AF824" s="144" t="s">
        <v>6902</v>
      </c>
      <c r="AG824" s="4"/>
      <c r="AH824" s="4"/>
      <c r="AI824" s="4"/>
      <c r="AJ824" s="4"/>
      <c r="AK824" s="4"/>
    </row>
    <row r="825" spans="2:37">
      <c r="B825" s="175" t="s">
        <v>5175</v>
      </c>
      <c r="C825" s="174" t="s">
        <v>160</v>
      </c>
      <c r="D825" s="4" t="s">
        <v>2550</v>
      </c>
      <c r="E825" s="4" t="s">
        <v>1831</v>
      </c>
      <c r="F825" s="4" t="s">
        <v>1060</v>
      </c>
      <c r="G825" s="4" t="s">
        <v>7135</v>
      </c>
      <c r="H825" s="4" t="s">
        <v>1393</v>
      </c>
      <c r="I825" s="4" t="s">
        <v>1394</v>
      </c>
      <c r="J825" s="4" t="s">
        <v>7136</v>
      </c>
      <c r="K825" s="139">
        <v>380000000</v>
      </c>
      <c r="L825" s="139">
        <v>380000000</v>
      </c>
      <c r="M825" s="4" t="s">
        <v>6286</v>
      </c>
      <c r="N825" s="4" t="s">
        <v>6958</v>
      </c>
      <c r="O825" s="4" t="s">
        <v>7045</v>
      </c>
      <c r="P825" s="186">
        <f t="shared" si="72"/>
        <v>380000000</v>
      </c>
      <c r="Q825" s="186">
        <f t="shared" ref="Q825:Q856" si="80">L825-P825</f>
        <v>0</v>
      </c>
      <c r="R825" s="4">
        <v>39</v>
      </c>
      <c r="S825" s="4" t="s">
        <v>70</v>
      </c>
      <c r="T825" s="4" t="s">
        <v>70</v>
      </c>
      <c r="U825" s="140">
        <v>45341</v>
      </c>
      <c r="V825" s="4" t="s">
        <v>1884</v>
      </c>
      <c r="W825" s="4" t="s">
        <v>1954</v>
      </c>
      <c r="X825" s="4" t="s">
        <v>70</v>
      </c>
      <c r="Y825" s="4" t="s">
        <v>3521</v>
      </c>
      <c r="Z825" s="4" t="s">
        <v>1885</v>
      </c>
      <c r="AA825" s="4" t="s">
        <v>1886</v>
      </c>
      <c r="AB825" s="141">
        <f t="shared" si="73"/>
        <v>380000000</v>
      </c>
      <c r="AC825" s="142">
        <f t="shared" si="74"/>
        <v>0</v>
      </c>
      <c r="AD825" s="4"/>
      <c r="AE825" s="4" t="s">
        <v>2037</v>
      </c>
      <c r="AF825" s="144" t="s">
        <v>6902</v>
      </c>
      <c r="AG825" s="4"/>
      <c r="AH825" s="4"/>
      <c r="AI825" s="4"/>
      <c r="AJ825" s="4"/>
      <c r="AK825" s="4"/>
    </row>
    <row r="826" spans="2:37">
      <c r="B826" s="175" t="s">
        <v>5175</v>
      </c>
      <c r="C826" s="174" t="s">
        <v>160</v>
      </c>
      <c r="D826" s="4" t="s">
        <v>2550</v>
      </c>
      <c r="E826" s="4" t="s">
        <v>1831</v>
      </c>
      <c r="F826" s="4" t="s">
        <v>1060</v>
      </c>
      <c r="G826" s="4" t="s">
        <v>7137</v>
      </c>
      <c r="H826" s="4" t="s">
        <v>1393</v>
      </c>
      <c r="I826" s="4" t="s">
        <v>1394</v>
      </c>
      <c r="J826" s="4" t="s">
        <v>7138</v>
      </c>
      <c r="K826" s="139">
        <v>187324000</v>
      </c>
      <c r="L826" s="139">
        <v>187324000</v>
      </c>
      <c r="M826" s="4" t="s">
        <v>6286</v>
      </c>
      <c r="N826" s="4" t="s">
        <v>6958</v>
      </c>
      <c r="O826" s="4" t="s">
        <v>7045</v>
      </c>
      <c r="P826" s="186">
        <f t="shared" si="72"/>
        <v>187324000</v>
      </c>
      <c r="Q826" s="186">
        <f t="shared" si="80"/>
        <v>0</v>
      </c>
      <c r="R826" s="4">
        <v>39</v>
      </c>
      <c r="S826" s="4" t="s">
        <v>70</v>
      </c>
      <c r="T826" s="4" t="s">
        <v>70</v>
      </c>
      <c r="U826" s="140">
        <v>45341</v>
      </c>
      <c r="V826" s="4" t="s">
        <v>1884</v>
      </c>
      <c r="W826" s="4" t="s">
        <v>1954</v>
      </c>
      <c r="X826" s="4" t="s">
        <v>70</v>
      </c>
      <c r="Y826" s="4" t="s">
        <v>3521</v>
      </c>
      <c r="Z826" s="4" t="s">
        <v>1885</v>
      </c>
      <c r="AA826" s="4" t="s">
        <v>1886</v>
      </c>
      <c r="AB826" s="141">
        <f t="shared" si="73"/>
        <v>187324000</v>
      </c>
      <c r="AC826" s="142">
        <f t="shared" si="74"/>
        <v>0</v>
      </c>
      <c r="AD826" s="4"/>
      <c r="AE826" s="4" t="s">
        <v>2037</v>
      </c>
      <c r="AF826" s="144" t="s">
        <v>6902</v>
      </c>
      <c r="AG826" s="4"/>
      <c r="AH826" s="4"/>
      <c r="AI826" s="4"/>
      <c r="AJ826" s="4"/>
      <c r="AK826" s="4"/>
    </row>
    <row r="827" spans="2:37">
      <c r="B827" s="175" t="s">
        <v>5175</v>
      </c>
      <c r="C827" s="174" t="s">
        <v>160</v>
      </c>
      <c r="D827" s="4" t="s">
        <v>2550</v>
      </c>
      <c r="E827" s="4" t="s">
        <v>1831</v>
      </c>
      <c r="F827" s="4" t="s">
        <v>1060</v>
      </c>
      <c r="G827" s="4" t="s">
        <v>7139</v>
      </c>
      <c r="H827" s="4" t="s">
        <v>1393</v>
      </c>
      <c r="I827" s="4" t="s">
        <v>1394</v>
      </c>
      <c r="J827" s="4" t="s">
        <v>7140</v>
      </c>
      <c r="K827" s="139">
        <v>438347000</v>
      </c>
      <c r="L827" s="139">
        <v>438347000</v>
      </c>
      <c r="M827" s="4" t="s">
        <v>6286</v>
      </c>
      <c r="N827" s="4" t="s">
        <v>7141</v>
      </c>
      <c r="O827" s="4" t="s">
        <v>7045</v>
      </c>
      <c r="P827" s="186">
        <f t="shared" si="72"/>
        <v>438347000</v>
      </c>
      <c r="Q827" s="186">
        <f t="shared" si="80"/>
        <v>0</v>
      </c>
      <c r="R827" s="4">
        <v>39</v>
      </c>
      <c r="S827" s="4" t="s">
        <v>70</v>
      </c>
      <c r="T827" s="4" t="s">
        <v>70</v>
      </c>
      <c r="U827" s="140">
        <v>45341</v>
      </c>
      <c r="V827" s="4" t="s">
        <v>1884</v>
      </c>
      <c r="W827" s="4" t="s">
        <v>1954</v>
      </c>
      <c r="X827" s="4" t="s">
        <v>70</v>
      </c>
      <c r="Y827" s="4" t="s">
        <v>3521</v>
      </c>
      <c r="Z827" s="4" t="s">
        <v>1885</v>
      </c>
      <c r="AA827" s="4" t="s">
        <v>1886</v>
      </c>
      <c r="AB827" s="141">
        <f t="shared" si="73"/>
        <v>438347000</v>
      </c>
      <c r="AC827" s="142">
        <f t="shared" si="74"/>
        <v>0</v>
      </c>
      <c r="AD827" s="4"/>
      <c r="AE827" s="4" t="s">
        <v>2037</v>
      </c>
      <c r="AF827" s="144" t="s">
        <v>6902</v>
      </c>
      <c r="AG827" s="4"/>
      <c r="AH827" s="4"/>
      <c r="AI827" s="4"/>
      <c r="AJ827" s="4"/>
      <c r="AK827" s="4"/>
    </row>
    <row r="828" spans="2:37">
      <c r="B828" s="175" t="s">
        <v>5175</v>
      </c>
      <c r="C828" s="174" t="s">
        <v>160</v>
      </c>
      <c r="D828" s="4" t="s">
        <v>2550</v>
      </c>
      <c r="E828" s="4" t="s">
        <v>1831</v>
      </c>
      <c r="F828" s="4" t="s">
        <v>1060</v>
      </c>
      <c r="G828" s="4" t="s">
        <v>7142</v>
      </c>
      <c r="H828" s="4" t="s">
        <v>1393</v>
      </c>
      <c r="I828" s="4" t="s">
        <v>1394</v>
      </c>
      <c r="J828" s="4" t="s">
        <v>7143</v>
      </c>
      <c r="K828" s="139">
        <v>240753000</v>
      </c>
      <c r="L828" s="139">
        <v>240753000</v>
      </c>
      <c r="M828" s="4" t="s">
        <v>6286</v>
      </c>
      <c r="N828" s="4" t="s">
        <v>7144</v>
      </c>
      <c r="O828" s="4" t="s">
        <v>7045</v>
      </c>
      <c r="P828" s="186">
        <f t="shared" si="72"/>
        <v>240753000</v>
      </c>
      <c r="Q828" s="186">
        <f t="shared" si="80"/>
        <v>0</v>
      </c>
      <c r="R828" s="4">
        <v>39</v>
      </c>
      <c r="S828" s="4" t="s">
        <v>70</v>
      </c>
      <c r="T828" s="4" t="s">
        <v>70</v>
      </c>
      <c r="U828" s="140">
        <v>45341</v>
      </c>
      <c r="V828" s="4" t="s">
        <v>1884</v>
      </c>
      <c r="W828" s="4" t="s">
        <v>1954</v>
      </c>
      <c r="X828" s="4" t="s">
        <v>70</v>
      </c>
      <c r="Y828" s="4" t="s">
        <v>3521</v>
      </c>
      <c r="Z828" s="4" t="s">
        <v>1885</v>
      </c>
      <c r="AA828" s="4" t="s">
        <v>1886</v>
      </c>
      <c r="AB828" s="141">
        <f t="shared" si="73"/>
        <v>240753000</v>
      </c>
      <c r="AC828" s="142">
        <f t="shared" si="74"/>
        <v>0</v>
      </c>
      <c r="AD828" s="4"/>
      <c r="AE828" s="4" t="s">
        <v>2037</v>
      </c>
      <c r="AF828" s="144" t="s">
        <v>6902</v>
      </c>
      <c r="AG828" s="4"/>
      <c r="AH828" s="4"/>
      <c r="AI828" s="4"/>
      <c r="AJ828" s="4"/>
      <c r="AK828" s="4"/>
    </row>
    <row r="829" spans="2:37">
      <c r="B829" s="175" t="s">
        <v>5175</v>
      </c>
      <c r="C829" s="174" t="s">
        <v>160</v>
      </c>
      <c r="D829" s="4" t="s">
        <v>2550</v>
      </c>
      <c r="E829" s="4" t="s">
        <v>1831</v>
      </c>
      <c r="F829" s="4" t="s">
        <v>1060</v>
      </c>
      <c r="G829" s="4" t="s">
        <v>7145</v>
      </c>
      <c r="H829" s="4" t="s">
        <v>1393</v>
      </c>
      <c r="I829" s="4" t="s">
        <v>1394</v>
      </c>
      <c r="J829" s="4" t="s">
        <v>7146</v>
      </c>
      <c r="K829" s="139">
        <v>129621059</v>
      </c>
      <c r="L829" s="139">
        <v>129621059</v>
      </c>
      <c r="M829" s="4" t="s">
        <v>6286</v>
      </c>
      <c r="N829" s="4" t="s">
        <v>7147</v>
      </c>
      <c r="O829" s="4" t="s">
        <v>7045</v>
      </c>
      <c r="P829" s="186">
        <f t="shared" si="72"/>
        <v>129621059</v>
      </c>
      <c r="Q829" s="186">
        <f t="shared" si="80"/>
        <v>0</v>
      </c>
      <c r="R829" s="4">
        <v>39</v>
      </c>
      <c r="S829" s="4" t="s">
        <v>70</v>
      </c>
      <c r="T829" s="4" t="s">
        <v>70</v>
      </c>
      <c r="U829" s="140">
        <v>45341</v>
      </c>
      <c r="V829" s="4" t="s">
        <v>1884</v>
      </c>
      <c r="W829" s="4" t="s">
        <v>1954</v>
      </c>
      <c r="X829" s="4" t="s">
        <v>70</v>
      </c>
      <c r="Y829" s="4" t="s">
        <v>3521</v>
      </c>
      <c r="Z829" s="4" t="s">
        <v>1885</v>
      </c>
      <c r="AA829" s="4" t="s">
        <v>1886</v>
      </c>
      <c r="AB829" s="141">
        <f t="shared" si="73"/>
        <v>129621059</v>
      </c>
      <c r="AC829" s="142">
        <f t="shared" si="74"/>
        <v>0</v>
      </c>
      <c r="AD829" s="4"/>
      <c r="AE829" s="4" t="s">
        <v>2037</v>
      </c>
      <c r="AF829" s="144" t="s">
        <v>6902</v>
      </c>
      <c r="AG829" s="4"/>
      <c r="AH829" s="4"/>
      <c r="AI829" s="4"/>
      <c r="AJ829" s="4"/>
      <c r="AK829" s="4"/>
    </row>
    <row r="830" spans="2:37">
      <c r="B830" s="175" t="s">
        <v>5175</v>
      </c>
      <c r="C830" s="174" t="s">
        <v>160</v>
      </c>
      <c r="D830" s="4" t="s">
        <v>2550</v>
      </c>
      <c r="E830" s="4" t="s">
        <v>1831</v>
      </c>
      <c r="F830" s="4" t="s">
        <v>1060</v>
      </c>
      <c r="G830" s="4" t="s">
        <v>7148</v>
      </c>
      <c r="H830" s="4" t="s">
        <v>1393</v>
      </c>
      <c r="I830" s="4" t="s">
        <v>1394</v>
      </c>
      <c r="J830" s="4" t="s">
        <v>7149</v>
      </c>
      <c r="K830" s="139">
        <v>384298745</v>
      </c>
      <c r="L830" s="139">
        <v>384298745</v>
      </c>
      <c r="M830" s="4" t="s">
        <v>6286</v>
      </c>
      <c r="N830" s="4" t="s">
        <v>7150</v>
      </c>
      <c r="O830" s="4" t="s">
        <v>7045</v>
      </c>
      <c r="P830" s="186">
        <f t="shared" si="72"/>
        <v>384298745</v>
      </c>
      <c r="Q830" s="186">
        <f t="shared" si="80"/>
        <v>0</v>
      </c>
      <c r="R830" s="4">
        <v>39</v>
      </c>
      <c r="S830" s="4" t="s">
        <v>70</v>
      </c>
      <c r="T830" s="4" t="s">
        <v>70</v>
      </c>
      <c r="U830" s="140">
        <v>45341</v>
      </c>
      <c r="V830" s="4" t="s">
        <v>1884</v>
      </c>
      <c r="W830" s="4" t="s">
        <v>1954</v>
      </c>
      <c r="X830" s="4" t="s">
        <v>70</v>
      </c>
      <c r="Y830" s="4" t="s">
        <v>3521</v>
      </c>
      <c r="Z830" s="4" t="s">
        <v>1885</v>
      </c>
      <c r="AA830" s="4" t="s">
        <v>1886</v>
      </c>
      <c r="AB830" s="141">
        <f t="shared" si="73"/>
        <v>384298745</v>
      </c>
      <c r="AC830" s="142">
        <f t="shared" si="74"/>
        <v>0</v>
      </c>
      <c r="AD830" s="4"/>
      <c r="AE830" s="4" t="s">
        <v>2037</v>
      </c>
      <c r="AF830" s="144" t="s">
        <v>6902</v>
      </c>
      <c r="AG830" s="4"/>
      <c r="AH830" s="4"/>
      <c r="AI830" s="4"/>
      <c r="AJ830" s="4"/>
      <c r="AK830" s="4"/>
    </row>
    <row r="831" spans="2:37">
      <c r="B831" s="175" t="s">
        <v>5175</v>
      </c>
      <c r="C831" s="174" t="s">
        <v>160</v>
      </c>
      <c r="D831" s="4" t="s">
        <v>2550</v>
      </c>
      <c r="E831" s="4" t="s">
        <v>1831</v>
      </c>
      <c r="F831" s="4" t="s">
        <v>1060</v>
      </c>
      <c r="G831" s="4" t="s">
        <v>7151</v>
      </c>
      <c r="H831" s="4" t="s">
        <v>1393</v>
      </c>
      <c r="I831" s="4" t="s">
        <v>1394</v>
      </c>
      <c r="J831" s="4" t="s">
        <v>7152</v>
      </c>
      <c r="K831" s="139">
        <v>9820210000</v>
      </c>
      <c r="L831" s="139">
        <v>9820210000</v>
      </c>
      <c r="M831" s="4" t="s">
        <v>6286</v>
      </c>
      <c r="N831" s="4" t="s">
        <v>7153</v>
      </c>
      <c r="O831" s="4" t="s">
        <v>7045</v>
      </c>
      <c r="P831" s="186">
        <f t="shared" si="72"/>
        <v>9820210000</v>
      </c>
      <c r="Q831" s="186">
        <f t="shared" si="80"/>
        <v>0</v>
      </c>
      <c r="R831" s="4">
        <v>39</v>
      </c>
      <c r="S831" s="4" t="s">
        <v>70</v>
      </c>
      <c r="T831" s="4" t="s">
        <v>70</v>
      </c>
      <c r="U831" s="140">
        <v>45341</v>
      </c>
      <c r="V831" s="4" t="s">
        <v>1884</v>
      </c>
      <c r="W831" s="4" t="s">
        <v>1954</v>
      </c>
      <c r="X831" s="4" t="s">
        <v>70</v>
      </c>
      <c r="Y831" s="4" t="s">
        <v>3521</v>
      </c>
      <c r="Z831" s="4" t="s">
        <v>1885</v>
      </c>
      <c r="AA831" s="4" t="s">
        <v>1886</v>
      </c>
      <c r="AB831" s="141">
        <f t="shared" si="73"/>
        <v>9820210000</v>
      </c>
      <c r="AC831" s="142">
        <f t="shared" si="74"/>
        <v>0</v>
      </c>
      <c r="AD831" s="4"/>
      <c r="AE831" s="4" t="s">
        <v>2037</v>
      </c>
      <c r="AF831" s="144" t="s">
        <v>6902</v>
      </c>
      <c r="AG831" s="4"/>
      <c r="AH831" s="4"/>
      <c r="AI831" s="4"/>
      <c r="AJ831" s="4"/>
      <c r="AK831" s="4"/>
    </row>
    <row r="832" spans="2:37">
      <c r="B832" s="175" t="s">
        <v>5175</v>
      </c>
      <c r="C832" s="174" t="s">
        <v>160</v>
      </c>
      <c r="D832" s="4" t="s">
        <v>2550</v>
      </c>
      <c r="E832" s="4" t="s">
        <v>1831</v>
      </c>
      <c r="F832" s="4" t="s">
        <v>1060</v>
      </c>
      <c r="G832" s="4" t="s">
        <v>7154</v>
      </c>
      <c r="H832" s="4" t="s">
        <v>1393</v>
      </c>
      <c r="I832" s="4" t="s">
        <v>1394</v>
      </c>
      <c r="J832" s="4" t="s">
        <v>7155</v>
      </c>
      <c r="K832" s="139">
        <v>787773598</v>
      </c>
      <c r="L832" s="139">
        <v>787773598</v>
      </c>
      <c r="M832" s="4" t="s">
        <v>6286</v>
      </c>
      <c r="N832" s="4" t="s">
        <v>7156</v>
      </c>
      <c r="O832" s="4" t="s">
        <v>7045</v>
      </c>
      <c r="P832" s="186">
        <f t="shared" si="72"/>
        <v>787773598</v>
      </c>
      <c r="Q832" s="186">
        <f t="shared" si="80"/>
        <v>0</v>
      </c>
      <c r="R832" s="4">
        <v>39</v>
      </c>
      <c r="S832" s="4" t="s">
        <v>70</v>
      </c>
      <c r="T832" s="4" t="s">
        <v>70</v>
      </c>
      <c r="U832" s="140">
        <v>45341</v>
      </c>
      <c r="V832" s="4" t="s">
        <v>1884</v>
      </c>
      <c r="W832" s="4" t="s">
        <v>1954</v>
      </c>
      <c r="X832" s="4" t="s">
        <v>70</v>
      </c>
      <c r="Y832" s="4" t="s">
        <v>3521</v>
      </c>
      <c r="Z832" s="4" t="s">
        <v>1885</v>
      </c>
      <c r="AA832" s="4" t="s">
        <v>1886</v>
      </c>
      <c r="AB832" s="141">
        <f t="shared" si="73"/>
        <v>787773598</v>
      </c>
      <c r="AC832" s="142">
        <f t="shared" si="74"/>
        <v>0</v>
      </c>
      <c r="AD832" s="4"/>
      <c r="AE832" s="4" t="s">
        <v>2037</v>
      </c>
      <c r="AF832" s="144" t="s">
        <v>6902</v>
      </c>
      <c r="AG832" s="4"/>
      <c r="AH832" s="4"/>
      <c r="AI832" s="4"/>
      <c r="AJ832" s="4"/>
      <c r="AK832" s="4"/>
    </row>
    <row r="833" spans="2:37">
      <c r="B833" s="175" t="s">
        <v>5175</v>
      </c>
      <c r="C833" s="174" t="s">
        <v>160</v>
      </c>
      <c r="D833" s="4" t="s">
        <v>2550</v>
      </c>
      <c r="E833" s="4" t="s">
        <v>1831</v>
      </c>
      <c r="F833" s="4" t="s">
        <v>1060</v>
      </c>
      <c r="G833" s="4" t="s">
        <v>7157</v>
      </c>
      <c r="H833" s="4" t="s">
        <v>1393</v>
      </c>
      <c r="I833" s="4" t="s">
        <v>1394</v>
      </c>
      <c r="J833" s="4" t="s">
        <v>7158</v>
      </c>
      <c r="K833" s="139">
        <v>208920844</v>
      </c>
      <c r="L833" s="139">
        <v>208920844</v>
      </c>
      <c r="M833" s="4" t="s">
        <v>6286</v>
      </c>
      <c r="N833" s="4" t="s">
        <v>6964</v>
      </c>
      <c r="O833" s="4" t="s">
        <v>7045</v>
      </c>
      <c r="P833" s="186">
        <f t="shared" si="72"/>
        <v>208920844</v>
      </c>
      <c r="Q833" s="186">
        <f t="shared" si="80"/>
        <v>0</v>
      </c>
      <c r="R833" s="4">
        <v>39</v>
      </c>
      <c r="S833" s="4" t="s">
        <v>70</v>
      </c>
      <c r="T833" s="4" t="s">
        <v>70</v>
      </c>
      <c r="U833" s="140">
        <v>45341</v>
      </c>
      <c r="V833" s="4" t="s">
        <v>1884</v>
      </c>
      <c r="W833" s="4" t="s">
        <v>1954</v>
      </c>
      <c r="X833" s="4" t="s">
        <v>70</v>
      </c>
      <c r="Y833" s="4" t="s">
        <v>3521</v>
      </c>
      <c r="Z833" s="4" t="s">
        <v>1885</v>
      </c>
      <c r="AA833" s="4" t="s">
        <v>1886</v>
      </c>
      <c r="AB833" s="141">
        <f t="shared" si="73"/>
        <v>208920844</v>
      </c>
      <c r="AC833" s="142">
        <f t="shared" si="74"/>
        <v>0</v>
      </c>
      <c r="AD833" s="4"/>
      <c r="AE833" s="4" t="s">
        <v>2037</v>
      </c>
      <c r="AF833" s="144" t="s">
        <v>6902</v>
      </c>
      <c r="AG833" s="4"/>
      <c r="AH833" s="4"/>
      <c r="AI833" s="4"/>
      <c r="AJ833" s="4"/>
      <c r="AK833" s="4"/>
    </row>
    <row r="834" spans="2:37">
      <c r="B834" s="175" t="s">
        <v>5175</v>
      </c>
      <c r="C834" s="174" t="s">
        <v>160</v>
      </c>
      <c r="D834" s="4" t="s">
        <v>2550</v>
      </c>
      <c r="E834" s="4" t="s">
        <v>1831</v>
      </c>
      <c r="F834" s="4" t="s">
        <v>1060</v>
      </c>
      <c r="G834" s="4" t="s">
        <v>7159</v>
      </c>
      <c r="H834" s="4" t="s">
        <v>1393</v>
      </c>
      <c r="I834" s="4" t="s">
        <v>1394</v>
      </c>
      <c r="J834" s="4" t="s">
        <v>7160</v>
      </c>
      <c r="K834" s="139">
        <v>1822072886</v>
      </c>
      <c r="L834" s="139">
        <v>1822072886</v>
      </c>
      <c r="M834" s="4" t="s">
        <v>6286</v>
      </c>
      <c r="N834" s="4" t="s">
        <v>6964</v>
      </c>
      <c r="O834" s="4" t="s">
        <v>7045</v>
      </c>
      <c r="P834" s="186">
        <f t="shared" si="72"/>
        <v>1822072886</v>
      </c>
      <c r="Q834" s="186">
        <f t="shared" si="80"/>
        <v>0</v>
      </c>
      <c r="R834" s="4">
        <v>39</v>
      </c>
      <c r="S834" s="4" t="s">
        <v>70</v>
      </c>
      <c r="T834" s="4" t="s">
        <v>70</v>
      </c>
      <c r="U834" s="140">
        <v>45341</v>
      </c>
      <c r="V834" s="4" t="s">
        <v>1884</v>
      </c>
      <c r="W834" s="4" t="s">
        <v>1954</v>
      </c>
      <c r="X834" s="4" t="s">
        <v>70</v>
      </c>
      <c r="Y834" s="4" t="s">
        <v>3521</v>
      </c>
      <c r="Z834" s="4" t="s">
        <v>1885</v>
      </c>
      <c r="AA834" s="4" t="s">
        <v>1886</v>
      </c>
      <c r="AB834" s="141">
        <f t="shared" si="73"/>
        <v>1822072886</v>
      </c>
      <c r="AC834" s="142">
        <f t="shared" si="74"/>
        <v>0</v>
      </c>
      <c r="AD834" s="4"/>
      <c r="AE834" s="4" t="s">
        <v>2037</v>
      </c>
      <c r="AF834" s="144" t="s">
        <v>6902</v>
      </c>
      <c r="AG834" s="4"/>
      <c r="AH834" s="4"/>
      <c r="AI834" s="4"/>
      <c r="AJ834" s="4"/>
      <c r="AK834" s="4"/>
    </row>
    <row r="835" spans="2:37">
      <c r="B835" s="175" t="s">
        <v>5175</v>
      </c>
      <c r="C835" s="174" t="s">
        <v>160</v>
      </c>
      <c r="D835" s="4" t="s">
        <v>2550</v>
      </c>
      <c r="E835" s="4" t="s">
        <v>1831</v>
      </c>
      <c r="F835" s="4" t="s">
        <v>1060</v>
      </c>
      <c r="G835" s="4" t="s">
        <v>7161</v>
      </c>
      <c r="H835" s="4" t="s">
        <v>1393</v>
      </c>
      <c r="I835" s="4" t="s">
        <v>1394</v>
      </c>
      <c r="J835" s="4" t="s">
        <v>7162</v>
      </c>
      <c r="K835" s="139">
        <v>1019047970</v>
      </c>
      <c r="L835" s="139">
        <v>1019047970</v>
      </c>
      <c r="M835" s="4" t="s">
        <v>6286</v>
      </c>
      <c r="N835" s="4" t="s">
        <v>1992</v>
      </c>
      <c r="O835" s="4" t="s">
        <v>7045</v>
      </c>
      <c r="P835" s="186">
        <f t="shared" si="72"/>
        <v>1019047970</v>
      </c>
      <c r="Q835" s="186">
        <f t="shared" si="80"/>
        <v>0</v>
      </c>
      <c r="R835" s="4">
        <v>39</v>
      </c>
      <c r="S835" s="4" t="s">
        <v>70</v>
      </c>
      <c r="T835" s="4" t="s">
        <v>70</v>
      </c>
      <c r="U835" s="140">
        <v>45341</v>
      </c>
      <c r="V835" s="4" t="s">
        <v>1884</v>
      </c>
      <c r="W835" s="4" t="s">
        <v>1954</v>
      </c>
      <c r="X835" s="4" t="s">
        <v>70</v>
      </c>
      <c r="Y835" s="4" t="s">
        <v>3521</v>
      </c>
      <c r="Z835" s="4" t="s">
        <v>1885</v>
      </c>
      <c r="AA835" s="4" t="s">
        <v>1886</v>
      </c>
      <c r="AB835" s="141">
        <f t="shared" si="73"/>
        <v>1019047970</v>
      </c>
      <c r="AC835" s="142">
        <f t="shared" si="74"/>
        <v>0</v>
      </c>
      <c r="AD835" s="4"/>
      <c r="AE835" s="4" t="s">
        <v>2037</v>
      </c>
      <c r="AF835" s="144" t="s">
        <v>6902</v>
      </c>
      <c r="AG835" s="4"/>
      <c r="AH835" s="4"/>
      <c r="AI835" s="4"/>
      <c r="AJ835" s="4"/>
      <c r="AK835" s="4"/>
    </row>
    <row r="836" spans="2:37">
      <c r="B836" s="175" t="s">
        <v>5175</v>
      </c>
      <c r="C836" s="174" t="s">
        <v>160</v>
      </c>
      <c r="D836" s="4" t="s">
        <v>2550</v>
      </c>
      <c r="E836" s="4" t="s">
        <v>1831</v>
      </c>
      <c r="F836" s="4" t="s">
        <v>1060</v>
      </c>
      <c r="G836" s="4" t="s">
        <v>7163</v>
      </c>
      <c r="H836" s="4" t="s">
        <v>1393</v>
      </c>
      <c r="I836" s="4" t="s">
        <v>1394</v>
      </c>
      <c r="J836" s="4" t="s">
        <v>7164</v>
      </c>
      <c r="K836" s="139">
        <v>17586112000</v>
      </c>
      <c r="L836" s="139">
        <v>17586112000</v>
      </c>
      <c r="M836" s="4" t="s">
        <v>6286</v>
      </c>
      <c r="N836" s="4" t="s">
        <v>7165</v>
      </c>
      <c r="O836" s="4" t="s">
        <v>7045</v>
      </c>
      <c r="P836" s="186">
        <f t="shared" ref="P836:P899" si="81">L836</f>
        <v>17586112000</v>
      </c>
      <c r="Q836" s="186">
        <f t="shared" si="80"/>
        <v>0</v>
      </c>
      <c r="R836" s="4">
        <v>39</v>
      </c>
      <c r="S836" s="4" t="s">
        <v>70</v>
      </c>
      <c r="T836" s="4" t="s">
        <v>70</v>
      </c>
      <c r="U836" s="140">
        <v>45341</v>
      </c>
      <c r="V836" s="4" t="s">
        <v>1884</v>
      </c>
      <c r="W836" s="4" t="s">
        <v>1954</v>
      </c>
      <c r="X836" s="4" t="s">
        <v>70</v>
      </c>
      <c r="Y836" s="4" t="s">
        <v>3521</v>
      </c>
      <c r="Z836" s="4" t="s">
        <v>1885</v>
      </c>
      <c r="AA836" s="4" t="s">
        <v>1886</v>
      </c>
      <c r="AB836" s="141">
        <f t="shared" ref="AB836:AB899" si="82">L836</f>
        <v>17586112000</v>
      </c>
      <c r="AC836" s="142">
        <f t="shared" ref="AC836:AC899" si="83">P836-AB836</f>
        <v>0</v>
      </c>
      <c r="AD836" s="4"/>
      <c r="AE836" s="4" t="s">
        <v>2037</v>
      </c>
      <c r="AF836" s="144" t="s">
        <v>6902</v>
      </c>
      <c r="AG836" s="4"/>
      <c r="AH836" s="4"/>
      <c r="AI836" s="4"/>
      <c r="AJ836" s="4"/>
      <c r="AK836" s="4"/>
    </row>
    <row r="837" spans="2:37">
      <c r="B837" s="175" t="s">
        <v>5175</v>
      </c>
      <c r="C837" s="174" t="s">
        <v>160</v>
      </c>
      <c r="D837" s="4" t="s">
        <v>2550</v>
      </c>
      <c r="E837" s="4" t="s">
        <v>1831</v>
      </c>
      <c r="F837" s="4" t="s">
        <v>1060</v>
      </c>
      <c r="G837" s="4" t="s">
        <v>7166</v>
      </c>
      <c r="H837" s="4" t="s">
        <v>1393</v>
      </c>
      <c r="I837" s="4" t="s">
        <v>1394</v>
      </c>
      <c r="J837" s="4" t="s">
        <v>7167</v>
      </c>
      <c r="K837" s="139">
        <v>224255722</v>
      </c>
      <c r="L837" s="139">
        <v>224255722</v>
      </c>
      <c r="M837" s="4" t="s">
        <v>6286</v>
      </c>
      <c r="N837" s="4" t="s">
        <v>2054</v>
      </c>
      <c r="O837" s="4" t="s">
        <v>7045</v>
      </c>
      <c r="P837" s="186">
        <f t="shared" si="81"/>
        <v>224255722</v>
      </c>
      <c r="Q837" s="186">
        <f t="shared" si="80"/>
        <v>0</v>
      </c>
      <c r="R837" s="4">
        <v>39</v>
      </c>
      <c r="S837" s="4" t="s">
        <v>70</v>
      </c>
      <c r="T837" s="4" t="s">
        <v>70</v>
      </c>
      <c r="U837" s="140">
        <v>45341</v>
      </c>
      <c r="V837" s="4" t="s">
        <v>1884</v>
      </c>
      <c r="W837" s="4" t="s">
        <v>1954</v>
      </c>
      <c r="X837" s="4" t="s">
        <v>70</v>
      </c>
      <c r="Y837" s="4" t="s">
        <v>3521</v>
      </c>
      <c r="Z837" s="4" t="s">
        <v>1885</v>
      </c>
      <c r="AA837" s="4" t="s">
        <v>1886</v>
      </c>
      <c r="AB837" s="141">
        <f t="shared" si="82"/>
        <v>224255722</v>
      </c>
      <c r="AC837" s="142">
        <f t="shared" si="83"/>
        <v>0</v>
      </c>
      <c r="AD837" s="4"/>
      <c r="AE837" s="4" t="s">
        <v>2037</v>
      </c>
      <c r="AF837" s="144" t="s">
        <v>6902</v>
      </c>
      <c r="AG837" s="4"/>
      <c r="AH837" s="4"/>
      <c r="AI837" s="4"/>
      <c r="AJ837" s="4"/>
      <c r="AK837" s="4"/>
    </row>
    <row r="838" spans="2:37">
      <c r="B838" s="175" t="s">
        <v>5175</v>
      </c>
      <c r="C838" s="174" t="s">
        <v>160</v>
      </c>
      <c r="D838" s="4" t="s">
        <v>2550</v>
      </c>
      <c r="E838" s="4" t="s">
        <v>1831</v>
      </c>
      <c r="F838" s="4" t="s">
        <v>1060</v>
      </c>
      <c r="G838" s="4" t="s">
        <v>7168</v>
      </c>
      <c r="H838" s="4" t="s">
        <v>1393</v>
      </c>
      <c r="I838" s="4" t="s">
        <v>1394</v>
      </c>
      <c r="J838" s="4" t="s">
        <v>7169</v>
      </c>
      <c r="K838" s="139">
        <v>396016000</v>
      </c>
      <c r="L838" s="139">
        <v>396016000</v>
      </c>
      <c r="M838" s="4" t="s">
        <v>6286</v>
      </c>
      <c r="N838" s="4" t="s">
        <v>7170</v>
      </c>
      <c r="O838" s="4" t="s">
        <v>7045</v>
      </c>
      <c r="P838" s="186">
        <f t="shared" si="81"/>
        <v>396016000</v>
      </c>
      <c r="Q838" s="186">
        <f t="shared" si="80"/>
        <v>0</v>
      </c>
      <c r="R838" s="4">
        <v>39</v>
      </c>
      <c r="S838" s="4" t="s">
        <v>70</v>
      </c>
      <c r="T838" s="4" t="s">
        <v>70</v>
      </c>
      <c r="U838" s="140">
        <v>45341</v>
      </c>
      <c r="V838" s="4" t="s">
        <v>1884</v>
      </c>
      <c r="W838" s="4" t="s">
        <v>1954</v>
      </c>
      <c r="X838" s="4" t="s">
        <v>70</v>
      </c>
      <c r="Y838" s="4" t="s">
        <v>3521</v>
      </c>
      <c r="Z838" s="4" t="s">
        <v>1885</v>
      </c>
      <c r="AA838" s="4" t="s">
        <v>1886</v>
      </c>
      <c r="AB838" s="141">
        <f t="shared" si="82"/>
        <v>396016000</v>
      </c>
      <c r="AC838" s="142">
        <f t="shared" si="83"/>
        <v>0</v>
      </c>
      <c r="AD838" s="4"/>
      <c r="AE838" s="4" t="s">
        <v>2037</v>
      </c>
      <c r="AF838" s="144" t="s">
        <v>6902</v>
      </c>
      <c r="AG838" s="4"/>
      <c r="AH838" s="4"/>
      <c r="AI838" s="4"/>
      <c r="AJ838" s="4"/>
      <c r="AK838" s="4"/>
    </row>
    <row r="839" spans="2:37">
      <c r="B839" s="175" t="s">
        <v>5175</v>
      </c>
      <c r="C839" s="174" t="s">
        <v>160</v>
      </c>
      <c r="D839" s="4" t="s">
        <v>2550</v>
      </c>
      <c r="E839" s="4" t="s">
        <v>1831</v>
      </c>
      <c r="F839" s="4" t="s">
        <v>1060</v>
      </c>
      <c r="G839" s="4" t="s">
        <v>7171</v>
      </c>
      <c r="H839" s="4" t="s">
        <v>1393</v>
      </c>
      <c r="I839" s="4" t="s">
        <v>1394</v>
      </c>
      <c r="J839" s="4" t="s">
        <v>7172</v>
      </c>
      <c r="K839" s="139">
        <v>381814318</v>
      </c>
      <c r="L839" s="139">
        <v>381814318</v>
      </c>
      <c r="M839" s="4" t="s">
        <v>6286</v>
      </c>
      <c r="N839" s="4" t="s">
        <v>7173</v>
      </c>
      <c r="O839" s="4" t="s">
        <v>7045</v>
      </c>
      <c r="P839" s="186">
        <f t="shared" si="81"/>
        <v>381814318</v>
      </c>
      <c r="Q839" s="186">
        <f t="shared" si="80"/>
        <v>0</v>
      </c>
      <c r="R839" s="4">
        <v>39</v>
      </c>
      <c r="S839" s="4" t="s">
        <v>70</v>
      </c>
      <c r="T839" s="4" t="s">
        <v>70</v>
      </c>
      <c r="U839" s="140">
        <v>45341</v>
      </c>
      <c r="V839" s="4" t="s">
        <v>1884</v>
      </c>
      <c r="W839" s="4" t="s">
        <v>1954</v>
      </c>
      <c r="X839" s="4" t="s">
        <v>70</v>
      </c>
      <c r="Y839" s="4" t="s">
        <v>3521</v>
      </c>
      <c r="Z839" s="4" t="s">
        <v>1885</v>
      </c>
      <c r="AA839" s="4" t="s">
        <v>1886</v>
      </c>
      <c r="AB839" s="141">
        <f t="shared" si="82"/>
        <v>381814318</v>
      </c>
      <c r="AC839" s="142">
        <f t="shared" si="83"/>
        <v>0</v>
      </c>
      <c r="AD839" s="4"/>
      <c r="AE839" s="4" t="s">
        <v>2037</v>
      </c>
      <c r="AF839" s="144" t="s">
        <v>6902</v>
      </c>
      <c r="AG839" s="4"/>
      <c r="AH839" s="4"/>
      <c r="AI839" s="4"/>
      <c r="AJ839" s="4"/>
      <c r="AK839" s="4"/>
    </row>
    <row r="840" spans="2:37">
      <c r="B840" s="175" t="s">
        <v>5175</v>
      </c>
      <c r="C840" s="174" t="s">
        <v>160</v>
      </c>
      <c r="D840" s="4" t="s">
        <v>2550</v>
      </c>
      <c r="E840" s="4" t="s">
        <v>1831</v>
      </c>
      <c r="F840" s="4" t="s">
        <v>1060</v>
      </c>
      <c r="G840" s="4" t="s">
        <v>7174</v>
      </c>
      <c r="H840" s="4" t="s">
        <v>1393</v>
      </c>
      <c r="I840" s="4" t="s">
        <v>1394</v>
      </c>
      <c r="J840" s="4" t="s">
        <v>7175</v>
      </c>
      <c r="K840" s="139">
        <v>3298611348</v>
      </c>
      <c r="L840" s="139">
        <v>3298611348</v>
      </c>
      <c r="M840" s="4" t="s">
        <v>6286</v>
      </c>
      <c r="N840" s="4" t="s">
        <v>7173</v>
      </c>
      <c r="O840" s="4" t="s">
        <v>7045</v>
      </c>
      <c r="P840" s="186">
        <f t="shared" si="81"/>
        <v>3298611348</v>
      </c>
      <c r="Q840" s="186">
        <f t="shared" si="80"/>
        <v>0</v>
      </c>
      <c r="R840" s="4">
        <v>39</v>
      </c>
      <c r="S840" s="4" t="s">
        <v>70</v>
      </c>
      <c r="T840" s="4" t="s">
        <v>70</v>
      </c>
      <c r="U840" s="140">
        <v>45341</v>
      </c>
      <c r="V840" s="4" t="s">
        <v>1884</v>
      </c>
      <c r="W840" s="4" t="s">
        <v>1954</v>
      </c>
      <c r="X840" s="4" t="s">
        <v>70</v>
      </c>
      <c r="Y840" s="4" t="s">
        <v>3521</v>
      </c>
      <c r="Z840" s="4" t="s">
        <v>1885</v>
      </c>
      <c r="AA840" s="4" t="s">
        <v>1886</v>
      </c>
      <c r="AB840" s="141">
        <f t="shared" si="82"/>
        <v>3298611348</v>
      </c>
      <c r="AC840" s="142">
        <f t="shared" si="83"/>
        <v>0</v>
      </c>
      <c r="AD840" s="4"/>
      <c r="AE840" s="4" t="s">
        <v>2037</v>
      </c>
      <c r="AF840" s="144" t="s">
        <v>6902</v>
      </c>
      <c r="AG840" s="4"/>
      <c r="AH840" s="4"/>
      <c r="AI840" s="4"/>
      <c r="AJ840" s="4"/>
      <c r="AK840" s="4"/>
    </row>
    <row r="841" spans="2:37">
      <c r="B841" s="175" t="s">
        <v>5175</v>
      </c>
      <c r="C841" s="174" t="s">
        <v>160</v>
      </c>
      <c r="D841" s="4" t="s">
        <v>2550</v>
      </c>
      <c r="E841" s="4" t="s">
        <v>1831</v>
      </c>
      <c r="F841" s="4" t="s">
        <v>1060</v>
      </c>
      <c r="G841" s="4" t="s">
        <v>7176</v>
      </c>
      <c r="H841" s="4" t="s">
        <v>1393</v>
      </c>
      <c r="I841" s="4" t="s">
        <v>1394</v>
      </c>
      <c r="J841" s="4" t="s">
        <v>7177</v>
      </c>
      <c r="K841" s="139">
        <v>333269054</v>
      </c>
      <c r="L841" s="139">
        <v>333269054</v>
      </c>
      <c r="M841" s="4" t="s">
        <v>6286</v>
      </c>
      <c r="N841" s="4" t="s">
        <v>7178</v>
      </c>
      <c r="O841" s="4" t="s">
        <v>7045</v>
      </c>
      <c r="P841" s="186">
        <f t="shared" si="81"/>
        <v>333269054</v>
      </c>
      <c r="Q841" s="186">
        <f t="shared" si="80"/>
        <v>0</v>
      </c>
      <c r="R841" s="4">
        <v>39</v>
      </c>
      <c r="S841" s="4" t="s">
        <v>70</v>
      </c>
      <c r="T841" s="4" t="s">
        <v>70</v>
      </c>
      <c r="U841" s="140">
        <v>45341</v>
      </c>
      <c r="V841" s="4" t="s">
        <v>1884</v>
      </c>
      <c r="W841" s="4" t="s">
        <v>1954</v>
      </c>
      <c r="X841" s="4" t="s">
        <v>70</v>
      </c>
      <c r="Y841" s="4" t="s">
        <v>3521</v>
      </c>
      <c r="Z841" s="4" t="s">
        <v>1885</v>
      </c>
      <c r="AA841" s="4" t="s">
        <v>1886</v>
      </c>
      <c r="AB841" s="141">
        <f t="shared" si="82"/>
        <v>333269054</v>
      </c>
      <c r="AC841" s="142">
        <f t="shared" si="83"/>
        <v>0</v>
      </c>
      <c r="AD841" s="4"/>
      <c r="AE841" s="4" t="s">
        <v>2037</v>
      </c>
      <c r="AF841" s="144" t="s">
        <v>6902</v>
      </c>
      <c r="AG841" s="4"/>
      <c r="AH841" s="4"/>
      <c r="AI841" s="4"/>
      <c r="AJ841" s="4"/>
      <c r="AK841" s="4"/>
    </row>
    <row r="842" spans="2:37">
      <c r="B842" s="175" t="s">
        <v>5175</v>
      </c>
      <c r="C842" s="174" t="s">
        <v>160</v>
      </c>
      <c r="D842" s="4" t="s">
        <v>2550</v>
      </c>
      <c r="E842" s="4" t="s">
        <v>1831</v>
      </c>
      <c r="F842" s="4" t="s">
        <v>1060</v>
      </c>
      <c r="G842" s="4" t="s">
        <v>7179</v>
      </c>
      <c r="H842" s="4" t="s">
        <v>1393</v>
      </c>
      <c r="I842" s="4" t="s">
        <v>1394</v>
      </c>
      <c r="J842" s="4" t="s">
        <v>7180</v>
      </c>
      <c r="K842" s="139">
        <v>5288227965</v>
      </c>
      <c r="L842" s="139">
        <v>5288227965</v>
      </c>
      <c r="M842" s="4" t="s">
        <v>6286</v>
      </c>
      <c r="N842" s="4" t="s">
        <v>7181</v>
      </c>
      <c r="O842" s="4" t="s">
        <v>7045</v>
      </c>
      <c r="P842" s="186">
        <f t="shared" si="81"/>
        <v>5288227965</v>
      </c>
      <c r="Q842" s="186">
        <f t="shared" si="80"/>
        <v>0</v>
      </c>
      <c r="R842" s="4">
        <v>39</v>
      </c>
      <c r="S842" s="4" t="s">
        <v>70</v>
      </c>
      <c r="T842" s="4" t="s">
        <v>70</v>
      </c>
      <c r="U842" s="140">
        <v>45341</v>
      </c>
      <c r="V842" s="4" t="s">
        <v>1884</v>
      </c>
      <c r="W842" s="4" t="s">
        <v>1954</v>
      </c>
      <c r="X842" s="4" t="s">
        <v>70</v>
      </c>
      <c r="Y842" s="4" t="s">
        <v>3521</v>
      </c>
      <c r="Z842" s="4" t="s">
        <v>1885</v>
      </c>
      <c r="AA842" s="4" t="s">
        <v>1886</v>
      </c>
      <c r="AB842" s="141">
        <f t="shared" si="82"/>
        <v>5288227965</v>
      </c>
      <c r="AC842" s="142">
        <f t="shared" si="83"/>
        <v>0</v>
      </c>
      <c r="AD842" s="4"/>
      <c r="AE842" s="4" t="s">
        <v>2037</v>
      </c>
      <c r="AF842" s="144" t="s">
        <v>6902</v>
      </c>
      <c r="AG842" s="4"/>
      <c r="AH842" s="4"/>
      <c r="AI842" s="4"/>
      <c r="AJ842" s="4"/>
      <c r="AK842" s="4"/>
    </row>
    <row r="843" spans="2:37">
      <c r="B843" s="175" t="s">
        <v>5175</v>
      </c>
      <c r="C843" s="174" t="s">
        <v>160</v>
      </c>
      <c r="D843" s="4" t="s">
        <v>2550</v>
      </c>
      <c r="E843" s="4" t="s">
        <v>1831</v>
      </c>
      <c r="F843" s="4" t="s">
        <v>1060</v>
      </c>
      <c r="G843" s="4" t="s">
        <v>7182</v>
      </c>
      <c r="H843" s="4" t="s">
        <v>1393</v>
      </c>
      <c r="I843" s="4" t="s">
        <v>1394</v>
      </c>
      <c r="J843" s="4" t="s">
        <v>7183</v>
      </c>
      <c r="K843" s="139">
        <v>965789219</v>
      </c>
      <c r="L843" s="139">
        <v>965789219</v>
      </c>
      <c r="M843" s="4" t="s">
        <v>6286</v>
      </c>
      <c r="N843" s="4" t="s">
        <v>7184</v>
      </c>
      <c r="O843" s="4" t="s">
        <v>7045</v>
      </c>
      <c r="P843" s="186">
        <f t="shared" si="81"/>
        <v>965789219</v>
      </c>
      <c r="Q843" s="186">
        <f t="shared" si="80"/>
        <v>0</v>
      </c>
      <c r="R843" s="4">
        <v>39</v>
      </c>
      <c r="S843" s="4" t="s">
        <v>70</v>
      </c>
      <c r="T843" s="4" t="s">
        <v>70</v>
      </c>
      <c r="U843" s="140">
        <v>45341</v>
      </c>
      <c r="V843" s="4" t="s">
        <v>1884</v>
      </c>
      <c r="W843" s="4" t="s">
        <v>1954</v>
      </c>
      <c r="X843" s="4" t="s">
        <v>70</v>
      </c>
      <c r="Y843" s="4" t="s">
        <v>3521</v>
      </c>
      <c r="Z843" s="4" t="s">
        <v>1885</v>
      </c>
      <c r="AA843" s="4" t="s">
        <v>1886</v>
      </c>
      <c r="AB843" s="141">
        <f t="shared" si="82"/>
        <v>965789219</v>
      </c>
      <c r="AC843" s="142">
        <f t="shared" si="83"/>
        <v>0</v>
      </c>
      <c r="AD843" s="4"/>
      <c r="AE843" s="4" t="s">
        <v>2037</v>
      </c>
      <c r="AF843" s="144" t="s">
        <v>6902</v>
      </c>
      <c r="AG843" s="4"/>
      <c r="AH843" s="4"/>
      <c r="AI843" s="4"/>
      <c r="AJ843" s="4"/>
      <c r="AK843" s="4"/>
    </row>
    <row r="844" spans="2:37">
      <c r="B844" s="175" t="s">
        <v>5175</v>
      </c>
      <c r="C844" s="174" t="s">
        <v>160</v>
      </c>
      <c r="D844" s="4" t="s">
        <v>2550</v>
      </c>
      <c r="E844" s="4" t="s">
        <v>1831</v>
      </c>
      <c r="F844" s="4" t="s">
        <v>1060</v>
      </c>
      <c r="G844" s="4" t="s">
        <v>7185</v>
      </c>
      <c r="H844" s="4" t="s">
        <v>1393</v>
      </c>
      <c r="I844" s="4" t="s">
        <v>1394</v>
      </c>
      <c r="J844" s="4" t="s">
        <v>7186</v>
      </c>
      <c r="K844" s="139">
        <v>1508314410</v>
      </c>
      <c r="L844" s="139">
        <v>1508314410</v>
      </c>
      <c r="M844" s="4" t="s">
        <v>6286</v>
      </c>
      <c r="N844" s="4" t="s">
        <v>7187</v>
      </c>
      <c r="O844" s="4" t="s">
        <v>7045</v>
      </c>
      <c r="P844" s="186">
        <f t="shared" si="81"/>
        <v>1508314410</v>
      </c>
      <c r="Q844" s="186">
        <f t="shared" si="80"/>
        <v>0</v>
      </c>
      <c r="R844" s="4">
        <v>39</v>
      </c>
      <c r="S844" s="4" t="s">
        <v>70</v>
      </c>
      <c r="T844" s="4" t="s">
        <v>70</v>
      </c>
      <c r="U844" s="140">
        <v>45341</v>
      </c>
      <c r="V844" s="4" t="s">
        <v>1884</v>
      </c>
      <c r="W844" s="4" t="s">
        <v>1954</v>
      </c>
      <c r="X844" s="4" t="s">
        <v>70</v>
      </c>
      <c r="Y844" s="4" t="s">
        <v>3521</v>
      </c>
      <c r="Z844" s="4" t="s">
        <v>1885</v>
      </c>
      <c r="AA844" s="4" t="s">
        <v>1886</v>
      </c>
      <c r="AB844" s="141">
        <f t="shared" si="82"/>
        <v>1508314410</v>
      </c>
      <c r="AC844" s="142">
        <f t="shared" si="83"/>
        <v>0</v>
      </c>
      <c r="AD844" s="4"/>
      <c r="AE844" s="4" t="s">
        <v>2037</v>
      </c>
      <c r="AF844" s="144" t="s">
        <v>6902</v>
      </c>
      <c r="AG844" s="4"/>
      <c r="AH844" s="4"/>
      <c r="AI844" s="4"/>
      <c r="AJ844" s="4"/>
      <c r="AK844" s="4"/>
    </row>
    <row r="845" spans="2:37">
      <c r="B845" s="175" t="s">
        <v>5175</v>
      </c>
      <c r="C845" s="174" t="s">
        <v>160</v>
      </c>
      <c r="D845" s="4" t="s">
        <v>2550</v>
      </c>
      <c r="E845" s="4" t="s">
        <v>1831</v>
      </c>
      <c r="F845" s="4" t="s">
        <v>1060</v>
      </c>
      <c r="G845" s="4" t="s">
        <v>7188</v>
      </c>
      <c r="H845" s="4" t="s">
        <v>1393</v>
      </c>
      <c r="I845" s="4" t="s">
        <v>1394</v>
      </c>
      <c r="J845" s="4" t="s">
        <v>7189</v>
      </c>
      <c r="K845" s="139">
        <v>440544298</v>
      </c>
      <c r="L845" s="139">
        <v>440544298</v>
      </c>
      <c r="M845" s="4" t="s">
        <v>6286</v>
      </c>
      <c r="N845" s="4" t="s">
        <v>7190</v>
      </c>
      <c r="O845" s="4" t="s">
        <v>7045</v>
      </c>
      <c r="P845" s="186">
        <f t="shared" si="81"/>
        <v>440544298</v>
      </c>
      <c r="Q845" s="186">
        <f t="shared" si="80"/>
        <v>0</v>
      </c>
      <c r="R845" s="4">
        <v>39</v>
      </c>
      <c r="S845" s="4" t="s">
        <v>70</v>
      </c>
      <c r="T845" s="4" t="s">
        <v>70</v>
      </c>
      <c r="U845" s="140">
        <v>45341</v>
      </c>
      <c r="V845" s="4" t="s">
        <v>1884</v>
      </c>
      <c r="W845" s="4" t="s">
        <v>1954</v>
      </c>
      <c r="X845" s="4" t="s">
        <v>70</v>
      </c>
      <c r="Y845" s="4" t="s">
        <v>3521</v>
      </c>
      <c r="Z845" s="4" t="s">
        <v>1885</v>
      </c>
      <c r="AA845" s="4" t="s">
        <v>1886</v>
      </c>
      <c r="AB845" s="141">
        <f t="shared" si="82"/>
        <v>440544298</v>
      </c>
      <c r="AC845" s="142">
        <f t="shared" si="83"/>
        <v>0</v>
      </c>
      <c r="AD845" s="4"/>
      <c r="AE845" s="4" t="s">
        <v>2037</v>
      </c>
      <c r="AF845" s="144" t="s">
        <v>6902</v>
      </c>
      <c r="AG845" s="4"/>
      <c r="AH845" s="4"/>
      <c r="AI845" s="4"/>
      <c r="AJ845" s="4"/>
      <c r="AK845" s="4"/>
    </row>
    <row r="846" spans="2:37">
      <c r="B846" s="175" t="s">
        <v>5175</v>
      </c>
      <c r="C846" s="174" t="s">
        <v>160</v>
      </c>
      <c r="D846" s="4" t="s">
        <v>2550</v>
      </c>
      <c r="E846" s="4" t="s">
        <v>1831</v>
      </c>
      <c r="F846" s="4" t="s">
        <v>1060</v>
      </c>
      <c r="G846" s="4" t="s">
        <v>7191</v>
      </c>
      <c r="H846" s="4" t="s">
        <v>1393</v>
      </c>
      <c r="I846" s="4" t="s">
        <v>1394</v>
      </c>
      <c r="J846" s="4" t="s">
        <v>7192</v>
      </c>
      <c r="K846" s="139">
        <v>502119000</v>
      </c>
      <c r="L846" s="139">
        <v>502119000</v>
      </c>
      <c r="M846" s="4" t="s">
        <v>6286</v>
      </c>
      <c r="N846" s="4" t="s">
        <v>7193</v>
      </c>
      <c r="O846" s="4" t="s">
        <v>7045</v>
      </c>
      <c r="P846" s="186">
        <f t="shared" si="81"/>
        <v>502119000</v>
      </c>
      <c r="Q846" s="186">
        <f t="shared" si="80"/>
        <v>0</v>
      </c>
      <c r="R846" s="4">
        <v>39</v>
      </c>
      <c r="S846" s="4" t="s">
        <v>70</v>
      </c>
      <c r="T846" s="4" t="s">
        <v>70</v>
      </c>
      <c r="U846" s="140">
        <v>45341</v>
      </c>
      <c r="V846" s="4" t="s">
        <v>1884</v>
      </c>
      <c r="W846" s="4" t="s">
        <v>1954</v>
      </c>
      <c r="X846" s="4" t="s">
        <v>70</v>
      </c>
      <c r="Y846" s="4" t="s">
        <v>3521</v>
      </c>
      <c r="Z846" s="4" t="s">
        <v>1885</v>
      </c>
      <c r="AA846" s="4" t="s">
        <v>1886</v>
      </c>
      <c r="AB846" s="141">
        <f t="shared" si="82"/>
        <v>502119000</v>
      </c>
      <c r="AC846" s="142">
        <f t="shared" si="83"/>
        <v>0</v>
      </c>
      <c r="AD846" s="4"/>
      <c r="AE846" s="4" t="s">
        <v>2037</v>
      </c>
      <c r="AF846" s="144" t="s">
        <v>6902</v>
      </c>
      <c r="AG846" s="4"/>
      <c r="AH846" s="4"/>
      <c r="AI846" s="4"/>
      <c r="AJ846" s="4"/>
      <c r="AK846" s="4"/>
    </row>
    <row r="847" spans="2:37">
      <c r="B847" s="175" t="s">
        <v>5175</v>
      </c>
      <c r="C847" s="174" t="s">
        <v>160</v>
      </c>
      <c r="D847" s="4" t="s">
        <v>2550</v>
      </c>
      <c r="E847" s="4" t="s">
        <v>1831</v>
      </c>
      <c r="F847" s="4" t="s">
        <v>1060</v>
      </c>
      <c r="G847" s="4" t="s">
        <v>7194</v>
      </c>
      <c r="H847" s="4" t="s">
        <v>1393</v>
      </c>
      <c r="I847" s="4" t="s">
        <v>1394</v>
      </c>
      <c r="J847" s="4" t="s">
        <v>7195</v>
      </c>
      <c r="K847" s="139">
        <v>1506975000</v>
      </c>
      <c r="L847" s="139">
        <v>1506975000</v>
      </c>
      <c r="M847" s="4" t="s">
        <v>6286</v>
      </c>
      <c r="N847" s="4" t="s">
        <v>7196</v>
      </c>
      <c r="O847" s="4" t="s">
        <v>7045</v>
      </c>
      <c r="P847" s="186">
        <f t="shared" si="81"/>
        <v>1506975000</v>
      </c>
      <c r="Q847" s="186">
        <f t="shared" si="80"/>
        <v>0</v>
      </c>
      <c r="R847" s="4">
        <v>39</v>
      </c>
      <c r="S847" s="4" t="s">
        <v>70</v>
      </c>
      <c r="T847" s="4" t="s">
        <v>70</v>
      </c>
      <c r="U847" s="140">
        <v>45341</v>
      </c>
      <c r="V847" s="4" t="s">
        <v>1884</v>
      </c>
      <c r="W847" s="4" t="s">
        <v>1954</v>
      </c>
      <c r="X847" s="4" t="s">
        <v>70</v>
      </c>
      <c r="Y847" s="4" t="s">
        <v>3521</v>
      </c>
      <c r="Z847" s="4" t="s">
        <v>1885</v>
      </c>
      <c r="AA847" s="4" t="s">
        <v>1886</v>
      </c>
      <c r="AB847" s="141">
        <f t="shared" si="82"/>
        <v>1506975000</v>
      </c>
      <c r="AC847" s="142">
        <f t="shared" si="83"/>
        <v>0</v>
      </c>
      <c r="AD847" s="4"/>
      <c r="AE847" s="4" t="s">
        <v>2037</v>
      </c>
      <c r="AF847" s="144" t="s">
        <v>6902</v>
      </c>
      <c r="AG847" s="4"/>
      <c r="AH847" s="4"/>
      <c r="AI847" s="4"/>
      <c r="AJ847" s="4"/>
      <c r="AK847" s="4"/>
    </row>
    <row r="848" spans="2:37">
      <c r="B848" s="175" t="s">
        <v>5175</v>
      </c>
      <c r="C848" s="174" t="s">
        <v>160</v>
      </c>
      <c r="D848" s="4" t="s">
        <v>2550</v>
      </c>
      <c r="E848" s="4" t="s">
        <v>1831</v>
      </c>
      <c r="F848" s="4" t="s">
        <v>1060</v>
      </c>
      <c r="G848" s="4" t="s">
        <v>7197</v>
      </c>
      <c r="H848" s="4" t="s">
        <v>1393</v>
      </c>
      <c r="I848" s="4" t="s">
        <v>1394</v>
      </c>
      <c r="J848" s="4" t="s">
        <v>7198</v>
      </c>
      <c r="K848" s="139">
        <v>898669190</v>
      </c>
      <c r="L848" s="139">
        <v>898669190</v>
      </c>
      <c r="M848" s="4" t="s">
        <v>6286</v>
      </c>
      <c r="N848" s="4" t="s">
        <v>7199</v>
      </c>
      <c r="O848" s="4" t="s">
        <v>7045</v>
      </c>
      <c r="P848" s="186">
        <f t="shared" si="81"/>
        <v>898669190</v>
      </c>
      <c r="Q848" s="186">
        <f t="shared" si="80"/>
        <v>0</v>
      </c>
      <c r="R848" s="4">
        <v>39</v>
      </c>
      <c r="S848" s="4" t="s">
        <v>70</v>
      </c>
      <c r="T848" s="4" t="s">
        <v>70</v>
      </c>
      <c r="U848" s="140">
        <v>45341</v>
      </c>
      <c r="V848" s="4" t="s">
        <v>1884</v>
      </c>
      <c r="W848" s="4" t="s">
        <v>1954</v>
      </c>
      <c r="X848" s="4" t="s">
        <v>70</v>
      </c>
      <c r="Y848" s="4" t="s">
        <v>3521</v>
      </c>
      <c r="Z848" s="4" t="s">
        <v>1885</v>
      </c>
      <c r="AA848" s="4" t="s">
        <v>1886</v>
      </c>
      <c r="AB848" s="141">
        <f t="shared" si="82"/>
        <v>898669190</v>
      </c>
      <c r="AC848" s="142">
        <f t="shared" si="83"/>
        <v>0</v>
      </c>
      <c r="AD848" s="4"/>
      <c r="AE848" s="4" t="s">
        <v>2037</v>
      </c>
      <c r="AF848" s="144" t="s">
        <v>6902</v>
      </c>
      <c r="AG848" s="4"/>
      <c r="AH848" s="4"/>
      <c r="AI848" s="4"/>
      <c r="AJ848" s="4"/>
      <c r="AK848" s="4"/>
    </row>
    <row r="849" spans="2:37">
      <c r="B849" s="175" t="s">
        <v>5175</v>
      </c>
      <c r="C849" s="174" t="s">
        <v>160</v>
      </c>
      <c r="D849" s="4" t="s">
        <v>2550</v>
      </c>
      <c r="E849" s="4" t="s">
        <v>1831</v>
      </c>
      <c r="F849" s="4" t="s">
        <v>1060</v>
      </c>
      <c r="G849" s="4" t="s">
        <v>7200</v>
      </c>
      <c r="H849" s="4" t="s">
        <v>1393</v>
      </c>
      <c r="I849" s="4" t="s">
        <v>1394</v>
      </c>
      <c r="J849" s="4" t="s">
        <v>7201</v>
      </c>
      <c r="K849" s="139">
        <v>67355765</v>
      </c>
      <c r="L849" s="139">
        <v>67355765</v>
      </c>
      <c r="M849" s="4" t="s">
        <v>6286</v>
      </c>
      <c r="N849" s="4" t="s">
        <v>7202</v>
      </c>
      <c r="O849" s="4" t="s">
        <v>7045</v>
      </c>
      <c r="P849" s="186">
        <f t="shared" si="81"/>
        <v>67355765</v>
      </c>
      <c r="Q849" s="186">
        <f t="shared" si="80"/>
        <v>0</v>
      </c>
      <c r="R849" s="4">
        <v>39</v>
      </c>
      <c r="S849" s="4" t="s">
        <v>70</v>
      </c>
      <c r="T849" s="4" t="s">
        <v>70</v>
      </c>
      <c r="U849" s="140">
        <v>45341</v>
      </c>
      <c r="V849" s="4" t="s">
        <v>1884</v>
      </c>
      <c r="W849" s="4" t="s">
        <v>1954</v>
      </c>
      <c r="X849" s="4" t="s">
        <v>70</v>
      </c>
      <c r="Y849" s="4" t="s">
        <v>3521</v>
      </c>
      <c r="Z849" s="4" t="s">
        <v>1885</v>
      </c>
      <c r="AA849" s="4" t="s">
        <v>1886</v>
      </c>
      <c r="AB849" s="141">
        <f t="shared" si="82"/>
        <v>67355765</v>
      </c>
      <c r="AC849" s="142">
        <f t="shared" si="83"/>
        <v>0</v>
      </c>
      <c r="AD849" s="4"/>
      <c r="AE849" s="4" t="s">
        <v>2037</v>
      </c>
      <c r="AF849" s="144" t="s">
        <v>6902</v>
      </c>
      <c r="AG849" s="4"/>
      <c r="AH849" s="4"/>
      <c r="AI849" s="4"/>
      <c r="AJ849" s="4"/>
      <c r="AK849" s="4"/>
    </row>
    <row r="850" spans="2:37">
      <c r="B850" s="175" t="s">
        <v>5175</v>
      </c>
      <c r="C850" s="174" t="s">
        <v>160</v>
      </c>
      <c r="D850" s="4" t="s">
        <v>2550</v>
      </c>
      <c r="E850" s="4" t="s">
        <v>1831</v>
      </c>
      <c r="F850" s="4" t="s">
        <v>1060</v>
      </c>
      <c r="G850" s="4" t="s">
        <v>7203</v>
      </c>
      <c r="H850" s="4" t="s">
        <v>1393</v>
      </c>
      <c r="I850" s="4" t="s">
        <v>1394</v>
      </c>
      <c r="J850" s="4" t="s">
        <v>7204</v>
      </c>
      <c r="K850" s="139">
        <v>628299944</v>
      </c>
      <c r="L850" s="139">
        <v>628299944</v>
      </c>
      <c r="M850" s="4" t="s">
        <v>6286</v>
      </c>
      <c r="N850" s="4" t="s">
        <v>7205</v>
      </c>
      <c r="O850" s="4" t="s">
        <v>7045</v>
      </c>
      <c r="P850" s="186">
        <f t="shared" si="81"/>
        <v>628299944</v>
      </c>
      <c r="Q850" s="186">
        <f t="shared" si="80"/>
        <v>0</v>
      </c>
      <c r="R850" s="4">
        <v>39</v>
      </c>
      <c r="S850" s="4" t="s">
        <v>70</v>
      </c>
      <c r="T850" s="4" t="s">
        <v>70</v>
      </c>
      <c r="U850" s="140">
        <v>45341</v>
      </c>
      <c r="V850" s="4" t="s">
        <v>1884</v>
      </c>
      <c r="W850" s="4" t="s">
        <v>1954</v>
      </c>
      <c r="X850" s="4" t="s">
        <v>70</v>
      </c>
      <c r="Y850" s="4" t="s">
        <v>3521</v>
      </c>
      <c r="Z850" s="4" t="s">
        <v>1885</v>
      </c>
      <c r="AA850" s="4" t="s">
        <v>1886</v>
      </c>
      <c r="AB850" s="141">
        <f t="shared" si="82"/>
        <v>628299944</v>
      </c>
      <c r="AC850" s="142">
        <f t="shared" si="83"/>
        <v>0</v>
      </c>
      <c r="AD850" s="4"/>
      <c r="AE850" s="4" t="s">
        <v>2037</v>
      </c>
      <c r="AF850" s="144" t="s">
        <v>6902</v>
      </c>
      <c r="AG850" s="4"/>
      <c r="AH850" s="4"/>
      <c r="AI850" s="4"/>
      <c r="AJ850" s="4"/>
      <c r="AK850" s="4"/>
    </row>
    <row r="851" spans="2:37">
      <c r="B851" s="175" t="s">
        <v>5175</v>
      </c>
      <c r="C851" s="174" t="s">
        <v>160</v>
      </c>
      <c r="D851" s="4" t="s">
        <v>2550</v>
      </c>
      <c r="E851" s="4" t="s">
        <v>1831</v>
      </c>
      <c r="F851" s="4" t="s">
        <v>1060</v>
      </c>
      <c r="G851" s="4" t="s">
        <v>7206</v>
      </c>
      <c r="H851" s="4" t="s">
        <v>1393</v>
      </c>
      <c r="I851" s="4" t="s">
        <v>1394</v>
      </c>
      <c r="J851" s="4" t="s">
        <v>7207</v>
      </c>
      <c r="K851" s="139">
        <v>439382000</v>
      </c>
      <c r="L851" s="139">
        <v>439382000</v>
      </c>
      <c r="M851" s="4" t="s">
        <v>6286</v>
      </c>
      <c r="N851" s="4" t="s">
        <v>7208</v>
      </c>
      <c r="O851" s="4" t="s">
        <v>7045</v>
      </c>
      <c r="P851" s="186">
        <f t="shared" si="81"/>
        <v>439382000</v>
      </c>
      <c r="Q851" s="186">
        <f t="shared" si="80"/>
        <v>0</v>
      </c>
      <c r="R851" s="4">
        <v>39</v>
      </c>
      <c r="S851" s="4" t="s">
        <v>70</v>
      </c>
      <c r="T851" s="4" t="s">
        <v>70</v>
      </c>
      <c r="U851" s="140">
        <v>45341</v>
      </c>
      <c r="V851" s="4" t="s">
        <v>1884</v>
      </c>
      <c r="W851" s="4" t="s">
        <v>1954</v>
      </c>
      <c r="X851" s="4" t="s">
        <v>70</v>
      </c>
      <c r="Y851" s="4" t="s">
        <v>3521</v>
      </c>
      <c r="Z851" s="4" t="s">
        <v>1885</v>
      </c>
      <c r="AA851" s="4" t="s">
        <v>1886</v>
      </c>
      <c r="AB851" s="141">
        <f t="shared" si="82"/>
        <v>439382000</v>
      </c>
      <c r="AC851" s="142">
        <f t="shared" si="83"/>
        <v>0</v>
      </c>
      <c r="AD851" s="4"/>
      <c r="AE851" s="4" t="s">
        <v>2037</v>
      </c>
      <c r="AF851" s="144" t="s">
        <v>6902</v>
      </c>
      <c r="AG851" s="4"/>
      <c r="AH851" s="4"/>
      <c r="AI851" s="4"/>
      <c r="AJ851" s="4"/>
      <c r="AK851" s="4"/>
    </row>
    <row r="852" spans="2:37">
      <c r="B852" s="175" t="s">
        <v>5175</v>
      </c>
      <c r="C852" s="174" t="s">
        <v>160</v>
      </c>
      <c r="D852" s="4" t="s">
        <v>2550</v>
      </c>
      <c r="E852" s="4" t="s">
        <v>1831</v>
      </c>
      <c r="F852" s="4" t="s">
        <v>1060</v>
      </c>
      <c r="G852" s="4" t="s">
        <v>7209</v>
      </c>
      <c r="H852" s="4" t="s">
        <v>1393</v>
      </c>
      <c r="I852" s="4" t="s">
        <v>1394</v>
      </c>
      <c r="J852" s="4" t="s">
        <v>7210</v>
      </c>
      <c r="K852" s="139">
        <v>6312429320</v>
      </c>
      <c r="L852" s="139">
        <v>6312429320</v>
      </c>
      <c r="M852" s="4" t="s">
        <v>6286</v>
      </c>
      <c r="N852" s="4" t="s">
        <v>7211</v>
      </c>
      <c r="O852" s="4" t="s">
        <v>7045</v>
      </c>
      <c r="P852" s="186">
        <f t="shared" si="81"/>
        <v>6312429320</v>
      </c>
      <c r="Q852" s="186">
        <f t="shared" si="80"/>
        <v>0</v>
      </c>
      <c r="R852" s="4">
        <v>39</v>
      </c>
      <c r="S852" s="4" t="s">
        <v>70</v>
      </c>
      <c r="T852" s="4" t="s">
        <v>70</v>
      </c>
      <c r="U852" s="140">
        <v>45341</v>
      </c>
      <c r="V852" s="4" t="s">
        <v>1884</v>
      </c>
      <c r="W852" s="4" t="s">
        <v>1954</v>
      </c>
      <c r="X852" s="4" t="s">
        <v>70</v>
      </c>
      <c r="Y852" s="4" t="s">
        <v>3521</v>
      </c>
      <c r="Z852" s="4" t="s">
        <v>1885</v>
      </c>
      <c r="AA852" s="4" t="s">
        <v>1886</v>
      </c>
      <c r="AB852" s="141">
        <f t="shared" si="82"/>
        <v>6312429320</v>
      </c>
      <c r="AC852" s="142">
        <f t="shared" si="83"/>
        <v>0</v>
      </c>
      <c r="AD852" s="4"/>
      <c r="AE852" s="4" t="s">
        <v>2037</v>
      </c>
      <c r="AF852" s="144" t="s">
        <v>6902</v>
      </c>
      <c r="AG852" s="4"/>
      <c r="AH852" s="4"/>
      <c r="AI852" s="4"/>
      <c r="AJ852" s="4"/>
      <c r="AK852" s="4"/>
    </row>
    <row r="853" spans="2:37">
      <c r="B853" s="175" t="s">
        <v>5175</v>
      </c>
      <c r="C853" s="174" t="s">
        <v>160</v>
      </c>
      <c r="D853" s="4" t="s">
        <v>2550</v>
      </c>
      <c r="E853" s="4" t="s">
        <v>1831</v>
      </c>
      <c r="F853" s="4" t="s">
        <v>1060</v>
      </c>
      <c r="G853" s="4" t="s">
        <v>7212</v>
      </c>
      <c r="H853" s="4" t="s">
        <v>1393</v>
      </c>
      <c r="I853" s="4" t="s">
        <v>1394</v>
      </c>
      <c r="J853" s="4" t="s">
        <v>7213</v>
      </c>
      <c r="K853" s="139">
        <v>316676000</v>
      </c>
      <c r="L853" s="139">
        <v>316676000</v>
      </c>
      <c r="M853" s="4" t="s">
        <v>6286</v>
      </c>
      <c r="N853" s="4" t="s">
        <v>7211</v>
      </c>
      <c r="O853" s="4" t="s">
        <v>7045</v>
      </c>
      <c r="P853" s="186">
        <f t="shared" si="81"/>
        <v>316676000</v>
      </c>
      <c r="Q853" s="186">
        <f t="shared" si="80"/>
        <v>0</v>
      </c>
      <c r="R853" s="4">
        <v>39</v>
      </c>
      <c r="S853" s="4" t="s">
        <v>70</v>
      </c>
      <c r="T853" s="4" t="s">
        <v>70</v>
      </c>
      <c r="U853" s="140">
        <v>45341</v>
      </c>
      <c r="V853" s="4" t="s">
        <v>1884</v>
      </c>
      <c r="W853" s="4" t="s">
        <v>1954</v>
      </c>
      <c r="X853" s="4" t="s">
        <v>70</v>
      </c>
      <c r="Y853" s="4" t="s">
        <v>3521</v>
      </c>
      <c r="Z853" s="4" t="s">
        <v>1885</v>
      </c>
      <c r="AA853" s="4" t="s">
        <v>1886</v>
      </c>
      <c r="AB853" s="141">
        <f t="shared" si="82"/>
        <v>316676000</v>
      </c>
      <c r="AC853" s="142">
        <f t="shared" si="83"/>
        <v>0</v>
      </c>
      <c r="AD853" s="4"/>
      <c r="AE853" s="4" t="s">
        <v>2037</v>
      </c>
      <c r="AF853" s="144" t="s">
        <v>6902</v>
      </c>
      <c r="AG853" s="4"/>
      <c r="AH853" s="4"/>
      <c r="AI853" s="4"/>
      <c r="AJ853" s="4"/>
      <c r="AK853" s="4"/>
    </row>
    <row r="854" spans="2:37">
      <c r="B854" s="175" t="s">
        <v>5175</v>
      </c>
      <c r="C854" s="174" t="s">
        <v>160</v>
      </c>
      <c r="D854" s="4" t="s">
        <v>2550</v>
      </c>
      <c r="E854" s="4" t="s">
        <v>1831</v>
      </c>
      <c r="F854" s="4" t="s">
        <v>1060</v>
      </c>
      <c r="G854" s="4" t="s">
        <v>7214</v>
      </c>
      <c r="H854" s="4" t="s">
        <v>1393</v>
      </c>
      <c r="I854" s="4" t="s">
        <v>1394</v>
      </c>
      <c r="J854" s="4" t="s">
        <v>7215</v>
      </c>
      <c r="K854" s="139">
        <v>106477000</v>
      </c>
      <c r="L854" s="139">
        <v>106477000</v>
      </c>
      <c r="M854" s="4" t="s">
        <v>6286</v>
      </c>
      <c r="N854" s="4" t="s">
        <v>7216</v>
      </c>
      <c r="O854" s="4" t="s">
        <v>7045</v>
      </c>
      <c r="P854" s="186">
        <f t="shared" si="81"/>
        <v>106477000</v>
      </c>
      <c r="Q854" s="186">
        <f t="shared" si="80"/>
        <v>0</v>
      </c>
      <c r="R854" s="4">
        <v>39</v>
      </c>
      <c r="S854" s="4" t="s">
        <v>70</v>
      </c>
      <c r="T854" s="4" t="s">
        <v>70</v>
      </c>
      <c r="U854" s="140">
        <v>45341</v>
      </c>
      <c r="V854" s="4" t="s">
        <v>1884</v>
      </c>
      <c r="W854" s="4" t="s">
        <v>1954</v>
      </c>
      <c r="X854" s="4" t="s">
        <v>70</v>
      </c>
      <c r="Y854" s="4" t="s">
        <v>3521</v>
      </c>
      <c r="Z854" s="4" t="s">
        <v>1885</v>
      </c>
      <c r="AA854" s="4" t="s">
        <v>1886</v>
      </c>
      <c r="AB854" s="141">
        <f t="shared" si="82"/>
        <v>106477000</v>
      </c>
      <c r="AC854" s="142">
        <f t="shared" si="83"/>
        <v>0</v>
      </c>
      <c r="AD854" s="4"/>
      <c r="AE854" s="4" t="s">
        <v>2037</v>
      </c>
      <c r="AF854" s="144" t="s">
        <v>6902</v>
      </c>
      <c r="AG854" s="4"/>
      <c r="AH854" s="4"/>
      <c r="AI854" s="4"/>
      <c r="AJ854" s="4"/>
      <c r="AK854" s="4"/>
    </row>
    <row r="855" spans="2:37">
      <c r="B855" s="175" t="s">
        <v>5175</v>
      </c>
      <c r="C855" s="174" t="s">
        <v>160</v>
      </c>
      <c r="D855" s="4" t="s">
        <v>2550</v>
      </c>
      <c r="E855" s="4" t="s">
        <v>1831</v>
      </c>
      <c r="F855" s="4" t="s">
        <v>1060</v>
      </c>
      <c r="G855" s="4" t="s">
        <v>7217</v>
      </c>
      <c r="H855" s="4" t="s">
        <v>1393</v>
      </c>
      <c r="I855" s="4" t="s">
        <v>1394</v>
      </c>
      <c r="J855" s="4" t="s">
        <v>7218</v>
      </c>
      <c r="K855" s="139">
        <v>264038100</v>
      </c>
      <c r="L855" s="139">
        <v>264038100</v>
      </c>
      <c r="M855" s="4" t="s">
        <v>6286</v>
      </c>
      <c r="N855" s="4" t="s">
        <v>7219</v>
      </c>
      <c r="O855" s="4" t="s">
        <v>7045</v>
      </c>
      <c r="P855" s="186">
        <f t="shared" si="81"/>
        <v>264038100</v>
      </c>
      <c r="Q855" s="186">
        <f t="shared" si="80"/>
        <v>0</v>
      </c>
      <c r="R855" s="4">
        <v>39</v>
      </c>
      <c r="S855" s="4" t="s">
        <v>70</v>
      </c>
      <c r="T855" s="4" t="s">
        <v>70</v>
      </c>
      <c r="U855" s="140">
        <v>45341</v>
      </c>
      <c r="V855" s="4" t="s">
        <v>1884</v>
      </c>
      <c r="W855" s="4" t="s">
        <v>1954</v>
      </c>
      <c r="X855" s="4" t="s">
        <v>70</v>
      </c>
      <c r="Y855" s="4" t="s">
        <v>3521</v>
      </c>
      <c r="Z855" s="4" t="s">
        <v>1885</v>
      </c>
      <c r="AA855" s="4" t="s">
        <v>1886</v>
      </c>
      <c r="AB855" s="141">
        <f t="shared" si="82"/>
        <v>264038100</v>
      </c>
      <c r="AC855" s="142">
        <f t="shared" si="83"/>
        <v>0</v>
      </c>
      <c r="AD855" s="4"/>
      <c r="AE855" s="4" t="s">
        <v>2037</v>
      </c>
      <c r="AF855" s="144" t="s">
        <v>6902</v>
      </c>
      <c r="AG855" s="4"/>
      <c r="AH855" s="4"/>
      <c r="AI855" s="4"/>
      <c r="AJ855" s="4"/>
      <c r="AK855" s="4"/>
    </row>
    <row r="856" spans="2:37">
      <c r="B856" s="175" t="s">
        <v>5175</v>
      </c>
      <c r="C856" s="174" t="s">
        <v>160</v>
      </c>
      <c r="D856" s="4" t="s">
        <v>2550</v>
      </c>
      <c r="E856" s="4" t="s">
        <v>1831</v>
      </c>
      <c r="F856" s="4" t="s">
        <v>1060</v>
      </c>
      <c r="G856" s="4" t="s">
        <v>7220</v>
      </c>
      <c r="H856" s="4" t="s">
        <v>1393</v>
      </c>
      <c r="I856" s="4" t="s">
        <v>1394</v>
      </c>
      <c r="J856" s="4" t="s">
        <v>7221</v>
      </c>
      <c r="K856" s="139">
        <v>480714000</v>
      </c>
      <c r="L856" s="139">
        <v>480714000</v>
      </c>
      <c r="M856" s="4" t="s">
        <v>6286</v>
      </c>
      <c r="N856" s="4" t="s">
        <v>7222</v>
      </c>
      <c r="O856" s="4" t="s">
        <v>7045</v>
      </c>
      <c r="P856" s="186">
        <f t="shared" si="81"/>
        <v>480714000</v>
      </c>
      <c r="Q856" s="186">
        <f t="shared" si="80"/>
        <v>0</v>
      </c>
      <c r="R856" s="4">
        <v>39</v>
      </c>
      <c r="S856" s="4" t="s">
        <v>70</v>
      </c>
      <c r="T856" s="4" t="s">
        <v>70</v>
      </c>
      <c r="U856" s="140">
        <v>45341</v>
      </c>
      <c r="V856" s="4" t="s">
        <v>1884</v>
      </c>
      <c r="W856" s="4" t="s">
        <v>1954</v>
      </c>
      <c r="X856" s="4" t="s">
        <v>70</v>
      </c>
      <c r="Y856" s="4" t="s">
        <v>3521</v>
      </c>
      <c r="Z856" s="4" t="s">
        <v>1885</v>
      </c>
      <c r="AA856" s="4" t="s">
        <v>1886</v>
      </c>
      <c r="AB856" s="141">
        <f t="shared" si="82"/>
        <v>480714000</v>
      </c>
      <c r="AC856" s="142">
        <f t="shared" si="83"/>
        <v>0</v>
      </c>
      <c r="AD856" s="4"/>
      <c r="AE856" s="4" t="s">
        <v>2037</v>
      </c>
      <c r="AF856" s="144" t="s">
        <v>6902</v>
      </c>
      <c r="AG856" s="4"/>
      <c r="AH856" s="4"/>
      <c r="AI856" s="4"/>
      <c r="AJ856" s="4"/>
      <c r="AK856" s="4"/>
    </row>
    <row r="857" spans="2:37">
      <c r="B857" s="175" t="s">
        <v>5175</v>
      </c>
      <c r="C857" s="174" t="s">
        <v>160</v>
      </c>
      <c r="D857" s="4" t="s">
        <v>2550</v>
      </c>
      <c r="E857" s="4" t="s">
        <v>1831</v>
      </c>
      <c r="F857" s="4" t="s">
        <v>1060</v>
      </c>
      <c r="G857" s="4" t="s">
        <v>7223</v>
      </c>
      <c r="H857" s="4" t="s">
        <v>1393</v>
      </c>
      <c r="I857" s="4" t="s">
        <v>1394</v>
      </c>
      <c r="J857" s="4" t="s">
        <v>7224</v>
      </c>
      <c r="K857" s="139">
        <v>176139000</v>
      </c>
      <c r="L857" s="139">
        <v>176139000</v>
      </c>
      <c r="M857" s="4" t="s">
        <v>6286</v>
      </c>
      <c r="N857" s="4" t="s">
        <v>7225</v>
      </c>
      <c r="O857" s="4" t="s">
        <v>7045</v>
      </c>
      <c r="P857" s="186">
        <f t="shared" si="81"/>
        <v>176139000</v>
      </c>
      <c r="Q857" s="186">
        <f t="shared" ref="Q857:Q888" si="84">L857-P857</f>
        <v>0</v>
      </c>
      <c r="R857" s="4">
        <v>39</v>
      </c>
      <c r="S857" s="4" t="s">
        <v>70</v>
      </c>
      <c r="T857" s="4" t="s">
        <v>70</v>
      </c>
      <c r="U857" s="140">
        <v>45341</v>
      </c>
      <c r="V857" s="4" t="s">
        <v>1884</v>
      </c>
      <c r="W857" s="4" t="s">
        <v>1954</v>
      </c>
      <c r="X857" s="4" t="s">
        <v>70</v>
      </c>
      <c r="Y857" s="4" t="s">
        <v>3521</v>
      </c>
      <c r="Z857" s="4" t="s">
        <v>1885</v>
      </c>
      <c r="AA857" s="4" t="s">
        <v>1886</v>
      </c>
      <c r="AB857" s="141">
        <f t="shared" si="82"/>
        <v>176139000</v>
      </c>
      <c r="AC857" s="142">
        <f t="shared" si="83"/>
        <v>0</v>
      </c>
      <c r="AD857" s="4"/>
      <c r="AE857" s="4" t="s">
        <v>2037</v>
      </c>
      <c r="AF857" s="144" t="s">
        <v>6902</v>
      </c>
      <c r="AG857" s="4"/>
      <c r="AH857" s="4"/>
      <c r="AI857" s="4"/>
      <c r="AJ857" s="4"/>
      <c r="AK857" s="4"/>
    </row>
    <row r="858" spans="2:37">
      <c r="B858" s="175" t="s">
        <v>5175</v>
      </c>
      <c r="C858" s="174" t="s">
        <v>160</v>
      </c>
      <c r="D858" s="4" t="s">
        <v>2550</v>
      </c>
      <c r="E858" s="4" t="s">
        <v>1831</v>
      </c>
      <c r="F858" s="4" t="s">
        <v>1060</v>
      </c>
      <c r="G858" s="4" t="s">
        <v>7226</v>
      </c>
      <c r="H858" s="4" t="s">
        <v>1393</v>
      </c>
      <c r="I858" s="4" t="s">
        <v>1394</v>
      </c>
      <c r="J858" s="4" t="s">
        <v>7227</v>
      </c>
      <c r="K858" s="139">
        <v>203456000</v>
      </c>
      <c r="L858" s="139">
        <v>203456000</v>
      </c>
      <c r="M858" s="4" t="s">
        <v>6286</v>
      </c>
      <c r="N858" s="4" t="s">
        <v>7228</v>
      </c>
      <c r="O858" s="4" t="s">
        <v>7045</v>
      </c>
      <c r="P858" s="186">
        <f t="shared" si="81"/>
        <v>203456000</v>
      </c>
      <c r="Q858" s="186">
        <f t="shared" si="84"/>
        <v>0</v>
      </c>
      <c r="R858" s="4">
        <v>39</v>
      </c>
      <c r="S858" s="4" t="s">
        <v>70</v>
      </c>
      <c r="T858" s="4" t="s">
        <v>70</v>
      </c>
      <c r="U858" s="140">
        <v>45341</v>
      </c>
      <c r="V858" s="4" t="s">
        <v>1884</v>
      </c>
      <c r="W858" s="4" t="s">
        <v>1954</v>
      </c>
      <c r="X858" s="4" t="s">
        <v>70</v>
      </c>
      <c r="Y858" s="4" t="s">
        <v>3521</v>
      </c>
      <c r="Z858" s="4" t="s">
        <v>1885</v>
      </c>
      <c r="AA858" s="4" t="s">
        <v>1886</v>
      </c>
      <c r="AB858" s="141">
        <f t="shared" si="82"/>
        <v>203456000</v>
      </c>
      <c r="AC858" s="142">
        <f t="shared" si="83"/>
        <v>0</v>
      </c>
      <c r="AD858" s="4"/>
      <c r="AE858" s="4" t="s">
        <v>2037</v>
      </c>
      <c r="AF858" s="144" t="s">
        <v>6902</v>
      </c>
      <c r="AG858" s="4"/>
      <c r="AH858" s="4"/>
      <c r="AI858" s="4"/>
      <c r="AJ858" s="4"/>
      <c r="AK858" s="4"/>
    </row>
    <row r="859" spans="2:37">
      <c r="B859" s="175" t="s">
        <v>5175</v>
      </c>
      <c r="C859" s="174" t="s">
        <v>160</v>
      </c>
      <c r="D859" s="4" t="s">
        <v>2550</v>
      </c>
      <c r="E859" s="4" t="s">
        <v>1831</v>
      </c>
      <c r="F859" s="4" t="s">
        <v>1060</v>
      </c>
      <c r="G859" s="4" t="s">
        <v>7229</v>
      </c>
      <c r="H859" s="4" t="s">
        <v>1393</v>
      </c>
      <c r="I859" s="4" t="s">
        <v>1394</v>
      </c>
      <c r="J859" s="4" t="s">
        <v>7230</v>
      </c>
      <c r="K859" s="139">
        <v>5155214000</v>
      </c>
      <c r="L859" s="139">
        <v>5155214000</v>
      </c>
      <c r="M859" s="4" t="s">
        <v>6286</v>
      </c>
      <c r="N859" s="4" t="s">
        <v>7231</v>
      </c>
      <c r="O859" s="4" t="s">
        <v>7045</v>
      </c>
      <c r="P859" s="186">
        <f t="shared" si="81"/>
        <v>5155214000</v>
      </c>
      <c r="Q859" s="186">
        <f t="shared" si="84"/>
        <v>0</v>
      </c>
      <c r="R859" s="4">
        <v>39</v>
      </c>
      <c r="S859" s="4" t="s">
        <v>70</v>
      </c>
      <c r="T859" s="4" t="s">
        <v>70</v>
      </c>
      <c r="U859" s="140">
        <v>45341</v>
      </c>
      <c r="V859" s="4" t="s">
        <v>1884</v>
      </c>
      <c r="W859" s="4" t="s">
        <v>1954</v>
      </c>
      <c r="X859" s="4" t="s">
        <v>70</v>
      </c>
      <c r="Y859" s="4" t="s">
        <v>3521</v>
      </c>
      <c r="Z859" s="4" t="s">
        <v>1885</v>
      </c>
      <c r="AA859" s="4" t="s">
        <v>1886</v>
      </c>
      <c r="AB859" s="141">
        <f t="shared" si="82"/>
        <v>5155214000</v>
      </c>
      <c r="AC859" s="142">
        <f t="shared" si="83"/>
        <v>0</v>
      </c>
      <c r="AD859" s="4"/>
      <c r="AE859" s="4" t="s">
        <v>2037</v>
      </c>
      <c r="AF859" s="144" t="s">
        <v>6902</v>
      </c>
      <c r="AG859" s="4"/>
      <c r="AH859" s="4"/>
      <c r="AI859" s="4"/>
      <c r="AJ859" s="4"/>
      <c r="AK859" s="4"/>
    </row>
    <row r="860" spans="2:37">
      <c r="B860" s="175" t="s">
        <v>5175</v>
      </c>
      <c r="C860" s="174" t="s">
        <v>160</v>
      </c>
      <c r="D860" s="4" t="s">
        <v>2550</v>
      </c>
      <c r="E860" s="4" t="s">
        <v>1831</v>
      </c>
      <c r="F860" s="4" t="s">
        <v>1060</v>
      </c>
      <c r="G860" s="4" t="s">
        <v>7232</v>
      </c>
      <c r="H860" s="4" t="s">
        <v>1393</v>
      </c>
      <c r="I860" s="4" t="s">
        <v>1394</v>
      </c>
      <c r="J860" s="4" t="s">
        <v>7233</v>
      </c>
      <c r="K860" s="139">
        <v>482146068</v>
      </c>
      <c r="L860" s="139">
        <v>482146068</v>
      </c>
      <c r="M860" s="4" t="s">
        <v>6286</v>
      </c>
      <c r="N860" s="4" t="s">
        <v>7234</v>
      </c>
      <c r="O860" s="4" t="s">
        <v>7045</v>
      </c>
      <c r="P860" s="186">
        <f t="shared" si="81"/>
        <v>482146068</v>
      </c>
      <c r="Q860" s="186">
        <f t="shared" si="84"/>
        <v>0</v>
      </c>
      <c r="R860" s="4">
        <v>39</v>
      </c>
      <c r="S860" s="4" t="s">
        <v>70</v>
      </c>
      <c r="T860" s="4" t="s">
        <v>70</v>
      </c>
      <c r="U860" s="140">
        <v>45341</v>
      </c>
      <c r="V860" s="4" t="s">
        <v>1884</v>
      </c>
      <c r="W860" s="4" t="s">
        <v>1954</v>
      </c>
      <c r="X860" s="4" t="s">
        <v>70</v>
      </c>
      <c r="Y860" s="4" t="s">
        <v>3521</v>
      </c>
      <c r="Z860" s="4" t="s">
        <v>1885</v>
      </c>
      <c r="AA860" s="4" t="s">
        <v>1886</v>
      </c>
      <c r="AB860" s="141">
        <f t="shared" si="82"/>
        <v>482146068</v>
      </c>
      <c r="AC860" s="142">
        <f t="shared" si="83"/>
        <v>0</v>
      </c>
      <c r="AD860" s="4"/>
      <c r="AE860" s="4" t="s">
        <v>2037</v>
      </c>
      <c r="AF860" s="144" t="s">
        <v>6902</v>
      </c>
      <c r="AG860" s="4"/>
      <c r="AH860" s="4"/>
      <c r="AI860" s="4"/>
      <c r="AJ860" s="4"/>
      <c r="AK860" s="4"/>
    </row>
    <row r="861" spans="2:37">
      <c r="B861" s="175" t="s">
        <v>5175</v>
      </c>
      <c r="C861" s="174" t="s">
        <v>160</v>
      </c>
      <c r="D861" s="4" t="s">
        <v>2550</v>
      </c>
      <c r="E861" s="4" t="s">
        <v>1831</v>
      </c>
      <c r="F861" s="4" t="s">
        <v>1060</v>
      </c>
      <c r="G861" s="4" t="s">
        <v>7235</v>
      </c>
      <c r="H861" s="4" t="s">
        <v>1393</v>
      </c>
      <c r="I861" s="4" t="s">
        <v>1394</v>
      </c>
      <c r="J861" s="4" t="s">
        <v>7236</v>
      </c>
      <c r="K861" s="139">
        <v>204505625</v>
      </c>
      <c r="L861" s="139">
        <v>204505625</v>
      </c>
      <c r="M861" s="4" t="s">
        <v>6286</v>
      </c>
      <c r="N861" s="4" t="s">
        <v>7237</v>
      </c>
      <c r="O861" s="4" t="s">
        <v>7045</v>
      </c>
      <c r="P861" s="186">
        <f t="shared" si="81"/>
        <v>204505625</v>
      </c>
      <c r="Q861" s="186">
        <f t="shared" si="84"/>
        <v>0</v>
      </c>
      <c r="R861" s="4">
        <v>39</v>
      </c>
      <c r="S861" s="4" t="s">
        <v>70</v>
      </c>
      <c r="T861" s="4" t="s">
        <v>70</v>
      </c>
      <c r="U861" s="140">
        <v>45341</v>
      </c>
      <c r="V861" s="4" t="s">
        <v>1884</v>
      </c>
      <c r="W861" s="4" t="s">
        <v>1954</v>
      </c>
      <c r="X861" s="4" t="s">
        <v>70</v>
      </c>
      <c r="Y861" s="4" t="s">
        <v>3521</v>
      </c>
      <c r="Z861" s="4" t="s">
        <v>1885</v>
      </c>
      <c r="AA861" s="4" t="s">
        <v>1886</v>
      </c>
      <c r="AB861" s="141">
        <f t="shared" si="82"/>
        <v>204505625</v>
      </c>
      <c r="AC861" s="142">
        <f t="shared" si="83"/>
        <v>0</v>
      </c>
      <c r="AD861" s="4"/>
      <c r="AE861" s="4" t="s">
        <v>2037</v>
      </c>
      <c r="AF861" s="144" t="s">
        <v>6902</v>
      </c>
      <c r="AG861" s="4"/>
      <c r="AH861" s="4"/>
      <c r="AI861" s="4"/>
      <c r="AJ861" s="4"/>
      <c r="AK861" s="4"/>
    </row>
    <row r="862" spans="2:37">
      <c r="B862" s="175" t="s">
        <v>5175</v>
      </c>
      <c r="C862" s="174" t="s">
        <v>160</v>
      </c>
      <c r="D862" s="4" t="s">
        <v>2550</v>
      </c>
      <c r="E862" s="4" t="s">
        <v>1831</v>
      </c>
      <c r="F862" s="4" t="s">
        <v>1060</v>
      </c>
      <c r="G862" s="4" t="s">
        <v>7238</v>
      </c>
      <c r="H862" s="4" t="s">
        <v>1393</v>
      </c>
      <c r="I862" s="4" t="s">
        <v>1394</v>
      </c>
      <c r="J862" s="4" t="s">
        <v>7239</v>
      </c>
      <c r="K862" s="139">
        <v>211195430</v>
      </c>
      <c r="L862" s="139">
        <v>211195430</v>
      </c>
      <c r="M862" s="4" t="s">
        <v>6286</v>
      </c>
      <c r="N862" s="4" t="s">
        <v>7240</v>
      </c>
      <c r="O862" s="4" t="s">
        <v>7045</v>
      </c>
      <c r="P862" s="186">
        <f t="shared" si="81"/>
        <v>211195430</v>
      </c>
      <c r="Q862" s="186">
        <f t="shared" si="84"/>
        <v>0</v>
      </c>
      <c r="R862" s="4">
        <v>39</v>
      </c>
      <c r="S862" s="4" t="s">
        <v>70</v>
      </c>
      <c r="T862" s="4" t="s">
        <v>70</v>
      </c>
      <c r="U862" s="140">
        <v>45341</v>
      </c>
      <c r="V862" s="4" t="s">
        <v>1884</v>
      </c>
      <c r="W862" s="4" t="s">
        <v>1954</v>
      </c>
      <c r="X862" s="4" t="s">
        <v>70</v>
      </c>
      <c r="Y862" s="4" t="s">
        <v>3521</v>
      </c>
      <c r="Z862" s="4" t="s">
        <v>1885</v>
      </c>
      <c r="AA862" s="4" t="s">
        <v>1886</v>
      </c>
      <c r="AB862" s="141">
        <f t="shared" si="82"/>
        <v>211195430</v>
      </c>
      <c r="AC862" s="142">
        <f t="shared" si="83"/>
        <v>0</v>
      </c>
      <c r="AD862" s="4"/>
      <c r="AE862" s="4" t="s">
        <v>2037</v>
      </c>
      <c r="AF862" s="144" t="s">
        <v>6902</v>
      </c>
      <c r="AG862" s="4"/>
      <c r="AH862" s="4"/>
      <c r="AI862" s="4"/>
      <c r="AJ862" s="4"/>
      <c r="AK862" s="4"/>
    </row>
    <row r="863" spans="2:37">
      <c r="B863" s="175" t="s">
        <v>5175</v>
      </c>
      <c r="C863" s="174" t="s">
        <v>160</v>
      </c>
      <c r="D863" s="4" t="s">
        <v>2550</v>
      </c>
      <c r="E863" s="4" t="s">
        <v>1831</v>
      </c>
      <c r="F863" s="4" t="s">
        <v>1060</v>
      </c>
      <c r="G863" s="4" t="s">
        <v>7241</v>
      </c>
      <c r="H863" s="4" t="s">
        <v>1393</v>
      </c>
      <c r="I863" s="4" t="s">
        <v>1394</v>
      </c>
      <c r="J863" s="4" t="s">
        <v>7242</v>
      </c>
      <c r="K863" s="139">
        <v>354085200</v>
      </c>
      <c r="L863" s="139">
        <v>354085200</v>
      </c>
      <c r="M863" s="4" t="s">
        <v>6286</v>
      </c>
      <c r="N863" s="4" t="s">
        <v>7243</v>
      </c>
      <c r="O863" s="4" t="s">
        <v>7045</v>
      </c>
      <c r="P863" s="186">
        <f t="shared" si="81"/>
        <v>354085200</v>
      </c>
      <c r="Q863" s="186">
        <f t="shared" si="84"/>
        <v>0</v>
      </c>
      <c r="R863" s="4">
        <v>39</v>
      </c>
      <c r="S863" s="4" t="s">
        <v>70</v>
      </c>
      <c r="T863" s="4" t="s">
        <v>70</v>
      </c>
      <c r="U863" s="140">
        <v>45341</v>
      </c>
      <c r="V863" s="4" t="s">
        <v>1884</v>
      </c>
      <c r="W863" s="4" t="s">
        <v>1954</v>
      </c>
      <c r="X863" s="4" t="s">
        <v>70</v>
      </c>
      <c r="Y863" s="4" t="s">
        <v>3521</v>
      </c>
      <c r="Z863" s="4" t="s">
        <v>1885</v>
      </c>
      <c r="AA863" s="4" t="s">
        <v>1886</v>
      </c>
      <c r="AB863" s="141">
        <f t="shared" si="82"/>
        <v>354085200</v>
      </c>
      <c r="AC863" s="142">
        <f t="shared" si="83"/>
        <v>0</v>
      </c>
      <c r="AD863" s="4"/>
      <c r="AE863" s="4" t="s">
        <v>2037</v>
      </c>
      <c r="AF863" s="144" t="s">
        <v>6902</v>
      </c>
      <c r="AG863" s="4"/>
      <c r="AH863" s="4"/>
      <c r="AI863" s="4"/>
      <c r="AJ863" s="4"/>
      <c r="AK863" s="4"/>
    </row>
    <row r="864" spans="2:37">
      <c r="B864" s="175" t="s">
        <v>5175</v>
      </c>
      <c r="C864" s="174" t="s">
        <v>160</v>
      </c>
      <c r="D864" s="4" t="s">
        <v>2550</v>
      </c>
      <c r="E864" s="4" t="s">
        <v>1831</v>
      </c>
      <c r="F864" s="4" t="s">
        <v>1060</v>
      </c>
      <c r="G864" s="4" t="s">
        <v>7244</v>
      </c>
      <c r="H864" s="4" t="s">
        <v>1393</v>
      </c>
      <c r="I864" s="4" t="s">
        <v>1394</v>
      </c>
      <c r="J864" s="4" t="s">
        <v>7245</v>
      </c>
      <c r="K864" s="139">
        <v>2978779000</v>
      </c>
      <c r="L864" s="139">
        <v>2978779000</v>
      </c>
      <c r="M864" s="4" t="s">
        <v>6286</v>
      </c>
      <c r="N864" s="4" t="s">
        <v>7246</v>
      </c>
      <c r="O864" s="4" t="s">
        <v>7045</v>
      </c>
      <c r="P864" s="186">
        <f t="shared" si="81"/>
        <v>2978779000</v>
      </c>
      <c r="Q864" s="186">
        <f t="shared" si="84"/>
        <v>0</v>
      </c>
      <c r="R864" s="4">
        <v>39</v>
      </c>
      <c r="S864" s="4" t="s">
        <v>70</v>
      </c>
      <c r="T864" s="4" t="s">
        <v>70</v>
      </c>
      <c r="U864" s="140">
        <v>45341</v>
      </c>
      <c r="V864" s="4" t="s">
        <v>1884</v>
      </c>
      <c r="W864" s="4" t="s">
        <v>1954</v>
      </c>
      <c r="X864" s="4" t="s">
        <v>70</v>
      </c>
      <c r="Y864" s="4" t="s">
        <v>3521</v>
      </c>
      <c r="Z864" s="4" t="s">
        <v>1885</v>
      </c>
      <c r="AA864" s="4" t="s">
        <v>1886</v>
      </c>
      <c r="AB864" s="141">
        <f t="shared" si="82"/>
        <v>2978779000</v>
      </c>
      <c r="AC864" s="142">
        <f t="shared" si="83"/>
        <v>0</v>
      </c>
      <c r="AD864" s="4"/>
      <c r="AE864" s="4" t="s">
        <v>2037</v>
      </c>
      <c r="AF864" s="144" t="s">
        <v>6902</v>
      </c>
      <c r="AG864" s="4"/>
      <c r="AH864" s="4"/>
      <c r="AI864" s="4"/>
      <c r="AJ864" s="4"/>
      <c r="AK864" s="4"/>
    </row>
    <row r="865" spans="2:37">
      <c r="B865" s="175" t="s">
        <v>5175</v>
      </c>
      <c r="C865" s="174" t="s">
        <v>160</v>
      </c>
      <c r="D865" s="4" t="s">
        <v>2550</v>
      </c>
      <c r="E865" s="4" t="s">
        <v>1831</v>
      </c>
      <c r="F865" s="4" t="s">
        <v>1060</v>
      </c>
      <c r="G865" s="4" t="s">
        <v>7247</v>
      </c>
      <c r="H865" s="4" t="s">
        <v>1393</v>
      </c>
      <c r="I865" s="4" t="s">
        <v>1394</v>
      </c>
      <c r="J865" s="4" t="s">
        <v>7248</v>
      </c>
      <c r="K865" s="139">
        <v>1173060884</v>
      </c>
      <c r="L865" s="139">
        <v>1173060884</v>
      </c>
      <c r="M865" s="4" t="s">
        <v>6286</v>
      </c>
      <c r="N865" s="4" t="s">
        <v>7249</v>
      </c>
      <c r="O865" s="4" t="s">
        <v>7045</v>
      </c>
      <c r="P865" s="186">
        <f t="shared" si="81"/>
        <v>1173060884</v>
      </c>
      <c r="Q865" s="186">
        <f t="shared" si="84"/>
        <v>0</v>
      </c>
      <c r="R865" s="4">
        <v>39</v>
      </c>
      <c r="S865" s="4" t="s">
        <v>70</v>
      </c>
      <c r="T865" s="4" t="s">
        <v>70</v>
      </c>
      <c r="U865" s="140">
        <v>45341</v>
      </c>
      <c r="V865" s="4" t="s">
        <v>1884</v>
      </c>
      <c r="W865" s="4" t="s">
        <v>1954</v>
      </c>
      <c r="X865" s="4" t="s">
        <v>70</v>
      </c>
      <c r="Y865" s="4" t="s">
        <v>3521</v>
      </c>
      <c r="Z865" s="4" t="s">
        <v>1885</v>
      </c>
      <c r="AA865" s="4" t="s">
        <v>1886</v>
      </c>
      <c r="AB865" s="141">
        <f t="shared" si="82"/>
        <v>1173060884</v>
      </c>
      <c r="AC865" s="142">
        <f t="shared" si="83"/>
        <v>0</v>
      </c>
      <c r="AD865" s="4"/>
      <c r="AE865" s="4" t="s">
        <v>2037</v>
      </c>
      <c r="AF865" s="144" t="s">
        <v>6902</v>
      </c>
      <c r="AG865" s="4"/>
      <c r="AH865" s="4"/>
      <c r="AI865" s="4"/>
      <c r="AJ865" s="4"/>
      <c r="AK865" s="4"/>
    </row>
    <row r="866" spans="2:37">
      <c r="B866" s="175" t="s">
        <v>5175</v>
      </c>
      <c r="C866" s="174" t="s">
        <v>160</v>
      </c>
      <c r="D866" s="4" t="s">
        <v>2550</v>
      </c>
      <c r="E866" s="4" t="s">
        <v>1831</v>
      </c>
      <c r="F866" s="4" t="s">
        <v>1060</v>
      </c>
      <c r="G866" s="4" t="s">
        <v>7250</v>
      </c>
      <c r="H866" s="4" t="s">
        <v>1393</v>
      </c>
      <c r="I866" s="4" t="s">
        <v>1394</v>
      </c>
      <c r="J866" s="4" t="s">
        <v>7251</v>
      </c>
      <c r="K866" s="139">
        <v>124606917</v>
      </c>
      <c r="L866" s="139">
        <v>124606917</v>
      </c>
      <c r="M866" s="4" t="s">
        <v>6286</v>
      </c>
      <c r="N866" s="4" t="s">
        <v>7252</v>
      </c>
      <c r="O866" s="4" t="s">
        <v>7045</v>
      </c>
      <c r="P866" s="186">
        <f t="shared" si="81"/>
        <v>124606917</v>
      </c>
      <c r="Q866" s="186">
        <f t="shared" si="84"/>
        <v>0</v>
      </c>
      <c r="R866" s="4">
        <v>39</v>
      </c>
      <c r="S866" s="4" t="s">
        <v>70</v>
      </c>
      <c r="T866" s="4" t="s">
        <v>70</v>
      </c>
      <c r="U866" s="140">
        <v>45341</v>
      </c>
      <c r="V866" s="4" t="s">
        <v>1884</v>
      </c>
      <c r="W866" s="4" t="s">
        <v>1954</v>
      </c>
      <c r="X866" s="4" t="s">
        <v>70</v>
      </c>
      <c r="Y866" s="4" t="s">
        <v>3521</v>
      </c>
      <c r="Z866" s="4" t="s">
        <v>1885</v>
      </c>
      <c r="AA866" s="4" t="s">
        <v>1886</v>
      </c>
      <c r="AB866" s="141">
        <f t="shared" si="82"/>
        <v>124606917</v>
      </c>
      <c r="AC866" s="142">
        <f t="shared" si="83"/>
        <v>0</v>
      </c>
      <c r="AD866" s="4"/>
      <c r="AE866" s="4" t="s">
        <v>2037</v>
      </c>
      <c r="AF866" s="144" t="s">
        <v>6902</v>
      </c>
      <c r="AG866" s="4"/>
      <c r="AH866" s="4"/>
      <c r="AI866" s="4"/>
      <c r="AJ866" s="4"/>
      <c r="AK866" s="4"/>
    </row>
    <row r="867" spans="2:37">
      <c r="B867" s="175" t="s">
        <v>5175</v>
      </c>
      <c r="C867" s="174" t="s">
        <v>160</v>
      </c>
      <c r="D867" s="4" t="s">
        <v>2550</v>
      </c>
      <c r="E867" s="4" t="s">
        <v>1831</v>
      </c>
      <c r="F867" s="4" t="s">
        <v>1060</v>
      </c>
      <c r="G867" s="4" t="s">
        <v>7253</v>
      </c>
      <c r="H867" s="4" t="s">
        <v>1393</v>
      </c>
      <c r="I867" s="4" t="s">
        <v>1394</v>
      </c>
      <c r="J867" s="4" t="s">
        <v>7254</v>
      </c>
      <c r="K867" s="139">
        <v>1029638126</v>
      </c>
      <c r="L867" s="139">
        <v>1029638126</v>
      </c>
      <c r="M867" s="4" t="s">
        <v>6286</v>
      </c>
      <c r="N867" s="4" t="s">
        <v>4888</v>
      </c>
      <c r="O867" s="4" t="s">
        <v>7045</v>
      </c>
      <c r="P867" s="186">
        <f t="shared" si="81"/>
        <v>1029638126</v>
      </c>
      <c r="Q867" s="186">
        <f t="shared" si="84"/>
        <v>0</v>
      </c>
      <c r="R867" s="4">
        <v>39</v>
      </c>
      <c r="S867" s="4" t="s">
        <v>70</v>
      </c>
      <c r="T867" s="4" t="s">
        <v>70</v>
      </c>
      <c r="U867" s="140">
        <v>45341</v>
      </c>
      <c r="V867" s="4" t="s">
        <v>1884</v>
      </c>
      <c r="W867" s="4" t="s">
        <v>1954</v>
      </c>
      <c r="X867" s="4" t="s">
        <v>70</v>
      </c>
      <c r="Y867" s="4" t="s">
        <v>3521</v>
      </c>
      <c r="Z867" s="4" t="s">
        <v>1885</v>
      </c>
      <c r="AA867" s="4" t="s">
        <v>1886</v>
      </c>
      <c r="AB867" s="141">
        <f t="shared" si="82"/>
        <v>1029638126</v>
      </c>
      <c r="AC867" s="142">
        <f t="shared" si="83"/>
        <v>0</v>
      </c>
      <c r="AD867" s="4"/>
      <c r="AE867" s="4" t="s">
        <v>2037</v>
      </c>
      <c r="AF867" s="144" t="s">
        <v>6902</v>
      </c>
      <c r="AG867" s="4"/>
      <c r="AH867" s="4"/>
      <c r="AI867" s="4"/>
      <c r="AJ867" s="4"/>
      <c r="AK867" s="4"/>
    </row>
    <row r="868" spans="2:37">
      <c r="B868" s="175" t="s">
        <v>5175</v>
      </c>
      <c r="C868" s="174" t="s">
        <v>160</v>
      </c>
      <c r="D868" s="4" t="s">
        <v>2550</v>
      </c>
      <c r="E868" s="4" t="s">
        <v>1831</v>
      </c>
      <c r="F868" s="4" t="s">
        <v>1060</v>
      </c>
      <c r="G868" s="4" t="s">
        <v>7255</v>
      </c>
      <c r="H868" s="4" t="s">
        <v>1393</v>
      </c>
      <c r="I868" s="4" t="s">
        <v>1394</v>
      </c>
      <c r="J868" s="4" t="s">
        <v>7256</v>
      </c>
      <c r="K868" s="139">
        <v>2241581012</v>
      </c>
      <c r="L868" s="139">
        <v>2241581012</v>
      </c>
      <c r="M868" s="4" t="s">
        <v>6286</v>
      </c>
      <c r="N868" s="4" t="s">
        <v>7257</v>
      </c>
      <c r="O868" s="4" t="s">
        <v>7045</v>
      </c>
      <c r="P868" s="186">
        <f t="shared" si="81"/>
        <v>2241581012</v>
      </c>
      <c r="Q868" s="186">
        <f t="shared" si="84"/>
        <v>0</v>
      </c>
      <c r="R868" s="4">
        <v>39</v>
      </c>
      <c r="S868" s="4" t="s">
        <v>70</v>
      </c>
      <c r="T868" s="4" t="s">
        <v>70</v>
      </c>
      <c r="U868" s="140">
        <v>45341</v>
      </c>
      <c r="V868" s="4" t="s">
        <v>1884</v>
      </c>
      <c r="W868" s="4" t="s">
        <v>1954</v>
      </c>
      <c r="X868" s="4" t="s">
        <v>70</v>
      </c>
      <c r="Y868" s="4" t="s">
        <v>3521</v>
      </c>
      <c r="Z868" s="4" t="s">
        <v>1885</v>
      </c>
      <c r="AA868" s="4" t="s">
        <v>1886</v>
      </c>
      <c r="AB868" s="141">
        <f t="shared" si="82"/>
        <v>2241581012</v>
      </c>
      <c r="AC868" s="142">
        <f t="shared" si="83"/>
        <v>0</v>
      </c>
      <c r="AD868" s="4"/>
      <c r="AE868" s="4" t="s">
        <v>2037</v>
      </c>
      <c r="AF868" s="144" t="s">
        <v>6902</v>
      </c>
      <c r="AG868" s="4"/>
      <c r="AH868" s="4"/>
      <c r="AI868" s="4"/>
      <c r="AJ868" s="4"/>
      <c r="AK868" s="4"/>
    </row>
    <row r="869" spans="2:37">
      <c r="B869" s="175" t="s">
        <v>5175</v>
      </c>
      <c r="C869" s="174" t="s">
        <v>160</v>
      </c>
      <c r="D869" s="4" t="s">
        <v>2550</v>
      </c>
      <c r="E869" s="4" t="s">
        <v>1831</v>
      </c>
      <c r="F869" s="4" t="s">
        <v>1060</v>
      </c>
      <c r="G869" s="4" t="s">
        <v>7258</v>
      </c>
      <c r="H869" s="4" t="s">
        <v>1393</v>
      </c>
      <c r="I869" s="4" t="s">
        <v>1394</v>
      </c>
      <c r="J869" s="4" t="s">
        <v>7259</v>
      </c>
      <c r="K869" s="139">
        <v>1213184000</v>
      </c>
      <c r="L869" s="139">
        <v>1213184000</v>
      </c>
      <c r="M869" s="4" t="s">
        <v>6286</v>
      </c>
      <c r="N869" s="4" t="s">
        <v>7260</v>
      </c>
      <c r="O869" s="4" t="s">
        <v>7045</v>
      </c>
      <c r="P869" s="186">
        <f t="shared" si="81"/>
        <v>1213184000</v>
      </c>
      <c r="Q869" s="186">
        <f t="shared" si="84"/>
        <v>0</v>
      </c>
      <c r="R869" s="4">
        <v>39</v>
      </c>
      <c r="S869" s="4" t="s">
        <v>70</v>
      </c>
      <c r="T869" s="4" t="s">
        <v>70</v>
      </c>
      <c r="U869" s="140">
        <v>45341</v>
      </c>
      <c r="V869" s="4" t="s">
        <v>1884</v>
      </c>
      <c r="W869" s="4" t="s">
        <v>1954</v>
      </c>
      <c r="X869" s="4" t="s">
        <v>70</v>
      </c>
      <c r="Y869" s="4" t="s">
        <v>3521</v>
      </c>
      <c r="Z869" s="4" t="s">
        <v>1885</v>
      </c>
      <c r="AA869" s="4" t="s">
        <v>1886</v>
      </c>
      <c r="AB869" s="141">
        <f t="shared" si="82"/>
        <v>1213184000</v>
      </c>
      <c r="AC869" s="142">
        <f t="shared" si="83"/>
        <v>0</v>
      </c>
      <c r="AD869" s="4"/>
      <c r="AE869" s="4" t="s">
        <v>2037</v>
      </c>
      <c r="AF869" s="144" t="s">
        <v>6902</v>
      </c>
      <c r="AG869" s="4"/>
      <c r="AH869" s="4"/>
      <c r="AI869" s="4"/>
      <c r="AJ869" s="4"/>
      <c r="AK869" s="4"/>
    </row>
    <row r="870" spans="2:37">
      <c r="B870" s="175" t="s">
        <v>5175</v>
      </c>
      <c r="C870" s="174" t="s">
        <v>160</v>
      </c>
      <c r="D870" s="4" t="s">
        <v>2550</v>
      </c>
      <c r="E870" s="4" t="s">
        <v>1831</v>
      </c>
      <c r="F870" s="4" t="s">
        <v>1060</v>
      </c>
      <c r="G870" s="4" t="s">
        <v>7261</v>
      </c>
      <c r="H870" s="4" t="s">
        <v>1393</v>
      </c>
      <c r="I870" s="4" t="s">
        <v>1394</v>
      </c>
      <c r="J870" s="4" t="s">
        <v>7262</v>
      </c>
      <c r="K870" s="139">
        <v>1245565357</v>
      </c>
      <c r="L870" s="139">
        <v>1245565357</v>
      </c>
      <c r="M870" s="4" t="s">
        <v>6286</v>
      </c>
      <c r="N870" s="4" t="s">
        <v>7263</v>
      </c>
      <c r="O870" s="4" t="s">
        <v>7045</v>
      </c>
      <c r="P870" s="186">
        <f t="shared" si="81"/>
        <v>1245565357</v>
      </c>
      <c r="Q870" s="186">
        <f t="shared" si="84"/>
        <v>0</v>
      </c>
      <c r="R870" s="4">
        <v>39</v>
      </c>
      <c r="S870" s="4" t="s">
        <v>70</v>
      </c>
      <c r="T870" s="4" t="s">
        <v>70</v>
      </c>
      <c r="U870" s="140">
        <v>45341</v>
      </c>
      <c r="V870" s="4" t="s">
        <v>1884</v>
      </c>
      <c r="W870" s="4" t="s">
        <v>1954</v>
      </c>
      <c r="X870" s="4" t="s">
        <v>70</v>
      </c>
      <c r="Y870" s="4" t="s">
        <v>3521</v>
      </c>
      <c r="Z870" s="4" t="s">
        <v>1885</v>
      </c>
      <c r="AA870" s="4" t="s">
        <v>1886</v>
      </c>
      <c r="AB870" s="141">
        <f t="shared" si="82"/>
        <v>1245565357</v>
      </c>
      <c r="AC870" s="142">
        <f t="shared" si="83"/>
        <v>0</v>
      </c>
      <c r="AD870" s="4"/>
      <c r="AE870" s="4" t="s">
        <v>2037</v>
      </c>
      <c r="AF870" s="144" t="s">
        <v>6902</v>
      </c>
      <c r="AG870" s="4"/>
      <c r="AH870" s="4"/>
      <c r="AI870" s="4"/>
      <c r="AJ870" s="4"/>
      <c r="AK870" s="4"/>
    </row>
    <row r="871" spans="2:37">
      <c r="B871" s="175" t="s">
        <v>5175</v>
      </c>
      <c r="C871" s="174" t="s">
        <v>160</v>
      </c>
      <c r="D871" s="4" t="s">
        <v>2550</v>
      </c>
      <c r="E871" s="4" t="s">
        <v>1831</v>
      </c>
      <c r="F871" s="4" t="s">
        <v>1060</v>
      </c>
      <c r="G871" s="4" t="s">
        <v>7264</v>
      </c>
      <c r="H871" s="4" t="s">
        <v>1393</v>
      </c>
      <c r="I871" s="4" t="s">
        <v>1394</v>
      </c>
      <c r="J871" s="4" t="s">
        <v>7265</v>
      </c>
      <c r="K871" s="139">
        <v>376504745</v>
      </c>
      <c r="L871" s="139">
        <v>376504745</v>
      </c>
      <c r="M871" s="4" t="s">
        <v>6286</v>
      </c>
      <c r="N871" s="4" t="s">
        <v>7266</v>
      </c>
      <c r="O871" s="4" t="s">
        <v>7045</v>
      </c>
      <c r="P871" s="186">
        <f t="shared" si="81"/>
        <v>376504745</v>
      </c>
      <c r="Q871" s="186">
        <f t="shared" si="84"/>
        <v>0</v>
      </c>
      <c r="R871" s="4">
        <v>39</v>
      </c>
      <c r="S871" s="4" t="s">
        <v>70</v>
      </c>
      <c r="T871" s="4" t="s">
        <v>70</v>
      </c>
      <c r="U871" s="140">
        <v>45341</v>
      </c>
      <c r="V871" s="4" t="s">
        <v>1884</v>
      </c>
      <c r="W871" s="4" t="s">
        <v>1954</v>
      </c>
      <c r="X871" s="4" t="s">
        <v>70</v>
      </c>
      <c r="Y871" s="4" t="s">
        <v>3521</v>
      </c>
      <c r="Z871" s="4" t="s">
        <v>1885</v>
      </c>
      <c r="AA871" s="4" t="s">
        <v>1886</v>
      </c>
      <c r="AB871" s="141">
        <f t="shared" si="82"/>
        <v>376504745</v>
      </c>
      <c r="AC871" s="142">
        <f t="shared" si="83"/>
        <v>0</v>
      </c>
      <c r="AD871" s="4"/>
      <c r="AE871" s="4" t="s">
        <v>2037</v>
      </c>
      <c r="AF871" s="144" t="s">
        <v>6902</v>
      </c>
      <c r="AG871" s="4"/>
      <c r="AH871" s="4"/>
      <c r="AI871" s="4"/>
      <c r="AJ871" s="4"/>
      <c r="AK871" s="4"/>
    </row>
    <row r="872" spans="2:37">
      <c r="B872" s="175" t="s">
        <v>5175</v>
      </c>
      <c r="C872" s="174" t="s">
        <v>160</v>
      </c>
      <c r="D872" s="4" t="s">
        <v>2550</v>
      </c>
      <c r="E872" s="4" t="s">
        <v>1831</v>
      </c>
      <c r="F872" s="4" t="s">
        <v>1060</v>
      </c>
      <c r="G872" s="4" t="s">
        <v>7267</v>
      </c>
      <c r="H872" s="4" t="s">
        <v>1393</v>
      </c>
      <c r="I872" s="4" t="s">
        <v>1394</v>
      </c>
      <c r="J872" s="4" t="s">
        <v>7268</v>
      </c>
      <c r="K872" s="139">
        <v>38965360</v>
      </c>
      <c r="L872" s="139">
        <v>38965360</v>
      </c>
      <c r="M872" s="4" t="s">
        <v>6286</v>
      </c>
      <c r="N872" s="4" t="s">
        <v>7266</v>
      </c>
      <c r="O872" s="4" t="s">
        <v>7045</v>
      </c>
      <c r="P872" s="186">
        <f t="shared" si="81"/>
        <v>38965360</v>
      </c>
      <c r="Q872" s="186">
        <f t="shared" si="84"/>
        <v>0</v>
      </c>
      <c r="R872" s="4">
        <v>39</v>
      </c>
      <c r="S872" s="4" t="s">
        <v>70</v>
      </c>
      <c r="T872" s="4" t="s">
        <v>70</v>
      </c>
      <c r="U872" s="140">
        <v>45341</v>
      </c>
      <c r="V872" s="4" t="s">
        <v>1884</v>
      </c>
      <c r="W872" s="4" t="s">
        <v>1954</v>
      </c>
      <c r="X872" s="4" t="s">
        <v>70</v>
      </c>
      <c r="Y872" s="4" t="s">
        <v>3521</v>
      </c>
      <c r="Z872" s="4" t="s">
        <v>1885</v>
      </c>
      <c r="AA872" s="4" t="s">
        <v>1886</v>
      </c>
      <c r="AB872" s="141">
        <f t="shared" si="82"/>
        <v>38965360</v>
      </c>
      <c r="AC872" s="142">
        <f t="shared" si="83"/>
        <v>0</v>
      </c>
      <c r="AD872" s="4"/>
      <c r="AE872" s="4" t="s">
        <v>2037</v>
      </c>
      <c r="AF872" s="144" t="s">
        <v>6902</v>
      </c>
      <c r="AG872" s="4"/>
      <c r="AH872" s="4"/>
      <c r="AI872" s="4"/>
      <c r="AJ872" s="4"/>
      <c r="AK872" s="4"/>
    </row>
    <row r="873" spans="2:37">
      <c r="B873" s="175" t="s">
        <v>5175</v>
      </c>
      <c r="C873" s="174" t="s">
        <v>160</v>
      </c>
      <c r="D873" s="4" t="s">
        <v>2550</v>
      </c>
      <c r="E873" s="4" t="s">
        <v>1831</v>
      </c>
      <c r="F873" s="4" t="s">
        <v>1060</v>
      </c>
      <c r="G873" s="4" t="s">
        <v>7269</v>
      </c>
      <c r="H873" s="4" t="s">
        <v>1393</v>
      </c>
      <c r="I873" s="4" t="s">
        <v>1394</v>
      </c>
      <c r="J873" s="4" t="s">
        <v>7270</v>
      </c>
      <c r="K873" s="139">
        <v>110204620</v>
      </c>
      <c r="L873" s="139">
        <v>110204620</v>
      </c>
      <c r="M873" s="4" t="s">
        <v>6286</v>
      </c>
      <c r="N873" s="4" t="s">
        <v>2040</v>
      </c>
      <c r="O873" s="4" t="s">
        <v>7045</v>
      </c>
      <c r="P873" s="186">
        <f t="shared" si="81"/>
        <v>110204620</v>
      </c>
      <c r="Q873" s="186">
        <f t="shared" si="84"/>
        <v>0</v>
      </c>
      <c r="R873" s="4">
        <v>39</v>
      </c>
      <c r="S873" s="4" t="s">
        <v>70</v>
      </c>
      <c r="T873" s="4" t="s">
        <v>70</v>
      </c>
      <c r="U873" s="140">
        <v>45341</v>
      </c>
      <c r="V873" s="4" t="s">
        <v>1884</v>
      </c>
      <c r="W873" s="4" t="s">
        <v>1954</v>
      </c>
      <c r="X873" s="4" t="s">
        <v>70</v>
      </c>
      <c r="Y873" s="4" t="s">
        <v>3521</v>
      </c>
      <c r="Z873" s="4" t="s">
        <v>1885</v>
      </c>
      <c r="AA873" s="4" t="s">
        <v>1886</v>
      </c>
      <c r="AB873" s="141">
        <f t="shared" si="82"/>
        <v>110204620</v>
      </c>
      <c r="AC873" s="142">
        <f t="shared" si="83"/>
        <v>0</v>
      </c>
      <c r="AD873" s="4"/>
      <c r="AE873" s="4" t="s">
        <v>2037</v>
      </c>
      <c r="AF873" s="144" t="s">
        <v>6902</v>
      </c>
      <c r="AG873" s="4"/>
      <c r="AH873" s="4"/>
      <c r="AI873" s="4"/>
      <c r="AJ873" s="4"/>
      <c r="AK873" s="4"/>
    </row>
    <row r="874" spans="2:37">
      <c r="B874" s="175" t="s">
        <v>5175</v>
      </c>
      <c r="C874" s="174" t="s">
        <v>160</v>
      </c>
      <c r="D874" s="4" t="s">
        <v>2550</v>
      </c>
      <c r="E874" s="4" t="s">
        <v>1831</v>
      </c>
      <c r="F874" s="4" t="s">
        <v>1060</v>
      </c>
      <c r="G874" s="4" t="s">
        <v>7271</v>
      </c>
      <c r="H874" s="4" t="s">
        <v>1393</v>
      </c>
      <c r="I874" s="4" t="s">
        <v>1394</v>
      </c>
      <c r="J874" s="4" t="s">
        <v>7272</v>
      </c>
      <c r="K874" s="139">
        <v>4489061801</v>
      </c>
      <c r="L874" s="139">
        <v>4489061801</v>
      </c>
      <c r="M874" s="4" t="s">
        <v>6286</v>
      </c>
      <c r="N874" s="4" t="s">
        <v>7273</v>
      </c>
      <c r="O874" s="4" t="s">
        <v>7045</v>
      </c>
      <c r="P874" s="186">
        <f t="shared" si="81"/>
        <v>4489061801</v>
      </c>
      <c r="Q874" s="186">
        <f t="shared" si="84"/>
        <v>0</v>
      </c>
      <c r="R874" s="4">
        <v>39</v>
      </c>
      <c r="S874" s="4" t="s">
        <v>70</v>
      </c>
      <c r="T874" s="4" t="s">
        <v>70</v>
      </c>
      <c r="U874" s="140">
        <v>45341</v>
      </c>
      <c r="V874" s="4" t="s">
        <v>1884</v>
      </c>
      <c r="W874" s="4" t="s">
        <v>1954</v>
      </c>
      <c r="X874" s="4" t="s">
        <v>70</v>
      </c>
      <c r="Y874" s="4" t="s">
        <v>3521</v>
      </c>
      <c r="Z874" s="4" t="s">
        <v>1885</v>
      </c>
      <c r="AA874" s="4" t="s">
        <v>1886</v>
      </c>
      <c r="AB874" s="141">
        <f t="shared" si="82"/>
        <v>4489061801</v>
      </c>
      <c r="AC874" s="142">
        <f t="shared" si="83"/>
        <v>0</v>
      </c>
      <c r="AD874" s="4"/>
      <c r="AE874" s="4" t="s">
        <v>2037</v>
      </c>
      <c r="AF874" s="144" t="s">
        <v>6902</v>
      </c>
      <c r="AG874" s="4"/>
      <c r="AH874" s="4"/>
      <c r="AI874" s="4"/>
      <c r="AJ874" s="4"/>
      <c r="AK874" s="4"/>
    </row>
    <row r="875" spans="2:37">
      <c r="B875" s="175" t="s">
        <v>5175</v>
      </c>
      <c r="C875" s="174" t="s">
        <v>160</v>
      </c>
      <c r="D875" s="4" t="s">
        <v>2550</v>
      </c>
      <c r="E875" s="4" t="s">
        <v>1831</v>
      </c>
      <c r="F875" s="4" t="s">
        <v>1060</v>
      </c>
      <c r="G875" s="4" t="s">
        <v>7274</v>
      </c>
      <c r="H875" s="4" t="s">
        <v>1393</v>
      </c>
      <c r="I875" s="4" t="s">
        <v>1394</v>
      </c>
      <c r="J875" s="4" t="s">
        <v>7275</v>
      </c>
      <c r="K875" s="139">
        <v>1149323000</v>
      </c>
      <c r="L875" s="139">
        <v>1149323000</v>
      </c>
      <c r="M875" s="4" t="s">
        <v>6286</v>
      </c>
      <c r="N875" s="4" t="s">
        <v>7276</v>
      </c>
      <c r="O875" s="4" t="s">
        <v>7045</v>
      </c>
      <c r="P875" s="186">
        <f t="shared" si="81"/>
        <v>1149323000</v>
      </c>
      <c r="Q875" s="186">
        <f t="shared" si="84"/>
        <v>0</v>
      </c>
      <c r="R875" s="4">
        <v>39</v>
      </c>
      <c r="S875" s="4" t="s">
        <v>70</v>
      </c>
      <c r="T875" s="4" t="s">
        <v>70</v>
      </c>
      <c r="U875" s="140">
        <v>45341</v>
      </c>
      <c r="V875" s="4" t="s">
        <v>1884</v>
      </c>
      <c r="W875" s="4" t="s">
        <v>1954</v>
      </c>
      <c r="X875" s="4" t="s">
        <v>70</v>
      </c>
      <c r="Y875" s="4" t="s">
        <v>3521</v>
      </c>
      <c r="Z875" s="4" t="s">
        <v>1885</v>
      </c>
      <c r="AA875" s="4" t="s">
        <v>1886</v>
      </c>
      <c r="AB875" s="141">
        <f t="shared" si="82"/>
        <v>1149323000</v>
      </c>
      <c r="AC875" s="142">
        <f t="shared" si="83"/>
        <v>0</v>
      </c>
      <c r="AD875" s="4"/>
      <c r="AE875" s="4" t="s">
        <v>2037</v>
      </c>
      <c r="AF875" s="144" t="s">
        <v>6902</v>
      </c>
      <c r="AG875" s="4"/>
      <c r="AH875" s="4"/>
      <c r="AI875" s="4"/>
      <c r="AJ875" s="4"/>
      <c r="AK875" s="4"/>
    </row>
    <row r="876" spans="2:37">
      <c r="B876" s="175" t="s">
        <v>5175</v>
      </c>
      <c r="C876" s="174" t="s">
        <v>160</v>
      </c>
      <c r="D876" s="4" t="s">
        <v>2550</v>
      </c>
      <c r="E876" s="4" t="s">
        <v>1831</v>
      </c>
      <c r="F876" s="4" t="s">
        <v>1060</v>
      </c>
      <c r="G876" s="4" t="s">
        <v>7277</v>
      </c>
      <c r="H876" s="4" t="s">
        <v>1393</v>
      </c>
      <c r="I876" s="4" t="s">
        <v>1394</v>
      </c>
      <c r="J876" s="4" t="s">
        <v>7278</v>
      </c>
      <c r="K876" s="139">
        <v>42671000</v>
      </c>
      <c r="L876" s="139">
        <v>42671000</v>
      </c>
      <c r="M876" s="4" t="s">
        <v>6286</v>
      </c>
      <c r="N876" s="4" t="s">
        <v>7279</v>
      </c>
      <c r="O876" s="4" t="s">
        <v>7045</v>
      </c>
      <c r="P876" s="186">
        <f t="shared" si="81"/>
        <v>42671000</v>
      </c>
      <c r="Q876" s="186">
        <f t="shared" si="84"/>
        <v>0</v>
      </c>
      <c r="R876" s="4">
        <v>39</v>
      </c>
      <c r="S876" s="4" t="s">
        <v>70</v>
      </c>
      <c r="T876" s="4" t="s">
        <v>70</v>
      </c>
      <c r="U876" s="140">
        <v>45341</v>
      </c>
      <c r="V876" s="4" t="s">
        <v>1884</v>
      </c>
      <c r="W876" s="4" t="s">
        <v>1954</v>
      </c>
      <c r="X876" s="4" t="s">
        <v>70</v>
      </c>
      <c r="Y876" s="4" t="s">
        <v>3521</v>
      </c>
      <c r="Z876" s="4" t="s">
        <v>1885</v>
      </c>
      <c r="AA876" s="4" t="s">
        <v>1886</v>
      </c>
      <c r="AB876" s="141">
        <f t="shared" si="82"/>
        <v>42671000</v>
      </c>
      <c r="AC876" s="142">
        <f t="shared" si="83"/>
        <v>0</v>
      </c>
      <c r="AD876" s="4"/>
      <c r="AE876" s="4" t="s">
        <v>2037</v>
      </c>
      <c r="AF876" s="144" t="s">
        <v>6902</v>
      </c>
      <c r="AG876" s="4"/>
      <c r="AH876" s="4"/>
      <c r="AI876" s="4"/>
      <c r="AJ876" s="4"/>
      <c r="AK876" s="4"/>
    </row>
    <row r="877" spans="2:37">
      <c r="B877" s="175" t="s">
        <v>5175</v>
      </c>
      <c r="C877" s="174" t="s">
        <v>160</v>
      </c>
      <c r="D877" s="4" t="s">
        <v>2550</v>
      </c>
      <c r="E877" s="4" t="s">
        <v>1831</v>
      </c>
      <c r="F877" s="4" t="s">
        <v>1060</v>
      </c>
      <c r="G877" s="4" t="s">
        <v>7280</v>
      </c>
      <c r="H877" s="4" t="s">
        <v>1393</v>
      </c>
      <c r="I877" s="4" t="s">
        <v>1394</v>
      </c>
      <c r="J877" s="4" t="s">
        <v>7281</v>
      </c>
      <c r="K877" s="139">
        <v>70886005</v>
      </c>
      <c r="L877" s="139">
        <v>70886005</v>
      </c>
      <c r="M877" s="4" t="s">
        <v>6286</v>
      </c>
      <c r="N877" s="4" t="s">
        <v>6973</v>
      </c>
      <c r="O877" s="4" t="s">
        <v>7045</v>
      </c>
      <c r="P877" s="186">
        <f t="shared" si="81"/>
        <v>70886005</v>
      </c>
      <c r="Q877" s="186">
        <f t="shared" si="84"/>
        <v>0</v>
      </c>
      <c r="R877" s="4">
        <v>39</v>
      </c>
      <c r="S877" s="4" t="s">
        <v>70</v>
      </c>
      <c r="T877" s="4" t="s">
        <v>70</v>
      </c>
      <c r="U877" s="140">
        <v>45341</v>
      </c>
      <c r="V877" s="4" t="s">
        <v>1884</v>
      </c>
      <c r="W877" s="4" t="s">
        <v>1954</v>
      </c>
      <c r="X877" s="4" t="s">
        <v>70</v>
      </c>
      <c r="Y877" s="4" t="s">
        <v>3521</v>
      </c>
      <c r="Z877" s="4" t="s">
        <v>1885</v>
      </c>
      <c r="AA877" s="4" t="s">
        <v>1886</v>
      </c>
      <c r="AB877" s="141">
        <f t="shared" si="82"/>
        <v>70886005</v>
      </c>
      <c r="AC877" s="142">
        <f t="shared" si="83"/>
        <v>0</v>
      </c>
      <c r="AD877" s="4"/>
      <c r="AE877" s="4" t="s">
        <v>2037</v>
      </c>
      <c r="AF877" s="144" t="s">
        <v>6902</v>
      </c>
      <c r="AG877" s="4"/>
      <c r="AH877" s="4"/>
      <c r="AI877" s="4"/>
      <c r="AJ877" s="4"/>
      <c r="AK877" s="4"/>
    </row>
    <row r="878" spans="2:37">
      <c r="B878" s="175" t="s">
        <v>5175</v>
      </c>
      <c r="C878" s="174" t="s">
        <v>160</v>
      </c>
      <c r="D878" s="4" t="s">
        <v>2550</v>
      </c>
      <c r="E878" s="4" t="s">
        <v>1831</v>
      </c>
      <c r="F878" s="4" t="s">
        <v>1060</v>
      </c>
      <c r="G878" s="4" t="s">
        <v>7282</v>
      </c>
      <c r="H878" s="4" t="s">
        <v>1393</v>
      </c>
      <c r="I878" s="4" t="s">
        <v>1394</v>
      </c>
      <c r="J878" s="4" t="s">
        <v>7283</v>
      </c>
      <c r="K878" s="139">
        <v>6150500000</v>
      </c>
      <c r="L878" s="139">
        <v>6150500000</v>
      </c>
      <c r="M878" s="4" t="s">
        <v>6286</v>
      </c>
      <c r="N878" s="4" t="s">
        <v>7284</v>
      </c>
      <c r="O878" s="4" t="s">
        <v>7045</v>
      </c>
      <c r="P878" s="186">
        <f t="shared" si="81"/>
        <v>6150500000</v>
      </c>
      <c r="Q878" s="186">
        <f t="shared" si="84"/>
        <v>0</v>
      </c>
      <c r="R878" s="4">
        <v>39</v>
      </c>
      <c r="S878" s="4" t="s">
        <v>70</v>
      </c>
      <c r="T878" s="4" t="s">
        <v>70</v>
      </c>
      <c r="U878" s="140">
        <v>45341</v>
      </c>
      <c r="V878" s="4" t="s">
        <v>1884</v>
      </c>
      <c r="W878" s="4" t="s">
        <v>1954</v>
      </c>
      <c r="X878" s="4" t="s">
        <v>70</v>
      </c>
      <c r="Y878" s="4" t="s">
        <v>3521</v>
      </c>
      <c r="Z878" s="4" t="s">
        <v>1885</v>
      </c>
      <c r="AA878" s="4" t="s">
        <v>1886</v>
      </c>
      <c r="AB878" s="141">
        <f t="shared" si="82"/>
        <v>6150500000</v>
      </c>
      <c r="AC878" s="142">
        <f t="shared" si="83"/>
        <v>0</v>
      </c>
      <c r="AD878" s="4"/>
      <c r="AE878" s="4" t="s">
        <v>2037</v>
      </c>
      <c r="AF878" s="144" t="s">
        <v>6902</v>
      </c>
      <c r="AG878" s="4"/>
      <c r="AH878" s="4"/>
      <c r="AI878" s="4"/>
      <c r="AJ878" s="4"/>
      <c r="AK878" s="4"/>
    </row>
    <row r="879" spans="2:37">
      <c r="B879" s="175" t="s">
        <v>5175</v>
      </c>
      <c r="C879" s="174" t="s">
        <v>160</v>
      </c>
      <c r="D879" s="4" t="s">
        <v>2550</v>
      </c>
      <c r="E879" s="4" t="s">
        <v>1831</v>
      </c>
      <c r="F879" s="4" t="s">
        <v>1060</v>
      </c>
      <c r="G879" s="4" t="s">
        <v>7285</v>
      </c>
      <c r="H879" s="4" t="s">
        <v>1393</v>
      </c>
      <c r="I879" s="4" t="s">
        <v>1394</v>
      </c>
      <c r="J879" s="4" t="s">
        <v>7286</v>
      </c>
      <c r="K879" s="139">
        <v>3575475800</v>
      </c>
      <c r="L879" s="139">
        <v>3575475800</v>
      </c>
      <c r="M879" s="4" t="s">
        <v>6286</v>
      </c>
      <c r="N879" s="4" t="s">
        <v>7287</v>
      </c>
      <c r="O879" s="4" t="s">
        <v>7045</v>
      </c>
      <c r="P879" s="186">
        <f t="shared" si="81"/>
        <v>3575475800</v>
      </c>
      <c r="Q879" s="186">
        <f t="shared" si="84"/>
        <v>0</v>
      </c>
      <c r="R879" s="4">
        <v>39</v>
      </c>
      <c r="S879" s="4" t="s">
        <v>70</v>
      </c>
      <c r="T879" s="4" t="s">
        <v>70</v>
      </c>
      <c r="U879" s="140">
        <v>45341</v>
      </c>
      <c r="V879" s="4" t="s">
        <v>1884</v>
      </c>
      <c r="W879" s="4" t="s">
        <v>1954</v>
      </c>
      <c r="X879" s="4" t="s">
        <v>70</v>
      </c>
      <c r="Y879" s="4" t="s">
        <v>3521</v>
      </c>
      <c r="Z879" s="4" t="s">
        <v>1885</v>
      </c>
      <c r="AA879" s="4" t="s">
        <v>1886</v>
      </c>
      <c r="AB879" s="141">
        <f t="shared" si="82"/>
        <v>3575475800</v>
      </c>
      <c r="AC879" s="142">
        <f t="shared" si="83"/>
        <v>0</v>
      </c>
      <c r="AD879" s="4"/>
      <c r="AE879" s="4" t="s">
        <v>2037</v>
      </c>
      <c r="AF879" s="144" t="s">
        <v>6902</v>
      </c>
      <c r="AG879" s="4"/>
      <c r="AH879" s="4"/>
      <c r="AI879" s="4"/>
      <c r="AJ879" s="4"/>
      <c r="AK879" s="4"/>
    </row>
    <row r="880" spans="2:37">
      <c r="B880" s="175" t="s">
        <v>5175</v>
      </c>
      <c r="C880" s="174" t="s">
        <v>160</v>
      </c>
      <c r="D880" s="4" t="s">
        <v>2550</v>
      </c>
      <c r="E880" s="4" t="s">
        <v>1831</v>
      </c>
      <c r="F880" s="4" t="s">
        <v>1060</v>
      </c>
      <c r="G880" s="4" t="s">
        <v>7288</v>
      </c>
      <c r="H880" s="4" t="s">
        <v>1393</v>
      </c>
      <c r="I880" s="4" t="s">
        <v>1394</v>
      </c>
      <c r="J880" s="4" t="s">
        <v>7289</v>
      </c>
      <c r="K880" s="139">
        <v>533230384</v>
      </c>
      <c r="L880" s="139">
        <v>533230384</v>
      </c>
      <c r="M880" s="4" t="s">
        <v>6286</v>
      </c>
      <c r="N880" s="4" t="s">
        <v>7290</v>
      </c>
      <c r="O880" s="4" t="s">
        <v>7045</v>
      </c>
      <c r="P880" s="186">
        <f t="shared" si="81"/>
        <v>533230384</v>
      </c>
      <c r="Q880" s="186">
        <f t="shared" si="84"/>
        <v>0</v>
      </c>
      <c r="R880" s="4">
        <v>39</v>
      </c>
      <c r="S880" s="4" t="s">
        <v>70</v>
      </c>
      <c r="T880" s="4" t="s">
        <v>70</v>
      </c>
      <c r="U880" s="140">
        <v>45341</v>
      </c>
      <c r="V880" s="4" t="s">
        <v>1884</v>
      </c>
      <c r="W880" s="4" t="s">
        <v>1954</v>
      </c>
      <c r="X880" s="4" t="s">
        <v>70</v>
      </c>
      <c r="Y880" s="4" t="s">
        <v>3521</v>
      </c>
      <c r="Z880" s="4" t="s">
        <v>1885</v>
      </c>
      <c r="AA880" s="4" t="s">
        <v>1886</v>
      </c>
      <c r="AB880" s="141">
        <f t="shared" si="82"/>
        <v>533230384</v>
      </c>
      <c r="AC880" s="142">
        <f t="shared" si="83"/>
        <v>0</v>
      </c>
      <c r="AD880" s="4"/>
      <c r="AE880" s="4" t="s">
        <v>2037</v>
      </c>
      <c r="AF880" s="144" t="s">
        <v>6902</v>
      </c>
      <c r="AG880" s="4"/>
      <c r="AH880" s="4"/>
      <c r="AI880" s="4"/>
      <c r="AJ880" s="4"/>
      <c r="AK880" s="4"/>
    </row>
    <row r="881" spans="2:37">
      <c r="B881" s="175" t="s">
        <v>5175</v>
      </c>
      <c r="C881" s="174" t="s">
        <v>160</v>
      </c>
      <c r="D881" s="4" t="s">
        <v>2550</v>
      </c>
      <c r="E881" s="4" t="s">
        <v>1831</v>
      </c>
      <c r="F881" s="4" t="s">
        <v>1060</v>
      </c>
      <c r="G881" s="4" t="s">
        <v>7291</v>
      </c>
      <c r="H881" s="4" t="s">
        <v>1393</v>
      </c>
      <c r="I881" s="4" t="s">
        <v>1394</v>
      </c>
      <c r="J881" s="4" t="s">
        <v>7292</v>
      </c>
      <c r="K881" s="139">
        <v>197912000</v>
      </c>
      <c r="L881" s="139">
        <v>197912000</v>
      </c>
      <c r="M881" s="4" t="s">
        <v>6286</v>
      </c>
      <c r="N881" s="4" t="s">
        <v>7293</v>
      </c>
      <c r="O881" s="4" t="s">
        <v>7045</v>
      </c>
      <c r="P881" s="186">
        <f t="shared" si="81"/>
        <v>197912000</v>
      </c>
      <c r="Q881" s="186">
        <f t="shared" si="84"/>
        <v>0</v>
      </c>
      <c r="R881" s="4">
        <v>39</v>
      </c>
      <c r="S881" s="4" t="s">
        <v>70</v>
      </c>
      <c r="T881" s="4" t="s">
        <v>70</v>
      </c>
      <c r="U881" s="140">
        <v>45341</v>
      </c>
      <c r="V881" s="4" t="s">
        <v>1884</v>
      </c>
      <c r="W881" s="4" t="s">
        <v>1954</v>
      </c>
      <c r="X881" s="4" t="s">
        <v>70</v>
      </c>
      <c r="Y881" s="4" t="s">
        <v>3521</v>
      </c>
      <c r="Z881" s="4" t="s">
        <v>1885</v>
      </c>
      <c r="AA881" s="4" t="s">
        <v>1886</v>
      </c>
      <c r="AB881" s="141">
        <f t="shared" si="82"/>
        <v>197912000</v>
      </c>
      <c r="AC881" s="142">
        <f t="shared" si="83"/>
        <v>0</v>
      </c>
      <c r="AD881" s="4"/>
      <c r="AE881" s="4" t="s">
        <v>2037</v>
      </c>
      <c r="AF881" s="144" t="s">
        <v>6902</v>
      </c>
      <c r="AG881" s="4"/>
      <c r="AH881" s="4"/>
      <c r="AI881" s="4"/>
      <c r="AJ881" s="4"/>
      <c r="AK881" s="4"/>
    </row>
    <row r="882" spans="2:37">
      <c r="B882" s="175" t="s">
        <v>5175</v>
      </c>
      <c r="C882" s="174" t="s">
        <v>160</v>
      </c>
      <c r="D882" s="4" t="s">
        <v>2550</v>
      </c>
      <c r="E882" s="4" t="s">
        <v>1831</v>
      </c>
      <c r="F882" s="4" t="s">
        <v>1060</v>
      </c>
      <c r="G882" s="4" t="s">
        <v>7294</v>
      </c>
      <c r="H882" s="4" t="s">
        <v>1393</v>
      </c>
      <c r="I882" s="4" t="s">
        <v>1394</v>
      </c>
      <c r="J882" s="4" t="s">
        <v>7295</v>
      </c>
      <c r="K882" s="139">
        <v>6198606722</v>
      </c>
      <c r="L882" s="139">
        <v>6198606722</v>
      </c>
      <c r="M882" s="4" t="s">
        <v>6286</v>
      </c>
      <c r="N882" s="4" t="s">
        <v>7296</v>
      </c>
      <c r="O882" s="4" t="s">
        <v>7045</v>
      </c>
      <c r="P882" s="186">
        <f t="shared" si="81"/>
        <v>6198606722</v>
      </c>
      <c r="Q882" s="186">
        <f t="shared" si="84"/>
        <v>0</v>
      </c>
      <c r="R882" s="4">
        <v>39</v>
      </c>
      <c r="S882" s="4" t="s">
        <v>70</v>
      </c>
      <c r="T882" s="4" t="s">
        <v>70</v>
      </c>
      <c r="U882" s="140">
        <v>45341</v>
      </c>
      <c r="V882" s="4" t="s">
        <v>1884</v>
      </c>
      <c r="W882" s="4" t="s">
        <v>1954</v>
      </c>
      <c r="X882" s="4" t="s">
        <v>70</v>
      </c>
      <c r="Y882" s="4" t="s">
        <v>3521</v>
      </c>
      <c r="Z882" s="4" t="s">
        <v>1885</v>
      </c>
      <c r="AA882" s="4" t="s">
        <v>1886</v>
      </c>
      <c r="AB882" s="141">
        <f t="shared" si="82"/>
        <v>6198606722</v>
      </c>
      <c r="AC882" s="142">
        <f t="shared" si="83"/>
        <v>0</v>
      </c>
      <c r="AD882" s="4"/>
      <c r="AE882" s="4" t="s">
        <v>2037</v>
      </c>
      <c r="AF882" s="144" t="s">
        <v>6902</v>
      </c>
      <c r="AG882" s="4"/>
      <c r="AH882" s="4"/>
      <c r="AI882" s="4"/>
      <c r="AJ882" s="4"/>
      <c r="AK882" s="4"/>
    </row>
    <row r="883" spans="2:37">
      <c r="B883" s="175" t="s">
        <v>5175</v>
      </c>
      <c r="C883" s="174" t="s">
        <v>160</v>
      </c>
      <c r="D883" s="4" t="s">
        <v>2550</v>
      </c>
      <c r="E883" s="4" t="s">
        <v>1831</v>
      </c>
      <c r="F883" s="4" t="s">
        <v>1060</v>
      </c>
      <c r="G883" s="4" t="s">
        <v>7297</v>
      </c>
      <c r="H883" s="4" t="s">
        <v>1393</v>
      </c>
      <c r="I883" s="4" t="s">
        <v>1394</v>
      </c>
      <c r="J883" s="4" t="s">
        <v>7298</v>
      </c>
      <c r="K883" s="139">
        <v>120162814</v>
      </c>
      <c r="L883" s="139">
        <v>120162814</v>
      </c>
      <c r="M883" s="4" t="s">
        <v>6286</v>
      </c>
      <c r="N883" s="4" t="s">
        <v>2900</v>
      </c>
      <c r="O883" s="4" t="s">
        <v>7045</v>
      </c>
      <c r="P883" s="186">
        <f t="shared" si="81"/>
        <v>120162814</v>
      </c>
      <c r="Q883" s="186">
        <f t="shared" si="84"/>
        <v>0</v>
      </c>
      <c r="R883" s="4">
        <v>39</v>
      </c>
      <c r="S883" s="4" t="s">
        <v>70</v>
      </c>
      <c r="T883" s="4" t="s">
        <v>70</v>
      </c>
      <c r="U883" s="140">
        <v>45341</v>
      </c>
      <c r="V883" s="4" t="s">
        <v>1884</v>
      </c>
      <c r="W883" s="4" t="s">
        <v>1954</v>
      </c>
      <c r="X883" s="4" t="s">
        <v>70</v>
      </c>
      <c r="Y883" s="4" t="s">
        <v>3521</v>
      </c>
      <c r="Z883" s="4" t="s">
        <v>1885</v>
      </c>
      <c r="AA883" s="4" t="s">
        <v>1886</v>
      </c>
      <c r="AB883" s="141">
        <f t="shared" si="82"/>
        <v>120162814</v>
      </c>
      <c r="AC883" s="142">
        <f t="shared" si="83"/>
        <v>0</v>
      </c>
      <c r="AD883" s="4"/>
      <c r="AE883" s="4" t="s">
        <v>2037</v>
      </c>
      <c r="AF883" s="144" t="s">
        <v>6902</v>
      </c>
      <c r="AG883" s="4"/>
      <c r="AH883" s="4"/>
      <c r="AI883" s="4"/>
      <c r="AJ883" s="4"/>
      <c r="AK883" s="4"/>
    </row>
    <row r="884" spans="2:37">
      <c r="B884" s="175" t="s">
        <v>5175</v>
      </c>
      <c r="C884" s="174" t="s">
        <v>160</v>
      </c>
      <c r="D884" s="4" t="s">
        <v>2550</v>
      </c>
      <c r="E884" s="4" t="s">
        <v>1831</v>
      </c>
      <c r="F884" s="4" t="s">
        <v>1060</v>
      </c>
      <c r="G884" s="4" t="s">
        <v>7299</v>
      </c>
      <c r="H884" s="4" t="s">
        <v>1393</v>
      </c>
      <c r="I884" s="4" t="s">
        <v>1394</v>
      </c>
      <c r="J884" s="4" t="s">
        <v>7300</v>
      </c>
      <c r="K884" s="139">
        <v>168618000</v>
      </c>
      <c r="L884" s="139">
        <v>168618000</v>
      </c>
      <c r="M884" s="4" t="s">
        <v>6286</v>
      </c>
      <c r="N884" s="4" t="s">
        <v>7301</v>
      </c>
      <c r="O884" s="4" t="s">
        <v>7045</v>
      </c>
      <c r="P884" s="186">
        <f t="shared" si="81"/>
        <v>168618000</v>
      </c>
      <c r="Q884" s="186">
        <f t="shared" si="84"/>
        <v>0</v>
      </c>
      <c r="R884" s="4">
        <v>39</v>
      </c>
      <c r="S884" s="4" t="s">
        <v>70</v>
      </c>
      <c r="T884" s="4" t="s">
        <v>70</v>
      </c>
      <c r="U884" s="140">
        <v>45341</v>
      </c>
      <c r="V884" s="4" t="s">
        <v>1884</v>
      </c>
      <c r="W884" s="4" t="s">
        <v>1954</v>
      </c>
      <c r="X884" s="4" t="s">
        <v>70</v>
      </c>
      <c r="Y884" s="4" t="s">
        <v>3521</v>
      </c>
      <c r="Z884" s="4" t="s">
        <v>1885</v>
      </c>
      <c r="AA884" s="4" t="s">
        <v>1886</v>
      </c>
      <c r="AB884" s="141">
        <f t="shared" si="82"/>
        <v>168618000</v>
      </c>
      <c r="AC884" s="142">
        <f t="shared" si="83"/>
        <v>0</v>
      </c>
      <c r="AD884" s="4"/>
      <c r="AE884" s="4" t="s">
        <v>2037</v>
      </c>
      <c r="AF884" s="144" t="s">
        <v>6902</v>
      </c>
      <c r="AG884" s="4"/>
      <c r="AH884" s="4"/>
      <c r="AI884" s="4"/>
      <c r="AJ884" s="4"/>
      <c r="AK884" s="4"/>
    </row>
    <row r="885" spans="2:37">
      <c r="B885" s="175" t="s">
        <v>5175</v>
      </c>
      <c r="C885" s="174" t="s">
        <v>160</v>
      </c>
      <c r="D885" s="4" t="s">
        <v>2550</v>
      </c>
      <c r="E885" s="4" t="s">
        <v>1831</v>
      </c>
      <c r="F885" s="4" t="s">
        <v>1060</v>
      </c>
      <c r="G885" s="4" t="s">
        <v>7302</v>
      </c>
      <c r="H885" s="4" t="s">
        <v>1393</v>
      </c>
      <c r="I885" s="4" t="s">
        <v>1394</v>
      </c>
      <c r="J885" s="4" t="s">
        <v>7303</v>
      </c>
      <c r="K885" s="139">
        <v>1647812875</v>
      </c>
      <c r="L885" s="139">
        <v>1647812875</v>
      </c>
      <c r="M885" s="4" t="s">
        <v>6286</v>
      </c>
      <c r="N885" s="4" t="s">
        <v>7304</v>
      </c>
      <c r="O885" s="4" t="s">
        <v>7045</v>
      </c>
      <c r="P885" s="186">
        <f t="shared" si="81"/>
        <v>1647812875</v>
      </c>
      <c r="Q885" s="186">
        <f t="shared" si="84"/>
        <v>0</v>
      </c>
      <c r="R885" s="4">
        <v>39</v>
      </c>
      <c r="S885" s="4" t="s">
        <v>70</v>
      </c>
      <c r="T885" s="4" t="s">
        <v>70</v>
      </c>
      <c r="U885" s="140">
        <v>45341</v>
      </c>
      <c r="V885" s="4" t="s">
        <v>1884</v>
      </c>
      <c r="W885" s="4" t="s">
        <v>1954</v>
      </c>
      <c r="X885" s="4" t="s">
        <v>70</v>
      </c>
      <c r="Y885" s="4" t="s">
        <v>3521</v>
      </c>
      <c r="Z885" s="4" t="s">
        <v>1885</v>
      </c>
      <c r="AA885" s="4" t="s">
        <v>1886</v>
      </c>
      <c r="AB885" s="141">
        <f t="shared" si="82"/>
        <v>1647812875</v>
      </c>
      <c r="AC885" s="142">
        <f t="shared" si="83"/>
        <v>0</v>
      </c>
      <c r="AD885" s="4"/>
      <c r="AE885" s="4" t="s">
        <v>2037</v>
      </c>
      <c r="AF885" s="144" t="s">
        <v>6902</v>
      </c>
      <c r="AG885" s="4"/>
      <c r="AH885" s="4"/>
      <c r="AI885" s="4"/>
      <c r="AJ885" s="4"/>
      <c r="AK885" s="4"/>
    </row>
    <row r="886" spans="2:37">
      <c r="B886" s="175" t="s">
        <v>5175</v>
      </c>
      <c r="C886" s="174" t="s">
        <v>160</v>
      </c>
      <c r="D886" s="4" t="s">
        <v>2550</v>
      </c>
      <c r="E886" s="4" t="s">
        <v>1831</v>
      </c>
      <c r="F886" s="4" t="s">
        <v>1060</v>
      </c>
      <c r="G886" s="4" t="s">
        <v>7305</v>
      </c>
      <c r="H886" s="4" t="s">
        <v>1393</v>
      </c>
      <c r="I886" s="4" t="s">
        <v>1394</v>
      </c>
      <c r="J886" s="4" t="s">
        <v>7306</v>
      </c>
      <c r="K886" s="139">
        <v>5112515000</v>
      </c>
      <c r="L886" s="139">
        <v>5112515000</v>
      </c>
      <c r="M886" s="4" t="s">
        <v>6286</v>
      </c>
      <c r="N886" s="4" t="s">
        <v>7304</v>
      </c>
      <c r="O886" s="4" t="s">
        <v>7045</v>
      </c>
      <c r="P886" s="186">
        <f t="shared" si="81"/>
        <v>5112515000</v>
      </c>
      <c r="Q886" s="186">
        <f t="shared" si="84"/>
        <v>0</v>
      </c>
      <c r="R886" s="4">
        <v>39</v>
      </c>
      <c r="S886" s="4" t="s">
        <v>70</v>
      </c>
      <c r="T886" s="4" t="s">
        <v>70</v>
      </c>
      <c r="U886" s="140">
        <v>45341</v>
      </c>
      <c r="V886" s="4" t="s">
        <v>1884</v>
      </c>
      <c r="W886" s="4" t="s">
        <v>1954</v>
      </c>
      <c r="X886" s="4" t="s">
        <v>70</v>
      </c>
      <c r="Y886" s="4" t="s">
        <v>3521</v>
      </c>
      <c r="Z886" s="4" t="s">
        <v>1885</v>
      </c>
      <c r="AA886" s="4" t="s">
        <v>1886</v>
      </c>
      <c r="AB886" s="141">
        <f t="shared" si="82"/>
        <v>5112515000</v>
      </c>
      <c r="AC886" s="142">
        <f t="shared" si="83"/>
        <v>0</v>
      </c>
      <c r="AD886" s="4"/>
      <c r="AE886" s="4" t="s">
        <v>2037</v>
      </c>
      <c r="AF886" s="144" t="s">
        <v>6902</v>
      </c>
      <c r="AG886" s="4"/>
      <c r="AH886" s="4"/>
      <c r="AI886" s="4"/>
      <c r="AJ886" s="4"/>
      <c r="AK886" s="4"/>
    </row>
    <row r="887" spans="2:37">
      <c r="B887" s="175" t="s">
        <v>5175</v>
      </c>
      <c r="C887" s="174" t="s">
        <v>160</v>
      </c>
      <c r="D887" s="4" t="s">
        <v>2550</v>
      </c>
      <c r="E887" s="4" t="s">
        <v>1831</v>
      </c>
      <c r="F887" s="4" t="s">
        <v>1060</v>
      </c>
      <c r="G887" s="4" t="s">
        <v>7307</v>
      </c>
      <c r="H887" s="4" t="s">
        <v>1393</v>
      </c>
      <c r="I887" s="4" t="s">
        <v>1394</v>
      </c>
      <c r="J887" s="4" t="s">
        <v>7308</v>
      </c>
      <c r="K887" s="139">
        <v>344190887</v>
      </c>
      <c r="L887" s="139">
        <v>344190887</v>
      </c>
      <c r="M887" s="4" t="s">
        <v>6286</v>
      </c>
      <c r="N887" s="4" t="s">
        <v>2103</v>
      </c>
      <c r="O887" s="4" t="s">
        <v>7045</v>
      </c>
      <c r="P887" s="186">
        <f t="shared" si="81"/>
        <v>344190887</v>
      </c>
      <c r="Q887" s="186">
        <f t="shared" si="84"/>
        <v>0</v>
      </c>
      <c r="R887" s="4">
        <v>39</v>
      </c>
      <c r="S887" s="4" t="s">
        <v>70</v>
      </c>
      <c r="T887" s="4" t="s">
        <v>70</v>
      </c>
      <c r="U887" s="140">
        <v>45341</v>
      </c>
      <c r="V887" s="4" t="s">
        <v>1884</v>
      </c>
      <c r="W887" s="4" t="s">
        <v>1954</v>
      </c>
      <c r="X887" s="4" t="s">
        <v>70</v>
      </c>
      <c r="Y887" s="4" t="s">
        <v>3521</v>
      </c>
      <c r="Z887" s="4" t="s">
        <v>1885</v>
      </c>
      <c r="AA887" s="4" t="s">
        <v>1886</v>
      </c>
      <c r="AB887" s="141">
        <f t="shared" si="82"/>
        <v>344190887</v>
      </c>
      <c r="AC887" s="142">
        <f t="shared" si="83"/>
        <v>0</v>
      </c>
      <c r="AD887" s="4"/>
      <c r="AE887" s="4" t="s">
        <v>2037</v>
      </c>
      <c r="AF887" s="144" t="s">
        <v>6902</v>
      </c>
      <c r="AG887" s="4"/>
      <c r="AH887" s="4"/>
      <c r="AI887" s="4"/>
      <c r="AJ887" s="4"/>
      <c r="AK887" s="4"/>
    </row>
    <row r="888" spans="2:37">
      <c r="B888" s="175" t="s">
        <v>5175</v>
      </c>
      <c r="C888" s="174" t="s">
        <v>160</v>
      </c>
      <c r="D888" s="4" t="s">
        <v>2550</v>
      </c>
      <c r="E888" s="4" t="s">
        <v>1831</v>
      </c>
      <c r="F888" s="4" t="s">
        <v>1060</v>
      </c>
      <c r="G888" s="4" t="s">
        <v>7309</v>
      </c>
      <c r="H888" s="4" t="s">
        <v>1393</v>
      </c>
      <c r="I888" s="4" t="s">
        <v>1394</v>
      </c>
      <c r="J888" s="4" t="s">
        <v>7310</v>
      </c>
      <c r="K888" s="139">
        <v>1272525612</v>
      </c>
      <c r="L888" s="139">
        <v>1272525612</v>
      </c>
      <c r="M888" s="4" t="s">
        <v>6286</v>
      </c>
      <c r="N888" s="4" t="s">
        <v>2103</v>
      </c>
      <c r="O888" s="4" t="s">
        <v>7045</v>
      </c>
      <c r="P888" s="186">
        <f t="shared" si="81"/>
        <v>1272525612</v>
      </c>
      <c r="Q888" s="186">
        <f t="shared" si="84"/>
        <v>0</v>
      </c>
      <c r="R888" s="4">
        <v>39</v>
      </c>
      <c r="S888" s="4" t="s">
        <v>70</v>
      </c>
      <c r="T888" s="4" t="s">
        <v>70</v>
      </c>
      <c r="U888" s="140">
        <v>45341</v>
      </c>
      <c r="V888" s="4" t="s">
        <v>1884</v>
      </c>
      <c r="W888" s="4" t="s">
        <v>1954</v>
      </c>
      <c r="X888" s="4" t="s">
        <v>70</v>
      </c>
      <c r="Y888" s="4" t="s">
        <v>3521</v>
      </c>
      <c r="Z888" s="4" t="s">
        <v>1885</v>
      </c>
      <c r="AA888" s="4" t="s">
        <v>1886</v>
      </c>
      <c r="AB888" s="141">
        <f t="shared" si="82"/>
        <v>1272525612</v>
      </c>
      <c r="AC888" s="142">
        <f t="shared" si="83"/>
        <v>0</v>
      </c>
      <c r="AD888" s="4"/>
      <c r="AE888" s="4" t="s">
        <v>2037</v>
      </c>
      <c r="AF888" s="144" t="s">
        <v>6902</v>
      </c>
      <c r="AG888" s="4"/>
      <c r="AH888" s="4"/>
      <c r="AI888" s="4"/>
      <c r="AJ888" s="4"/>
      <c r="AK888" s="4"/>
    </row>
    <row r="889" spans="2:37">
      <c r="B889" s="175" t="s">
        <v>5175</v>
      </c>
      <c r="C889" s="174" t="s">
        <v>160</v>
      </c>
      <c r="D889" s="4" t="s">
        <v>2550</v>
      </c>
      <c r="E889" s="4" t="s">
        <v>1831</v>
      </c>
      <c r="F889" s="4" t="s">
        <v>1060</v>
      </c>
      <c r="G889" s="4" t="s">
        <v>7311</v>
      </c>
      <c r="H889" s="4" t="s">
        <v>1393</v>
      </c>
      <c r="I889" s="4" t="s">
        <v>1394</v>
      </c>
      <c r="J889" s="4" t="s">
        <v>7312</v>
      </c>
      <c r="K889" s="139">
        <v>531370911</v>
      </c>
      <c r="L889" s="139">
        <v>531370911</v>
      </c>
      <c r="M889" s="4" t="s">
        <v>6286</v>
      </c>
      <c r="N889" s="4" t="s">
        <v>7313</v>
      </c>
      <c r="O889" s="4" t="s">
        <v>7045</v>
      </c>
      <c r="P889" s="186">
        <f t="shared" si="81"/>
        <v>531370911</v>
      </c>
      <c r="Q889" s="186">
        <f t="shared" ref="Q889:Q915" si="85">L889-P889</f>
        <v>0</v>
      </c>
      <c r="R889" s="4">
        <v>39</v>
      </c>
      <c r="S889" s="4" t="s">
        <v>70</v>
      </c>
      <c r="T889" s="4" t="s">
        <v>70</v>
      </c>
      <c r="U889" s="140">
        <v>45341</v>
      </c>
      <c r="V889" s="4" t="s">
        <v>1884</v>
      </c>
      <c r="W889" s="4" t="s">
        <v>1954</v>
      </c>
      <c r="X889" s="4" t="s">
        <v>70</v>
      </c>
      <c r="Y889" s="4" t="s">
        <v>3521</v>
      </c>
      <c r="Z889" s="4" t="s">
        <v>1885</v>
      </c>
      <c r="AA889" s="4" t="s">
        <v>1886</v>
      </c>
      <c r="AB889" s="141">
        <f t="shared" si="82"/>
        <v>531370911</v>
      </c>
      <c r="AC889" s="142">
        <f t="shared" si="83"/>
        <v>0</v>
      </c>
      <c r="AD889" s="4"/>
      <c r="AE889" s="4" t="s">
        <v>2037</v>
      </c>
      <c r="AF889" s="144" t="s">
        <v>6902</v>
      </c>
      <c r="AG889" s="4"/>
      <c r="AH889" s="4"/>
      <c r="AI889" s="4"/>
      <c r="AJ889" s="4"/>
      <c r="AK889" s="4"/>
    </row>
    <row r="890" spans="2:37">
      <c r="B890" s="175" t="s">
        <v>5175</v>
      </c>
      <c r="C890" s="174" t="s">
        <v>160</v>
      </c>
      <c r="D890" s="4" t="s">
        <v>2550</v>
      </c>
      <c r="E890" s="4" t="s">
        <v>1831</v>
      </c>
      <c r="F890" s="4" t="s">
        <v>1060</v>
      </c>
      <c r="G890" s="4" t="s">
        <v>7314</v>
      </c>
      <c r="H890" s="4" t="s">
        <v>1393</v>
      </c>
      <c r="I890" s="4" t="s">
        <v>1394</v>
      </c>
      <c r="J890" s="4" t="s">
        <v>7315</v>
      </c>
      <c r="K890" s="139">
        <v>223643000</v>
      </c>
      <c r="L890" s="139">
        <v>223643000</v>
      </c>
      <c r="M890" s="4" t="s">
        <v>6286</v>
      </c>
      <c r="N890" s="4" t="s">
        <v>7316</v>
      </c>
      <c r="O890" s="4" t="s">
        <v>7045</v>
      </c>
      <c r="P890" s="186">
        <f t="shared" si="81"/>
        <v>223643000</v>
      </c>
      <c r="Q890" s="186">
        <f t="shared" si="85"/>
        <v>0</v>
      </c>
      <c r="R890" s="4">
        <v>39</v>
      </c>
      <c r="S890" s="4" t="s">
        <v>70</v>
      </c>
      <c r="T890" s="4" t="s">
        <v>70</v>
      </c>
      <c r="U890" s="140">
        <v>45341</v>
      </c>
      <c r="V890" s="4" t="s">
        <v>1884</v>
      </c>
      <c r="W890" s="4" t="s">
        <v>1954</v>
      </c>
      <c r="X890" s="4" t="s">
        <v>70</v>
      </c>
      <c r="Y890" s="4" t="s">
        <v>3521</v>
      </c>
      <c r="Z890" s="4" t="s">
        <v>1885</v>
      </c>
      <c r="AA890" s="4" t="s">
        <v>1886</v>
      </c>
      <c r="AB890" s="141">
        <f t="shared" si="82"/>
        <v>223643000</v>
      </c>
      <c r="AC890" s="142">
        <f t="shared" si="83"/>
        <v>0</v>
      </c>
      <c r="AD890" s="4"/>
      <c r="AE890" s="4" t="s">
        <v>2037</v>
      </c>
      <c r="AF890" s="144" t="s">
        <v>6902</v>
      </c>
      <c r="AG890" s="4"/>
      <c r="AH890" s="4"/>
      <c r="AI890" s="4"/>
      <c r="AJ890" s="4"/>
      <c r="AK890" s="4"/>
    </row>
    <row r="891" spans="2:37">
      <c r="B891" s="175" t="s">
        <v>5175</v>
      </c>
      <c r="C891" s="174" t="s">
        <v>160</v>
      </c>
      <c r="D891" s="4" t="s">
        <v>2550</v>
      </c>
      <c r="E891" s="4" t="s">
        <v>1831</v>
      </c>
      <c r="F891" s="4" t="s">
        <v>1060</v>
      </c>
      <c r="G891" s="4" t="s">
        <v>7317</v>
      </c>
      <c r="H891" s="4" t="s">
        <v>1393</v>
      </c>
      <c r="I891" s="4" t="s">
        <v>1394</v>
      </c>
      <c r="J891" s="4" t="s">
        <v>7318</v>
      </c>
      <c r="K891" s="139">
        <v>280098853</v>
      </c>
      <c r="L891" s="139">
        <v>280098853</v>
      </c>
      <c r="M891" s="4" t="s">
        <v>6286</v>
      </c>
      <c r="N891" s="4" t="s">
        <v>7319</v>
      </c>
      <c r="O891" s="4" t="s">
        <v>7045</v>
      </c>
      <c r="P891" s="186">
        <f t="shared" si="81"/>
        <v>280098853</v>
      </c>
      <c r="Q891" s="186">
        <f t="shared" si="85"/>
        <v>0</v>
      </c>
      <c r="R891" s="4">
        <v>39</v>
      </c>
      <c r="S891" s="4" t="s">
        <v>70</v>
      </c>
      <c r="T891" s="4" t="s">
        <v>70</v>
      </c>
      <c r="U891" s="140">
        <v>45341</v>
      </c>
      <c r="V891" s="4" t="s">
        <v>1884</v>
      </c>
      <c r="W891" s="4" t="s">
        <v>1954</v>
      </c>
      <c r="X891" s="4" t="s">
        <v>70</v>
      </c>
      <c r="Y891" s="4" t="s">
        <v>3521</v>
      </c>
      <c r="Z891" s="4" t="s">
        <v>1885</v>
      </c>
      <c r="AA891" s="4" t="s">
        <v>1886</v>
      </c>
      <c r="AB891" s="141">
        <f t="shared" si="82"/>
        <v>280098853</v>
      </c>
      <c r="AC891" s="142">
        <f t="shared" si="83"/>
        <v>0</v>
      </c>
      <c r="AD891" s="4"/>
      <c r="AE891" s="4" t="s">
        <v>2037</v>
      </c>
      <c r="AF891" s="144" t="s">
        <v>6902</v>
      </c>
      <c r="AG891" s="4"/>
      <c r="AH891" s="4"/>
      <c r="AI891" s="4"/>
      <c r="AJ891" s="4"/>
      <c r="AK891" s="4"/>
    </row>
    <row r="892" spans="2:37">
      <c r="B892" s="175" t="s">
        <v>5175</v>
      </c>
      <c r="C892" s="174" t="s">
        <v>160</v>
      </c>
      <c r="D892" s="4" t="s">
        <v>2550</v>
      </c>
      <c r="E892" s="4" t="s">
        <v>1831</v>
      </c>
      <c r="F892" s="4" t="s">
        <v>1060</v>
      </c>
      <c r="G892" s="4" t="s">
        <v>7320</v>
      </c>
      <c r="H892" s="4" t="s">
        <v>1393</v>
      </c>
      <c r="I892" s="4" t="s">
        <v>1394</v>
      </c>
      <c r="J892" s="4" t="s">
        <v>7321</v>
      </c>
      <c r="K892" s="139">
        <v>5557916000</v>
      </c>
      <c r="L892" s="139">
        <v>5557916000</v>
      </c>
      <c r="M892" s="4" t="s">
        <v>6286</v>
      </c>
      <c r="N892" s="4" t="s">
        <v>7322</v>
      </c>
      <c r="O892" s="4" t="s">
        <v>7045</v>
      </c>
      <c r="P892" s="186">
        <f t="shared" si="81"/>
        <v>5557916000</v>
      </c>
      <c r="Q892" s="186">
        <f t="shared" si="85"/>
        <v>0</v>
      </c>
      <c r="R892" s="4">
        <v>39</v>
      </c>
      <c r="S892" s="4" t="s">
        <v>70</v>
      </c>
      <c r="T892" s="4" t="s">
        <v>70</v>
      </c>
      <c r="U892" s="140">
        <v>45341</v>
      </c>
      <c r="V892" s="4" t="s">
        <v>1884</v>
      </c>
      <c r="W892" s="4" t="s">
        <v>1954</v>
      </c>
      <c r="X892" s="4" t="s">
        <v>70</v>
      </c>
      <c r="Y892" s="4" t="s">
        <v>3521</v>
      </c>
      <c r="Z892" s="4" t="s">
        <v>1885</v>
      </c>
      <c r="AA892" s="4" t="s">
        <v>1886</v>
      </c>
      <c r="AB892" s="141">
        <f t="shared" si="82"/>
        <v>5557916000</v>
      </c>
      <c r="AC892" s="142">
        <f t="shared" si="83"/>
        <v>0</v>
      </c>
      <c r="AD892" s="4"/>
      <c r="AE892" s="4" t="s">
        <v>2037</v>
      </c>
      <c r="AF892" s="144" t="s">
        <v>6902</v>
      </c>
      <c r="AG892" s="4"/>
      <c r="AH892" s="4"/>
      <c r="AI892" s="4"/>
      <c r="AJ892" s="4"/>
      <c r="AK892" s="4"/>
    </row>
    <row r="893" spans="2:37">
      <c r="B893" s="175" t="s">
        <v>5175</v>
      </c>
      <c r="C893" s="174" t="s">
        <v>160</v>
      </c>
      <c r="D893" s="4" t="s">
        <v>2550</v>
      </c>
      <c r="E893" s="4" t="s">
        <v>1831</v>
      </c>
      <c r="F893" s="4" t="s">
        <v>1060</v>
      </c>
      <c r="G893" s="4" t="s">
        <v>7323</v>
      </c>
      <c r="H893" s="4" t="s">
        <v>1393</v>
      </c>
      <c r="I893" s="4" t="s">
        <v>1394</v>
      </c>
      <c r="J893" s="4" t="s">
        <v>7324</v>
      </c>
      <c r="K893" s="139">
        <v>1476622539</v>
      </c>
      <c r="L893" s="139">
        <v>1476622539</v>
      </c>
      <c r="M893" s="4" t="s">
        <v>6286</v>
      </c>
      <c r="N893" s="4" t="s">
        <v>7325</v>
      </c>
      <c r="O893" s="4" t="s">
        <v>7045</v>
      </c>
      <c r="P893" s="186">
        <f t="shared" si="81"/>
        <v>1476622539</v>
      </c>
      <c r="Q893" s="186">
        <f t="shared" si="85"/>
        <v>0</v>
      </c>
      <c r="R893" s="4">
        <v>39</v>
      </c>
      <c r="S893" s="4" t="s">
        <v>70</v>
      </c>
      <c r="T893" s="4" t="s">
        <v>70</v>
      </c>
      <c r="U893" s="140">
        <v>45341</v>
      </c>
      <c r="V893" s="4" t="s">
        <v>1884</v>
      </c>
      <c r="W893" s="4" t="s">
        <v>1954</v>
      </c>
      <c r="X893" s="4" t="s">
        <v>70</v>
      </c>
      <c r="Y893" s="4" t="s">
        <v>3521</v>
      </c>
      <c r="Z893" s="4" t="s">
        <v>1885</v>
      </c>
      <c r="AA893" s="4" t="s">
        <v>1886</v>
      </c>
      <c r="AB893" s="141">
        <f t="shared" si="82"/>
        <v>1476622539</v>
      </c>
      <c r="AC893" s="142">
        <f t="shared" si="83"/>
        <v>0</v>
      </c>
      <c r="AD893" s="4"/>
      <c r="AE893" s="4" t="s">
        <v>2037</v>
      </c>
      <c r="AF893" s="144" t="s">
        <v>6902</v>
      </c>
      <c r="AG893" s="4"/>
      <c r="AH893" s="4"/>
      <c r="AI893" s="4"/>
      <c r="AJ893" s="4"/>
      <c r="AK893" s="4"/>
    </row>
    <row r="894" spans="2:37">
      <c r="B894" s="175" t="s">
        <v>5175</v>
      </c>
      <c r="C894" s="174" t="s">
        <v>160</v>
      </c>
      <c r="D894" s="4" t="s">
        <v>2550</v>
      </c>
      <c r="E894" s="4" t="s">
        <v>1831</v>
      </c>
      <c r="F894" s="4" t="s">
        <v>1060</v>
      </c>
      <c r="G894" s="4" t="s">
        <v>7326</v>
      </c>
      <c r="H894" s="4" t="s">
        <v>1393</v>
      </c>
      <c r="I894" s="4" t="s">
        <v>1394</v>
      </c>
      <c r="J894" s="4" t="s">
        <v>7327</v>
      </c>
      <c r="K894" s="139">
        <v>299846849</v>
      </c>
      <c r="L894" s="139">
        <v>299846849</v>
      </c>
      <c r="M894" s="4" t="s">
        <v>6286</v>
      </c>
      <c r="N894" s="4" t="s">
        <v>7325</v>
      </c>
      <c r="O894" s="4" t="s">
        <v>7045</v>
      </c>
      <c r="P894" s="186">
        <f t="shared" si="81"/>
        <v>299846849</v>
      </c>
      <c r="Q894" s="186">
        <f t="shared" si="85"/>
        <v>0</v>
      </c>
      <c r="R894" s="4">
        <v>39</v>
      </c>
      <c r="S894" s="4" t="s">
        <v>70</v>
      </c>
      <c r="T894" s="4" t="s">
        <v>70</v>
      </c>
      <c r="U894" s="140">
        <v>45341</v>
      </c>
      <c r="V894" s="4" t="s">
        <v>1884</v>
      </c>
      <c r="W894" s="4" t="s">
        <v>1954</v>
      </c>
      <c r="X894" s="4" t="s">
        <v>70</v>
      </c>
      <c r="Y894" s="4" t="s">
        <v>3521</v>
      </c>
      <c r="Z894" s="4" t="s">
        <v>1885</v>
      </c>
      <c r="AA894" s="4" t="s">
        <v>1886</v>
      </c>
      <c r="AB894" s="141">
        <f t="shared" si="82"/>
        <v>299846849</v>
      </c>
      <c r="AC894" s="142">
        <f t="shared" si="83"/>
        <v>0</v>
      </c>
      <c r="AD894" s="4"/>
      <c r="AE894" s="4" t="s">
        <v>2037</v>
      </c>
      <c r="AF894" s="144" t="s">
        <v>6902</v>
      </c>
      <c r="AG894" s="4"/>
      <c r="AH894" s="4"/>
      <c r="AI894" s="4"/>
      <c r="AJ894" s="4"/>
      <c r="AK894" s="4"/>
    </row>
    <row r="895" spans="2:37">
      <c r="B895" s="175" t="s">
        <v>5175</v>
      </c>
      <c r="C895" s="174" t="s">
        <v>160</v>
      </c>
      <c r="D895" s="4" t="s">
        <v>2550</v>
      </c>
      <c r="E895" s="4" t="s">
        <v>1831</v>
      </c>
      <c r="F895" s="4" t="s">
        <v>1060</v>
      </c>
      <c r="G895" s="4" t="s">
        <v>7328</v>
      </c>
      <c r="H895" s="4" t="s">
        <v>1393</v>
      </c>
      <c r="I895" s="4" t="s">
        <v>1394</v>
      </c>
      <c r="J895" s="4" t="s">
        <v>7329</v>
      </c>
      <c r="K895" s="139">
        <v>1167446727</v>
      </c>
      <c r="L895" s="139">
        <v>1167446727</v>
      </c>
      <c r="M895" s="4" t="s">
        <v>6286</v>
      </c>
      <c r="N895" s="4" t="s">
        <v>7330</v>
      </c>
      <c r="O895" s="4" t="s">
        <v>7045</v>
      </c>
      <c r="P895" s="186">
        <f t="shared" si="81"/>
        <v>1167446727</v>
      </c>
      <c r="Q895" s="186">
        <f t="shared" si="85"/>
        <v>0</v>
      </c>
      <c r="R895" s="4">
        <v>39</v>
      </c>
      <c r="S895" s="4" t="s">
        <v>70</v>
      </c>
      <c r="T895" s="4" t="s">
        <v>70</v>
      </c>
      <c r="U895" s="140">
        <v>45341</v>
      </c>
      <c r="V895" s="4" t="s">
        <v>1884</v>
      </c>
      <c r="W895" s="4" t="s">
        <v>1954</v>
      </c>
      <c r="X895" s="4" t="s">
        <v>70</v>
      </c>
      <c r="Y895" s="4" t="s">
        <v>3521</v>
      </c>
      <c r="Z895" s="4" t="s">
        <v>1885</v>
      </c>
      <c r="AA895" s="4" t="s">
        <v>1886</v>
      </c>
      <c r="AB895" s="141">
        <f t="shared" si="82"/>
        <v>1167446727</v>
      </c>
      <c r="AC895" s="142">
        <f t="shared" si="83"/>
        <v>0</v>
      </c>
      <c r="AD895" s="4"/>
      <c r="AE895" s="4" t="s">
        <v>2037</v>
      </c>
      <c r="AF895" s="144" t="s">
        <v>6902</v>
      </c>
      <c r="AG895" s="4"/>
      <c r="AH895" s="4"/>
      <c r="AI895" s="4"/>
      <c r="AJ895" s="4"/>
      <c r="AK895" s="4"/>
    </row>
    <row r="896" spans="2:37">
      <c r="B896" s="175" t="s">
        <v>5175</v>
      </c>
      <c r="C896" s="174" t="s">
        <v>160</v>
      </c>
      <c r="D896" s="4" t="s">
        <v>2550</v>
      </c>
      <c r="E896" s="4" t="s">
        <v>1831</v>
      </c>
      <c r="F896" s="4" t="s">
        <v>1060</v>
      </c>
      <c r="G896" s="4" t="s">
        <v>7331</v>
      </c>
      <c r="H896" s="4" t="s">
        <v>1393</v>
      </c>
      <c r="I896" s="4" t="s">
        <v>1394</v>
      </c>
      <c r="J896" s="4" t="s">
        <v>7332</v>
      </c>
      <c r="K896" s="139">
        <v>3629527703</v>
      </c>
      <c r="L896" s="139">
        <v>3629527703</v>
      </c>
      <c r="M896" s="4" t="s">
        <v>6286</v>
      </c>
      <c r="N896" s="4" t="s">
        <v>7333</v>
      </c>
      <c r="O896" s="4" t="s">
        <v>7045</v>
      </c>
      <c r="P896" s="186">
        <f t="shared" si="81"/>
        <v>3629527703</v>
      </c>
      <c r="Q896" s="186">
        <f t="shared" si="85"/>
        <v>0</v>
      </c>
      <c r="R896" s="4">
        <v>39</v>
      </c>
      <c r="S896" s="4" t="s">
        <v>70</v>
      </c>
      <c r="T896" s="4" t="s">
        <v>70</v>
      </c>
      <c r="U896" s="140">
        <v>45341</v>
      </c>
      <c r="V896" s="4" t="s">
        <v>1884</v>
      </c>
      <c r="W896" s="4" t="s">
        <v>1954</v>
      </c>
      <c r="X896" s="4" t="s">
        <v>70</v>
      </c>
      <c r="Y896" s="4" t="s">
        <v>3521</v>
      </c>
      <c r="Z896" s="4" t="s">
        <v>1885</v>
      </c>
      <c r="AA896" s="4" t="s">
        <v>1886</v>
      </c>
      <c r="AB896" s="141">
        <f t="shared" si="82"/>
        <v>3629527703</v>
      </c>
      <c r="AC896" s="142">
        <f t="shared" si="83"/>
        <v>0</v>
      </c>
      <c r="AD896" s="4"/>
      <c r="AE896" s="4" t="s">
        <v>2037</v>
      </c>
      <c r="AF896" s="144" t="s">
        <v>6902</v>
      </c>
      <c r="AG896" s="4"/>
      <c r="AH896" s="4"/>
      <c r="AI896" s="4"/>
      <c r="AJ896" s="4"/>
      <c r="AK896" s="4"/>
    </row>
    <row r="897" spans="2:37">
      <c r="B897" s="175" t="s">
        <v>5175</v>
      </c>
      <c r="C897" s="174" t="s">
        <v>160</v>
      </c>
      <c r="D897" s="4" t="s">
        <v>2550</v>
      </c>
      <c r="E897" s="4" t="s">
        <v>1831</v>
      </c>
      <c r="F897" s="4" t="s">
        <v>1060</v>
      </c>
      <c r="G897" s="4" t="s">
        <v>7334</v>
      </c>
      <c r="H897" s="4" t="s">
        <v>1393</v>
      </c>
      <c r="I897" s="4" t="s">
        <v>1394</v>
      </c>
      <c r="J897" s="4" t="s">
        <v>7335</v>
      </c>
      <c r="K897" s="139">
        <v>1289528731</v>
      </c>
      <c r="L897" s="139">
        <v>1289528731</v>
      </c>
      <c r="M897" s="4" t="s">
        <v>6286</v>
      </c>
      <c r="N897" s="4" t="s">
        <v>7336</v>
      </c>
      <c r="O897" s="4" t="s">
        <v>7045</v>
      </c>
      <c r="P897" s="186">
        <f t="shared" si="81"/>
        <v>1289528731</v>
      </c>
      <c r="Q897" s="186">
        <f t="shared" si="85"/>
        <v>0</v>
      </c>
      <c r="R897" s="4">
        <v>39</v>
      </c>
      <c r="S897" s="4" t="s">
        <v>70</v>
      </c>
      <c r="T897" s="4" t="s">
        <v>70</v>
      </c>
      <c r="U897" s="140">
        <v>45341</v>
      </c>
      <c r="V897" s="4" t="s">
        <v>1884</v>
      </c>
      <c r="W897" s="4" t="s">
        <v>1954</v>
      </c>
      <c r="X897" s="4" t="s">
        <v>70</v>
      </c>
      <c r="Y897" s="4" t="s">
        <v>3521</v>
      </c>
      <c r="Z897" s="4" t="s">
        <v>1885</v>
      </c>
      <c r="AA897" s="4" t="s">
        <v>1886</v>
      </c>
      <c r="AB897" s="141">
        <f t="shared" si="82"/>
        <v>1289528731</v>
      </c>
      <c r="AC897" s="142">
        <f t="shared" si="83"/>
        <v>0</v>
      </c>
      <c r="AD897" s="4"/>
      <c r="AE897" s="4" t="s">
        <v>2037</v>
      </c>
      <c r="AF897" s="144" t="s">
        <v>6902</v>
      </c>
      <c r="AG897" s="4"/>
      <c r="AH897" s="4"/>
      <c r="AI897" s="4"/>
      <c r="AJ897" s="4"/>
      <c r="AK897" s="4"/>
    </row>
    <row r="898" spans="2:37">
      <c r="B898" s="175" t="s">
        <v>5175</v>
      </c>
      <c r="C898" s="174" t="s">
        <v>160</v>
      </c>
      <c r="D898" s="4" t="s">
        <v>2550</v>
      </c>
      <c r="E898" s="4" t="s">
        <v>1831</v>
      </c>
      <c r="F898" s="4" t="s">
        <v>1060</v>
      </c>
      <c r="G898" s="4" t="s">
        <v>7337</v>
      </c>
      <c r="H898" s="4" t="s">
        <v>1393</v>
      </c>
      <c r="I898" s="4" t="s">
        <v>1394</v>
      </c>
      <c r="J898" s="4" t="s">
        <v>7338</v>
      </c>
      <c r="K898" s="139">
        <v>155097500</v>
      </c>
      <c r="L898" s="139">
        <v>155097500</v>
      </c>
      <c r="M898" s="4" t="s">
        <v>6286</v>
      </c>
      <c r="N898" s="4" t="s">
        <v>7336</v>
      </c>
      <c r="O898" s="4" t="s">
        <v>7045</v>
      </c>
      <c r="P898" s="186">
        <f t="shared" si="81"/>
        <v>155097500</v>
      </c>
      <c r="Q898" s="186">
        <f t="shared" si="85"/>
        <v>0</v>
      </c>
      <c r="R898" s="4">
        <v>39</v>
      </c>
      <c r="S898" s="4" t="s">
        <v>70</v>
      </c>
      <c r="T898" s="4" t="s">
        <v>70</v>
      </c>
      <c r="U898" s="140">
        <v>45341</v>
      </c>
      <c r="V898" s="4" t="s">
        <v>1884</v>
      </c>
      <c r="W898" s="4" t="s">
        <v>1954</v>
      </c>
      <c r="X898" s="4" t="s">
        <v>70</v>
      </c>
      <c r="Y898" s="4" t="s">
        <v>3521</v>
      </c>
      <c r="Z898" s="4" t="s">
        <v>1885</v>
      </c>
      <c r="AA898" s="4" t="s">
        <v>1886</v>
      </c>
      <c r="AB898" s="141">
        <f t="shared" si="82"/>
        <v>155097500</v>
      </c>
      <c r="AC898" s="142">
        <f t="shared" si="83"/>
        <v>0</v>
      </c>
      <c r="AD898" s="4"/>
      <c r="AE898" s="4" t="s">
        <v>2037</v>
      </c>
      <c r="AF898" s="144" t="s">
        <v>6902</v>
      </c>
      <c r="AG898" s="4"/>
      <c r="AH898" s="4"/>
      <c r="AI898" s="4"/>
      <c r="AJ898" s="4"/>
      <c r="AK898" s="4"/>
    </row>
    <row r="899" spans="2:37">
      <c r="B899" s="175" t="s">
        <v>5175</v>
      </c>
      <c r="C899" s="174" t="s">
        <v>160</v>
      </c>
      <c r="D899" s="4" t="s">
        <v>2550</v>
      </c>
      <c r="E899" s="4" t="s">
        <v>1831</v>
      </c>
      <c r="F899" s="4" t="s">
        <v>1060</v>
      </c>
      <c r="G899" s="4" t="s">
        <v>7339</v>
      </c>
      <c r="H899" s="4" t="s">
        <v>1393</v>
      </c>
      <c r="I899" s="4" t="s">
        <v>1394</v>
      </c>
      <c r="J899" s="4" t="s">
        <v>7340</v>
      </c>
      <c r="K899" s="139">
        <v>65044800</v>
      </c>
      <c r="L899" s="139">
        <v>65044800</v>
      </c>
      <c r="M899" s="4" t="s">
        <v>6286</v>
      </c>
      <c r="N899" s="4" t="s">
        <v>7341</v>
      </c>
      <c r="O899" s="4" t="s">
        <v>7045</v>
      </c>
      <c r="P899" s="186">
        <f t="shared" si="81"/>
        <v>65044800</v>
      </c>
      <c r="Q899" s="186">
        <f t="shared" si="85"/>
        <v>0</v>
      </c>
      <c r="R899" s="4">
        <v>39</v>
      </c>
      <c r="S899" s="4" t="s">
        <v>70</v>
      </c>
      <c r="T899" s="4" t="s">
        <v>70</v>
      </c>
      <c r="U899" s="140">
        <v>45341</v>
      </c>
      <c r="V899" s="4" t="s">
        <v>1884</v>
      </c>
      <c r="W899" s="4" t="s">
        <v>1954</v>
      </c>
      <c r="X899" s="4" t="s">
        <v>70</v>
      </c>
      <c r="Y899" s="4" t="s">
        <v>3521</v>
      </c>
      <c r="Z899" s="4" t="s">
        <v>1885</v>
      </c>
      <c r="AA899" s="4" t="s">
        <v>1886</v>
      </c>
      <c r="AB899" s="141">
        <f t="shared" si="82"/>
        <v>65044800</v>
      </c>
      <c r="AC899" s="142">
        <f t="shared" si="83"/>
        <v>0</v>
      </c>
      <c r="AD899" s="4"/>
      <c r="AE899" s="4" t="s">
        <v>2037</v>
      </c>
      <c r="AF899" s="144" t="s">
        <v>6902</v>
      </c>
      <c r="AG899" s="4"/>
      <c r="AH899" s="4"/>
      <c r="AI899" s="4"/>
      <c r="AJ899" s="4"/>
      <c r="AK899" s="4"/>
    </row>
    <row r="900" spans="2:37">
      <c r="B900" s="175" t="s">
        <v>5175</v>
      </c>
      <c r="C900" s="174" t="s">
        <v>160</v>
      </c>
      <c r="D900" s="4" t="s">
        <v>2550</v>
      </c>
      <c r="E900" s="4" t="s">
        <v>1831</v>
      </c>
      <c r="F900" s="4" t="s">
        <v>1060</v>
      </c>
      <c r="G900" s="4" t="s">
        <v>7342</v>
      </c>
      <c r="H900" s="4" t="s">
        <v>1393</v>
      </c>
      <c r="I900" s="4" t="s">
        <v>1394</v>
      </c>
      <c r="J900" s="4" t="s">
        <v>7343</v>
      </c>
      <c r="K900" s="139">
        <v>402201216</v>
      </c>
      <c r="L900" s="139">
        <v>402201216</v>
      </c>
      <c r="M900" s="4" t="s">
        <v>6286</v>
      </c>
      <c r="N900" s="4" t="s">
        <v>7344</v>
      </c>
      <c r="O900" s="4" t="s">
        <v>7045</v>
      </c>
      <c r="P900" s="186">
        <f t="shared" ref="P900:P963" si="86">L900</f>
        <v>402201216</v>
      </c>
      <c r="Q900" s="186">
        <f t="shared" si="85"/>
        <v>0</v>
      </c>
      <c r="R900" s="4">
        <v>39</v>
      </c>
      <c r="S900" s="4" t="s">
        <v>70</v>
      </c>
      <c r="T900" s="4" t="s">
        <v>70</v>
      </c>
      <c r="U900" s="140">
        <v>45341</v>
      </c>
      <c r="V900" s="4" t="s">
        <v>1884</v>
      </c>
      <c r="W900" s="4" t="s">
        <v>1954</v>
      </c>
      <c r="X900" s="4" t="s">
        <v>70</v>
      </c>
      <c r="Y900" s="4" t="s">
        <v>3521</v>
      </c>
      <c r="Z900" s="4" t="s">
        <v>1885</v>
      </c>
      <c r="AA900" s="4" t="s">
        <v>1886</v>
      </c>
      <c r="AB900" s="141">
        <f t="shared" ref="AB900:AB963" si="87">L900</f>
        <v>402201216</v>
      </c>
      <c r="AC900" s="142">
        <f t="shared" ref="AC900:AC963" si="88">P900-AB900</f>
        <v>0</v>
      </c>
      <c r="AD900" s="4"/>
      <c r="AE900" s="4" t="s">
        <v>2037</v>
      </c>
      <c r="AF900" s="144" t="s">
        <v>6902</v>
      </c>
      <c r="AG900" s="4"/>
      <c r="AH900" s="4"/>
      <c r="AI900" s="4"/>
      <c r="AJ900" s="4"/>
      <c r="AK900" s="4"/>
    </row>
    <row r="901" spans="2:37">
      <c r="B901" s="175" t="s">
        <v>5175</v>
      </c>
      <c r="C901" s="174" t="s">
        <v>160</v>
      </c>
      <c r="D901" s="4" t="s">
        <v>2550</v>
      </c>
      <c r="E901" s="4" t="s">
        <v>1831</v>
      </c>
      <c r="F901" s="4" t="s">
        <v>1060</v>
      </c>
      <c r="G901" s="4" t="s">
        <v>7345</v>
      </c>
      <c r="H901" s="4" t="s">
        <v>1393</v>
      </c>
      <c r="I901" s="4" t="s">
        <v>1394</v>
      </c>
      <c r="J901" s="4" t="s">
        <v>7346</v>
      </c>
      <c r="K901" s="139">
        <v>83118000</v>
      </c>
      <c r="L901" s="139">
        <v>83118000</v>
      </c>
      <c r="M901" s="4" t="s">
        <v>6286</v>
      </c>
      <c r="N901" s="4" t="s">
        <v>7347</v>
      </c>
      <c r="O901" s="4" t="s">
        <v>7045</v>
      </c>
      <c r="P901" s="186">
        <f t="shared" si="86"/>
        <v>83118000</v>
      </c>
      <c r="Q901" s="186">
        <f t="shared" si="85"/>
        <v>0</v>
      </c>
      <c r="R901" s="4">
        <v>39</v>
      </c>
      <c r="S901" s="4" t="s">
        <v>70</v>
      </c>
      <c r="T901" s="4" t="s">
        <v>70</v>
      </c>
      <c r="U901" s="140">
        <v>45341</v>
      </c>
      <c r="V901" s="4" t="s">
        <v>1884</v>
      </c>
      <c r="W901" s="4" t="s">
        <v>1954</v>
      </c>
      <c r="X901" s="4" t="s">
        <v>70</v>
      </c>
      <c r="Y901" s="4" t="s">
        <v>3521</v>
      </c>
      <c r="Z901" s="4" t="s">
        <v>1885</v>
      </c>
      <c r="AA901" s="4" t="s">
        <v>1886</v>
      </c>
      <c r="AB901" s="141">
        <f t="shared" si="87"/>
        <v>83118000</v>
      </c>
      <c r="AC901" s="142">
        <f t="shared" si="88"/>
        <v>0</v>
      </c>
      <c r="AD901" s="4"/>
      <c r="AE901" s="4" t="s">
        <v>2037</v>
      </c>
      <c r="AF901" s="144" t="s">
        <v>6902</v>
      </c>
      <c r="AG901" s="4"/>
      <c r="AH901" s="4"/>
      <c r="AI901" s="4"/>
      <c r="AJ901" s="4"/>
      <c r="AK901" s="4"/>
    </row>
    <row r="902" spans="2:37">
      <c r="B902" s="175" t="s">
        <v>5175</v>
      </c>
      <c r="C902" s="174" t="s">
        <v>160</v>
      </c>
      <c r="D902" s="4" t="s">
        <v>2550</v>
      </c>
      <c r="E902" s="4" t="s">
        <v>1831</v>
      </c>
      <c r="F902" s="4" t="s">
        <v>1060</v>
      </c>
      <c r="G902" s="4" t="s">
        <v>7348</v>
      </c>
      <c r="H902" s="4" t="s">
        <v>1393</v>
      </c>
      <c r="I902" s="4" t="s">
        <v>1394</v>
      </c>
      <c r="J902" s="4" t="s">
        <v>7349</v>
      </c>
      <c r="K902" s="139">
        <v>777229000</v>
      </c>
      <c r="L902" s="139">
        <v>777229000</v>
      </c>
      <c r="M902" s="4" t="s">
        <v>6286</v>
      </c>
      <c r="N902" s="4" t="s">
        <v>7350</v>
      </c>
      <c r="O902" s="4" t="s">
        <v>7045</v>
      </c>
      <c r="P902" s="186">
        <f t="shared" si="86"/>
        <v>777229000</v>
      </c>
      <c r="Q902" s="186">
        <f t="shared" si="85"/>
        <v>0</v>
      </c>
      <c r="R902" s="4">
        <v>39</v>
      </c>
      <c r="S902" s="4" t="s">
        <v>70</v>
      </c>
      <c r="T902" s="4" t="s">
        <v>70</v>
      </c>
      <c r="U902" s="140">
        <v>45341</v>
      </c>
      <c r="V902" s="4" t="s">
        <v>1884</v>
      </c>
      <c r="W902" s="4" t="s">
        <v>1954</v>
      </c>
      <c r="X902" s="4" t="s">
        <v>70</v>
      </c>
      <c r="Y902" s="4" t="s">
        <v>3521</v>
      </c>
      <c r="Z902" s="4" t="s">
        <v>1885</v>
      </c>
      <c r="AA902" s="4" t="s">
        <v>1886</v>
      </c>
      <c r="AB902" s="141">
        <f t="shared" si="87"/>
        <v>777229000</v>
      </c>
      <c r="AC902" s="142">
        <f t="shared" si="88"/>
        <v>0</v>
      </c>
      <c r="AD902" s="4"/>
      <c r="AE902" s="4" t="s">
        <v>2037</v>
      </c>
      <c r="AF902" s="144" t="s">
        <v>6902</v>
      </c>
      <c r="AG902" s="4"/>
      <c r="AH902" s="4"/>
      <c r="AI902" s="4"/>
      <c r="AJ902" s="4"/>
      <c r="AK902" s="4"/>
    </row>
    <row r="903" spans="2:37">
      <c r="B903" s="175" t="s">
        <v>5175</v>
      </c>
      <c r="C903" s="174" t="s">
        <v>160</v>
      </c>
      <c r="D903" s="4" t="s">
        <v>2550</v>
      </c>
      <c r="E903" s="4" t="s">
        <v>1831</v>
      </c>
      <c r="F903" s="4" t="s">
        <v>1060</v>
      </c>
      <c r="G903" s="4" t="s">
        <v>7351</v>
      </c>
      <c r="H903" s="4" t="s">
        <v>1393</v>
      </c>
      <c r="I903" s="4" t="s">
        <v>1394</v>
      </c>
      <c r="J903" s="4" t="s">
        <v>7352</v>
      </c>
      <c r="K903" s="139">
        <v>889671000</v>
      </c>
      <c r="L903" s="139">
        <v>889671000</v>
      </c>
      <c r="M903" s="4" t="s">
        <v>6286</v>
      </c>
      <c r="N903" s="4" t="s">
        <v>7353</v>
      </c>
      <c r="O903" s="4" t="s">
        <v>7045</v>
      </c>
      <c r="P903" s="186">
        <f t="shared" si="86"/>
        <v>889671000</v>
      </c>
      <c r="Q903" s="186">
        <f t="shared" si="85"/>
        <v>0</v>
      </c>
      <c r="R903" s="4">
        <v>39</v>
      </c>
      <c r="S903" s="4" t="s">
        <v>70</v>
      </c>
      <c r="T903" s="4" t="s">
        <v>70</v>
      </c>
      <c r="U903" s="140">
        <v>45341</v>
      </c>
      <c r="V903" s="4" t="s">
        <v>1884</v>
      </c>
      <c r="W903" s="4" t="s">
        <v>1954</v>
      </c>
      <c r="X903" s="4" t="s">
        <v>70</v>
      </c>
      <c r="Y903" s="4" t="s">
        <v>3521</v>
      </c>
      <c r="Z903" s="4" t="s">
        <v>1885</v>
      </c>
      <c r="AA903" s="4" t="s">
        <v>1886</v>
      </c>
      <c r="AB903" s="141">
        <f t="shared" si="87"/>
        <v>889671000</v>
      </c>
      <c r="AC903" s="142">
        <f t="shared" si="88"/>
        <v>0</v>
      </c>
      <c r="AD903" s="4"/>
      <c r="AE903" s="4" t="s">
        <v>2037</v>
      </c>
      <c r="AF903" s="144" t="s">
        <v>6902</v>
      </c>
      <c r="AG903" s="4"/>
      <c r="AH903" s="4"/>
      <c r="AI903" s="4"/>
      <c r="AJ903" s="4"/>
      <c r="AK903" s="4"/>
    </row>
    <row r="904" spans="2:37">
      <c r="B904" s="175" t="s">
        <v>5175</v>
      </c>
      <c r="C904" s="174" t="s">
        <v>160</v>
      </c>
      <c r="D904" s="4" t="s">
        <v>2550</v>
      </c>
      <c r="E904" s="4" t="s">
        <v>1831</v>
      </c>
      <c r="F904" s="4" t="s">
        <v>1060</v>
      </c>
      <c r="G904" s="4" t="s">
        <v>7354</v>
      </c>
      <c r="H904" s="4" t="s">
        <v>1393</v>
      </c>
      <c r="I904" s="4" t="s">
        <v>1394</v>
      </c>
      <c r="J904" s="4" t="s">
        <v>7355</v>
      </c>
      <c r="K904" s="139">
        <v>176139000</v>
      </c>
      <c r="L904" s="139">
        <v>176139000</v>
      </c>
      <c r="M904" s="4" t="s">
        <v>6286</v>
      </c>
      <c r="N904" s="4" t="s">
        <v>7356</v>
      </c>
      <c r="O904" s="4" t="s">
        <v>7045</v>
      </c>
      <c r="P904" s="186">
        <f t="shared" si="86"/>
        <v>176139000</v>
      </c>
      <c r="Q904" s="186">
        <f t="shared" si="85"/>
        <v>0</v>
      </c>
      <c r="R904" s="4">
        <v>39</v>
      </c>
      <c r="S904" s="4" t="s">
        <v>70</v>
      </c>
      <c r="T904" s="4" t="s">
        <v>70</v>
      </c>
      <c r="U904" s="140">
        <v>45341</v>
      </c>
      <c r="V904" s="4" t="s">
        <v>1884</v>
      </c>
      <c r="W904" s="4" t="s">
        <v>1954</v>
      </c>
      <c r="X904" s="4" t="s">
        <v>70</v>
      </c>
      <c r="Y904" s="4" t="s">
        <v>3521</v>
      </c>
      <c r="Z904" s="4" t="s">
        <v>1885</v>
      </c>
      <c r="AA904" s="4" t="s">
        <v>1886</v>
      </c>
      <c r="AB904" s="141">
        <f t="shared" si="87"/>
        <v>176139000</v>
      </c>
      <c r="AC904" s="142">
        <f t="shared" si="88"/>
        <v>0</v>
      </c>
      <c r="AD904" s="4"/>
      <c r="AE904" s="4" t="s">
        <v>2037</v>
      </c>
      <c r="AF904" s="144" t="s">
        <v>6902</v>
      </c>
      <c r="AG904" s="4"/>
      <c r="AH904" s="4"/>
      <c r="AI904" s="4"/>
      <c r="AJ904" s="4"/>
      <c r="AK904" s="4"/>
    </row>
    <row r="905" spans="2:37">
      <c r="B905" s="175" t="s">
        <v>5175</v>
      </c>
      <c r="C905" s="174" t="s">
        <v>160</v>
      </c>
      <c r="D905" s="4" t="s">
        <v>2550</v>
      </c>
      <c r="E905" s="4" t="s">
        <v>1831</v>
      </c>
      <c r="F905" s="4" t="s">
        <v>1060</v>
      </c>
      <c r="G905" s="4" t="s">
        <v>7357</v>
      </c>
      <c r="H905" s="4" t="s">
        <v>1393</v>
      </c>
      <c r="I905" s="4" t="s">
        <v>1394</v>
      </c>
      <c r="J905" s="4" t="s">
        <v>7358</v>
      </c>
      <c r="K905" s="139">
        <v>468999558</v>
      </c>
      <c r="L905" s="139">
        <v>468999558</v>
      </c>
      <c r="M905" s="4" t="s">
        <v>6286</v>
      </c>
      <c r="N905" s="4" t="s">
        <v>7359</v>
      </c>
      <c r="O905" s="4" t="s">
        <v>7045</v>
      </c>
      <c r="P905" s="186">
        <f t="shared" si="86"/>
        <v>468999558</v>
      </c>
      <c r="Q905" s="186">
        <f t="shared" si="85"/>
        <v>0</v>
      </c>
      <c r="R905" s="4">
        <v>39</v>
      </c>
      <c r="S905" s="4" t="s">
        <v>70</v>
      </c>
      <c r="T905" s="4" t="s">
        <v>70</v>
      </c>
      <c r="U905" s="140">
        <v>45341</v>
      </c>
      <c r="V905" s="4" t="s">
        <v>1884</v>
      </c>
      <c r="W905" s="4" t="s">
        <v>1954</v>
      </c>
      <c r="X905" s="4" t="s">
        <v>70</v>
      </c>
      <c r="Y905" s="4" t="s">
        <v>3521</v>
      </c>
      <c r="Z905" s="4" t="s">
        <v>1885</v>
      </c>
      <c r="AA905" s="4" t="s">
        <v>1886</v>
      </c>
      <c r="AB905" s="141">
        <f t="shared" si="87"/>
        <v>468999558</v>
      </c>
      <c r="AC905" s="142">
        <f t="shared" si="88"/>
        <v>0</v>
      </c>
      <c r="AD905" s="4"/>
      <c r="AE905" s="4" t="s">
        <v>2037</v>
      </c>
      <c r="AF905" s="144" t="s">
        <v>6902</v>
      </c>
      <c r="AG905" s="4"/>
      <c r="AH905" s="4"/>
      <c r="AI905" s="4"/>
      <c r="AJ905" s="4"/>
      <c r="AK905" s="4"/>
    </row>
    <row r="906" spans="2:37">
      <c r="B906" s="175" t="s">
        <v>5175</v>
      </c>
      <c r="C906" s="174" t="s">
        <v>160</v>
      </c>
      <c r="D906" s="4" t="s">
        <v>2550</v>
      </c>
      <c r="E906" s="4" t="s">
        <v>1831</v>
      </c>
      <c r="F906" s="4" t="s">
        <v>1060</v>
      </c>
      <c r="G906" s="4" t="s">
        <v>7360</v>
      </c>
      <c r="H906" s="4" t="s">
        <v>1393</v>
      </c>
      <c r="I906" s="4" t="s">
        <v>1394</v>
      </c>
      <c r="J906" s="4" t="s">
        <v>7361</v>
      </c>
      <c r="K906" s="139">
        <v>180265000</v>
      </c>
      <c r="L906" s="139">
        <v>180265000</v>
      </c>
      <c r="M906" s="4" t="s">
        <v>6286</v>
      </c>
      <c r="N906" s="4" t="s">
        <v>7362</v>
      </c>
      <c r="O906" s="4" t="s">
        <v>7045</v>
      </c>
      <c r="P906" s="186">
        <f t="shared" si="86"/>
        <v>180265000</v>
      </c>
      <c r="Q906" s="186">
        <f t="shared" si="85"/>
        <v>0</v>
      </c>
      <c r="R906" s="4">
        <v>39</v>
      </c>
      <c r="S906" s="4" t="s">
        <v>70</v>
      </c>
      <c r="T906" s="4" t="s">
        <v>70</v>
      </c>
      <c r="U906" s="140">
        <v>45341</v>
      </c>
      <c r="V906" s="4" t="s">
        <v>1884</v>
      </c>
      <c r="W906" s="4" t="s">
        <v>1954</v>
      </c>
      <c r="X906" s="4" t="s">
        <v>70</v>
      </c>
      <c r="Y906" s="4" t="s">
        <v>3521</v>
      </c>
      <c r="Z906" s="4" t="s">
        <v>1885</v>
      </c>
      <c r="AA906" s="4" t="s">
        <v>1886</v>
      </c>
      <c r="AB906" s="141">
        <f t="shared" si="87"/>
        <v>180265000</v>
      </c>
      <c r="AC906" s="142">
        <f t="shared" si="88"/>
        <v>0</v>
      </c>
      <c r="AD906" s="4"/>
      <c r="AE906" s="4" t="s">
        <v>2037</v>
      </c>
      <c r="AF906" s="144" t="s">
        <v>6902</v>
      </c>
      <c r="AG906" s="4"/>
      <c r="AH906" s="4"/>
      <c r="AI906" s="4"/>
      <c r="AJ906" s="4"/>
      <c r="AK906" s="4"/>
    </row>
    <row r="907" spans="2:37">
      <c r="B907" s="175" t="s">
        <v>5175</v>
      </c>
      <c r="C907" s="174" t="s">
        <v>160</v>
      </c>
      <c r="D907" s="4" t="s">
        <v>2550</v>
      </c>
      <c r="E907" s="4" t="s">
        <v>1831</v>
      </c>
      <c r="F907" s="4" t="s">
        <v>1060</v>
      </c>
      <c r="G907" s="4" t="s">
        <v>7363</v>
      </c>
      <c r="H907" s="4" t="s">
        <v>1393</v>
      </c>
      <c r="I907" s="4" t="s">
        <v>1394</v>
      </c>
      <c r="J907" s="4" t="s">
        <v>7364</v>
      </c>
      <c r="K907" s="139">
        <v>536163000</v>
      </c>
      <c r="L907" s="139">
        <v>536163000</v>
      </c>
      <c r="M907" s="4" t="s">
        <v>6286</v>
      </c>
      <c r="N907" s="4" t="s">
        <v>7362</v>
      </c>
      <c r="O907" s="4" t="s">
        <v>7045</v>
      </c>
      <c r="P907" s="186">
        <f t="shared" si="86"/>
        <v>536163000</v>
      </c>
      <c r="Q907" s="186">
        <f t="shared" si="85"/>
        <v>0</v>
      </c>
      <c r="R907" s="4">
        <v>39</v>
      </c>
      <c r="S907" s="4" t="s">
        <v>70</v>
      </c>
      <c r="T907" s="4" t="s">
        <v>70</v>
      </c>
      <c r="U907" s="140">
        <v>45341</v>
      </c>
      <c r="V907" s="4" t="s">
        <v>1884</v>
      </c>
      <c r="W907" s="4" t="s">
        <v>1954</v>
      </c>
      <c r="X907" s="4" t="s">
        <v>70</v>
      </c>
      <c r="Y907" s="4" t="s">
        <v>3521</v>
      </c>
      <c r="Z907" s="4" t="s">
        <v>1885</v>
      </c>
      <c r="AA907" s="4" t="s">
        <v>1886</v>
      </c>
      <c r="AB907" s="141">
        <f t="shared" si="87"/>
        <v>536163000</v>
      </c>
      <c r="AC907" s="142">
        <f t="shared" si="88"/>
        <v>0</v>
      </c>
      <c r="AD907" s="4"/>
      <c r="AE907" s="4" t="s">
        <v>2037</v>
      </c>
      <c r="AF907" s="144" t="s">
        <v>6902</v>
      </c>
      <c r="AG907" s="4"/>
      <c r="AH907" s="4"/>
      <c r="AI907" s="4"/>
      <c r="AJ907" s="4"/>
      <c r="AK907" s="4"/>
    </row>
    <row r="908" spans="2:37">
      <c r="B908" s="175" t="s">
        <v>5175</v>
      </c>
      <c r="C908" s="174" t="s">
        <v>160</v>
      </c>
      <c r="D908" s="4" t="s">
        <v>2550</v>
      </c>
      <c r="E908" s="4" t="s">
        <v>1831</v>
      </c>
      <c r="F908" s="4" t="s">
        <v>1060</v>
      </c>
      <c r="G908" s="4" t="s">
        <v>7365</v>
      </c>
      <c r="H908" s="4" t="s">
        <v>1393</v>
      </c>
      <c r="I908" s="4" t="s">
        <v>1394</v>
      </c>
      <c r="J908" s="4" t="s">
        <v>7366</v>
      </c>
      <c r="K908" s="139">
        <v>92499000</v>
      </c>
      <c r="L908" s="139">
        <v>92499000</v>
      </c>
      <c r="M908" s="4" t="s">
        <v>6286</v>
      </c>
      <c r="N908" s="4" t="s">
        <v>7367</v>
      </c>
      <c r="O908" s="4" t="s">
        <v>7045</v>
      </c>
      <c r="P908" s="186">
        <f t="shared" si="86"/>
        <v>92499000</v>
      </c>
      <c r="Q908" s="186">
        <f t="shared" si="85"/>
        <v>0</v>
      </c>
      <c r="R908" s="4">
        <v>39</v>
      </c>
      <c r="S908" s="4" t="s">
        <v>70</v>
      </c>
      <c r="T908" s="4" t="s">
        <v>70</v>
      </c>
      <c r="U908" s="140">
        <v>45341</v>
      </c>
      <c r="V908" s="4" t="s">
        <v>1884</v>
      </c>
      <c r="W908" s="4" t="s">
        <v>1954</v>
      </c>
      <c r="X908" s="4" t="s">
        <v>70</v>
      </c>
      <c r="Y908" s="4" t="s">
        <v>3521</v>
      </c>
      <c r="Z908" s="4" t="s">
        <v>1885</v>
      </c>
      <c r="AA908" s="4" t="s">
        <v>1886</v>
      </c>
      <c r="AB908" s="141">
        <f t="shared" si="87"/>
        <v>92499000</v>
      </c>
      <c r="AC908" s="142">
        <f t="shared" si="88"/>
        <v>0</v>
      </c>
      <c r="AD908" s="4"/>
      <c r="AE908" s="4" t="s">
        <v>2037</v>
      </c>
      <c r="AF908" s="144" t="s">
        <v>6902</v>
      </c>
      <c r="AG908" s="4"/>
      <c r="AH908" s="4"/>
      <c r="AI908" s="4"/>
      <c r="AJ908" s="4"/>
      <c r="AK908" s="4"/>
    </row>
    <row r="909" spans="2:37">
      <c r="B909" s="175" t="s">
        <v>5175</v>
      </c>
      <c r="C909" s="174" t="s">
        <v>160</v>
      </c>
      <c r="D909" s="4" t="s">
        <v>2550</v>
      </c>
      <c r="E909" s="4" t="s">
        <v>1831</v>
      </c>
      <c r="F909" s="4" t="s">
        <v>1060</v>
      </c>
      <c r="G909" s="4" t="s">
        <v>7368</v>
      </c>
      <c r="H909" s="4" t="s">
        <v>1393</v>
      </c>
      <c r="I909" s="4" t="s">
        <v>1394</v>
      </c>
      <c r="J909" s="4" t="s">
        <v>7369</v>
      </c>
      <c r="K909" s="139">
        <v>44465665</v>
      </c>
      <c r="L909" s="139">
        <v>44465665</v>
      </c>
      <c r="M909" s="4" t="s">
        <v>6286</v>
      </c>
      <c r="N909" s="4" t="s">
        <v>7370</v>
      </c>
      <c r="O909" s="4" t="s">
        <v>7045</v>
      </c>
      <c r="P909" s="186">
        <f t="shared" si="86"/>
        <v>44465665</v>
      </c>
      <c r="Q909" s="186">
        <f t="shared" si="85"/>
        <v>0</v>
      </c>
      <c r="R909" s="4">
        <v>39</v>
      </c>
      <c r="S909" s="4" t="s">
        <v>70</v>
      </c>
      <c r="T909" s="4" t="s">
        <v>70</v>
      </c>
      <c r="U909" s="140">
        <v>45341</v>
      </c>
      <c r="V909" s="4" t="s">
        <v>1884</v>
      </c>
      <c r="W909" s="4" t="s">
        <v>1954</v>
      </c>
      <c r="X909" s="4" t="s">
        <v>70</v>
      </c>
      <c r="Y909" s="4" t="s">
        <v>3521</v>
      </c>
      <c r="Z909" s="4" t="s">
        <v>1885</v>
      </c>
      <c r="AA909" s="4" t="s">
        <v>1886</v>
      </c>
      <c r="AB909" s="141">
        <f t="shared" si="87"/>
        <v>44465665</v>
      </c>
      <c r="AC909" s="142">
        <f t="shared" si="88"/>
        <v>0</v>
      </c>
      <c r="AD909" s="4"/>
      <c r="AE909" s="4" t="s">
        <v>2037</v>
      </c>
      <c r="AF909" s="144" t="s">
        <v>6902</v>
      </c>
      <c r="AG909" s="4"/>
      <c r="AH909" s="4"/>
      <c r="AI909" s="4"/>
      <c r="AJ909" s="4"/>
      <c r="AK909" s="4"/>
    </row>
    <row r="910" spans="2:37">
      <c r="B910" s="175" t="s">
        <v>5175</v>
      </c>
      <c r="C910" s="174" t="s">
        <v>160</v>
      </c>
      <c r="D910" s="4" t="s">
        <v>2550</v>
      </c>
      <c r="E910" s="4" t="s">
        <v>1831</v>
      </c>
      <c r="F910" s="4" t="s">
        <v>1060</v>
      </c>
      <c r="G910" s="4" t="s">
        <v>7371</v>
      </c>
      <c r="H910" s="4" t="s">
        <v>1393</v>
      </c>
      <c r="I910" s="4" t="s">
        <v>1394</v>
      </c>
      <c r="J910" s="4" t="s">
        <v>7372</v>
      </c>
      <c r="K910" s="139">
        <v>1488021143</v>
      </c>
      <c r="L910" s="139">
        <v>1488021143</v>
      </c>
      <c r="M910" s="4" t="s">
        <v>5713</v>
      </c>
      <c r="N910" s="4" t="s">
        <v>5013</v>
      </c>
      <c r="O910" s="4" t="s">
        <v>2569</v>
      </c>
      <c r="P910" s="186">
        <f t="shared" si="86"/>
        <v>1488021143</v>
      </c>
      <c r="Q910" s="186">
        <f t="shared" si="85"/>
        <v>0</v>
      </c>
      <c r="R910" s="4">
        <v>39</v>
      </c>
      <c r="S910" s="4" t="s">
        <v>70</v>
      </c>
      <c r="T910" s="4" t="s">
        <v>70</v>
      </c>
      <c r="U910" s="140">
        <v>45341</v>
      </c>
      <c r="V910" s="4" t="s">
        <v>1884</v>
      </c>
      <c r="W910" s="4" t="s">
        <v>1954</v>
      </c>
      <c r="X910" s="4" t="s">
        <v>70</v>
      </c>
      <c r="Y910" s="4" t="s">
        <v>3521</v>
      </c>
      <c r="Z910" s="4" t="s">
        <v>1885</v>
      </c>
      <c r="AA910" s="4" t="s">
        <v>1886</v>
      </c>
      <c r="AB910" s="141">
        <f t="shared" si="87"/>
        <v>1488021143</v>
      </c>
      <c r="AC910" s="142">
        <f t="shared" si="88"/>
        <v>0</v>
      </c>
      <c r="AD910" s="4"/>
      <c r="AE910" s="4" t="s">
        <v>2037</v>
      </c>
      <c r="AF910" s="144" t="s">
        <v>6902</v>
      </c>
      <c r="AG910" s="4"/>
      <c r="AH910" s="4"/>
      <c r="AI910" s="4"/>
      <c r="AJ910" s="4"/>
      <c r="AK910" s="4"/>
    </row>
    <row r="911" spans="2:37">
      <c r="B911" s="175" t="s">
        <v>5175</v>
      </c>
      <c r="C911" s="174" t="s">
        <v>160</v>
      </c>
      <c r="D911" s="4" t="s">
        <v>2550</v>
      </c>
      <c r="E911" s="4" t="s">
        <v>1831</v>
      </c>
      <c r="F911" s="4" t="s">
        <v>1060</v>
      </c>
      <c r="G911" s="4" t="s">
        <v>7373</v>
      </c>
      <c r="H911" s="4" t="s">
        <v>1393</v>
      </c>
      <c r="I911" s="4" t="s">
        <v>1394</v>
      </c>
      <c r="J911" s="4" t="s">
        <v>7374</v>
      </c>
      <c r="K911" s="139">
        <v>3044980596</v>
      </c>
      <c r="L911" s="139">
        <v>3044980596</v>
      </c>
      <c r="M911" s="4" t="s">
        <v>5713</v>
      </c>
      <c r="N911" s="4" t="s">
        <v>2997</v>
      </c>
      <c r="O911" s="4" t="s">
        <v>2573</v>
      </c>
      <c r="P911" s="186">
        <f t="shared" si="86"/>
        <v>3044980596</v>
      </c>
      <c r="Q911" s="186">
        <f t="shared" si="85"/>
        <v>0</v>
      </c>
      <c r="R911" s="4">
        <v>39</v>
      </c>
      <c r="S911" s="4" t="s">
        <v>70</v>
      </c>
      <c r="T911" s="4" t="s">
        <v>70</v>
      </c>
      <c r="U911" s="140">
        <v>45341</v>
      </c>
      <c r="V911" s="4" t="s">
        <v>1884</v>
      </c>
      <c r="W911" s="4" t="s">
        <v>1954</v>
      </c>
      <c r="X911" s="4" t="s">
        <v>70</v>
      </c>
      <c r="Y911" s="4" t="s">
        <v>3521</v>
      </c>
      <c r="Z911" s="4" t="s">
        <v>1885</v>
      </c>
      <c r="AA911" s="4" t="s">
        <v>1886</v>
      </c>
      <c r="AB911" s="141">
        <f t="shared" si="87"/>
        <v>3044980596</v>
      </c>
      <c r="AC911" s="142">
        <f t="shared" si="88"/>
        <v>0</v>
      </c>
      <c r="AD911" s="4"/>
      <c r="AE911" s="4" t="s">
        <v>2037</v>
      </c>
      <c r="AF911" s="144" t="s">
        <v>6902</v>
      </c>
      <c r="AG911" s="4"/>
      <c r="AH911" s="4"/>
      <c r="AI911" s="4"/>
      <c r="AJ911" s="4"/>
      <c r="AK911" s="4"/>
    </row>
    <row r="912" spans="2:37">
      <c r="B912" s="175" t="s">
        <v>5175</v>
      </c>
      <c r="C912" s="174" t="s">
        <v>160</v>
      </c>
      <c r="D912" s="4" t="s">
        <v>2550</v>
      </c>
      <c r="E912" s="4" t="s">
        <v>1831</v>
      </c>
      <c r="F912" s="4" t="s">
        <v>1060</v>
      </c>
      <c r="G912" s="4" t="s">
        <v>7375</v>
      </c>
      <c r="H912" s="4" t="s">
        <v>1393</v>
      </c>
      <c r="I912" s="4" t="s">
        <v>1394</v>
      </c>
      <c r="J912" s="4" t="s">
        <v>7376</v>
      </c>
      <c r="K912" s="139">
        <v>773156447</v>
      </c>
      <c r="L912" s="139">
        <v>773156447</v>
      </c>
      <c r="M912" s="4" t="s">
        <v>5713</v>
      </c>
      <c r="N912" s="4" t="s">
        <v>2891</v>
      </c>
      <c r="O912" s="4" t="s">
        <v>3225</v>
      </c>
      <c r="P912" s="186">
        <f t="shared" si="86"/>
        <v>773156447</v>
      </c>
      <c r="Q912" s="186">
        <f t="shared" si="85"/>
        <v>0</v>
      </c>
      <c r="R912" s="4">
        <v>39</v>
      </c>
      <c r="S912" s="4" t="s">
        <v>70</v>
      </c>
      <c r="T912" s="4" t="s">
        <v>70</v>
      </c>
      <c r="U912" s="140">
        <v>45341</v>
      </c>
      <c r="V912" s="4" t="s">
        <v>1884</v>
      </c>
      <c r="W912" s="4" t="s">
        <v>1954</v>
      </c>
      <c r="X912" s="4" t="s">
        <v>70</v>
      </c>
      <c r="Y912" s="4" t="s">
        <v>3521</v>
      </c>
      <c r="Z912" s="4" t="s">
        <v>1885</v>
      </c>
      <c r="AA912" s="4" t="s">
        <v>1886</v>
      </c>
      <c r="AB912" s="141">
        <f t="shared" si="87"/>
        <v>773156447</v>
      </c>
      <c r="AC912" s="142">
        <f t="shared" si="88"/>
        <v>0</v>
      </c>
      <c r="AD912" s="4"/>
      <c r="AE912" s="4" t="s">
        <v>2037</v>
      </c>
      <c r="AF912" s="144" t="s">
        <v>6902</v>
      </c>
      <c r="AG912" s="4"/>
      <c r="AH912" s="4"/>
      <c r="AI912" s="4"/>
      <c r="AJ912" s="4"/>
      <c r="AK912" s="4"/>
    </row>
    <row r="913" spans="2:37">
      <c r="B913" s="175" t="s">
        <v>5175</v>
      </c>
      <c r="C913" s="174" t="s">
        <v>160</v>
      </c>
      <c r="D913" s="4" t="s">
        <v>2550</v>
      </c>
      <c r="E913" s="4" t="s">
        <v>1831</v>
      </c>
      <c r="F913" s="4" t="s">
        <v>1060</v>
      </c>
      <c r="G913" s="4" t="s">
        <v>7377</v>
      </c>
      <c r="H913" s="4" t="s">
        <v>1393</v>
      </c>
      <c r="I913" s="4" t="s">
        <v>1394</v>
      </c>
      <c r="J913" s="4" t="s">
        <v>7378</v>
      </c>
      <c r="K913" s="139">
        <v>407049192</v>
      </c>
      <c r="L913" s="139">
        <v>407049192</v>
      </c>
      <c r="M913" s="4" t="s">
        <v>5713</v>
      </c>
      <c r="N913" s="4" t="s">
        <v>3145</v>
      </c>
      <c r="O913" s="4" t="s">
        <v>2622</v>
      </c>
      <c r="P913" s="186">
        <f t="shared" si="86"/>
        <v>407049192</v>
      </c>
      <c r="Q913" s="186">
        <f t="shared" si="85"/>
        <v>0</v>
      </c>
      <c r="R913" s="4">
        <v>39</v>
      </c>
      <c r="S913" s="4" t="s">
        <v>70</v>
      </c>
      <c r="T913" s="4" t="s">
        <v>70</v>
      </c>
      <c r="U913" s="140">
        <v>45341</v>
      </c>
      <c r="V913" s="4" t="s">
        <v>1884</v>
      </c>
      <c r="W913" s="4" t="s">
        <v>1954</v>
      </c>
      <c r="X913" s="4" t="s">
        <v>70</v>
      </c>
      <c r="Y913" s="4" t="s">
        <v>3521</v>
      </c>
      <c r="Z913" s="4" t="s">
        <v>1885</v>
      </c>
      <c r="AA913" s="4" t="s">
        <v>1886</v>
      </c>
      <c r="AB913" s="141">
        <f t="shared" si="87"/>
        <v>407049192</v>
      </c>
      <c r="AC913" s="142">
        <f t="shared" si="88"/>
        <v>0</v>
      </c>
      <c r="AD913" s="4"/>
      <c r="AE913" s="4" t="s">
        <v>2037</v>
      </c>
      <c r="AF913" s="144" t="s">
        <v>6902</v>
      </c>
      <c r="AG913" s="4"/>
      <c r="AH913" s="4"/>
      <c r="AI913" s="4"/>
      <c r="AJ913" s="4"/>
      <c r="AK913" s="4"/>
    </row>
    <row r="914" spans="2:37">
      <c r="B914" s="175" t="s">
        <v>5175</v>
      </c>
      <c r="C914" s="174" t="s">
        <v>160</v>
      </c>
      <c r="D914" s="4" t="s">
        <v>2550</v>
      </c>
      <c r="E914" s="4" t="s">
        <v>1831</v>
      </c>
      <c r="F914" s="4" t="s">
        <v>1060</v>
      </c>
      <c r="G914" s="4" t="s">
        <v>7379</v>
      </c>
      <c r="H914" s="4" t="s">
        <v>1393</v>
      </c>
      <c r="I914" s="4" t="s">
        <v>1394</v>
      </c>
      <c r="J914" s="4" t="s">
        <v>7380</v>
      </c>
      <c r="K914" s="139">
        <v>322950624</v>
      </c>
      <c r="L914" s="139">
        <v>322950624</v>
      </c>
      <c r="M914" s="4" t="s">
        <v>5713</v>
      </c>
      <c r="N914" s="4" t="s">
        <v>3258</v>
      </c>
      <c r="O914" s="4" t="s">
        <v>2475</v>
      </c>
      <c r="P914" s="186">
        <f t="shared" si="86"/>
        <v>322950624</v>
      </c>
      <c r="Q914" s="186">
        <f t="shared" si="85"/>
        <v>0</v>
      </c>
      <c r="R914" s="4">
        <v>39</v>
      </c>
      <c r="S914" s="4" t="s">
        <v>70</v>
      </c>
      <c r="T914" s="4" t="s">
        <v>70</v>
      </c>
      <c r="U914" s="140">
        <v>45341</v>
      </c>
      <c r="V914" s="4" t="s">
        <v>1884</v>
      </c>
      <c r="W914" s="4" t="s">
        <v>1954</v>
      </c>
      <c r="X914" s="4" t="s">
        <v>70</v>
      </c>
      <c r="Y914" s="4" t="s">
        <v>3521</v>
      </c>
      <c r="Z914" s="4" t="s">
        <v>1885</v>
      </c>
      <c r="AA914" s="4" t="s">
        <v>1886</v>
      </c>
      <c r="AB914" s="141">
        <f t="shared" si="87"/>
        <v>322950624</v>
      </c>
      <c r="AC914" s="142">
        <f t="shared" si="88"/>
        <v>0</v>
      </c>
      <c r="AD914" s="4"/>
      <c r="AE914" s="4" t="s">
        <v>2037</v>
      </c>
      <c r="AF914" s="144" t="s">
        <v>6902</v>
      </c>
      <c r="AG914" s="4"/>
      <c r="AH914" s="4"/>
      <c r="AI914" s="4"/>
      <c r="AJ914" s="4"/>
      <c r="AK914" s="4"/>
    </row>
    <row r="915" spans="2:37">
      <c r="B915" s="175" t="s">
        <v>5175</v>
      </c>
      <c r="C915" s="174" t="s">
        <v>160</v>
      </c>
      <c r="D915" s="4" t="s">
        <v>2550</v>
      </c>
      <c r="E915" s="4" t="s">
        <v>1831</v>
      </c>
      <c r="F915" s="4" t="s">
        <v>1060</v>
      </c>
      <c r="G915" s="4" t="s">
        <v>7381</v>
      </c>
      <c r="H915" s="4" t="s">
        <v>1393</v>
      </c>
      <c r="I915" s="4" t="s">
        <v>1394</v>
      </c>
      <c r="J915" s="4" t="s">
        <v>7382</v>
      </c>
      <c r="K915" s="139">
        <v>580741410</v>
      </c>
      <c r="L915" s="139">
        <v>580741410</v>
      </c>
      <c r="M915" s="4" t="s">
        <v>5713</v>
      </c>
      <c r="N915" s="4" t="s">
        <v>3693</v>
      </c>
      <c r="O915" s="4" t="s">
        <v>2455</v>
      </c>
      <c r="P915" s="186">
        <f t="shared" si="86"/>
        <v>580741410</v>
      </c>
      <c r="Q915" s="186">
        <f t="shared" si="85"/>
        <v>0</v>
      </c>
      <c r="R915" s="4">
        <v>39</v>
      </c>
      <c r="S915" s="4" t="s">
        <v>70</v>
      </c>
      <c r="T915" s="4" t="s">
        <v>70</v>
      </c>
      <c r="U915" s="140">
        <v>45341</v>
      </c>
      <c r="V915" s="4" t="s">
        <v>1884</v>
      </c>
      <c r="W915" s="4" t="s">
        <v>1954</v>
      </c>
      <c r="X915" s="4" t="s">
        <v>70</v>
      </c>
      <c r="Y915" s="4" t="s">
        <v>3521</v>
      </c>
      <c r="Z915" s="4" t="s">
        <v>1885</v>
      </c>
      <c r="AA915" s="4" t="s">
        <v>1886</v>
      </c>
      <c r="AB915" s="141">
        <f t="shared" si="87"/>
        <v>580741410</v>
      </c>
      <c r="AC915" s="142">
        <f t="shared" si="88"/>
        <v>0</v>
      </c>
      <c r="AD915" s="4"/>
      <c r="AE915" s="4" t="s">
        <v>2037</v>
      </c>
      <c r="AF915" s="144" t="s">
        <v>6902</v>
      </c>
      <c r="AG915" s="4"/>
      <c r="AH915" s="4"/>
      <c r="AI915" s="4"/>
      <c r="AJ915" s="4"/>
      <c r="AK915" s="4"/>
    </row>
    <row r="916" spans="2:37">
      <c r="B916" s="175" t="s">
        <v>5175</v>
      </c>
      <c r="C916" s="174" t="s">
        <v>160</v>
      </c>
      <c r="D916" s="4" t="s">
        <v>2550</v>
      </c>
      <c r="E916" s="4" t="s">
        <v>1831</v>
      </c>
      <c r="F916" s="4" t="s">
        <v>1060</v>
      </c>
      <c r="G916" s="4" t="s">
        <v>7383</v>
      </c>
      <c r="H916" s="4" t="s">
        <v>1415</v>
      </c>
      <c r="I916" s="4" t="s">
        <v>1416</v>
      </c>
      <c r="J916" s="4" t="s">
        <v>7384</v>
      </c>
      <c r="K916" s="139">
        <v>3300210217</v>
      </c>
      <c r="L916" s="139">
        <v>3300210217</v>
      </c>
      <c r="M916" s="4" t="s">
        <v>7385</v>
      </c>
      <c r="N916" s="4" t="s">
        <v>7386</v>
      </c>
      <c r="O916" s="4" t="s">
        <v>4053</v>
      </c>
      <c r="P916" s="186">
        <f t="shared" si="86"/>
        <v>3300210217</v>
      </c>
      <c r="Q916" s="186">
        <f t="shared" ref="Q916:Q936" si="89">K916-P916</f>
        <v>0</v>
      </c>
      <c r="R916" s="4">
        <v>66</v>
      </c>
      <c r="S916" s="4" t="s">
        <v>70</v>
      </c>
      <c r="T916" s="4" t="s">
        <v>70</v>
      </c>
      <c r="U916" s="140">
        <v>45341</v>
      </c>
      <c r="V916" s="4" t="s">
        <v>1884</v>
      </c>
      <c r="W916" s="4" t="s">
        <v>1954</v>
      </c>
      <c r="X916" s="146" t="s">
        <v>70</v>
      </c>
      <c r="Y916" s="140">
        <v>45355</v>
      </c>
      <c r="Z916" s="146" t="s">
        <v>1888</v>
      </c>
      <c r="AA916" s="4" t="s">
        <v>1886</v>
      </c>
      <c r="AB916" s="141">
        <f t="shared" si="87"/>
        <v>3300210217</v>
      </c>
      <c r="AC916" s="142">
        <f t="shared" si="88"/>
        <v>0</v>
      </c>
      <c r="AD916" s="4"/>
      <c r="AE916" s="4" t="s">
        <v>2037</v>
      </c>
      <c r="AF916" s="252" t="s">
        <v>7387</v>
      </c>
      <c r="AG916" s="4"/>
      <c r="AH916" s="4"/>
      <c r="AI916" s="4"/>
      <c r="AJ916" s="4"/>
      <c r="AK916" s="4"/>
    </row>
    <row r="917" spans="2:37">
      <c r="B917" s="175" t="s">
        <v>5175</v>
      </c>
      <c r="C917" s="174" t="s">
        <v>160</v>
      </c>
      <c r="D917" s="4" t="s">
        <v>2550</v>
      </c>
      <c r="E917" s="4" t="s">
        <v>1831</v>
      </c>
      <c r="F917" s="4" t="s">
        <v>1060</v>
      </c>
      <c r="G917" s="4" t="s">
        <v>7388</v>
      </c>
      <c r="H917" s="4" t="s">
        <v>1415</v>
      </c>
      <c r="I917" s="4" t="s">
        <v>1416</v>
      </c>
      <c r="J917" s="4" t="s">
        <v>7389</v>
      </c>
      <c r="K917" s="139">
        <v>87500000000</v>
      </c>
      <c r="L917" s="139">
        <v>87500000000</v>
      </c>
      <c r="M917" s="4" t="s">
        <v>1908</v>
      </c>
      <c r="N917" s="4" t="s">
        <v>7390</v>
      </c>
      <c r="O917" s="4" t="s">
        <v>7391</v>
      </c>
      <c r="P917" s="186">
        <f t="shared" si="86"/>
        <v>87500000000</v>
      </c>
      <c r="Q917" s="186">
        <f t="shared" si="89"/>
        <v>0</v>
      </c>
      <c r="R917" s="4">
        <v>66</v>
      </c>
      <c r="S917" s="4" t="s">
        <v>70</v>
      </c>
      <c r="T917" s="4" t="s">
        <v>70</v>
      </c>
      <c r="U917" s="140">
        <v>45341</v>
      </c>
      <c r="V917" s="4" t="s">
        <v>1884</v>
      </c>
      <c r="W917" s="4" t="s">
        <v>1954</v>
      </c>
      <c r="X917" s="146" t="s">
        <v>70</v>
      </c>
      <c r="Y917" s="140">
        <v>45355</v>
      </c>
      <c r="Z917" s="146" t="s">
        <v>1888</v>
      </c>
      <c r="AA917" s="4" t="s">
        <v>1886</v>
      </c>
      <c r="AB917" s="141">
        <f t="shared" si="87"/>
        <v>87500000000</v>
      </c>
      <c r="AC917" s="142">
        <f t="shared" si="88"/>
        <v>0</v>
      </c>
      <c r="AD917" s="4"/>
      <c r="AE917" s="4" t="s">
        <v>2037</v>
      </c>
      <c r="AF917" s="252" t="s">
        <v>7387</v>
      </c>
      <c r="AG917" s="4"/>
      <c r="AH917" s="4"/>
      <c r="AI917" s="4"/>
      <c r="AJ917" s="4"/>
      <c r="AK917" s="4"/>
    </row>
    <row r="918" spans="2:37">
      <c r="B918" s="175" t="s">
        <v>5175</v>
      </c>
      <c r="C918" s="174" t="s">
        <v>160</v>
      </c>
      <c r="D918" s="4" t="s">
        <v>2550</v>
      </c>
      <c r="E918" s="4" t="s">
        <v>1831</v>
      </c>
      <c r="F918" s="4" t="s">
        <v>1060</v>
      </c>
      <c r="G918" s="4" t="s">
        <v>7392</v>
      </c>
      <c r="H918" s="4" t="s">
        <v>1385</v>
      </c>
      <c r="I918" s="4" t="s">
        <v>1386</v>
      </c>
      <c r="J918" s="4" t="s">
        <v>7393</v>
      </c>
      <c r="K918" s="139">
        <v>22173600000</v>
      </c>
      <c r="L918" s="139">
        <v>22173600000</v>
      </c>
      <c r="M918" s="4" t="s">
        <v>5203</v>
      </c>
      <c r="N918" s="4" t="s">
        <v>3049</v>
      </c>
      <c r="O918" s="4" t="s">
        <v>3088</v>
      </c>
      <c r="P918" s="186">
        <f t="shared" si="86"/>
        <v>22173600000</v>
      </c>
      <c r="Q918" s="186">
        <f t="shared" si="89"/>
        <v>0</v>
      </c>
      <c r="R918" s="4">
        <v>47</v>
      </c>
      <c r="S918" s="4" t="s">
        <v>70</v>
      </c>
      <c r="T918" s="4" t="s">
        <v>70</v>
      </c>
      <c r="U918" s="140">
        <v>45341</v>
      </c>
      <c r="V918" s="4" t="s">
        <v>1884</v>
      </c>
      <c r="W918" s="4" t="s">
        <v>1954</v>
      </c>
      <c r="X918" s="146" t="s">
        <v>70</v>
      </c>
      <c r="Y918" s="140">
        <v>45369</v>
      </c>
      <c r="Z918" s="4" t="s">
        <v>1885</v>
      </c>
      <c r="AA918" s="4" t="s">
        <v>1886</v>
      </c>
      <c r="AB918" s="141">
        <f t="shared" si="87"/>
        <v>22173600000</v>
      </c>
      <c r="AC918" s="142">
        <f t="shared" si="88"/>
        <v>0</v>
      </c>
      <c r="AD918" s="4"/>
      <c r="AE918" s="4" t="s">
        <v>2037</v>
      </c>
      <c r="AF918" s="144" t="s">
        <v>7394</v>
      </c>
      <c r="AG918" s="4"/>
      <c r="AH918" s="4"/>
      <c r="AI918" s="4"/>
      <c r="AJ918" s="4"/>
      <c r="AK918" s="4"/>
    </row>
    <row r="919" spans="2:37">
      <c r="B919" s="175" t="s">
        <v>5175</v>
      </c>
      <c r="C919" s="174" t="s">
        <v>160</v>
      </c>
      <c r="D919" s="4" t="s">
        <v>2550</v>
      </c>
      <c r="E919" s="4" t="s">
        <v>1831</v>
      </c>
      <c r="F919" s="4" t="s">
        <v>1060</v>
      </c>
      <c r="G919" s="4" t="s">
        <v>7395</v>
      </c>
      <c r="H919" s="4" t="s">
        <v>1385</v>
      </c>
      <c r="I919" s="4" t="s">
        <v>1386</v>
      </c>
      <c r="J919" s="4" t="s">
        <v>7396</v>
      </c>
      <c r="K919" s="139">
        <v>12933576000</v>
      </c>
      <c r="L919" s="139">
        <v>12933576000</v>
      </c>
      <c r="M919" s="4" t="s">
        <v>5203</v>
      </c>
      <c r="N919" s="4" t="s">
        <v>3049</v>
      </c>
      <c r="O919" s="4" t="s">
        <v>3088</v>
      </c>
      <c r="P919" s="186">
        <f t="shared" si="86"/>
        <v>12933576000</v>
      </c>
      <c r="Q919" s="186">
        <f t="shared" si="89"/>
        <v>0</v>
      </c>
      <c r="R919" s="4">
        <v>47</v>
      </c>
      <c r="S919" s="4" t="s">
        <v>70</v>
      </c>
      <c r="T919" s="4" t="s">
        <v>70</v>
      </c>
      <c r="U919" s="140">
        <v>45341</v>
      </c>
      <c r="V919" s="4" t="s">
        <v>1884</v>
      </c>
      <c r="W919" s="4" t="s">
        <v>1954</v>
      </c>
      <c r="X919" s="146" t="s">
        <v>70</v>
      </c>
      <c r="Y919" s="140">
        <v>45369</v>
      </c>
      <c r="Z919" s="4" t="s">
        <v>1885</v>
      </c>
      <c r="AA919" s="4" t="s">
        <v>1886</v>
      </c>
      <c r="AB919" s="141">
        <f t="shared" si="87"/>
        <v>12933576000</v>
      </c>
      <c r="AC919" s="142">
        <f t="shared" si="88"/>
        <v>0</v>
      </c>
      <c r="AD919" s="4"/>
      <c r="AE919" s="4" t="s">
        <v>2037</v>
      </c>
      <c r="AF919" s="144" t="s">
        <v>7394</v>
      </c>
      <c r="AG919" s="4"/>
      <c r="AH919" s="4"/>
      <c r="AI919" s="4"/>
      <c r="AJ919" s="4"/>
      <c r="AK919" s="4"/>
    </row>
    <row r="920" spans="2:37">
      <c r="B920" s="175" t="s">
        <v>5175</v>
      </c>
      <c r="C920" s="174" t="s">
        <v>160</v>
      </c>
      <c r="D920" s="4" t="s">
        <v>2550</v>
      </c>
      <c r="E920" s="4" t="s">
        <v>1831</v>
      </c>
      <c r="F920" s="4" t="s">
        <v>1060</v>
      </c>
      <c r="G920" s="4" t="s">
        <v>7397</v>
      </c>
      <c r="H920" s="4" t="s">
        <v>1385</v>
      </c>
      <c r="I920" s="4" t="s">
        <v>1386</v>
      </c>
      <c r="J920" s="4" t="s">
        <v>7398</v>
      </c>
      <c r="K920" s="139">
        <v>16580800000</v>
      </c>
      <c r="L920" s="139">
        <v>16580800000</v>
      </c>
      <c r="M920" s="4" t="s">
        <v>5203</v>
      </c>
      <c r="N920" s="4" t="s">
        <v>3084</v>
      </c>
      <c r="O920" s="4" t="s">
        <v>3650</v>
      </c>
      <c r="P920" s="186">
        <f t="shared" si="86"/>
        <v>16580800000</v>
      </c>
      <c r="Q920" s="186">
        <f t="shared" si="89"/>
        <v>0</v>
      </c>
      <c r="R920" s="4">
        <v>47</v>
      </c>
      <c r="S920" s="4" t="s">
        <v>70</v>
      </c>
      <c r="T920" s="4" t="s">
        <v>70</v>
      </c>
      <c r="U920" s="140">
        <v>45341</v>
      </c>
      <c r="V920" s="4" t="s">
        <v>1884</v>
      </c>
      <c r="W920" s="4" t="s">
        <v>1954</v>
      </c>
      <c r="X920" s="146" t="s">
        <v>70</v>
      </c>
      <c r="Y920" s="140">
        <v>45369</v>
      </c>
      <c r="Z920" s="4" t="s">
        <v>1885</v>
      </c>
      <c r="AA920" s="4" t="s">
        <v>1886</v>
      </c>
      <c r="AB920" s="141">
        <f t="shared" si="87"/>
        <v>16580800000</v>
      </c>
      <c r="AC920" s="142">
        <f t="shared" si="88"/>
        <v>0</v>
      </c>
      <c r="AD920" s="4"/>
      <c r="AE920" s="4" t="s">
        <v>2037</v>
      </c>
      <c r="AF920" s="144" t="s">
        <v>7394</v>
      </c>
      <c r="AG920" s="4"/>
      <c r="AH920" s="4"/>
      <c r="AI920" s="4"/>
      <c r="AJ920" s="4"/>
      <c r="AK920" s="4"/>
    </row>
    <row r="921" spans="2:37">
      <c r="B921" s="175" t="s">
        <v>5175</v>
      </c>
      <c r="C921" s="174" t="s">
        <v>160</v>
      </c>
      <c r="D921" s="4" t="s">
        <v>2550</v>
      </c>
      <c r="E921" s="4" t="s">
        <v>1831</v>
      </c>
      <c r="F921" s="4" t="s">
        <v>1060</v>
      </c>
      <c r="G921" s="4" t="s">
        <v>7399</v>
      </c>
      <c r="H921" s="4" t="s">
        <v>1385</v>
      </c>
      <c r="I921" s="4" t="s">
        <v>1386</v>
      </c>
      <c r="J921" s="4" t="s">
        <v>7400</v>
      </c>
      <c r="K921" s="139">
        <v>2806024000</v>
      </c>
      <c r="L921" s="139">
        <v>2806024000</v>
      </c>
      <c r="M921" s="4" t="s">
        <v>5180</v>
      </c>
      <c r="N921" s="4" t="s">
        <v>2662</v>
      </c>
      <c r="O921" s="4" t="s">
        <v>3608</v>
      </c>
      <c r="P921" s="186">
        <f t="shared" si="86"/>
        <v>2806024000</v>
      </c>
      <c r="Q921" s="186">
        <f t="shared" si="89"/>
        <v>0</v>
      </c>
      <c r="R921" s="4">
        <v>47</v>
      </c>
      <c r="S921" s="4" t="s">
        <v>70</v>
      </c>
      <c r="T921" s="4" t="s">
        <v>70</v>
      </c>
      <c r="U921" s="140">
        <v>45341</v>
      </c>
      <c r="V921" s="4" t="s">
        <v>1884</v>
      </c>
      <c r="W921" s="4" t="s">
        <v>1954</v>
      </c>
      <c r="X921" s="146" t="s">
        <v>70</v>
      </c>
      <c r="Y921" s="140">
        <v>45369</v>
      </c>
      <c r="Z921" s="4" t="s">
        <v>1885</v>
      </c>
      <c r="AA921" s="4" t="s">
        <v>1886</v>
      </c>
      <c r="AB921" s="141">
        <f t="shared" si="87"/>
        <v>2806024000</v>
      </c>
      <c r="AC921" s="142">
        <f t="shared" si="88"/>
        <v>0</v>
      </c>
      <c r="AD921" s="4"/>
      <c r="AE921" s="4" t="s">
        <v>2037</v>
      </c>
      <c r="AF921" s="144" t="s">
        <v>7394</v>
      </c>
      <c r="AG921" s="4"/>
      <c r="AH921" s="4"/>
      <c r="AI921" s="4"/>
      <c r="AJ921" s="4"/>
      <c r="AK921" s="4"/>
    </row>
    <row r="922" spans="2:37">
      <c r="B922" s="175" t="s">
        <v>5175</v>
      </c>
      <c r="C922" s="174" t="s">
        <v>160</v>
      </c>
      <c r="D922" s="4" t="s">
        <v>2550</v>
      </c>
      <c r="E922" s="4" t="s">
        <v>1831</v>
      </c>
      <c r="F922" s="4" t="s">
        <v>1060</v>
      </c>
      <c r="G922" s="4" t="s">
        <v>7401</v>
      </c>
      <c r="H922" s="4" t="s">
        <v>1385</v>
      </c>
      <c r="I922" s="4" t="s">
        <v>1386</v>
      </c>
      <c r="J922" s="4" t="s">
        <v>7402</v>
      </c>
      <c r="K922" s="139">
        <v>9147600000</v>
      </c>
      <c r="L922" s="139">
        <v>9147600000</v>
      </c>
      <c r="M922" s="4" t="s">
        <v>5180</v>
      </c>
      <c r="N922" s="4" t="s">
        <v>2138</v>
      </c>
      <c r="O922" s="4" t="s">
        <v>3458</v>
      </c>
      <c r="P922" s="186">
        <f t="shared" si="86"/>
        <v>9147600000</v>
      </c>
      <c r="Q922" s="186">
        <f t="shared" si="89"/>
        <v>0</v>
      </c>
      <c r="R922" s="4">
        <v>47</v>
      </c>
      <c r="S922" s="4" t="s">
        <v>70</v>
      </c>
      <c r="T922" s="4" t="s">
        <v>70</v>
      </c>
      <c r="U922" s="140">
        <v>45341</v>
      </c>
      <c r="V922" s="4" t="s">
        <v>1884</v>
      </c>
      <c r="W922" s="4" t="s">
        <v>1954</v>
      </c>
      <c r="X922" s="146" t="s">
        <v>70</v>
      </c>
      <c r="Y922" s="140">
        <v>45369</v>
      </c>
      <c r="Z922" s="4" t="s">
        <v>1885</v>
      </c>
      <c r="AA922" s="4" t="s">
        <v>1886</v>
      </c>
      <c r="AB922" s="141">
        <f t="shared" si="87"/>
        <v>9147600000</v>
      </c>
      <c r="AC922" s="142">
        <f t="shared" si="88"/>
        <v>0</v>
      </c>
      <c r="AD922" s="4"/>
      <c r="AE922" s="4" t="s">
        <v>2037</v>
      </c>
      <c r="AF922" s="144" t="s">
        <v>7394</v>
      </c>
      <c r="AG922" s="4"/>
      <c r="AH922" s="4"/>
      <c r="AI922" s="4"/>
      <c r="AJ922" s="4"/>
      <c r="AK922" s="4"/>
    </row>
    <row r="923" spans="2:37">
      <c r="B923" s="175" t="s">
        <v>5175</v>
      </c>
      <c r="C923" s="174" t="s">
        <v>160</v>
      </c>
      <c r="D923" s="4" t="s">
        <v>2550</v>
      </c>
      <c r="E923" s="4" t="s">
        <v>1831</v>
      </c>
      <c r="F923" s="4" t="s">
        <v>1060</v>
      </c>
      <c r="G923" s="4" t="s">
        <v>7403</v>
      </c>
      <c r="H923" s="4" t="s">
        <v>1385</v>
      </c>
      <c r="I923" s="4" t="s">
        <v>1386</v>
      </c>
      <c r="J923" s="4" t="s">
        <v>7404</v>
      </c>
      <c r="K923" s="139">
        <v>8078400000</v>
      </c>
      <c r="L923" s="139">
        <v>8078400000</v>
      </c>
      <c r="M923" s="4" t="s">
        <v>5180</v>
      </c>
      <c r="N923" s="4" t="s">
        <v>2155</v>
      </c>
      <c r="O923" s="4" t="s">
        <v>2869</v>
      </c>
      <c r="P923" s="186">
        <f t="shared" si="86"/>
        <v>8078400000</v>
      </c>
      <c r="Q923" s="186">
        <f t="shared" si="89"/>
        <v>0</v>
      </c>
      <c r="R923" s="4">
        <v>47</v>
      </c>
      <c r="S923" s="4" t="s">
        <v>70</v>
      </c>
      <c r="T923" s="4" t="s">
        <v>70</v>
      </c>
      <c r="U923" s="140">
        <v>45341</v>
      </c>
      <c r="V923" s="4" t="s">
        <v>1884</v>
      </c>
      <c r="W923" s="4" t="s">
        <v>1954</v>
      </c>
      <c r="X923" s="146" t="s">
        <v>70</v>
      </c>
      <c r="Y923" s="140">
        <v>45369</v>
      </c>
      <c r="Z923" s="4" t="s">
        <v>1885</v>
      </c>
      <c r="AA923" s="4" t="s">
        <v>1886</v>
      </c>
      <c r="AB923" s="141">
        <f t="shared" si="87"/>
        <v>8078400000</v>
      </c>
      <c r="AC923" s="142">
        <f t="shared" si="88"/>
        <v>0</v>
      </c>
      <c r="AD923" s="4"/>
      <c r="AE923" s="4" t="s">
        <v>2037</v>
      </c>
      <c r="AF923" s="144" t="s">
        <v>7394</v>
      </c>
      <c r="AG923" s="4"/>
      <c r="AH923" s="4"/>
      <c r="AI923" s="4"/>
      <c r="AJ923" s="4"/>
      <c r="AK923" s="4"/>
    </row>
    <row r="924" spans="2:37">
      <c r="B924" s="175" t="s">
        <v>5175</v>
      </c>
      <c r="C924" s="174" t="s">
        <v>160</v>
      </c>
      <c r="D924" s="4" t="s">
        <v>2550</v>
      </c>
      <c r="E924" s="4" t="s">
        <v>1831</v>
      </c>
      <c r="F924" s="4" t="s">
        <v>1060</v>
      </c>
      <c r="G924" s="4" t="s">
        <v>7405</v>
      </c>
      <c r="H924" s="4" t="s">
        <v>1385</v>
      </c>
      <c r="I924" s="4" t="s">
        <v>1386</v>
      </c>
      <c r="J924" s="4" t="s">
        <v>7406</v>
      </c>
      <c r="K924" s="139">
        <v>4200000000</v>
      </c>
      <c r="L924" s="139">
        <v>4200000000</v>
      </c>
      <c r="M924" s="4" t="s">
        <v>5208</v>
      </c>
      <c r="N924" s="4" t="s">
        <v>7407</v>
      </c>
      <c r="O924" s="4" t="s">
        <v>2869</v>
      </c>
      <c r="P924" s="186">
        <f t="shared" si="86"/>
        <v>4200000000</v>
      </c>
      <c r="Q924" s="186">
        <f t="shared" si="89"/>
        <v>0</v>
      </c>
      <c r="R924" s="4">
        <v>47</v>
      </c>
      <c r="S924" s="4" t="s">
        <v>70</v>
      </c>
      <c r="T924" s="4" t="s">
        <v>70</v>
      </c>
      <c r="U924" s="140">
        <v>45341</v>
      </c>
      <c r="V924" s="4" t="s">
        <v>1884</v>
      </c>
      <c r="W924" s="4" t="s">
        <v>1954</v>
      </c>
      <c r="X924" s="146" t="s">
        <v>70</v>
      </c>
      <c r="Y924" s="140">
        <v>45369</v>
      </c>
      <c r="Z924" s="4" t="s">
        <v>1885</v>
      </c>
      <c r="AA924" s="4" t="s">
        <v>1886</v>
      </c>
      <c r="AB924" s="141">
        <f t="shared" si="87"/>
        <v>4200000000</v>
      </c>
      <c r="AC924" s="142">
        <f t="shared" si="88"/>
        <v>0</v>
      </c>
      <c r="AD924" s="4"/>
      <c r="AE924" s="4" t="s">
        <v>2037</v>
      </c>
      <c r="AF924" s="144" t="s">
        <v>7394</v>
      </c>
      <c r="AG924" s="4"/>
      <c r="AH924" s="4"/>
      <c r="AI924" s="4"/>
      <c r="AJ924" s="4"/>
      <c r="AK924" s="4"/>
    </row>
    <row r="925" spans="2:37">
      <c r="B925" s="175" t="s">
        <v>5175</v>
      </c>
      <c r="C925" s="174" t="s">
        <v>160</v>
      </c>
      <c r="D925" s="4" t="s">
        <v>2550</v>
      </c>
      <c r="E925" s="4" t="s">
        <v>1831</v>
      </c>
      <c r="F925" s="4" t="s">
        <v>1060</v>
      </c>
      <c r="G925" s="4" t="s">
        <v>7408</v>
      </c>
      <c r="H925" s="4" t="s">
        <v>1385</v>
      </c>
      <c r="I925" s="4" t="s">
        <v>1386</v>
      </c>
      <c r="J925" s="4" t="s">
        <v>7409</v>
      </c>
      <c r="K925" s="139">
        <v>5600000000</v>
      </c>
      <c r="L925" s="139">
        <v>5600000000</v>
      </c>
      <c r="M925" s="4" t="s">
        <v>5180</v>
      </c>
      <c r="N925" s="4" t="s">
        <v>4459</v>
      </c>
      <c r="O925" s="4" t="s">
        <v>3631</v>
      </c>
      <c r="P925" s="186">
        <f t="shared" si="86"/>
        <v>5600000000</v>
      </c>
      <c r="Q925" s="186">
        <f t="shared" si="89"/>
        <v>0</v>
      </c>
      <c r="R925" s="4">
        <v>47</v>
      </c>
      <c r="S925" s="4" t="s">
        <v>70</v>
      </c>
      <c r="T925" s="4" t="s">
        <v>70</v>
      </c>
      <c r="U925" s="140">
        <v>45341</v>
      </c>
      <c r="V925" s="4" t="s">
        <v>1884</v>
      </c>
      <c r="W925" s="4" t="s">
        <v>1954</v>
      </c>
      <c r="X925" s="146" t="s">
        <v>70</v>
      </c>
      <c r="Y925" s="140">
        <v>45369</v>
      </c>
      <c r="Z925" s="4" t="s">
        <v>1885</v>
      </c>
      <c r="AA925" s="4" t="s">
        <v>1886</v>
      </c>
      <c r="AB925" s="141">
        <f t="shared" si="87"/>
        <v>5600000000</v>
      </c>
      <c r="AC925" s="142">
        <f t="shared" si="88"/>
        <v>0</v>
      </c>
      <c r="AD925" s="4"/>
      <c r="AE925" s="4" t="s">
        <v>2037</v>
      </c>
      <c r="AF925" s="144" t="s">
        <v>7394</v>
      </c>
      <c r="AG925" s="4"/>
      <c r="AH925" s="4"/>
      <c r="AI925" s="4"/>
      <c r="AJ925" s="4"/>
      <c r="AK925" s="4"/>
    </row>
    <row r="926" spans="2:37">
      <c r="B926" s="175" t="s">
        <v>5175</v>
      </c>
      <c r="C926" s="174" t="s">
        <v>160</v>
      </c>
      <c r="D926" s="4" t="s">
        <v>2550</v>
      </c>
      <c r="E926" s="4" t="s">
        <v>1831</v>
      </c>
      <c r="F926" s="4" t="s">
        <v>1060</v>
      </c>
      <c r="G926" s="4" t="s">
        <v>7410</v>
      </c>
      <c r="H926" s="4" t="s">
        <v>1385</v>
      </c>
      <c r="I926" s="4" t="s">
        <v>1386</v>
      </c>
      <c r="J926" s="4" t="s">
        <v>7411</v>
      </c>
      <c r="K926" s="139">
        <v>4544000000</v>
      </c>
      <c r="L926" s="139">
        <v>4544000000</v>
      </c>
      <c r="M926" s="4" t="s">
        <v>5180</v>
      </c>
      <c r="N926" s="4" t="s">
        <v>3452</v>
      </c>
      <c r="O926" s="4" t="s">
        <v>3521</v>
      </c>
      <c r="P926" s="186">
        <f t="shared" si="86"/>
        <v>4544000000</v>
      </c>
      <c r="Q926" s="186">
        <f t="shared" si="89"/>
        <v>0</v>
      </c>
      <c r="R926" s="4">
        <v>47</v>
      </c>
      <c r="S926" s="4" t="s">
        <v>70</v>
      </c>
      <c r="T926" s="4" t="s">
        <v>70</v>
      </c>
      <c r="U926" s="140">
        <v>45341</v>
      </c>
      <c r="V926" s="4" t="s">
        <v>1884</v>
      </c>
      <c r="W926" s="4" t="s">
        <v>1954</v>
      </c>
      <c r="X926" s="146" t="s">
        <v>70</v>
      </c>
      <c r="Y926" s="140">
        <v>45369</v>
      </c>
      <c r="Z926" s="4" t="s">
        <v>1885</v>
      </c>
      <c r="AA926" s="4" t="s">
        <v>1886</v>
      </c>
      <c r="AB926" s="141">
        <f t="shared" si="87"/>
        <v>4544000000</v>
      </c>
      <c r="AC926" s="142">
        <f t="shared" si="88"/>
        <v>0</v>
      </c>
      <c r="AD926" s="4"/>
      <c r="AE926" s="4" t="s">
        <v>2037</v>
      </c>
      <c r="AF926" s="144" t="s">
        <v>7394</v>
      </c>
      <c r="AG926" s="4"/>
      <c r="AH926" s="4"/>
      <c r="AI926" s="4"/>
      <c r="AJ926" s="4"/>
      <c r="AK926" s="4"/>
    </row>
    <row r="927" spans="2:37">
      <c r="B927" s="175" t="s">
        <v>5175</v>
      </c>
      <c r="C927" s="174" t="s">
        <v>160</v>
      </c>
      <c r="D927" s="4" t="s">
        <v>2550</v>
      </c>
      <c r="E927" s="4" t="s">
        <v>1831</v>
      </c>
      <c r="F927" s="4" t="s">
        <v>1060</v>
      </c>
      <c r="G927" s="4" t="s">
        <v>7412</v>
      </c>
      <c r="H927" s="4" t="s">
        <v>1385</v>
      </c>
      <c r="I927" s="4" t="s">
        <v>1386</v>
      </c>
      <c r="J927" s="4" t="s">
        <v>7413</v>
      </c>
      <c r="K927" s="139">
        <v>11239200000</v>
      </c>
      <c r="L927" s="139">
        <v>11239200000</v>
      </c>
      <c r="M927" s="4" t="s">
        <v>5268</v>
      </c>
      <c r="N927" s="4" t="s">
        <v>3336</v>
      </c>
      <c r="O927" s="4" t="s">
        <v>2553</v>
      </c>
      <c r="P927" s="186">
        <f t="shared" si="86"/>
        <v>11239200000</v>
      </c>
      <c r="Q927" s="186">
        <f t="shared" si="89"/>
        <v>0</v>
      </c>
      <c r="R927" s="4">
        <v>47</v>
      </c>
      <c r="S927" s="4" t="s">
        <v>70</v>
      </c>
      <c r="T927" s="4" t="s">
        <v>70</v>
      </c>
      <c r="U927" s="140">
        <v>45341</v>
      </c>
      <c r="V927" s="4" t="s">
        <v>1884</v>
      </c>
      <c r="W927" s="4" t="s">
        <v>1954</v>
      </c>
      <c r="X927" s="146" t="s">
        <v>70</v>
      </c>
      <c r="Y927" s="140">
        <v>45369</v>
      </c>
      <c r="Z927" s="4" t="s">
        <v>1885</v>
      </c>
      <c r="AA927" s="4" t="s">
        <v>1886</v>
      </c>
      <c r="AB927" s="141">
        <f t="shared" si="87"/>
        <v>11239200000</v>
      </c>
      <c r="AC927" s="142">
        <f t="shared" si="88"/>
        <v>0</v>
      </c>
      <c r="AD927" s="4"/>
      <c r="AE927" s="4" t="s">
        <v>2037</v>
      </c>
      <c r="AF927" s="144" t="s">
        <v>7394</v>
      </c>
      <c r="AG927" s="4"/>
      <c r="AH927" s="4"/>
      <c r="AI927" s="4"/>
      <c r="AJ927" s="4"/>
      <c r="AK927" s="4"/>
    </row>
    <row r="928" spans="2:37">
      <c r="B928" s="175" t="s">
        <v>5175</v>
      </c>
      <c r="C928" s="174" t="s">
        <v>160</v>
      </c>
      <c r="D928" s="4" t="s">
        <v>2550</v>
      </c>
      <c r="E928" s="4" t="s">
        <v>1831</v>
      </c>
      <c r="F928" s="4" t="s">
        <v>1060</v>
      </c>
      <c r="G928" s="4" t="s">
        <v>7414</v>
      </c>
      <c r="H928" s="4" t="s">
        <v>1385</v>
      </c>
      <c r="I928" s="4" t="s">
        <v>1386</v>
      </c>
      <c r="J928" s="4" t="s">
        <v>7415</v>
      </c>
      <c r="K928" s="139">
        <v>10716000000</v>
      </c>
      <c r="L928" s="139">
        <v>10716000000</v>
      </c>
      <c r="M928" s="4" t="s">
        <v>5268</v>
      </c>
      <c r="N928" s="4" t="s">
        <v>1917</v>
      </c>
      <c r="O928" s="4" t="s">
        <v>2595</v>
      </c>
      <c r="P928" s="186">
        <f t="shared" si="86"/>
        <v>10716000000</v>
      </c>
      <c r="Q928" s="186">
        <f t="shared" si="89"/>
        <v>0</v>
      </c>
      <c r="R928" s="4">
        <v>47</v>
      </c>
      <c r="S928" s="4" t="s">
        <v>70</v>
      </c>
      <c r="T928" s="4" t="s">
        <v>70</v>
      </c>
      <c r="U928" s="140">
        <v>45341</v>
      </c>
      <c r="V928" s="4" t="s">
        <v>1884</v>
      </c>
      <c r="W928" s="4" t="s">
        <v>1954</v>
      </c>
      <c r="X928" s="146" t="s">
        <v>70</v>
      </c>
      <c r="Y928" s="140">
        <v>45369</v>
      </c>
      <c r="Z928" s="4" t="s">
        <v>1885</v>
      </c>
      <c r="AA928" s="4" t="s">
        <v>1886</v>
      </c>
      <c r="AB928" s="141">
        <f t="shared" si="87"/>
        <v>10716000000</v>
      </c>
      <c r="AC928" s="142">
        <f t="shared" si="88"/>
        <v>0</v>
      </c>
      <c r="AD928" s="4"/>
      <c r="AE928" s="4" t="s">
        <v>2037</v>
      </c>
      <c r="AF928" s="144" t="s">
        <v>7394</v>
      </c>
      <c r="AG928" s="4"/>
      <c r="AH928" s="4"/>
      <c r="AI928" s="4"/>
      <c r="AJ928" s="4"/>
      <c r="AK928" s="4"/>
    </row>
    <row r="929" spans="2:37">
      <c r="B929" s="175" t="s">
        <v>5175</v>
      </c>
      <c r="C929" s="174" t="s">
        <v>160</v>
      </c>
      <c r="D929" s="4" t="s">
        <v>2550</v>
      </c>
      <c r="E929" s="4" t="s">
        <v>1831</v>
      </c>
      <c r="F929" s="4" t="s">
        <v>1060</v>
      </c>
      <c r="G929" s="4" t="s">
        <v>7416</v>
      </c>
      <c r="H929" s="4" t="s">
        <v>1385</v>
      </c>
      <c r="I929" s="4" t="s">
        <v>1386</v>
      </c>
      <c r="J929" s="4" t="s">
        <v>7417</v>
      </c>
      <c r="K929" s="139">
        <v>8863636364</v>
      </c>
      <c r="L929" s="139">
        <v>8863636364</v>
      </c>
      <c r="M929" s="4" t="s">
        <v>7014</v>
      </c>
      <c r="N929" s="4" t="s">
        <v>3361</v>
      </c>
      <c r="O929" s="4" t="s">
        <v>3233</v>
      </c>
      <c r="P929" s="186">
        <f t="shared" si="86"/>
        <v>8863636364</v>
      </c>
      <c r="Q929" s="186">
        <f t="shared" si="89"/>
        <v>0</v>
      </c>
      <c r="R929" s="4">
        <v>47</v>
      </c>
      <c r="S929" s="4" t="s">
        <v>70</v>
      </c>
      <c r="T929" s="4" t="s">
        <v>70</v>
      </c>
      <c r="U929" s="140">
        <v>45341</v>
      </c>
      <c r="V929" s="4" t="s">
        <v>1884</v>
      </c>
      <c r="W929" s="4" t="s">
        <v>1954</v>
      </c>
      <c r="X929" s="146" t="s">
        <v>70</v>
      </c>
      <c r="Y929" s="140">
        <v>45369</v>
      </c>
      <c r="Z929" s="4" t="s">
        <v>1885</v>
      </c>
      <c r="AA929" s="4" t="s">
        <v>1886</v>
      </c>
      <c r="AB929" s="141">
        <f t="shared" si="87"/>
        <v>8863636364</v>
      </c>
      <c r="AC929" s="142">
        <f t="shared" si="88"/>
        <v>0</v>
      </c>
      <c r="AD929" s="4"/>
      <c r="AE929" s="4" t="s">
        <v>2037</v>
      </c>
      <c r="AF929" s="144" t="s">
        <v>7394</v>
      </c>
      <c r="AG929" s="4"/>
      <c r="AH929" s="4"/>
      <c r="AI929" s="4"/>
      <c r="AJ929" s="4"/>
      <c r="AK929" s="4"/>
    </row>
    <row r="930" spans="2:37">
      <c r="B930" s="175" t="s">
        <v>5175</v>
      </c>
      <c r="C930" s="174" t="s">
        <v>160</v>
      </c>
      <c r="D930" s="4" t="s">
        <v>2550</v>
      </c>
      <c r="E930" s="4" t="s">
        <v>1831</v>
      </c>
      <c r="F930" s="4" t="s">
        <v>1060</v>
      </c>
      <c r="G930" s="4" t="s">
        <v>7418</v>
      </c>
      <c r="H930" s="4" t="s">
        <v>1385</v>
      </c>
      <c r="I930" s="4" t="s">
        <v>1386</v>
      </c>
      <c r="J930" s="4" t="s">
        <v>7419</v>
      </c>
      <c r="K930" s="139">
        <v>20000000000</v>
      </c>
      <c r="L930" s="139">
        <v>20000000000</v>
      </c>
      <c r="M930" s="4" t="s">
        <v>5506</v>
      </c>
      <c r="N930" s="4" t="s">
        <v>3938</v>
      </c>
      <c r="O930" s="4" t="s">
        <v>7420</v>
      </c>
      <c r="P930" s="186">
        <f t="shared" si="86"/>
        <v>20000000000</v>
      </c>
      <c r="Q930" s="186">
        <f t="shared" si="89"/>
        <v>0</v>
      </c>
      <c r="R930" s="4">
        <v>47</v>
      </c>
      <c r="S930" s="4" t="s">
        <v>70</v>
      </c>
      <c r="T930" s="4" t="s">
        <v>70</v>
      </c>
      <c r="U930" s="140">
        <v>45341</v>
      </c>
      <c r="V930" s="4" t="s">
        <v>1884</v>
      </c>
      <c r="W930" s="4" t="s">
        <v>1954</v>
      </c>
      <c r="X930" s="146" t="s">
        <v>70</v>
      </c>
      <c r="Y930" s="140">
        <v>45369</v>
      </c>
      <c r="Z930" s="4" t="s">
        <v>1885</v>
      </c>
      <c r="AA930" s="4" t="s">
        <v>1886</v>
      </c>
      <c r="AB930" s="141">
        <f t="shared" si="87"/>
        <v>20000000000</v>
      </c>
      <c r="AC930" s="142">
        <f t="shared" si="88"/>
        <v>0</v>
      </c>
      <c r="AD930" s="4"/>
      <c r="AE930" s="4" t="s">
        <v>2037</v>
      </c>
      <c r="AF930" s="144" t="s">
        <v>7394</v>
      </c>
      <c r="AG930" s="4"/>
      <c r="AH930" s="4"/>
      <c r="AI930" s="4"/>
      <c r="AJ930" s="4"/>
      <c r="AK930" s="4"/>
    </row>
    <row r="931" spans="2:37">
      <c r="B931" s="175" t="s">
        <v>5175</v>
      </c>
      <c r="C931" s="174" t="s">
        <v>160</v>
      </c>
      <c r="D931" s="4" t="s">
        <v>2550</v>
      </c>
      <c r="E931" s="4" t="s">
        <v>1831</v>
      </c>
      <c r="F931" s="4" t="s">
        <v>1060</v>
      </c>
      <c r="G931" s="4" t="s">
        <v>7421</v>
      </c>
      <c r="H931" s="4" t="s">
        <v>1385</v>
      </c>
      <c r="I931" s="4" t="s">
        <v>1386</v>
      </c>
      <c r="J931" s="4" t="s">
        <v>7422</v>
      </c>
      <c r="K931" s="139">
        <v>20066880000</v>
      </c>
      <c r="L931" s="139">
        <v>20066880000</v>
      </c>
      <c r="M931" s="4" t="s">
        <v>5506</v>
      </c>
      <c r="N931" s="4" t="s">
        <v>3846</v>
      </c>
      <c r="O931" s="4" t="s">
        <v>2837</v>
      </c>
      <c r="P931" s="186">
        <f t="shared" si="86"/>
        <v>20066880000</v>
      </c>
      <c r="Q931" s="186">
        <f t="shared" si="89"/>
        <v>0</v>
      </c>
      <c r="R931" s="4">
        <v>47</v>
      </c>
      <c r="S931" s="4" t="s">
        <v>70</v>
      </c>
      <c r="T931" s="4" t="s">
        <v>70</v>
      </c>
      <c r="U931" s="140">
        <v>45341</v>
      </c>
      <c r="V931" s="4" t="s">
        <v>1884</v>
      </c>
      <c r="W931" s="4" t="s">
        <v>1954</v>
      </c>
      <c r="X931" s="146" t="s">
        <v>70</v>
      </c>
      <c r="Y931" s="140">
        <v>45369</v>
      </c>
      <c r="Z931" s="4" t="s">
        <v>1885</v>
      </c>
      <c r="AA931" s="4" t="s">
        <v>1886</v>
      </c>
      <c r="AB931" s="141">
        <f t="shared" si="87"/>
        <v>20066880000</v>
      </c>
      <c r="AC931" s="142">
        <f t="shared" si="88"/>
        <v>0</v>
      </c>
      <c r="AD931" s="4"/>
      <c r="AE931" s="4" t="s">
        <v>2037</v>
      </c>
      <c r="AF931" s="144" t="s">
        <v>7394</v>
      </c>
      <c r="AG931" s="4"/>
      <c r="AH931" s="4"/>
      <c r="AI931" s="4"/>
      <c r="AJ931" s="4"/>
      <c r="AK931" s="4"/>
    </row>
    <row r="932" spans="2:37">
      <c r="B932" s="175" t="s">
        <v>5175</v>
      </c>
      <c r="C932" s="174" t="s">
        <v>160</v>
      </c>
      <c r="D932" s="4" t="s">
        <v>2550</v>
      </c>
      <c r="E932" s="4" t="s">
        <v>1831</v>
      </c>
      <c r="F932" s="4" t="s">
        <v>1060</v>
      </c>
      <c r="G932" s="4" t="s">
        <v>7423</v>
      </c>
      <c r="H932" s="4" t="s">
        <v>1385</v>
      </c>
      <c r="I932" s="4" t="s">
        <v>1386</v>
      </c>
      <c r="J932" s="4" t="s">
        <v>7424</v>
      </c>
      <c r="K932" s="139">
        <v>26939120000</v>
      </c>
      <c r="L932" s="139">
        <v>26939120000</v>
      </c>
      <c r="M932" s="4" t="s">
        <v>5506</v>
      </c>
      <c r="N932" s="4" t="s">
        <v>3846</v>
      </c>
      <c r="O932" s="4" t="s">
        <v>2837</v>
      </c>
      <c r="P932" s="186">
        <f t="shared" si="86"/>
        <v>26939120000</v>
      </c>
      <c r="Q932" s="186">
        <f t="shared" si="89"/>
        <v>0</v>
      </c>
      <c r="R932" s="4">
        <v>47</v>
      </c>
      <c r="S932" s="4" t="s">
        <v>70</v>
      </c>
      <c r="T932" s="4" t="s">
        <v>70</v>
      </c>
      <c r="U932" s="140">
        <v>45341</v>
      </c>
      <c r="V932" s="4" t="s">
        <v>1884</v>
      </c>
      <c r="W932" s="4" t="s">
        <v>1954</v>
      </c>
      <c r="X932" s="146" t="s">
        <v>70</v>
      </c>
      <c r="Y932" s="140">
        <v>45369</v>
      </c>
      <c r="Z932" s="4" t="s">
        <v>1885</v>
      </c>
      <c r="AA932" s="4" t="s">
        <v>1886</v>
      </c>
      <c r="AB932" s="141">
        <f t="shared" si="87"/>
        <v>26939120000</v>
      </c>
      <c r="AC932" s="142">
        <f t="shared" si="88"/>
        <v>0</v>
      </c>
      <c r="AD932" s="4"/>
      <c r="AE932" s="4" t="s">
        <v>2037</v>
      </c>
      <c r="AF932" s="144" t="s">
        <v>7394</v>
      </c>
      <c r="AG932" s="4"/>
      <c r="AH932" s="4"/>
      <c r="AI932" s="4"/>
      <c r="AJ932" s="4"/>
      <c r="AK932" s="4"/>
    </row>
    <row r="933" spans="2:37">
      <c r="B933" s="175" t="s">
        <v>5175</v>
      </c>
      <c r="C933" s="174" t="s">
        <v>160</v>
      </c>
      <c r="D933" s="4" t="s">
        <v>2550</v>
      </c>
      <c r="E933" s="4" t="s">
        <v>1831</v>
      </c>
      <c r="F933" s="4" t="s">
        <v>1060</v>
      </c>
      <c r="G933" s="4" t="s">
        <v>7425</v>
      </c>
      <c r="H933" s="4" t="s">
        <v>1385</v>
      </c>
      <c r="I933" s="4" t="s">
        <v>1386</v>
      </c>
      <c r="J933" s="4" t="s">
        <v>7426</v>
      </c>
      <c r="K933" s="139">
        <v>3399000000</v>
      </c>
      <c r="L933" s="139">
        <v>3399000000</v>
      </c>
      <c r="M933" s="4" t="s">
        <v>5623</v>
      </c>
      <c r="N933" s="4" t="s">
        <v>3862</v>
      </c>
      <c r="O933" s="4" t="s">
        <v>2663</v>
      </c>
      <c r="P933" s="186">
        <f t="shared" si="86"/>
        <v>3399000000</v>
      </c>
      <c r="Q933" s="186">
        <f t="shared" si="89"/>
        <v>0</v>
      </c>
      <c r="R933" s="4">
        <v>47</v>
      </c>
      <c r="S933" s="4" t="s">
        <v>70</v>
      </c>
      <c r="T933" s="4" t="s">
        <v>70</v>
      </c>
      <c r="U933" s="140">
        <v>45341</v>
      </c>
      <c r="V933" s="4" t="s">
        <v>1884</v>
      </c>
      <c r="W933" s="4" t="s">
        <v>1954</v>
      </c>
      <c r="X933" s="146" t="s">
        <v>70</v>
      </c>
      <c r="Y933" s="140">
        <v>45369</v>
      </c>
      <c r="Z933" s="4" t="s">
        <v>1885</v>
      </c>
      <c r="AA933" s="4" t="s">
        <v>1886</v>
      </c>
      <c r="AB933" s="141">
        <f t="shared" si="87"/>
        <v>3399000000</v>
      </c>
      <c r="AC933" s="142">
        <f t="shared" si="88"/>
        <v>0</v>
      </c>
      <c r="AD933" s="4"/>
      <c r="AE933" s="4" t="s">
        <v>2037</v>
      </c>
      <c r="AF933" s="144" t="s">
        <v>7394</v>
      </c>
      <c r="AG933" s="4"/>
      <c r="AH933" s="4"/>
      <c r="AI933" s="4"/>
      <c r="AJ933" s="4"/>
      <c r="AK933" s="4"/>
    </row>
    <row r="934" spans="2:37">
      <c r="B934" s="175" t="s">
        <v>5175</v>
      </c>
      <c r="C934" s="174" t="s">
        <v>160</v>
      </c>
      <c r="D934" s="4" t="s">
        <v>2550</v>
      </c>
      <c r="E934" s="4" t="s">
        <v>1831</v>
      </c>
      <c r="F934" s="4" t="s">
        <v>1060</v>
      </c>
      <c r="G934" s="4" t="s">
        <v>7427</v>
      </c>
      <c r="H934" s="4" t="s">
        <v>1385</v>
      </c>
      <c r="I934" s="4" t="s">
        <v>1386</v>
      </c>
      <c r="J934" s="4" t="s">
        <v>7428</v>
      </c>
      <c r="K934" s="139">
        <v>3520000000</v>
      </c>
      <c r="L934" s="139">
        <v>3520000000</v>
      </c>
      <c r="M934" s="4" t="s">
        <v>5623</v>
      </c>
      <c r="N934" s="4" t="s">
        <v>3378</v>
      </c>
      <c r="O934" s="4" t="s">
        <v>3472</v>
      </c>
      <c r="P934" s="186">
        <f t="shared" si="86"/>
        <v>3520000000</v>
      </c>
      <c r="Q934" s="186">
        <f t="shared" si="89"/>
        <v>0</v>
      </c>
      <c r="R934" s="4">
        <v>47</v>
      </c>
      <c r="S934" s="4" t="s">
        <v>70</v>
      </c>
      <c r="T934" s="4" t="s">
        <v>70</v>
      </c>
      <c r="U934" s="140">
        <v>45341</v>
      </c>
      <c r="V934" s="4" t="s">
        <v>1884</v>
      </c>
      <c r="W934" s="4" t="s">
        <v>1954</v>
      </c>
      <c r="X934" s="146" t="s">
        <v>70</v>
      </c>
      <c r="Y934" s="140">
        <v>45369</v>
      </c>
      <c r="Z934" s="4" t="s">
        <v>1885</v>
      </c>
      <c r="AA934" s="4" t="s">
        <v>1886</v>
      </c>
      <c r="AB934" s="141">
        <f t="shared" si="87"/>
        <v>3520000000</v>
      </c>
      <c r="AC934" s="142">
        <f t="shared" si="88"/>
        <v>0</v>
      </c>
      <c r="AD934" s="4"/>
      <c r="AE934" s="4" t="s">
        <v>2037</v>
      </c>
      <c r="AF934" s="144" t="s">
        <v>7394</v>
      </c>
      <c r="AG934" s="4"/>
      <c r="AH934" s="4"/>
      <c r="AI934" s="4"/>
      <c r="AJ934" s="4"/>
      <c r="AK934" s="4"/>
    </row>
    <row r="935" spans="2:37">
      <c r="B935" s="175" t="s">
        <v>5175</v>
      </c>
      <c r="C935" s="174" t="s">
        <v>160</v>
      </c>
      <c r="D935" s="4" t="s">
        <v>2550</v>
      </c>
      <c r="E935" s="4" t="s">
        <v>1831</v>
      </c>
      <c r="F935" s="4" t="s">
        <v>1060</v>
      </c>
      <c r="G935" s="4" t="s">
        <v>7429</v>
      </c>
      <c r="H935" s="4" t="s">
        <v>1385</v>
      </c>
      <c r="I935" s="4" t="s">
        <v>1386</v>
      </c>
      <c r="J935" s="4" t="s">
        <v>7430</v>
      </c>
      <c r="K935" s="139">
        <v>17891200000</v>
      </c>
      <c r="L935" s="139">
        <v>17891200000</v>
      </c>
      <c r="M935" s="4" t="s">
        <v>5623</v>
      </c>
      <c r="N935" s="4" t="s">
        <v>1911</v>
      </c>
      <c r="O935" s="4" t="s">
        <v>2652</v>
      </c>
      <c r="P935" s="186">
        <f t="shared" si="86"/>
        <v>17891200000</v>
      </c>
      <c r="Q935" s="186">
        <f t="shared" si="89"/>
        <v>0</v>
      </c>
      <c r="R935" s="4">
        <v>47</v>
      </c>
      <c r="S935" s="4" t="s">
        <v>70</v>
      </c>
      <c r="T935" s="4" t="s">
        <v>70</v>
      </c>
      <c r="U935" s="140">
        <v>45341</v>
      </c>
      <c r="V935" s="4" t="s">
        <v>1884</v>
      </c>
      <c r="W935" s="4" t="s">
        <v>1954</v>
      </c>
      <c r="X935" s="146" t="s">
        <v>70</v>
      </c>
      <c r="Y935" s="140">
        <v>45369</v>
      </c>
      <c r="Z935" s="4" t="s">
        <v>1885</v>
      </c>
      <c r="AA935" s="4" t="s">
        <v>1886</v>
      </c>
      <c r="AB935" s="141">
        <f t="shared" si="87"/>
        <v>17891200000</v>
      </c>
      <c r="AC935" s="142">
        <f t="shared" si="88"/>
        <v>0</v>
      </c>
      <c r="AD935" s="4"/>
      <c r="AE935" s="4" t="s">
        <v>2037</v>
      </c>
      <c r="AF935" s="144" t="s">
        <v>7394</v>
      </c>
      <c r="AG935" s="4"/>
      <c r="AH935" s="4"/>
      <c r="AI935" s="4"/>
      <c r="AJ935" s="4"/>
      <c r="AK935" s="4"/>
    </row>
    <row r="936" spans="2:37">
      <c r="B936" s="175" t="s">
        <v>5175</v>
      </c>
      <c r="C936" s="174" t="s">
        <v>160</v>
      </c>
      <c r="D936" s="4" t="s">
        <v>2550</v>
      </c>
      <c r="E936" s="4" t="s">
        <v>1831</v>
      </c>
      <c r="F936" s="4" t="s">
        <v>1060</v>
      </c>
      <c r="G936" s="4" t="s">
        <v>7431</v>
      </c>
      <c r="H936" s="4" t="s">
        <v>1385</v>
      </c>
      <c r="I936" s="4" t="s">
        <v>1386</v>
      </c>
      <c r="J936" s="4" t="s">
        <v>7432</v>
      </c>
      <c r="K936" s="139">
        <v>11105280000</v>
      </c>
      <c r="L936" s="139">
        <v>11105280000</v>
      </c>
      <c r="M936" s="4" t="s">
        <v>5623</v>
      </c>
      <c r="N936" s="4" t="s">
        <v>2572</v>
      </c>
      <c r="O936" s="4" t="s">
        <v>7433</v>
      </c>
      <c r="P936" s="186">
        <f t="shared" si="86"/>
        <v>11105280000</v>
      </c>
      <c r="Q936" s="186">
        <f t="shared" si="89"/>
        <v>0</v>
      </c>
      <c r="R936" s="4">
        <v>47</v>
      </c>
      <c r="S936" s="4" t="s">
        <v>70</v>
      </c>
      <c r="T936" s="4" t="s">
        <v>70</v>
      </c>
      <c r="U936" s="140">
        <v>45341</v>
      </c>
      <c r="V936" s="4" t="s">
        <v>1884</v>
      </c>
      <c r="W936" s="4" t="s">
        <v>1954</v>
      </c>
      <c r="X936" s="146" t="s">
        <v>70</v>
      </c>
      <c r="Y936" s="140">
        <v>45369</v>
      </c>
      <c r="Z936" s="4" t="s">
        <v>1885</v>
      </c>
      <c r="AA936" s="4" t="s">
        <v>1886</v>
      </c>
      <c r="AB936" s="141">
        <f t="shared" si="87"/>
        <v>11105280000</v>
      </c>
      <c r="AC936" s="142">
        <f t="shared" si="88"/>
        <v>0</v>
      </c>
      <c r="AD936" s="4"/>
      <c r="AE936" s="4" t="s">
        <v>2037</v>
      </c>
      <c r="AF936" s="144" t="s">
        <v>7394</v>
      </c>
      <c r="AG936" s="4"/>
      <c r="AH936" s="4"/>
      <c r="AI936" s="4"/>
      <c r="AJ936" s="4"/>
      <c r="AK936" s="4"/>
    </row>
    <row r="937" spans="2:37">
      <c r="B937" s="145" t="s">
        <v>5175</v>
      </c>
      <c r="C937" s="4" t="s">
        <v>160</v>
      </c>
      <c r="D937" s="4" t="s">
        <v>2550</v>
      </c>
      <c r="E937" s="4" t="s">
        <v>1831</v>
      </c>
      <c r="F937" s="4" t="s">
        <v>1060</v>
      </c>
      <c r="G937" s="4" t="s">
        <v>7434</v>
      </c>
      <c r="H937" s="4" t="s">
        <v>1180</v>
      </c>
      <c r="I937" s="4" t="s">
        <v>1181</v>
      </c>
      <c r="J937" s="4" t="s">
        <v>7435</v>
      </c>
      <c r="K937" s="139">
        <v>170000000000</v>
      </c>
      <c r="L937" s="139">
        <v>170000000000</v>
      </c>
      <c r="M937" s="4" t="s">
        <v>5873</v>
      </c>
      <c r="N937" s="4" t="s">
        <v>1917</v>
      </c>
      <c r="O937" s="4" t="s">
        <v>2979</v>
      </c>
      <c r="P937" s="186">
        <f t="shared" si="86"/>
        <v>170000000000</v>
      </c>
      <c r="Q937" s="4"/>
      <c r="R937" s="4">
        <v>221</v>
      </c>
      <c r="S937" s="174" t="s">
        <v>70</v>
      </c>
      <c r="T937" s="4" t="s">
        <v>70</v>
      </c>
      <c r="U937" s="140">
        <v>45348</v>
      </c>
      <c r="V937" s="4" t="s">
        <v>1887</v>
      </c>
      <c r="W937" s="4" t="s">
        <v>1954</v>
      </c>
      <c r="X937" s="146" t="s">
        <v>70</v>
      </c>
      <c r="Y937" s="140">
        <v>45360</v>
      </c>
      <c r="Z937" s="4" t="s">
        <v>1888</v>
      </c>
      <c r="AA937" s="4" t="s">
        <v>1886</v>
      </c>
      <c r="AB937" s="141">
        <f t="shared" si="87"/>
        <v>170000000000</v>
      </c>
      <c r="AC937" s="142">
        <f t="shared" si="88"/>
        <v>0</v>
      </c>
      <c r="AD937" s="4"/>
      <c r="AE937" s="4" t="s">
        <v>2037</v>
      </c>
      <c r="AF937" s="252" t="s">
        <v>5181</v>
      </c>
      <c r="AG937" s="4"/>
      <c r="AH937" s="4"/>
      <c r="AI937" s="4"/>
      <c r="AJ937" s="4"/>
      <c r="AK937" s="4"/>
    </row>
    <row r="938" spans="2:37">
      <c r="B938" s="145" t="s">
        <v>5175</v>
      </c>
      <c r="C938" s="4" t="s">
        <v>160</v>
      </c>
      <c r="D938" s="4" t="s">
        <v>2550</v>
      </c>
      <c r="E938" s="4" t="s">
        <v>1831</v>
      </c>
      <c r="F938" s="4" t="s">
        <v>1060</v>
      </c>
      <c r="G938" s="4" t="s">
        <v>7436</v>
      </c>
      <c r="H938" s="4" t="s">
        <v>1180</v>
      </c>
      <c r="I938" s="4" t="s">
        <v>1181</v>
      </c>
      <c r="J938" s="4" t="s">
        <v>7437</v>
      </c>
      <c r="K938" s="139">
        <v>120000000000</v>
      </c>
      <c r="L938" s="139">
        <v>120000000000</v>
      </c>
      <c r="M938" s="4" t="s">
        <v>5873</v>
      </c>
      <c r="N938" s="4" t="s">
        <v>2814</v>
      </c>
      <c r="O938" s="4" t="s">
        <v>2979</v>
      </c>
      <c r="P938" s="186">
        <f t="shared" si="86"/>
        <v>120000000000</v>
      </c>
      <c r="Q938" s="4"/>
      <c r="R938" s="4">
        <v>221</v>
      </c>
      <c r="S938" s="174" t="s">
        <v>70</v>
      </c>
      <c r="T938" s="4" t="s">
        <v>70</v>
      </c>
      <c r="U938" s="140">
        <v>45348</v>
      </c>
      <c r="V938" s="4" t="s">
        <v>1887</v>
      </c>
      <c r="W938" s="4" t="s">
        <v>1954</v>
      </c>
      <c r="X938" s="146" t="s">
        <v>70</v>
      </c>
      <c r="Y938" s="140">
        <v>45360</v>
      </c>
      <c r="Z938" s="4" t="s">
        <v>1888</v>
      </c>
      <c r="AA938" s="4" t="s">
        <v>1886</v>
      </c>
      <c r="AB938" s="141">
        <f t="shared" si="87"/>
        <v>120000000000</v>
      </c>
      <c r="AC938" s="142">
        <f t="shared" si="88"/>
        <v>0</v>
      </c>
      <c r="AD938" s="4"/>
      <c r="AE938" s="4" t="s">
        <v>2037</v>
      </c>
      <c r="AF938" s="252" t="s">
        <v>5181</v>
      </c>
      <c r="AG938" s="4"/>
      <c r="AH938" s="4"/>
      <c r="AI938" s="4"/>
      <c r="AJ938" s="4"/>
      <c r="AK938" s="4"/>
    </row>
    <row r="939" spans="2:37">
      <c r="B939" s="145" t="s">
        <v>5175</v>
      </c>
      <c r="C939" s="4" t="s">
        <v>160</v>
      </c>
      <c r="D939" s="4" t="s">
        <v>2550</v>
      </c>
      <c r="E939" s="4" t="s">
        <v>1831</v>
      </c>
      <c r="F939" s="4" t="s">
        <v>1060</v>
      </c>
      <c r="G939" s="4" t="s">
        <v>7438</v>
      </c>
      <c r="H939" s="4" t="s">
        <v>1377</v>
      </c>
      <c r="I939" s="4" t="s">
        <v>1378</v>
      </c>
      <c r="J939" s="4" t="s">
        <v>7439</v>
      </c>
      <c r="K939" s="139">
        <v>263057398332</v>
      </c>
      <c r="L939" s="139">
        <v>263057398332</v>
      </c>
      <c r="M939" s="4" t="s">
        <v>6286</v>
      </c>
      <c r="N939" s="4" t="s">
        <v>4863</v>
      </c>
      <c r="O939" s="4" t="s">
        <v>7440</v>
      </c>
      <c r="P939" s="186">
        <f t="shared" si="86"/>
        <v>263057398332</v>
      </c>
      <c r="Q939" s="4"/>
      <c r="R939" s="4">
        <v>134</v>
      </c>
      <c r="S939" s="174" t="s">
        <v>70</v>
      </c>
      <c r="T939" s="143" t="s">
        <v>70</v>
      </c>
      <c r="U939" s="140">
        <v>45351</v>
      </c>
      <c r="V939" s="4" t="s">
        <v>1884</v>
      </c>
      <c r="W939" s="4" t="s">
        <v>1954</v>
      </c>
      <c r="X939" s="146" t="s">
        <v>70</v>
      </c>
      <c r="Y939" s="140">
        <v>45367</v>
      </c>
      <c r="Z939" s="4" t="s">
        <v>1888</v>
      </c>
      <c r="AA939" s="4" t="s">
        <v>1886</v>
      </c>
      <c r="AB939" s="141">
        <f t="shared" si="87"/>
        <v>263057398332</v>
      </c>
      <c r="AC939" s="142">
        <f t="shared" si="88"/>
        <v>0</v>
      </c>
      <c r="AD939" s="4"/>
      <c r="AE939" s="4" t="s">
        <v>2037</v>
      </c>
      <c r="AF939" s="144" t="s">
        <v>1858</v>
      </c>
      <c r="AG939" s="4"/>
      <c r="AH939" s="4"/>
      <c r="AI939" s="4"/>
      <c r="AJ939" s="4"/>
      <c r="AK939" s="4"/>
    </row>
    <row r="940" spans="2:37">
      <c r="B940" s="145" t="s">
        <v>5175</v>
      </c>
      <c r="C940" s="4" t="s">
        <v>160</v>
      </c>
      <c r="D940" s="4" t="s">
        <v>2550</v>
      </c>
      <c r="E940" s="4" t="s">
        <v>1831</v>
      </c>
      <c r="F940" s="4" t="s">
        <v>1060</v>
      </c>
      <c r="G940" s="4" t="s">
        <v>7441</v>
      </c>
      <c r="H940" s="4" t="s">
        <v>1377</v>
      </c>
      <c r="I940" s="4" t="s">
        <v>1378</v>
      </c>
      <c r="J940" s="4" t="s">
        <v>7442</v>
      </c>
      <c r="K940" s="139">
        <v>4255299422</v>
      </c>
      <c r="L940" s="139">
        <v>4255299422</v>
      </c>
      <c r="M940" s="4" t="s">
        <v>6286</v>
      </c>
      <c r="N940" s="4" t="s">
        <v>7443</v>
      </c>
      <c r="O940" s="4" t="s">
        <v>7440</v>
      </c>
      <c r="P940" s="186">
        <f t="shared" si="86"/>
        <v>4255299422</v>
      </c>
      <c r="Q940" s="4"/>
      <c r="R940" s="4">
        <v>134</v>
      </c>
      <c r="S940" s="174" t="s">
        <v>70</v>
      </c>
      <c r="T940" s="143" t="s">
        <v>70</v>
      </c>
      <c r="U940" s="140">
        <v>45351</v>
      </c>
      <c r="V940" s="4" t="s">
        <v>1884</v>
      </c>
      <c r="W940" s="4" t="s">
        <v>1954</v>
      </c>
      <c r="X940" s="146" t="s">
        <v>70</v>
      </c>
      <c r="Y940" s="140">
        <v>45367</v>
      </c>
      <c r="Z940" s="4" t="s">
        <v>1888</v>
      </c>
      <c r="AA940" s="4" t="s">
        <v>1886</v>
      </c>
      <c r="AB940" s="141">
        <f t="shared" si="87"/>
        <v>4255299422</v>
      </c>
      <c r="AC940" s="142">
        <f t="shared" si="88"/>
        <v>0</v>
      </c>
      <c r="AD940" s="4"/>
      <c r="AE940" s="4" t="s">
        <v>2037</v>
      </c>
      <c r="AF940" s="144" t="s">
        <v>1858</v>
      </c>
      <c r="AG940" s="4"/>
      <c r="AH940" s="4"/>
      <c r="AI940" s="4"/>
      <c r="AJ940" s="4"/>
      <c r="AK940" s="4"/>
    </row>
    <row r="941" spans="2:37">
      <c r="B941" s="175" t="s">
        <v>5175</v>
      </c>
      <c r="C941" s="174" t="s">
        <v>160</v>
      </c>
      <c r="D941" s="4" t="s">
        <v>2550</v>
      </c>
      <c r="E941" s="4" t="s">
        <v>1831</v>
      </c>
      <c r="F941" s="4" t="s">
        <v>1060</v>
      </c>
      <c r="G941" s="4" t="s">
        <v>7444</v>
      </c>
      <c r="H941" s="4" t="s">
        <v>1421</v>
      </c>
      <c r="I941" s="4" t="s">
        <v>1422</v>
      </c>
      <c r="J941" s="4" t="s">
        <v>7445</v>
      </c>
      <c r="K941" s="139">
        <v>4826323836</v>
      </c>
      <c r="L941" s="139">
        <v>4826323836</v>
      </c>
      <c r="M941" s="4" t="s">
        <v>5713</v>
      </c>
      <c r="N941" s="4" t="s">
        <v>2526</v>
      </c>
      <c r="O941" s="4" t="s">
        <v>2219</v>
      </c>
      <c r="P941" s="186">
        <f t="shared" si="86"/>
        <v>4826323836</v>
      </c>
      <c r="Q941" s="186">
        <f t="shared" ref="Q941:Q968" si="90">K941-P941</f>
        <v>0</v>
      </c>
      <c r="R941" s="4">
        <v>48</v>
      </c>
      <c r="S941" s="4" t="s">
        <v>70</v>
      </c>
      <c r="T941" s="4" t="s">
        <v>70</v>
      </c>
      <c r="U941" s="140">
        <v>45341</v>
      </c>
      <c r="V941" s="4" t="s">
        <v>1884</v>
      </c>
      <c r="W941" s="4" t="s">
        <v>1954</v>
      </c>
      <c r="X941" s="146" t="s">
        <v>70</v>
      </c>
      <c r="Y941" s="140">
        <v>45365</v>
      </c>
      <c r="Z941" s="4" t="s">
        <v>1885</v>
      </c>
      <c r="AA941" s="4" t="s">
        <v>1886</v>
      </c>
      <c r="AB941" s="141">
        <f t="shared" si="87"/>
        <v>4826323836</v>
      </c>
      <c r="AC941" s="142">
        <f t="shared" si="88"/>
        <v>0</v>
      </c>
      <c r="AD941" s="4"/>
      <c r="AE941" s="4" t="s">
        <v>2037</v>
      </c>
      <c r="AF941" s="252" t="s">
        <v>7446</v>
      </c>
      <c r="AG941" s="4"/>
      <c r="AH941" s="4"/>
      <c r="AI941" s="4"/>
      <c r="AJ941" s="4"/>
      <c r="AK941" s="4"/>
    </row>
    <row r="942" spans="2:37">
      <c r="B942" s="175" t="s">
        <v>5175</v>
      </c>
      <c r="C942" s="174" t="s">
        <v>160</v>
      </c>
      <c r="D942" s="4" t="s">
        <v>2550</v>
      </c>
      <c r="E942" s="4" t="s">
        <v>1831</v>
      </c>
      <c r="F942" s="4" t="s">
        <v>1060</v>
      </c>
      <c r="G942" s="4" t="s">
        <v>7447</v>
      </c>
      <c r="H942" s="4" t="s">
        <v>1421</v>
      </c>
      <c r="I942" s="4" t="s">
        <v>1422</v>
      </c>
      <c r="J942" s="4" t="s">
        <v>7448</v>
      </c>
      <c r="K942" s="139">
        <v>4021708875</v>
      </c>
      <c r="L942" s="139">
        <v>4021708875</v>
      </c>
      <c r="M942" s="4" t="s">
        <v>5713</v>
      </c>
      <c r="N942" s="4" t="s">
        <v>2552</v>
      </c>
      <c r="O942" s="4" t="s">
        <v>2823</v>
      </c>
      <c r="P942" s="186">
        <f t="shared" si="86"/>
        <v>4021708875</v>
      </c>
      <c r="Q942" s="186">
        <f t="shared" si="90"/>
        <v>0</v>
      </c>
      <c r="R942" s="4">
        <v>48</v>
      </c>
      <c r="S942" s="4" t="s">
        <v>70</v>
      </c>
      <c r="T942" s="4" t="s">
        <v>70</v>
      </c>
      <c r="U942" s="140">
        <v>45341</v>
      </c>
      <c r="V942" s="4" t="s">
        <v>1884</v>
      </c>
      <c r="W942" s="4" t="s">
        <v>1954</v>
      </c>
      <c r="X942" s="146" t="s">
        <v>70</v>
      </c>
      <c r="Y942" s="140">
        <v>45365</v>
      </c>
      <c r="Z942" s="4" t="s">
        <v>1885</v>
      </c>
      <c r="AA942" s="4" t="s">
        <v>1886</v>
      </c>
      <c r="AB942" s="141">
        <f t="shared" si="87"/>
        <v>4021708875</v>
      </c>
      <c r="AC942" s="142">
        <f t="shared" si="88"/>
        <v>0</v>
      </c>
      <c r="AD942" s="4"/>
      <c r="AE942" s="4" t="s">
        <v>2037</v>
      </c>
      <c r="AF942" s="252" t="s">
        <v>7446</v>
      </c>
      <c r="AG942" s="4"/>
      <c r="AH942" s="4"/>
      <c r="AI942" s="4"/>
      <c r="AJ942" s="4"/>
      <c r="AK942" s="4"/>
    </row>
    <row r="943" spans="2:37">
      <c r="B943" s="175" t="s">
        <v>5175</v>
      </c>
      <c r="C943" s="174" t="s">
        <v>160</v>
      </c>
      <c r="D943" s="4" t="s">
        <v>2550</v>
      </c>
      <c r="E943" s="4" t="s">
        <v>1831</v>
      </c>
      <c r="F943" s="4" t="s">
        <v>1060</v>
      </c>
      <c r="G943" s="4" t="s">
        <v>7449</v>
      </c>
      <c r="H943" s="4" t="s">
        <v>1421</v>
      </c>
      <c r="I943" s="4" t="s">
        <v>1422</v>
      </c>
      <c r="J943" s="4" t="s">
        <v>7450</v>
      </c>
      <c r="K943" s="139">
        <v>5082633951</v>
      </c>
      <c r="L943" s="139">
        <v>5082633951</v>
      </c>
      <c r="M943" s="4" t="s">
        <v>5713</v>
      </c>
      <c r="N943" s="4" t="s">
        <v>2556</v>
      </c>
      <c r="O943" s="4" t="s">
        <v>2823</v>
      </c>
      <c r="P943" s="186">
        <f t="shared" si="86"/>
        <v>5082633951</v>
      </c>
      <c r="Q943" s="186">
        <f t="shared" si="90"/>
        <v>0</v>
      </c>
      <c r="R943" s="4">
        <v>48</v>
      </c>
      <c r="S943" s="4" t="s">
        <v>70</v>
      </c>
      <c r="T943" s="4" t="s">
        <v>70</v>
      </c>
      <c r="U943" s="140">
        <v>45341</v>
      </c>
      <c r="V943" s="4" t="s">
        <v>1884</v>
      </c>
      <c r="W943" s="4" t="s">
        <v>1954</v>
      </c>
      <c r="X943" s="146" t="s">
        <v>70</v>
      </c>
      <c r="Y943" s="140">
        <v>45365</v>
      </c>
      <c r="Z943" s="4" t="s">
        <v>1885</v>
      </c>
      <c r="AA943" s="4" t="s">
        <v>1886</v>
      </c>
      <c r="AB943" s="141">
        <f t="shared" si="87"/>
        <v>5082633951</v>
      </c>
      <c r="AC943" s="142">
        <f t="shared" si="88"/>
        <v>0</v>
      </c>
      <c r="AD943" s="4"/>
      <c r="AE943" s="4" t="s">
        <v>2037</v>
      </c>
      <c r="AF943" s="252" t="s">
        <v>7446</v>
      </c>
      <c r="AG943" s="4"/>
      <c r="AH943" s="4"/>
      <c r="AI943" s="4"/>
      <c r="AJ943" s="4"/>
      <c r="AK943" s="4"/>
    </row>
    <row r="944" spans="2:37">
      <c r="B944" s="175" t="s">
        <v>5175</v>
      </c>
      <c r="C944" s="174" t="s">
        <v>160</v>
      </c>
      <c r="D944" s="4" t="s">
        <v>2550</v>
      </c>
      <c r="E944" s="4" t="s">
        <v>1831</v>
      </c>
      <c r="F944" s="4" t="s">
        <v>1060</v>
      </c>
      <c r="G944" s="4" t="s">
        <v>7451</v>
      </c>
      <c r="H944" s="4" t="s">
        <v>1421</v>
      </c>
      <c r="I944" s="4" t="s">
        <v>1422</v>
      </c>
      <c r="J944" s="4" t="s">
        <v>7452</v>
      </c>
      <c r="K944" s="139">
        <v>2117417823</v>
      </c>
      <c r="L944" s="139">
        <v>2117417823</v>
      </c>
      <c r="M944" s="4" t="s">
        <v>5643</v>
      </c>
      <c r="N944" s="4" t="s">
        <v>2564</v>
      </c>
      <c r="O944" s="4" t="s">
        <v>2942</v>
      </c>
      <c r="P944" s="186">
        <f t="shared" si="86"/>
        <v>2117417823</v>
      </c>
      <c r="Q944" s="186">
        <f t="shared" si="90"/>
        <v>0</v>
      </c>
      <c r="R944" s="4">
        <v>48</v>
      </c>
      <c r="S944" s="4" t="s">
        <v>70</v>
      </c>
      <c r="T944" s="4" t="s">
        <v>70</v>
      </c>
      <c r="U944" s="140">
        <v>45341</v>
      </c>
      <c r="V944" s="4" t="s">
        <v>1884</v>
      </c>
      <c r="W944" s="4" t="s">
        <v>1954</v>
      </c>
      <c r="X944" s="146" t="s">
        <v>70</v>
      </c>
      <c r="Y944" s="140">
        <v>45365</v>
      </c>
      <c r="Z944" s="4" t="s">
        <v>1885</v>
      </c>
      <c r="AA944" s="4" t="s">
        <v>1886</v>
      </c>
      <c r="AB944" s="141">
        <f t="shared" si="87"/>
        <v>2117417823</v>
      </c>
      <c r="AC944" s="142">
        <f t="shared" si="88"/>
        <v>0</v>
      </c>
      <c r="AD944" s="4"/>
      <c r="AE944" s="4" t="s">
        <v>2037</v>
      </c>
      <c r="AF944" s="252" t="s">
        <v>7446</v>
      </c>
      <c r="AG944" s="4"/>
      <c r="AH944" s="4"/>
      <c r="AI944" s="4"/>
      <c r="AJ944" s="4"/>
      <c r="AK944" s="4"/>
    </row>
    <row r="945" spans="2:37">
      <c r="B945" s="175" t="s">
        <v>5175</v>
      </c>
      <c r="C945" s="174" t="s">
        <v>160</v>
      </c>
      <c r="D945" s="4" t="s">
        <v>2550</v>
      </c>
      <c r="E945" s="4" t="s">
        <v>1831</v>
      </c>
      <c r="F945" s="4" t="s">
        <v>1060</v>
      </c>
      <c r="G945" s="4" t="s">
        <v>7453</v>
      </c>
      <c r="H945" s="4" t="s">
        <v>1421</v>
      </c>
      <c r="I945" s="4" t="s">
        <v>1422</v>
      </c>
      <c r="J945" s="4" t="s">
        <v>7454</v>
      </c>
      <c r="K945" s="139">
        <v>2691089282</v>
      </c>
      <c r="L945" s="139">
        <v>2691089282</v>
      </c>
      <c r="M945" s="4" t="s">
        <v>5643</v>
      </c>
      <c r="N945" s="4" t="s">
        <v>2564</v>
      </c>
      <c r="O945" s="4" t="s">
        <v>2942</v>
      </c>
      <c r="P945" s="186">
        <f t="shared" si="86"/>
        <v>2691089282</v>
      </c>
      <c r="Q945" s="186">
        <f t="shared" si="90"/>
        <v>0</v>
      </c>
      <c r="R945" s="4">
        <v>48</v>
      </c>
      <c r="S945" s="4" t="s">
        <v>70</v>
      </c>
      <c r="T945" s="4" t="s">
        <v>70</v>
      </c>
      <c r="U945" s="140">
        <v>45341</v>
      </c>
      <c r="V945" s="4" t="s">
        <v>1884</v>
      </c>
      <c r="W945" s="4" t="s">
        <v>1954</v>
      </c>
      <c r="X945" s="146" t="s">
        <v>70</v>
      </c>
      <c r="Y945" s="140">
        <v>45365</v>
      </c>
      <c r="Z945" s="4" t="s">
        <v>1885</v>
      </c>
      <c r="AA945" s="4" t="s">
        <v>1886</v>
      </c>
      <c r="AB945" s="141">
        <f t="shared" si="87"/>
        <v>2691089282</v>
      </c>
      <c r="AC945" s="142">
        <f t="shared" si="88"/>
        <v>0</v>
      </c>
      <c r="AD945" s="4"/>
      <c r="AE945" s="4" t="s">
        <v>2037</v>
      </c>
      <c r="AF945" s="252" t="s">
        <v>7446</v>
      </c>
      <c r="AG945" s="4"/>
      <c r="AH945" s="4"/>
      <c r="AI945" s="4"/>
      <c r="AJ945" s="4"/>
      <c r="AK945" s="4"/>
    </row>
    <row r="946" spans="2:37">
      <c r="B946" s="175" t="s">
        <v>5175</v>
      </c>
      <c r="C946" s="174" t="s">
        <v>160</v>
      </c>
      <c r="D946" s="4" t="s">
        <v>2550</v>
      </c>
      <c r="E946" s="4" t="s">
        <v>1831</v>
      </c>
      <c r="F946" s="4" t="s">
        <v>1060</v>
      </c>
      <c r="G946" s="4" t="s">
        <v>7455</v>
      </c>
      <c r="H946" s="4" t="s">
        <v>1421</v>
      </c>
      <c r="I946" s="4" t="s">
        <v>1422</v>
      </c>
      <c r="J946" s="4" t="s">
        <v>7456</v>
      </c>
      <c r="K946" s="139">
        <v>2676889596</v>
      </c>
      <c r="L946" s="139">
        <v>2676889596</v>
      </c>
      <c r="M946" s="4" t="s">
        <v>5643</v>
      </c>
      <c r="N946" s="4" t="s">
        <v>3368</v>
      </c>
      <c r="O946" s="4" t="s">
        <v>2942</v>
      </c>
      <c r="P946" s="186">
        <f t="shared" si="86"/>
        <v>2676889596</v>
      </c>
      <c r="Q946" s="186">
        <f t="shared" si="90"/>
        <v>0</v>
      </c>
      <c r="R946" s="4">
        <v>48</v>
      </c>
      <c r="S946" s="4" t="s">
        <v>70</v>
      </c>
      <c r="T946" s="4" t="s">
        <v>70</v>
      </c>
      <c r="U946" s="140">
        <v>45341</v>
      </c>
      <c r="V946" s="4" t="s">
        <v>1884</v>
      </c>
      <c r="W946" s="4" t="s">
        <v>1954</v>
      </c>
      <c r="X946" s="146" t="s">
        <v>70</v>
      </c>
      <c r="Y946" s="140">
        <v>45365</v>
      </c>
      <c r="Z946" s="4" t="s">
        <v>1885</v>
      </c>
      <c r="AA946" s="4" t="s">
        <v>1886</v>
      </c>
      <c r="AB946" s="141">
        <f t="shared" si="87"/>
        <v>2676889596</v>
      </c>
      <c r="AC946" s="142">
        <f t="shared" si="88"/>
        <v>0</v>
      </c>
      <c r="AD946" s="4"/>
      <c r="AE946" s="4" t="s">
        <v>2037</v>
      </c>
      <c r="AF946" s="252" t="s">
        <v>7446</v>
      </c>
      <c r="AG946" s="4"/>
      <c r="AH946" s="4"/>
      <c r="AI946" s="4"/>
      <c r="AJ946" s="4"/>
      <c r="AK946" s="4"/>
    </row>
    <row r="947" spans="2:37">
      <c r="B947" s="175" t="s">
        <v>5175</v>
      </c>
      <c r="C947" s="174" t="s">
        <v>160</v>
      </c>
      <c r="D947" s="4" t="s">
        <v>2550</v>
      </c>
      <c r="E947" s="4" t="s">
        <v>1831</v>
      </c>
      <c r="F947" s="4" t="s">
        <v>1060</v>
      </c>
      <c r="G947" s="4" t="s">
        <v>7457</v>
      </c>
      <c r="H947" s="4" t="s">
        <v>1421</v>
      </c>
      <c r="I947" s="4" t="s">
        <v>1422</v>
      </c>
      <c r="J947" s="4" t="s">
        <v>7458</v>
      </c>
      <c r="K947" s="139">
        <v>2701809483</v>
      </c>
      <c r="L947" s="139">
        <v>2701809483</v>
      </c>
      <c r="M947" s="4" t="s">
        <v>5643</v>
      </c>
      <c r="N947" s="4" t="s">
        <v>3368</v>
      </c>
      <c r="O947" s="4" t="s">
        <v>2942</v>
      </c>
      <c r="P947" s="186">
        <f t="shared" si="86"/>
        <v>2701809483</v>
      </c>
      <c r="Q947" s="186">
        <f t="shared" si="90"/>
        <v>0</v>
      </c>
      <c r="R947" s="4">
        <v>48</v>
      </c>
      <c r="S947" s="4" t="s">
        <v>70</v>
      </c>
      <c r="T947" s="4" t="s">
        <v>70</v>
      </c>
      <c r="U947" s="140">
        <v>45341</v>
      </c>
      <c r="V947" s="4" t="s">
        <v>1884</v>
      </c>
      <c r="W947" s="4" t="s">
        <v>1954</v>
      </c>
      <c r="X947" s="146" t="s">
        <v>70</v>
      </c>
      <c r="Y947" s="140">
        <v>45365</v>
      </c>
      <c r="Z947" s="4" t="s">
        <v>1885</v>
      </c>
      <c r="AA947" s="4" t="s">
        <v>1886</v>
      </c>
      <c r="AB947" s="141">
        <f t="shared" si="87"/>
        <v>2701809483</v>
      </c>
      <c r="AC947" s="142">
        <f t="shared" si="88"/>
        <v>0</v>
      </c>
      <c r="AD947" s="4"/>
      <c r="AE947" s="4" t="s">
        <v>2037</v>
      </c>
      <c r="AF947" s="252" t="s">
        <v>7446</v>
      </c>
      <c r="AG947" s="4"/>
      <c r="AH947" s="4"/>
      <c r="AI947" s="4"/>
      <c r="AJ947" s="4"/>
      <c r="AK947" s="4"/>
    </row>
    <row r="948" spans="2:37">
      <c r="B948" s="175" t="s">
        <v>5175</v>
      </c>
      <c r="C948" s="174" t="s">
        <v>160</v>
      </c>
      <c r="D948" s="4" t="s">
        <v>2550</v>
      </c>
      <c r="E948" s="4" t="s">
        <v>1831</v>
      </c>
      <c r="F948" s="4" t="s">
        <v>1060</v>
      </c>
      <c r="G948" s="4" t="s">
        <v>7459</v>
      </c>
      <c r="H948" s="4" t="s">
        <v>1421</v>
      </c>
      <c r="I948" s="4" t="s">
        <v>1422</v>
      </c>
      <c r="J948" s="4" t="s">
        <v>7460</v>
      </c>
      <c r="K948" s="139">
        <v>2033729880</v>
      </c>
      <c r="L948" s="139">
        <v>2033729880</v>
      </c>
      <c r="M948" s="4" t="s">
        <v>5643</v>
      </c>
      <c r="N948" s="4" t="s">
        <v>3368</v>
      </c>
      <c r="O948" s="4" t="s">
        <v>2942</v>
      </c>
      <c r="P948" s="186">
        <f t="shared" si="86"/>
        <v>2033729880</v>
      </c>
      <c r="Q948" s="186">
        <f t="shared" si="90"/>
        <v>0</v>
      </c>
      <c r="R948" s="4">
        <v>48</v>
      </c>
      <c r="S948" s="4" t="s">
        <v>70</v>
      </c>
      <c r="T948" s="4" t="s">
        <v>70</v>
      </c>
      <c r="U948" s="140">
        <v>45341</v>
      </c>
      <c r="V948" s="4" t="s">
        <v>1884</v>
      </c>
      <c r="W948" s="4" t="s">
        <v>1954</v>
      </c>
      <c r="X948" s="146" t="s">
        <v>70</v>
      </c>
      <c r="Y948" s="140">
        <v>45365</v>
      </c>
      <c r="Z948" s="4" t="s">
        <v>1885</v>
      </c>
      <c r="AA948" s="4" t="s">
        <v>1886</v>
      </c>
      <c r="AB948" s="141">
        <f t="shared" si="87"/>
        <v>2033729880</v>
      </c>
      <c r="AC948" s="142">
        <f t="shared" si="88"/>
        <v>0</v>
      </c>
      <c r="AD948" s="4"/>
      <c r="AE948" s="4" t="s">
        <v>2037</v>
      </c>
      <c r="AF948" s="252" t="s">
        <v>7446</v>
      </c>
      <c r="AG948" s="4"/>
      <c r="AH948" s="4"/>
      <c r="AI948" s="4"/>
      <c r="AJ948" s="4"/>
      <c r="AK948" s="4"/>
    </row>
    <row r="949" spans="2:37">
      <c r="B949" s="175" t="s">
        <v>5175</v>
      </c>
      <c r="C949" s="174" t="s">
        <v>160</v>
      </c>
      <c r="D949" s="4" t="s">
        <v>2550</v>
      </c>
      <c r="E949" s="4" t="s">
        <v>1831</v>
      </c>
      <c r="F949" s="4" t="s">
        <v>1060</v>
      </c>
      <c r="G949" s="4" t="s">
        <v>7461</v>
      </c>
      <c r="H949" s="4" t="s">
        <v>1421</v>
      </c>
      <c r="I949" s="4" t="s">
        <v>1422</v>
      </c>
      <c r="J949" s="4" t="s">
        <v>7462</v>
      </c>
      <c r="K949" s="139">
        <v>2748090852</v>
      </c>
      <c r="L949" s="139">
        <v>2748090852</v>
      </c>
      <c r="M949" s="4" t="s">
        <v>5643</v>
      </c>
      <c r="N949" s="4" t="s">
        <v>3368</v>
      </c>
      <c r="O949" s="4" t="s">
        <v>2942</v>
      </c>
      <c r="P949" s="186">
        <f t="shared" si="86"/>
        <v>2748090852</v>
      </c>
      <c r="Q949" s="186">
        <f t="shared" si="90"/>
        <v>0</v>
      </c>
      <c r="R949" s="4">
        <v>48</v>
      </c>
      <c r="S949" s="4" t="s">
        <v>70</v>
      </c>
      <c r="T949" s="4" t="s">
        <v>70</v>
      </c>
      <c r="U949" s="140">
        <v>45341</v>
      </c>
      <c r="V949" s="4" t="s">
        <v>1884</v>
      </c>
      <c r="W949" s="4" t="s">
        <v>1954</v>
      </c>
      <c r="X949" s="146" t="s">
        <v>70</v>
      </c>
      <c r="Y949" s="140">
        <v>45365</v>
      </c>
      <c r="Z949" s="4" t="s">
        <v>1885</v>
      </c>
      <c r="AA949" s="4" t="s">
        <v>1886</v>
      </c>
      <c r="AB949" s="141">
        <f t="shared" si="87"/>
        <v>2748090852</v>
      </c>
      <c r="AC949" s="142">
        <f t="shared" si="88"/>
        <v>0</v>
      </c>
      <c r="AD949" s="4"/>
      <c r="AE949" s="4" t="s">
        <v>2037</v>
      </c>
      <c r="AF949" s="252" t="s">
        <v>7446</v>
      </c>
      <c r="AG949" s="4"/>
      <c r="AH949" s="4"/>
      <c r="AI949" s="4"/>
      <c r="AJ949" s="4"/>
      <c r="AK949" s="4"/>
    </row>
    <row r="950" spans="2:37">
      <c r="B950" s="175" t="s">
        <v>5175</v>
      </c>
      <c r="C950" s="174" t="s">
        <v>160</v>
      </c>
      <c r="D950" s="4" t="s">
        <v>2550</v>
      </c>
      <c r="E950" s="4" t="s">
        <v>1831</v>
      </c>
      <c r="F950" s="4" t="s">
        <v>1060</v>
      </c>
      <c r="G950" s="4" t="s">
        <v>7463</v>
      </c>
      <c r="H950" s="4" t="s">
        <v>1421</v>
      </c>
      <c r="I950" s="4" t="s">
        <v>1422</v>
      </c>
      <c r="J950" s="4" t="s">
        <v>7464</v>
      </c>
      <c r="K950" s="139">
        <v>2860097906</v>
      </c>
      <c r="L950" s="139">
        <v>2860097906</v>
      </c>
      <c r="M950" s="4" t="s">
        <v>5643</v>
      </c>
      <c r="N950" s="4" t="s">
        <v>2711</v>
      </c>
      <c r="O950" s="4" t="s">
        <v>5587</v>
      </c>
      <c r="P950" s="186">
        <f t="shared" si="86"/>
        <v>2860097906</v>
      </c>
      <c r="Q950" s="186">
        <f t="shared" si="90"/>
        <v>0</v>
      </c>
      <c r="R950" s="4">
        <v>48</v>
      </c>
      <c r="S950" s="4" t="s">
        <v>70</v>
      </c>
      <c r="T950" s="4" t="s">
        <v>70</v>
      </c>
      <c r="U950" s="140">
        <v>45341</v>
      </c>
      <c r="V950" s="4" t="s">
        <v>1884</v>
      </c>
      <c r="W950" s="4" t="s">
        <v>1954</v>
      </c>
      <c r="X950" s="146" t="s">
        <v>70</v>
      </c>
      <c r="Y950" s="140">
        <v>45365</v>
      </c>
      <c r="Z950" s="4" t="s">
        <v>1885</v>
      </c>
      <c r="AA950" s="4" t="s">
        <v>1886</v>
      </c>
      <c r="AB950" s="141">
        <f t="shared" si="87"/>
        <v>2860097906</v>
      </c>
      <c r="AC950" s="142">
        <f t="shared" si="88"/>
        <v>0</v>
      </c>
      <c r="AD950" s="4"/>
      <c r="AE950" s="4" t="s">
        <v>2037</v>
      </c>
      <c r="AF950" s="252" t="s">
        <v>7446</v>
      </c>
      <c r="AG950" s="4"/>
      <c r="AH950" s="4"/>
      <c r="AI950" s="4"/>
      <c r="AJ950" s="4"/>
      <c r="AK950" s="4"/>
    </row>
    <row r="951" spans="2:37">
      <c r="B951" s="175" t="s">
        <v>5175</v>
      </c>
      <c r="C951" s="174" t="s">
        <v>160</v>
      </c>
      <c r="D951" s="4" t="s">
        <v>2550</v>
      </c>
      <c r="E951" s="4" t="s">
        <v>1831</v>
      </c>
      <c r="F951" s="4" t="s">
        <v>1060</v>
      </c>
      <c r="G951" s="4" t="s">
        <v>7465</v>
      </c>
      <c r="H951" s="4" t="s">
        <v>1421</v>
      </c>
      <c r="I951" s="4" t="s">
        <v>1422</v>
      </c>
      <c r="J951" s="4" t="s">
        <v>7466</v>
      </c>
      <c r="K951" s="139">
        <v>2752091805</v>
      </c>
      <c r="L951" s="139">
        <v>2752091805</v>
      </c>
      <c r="M951" s="4" t="s">
        <v>5643</v>
      </c>
      <c r="N951" s="4" t="s">
        <v>1911</v>
      </c>
      <c r="O951" s="4" t="s">
        <v>3590</v>
      </c>
      <c r="P951" s="186">
        <f t="shared" si="86"/>
        <v>2752091805</v>
      </c>
      <c r="Q951" s="186">
        <f t="shared" si="90"/>
        <v>0</v>
      </c>
      <c r="R951" s="4">
        <v>48</v>
      </c>
      <c r="S951" s="4" t="s">
        <v>70</v>
      </c>
      <c r="T951" s="4" t="s">
        <v>70</v>
      </c>
      <c r="U951" s="140">
        <v>45341</v>
      </c>
      <c r="V951" s="4" t="s">
        <v>1884</v>
      </c>
      <c r="W951" s="4" t="s">
        <v>1954</v>
      </c>
      <c r="X951" s="146" t="s">
        <v>70</v>
      </c>
      <c r="Y951" s="140">
        <v>45365</v>
      </c>
      <c r="Z951" s="4" t="s">
        <v>1885</v>
      </c>
      <c r="AA951" s="4" t="s">
        <v>1886</v>
      </c>
      <c r="AB951" s="141">
        <f t="shared" si="87"/>
        <v>2752091805</v>
      </c>
      <c r="AC951" s="142">
        <f t="shared" si="88"/>
        <v>0</v>
      </c>
      <c r="AD951" s="4"/>
      <c r="AE951" s="4" t="s">
        <v>2037</v>
      </c>
      <c r="AF951" s="252" t="s">
        <v>7446</v>
      </c>
      <c r="AG951" s="4"/>
      <c r="AH951" s="4"/>
      <c r="AI951" s="4"/>
      <c r="AJ951" s="4"/>
      <c r="AK951" s="4"/>
    </row>
    <row r="952" spans="2:37">
      <c r="B952" s="175" t="s">
        <v>5175</v>
      </c>
      <c r="C952" s="174" t="s">
        <v>160</v>
      </c>
      <c r="D952" s="4" t="s">
        <v>2550</v>
      </c>
      <c r="E952" s="4" t="s">
        <v>1831</v>
      </c>
      <c r="F952" s="4" t="s">
        <v>1060</v>
      </c>
      <c r="G952" s="4" t="s">
        <v>7467</v>
      </c>
      <c r="H952" s="4" t="s">
        <v>1421</v>
      </c>
      <c r="I952" s="4" t="s">
        <v>1422</v>
      </c>
      <c r="J952" s="4" t="s">
        <v>7468</v>
      </c>
      <c r="K952" s="139">
        <v>2587160936</v>
      </c>
      <c r="L952" s="139">
        <v>2587160936</v>
      </c>
      <c r="M952" s="4" t="s">
        <v>5643</v>
      </c>
      <c r="N952" s="4" t="s">
        <v>1911</v>
      </c>
      <c r="O952" s="4" t="s">
        <v>3590</v>
      </c>
      <c r="P952" s="186">
        <f t="shared" si="86"/>
        <v>2587160936</v>
      </c>
      <c r="Q952" s="186">
        <f t="shared" si="90"/>
        <v>0</v>
      </c>
      <c r="R952" s="4">
        <v>48</v>
      </c>
      <c r="S952" s="4" t="s">
        <v>70</v>
      </c>
      <c r="T952" s="4" t="s">
        <v>70</v>
      </c>
      <c r="U952" s="140">
        <v>45341</v>
      </c>
      <c r="V952" s="4" t="s">
        <v>1884</v>
      </c>
      <c r="W952" s="4" t="s">
        <v>1954</v>
      </c>
      <c r="X952" s="146" t="s">
        <v>70</v>
      </c>
      <c r="Y952" s="140">
        <v>45365</v>
      </c>
      <c r="Z952" s="4" t="s">
        <v>1885</v>
      </c>
      <c r="AA952" s="4" t="s">
        <v>1886</v>
      </c>
      <c r="AB952" s="141">
        <f t="shared" si="87"/>
        <v>2587160936</v>
      </c>
      <c r="AC952" s="142">
        <f t="shared" si="88"/>
        <v>0</v>
      </c>
      <c r="AD952" s="4"/>
      <c r="AE952" s="4" t="s">
        <v>2037</v>
      </c>
      <c r="AF952" s="252" t="s">
        <v>7446</v>
      </c>
      <c r="AG952" s="4"/>
      <c r="AH952" s="4"/>
      <c r="AI952" s="4"/>
      <c r="AJ952" s="4"/>
      <c r="AK952" s="4"/>
    </row>
    <row r="953" spans="2:37">
      <c r="B953" s="175" t="s">
        <v>5175</v>
      </c>
      <c r="C953" s="174" t="s">
        <v>160</v>
      </c>
      <c r="D953" s="4" t="s">
        <v>2550</v>
      </c>
      <c r="E953" s="4" t="s">
        <v>1831</v>
      </c>
      <c r="F953" s="4" t="s">
        <v>1060</v>
      </c>
      <c r="G953" s="4" t="s">
        <v>7469</v>
      </c>
      <c r="H953" s="4" t="s">
        <v>1421</v>
      </c>
      <c r="I953" s="4" t="s">
        <v>1422</v>
      </c>
      <c r="J953" s="4" t="s">
        <v>7470</v>
      </c>
      <c r="K953" s="139">
        <v>2721644551</v>
      </c>
      <c r="L953" s="139">
        <v>2721644551</v>
      </c>
      <c r="M953" s="4" t="s">
        <v>5643</v>
      </c>
      <c r="N953" s="4" t="s">
        <v>2715</v>
      </c>
      <c r="O953" s="4" t="s">
        <v>3102</v>
      </c>
      <c r="P953" s="186">
        <f t="shared" si="86"/>
        <v>2721644551</v>
      </c>
      <c r="Q953" s="186">
        <f t="shared" si="90"/>
        <v>0</v>
      </c>
      <c r="R953" s="4">
        <v>48</v>
      </c>
      <c r="S953" s="4" t="s">
        <v>70</v>
      </c>
      <c r="T953" s="4" t="s">
        <v>70</v>
      </c>
      <c r="U953" s="140">
        <v>45341</v>
      </c>
      <c r="V953" s="4" t="s">
        <v>1884</v>
      </c>
      <c r="W953" s="4" t="s">
        <v>1954</v>
      </c>
      <c r="X953" s="146" t="s">
        <v>70</v>
      </c>
      <c r="Y953" s="140">
        <v>45365</v>
      </c>
      <c r="Z953" s="4" t="s">
        <v>1885</v>
      </c>
      <c r="AA953" s="4" t="s">
        <v>1886</v>
      </c>
      <c r="AB953" s="141">
        <f t="shared" si="87"/>
        <v>2721644551</v>
      </c>
      <c r="AC953" s="142">
        <f t="shared" si="88"/>
        <v>0</v>
      </c>
      <c r="AD953" s="4"/>
      <c r="AE953" s="4" t="s">
        <v>2037</v>
      </c>
      <c r="AF953" s="252" t="s">
        <v>7446</v>
      </c>
      <c r="AG953" s="4"/>
      <c r="AH953" s="4"/>
      <c r="AI953" s="4"/>
      <c r="AJ953" s="4"/>
      <c r="AK953" s="4"/>
    </row>
    <row r="954" spans="2:37">
      <c r="B954" s="175" t="s">
        <v>5175</v>
      </c>
      <c r="C954" s="174" t="s">
        <v>160</v>
      </c>
      <c r="D954" s="4" t="s">
        <v>2550</v>
      </c>
      <c r="E954" s="4" t="s">
        <v>1831</v>
      </c>
      <c r="F954" s="4" t="s">
        <v>1060</v>
      </c>
      <c r="G954" s="4" t="s">
        <v>7471</v>
      </c>
      <c r="H954" s="4" t="s">
        <v>1421</v>
      </c>
      <c r="I954" s="4" t="s">
        <v>1422</v>
      </c>
      <c r="J954" s="4" t="s">
        <v>7472</v>
      </c>
      <c r="K954" s="139">
        <v>2796142868</v>
      </c>
      <c r="L954" s="139">
        <v>2796142868</v>
      </c>
      <c r="M954" s="4" t="s">
        <v>5643</v>
      </c>
      <c r="N954" s="4" t="s">
        <v>3232</v>
      </c>
      <c r="O954" s="4" t="s">
        <v>3102</v>
      </c>
      <c r="P954" s="186">
        <f t="shared" si="86"/>
        <v>2796142868</v>
      </c>
      <c r="Q954" s="186">
        <f t="shared" si="90"/>
        <v>0</v>
      </c>
      <c r="R954" s="4">
        <v>48</v>
      </c>
      <c r="S954" s="4" t="s">
        <v>70</v>
      </c>
      <c r="T954" s="4" t="s">
        <v>70</v>
      </c>
      <c r="U954" s="140">
        <v>45341</v>
      </c>
      <c r="V954" s="4" t="s">
        <v>1884</v>
      </c>
      <c r="W954" s="4" t="s">
        <v>1954</v>
      </c>
      <c r="X954" s="146" t="s">
        <v>70</v>
      </c>
      <c r="Y954" s="140">
        <v>45365</v>
      </c>
      <c r="Z954" s="4" t="s">
        <v>1885</v>
      </c>
      <c r="AA954" s="4" t="s">
        <v>1886</v>
      </c>
      <c r="AB954" s="141">
        <f t="shared" si="87"/>
        <v>2796142868</v>
      </c>
      <c r="AC954" s="142">
        <f t="shared" si="88"/>
        <v>0</v>
      </c>
      <c r="AD954" s="4"/>
      <c r="AE954" s="4" t="s">
        <v>2037</v>
      </c>
      <c r="AF954" s="252" t="s">
        <v>7446</v>
      </c>
      <c r="AG954" s="4"/>
      <c r="AH954" s="4"/>
      <c r="AI954" s="4"/>
      <c r="AJ954" s="4"/>
      <c r="AK954" s="4"/>
    </row>
    <row r="955" spans="2:37">
      <c r="B955" s="175" t="s">
        <v>5175</v>
      </c>
      <c r="C955" s="174" t="s">
        <v>160</v>
      </c>
      <c r="D955" s="4" t="s">
        <v>2550</v>
      </c>
      <c r="E955" s="4" t="s">
        <v>1831</v>
      </c>
      <c r="F955" s="4" t="s">
        <v>1060</v>
      </c>
      <c r="G955" s="4" t="s">
        <v>7473</v>
      </c>
      <c r="H955" s="4" t="s">
        <v>1421</v>
      </c>
      <c r="I955" s="4" t="s">
        <v>1422</v>
      </c>
      <c r="J955" s="4" t="s">
        <v>7474</v>
      </c>
      <c r="K955" s="139">
        <v>3025076766</v>
      </c>
      <c r="L955" s="139">
        <v>3025076766</v>
      </c>
      <c r="M955" s="4" t="s">
        <v>6736</v>
      </c>
      <c r="N955" s="4" t="s">
        <v>3232</v>
      </c>
      <c r="O955" s="4" t="s">
        <v>3102</v>
      </c>
      <c r="P955" s="186">
        <f t="shared" si="86"/>
        <v>3025076766</v>
      </c>
      <c r="Q955" s="186">
        <f t="shared" si="90"/>
        <v>0</v>
      </c>
      <c r="R955" s="4">
        <v>48</v>
      </c>
      <c r="S955" s="4" t="s">
        <v>70</v>
      </c>
      <c r="T955" s="4" t="s">
        <v>70</v>
      </c>
      <c r="U955" s="140">
        <v>45341</v>
      </c>
      <c r="V955" s="4" t="s">
        <v>1884</v>
      </c>
      <c r="W955" s="4" t="s">
        <v>1954</v>
      </c>
      <c r="X955" s="146" t="s">
        <v>70</v>
      </c>
      <c r="Y955" s="140">
        <v>45365</v>
      </c>
      <c r="Z955" s="4" t="s">
        <v>1885</v>
      </c>
      <c r="AA955" s="4" t="s">
        <v>1886</v>
      </c>
      <c r="AB955" s="141">
        <f t="shared" si="87"/>
        <v>3025076766</v>
      </c>
      <c r="AC955" s="142">
        <f t="shared" si="88"/>
        <v>0</v>
      </c>
      <c r="AD955" s="4"/>
      <c r="AE955" s="4" t="s">
        <v>2037</v>
      </c>
      <c r="AF955" s="252" t="s">
        <v>7446</v>
      </c>
      <c r="AG955" s="4"/>
      <c r="AH955" s="4"/>
      <c r="AI955" s="4"/>
      <c r="AJ955" s="4"/>
      <c r="AK955" s="4"/>
    </row>
    <row r="956" spans="2:37">
      <c r="B956" s="175" t="s">
        <v>5175</v>
      </c>
      <c r="C956" s="174" t="s">
        <v>160</v>
      </c>
      <c r="D956" s="4" t="s">
        <v>2550</v>
      </c>
      <c r="E956" s="4" t="s">
        <v>1831</v>
      </c>
      <c r="F956" s="4" t="s">
        <v>1060</v>
      </c>
      <c r="G956" s="4" t="s">
        <v>7475</v>
      </c>
      <c r="H956" s="4" t="s">
        <v>1421</v>
      </c>
      <c r="I956" s="4" t="s">
        <v>1422</v>
      </c>
      <c r="J956" s="4" t="s">
        <v>7476</v>
      </c>
      <c r="K956" s="139">
        <v>3066533710</v>
      </c>
      <c r="L956" s="139">
        <v>3066533710</v>
      </c>
      <c r="M956" s="4" t="s">
        <v>6736</v>
      </c>
      <c r="N956" s="4" t="s">
        <v>3232</v>
      </c>
      <c r="O956" s="4" t="s">
        <v>3102</v>
      </c>
      <c r="P956" s="186">
        <f t="shared" si="86"/>
        <v>3066533710</v>
      </c>
      <c r="Q956" s="186">
        <f t="shared" si="90"/>
        <v>0</v>
      </c>
      <c r="R956" s="4">
        <v>48</v>
      </c>
      <c r="S956" s="4" t="s">
        <v>70</v>
      </c>
      <c r="T956" s="4" t="s">
        <v>70</v>
      </c>
      <c r="U956" s="140">
        <v>45341</v>
      </c>
      <c r="V956" s="4" t="s">
        <v>1884</v>
      </c>
      <c r="W956" s="4" t="s">
        <v>1954</v>
      </c>
      <c r="X956" s="146" t="s">
        <v>70</v>
      </c>
      <c r="Y956" s="140">
        <v>45365</v>
      </c>
      <c r="Z956" s="4" t="s">
        <v>1885</v>
      </c>
      <c r="AA956" s="4" t="s">
        <v>1886</v>
      </c>
      <c r="AB956" s="141">
        <f t="shared" si="87"/>
        <v>3066533710</v>
      </c>
      <c r="AC956" s="142">
        <f t="shared" si="88"/>
        <v>0</v>
      </c>
      <c r="AD956" s="4"/>
      <c r="AE956" s="4" t="s">
        <v>2037</v>
      </c>
      <c r="AF956" s="252" t="s">
        <v>7446</v>
      </c>
      <c r="AG956" s="4"/>
      <c r="AH956" s="4"/>
      <c r="AI956" s="4"/>
      <c r="AJ956" s="4"/>
      <c r="AK956" s="4"/>
    </row>
    <row r="957" spans="2:37">
      <c r="B957" s="175" t="s">
        <v>5175</v>
      </c>
      <c r="C957" s="174" t="s">
        <v>160</v>
      </c>
      <c r="D957" s="4" t="s">
        <v>2550</v>
      </c>
      <c r="E957" s="4" t="s">
        <v>1831</v>
      </c>
      <c r="F957" s="4" t="s">
        <v>1060</v>
      </c>
      <c r="G957" s="4" t="s">
        <v>7477</v>
      </c>
      <c r="H957" s="4" t="s">
        <v>1421</v>
      </c>
      <c r="I957" s="4" t="s">
        <v>1422</v>
      </c>
      <c r="J957" s="4" t="s">
        <v>7478</v>
      </c>
      <c r="K957" s="139">
        <v>3169061063</v>
      </c>
      <c r="L957" s="139">
        <v>3169061063</v>
      </c>
      <c r="M957" s="4" t="s">
        <v>6736</v>
      </c>
      <c r="N957" s="4" t="s">
        <v>2454</v>
      </c>
      <c r="O957" s="4" t="s">
        <v>2773</v>
      </c>
      <c r="P957" s="186">
        <f t="shared" si="86"/>
        <v>3169061063</v>
      </c>
      <c r="Q957" s="186">
        <f t="shared" si="90"/>
        <v>0</v>
      </c>
      <c r="R957" s="4">
        <v>48</v>
      </c>
      <c r="S957" s="4" t="s">
        <v>70</v>
      </c>
      <c r="T957" s="4" t="s">
        <v>70</v>
      </c>
      <c r="U957" s="140">
        <v>45341</v>
      </c>
      <c r="V957" s="4" t="s">
        <v>1884</v>
      </c>
      <c r="W957" s="4" t="s">
        <v>1954</v>
      </c>
      <c r="X957" s="146" t="s">
        <v>70</v>
      </c>
      <c r="Y957" s="140">
        <v>45365</v>
      </c>
      <c r="Z957" s="4" t="s">
        <v>1885</v>
      </c>
      <c r="AA957" s="4" t="s">
        <v>1886</v>
      </c>
      <c r="AB957" s="141">
        <f t="shared" si="87"/>
        <v>3169061063</v>
      </c>
      <c r="AC957" s="142">
        <f t="shared" si="88"/>
        <v>0</v>
      </c>
      <c r="AD957" s="4"/>
      <c r="AE957" s="4" t="s">
        <v>2037</v>
      </c>
      <c r="AF957" s="252" t="s">
        <v>7446</v>
      </c>
      <c r="AG957" s="4"/>
      <c r="AH957" s="4"/>
      <c r="AI957" s="4"/>
      <c r="AJ957" s="4"/>
      <c r="AK957" s="4"/>
    </row>
    <row r="958" spans="2:37">
      <c r="B958" s="175" t="s">
        <v>5175</v>
      </c>
      <c r="C958" s="174" t="s">
        <v>160</v>
      </c>
      <c r="D958" s="4" t="s">
        <v>2550</v>
      </c>
      <c r="E958" s="4" t="s">
        <v>1831</v>
      </c>
      <c r="F958" s="4" t="s">
        <v>1060</v>
      </c>
      <c r="G958" s="4" t="s">
        <v>7479</v>
      </c>
      <c r="H958" s="4" t="s">
        <v>1421</v>
      </c>
      <c r="I958" s="4" t="s">
        <v>1422</v>
      </c>
      <c r="J958" s="4" t="s">
        <v>7480</v>
      </c>
      <c r="K958" s="139">
        <v>3162338505</v>
      </c>
      <c r="L958" s="139">
        <v>3162338505</v>
      </c>
      <c r="M958" s="4" t="s">
        <v>6736</v>
      </c>
      <c r="N958" s="4" t="s">
        <v>2454</v>
      </c>
      <c r="O958" s="4" t="s">
        <v>2773</v>
      </c>
      <c r="P958" s="186">
        <f t="shared" si="86"/>
        <v>3162338505</v>
      </c>
      <c r="Q958" s="186">
        <f t="shared" si="90"/>
        <v>0</v>
      </c>
      <c r="R958" s="4">
        <v>48</v>
      </c>
      <c r="S958" s="4" t="s">
        <v>70</v>
      </c>
      <c r="T958" s="4" t="s">
        <v>70</v>
      </c>
      <c r="U958" s="140">
        <v>45341</v>
      </c>
      <c r="V958" s="4" t="s">
        <v>1884</v>
      </c>
      <c r="W958" s="4" t="s">
        <v>1954</v>
      </c>
      <c r="X958" s="146" t="s">
        <v>70</v>
      </c>
      <c r="Y958" s="140">
        <v>45365</v>
      </c>
      <c r="Z958" s="4" t="s">
        <v>1885</v>
      </c>
      <c r="AA958" s="4" t="s">
        <v>1886</v>
      </c>
      <c r="AB958" s="141">
        <f t="shared" si="87"/>
        <v>3162338505</v>
      </c>
      <c r="AC958" s="142">
        <f t="shared" si="88"/>
        <v>0</v>
      </c>
      <c r="AD958" s="4"/>
      <c r="AE958" s="4" t="s">
        <v>2037</v>
      </c>
      <c r="AF958" s="252" t="s">
        <v>7446</v>
      </c>
      <c r="AG958" s="4"/>
      <c r="AH958" s="4"/>
      <c r="AI958" s="4"/>
      <c r="AJ958" s="4"/>
      <c r="AK958" s="4"/>
    </row>
    <row r="959" spans="2:37">
      <c r="B959" s="175" t="s">
        <v>5175</v>
      </c>
      <c r="C959" s="174" t="s">
        <v>160</v>
      </c>
      <c r="D959" s="4" t="s">
        <v>2550</v>
      </c>
      <c r="E959" s="4" t="s">
        <v>1831</v>
      </c>
      <c r="F959" s="4" t="s">
        <v>1060</v>
      </c>
      <c r="G959" s="4" t="s">
        <v>7481</v>
      </c>
      <c r="H959" s="4" t="s">
        <v>1421</v>
      </c>
      <c r="I959" s="4" t="s">
        <v>1422</v>
      </c>
      <c r="J959" s="4" t="s">
        <v>7482</v>
      </c>
      <c r="K959" s="139">
        <v>3528289236</v>
      </c>
      <c r="L959" s="139">
        <v>3528289236</v>
      </c>
      <c r="M959" s="4" t="s">
        <v>6736</v>
      </c>
      <c r="N959" s="4" t="s">
        <v>2454</v>
      </c>
      <c r="O959" s="4" t="s">
        <v>2773</v>
      </c>
      <c r="P959" s="186">
        <f t="shared" si="86"/>
        <v>3528289236</v>
      </c>
      <c r="Q959" s="186">
        <f t="shared" si="90"/>
        <v>0</v>
      </c>
      <c r="R959" s="4">
        <v>48</v>
      </c>
      <c r="S959" s="4" t="s">
        <v>70</v>
      </c>
      <c r="T959" s="4" t="s">
        <v>70</v>
      </c>
      <c r="U959" s="140">
        <v>45341</v>
      </c>
      <c r="V959" s="4" t="s">
        <v>1884</v>
      </c>
      <c r="W959" s="4" t="s">
        <v>1954</v>
      </c>
      <c r="X959" s="146" t="s">
        <v>70</v>
      </c>
      <c r="Y959" s="140">
        <v>45365</v>
      </c>
      <c r="Z959" s="4" t="s">
        <v>1885</v>
      </c>
      <c r="AA959" s="4" t="s">
        <v>1886</v>
      </c>
      <c r="AB959" s="141">
        <f t="shared" si="87"/>
        <v>3528289236</v>
      </c>
      <c r="AC959" s="142">
        <f t="shared" si="88"/>
        <v>0</v>
      </c>
      <c r="AD959" s="4"/>
      <c r="AE959" s="4" t="s">
        <v>2037</v>
      </c>
      <c r="AF959" s="252" t="s">
        <v>7446</v>
      </c>
      <c r="AG959" s="4"/>
      <c r="AH959" s="4"/>
      <c r="AI959" s="4"/>
      <c r="AJ959" s="4"/>
      <c r="AK959" s="4"/>
    </row>
    <row r="960" spans="2:37">
      <c r="B960" s="175" t="s">
        <v>5175</v>
      </c>
      <c r="C960" s="174" t="s">
        <v>160</v>
      </c>
      <c r="D960" s="4" t="s">
        <v>2550</v>
      </c>
      <c r="E960" s="4" t="s">
        <v>1831</v>
      </c>
      <c r="F960" s="4" t="s">
        <v>1060</v>
      </c>
      <c r="G960" s="4" t="s">
        <v>7483</v>
      </c>
      <c r="H960" s="4" t="s">
        <v>1421</v>
      </c>
      <c r="I960" s="4" t="s">
        <v>1422</v>
      </c>
      <c r="J960" s="4" t="s">
        <v>7484</v>
      </c>
      <c r="K960" s="139">
        <v>3258371486</v>
      </c>
      <c r="L960" s="139">
        <v>3258371486</v>
      </c>
      <c r="M960" s="4" t="s">
        <v>6736</v>
      </c>
      <c r="N960" s="4" t="s">
        <v>2579</v>
      </c>
      <c r="O960" s="4" t="s">
        <v>2773</v>
      </c>
      <c r="P960" s="186">
        <f t="shared" si="86"/>
        <v>3258371486</v>
      </c>
      <c r="Q960" s="186">
        <f t="shared" si="90"/>
        <v>0</v>
      </c>
      <c r="R960" s="4">
        <v>48</v>
      </c>
      <c r="S960" s="4" t="s">
        <v>70</v>
      </c>
      <c r="T960" s="4" t="s">
        <v>70</v>
      </c>
      <c r="U960" s="140">
        <v>45341</v>
      </c>
      <c r="V960" s="4" t="s">
        <v>1884</v>
      </c>
      <c r="W960" s="4" t="s">
        <v>1954</v>
      </c>
      <c r="X960" s="146" t="s">
        <v>70</v>
      </c>
      <c r="Y960" s="140">
        <v>45365</v>
      </c>
      <c r="Z960" s="4" t="s">
        <v>1885</v>
      </c>
      <c r="AA960" s="4" t="s">
        <v>1886</v>
      </c>
      <c r="AB960" s="141">
        <f t="shared" si="87"/>
        <v>3258371486</v>
      </c>
      <c r="AC960" s="142">
        <f t="shared" si="88"/>
        <v>0</v>
      </c>
      <c r="AD960" s="4"/>
      <c r="AE960" s="4" t="s">
        <v>2037</v>
      </c>
      <c r="AF960" s="252" t="s">
        <v>7446</v>
      </c>
      <c r="AG960" s="4"/>
      <c r="AH960" s="4"/>
      <c r="AI960" s="4"/>
      <c r="AJ960" s="4"/>
      <c r="AK960" s="4"/>
    </row>
    <row r="961" spans="2:37">
      <c r="B961" s="175" t="s">
        <v>5175</v>
      </c>
      <c r="C961" s="174" t="s">
        <v>160</v>
      </c>
      <c r="D961" s="4" t="s">
        <v>2550</v>
      </c>
      <c r="E961" s="4" t="s">
        <v>1831</v>
      </c>
      <c r="F961" s="4" t="s">
        <v>1060</v>
      </c>
      <c r="G961" s="4" t="s">
        <v>7485</v>
      </c>
      <c r="H961" s="4" t="s">
        <v>1421</v>
      </c>
      <c r="I961" s="4" t="s">
        <v>1422</v>
      </c>
      <c r="J961" s="4" t="s">
        <v>7486</v>
      </c>
      <c r="K961" s="139">
        <v>3196032321</v>
      </c>
      <c r="L961" s="139">
        <v>3196032321</v>
      </c>
      <c r="M961" s="4" t="s">
        <v>6736</v>
      </c>
      <c r="N961" s="4" t="s">
        <v>2579</v>
      </c>
      <c r="O961" s="4" t="s">
        <v>2773</v>
      </c>
      <c r="P961" s="186">
        <f t="shared" si="86"/>
        <v>3196032321</v>
      </c>
      <c r="Q961" s="186">
        <f t="shared" si="90"/>
        <v>0</v>
      </c>
      <c r="R961" s="4">
        <v>48</v>
      </c>
      <c r="S961" s="4" t="s">
        <v>70</v>
      </c>
      <c r="T961" s="4" t="s">
        <v>70</v>
      </c>
      <c r="U961" s="140">
        <v>45341</v>
      </c>
      <c r="V961" s="4" t="s">
        <v>1884</v>
      </c>
      <c r="W961" s="4" t="s">
        <v>1954</v>
      </c>
      <c r="X961" s="146" t="s">
        <v>70</v>
      </c>
      <c r="Y961" s="140">
        <v>45365</v>
      </c>
      <c r="Z961" s="4" t="s">
        <v>1885</v>
      </c>
      <c r="AA961" s="4" t="s">
        <v>1886</v>
      </c>
      <c r="AB961" s="141">
        <f t="shared" si="87"/>
        <v>3196032321</v>
      </c>
      <c r="AC961" s="142">
        <f t="shared" si="88"/>
        <v>0</v>
      </c>
      <c r="AD961" s="4"/>
      <c r="AE961" s="4" t="s">
        <v>2037</v>
      </c>
      <c r="AF961" s="252" t="s">
        <v>7446</v>
      </c>
      <c r="AG961" s="4"/>
      <c r="AH961" s="4"/>
      <c r="AI961" s="4"/>
      <c r="AJ961" s="4"/>
      <c r="AK961" s="4"/>
    </row>
    <row r="962" spans="2:37">
      <c r="B962" s="175" t="s">
        <v>5175</v>
      </c>
      <c r="C962" s="174" t="s">
        <v>160</v>
      </c>
      <c r="D962" s="4" t="s">
        <v>2550</v>
      </c>
      <c r="E962" s="4" t="s">
        <v>1831</v>
      </c>
      <c r="F962" s="4" t="s">
        <v>1060</v>
      </c>
      <c r="G962" s="4" t="s">
        <v>7487</v>
      </c>
      <c r="H962" s="4" t="s">
        <v>1421</v>
      </c>
      <c r="I962" s="4" t="s">
        <v>1422</v>
      </c>
      <c r="J962" s="4" t="s">
        <v>7488</v>
      </c>
      <c r="K962" s="139">
        <v>3484970878</v>
      </c>
      <c r="L962" s="139">
        <v>3484970878</v>
      </c>
      <c r="M962" s="4" t="s">
        <v>6736</v>
      </c>
      <c r="N962" s="4" t="s">
        <v>2579</v>
      </c>
      <c r="O962" s="4" t="s">
        <v>2773</v>
      </c>
      <c r="P962" s="186">
        <f t="shared" si="86"/>
        <v>3484970878</v>
      </c>
      <c r="Q962" s="186">
        <f t="shared" si="90"/>
        <v>0</v>
      </c>
      <c r="R962" s="4">
        <v>48</v>
      </c>
      <c r="S962" s="4" t="s">
        <v>70</v>
      </c>
      <c r="T962" s="4" t="s">
        <v>70</v>
      </c>
      <c r="U962" s="140">
        <v>45341</v>
      </c>
      <c r="V962" s="4" t="s">
        <v>1884</v>
      </c>
      <c r="W962" s="4" t="s">
        <v>1954</v>
      </c>
      <c r="X962" s="146" t="s">
        <v>70</v>
      </c>
      <c r="Y962" s="140">
        <v>45365</v>
      </c>
      <c r="Z962" s="4" t="s">
        <v>1885</v>
      </c>
      <c r="AA962" s="4" t="s">
        <v>1886</v>
      </c>
      <c r="AB962" s="141">
        <f t="shared" si="87"/>
        <v>3484970878</v>
      </c>
      <c r="AC962" s="142">
        <f t="shared" si="88"/>
        <v>0</v>
      </c>
      <c r="AD962" s="4"/>
      <c r="AE962" s="4" t="s">
        <v>2037</v>
      </c>
      <c r="AF962" s="252" t="s">
        <v>7446</v>
      </c>
      <c r="AG962" s="4"/>
      <c r="AH962" s="4"/>
      <c r="AI962" s="4"/>
      <c r="AJ962" s="4"/>
      <c r="AK962" s="4"/>
    </row>
    <row r="963" spans="2:37">
      <c r="B963" s="175" t="s">
        <v>5175</v>
      </c>
      <c r="C963" s="174" t="s">
        <v>160</v>
      </c>
      <c r="D963" s="4" t="s">
        <v>2550</v>
      </c>
      <c r="E963" s="4" t="s">
        <v>1831</v>
      </c>
      <c r="F963" s="4" t="s">
        <v>1060</v>
      </c>
      <c r="G963" s="4" t="s">
        <v>7489</v>
      </c>
      <c r="H963" s="4" t="s">
        <v>1421</v>
      </c>
      <c r="I963" s="4" t="s">
        <v>1422</v>
      </c>
      <c r="J963" s="4" t="s">
        <v>7490</v>
      </c>
      <c r="K963" s="139">
        <v>3538179048</v>
      </c>
      <c r="L963" s="139">
        <v>3538179048</v>
      </c>
      <c r="M963" s="4" t="s">
        <v>6736</v>
      </c>
      <c r="N963" s="4" t="s">
        <v>2579</v>
      </c>
      <c r="O963" s="4" t="s">
        <v>2773</v>
      </c>
      <c r="P963" s="186">
        <f t="shared" si="86"/>
        <v>3538179048</v>
      </c>
      <c r="Q963" s="186">
        <f t="shared" si="90"/>
        <v>0</v>
      </c>
      <c r="R963" s="4">
        <v>48</v>
      </c>
      <c r="S963" s="4" t="s">
        <v>70</v>
      </c>
      <c r="T963" s="4" t="s">
        <v>70</v>
      </c>
      <c r="U963" s="140">
        <v>45341</v>
      </c>
      <c r="V963" s="4" t="s">
        <v>1884</v>
      </c>
      <c r="W963" s="4" t="s">
        <v>1954</v>
      </c>
      <c r="X963" s="146" t="s">
        <v>70</v>
      </c>
      <c r="Y963" s="140">
        <v>45365</v>
      </c>
      <c r="Z963" s="4" t="s">
        <v>1885</v>
      </c>
      <c r="AA963" s="4" t="s">
        <v>1886</v>
      </c>
      <c r="AB963" s="141">
        <f t="shared" si="87"/>
        <v>3538179048</v>
      </c>
      <c r="AC963" s="142">
        <f t="shared" si="88"/>
        <v>0</v>
      </c>
      <c r="AD963" s="4"/>
      <c r="AE963" s="4" t="s">
        <v>2037</v>
      </c>
      <c r="AF963" s="252" t="s">
        <v>7446</v>
      </c>
      <c r="AG963" s="4"/>
      <c r="AH963" s="4"/>
      <c r="AI963" s="4"/>
      <c r="AJ963" s="4"/>
      <c r="AK963" s="4"/>
    </row>
    <row r="964" spans="2:37">
      <c r="B964" s="175" t="s">
        <v>5175</v>
      </c>
      <c r="C964" s="174" t="s">
        <v>160</v>
      </c>
      <c r="D964" s="4" t="s">
        <v>2550</v>
      </c>
      <c r="E964" s="4" t="s">
        <v>1831</v>
      </c>
      <c r="F964" s="4" t="s">
        <v>1060</v>
      </c>
      <c r="G964" s="4" t="s">
        <v>7491</v>
      </c>
      <c r="H964" s="4" t="s">
        <v>1421</v>
      </c>
      <c r="I964" s="4" t="s">
        <v>1422</v>
      </c>
      <c r="J964" s="4" t="s">
        <v>7492</v>
      </c>
      <c r="K964" s="139">
        <v>2473361289</v>
      </c>
      <c r="L964" s="139">
        <v>2473361289</v>
      </c>
      <c r="M964" s="4" t="s">
        <v>6736</v>
      </c>
      <c r="N964" s="4" t="s">
        <v>2587</v>
      </c>
      <c r="O964" s="4" t="s">
        <v>2773</v>
      </c>
      <c r="P964" s="186">
        <f t="shared" ref="P964:P1027" si="91">L964</f>
        <v>2473361289</v>
      </c>
      <c r="Q964" s="186">
        <f t="shared" si="90"/>
        <v>0</v>
      </c>
      <c r="R964" s="4">
        <v>48</v>
      </c>
      <c r="S964" s="4" t="s">
        <v>70</v>
      </c>
      <c r="T964" s="4" t="s">
        <v>70</v>
      </c>
      <c r="U964" s="140">
        <v>45341</v>
      </c>
      <c r="V964" s="4" t="s">
        <v>1884</v>
      </c>
      <c r="W964" s="4" t="s">
        <v>1954</v>
      </c>
      <c r="X964" s="146" t="s">
        <v>70</v>
      </c>
      <c r="Y964" s="140">
        <v>45365</v>
      </c>
      <c r="Z964" s="4" t="s">
        <v>1885</v>
      </c>
      <c r="AA964" s="4" t="s">
        <v>1886</v>
      </c>
      <c r="AB964" s="141">
        <f t="shared" ref="AB964:AB1027" si="92">L964</f>
        <v>2473361289</v>
      </c>
      <c r="AC964" s="142">
        <f t="shared" ref="AC964:AC1027" si="93">P964-AB964</f>
        <v>0</v>
      </c>
      <c r="AD964" s="4"/>
      <c r="AE964" s="4" t="s">
        <v>2037</v>
      </c>
      <c r="AF964" s="252" t="s">
        <v>7446</v>
      </c>
      <c r="AG964" s="4"/>
      <c r="AH964" s="4"/>
      <c r="AI964" s="4"/>
      <c r="AJ964" s="4"/>
      <c r="AK964" s="4"/>
    </row>
    <row r="965" spans="2:37">
      <c r="B965" s="175" t="s">
        <v>5175</v>
      </c>
      <c r="C965" s="174" t="s">
        <v>160</v>
      </c>
      <c r="D965" s="4" t="s">
        <v>2550</v>
      </c>
      <c r="E965" s="4" t="s">
        <v>1831</v>
      </c>
      <c r="F965" s="4" t="s">
        <v>1060</v>
      </c>
      <c r="G965" s="4" t="s">
        <v>7493</v>
      </c>
      <c r="H965" s="4" t="s">
        <v>1421</v>
      </c>
      <c r="I965" s="4" t="s">
        <v>1422</v>
      </c>
      <c r="J965" s="4" t="s">
        <v>7494</v>
      </c>
      <c r="K965" s="139">
        <v>2500279761</v>
      </c>
      <c r="L965" s="139">
        <v>2500279761</v>
      </c>
      <c r="M965" s="4" t="s">
        <v>6736</v>
      </c>
      <c r="N965" s="4" t="s">
        <v>2587</v>
      </c>
      <c r="O965" s="4" t="s">
        <v>2773</v>
      </c>
      <c r="P965" s="186">
        <f t="shared" si="91"/>
        <v>2500279761</v>
      </c>
      <c r="Q965" s="186">
        <f t="shared" si="90"/>
        <v>0</v>
      </c>
      <c r="R965" s="4">
        <v>48</v>
      </c>
      <c r="S965" s="4" t="s">
        <v>70</v>
      </c>
      <c r="T965" s="4" t="s">
        <v>70</v>
      </c>
      <c r="U965" s="140">
        <v>45341</v>
      </c>
      <c r="V965" s="4" t="s">
        <v>1884</v>
      </c>
      <c r="W965" s="4" t="s">
        <v>1954</v>
      </c>
      <c r="X965" s="146" t="s">
        <v>70</v>
      </c>
      <c r="Y965" s="140">
        <v>45365</v>
      </c>
      <c r="Z965" s="4" t="s">
        <v>1885</v>
      </c>
      <c r="AA965" s="4" t="s">
        <v>1886</v>
      </c>
      <c r="AB965" s="141">
        <f t="shared" si="92"/>
        <v>2500279761</v>
      </c>
      <c r="AC965" s="142">
        <f t="shared" si="93"/>
        <v>0</v>
      </c>
      <c r="AD965" s="4"/>
      <c r="AE965" s="4" t="s">
        <v>2037</v>
      </c>
      <c r="AF965" s="252" t="s">
        <v>7446</v>
      </c>
      <c r="AG965" s="4"/>
      <c r="AH965" s="4"/>
      <c r="AI965" s="4"/>
      <c r="AJ965" s="4"/>
      <c r="AK965" s="4"/>
    </row>
    <row r="966" spans="2:37">
      <c r="B966" s="175" t="s">
        <v>5175</v>
      </c>
      <c r="C966" s="174" t="s">
        <v>160</v>
      </c>
      <c r="D966" s="4" t="s">
        <v>2550</v>
      </c>
      <c r="E966" s="4" t="s">
        <v>1831</v>
      </c>
      <c r="F966" s="4" t="s">
        <v>1060</v>
      </c>
      <c r="G966" s="4" t="s">
        <v>7495</v>
      </c>
      <c r="H966" s="4" t="s">
        <v>1421</v>
      </c>
      <c r="I966" s="4" t="s">
        <v>1422</v>
      </c>
      <c r="J966" s="4" t="s">
        <v>7496</v>
      </c>
      <c r="K966" s="139">
        <v>2380007039</v>
      </c>
      <c r="L966" s="139">
        <v>2380007039</v>
      </c>
      <c r="M966" s="4" t="s">
        <v>6736</v>
      </c>
      <c r="N966" s="4" t="s">
        <v>2705</v>
      </c>
      <c r="O966" s="4" t="s">
        <v>3233</v>
      </c>
      <c r="P966" s="186">
        <f t="shared" si="91"/>
        <v>2380007039</v>
      </c>
      <c r="Q966" s="186">
        <f t="shared" si="90"/>
        <v>0</v>
      </c>
      <c r="R966" s="4">
        <v>48</v>
      </c>
      <c r="S966" s="4" t="s">
        <v>70</v>
      </c>
      <c r="T966" s="4" t="s">
        <v>70</v>
      </c>
      <c r="U966" s="140">
        <v>45341</v>
      </c>
      <c r="V966" s="4" t="s">
        <v>1884</v>
      </c>
      <c r="W966" s="4" t="s">
        <v>1954</v>
      </c>
      <c r="X966" s="146" t="s">
        <v>70</v>
      </c>
      <c r="Y966" s="140">
        <v>45365</v>
      </c>
      <c r="Z966" s="4" t="s">
        <v>1885</v>
      </c>
      <c r="AA966" s="4" t="s">
        <v>1886</v>
      </c>
      <c r="AB966" s="141">
        <f t="shared" si="92"/>
        <v>2380007039</v>
      </c>
      <c r="AC966" s="142">
        <f t="shared" si="93"/>
        <v>0</v>
      </c>
      <c r="AD966" s="4"/>
      <c r="AE966" s="4" t="s">
        <v>2037</v>
      </c>
      <c r="AF966" s="252" t="s">
        <v>7446</v>
      </c>
      <c r="AG966" s="4"/>
      <c r="AH966" s="4"/>
      <c r="AI966" s="4"/>
      <c r="AJ966" s="4"/>
      <c r="AK966" s="4"/>
    </row>
    <row r="967" spans="2:37">
      <c r="B967" s="175" t="s">
        <v>5175</v>
      </c>
      <c r="C967" s="174" t="s">
        <v>160</v>
      </c>
      <c r="D967" s="4" t="s">
        <v>2550</v>
      </c>
      <c r="E967" s="4" t="s">
        <v>1831</v>
      </c>
      <c r="F967" s="4" t="s">
        <v>1060</v>
      </c>
      <c r="G967" s="4" t="s">
        <v>7497</v>
      </c>
      <c r="H967" s="4" t="s">
        <v>1421</v>
      </c>
      <c r="I967" s="4" t="s">
        <v>1422</v>
      </c>
      <c r="J967" s="4" t="s">
        <v>7498</v>
      </c>
      <c r="K967" s="139">
        <v>2272724903</v>
      </c>
      <c r="L967" s="139">
        <v>2272724903</v>
      </c>
      <c r="M967" s="4" t="s">
        <v>6736</v>
      </c>
      <c r="N967" s="4" t="s">
        <v>1864</v>
      </c>
      <c r="O967" s="4" t="s">
        <v>3294</v>
      </c>
      <c r="P967" s="186">
        <f t="shared" si="91"/>
        <v>2272724903</v>
      </c>
      <c r="Q967" s="186">
        <f t="shared" si="90"/>
        <v>0</v>
      </c>
      <c r="R967" s="4">
        <v>48</v>
      </c>
      <c r="S967" s="4" t="s">
        <v>70</v>
      </c>
      <c r="T967" s="4" t="s">
        <v>70</v>
      </c>
      <c r="U967" s="140">
        <v>45341</v>
      </c>
      <c r="V967" s="4" t="s">
        <v>1884</v>
      </c>
      <c r="W967" s="4" t="s">
        <v>1954</v>
      </c>
      <c r="X967" s="146" t="s">
        <v>70</v>
      </c>
      <c r="Y967" s="140">
        <v>45365</v>
      </c>
      <c r="Z967" s="4" t="s">
        <v>1885</v>
      </c>
      <c r="AA967" s="4" t="s">
        <v>1886</v>
      </c>
      <c r="AB967" s="141">
        <f t="shared" si="92"/>
        <v>2272724903</v>
      </c>
      <c r="AC967" s="142">
        <f t="shared" si="93"/>
        <v>0</v>
      </c>
      <c r="AD967" s="4"/>
      <c r="AE967" s="4" t="s">
        <v>2037</v>
      </c>
      <c r="AF967" s="252" t="s">
        <v>7446</v>
      </c>
      <c r="AG967" s="4"/>
      <c r="AH967" s="4"/>
      <c r="AI967" s="4"/>
      <c r="AJ967" s="4"/>
      <c r="AK967" s="4"/>
    </row>
    <row r="968" spans="2:37">
      <c r="B968" s="175" t="s">
        <v>5175</v>
      </c>
      <c r="C968" s="174" t="s">
        <v>160</v>
      </c>
      <c r="D968" s="4" t="s">
        <v>2550</v>
      </c>
      <c r="E968" s="4" t="s">
        <v>1831</v>
      </c>
      <c r="F968" s="4" t="s">
        <v>1060</v>
      </c>
      <c r="G968" s="4" t="s">
        <v>7499</v>
      </c>
      <c r="H968" s="4" t="s">
        <v>1421</v>
      </c>
      <c r="I968" s="4" t="s">
        <v>1422</v>
      </c>
      <c r="J968" s="4" t="s">
        <v>7500</v>
      </c>
      <c r="K968" s="139">
        <v>2238676270</v>
      </c>
      <c r="L968" s="139">
        <v>2238676270</v>
      </c>
      <c r="M968" s="4" t="s">
        <v>6736</v>
      </c>
      <c r="N968" s="4" t="s">
        <v>1864</v>
      </c>
      <c r="O968" s="4" t="s">
        <v>3294</v>
      </c>
      <c r="P968" s="186">
        <f t="shared" si="91"/>
        <v>2238676270</v>
      </c>
      <c r="Q968" s="186">
        <f t="shared" si="90"/>
        <v>0</v>
      </c>
      <c r="R968" s="4">
        <v>48</v>
      </c>
      <c r="S968" s="4" t="s">
        <v>70</v>
      </c>
      <c r="T968" s="4" t="s">
        <v>70</v>
      </c>
      <c r="U968" s="140">
        <v>45341</v>
      </c>
      <c r="V968" s="4" t="s">
        <v>1884</v>
      </c>
      <c r="W968" s="4" t="s">
        <v>1954</v>
      </c>
      <c r="X968" s="146" t="s">
        <v>70</v>
      </c>
      <c r="Y968" s="140">
        <v>45365</v>
      </c>
      <c r="Z968" s="4" t="s">
        <v>1885</v>
      </c>
      <c r="AA968" s="4" t="s">
        <v>1886</v>
      </c>
      <c r="AB968" s="141">
        <f t="shared" si="92"/>
        <v>2238676270</v>
      </c>
      <c r="AC968" s="142">
        <f t="shared" si="93"/>
        <v>0</v>
      </c>
      <c r="AD968" s="4"/>
      <c r="AE968" s="4" t="s">
        <v>2037</v>
      </c>
      <c r="AF968" s="252" t="s">
        <v>7446</v>
      </c>
      <c r="AG968" s="4"/>
      <c r="AH968" s="4"/>
      <c r="AI968" s="4"/>
      <c r="AJ968" s="4"/>
      <c r="AK968" s="4"/>
    </row>
    <row r="969" spans="2:37">
      <c r="B969" s="145" t="s">
        <v>5175</v>
      </c>
      <c r="C969" s="4" t="s">
        <v>160</v>
      </c>
      <c r="D969" s="4" t="s">
        <v>2550</v>
      </c>
      <c r="E969" s="4" t="s">
        <v>1831</v>
      </c>
      <c r="F969" s="4" t="s">
        <v>1060</v>
      </c>
      <c r="G969" s="4" t="s">
        <v>7501</v>
      </c>
      <c r="H969" s="4" t="s">
        <v>1209</v>
      </c>
      <c r="I969" s="4" t="s">
        <v>1210</v>
      </c>
      <c r="J969" s="4" t="s">
        <v>7502</v>
      </c>
      <c r="K969" s="139">
        <v>60000000000</v>
      </c>
      <c r="L969" s="139">
        <v>60000000000</v>
      </c>
      <c r="M969" s="4" t="s">
        <v>6894</v>
      </c>
      <c r="N969" s="4" t="s">
        <v>3862</v>
      </c>
      <c r="O969" s="4" t="s">
        <v>3878</v>
      </c>
      <c r="P969" s="186">
        <f t="shared" si="91"/>
        <v>60000000000</v>
      </c>
      <c r="Q969" s="186">
        <f>P969-K969</f>
        <v>0</v>
      </c>
      <c r="R969" s="4">
        <v>206</v>
      </c>
      <c r="S969" s="174" t="s">
        <v>70</v>
      </c>
      <c r="T969" s="4" t="s">
        <v>70</v>
      </c>
      <c r="U969" s="140">
        <v>45348</v>
      </c>
      <c r="V969" s="4" t="s">
        <v>1887</v>
      </c>
      <c r="W969" s="4" t="s">
        <v>1954</v>
      </c>
      <c r="X969" s="146" t="s">
        <v>70</v>
      </c>
      <c r="Y969" s="140">
        <v>45363</v>
      </c>
      <c r="Z969" s="4" t="s">
        <v>1885</v>
      </c>
      <c r="AA969" s="4" t="s">
        <v>1886</v>
      </c>
      <c r="AB969" s="141">
        <f t="shared" si="92"/>
        <v>60000000000</v>
      </c>
      <c r="AC969" s="142">
        <f t="shared" si="93"/>
        <v>0</v>
      </c>
      <c r="AD969" s="4"/>
      <c r="AE969" s="4" t="s">
        <v>2037</v>
      </c>
      <c r="AF969" s="252" t="s">
        <v>7503</v>
      </c>
      <c r="AG969" s="4"/>
      <c r="AH969" s="4"/>
      <c r="AI969" s="4"/>
      <c r="AJ969" s="4"/>
      <c r="AK969" s="4"/>
    </row>
    <row r="970" spans="2:37">
      <c r="B970" s="145" t="s">
        <v>5175</v>
      </c>
      <c r="C970" s="4" t="s">
        <v>160</v>
      </c>
      <c r="D970" s="4" t="s">
        <v>2550</v>
      </c>
      <c r="E970" s="4" t="s">
        <v>1831</v>
      </c>
      <c r="F970" s="4" t="s">
        <v>1060</v>
      </c>
      <c r="G970" s="4" t="s">
        <v>7504</v>
      </c>
      <c r="H970" s="4" t="s">
        <v>1209</v>
      </c>
      <c r="I970" s="4" t="s">
        <v>1210</v>
      </c>
      <c r="J970" s="4" t="s">
        <v>7505</v>
      </c>
      <c r="K970" s="139">
        <v>140000000000</v>
      </c>
      <c r="L970" s="139">
        <v>140000000000</v>
      </c>
      <c r="M970" s="4" t="s">
        <v>6894</v>
      </c>
      <c r="N970" s="4" t="s">
        <v>3888</v>
      </c>
      <c r="O970" s="4" t="s">
        <v>3878</v>
      </c>
      <c r="P970" s="186">
        <f t="shared" si="91"/>
        <v>140000000000</v>
      </c>
      <c r="Q970" s="186">
        <f t="shared" ref="Q970:Q971" si="94">P970-K970</f>
        <v>0</v>
      </c>
      <c r="R970" s="4">
        <v>206</v>
      </c>
      <c r="S970" s="174" t="s">
        <v>70</v>
      </c>
      <c r="T970" s="4" t="s">
        <v>70</v>
      </c>
      <c r="U970" s="140">
        <v>45348</v>
      </c>
      <c r="V970" s="4" t="s">
        <v>1887</v>
      </c>
      <c r="W970" s="4" t="s">
        <v>1954</v>
      </c>
      <c r="X970" s="146" t="s">
        <v>70</v>
      </c>
      <c r="Y970" s="140">
        <v>45363</v>
      </c>
      <c r="Z970" s="4" t="s">
        <v>1885</v>
      </c>
      <c r="AA970" s="4" t="s">
        <v>1886</v>
      </c>
      <c r="AB970" s="141">
        <f t="shared" si="92"/>
        <v>140000000000</v>
      </c>
      <c r="AC970" s="142">
        <f t="shared" si="93"/>
        <v>0</v>
      </c>
      <c r="AD970" s="4"/>
      <c r="AE970" s="4" t="s">
        <v>2037</v>
      </c>
      <c r="AF970" s="252" t="s">
        <v>7503</v>
      </c>
      <c r="AG970" s="4"/>
      <c r="AH970" s="4"/>
      <c r="AI970" s="4"/>
      <c r="AJ970" s="4"/>
      <c r="AK970" s="4"/>
    </row>
    <row r="971" spans="2:37">
      <c r="B971" s="145" t="s">
        <v>5175</v>
      </c>
      <c r="C971" s="4" t="s">
        <v>160</v>
      </c>
      <c r="D971" s="4" t="s">
        <v>2550</v>
      </c>
      <c r="E971" s="4" t="s">
        <v>1831</v>
      </c>
      <c r="F971" s="4" t="s">
        <v>1060</v>
      </c>
      <c r="G971" s="4" t="s">
        <v>7506</v>
      </c>
      <c r="H971" s="4" t="s">
        <v>1209</v>
      </c>
      <c r="I971" s="4" t="s">
        <v>1210</v>
      </c>
      <c r="J971" s="4" t="s">
        <v>7507</v>
      </c>
      <c r="K971" s="139">
        <v>80000000000</v>
      </c>
      <c r="L971" s="139">
        <v>80000000000</v>
      </c>
      <c r="M971" s="4" t="s">
        <v>6894</v>
      </c>
      <c r="N971" s="4" t="s">
        <v>2564</v>
      </c>
      <c r="O971" s="4" t="s">
        <v>3878</v>
      </c>
      <c r="P971" s="186">
        <f t="shared" si="91"/>
        <v>80000000000</v>
      </c>
      <c r="Q971" s="186">
        <f t="shared" si="94"/>
        <v>0</v>
      </c>
      <c r="R971" s="4">
        <v>206</v>
      </c>
      <c r="S971" s="174" t="s">
        <v>70</v>
      </c>
      <c r="T971" s="4" t="s">
        <v>70</v>
      </c>
      <c r="U971" s="140">
        <v>45348</v>
      </c>
      <c r="V971" s="4" t="s">
        <v>1887</v>
      </c>
      <c r="W971" s="4" t="s">
        <v>1954</v>
      </c>
      <c r="X971" s="146" t="s">
        <v>70</v>
      </c>
      <c r="Y971" s="140">
        <v>45363</v>
      </c>
      <c r="Z971" s="4" t="s">
        <v>1885</v>
      </c>
      <c r="AA971" s="4" t="s">
        <v>1886</v>
      </c>
      <c r="AB971" s="141">
        <f t="shared" si="92"/>
        <v>80000000000</v>
      </c>
      <c r="AC971" s="142">
        <f t="shared" si="93"/>
        <v>0</v>
      </c>
      <c r="AD971" s="4"/>
      <c r="AE971" s="4" t="s">
        <v>2037</v>
      </c>
      <c r="AF971" s="252" t="s">
        <v>7503</v>
      </c>
      <c r="AG971" s="4"/>
      <c r="AH971" s="4"/>
      <c r="AI971" s="4"/>
      <c r="AJ971" s="4"/>
      <c r="AK971" s="4"/>
    </row>
    <row r="972" spans="2:37">
      <c r="B972" s="175" t="s">
        <v>5175</v>
      </c>
      <c r="C972" s="174" t="s">
        <v>160</v>
      </c>
      <c r="D972" s="4" t="s">
        <v>2550</v>
      </c>
      <c r="E972" s="4" t="s">
        <v>1831</v>
      </c>
      <c r="F972" s="4" t="s">
        <v>1060</v>
      </c>
      <c r="G972" s="4" t="s">
        <v>7508</v>
      </c>
      <c r="H972" s="4" t="s">
        <v>1379</v>
      </c>
      <c r="I972" s="4" t="s">
        <v>1380</v>
      </c>
      <c r="J972" s="4" t="s">
        <v>7509</v>
      </c>
      <c r="K972" s="139">
        <v>27153000000</v>
      </c>
      <c r="L972" s="139">
        <v>27153000000</v>
      </c>
      <c r="M972" s="4" t="s">
        <v>6286</v>
      </c>
      <c r="N972" s="4" t="s">
        <v>7510</v>
      </c>
      <c r="O972" s="4" t="s">
        <v>7511</v>
      </c>
      <c r="P972" s="186">
        <f t="shared" si="91"/>
        <v>27153000000</v>
      </c>
      <c r="Q972" s="186">
        <f t="shared" ref="Q972:Q986" si="95">K972-P972</f>
        <v>0</v>
      </c>
      <c r="R972" s="4">
        <v>51</v>
      </c>
      <c r="S972" s="4" t="s">
        <v>70</v>
      </c>
      <c r="T972" s="4" t="s">
        <v>70</v>
      </c>
      <c r="U972" s="140">
        <v>45341</v>
      </c>
      <c r="V972" s="4" t="s">
        <v>1884</v>
      </c>
      <c r="W972" s="4" t="s">
        <v>1954</v>
      </c>
      <c r="X972" s="146" t="s">
        <v>70</v>
      </c>
      <c r="Y972" s="140">
        <v>45357</v>
      </c>
      <c r="Z972" s="4" t="s">
        <v>1888</v>
      </c>
      <c r="AA972" s="4" t="s">
        <v>1886</v>
      </c>
      <c r="AB972" s="141">
        <f t="shared" si="92"/>
        <v>27153000000</v>
      </c>
      <c r="AC972" s="142">
        <f t="shared" si="93"/>
        <v>0</v>
      </c>
      <c r="AD972" s="4"/>
      <c r="AE972" s="4" t="s">
        <v>2037</v>
      </c>
      <c r="AF972" s="252" t="s">
        <v>7512</v>
      </c>
      <c r="AG972" s="4"/>
      <c r="AH972" s="4"/>
      <c r="AI972" s="4"/>
      <c r="AJ972" s="4"/>
      <c r="AK972" s="4"/>
    </row>
    <row r="973" spans="2:37">
      <c r="B973" s="175" t="s">
        <v>5175</v>
      </c>
      <c r="C973" s="174" t="s">
        <v>160</v>
      </c>
      <c r="D973" s="4" t="s">
        <v>2550</v>
      </c>
      <c r="E973" s="4" t="s">
        <v>1831</v>
      </c>
      <c r="F973" s="4" t="s">
        <v>1060</v>
      </c>
      <c r="G973" s="4" t="s">
        <v>7513</v>
      </c>
      <c r="H973" s="4" t="s">
        <v>1379</v>
      </c>
      <c r="I973" s="4" t="s">
        <v>1380</v>
      </c>
      <c r="J973" s="4" t="s">
        <v>7514</v>
      </c>
      <c r="K973" s="139">
        <v>2715300000</v>
      </c>
      <c r="L973" s="139">
        <v>2715300000</v>
      </c>
      <c r="M973" s="4" t="s">
        <v>6286</v>
      </c>
      <c r="N973" s="4" t="s">
        <v>7515</v>
      </c>
      <c r="O973" s="4" t="s">
        <v>7511</v>
      </c>
      <c r="P973" s="186">
        <f t="shared" si="91"/>
        <v>2715300000</v>
      </c>
      <c r="Q973" s="186">
        <f t="shared" si="95"/>
        <v>0</v>
      </c>
      <c r="R973" s="4">
        <v>51</v>
      </c>
      <c r="S973" s="4" t="s">
        <v>70</v>
      </c>
      <c r="T973" s="4" t="s">
        <v>70</v>
      </c>
      <c r="U973" s="140">
        <v>45341</v>
      </c>
      <c r="V973" s="4" t="s">
        <v>1884</v>
      </c>
      <c r="W973" s="4" t="s">
        <v>1954</v>
      </c>
      <c r="X973" s="146" t="s">
        <v>70</v>
      </c>
      <c r="Y973" s="140">
        <v>45357</v>
      </c>
      <c r="Z973" s="4" t="s">
        <v>1888</v>
      </c>
      <c r="AA973" s="4" t="s">
        <v>1886</v>
      </c>
      <c r="AB973" s="141">
        <f t="shared" si="92"/>
        <v>2715300000</v>
      </c>
      <c r="AC973" s="142">
        <f t="shared" si="93"/>
        <v>0</v>
      </c>
      <c r="AD973" s="4"/>
      <c r="AE973" s="4" t="s">
        <v>2037</v>
      </c>
      <c r="AF973" s="252" t="s">
        <v>7512</v>
      </c>
      <c r="AG973" s="4"/>
      <c r="AH973" s="4"/>
      <c r="AI973" s="4"/>
      <c r="AJ973" s="4"/>
      <c r="AK973" s="4"/>
    </row>
    <row r="974" spans="2:37">
      <c r="B974" s="175" t="s">
        <v>5175</v>
      </c>
      <c r="C974" s="174" t="s">
        <v>160</v>
      </c>
      <c r="D974" s="4" t="s">
        <v>2550</v>
      </c>
      <c r="E974" s="4" t="s">
        <v>1831</v>
      </c>
      <c r="F974" s="4" t="s">
        <v>1060</v>
      </c>
      <c r="G974" s="4" t="s">
        <v>7516</v>
      </c>
      <c r="H974" s="4" t="s">
        <v>1379</v>
      </c>
      <c r="I974" s="4" t="s">
        <v>1380</v>
      </c>
      <c r="J974" s="4" t="s">
        <v>7517</v>
      </c>
      <c r="K974" s="139">
        <v>2715300000</v>
      </c>
      <c r="L974" s="139">
        <v>2715300000</v>
      </c>
      <c r="M974" s="4" t="s">
        <v>6286</v>
      </c>
      <c r="N974" s="4" t="s">
        <v>7518</v>
      </c>
      <c r="O974" s="4" t="s">
        <v>7511</v>
      </c>
      <c r="P974" s="186">
        <f t="shared" si="91"/>
        <v>2715300000</v>
      </c>
      <c r="Q974" s="186">
        <f t="shared" si="95"/>
        <v>0</v>
      </c>
      <c r="R974" s="4">
        <v>51</v>
      </c>
      <c r="S974" s="4" t="s">
        <v>70</v>
      </c>
      <c r="T974" s="4" t="s">
        <v>70</v>
      </c>
      <c r="U974" s="140">
        <v>45341</v>
      </c>
      <c r="V974" s="4" t="s">
        <v>1884</v>
      </c>
      <c r="W974" s="4" t="s">
        <v>1954</v>
      </c>
      <c r="X974" s="146" t="s">
        <v>70</v>
      </c>
      <c r="Y974" s="140">
        <v>45357</v>
      </c>
      <c r="Z974" s="4" t="s">
        <v>1888</v>
      </c>
      <c r="AA974" s="4" t="s">
        <v>1886</v>
      </c>
      <c r="AB974" s="141">
        <f t="shared" si="92"/>
        <v>2715300000</v>
      </c>
      <c r="AC974" s="142">
        <f t="shared" si="93"/>
        <v>0</v>
      </c>
      <c r="AD974" s="4"/>
      <c r="AE974" s="4" t="s">
        <v>2037</v>
      </c>
      <c r="AF974" s="252" t="s">
        <v>7512</v>
      </c>
      <c r="AG974" s="4"/>
      <c r="AH974" s="4"/>
      <c r="AI974" s="4"/>
      <c r="AJ974" s="4"/>
      <c r="AK974" s="4"/>
    </row>
    <row r="975" spans="2:37">
      <c r="B975" s="175" t="s">
        <v>5175</v>
      </c>
      <c r="C975" s="174" t="s">
        <v>160</v>
      </c>
      <c r="D975" s="4" t="s">
        <v>2550</v>
      </c>
      <c r="E975" s="4" t="s">
        <v>1831</v>
      </c>
      <c r="F975" s="4" t="s">
        <v>1060</v>
      </c>
      <c r="G975" s="4" t="s">
        <v>7519</v>
      </c>
      <c r="H975" s="4" t="s">
        <v>1379</v>
      </c>
      <c r="I975" s="4" t="s">
        <v>1380</v>
      </c>
      <c r="J975" s="4" t="s">
        <v>7520</v>
      </c>
      <c r="K975" s="139">
        <v>2715300000</v>
      </c>
      <c r="L975" s="139">
        <v>2715300000</v>
      </c>
      <c r="M975" s="4" t="s">
        <v>6286</v>
      </c>
      <c r="N975" s="4" t="s">
        <v>7521</v>
      </c>
      <c r="O975" s="4" t="s">
        <v>7511</v>
      </c>
      <c r="P975" s="186">
        <f t="shared" si="91"/>
        <v>2715300000</v>
      </c>
      <c r="Q975" s="186">
        <f t="shared" si="95"/>
        <v>0</v>
      </c>
      <c r="R975" s="4">
        <v>51</v>
      </c>
      <c r="S975" s="4" t="s">
        <v>70</v>
      </c>
      <c r="T975" s="4" t="s">
        <v>70</v>
      </c>
      <c r="U975" s="140">
        <v>45341</v>
      </c>
      <c r="V975" s="4" t="s">
        <v>1884</v>
      </c>
      <c r="W975" s="4" t="s">
        <v>1954</v>
      </c>
      <c r="X975" s="146" t="s">
        <v>70</v>
      </c>
      <c r="Y975" s="140">
        <v>45357</v>
      </c>
      <c r="Z975" s="4" t="s">
        <v>1888</v>
      </c>
      <c r="AA975" s="4" t="s">
        <v>1886</v>
      </c>
      <c r="AB975" s="141">
        <f t="shared" si="92"/>
        <v>2715300000</v>
      </c>
      <c r="AC975" s="142">
        <f t="shared" si="93"/>
        <v>0</v>
      </c>
      <c r="AD975" s="4"/>
      <c r="AE975" s="4" t="s">
        <v>2037</v>
      </c>
      <c r="AF975" s="252" t="s">
        <v>7512</v>
      </c>
      <c r="AG975" s="4"/>
      <c r="AH975" s="4"/>
      <c r="AI975" s="4"/>
      <c r="AJ975" s="4"/>
      <c r="AK975" s="4"/>
    </row>
    <row r="976" spans="2:37">
      <c r="B976" s="175" t="s">
        <v>5175</v>
      </c>
      <c r="C976" s="174" t="s">
        <v>160</v>
      </c>
      <c r="D976" s="4" t="s">
        <v>2550</v>
      </c>
      <c r="E976" s="4" t="s">
        <v>1831</v>
      </c>
      <c r="F976" s="4" t="s">
        <v>1060</v>
      </c>
      <c r="G976" s="4" t="s">
        <v>7522</v>
      </c>
      <c r="H976" s="4" t="s">
        <v>1379</v>
      </c>
      <c r="I976" s="4" t="s">
        <v>1380</v>
      </c>
      <c r="J976" s="4" t="s">
        <v>7523</v>
      </c>
      <c r="K976" s="139">
        <v>2715300000</v>
      </c>
      <c r="L976" s="139">
        <v>2715300000</v>
      </c>
      <c r="M976" s="4" t="s">
        <v>6286</v>
      </c>
      <c r="N976" s="4" t="s">
        <v>7524</v>
      </c>
      <c r="O976" s="4" t="s">
        <v>7511</v>
      </c>
      <c r="P976" s="186">
        <f t="shared" si="91"/>
        <v>2715300000</v>
      </c>
      <c r="Q976" s="186">
        <f t="shared" si="95"/>
        <v>0</v>
      </c>
      <c r="R976" s="4">
        <v>51</v>
      </c>
      <c r="S976" s="4" t="s">
        <v>70</v>
      </c>
      <c r="T976" s="4" t="s">
        <v>70</v>
      </c>
      <c r="U976" s="140">
        <v>45341</v>
      </c>
      <c r="V976" s="4" t="s">
        <v>1884</v>
      </c>
      <c r="W976" s="4" t="s">
        <v>1954</v>
      </c>
      <c r="X976" s="146" t="s">
        <v>70</v>
      </c>
      <c r="Y976" s="140">
        <v>45357</v>
      </c>
      <c r="Z976" s="4" t="s">
        <v>1888</v>
      </c>
      <c r="AA976" s="4" t="s">
        <v>1886</v>
      </c>
      <c r="AB976" s="141">
        <f t="shared" si="92"/>
        <v>2715300000</v>
      </c>
      <c r="AC976" s="142">
        <f t="shared" si="93"/>
        <v>0</v>
      </c>
      <c r="AD976" s="4"/>
      <c r="AE976" s="4" t="s">
        <v>2037</v>
      </c>
      <c r="AF976" s="252" t="s">
        <v>7512</v>
      </c>
      <c r="AG976" s="4"/>
      <c r="AH976" s="4"/>
      <c r="AI976" s="4"/>
      <c r="AJ976" s="4"/>
      <c r="AK976" s="4"/>
    </row>
    <row r="977" spans="2:37">
      <c r="B977" s="175" t="s">
        <v>5175</v>
      </c>
      <c r="C977" s="174" t="s">
        <v>160</v>
      </c>
      <c r="D977" s="4" t="s">
        <v>2550</v>
      </c>
      <c r="E977" s="4" t="s">
        <v>1831</v>
      </c>
      <c r="F977" s="4" t="s">
        <v>1060</v>
      </c>
      <c r="G977" s="4" t="s">
        <v>7525</v>
      </c>
      <c r="H977" s="4" t="s">
        <v>1379</v>
      </c>
      <c r="I977" s="4" t="s">
        <v>1380</v>
      </c>
      <c r="J977" s="4" t="s">
        <v>7526</v>
      </c>
      <c r="K977" s="139">
        <v>8823000000</v>
      </c>
      <c r="L977" s="139">
        <v>8823000000</v>
      </c>
      <c r="M977" s="4" t="s">
        <v>6286</v>
      </c>
      <c r="N977" s="4" t="s">
        <v>7527</v>
      </c>
      <c r="O977" s="4" t="s">
        <v>7528</v>
      </c>
      <c r="P977" s="186">
        <f t="shared" si="91"/>
        <v>8823000000</v>
      </c>
      <c r="Q977" s="186">
        <f t="shared" si="95"/>
        <v>0</v>
      </c>
      <c r="R977" s="4">
        <v>51</v>
      </c>
      <c r="S977" s="4" t="s">
        <v>70</v>
      </c>
      <c r="T977" s="4" t="s">
        <v>70</v>
      </c>
      <c r="U977" s="140">
        <v>45341</v>
      </c>
      <c r="V977" s="4" t="s">
        <v>1884</v>
      </c>
      <c r="W977" s="4" t="s">
        <v>1954</v>
      </c>
      <c r="X977" s="146" t="s">
        <v>70</v>
      </c>
      <c r="Y977" s="140">
        <v>45357</v>
      </c>
      <c r="Z977" s="4" t="s">
        <v>1888</v>
      </c>
      <c r="AA977" s="4" t="s">
        <v>1886</v>
      </c>
      <c r="AB977" s="141">
        <f t="shared" si="92"/>
        <v>8823000000</v>
      </c>
      <c r="AC977" s="142">
        <f t="shared" si="93"/>
        <v>0</v>
      </c>
      <c r="AD977" s="4"/>
      <c r="AE977" s="4" t="s">
        <v>2037</v>
      </c>
      <c r="AF977" s="252" t="s">
        <v>7512</v>
      </c>
      <c r="AG977" s="4"/>
      <c r="AH977" s="4"/>
      <c r="AI977" s="4"/>
      <c r="AJ977" s="4"/>
      <c r="AK977" s="4"/>
    </row>
    <row r="978" spans="2:37">
      <c r="B978" s="175" t="s">
        <v>5175</v>
      </c>
      <c r="C978" s="174" t="s">
        <v>160</v>
      </c>
      <c r="D978" s="4" t="s">
        <v>2550</v>
      </c>
      <c r="E978" s="4" t="s">
        <v>1831</v>
      </c>
      <c r="F978" s="4" t="s">
        <v>1060</v>
      </c>
      <c r="G978" s="4" t="s">
        <v>7529</v>
      </c>
      <c r="H978" s="4" t="s">
        <v>1379</v>
      </c>
      <c r="I978" s="4" t="s">
        <v>1380</v>
      </c>
      <c r="J978" s="4" t="s">
        <v>7530</v>
      </c>
      <c r="K978" s="139">
        <v>2715300000</v>
      </c>
      <c r="L978" s="139">
        <v>2715300000</v>
      </c>
      <c r="M978" s="4" t="s">
        <v>6286</v>
      </c>
      <c r="N978" s="4" t="s">
        <v>7531</v>
      </c>
      <c r="O978" s="4" t="s">
        <v>7511</v>
      </c>
      <c r="P978" s="186">
        <f t="shared" si="91"/>
        <v>2715300000</v>
      </c>
      <c r="Q978" s="186">
        <f t="shared" si="95"/>
        <v>0</v>
      </c>
      <c r="R978" s="4">
        <v>51</v>
      </c>
      <c r="S978" s="4" t="s">
        <v>70</v>
      </c>
      <c r="T978" s="4" t="s">
        <v>70</v>
      </c>
      <c r="U978" s="140">
        <v>45341</v>
      </c>
      <c r="V978" s="4" t="s">
        <v>1884</v>
      </c>
      <c r="W978" s="4" t="s">
        <v>1954</v>
      </c>
      <c r="X978" s="146" t="s">
        <v>70</v>
      </c>
      <c r="Y978" s="140">
        <v>45357</v>
      </c>
      <c r="Z978" s="4" t="s">
        <v>1888</v>
      </c>
      <c r="AA978" s="4" t="s">
        <v>1886</v>
      </c>
      <c r="AB978" s="141">
        <f t="shared" si="92"/>
        <v>2715300000</v>
      </c>
      <c r="AC978" s="142">
        <f t="shared" si="93"/>
        <v>0</v>
      </c>
      <c r="AD978" s="4"/>
      <c r="AE978" s="4" t="s">
        <v>2037</v>
      </c>
      <c r="AF978" s="252" t="s">
        <v>7512</v>
      </c>
      <c r="AG978" s="4"/>
      <c r="AH978" s="4"/>
      <c r="AI978" s="4"/>
      <c r="AJ978" s="4"/>
      <c r="AK978" s="4"/>
    </row>
    <row r="979" spans="2:37">
      <c r="B979" s="175" t="s">
        <v>5175</v>
      </c>
      <c r="C979" s="174" t="s">
        <v>160</v>
      </c>
      <c r="D979" s="4" t="s">
        <v>2550</v>
      </c>
      <c r="E979" s="4" t="s">
        <v>1831</v>
      </c>
      <c r="F979" s="4" t="s">
        <v>1060</v>
      </c>
      <c r="G979" s="4" t="s">
        <v>7532</v>
      </c>
      <c r="H979" s="4" t="s">
        <v>1379</v>
      </c>
      <c r="I979" s="4" t="s">
        <v>1380</v>
      </c>
      <c r="J979" s="4" t="s">
        <v>7533</v>
      </c>
      <c r="K979" s="139">
        <v>114860000000</v>
      </c>
      <c r="L979" s="139">
        <v>114860000000</v>
      </c>
      <c r="M979" s="4" t="s">
        <v>6286</v>
      </c>
      <c r="N979" s="4" t="s">
        <v>7534</v>
      </c>
      <c r="O979" s="4" t="s">
        <v>7535</v>
      </c>
      <c r="P979" s="186">
        <f t="shared" si="91"/>
        <v>114860000000</v>
      </c>
      <c r="Q979" s="186">
        <f t="shared" si="95"/>
        <v>0</v>
      </c>
      <c r="R979" s="4">
        <v>51</v>
      </c>
      <c r="S979" s="4" t="s">
        <v>70</v>
      </c>
      <c r="T979" s="4" t="s">
        <v>70</v>
      </c>
      <c r="U979" s="140">
        <v>45341</v>
      </c>
      <c r="V979" s="4" t="s">
        <v>1884</v>
      </c>
      <c r="W979" s="4" t="s">
        <v>1954</v>
      </c>
      <c r="X979" s="146" t="s">
        <v>70</v>
      </c>
      <c r="Y979" s="140">
        <v>45357</v>
      </c>
      <c r="Z979" s="4" t="s">
        <v>1888</v>
      </c>
      <c r="AA979" s="4" t="s">
        <v>1886</v>
      </c>
      <c r="AB979" s="141">
        <f t="shared" si="92"/>
        <v>114860000000</v>
      </c>
      <c r="AC979" s="142">
        <f t="shared" si="93"/>
        <v>0</v>
      </c>
      <c r="AD979" s="4"/>
      <c r="AE979" s="4" t="s">
        <v>2037</v>
      </c>
      <c r="AF979" s="252" t="s">
        <v>7512</v>
      </c>
      <c r="AG979" s="4"/>
      <c r="AH979" s="4"/>
      <c r="AI979" s="4"/>
      <c r="AJ979" s="4"/>
      <c r="AK979" s="4"/>
    </row>
    <row r="980" spans="2:37">
      <c r="B980" s="175" t="s">
        <v>5175</v>
      </c>
      <c r="C980" s="174" t="s">
        <v>160</v>
      </c>
      <c r="D980" s="4" t="s">
        <v>2550</v>
      </c>
      <c r="E980" s="4" t="s">
        <v>1831</v>
      </c>
      <c r="F980" s="4" t="s">
        <v>1060</v>
      </c>
      <c r="G980" s="4" t="s">
        <v>7536</v>
      </c>
      <c r="H980" s="4" t="s">
        <v>1379</v>
      </c>
      <c r="I980" s="4" t="s">
        <v>1380</v>
      </c>
      <c r="J980" s="4" t="s">
        <v>7537</v>
      </c>
      <c r="K980" s="139">
        <v>35298900000</v>
      </c>
      <c r="L980" s="139">
        <v>35298900000</v>
      </c>
      <c r="M980" s="4" t="s">
        <v>6286</v>
      </c>
      <c r="N980" s="4" t="s">
        <v>7538</v>
      </c>
      <c r="O980" s="4" t="s">
        <v>7511</v>
      </c>
      <c r="P980" s="186">
        <f t="shared" si="91"/>
        <v>35298900000</v>
      </c>
      <c r="Q980" s="186">
        <f t="shared" si="95"/>
        <v>0</v>
      </c>
      <c r="R980" s="4">
        <v>51</v>
      </c>
      <c r="S980" s="4" t="s">
        <v>70</v>
      </c>
      <c r="T980" s="4" t="s">
        <v>70</v>
      </c>
      <c r="U980" s="140">
        <v>45341</v>
      </c>
      <c r="V980" s="4" t="s">
        <v>1884</v>
      </c>
      <c r="W980" s="4" t="s">
        <v>1954</v>
      </c>
      <c r="X980" s="146" t="s">
        <v>70</v>
      </c>
      <c r="Y980" s="140">
        <v>45357</v>
      </c>
      <c r="Z980" s="4" t="s">
        <v>1888</v>
      </c>
      <c r="AA980" s="4" t="s">
        <v>1886</v>
      </c>
      <c r="AB980" s="141">
        <f t="shared" si="92"/>
        <v>35298900000</v>
      </c>
      <c r="AC980" s="142">
        <f t="shared" si="93"/>
        <v>0</v>
      </c>
      <c r="AD980" s="4"/>
      <c r="AE980" s="4" t="s">
        <v>2037</v>
      </c>
      <c r="AF980" s="252" t="s">
        <v>7512</v>
      </c>
      <c r="AG980" s="4"/>
      <c r="AH980" s="4"/>
      <c r="AI980" s="4"/>
      <c r="AJ980" s="4"/>
      <c r="AK980" s="4"/>
    </row>
    <row r="981" spans="2:37">
      <c r="B981" s="175" t="s">
        <v>5175</v>
      </c>
      <c r="C981" s="174" t="s">
        <v>160</v>
      </c>
      <c r="D981" s="4" t="s">
        <v>2550</v>
      </c>
      <c r="E981" s="4" t="s">
        <v>1831</v>
      </c>
      <c r="F981" s="4" t="s">
        <v>1060</v>
      </c>
      <c r="G981" s="4" t="s">
        <v>7539</v>
      </c>
      <c r="H981" s="4" t="s">
        <v>1379</v>
      </c>
      <c r="I981" s="4" t="s">
        <v>1380</v>
      </c>
      <c r="J981" s="4" t="s">
        <v>7540</v>
      </c>
      <c r="K981" s="139">
        <v>21722400000</v>
      </c>
      <c r="L981" s="139">
        <v>21722400000</v>
      </c>
      <c r="M981" s="4" t="s">
        <v>6286</v>
      </c>
      <c r="N981" s="4" t="s">
        <v>7541</v>
      </c>
      <c r="O981" s="4" t="s">
        <v>7511</v>
      </c>
      <c r="P981" s="186">
        <f t="shared" si="91"/>
        <v>21722400000</v>
      </c>
      <c r="Q981" s="186">
        <f t="shared" si="95"/>
        <v>0</v>
      </c>
      <c r="R981" s="4">
        <v>51</v>
      </c>
      <c r="S981" s="4" t="s">
        <v>70</v>
      </c>
      <c r="T981" s="4" t="s">
        <v>70</v>
      </c>
      <c r="U981" s="140">
        <v>45341</v>
      </c>
      <c r="V981" s="4" t="s">
        <v>1884</v>
      </c>
      <c r="W981" s="4" t="s">
        <v>1954</v>
      </c>
      <c r="X981" s="146" t="s">
        <v>70</v>
      </c>
      <c r="Y981" s="140">
        <v>45357</v>
      </c>
      <c r="Z981" s="4" t="s">
        <v>1888</v>
      </c>
      <c r="AA981" s="4" t="s">
        <v>1886</v>
      </c>
      <c r="AB981" s="141">
        <f t="shared" si="92"/>
        <v>21722400000</v>
      </c>
      <c r="AC981" s="142">
        <f t="shared" si="93"/>
        <v>0</v>
      </c>
      <c r="AD981" s="4"/>
      <c r="AE981" s="4" t="s">
        <v>2037</v>
      </c>
      <c r="AF981" s="252" t="s">
        <v>7512</v>
      </c>
      <c r="AG981" s="4"/>
      <c r="AH981" s="4"/>
      <c r="AI981" s="4"/>
      <c r="AJ981" s="4"/>
      <c r="AK981" s="4"/>
    </row>
    <row r="982" spans="2:37">
      <c r="B982" s="175" t="s">
        <v>5175</v>
      </c>
      <c r="C982" s="174" t="s">
        <v>160</v>
      </c>
      <c r="D982" s="4" t="s">
        <v>2550</v>
      </c>
      <c r="E982" s="4" t="s">
        <v>1831</v>
      </c>
      <c r="F982" s="4" t="s">
        <v>1060</v>
      </c>
      <c r="G982" s="4" t="s">
        <v>7542</v>
      </c>
      <c r="H982" s="4" t="s">
        <v>1379</v>
      </c>
      <c r="I982" s="4" t="s">
        <v>1380</v>
      </c>
      <c r="J982" s="4" t="s">
        <v>7543</v>
      </c>
      <c r="K982" s="139">
        <v>2715300000</v>
      </c>
      <c r="L982" s="139">
        <v>2715300000</v>
      </c>
      <c r="M982" s="4" t="s">
        <v>6286</v>
      </c>
      <c r="N982" s="4" t="s">
        <v>7544</v>
      </c>
      <c r="O982" s="4" t="s">
        <v>7511</v>
      </c>
      <c r="P982" s="186">
        <f t="shared" si="91"/>
        <v>2715300000</v>
      </c>
      <c r="Q982" s="186">
        <f t="shared" si="95"/>
        <v>0</v>
      </c>
      <c r="R982" s="4">
        <v>51</v>
      </c>
      <c r="S982" s="4" t="s">
        <v>70</v>
      </c>
      <c r="T982" s="4" t="s">
        <v>70</v>
      </c>
      <c r="U982" s="140">
        <v>45341</v>
      </c>
      <c r="V982" s="4" t="s">
        <v>1884</v>
      </c>
      <c r="W982" s="4" t="s">
        <v>1954</v>
      </c>
      <c r="X982" s="146" t="s">
        <v>70</v>
      </c>
      <c r="Y982" s="140">
        <v>45357</v>
      </c>
      <c r="Z982" s="4" t="s">
        <v>1888</v>
      </c>
      <c r="AA982" s="4" t="s">
        <v>1886</v>
      </c>
      <c r="AB982" s="141">
        <f t="shared" si="92"/>
        <v>2715300000</v>
      </c>
      <c r="AC982" s="142">
        <f t="shared" si="93"/>
        <v>0</v>
      </c>
      <c r="AD982" s="4"/>
      <c r="AE982" s="4" t="s">
        <v>2037</v>
      </c>
      <c r="AF982" s="252" t="s">
        <v>7512</v>
      </c>
      <c r="AG982" s="4"/>
      <c r="AH982" s="4"/>
      <c r="AI982" s="4"/>
      <c r="AJ982" s="4"/>
      <c r="AK982" s="4"/>
    </row>
    <row r="983" spans="2:37">
      <c r="B983" s="175" t="s">
        <v>5175</v>
      </c>
      <c r="C983" s="174" t="s">
        <v>160</v>
      </c>
      <c r="D983" s="4" t="s">
        <v>2550</v>
      </c>
      <c r="E983" s="4" t="s">
        <v>1831</v>
      </c>
      <c r="F983" s="4" t="s">
        <v>1060</v>
      </c>
      <c r="G983" s="4" t="s">
        <v>7545</v>
      </c>
      <c r="H983" s="4" t="s">
        <v>1379</v>
      </c>
      <c r="I983" s="4" t="s">
        <v>1380</v>
      </c>
      <c r="J983" s="4" t="s">
        <v>7546</v>
      </c>
      <c r="K983" s="139">
        <v>2715300000</v>
      </c>
      <c r="L983" s="139">
        <v>2715300000</v>
      </c>
      <c r="M983" s="4" t="s">
        <v>6286</v>
      </c>
      <c r="N983" s="4" t="s">
        <v>7547</v>
      </c>
      <c r="O983" s="4" t="s">
        <v>7511</v>
      </c>
      <c r="P983" s="186">
        <f t="shared" si="91"/>
        <v>2715300000</v>
      </c>
      <c r="Q983" s="186">
        <f t="shared" si="95"/>
        <v>0</v>
      </c>
      <c r="R983" s="4">
        <v>51</v>
      </c>
      <c r="S983" s="4" t="s">
        <v>70</v>
      </c>
      <c r="T983" s="4" t="s">
        <v>70</v>
      </c>
      <c r="U983" s="140">
        <v>45341</v>
      </c>
      <c r="V983" s="4" t="s">
        <v>1884</v>
      </c>
      <c r="W983" s="4" t="s">
        <v>1954</v>
      </c>
      <c r="X983" s="146" t="s">
        <v>70</v>
      </c>
      <c r="Y983" s="140">
        <v>45357</v>
      </c>
      <c r="Z983" s="4" t="s">
        <v>1888</v>
      </c>
      <c r="AA983" s="4" t="s">
        <v>1886</v>
      </c>
      <c r="AB983" s="141">
        <f t="shared" si="92"/>
        <v>2715300000</v>
      </c>
      <c r="AC983" s="142">
        <f t="shared" si="93"/>
        <v>0</v>
      </c>
      <c r="AD983" s="4"/>
      <c r="AE983" s="4" t="s">
        <v>2037</v>
      </c>
      <c r="AF983" s="252" t="s">
        <v>7512</v>
      </c>
      <c r="AG983" s="4"/>
      <c r="AH983" s="4"/>
      <c r="AI983" s="4"/>
      <c r="AJ983" s="4"/>
      <c r="AK983" s="4"/>
    </row>
    <row r="984" spans="2:37">
      <c r="B984" s="175" t="s">
        <v>5175</v>
      </c>
      <c r="C984" s="174" t="s">
        <v>160</v>
      </c>
      <c r="D984" s="4" t="s">
        <v>2550</v>
      </c>
      <c r="E984" s="4" t="s">
        <v>1831</v>
      </c>
      <c r="F984" s="4" t="s">
        <v>1060</v>
      </c>
      <c r="G984" s="4" t="s">
        <v>7548</v>
      </c>
      <c r="H984" s="4" t="s">
        <v>1379</v>
      </c>
      <c r="I984" s="4" t="s">
        <v>1380</v>
      </c>
      <c r="J984" s="4" t="s">
        <v>7549</v>
      </c>
      <c r="K984" s="139">
        <v>2715300000</v>
      </c>
      <c r="L984" s="139">
        <v>2715300000</v>
      </c>
      <c r="M984" s="4" t="s">
        <v>6286</v>
      </c>
      <c r="N984" s="4" t="s">
        <v>7550</v>
      </c>
      <c r="O984" s="4" t="s">
        <v>7511</v>
      </c>
      <c r="P984" s="186">
        <f t="shared" si="91"/>
        <v>2715300000</v>
      </c>
      <c r="Q984" s="186">
        <f t="shared" si="95"/>
        <v>0</v>
      </c>
      <c r="R984" s="4">
        <v>51</v>
      </c>
      <c r="S984" s="4" t="s">
        <v>70</v>
      </c>
      <c r="T984" s="4" t="s">
        <v>70</v>
      </c>
      <c r="U984" s="140">
        <v>45341</v>
      </c>
      <c r="V984" s="4" t="s">
        <v>1884</v>
      </c>
      <c r="W984" s="4" t="s">
        <v>1954</v>
      </c>
      <c r="X984" s="146" t="s">
        <v>70</v>
      </c>
      <c r="Y984" s="140">
        <v>45357</v>
      </c>
      <c r="Z984" s="4" t="s">
        <v>1888</v>
      </c>
      <c r="AA984" s="4" t="s">
        <v>1886</v>
      </c>
      <c r="AB984" s="141">
        <f t="shared" si="92"/>
        <v>2715300000</v>
      </c>
      <c r="AC984" s="142">
        <f t="shared" si="93"/>
        <v>0</v>
      </c>
      <c r="AD984" s="4"/>
      <c r="AE984" s="4" t="s">
        <v>2037</v>
      </c>
      <c r="AF984" s="252" t="s">
        <v>7512</v>
      </c>
      <c r="AG984" s="4"/>
      <c r="AH984" s="4"/>
      <c r="AI984" s="4"/>
      <c r="AJ984" s="4"/>
      <c r="AK984" s="4"/>
    </row>
    <row r="985" spans="2:37">
      <c r="B985" s="175" t="s">
        <v>5175</v>
      </c>
      <c r="C985" s="174" t="s">
        <v>160</v>
      </c>
      <c r="D985" s="4" t="s">
        <v>2550</v>
      </c>
      <c r="E985" s="4" t="s">
        <v>1831</v>
      </c>
      <c r="F985" s="4" t="s">
        <v>1060</v>
      </c>
      <c r="G985" s="4" t="s">
        <v>7551</v>
      </c>
      <c r="H985" s="4" t="s">
        <v>1379</v>
      </c>
      <c r="I985" s="4" t="s">
        <v>1380</v>
      </c>
      <c r="J985" s="4" t="s">
        <v>7552</v>
      </c>
      <c r="K985" s="139">
        <v>2715300000</v>
      </c>
      <c r="L985" s="139">
        <v>2715300000</v>
      </c>
      <c r="M985" s="4" t="s">
        <v>6286</v>
      </c>
      <c r="N985" s="4" t="s">
        <v>7553</v>
      </c>
      <c r="O985" s="4" t="s">
        <v>7511</v>
      </c>
      <c r="P985" s="186">
        <f t="shared" si="91"/>
        <v>2715300000</v>
      </c>
      <c r="Q985" s="186">
        <f t="shared" si="95"/>
        <v>0</v>
      </c>
      <c r="R985" s="4">
        <v>51</v>
      </c>
      <c r="S985" s="4" t="s">
        <v>70</v>
      </c>
      <c r="T985" s="4" t="s">
        <v>70</v>
      </c>
      <c r="U985" s="140">
        <v>45341</v>
      </c>
      <c r="V985" s="4" t="s">
        <v>1884</v>
      </c>
      <c r="W985" s="4" t="s">
        <v>1954</v>
      </c>
      <c r="X985" s="146" t="s">
        <v>70</v>
      </c>
      <c r="Y985" s="140">
        <v>45357</v>
      </c>
      <c r="Z985" s="4" t="s">
        <v>1888</v>
      </c>
      <c r="AA985" s="4" t="s">
        <v>1886</v>
      </c>
      <c r="AB985" s="141">
        <f t="shared" si="92"/>
        <v>2715300000</v>
      </c>
      <c r="AC985" s="142">
        <f t="shared" si="93"/>
        <v>0</v>
      </c>
      <c r="AD985" s="4"/>
      <c r="AE985" s="4" t="s">
        <v>2037</v>
      </c>
      <c r="AF985" s="252" t="s">
        <v>7512</v>
      </c>
      <c r="AG985" s="4"/>
      <c r="AH985" s="4"/>
      <c r="AI985" s="4"/>
      <c r="AJ985" s="4"/>
      <c r="AK985" s="4"/>
    </row>
    <row r="986" spans="2:37">
      <c r="B986" s="175" t="s">
        <v>5175</v>
      </c>
      <c r="C986" s="174" t="s">
        <v>160</v>
      </c>
      <c r="D986" s="4" t="s">
        <v>2550</v>
      </c>
      <c r="E986" s="4" t="s">
        <v>1831</v>
      </c>
      <c r="F986" s="4" t="s">
        <v>1060</v>
      </c>
      <c r="G986" s="4" t="s">
        <v>7554</v>
      </c>
      <c r="H986" s="4" t="s">
        <v>1379</v>
      </c>
      <c r="I986" s="4" t="s">
        <v>1380</v>
      </c>
      <c r="J986" s="4" t="s">
        <v>7555</v>
      </c>
      <c r="K986" s="139">
        <v>27153000000</v>
      </c>
      <c r="L986" s="139">
        <v>27153000000</v>
      </c>
      <c r="M986" s="4" t="s">
        <v>6286</v>
      </c>
      <c r="N986" s="4" t="s">
        <v>7556</v>
      </c>
      <c r="O986" s="4" t="s">
        <v>7511</v>
      </c>
      <c r="P986" s="186">
        <f t="shared" si="91"/>
        <v>27153000000</v>
      </c>
      <c r="Q986" s="186">
        <f t="shared" si="95"/>
        <v>0</v>
      </c>
      <c r="R986" s="4">
        <v>51</v>
      </c>
      <c r="S986" s="4" t="s">
        <v>70</v>
      </c>
      <c r="T986" s="4" t="s">
        <v>70</v>
      </c>
      <c r="U986" s="140">
        <v>45341</v>
      </c>
      <c r="V986" s="4" t="s">
        <v>1884</v>
      </c>
      <c r="W986" s="4" t="s">
        <v>1954</v>
      </c>
      <c r="X986" s="146" t="s">
        <v>70</v>
      </c>
      <c r="Y986" s="140">
        <v>45357</v>
      </c>
      <c r="Z986" s="4" t="s">
        <v>1888</v>
      </c>
      <c r="AA986" s="4" t="s">
        <v>1886</v>
      </c>
      <c r="AB986" s="141">
        <f t="shared" si="92"/>
        <v>27153000000</v>
      </c>
      <c r="AC986" s="142">
        <f t="shared" si="93"/>
        <v>0</v>
      </c>
      <c r="AD986" s="4"/>
      <c r="AE986" s="4" t="s">
        <v>2037</v>
      </c>
      <c r="AF986" s="252" t="s">
        <v>7512</v>
      </c>
      <c r="AG986" s="4"/>
      <c r="AH986" s="4"/>
      <c r="AI986" s="4"/>
      <c r="AJ986" s="4"/>
      <c r="AK986" s="4"/>
    </row>
    <row r="987" spans="2:37">
      <c r="B987" s="145" t="s">
        <v>5175</v>
      </c>
      <c r="C987" s="4" t="s">
        <v>160</v>
      </c>
      <c r="D987" s="4" t="s">
        <v>2550</v>
      </c>
      <c r="E987" s="4" t="s">
        <v>1831</v>
      </c>
      <c r="F987" s="4" t="s">
        <v>1060</v>
      </c>
      <c r="G987" s="4" t="s">
        <v>7557</v>
      </c>
      <c r="H987" s="4" t="s">
        <v>1453</v>
      </c>
      <c r="I987" s="4" t="s">
        <v>1454</v>
      </c>
      <c r="J987" s="4" t="s">
        <v>7558</v>
      </c>
      <c r="K987" s="139">
        <v>33639199333</v>
      </c>
      <c r="L987" s="139">
        <v>33639199333</v>
      </c>
      <c r="M987" s="4" t="s">
        <v>6286</v>
      </c>
      <c r="N987" s="4" t="s">
        <v>7559</v>
      </c>
      <c r="O987" s="4" t="s">
        <v>7560</v>
      </c>
      <c r="P987" s="186">
        <f t="shared" si="91"/>
        <v>33639199333</v>
      </c>
      <c r="Q987" s="186">
        <f>P987-K987</f>
        <v>0</v>
      </c>
      <c r="R987" s="4">
        <v>185</v>
      </c>
      <c r="S987" s="174" t="s">
        <v>70</v>
      </c>
      <c r="T987" s="4" t="s">
        <v>70</v>
      </c>
      <c r="U987" s="140">
        <v>45352</v>
      </c>
      <c r="V987" s="4" t="s">
        <v>1884</v>
      </c>
      <c r="W987" s="4" t="s">
        <v>1954</v>
      </c>
      <c r="X987" s="146" t="s">
        <v>70</v>
      </c>
      <c r="Y987" s="265">
        <v>45376</v>
      </c>
      <c r="Z987" s="146" t="s">
        <v>1888</v>
      </c>
      <c r="AA987" s="4" t="s">
        <v>1886</v>
      </c>
      <c r="AB987" s="141">
        <f t="shared" si="92"/>
        <v>33639199333</v>
      </c>
      <c r="AC987" s="142">
        <f t="shared" si="93"/>
        <v>0</v>
      </c>
      <c r="AD987" s="4"/>
      <c r="AE987" s="4" t="s">
        <v>2066</v>
      </c>
      <c r="AF987" s="144" t="s">
        <v>9449</v>
      </c>
      <c r="AG987" s="4"/>
      <c r="AH987" s="4"/>
      <c r="AI987" s="4"/>
      <c r="AJ987" s="4"/>
      <c r="AK987" s="4"/>
    </row>
    <row r="988" spans="2:37">
      <c r="B988" s="175" t="s">
        <v>5175</v>
      </c>
      <c r="C988" s="174" t="s">
        <v>160</v>
      </c>
      <c r="D988" s="4" t="s">
        <v>2550</v>
      </c>
      <c r="E988" s="4" t="s">
        <v>1831</v>
      </c>
      <c r="F988" s="4" t="s">
        <v>1060</v>
      </c>
      <c r="G988" s="4" t="s">
        <v>7561</v>
      </c>
      <c r="H988" s="4" t="s">
        <v>1433</v>
      </c>
      <c r="I988" s="4" t="s">
        <v>1434</v>
      </c>
      <c r="J988" s="4" t="s">
        <v>7562</v>
      </c>
      <c r="K988" s="139">
        <v>67500000000</v>
      </c>
      <c r="L988" s="139">
        <v>67500000000</v>
      </c>
      <c r="M988" s="4" t="s">
        <v>6451</v>
      </c>
      <c r="N988" s="4" t="s">
        <v>7563</v>
      </c>
      <c r="O988" s="4" t="s">
        <v>3037</v>
      </c>
      <c r="P988" s="186">
        <f t="shared" si="91"/>
        <v>67500000000</v>
      </c>
      <c r="Q988" s="186">
        <f>K988-P988</f>
        <v>0</v>
      </c>
      <c r="R988" s="4">
        <v>58</v>
      </c>
      <c r="S988" s="4" t="s">
        <v>70</v>
      </c>
      <c r="T988" s="4" t="s">
        <v>70</v>
      </c>
      <c r="U988" s="140">
        <v>45341</v>
      </c>
      <c r="V988" s="4" t="s">
        <v>1884</v>
      </c>
      <c r="W988" s="4" t="s">
        <v>1954</v>
      </c>
      <c r="X988" s="4" t="s">
        <v>70</v>
      </c>
      <c r="Y988" s="4" t="s">
        <v>3521</v>
      </c>
      <c r="Z988" s="4" t="s">
        <v>1885</v>
      </c>
      <c r="AA988" s="4" t="s">
        <v>1886</v>
      </c>
      <c r="AB988" s="141">
        <f t="shared" si="92"/>
        <v>67500000000</v>
      </c>
      <c r="AC988" s="142">
        <f t="shared" si="93"/>
        <v>0</v>
      </c>
      <c r="AD988" s="4"/>
      <c r="AE988" s="4" t="s">
        <v>2037</v>
      </c>
      <c r="AF988" s="144" t="s">
        <v>7783</v>
      </c>
      <c r="AG988" s="4"/>
      <c r="AH988" s="4"/>
      <c r="AI988" s="4"/>
      <c r="AJ988" s="4"/>
      <c r="AK988" s="4"/>
    </row>
    <row r="989" spans="2:37">
      <c r="B989" s="145" t="s">
        <v>5175</v>
      </c>
      <c r="C989" s="4" t="s">
        <v>160</v>
      </c>
      <c r="D989" s="4" t="s">
        <v>2550</v>
      </c>
      <c r="E989" s="4" t="s">
        <v>1831</v>
      </c>
      <c r="F989" s="4" t="s">
        <v>1060</v>
      </c>
      <c r="G989" s="4" t="s">
        <v>7565</v>
      </c>
      <c r="H989" s="4" t="s">
        <v>1243</v>
      </c>
      <c r="I989" s="4" t="s">
        <v>1244</v>
      </c>
      <c r="J989" s="4" t="s">
        <v>7566</v>
      </c>
      <c r="K989" s="139">
        <v>227000000000</v>
      </c>
      <c r="L989" s="139">
        <v>227000000000</v>
      </c>
      <c r="M989" s="4" t="s">
        <v>5698</v>
      </c>
      <c r="N989" s="4" t="s">
        <v>2705</v>
      </c>
      <c r="O989" s="4" t="s">
        <v>7567</v>
      </c>
      <c r="P989" s="186">
        <f t="shared" si="91"/>
        <v>227000000000</v>
      </c>
      <c r="Q989" s="186">
        <f>L989-P989</f>
        <v>0</v>
      </c>
      <c r="R989" s="4" t="s">
        <v>2503</v>
      </c>
      <c r="S989" s="4" t="s">
        <v>70</v>
      </c>
      <c r="T989" s="4" t="s">
        <v>70</v>
      </c>
      <c r="U989" s="140">
        <v>45352</v>
      </c>
      <c r="V989" s="4" t="s">
        <v>1884</v>
      </c>
      <c r="W989" s="4" t="s">
        <v>1954</v>
      </c>
      <c r="X989" s="146" t="s">
        <v>70</v>
      </c>
      <c r="Y989" s="140">
        <v>45363</v>
      </c>
      <c r="Z989" s="4" t="s">
        <v>1885</v>
      </c>
      <c r="AA989" s="4" t="s">
        <v>1886</v>
      </c>
      <c r="AB989" s="141">
        <f t="shared" si="92"/>
        <v>227000000000</v>
      </c>
      <c r="AC989" s="142">
        <f t="shared" si="93"/>
        <v>0</v>
      </c>
      <c r="AD989" s="4"/>
      <c r="AE989" s="4" t="s">
        <v>2037</v>
      </c>
      <c r="AF989" s="252" t="s">
        <v>7568</v>
      </c>
      <c r="AG989" s="4"/>
      <c r="AH989" s="4"/>
      <c r="AI989" s="4"/>
      <c r="AJ989" s="4"/>
      <c r="AK989" s="4"/>
    </row>
    <row r="990" spans="2:37">
      <c r="B990" s="175" t="s">
        <v>5175</v>
      </c>
      <c r="C990" s="174" t="s">
        <v>160</v>
      </c>
      <c r="D990" s="4" t="s">
        <v>2550</v>
      </c>
      <c r="E990" s="4" t="s">
        <v>1831</v>
      </c>
      <c r="F990" s="4" t="s">
        <v>1060</v>
      </c>
      <c r="G990" s="4" t="s">
        <v>7569</v>
      </c>
      <c r="H990" s="4" t="s">
        <v>1383</v>
      </c>
      <c r="I990" s="4" t="s">
        <v>1384</v>
      </c>
      <c r="J990" s="4" t="s">
        <v>7570</v>
      </c>
      <c r="K990" s="139">
        <v>227000000000</v>
      </c>
      <c r="L990" s="139">
        <v>227000000000</v>
      </c>
      <c r="M990" s="4" t="s">
        <v>6427</v>
      </c>
      <c r="N990" s="4" t="s">
        <v>7571</v>
      </c>
      <c r="O990" s="4" t="s">
        <v>7572</v>
      </c>
      <c r="P990" s="186">
        <f t="shared" si="91"/>
        <v>227000000000</v>
      </c>
      <c r="Q990" s="186">
        <f>K990-P990</f>
        <v>0</v>
      </c>
      <c r="R990" s="4">
        <v>56</v>
      </c>
      <c r="S990" s="4" t="s">
        <v>70</v>
      </c>
      <c r="T990" s="4" t="s">
        <v>70</v>
      </c>
      <c r="U990" s="140">
        <v>45341</v>
      </c>
      <c r="V990" s="4" t="s">
        <v>1884</v>
      </c>
      <c r="W990" s="4" t="s">
        <v>1954</v>
      </c>
      <c r="X990" s="146" t="s">
        <v>70</v>
      </c>
      <c r="Y990" s="140">
        <v>45363</v>
      </c>
      <c r="Z990" s="4" t="s">
        <v>1885</v>
      </c>
      <c r="AA990" s="4" t="s">
        <v>1886</v>
      </c>
      <c r="AB990" s="141">
        <f t="shared" si="92"/>
        <v>227000000000</v>
      </c>
      <c r="AC990" s="142">
        <f t="shared" si="93"/>
        <v>0</v>
      </c>
      <c r="AD990" s="4"/>
      <c r="AE990" s="4" t="s">
        <v>2037</v>
      </c>
      <c r="AF990" s="252" t="s">
        <v>7573</v>
      </c>
      <c r="AG990" s="4"/>
      <c r="AH990" s="4"/>
      <c r="AI990" s="4"/>
      <c r="AJ990" s="4"/>
      <c r="AK990" s="4"/>
    </row>
    <row r="991" spans="2:37">
      <c r="B991" s="175" t="s">
        <v>5175</v>
      </c>
      <c r="C991" s="174" t="s">
        <v>160</v>
      </c>
      <c r="D991" s="4" t="s">
        <v>2550</v>
      </c>
      <c r="E991" s="4" t="s">
        <v>1831</v>
      </c>
      <c r="F991" s="4" t="s">
        <v>1060</v>
      </c>
      <c r="G991" s="4" t="s">
        <v>7574</v>
      </c>
      <c r="H991" s="4" t="s">
        <v>1455</v>
      </c>
      <c r="I991" s="4" t="s">
        <v>1456</v>
      </c>
      <c r="J991" s="4" t="s">
        <v>7575</v>
      </c>
      <c r="K991" s="139">
        <v>30610000000</v>
      </c>
      <c r="L991" s="139">
        <v>30610000000</v>
      </c>
      <c r="M991" s="4" t="s">
        <v>6286</v>
      </c>
      <c r="N991" s="4" t="s">
        <v>7576</v>
      </c>
      <c r="O991" s="4" t="s">
        <v>7577</v>
      </c>
      <c r="P991" s="186">
        <f t="shared" si="91"/>
        <v>30610000000</v>
      </c>
      <c r="Q991" s="186">
        <f>L991-P991</f>
        <v>0</v>
      </c>
      <c r="R991" s="4">
        <v>40</v>
      </c>
      <c r="S991" s="4" t="s">
        <v>70</v>
      </c>
      <c r="T991" s="4" t="s">
        <v>70</v>
      </c>
      <c r="U991" s="140">
        <v>45341</v>
      </c>
      <c r="V991" s="4" t="s">
        <v>1884</v>
      </c>
      <c r="W991" s="4" t="s">
        <v>1954</v>
      </c>
      <c r="X991" s="146" t="s">
        <v>70</v>
      </c>
      <c r="Y991" s="140">
        <v>45357</v>
      </c>
      <c r="Z991" s="4" t="s">
        <v>1888</v>
      </c>
      <c r="AA991" s="4" t="s">
        <v>1886</v>
      </c>
      <c r="AB991" s="141">
        <f t="shared" si="92"/>
        <v>30610000000</v>
      </c>
      <c r="AC991" s="142">
        <f t="shared" si="93"/>
        <v>0</v>
      </c>
      <c r="AD991" s="4"/>
      <c r="AE991" s="4" t="s">
        <v>2037</v>
      </c>
      <c r="AF991" s="252" t="s">
        <v>7578</v>
      </c>
      <c r="AG991" s="4"/>
      <c r="AH991" s="4"/>
      <c r="AI991" s="4"/>
      <c r="AJ991" s="4"/>
      <c r="AK991" s="4"/>
    </row>
    <row r="992" spans="2:37">
      <c r="B992" s="145" t="s">
        <v>5175</v>
      </c>
      <c r="C992" s="4" t="s">
        <v>160</v>
      </c>
      <c r="D992" s="4" t="s">
        <v>2550</v>
      </c>
      <c r="E992" s="4" t="s">
        <v>1831</v>
      </c>
      <c r="F992" s="4" t="s">
        <v>1060</v>
      </c>
      <c r="G992" s="4" t="s">
        <v>7579</v>
      </c>
      <c r="H992" s="4" t="s">
        <v>1187</v>
      </c>
      <c r="I992" s="4" t="s">
        <v>1188</v>
      </c>
      <c r="J992" s="4" t="s">
        <v>7580</v>
      </c>
      <c r="K992" s="139">
        <v>160000000000</v>
      </c>
      <c r="L992" s="139">
        <v>160000000000</v>
      </c>
      <c r="M992" s="4" t="s">
        <v>5873</v>
      </c>
      <c r="N992" s="4" t="s">
        <v>3528</v>
      </c>
      <c r="O992" s="4" t="s">
        <v>2808</v>
      </c>
      <c r="P992" s="186">
        <f t="shared" si="91"/>
        <v>160000000000</v>
      </c>
      <c r="Q992" s="186">
        <f>P992-K992</f>
        <v>0</v>
      </c>
      <c r="R992" s="4">
        <v>193</v>
      </c>
      <c r="S992" s="174" t="s">
        <v>70</v>
      </c>
      <c r="T992" s="4" t="s">
        <v>70</v>
      </c>
      <c r="U992" s="140">
        <v>45348</v>
      </c>
      <c r="V992" s="4" t="s">
        <v>1887</v>
      </c>
      <c r="W992" s="4" t="s">
        <v>1954</v>
      </c>
      <c r="X992" s="146" t="s">
        <v>70</v>
      </c>
      <c r="Y992" s="140">
        <v>45366</v>
      </c>
      <c r="Z992" s="4" t="s">
        <v>1885</v>
      </c>
      <c r="AA992" s="4" t="s">
        <v>1886</v>
      </c>
      <c r="AB992" s="141">
        <f t="shared" si="92"/>
        <v>160000000000</v>
      </c>
      <c r="AC992" s="142">
        <f t="shared" si="93"/>
        <v>0</v>
      </c>
      <c r="AD992" s="4"/>
      <c r="AE992" s="4" t="s">
        <v>2037</v>
      </c>
      <c r="AF992" s="144" t="s">
        <v>7581</v>
      </c>
      <c r="AG992" s="4"/>
      <c r="AH992" s="4"/>
      <c r="AI992" s="4"/>
      <c r="AJ992" s="4"/>
      <c r="AK992" s="4"/>
    </row>
    <row r="993" spans="2:37">
      <c r="B993" s="145" t="s">
        <v>5175</v>
      </c>
      <c r="C993" s="4" t="s">
        <v>160</v>
      </c>
      <c r="D993" s="4" t="s">
        <v>2550</v>
      </c>
      <c r="E993" s="4" t="s">
        <v>1831</v>
      </c>
      <c r="F993" s="4" t="s">
        <v>1060</v>
      </c>
      <c r="G993" s="4" t="s">
        <v>7582</v>
      </c>
      <c r="H993" s="4" t="s">
        <v>1187</v>
      </c>
      <c r="I993" s="4" t="s">
        <v>1188</v>
      </c>
      <c r="J993" s="4" t="s">
        <v>7583</v>
      </c>
      <c r="K993" s="139">
        <v>130000000000</v>
      </c>
      <c r="L993" s="139">
        <v>130000000000</v>
      </c>
      <c r="M993" s="4" t="s">
        <v>5873</v>
      </c>
      <c r="N993" s="4" t="s">
        <v>3021</v>
      </c>
      <c r="O993" s="4" t="s">
        <v>2808</v>
      </c>
      <c r="P993" s="186">
        <f t="shared" si="91"/>
        <v>130000000000</v>
      </c>
      <c r="Q993" s="186">
        <f>P993-K993</f>
        <v>0</v>
      </c>
      <c r="R993" s="4">
        <v>193</v>
      </c>
      <c r="S993" s="174" t="s">
        <v>70</v>
      </c>
      <c r="T993" s="4" t="s">
        <v>70</v>
      </c>
      <c r="U993" s="140">
        <v>45348</v>
      </c>
      <c r="V993" s="4" t="s">
        <v>1887</v>
      </c>
      <c r="W993" s="4" t="s">
        <v>1954</v>
      </c>
      <c r="X993" s="146" t="s">
        <v>70</v>
      </c>
      <c r="Y993" s="140">
        <v>45366</v>
      </c>
      <c r="Z993" s="4" t="s">
        <v>1885</v>
      </c>
      <c r="AA993" s="4" t="s">
        <v>1886</v>
      </c>
      <c r="AB993" s="141">
        <f t="shared" si="92"/>
        <v>130000000000</v>
      </c>
      <c r="AC993" s="142">
        <f t="shared" si="93"/>
        <v>0</v>
      </c>
      <c r="AD993" s="4"/>
      <c r="AE993" s="4" t="s">
        <v>2037</v>
      </c>
      <c r="AF993" s="144" t="s">
        <v>7581</v>
      </c>
      <c r="AG993" s="4"/>
      <c r="AH993" s="4"/>
      <c r="AI993" s="4"/>
      <c r="AJ993" s="4"/>
      <c r="AK993" s="4"/>
    </row>
    <row r="994" spans="2:37">
      <c r="B994" s="175" t="s">
        <v>5175</v>
      </c>
      <c r="C994" s="174" t="s">
        <v>160</v>
      </c>
      <c r="D994" s="4" t="s">
        <v>2550</v>
      </c>
      <c r="E994" s="4" t="s">
        <v>1831</v>
      </c>
      <c r="F994" s="4" t="s">
        <v>1060</v>
      </c>
      <c r="G994" s="4" t="s">
        <v>7584</v>
      </c>
      <c r="H994" s="4" t="s">
        <v>1363</v>
      </c>
      <c r="I994" s="4" t="s">
        <v>1364</v>
      </c>
      <c r="J994" s="4" t="s">
        <v>7585</v>
      </c>
      <c r="K994" s="139">
        <v>6227010000</v>
      </c>
      <c r="L994" s="139">
        <v>6227010000</v>
      </c>
      <c r="M994" s="4" t="s">
        <v>6286</v>
      </c>
      <c r="N994" s="4" t="s">
        <v>7586</v>
      </c>
      <c r="O994" s="4" t="s">
        <v>7587</v>
      </c>
      <c r="P994" s="186">
        <f t="shared" si="91"/>
        <v>6227010000</v>
      </c>
      <c r="Q994" s="186">
        <f t="shared" ref="Q994:Q1021" si="96">L994-P994</f>
        <v>0</v>
      </c>
      <c r="R994" s="4">
        <v>41</v>
      </c>
      <c r="S994" s="4" t="s">
        <v>70</v>
      </c>
      <c r="T994" s="4" t="s">
        <v>70</v>
      </c>
      <c r="U994" s="140">
        <v>45341</v>
      </c>
      <c r="V994" s="4" t="s">
        <v>1884</v>
      </c>
      <c r="W994" s="4" t="s">
        <v>1954</v>
      </c>
      <c r="X994" s="146" t="s">
        <v>70</v>
      </c>
      <c r="Y994" s="140">
        <v>45366</v>
      </c>
      <c r="Z994" s="4" t="s">
        <v>1885</v>
      </c>
      <c r="AA994" s="4" t="s">
        <v>1886</v>
      </c>
      <c r="AB994" s="141">
        <f t="shared" si="92"/>
        <v>6227010000</v>
      </c>
      <c r="AC994" s="142">
        <f t="shared" si="93"/>
        <v>0</v>
      </c>
      <c r="AD994" s="4"/>
      <c r="AE994" s="4" t="s">
        <v>2037</v>
      </c>
      <c r="AF994" s="144" t="s">
        <v>7588</v>
      </c>
      <c r="AG994" s="4"/>
      <c r="AH994" s="4"/>
      <c r="AI994" s="4"/>
      <c r="AJ994" s="4"/>
      <c r="AK994" s="4"/>
    </row>
    <row r="995" spans="2:37">
      <c r="B995" s="175" t="s">
        <v>5175</v>
      </c>
      <c r="C995" s="174" t="s">
        <v>160</v>
      </c>
      <c r="D995" s="4" t="s">
        <v>2550</v>
      </c>
      <c r="E995" s="4" t="s">
        <v>1831</v>
      </c>
      <c r="F995" s="4" t="s">
        <v>1060</v>
      </c>
      <c r="G995" s="4" t="s">
        <v>7589</v>
      </c>
      <c r="H995" s="4" t="s">
        <v>1363</v>
      </c>
      <c r="I995" s="4" t="s">
        <v>1364</v>
      </c>
      <c r="J995" s="4" t="s">
        <v>7590</v>
      </c>
      <c r="K995" s="139">
        <v>10000000000</v>
      </c>
      <c r="L995" s="139">
        <v>10000000000</v>
      </c>
      <c r="M995" s="4" t="s">
        <v>5787</v>
      </c>
      <c r="N995" s="4" t="s">
        <v>2739</v>
      </c>
      <c r="O995" s="4" t="s">
        <v>2646</v>
      </c>
      <c r="P995" s="186">
        <f t="shared" si="91"/>
        <v>10000000000</v>
      </c>
      <c r="Q995" s="186">
        <f t="shared" si="96"/>
        <v>0</v>
      </c>
      <c r="R995" s="4">
        <v>41</v>
      </c>
      <c r="S995" s="4" t="s">
        <v>70</v>
      </c>
      <c r="T995" s="4" t="s">
        <v>70</v>
      </c>
      <c r="U995" s="140">
        <v>45341</v>
      </c>
      <c r="V995" s="4" t="s">
        <v>1884</v>
      </c>
      <c r="W995" s="4" t="s">
        <v>1954</v>
      </c>
      <c r="X995" s="146" t="s">
        <v>70</v>
      </c>
      <c r="Y995" s="140">
        <v>45366</v>
      </c>
      <c r="Z995" s="4" t="s">
        <v>1885</v>
      </c>
      <c r="AA995" s="4" t="s">
        <v>1886</v>
      </c>
      <c r="AB995" s="141">
        <f t="shared" si="92"/>
        <v>10000000000</v>
      </c>
      <c r="AC995" s="142">
        <f t="shared" si="93"/>
        <v>0</v>
      </c>
      <c r="AD995" s="4"/>
      <c r="AE995" s="4" t="s">
        <v>2037</v>
      </c>
      <c r="AF995" s="144" t="s">
        <v>7588</v>
      </c>
      <c r="AG995" s="4"/>
      <c r="AH995" s="4"/>
      <c r="AI995" s="4"/>
      <c r="AJ995" s="4"/>
      <c r="AK995" s="4"/>
    </row>
    <row r="996" spans="2:37">
      <c r="B996" s="175" t="s">
        <v>5175</v>
      </c>
      <c r="C996" s="174" t="s">
        <v>160</v>
      </c>
      <c r="D996" s="4" t="s">
        <v>2550</v>
      </c>
      <c r="E996" s="4" t="s">
        <v>1831</v>
      </c>
      <c r="F996" s="4" t="s">
        <v>1060</v>
      </c>
      <c r="G996" s="4" t="s">
        <v>7591</v>
      </c>
      <c r="H996" s="4" t="s">
        <v>1363</v>
      </c>
      <c r="I996" s="4" t="s">
        <v>1364</v>
      </c>
      <c r="J996" s="4" t="s">
        <v>7592</v>
      </c>
      <c r="K996" s="139">
        <v>10000000000</v>
      </c>
      <c r="L996" s="139">
        <v>10000000000</v>
      </c>
      <c r="M996" s="4" t="s">
        <v>5787</v>
      </c>
      <c r="N996" s="4" t="s">
        <v>3630</v>
      </c>
      <c r="O996" s="4" t="s">
        <v>3063</v>
      </c>
      <c r="P996" s="186">
        <f t="shared" si="91"/>
        <v>10000000000</v>
      </c>
      <c r="Q996" s="186">
        <f t="shared" si="96"/>
        <v>0</v>
      </c>
      <c r="R996" s="4">
        <v>41</v>
      </c>
      <c r="S996" s="4" t="s">
        <v>70</v>
      </c>
      <c r="T996" s="4" t="s">
        <v>70</v>
      </c>
      <c r="U996" s="140">
        <v>45341</v>
      </c>
      <c r="V996" s="4" t="s">
        <v>1884</v>
      </c>
      <c r="W996" s="4" t="s">
        <v>1954</v>
      </c>
      <c r="X996" s="146" t="s">
        <v>70</v>
      </c>
      <c r="Y996" s="140">
        <v>45366</v>
      </c>
      <c r="Z996" s="4" t="s">
        <v>1885</v>
      </c>
      <c r="AA996" s="4" t="s">
        <v>1886</v>
      </c>
      <c r="AB996" s="141">
        <f t="shared" si="92"/>
        <v>10000000000</v>
      </c>
      <c r="AC996" s="142">
        <f t="shared" si="93"/>
        <v>0</v>
      </c>
      <c r="AD996" s="4"/>
      <c r="AE996" s="4" t="s">
        <v>2037</v>
      </c>
      <c r="AF996" s="144" t="s">
        <v>7588</v>
      </c>
      <c r="AG996" s="4"/>
      <c r="AH996" s="4"/>
      <c r="AI996" s="4"/>
      <c r="AJ996" s="4"/>
      <c r="AK996" s="4"/>
    </row>
    <row r="997" spans="2:37">
      <c r="B997" s="175" t="s">
        <v>5175</v>
      </c>
      <c r="C997" s="174" t="s">
        <v>160</v>
      </c>
      <c r="D997" s="4" t="s">
        <v>2550</v>
      </c>
      <c r="E997" s="4" t="s">
        <v>1831</v>
      </c>
      <c r="F997" s="4" t="s">
        <v>1060</v>
      </c>
      <c r="G997" s="4" t="s">
        <v>7593</v>
      </c>
      <c r="H997" s="4" t="s">
        <v>1363</v>
      </c>
      <c r="I997" s="4" t="s">
        <v>1364</v>
      </c>
      <c r="J997" s="4" t="s">
        <v>7594</v>
      </c>
      <c r="K997" s="139">
        <v>10000000000</v>
      </c>
      <c r="L997" s="139">
        <v>10000000000</v>
      </c>
      <c r="M997" s="4" t="s">
        <v>5787</v>
      </c>
      <c r="N997" s="4" t="s">
        <v>3630</v>
      </c>
      <c r="O997" s="4" t="s">
        <v>3063</v>
      </c>
      <c r="P997" s="186">
        <f t="shared" si="91"/>
        <v>10000000000</v>
      </c>
      <c r="Q997" s="186">
        <f t="shared" si="96"/>
        <v>0</v>
      </c>
      <c r="R997" s="4">
        <v>41</v>
      </c>
      <c r="S997" s="4" t="s">
        <v>70</v>
      </c>
      <c r="T997" s="4" t="s">
        <v>70</v>
      </c>
      <c r="U997" s="140">
        <v>45341</v>
      </c>
      <c r="V997" s="4" t="s">
        <v>1884</v>
      </c>
      <c r="W997" s="4" t="s">
        <v>1954</v>
      </c>
      <c r="X997" s="146" t="s">
        <v>70</v>
      </c>
      <c r="Y997" s="140">
        <v>45366</v>
      </c>
      <c r="Z997" s="4" t="s">
        <v>1885</v>
      </c>
      <c r="AA997" s="4" t="s">
        <v>1886</v>
      </c>
      <c r="AB997" s="141">
        <f t="shared" si="92"/>
        <v>10000000000</v>
      </c>
      <c r="AC997" s="142">
        <f t="shared" si="93"/>
        <v>0</v>
      </c>
      <c r="AD997" s="4"/>
      <c r="AE997" s="4" t="s">
        <v>2037</v>
      </c>
      <c r="AF997" s="144" t="s">
        <v>7588</v>
      </c>
      <c r="AG997" s="4"/>
      <c r="AH997" s="4"/>
      <c r="AI997" s="4"/>
      <c r="AJ997" s="4"/>
      <c r="AK997" s="4"/>
    </row>
    <row r="998" spans="2:37">
      <c r="B998" s="175" t="s">
        <v>5175</v>
      </c>
      <c r="C998" s="174" t="s">
        <v>160</v>
      </c>
      <c r="D998" s="4" t="s">
        <v>2550</v>
      </c>
      <c r="E998" s="4" t="s">
        <v>1831</v>
      </c>
      <c r="F998" s="4" t="s">
        <v>1060</v>
      </c>
      <c r="G998" s="4" t="s">
        <v>7595</v>
      </c>
      <c r="H998" s="4" t="s">
        <v>1363</v>
      </c>
      <c r="I998" s="4" t="s">
        <v>1364</v>
      </c>
      <c r="J998" s="4" t="s">
        <v>7596</v>
      </c>
      <c r="K998" s="139">
        <v>9000000000</v>
      </c>
      <c r="L998" s="139">
        <v>9000000000</v>
      </c>
      <c r="M998" s="4" t="s">
        <v>5787</v>
      </c>
      <c r="N998" s="4" t="s">
        <v>3662</v>
      </c>
      <c r="O998" s="4" t="s">
        <v>3343</v>
      </c>
      <c r="P998" s="186">
        <f t="shared" si="91"/>
        <v>9000000000</v>
      </c>
      <c r="Q998" s="186">
        <f t="shared" si="96"/>
        <v>0</v>
      </c>
      <c r="R998" s="4">
        <v>41</v>
      </c>
      <c r="S998" s="4" t="s">
        <v>70</v>
      </c>
      <c r="T998" s="4" t="s">
        <v>70</v>
      </c>
      <c r="U998" s="140">
        <v>45341</v>
      </c>
      <c r="V998" s="4" t="s">
        <v>1884</v>
      </c>
      <c r="W998" s="4" t="s">
        <v>1954</v>
      </c>
      <c r="X998" s="146" t="s">
        <v>70</v>
      </c>
      <c r="Y998" s="140">
        <v>45366</v>
      </c>
      <c r="Z998" s="4" t="s">
        <v>1885</v>
      </c>
      <c r="AA998" s="4" t="s">
        <v>1886</v>
      </c>
      <c r="AB998" s="141">
        <f t="shared" si="92"/>
        <v>9000000000</v>
      </c>
      <c r="AC998" s="142">
        <f t="shared" si="93"/>
        <v>0</v>
      </c>
      <c r="AD998" s="4"/>
      <c r="AE998" s="4" t="s">
        <v>2037</v>
      </c>
      <c r="AF998" s="144" t="s">
        <v>7588</v>
      </c>
      <c r="AG998" s="4"/>
      <c r="AH998" s="4"/>
      <c r="AI998" s="4"/>
      <c r="AJ998" s="4"/>
      <c r="AK998" s="4"/>
    </row>
    <row r="999" spans="2:37">
      <c r="B999" s="175" t="s">
        <v>5175</v>
      </c>
      <c r="C999" s="174" t="s">
        <v>160</v>
      </c>
      <c r="D999" s="4" t="s">
        <v>2550</v>
      </c>
      <c r="E999" s="4" t="s">
        <v>1831</v>
      </c>
      <c r="F999" s="4" t="s">
        <v>1060</v>
      </c>
      <c r="G999" s="4" t="s">
        <v>7597</v>
      </c>
      <c r="H999" s="4" t="s">
        <v>1363</v>
      </c>
      <c r="I999" s="4" t="s">
        <v>1364</v>
      </c>
      <c r="J999" s="4" t="s">
        <v>7598</v>
      </c>
      <c r="K999" s="139">
        <v>8500000000</v>
      </c>
      <c r="L999" s="139">
        <v>8500000000</v>
      </c>
      <c r="M999" s="4" t="s">
        <v>5787</v>
      </c>
      <c r="N999" s="4" t="s">
        <v>2611</v>
      </c>
      <c r="O999" s="4" t="s">
        <v>3343</v>
      </c>
      <c r="P999" s="186">
        <f t="shared" si="91"/>
        <v>8500000000</v>
      </c>
      <c r="Q999" s="186">
        <f t="shared" si="96"/>
        <v>0</v>
      </c>
      <c r="R999" s="4">
        <v>41</v>
      </c>
      <c r="S999" s="4" t="s">
        <v>70</v>
      </c>
      <c r="T999" s="4" t="s">
        <v>70</v>
      </c>
      <c r="U999" s="140">
        <v>45341</v>
      </c>
      <c r="V999" s="4" t="s">
        <v>1884</v>
      </c>
      <c r="W999" s="4" t="s">
        <v>1954</v>
      </c>
      <c r="X999" s="146" t="s">
        <v>70</v>
      </c>
      <c r="Y999" s="140">
        <v>45366</v>
      </c>
      <c r="Z999" s="4" t="s">
        <v>1885</v>
      </c>
      <c r="AA999" s="4" t="s">
        <v>1886</v>
      </c>
      <c r="AB999" s="141">
        <f t="shared" si="92"/>
        <v>8500000000</v>
      </c>
      <c r="AC999" s="142">
        <f t="shared" si="93"/>
        <v>0</v>
      </c>
      <c r="AD999" s="4"/>
      <c r="AE999" s="4" t="s">
        <v>2037</v>
      </c>
      <c r="AF999" s="144" t="s">
        <v>7588</v>
      </c>
      <c r="AG999" s="4"/>
      <c r="AH999" s="4"/>
      <c r="AI999" s="4"/>
      <c r="AJ999" s="4"/>
      <c r="AK999" s="4"/>
    </row>
    <row r="1000" spans="2:37">
      <c r="B1000" s="175" t="s">
        <v>5175</v>
      </c>
      <c r="C1000" s="174" t="s">
        <v>160</v>
      </c>
      <c r="D1000" s="4" t="s">
        <v>2550</v>
      </c>
      <c r="E1000" s="4" t="s">
        <v>1831</v>
      </c>
      <c r="F1000" s="4" t="s">
        <v>1060</v>
      </c>
      <c r="G1000" s="4" t="s">
        <v>7599</v>
      </c>
      <c r="H1000" s="4" t="s">
        <v>1363</v>
      </c>
      <c r="I1000" s="4" t="s">
        <v>1364</v>
      </c>
      <c r="J1000" s="4" t="s">
        <v>7600</v>
      </c>
      <c r="K1000" s="139">
        <v>8500000000</v>
      </c>
      <c r="L1000" s="139">
        <v>8500000000</v>
      </c>
      <c r="M1000" s="4" t="s">
        <v>5787</v>
      </c>
      <c r="N1000" s="4" t="s">
        <v>2636</v>
      </c>
      <c r="O1000" s="4" t="s">
        <v>7601</v>
      </c>
      <c r="P1000" s="186">
        <f t="shared" si="91"/>
        <v>8500000000</v>
      </c>
      <c r="Q1000" s="186">
        <f t="shared" si="96"/>
        <v>0</v>
      </c>
      <c r="R1000" s="4">
        <v>41</v>
      </c>
      <c r="S1000" s="4" t="s">
        <v>70</v>
      </c>
      <c r="T1000" s="4" t="s">
        <v>70</v>
      </c>
      <c r="U1000" s="140">
        <v>45341</v>
      </c>
      <c r="V1000" s="4" t="s">
        <v>1884</v>
      </c>
      <c r="W1000" s="4" t="s">
        <v>1954</v>
      </c>
      <c r="X1000" s="146" t="s">
        <v>70</v>
      </c>
      <c r="Y1000" s="140">
        <v>45366</v>
      </c>
      <c r="Z1000" s="4" t="s">
        <v>1885</v>
      </c>
      <c r="AA1000" s="4" t="s">
        <v>1886</v>
      </c>
      <c r="AB1000" s="141">
        <f t="shared" si="92"/>
        <v>8500000000</v>
      </c>
      <c r="AC1000" s="142">
        <f t="shared" si="93"/>
        <v>0</v>
      </c>
      <c r="AD1000" s="4"/>
      <c r="AE1000" s="4" t="s">
        <v>2037</v>
      </c>
      <c r="AF1000" s="144" t="s">
        <v>7588</v>
      </c>
      <c r="AG1000" s="4"/>
      <c r="AH1000" s="4"/>
      <c r="AI1000" s="4"/>
      <c r="AJ1000" s="4"/>
      <c r="AK1000" s="4"/>
    </row>
    <row r="1001" spans="2:37">
      <c r="B1001" s="175" t="s">
        <v>5175</v>
      </c>
      <c r="C1001" s="174" t="s">
        <v>160</v>
      </c>
      <c r="D1001" s="4" t="s">
        <v>2550</v>
      </c>
      <c r="E1001" s="4" t="s">
        <v>1831</v>
      </c>
      <c r="F1001" s="4" t="s">
        <v>1060</v>
      </c>
      <c r="G1001" s="4" t="s">
        <v>7602</v>
      </c>
      <c r="H1001" s="4" t="s">
        <v>1363</v>
      </c>
      <c r="I1001" s="4" t="s">
        <v>1364</v>
      </c>
      <c r="J1001" s="4" t="s">
        <v>7603</v>
      </c>
      <c r="K1001" s="139">
        <v>8500000000</v>
      </c>
      <c r="L1001" s="139">
        <v>8500000000</v>
      </c>
      <c r="M1001" s="4" t="s">
        <v>5787</v>
      </c>
      <c r="N1001" s="4" t="s">
        <v>2636</v>
      </c>
      <c r="O1001" s="4" t="s">
        <v>7601</v>
      </c>
      <c r="P1001" s="186">
        <f t="shared" si="91"/>
        <v>8500000000</v>
      </c>
      <c r="Q1001" s="186">
        <f t="shared" si="96"/>
        <v>0</v>
      </c>
      <c r="R1001" s="4">
        <v>41</v>
      </c>
      <c r="S1001" s="4" t="s">
        <v>70</v>
      </c>
      <c r="T1001" s="4" t="s">
        <v>70</v>
      </c>
      <c r="U1001" s="140">
        <v>45341</v>
      </c>
      <c r="V1001" s="4" t="s">
        <v>1884</v>
      </c>
      <c r="W1001" s="4" t="s">
        <v>1954</v>
      </c>
      <c r="X1001" s="146" t="s">
        <v>70</v>
      </c>
      <c r="Y1001" s="140">
        <v>45366</v>
      </c>
      <c r="Z1001" s="4" t="s">
        <v>1885</v>
      </c>
      <c r="AA1001" s="4" t="s">
        <v>1886</v>
      </c>
      <c r="AB1001" s="141">
        <f t="shared" si="92"/>
        <v>8500000000</v>
      </c>
      <c r="AC1001" s="142">
        <f t="shared" si="93"/>
        <v>0</v>
      </c>
      <c r="AD1001" s="4"/>
      <c r="AE1001" s="4" t="s">
        <v>2037</v>
      </c>
      <c r="AF1001" s="144" t="s">
        <v>7588</v>
      </c>
      <c r="AG1001" s="4"/>
      <c r="AH1001" s="4"/>
      <c r="AI1001" s="4"/>
      <c r="AJ1001" s="4"/>
      <c r="AK1001" s="4"/>
    </row>
    <row r="1002" spans="2:37">
      <c r="B1002" s="175" t="s">
        <v>5175</v>
      </c>
      <c r="C1002" s="174" t="s">
        <v>160</v>
      </c>
      <c r="D1002" s="4" t="s">
        <v>2550</v>
      </c>
      <c r="E1002" s="4" t="s">
        <v>1831</v>
      </c>
      <c r="F1002" s="4" t="s">
        <v>1060</v>
      </c>
      <c r="G1002" s="4" t="s">
        <v>7604</v>
      </c>
      <c r="H1002" s="4" t="s">
        <v>1363</v>
      </c>
      <c r="I1002" s="4" t="s">
        <v>1364</v>
      </c>
      <c r="J1002" s="4" t="s">
        <v>7605</v>
      </c>
      <c r="K1002" s="139">
        <v>8500000000</v>
      </c>
      <c r="L1002" s="139">
        <v>8500000000</v>
      </c>
      <c r="M1002" s="4" t="s">
        <v>5787</v>
      </c>
      <c r="N1002" s="4" t="s">
        <v>3023</v>
      </c>
      <c r="O1002" s="4" t="s">
        <v>7601</v>
      </c>
      <c r="P1002" s="186">
        <f t="shared" si="91"/>
        <v>8500000000</v>
      </c>
      <c r="Q1002" s="186">
        <f t="shared" si="96"/>
        <v>0</v>
      </c>
      <c r="R1002" s="4">
        <v>41</v>
      </c>
      <c r="S1002" s="4" t="s">
        <v>70</v>
      </c>
      <c r="T1002" s="4" t="s">
        <v>70</v>
      </c>
      <c r="U1002" s="140">
        <v>45341</v>
      </c>
      <c r="V1002" s="4" t="s">
        <v>1884</v>
      </c>
      <c r="W1002" s="4" t="s">
        <v>1954</v>
      </c>
      <c r="X1002" s="146" t="s">
        <v>70</v>
      </c>
      <c r="Y1002" s="140">
        <v>45366</v>
      </c>
      <c r="Z1002" s="4" t="s">
        <v>1885</v>
      </c>
      <c r="AA1002" s="4" t="s">
        <v>1886</v>
      </c>
      <c r="AB1002" s="141">
        <f t="shared" si="92"/>
        <v>8500000000</v>
      </c>
      <c r="AC1002" s="142">
        <f t="shared" si="93"/>
        <v>0</v>
      </c>
      <c r="AD1002" s="4"/>
      <c r="AE1002" s="4" t="s">
        <v>2037</v>
      </c>
      <c r="AF1002" s="144" t="s">
        <v>7588</v>
      </c>
      <c r="AG1002" s="4"/>
      <c r="AH1002" s="4"/>
      <c r="AI1002" s="4"/>
      <c r="AJ1002" s="4"/>
      <c r="AK1002" s="4"/>
    </row>
    <row r="1003" spans="2:37">
      <c r="B1003" s="175" t="s">
        <v>5175</v>
      </c>
      <c r="C1003" s="174" t="s">
        <v>160</v>
      </c>
      <c r="D1003" s="4" t="s">
        <v>2550</v>
      </c>
      <c r="E1003" s="4" t="s">
        <v>1831</v>
      </c>
      <c r="F1003" s="4" t="s">
        <v>1060</v>
      </c>
      <c r="G1003" s="4" t="s">
        <v>7606</v>
      </c>
      <c r="H1003" s="4" t="s">
        <v>1363</v>
      </c>
      <c r="I1003" s="4" t="s">
        <v>1364</v>
      </c>
      <c r="J1003" s="4" t="s">
        <v>7585</v>
      </c>
      <c r="K1003" s="139">
        <v>2342342667</v>
      </c>
      <c r="L1003" s="139">
        <v>2342342667</v>
      </c>
      <c r="M1003" s="4" t="s">
        <v>6286</v>
      </c>
      <c r="N1003" s="4" t="s">
        <v>7607</v>
      </c>
      <c r="O1003" s="4" t="s">
        <v>7587</v>
      </c>
      <c r="P1003" s="186">
        <f t="shared" si="91"/>
        <v>2342342667</v>
      </c>
      <c r="Q1003" s="186">
        <f t="shared" si="96"/>
        <v>0</v>
      </c>
      <c r="R1003" s="4">
        <v>41</v>
      </c>
      <c r="S1003" s="4" t="s">
        <v>70</v>
      </c>
      <c r="T1003" s="4" t="s">
        <v>70</v>
      </c>
      <c r="U1003" s="140">
        <v>45341</v>
      </c>
      <c r="V1003" s="4" t="s">
        <v>1884</v>
      </c>
      <c r="W1003" s="4" t="s">
        <v>1954</v>
      </c>
      <c r="X1003" s="146" t="s">
        <v>70</v>
      </c>
      <c r="Y1003" s="140">
        <v>45366</v>
      </c>
      <c r="Z1003" s="4" t="s">
        <v>1885</v>
      </c>
      <c r="AA1003" s="4" t="s">
        <v>1886</v>
      </c>
      <c r="AB1003" s="141">
        <f t="shared" si="92"/>
        <v>2342342667</v>
      </c>
      <c r="AC1003" s="142">
        <f t="shared" si="93"/>
        <v>0</v>
      </c>
      <c r="AD1003" s="4"/>
      <c r="AE1003" s="4" t="s">
        <v>2037</v>
      </c>
      <c r="AF1003" s="144" t="s">
        <v>7588</v>
      </c>
      <c r="AG1003" s="4"/>
      <c r="AH1003" s="4"/>
      <c r="AI1003" s="4"/>
      <c r="AJ1003" s="4"/>
      <c r="AK1003" s="4"/>
    </row>
    <row r="1004" spans="2:37">
      <c r="B1004" s="175" t="s">
        <v>5175</v>
      </c>
      <c r="C1004" s="174" t="s">
        <v>160</v>
      </c>
      <c r="D1004" s="4" t="s">
        <v>2550</v>
      </c>
      <c r="E1004" s="4" t="s">
        <v>1831</v>
      </c>
      <c r="F1004" s="4" t="s">
        <v>1060</v>
      </c>
      <c r="G1004" s="4" t="s">
        <v>7608</v>
      </c>
      <c r="H1004" s="4" t="s">
        <v>1363</v>
      </c>
      <c r="I1004" s="4" t="s">
        <v>1364</v>
      </c>
      <c r="J1004" s="4" t="s">
        <v>7609</v>
      </c>
      <c r="K1004" s="139">
        <v>10900000000</v>
      </c>
      <c r="L1004" s="139">
        <v>10900000000</v>
      </c>
      <c r="M1004" s="4" t="s">
        <v>5787</v>
      </c>
      <c r="N1004" s="4" t="s">
        <v>4715</v>
      </c>
      <c r="O1004" s="4" t="s">
        <v>3594</v>
      </c>
      <c r="P1004" s="186">
        <f t="shared" si="91"/>
        <v>10900000000</v>
      </c>
      <c r="Q1004" s="186">
        <f t="shared" si="96"/>
        <v>0</v>
      </c>
      <c r="R1004" s="4">
        <v>41</v>
      </c>
      <c r="S1004" s="4" t="s">
        <v>70</v>
      </c>
      <c r="T1004" s="4" t="s">
        <v>70</v>
      </c>
      <c r="U1004" s="140">
        <v>45341</v>
      </c>
      <c r="V1004" s="4" t="s">
        <v>1884</v>
      </c>
      <c r="W1004" s="4" t="s">
        <v>1954</v>
      </c>
      <c r="X1004" s="146" t="s">
        <v>70</v>
      </c>
      <c r="Y1004" s="140">
        <v>45366</v>
      </c>
      <c r="Z1004" s="4" t="s">
        <v>1885</v>
      </c>
      <c r="AA1004" s="4" t="s">
        <v>1886</v>
      </c>
      <c r="AB1004" s="141">
        <f t="shared" si="92"/>
        <v>10900000000</v>
      </c>
      <c r="AC1004" s="142">
        <f t="shared" si="93"/>
        <v>0</v>
      </c>
      <c r="AD1004" s="4"/>
      <c r="AE1004" s="4" t="s">
        <v>2037</v>
      </c>
      <c r="AF1004" s="144" t="s">
        <v>7588</v>
      </c>
      <c r="AG1004" s="4"/>
      <c r="AH1004" s="4"/>
      <c r="AI1004" s="4"/>
      <c r="AJ1004" s="4"/>
      <c r="AK1004" s="4"/>
    </row>
    <row r="1005" spans="2:37">
      <c r="B1005" s="175" t="s">
        <v>5175</v>
      </c>
      <c r="C1005" s="174" t="s">
        <v>160</v>
      </c>
      <c r="D1005" s="4" t="s">
        <v>2550</v>
      </c>
      <c r="E1005" s="4" t="s">
        <v>1831</v>
      </c>
      <c r="F1005" s="4" t="s">
        <v>1060</v>
      </c>
      <c r="G1005" s="4" t="s">
        <v>7610</v>
      </c>
      <c r="H1005" s="4" t="s">
        <v>1363</v>
      </c>
      <c r="I1005" s="4" t="s">
        <v>1364</v>
      </c>
      <c r="J1005" s="4" t="s">
        <v>7611</v>
      </c>
      <c r="K1005" s="139">
        <v>40460000000</v>
      </c>
      <c r="L1005" s="139">
        <v>40460000000</v>
      </c>
      <c r="M1005" s="4" t="s">
        <v>5787</v>
      </c>
      <c r="N1005" s="4" t="s">
        <v>5013</v>
      </c>
      <c r="O1005" s="4" t="s">
        <v>5410</v>
      </c>
      <c r="P1005" s="186">
        <f t="shared" si="91"/>
        <v>40460000000</v>
      </c>
      <c r="Q1005" s="186">
        <f t="shared" si="96"/>
        <v>0</v>
      </c>
      <c r="R1005" s="4">
        <v>41</v>
      </c>
      <c r="S1005" s="4" t="s">
        <v>70</v>
      </c>
      <c r="T1005" s="4" t="s">
        <v>70</v>
      </c>
      <c r="U1005" s="140">
        <v>45341</v>
      </c>
      <c r="V1005" s="4" t="s">
        <v>1884</v>
      </c>
      <c r="W1005" s="4" t="s">
        <v>1954</v>
      </c>
      <c r="X1005" s="146" t="s">
        <v>70</v>
      </c>
      <c r="Y1005" s="140">
        <v>45366</v>
      </c>
      <c r="Z1005" s="4" t="s">
        <v>1885</v>
      </c>
      <c r="AA1005" s="4" t="s">
        <v>1886</v>
      </c>
      <c r="AB1005" s="141">
        <f t="shared" si="92"/>
        <v>40460000000</v>
      </c>
      <c r="AC1005" s="142">
        <f t="shared" si="93"/>
        <v>0</v>
      </c>
      <c r="AD1005" s="4"/>
      <c r="AE1005" s="4" t="s">
        <v>2037</v>
      </c>
      <c r="AF1005" s="144" t="s">
        <v>7588</v>
      </c>
      <c r="AG1005" s="4"/>
      <c r="AH1005" s="4"/>
      <c r="AI1005" s="4"/>
      <c r="AJ1005" s="4"/>
      <c r="AK1005" s="4"/>
    </row>
    <row r="1006" spans="2:37">
      <c r="B1006" s="175" t="s">
        <v>5175</v>
      </c>
      <c r="C1006" s="174" t="s">
        <v>160</v>
      </c>
      <c r="D1006" s="4" t="s">
        <v>2550</v>
      </c>
      <c r="E1006" s="4" t="s">
        <v>1831</v>
      </c>
      <c r="F1006" s="4" t="s">
        <v>1060</v>
      </c>
      <c r="G1006" s="4" t="s">
        <v>7612</v>
      </c>
      <c r="H1006" s="4" t="s">
        <v>1363</v>
      </c>
      <c r="I1006" s="4" t="s">
        <v>1364</v>
      </c>
      <c r="J1006" s="4" t="s">
        <v>7613</v>
      </c>
      <c r="K1006" s="139">
        <v>37690000000</v>
      </c>
      <c r="L1006" s="139">
        <v>37690000000</v>
      </c>
      <c r="M1006" s="4" t="s">
        <v>5787</v>
      </c>
      <c r="N1006" s="4" t="s">
        <v>5013</v>
      </c>
      <c r="O1006" s="4" t="s">
        <v>2703</v>
      </c>
      <c r="P1006" s="186">
        <f t="shared" si="91"/>
        <v>37690000000</v>
      </c>
      <c r="Q1006" s="186">
        <f t="shared" si="96"/>
        <v>0</v>
      </c>
      <c r="R1006" s="4">
        <v>41</v>
      </c>
      <c r="S1006" s="4" t="s">
        <v>70</v>
      </c>
      <c r="T1006" s="4" t="s">
        <v>70</v>
      </c>
      <c r="U1006" s="140">
        <v>45341</v>
      </c>
      <c r="V1006" s="4" t="s">
        <v>1884</v>
      </c>
      <c r="W1006" s="4" t="s">
        <v>1954</v>
      </c>
      <c r="X1006" s="146" t="s">
        <v>70</v>
      </c>
      <c r="Y1006" s="140">
        <v>45366</v>
      </c>
      <c r="Z1006" s="4" t="s">
        <v>1885</v>
      </c>
      <c r="AA1006" s="4" t="s">
        <v>1886</v>
      </c>
      <c r="AB1006" s="141">
        <f t="shared" si="92"/>
        <v>37690000000</v>
      </c>
      <c r="AC1006" s="142">
        <f t="shared" si="93"/>
        <v>0</v>
      </c>
      <c r="AD1006" s="4"/>
      <c r="AE1006" s="4" t="s">
        <v>2037</v>
      </c>
      <c r="AF1006" s="144" t="s">
        <v>7588</v>
      </c>
      <c r="AG1006" s="4"/>
      <c r="AH1006" s="4"/>
      <c r="AI1006" s="4"/>
      <c r="AJ1006" s="4"/>
      <c r="AK1006" s="4"/>
    </row>
    <row r="1007" spans="2:37">
      <c r="B1007" s="175" t="s">
        <v>5175</v>
      </c>
      <c r="C1007" s="174" t="s">
        <v>160</v>
      </c>
      <c r="D1007" s="4" t="s">
        <v>2550</v>
      </c>
      <c r="E1007" s="4" t="s">
        <v>1831</v>
      </c>
      <c r="F1007" s="4" t="s">
        <v>1060</v>
      </c>
      <c r="G1007" s="4" t="s">
        <v>7614</v>
      </c>
      <c r="H1007" s="4" t="s">
        <v>1363</v>
      </c>
      <c r="I1007" s="4" t="s">
        <v>1364</v>
      </c>
      <c r="J1007" s="4" t="s">
        <v>7615</v>
      </c>
      <c r="K1007" s="139">
        <v>32830000000</v>
      </c>
      <c r="L1007" s="139">
        <v>32830000000</v>
      </c>
      <c r="M1007" s="4" t="s">
        <v>5787</v>
      </c>
      <c r="N1007" s="4" t="s">
        <v>5013</v>
      </c>
      <c r="O1007" s="4" t="s">
        <v>2703</v>
      </c>
      <c r="P1007" s="186">
        <f t="shared" si="91"/>
        <v>32830000000</v>
      </c>
      <c r="Q1007" s="186">
        <f t="shared" si="96"/>
        <v>0</v>
      </c>
      <c r="R1007" s="4">
        <v>41</v>
      </c>
      <c r="S1007" s="4" t="s">
        <v>70</v>
      </c>
      <c r="T1007" s="4" t="s">
        <v>70</v>
      </c>
      <c r="U1007" s="140">
        <v>45341</v>
      </c>
      <c r="V1007" s="4" t="s">
        <v>1884</v>
      </c>
      <c r="W1007" s="4" t="s">
        <v>1954</v>
      </c>
      <c r="X1007" s="146" t="s">
        <v>70</v>
      </c>
      <c r="Y1007" s="140">
        <v>45366</v>
      </c>
      <c r="Z1007" s="4" t="s">
        <v>1885</v>
      </c>
      <c r="AA1007" s="4" t="s">
        <v>1886</v>
      </c>
      <c r="AB1007" s="141">
        <f t="shared" si="92"/>
        <v>32830000000</v>
      </c>
      <c r="AC1007" s="142">
        <f t="shared" si="93"/>
        <v>0</v>
      </c>
      <c r="AD1007" s="4"/>
      <c r="AE1007" s="4" t="s">
        <v>2037</v>
      </c>
      <c r="AF1007" s="144" t="s">
        <v>7588</v>
      </c>
      <c r="AG1007" s="4"/>
      <c r="AH1007" s="4"/>
      <c r="AI1007" s="4"/>
      <c r="AJ1007" s="4"/>
      <c r="AK1007" s="4"/>
    </row>
    <row r="1008" spans="2:37">
      <c r="B1008" s="175" t="s">
        <v>5175</v>
      </c>
      <c r="C1008" s="174" t="s">
        <v>160</v>
      </c>
      <c r="D1008" s="4" t="s">
        <v>2550</v>
      </c>
      <c r="E1008" s="4" t="s">
        <v>1831</v>
      </c>
      <c r="F1008" s="4" t="s">
        <v>1060</v>
      </c>
      <c r="G1008" s="4" t="s">
        <v>7616</v>
      </c>
      <c r="H1008" s="4" t="s">
        <v>1363</v>
      </c>
      <c r="I1008" s="4" t="s">
        <v>1364</v>
      </c>
      <c r="J1008" s="4" t="s">
        <v>7617</v>
      </c>
      <c r="K1008" s="139">
        <v>32830000000</v>
      </c>
      <c r="L1008" s="139">
        <v>32830000000</v>
      </c>
      <c r="M1008" s="4" t="s">
        <v>5787</v>
      </c>
      <c r="N1008" s="4" t="s">
        <v>5013</v>
      </c>
      <c r="O1008" s="4" t="s">
        <v>3076</v>
      </c>
      <c r="P1008" s="186">
        <f t="shared" si="91"/>
        <v>32830000000</v>
      </c>
      <c r="Q1008" s="186">
        <f t="shared" si="96"/>
        <v>0</v>
      </c>
      <c r="R1008" s="4">
        <v>41</v>
      </c>
      <c r="S1008" s="4" t="s">
        <v>70</v>
      </c>
      <c r="T1008" s="4" t="s">
        <v>70</v>
      </c>
      <c r="U1008" s="140">
        <v>45341</v>
      </c>
      <c r="V1008" s="4" t="s">
        <v>1884</v>
      </c>
      <c r="W1008" s="4" t="s">
        <v>1954</v>
      </c>
      <c r="X1008" s="146" t="s">
        <v>70</v>
      </c>
      <c r="Y1008" s="140">
        <v>45366</v>
      </c>
      <c r="Z1008" s="4" t="s">
        <v>1885</v>
      </c>
      <c r="AA1008" s="4" t="s">
        <v>1886</v>
      </c>
      <c r="AB1008" s="141">
        <f t="shared" si="92"/>
        <v>32830000000</v>
      </c>
      <c r="AC1008" s="142">
        <f t="shared" si="93"/>
        <v>0</v>
      </c>
      <c r="AD1008" s="4"/>
      <c r="AE1008" s="4" t="s">
        <v>2037</v>
      </c>
      <c r="AF1008" s="144" t="s">
        <v>7588</v>
      </c>
      <c r="AG1008" s="4"/>
      <c r="AH1008" s="4"/>
      <c r="AI1008" s="4"/>
      <c r="AJ1008" s="4"/>
      <c r="AK1008" s="4"/>
    </row>
    <row r="1009" spans="2:38">
      <c r="B1009" s="175" t="s">
        <v>5175</v>
      </c>
      <c r="C1009" s="174" t="s">
        <v>160</v>
      </c>
      <c r="D1009" s="4" t="s">
        <v>2550</v>
      </c>
      <c r="E1009" s="4" t="s">
        <v>1831</v>
      </c>
      <c r="F1009" s="4" t="s">
        <v>1060</v>
      </c>
      <c r="G1009" s="4" t="s">
        <v>7618</v>
      </c>
      <c r="H1009" s="4" t="s">
        <v>1363</v>
      </c>
      <c r="I1009" s="4" t="s">
        <v>1364</v>
      </c>
      <c r="J1009" s="4" t="s">
        <v>7619</v>
      </c>
      <c r="K1009" s="139">
        <v>32830000000</v>
      </c>
      <c r="L1009" s="139">
        <v>32830000000</v>
      </c>
      <c r="M1009" s="4" t="s">
        <v>5787</v>
      </c>
      <c r="N1009" s="4" t="s">
        <v>5013</v>
      </c>
      <c r="O1009" s="4" t="s">
        <v>3076</v>
      </c>
      <c r="P1009" s="186">
        <f t="shared" si="91"/>
        <v>32830000000</v>
      </c>
      <c r="Q1009" s="186">
        <f t="shared" si="96"/>
        <v>0</v>
      </c>
      <c r="R1009" s="4">
        <v>41</v>
      </c>
      <c r="S1009" s="4" t="s">
        <v>70</v>
      </c>
      <c r="T1009" s="4" t="s">
        <v>70</v>
      </c>
      <c r="U1009" s="140">
        <v>45341</v>
      </c>
      <c r="V1009" s="4" t="s">
        <v>1884</v>
      </c>
      <c r="W1009" s="4" t="s">
        <v>1954</v>
      </c>
      <c r="X1009" s="146" t="s">
        <v>70</v>
      </c>
      <c r="Y1009" s="140">
        <v>45366</v>
      </c>
      <c r="Z1009" s="4" t="s">
        <v>1885</v>
      </c>
      <c r="AA1009" s="4" t="s">
        <v>1886</v>
      </c>
      <c r="AB1009" s="141">
        <f t="shared" si="92"/>
        <v>32830000000</v>
      </c>
      <c r="AC1009" s="142">
        <f t="shared" si="93"/>
        <v>0</v>
      </c>
      <c r="AD1009" s="4"/>
      <c r="AE1009" s="4" t="s">
        <v>2037</v>
      </c>
      <c r="AF1009" s="144" t="s">
        <v>7588</v>
      </c>
      <c r="AG1009" s="4"/>
      <c r="AH1009" s="4"/>
      <c r="AI1009" s="4"/>
      <c r="AJ1009" s="4"/>
      <c r="AK1009" s="4"/>
    </row>
    <row r="1010" spans="2:38">
      <c r="B1010" s="175" t="s">
        <v>5175</v>
      </c>
      <c r="C1010" s="174" t="s">
        <v>160</v>
      </c>
      <c r="D1010" s="4" t="s">
        <v>2550</v>
      </c>
      <c r="E1010" s="4" t="s">
        <v>1831</v>
      </c>
      <c r="F1010" s="4" t="s">
        <v>1060</v>
      </c>
      <c r="G1010" s="4" t="s">
        <v>7620</v>
      </c>
      <c r="H1010" s="4" t="s">
        <v>1363</v>
      </c>
      <c r="I1010" s="4" t="s">
        <v>1364</v>
      </c>
      <c r="J1010" s="4" t="s">
        <v>7621</v>
      </c>
      <c r="K1010" s="139">
        <v>35890000000</v>
      </c>
      <c r="L1010" s="139">
        <v>35890000000</v>
      </c>
      <c r="M1010" s="4" t="s">
        <v>5787</v>
      </c>
      <c r="N1010" s="4" t="s">
        <v>5013</v>
      </c>
      <c r="O1010" s="4" t="s">
        <v>3759</v>
      </c>
      <c r="P1010" s="186">
        <f t="shared" si="91"/>
        <v>35890000000</v>
      </c>
      <c r="Q1010" s="186">
        <f t="shared" si="96"/>
        <v>0</v>
      </c>
      <c r="R1010" s="4">
        <v>41</v>
      </c>
      <c r="S1010" s="4" t="s">
        <v>70</v>
      </c>
      <c r="T1010" s="4" t="s">
        <v>70</v>
      </c>
      <c r="U1010" s="140">
        <v>45341</v>
      </c>
      <c r="V1010" s="4" t="s">
        <v>1884</v>
      </c>
      <c r="W1010" s="4" t="s">
        <v>1954</v>
      </c>
      <c r="X1010" s="146" t="s">
        <v>70</v>
      </c>
      <c r="Y1010" s="140">
        <v>45366</v>
      </c>
      <c r="Z1010" s="4" t="s">
        <v>1885</v>
      </c>
      <c r="AA1010" s="4" t="s">
        <v>1886</v>
      </c>
      <c r="AB1010" s="141">
        <f t="shared" si="92"/>
        <v>35890000000</v>
      </c>
      <c r="AC1010" s="142">
        <f t="shared" si="93"/>
        <v>0</v>
      </c>
      <c r="AD1010" s="4"/>
      <c r="AE1010" s="4" t="s">
        <v>2037</v>
      </c>
      <c r="AF1010" s="144" t="s">
        <v>7588</v>
      </c>
      <c r="AG1010" s="4"/>
      <c r="AH1010" s="4"/>
      <c r="AI1010" s="4"/>
      <c r="AJ1010" s="4"/>
      <c r="AK1010" s="4"/>
    </row>
    <row r="1011" spans="2:38">
      <c r="B1011" s="175" t="s">
        <v>5175</v>
      </c>
      <c r="C1011" s="174" t="s">
        <v>160</v>
      </c>
      <c r="D1011" s="4" t="s">
        <v>2550</v>
      </c>
      <c r="E1011" s="4" t="s">
        <v>1831</v>
      </c>
      <c r="F1011" s="4" t="s">
        <v>1060</v>
      </c>
      <c r="G1011" s="4" t="s">
        <v>7622</v>
      </c>
      <c r="H1011" s="4" t="s">
        <v>1363</v>
      </c>
      <c r="I1011" s="4" t="s">
        <v>1364</v>
      </c>
      <c r="J1011" s="4" t="s">
        <v>7623</v>
      </c>
      <c r="K1011" s="139">
        <v>24990000000</v>
      </c>
      <c r="L1011" s="139">
        <v>24990000000</v>
      </c>
      <c r="M1011" s="4" t="s">
        <v>5787</v>
      </c>
      <c r="N1011" s="4" t="s">
        <v>5013</v>
      </c>
      <c r="O1011" s="4" t="s">
        <v>7624</v>
      </c>
      <c r="P1011" s="186">
        <f t="shared" si="91"/>
        <v>24990000000</v>
      </c>
      <c r="Q1011" s="186">
        <f t="shared" si="96"/>
        <v>0</v>
      </c>
      <c r="R1011" s="4">
        <v>41</v>
      </c>
      <c r="S1011" s="4" t="s">
        <v>70</v>
      </c>
      <c r="T1011" s="4" t="s">
        <v>70</v>
      </c>
      <c r="U1011" s="140">
        <v>45341</v>
      </c>
      <c r="V1011" s="4" t="s">
        <v>1884</v>
      </c>
      <c r="W1011" s="4" t="s">
        <v>1954</v>
      </c>
      <c r="X1011" s="146" t="s">
        <v>70</v>
      </c>
      <c r="Y1011" s="140">
        <v>45366</v>
      </c>
      <c r="Z1011" s="4" t="s">
        <v>1885</v>
      </c>
      <c r="AA1011" s="4" t="s">
        <v>1886</v>
      </c>
      <c r="AB1011" s="141">
        <f t="shared" si="92"/>
        <v>24990000000</v>
      </c>
      <c r="AC1011" s="142">
        <f t="shared" si="93"/>
        <v>0</v>
      </c>
      <c r="AD1011" s="4"/>
      <c r="AE1011" s="4" t="s">
        <v>2037</v>
      </c>
      <c r="AF1011" s="144" t="s">
        <v>7588</v>
      </c>
      <c r="AG1011" s="4"/>
      <c r="AH1011" s="4"/>
      <c r="AI1011" s="4"/>
      <c r="AJ1011" s="4"/>
      <c r="AK1011" s="4"/>
    </row>
    <row r="1012" spans="2:38">
      <c r="B1012" s="175" t="s">
        <v>5175</v>
      </c>
      <c r="C1012" s="174" t="s">
        <v>160</v>
      </c>
      <c r="D1012" s="4" t="s">
        <v>2550</v>
      </c>
      <c r="E1012" s="4" t="s">
        <v>1831</v>
      </c>
      <c r="F1012" s="4" t="s">
        <v>1060</v>
      </c>
      <c r="G1012" s="4" t="s">
        <v>7625</v>
      </c>
      <c r="H1012" s="4" t="s">
        <v>1363</v>
      </c>
      <c r="I1012" s="4" t="s">
        <v>1364</v>
      </c>
      <c r="J1012" s="4" t="s">
        <v>7626</v>
      </c>
      <c r="K1012" s="139">
        <v>22700000000</v>
      </c>
      <c r="L1012" s="139">
        <v>22700000000</v>
      </c>
      <c r="M1012" s="4" t="s">
        <v>5787</v>
      </c>
      <c r="N1012" s="4" t="s">
        <v>5013</v>
      </c>
      <c r="O1012" s="4" t="s">
        <v>2634</v>
      </c>
      <c r="P1012" s="186">
        <f t="shared" si="91"/>
        <v>22700000000</v>
      </c>
      <c r="Q1012" s="186">
        <f t="shared" si="96"/>
        <v>0</v>
      </c>
      <c r="R1012" s="4">
        <v>41</v>
      </c>
      <c r="S1012" s="4" t="s">
        <v>70</v>
      </c>
      <c r="T1012" s="4" t="s">
        <v>70</v>
      </c>
      <c r="U1012" s="140">
        <v>45341</v>
      </c>
      <c r="V1012" s="4" t="s">
        <v>1884</v>
      </c>
      <c r="W1012" s="4" t="s">
        <v>1954</v>
      </c>
      <c r="X1012" s="146" t="s">
        <v>70</v>
      </c>
      <c r="Y1012" s="140">
        <v>45366</v>
      </c>
      <c r="Z1012" s="4" t="s">
        <v>1885</v>
      </c>
      <c r="AA1012" s="4" t="s">
        <v>1886</v>
      </c>
      <c r="AB1012" s="141">
        <f t="shared" si="92"/>
        <v>22700000000</v>
      </c>
      <c r="AC1012" s="142">
        <f t="shared" si="93"/>
        <v>0</v>
      </c>
      <c r="AD1012" s="4"/>
      <c r="AE1012" s="4" t="s">
        <v>2037</v>
      </c>
      <c r="AF1012" s="144" t="s">
        <v>7588</v>
      </c>
      <c r="AG1012" s="4"/>
      <c r="AH1012" s="4"/>
      <c r="AI1012" s="4"/>
      <c r="AJ1012" s="4"/>
      <c r="AK1012" s="4"/>
    </row>
    <row r="1013" spans="2:38">
      <c r="B1013" s="175" t="s">
        <v>5175</v>
      </c>
      <c r="C1013" s="174" t="s">
        <v>160</v>
      </c>
      <c r="D1013" s="4" t="s">
        <v>2550</v>
      </c>
      <c r="E1013" s="4" t="s">
        <v>1831</v>
      </c>
      <c r="F1013" s="4" t="s">
        <v>1060</v>
      </c>
      <c r="G1013" s="4" t="s">
        <v>7627</v>
      </c>
      <c r="H1013" s="4" t="s">
        <v>1363</v>
      </c>
      <c r="I1013" s="4" t="s">
        <v>1364</v>
      </c>
      <c r="J1013" s="4" t="s">
        <v>7628</v>
      </c>
      <c r="K1013" s="139">
        <v>28390000000</v>
      </c>
      <c r="L1013" s="139">
        <v>28390000000</v>
      </c>
      <c r="M1013" s="4" t="s">
        <v>5787</v>
      </c>
      <c r="N1013" s="4" t="s">
        <v>5013</v>
      </c>
      <c r="O1013" s="4" t="s">
        <v>2634</v>
      </c>
      <c r="P1013" s="186">
        <f t="shared" si="91"/>
        <v>28390000000</v>
      </c>
      <c r="Q1013" s="186">
        <f t="shared" si="96"/>
        <v>0</v>
      </c>
      <c r="R1013" s="4">
        <v>41</v>
      </c>
      <c r="S1013" s="4" t="s">
        <v>70</v>
      </c>
      <c r="T1013" s="4" t="s">
        <v>70</v>
      </c>
      <c r="U1013" s="140">
        <v>45341</v>
      </c>
      <c r="V1013" s="4" t="s">
        <v>1884</v>
      </c>
      <c r="W1013" s="4" t="s">
        <v>1954</v>
      </c>
      <c r="X1013" s="146" t="s">
        <v>70</v>
      </c>
      <c r="Y1013" s="140">
        <v>45366</v>
      </c>
      <c r="Z1013" s="4" t="s">
        <v>1885</v>
      </c>
      <c r="AA1013" s="4" t="s">
        <v>1886</v>
      </c>
      <c r="AB1013" s="141">
        <f t="shared" si="92"/>
        <v>28390000000</v>
      </c>
      <c r="AC1013" s="142">
        <f t="shared" si="93"/>
        <v>0</v>
      </c>
      <c r="AD1013" s="4"/>
      <c r="AE1013" s="4" t="s">
        <v>2037</v>
      </c>
      <c r="AF1013" s="144" t="s">
        <v>7588</v>
      </c>
      <c r="AG1013" s="4"/>
      <c r="AH1013" s="4"/>
      <c r="AI1013" s="4"/>
      <c r="AJ1013" s="4"/>
      <c r="AK1013" s="4"/>
    </row>
    <row r="1014" spans="2:38">
      <c r="B1014" s="175" t="s">
        <v>5175</v>
      </c>
      <c r="C1014" s="174" t="s">
        <v>160</v>
      </c>
      <c r="D1014" s="4" t="s">
        <v>2550</v>
      </c>
      <c r="E1014" s="4" t="s">
        <v>1831</v>
      </c>
      <c r="F1014" s="4" t="s">
        <v>1060</v>
      </c>
      <c r="G1014" s="4" t="s">
        <v>7629</v>
      </c>
      <c r="H1014" s="4" t="s">
        <v>1363</v>
      </c>
      <c r="I1014" s="4" t="s">
        <v>1364</v>
      </c>
      <c r="J1014" s="4" t="s">
        <v>7630</v>
      </c>
      <c r="K1014" s="139">
        <v>28390000000</v>
      </c>
      <c r="L1014" s="139">
        <v>28390000000</v>
      </c>
      <c r="M1014" s="4" t="s">
        <v>5787</v>
      </c>
      <c r="N1014" s="4" t="s">
        <v>5013</v>
      </c>
      <c r="O1014" s="4" t="s">
        <v>2634</v>
      </c>
      <c r="P1014" s="186">
        <f t="shared" si="91"/>
        <v>28390000000</v>
      </c>
      <c r="Q1014" s="186">
        <f t="shared" si="96"/>
        <v>0</v>
      </c>
      <c r="R1014" s="4">
        <v>41</v>
      </c>
      <c r="S1014" s="4" t="s">
        <v>70</v>
      </c>
      <c r="T1014" s="4" t="s">
        <v>70</v>
      </c>
      <c r="U1014" s="140">
        <v>45341</v>
      </c>
      <c r="V1014" s="4" t="s">
        <v>1884</v>
      </c>
      <c r="W1014" s="4" t="s">
        <v>1954</v>
      </c>
      <c r="X1014" s="146" t="s">
        <v>70</v>
      </c>
      <c r="Y1014" s="140">
        <v>45366</v>
      </c>
      <c r="Z1014" s="4" t="s">
        <v>1885</v>
      </c>
      <c r="AA1014" s="4" t="s">
        <v>1886</v>
      </c>
      <c r="AB1014" s="141">
        <f t="shared" si="92"/>
        <v>28390000000</v>
      </c>
      <c r="AC1014" s="142">
        <f t="shared" si="93"/>
        <v>0</v>
      </c>
      <c r="AD1014" s="4"/>
      <c r="AE1014" s="4" t="s">
        <v>2037</v>
      </c>
      <c r="AF1014" s="144" t="s">
        <v>7588</v>
      </c>
      <c r="AG1014" s="4"/>
      <c r="AH1014" s="4"/>
      <c r="AI1014" s="4"/>
      <c r="AJ1014" s="4"/>
      <c r="AK1014" s="4"/>
    </row>
    <row r="1015" spans="2:38">
      <c r="B1015" s="145" t="s">
        <v>5175</v>
      </c>
      <c r="C1015" s="4" t="s">
        <v>160</v>
      </c>
      <c r="D1015" s="4" t="s">
        <v>2550</v>
      </c>
      <c r="E1015" s="4" t="s">
        <v>1831</v>
      </c>
      <c r="F1015" s="4" t="s">
        <v>1060</v>
      </c>
      <c r="G1015" s="4" t="s">
        <v>7631</v>
      </c>
      <c r="H1015" s="4" t="s">
        <v>1212</v>
      </c>
      <c r="I1015" s="4" t="s">
        <v>1213</v>
      </c>
      <c r="J1015" s="4" t="s">
        <v>7632</v>
      </c>
      <c r="K1015" s="139">
        <v>130000000000</v>
      </c>
      <c r="L1015" s="139">
        <v>130000000000</v>
      </c>
      <c r="M1015" s="4" t="s">
        <v>5873</v>
      </c>
      <c r="N1015" s="4" t="s">
        <v>2638</v>
      </c>
      <c r="O1015" s="4" t="s">
        <v>2639</v>
      </c>
      <c r="P1015" s="186">
        <f t="shared" si="91"/>
        <v>130000000000</v>
      </c>
      <c r="Q1015" s="186">
        <f t="shared" si="96"/>
        <v>0</v>
      </c>
      <c r="R1015" s="4">
        <v>4</v>
      </c>
      <c r="S1015" s="4" t="s">
        <v>70</v>
      </c>
      <c r="T1015" s="4" t="s">
        <v>70</v>
      </c>
      <c r="U1015" s="140">
        <v>45352</v>
      </c>
      <c r="V1015" s="4" t="s">
        <v>1884</v>
      </c>
      <c r="W1015" s="4" t="s">
        <v>1954</v>
      </c>
      <c r="X1015" s="146" t="s">
        <v>70</v>
      </c>
      <c r="Y1015" s="140">
        <v>45371</v>
      </c>
      <c r="Z1015" s="4" t="s">
        <v>1885</v>
      </c>
      <c r="AA1015" s="4" t="s">
        <v>1886</v>
      </c>
      <c r="AB1015" s="141">
        <f t="shared" si="92"/>
        <v>130000000000</v>
      </c>
      <c r="AC1015" s="142">
        <f t="shared" si="93"/>
        <v>0</v>
      </c>
      <c r="AD1015" s="4"/>
      <c r="AE1015" s="4" t="s">
        <v>2037</v>
      </c>
      <c r="AF1015" s="144" t="s">
        <v>7633</v>
      </c>
      <c r="AG1015" s="4"/>
      <c r="AH1015" s="4"/>
      <c r="AI1015" s="4"/>
      <c r="AJ1015" s="4"/>
      <c r="AK1015" s="4"/>
      <c r="AL1015" t="s">
        <v>2116</v>
      </c>
    </row>
    <row r="1016" spans="2:38">
      <c r="B1016" s="145" t="s">
        <v>5175</v>
      </c>
      <c r="C1016" s="4" t="s">
        <v>160</v>
      </c>
      <c r="D1016" s="4" t="s">
        <v>2550</v>
      </c>
      <c r="E1016" s="4" t="s">
        <v>1831</v>
      </c>
      <c r="F1016" s="4" t="s">
        <v>1060</v>
      </c>
      <c r="G1016" s="4" t="s">
        <v>7634</v>
      </c>
      <c r="H1016" s="4" t="s">
        <v>1212</v>
      </c>
      <c r="I1016" s="4" t="s">
        <v>1213</v>
      </c>
      <c r="J1016" s="4" t="s">
        <v>7635</v>
      </c>
      <c r="K1016" s="139">
        <v>150000000000</v>
      </c>
      <c r="L1016" s="139">
        <v>150000000000</v>
      </c>
      <c r="M1016" s="4" t="s">
        <v>5873</v>
      </c>
      <c r="N1016" s="4" t="s">
        <v>3502</v>
      </c>
      <c r="O1016" s="4" t="s">
        <v>2639</v>
      </c>
      <c r="P1016" s="186">
        <f t="shared" si="91"/>
        <v>150000000000</v>
      </c>
      <c r="Q1016" s="186">
        <f t="shared" si="96"/>
        <v>0</v>
      </c>
      <c r="R1016" s="4">
        <v>4</v>
      </c>
      <c r="S1016" s="4" t="s">
        <v>70</v>
      </c>
      <c r="T1016" s="4" t="s">
        <v>70</v>
      </c>
      <c r="U1016" s="140">
        <v>45352</v>
      </c>
      <c r="V1016" s="4" t="s">
        <v>1884</v>
      </c>
      <c r="W1016" s="4" t="s">
        <v>1954</v>
      </c>
      <c r="X1016" s="146" t="s">
        <v>70</v>
      </c>
      <c r="Y1016" s="140">
        <v>45371</v>
      </c>
      <c r="Z1016" s="4" t="s">
        <v>1885</v>
      </c>
      <c r="AA1016" s="4" t="s">
        <v>1886</v>
      </c>
      <c r="AB1016" s="141">
        <f t="shared" si="92"/>
        <v>150000000000</v>
      </c>
      <c r="AC1016" s="142">
        <f t="shared" si="93"/>
        <v>0</v>
      </c>
      <c r="AD1016" s="4"/>
      <c r="AE1016" s="4" t="s">
        <v>2037</v>
      </c>
      <c r="AF1016" s="144" t="s">
        <v>7633</v>
      </c>
      <c r="AG1016" s="4"/>
      <c r="AH1016" s="4"/>
      <c r="AI1016" s="4"/>
      <c r="AJ1016" s="4"/>
      <c r="AK1016" s="4"/>
      <c r="AL1016" t="s">
        <v>2116</v>
      </c>
    </row>
    <row r="1017" spans="2:38">
      <c r="B1017" s="175" t="s">
        <v>5175</v>
      </c>
      <c r="C1017" s="174" t="s">
        <v>160</v>
      </c>
      <c r="D1017" s="4" t="s">
        <v>2550</v>
      </c>
      <c r="E1017" s="4" t="s">
        <v>1831</v>
      </c>
      <c r="F1017" s="4" t="s">
        <v>1060</v>
      </c>
      <c r="G1017" s="4" t="s">
        <v>7636</v>
      </c>
      <c r="H1017" s="4" t="s">
        <v>1435</v>
      </c>
      <c r="I1017" s="4" t="s">
        <v>1436</v>
      </c>
      <c r="J1017" s="4" t="s">
        <v>7637</v>
      </c>
      <c r="K1017" s="139">
        <v>22500000000</v>
      </c>
      <c r="L1017" s="139">
        <v>22500000000</v>
      </c>
      <c r="M1017" s="4" t="s">
        <v>6708</v>
      </c>
      <c r="N1017" s="4" t="s">
        <v>7638</v>
      </c>
      <c r="O1017" s="4" t="s">
        <v>2864</v>
      </c>
      <c r="P1017" s="186">
        <f t="shared" si="91"/>
        <v>22500000000</v>
      </c>
      <c r="Q1017" s="186">
        <f t="shared" si="96"/>
        <v>0</v>
      </c>
      <c r="R1017" s="4">
        <v>35</v>
      </c>
      <c r="S1017" s="4" t="s">
        <v>70</v>
      </c>
      <c r="T1017" s="4" t="s">
        <v>70</v>
      </c>
      <c r="U1017" s="140">
        <v>45341</v>
      </c>
      <c r="V1017" s="4" t="s">
        <v>1884</v>
      </c>
      <c r="W1017" s="4" t="s">
        <v>1954</v>
      </c>
      <c r="X1017" s="146" t="s">
        <v>70</v>
      </c>
      <c r="Y1017" s="140">
        <v>45364</v>
      </c>
      <c r="Z1017" s="4" t="s">
        <v>1885</v>
      </c>
      <c r="AA1017" s="4" t="s">
        <v>1886</v>
      </c>
      <c r="AB1017" s="141">
        <f t="shared" si="92"/>
        <v>22500000000</v>
      </c>
      <c r="AC1017" s="142">
        <f t="shared" si="93"/>
        <v>0</v>
      </c>
      <c r="AD1017" s="4"/>
      <c r="AE1017" s="4" t="s">
        <v>2037</v>
      </c>
      <c r="AF1017" s="252" t="s">
        <v>7639</v>
      </c>
      <c r="AG1017" s="4"/>
      <c r="AH1017" s="4"/>
      <c r="AI1017" s="4"/>
      <c r="AJ1017" s="4"/>
      <c r="AK1017" s="4"/>
    </row>
    <row r="1018" spans="2:38">
      <c r="B1018" s="175" t="s">
        <v>5175</v>
      </c>
      <c r="C1018" s="174" t="s">
        <v>160</v>
      </c>
      <c r="D1018" s="4" t="s">
        <v>2550</v>
      </c>
      <c r="E1018" s="4" t="s">
        <v>1831</v>
      </c>
      <c r="F1018" s="4" t="s">
        <v>1060</v>
      </c>
      <c r="G1018" s="4" t="s">
        <v>7640</v>
      </c>
      <c r="H1018" s="4" t="s">
        <v>1435</v>
      </c>
      <c r="I1018" s="4" t="s">
        <v>1436</v>
      </c>
      <c r="J1018" s="4" t="s">
        <v>7641</v>
      </c>
      <c r="K1018" s="139">
        <v>1651000000</v>
      </c>
      <c r="L1018" s="139">
        <v>1651000000</v>
      </c>
      <c r="M1018" s="4" t="s">
        <v>6708</v>
      </c>
      <c r="N1018" s="4" t="s">
        <v>7638</v>
      </c>
      <c r="O1018" s="4" t="s">
        <v>4330</v>
      </c>
      <c r="P1018" s="186">
        <f t="shared" si="91"/>
        <v>1651000000</v>
      </c>
      <c r="Q1018" s="186">
        <f t="shared" si="96"/>
        <v>0</v>
      </c>
      <c r="R1018" s="4">
        <v>35</v>
      </c>
      <c r="S1018" s="4" t="s">
        <v>70</v>
      </c>
      <c r="T1018" s="4" t="s">
        <v>70</v>
      </c>
      <c r="U1018" s="140">
        <v>45341</v>
      </c>
      <c r="V1018" s="4" t="s">
        <v>1884</v>
      </c>
      <c r="W1018" s="4" t="s">
        <v>1954</v>
      </c>
      <c r="X1018" s="146" t="s">
        <v>70</v>
      </c>
      <c r="Y1018" s="140">
        <v>45364</v>
      </c>
      <c r="Z1018" s="4" t="s">
        <v>1885</v>
      </c>
      <c r="AA1018" s="4" t="s">
        <v>1886</v>
      </c>
      <c r="AB1018" s="141">
        <f t="shared" si="92"/>
        <v>1651000000</v>
      </c>
      <c r="AC1018" s="142">
        <f t="shared" si="93"/>
        <v>0</v>
      </c>
      <c r="AD1018" s="4"/>
      <c r="AE1018" s="4" t="s">
        <v>2037</v>
      </c>
      <c r="AF1018" s="252" t="s">
        <v>7639</v>
      </c>
      <c r="AG1018" s="4"/>
      <c r="AH1018" s="4"/>
      <c r="AI1018" s="4"/>
      <c r="AJ1018" s="4"/>
      <c r="AK1018" s="4"/>
    </row>
    <row r="1019" spans="2:38">
      <c r="B1019" s="175" t="s">
        <v>5175</v>
      </c>
      <c r="C1019" s="174" t="s">
        <v>160</v>
      </c>
      <c r="D1019" s="4" t="s">
        <v>2550</v>
      </c>
      <c r="E1019" s="4" t="s">
        <v>1831</v>
      </c>
      <c r="F1019" s="4" t="s">
        <v>1060</v>
      </c>
      <c r="G1019" s="4" t="s">
        <v>7642</v>
      </c>
      <c r="H1019" s="4" t="s">
        <v>1435</v>
      </c>
      <c r="I1019" s="4" t="s">
        <v>1436</v>
      </c>
      <c r="J1019" s="4" t="s">
        <v>7637</v>
      </c>
      <c r="K1019" s="139">
        <v>15186120373</v>
      </c>
      <c r="L1019" s="139">
        <v>15186120373</v>
      </c>
      <c r="M1019" s="4" t="s">
        <v>6708</v>
      </c>
      <c r="N1019" s="4" t="s">
        <v>4937</v>
      </c>
      <c r="O1019" s="4" t="s">
        <v>7643</v>
      </c>
      <c r="P1019" s="186">
        <f t="shared" si="91"/>
        <v>15186120373</v>
      </c>
      <c r="Q1019" s="186">
        <f t="shared" si="96"/>
        <v>0</v>
      </c>
      <c r="R1019" s="4">
        <v>35</v>
      </c>
      <c r="S1019" s="4" t="s">
        <v>70</v>
      </c>
      <c r="T1019" s="4" t="s">
        <v>70</v>
      </c>
      <c r="U1019" s="140">
        <v>45341</v>
      </c>
      <c r="V1019" s="4" t="s">
        <v>1884</v>
      </c>
      <c r="W1019" s="4" t="s">
        <v>1954</v>
      </c>
      <c r="X1019" s="146" t="s">
        <v>70</v>
      </c>
      <c r="Y1019" s="140">
        <v>45364</v>
      </c>
      <c r="Z1019" s="4" t="s">
        <v>1885</v>
      </c>
      <c r="AA1019" s="4" t="s">
        <v>1886</v>
      </c>
      <c r="AB1019" s="141">
        <f t="shared" si="92"/>
        <v>15186120373</v>
      </c>
      <c r="AC1019" s="142">
        <f t="shared" si="93"/>
        <v>0</v>
      </c>
      <c r="AD1019" s="4"/>
      <c r="AE1019" s="4" t="s">
        <v>2037</v>
      </c>
      <c r="AF1019" s="252" t="s">
        <v>7639</v>
      </c>
      <c r="AG1019" s="4"/>
      <c r="AH1019" s="4"/>
      <c r="AI1019" s="4"/>
      <c r="AJ1019" s="4"/>
      <c r="AK1019" s="4"/>
    </row>
    <row r="1020" spans="2:38">
      <c r="B1020" s="175" t="s">
        <v>5175</v>
      </c>
      <c r="C1020" s="174" t="s">
        <v>160</v>
      </c>
      <c r="D1020" s="4" t="s">
        <v>2550</v>
      </c>
      <c r="E1020" s="4" t="s">
        <v>1831</v>
      </c>
      <c r="F1020" s="4" t="s">
        <v>1060</v>
      </c>
      <c r="G1020" s="4" t="s">
        <v>7644</v>
      </c>
      <c r="H1020" s="4" t="s">
        <v>1435</v>
      </c>
      <c r="I1020" s="4" t="s">
        <v>1436</v>
      </c>
      <c r="J1020" s="4" t="s">
        <v>7645</v>
      </c>
      <c r="K1020" s="139">
        <v>11100000000</v>
      </c>
      <c r="L1020" s="139">
        <v>11100000000</v>
      </c>
      <c r="M1020" s="4" t="s">
        <v>6708</v>
      </c>
      <c r="N1020" s="4" t="s">
        <v>7646</v>
      </c>
      <c r="O1020" s="4" t="s">
        <v>7647</v>
      </c>
      <c r="P1020" s="186">
        <f t="shared" si="91"/>
        <v>11100000000</v>
      </c>
      <c r="Q1020" s="186">
        <f t="shared" si="96"/>
        <v>0</v>
      </c>
      <c r="R1020" s="4">
        <v>35</v>
      </c>
      <c r="S1020" s="4" t="s">
        <v>70</v>
      </c>
      <c r="T1020" s="4" t="s">
        <v>70</v>
      </c>
      <c r="U1020" s="140">
        <v>45341</v>
      </c>
      <c r="V1020" s="4" t="s">
        <v>1884</v>
      </c>
      <c r="W1020" s="4" t="s">
        <v>1954</v>
      </c>
      <c r="X1020" s="146" t="s">
        <v>70</v>
      </c>
      <c r="Y1020" s="140">
        <v>45364</v>
      </c>
      <c r="Z1020" s="4" t="s">
        <v>1885</v>
      </c>
      <c r="AA1020" s="4" t="s">
        <v>1886</v>
      </c>
      <c r="AB1020" s="141">
        <f t="shared" si="92"/>
        <v>11100000000</v>
      </c>
      <c r="AC1020" s="142">
        <f t="shared" si="93"/>
        <v>0</v>
      </c>
      <c r="AD1020" s="4"/>
      <c r="AE1020" s="4" t="s">
        <v>2037</v>
      </c>
      <c r="AF1020" s="252" t="s">
        <v>7639</v>
      </c>
      <c r="AG1020" s="4"/>
      <c r="AH1020" s="4"/>
      <c r="AI1020" s="4"/>
      <c r="AJ1020" s="4"/>
      <c r="AK1020" s="4"/>
    </row>
    <row r="1021" spans="2:38">
      <c r="B1021" s="175" t="s">
        <v>5175</v>
      </c>
      <c r="C1021" s="174" t="s">
        <v>160</v>
      </c>
      <c r="D1021" s="4" t="s">
        <v>2550</v>
      </c>
      <c r="E1021" s="4" t="s">
        <v>1831</v>
      </c>
      <c r="F1021" s="4" t="s">
        <v>1060</v>
      </c>
      <c r="G1021" s="4" t="s">
        <v>7648</v>
      </c>
      <c r="H1021" s="4" t="s">
        <v>1435</v>
      </c>
      <c r="I1021" s="4" t="s">
        <v>1436</v>
      </c>
      <c r="J1021" s="4" t="s">
        <v>7649</v>
      </c>
      <c r="K1021" s="139">
        <v>14300000000</v>
      </c>
      <c r="L1021" s="139">
        <v>14300000000</v>
      </c>
      <c r="M1021" s="4" t="s">
        <v>6708</v>
      </c>
      <c r="N1021" s="4" t="s">
        <v>7646</v>
      </c>
      <c r="O1021" s="4" t="s">
        <v>7647</v>
      </c>
      <c r="P1021" s="186">
        <f t="shared" si="91"/>
        <v>14300000000</v>
      </c>
      <c r="Q1021" s="186">
        <f t="shared" si="96"/>
        <v>0</v>
      </c>
      <c r="R1021" s="4">
        <v>35</v>
      </c>
      <c r="S1021" s="4" t="s">
        <v>70</v>
      </c>
      <c r="T1021" s="4" t="s">
        <v>70</v>
      </c>
      <c r="U1021" s="140">
        <v>45341</v>
      </c>
      <c r="V1021" s="4" t="s">
        <v>1884</v>
      </c>
      <c r="W1021" s="4" t="s">
        <v>1954</v>
      </c>
      <c r="X1021" s="146" t="s">
        <v>70</v>
      </c>
      <c r="Y1021" s="140">
        <v>45364</v>
      </c>
      <c r="Z1021" s="4" t="s">
        <v>1885</v>
      </c>
      <c r="AA1021" s="4" t="s">
        <v>1886</v>
      </c>
      <c r="AB1021" s="141">
        <f t="shared" si="92"/>
        <v>14300000000</v>
      </c>
      <c r="AC1021" s="142">
        <f t="shared" si="93"/>
        <v>0</v>
      </c>
      <c r="AD1021" s="4"/>
      <c r="AE1021" s="4" t="s">
        <v>2037</v>
      </c>
      <c r="AF1021" s="252" t="s">
        <v>7639</v>
      </c>
      <c r="AG1021" s="4"/>
      <c r="AH1021" s="4"/>
      <c r="AI1021" s="4"/>
      <c r="AJ1021" s="4"/>
      <c r="AK1021" s="4"/>
    </row>
    <row r="1022" spans="2:38">
      <c r="B1022" s="175" t="s">
        <v>5175</v>
      </c>
      <c r="C1022" s="174" t="s">
        <v>160</v>
      </c>
      <c r="D1022" s="4" t="s">
        <v>2550</v>
      </c>
      <c r="E1022" s="4" t="s">
        <v>1831</v>
      </c>
      <c r="F1022" s="4" t="s">
        <v>1060</v>
      </c>
      <c r="G1022" s="4" t="s">
        <v>7650</v>
      </c>
      <c r="H1022" s="4" t="s">
        <v>1405</v>
      </c>
      <c r="I1022" s="4" t="s">
        <v>1406</v>
      </c>
      <c r="J1022" s="4" t="s">
        <v>7651</v>
      </c>
      <c r="K1022" s="139">
        <v>698272554</v>
      </c>
      <c r="L1022" s="139">
        <v>698272554</v>
      </c>
      <c r="M1022" s="4" t="s">
        <v>6708</v>
      </c>
      <c r="N1022" s="4" t="s">
        <v>7652</v>
      </c>
      <c r="O1022" s="4" t="s">
        <v>7653</v>
      </c>
      <c r="P1022" s="186">
        <f t="shared" si="91"/>
        <v>698272554</v>
      </c>
      <c r="Q1022" s="186">
        <f t="shared" ref="Q1022:Q1068" si="97">K1022-P1022</f>
        <v>0</v>
      </c>
      <c r="R1022" s="4">
        <v>52</v>
      </c>
      <c r="S1022" s="4" t="s">
        <v>70</v>
      </c>
      <c r="T1022" s="4" t="s">
        <v>70</v>
      </c>
      <c r="U1022" s="140">
        <v>45341</v>
      </c>
      <c r="V1022" s="4" t="s">
        <v>1884</v>
      </c>
      <c r="W1022" s="4" t="s">
        <v>1954</v>
      </c>
      <c r="X1022" s="146" t="s">
        <v>70</v>
      </c>
      <c r="Y1022" s="140">
        <v>45371</v>
      </c>
      <c r="Z1022" s="4" t="s">
        <v>1885</v>
      </c>
      <c r="AA1022" s="4" t="s">
        <v>1886</v>
      </c>
      <c r="AB1022" s="141">
        <f t="shared" si="92"/>
        <v>698272554</v>
      </c>
      <c r="AC1022" s="142">
        <f t="shared" si="93"/>
        <v>0</v>
      </c>
      <c r="AD1022" s="4"/>
      <c r="AE1022" s="4" t="s">
        <v>2037</v>
      </c>
      <c r="AF1022" s="144" t="s">
        <v>7654</v>
      </c>
      <c r="AG1022" s="4"/>
      <c r="AH1022" s="4"/>
      <c r="AI1022" s="4"/>
      <c r="AJ1022" s="4"/>
      <c r="AK1022" s="4"/>
    </row>
    <row r="1023" spans="2:38">
      <c r="B1023" s="175" t="s">
        <v>5175</v>
      </c>
      <c r="C1023" s="174" t="s">
        <v>160</v>
      </c>
      <c r="D1023" s="4" t="s">
        <v>2550</v>
      </c>
      <c r="E1023" s="4" t="s">
        <v>1831</v>
      </c>
      <c r="F1023" s="4" t="s">
        <v>1060</v>
      </c>
      <c r="G1023" s="4" t="s">
        <v>7655</v>
      </c>
      <c r="H1023" s="4" t="s">
        <v>1405</v>
      </c>
      <c r="I1023" s="4" t="s">
        <v>1406</v>
      </c>
      <c r="J1023" s="4" t="s">
        <v>7656</v>
      </c>
      <c r="K1023" s="139">
        <v>128571430</v>
      </c>
      <c r="L1023" s="139">
        <v>128571430</v>
      </c>
      <c r="M1023" s="4" t="s">
        <v>6708</v>
      </c>
      <c r="N1023" s="4" t="s">
        <v>7657</v>
      </c>
      <c r="O1023" s="4" t="s">
        <v>7658</v>
      </c>
      <c r="P1023" s="186">
        <f t="shared" si="91"/>
        <v>128571430</v>
      </c>
      <c r="Q1023" s="186">
        <f t="shared" si="97"/>
        <v>0</v>
      </c>
      <c r="R1023" s="4">
        <v>52</v>
      </c>
      <c r="S1023" s="4" t="s">
        <v>70</v>
      </c>
      <c r="T1023" s="4" t="s">
        <v>70</v>
      </c>
      <c r="U1023" s="140">
        <v>45341</v>
      </c>
      <c r="V1023" s="4" t="s">
        <v>1884</v>
      </c>
      <c r="W1023" s="4" t="s">
        <v>1954</v>
      </c>
      <c r="X1023" s="146" t="s">
        <v>70</v>
      </c>
      <c r="Y1023" s="140">
        <v>45371</v>
      </c>
      <c r="Z1023" s="4" t="s">
        <v>1885</v>
      </c>
      <c r="AA1023" s="4" t="s">
        <v>1886</v>
      </c>
      <c r="AB1023" s="141">
        <f t="shared" si="92"/>
        <v>128571430</v>
      </c>
      <c r="AC1023" s="142">
        <f t="shared" si="93"/>
        <v>0</v>
      </c>
      <c r="AD1023" s="4"/>
      <c r="AE1023" s="4" t="s">
        <v>2037</v>
      </c>
      <c r="AF1023" s="144" t="s">
        <v>7654</v>
      </c>
      <c r="AG1023" s="4"/>
      <c r="AH1023" s="4"/>
      <c r="AI1023" s="4"/>
      <c r="AJ1023" s="4"/>
      <c r="AK1023" s="4"/>
    </row>
    <row r="1024" spans="2:38">
      <c r="B1024" s="175" t="s">
        <v>5175</v>
      </c>
      <c r="C1024" s="174" t="s">
        <v>160</v>
      </c>
      <c r="D1024" s="4" t="s">
        <v>2550</v>
      </c>
      <c r="E1024" s="4" t="s">
        <v>1831</v>
      </c>
      <c r="F1024" s="4" t="s">
        <v>1060</v>
      </c>
      <c r="G1024" s="4" t="s">
        <v>7659</v>
      </c>
      <c r="H1024" s="4" t="s">
        <v>1405</v>
      </c>
      <c r="I1024" s="4" t="s">
        <v>1406</v>
      </c>
      <c r="J1024" s="4" t="s">
        <v>7660</v>
      </c>
      <c r="K1024" s="139">
        <v>7801704958</v>
      </c>
      <c r="L1024" s="139">
        <v>7801704958</v>
      </c>
      <c r="M1024" s="4" t="s">
        <v>6708</v>
      </c>
      <c r="N1024" s="4" t="s">
        <v>7661</v>
      </c>
      <c r="O1024" s="4" t="s">
        <v>7658</v>
      </c>
      <c r="P1024" s="186">
        <f t="shared" si="91"/>
        <v>7801704958</v>
      </c>
      <c r="Q1024" s="186">
        <f t="shared" si="97"/>
        <v>0</v>
      </c>
      <c r="R1024" s="4">
        <v>52</v>
      </c>
      <c r="S1024" s="4" t="s">
        <v>70</v>
      </c>
      <c r="T1024" s="4" t="s">
        <v>70</v>
      </c>
      <c r="U1024" s="140">
        <v>45341</v>
      </c>
      <c r="V1024" s="4" t="s">
        <v>1884</v>
      </c>
      <c r="W1024" s="4" t="s">
        <v>1954</v>
      </c>
      <c r="X1024" s="146" t="s">
        <v>70</v>
      </c>
      <c r="Y1024" s="140">
        <v>45371</v>
      </c>
      <c r="Z1024" s="4" t="s">
        <v>1885</v>
      </c>
      <c r="AA1024" s="4" t="s">
        <v>1886</v>
      </c>
      <c r="AB1024" s="141">
        <f t="shared" si="92"/>
        <v>7801704958</v>
      </c>
      <c r="AC1024" s="142">
        <f t="shared" si="93"/>
        <v>0</v>
      </c>
      <c r="AD1024" s="4"/>
      <c r="AE1024" s="4" t="s">
        <v>2037</v>
      </c>
      <c r="AF1024" s="144" t="s">
        <v>7654</v>
      </c>
      <c r="AG1024" s="4"/>
      <c r="AH1024" s="4"/>
      <c r="AI1024" s="4"/>
      <c r="AJ1024" s="4"/>
      <c r="AK1024" s="4"/>
    </row>
    <row r="1025" spans="2:37">
      <c r="B1025" s="175" t="s">
        <v>5175</v>
      </c>
      <c r="C1025" s="174" t="s">
        <v>160</v>
      </c>
      <c r="D1025" s="4" t="s">
        <v>2550</v>
      </c>
      <c r="E1025" s="4" t="s">
        <v>1831</v>
      </c>
      <c r="F1025" s="4" t="s">
        <v>1060</v>
      </c>
      <c r="G1025" s="4" t="s">
        <v>7662</v>
      </c>
      <c r="H1025" s="4" t="s">
        <v>1405</v>
      </c>
      <c r="I1025" s="4" t="s">
        <v>1406</v>
      </c>
      <c r="J1025" s="4" t="s">
        <v>7663</v>
      </c>
      <c r="K1025" s="139">
        <v>3221579097</v>
      </c>
      <c r="L1025" s="139">
        <v>3221579097</v>
      </c>
      <c r="M1025" s="4" t="s">
        <v>6708</v>
      </c>
      <c r="N1025" s="4" t="s">
        <v>7664</v>
      </c>
      <c r="O1025" s="4" t="s">
        <v>7658</v>
      </c>
      <c r="P1025" s="186">
        <f t="shared" si="91"/>
        <v>3221579097</v>
      </c>
      <c r="Q1025" s="186">
        <f t="shared" si="97"/>
        <v>0</v>
      </c>
      <c r="R1025" s="4">
        <v>52</v>
      </c>
      <c r="S1025" s="4" t="s">
        <v>70</v>
      </c>
      <c r="T1025" s="4" t="s">
        <v>70</v>
      </c>
      <c r="U1025" s="140">
        <v>45341</v>
      </c>
      <c r="V1025" s="4" t="s">
        <v>1884</v>
      </c>
      <c r="W1025" s="4" t="s">
        <v>1954</v>
      </c>
      <c r="X1025" s="146" t="s">
        <v>70</v>
      </c>
      <c r="Y1025" s="140">
        <v>45371</v>
      </c>
      <c r="Z1025" s="4" t="s">
        <v>1885</v>
      </c>
      <c r="AA1025" s="4" t="s">
        <v>1886</v>
      </c>
      <c r="AB1025" s="141">
        <f t="shared" si="92"/>
        <v>3221579097</v>
      </c>
      <c r="AC1025" s="142">
        <f t="shared" si="93"/>
        <v>0</v>
      </c>
      <c r="AD1025" s="4"/>
      <c r="AE1025" s="4" t="s">
        <v>2037</v>
      </c>
      <c r="AF1025" s="144" t="s">
        <v>7654</v>
      </c>
      <c r="AG1025" s="4"/>
      <c r="AH1025" s="4"/>
      <c r="AI1025" s="4"/>
      <c r="AJ1025" s="4"/>
      <c r="AK1025" s="4"/>
    </row>
    <row r="1026" spans="2:37">
      <c r="B1026" s="175" t="s">
        <v>5175</v>
      </c>
      <c r="C1026" s="174" t="s">
        <v>160</v>
      </c>
      <c r="D1026" s="4" t="s">
        <v>2550</v>
      </c>
      <c r="E1026" s="4" t="s">
        <v>1831</v>
      </c>
      <c r="F1026" s="4" t="s">
        <v>1060</v>
      </c>
      <c r="G1026" s="4" t="s">
        <v>7665</v>
      </c>
      <c r="H1026" s="4" t="s">
        <v>1405</v>
      </c>
      <c r="I1026" s="4" t="s">
        <v>1406</v>
      </c>
      <c r="J1026" s="4" t="s">
        <v>7666</v>
      </c>
      <c r="K1026" s="139">
        <v>4626000000</v>
      </c>
      <c r="L1026" s="139">
        <v>4626000000</v>
      </c>
      <c r="M1026" s="4" t="s">
        <v>6708</v>
      </c>
      <c r="N1026" s="4" t="s">
        <v>7667</v>
      </c>
      <c r="O1026" s="4" t="s">
        <v>7653</v>
      </c>
      <c r="P1026" s="186">
        <f t="shared" si="91"/>
        <v>4626000000</v>
      </c>
      <c r="Q1026" s="186">
        <f t="shared" si="97"/>
        <v>0</v>
      </c>
      <c r="R1026" s="4">
        <v>52</v>
      </c>
      <c r="S1026" s="4" t="s">
        <v>70</v>
      </c>
      <c r="T1026" s="4" t="s">
        <v>70</v>
      </c>
      <c r="U1026" s="140">
        <v>45341</v>
      </c>
      <c r="V1026" s="4" t="s">
        <v>1884</v>
      </c>
      <c r="W1026" s="4" t="s">
        <v>1954</v>
      </c>
      <c r="X1026" s="146" t="s">
        <v>70</v>
      </c>
      <c r="Y1026" s="140">
        <v>45371</v>
      </c>
      <c r="Z1026" s="4" t="s">
        <v>1885</v>
      </c>
      <c r="AA1026" s="4" t="s">
        <v>1886</v>
      </c>
      <c r="AB1026" s="141">
        <f t="shared" si="92"/>
        <v>4626000000</v>
      </c>
      <c r="AC1026" s="142">
        <f t="shared" si="93"/>
        <v>0</v>
      </c>
      <c r="AD1026" s="4"/>
      <c r="AE1026" s="4" t="s">
        <v>2037</v>
      </c>
      <c r="AF1026" s="144" t="s">
        <v>7654</v>
      </c>
      <c r="AG1026" s="4"/>
      <c r="AH1026" s="4"/>
      <c r="AI1026" s="4"/>
      <c r="AJ1026" s="4"/>
      <c r="AK1026" s="4"/>
    </row>
    <row r="1027" spans="2:37">
      <c r="B1027" s="175" t="s">
        <v>5175</v>
      </c>
      <c r="C1027" s="174" t="s">
        <v>160</v>
      </c>
      <c r="D1027" s="4" t="s">
        <v>2550</v>
      </c>
      <c r="E1027" s="4" t="s">
        <v>1831</v>
      </c>
      <c r="F1027" s="4" t="s">
        <v>1060</v>
      </c>
      <c r="G1027" s="4" t="s">
        <v>7668</v>
      </c>
      <c r="H1027" s="4" t="s">
        <v>1405</v>
      </c>
      <c r="I1027" s="4" t="s">
        <v>1406</v>
      </c>
      <c r="J1027" s="4" t="s">
        <v>7669</v>
      </c>
      <c r="K1027" s="139">
        <v>856000000</v>
      </c>
      <c r="L1027" s="139">
        <v>856000000</v>
      </c>
      <c r="M1027" s="4" t="s">
        <v>6708</v>
      </c>
      <c r="N1027" s="4" t="s">
        <v>7667</v>
      </c>
      <c r="O1027" s="4" t="s">
        <v>7653</v>
      </c>
      <c r="P1027" s="186">
        <f t="shared" si="91"/>
        <v>856000000</v>
      </c>
      <c r="Q1027" s="186">
        <f t="shared" si="97"/>
        <v>0</v>
      </c>
      <c r="R1027" s="4">
        <v>52</v>
      </c>
      <c r="S1027" s="4" t="s">
        <v>70</v>
      </c>
      <c r="T1027" s="4" t="s">
        <v>70</v>
      </c>
      <c r="U1027" s="140">
        <v>45341</v>
      </c>
      <c r="V1027" s="4" t="s">
        <v>1884</v>
      </c>
      <c r="W1027" s="4" t="s">
        <v>1954</v>
      </c>
      <c r="X1027" s="146" t="s">
        <v>70</v>
      </c>
      <c r="Y1027" s="140">
        <v>45371</v>
      </c>
      <c r="Z1027" s="4" t="s">
        <v>1885</v>
      </c>
      <c r="AA1027" s="4" t="s">
        <v>1886</v>
      </c>
      <c r="AB1027" s="141">
        <f t="shared" si="92"/>
        <v>856000000</v>
      </c>
      <c r="AC1027" s="142">
        <f t="shared" si="93"/>
        <v>0</v>
      </c>
      <c r="AD1027" s="4"/>
      <c r="AE1027" s="4" t="s">
        <v>2037</v>
      </c>
      <c r="AF1027" s="144" t="s">
        <v>7654</v>
      </c>
      <c r="AG1027" s="4"/>
      <c r="AH1027" s="4"/>
      <c r="AI1027" s="4"/>
      <c r="AJ1027" s="4"/>
      <c r="AK1027" s="4"/>
    </row>
    <row r="1028" spans="2:37">
      <c r="B1028" s="175" t="s">
        <v>5175</v>
      </c>
      <c r="C1028" s="174" t="s">
        <v>160</v>
      </c>
      <c r="D1028" s="4" t="s">
        <v>2550</v>
      </c>
      <c r="E1028" s="4" t="s">
        <v>1831</v>
      </c>
      <c r="F1028" s="4" t="s">
        <v>1060</v>
      </c>
      <c r="G1028" s="4" t="s">
        <v>7670</v>
      </c>
      <c r="H1028" s="4" t="s">
        <v>1405</v>
      </c>
      <c r="I1028" s="4" t="s">
        <v>1406</v>
      </c>
      <c r="J1028" s="4" t="s">
        <v>7671</v>
      </c>
      <c r="K1028" s="139">
        <v>8553000000</v>
      </c>
      <c r="L1028" s="139">
        <v>8553000000</v>
      </c>
      <c r="M1028" s="4" t="s">
        <v>6708</v>
      </c>
      <c r="N1028" s="4" t="s">
        <v>7672</v>
      </c>
      <c r="O1028" s="4" t="s">
        <v>7653</v>
      </c>
      <c r="P1028" s="186">
        <f t="shared" ref="P1028:P1091" si="98">L1028</f>
        <v>8553000000</v>
      </c>
      <c r="Q1028" s="186">
        <f t="shared" si="97"/>
        <v>0</v>
      </c>
      <c r="R1028" s="4">
        <v>52</v>
      </c>
      <c r="S1028" s="4" t="s">
        <v>70</v>
      </c>
      <c r="T1028" s="4" t="s">
        <v>70</v>
      </c>
      <c r="U1028" s="140">
        <v>45341</v>
      </c>
      <c r="V1028" s="4" t="s">
        <v>1884</v>
      </c>
      <c r="W1028" s="4" t="s">
        <v>1954</v>
      </c>
      <c r="X1028" s="146" t="s">
        <v>70</v>
      </c>
      <c r="Y1028" s="140">
        <v>45371</v>
      </c>
      <c r="Z1028" s="4" t="s">
        <v>1885</v>
      </c>
      <c r="AA1028" s="4" t="s">
        <v>1886</v>
      </c>
      <c r="AB1028" s="141">
        <f t="shared" ref="AB1028:AB1091" si="99">L1028</f>
        <v>8553000000</v>
      </c>
      <c r="AC1028" s="142">
        <f t="shared" ref="AC1028:AC1091" si="100">P1028-AB1028</f>
        <v>0</v>
      </c>
      <c r="AD1028" s="4"/>
      <c r="AE1028" s="4" t="s">
        <v>2037</v>
      </c>
      <c r="AF1028" s="144" t="s">
        <v>7654</v>
      </c>
      <c r="AG1028" s="4"/>
      <c r="AH1028" s="4"/>
      <c r="AI1028" s="4"/>
      <c r="AJ1028" s="4"/>
      <c r="AK1028" s="4"/>
    </row>
    <row r="1029" spans="2:37">
      <c r="B1029" s="175" t="s">
        <v>5175</v>
      </c>
      <c r="C1029" s="174" t="s">
        <v>160</v>
      </c>
      <c r="D1029" s="4" t="s">
        <v>2550</v>
      </c>
      <c r="E1029" s="4" t="s">
        <v>1831</v>
      </c>
      <c r="F1029" s="4" t="s">
        <v>1060</v>
      </c>
      <c r="G1029" s="4" t="s">
        <v>7673</v>
      </c>
      <c r="H1029" s="4" t="s">
        <v>1405</v>
      </c>
      <c r="I1029" s="4" t="s">
        <v>1406</v>
      </c>
      <c r="J1029" s="4" t="s">
        <v>7674</v>
      </c>
      <c r="K1029" s="139">
        <v>1276669412</v>
      </c>
      <c r="L1029" s="139">
        <v>1276669412</v>
      </c>
      <c r="M1029" s="4" t="s">
        <v>6708</v>
      </c>
      <c r="N1029" s="4" t="s">
        <v>7675</v>
      </c>
      <c r="O1029" s="4" t="s">
        <v>7658</v>
      </c>
      <c r="P1029" s="186">
        <f t="shared" si="98"/>
        <v>1276669412</v>
      </c>
      <c r="Q1029" s="186">
        <f t="shared" si="97"/>
        <v>0</v>
      </c>
      <c r="R1029" s="4">
        <v>52</v>
      </c>
      <c r="S1029" s="4" t="s">
        <v>70</v>
      </c>
      <c r="T1029" s="4" t="s">
        <v>70</v>
      </c>
      <c r="U1029" s="140">
        <v>45341</v>
      </c>
      <c r="V1029" s="4" t="s">
        <v>1884</v>
      </c>
      <c r="W1029" s="4" t="s">
        <v>1954</v>
      </c>
      <c r="X1029" s="146" t="s">
        <v>70</v>
      </c>
      <c r="Y1029" s="140">
        <v>45371</v>
      </c>
      <c r="Z1029" s="4" t="s">
        <v>1885</v>
      </c>
      <c r="AA1029" s="4" t="s">
        <v>1886</v>
      </c>
      <c r="AB1029" s="141">
        <f t="shared" si="99"/>
        <v>1276669412</v>
      </c>
      <c r="AC1029" s="142">
        <f t="shared" si="100"/>
        <v>0</v>
      </c>
      <c r="AD1029" s="4"/>
      <c r="AE1029" s="4" t="s">
        <v>2037</v>
      </c>
      <c r="AF1029" s="144" t="s">
        <v>7654</v>
      </c>
      <c r="AG1029" s="4"/>
      <c r="AH1029" s="4"/>
      <c r="AI1029" s="4"/>
      <c r="AJ1029" s="4"/>
      <c r="AK1029" s="4"/>
    </row>
    <row r="1030" spans="2:37">
      <c r="B1030" s="175" t="s">
        <v>5175</v>
      </c>
      <c r="C1030" s="174" t="s">
        <v>160</v>
      </c>
      <c r="D1030" s="4" t="s">
        <v>2550</v>
      </c>
      <c r="E1030" s="4" t="s">
        <v>1831</v>
      </c>
      <c r="F1030" s="4" t="s">
        <v>1060</v>
      </c>
      <c r="G1030" s="4" t="s">
        <v>7676</v>
      </c>
      <c r="H1030" s="4" t="s">
        <v>1405</v>
      </c>
      <c r="I1030" s="4" t="s">
        <v>1406</v>
      </c>
      <c r="J1030" s="4" t="s">
        <v>7671</v>
      </c>
      <c r="K1030" s="139">
        <v>4841516257</v>
      </c>
      <c r="L1030" s="139">
        <v>4841516257</v>
      </c>
      <c r="M1030" s="4" t="s">
        <v>6708</v>
      </c>
      <c r="N1030" s="4" t="s">
        <v>7677</v>
      </c>
      <c r="O1030" s="4" t="s">
        <v>7653</v>
      </c>
      <c r="P1030" s="186">
        <f t="shared" si="98"/>
        <v>4841516257</v>
      </c>
      <c r="Q1030" s="186">
        <f t="shared" si="97"/>
        <v>0</v>
      </c>
      <c r="R1030" s="4">
        <v>52</v>
      </c>
      <c r="S1030" s="4" t="s">
        <v>70</v>
      </c>
      <c r="T1030" s="4" t="s">
        <v>70</v>
      </c>
      <c r="U1030" s="140">
        <v>45341</v>
      </c>
      <c r="V1030" s="4" t="s">
        <v>1884</v>
      </c>
      <c r="W1030" s="4" t="s">
        <v>1954</v>
      </c>
      <c r="X1030" s="146" t="s">
        <v>70</v>
      </c>
      <c r="Y1030" s="140">
        <v>45371</v>
      </c>
      <c r="Z1030" s="4" t="s">
        <v>1885</v>
      </c>
      <c r="AA1030" s="4" t="s">
        <v>1886</v>
      </c>
      <c r="AB1030" s="141">
        <f t="shared" si="99"/>
        <v>4841516257</v>
      </c>
      <c r="AC1030" s="142">
        <f t="shared" si="100"/>
        <v>0</v>
      </c>
      <c r="AD1030" s="4"/>
      <c r="AE1030" s="4" t="s">
        <v>2037</v>
      </c>
      <c r="AF1030" s="144" t="s">
        <v>7654</v>
      </c>
      <c r="AG1030" s="4"/>
      <c r="AH1030" s="4"/>
      <c r="AI1030" s="4"/>
      <c r="AJ1030" s="4"/>
      <c r="AK1030" s="4"/>
    </row>
    <row r="1031" spans="2:37">
      <c r="B1031" s="175" t="s">
        <v>5175</v>
      </c>
      <c r="C1031" s="174" t="s">
        <v>160</v>
      </c>
      <c r="D1031" s="4" t="s">
        <v>2550</v>
      </c>
      <c r="E1031" s="4" t="s">
        <v>1831</v>
      </c>
      <c r="F1031" s="4" t="s">
        <v>1060</v>
      </c>
      <c r="G1031" s="4" t="s">
        <v>7678</v>
      </c>
      <c r="H1031" s="4" t="s">
        <v>1405</v>
      </c>
      <c r="I1031" s="4" t="s">
        <v>1406</v>
      </c>
      <c r="J1031" s="4" t="s">
        <v>7679</v>
      </c>
      <c r="K1031" s="139">
        <v>605000000</v>
      </c>
      <c r="L1031" s="139">
        <v>605000000</v>
      </c>
      <c r="M1031" s="4" t="s">
        <v>6708</v>
      </c>
      <c r="N1031" s="4" t="s">
        <v>7680</v>
      </c>
      <c r="O1031" s="4" t="s">
        <v>7653</v>
      </c>
      <c r="P1031" s="186">
        <f t="shared" si="98"/>
        <v>605000000</v>
      </c>
      <c r="Q1031" s="186">
        <f t="shared" si="97"/>
        <v>0</v>
      </c>
      <c r="R1031" s="4">
        <v>52</v>
      </c>
      <c r="S1031" s="4" t="s">
        <v>70</v>
      </c>
      <c r="T1031" s="4" t="s">
        <v>70</v>
      </c>
      <c r="U1031" s="140">
        <v>45341</v>
      </c>
      <c r="V1031" s="4" t="s">
        <v>1884</v>
      </c>
      <c r="W1031" s="4" t="s">
        <v>1954</v>
      </c>
      <c r="X1031" s="146" t="s">
        <v>70</v>
      </c>
      <c r="Y1031" s="140">
        <v>45371</v>
      </c>
      <c r="Z1031" s="4" t="s">
        <v>1885</v>
      </c>
      <c r="AA1031" s="4" t="s">
        <v>1886</v>
      </c>
      <c r="AB1031" s="141">
        <f t="shared" si="99"/>
        <v>605000000</v>
      </c>
      <c r="AC1031" s="142">
        <f t="shared" si="100"/>
        <v>0</v>
      </c>
      <c r="AD1031" s="4"/>
      <c r="AE1031" s="4" t="s">
        <v>2037</v>
      </c>
      <c r="AF1031" s="144" t="s">
        <v>7654</v>
      </c>
      <c r="AG1031" s="4"/>
      <c r="AH1031" s="4"/>
      <c r="AI1031" s="4"/>
      <c r="AJ1031" s="4"/>
      <c r="AK1031" s="4"/>
    </row>
    <row r="1032" spans="2:37">
      <c r="B1032" s="175" t="s">
        <v>5175</v>
      </c>
      <c r="C1032" s="174" t="s">
        <v>160</v>
      </c>
      <c r="D1032" s="4" t="s">
        <v>2550</v>
      </c>
      <c r="E1032" s="4" t="s">
        <v>1831</v>
      </c>
      <c r="F1032" s="4" t="s">
        <v>1060</v>
      </c>
      <c r="G1032" s="4" t="s">
        <v>7681</v>
      </c>
      <c r="H1032" s="4" t="s">
        <v>1405</v>
      </c>
      <c r="I1032" s="4" t="s">
        <v>1406</v>
      </c>
      <c r="J1032" s="4" t="s">
        <v>7682</v>
      </c>
      <c r="K1032" s="139">
        <v>1196214396</v>
      </c>
      <c r="L1032" s="139">
        <v>1196214396</v>
      </c>
      <c r="M1032" s="4" t="s">
        <v>6708</v>
      </c>
      <c r="N1032" s="4" t="s">
        <v>7680</v>
      </c>
      <c r="O1032" s="4" t="s">
        <v>7653</v>
      </c>
      <c r="P1032" s="186">
        <f t="shared" si="98"/>
        <v>1196214396</v>
      </c>
      <c r="Q1032" s="186">
        <f t="shared" si="97"/>
        <v>0</v>
      </c>
      <c r="R1032" s="4">
        <v>52</v>
      </c>
      <c r="S1032" s="4" t="s">
        <v>70</v>
      </c>
      <c r="T1032" s="4" t="s">
        <v>70</v>
      </c>
      <c r="U1032" s="140">
        <v>45341</v>
      </c>
      <c r="V1032" s="4" t="s">
        <v>1884</v>
      </c>
      <c r="W1032" s="4" t="s">
        <v>1954</v>
      </c>
      <c r="X1032" s="146" t="s">
        <v>70</v>
      </c>
      <c r="Y1032" s="140">
        <v>45371</v>
      </c>
      <c r="Z1032" s="4" t="s">
        <v>1885</v>
      </c>
      <c r="AA1032" s="4" t="s">
        <v>1886</v>
      </c>
      <c r="AB1032" s="141">
        <f t="shared" si="99"/>
        <v>1196214396</v>
      </c>
      <c r="AC1032" s="142">
        <f t="shared" si="100"/>
        <v>0</v>
      </c>
      <c r="AD1032" s="4"/>
      <c r="AE1032" s="4" t="s">
        <v>2037</v>
      </c>
      <c r="AF1032" s="144" t="s">
        <v>7654</v>
      </c>
      <c r="AG1032" s="4"/>
      <c r="AH1032" s="4"/>
      <c r="AI1032" s="4"/>
      <c r="AJ1032" s="4"/>
      <c r="AK1032" s="4"/>
    </row>
    <row r="1033" spans="2:37">
      <c r="B1033" s="175" t="s">
        <v>5175</v>
      </c>
      <c r="C1033" s="174" t="s">
        <v>160</v>
      </c>
      <c r="D1033" s="4" t="s">
        <v>2550</v>
      </c>
      <c r="E1033" s="4" t="s">
        <v>1831</v>
      </c>
      <c r="F1033" s="4" t="s">
        <v>1060</v>
      </c>
      <c r="G1033" s="4" t="s">
        <v>7683</v>
      </c>
      <c r="H1033" s="4" t="s">
        <v>1405</v>
      </c>
      <c r="I1033" s="4" t="s">
        <v>1406</v>
      </c>
      <c r="J1033" s="4" t="s">
        <v>7684</v>
      </c>
      <c r="K1033" s="139">
        <v>2008040651</v>
      </c>
      <c r="L1033" s="139">
        <v>2008040651</v>
      </c>
      <c r="M1033" s="4" t="s">
        <v>6708</v>
      </c>
      <c r="N1033" s="4" t="s">
        <v>7685</v>
      </c>
      <c r="O1033" s="4" t="s">
        <v>7653</v>
      </c>
      <c r="P1033" s="186">
        <f t="shared" si="98"/>
        <v>2008040651</v>
      </c>
      <c r="Q1033" s="186">
        <f t="shared" si="97"/>
        <v>0</v>
      </c>
      <c r="R1033" s="4">
        <v>52</v>
      </c>
      <c r="S1033" s="4" t="s">
        <v>70</v>
      </c>
      <c r="T1033" s="4" t="s">
        <v>70</v>
      </c>
      <c r="U1033" s="140">
        <v>45341</v>
      </c>
      <c r="V1033" s="4" t="s">
        <v>1884</v>
      </c>
      <c r="W1033" s="4" t="s">
        <v>1954</v>
      </c>
      <c r="X1033" s="146" t="s">
        <v>70</v>
      </c>
      <c r="Y1033" s="140">
        <v>45371</v>
      </c>
      <c r="Z1033" s="4" t="s">
        <v>1885</v>
      </c>
      <c r="AA1033" s="4" t="s">
        <v>1886</v>
      </c>
      <c r="AB1033" s="141">
        <f t="shared" si="99"/>
        <v>2008040651</v>
      </c>
      <c r="AC1033" s="142">
        <f t="shared" si="100"/>
        <v>0</v>
      </c>
      <c r="AD1033" s="4"/>
      <c r="AE1033" s="4" t="s">
        <v>2037</v>
      </c>
      <c r="AF1033" s="144" t="s">
        <v>7654</v>
      </c>
      <c r="AG1033" s="4"/>
      <c r="AH1033" s="4"/>
      <c r="AI1033" s="4"/>
      <c r="AJ1033" s="4"/>
      <c r="AK1033" s="4"/>
    </row>
    <row r="1034" spans="2:37">
      <c r="B1034" s="175" t="s">
        <v>5175</v>
      </c>
      <c r="C1034" s="174" t="s">
        <v>160</v>
      </c>
      <c r="D1034" s="4" t="s">
        <v>2550</v>
      </c>
      <c r="E1034" s="4" t="s">
        <v>1831</v>
      </c>
      <c r="F1034" s="4" t="s">
        <v>1060</v>
      </c>
      <c r="G1034" s="4" t="s">
        <v>7686</v>
      </c>
      <c r="H1034" s="4" t="s">
        <v>1405</v>
      </c>
      <c r="I1034" s="4" t="s">
        <v>1406</v>
      </c>
      <c r="J1034" s="4" t="s">
        <v>7687</v>
      </c>
      <c r="K1034" s="139">
        <v>1660487000</v>
      </c>
      <c r="L1034" s="139">
        <v>1660487000</v>
      </c>
      <c r="M1034" s="4" t="s">
        <v>6708</v>
      </c>
      <c r="N1034" s="4" t="s">
        <v>7688</v>
      </c>
      <c r="O1034" s="4" t="s">
        <v>7653</v>
      </c>
      <c r="P1034" s="186">
        <f t="shared" si="98"/>
        <v>1660487000</v>
      </c>
      <c r="Q1034" s="186">
        <f t="shared" si="97"/>
        <v>0</v>
      </c>
      <c r="R1034" s="4">
        <v>52</v>
      </c>
      <c r="S1034" s="4" t="s">
        <v>70</v>
      </c>
      <c r="T1034" s="4" t="s">
        <v>70</v>
      </c>
      <c r="U1034" s="140">
        <v>45341</v>
      </c>
      <c r="V1034" s="4" t="s">
        <v>1884</v>
      </c>
      <c r="W1034" s="4" t="s">
        <v>1954</v>
      </c>
      <c r="X1034" s="146" t="s">
        <v>70</v>
      </c>
      <c r="Y1034" s="140">
        <v>45371</v>
      </c>
      <c r="Z1034" s="4" t="s">
        <v>1885</v>
      </c>
      <c r="AA1034" s="4" t="s">
        <v>1886</v>
      </c>
      <c r="AB1034" s="141">
        <f t="shared" si="99"/>
        <v>1660487000</v>
      </c>
      <c r="AC1034" s="142">
        <f t="shared" si="100"/>
        <v>0</v>
      </c>
      <c r="AD1034" s="4"/>
      <c r="AE1034" s="4" t="s">
        <v>2037</v>
      </c>
      <c r="AF1034" s="144" t="s">
        <v>7654</v>
      </c>
      <c r="AG1034" s="4"/>
      <c r="AH1034" s="4"/>
      <c r="AI1034" s="4"/>
      <c r="AJ1034" s="4"/>
      <c r="AK1034" s="4"/>
    </row>
    <row r="1035" spans="2:37">
      <c r="B1035" s="175" t="s">
        <v>5175</v>
      </c>
      <c r="C1035" s="174" t="s">
        <v>160</v>
      </c>
      <c r="D1035" s="4" t="s">
        <v>2550</v>
      </c>
      <c r="E1035" s="4" t="s">
        <v>1831</v>
      </c>
      <c r="F1035" s="4" t="s">
        <v>1060</v>
      </c>
      <c r="G1035" s="4" t="s">
        <v>7689</v>
      </c>
      <c r="H1035" s="4" t="s">
        <v>1405</v>
      </c>
      <c r="I1035" s="4" t="s">
        <v>1406</v>
      </c>
      <c r="J1035" s="4" t="s">
        <v>7690</v>
      </c>
      <c r="K1035" s="139">
        <v>3920013937</v>
      </c>
      <c r="L1035" s="139">
        <v>3920013937</v>
      </c>
      <c r="M1035" s="4" t="s">
        <v>6708</v>
      </c>
      <c r="N1035" s="4" t="s">
        <v>7691</v>
      </c>
      <c r="O1035" s="4" t="s">
        <v>7653</v>
      </c>
      <c r="P1035" s="186">
        <f t="shared" si="98"/>
        <v>3920013937</v>
      </c>
      <c r="Q1035" s="186">
        <f t="shared" si="97"/>
        <v>0</v>
      </c>
      <c r="R1035" s="4">
        <v>52</v>
      </c>
      <c r="S1035" s="4" t="s">
        <v>70</v>
      </c>
      <c r="T1035" s="4" t="s">
        <v>70</v>
      </c>
      <c r="U1035" s="140">
        <v>45341</v>
      </c>
      <c r="V1035" s="4" t="s">
        <v>1884</v>
      </c>
      <c r="W1035" s="4" t="s">
        <v>1954</v>
      </c>
      <c r="X1035" s="146" t="s">
        <v>70</v>
      </c>
      <c r="Y1035" s="140">
        <v>45371</v>
      </c>
      <c r="Z1035" s="4" t="s">
        <v>1885</v>
      </c>
      <c r="AA1035" s="4" t="s">
        <v>1886</v>
      </c>
      <c r="AB1035" s="141">
        <f t="shared" si="99"/>
        <v>3920013937</v>
      </c>
      <c r="AC1035" s="142">
        <f t="shared" si="100"/>
        <v>0</v>
      </c>
      <c r="AD1035" s="4"/>
      <c r="AE1035" s="4" t="s">
        <v>2037</v>
      </c>
      <c r="AF1035" s="144" t="s">
        <v>7654</v>
      </c>
      <c r="AG1035" s="4"/>
      <c r="AH1035" s="4"/>
      <c r="AI1035" s="4"/>
      <c r="AJ1035" s="4"/>
      <c r="AK1035" s="4"/>
    </row>
    <row r="1036" spans="2:37">
      <c r="B1036" s="175" t="s">
        <v>5175</v>
      </c>
      <c r="C1036" s="174" t="s">
        <v>160</v>
      </c>
      <c r="D1036" s="4" t="s">
        <v>2550</v>
      </c>
      <c r="E1036" s="4" t="s">
        <v>1831</v>
      </c>
      <c r="F1036" s="4" t="s">
        <v>1060</v>
      </c>
      <c r="G1036" s="4" t="s">
        <v>7692</v>
      </c>
      <c r="H1036" s="4" t="s">
        <v>1405</v>
      </c>
      <c r="I1036" s="4" t="s">
        <v>1406</v>
      </c>
      <c r="J1036" s="4" t="s">
        <v>7693</v>
      </c>
      <c r="K1036" s="139">
        <v>428974512</v>
      </c>
      <c r="L1036" s="139">
        <v>428974512</v>
      </c>
      <c r="M1036" s="4" t="s">
        <v>6708</v>
      </c>
      <c r="N1036" s="4" t="s">
        <v>7691</v>
      </c>
      <c r="O1036" s="4" t="s">
        <v>7653</v>
      </c>
      <c r="P1036" s="186">
        <f t="shared" si="98"/>
        <v>428974512</v>
      </c>
      <c r="Q1036" s="186">
        <f t="shared" si="97"/>
        <v>0</v>
      </c>
      <c r="R1036" s="4">
        <v>52</v>
      </c>
      <c r="S1036" s="4" t="s">
        <v>70</v>
      </c>
      <c r="T1036" s="4" t="s">
        <v>70</v>
      </c>
      <c r="U1036" s="140">
        <v>45341</v>
      </c>
      <c r="V1036" s="4" t="s">
        <v>1884</v>
      </c>
      <c r="W1036" s="4" t="s">
        <v>1954</v>
      </c>
      <c r="X1036" s="146" t="s">
        <v>70</v>
      </c>
      <c r="Y1036" s="140">
        <v>45371</v>
      </c>
      <c r="Z1036" s="4" t="s">
        <v>1885</v>
      </c>
      <c r="AA1036" s="4" t="s">
        <v>1886</v>
      </c>
      <c r="AB1036" s="141">
        <f t="shared" si="99"/>
        <v>428974512</v>
      </c>
      <c r="AC1036" s="142">
        <f t="shared" si="100"/>
        <v>0</v>
      </c>
      <c r="AD1036" s="4"/>
      <c r="AE1036" s="4" t="s">
        <v>2037</v>
      </c>
      <c r="AF1036" s="144" t="s">
        <v>7654</v>
      </c>
      <c r="AG1036" s="4"/>
      <c r="AH1036" s="4"/>
      <c r="AI1036" s="4"/>
      <c r="AJ1036" s="4"/>
      <c r="AK1036" s="4"/>
    </row>
    <row r="1037" spans="2:37">
      <c r="B1037" s="175" t="s">
        <v>5175</v>
      </c>
      <c r="C1037" s="174" t="s">
        <v>160</v>
      </c>
      <c r="D1037" s="4" t="s">
        <v>2550</v>
      </c>
      <c r="E1037" s="4" t="s">
        <v>1831</v>
      </c>
      <c r="F1037" s="4" t="s">
        <v>1060</v>
      </c>
      <c r="G1037" s="4" t="s">
        <v>7694</v>
      </c>
      <c r="H1037" s="4" t="s">
        <v>1405</v>
      </c>
      <c r="I1037" s="4" t="s">
        <v>1406</v>
      </c>
      <c r="J1037" s="4" t="s">
        <v>7695</v>
      </c>
      <c r="K1037" s="139">
        <v>2595000369</v>
      </c>
      <c r="L1037" s="139">
        <v>2595000369</v>
      </c>
      <c r="M1037" s="4" t="s">
        <v>6708</v>
      </c>
      <c r="N1037" s="4" t="s">
        <v>7691</v>
      </c>
      <c r="O1037" s="4" t="s">
        <v>7653</v>
      </c>
      <c r="P1037" s="186">
        <f t="shared" si="98"/>
        <v>2595000369</v>
      </c>
      <c r="Q1037" s="186">
        <f t="shared" si="97"/>
        <v>0</v>
      </c>
      <c r="R1037" s="4">
        <v>52</v>
      </c>
      <c r="S1037" s="4" t="s">
        <v>70</v>
      </c>
      <c r="T1037" s="4" t="s">
        <v>70</v>
      </c>
      <c r="U1037" s="140">
        <v>45341</v>
      </c>
      <c r="V1037" s="4" t="s">
        <v>1884</v>
      </c>
      <c r="W1037" s="4" t="s">
        <v>1954</v>
      </c>
      <c r="X1037" s="146" t="s">
        <v>70</v>
      </c>
      <c r="Y1037" s="140">
        <v>45371</v>
      </c>
      <c r="Z1037" s="4" t="s">
        <v>1885</v>
      </c>
      <c r="AA1037" s="4" t="s">
        <v>1886</v>
      </c>
      <c r="AB1037" s="141">
        <f t="shared" si="99"/>
        <v>2595000369</v>
      </c>
      <c r="AC1037" s="142">
        <f t="shared" si="100"/>
        <v>0</v>
      </c>
      <c r="AD1037" s="4"/>
      <c r="AE1037" s="4" t="s">
        <v>2037</v>
      </c>
      <c r="AF1037" s="144" t="s">
        <v>7654</v>
      </c>
      <c r="AG1037" s="4"/>
      <c r="AH1037" s="4"/>
      <c r="AI1037" s="4"/>
      <c r="AJ1037" s="4"/>
      <c r="AK1037" s="4"/>
    </row>
    <row r="1038" spans="2:37">
      <c r="B1038" s="175" t="s">
        <v>5175</v>
      </c>
      <c r="C1038" s="174" t="s">
        <v>160</v>
      </c>
      <c r="D1038" s="4" t="s">
        <v>2550</v>
      </c>
      <c r="E1038" s="4" t="s">
        <v>1831</v>
      </c>
      <c r="F1038" s="4" t="s">
        <v>1060</v>
      </c>
      <c r="G1038" s="4" t="s">
        <v>7696</v>
      </c>
      <c r="H1038" s="4" t="s">
        <v>1405</v>
      </c>
      <c r="I1038" s="4" t="s">
        <v>1406</v>
      </c>
      <c r="J1038" s="4" t="s">
        <v>7697</v>
      </c>
      <c r="K1038" s="139">
        <v>838106745</v>
      </c>
      <c r="L1038" s="139">
        <v>838106745</v>
      </c>
      <c r="M1038" s="4" t="s">
        <v>6708</v>
      </c>
      <c r="N1038" s="4" t="s">
        <v>7698</v>
      </c>
      <c r="O1038" s="4" t="s">
        <v>7653</v>
      </c>
      <c r="P1038" s="186">
        <f t="shared" si="98"/>
        <v>838106745</v>
      </c>
      <c r="Q1038" s="186">
        <f t="shared" si="97"/>
        <v>0</v>
      </c>
      <c r="R1038" s="4">
        <v>52</v>
      </c>
      <c r="S1038" s="4" t="s">
        <v>70</v>
      </c>
      <c r="T1038" s="4" t="s">
        <v>70</v>
      </c>
      <c r="U1038" s="140">
        <v>45341</v>
      </c>
      <c r="V1038" s="4" t="s">
        <v>1884</v>
      </c>
      <c r="W1038" s="4" t="s">
        <v>1954</v>
      </c>
      <c r="X1038" s="146" t="s">
        <v>70</v>
      </c>
      <c r="Y1038" s="140">
        <v>45371</v>
      </c>
      <c r="Z1038" s="4" t="s">
        <v>1885</v>
      </c>
      <c r="AA1038" s="4" t="s">
        <v>1886</v>
      </c>
      <c r="AB1038" s="141">
        <f t="shared" si="99"/>
        <v>838106745</v>
      </c>
      <c r="AC1038" s="142">
        <f t="shared" si="100"/>
        <v>0</v>
      </c>
      <c r="AD1038" s="4"/>
      <c r="AE1038" s="4" t="s">
        <v>2037</v>
      </c>
      <c r="AF1038" s="144" t="s">
        <v>7654</v>
      </c>
      <c r="AG1038" s="4"/>
      <c r="AH1038" s="4"/>
      <c r="AI1038" s="4"/>
      <c r="AJ1038" s="4"/>
      <c r="AK1038" s="4"/>
    </row>
    <row r="1039" spans="2:37">
      <c r="B1039" s="175" t="s">
        <v>5175</v>
      </c>
      <c r="C1039" s="174" t="s">
        <v>160</v>
      </c>
      <c r="D1039" s="4" t="s">
        <v>2550</v>
      </c>
      <c r="E1039" s="4" t="s">
        <v>1831</v>
      </c>
      <c r="F1039" s="4" t="s">
        <v>1060</v>
      </c>
      <c r="G1039" s="4" t="s">
        <v>7699</v>
      </c>
      <c r="H1039" s="4" t="s">
        <v>1405</v>
      </c>
      <c r="I1039" s="4" t="s">
        <v>1406</v>
      </c>
      <c r="J1039" s="4" t="s">
        <v>7700</v>
      </c>
      <c r="K1039" s="139">
        <v>20416666667</v>
      </c>
      <c r="L1039" s="139">
        <v>20416666667</v>
      </c>
      <c r="M1039" s="4" t="s">
        <v>6708</v>
      </c>
      <c r="N1039" s="4" t="s">
        <v>4043</v>
      </c>
      <c r="O1039" s="4" t="s">
        <v>7701</v>
      </c>
      <c r="P1039" s="186">
        <f t="shared" si="98"/>
        <v>20416666667</v>
      </c>
      <c r="Q1039" s="186">
        <f t="shared" si="97"/>
        <v>0</v>
      </c>
      <c r="R1039" s="4">
        <v>52</v>
      </c>
      <c r="S1039" s="4" t="s">
        <v>70</v>
      </c>
      <c r="T1039" s="4" t="s">
        <v>70</v>
      </c>
      <c r="U1039" s="140">
        <v>45341</v>
      </c>
      <c r="V1039" s="4" t="s">
        <v>1884</v>
      </c>
      <c r="W1039" s="4" t="s">
        <v>1954</v>
      </c>
      <c r="X1039" s="146" t="s">
        <v>70</v>
      </c>
      <c r="Y1039" s="140">
        <v>45371</v>
      </c>
      <c r="Z1039" s="4" t="s">
        <v>1885</v>
      </c>
      <c r="AA1039" s="4" t="s">
        <v>1886</v>
      </c>
      <c r="AB1039" s="141">
        <f t="shared" si="99"/>
        <v>20416666667</v>
      </c>
      <c r="AC1039" s="142">
        <f t="shared" si="100"/>
        <v>0</v>
      </c>
      <c r="AD1039" s="4"/>
      <c r="AE1039" s="4" t="s">
        <v>2037</v>
      </c>
      <c r="AF1039" s="144" t="s">
        <v>7654</v>
      </c>
      <c r="AG1039" s="4"/>
      <c r="AH1039" s="4"/>
      <c r="AI1039" s="4"/>
      <c r="AJ1039" s="4"/>
      <c r="AK1039" s="4"/>
    </row>
    <row r="1040" spans="2:37">
      <c r="B1040" s="175" t="s">
        <v>5175</v>
      </c>
      <c r="C1040" s="174" t="s">
        <v>160</v>
      </c>
      <c r="D1040" s="4" t="s">
        <v>2550</v>
      </c>
      <c r="E1040" s="4" t="s">
        <v>1831</v>
      </c>
      <c r="F1040" s="4" t="s">
        <v>1060</v>
      </c>
      <c r="G1040" s="4" t="s">
        <v>7702</v>
      </c>
      <c r="H1040" s="4" t="s">
        <v>1405</v>
      </c>
      <c r="I1040" s="4" t="s">
        <v>1406</v>
      </c>
      <c r="J1040" s="4" t="s">
        <v>7703</v>
      </c>
      <c r="K1040" s="139">
        <v>976267265</v>
      </c>
      <c r="L1040" s="139">
        <v>976267265</v>
      </c>
      <c r="M1040" s="4" t="s">
        <v>6708</v>
      </c>
      <c r="N1040" s="4" t="s">
        <v>7704</v>
      </c>
      <c r="O1040" s="4" t="s">
        <v>7653</v>
      </c>
      <c r="P1040" s="186">
        <f t="shared" si="98"/>
        <v>976267265</v>
      </c>
      <c r="Q1040" s="186">
        <f t="shared" si="97"/>
        <v>0</v>
      </c>
      <c r="R1040" s="4">
        <v>52</v>
      </c>
      <c r="S1040" s="4" t="s">
        <v>70</v>
      </c>
      <c r="T1040" s="4" t="s">
        <v>70</v>
      </c>
      <c r="U1040" s="140">
        <v>45341</v>
      </c>
      <c r="V1040" s="4" t="s">
        <v>1884</v>
      </c>
      <c r="W1040" s="4" t="s">
        <v>1954</v>
      </c>
      <c r="X1040" s="146" t="s">
        <v>70</v>
      </c>
      <c r="Y1040" s="140">
        <v>45371</v>
      </c>
      <c r="Z1040" s="4" t="s">
        <v>1885</v>
      </c>
      <c r="AA1040" s="4" t="s">
        <v>1886</v>
      </c>
      <c r="AB1040" s="141">
        <f t="shared" si="99"/>
        <v>976267265</v>
      </c>
      <c r="AC1040" s="142">
        <f t="shared" si="100"/>
        <v>0</v>
      </c>
      <c r="AD1040" s="4"/>
      <c r="AE1040" s="4" t="s">
        <v>2037</v>
      </c>
      <c r="AF1040" s="144" t="s">
        <v>7654</v>
      </c>
      <c r="AG1040" s="4"/>
      <c r="AH1040" s="4"/>
      <c r="AI1040" s="4"/>
      <c r="AJ1040" s="4"/>
      <c r="AK1040" s="4"/>
    </row>
    <row r="1041" spans="2:37">
      <c r="B1041" s="175" t="s">
        <v>5175</v>
      </c>
      <c r="C1041" s="174" t="s">
        <v>160</v>
      </c>
      <c r="D1041" s="4" t="s">
        <v>2550</v>
      </c>
      <c r="E1041" s="4" t="s">
        <v>1831</v>
      </c>
      <c r="F1041" s="4" t="s">
        <v>1060</v>
      </c>
      <c r="G1041" s="4" t="s">
        <v>7705</v>
      </c>
      <c r="H1041" s="4" t="s">
        <v>1405</v>
      </c>
      <c r="I1041" s="4" t="s">
        <v>1406</v>
      </c>
      <c r="J1041" s="4" t="s">
        <v>7706</v>
      </c>
      <c r="K1041" s="139">
        <v>3169834480</v>
      </c>
      <c r="L1041" s="139">
        <v>3169834480</v>
      </c>
      <c r="M1041" s="4" t="s">
        <v>6708</v>
      </c>
      <c r="N1041" s="4" t="s">
        <v>7534</v>
      </c>
      <c r="O1041" s="4" t="s">
        <v>7653</v>
      </c>
      <c r="P1041" s="186">
        <f t="shared" si="98"/>
        <v>3169834480</v>
      </c>
      <c r="Q1041" s="186">
        <f t="shared" si="97"/>
        <v>0</v>
      </c>
      <c r="R1041" s="4">
        <v>52</v>
      </c>
      <c r="S1041" s="4" t="s">
        <v>70</v>
      </c>
      <c r="T1041" s="4" t="s">
        <v>70</v>
      </c>
      <c r="U1041" s="140">
        <v>45341</v>
      </c>
      <c r="V1041" s="4" t="s">
        <v>1884</v>
      </c>
      <c r="W1041" s="4" t="s">
        <v>1954</v>
      </c>
      <c r="X1041" s="146" t="s">
        <v>70</v>
      </c>
      <c r="Y1041" s="140">
        <v>45371</v>
      </c>
      <c r="Z1041" s="4" t="s">
        <v>1885</v>
      </c>
      <c r="AA1041" s="4" t="s">
        <v>1886</v>
      </c>
      <c r="AB1041" s="141">
        <f t="shared" si="99"/>
        <v>3169834480</v>
      </c>
      <c r="AC1041" s="142">
        <f t="shared" si="100"/>
        <v>0</v>
      </c>
      <c r="AD1041" s="4"/>
      <c r="AE1041" s="4" t="s">
        <v>2037</v>
      </c>
      <c r="AF1041" s="144" t="s">
        <v>7654</v>
      </c>
      <c r="AG1041" s="4"/>
      <c r="AH1041" s="4"/>
      <c r="AI1041" s="4"/>
      <c r="AJ1041" s="4"/>
      <c r="AK1041" s="4"/>
    </row>
    <row r="1042" spans="2:37">
      <c r="B1042" s="175" t="s">
        <v>5175</v>
      </c>
      <c r="C1042" s="174" t="s">
        <v>160</v>
      </c>
      <c r="D1042" s="4" t="s">
        <v>2550</v>
      </c>
      <c r="E1042" s="4" t="s">
        <v>1831</v>
      </c>
      <c r="F1042" s="4" t="s">
        <v>1060</v>
      </c>
      <c r="G1042" s="4" t="s">
        <v>7707</v>
      </c>
      <c r="H1042" s="4" t="s">
        <v>1405</v>
      </c>
      <c r="I1042" s="4" t="s">
        <v>1406</v>
      </c>
      <c r="J1042" s="4" t="s">
        <v>7708</v>
      </c>
      <c r="K1042" s="139">
        <v>309551705</v>
      </c>
      <c r="L1042" s="139">
        <v>309551705</v>
      </c>
      <c r="M1042" s="4" t="s">
        <v>6708</v>
      </c>
      <c r="N1042" s="4" t="s">
        <v>7709</v>
      </c>
      <c r="O1042" s="4" t="s">
        <v>7653</v>
      </c>
      <c r="P1042" s="186">
        <f t="shared" si="98"/>
        <v>309551705</v>
      </c>
      <c r="Q1042" s="186">
        <f t="shared" si="97"/>
        <v>0</v>
      </c>
      <c r="R1042" s="4">
        <v>52</v>
      </c>
      <c r="S1042" s="4" t="s">
        <v>70</v>
      </c>
      <c r="T1042" s="4" t="s">
        <v>70</v>
      </c>
      <c r="U1042" s="140">
        <v>45341</v>
      </c>
      <c r="V1042" s="4" t="s">
        <v>1884</v>
      </c>
      <c r="W1042" s="4" t="s">
        <v>1954</v>
      </c>
      <c r="X1042" s="146" t="s">
        <v>70</v>
      </c>
      <c r="Y1042" s="140">
        <v>45371</v>
      </c>
      <c r="Z1042" s="4" t="s">
        <v>1885</v>
      </c>
      <c r="AA1042" s="4" t="s">
        <v>1886</v>
      </c>
      <c r="AB1042" s="141">
        <f t="shared" si="99"/>
        <v>309551705</v>
      </c>
      <c r="AC1042" s="142">
        <f t="shared" si="100"/>
        <v>0</v>
      </c>
      <c r="AD1042" s="4"/>
      <c r="AE1042" s="4" t="s">
        <v>2037</v>
      </c>
      <c r="AF1042" s="144" t="s">
        <v>7654</v>
      </c>
      <c r="AG1042" s="4"/>
      <c r="AH1042" s="4"/>
      <c r="AI1042" s="4"/>
      <c r="AJ1042" s="4"/>
      <c r="AK1042" s="4"/>
    </row>
    <row r="1043" spans="2:37">
      <c r="B1043" s="175" t="s">
        <v>5175</v>
      </c>
      <c r="C1043" s="174" t="s">
        <v>160</v>
      </c>
      <c r="D1043" s="4" t="s">
        <v>2550</v>
      </c>
      <c r="E1043" s="4" t="s">
        <v>1831</v>
      </c>
      <c r="F1043" s="4" t="s">
        <v>1060</v>
      </c>
      <c r="G1043" s="4" t="s">
        <v>7710</v>
      </c>
      <c r="H1043" s="4" t="s">
        <v>1405</v>
      </c>
      <c r="I1043" s="4" t="s">
        <v>1406</v>
      </c>
      <c r="J1043" s="4" t="s">
        <v>7711</v>
      </c>
      <c r="K1043" s="139">
        <v>2994294660</v>
      </c>
      <c r="L1043" s="139">
        <v>2994294660</v>
      </c>
      <c r="M1043" s="4" t="s">
        <v>6708</v>
      </c>
      <c r="N1043" s="4" t="s">
        <v>7712</v>
      </c>
      <c r="O1043" s="4" t="s">
        <v>7653</v>
      </c>
      <c r="P1043" s="186">
        <f t="shared" si="98"/>
        <v>2994294660</v>
      </c>
      <c r="Q1043" s="186">
        <f t="shared" si="97"/>
        <v>0</v>
      </c>
      <c r="R1043" s="4">
        <v>52</v>
      </c>
      <c r="S1043" s="4" t="s">
        <v>70</v>
      </c>
      <c r="T1043" s="4" t="s">
        <v>70</v>
      </c>
      <c r="U1043" s="140">
        <v>45341</v>
      </c>
      <c r="V1043" s="4" t="s">
        <v>1884</v>
      </c>
      <c r="W1043" s="4" t="s">
        <v>1954</v>
      </c>
      <c r="X1043" s="146" t="s">
        <v>70</v>
      </c>
      <c r="Y1043" s="140">
        <v>45371</v>
      </c>
      <c r="Z1043" s="4" t="s">
        <v>1885</v>
      </c>
      <c r="AA1043" s="4" t="s">
        <v>1886</v>
      </c>
      <c r="AB1043" s="141">
        <f t="shared" si="99"/>
        <v>2994294660</v>
      </c>
      <c r="AC1043" s="142">
        <f t="shared" si="100"/>
        <v>0</v>
      </c>
      <c r="AD1043" s="4"/>
      <c r="AE1043" s="4" t="s">
        <v>2037</v>
      </c>
      <c r="AF1043" s="144" t="s">
        <v>7654</v>
      </c>
      <c r="AG1043" s="4"/>
      <c r="AH1043" s="4"/>
      <c r="AI1043" s="4"/>
      <c r="AJ1043" s="4"/>
      <c r="AK1043" s="4"/>
    </row>
    <row r="1044" spans="2:37">
      <c r="B1044" s="175" t="s">
        <v>5175</v>
      </c>
      <c r="C1044" s="174" t="s">
        <v>160</v>
      </c>
      <c r="D1044" s="4" t="s">
        <v>2550</v>
      </c>
      <c r="E1044" s="4" t="s">
        <v>1831</v>
      </c>
      <c r="F1044" s="4" t="s">
        <v>1060</v>
      </c>
      <c r="G1044" s="4" t="s">
        <v>7713</v>
      </c>
      <c r="H1044" s="4" t="s">
        <v>1405</v>
      </c>
      <c r="I1044" s="4" t="s">
        <v>1406</v>
      </c>
      <c r="J1044" s="4" t="s">
        <v>7714</v>
      </c>
      <c r="K1044" s="139">
        <v>1007418172</v>
      </c>
      <c r="L1044" s="139">
        <v>1007418172</v>
      </c>
      <c r="M1044" s="4" t="s">
        <v>6708</v>
      </c>
      <c r="N1044" s="4" t="s">
        <v>7715</v>
      </c>
      <c r="O1044" s="4" t="s">
        <v>7653</v>
      </c>
      <c r="P1044" s="186">
        <f t="shared" si="98"/>
        <v>1007418172</v>
      </c>
      <c r="Q1044" s="186">
        <f t="shared" si="97"/>
        <v>0</v>
      </c>
      <c r="R1044" s="4">
        <v>52</v>
      </c>
      <c r="S1044" s="4" t="s">
        <v>70</v>
      </c>
      <c r="T1044" s="4" t="s">
        <v>70</v>
      </c>
      <c r="U1044" s="140">
        <v>45341</v>
      </c>
      <c r="V1044" s="4" t="s">
        <v>1884</v>
      </c>
      <c r="W1044" s="4" t="s">
        <v>1954</v>
      </c>
      <c r="X1044" s="146" t="s">
        <v>70</v>
      </c>
      <c r="Y1044" s="140">
        <v>45371</v>
      </c>
      <c r="Z1044" s="4" t="s">
        <v>1885</v>
      </c>
      <c r="AA1044" s="4" t="s">
        <v>1886</v>
      </c>
      <c r="AB1044" s="141">
        <f t="shared" si="99"/>
        <v>1007418172</v>
      </c>
      <c r="AC1044" s="142">
        <f t="shared" si="100"/>
        <v>0</v>
      </c>
      <c r="AD1044" s="4"/>
      <c r="AE1044" s="4" t="s">
        <v>2037</v>
      </c>
      <c r="AF1044" s="144" t="s">
        <v>7654</v>
      </c>
      <c r="AG1044" s="4"/>
      <c r="AH1044" s="4"/>
      <c r="AI1044" s="4"/>
      <c r="AJ1044" s="4"/>
      <c r="AK1044" s="4"/>
    </row>
    <row r="1045" spans="2:37">
      <c r="B1045" s="175" t="s">
        <v>5175</v>
      </c>
      <c r="C1045" s="174" t="s">
        <v>160</v>
      </c>
      <c r="D1045" s="4" t="s">
        <v>2550</v>
      </c>
      <c r="E1045" s="4" t="s">
        <v>1831</v>
      </c>
      <c r="F1045" s="4" t="s">
        <v>1060</v>
      </c>
      <c r="G1045" s="4" t="s">
        <v>7716</v>
      </c>
      <c r="H1045" s="4" t="s">
        <v>1405</v>
      </c>
      <c r="I1045" s="4" t="s">
        <v>1406</v>
      </c>
      <c r="J1045" s="4" t="s">
        <v>7717</v>
      </c>
      <c r="K1045" s="139">
        <v>1742882100</v>
      </c>
      <c r="L1045" s="139">
        <v>1742882100</v>
      </c>
      <c r="M1045" s="4" t="s">
        <v>6708</v>
      </c>
      <c r="N1045" s="4" t="s">
        <v>7718</v>
      </c>
      <c r="O1045" s="4" t="s">
        <v>7653</v>
      </c>
      <c r="P1045" s="186">
        <f t="shared" si="98"/>
        <v>1742882100</v>
      </c>
      <c r="Q1045" s="186">
        <f t="shared" si="97"/>
        <v>0</v>
      </c>
      <c r="R1045" s="4">
        <v>52</v>
      </c>
      <c r="S1045" s="4" t="s">
        <v>70</v>
      </c>
      <c r="T1045" s="4" t="s">
        <v>70</v>
      </c>
      <c r="U1045" s="140">
        <v>45341</v>
      </c>
      <c r="V1045" s="4" t="s">
        <v>1884</v>
      </c>
      <c r="W1045" s="4" t="s">
        <v>1954</v>
      </c>
      <c r="X1045" s="146" t="s">
        <v>70</v>
      </c>
      <c r="Y1045" s="140">
        <v>45371</v>
      </c>
      <c r="Z1045" s="4" t="s">
        <v>1885</v>
      </c>
      <c r="AA1045" s="4" t="s">
        <v>1886</v>
      </c>
      <c r="AB1045" s="141">
        <f t="shared" si="99"/>
        <v>1742882100</v>
      </c>
      <c r="AC1045" s="142">
        <f t="shared" si="100"/>
        <v>0</v>
      </c>
      <c r="AD1045" s="4"/>
      <c r="AE1045" s="4" t="s">
        <v>2037</v>
      </c>
      <c r="AF1045" s="144" t="s">
        <v>7654</v>
      </c>
      <c r="AG1045" s="4"/>
      <c r="AH1045" s="4"/>
      <c r="AI1045" s="4"/>
      <c r="AJ1045" s="4"/>
      <c r="AK1045" s="4"/>
    </row>
    <row r="1046" spans="2:37">
      <c r="B1046" s="175" t="s">
        <v>5175</v>
      </c>
      <c r="C1046" s="174" t="s">
        <v>160</v>
      </c>
      <c r="D1046" s="4" t="s">
        <v>2550</v>
      </c>
      <c r="E1046" s="4" t="s">
        <v>1831</v>
      </c>
      <c r="F1046" s="4" t="s">
        <v>1060</v>
      </c>
      <c r="G1046" s="4" t="s">
        <v>7719</v>
      </c>
      <c r="H1046" s="4" t="s">
        <v>1405</v>
      </c>
      <c r="I1046" s="4" t="s">
        <v>1406</v>
      </c>
      <c r="J1046" s="4" t="s">
        <v>7720</v>
      </c>
      <c r="K1046" s="139">
        <v>359884574</v>
      </c>
      <c r="L1046" s="139">
        <v>359884574</v>
      </c>
      <c r="M1046" s="4" t="s">
        <v>6708</v>
      </c>
      <c r="N1046" s="4" t="s">
        <v>7721</v>
      </c>
      <c r="O1046" s="4" t="s">
        <v>7653</v>
      </c>
      <c r="P1046" s="186">
        <f t="shared" si="98"/>
        <v>359884574</v>
      </c>
      <c r="Q1046" s="186">
        <f t="shared" si="97"/>
        <v>0</v>
      </c>
      <c r="R1046" s="4">
        <v>52</v>
      </c>
      <c r="S1046" s="4" t="s">
        <v>70</v>
      </c>
      <c r="T1046" s="4" t="s">
        <v>70</v>
      </c>
      <c r="U1046" s="140">
        <v>45341</v>
      </c>
      <c r="V1046" s="4" t="s">
        <v>1884</v>
      </c>
      <c r="W1046" s="4" t="s">
        <v>1954</v>
      </c>
      <c r="X1046" s="146" t="s">
        <v>70</v>
      </c>
      <c r="Y1046" s="140">
        <v>45371</v>
      </c>
      <c r="Z1046" s="4" t="s">
        <v>1885</v>
      </c>
      <c r="AA1046" s="4" t="s">
        <v>1886</v>
      </c>
      <c r="AB1046" s="141">
        <f t="shared" si="99"/>
        <v>359884574</v>
      </c>
      <c r="AC1046" s="142">
        <f t="shared" si="100"/>
        <v>0</v>
      </c>
      <c r="AD1046" s="4"/>
      <c r="AE1046" s="4" t="s">
        <v>2037</v>
      </c>
      <c r="AF1046" s="144" t="s">
        <v>7654</v>
      </c>
      <c r="AG1046" s="4"/>
      <c r="AH1046" s="4"/>
      <c r="AI1046" s="4"/>
      <c r="AJ1046" s="4"/>
      <c r="AK1046" s="4"/>
    </row>
    <row r="1047" spans="2:37">
      <c r="B1047" s="175" t="s">
        <v>5175</v>
      </c>
      <c r="C1047" s="174" t="s">
        <v>160</v>
      </c>
      <c r="D1047" s="4" t="s">
        <v>2550</v>
      </c>
      <c r="E1047" s="4" t="s">
        <v>1831</v>
      </c>
      <c r="F1047" s="4" t="s">
        <v>1060</v>
      </c>
      <c r="G1047" s="4" t="s">
        <v>7722</v>
      </c>
      <c r="H1047" s="4" t="s">
        <v>1405</v>
      </c>
      <c r="I1047" s="4" t="s">
        <v>1406</v>
      </c>
      <c r="J1047" s="4" t="s">
        <v>7723</v>
      </c>
      <c r="K1047" s="139">
        <v>2467255476</v>
      </c>
      <c r="L1047" s="139">
        <v>2467255476</v>
      </c>
      <c r="M1047" s="4" t="s">
        <v>6708</v>
      </c>
      <c r="N1047" s="4" t="s">
        <v>7724</v>
      </c>
      <c r="O1047" s="4" t="s">
        <v>7653</v>
      </c>
      <c r="P1047" s="186">
        <f t="shared" si="98"/>
        <v>2467255476</v>
      </c>
      <c r="Q1047" s="186">
        <f t="shared" si="97"/>
        <v>0</v>
      </c>
      <c r="R1047" s="4">
        <v>52</v>
      </c>
      <c r="S1047" s="4" t="s">
        <v>70</v>
      </c>
      <c r="T1047" s="4" t="s">
        <v>70</v>
      </c>
      <c r="U1047" s="140">
        <v>45341</v>
      </c>
      <c r="V1047" s="4" t="s">
        <v>1884</v>
      </c>
      <c r="W1047" s="4" t="s">
        <v>1954</v>
      </c>
      <c r="X1047" s="146" t="s">
        <v>70</v>
      </c>
      <c r="Y1047" s="140">
        <v>45371</v>
      </c>
      <c r="Z1047" s="4" t="s">
        <v>1885</v>
      </c>
      <c r="AA1047" s="4" t="s">
        <v>1886</v>
      </c>
      <c r="AB1047" s="141">
        <f t="shared" si="99"/>
        <v>2467255476</v>
      </c>
      <c r="AC1047" s="142">
        <f t="shared" si="100"/>
        <v>0</v>
      </c>
      <c r="AD1047" s="4"/>
      <c r="AE1047" s="4" t="s">
        <v>2037</v>
      </c>
      <c r="AF1047" s="144" t="s">
        <v>7654</v>
      </c>
      <c r="AG1047" s="4"/>
      <c r="AH1047" s="4"/>
      <c r="AI1047" s="4"/>
      <c r="AJ1047" s="4"/>
      <c r="AK1047" s="4"/>
    </row>
    <row r="1048" spans="2:37">
      <c r="B1048" s="175" t="s">
        <v>5175</v>
      </c>
      <c r="C1048" s="174" t="s">
        <v>160</v>
      </c>
      <c r="D1048" s="4" t="s">
        <v>2550</v>
      </c>
      <c r="E1048" s="4" t="s">
        <v>1831</v>
      </c>
      <c r="F1048" s="4" t="s">
        <v>1060</v>
      </c>
      <c r="G1048" s="4" t="s">
        <v>7725</v>
      </c>
      <c r="H1048" s="4" t="s">
        <v>1405</v>
      </c>
      <c r="I1048" s="4" t="s">
        <v>1406</v>
      </c>
      <c r="J1048" s="4" t="s">
        <v>7726</v>
      </c>
      <c r="K1048" s="139">
        <v>7271740367</v>
      </c>
      <c r="L1048" s="139">
        <v>7271740367</v>
      </c>
      <c r="M1048" s="4" t="s">
        <v>6708</v>
      </c>
      <c r="N1048" s="4" t="s">
        <v>7646</v>
      </c>
      <c r="O1048" s="4" t="s">
        <v>7647</v>
      </c>
      <c r="P1048" s="186">
        <f t="shared" si="98"/>
        <v>7271740367</v>
      </c>
      <c r="Q1048" s="186">
        <f t="shared" si="97"/>
        <v>0</v>
      </c>
      <c r="R1048" s="4">
        <v>52</v>
      </c>
      <c r="S1048" s="4" t="s">
        <v>70</v>
      </c>
      <c r="T1048" s="4" t="s">
        <v>70</v>
      </c>
      <c r="U1048" s="140">
        <v>45341</v>
      </c>
      <c r="V1048" s="4" t="s">
        <v>1884</v>
      </c>
      <c r="W1048" s="4" t="s">
        <v>1954</v>
      </c>
      <c r="X1048" s="146" t="s">
        <v>70</v>
      </c>
      <c r="Y1048" s="140">
        <v>45371</v>
      </c>
      <c r="Z1048" s="4" t="s">
        <v>1885</v>
      </c>
      <c r="AA1048" s="4" t="s">
        <v>1886</v>
      </c>
      <c r="AB1048" s="141">
        <f t="shared" si="99"/>
        <v>7271740367</v>
      </c>
      <c r="AC1048" s="142">
        <f t="shared" si="100"/>
        <v>0</v>
      </c>
      <c r="AD1048" s="4"/>
      <c r="AE1048" s="4" t="s">
        <v>2037</v>
      </c>
      <c r="AF1048" s="144" t="s">
        <v>7654</v>
      </c>
      <c r="AG1048" s="4"/>
      <c r="AH1048" s="4"/>
      <c r="AI1048" s="4"/>
      <c r="AJ1048" s="4"/>
      <c r="AK1048" s="4"/>
    </row>
    <row r="1049" spans="2:37">
      <c r="B1049" s="175" t="s">
        <v>5175</v>
      </c>
      <c r="C1049" s="174" t="s">
        <v>160</v>
      </c>
      <c r="D1049" s="4" t="s">
        <v>2550</v>
      </c>
      <c r="E1049" s="4" t="s">
        <v>1831</v>
      </c>
      <c r="F1049" s="4" t="s">
        <v>1060</v>
      </c>
      <c r="G1049" s="4" t="s">
        <v>7727</v>
      </c>
      <c r="H1049" s="4" t="s">
        <v>1405</v>
      </c>
      <c r="I1049" s="4" t="s">
        <v>1406</v>
      </c>
      <c r="J1049" s="4" t="s">
        <v>7728</v>
      </c>
      <c r="K1049" s="139">
        <v>10328259633</v>
      </c>
      <c r="L1049" s="139">
        <v>10328259633</v>
      </c>
      <c r="M1049" s="4" t="s">
        <v>6708</v>
      </c>
      <c r="N1049" s="4" t="s">
        <v>7646</v>
      </c>
      <c r="O1049" s="4" t="s">
        <v>7647</v>
      </c>
      <c r="P1049" s="186">
        <f t="shared" si="98"/>
        <v>10328259633</v>
      </c>
      <c r="Q1049" s="186">
        <f t="shared" si="97"/>
        <v>0</v>
      </c>
      <c r="R1049" s="4">
        <v>52</v>
      </c>
      <c r="S1049" s="4" t="s">
        <v>70</v>
      </c>
      <c r="T1049" s="4" t="s">
        <v>70</v>
      </c>
      <c r="U1049" s="140">
        <v>45341</v>
      </c>
      <c r="V1049" s="4" t="s">
        <v>1884</v>
      </c>
      <c r="W1049" s="4" t="s">
        <v>1954</v>
      </c>
      <c r="X1049" s="146" t="s">
        <v>70</v>
      </c>
      <c r="Y1049" s="140">
        <v>45371</v>
      </c>
      <c r="Z1049" s="4" t="s">
        <v>1885</v>
      </c>
      <c r="AA1049" s="4" t="s">
        <v>1886</v>
      </c>
      <c r="AB1049" s="141">
        <f t="shared" si="99"/>
        <v>10328259633</v>
      </c>
      <c r="AC1049" s="142">
        <f t="shared" si="100"/>
        <v>0</v>
      </c>
      <c r="AD1049" s="4"/>
      <c r="AE1049" s="4" t="s">
        <v>2037</v>
      </c>
      <c r="AF1049" s="144" t="s">
        <v>7654</v>
      </c>
      <c r="AG1049" s="4"/>
      <c r="AH1049" s="4"/>
      <c r="AI1049" s="4"/>
      <c r="AJ1049" s="4"/>
      <c r="AK1049" s="4"/>
    </row>
    <row r="1050" spans="2:37">
      <c r="B1050" s="175" t="s">
        <v>5175</v>
      </c>
      <c r="C1050" s="174" t="s">
        <v>160</v>
      </c>
      <c r="D1050" s="4" t="s">
        <v>2550</v>
      </c>
      <c r="E1050" s="4" t="s">
        <v>1831</v>
      </c>
      <c r="F1050" s="4" t="s">
        <v>1060</v>
      </c>
      <c r="G1050" s="4" t="s">
        <v>7729</v>
      </c>
      <c r="H1050" s="4" t="s">
        <v>1405</v>
      </c>
      <c r="I1050" s="4" t="s">
        <v>1406</v>
      </c>
      <c r="J1050" s="4" t="s">
        <v>7730</v>
      </c>
      <c r="K1050" s="139">
        <v>9957000000</v>
      </c>
      <c r="L1050" s="139">
        <v>9957000000</v>
      </c>
      <c r="M1050" s="4" t="s">
        <v>6708</v>
      </c>
      <c r="N1050" s="4" t="s">
        <v>5390</v>
      </c>
      <c r="O1050" s="4" t="s">
        <v>7731</v>
      </c>
      <c r="P1050" s="186">
        <f t="shared" si="98"/>
        <v>9957000000</v>
      </c>
      <c r="Q1050" s="186">
        <f t="shared" si="97"/>
        <v>0</v>
      </c>
      <c r="R1050" s="4">
        <v>52</v>
      </c>
      <c r="S1050" s="4" t="s">
        <v>70</v>
      </c>
      <c r="T1050" s="4" t="s">
        <v>70</v>
      </c>
      <c r="U1050" s="140">
        <v>45341</v>
      </c>
      <c r="V1050" s="4" t="s">
        <v>1884</v>
      </c>
      <c r="W1050" s="4" t="s">
        <v>1954</v>
      </c>
      <c r="X1050" s="146" t="s">
        <v>70</v>
      </c>
      <c r="Y1050" s="140">
        <v>45371</v>
      </c>
      <c r="Z1050" s="4" t="s">
        <v>1885</v>
      </c>
      <c r="AA1050" s="4" t="s">
        <v>1886</v>
      </c>
      <c r="AB1050" s="141">
        <f t="shared" si="99"/>
        <v>9957000000</v>
      </c>
      <c r="AC1050" s="142">
        <f t="shared" si="100"/>
        <v>0</v>
      </c>
      <c r="AD1050" s="4"/>
      <c r="AE1050" s="4" t="s">
        <v>2037</v>
      </c>
      <c r="AF1050" s="144" t="s">
        <v>7654</v>
      </c>
      <c r="AG1050" s="4"/>
      <c r="AH1050" s="4"/>
      <c r="AI1050" s="4"/>
      <c r="AJ1050" s="4"/>
      <c r="AK1050" s="4"/>
    </row>
    <row r="1051" spans="2:37">
      <c r="B1051" s="175" t="s">
        <v>5175</v>
      </c>
      <c r="C1051" s="174" t="s">
        <v>160</v>
      </c>
      <c r="D1051" s="4" t="s">
        <v>2550</v>
      </c>
      <c r="E1051" s="4" t="s">
        <v>1831</v>
      </c>
      <c r="F1051" s="4" t="s">
        <v>1060</v>
      </c>
      <c r="G1051" s="4" t="s">
        <v>7732</v>
      </c>
      <c r="H1051" s="4" t="s">
        <v>1405</v>
      </c>
      <c r="I1051" s="4" t="s">
        <v>1406</v>
      </c>
      <c r="J1051" s="4" t="s">
        <v>7733</v>
      </c>
      <c r="K1051" s="139">
        <v>794750000</v>
      </c>
      <c r="L1051" s="139">
        <v>794750000</v>
      </c>
      <c r="M1051" s="4" t="s">
        <v>6708</v>
      </c>
      <c r="N1051" s="4" t="s">
        <v>7734</v>
      </c>
      <c r="O1051" s="4" t="s">
        <v>7653</v>
      </c>
      <c r="P1051" s="186">
        <f t="shared" si="98"/>
        <v>794750000</v>
      </c>
      <c r="Q1051" s="186">
        <f t="shared" si="97"/>
        <v>0</v>
      </c>
      <c r="R1051" s="4">
        <v>52</v>
      </c>
      <c r="S1051" s="4" t="s">
        <v>70</v>
      </c>
      <c r="T1051" s="4" t="s">
        <v>70</v>
      </c>
      <c r="U1051" s="140">
        <v>45341</v>
      </c>
      <c r="V1051" s="4" t="s">
        <v>1884</v>
      </c>
      <c r="W1051" s="4" t="s">
        <v>1954</v>
      </c>
      <c r="X1051" s="146" t="s">
        <v>70</v>
      </c>
      <c r="Y1051" s="140">
        <v>45371</v>
      </c>
      <c r="Z1051" s="4" t="s">
        <v>1885</v>
      </c>
      <c r="AA1051" s="4" t="s">
        <v>1886</v>
      </c>
      <c r="AB1051" s="141">
        <f t="shared" si="99"/>
        <v>794750000</v>
      </c>
      <c r="AC1051" s="142">
        <f t="shared" si="100"/>
        <v>0</v>
      </c>
      <c r="AD1051" s="4"/>
      <c r="AE1051" s="4" t="s">
        <v>2037</v>
      </c>
      <c r="AF1051" s="144" t="s">
        <v>7654</v>
      </c>
      <c r="AG1051" s="4"/>
      <c r="AH1051" s="4"/>
      <c r="AI1051" s="4"/>
      <c r="AJ1051" s="4"/>
      <c r="AK1051" s="4"/>
    </row>
    <row r="1052" spans="2:37">
      <c r="B1052" s="175" t="s">
        <v>5175</v>
      </c>
      <c r="C1052" s="174" t="s">
        <v>160</v>
      </c>
      <c r="D1052" s="4" t="s">
        <v>2550</v>
      </c>
      <c r="E1052" s="4" t="s">
        <v>1831</v>
      </c>
      <c r="F1052" s="4" t="s">
        <v>1060</v>
      </c>
      <c r="G1052" s="4" t="s">
        <v>7735</v>
      </c>
      <c r="H1052" s="4" t="s">
        <v>1405</v>
      </c>
      <c r="I1052" s="4" t="s">
        <v>1406</v>
      </c>
      <c r="J1052" s="4" t="s">
        <v>7736</v>
      </c>
      <c r="K1052" s="139">
        <v>757550439</v>
      </c>
      <c r="L1052" s="139">
        <v>757550439</v>
      </c>
      <c r="M1052" s="4" t="s">
        <v>6708</v>
      </c>
      <c r="N1052" s="4" t="s">
        <v>7734</v>
      </c>
      <c r="O1052" s="4" t="s">
        <v>7653</v>
      </c>
      <c r="P1052" s="186">
        <f t="shared" si="98"/>
        <v>757550439</v>
      </c>
      <c r="Q1052" s="186">
        <f t="shared" si="97"/>
        <v>0</v>
      </c>
      <c r="R1052" s="4">
        <v>52</v>
      </c>
      <c r="S1052" s="4" t="s">
        <v>70</v>
      </c>
      <c r="T1052" s="4" t="s">
        <v>70</v>
      </c>
      <c r="U1052" s="140">
        <v>45341</v>
      </c>
      <c r="V1052" s="4" t="s">
        <v>1884</v>
      </c>
      <c r="W1052" s="4" t="s">
        <v>1954</v>
      </c>
      <c r="X1052" s="146" t="s">
        <v>70</v>
      </c>
      <c r="Y1052" s="140">
        <v>45371</v>
      </c>
      <c r="Z1052" s="4" t="s">
        <v>1885</v>
      </c>
      <c r="AA1052" s="4" t="s">
        <v>1886</v>
      </c>
      <c r="AB1052" s="141">
        <f t="shared" si="99"/>
        <v>757550439</v>
      </c>
      <c r="AC1052" s="142">
        <f t="shared" si="100"/>
        <v>0</v>
      </c>
      <c r="AD1052" s="4"/>
      <c r="AE1052" s="4" t="s">
        <v>2037</v>
      </c>
      <c r="AF1052" s="144" t="s">
        <v>7654</v>
      </c>
      <c r="AG1052" s="4"/>
      <c r="AH1052" s="4"/>
      <c r="AI1052" s="4"/>
      <c r="AJ1052" s="4"/>
      <c r="AK1052" s="4"/>
    </row>
    <row r="1053" spans="2:37">
      <c r="B1053" s="175" t="s">
        <v>5175</v>
      </c>
      <c r="C1053" s="174" t="s">
        <v>160</v>
      </c>
      <c r="D1053" s="4" t="s">
        <v>2550</v>
      </c>
      <c r="E1053" s="4" t="s">
        <v>1831</v>
      </c>
      <c r="F1053" s="4" t="s">
        <v>1060</v>
      </c>
      <c r="G1053" s="4" t="s">
        <v>7737</v>
      </c>
      <c r="H1053" s="4" t="s">
        <v>1405</v>
      </c>
      <c r="I1053" s="4" t="s">
        <v>1406</v>
      </c>
      <c r="J1053" s="4" t="s">
        <v>7738</v>
      </c>
      <c r="K1053" s="139">
        <v>1893168528</v>
      </c>
      <c r="L1053" s="139">
        <v>1893168528</v>
      </c>
      <c r="M1053" s="4" t="s">
        <v>6708</v>
      </c>
      <c r="N1053" s="4" t="s">
        <v>2707</v>
      </c>
      <c r="O1053" s="4" t="s">
        <v>7653</v>
      </c>
      <c r="P1053" s="186">
        <f t="shared" si="98"/>
        <v>1893168528</v>
      </c>
      <c r="Q1053" s="186">
        <f t="shared" si="97"/>
        <v>0</v>
      </c>
      <c r="R1053" s="4">
        <v>52</v>
      </c>
      <c r="S1053" s="4" t="s">
        <v>70</v>
      </c>
      <c r="T1053" s="4" t="s">
        <v>70</v>
      </c>
      <c r="U1053" s="140">
        <v>45341</v>
      </c>
      <c r="V1053" s="4" t="s">
        <v>1884</v>
      </c>
      <c r="W1053" s="4" t="s">
        <v>1954</v>
      </c>
      <c r="X1053" s="146" t="s">
        <v>70</v>
      </c>
      <c r="Y1053" s="140">
        <v>45371</v>
      </c>
      <c r="Z1053" s="4" t="s">
        <v>1885</v>
      </c>
      <c r="AA1053" s="4" t="s">
        <v>1886</v>
      </c>
      <c r="AB1053" s="141">
        <f t="shared" si="99"/>
        <v>1893168528</v>
      </c>
      <c r="AC1053" s="142">
        <f t="shared" si="100"/>
        <v>0</v>
      </c>
      <c r="AD1053" s="4"/>
      <c r="AE1053" s="4" t="s">
        <v>2037</v>
      </c>
      <c r="AF1053" s="144" t="s">
        <v>7654</v>
      </c>
      <c r="AG1053" s="4"/>
      <c r="AH1053" s="4"/>
      <c r="AI1053" s="4"/>
      <c r="AJ1053" s="4"/>
      <c r="AK1053" s="4"/>
    </row>
    <row r="1054" spans="2:37">
      <c r="B1054" s="175" t="s">
        <v>5175</v>
      </c>
      <c r="C1054" s="174" t="s">
        <v>160</v>
      </c>
      <c r="D1054" s="4" t="s">
        <v>2550</v>
      </c>
      <c r="E1054" s="4" t="s">
        <v>1831</v>
      </c>
      <c r="F1054" s="4" t="s">
        <v>1060</v>
      </c>
      <c r="G1054" s="4" t="s">
        <v>7739</v>
      </c>
      <c r="H1054" s="4" t="s">
        <v>1405</v>
      </c>
      <c r="I1054" s="4" t="s">
        <v>1406</v>
      </c>
      <c r="J1054" s="4" t="s">
        <v>7740</v>
      </c>
      <c r="K1054" s="139">
        <v>2416606400</v>
      </c>
      <c r="L1054" s="139">
        <v>2416606400</v>
      </c>
      <c r="M1054" s="4" t="s">
        <v>6708</v>
      </c>
      <c r="N1054" s="4" t="s">
        <v>2707</v>
      </c>
      <c r="O1054" s="4" t="s">
        <v>7653</v>
      </c>
      <c r="P1054" s="186">
        <f t="shared" si="98"/>
        <v>2416606400</v>
      </c>
      <c r="Q1054" s="186">
        <f t="shared" si="97"/>
        <v>0</v>
      </c>
      <c r="R1054" s="4">
        <v>52</v>
      </c>
      <c r="S1054" s="4" t="s">
        <v>70</v>
      </c>
      <c r="T1054" s="4" t="s">
        <v>70</v>
      </c>
      <c r="U1054" s="140">
        <v>45341</v>
      </c>
      <c r="V1054" s="4" t="s">
        <v>1884</v>
      </c>
      <c r="W1054" s="4" t="s">
        <v>1954</v>
      </c>
      <c r="X1054" s="146" t="s">
        <v>70</v>
      </c>
      <c r="Y1054" s="140">
        <v>45371</v>
      </c>
      <c r="Z1054" s="4" t="s">
        <v>1885</v>
      </c>
      <c r="AA1054" s="4" t="s">
        <v>1886</v>
      </c>
      <c r="AB1054" s="141">
        <f t="shared" si="99"/>
        <v>2416606400</v>
      </c>
      <c r="AC1054" s="142">
        <f t="shared" si="100"/>
        <v>0</v>
      </c>
      <c r="AD1054" s="4"/>
      <c r="AE1054" s="4" t="s">
        <v>2037</v>
      </c>
      <c r="AF1054" s="144" t="s">
        <v>7654</v>
      </c>
      <c r="AG1054" s="4"/>
      <c r="AH1054" s="4"/>
      <c r="AI1054" s="4"/>
      <c r="AJ1054" s="4"/>
      <c r="AK1054" s="4"/>
    </row>
    <row r="1055" spans="2:37">
      <c r="B1055" s="175" t="s">
        <v>5175</v>
      </c>
      <c r="C1055" s="174" t="s">
        <v>160</v>
      </c>
      <c r="D1055" s="4" t="s">
        <v>2550</v>
      </c>
      <c r="E1055" s="4" t="s">
        <v>1831</v>
      </c>
      <c r="F1055" s="4" t="s">
        <v>1060</v>
      </c>
      <c r="G1055" s="4" t="s">
        <v>7741</v>
      </c>
      <c r="H1055" s="4" t="s">
        <v>1405</v>
      </c>
      <c r="I1055" s="4" t="s">
        <v>1406</v>
      </c>
      <c r="J1055" s="4" t="s">
        <v>7742</v>
      </c>
      <c r="K1055" s="139">
        <v>3224885086</v>
      </c>
      <c r="L1055" s="139">
        <v>3224885086</v>
      </c>
      <c r="M1055" s="4" t="s">
        <v>6708</v>
      </c>
      <c r="N1055" s="4" t="s">
        <v>7743</v>
      </c>
      <c r="O1055" s="4" t="s">
        <v>7653</v>
      </c>
      <c r="P1055" s="186">
        <f t="shared" si="98"/>
        <v>3224885086</v>
      </c>
      <c r="Q1055" s="186">
        <f t="shared" si="97"/>
        <v>0</v>
      </c>
      <c r="R1055" s="4">
        <v>52</v>
      </c>
      <c r="S1055" s="4" t="s">
        <v>70</v>
      </c>
      <c r="T1055" s="4" t="s">
        <v>70</v>
      </c>
      <c r="U1055" s="140">
        <v>45341</v>
      </c>
      <c r="V1055" s="4" t="s">
        <v>1884</v>
      </c>
      <c r="W1055" s="4" t="s">
        <v>1954</v>
      </c>
      <c r="X1055" s="146" t="s">
        <v>70</v>
      </c>
      <c r="Y1055" s="140">
        <v>45371</v>
      </c>
      <c r="Z1055" s="4" t="s">
        <v>1885</v>
      </c>
      <c r="AA1055" s="4" t="s">
        <v>1886</v>
      </c>
      <c r="AB1055" s="141">
        <f t="shared" si="99"/>
        <v>3224885086</v>
      </c>
      <c r="AC1055" s="142">
        <f t="shared" si="100"/>
        <v>0</v>
      </c>
      <c r="AD1055" s="4"/>
      <c r="AE1055" s="4" t="s">
        <v>2037</v>
      </c>
      <c r="AF1055" s="144" t="s">
        <v>7654</v>
      </c>
      <c r="AG1055" s="4"/>
      <c r="AH1055" s="4"/>
      <c r="AI1055" s="4"/>
      <c r="AJ1055" s="4"/>
      <c r="AK1055" s="4"/>
    </row>
    <row r="1056" spans="2:37">
      <c r="B1056" s="175" t="s">
        <v>5175</v>
      </c>
      <c r="C1056" s="174" t="s">
        <v>160</v>
      </c>
      <c r="D1056" s="4" t="s">
        <v>2550</v>
      </c>
      <c r="E1056" s="4" t="s">
        <v>1831</v>
      </c>
      <c r="F1056" s="4" t="s">
        <v>1060</v>
      </c>
      <c r="G1056" s="4" t="s">
        <v>7744</v>
      </c>
      <c r="H1056" s="4" t="s">
        <v>1405</v>
      </c>
      <c r="I1056" s="4" t="s">
        <v>1406</v>
      </c>
      <c r="J1056" s="4" t="s">
        <v>7745</v>
      </c>
      <c r="K1056" s="139">
        <v>1052594570</v>
      </c>
      <c r="L1056" s="139">
        <v>1052594570</v>
      </c>
      <c r="M1056" s="4" t="s">
        <v>6708</v>
      </c>
      <c r="N1056" s="4" t="s">
        <v>7746</v>
      </c>
      <c r="O1056" s="4" t="s">
        <v>7653</v>
      </c>
      <c r="P1056" s="186">
        <f t="shared" si="98"/>
        <v>1052594570</v>
      </c>
      <c r="Q1056" s="186">
        <f t="shared" si="97"/>
        <v>0</v>
      </c>
      <c r="R1056" s="4">
        <v>52</v>
      </c>
      <c r="S1056" s="4" t="s">
        <v>70</v>
      </c>
      <c r="T1056" s="4" t="s">
        <v>70</v>
      </c>
      <c r="U1056" s="140">
        <v>45341</v>
      </c>
      <c r="V1056" s="4" t="s">
        <v>1884</v>
      </c>
      <c r="W1056" s="4" t="s">
        <v>1954</v>
      </c>
      <c r="X1056" s="146" t="s">
        <v>70</v>
      </c>
      <c r="Y1056" s="140">
        <v>45371</v>
      </c>
      <c r="Z1056" s="4" t="s">
        <v>1885</v>
      </c>
      <c r="AA1056" s="4" t="s">
        <v>1886</v>
      </c>
      <c r="AB1056" s="141">
        <f t="shared" si="99"/>
        <v>1052594570</v>
      </c>
      <c r="AC1056" s="142">
        <f t="shared" si="100"/>
        <v>0</v>
      </c>
      <c r="AD1056" s="4"/>
      <c r="AE1056" s="4" t="s">
        <v>2037</v>
      </c>
      <c r="AF1056" s="144" t="s">
        <v>7654</v>
      </c>
      <c r="AG1056" s="4"/>
      <c r="AH1056" s="4"/>
      <c r="AI1056" s="4"/>
      <c r="AJ1056" s="4"/>
      <c r="AK1056" s="4"/>
    </row>
    <row r="1057" spans="2:37">
      <c r="B1057" s="175" t="s">
        <v>5175</v>
      </c>
      <c r="C1057" s="174" t="s">
        <v>160</v>
      </c>
      <c r="D1057" s="4" t="s">
        <v>2550</v>
      </c>
      <c r="E1057" s="4" t="s">
        <v>1831</v>
      </c>
      <c r="F1057" s="4" t="s">
        <v>1060</v>
      </c>
      <c r="G1057" s="4" t="s">
        <v>7747</v>
      </c>
      <c r="H1057" s="4" t="s">
        <v>1405</v>
      </c>
      <c r="I1057" s="4" t="s">
        <v>1406</v>
      </c>
      <c r="J1057" s="4" t="s">
        <v>7748</v>
      </c>
      <c r="K1057" s="139">
        <v>803362811</v>
      </c>
      <c r="L1057" s="139">
        <v>803362811</v>
      </c>
      <c r="M1057" s="4" t="s">
        <v>6708</v>
      </c>
      <c r="N1057" s="4" t="s">
        <v>7749</v>
      </c>
      <c r="O1057" s="4" t="s">
        <v>7653</v>
      </c>
      <c r="P1057" s="186">
        <f t="shared" si="98"/>
        <v>803362811</v>
      </c>
      <c r="Q1057" s="186">
        <f t="shared" si="97"/>
        <v>0</v>
      </c>
      <c r="R1057" s="4">
        <v>52</v>
      </c>
      <c r="S1057" s="4" t="s">
        <v>70</v>
      </c>
      <c r="T1057" s="4" t="s">
        <v>70</v>
      </c>
      <c r="U1057" s="140">
        <v>45341</v>
      </c>
      <c r="V1057" s="4" t="s">
        <v>1884</v>
      </c>
      <c r="W1057" s="4" t="s">
        <v>1954</v>
      </c>
      <c r="X1057" s="146" t="s">
        <v>70</v>
      </c>
      <c r="Y1057" s="140">
        <v>45371</v>
      </c>
      <c r="Z1057" s="4" t="s">
        <v>1885</v>
      </c>
      <c r="AA1057" s="4" t="s">
        <v>1886</v>
      </c>
      <c r="AB1057" s="141">
        <f t="shared" si="99"/>
        <v>803362811</v>
      </c>
      <c r="AC1057" s="142">
        <f t="shared" si="100"/>
        <v>0</v>
      </c>
      <c r="AD1057" s="4"/>
      <c r="AE1057" s="4" t="s">
        <v>2037</v>
      </c>
      <c r="AF1057" s="144" t="s">
        <v>7654</v>
      </c>
      <c r="AG1057" s="4"/>
      <c r="AH1057" s="4"/>
      <c r="AI1057" s="4"/>
      <c r="AJ1057" s="4"/>
      <c r="AK1057" s="4"/>
    </row>
    <row r="1058" spans="2:37">
      <c r="B1058" s="175" t="s">
        <v>5175</v>
      </c>
      <c r="C1058" s="174" t="s">
        <v>160</v>
      </c>
      <c r="D1058" s="4" t="s">
        <v>2550</v>
      </c>
      <c r="E1058" s="4" t="s">
        <v>1831</v>
      </c>
      <c r="F1058" s="4" t="s">
        <v>1060</v>
      </c>
      <c r="G1058" s="4" t="s">
        <v>7750</v>
      </c>
      <c r="H1058" s="4" t="s">
        <v>1405</v>
      </c>
      <c r="I1058" s="4" t="s">
        <v>1406</v>
      </c>
      <c r="J1058" s="4" t="s">
        <v>7751</v>
      </c>
      <c r="K1058" s="139">
        <v>2116073564</v>
      </c>
      <c r="L1058" s="139">
        <v>2116073564</v>
      </c>
      <c r="M1058" s="4" t="s">
        <v>6708</v>
      </c>
      <c r="N1058" s="4" t="s">
        <v>7749</v>
      </c>
      <c r="O1058" s="4" t="s">
        <v>7653</v>
      </c>
      <c r="P1058" s="186">
        <f t="shared" si="98"/>
        <v>2116073564</v>
      </c>
      <c r="Q1058" s="186">
        <f t="shared" si="97"/>
        <v>0</v>
      </c>
      <c r="R1058" s="4">
        <v>52</v>
      </c>
      <c r="S1058" s="4" t="s">
        <v>70</v>
      </c>
      <c r="T1058" s="4" t="s">
        <v>70</v>
      </c>
      <c r="U1058" s="140">
        <v>45341</v>
      </c>
      <c r="V1058" s="4" t="s">
        <v>1884</v>
      </c>
      <c r="W1058" s="4" t="s">
        <v>1954</v>
      </c>
      <c r="X1058" s="146" t="s">
        <v>70</v>
      </c>
      <c r="Y1058" s="140">
        <v>45371</v>
      </c>
      <c r="Z1058" s="4" t="s">
        <v>1885</v>
      </c>
      <c r="AA1058" s="4" t="s">
        <v>1886</v>
      </c>
      <c r="AB1058" s="141">
        <f t="shared" si="99"/>
        <v>2116073564</v>
      </c>
      <c r="AC1058" s="142">
        <f t="shared" si="100"/>
        <v>0</v>
      </c>
      <c r="AD1058" s="4"/>
      <c r="AE1058" s="4" t="s">
        <v>2037</v>
      </c>
      <c r="AF1058" s="144" t="s">
        <v>7654</v>
      </c>
      <c r="AG1058" s="4"/>
      <c r="AH1058" s="4"/>
      <c r="AI1058" s="4"/>
      <c r="AJ1058" s="4"/>
      <c r="AK1058" s="4"/>
    </row>
    <row r="1059" spans="2:37">
      <c r="B1059" s="175" t="s">
        <v>5175</v>
      </c>
      <c r="C1059" s="174" t="s">
        <v>160</v>
      </c>
      <c r="D1059" s="4" t="s">
        <v>2550</v>
      </c>
      <c r="E1059" s="4" t="s">
        <v>1831</v>
      </c>
      <c r="F1059" s="4" t="s">
        <v>1060</v>
      </c>
      <c r="G1059" s="4" t="s">
        <v>7752</v>
      </c>
      <c r="H1059" s="4" t="s">
        <v>1405</v>
      </c>
      <c r="I1059" s="4" t="s">
        <v>1406</v>
      </c>
      <c r="J1059" s="4" t="s">
        <v>7753</v>
      </c>
      <c r="K1059" s="139">
        <v>1939643050</v>
      </c>
      <c r="L1059" s="139">
        <v>1939643050</v>
      </c>
      <c r="M1059" s="4" t="s">
        <v>6708</v>
      </c>
      <c r="N1059" s="4" t="s">
        <v>7754</v>
      </c>
      <c r="O1059" s="4" t="s">
        <v>7653</v>
      </c>
      <c r="P1059" s="186">
        <f t="shared" si="98"/>
        <v>1939643050</v>
      </c>
      <c r="Q1059" s="186">
        <f t="shared" si="97"/>
        <v>0</v>
      </c>
      <c r="R1059" s="4">
        <v>52</v>
      </c>
      <c r="S1059" s="4" t="s">
        <v>70</v>
      </c>
      <c r="T1059" s="4" t="s">
        <v>70</v>
      </c>
      <c r="U1059" s="140">
        <v>45341</v>
      </c>
      <c r="V1059" s="4" t="s">
        <v>1884</v>
      </c>
      <c r="W1059" s="4" t="s">
        <v>1954</v>
      </c>
      <c r="X1059" s="146" t="s">
        <v>70</v>
      </c>
      <c r="Y1059" s="140">
        <v>45371</v>
      </c>
      <c r="Z1059" s="4" t="s">
        <v>1885</v>
      </c>
      <c r="AA1059" s="4" t="s">
        <v>1886</v>
      </c>
      <c r="AB1059" s="141">
        <f t="shared" si="99"/>
        <v>1939643050</v>
      </c>
      <c r="AC1059" s="142">
        <f t="shared" si="100"/>
        <v>0</v>
      </c>
      <c r="AD1059" s="4"/>
      <c r="AE1059" s="4" t="s">
        <v>2037</v>
      </c>
      <c r="AF1059" s="144" t="s">
        <v>7654</v>
      </c>
      <c r="AG1059" s="4"/>
      <c r="AH1059" s="4"/>
      <c r="AI1059" s="4"/>
      <c r="AJ1059" s="4"/>
      <c r="AK1059" s="4"/>
    </row>
    <row r="1060" spans="2:37">
      <c r="B1060" s="175" t="s">
        <v>5175</v>
      </c>
      <c r="C1060" s="174" t="s">
        <v>160</v>
      </c>
      <c r="D1060" s="4" t="s">
        <v>2550</v>
      </c>
      <c r="E1060" s="4" t="s">
        <v>1831</v>
      </c>
      <c r="F1060" s="4" t="s">
        <v>1060</v>
      </c>
      <c r="G1060" s="4" t="s">
        <v>7755</v>
      </c>
      <c r="H1060" s="4" t="s">
        <v>1405</v>
      </c>
      <c r="I1060" s="4" t="s">
        <v>1406</v>
      </c>
      <c r="J1060" s="4" t="s">
        <v>7756</v>
      </c>
      <c r="K1060" s="139">
        <v>811901919</v>
      </c>
      <c r="L1060" s="139">
        <v>811901919</v>
      </c>
      <c r="M1060" s="4" t="s">
        <v>6708</v>
      </c>
      <c r="N1060" s="4" t="s">
        <v>7757</v>
      </c>
      <c r="O1060" s="4" t="s">
        <v>7653</v>
      </c>
      <c r="P1060" s="186">
        <f t="shared" si="98"/>
        <v>811901919</v>
      </c>
      <c r="Q1060" s="186">
        <f t="shared" si="97"/>
        <v>0</v>
      </c>
      <c r="R1060" s="4">
        <v>52</v>
      </c>
      <c r="S1060" s="4" t="s">
        <v>70</v>
      </c>
      <c r="T1060" s="4" t="s">
        <v>70</v>
      </c>
      <c r="U1060" s="140">
        <v>45341</v>
      </c>
      <c r="V1060" s="4" t="s">
        <v>1884</v>
      </c>
      <c r="W1060" s="4" t="s">
        <v>1954</v>
      </c>
      <c r="X1060" s="146" t="s">
        <v>70</v>
      </c>
      <c r="Y1060" s="140">
        <v>45371</v>
      </c>
      <c r="Z1060" s="4" t="s">
        <v>1885</v>
      </c>
      <c r="AA1060" s="4" t="s">
        <v>1886</v>
      </c>
      <c r="AB1060" s="141">
        <f t="shared" si="99"/>
        <v>811901919</v>
      </c>
      <c r="AC1060" s="142">
        <f t="shared" si="100"/>
        <v>0</v>
      </c>
      <c r="AD1060" s="4"/>
      <c r="AE1060" s="4" t="s">
        <v>2037</v>
      </c>
      <c r="AF1060" s="144" t="s">
        <v>7654</v>
      </c>
      <c r="AG1060" s="4"/>
      <c r="AH1060" s="4"/>
      <c r="AI1060" s="4"/>
      <c r="AJ1060" s="4"/>
      <c r="AK1060" s="4"/>
    </row>
    <row r="1061" spans="2:37">
      <c r="B1061" s="175" t="s">
        <v>5175</v>
      </c>
      <c r="C1061" s="174" t="s">
        <v>160</v>
      </c>
      <c r="D1061" s="4" t="s">
        <v>2550</v>
      </c>
      <c r="E1061" s="4" t="s">
        <v>1831</v>
      </c>
      <c r="F1061" s="4" t="s">
        <v>1060</v>
      </c>
      <c r="G1061" s="4" t="s">
        <v>7758</v>
      </c>
      <c r="H1061" s="4" t="s">
        <v>1405</v>
      </c>
      <c r="I1061" s="4" t="s">
        <v>1406</v>
      </c>
      <c r="J1061" s="4" t="s">
        <v>7759</v>
      </c>
      <c r="K1061" s="139">
        <v>1977939600</v>
      </c>
      <c r="L1061" s="139">
        <v>1977939600</v>
      </c>
      <c r="M1061" s="4" t="s">
        <v>6708</v>
      </c>
      <c r="N1061" s="4" t="s">
        <v>7760</v>
      </c>
      <c r="O1061" s="4" t="s">
        <v>7653</v>
      </c>
      <c r="P1061" s="186">
        <f t="shared" si="98"/>
        <v>1977939600</v>
      </c>
      <c r="Q1061" s="186">
        <f t="shared" si="97"/>
        <v>0</v>
      </c>
      <c r="R1061" s="4">
        <v>52</v>
      </c>
      <c r="S1061" s="4" t="s">
        <v>70</v>
      </c>
      <c r="T1061" s="4" t="s">
        <v>70</v>
      </c>
      <c r="U1061" s="140">
        <v>45341</v>
      </c>
      <c r="V1061" s="4" t="s">
        <v>1884</v>
      </c>
      <c r="W1061" s="4" t="s">
        <v>1954</v>
      </c>
      <c r="X1061" s="146" t="s">
        <v>70</v>
      </c>
      <c r="Y1061" s="140">
        <v>45371</v>
      </c>
      <c r="Z1061" s="4" t="s">
        <v>1885</v>
      </c>
      <c r="AA1061" s="4" t="s">
        <v>1886</v>
      </c>
      <c r="AB1061" s="141">
        <f t="shared" si="99"/>
        <v>1977939600</v>
      </c>
      <c r="AC1061" s="142">
        <f t="shared" si="100"/>
        <v>0</v>
      </c>
      <c r="AD1061" s="4"/>
      <c r="AE1061" s="4" t="s">
        <v>2037</v>
      </c>
      <c r="AF1061" s="144" t="s">
        <v>7654</v>
      </c>
      <c r="AG1061" s="4"/>
      <c r="AH1061" s="4"/>
      <c r="AI1061" s="4"/>
      <c r="AJ1061" s="4"/>
      <c r="AK1061" s="4"/>
    </row>
    <row r="1062" spans="2:37">
      <c r="B1062" s="175" t="s">
        <v>5175</v>
      </c>
      <c r="C1062" s="174" t="s">
        <v>160</v>
      </c>
      <c r="D1062" s="4" t="s">
        <v>2550</v>
      </c>
      <c r="E1062" s="4" t="s">
        <v>1831</v>
      </c>
      <c r="F1062" s="4" t="s">
        <v>1060</v>
      </c>
      <c r="G1062" s="4" t="s">
        <v>7761</v>
      </c>
      <c r="H1062" s="4" t="s">
        <v>1405</v>
      </c>
      <c r="I1062" s="4" t="s">
        <v>1406</v>
      </c>
      <c r="J1062" s="4" t="s">
        <v>7762</v>
      </c>
      <c r="K1062" s="139">
        <v>6083333334</v>
      </c>
      <c r="L1062" s="139">
        <v>6083333334</v>
      </c>
      <c r="M1062" s="4" t="s">
        <v>6708</v>
      </c>
      <c r="N1062" s="4" t="s">
        <v>7763</v>
      </c>
      <c r="O1062" s="4" t="s">
        <v>7701</v>
      </c>
      <c r="P1062" s="186">
        <f t="shared" si="98"/>
        <v>6083333334</v>
      </c>
      <c r="Q1062" s="186">
        <f t="shared" si="97"/>
        <v>0</v>
      </c>
      <c r="R1062" s="4">
        <v>52</v>
      </c>
      <c r="S1062" s="4" t="s">
        <v>70</v>
      </c>
      <c r="T1062" s="4" t="s">
        <v>70</v>
      </c>
      <c r="U1062" s="140">
        <v>45341</v>
      </c>
      <c r="V1062" s="4" t="s">
        <v>1884</v>
      </c>
      <c r="W1062" s="4" t="s">
        <v>1954</v>
      </c>
      <c r="X1062" s="146" t="s">
        <v>70</v>
      </c>
      <c r="Y1062" s="140">
        <v>45371</v>
      </c>
      <c r="Z1062" s="4" t="s">
        <v>1885</v>
      </c>
      <c r="AA1062" s="4" t="s">
        <v>1886</v>
      </c>
      <c r="AB1062" s="141">
        <f t="shared" si="99"/>
        <v>6083333334</v>
      </c>
      <c r="AC1062" s="142">
        <f t="shared" si="100"/>
        <v>0</v>
      </c>
      <c r="AD1062" s="4"/>
      <c r="AE1062" s="4" t="s">
        <v>2037</v>
      </c>
      <c r="AF1062" s="144" t="s">
        <v>7654</v>
      </c>
      <c r="AG1062" s="4"/>
      <c r="AH1062" s="4"/>
      <c r="AI1062" s="4"/>
      <c r="AJ1062" s="4"/>
      <c r="AK1062" s="4"/>
    </row>
    <row r="1063" spans="2:37">
      <c r="B1063" s="175" t="s">
        <v>5175</v>
      </c>
      <c r="C1063" s="174" t="s">
        <v>160</v>
      </c>
      <c r="D1063" s="4" t="s">
        <v>2550</v>
      </c>
      <c r="E1063" s="4" t="s">
        <v>1831</v>
      </c>
      <c r="F1063" s="4" t="s">
        <v>1060</v>
      </c>
      <c r="G1063" s="4" t="s">
        <v>7764</v>
      </c>
      <c r="H1063" s="4" t="s">
        <v>1405</v>
      </c>
      <c r="I1063" s="4" t="s">
        <v>1406</v>
      </c>
      <c r="J1063" s="4" t="s">
        <v>7765</v>
      </c>
      <c r="K1063" s="139">
        <v>22000000</v>
      </c>
      <c r="L1063" s="139">
        <v>22000000</v>
      </c>
      <c r="M1063" s="4" t="s">
        <v>6708</v>
      </c>
      <c r="N1063" s="4" t="s">
        <v>7766</v>
      </c>
      <c r="O1063" s="4" t="s">
        <v>7653</v>
      </c>
      <c r="P1063" s="186">
        <f t="shared" si="98"/>
        <v>22000000</v>
      </c>
      <c r="Q1063" s="186">
        <f t="shared" si="97"/>
        <v>0</v>
      </c>
      <c r="R1063" s="4">
        <v>52</v>
      </c>
      <c r="S1063" s="4" t="s">
        <v>70</v>
      </c>
      <c r="T1063" s="4" t="s">
        <v>70</v>
      </c>
      <c r="U1063" s="140">
        <v>45341</v>
      </c>
      <c r="V1063" s="4" t="s">
        <v>1884</v>
      </c>
      <c r="W1063" s="4" t="s">
        <v>1954</v>
      </c>
      <c r="X1063" s="146" t="s">
        <v>70</v>
      </c>
      <c r="Y1063" s="140">
        <v>45371</v>
      </c>
      <c r="Z1063" s="4" t="s">
        <v>1885</v>
      </c>
      <c r="AA1063" s="4" t="s">
        <v>1886</v>
      </c>
      <c r="AB1063" s="141">
        <f t="shared" si="99"/>
        <v>22000000</v>
      </c>
      <c r="AC1063" s="142">
        <f t="shared" si="100"/>
        <v>0</v>
      </c>
      <c r="AD1063" s="4"/>
      <c r="AE1063" s="4" t="s">
        <v>2037</v>
      </c>
      <c r="AF1063" s="144" t="s">
        <v>7654</v>
      </c>
      <c r="AG1063" s="4"/>
      <c r="AH1063" s="4"/>
      <c r="AI1063" s="4"/>
      <c r="AJ1063" s="4"/>
      <c r="AK1063" s="4"/>
    </row>
    <row r="1064" spans="2:37">
      <c r="B1064" s="175" t="s">
        <v>5175</v>
      </c>
      <c r="C1064" s="174" t="s">
        <v>160</v>
      </c>
      <c r="D1064" s="4" t="s">
        <v>2550</v>
      </c>
      <c r="E1064" s="4" t="s">
        <v>1831</v>
      </c>
      <c r="F1064" s="4" t="s">
        <v>1060</v>
      </c>
      <c r="G1064" s="4" t="s">
        <v>7767</v>
      </c>
      <c r="H1064" s="4" t="s">
        <v>1405</v>
      </c>
      <c r="I1064" s="4" t="s">
        <v>1406</v>
      </c>
      <c r="J1064" s="4" t="s">
        <v>7768</v>
      </c>
      <c r="K1064" s="139">
        <v>961237290</v>
      </c>
      <c r="L1064" s="139">
        <v>961237290</v>
      </c>
      <c r="M1064" s="4" t="s">
        <v>6708</v>
      </c>
      <c r="N1064" s="4" t="s">
        <v>7769</v>
      </c>
      <c r="O1064" s="4" t="s">
        <v>7653</v>
      </c>
      <c r="P1064" s="186">
        <f t="shared" si="98"/>
        <v>961237290</v>
      </c>
      <c r="Q1064" s="186">
        <f t="shared" si="97"/>
        <v>0</v>
      </c>
      <c r="R1064" s="4">
        <v>52</v>
      </c>
      <c r="S1064" s="4" t="s">
        <v>70</v>
      </c>
      <c r="T1064" s="4" t="s">
        <v>70</v>
      </c>
      <c r="U1064" s="140">
        <v>45341</v>
      </c>
      <c r="V1064" s="4" t="s">
        <v>1884</v>
      </c>
      <c r="W1064" s="4" t="s">
        <v>1954</v>
      </c>
      <c r="X1064" s="146" t="s">
        <v>70</v>
      </c>
      <c r="Y1064" s="140">
        <v>45371</v>
      </c>
      <c r="Z1064" s="4" t="s">
        <v>1885</v>
      </c>
      <c r="AA1064" s="4" t="s">
        <v>1886</v>
      </c>
      <c r="AB1064" s="141">
        <f t="shared" si="99"/>
        <v>961237290</v>
      </c>
      <c r="AC1064" s="142">
        <f t="shared" si="100"/>
        <v>0</v>
      </c>
      <c r="AD1064" s="4"/>
      <c r="AE1064" s="4" t="s">
        <v>2037</v>
      </c>
      <c r="AF1064" s="144" t="s">
        <v>7654</v>
      </c>
      <c r="AG1064" s="4"/>
      <c r="AH1064" s="4"/>
      <c r="AI1064" s="4"/>
      <c r="AJ1064" s="4"/>
      <c r="AK1064" s="4"/>
    </row>
    <row r="1065" spans="2:37">
      <c r="B1065" s="175" t="s">
        <v>5175</v>
      </c>
      <c r="C1065" s="174" t="s">
        <v>160</v>
      </c>
      <c r="D1065" s="4" t="s">
        <v>2550</v>
      </c>
      <c r="E1065" s="4" t="s">
        <v>1831</v>
      </c>
      <c r="F1065" s="4" t="s">
        <v>1060</v>
      </c>
      <c r="G1065" s="4" t="s">
        <v>7770</v>
      </c>
      <c r="H1065" s="4" t="s">
        <v>1405</v>
      </c>
      <c r="I1065" s="4" t="s">
        <v>1406</v>
      </c>
      <c r="J1065" s="4" t="s">
        <v>7771</v>
      </c>
      <c r="K1065" s="139">
        <v>949555860</v>
      </c>
      <c r="L1065" s="139">
        <v>949555860</v>
      </c>
      <c r="M1065" s="4" t="s">
        <v>6708</v>
      </c>
      <c r="N1065" s="4" t="s">
        <v>7772</v>
      </c>
      <c r="O1065" s="4" t="s">
        <v>7653</v>
      </c>
      <c r="P1065" s="186">
        <f t="shared" si="98"/>
        <v>949555860</v>
      </c>
      <c r="Q1065" s="186">
        <f t="shared" si="97"/>
        <v>0</v>
      </c>
      <c r="R1065" s="4">
        <v>52</v>
      </c>
      <c r="S1065" s="4" t="s">
        <v>70</v>
      </c>
      <c r="T1065" s="4" t="s">
        <v>70</v>
      </c>
      <c r="U1065" s="140">
        <v>45341</v>
      </c>
      <c r="V1065" s="4" t="s">
        <v>1884</v>
      </c>
      <c r="W1065" s="4" t="s">
        <v>1954</v>
      </c>
      <c r="X1065" s="146" t="s">
        <v>70</v>
      </c>
      <c r="Y1065" s="140">
        <v>45371</v>
      </c>
      <c r="Z1065" s="4" t="s">
        <v>1885</v>
      </c>
      <c r="AA1065" s="4" t="s">
        <v>1886</v>
      </c>
      <c r="AB1065" s="141">
        <f t="shared" si="99"/>
        <v>949555860</v>
      </c>
      <c r="AC1065" s="142">
        <f t="shared" si="100"/>
        <v>0</v>
      </c>
      <c r="AD1065" s="4"/>
      <c r="AE1065" s="4" t="s">
        <v>2037</v>
      </c>
      <c r="AF1065" s="144" t="s">
        <v>7654</v>
      </c>
      <c r="AG1065" s="4"/>
      <c r="AH1065" s="4"/>
      <c r="AI1065" s="4"/>
      <c r="AJ1065" s="4"/>
      <c r="AK1065" s="4"/>
    </row>
    <row r="1066" spans="2:37">
      <c r="B1066" s="175" t="s">
        <v>5175</v>
      </c>
      <c r="C1066" s="174" t="s">
        <v>160</v>
      </c>
      <c r="D1066" s="4" t="s">
        <v>2550</v>
      </c>
      <c r="E1066" s="4" t="s">
        <v>1831</v>
      </c>
      <c r="F1066" s="4" t="s">
        <v>1060</v>
      </c>
      <c r="G1066" s="4" t="s">
        <v>7773</v>
      </c>
      <c r="H1066" s="4" t="s">
        <v>1405</v>
      </c>
      <c r="I1066" s="4" t="s">
        <v>1406</v>
      </c>
      <c r="J1066" s="4" t="s">
        <v>7774</v>
      </c>
      <c r="K1066" s="139">
        <v>244165000</v>
      </c>
      <c r="L1066" s="139">
        <v>244165000</v>
      </c>
      <c r="M1066" s="4" t="s">
        <v>6708</v>
      </c>
      <c r="N1066" s="4" t="s">
        <v>7775</v>
      </c>
      <c r="O1066" s="4" t="s">
        <v>7653</v>
      </c>
      <c r="P1066" s="186">
        <f t="shared" si="98"/>
        <v>244165000</v>
      </c>
      <c r="Q1066" s="186">
        <f t="shared" si="97"/>
        <v>0</v>
      </c>
      <c r="R1066" s="4">
        <v>52</v>
      </c>
      <c r="S1066" s="4" t="s">
        <v>70</v>
      </c>
      <c r="T1066" s="4" t="s">
        <v>70</v>
      </c>
      <c r="U1066" s="140">
        <v>45341</v>
      </c>
      <c r="V1066" s="4" t="s">
        <v>1884</v>
      </c>
      <c r="W1066" s="4" t="s">
        <v>1954</v>
      </c>
      <c r="X1066" s="146" t="s">
        <v>70</v>
      </c>
      <c r="Y1066" s="140">
        <v>45371</v>
      </c>
      <c r="Z1066" s="4" t="s">
        <v>1885</v>
      </c>
      <c r="AA1066" s="4" t="s">
        <v>1886</v>
      </c>
      <c r="AB1066" s="141">
        <f t="shared" si="99"/>
        <v>244165000</v>
      </c>
      <c r="AC1066" s="142">
        <f t="shared" si="100"/>
        <v>0</v>
      </c>
      <c r="AD1066" s="4"/>
      <c r="AE1066" s="4" t="s">
        <v>2037</v>
      </c>
      <c r="AF1066" s="144" t="s">
        <v>7654</v>
      </c>
      <c r="AG1066" s="4"/>
      <c r="AH1066" s="4"/>
      <c r="AI1066" s="4"/>
      <c r="AJ1066" s="4"/>
      <c r="AK1066" s="4"/>
    </row>
    <row r="1067" spans="2:37">
      <c r="B1067" s="175" t="s">
        <v>5175</v>
      </c>
      <c r="C1067" s="174" t="s">
        <v>160</v>
      </c>
      <c r="D1067" s="4" t="s">
        <v>2550</v>
      </c>
      <c r="E1067" s="4" t="s">
        <v>1831</v>
      </c>
      <c r="F1067" s="4" t="s">
        <v>1060</v>
      </c>
      <c r="G1067" s="4" t="s">
        <v>7776</v>
      </c>
      <c r="H1067" s="4" t="s">
        <v>1405</v>
      </c>
      <c r="I1067" s="4" t="s">
        <v>1406</v>
      </c>
      <c r="J1067" s="4" t="s">
        <v>7777</v>
      </c>
      <c r="K1067" s="139">
        <v>2377752733</v>
      </c>
      <c r="L1067" s="139">
        <v>2377752733</v>
      </c>
      <c r="M1067" s="4" t="s">
        <v>6708</v>
      </c>
      <c r="N1067" s="4" t="s">
        <v>4303</v>
      </c>
      <c r="O1067" s="4" t="s">
        <v>7653</v>
      </c>
      <c r="P1067" s="186">
        <f t="shared" si="98"/>
        <v>2377752733</v>
      </c>
      <c r="Q1067" s="186">
        <f t="shared" si="97"/>
        <v>0</v>
      </c>
      <c r="R1067" s="4">
        <v>52</v>
      </c>
      <c r="S1067" s="4" t="s">
        <v>70</v>
      </c>
      <c r="T1067" s="4" t="s">
        <v>70</v>
      </c>
      <c r="U1067" s="140">
        <v>45341</v>
      </c>
      <c r="V1067" s="4" t="s">
        <v>1884</v>
      </c>
      <c r="W1067" s="4" t="s">
        <v>1954</v>
      </c>
      <c r="X1067" s="146" t="s">
        <v>70</v>
      </c>
      <c r="Y1067" s="140">
        <v>45371</v>
      </c>
      <c r="Z1067" s="4" t="s">
        <v>1885</v>
      </c>
      <c r="AA1067" s="4" t="s">
        <v>1886</v>
      </c>
      <c r="AB1067" s="141">
        <f t="shared" si="99"/>
        <v>2377752733</v>
      </c>
      <c r="AC1067" s="142">
        <f t="shared" si="100"/>
        <v>0</v>
      </c>
      <c r="AD1067" s="4"/>
      <c r="AE1067" s="4" t="s">
        <v>2037</v>
      </c>
      <c r="AF1067" s="144" t="s">
        <v>7654</v>
      </c>
      <c r="AG1067" s="4"/>
      <c r="AH1067" s="4"/>
      <c r="AI1067" s="4"/>
      <c r="AJ1067" s="4"/>
      <c r="AK1067" s="4"/>
    </row>
    <row r="1068" spans="2:37">
      <c r="B1068" s="175" t="s">
        <v>5175</v>
      </c>
      <c r="C1068" s="174" t="s">
        <v>160</v>
      </c>
      <c r="D1068" s="4" t="s">
        <v>2550</v>
      </c>
      <c r="E1068" s="4" t="s">
        <v>1831</v>
      </c>
      <c r="F1068" s="4" t="s">
        <v>1060</v>
      </c>
      <c r="G1068" s="4" t="s">
        <v>7778</v>
      </c>
      <c r="H1068" s="4" t="s">
        <v>1405</v>
      </c>
      <c r="I1068" s="4" t="s">
        <v>1406</v>
      </c>
      <c r="J1068" s="4" t="s">
        <v>7779</v>
      </c>
      <c r="K1068" s="139">
        <v>1782671370</v>
      </c>
      <c r="L1068" s="139">
        <v>1782671370</v>
      </c>
      <c r="M1068" s="4" t="s">
        <v>6708</v>
      </c>
      <c r="N1068" s="4" t="s">
        <v>3176</v>
      </c>
      <c r="O1068" s="4" t="s">
        <v>7653</v>
      </c>
      <c r="P1068" s="186">
        <f t="shared" si="98"/>
        <v>1782671370</v>
      </c>
      <c r="Q1068" s="186">
        <f t="shared" si="97"/>
        <v>0</v>
      </c>
      <c r="R1068" s="4">
        <v>52</v>
      </c>
      <c r="S1068" s="4" t="s">
        <v>70</v>
      </c>
      <c r="T1068" s="4" t="s">
        <v>70</v>
      </c>
      <c r="U1068" s="140">
        <v>45341</v>
      </c>
      <c r="V1068" s="4" t="s">
        <v>1884</v>
      </c>
      <c r="W1068" s="4" t="s">
        <v>1954</v>
      </c>
      <c r="X1068" s="146" t="s">
        <v>70</v>
      </c>
      <c r="Y1068" s="140">
        <v>45371</v>
      </c>
      <c r="Z1068" s="4" t="s">
        <v>1885</v>
      </c>
      <c r="AA1068" s="4" t="s">
        <v>1886</v>
      </c>
      <c r="AB1068" s="141">
        <f t="shared" si="99"/>
        <v>1782671370</v>
      </c>
      <c r="AC1068" s="142">
        <f t="shared" si="100"/>
        <v>0</v>
      </c>
      <c r="AD1068" s="4"/>
      <c r="AE1068" s="4" t="s">
        <v>2037</v>
      </c>
      <c r="AF1068" s="144" t="s">
        <v>7654</v>
      </c>
      <c r="AG1068" s="4"/>
      <c r="AH1068" s="4"/>
      <c r="AI1068" s="4"/>
      <c r="AJ1068" s="4"/>
      <c r="AK1068" s="4"/>
    </row>
    <row r="1069" spans="2:37">
      <c r="B1069" s="175" t="s">
        <v>5175</v>
      </c>
      <c r="C1069" s="174" t="s">
        <v>160</v>
      </c>
      <c r="D1069" s="4" t="s">
        <v>2550</v>
      </c>
      <c r="E1069" s="4" t="s">
        <v>1831</v>
      </c>
      <c r="F1069" s="4" t="s">
        <v>1060</v>
      </c>
      <c r="G1069" s="4" t="s">
        <v>7780</v>
      </c>
      <c r="H1069" s="4" t="s">
        <v>1391</v>
      </c>
      <c r="I1069" s="4" t="s">
        <v>1392</v>
      </c>
      <c r="J1069" s="4" t="s">
        <v>7781</v>
      </c>
      <c r="K1069" s="139">
        <v>195000000000</v>
      </c>
      <c r="L1069" s="139">
        <v>195000000000</v>
      </c>
      <c r="M1069" s="4" t="s">
        <v>5698</v>
      </c>
      <c r="N1069" s="4" t="s">
        <v>7782</v>
      </c>
      <c r="O1069" s="4" t="s">
        <v>2718</v>
      </c>
      <c r="P1069" s="186">
        <f t="shared" si="98"/>
        <v>195000000000</v>
      </c>
      <c r="Q1069" s="186">
        <f>L1069-P1069</f>
        <v>0</v>
      </c>
      <c r="R1069" s="4">
        <v>42</v>
      </c>
      <c r="S1069" s="4" t="s">
        <v>70</v>
      </c>
      <c r="T1069" s="4" t="s">
        <v>70</v>
      </c>
      <c r="U1069" s="140">
        <v>45341</v>
      </c>
      <c r="V1069" s="4" t="s">
        <v>1884</v>
      </c>
      <c r="W1069" s="4" t="s">
        <v>1954</v>
      </c>
      <c r="X1069" s="146" t="s">
        <v>70</v>
      </c>
      <c r="Y1069" s="146" t="s">
        <v>3521</v>
      </c>
      <c r="Z1069" s="146" t="s">
        <v>1888</v>
      </c>
      <c r="AA1069" s="4" t="s">
        <v>1886</v>
      </c>
      <c r="AB1069" s="141">
        <f t="shared" si="99"/>
        <v>195000000000</v>
      </c>
      <c r="AC1069" s="142">
        <f t="shared" si="100"/>
        <v>0</v>
      </c>
      <c r="AD1069" s="4"/>
      <c r="AE1069" s="4" t="s">
        <v>2037</v>
      </c>
      <c r="AF1069" s="144" t="s">
        <v>6387</v>
      </c>
      <c r="AG1069" s="4"/>
      <c r="AH1069" s="4"/>
      <c r="AI1069" s="4"/>
      <c r="AJ1069" s="4"/>
      <c r="AK1069" s="4"/>
    </row>
    <row r="1070" spans="2:37">
      <c r="B1070" s="175" t="s">
        <v>5175</v>
      </c>
      <c r="C1070" s="174" t="s">
        <v>160</v>
      </c>
      <c r="D1070" s="4" t="s">
        <v>2550</v>
      </c>
      <c r="E1070" s="4" t="s">
        <v>1831</v>
      </c>
      <c r="F1070" s="4" t="s">
        <v>1060</v>
      </c>
      <c r="G1070" s="4" t="s">
        <v>7784</v>
      </c>
      <c r="H1070" s="4" t="s">
        <v>1429</v>
      </c>
      <c r="I1070" s="4" t="s">
        <v>1430</v>
      </c>
      <c r="J1070" s="4" t="s">
        <v>7785</v>
      </c>
      <c r="K1070" s="139">
        <v>51247401228</v>
      </c>
      <c r="L1070" s="139">
        <v>51247401228</v>
      </c>
      <c r="M1070" s="4" t="s">
        <v>5873</v>
      </c>
      <c r="N1070" s="4" t="s">
        <v>7664</v>
      </c>
      <c r="O1070" s="4" t="s">
        <v>7786</v>
      </c>
      <c r="P1070" s="186">
        <f t="shared" si="98"/>
        <v>51247401228</v>
      </c>
      <c r="Q1070" s="186">
        <f>K1070-P1070</f>
        <v>0</v>
      </c>
      <c r="R1070" s="4">
        <v>69</v>
      </c>
      <c r="S1070" s="4" t="s">
        <v>70</v>
      </c>
      <c r="T1070" s="4" t="s">
        <v>70</v>
      </c>
      <c r="U1070" s="140">
        <v>45341</v>
      </c>
      <c r="V1070" s="4" t="s">
        <v>1884</v>
      </c>
      <c r="W1070" s="4" t="s">
        <v>1954</v>
      </c>
      <c r="X1070" s="146" t="s">
        <v>70</v>
      </c>
      <c r="Y1070" s="140">
        <v>45364</v>
      </c>
      <c r="Z1070" s="4" t="s">
        <v>1885</v>
      </c>
      <c r="AA1070" s="4" t="s">
        <v>1886</v>
      </c>
      <c r="AB1070" s="141">
        <f t="shared" si="99"/>
        <v>51247401228</v>
      </c>
      <c r="AC1070" s="142">
        <f t="shared" si="100"/>
        <v>0</v>
      </c>
      <c r="AD1070" s="4"/>
      <c r="AE1070" s="4" t="s">
        <v>2037</v>
      </c>
      <c r="AF1070" s="252" t="s">
        <v>7787</v>
      </c>
      <c r="AG1070" s="4"/>
      <c r="AH1070" s="4"/>
      <c r="AI1070" s="4"/>
      <c r="AJ1070" s="4"/>
      <c r="AK1070" s="4"/>
    </row>
    <row r="1071" spans="2:37">
      <c r="B1071" s="175" t="s">
        <v>5175</v>
      </c>
      <c r="C1071" s="174" t="s">
        <v>160</v>
      </c>
      <c r="D1071" s="4" t="s">
        <v>2550</v>
      </c>
      <c r="E1071" s="4" t="s">
        <v>1831</v>
      </c>
      <c r="F1071" s="4" t="s">
        <v>1060</v>
      </c>
      <c r="G1071" s="4" t="s">
        <v>7788</v>
      </c>
      <c r="H1071" s="4" t="s">
        <v>1429</v>
      </c>
      <c r="I1071" s="4" t="s">
        <v>1430</v>
      </c>
      <c r="J1071" s="4" t="s">
        <v>7789</v>
      </c>
      <c r="K1071" s="139">
        <v>17081800410</v>
      </c>
      <c r="L1071" s="139">
        <v>17081800410</v>
      </c>
      <c r="M1071" s="4" t="s">
        <v>5873</v>
      </c>
      <c r="N1071" s="4" t="s">
        <v>3756</v>
      </c>
      <c r="O1071" s="4" t="s">
        <v>7786</v>
      </c>
      <c r="P1071" s="186">
        <f t="shared" si="98"/>
        <v>17081800410</v>
      </c>
      <c r="Q1071" s="186">
        <f>K1071-P1071</f>
        <v>0</v>
      </c>
      <c r="R1071" s="4">
        <v>69</v>
      </c>
      <c r="S1071" s="4" t="s">
        <v>70</v>
      </c>
      <c r="T1071" s="4" t="s">
        <v>70</v>
      </c>
      <c r="U1071" s="140">
        <v>45341</v>
      </c>
      <c r="V1071" s="4" t="s">
        <v>1884</v>
      </c>
      <c r="W1071" s="4" t="s">
        <v>1954</v>
      </c>
      <c r="X1071" s="146" t="s">
        <v>70</v>
      </c>
      <c r="Y1071" s="140">
        <v>45364</v>
      </c>
      <c r="Z1071" s="4" t="s">
        <v>1885</v>
      </c>
      <c r="AA1071" s="4" t="s">
        <v>1886</v>
      </c>
      <c r="AB1071" s="141">
        <f t="shared" si="99"/>
        <v>17081800410</v>
      </c>
      <c r="AC1071" s="142">
        <f t="shared" si="100"/>
        <v>0</v>
      </c>
      <c r="AD1071" s="4"/>
      <c r="AE1071" s="4" t="s">
        <v>2037</v>
      </c>
      <c r="AF1071" s="252" t="s">
        <v>7787</v>
      </c>
      <c r="AG1071" s="4"/>
      <c r="AH1071" s="4"/>
      <c r="AI1071" s="4"/>
      <c r="AJ1071" s="4"/>
      <c r="AK1071" s="4"/>
    </row>
    <row r="1072" spans="2:37">
      <c r="B1072" s="145" t="s">
        <v>5175</v>
      </c>
      <c r="C1072" s="4" t="s">
        <v>160</v>
      </c>
      <c r="D1072" s="4" t="s">
        <v>2550</v>
      </c>
      <c r="E1072" s="4" t="s">
        <v>1831</v>
      </c>
      <c r="F1072" s="4" t="s">
        <v>1060</v>
      </c>
      <c r="G1072" s="4" t="s">
        <v>7790</v>
      </c>
      <c r="H1072" s="4" t="s">
        <v>1190</v>
      </c>
      <c r="I1072" s="4" t="s">
        <v>1191</v>
      </c>
      <c r="J1072" s="4" t="s">
        <v>7791</v>
      </c>
      <c r="K1072" s="139">
        <v>100000000000</v>
      </c>
      <c r="L1072" s="139">
        <v>100000000000</v>
      </c>
      <c r="M1072" s="4" t="s">
        <v>5873</v>
      </c>
      <c r="N1072" s="4" t="s">
        <v>3505</v>
      </c>
      <c r="O1072" s="4" t="s">
        <v>2837</v>
      </c>
      <c r="P1072" s="186">
        <f t="shared" si="98"/>
        <v>100000000000</v>
      </c>
      <c r="Q1072" s="186">
        <f>P1072-K1072</f>
        <v>0</v>
      </c>
      <c r="R1072" s="4">
        <v>208</v>
      </c>
      <c r="S1072" s="174" t="s">
        <v>70</v>
      </c>
      <c r="T1072" s="4" t="s">
        <v>70</v>
      </c>
      <c r="U1072" s="140">
        <v>45348</v>
      </c>
      <c r="V1072" s="4" t="s">
        <v>1887</v>
      </c>
      <c r="W1072" s="4" t="s">
        <v>1954</v>
      </c>
      <c r="X1072" s="146" t="s">
        <v>70</v>
      </c>
      <c r="Y1072" s="140">
        <v>45365</v>
      </c>
      <c r="Z1072" s="4" t="s">
        <v>1885</v>
      </c>
      <c r="AA1072" s="4" t="s">
        <v>1886</v>
      </c>
      <c r="AB1072" s="141">
        <f t="shared" si="99"/>
        <v>100000000000</v>
      </c>
      <c r="AC1072" s="142">
        <f t="shared" si="100"/>
        <v>0</v>
      </c>
      <c r="AD1072" s="4"/>
      <c r="AE1072" s="4" t="s">
        <v>2037</v>
      </c>
      <c r="AF1072" s="252" t="s">
        <v>7792</v>
      </c>
      <c r="AG1072" s="4"/>
      <c r="AH1072" s="4"/>
      <c r="AI1072" s="4"/>
      <c r="AJ1072" s="4"/>
      <c r="AK1072" s="4"/>
    </row>
    <row r="1073" spans="2:38">
      <c r="B1073" s="145" t="s">
        <v>5175</v>
      </c>
      <c r="C1073" s="4" t="s">
        <v>160</v>
      </c>
      <c r="D1073" s="4" t="s">
        <v>2550</v>
      </c>
      <c r="E1073" s="4" t="s">
        <v>1831</v>
      </c>
      <c r="F1073" s="4" t="s">
        <v>1060</v>
      </c>
      <c r="G1073" s="4" t="s">
        <v>7793</v>
      </c>
      <c r="H1073" s="4" t="s">
        <v>1190</v>
      </c>
      <c r="I1073" s="4" t="s">
        <v>1191</v>
      </c>
      <c r="J1073" s="4" t="s">
        <v>7794</v>
      </c>
      <c r="K1073" s="139">
        <v>190000000000</v>
      </c>
      <c r="L1073" s="139">
        <v>190000000000</v>
      </c>
      <c r="M1073" s="4" t="s">
        <v>5873</v>
      </c>
      <c r="N1073" s="4" t="s">
        <v>3449</v>
      </c>
      <c r="O1073" s="4" t="s">
        <v>2837</v>
      </c>
      <c r="P1073" s="186">
        <f t="shared" si="98"/>
        <v>190000000000</v>
      </c>
      <c r="Q1073" s="186">
        <f>P1073-K1073</f>
        <v>0</v>
      </c>
      <c r="R1073" s="4">
        <v>208</v>
      </c>
      <c r="S1073" s="174" t="s">
        <v>70</v>
      </c>
      <c r="T1073" s="4" t="s">
        <v>70</v>
      </c>
      <c r="U1073" s="140">
        <v>45348</v>
      </c>
      <c r="V1073" s="4" t="s">
        <v>1887</v>
      </c>
      <c r="W1073" s="4" t="s">
        <v>1954</v>
      </c>
      <c r="X1073" s="146" t="s">
        <v>70</v>
      </c>
      <c r="Y1073" s="140">
        <v>45365</v>
      </c>
      <c r="Z1073" s="4" t="s">
        <v>1885</v>
      </c>
      <c r="AA1073" s="4" t="s">
        <v>1886</v>
      </c>
      <c r="AB1073" s="141">
        <f t="shared" si="99"/>
        <v>190000000000</v>
      </c>
      <c r="AC1073" s="142">
        <f t="shared" si="100"/>
        <v>0</v>
      </c>
      <c r="AD1073" s="4"/>
      <c r="AE1073" s="4" t="s">
        <v>2037</v>
      </c>
      <c r="AF1073" s="252" t="s">
        <v>7792</v>
      </c>
      <c r="AG1073" s="4"/>
      <c r="AH1073" s="4"/>
      <c r="AI1073" s="4"/>
      <c r="AJ1073" s="4"/>
      <c r="AK1073" s="4"/>
    </row>
    <row r="1074" spans="2:38">
      <c r="B1074" s="145" t="s">
        <v>5175</v>
      </c>
      <c r="C1074" s="4" t="s">
        <v>160</v>
      </c>
      <c r="D1074" s="4" t="s">
        <v>2550</v>
      </c>
      <c r="E1074" s="4" t="s">
        <v>1831</v>
      </c>
      <c r="F1074" s="4" t="s">
        <v>1060</v>
      </c>
      <c r="G1074" s="4" t="s">
        <v>7795</v>
      </c>
      <c r="H1074" s="4" t="s">
        <v>1167</v>
      </c>
      <c r="I1074" s="4" t="s">
        <v>1214</v>
      </c>
      <c r="J1074" s="4" t="s">
        <v>7796</v>
      </c>
      <c r="K1074" s="139">
        <v>140000000000</v>
      </c>
      <c r="L1074" s="139">
        <v>140000000000</v>
      </c>
      <c r="M1074" s="4" t="s">
        <v>5873</v>
      </c>
      <c r="N1074" s="4" t="s">
        <v>1917</v>
      </c>
      <c r="O1074" s="4" t="s">
        <v>2979</v>
      </c>
      <c r="P1074" s="186">
        <f t="shared" si="98"/>
        <v>140000000000</v>
      </c>
      <c r="Q1074" s="186">
        <f>P1074-K1074</f>
        <v>0</v>
      </c>
      <c r="R1074" s="4">
        <v>203</v>
      </c>
      <c r="S1074" s="174" t="s">
        <v>70</v>
      </c>
      <c r="T1074" s="4" t="s">
        <v>70</v>
      </c>
      <c r="U1074" s="140">
        <v>45348</v>
      </c>
      <c r="V1074" s="4" t="s">
        <v>1887</v>
      </c>
      <c r="W1074" s="4" t="s">
        <v>1954</v>
      </c>
      <c r="X1074" s="146" t="s">
        <v>70</v>
      </c>
      <c r="Y1074" s="265">
        <v>45376</v>
      </c>
      <c r="Z1074" s="146" t="s">
        <v>1888</v>
      </c>
      <c r="AA1074" s="4" t="s">
        <v>1886</v>
      </c>
      <c r="AB1074" s="141">
        <f t="shared" si="99"/>
        <v>140000000000</v>
      </c>
      <c r="AC1074" s="142">
        <f t="shared" si="100"/>
        <v>0</v>
      </c>
      <c r="AD1074" s="4"/>
      <c r="AE1074" s="4" t="s">
        <v>2037</v>
      </c>
      <c r="AF1074" s="144" t="s">
        <v>9450</v>
      </c>
      <c r="AG1074" s="4"/>
      <c r="AH1074" s="4"/>
      <c r="AI1074" s="4"/>
      <c r="AJ1074" s="4"/>
      <c r="AK1074" s="4"/>
    </row>
    <row r="1075" spans="2:38">
      <c r="B1075" s="145" t="s">
        <v>5175</v>
      </c>
      <c r="C1075" s="4" t="s">
        <v>160</v>
      </c>
      <c r="D1075" s="4" t="s">
        <v>2550</v>
      </c>
      <c r="E1075" s="4" t="s">
        <v>1831</v>
      </c>
      <c r="F1075" s="4" t="s">
        <v>1060</v>
      </c>
      <c r="G1075" s="4" t="s">
        <v>7797</v>
      </c>
      <c r="H1075" s="4" t="s">
        <v>1167</v>
      </c>
      <c r="I1075" s="4" t="s">
        <v>1214</v>
      </c>
      <c r="J1075" s="4" t="s">
        <v>7798</v>
      </c>
      <c r="K1075" s="139">
        <v>140000000000</v>
      </c>
      <c r="L1075" s="139">
        <v>140000000000</v>
      </c>
      <c r="M1075" s="4" t="s">
        <v>5873</v>
      </c>
      <c r="N1075" s="4" t="s">
        <v>2638</v>
      </c>
      <c r="O1075" s="4" t="s">
        <v>2979</v>
      </c>
      <c r="P1075" s="186">
        <f t="shared" si="98"/>
        <v>140000000000</v>
      </c>
      <c r="Q1075" s="186">
        <f t="shared" ref="Q1075" si="101">P1075-K1075</f>
        <v>0</v>
      </c>
      <c r="R1075" s="4">
        <v>203</v>
      </c>
      <c r="S1075" s="174" t="s">
        <v>70</v>
      </c>
      <c r="T1075" s="4" t="s">
        <v>70</v>
      </c>
      <c r="U1075" s="140">
        <v>45348</v>
      </c>
      <c r="V1075" s="4" t="s">
        <v>1887</v>
      </c>
      <c r="W1075" s="4" t="s">
        <v>1954</v>
      </c>
      <c r="X1075" s="146" t="s">
        <v>70</v>
      </c>
      <c r="Y1075" s="265">
        <v>45376</v>
      </c>
      <c r="Z1075" s="146" t="s">
        <v>1888</v>
      </c>
      <c r="AA1075" s="4" t="s">
        <v>1886</v>
      </c>
      <c r="AB1075" s="141">
        <f t="shared" si="99"/>
        <v>140000000000</v>
      </c>
      <c r="AC1075" s="142">
        <f t="shared" si="100"/>
        <v>0</v>
      </c>
      <c r="AD1075" s="4"/>
      <c r="AE1075" s="4" t="s">
        <v>2037</v>
      </c>
      <c r="AF1075" s="144" t="s">
        <v>9450</v>
      </c>
      <c r="AG1075" s="4"/>
      <c r="AH1075" s="4"/>
      <c r="AI1075" s="4"/>
      <c r="AJ1075" s="4"/>
      <c r="AK1075" s="4"/>
    </row>
    <row r="1076" spans="2:38">
      <c r="B1076" s="175" t="s">
        <v>5175</v>
      </c>
      <c r="C1076" s="174" t="s">
        <v>160</v>
      </c>
      <c r="D1076" s="4" t="s">
        <v>2550</v>
      </c>
      <c r="E1076" s="4" t="s">
        <v>1831</v>
      </c>
      <c r="F1076" s="4" t="s">
        <v>1060</v>
      </c>
      <c r="G1076" s="4" t="s">
        <v>7799</v>
      </c>
      <c r="H1076" s="4" t="s">
        <v>1437</v>
      </c>
      <c r="I1076" s="4" t="s">
        <v>1438</v>
      </c>
      <c r="J1076" s="4" t="s">
        <v>7800</v>
      </c>
      <c r="K1076" s="139">
        <v>3000000000</v>
      </c>
      <c r="L1076" s="139">
        <v>3000000000</v>
      </c>
      <c r="M1076" s="4" t="s">
        <v>5873</v>
      </c>
      <c r="N1076" s="4" t="s">
        <v>3027</v>
      </c>
      <c r="O1076" s="4" t="s">
        <v>2894</v>
      </c>
      <c r="P1076" s="186">
        <f t="shared" si="98"/>
        <v>3000000000</v>
      </c>
      <c r="Q1076" s="186">
        <f t="shared" ref="Q1076:Q1107" si="102">K1076-P1076</f>
        <v>0</v>
      </c>
      <c r="R1076" s="4">
        <v>67</v>
      </c>
      <c r="S1076" s="4" t="s">
        <v>70</v>
      </c>
      <c r="T1076" s="4" t="s">
        <v>70</v>
      </c>
      <c r="U1076" s="140">
        <v>45341</v>
      </c>
      <c r="V1076" s="4" t="s">
        <v>1884</v>
      </c>
      <c r="W1076" s="4" t="s">
        <v>1954</v>
      </c>
      <c r="X1076" s="146" t="s">
        <v>70</v>
      </c>
      <c r="Y1076" s="140">
        <v>45349</v>
      </c>
      <c r="Z1076" s="4" t="s">
        <v>1888</v>
      </c>
      <c r="AA1076" s="4" t="s">
        <v>1886</v>
      </c>
      <c r="AB1076" s="141">
        <f t="shared" si="99"/>
        <v>3000000000</v>
      </c>
      <c r="AC1076" s="142">
        <f t="shared" si="100"/>
        <v>0</v>
      </c>
      <c r="AD1076" s="4"/>
      <c r="AE1076" s="4" t="s">
        <v>2037</v>
      </c>
      <c r="AF1076" s="252" t="s">
        <v>7801</v>
      </c>
      <c r="AG1076" s="4"/>
      <c r="AH1076" s="4"/>
      <c r="AI1076" s="4"/>
      <c r="AJ1076" s="4"/>
      <c r="AK1076" s="4"/>
      <c r="AL1076" s="1">
        <v>45353</v>
      </c>
    </row>
    <row r="1077" spans="2:38">
      <c r="B1077" s="175" t="s">
        <v>5175</v>
      </c>
      <c r="C1077" s="174" t="s">
        <v>160</v>
      </c>
      <c r="D1077" s="4" t="s">
        <v>2550</v>
      </c>
      <c r="E1077" s="4" t="s">
        <v>1831</v>
      </c>
      <c r="F1077" s="4" t="s">
        <v>1060</v>
      </c>
      <c r="G1077" s="4" t="s">
        <v>7802</v>
      </c>
      <c r="H1077" s="4" t="s">
        <v>1437</v>
      </c>
      <c r="I1077" s="4" t="s">
        <v>1438</v>
      </c>
      <c r="J1077" s="4" t="s">
        <v>7803</v>
      </c>
      <c r="K1077" s="139">
        <v>441335672</v>
      </c>
      <c r="L1077" s="139">
        <v>441335672</v>
      </c>
      <c r="M1077" s="4" t="s">
        <v>5873</v>
      </c>
      <c r="N1077" s="4" t="s">
        <v>3027</v>
      </c>
      <c r="O1077" s="4" t="s">
        <v>2894</v>
      </c>
      <c r="P1077" s="186">
        <f t="shared" si="98"/>
        <v>441335672</v>
      </c>
      <c r="Q1077" s="186">
        <f t="shared" si="102"/>
        <v>0</v>
      </c>
      <c r="R1077" s="4">
        <v>67</v>
      </c>
      <c r="S1077" s="4" t="s">
        <v>70</v>
      </c>
      <c r="T1077" s="4" t="s">
        <v>70</v>
      </c>
      <c r="U1077" s="140">
        <v>45341</v>
      </c>
      <c r="V1077" s="4" t="s">
        <v>1884</v>
      </c>
      <c r="W1077" s="4" t="s">
        <v>1954</v>
      </c>
      <c r="X1077" s="146" t="s">
        <v>70</v>
      </c>
      <c r="Y1077" s="140">
        <v>45349</v>
      </c>
      <c r="Z1077" s="4" t="s">
        <v>1888</v>
      </c>
      <c r="AA1077" s="4" t="s">
        <v>1886</v>
      </c>
      <c r="AB1077" s="141">
        <f t="shared" si="99"/>
        <v>441335672</v>
      </c>
      <c r="AC1077" s="142">
        <f t="shared" si="100"/>
        <v>0</v>
      </c>
      <c r="AD1077" s="4"/>
      <c r="AE1077" s="4" t="s">
        <v>2037</v>
      </c>
      <c r="AF1077" s="252" t="s">
        <v>7801</v>
      </c>
      <c r="AG1077" s="4"/>
      <c r="AH1077" s="4"/>
      <c r="AI1077" s="4"/>
      <c r="AJ1077" s="4"/>
      <c r="AK1077" s="4"/>
      <c r="AL1077" s="1">
        <v>45353</v>
      </c>
    </row>
    <row r="1078" spans="2:38">
      <c r="B1078" s="175" t="s">
        <v>5175</v>
      </c>
      <c r="C1078" s="174" t="s">
        <v>160</v>
      </c>
      <c r="D1078" s="4" t="s">
        <v>2550</v>
      </c>
      <c r="E1078" s="4" t="s">
        <v>1831</v>
      </c>
      <c r="F1078" s="4" t="s">
        <v>1060</v>
      </c>
      <c r="G1078" s="4" t="s">
        <v>7804</v>
      </c>
      <c r="H1078" s="4" t="s">
        <v>1437</v>
      </c>
      <c r="I1078" s="4" t="s">
        <v>1438</v>
      </c>
      <c r="J1078" s="4" t="s">
        <v>7805</v>
      </c>
      <c r="K1078" s="139">
        <v>382281737</v>
      </c>
      <c r="L1078" s="139">
        <v>382281737</v>
      </c>
      <c r="M1078" s="4" t="s">
        <v>5873</v>
      </c>
      <c r="N1078" s="4" t="s">
        <v>2630</v>
      </c>
      <c r="O1078" s="4" t="s">
        <v>2894</v>
      </c>
      <c r="P1078" s="186">
        <f t="shared" si="98"/>
        <v>382281737</v>
      </c>
      <c r="Q1078" s="186">
        <f t="shared" si="102"/>
        <v>0</v>
      </c>
      <c r="R1078" s="4">
        <v>67</v>
      </c>
      <c r="S1078" s="4" t="s">
        <v>70</v>
      </c>
      <c r="T1078" s="4" t="s">
        <v>70</v>
      </c>
      <c r="U1078" s="140">
        <v>45341</v>
      </c>
      <c r="V1078" s="4" t="s">
        <v>1884</v>
      </c>
      <c r="W1078" s="4" t="s">
        <v>1954</v>
      </c>
      <c r="X1078" s="146" t="s">
        <v>70</v>
      </c>
      <c r="Y1078" s="140">
        <v>45349</v>
      </c>
      <c r="Z1078" s="4" t="s">
        <v>1888</v>
      </c>
      <c r="AA1078" s="4" t="s">
        <v>1886</v>
      </c>
      <c r="AB1078" s="141">
        <f t="shared" si="99"/>
        <v>382281737</v>
      </c>
      <c r="AC1078" s="142">
        <f t="shared" si="100"/>
        <v>0</v>
      </c>
      <c r="AD1078" s="4"/>
      <c r="AE1078" s="4" t="s">
        <v>2037</v>
      </c>
      <c r="AF1078" s="252" t="s">
        <v>7801</v>
      </c>
      <c r="AG1078" s="4"/>
      <c r="AH1078" s="4"/>
      <c r="AI1078" s="4"/>
      <c r="AJ1078" s="4"/>
      <c r="AK1078" s="4"/>
      <c r="AL1078" s="1">
        <v>45353</v>
      </c>
    </row>
    <row r="1079" spans="2:38">
      <c r="B1079" s="175" t="s">
        <v>5175</v>
      </c>
      <c r="C1079" s="174" t="s">
        <v>160</v>
      </c>
      <c r="D1079" s="4" t="s">
        <v>2550</v>
      </c>
      <c r="E1079" s="4" t="s">
        <v>1831</v>
      </c>
      <c r="F1079" s="4" t="s">
        <v>1060</v>
      </c>
      <c r="G1079" s="4" t="s">
        <v>7806</v>
      </c>
      <c r="H1079" s="4" t="s">
        <v>1437</v>
      </c>
      <c r="I1079" s="4" t="s">
        <v>1438</v>
      </c>
      <c r="J1079" s="4" t="s">
        <v>7807</v>
      </c>
      <c r="K1079" s="139">
        <v>1073131252</v>
      </c>
      <c r="L1079" s="139">
        <v>1073131252</v>
      </c>
      <c r="M1079" s="4" t="s">
        <v>5873</v>
      </c>
      <c r="N1079" s="4" t="s">
        <v>2601</v>
      </c>
      <c r="O1079" s="4" t="s">
        <v>3608</v>
      </c>
      <c r="P1079" s="186">
        <f t="shared" si="98"/>
        <v>1073131252</v>
      </c>
      <c r="Q1079" s="186">
        <f t="shared" si="102"/>
        <v>0</v>
      </c>
      <c r="R1079" s="4">
        <v>67</v>
      </c>
      <c r="S1079" s="4" t="s">
        <v>70</v>
      </c>
      <c r="T1079" s="4" t="s">
        <v>70</v>
      </c>
      <c r="U1079" s="140">
        <v>45341</v>
      </c>
      <c r="V1079" s="4" t="s">
        <v>1884</v>
      </c>
      <c r="W1079" s="4" t="s">
        <v>1954</v>
      </c>
      <c r="X1079" s="146" t="s">
        <v>70</v>
      </c>
      <c r="Y1079" s="140">
        <v>45349</v>
      </c>
      <c r="Z1079" s="4" t="s">
        <v>1888</v>
      </c>
      <c r="AA1079" s="4" t="s">
        <v>1886</v>
      </c>
      <c r="AB1079" s="141">
        <f t="shared" si="99"/>
        <v>1073131252</v>
      </c>
      <c r="AC1079" s="142">
        <f t="shared" si="100"/>
        <v>0</v>
      </c>
      <c r="AD1079" s="4"/>
      <c r="AE1079" s="4" t="s">
        <v>2037</v>
      </c>
      <c r="AF1079" s="252" t="s">
        <v>7801</v>
      </c>
      <c r="AG1079" s="4"/>
      <c r="AH1079" s="4"/>
      <c r="AI1079" s="4"/>
      <c r="AJ1079" s="4"/>
      <c r="AK1079" s="4"/>
      <c r="AL1079" s="1">
        <v>45353</v>
      </c>
    </row>
    <row r="1080" spans="2:38">
      <c r="B1080" s="175" t="s">
        <v>5175</v>
      </c>
      <c r="C1080" s="174" t="s">
        <v>160</v>
      </c>
      <c r="D1080" s="4" t="s">
        <v>2550</v>
      </c>
      <c r="E1080" s="4" t="s">
        <v>1831</v>
      </c>
      <c r="F1080" s="4" t="s">
        <v>1060</v>
      </c>
      <c r="G1080" s="4" t="s">
        <v>7808</v>
      </c>
      <c r="H1080" s="4" t="s">
        <v>1437</v>
      </c>
      <c r="I1080" s="4" t="s">
        <v>1438</v>
      </c>
      <c r="J1080" s="4" t="s">
        <v>7809</v>
      </c>
      <c r="K1080" s="139">
        <v>78220210</v>
      </c>
      <c r="L1080" s="139">
        <v>78220210</v>
      </c>
      <c r="M1080" s="4" t="s">
        <v>5873</v>
      </c>
      <c r="N1080" s="4" t="s">
        <v>5248</v>
      </c>
      <c r="O1080" s="4" t="s">
        <v>2877</v>
      </c>
      <c r="P1080" s="186">
        <f t="shared" si="98"/>
        <v>78220210</v>
      </c>
      <c r="Q1080" s="186">
        <f t="shared" si="102"/>
        <v>0</v>
      </c>
      <c r="R1080" s="4">
        <v>67</v>
      </c>
      <c r="S1080" s="4" t="s">
        <v>70</v>
      </c>
      <c r="T1080" s="4" t="s">
        <v>70</v>
      </c>
      <c r="U1080" s="140">
        <v>45341</v>
      </c>
      <c r="V1080" s="4" t="s">
        <v>1884</v>
      </c>
      <c r="W1080" s="4" t="s">
        <v>1954</v>
      </c>
      <c r="X1080" s="146" t="s">
        <v>70</v>
      </c>
      <c r="Y1080" s="140">
        <v>45349</v>
      </c>
      <c r="Z1080" s="4" t="s">
        <v>1888</v>
      </c>
      <c r="AA1080" s="4" t="s">
        <v>1886</v>
      </c>
      <c r="AB1080" s="141">
        <f t="shared" si="99"/>
        <v>78220210</v>
      </c>
      <c r="AC1080" s="142">
        <f t="shared" si="100"/>
        <v>0</v>
      </c>
      <c r="AD1080" s="4"/>
      <c r="AE1080" s="4" t="s">
        <v>2037</v>
      </c>
      <c r="AF1080" s="252" t="s">
        <v>7801</v>
      </c>
      <c r="AG1080" s="4"/>
      <c r="AH1080" s="4"/>
      <c r="AI1080" s="4"/>
      <c r="AJ1080" s="4"/>
      <c r="AK1080" s="4"/>
      <c r="AL1080" s="1">
        <v>45353</v>
      </c>
    </row>
    <row r="1081" spans="2:38">
      <c r="B1081" s="175" t="s">
        <v>5175</v>
      </c>
      <c r="C1081" s="174" t="s">
        <v>160</v>
      </c>
      <c r="D1081" s="4" t="s">
        <v>2550</v>
      </c>
      <c r="E1081" s="4" t="s">
        <v>1831</v>
      </c>
      <c r="F1081" s="4" t="s">
        <v>1060</v>
      </c>
      <c r="G1081" s="4" t="s">
        <v>7810</v>
      </c>
      <c r="H1081" s="4" t="s">
        <v>1437</v>
      </c>
      <c r="I1081" s="4" t="s">
        <v>1438</v>
      </c>
      <c r="J1081" s="4" t="s">
        <v>7811</v>
      </c>
      <c r="K1081" s="139">
        <v>726798512</v>
      </c>
      <c r="L1081" s="139">
        <v>726798512</v>
      </c>
      <c r="M1081" s="4" t="s">
        <v>5873</v>
      </c>
      <c r="N1081" s="4" t="s">
        <v>1901</v>
      </c>
      <c r="O1081" s="4" t="s">
        <v>3458</v>
      </c>
      <c r="P1081" s="186">
        <f t="shared" si="98"/>
        <v>726798512</v>
      </c>
      <c r="Q1081" s="186">
        <f t="shared" si="102"/>
        <v>0</v>
      </c>
      <c r="R1081" s="4">
        <v>67</v>
      </c>
      <c r="S1081" s="4" t="s">
        <v>70</v>
      </c>
      <c r="T1081" s="4" t="s">
        <v>70</v>
      </c>
      <c r="U1081" s="140">
        <v>45341</v>
      </c>
      <c r="V1081" s="4" t="s">
        <v>1884</v>
      </c>
      <c r="W1081" s="4" t="s">
        <v>1954</v>
      </c>
      <c r="X1081" s="146" t="s">
        <v>70</v>
      </c>
      <c r="Y1081" s="140">
        <v>45349</v>
      </c>
      <c r="Z1081" s="4" t="s">
        <v>1888</v>
      </c>
      <c r="AA1081" s="4" t="s">
        <v>1886</v>
      </c>
      <c r="AB1081" s="141">
        <f t="shared" si="99"/>
        <v>726798512</v>
      </c>
      <c r="AC1081" s="142">
        <f t="shared" si="100"/>
        <v>0</v>
      </c>
      <c r="AD1081" s="4"/>
      <c r="AE1081" s="4" t="s">
        <v>2037</v>
      </c>
      <c r="AF1081" s="252" t="s">
        <v>7801</v>
      </c>
      <c r="AG1081" s="4"/>
      <c r="AH1081" s="4"/>
      <c r="AI1081" s="4"/>
      <c r="AJ1081" s="4"/>
      <c r="AK1081" s="4"/>
      <c r="AL1081" s="1">
        <v>45353</v>
      </c>
    </row>
    <row r="1082" spans="2:38">
      <c r="B1082" s="175" t="s">
        <v>5175</v>
      </c>
      <c r="C1082" s="174" t="s">
        <v>160</v>
      </c>
      <c r="D1082" s="4" t="s">
        <v>2550</v>
      </c>
      <c r="E1082" s="4" t="s">
        <v>1831</v>
      </c>
      <c r="F1082" s="4" t="s">
        <v>1060</v>
      </c>
      <c r="G1082" s="4" t="s">
        <v>7812</v>
      </c>
      <c r="H1082" s="4" t="s">
        <v>1437</v>
      </c>
      <c r="I1082" s="4" t="s">
        <v>1438</v>
      </c>
      <c r="J1082" s="4" t="s">
        <v>7813</v>
      </c>
      <c r="K1082" s="139">
        <v>2008900226</v>
      </c>
      <c r="L1082" s="139">
        <v>2008900226</v>
      </c>
      <c r="M1082" s="4" t="s">
        <v>5873</v>
      </c>
      <c r="N1082" s="4" t="s">
        <v>3075</v>
      </c>
      <c r="O1082" s="4" t="s">
        <v>2869</v>
      </c>
      <c r="P1082" s="186">
        <f t="shared" si="98"/>
        <v>2008900226</v>
      </c>
      <c r="Q1082" s="186">
        <f t="shared" si="102"/>
        <v>0</v>
      </c>
      <c r="R1082" s="4">
        <v>67</v>
      </c>
      <c r="S1082" s="4" t="s">
        <v>70</v>
      </c>
      <c r="T1082" s="4" t="s">
        <v>70</v>
      </c>
      <c r="U1082" s="140">
        <v>45341</v>
      </c>
      <c r="V1082" s="4" t="s">
        <v>1884</v>
      </c>
      <c r="W1082" s="4" t="s">
        <v>1954</v>
      </c>
      <c r="X1082" s="146" t="s">
        <v>70</v>
      </c>
      <c r="Y1082" s="140">
        <v>45349</v>
      </c>
      <c r="Z1082" s="4" t="s">
        <v>1888</v>
      </c>
      <c r="AA1082" s="4" t="s">
        <v>1886</v>
      </c>
      <c r="AB1082" s="141">
        <f t="shared" si="99"/>
        <v>2008900226</v>
      </c>
      <c r="AC1082" s="142">
        <f t="shared" si="100"/>
        <v>0</v>
      </c>
      <c r="AD1082" s="4"/>
      <c r="AE1082" s="4" t="s">
        <v>2037</v>
      </c>
      <c r="AF1082" s="252" t="s">
        <v>7801</v>
      </c>
      <c r="AG1082" s="4"/>
      <c r="AH1082" s="4"/>
      <c r="AI1082" s="4"/>
      <c r="AJ1082" s="4"/>
      <c r="AK1082" s="4"/>
      <c r="AL1082" s="1">
        <v>45353</v>
      </c>
    </row>
    <row r="1083" spans="2:38">
      <c r="B1083" s="175" t="s">
        <v>5175</v>
      </c>
      <c r="C1083" s="174" t="s">
        <v>160</v>
      </c>
      <c r="D1083" s="4" t="s">
        <v>2550</v>
      </c>
      <c r="E1083" s="4" t="s">
        <v>1831</v>
      </c>
      <c r="F1083" s="4" t="s">
        <v>1060</v>
      </c>
      <c r="G1083" s="4" t="s">
        <v>7814</v>
      </c>
      <c r="H1083" s="4" t="s">
        <v>1437</v>
      </c>
      <c r="I1083" s="4" t="s">
        <v>1438</v>
      </c>
      <c r="J1083" s="4" t="s">
        <v>7815</v>
      </c>
      <c r="K1083" s="139">
        <v>389770060</v>
      </c>
      <c r="L1083" s="139">
        <v>389770060</v>
      </c>
      <c r="M1083" s="4" t="s">
        <v>5873</v>
      </c>
      <c r="N1083" s="4" t="s">
        <v>4017</v>
      </c>
      <c r="O1083" s="4" t="s">
        <v>2952</v>
      </c>
      <c r="P1083" s="186">
        <f t="shared" si="98"/>
        <v>389770060</v>
      </c>
      <c r="Q1083" s="186">
        <f t="shared" si="102"/>
        <v>0</v>
      </c>
      <c r="R1083" s="4">
        <v>67</v>
      </c>
      <c r="S1083" s="4" t="s">
        <v>70</v>
      </c>
      <c r="T1083" s="4" t="s">
        <v>70</v>
      </c>
      <c r="U1083" s="140">
        <v>45341</v>
      </c>
      <c r="V1083" s="4" t="s">
        <v>1884</v>
      </c>
      <c r="W1083" s="4" t="s">
        <v>1954</v>
      </c>
      <c r="X1083" s="146" t="s">
        <v>70</v>
      </c>
      <c r="Y1083" s="140">
        <v>45349</v>
      </c>
      <c r="Z1083" s="4" t="s">
        <v>1888</v>
      </c>
      <c r="AA1083" s="4" t="s">
        <v>1886</v>
      </c>
      <c r="AB1083" s="141">
        <f t="shared" si="99"/>
        <v>389770060</v>
      </c>
      <c r="AC1083" s="142">
        <f t="shared" si="100"/>
        <v>0</v>
      </c>
      <c r="AD1083" s="4"/>
      <c r="AE1083" s="4" t="s">
        <v>2037</v>
      </c>
      <c r="AF1083" s="252" t="s">
        <v>7801</v>
      </c>
      <c r="AG1083" s="4"/>
      <c r="AH1083" s="4"/>
      <c r="AI1083" s="4"/>
      <c r="AJ1083" s="4"/>
      <c r="AK1083" s="4"/>
      <c r="AL1083" s="1">
        <v>45353</v>
      </c>
    </row>
    <row r="1084" spans="2:38">
      <c r="B1084" s="175" t="s">
        <v>5175</v>
      </c>
      <c r="C1084" s="174" t="s">
        <v>160</v>
      </c>
      <c r="D1084" s="4" t="s">
        <v>2550</v>
      </c>
      <c r="E1084" s="4" t="s">
        <v>1831</v>
      </c>
      <c r="F1084" s="4" t="s">
        <v>1060</v>
      </c>
      <c r="G1084" s="4" t="s">
        <v>7816</v>
      </c>
      <c r="H1084" s="4" t="s">
        <v>1437</v>
      </c>
      <c r="I1084" s="4" t="s">
        <v>1438</v>
      </c>
      <c r="J1084" s="4" t="s">
        <v>7817</v>
      </c>
      <c r="K1084" s="139">
        <v>268890750</v>
      </c>
      <c r="L1084" s="139">
        <v>268890750</v>
      </c>
      <c r="M1084" s="4" t="s">
        <v>5873</v>
      </c>
      <c r="N1084" s="4" t="s">
        <v>5013</v>
      </c>
      <c r="O1084" s="4" t="s">
        <v>2569</v>
      </c>
      <c r="P1084" s="186">
        <f t="shared" si="98"/>
        <v>268890750</v>
      </c>
      <c r="Q1084" s="186">
        <f t="shared" si="102"/>
        <v>0</v>
      </c>
      <c r="R1084" s="4">
        <v>67</v>
      </c>
      <c r="S1084" s="4" t="s">
        <v>70</v>
      </c>
      <c r="T1084" s="4" t="s">
        <v>70</v>
      </c>
      <c r="U1084" s="140">
        <v>45341</v>
      </c>
      <c r="V1084" s="4" t="s">
        <v>1884</v>
      </c>
      <c r="W1084" s="4" t="s">
        <v>1954</v>
      </c>
      <c r="X1084" s="146" t="s">
        <v>70</v>
      </c>
      <c r="Y1084" s="140">
        <v>45349</v>
      </c>
      <c r="Z1084" s="4" t="s">
        <v>1888</v>
      </c>
      <c r="AA1084" s="4" t="s">
        <v>1886</v>
      </c>
      <c r="AB1084" s="141">
        <f t="shared" si="99"/>
        <v>268890750</v>
      </c>
      <c r="AC1084" s="142">
        <f t="shared" si="100"/>
        <v>0</v>
      </c>
      <c r="AD1084" s="4"/>
      <c r="AE1084" s="4" t="s">
        <v>2037</v>
      </c>
      <c r="AF1084" s="252" t="s">
        <v>7801</v>
      </c>
      <c r="AG1084" s="4"/>
      <c r="AH1084" s="4"/>
      <c r="AI1084" s="4"/>
      <c r="AJ1084" s="4"/>
      <c r="AK1084" s="4"/>
      <c r="AL1084" s="1">
        <v>45353</v>
      </c>
    </row>
    <row r="1085" spans="2:38">
      <c r="B1085" s="175" t="s">
        <v>5175</v>
      </c>
      <c r="C1085" s="174" t="s">
        <v>160</v>
      </c>
      <c r="D1085" s="4" t="s">
        <v>2550</v>
      </c>
      <c r="E1085" s="4" t="s">
        <v>1831</v>
      </c>
      <c r="F1085" s="4" t="s">
        <v>1060</v>
      </c>
      <c r="G1085" s="4" t="s">
        <v>7818</v>
      </c>
      <c r="H1085" s="4" t="s">
        <v>1437</v>
      </c>
      <c r="I1085" s="4" t="s">
        <v>1438</v>
      </c>
      <c r="J1085" s="4" t="s">
        <v>7819</v>
      </c>
      <c r="K1085" s="139">
        <v>514082830</v>
      </c>
      <c r="L1085" s="139">
        <v>514082830</v>
      </c>
      <c r="M1085" s="4" t="s">
        <v>5873</v>
      </c>
      <c r="N1085" s="4" t="s">
        <v>3017</v>
      </c>
      <c r="O1085" s="4" t="s">
        <v>2573</v>
      </c>
      <c r="P1085" s="186">
        <f t="shared" si="98"/>
        <v>514082830</v>
      </c>
      <c r="Q1085" s="186">
        <f t="shared" si="102"/>
        <v>0</v>
      </c>
      <c r="R1085" s="4">
        <v>67</v>
      </c>
      <c r="S1085" s="4" t="s">
        <v>70</v>
      </c>
      <c r="T1085" s="4" t="s">
        <v>70</v>
      </c>
      <c r="U1085" s="140">
        <v>45341</v>
      </c>
      <c r="V1085" s="4" t="s">
        <v>1884</v>
      </c>
      <c r="W1085" s="4" t="s">
        <v>1954</v>
      </c>
      <c r="X1085" s="146" t="s">
        <v>70</v>
      </c>
      <c r="Y1085" s="140">
        <v>45349</v>
      </c>
      <c r="Z1085" s="4" t="s">
        <v>1888</v>
      </c>
      <c r="AA1085" s="4" t="s">
        <v>1886</v>
      </c>
      <c r="AB1085" s="141">
        <f t="shared" si="99"/>
        <v>514082830</v>
      </c>
      <c r="AC1085" s="142">
        <f t="shared" si="100"/>
        <v>0</v>
      </c>
      <c r="AD1085" s="4"/>
      <c r="AE1085" s="4" t="s">
        <v>2037</v>
      </c>
      <c r="AF1085" s="252" t="s">
        <v>7801</v>
      </c>
      <c r="AG1085" s="4"/>
      <c r="AH1085" s="4"/>
      <c r="AI1085" s="4"/>
      <c r="AJ1085" s="4"/>
      <c r="AK1085" s="4"/>
      <c r="AL1085" s="1">
        <v>45353</v>
      </c>
    </row>
    <row r="1086" spans="2:38">
      <c r="B1086" s="175" t="s">
        <v>5175</v>
      </c>
      <c r="C1086" s="174" t="s">
        <v>160</v>
      </c>
      <c r="D1086" s="4" t="s">
        <v>2550</v>
      </c>
      <c r="E1086" s="4" t="s">
        <v>1831</v>
      </c>
      <c r="F1086" s="4" t="s">
        <v>1060</v>
      </c>
      <c r="G1086" s="4" t="s">
        <v>7820</v>
      </c>
      <c r="H1086" s="4" t="s">
        <v>1437</v>
      </c>
      <c r="I1086" s="4" t="s">
        <v>1438</v>
      </c>
      <c r="J1086" s="4" t="s">
        <v>7821</v>
      </c>
      <c r="K1086" s="139">
        <v>981501859</v>
      </c>
      <c r="L1086" s="139">
        <v>981501859</v>
      </c>
      <c r="M1086" s="4" t="s">
        <v>5873</v>
      </c>
      <c r="N1086" s="4" t="s">
        <v>2144</v>
      </c>
      <c r="O1086" s="4" t="s">
        <v>2573</v>
      </c>
      <c r="P1086" s="186">
        <f t="shared" si="98"/>
        <v>981501859</v>
      </c>
      <c r="Q1086" s="186">
        <f t="shared" si="102"/>
        <v>0</v>
      </c>
      <c r="R1086" s="4">
        <v>67</v>
      </c>
      <c r="S1086" s="4" t="s">
        <v>70</v>
      </c>
      <c r="T1086" s="4" t="s">
        <v>70</v>
      </c>
      <c r="U1086" s="140">
        <v>45341</v>
      </c>
      <c r="V1086" s="4" t="s">
        <v>1884</v>
      </c>
      <c r="W1086" s="4" t="s">
        <v>1954</v>
      </c>
      <c r="X1086" s="146" t="s">
        <v>70</v>
      </c>
      <c r="Y1086" s="140">
        <v>45349</v>
      </c>
      <c r="Z1086" s="4" t="s">
        <v>1888</v>
      </c>
      <c r="AA1086" s="4" t="s">
        <v>1886</v>
      </c>
      <c r="AB1086" s="141">
        <f t="shared" si="99"/>
        <v>981501859</v>
      </c>
      <c r="AC1086" s="142">
        <f t="shared" si="100"/>
        <v>0</v>
      </c>
      <c r="AD1086" s="4"/>
      <c r="AE1086" s="4" t="s">
        <v>2037</v>
      </c>
      <c r="AF1086" s="252" t="s">
        <v>7801</v>
      </c>
      <c r="AG1086" s="4"/>
      <c r="AH1086" s="4"/>
      <c r="AI1086" s="4"/>
      <c r="AJ1086" s="4"/>
      <c r="AK1086" s="4"/>
      <c r="AL1086" s="1">
        <v>45353</v>
      </c>
    </row>
    <row r="1087" spans="2:38">
      <c r="B1087" s="175" t="s">
        <v>5175</v>
      </c>
      <c r="C1087" s="174" t="s">
        <v>160</v>
      </c>
      <c r="D1087" s="4" t="s">
        <v>2550</v>
      </c>
      <c r="E1087" s="4" t="s">
        <v>1831</v>
      </c>
      <c r="F1087" s="4" t="s">
        <v>1060</v>
      </c>
      <c r="G1087" s="4" t="s">
        <v>7822</v>
      </c>
      <c r="H1087" s="4" t="s">
        <v>1437</v>
      </c>
      <c r="I1087" s="4" t="s">
        <v>1438</v>
      </c>
      <c r="J1087" s="4" t="s">
        <v>7823</v>
      </c>
      <c r="K1087" s="139">
        <v>675420289</v>
      </c>
      <c r="L1087" s="139">
        <v>675420289</v>
      </c>
      <c r="M1087" s="4" t="s">
        <v>5548</v>
      </c>
      <c r="N1087" s="4" t="s">
        <v>2997</v>
      </c>
      <c r="O1087" s="4" t="s">
        <v>2573</v>
      </c>
      <c r="P1087" s="186">
        <f t="shared" si="98"/>
        <v>675420289</v>
      </c>
      <c r="Q1087" s="186">
        <f t="shared" si="102"/>
        <v>0</v>
      </c>
      <c r="R1087" s="4">
        <v>67</v>
      </c>
      <c r="S1087" s="4" t="s">
        <v>70</v>
      </c>
      <c r="T1087" s="4" t="s">
        <v>70</v>
      </c>
      <c r="U1087" s="140">
        <v>45341</v>
      </c>
      <c r="V1087" s="4" t="s">
        <v>1884</v>
      </c>
      <c r="W1087" s="4" t="s">
        <v>1954</v>
      </c>
      <c r="X1087" s="146" t="s">
        <v>70</v>
      </c>
      <c r="Y1087" s="140">
        <v>45349</v>
      </c>
      <c r="Z1087" s="4" t="s">
        <v>1888</v>
      </c>
      <c r="AA1087" s="4" t="s">
        <v>1886</v>
      </c>
      <c r="AB1087" s="141">
        <f t="shared" si="99"/>
        <v>675420289</v>
      </c>
      <c r="AC1087" s="142">
        <f t="shared" si="100"/>
        <v>0</v>
      </c>
      <c r="AD1087" s="4"/>
      <c r="AE1087" s="4" t="s">
        <v>2037</v>
      </c>
      <c r="AF1087" s="252" t="s">
        <v>7801</v>
      </c>
      <c r="AG1087" s="4"/>
      <c r="AH1087" s="4"/>
      <c r="AI1087" s="4"/>
      <c r="AJ1087" s="4"/>
      <c r="AK1087" s="4"/>
      <c r="AL1087" s="1">
        <v>45353</v>
      </c>
    </row>
    <row r="1088" spans="2:38">
      <c r="B1088" s="175" t="s">
        <v>5175</v>
      </c>
      <c r="C1088" s="174" t="s">
        <v>160</v>
      </c>
      <c r="D1088" s="4" t="s">
        <v>2550</v>
      </c>
      <c r="E1088" s="4" t="s">
        <v>1831</v>
      </c>
      <c r="F1088" s="4" t="s">
        <v>1060</v>
      </c>
      <c r="G1088" s="4" t="s">
        <v>7824</v>
      </c>
      <c r="H1088" s="4" t="s">
        <v>1437</v>
      </c>
      <c r="I1088" s="4" t="s">
        <v>1438</v>
      </c>
      <c r="J1088" s="4" t="s">
        <v>7825</v>
      </c>
      <c r="K1088" s="139">
        <v>1826957329</v>
      </c>
      <c r="L1088" s="139">
        <v>1826957329</v>
      </c>
      <c r="M1088" s="4" t="s">
        <v>5548</v>
      </c>
      <c r="N1088" s="4" t="s">
        <v>2891</v>
      </c>
      <c r="O1088" s="4" t="s">
        <v>3225</v>
      </c>
      <c r="P1088" s="186">
        <f t="shared" si="98"/>
        <v>1826957329</v>
      </c>
      <c r="Q1088" s="186">
        <f t="shared" si="102"/>
        <v>0</v>
      </c>
      <c r="R1088" s="4">
        <v>67</v>
      </c>
      <c r="S1088" s="4" t="s">
        <v>70</v>
      </c>
      <c r="T1088" s="4" t="s">
        <v>70</v>
      </c>
      <c r="U1088" s="140">
        <v>45341</v>
      </c>
      <c r="V1088" s="4" t="s">
        <v>1884</v>
      </c>
      <c r="W1088" s="4" t="s">
        <v>1954</v>
      </c>
      <c r="X1088" s="146" t="s">
        <v>70</v>
      </c>
      <c r="Y1088" s="140">
        <v>45349</v>
      </c>
      <c r="Z1088" s="4" t="s">
        <v>1888</v>
      </c>
      <c r="AA1088" s="4" t="s">
        <v>1886</v>
      </c>
      <c r="AB1088" s="141">
        <f t="shared" si="99"/>
        <v>1826957329</v>
      </c>
      <c r="AC1088" s="142">
        <f t="shared" si="100"/>
        <v>0</v>
      </c>
      <c r="AD1088" s="4"/>
      <c r="AE1088" s="4" t="s">
        <v>2037</v>
      </c>
      <c r="AF1088" s="252" t="s">
        <v>7801</v>
      </c>
      <c r="AG1088" s="4"/>
      <c r="AH1088" s="4"/>
      <c r="AI1088" s="4"/>
      <c r="AJ1088" s="4"/>
      <c r="AK1088" s="4"/>
      <c r="AL1088" s="1">
        <v>45353</v>
      </c>
    </row>
    <row r="1089" spans="2:38">
      <c r="B1089" s="175" t="s">
        <v>5175</v>
      </c>
      <c r="C1089" s="174" t="s">
        <v>160</v>
      </c>
      <c r="D1089" s="4" t="s">
        <v>2550</v>
      </c>
      <c r="E1089" s="4" t="s">
        <v>1831</v>
      </c>
      <c r="F1089" s="4" t="s">
        <v>1060</v>
      </c>
      <c r="G1089" s="4" t="s">
        <v>7826</v>
      </c>
      <c r="H1089" s="4" t="s">
        <v>1437</v>
      </c>
      <c r="I1089" s="4" t="s">
        <v>1438</v>
      </c>
      <c r="J1089" s="4" t="s">
        <v>7827</v>
      </c>
      <c r="K1089" s="139">
        <v>372457482</v>
      </c>
      <c r="L1089" s="139">
        <v>372457482</v>
      </c>
      <c r="M1089" s="4" t="s">
        <v>5548</v>
      </c>
      <c r="N1089" s="4" t="s">
        <v>2922</v>
      </c>
      <c r="O1089" s="4" t="s">
        <v>3225</v>
      </c>
      <c r="P1089" s="186">
        <f t="shared" si="98"/>
        <v>372457482</v>
      </c>
      <c r="Q1089" s="186">
        <f t="shared" si="102"/>
        <v>0</v>
      </c>
      <c r="R1089" s="4">
        <v>67</v>
      </c>
      <c r="S1089" s="4" t="s">
        <v>70</v>
      </c>
      <c r="T1089" s="4" t="s">
        <v>70</v>
      </c>
      <c r="U1089" s="140">
        <v>45341</v>
      </c>
      <c r="V1089" s="4" t="s">
        <v>1884</v>
      </c>
      <c r="W1089" s="4" t="s">
        <v>1954</v>
      </c>
      <c r="X1089" s="146" t="s">
        <v>70</v>
      </c>
      <c r="Y1089" s="140">
        <v>45349</v>
      </c>
      <c r="Z1089" s="4" t="s">
        <v>1888</v>
      </c>
      <c r="AA1089" s="4" t="s">
        <v>1886</v>
      </c>
      <c r="AB1089" s="141">
        <f t="shared" si="99"/>
        <v>372457482</v>
      </c>
      <c r="AC1089" s="142">
        <f t="shared" si="100"/>
        <v>0</v>
      </c>
      <c r="AD1089" s="4"/>
      <c r="AE1089" s="4" t="s">
        <v>2037</v>
      </c>
      <c r="AF1089" s="252" t="s">
        <v>7801</v>
      </c>
      <c r="AG1089" s="4"/>
      <c r="AH1089" s="4"/>
      <c r="AI1089" s="4"/>
      <c r="AJ1089" s="4"/>
      <c r="AK1089" s="4"/>
      <c r="AL1089" s="1">
        <v>45353</v>
      </c>
    </row>
    <row r="1090" spans="2:38">
      <c r="B1090" s="175" t="s">
        <v>5175</v>
      </c>
      <c r="C1090" s="174" t="s">
        <v>160</v>
      </c>
      <c r="D1090" s="4" t="s">
        <v>2550</v>
      </c>
      <c r="E1090" s="4" t="s">
        <v>1831</v>
      </c>
      <c r="F1090" s="4" t="s">
        <v>1060</v>
      </c>
      <c r="G1090" s="4" t="s">
        <v>7828</v>
      </c>
      <c r="H1090" s="4" t="s">
        <v>1437</v>
      </c>
      <c r="I1090" s="4" t="s">
        <v>1438</v>
      </c>
      <c r="J1090" s="4" t="s">
        <v>7829</v>
      </c>
      <c r="K1090" s="139">
        <v>1960703278</v>
      </c>
      <c r="L1090" s="139">
        <v>1960703278</v>
      </c>
      <c r="M1090" s="4" t="s">
        <v>5548</v>
      </c>
      <c r="N1090" s="4" t="s">
        <v>2922</v>
      </c>
      <c r="O1090" s="4" t="s">
        <v>2598</v>
      </c>
      <c r="P1090" s="186">
        <f t="shared" si="98"/>
        <v>1960703278</v>
      </c>
      <c r="Q1090" s="186">
        <f t="shared" si="102"/>
        <v>0</v>
      </c>
      <c r="R1090" s="4">
        <v>67</v>
      </c>
      <c r="S1090" s="4" t="s">
        <v>70</v>
      </c>
      <c r="T1090" s="4" t="s">
        <v>70</v>
      </c>
      <c r="U1090" s="140">
        <v>45341</v>
      </c>
      <c r="V1090" s="4" t="s">
        <v>1884</v>
      </c>
      <c r="W1090" s="4" t="s">
        <v>1954</v>
      </c>
      <c r="X1090" s="146" t="s">
        <v>70</v>
      </c>
      <c r="Y1090" s="140">
        <v>45349</v>
      </c>
      <c r="Z1090" s="4" t="s">
        <v>1888</v>
      </c>
      <c r="AA1090" s="4" t="s">
        <v>1886</v>
      </c>
      <c r="AB1090" s="141">
        <f t="shared" si="99"/>
        <v>1960703278</v>
      </c>
      <c r="AC1090" s="142">
        <f t="shared" si="100"/>
        <v>0</v>
      </c>
      <c r="AD1090" s="4"/>
      <c r="AE1090" s="4" t="s">
        <v>2037</v>
      </c>
      <c r="AF1090" s="252" t="s">
        <v>7801</v>
      </c>
      <c r="AG1090" s="4"/>
      <c r="AH1090" s="4"/>
      <c r="AI1090" s="4"/>
      <c r="AJ1090" s="4"/>
      <c r="AK1090" s="4"/>
      <c r="AL1090" s="1">
        <v>45353</v>
      </c>
    </row>
    <row r="1091" spans="2:38">
      <c r="B1091" s="175" t="s">
        <v>5175</v>
      </c>
      <c r="C1091" s="174" t="s">
        <v>160</v>
      </c>
      <c r="D1091" s="4" t="s">
        <v>2550</v>
      </c>
      <c r="E1091" s="4" t="s">
        <v>1831</v>
      </c>
      <c r="F1091" s="4" t="s">
        <v>1060</v>
      </c>
      <c r="G1091" s="4" t="s">
        <v>7830</v>
      </c>
      <c r="H1091" s="4" t="s">
        <v>1437</v>
      </c>
      <c r="I1091" s="4" t="s">
        <v>1438</v>
      </c>
      <c r="J1091" s="4" t="s">
        <v>7831</v>
      </c>
      <c r="K1091" s="139">
        <v>471996576</v>
      </c>
      <c r="L1091" s="139">
        <v>471996576</v>
      </c>
      <c r="M1091" s="4" t="s">
        <v>5548</v>
      </c>
      <c r="N1091" s="4" t="s">
        <v>3145</v>
      </c>
      <c r="O1091" s="4" t="s">
        <v>2622</v>
      </c>
      <c r="P1091" s="186">
        <f t="shared" si="98"/>
        <v>471996576</v>
      </c>
      <c r="Q1091" s="186">
        <f t="shared" si="102"/>
        <v>0</v>
      </c>
      <c r="R1091" s="4">
        <v>67</v>
      </c>
      <c r="S1091" s="4" t="s">
        <v>70</v>
      </c>
      <c r="T1091" s="4" t="s">
        <v>70</v>
      </c>
      <c r="U1091" s="140">
        <v>45341</v>
      </c>
      <c r="V1091" s="4" t="s">
        <v>1884</v>
      </c>
      <c r="W1091" s="4" t="s">
        <v>1954</v>
      </c>
      <c r="X1091" s="146" t="s">
        <v>70</v>
      </c>
      <c r="Y1091" s="140">
        <v>45349</v>
      </c>
      <c r="Z1091" s="4" t="s">
        <v>1888</v>
      </c>
      <c r="AA1091" s="4" t="s">
        <v>1886</v>
      </c>
      <c r="AB1091" s="141">
        <f t="shared" si="99"/>
        <v>471996576</v>
      </c>
      <c r="AC1091" s="142">
        <f t="shared" si="100"/>
        <v>0</v>
      </c>
      <c r="AD1091" s="4"/>
      <c r="AE1091" s="4" t="s">
        <v>2037</v>
      </c>
      <c r="AF1091" s="252" t="s">
        <v>7801</v>
      </c>
      <c r="AG1091" s="4"/>
      <c r="AH1091" s="4"/>
      <c r="AI1091" s="4"/>
      <c r="AJ1091" s="4"/>
      <c r="AK1091" s="4"/>
      <c r="AL1091" s="1">
        <v>45353</v>
      </c>
    </row>
    <row r="1092" spans="2:38">
      <c r="B1092" s="175" t="s">
        <v>5175</v>
      </c>
      <c r="C1092" s="174" t="s">
        <v>160</v>
      </c>
      <c r="D1092" s="4" t="s">
        <v>2550</v>
      </c>
      <c r="E1092" s="4" t="s">
        <v>1831</v>
      </c>
      <c r="F1092" s="4" t="s">
        <v>1060</v>
      </c>
      <c r="G1092" s="4" t="s">
        <v>7832</v>
      </c>
      <c r="H1092" s="4" t="s">
        <v>1437</v>
      </c>
      <c r="I1092" s="4" t="s">
        <v>1438</v>
      </c>
      <c r="J1092" s="4" t="s">
        <v>7833</v>
      </c>
      <c r="K1092" s="139">
        <v>3944285757</v>
      </c>
      <c r="L1092" s="139">
        <v>3944285757</v>
      </c>
      <c r="M1092" s="4" t="s">
        <v>5548</v>
      </c>
      <c r="N1092" s="4" t="s">
        <v>4909</v>
      </c>
      <c r="O1092" s="4" t="s">
        <v>2622</v>
      </c>
      <c r="P1092" s="186">
        <f t="shared" ref="P1092:P1155" si="103">L1092</f>
        <v>3944285757</v>
      </c>
      <c r="Q1092" s="186">
        <f t="shared" si="102"/>
        <v>0</v>
      </c>
      <c r="R1092" s="4">
        <v>67</v>
      </c>
      <c r="S1092" s="4" t="s">
        <v>70</v>
      </c>
      <c r="T1092" s="4" t="s">
        <v>70</v>
      </c>
      <c r="U1092" s="140">
        <v>45341</v>
      </c>
      <c r="V1092" s="4" t="s">
        <v>1884</v>
      </c>
      <c r="W1092" s="4" t="s">
        <v>1954</v>
      </c>
      <c r="X1092" s="146" t="s">
        <v>70</v>
      </c>
      <c r="Y1092" s="140">
        <v>45349</v>
      </c>
      <c r="Z1092" s="4" t="s">
        <v>1888</v>
      </c>
      <c r="AA1092" s="4" t="s">
        <v>1886</v>
      </c>
      <c r="AB1092" s="141">
        <f t="shared" ref="AB1092:AB1155" si="104">L1092</f>
        <v>3944285757</v>
      </c>
      <c r="AC1092" s="142">
        <f t="shared" ref="AC1092:AC1155" si="105">P1092-AB1092</f>
        <v>0</v>
      </c>
      <c r="AD1092" s="4"/>
      <c r="AE1092" s="4" t="s">
        <v>2037</v>
      </c>
      <c r="AF1092" s="252" t="s">
        <v>7801</v>
      </c>
      <c r="AG1092" s="4"/>
      <c r="AH1092" s="4"/>
      <c r="AI1092" s="4"/>
      <c r="AJ1092" s="4"/>
      <c r="AK1092" s="4"/>
      <c r="AL1092" s="1">
        <v>45353</v>
      </c>
    </row>
    <row r="1093" spans="2:38">
      <c r="B1093" s="175" t="s">
        <v>5175</v>
      </c>
      <c r="C1093" s="174" t="s">
        <v>160</v>
      </c>
      <c r="D1093" s="4" t="s">
        <v>2550</v>
      </c>
      <c r="E1093" s="4" t="s">
        <v>1831</v>
      </c>
      <c r="F1093" s="4" t="s">
        <v>1060</v>
      </c>
      <c r="G1093" s="4" t="s">
        <v>7834</v>
      </c>
      <c r="H1093" s="4" t="s">
        <v>1437</v>
      </c>
      <c r="I1093" s="4" t="s">
        <v>1438</v>
      </c>
      <c r="J1093" s="4" t="s">
        <v>7835</v>
      </c>
      <c r="K1093" s="139">
        <v>957235583</v>
      </c>
      <c r="L1093" s="139">
        <v>957235583</v>
      </c>
      <c r="M1093" s="4" t="s">
        <v>5548</v>
      </c>
      <c r="N1093" s="4" t="s">
        <v>4909</v>
      </c>
      <c r="O1093" s="4" t="s">
        <v>2622</v>
      </c>
      <c r="P1093" s="186">
        <f t="shared" si="103"/>
        <v>957235583</v>
      </c>
      <c r="Q1093" s="186">
        <f t="shared" si="102"/>
        <v>0</v>
      </c>
      <c r="R1093" s="4">
        <v>67</v>
      </c>
      <c r="S1093" s="4" t="s">
        <v>70</v>
      </c>
      <c r="T1093" s="4" t="s">
        <v>70</v>
      </c>
      <c r="U1093" s="140">
        <v>45341</v>
      </c>
      <c r="V1093" s="4" t="s">
        <v>1884</v>
      </c>
      <c r="W1093" s="4" t="s">
        <v>1954</v>
      </c>
      <c r="X1093" s="146" t="s">
        <v>70</v>
      </c>
      <c r="Y1093" s="140">
        <v>45349</v>
      </c>
      <c r="Z1093" s="4" t="s">
        <v>1888</v>
      </c>
      <c r="AA1093" s="4" t="s">
        <v>1886</v>
      </c>
      <c r="AB1093" s="141">
        <f t="shared" si="104"/>
        <v>957235583</v>
      </c>
      <c r="AC1093" s="142">
        <f t="shared" si="105"/>
        <v>0</v>
      </c>
      <c r="AD1093" s="4"/>
      <c r="AE1093" s="4" t="s">
        <v>2037</v>
      </c>
      <c r="AF1093" s="252" t="s">
        <v>7801</v>
      </c>
      <c r="AG1093" s="4"/>
      <c r="AH1093" s="4"/>
      <c r="AI1093" s="4"/>
      <c r="AJ1093" s="4"/>
      <c r="AK1093" s="4"/>
      <c r="AL1093" s="1">
        <v>45353</v>
      </c>
    </row>
    <row r="1094" spans="2:38">
      <c r="B1094" s="175" t="s">
        <v>5175</v>
      </c>
      <c r="C1094" s="174" t="s">
        <v>160</v>
      </c>
      <c r="D1094" s="4" t="s">
        <v>2550</v>
      </c>
      <c r="E1094" s="4" t="s">
        <v>1831</v>
      </c>
      <c r="F1094" s="4" t="s">
        <v>1060</v>
      </c>
      <c r="G1094" s="4" t="s">
        <v>7836</v>
      </c>
      <c r="H1094" s="4" t="s">
        <v>1437</v>
      </c>
      <c r="I1094" s="4" t="s">
        <v>1438</v>
      </c>
      <c r="J1094" s="4" t="s">
        <v>7837</v>
      </c>
      <c r="K1094" s="139">
        <v>540558704</v>
      </c>
      <c r="L1094" s="139">
        <v>540558704</v>
      </c>
      <c r="M1094" s="4" t="s">
        <v>5548</v>
      </c>
      <c r="N1094" s="4" t="s">
        <v>2988</v>
      </c>
      <c r="O1094" s="4" t="s">
        <v>3376</v>
      </c>
      <c r="P1094" s="186">
        <f t="shared" si="103"/>
        <v>540558704</v>
      </c>
      <c r="Q1094" s="186">
        <f t="shared" si="102"/>
        <v>0</v>
      </c>
      <c r="R1094" s="4">
        <v>67</v>
      </c>
      <c r="S1094" s="4" t="s">
        <v>70</v>
      </c>
      <c r="T1094" s="4" t="s">
        <v>70</v>
      </c>
      <c r="U1094" s="140">
        <v>45341</v>
      </c>
      <c r="V1094" s="4" t="s">
        <v>1884</v>
      </c>
      <c r="W1094" s="4" t="s">
        <v>1954</v>
      </c>
      <c r="X1094" s="146" t="s">
        <v>70</v>
      </c>
      <c r="Y1094" s="140">
        <v>45349</v>
      </c>
      <c r="Z1094" s="4" t="s">
        <v>1888</v>
      </c>
      <c r="AA1094" s="4" t="s">
        <v>1886</v>
      </c>
      <c r="AB1094" s="141">
        <f t="shared" si="104"/>
        <v>540558704</v>
      </c>
      <c r="AC1094" s="142">
        <f t="shared" si="105"/>
        <v>0</v>
      </c>
      <c r="AD1094" s="4"/>
      <c r="AE1094" s="4" t="s">
        <v>2037</v>
      </c>
      <c r="AF1094" s="252" t="s">
        <v>7801</v>
      </c>
      <c r="AG1094" s="4"/>
      <c r="AH1094" s="4"/>
      <c r="AI1094" s="4"/>
      <c r="AJ1094" s="4"/>
      <c r="AK1094" s="4"/>
      <c r="AL1094" s="1">
        <v>45353</v>
      </c>
    </row>
    <row r="1095" spans="2:38">
      <c r="B1095" s="175" t="s">
        <v>5175</v>
      </c>
      <c r="C1095" s="174" t="s">
        <v>160</v>
      </c>
      <c r="D1095" s="4" t="s">
        <v>2550</v>
      </c>
      <c r="E1095" s="4" t="s">
        <v>1831</v>
      </c>
      <c r="F1095" s="4" t="s">
        <v>1060</v>
      </c>
      <c r="G1095" s="4" t="s">
        <v>7838</v>
      </c>
      <c r="H1095" s="4" t="s">
        <v>1437</v>
      </c>
      <c r="I1095" s="4" t="s">
        <v>1438</v>
      </c>
      <c r="J1095" s="4" t="s">
        <v>7839</v>
      </c>
      <c r="K1095" s="139">
        <v>987523591</v>
      </c>
      <c r="L1095" s="139">
        <v>987523591</v>
      </c>
      <c r="M1095" s="4" t="s">
        <v>5548</v>
      </c>
      <c r="N1095" s="4" t="s">
        <v>2915</v>
      </c>
      <c r="O1095" s="4" t="s">
        <v>3631</v>
      </c>
      <c r="P1095" s="186">
        <f t="shared" si="103"/>
        <v>987523591</v>
      </c>
      <c r="Q1095" s="186">
        <f t="shared" si="102"/>
        <v>0</v>
      </c>
      <c r="R1095" s="4">
        <v>67</v>
      </c>
      <c r="S1095" s="4" t="s">
        <v>70</v>
      </c>
      <c r="T1095" s="4" t="s">
        <v>70</v>
      </c>
      <c r="U1095" s="140">
        <v>45341</v>
      </c>
      <c r="V1095" s="4" t="s">
        <v>1884</v>
      </c>
      <c r="W1095" s="4" t="s">
        <v>1954</v>
      </c>
      <c r="X1095" s="146" t="s">
        <v>70</v>
      </c>
      <c r="Y1095" s="140">
        <v>45349</v>
      </c>
      <c r="Z1095" s="4" t="s">
        <v>1888</v>
      </c>
      <c r="AA1095" s="4" t="s">
        <v>1886</v>
      </c>
      <c r="AB1095" s="141">
        <f t="shared" si="104"/>
        <v>987523591</v>
      </c>
      <c r="AC1095" s="142">
        <f t="shared" si="105"/>
        <v>0</v>
      </c>
      <c r="AD1095" s="4"/>
      <c r="AE1095" s="4" t="s">
        <v>2037</v>
      </c>
      <c r="AF1095" s="252" t="s">
        <v>7801</v>
      </c>
      <c r="AG1095" s="4"/>
      <c r="AH1095" s="4"/>
      <c r="AI1095" s="4"/>
      <c r="AJ1095" s="4"/>
      <c r="AK1095" s="4"/>
      <c r="AL1095" s="1">
        <v>45353</v>
      </c>
    </row>
    <row r="1096" spans="2:38">
      <c r="B1096" s="175" t="s">
        <v>5175</v>
      </c>
      <c r="C1096" s="174" t="s">
        <v>160</v>
      </c>
      <c r="D1096" s="4" t="s">
        <v>2550</v>
      </c>
      <c r="E1096" s="4" t="s">
        <v>1831</v>
      </c>
      <c r="F1096" s="4" t="s">
        <v>1060</v>
      </c>
      <c r="G1096" s="4" t="s">
        <v>7840</v>
      </c>
      <c r="H1096" s="4" t="s">
        <v>1437</v>
      </c>
      <c r="I1096" s="4" t="s">
        <v>1438</v>
      </c>
      <c r="J1096" s="4" t="s">
        <v>7841</v>
      </c>
      <c r="K1096" s="139">
        <v>796493417</v>
      </c>
      <c r="L1096" s="139">
        <v>796493417</v>
      </c>
      <c r="M1096" s="4" t="s">
        <v>5548</v>
      </c>
      <c r="N1096" s="4" t="s">
        <v>1914</v>
      </c>
      <c r="O1096" s="4" t="s">
        <v>2475</v>
      </c>
      <c r="P1096" s="186">
        <f t="shared" si="103"/>
        <v>796493417</v>
      </c>
      <c r="Q1096" s="186">
        <f t="shared" si="102"/>
        <v>0</v>
      </c>
      <c r="R1096" s="4">
        <v>67</v>
      </c>
      <c r="S1096" s="4" t="s">
        <v>70</v>
      </c>
      <c r="T1096" s="4" t="s">
        <v>70</v>
      </c>
      <c r="U1096" s="140">
        <v>45341</v>
      </c>
      <c r="V1096" s="4" t="s">
        <v>1884</v>
      </c>
      <c r="W1096" s="4" t="s">
        <v>1954</v>
      </c>
      <c r="X1096" s="146" t="s">
        <v>70</v>
      </c>
      <c r="Y1096" s="140">
        <v>45349</v>
      </c>
      <c r="Z1096" s="4" t="s">
        <v>1888</v>
      </c>
      <c r="AA1096" s="4" t="s">
        <v>1886</v>
      </c>
      <c r="AB1096" s="141">
        <f t="shared" si="104"/>
        <v>796493417</v>
      </c>
      <c r="AC1096" s="142">
        <f t="shared" si="105"/>
        <v>0</v>
      </c>
      <c r="AD1096" s="4"/>
      <c r="AE1096" s="4" t="s">
        <v>2037</v>
      </c>
      <c r="AF1096" s="252" t="s">
        <v>7801</v>
      </c>
      <c r="AG1096" s="4"/>
      <c r="AH1096" s="4"/>
      <c r="AI1096" s="4"/>
      <c r="AJ1096" s="4"/>
      <c r="AK1096" s="4"/>
      <c r="AL1096" s="1">
        <v>45353</v>
      </c>
    </row>
    <row r="1097" spans="2:38">
      <c r="B1097" s="175" t="s">
        <v>5175</v>
      </c>
      <c r="C1097" s="174" t="s">
        <v>160</v>
      </c>
      <c r="D1097" s="4" t="s">
        <v>2550</v>
      </c>
      <c r="E1097" s="4" t="s">
        <v>1831</v>
      </c>
      <c r="F1097" s="4" t="s">
        <v>1060</v>
      </c>
      <c r="G1097" s="4" t="s">
        <v>7842</v>
      </c>
      <c r="H1097" s="4" t="s">
        <v>1437</v>
      </c>
      <c r="I1097" s="4" t="s">
        <v>1438</v>
      </c>
      <c r="J1097" s="4" t="s">
        <v>7843</v>
      </c>
      <c r="K1097" s="139">
        <v>165054890</v>
      </c>
      <c r="L1097" s="139">
        <v>165054890</v>
      </c>
      <c r="M1097" s="4" t="s">
        <v>5548</v>
      </c>
      <c r="N1097" s="4" t="s">
        <v>2829</v>
      </c>
      <c r="O1097" s="4" t="s">
        <v>2475</v>
      </c>
      <c r="P1097" s="186">
        <f t="shared" si="103"/>
        <v>165054890</v>
      </c>
      <c r="Q1097" s="186">
        <f t="shared" si="102"/>
        <v>0</v>
      </c>
      <c r="R1097" s="4">
        <v>67</v>
      </c>
      <c r="S1097" s="4" t="s">
        <v>70</v>
      </c>
      <c r="T1097" s="4" t="s">
        <v>70</v>
      </c>
      <c r="U1097" s="140">
        <v>45341</v>
      </c>
      <c r="V1097" s="4" t="s">
        <v>1884</v>
      </c>
      <c r="W1097" s="4" t="s">
        <v>1954</v>
      </c>
      <c r="X1097" s="146" t="s">
        <v>70</v>
      </c>
      <c r="Y1097" s="140">
        <v>45349</v>
      </c>
      <c r="Z1097" s="4" t="s">
        <v>1888</v>
      </c>
      <c r="AA1097" s="4" t="s">
        <v>1886</v>
      </c>
      <c r="AB1097" s="141">
        <f t="shared" si="104"/>
        <v>165054890</v>
      </c>
      <c r="AC1097" s="142">
        <f t="shared" si="105"/>
        <v>0</v>
      </c>
      <c r="AD1097" s="4"/>
      <c r="AE1097" s="4" t="s">
        <v>2037</v>
      </c>
      <c r="AF1097" s="252" t="s">
        <v>7801</v>
      </c>
      <c r="AG1097" s="4"/>
      <c r="AH1097" s="4"/>
      <c r="AI1097" s="4"/>
      <c r="AJ1097" s="4"/>
      <c r="AK1097" s="4"/>
      <c r="AL1097" s="1">
        <v>45353</v>
      </c>
    </row>
    <row r="1098" spans="2:38">
      <c r="B1098" s="175" t="s">
        <v>5175</v>
      </c>
      <c r="C1098" s="174" t="s">
        <v>160</v>
      </c>
      <c r="D1098" s="4" t="s">
        <v>2550</v>
      </c>
      <c r="E1098" s="4" t="s">
        <v>1831</v>
      </c>
      <c r="F1098" s="4" t="s">
        <v>1060</v>
      </c>
      <c r="G1098" s="4" t="s">
        <v>7844</v>
      </c>
      <c r="H1098" s="4" t="s">
        <v>1437</v>
      </c>
      <c r="I1098" s="4" t="s">
        <v>1438</v>
      </c>
      <c r="J1098" s="4" t="s">
        <v>7845</v>
      </c>
      <c r="K1098" s="139">
        <v>2066240867</v>
      </c>
      <c r="L1098" s="139">
        <v>2066240867</v>
      </c>
      <c r="M1098" s="4" t="s">
        <v>5548</v>
      </c>
      <c r="N1098" s="4" t="s">
        <v>3011</v>
      </c>
      <c r="O1098" s="4" t="s">
        <v>3312</v>
      </c>
      <c r="P1098" s="186">
        <f t="shared" si="103"/>
        <v>2066240867</v>
      </c>
      <c r="Q1098" s="186">
        <f t="shared" si="102"/>
        <v>0</v>
      </c>
      <c r="R1098" s="4">
        <v>67</v>
      </c>
      <c r="S1098" s="4" t="s">
        <v>70</v>
      </c>
      <c r="T1098" s="4" t="s">
        <v>70</v>
      </c>
      <c r="U1098" s="140">
        <v>45341</v>
      </c>
      <c r="V1098" s="4" t="s">
        <v>1884</v>
      </c>
      <c r="W1098" s="4" t="s">
        <v>1954</v>
      </c>
      <c r="X1098" s="146" t="s">
        <v>70</v>
      </c>
      <c r="Y1098" s="140">
        <v>45349</v>
      </c>
      <c r="Z1098" s="4" t="s">
        <v>1888</v>
      </c>
      <c r="AA1098" s="4" t="s">
        <v>1886</v>
      </c>
      <c r="AB1098" s="141">
        <f t="shared" si="104"/>
        <v>2066240867</v>
      </c>
      <c r="AC1098" s="142">
        <f t="shared" si="105"/>
        <v>0</v>
      </c>
      <c r="AD1098" s="4"/>
      <c r="AE1098" s="4" t="s">
        <v>2037</v>
      </c>
      <c r="AF1098" s="252" t="s">
        <v>7801</v>
      </c>
      <c r="AG1098" s="4"/>
      <c r="AH1098" s="4"/>
      <c r="AI1098" s="4"/>
      <c r="AJ1098" s="4"/>
      <c r="AK1098" s="4"/>
      <c r="AL1098" s="1">
        <v>45353</v>
      </c>
    </row>
    <row r="1099" spans="2:38">
      <c r="B1099" s="175" t="s">
        <v>5175</v>
      </c>
      <c r="C1099" s="174" t="s">
        <v>160</v>
      </c>
      <c r="D1099" s="4" t="s">
        <v>2550</v>
      </c>
      <c r="E1099" s="4" t="s">
        <v>1831</v>
      </c>
      <c r="F1099" s="4" t="s">
        <v>1060</v>
      </c>
      <c r="G1099" s="4" t="s">
        <v>7846</v>
      </c>
      <c r="H1099" s="4" t="s">
        <v>1437</v>
      </c>
      <c r="I1099" s="4" t="s">
        <v>1438</v>
      </c>
      <c r="J1099" s="4" t="s">
        <v>7847</v>
      </c>
      <c r="K1099" s="139">
        <v>990099260</v>
      </c>
      <c r="L1099" s="139">
        <v>990099260</v>
      </c>
      <c r="M1099" s="4" t="s">
        <v>5548</v>
      </c>
      <c r="N1099" s="4" t="s">
        <v>2531</v>
      </c>
      <c r="O1099" s="4" t="s">
        <v>2455</v>
      </c>
      <c r="P1099" s="186">
        <f t="shared" si="103"/>
        <v>990099260</v>
      </c>
      <c r="Q1099" s="186">
        <f t="shared" si="102"/>
        <v>0</v>
      </c>
      <c r="R1099" s="4">
        <v>67</v>
      </c>
      <c r="S1099" s="4" t="s">
        <v>70</v>
      </c>
      <c r="T1099" s="4" t="s">
        <v>70</v>
      </c>
      <c r="U1099" s="140">
        <v>45341</v>
      </c>
      <c r="V1099" s="4" t="s">
        <v>1884</v>
      </c>
      <c r="W1099" s="4" t="s">
        <v>1954</v>
      </c>
      <c r="X1099" s="146" t="s">
        <v>70</v>
      </c>
      <c r="Y1099" s="140">
        <v>45349</v>
      </c>
      <c r="Z1099" s="4" t="s">
        <v>1888</v>
      </c>
      <c r="AA1099" s="4" t="s">
        <v>1886</v>
      </c>
      <c r="AB1099" s="141">
        <f t="shared" si="104"/>
        <v>990099260</v>
      </c>
      <c r="AC1099" s="142">
        <f t="shared" si="105"/>
        <v>0</v>
      </c>
      <c r="AD1099" s="4"/>
      <c r="AE1099" s="4" t="s">
        <v>2037</v>
      </c>
      <c r="AF1099" s="252" t="s">
        <v>7801</v>
      </c>
      <c r="AG1099" s="4"/>
      <c r="AH1099" s="4"/>
      <c r="AI1099" s="4"/>
      <c r="AJ1099" s="4"/>
      <c r="AK1099" s="4"/>
      <c r="AL1099" s="1">
        <v>45353</v>
      </c>
    </row>
    <row r="1100" spans="2:38">
      <c r="B1100" s="175" t="s">
        <v>5175</v>
      </c>
      <c r="C1100" s="174" t="s">
        <v>160</v>
      </c>
      <c r="D1100" s="4" t="s">
        <v>2550</v>
      </c>
      <c r="E1100" s="4" t="s">
        <v>1831</v>
      </c>
      <c r="F1100" s="4" t="s">
        <v>1060</v>
      </c>
      <c r="G1100" s="4" t="s">
        <v>7848</v>
      </c>
      <c r="H1100" s="4" t="s">
        <v>1437</v>
      </c>
      <c r="I1100" s="4" t="s">
        <v>1438</v>
      </c>
      <c r="J1100" s="4" t="s">
        <v>7849</v>
      </c>
      <c r="K1100" s="139">
        <v>893958451</v>
      </c>
      <c r="L1100" s="139">
        <v>893958451</v>
      </c>
      <c r="M1100" s="4" t="s">
        <v>5548</v>
      </c>
      <c r="N1100" s="4" t="s">
        <v>2552</v>
      </c>
      <c r="O1100" s="4" t="s">
        <v>2823</v>
      </c>
      <c r="P1100" s="186">
        <f t="shared" si="103"/>
        <v>893958451</v>
      </c>
      <c r="Q1100" s="186">
        <f t="shared" si="102"/>
        <v>0</v>
      </c>
      <c r="R1100" s="4">
        <v>67</v>
      </c>
      <c r="S1100" s="4" t="s">
        <v>70</v>
      </c>
      <c r="T1100" s="4" t="s">
        <v>70</v>
      </c>
      <c r="U1100" s="140">
        <v>45341</v>
      </c>
      <c r="V1100" s="4" t="s">
        <v>1884</v>
      </c>
      <c r="W1100" s="4" t="s">
        <v>1954</v>
      </c>
      <c r="X1100" s="146" t="s">
        <v>70</v>
      </c>
      <c r="Y1100" s="140">
        <v>45349</v>
      </c>
      <c r="Z1100" s="4" t="s">
        <v>1888</v>
      </c>
      <c r="AA1100" s="4" t="s">
        <v>1886</v>
      </c>
      <c r="AB1100" s="141">
        <f t="shared" si="104"/>
        <v>893958451</v>
      </c>
      <c r="AC1100" s="142">
        <f t="shared" si="105"/>
        <v>0</v>
      </c>
      <c r="AD1100" s="4"/>
      <c r="AE1100" s="4" t="s">
        <v>2037</v>
      </c>
      <c r="AF1100" s="252" t="s">
        <v>7801</v>
      </c>
      <c r="AG1100" s="4"/>
      <c r="AH1100" s="4"/>
      <c r="AI1100" s="4"/>
      <c r="AJ1100" s="4"/>
      <c r="AK1100" s="4"/>
      <c r="AL1100" s="1">
        <v>45353</v>
      </c>
    </row>
    <row r="1101" spans="2:38">
      <c r="B1101" s="175" t="s">
        <v>5175</v>
      </c>
      <c r="C1101" s="174" t="s">
        <v>160</v>
      </c>
      <c r="D1101" s="4" t="s">
        <v>2550</v>
      </c>
      <c r="E1101" s="4" t="s">
        <v>1831</v>
      </c>
      <c r="F1101" s="4" t="s">
        <v>1060</v>
      </c>
      <c r="G1101" s="4" t="s">
        <v>7850</v>
      </c>
      <c r="H1101" s="4" t="s">
        <v>1437</v>
      </c>
      <c r="I1101" s="4" t="s">
        <v>1438</v>
      </c>
      <c r="J1101" s="4" t="s">
        <v>7851</v>
      </c>
      <c r="K1101" s="139">
        <v>1275027351</v>
      </c>
      <c r="L1101" s="139">
        <v>1275027351</v>
      </c>
      <c r="M1101" s="4" t="s">
        <v>5548</v>
      </c>
      <c r="N1101" s="4" t="s">
        <v>2556</v>
      </c>
      <c r="O1101" s="4" t="s">
        <v>2823</v>
      </c>
      <c r="P1101" s="186">
        <f t="shared" si="103"/>
        <v>1275027351</v>
      </c>
      <c r="Q1101" s="186">
        <f t="shared" si="102"/>
        <v>0</v>
      </c>
      <c r="R1101" s="4">
        <v>67</v>
      </c>
      <c r="S1101" s="4" t="s">
        <v>70</v>
      </c>
      <c r="T1101" s="4" t="s">
        <v>70</v>
      </c>
      <c r="U1101" s="140">
        <v>45341</v>
      </c>
      <c r="V1101" s="4" t="s">
        <v>1884</v>
      </c>
      <c r="W1101" s="4" t="s">
        <v>1954</v>
      </c>
      <c r="X1101" s="146" t="s">
        <v>70</v>
      </c>
      <c r="Y1101" s="140">
        <v>45349</v>
      </c>
      <c r="Z1101" s="4" t="s">
        <v>1888</v>
      </c>
      <c r="AA1101" s="4" t="s">
        <v>1886</v>
      </c>
      <c r="AB1101" s="141">
        <f t="shared" si="104"/>
        <v>1275027351</v>
      </c>
      <c r="AC1101" s="142">
        <f t="shared" si="105"/>
        <v>0</v>
      </c>
      <c r="AD1101" s="4"/>
      <c r="AE1101" s="4" t="s">
        <v>2037</v>
      </c>
      <c r="AF1101" s="252" t="s">
        <v>7801</v>
      </c>
      <c r="AG1101" s="4"/>
      <c r="AH1101" s="4"/>
      <c r="AI1101" s="4"/>
      <c r="AJ1101" s="4"/>
      <c r="AK1101" s="4"/>
      <c r="AL1101" s="1">
        <v>45353</v>
      </c>
    </row>
    <row r="1102" spans="2:38">
      <c r="B1102" s="175" t="s">
        <v>5175</v>
      </c>
      <c r="C1102" s="174" t="s">
        <v>160</v>
      </c>
      <c r="D1102" s="4" t="s">
        <v>2550</v>
      </c>
      <c r="E1102" s="4" t="s">
        <v>1831</v>
      </c>
      <c r="F1102" s="4" t="s">
        <v>1060</v>
      </c>
      <c r="G1102" s="4" t="s">
        <v>7852</v>
      </c>
      <c r="H1102" s="4" t="s">
        <v>1437</v>
      </c>
      <c r="I1102" s="4" t="s">
        <v>1438</v>
      </c>
      <c r="J1102" s="4" t="s">
        <v>7853</v>
      </c>
      <c r="K1102" s="139">
        <v>417015884</v>
      </c>
      <c r="L1102" s="139">
        <v>417015884</v>
      </c>
      <c r="M1102" s="4" t="s">
        <v>5548</v>
      </c>
      <c r="N1102" s="4" t="s">
        <v>3565</v>
      </c>
      <c r="O1102" s="4" t="s">
        <v>2145</v>
      </c>
      <c r="P1102" s="186">
        <f t="shared" si="103"/>
        <v>417015884</v>
      </c>
      <c r="Q1102" s="186">
        <f t="shared" si="102"/>
        <v>0</v>
      </c>
      <c r="R1102" s="4">
        <v>67</v>
      </c>
      <c r="S1102" s="4" t="s">
        <v>70</v>
      </c>
      <c r="T1102" s="4" t="s">
        <v>70</v>
      </c>
      <c r="U1102" s="140">
        <v>45341</v>
      </c>
      <c r="V1102" s="4" t="s">
        <v>1884</v>
      </c>
      <c r="W1102" s="4" t="s">
        <v>1954</v>
      </c>
      <c r="X1102" s="146" t="s">
        <v>70</v>
      </c>
      <c r="Y1102" s="140">
        <v>45349</v>
      </c>
      <c r="Z1102" s="4" t="s">
        <v>1888</v>
      </c>
      <c r="AA1102" s="4" t="s">
        <v>1886</v>
      </c>
      <c r="AB1102" s="141">
        <f t="shared" si="104"/>
        <v>417015884</v>
      </c>
      <c r="AC1102" s="142">
        <f t="shared" si="105"/>
        <v>0</v>
      </c>
      <c r="AD1102" s="4"/>
      <c r="AE1102" s="4" t="s">
        <v>2037</v>
      </c>
      <c r="AF1102" s="252" t="s">
        <v>7801</v>
      </c>
      <c r="AG1102" s="4"/>
      <c r="AH1102" s="4"/>
      <c r="AI1102" s="4"/>
      <c r="AJ1102" s="4"/>
      <c r="AK1102" s="4"/>
      <c r="AL1102" s="1">
        <v>45353</v>
      </c>
    </row>
    <row r="1103" spans="2:38">
      <c r="B1103" s="175" t="s">
        <v>5175</v>
      </c>
      <c r="C1103" s="174" t="s">
        <v>160</v>
      </c>
      <c r="D1103" s="4" t="s">
        <v>2550</v>
      </c>
      <c r="E1103" s="4" t="s">
        <v>1831</v>
      </c>
      <c r="F1103" s="4" t="s">
        <v>1060</v>
      </c>
      <c r="G1103" s="4" t="s">
        <v>7854</v>
      </c>
      <c r="H1103" s="4" t="s">
        <v>1437</v>
      </c>
      <c r="I1103" s="4" t="s">
        <v>1438</v>
      </c>
      <c r="J1103" s="4" t="s">
        <v>7855</v>
      </c>
      <c r="K1103" s="139">
        <v>820014078</v>
      </c>
      <c r="L1103" s="139">
        <v>820014078</v>
      </c>
      <c r="M1103" s="4" t="s">
        <v>5548</v>
      </c>
      <c r="N1103" s="4" t="s">
        <v>2560</v>
      </c>
      <c r="O1103" s="4" t="s">
        <v>2725</v>
      </c>
      <c r="P1103" s="186">
        <f t="shared" si="103"/>
        <v>820014078</v>
      </c>
      <c r="Q1103" s="186">
        <f t="shared" si="102"/>
        <v>0</v>
      </c>
      <c r="R1103" s="4">
        <v>67</v>
      </c>
      <c r="S1103" s="4" t="s">
        <v>70</v>
      </c>
      <c r="T1103" s="4" t="s">
        <v>70</v>
      </c>
      <c r="U1103" s="140">
        <v>45341</v>
      </c>
      <c r="V1103" s="4" t="s">
        <v>1884</v>
      </c>
      <c r="W1103" s="4" t="s">
        <v>1954</v>
      </c>
      <c r="X1103" s="146" t="s">
        <v>70</v>
      </c>
      <c r="Y1103" s="140">
        <v>45349</v>
      </c>
      <c r="Z1103" s="4" t="s">
        <v>1888</v>
      </c>
      <c r="AA1103" s="4" t="s">
        <v>1886</v>
      </c>
      <c r="AB1103" s="141">
        <f t="shared" si="104"/>
        <v>820014078</v>
      </c>
      <c r="AC1103" s="142">
        <f t="shared" si="105"/>
        <v>0</v>
      </c>
      <c r="AD1103" s="4"/>
      <c r="AE1103" s="4" t="s">
        <v>2037</v>
      </c>
      <c r="AF1103" s="252" t="s">
        <v>7801</v>
      </c>
      <c r="AG1103" s="4"/>
      <c r="AH1103" s="4"/>
      <c r="AI1103" s="4"/>
      <c r="AJ1103" s="4"/>
      <c r="AK1103" s="4"/>
      <c r="AL1103" s="1">
        <v>45353</v>
      </c>
    </row>
    <row r="1104" spans="2:38">
      <c r="B1104" s="175" t="s">
        <v>5175</v>
      </c>
      <c r="C1104" s="174" t="s">
        <v>160</v>
      </c>
      <c r="D1104" s="4" t="s">
        <v>2550</v>
      </c>
      <c r="E1104" s="4" t="s">
        <v>1831</v>
      </c>
      <c r="F1104" s="4" t="s">
        <v>1060</v>
      </c>
      <c r="G1104" s="4" t="s">
        <v>7856</v>
      </c>
      <c r="H1104" s="4" t="s">
        <v>1437</v>
      </c>
      <c r="I1104" s="4" t="s">
        <v>1438</v>
      </c>
      <c r="J1104" s="4" t="s">
        <v>7857</v>
      </c>
      <c r="K1104" s="139">
        <v>4027205388</v>
      </c>
      <c r="L1104" s="139">
        <v>4027205388</v>
      </c>
      <c r="M1104" s="4" t="s">
        <v>5548</v>
      </c>
      <c r="N1104" s="4" t="s">
        <v>2560</v>
      </c>
      <c r="O1104" s="4" t="s">
        <v>2725</v>
      </c>
      <c r="P1104" s="186">
        <f t="shared" si="103"/>
        <v>4027205388</v>
      </c>
      <c r="Q1104" s="186">
        <f t="shared" si="102"/>
        <v>0</v>
      </c>
      <c r="R1104" s="4">
        <v>67</v>
      </c>
      <c r="S1104" s="4" t="s">
        <v>70</v>
      </c>
      <c r="T1104" s="4" t="s">
        <v>70</v>
      </c>
      <c r="U1104" s="140">
        <v>45341</v>
      </c>
      <c r="V1104" s="4" t="s">
        <v>1884</v>
      </c>
      <c r="W1104" s="4" t="s">
        <v>1954</v>
      </c>
      <c r="X1104" s="146" t="s">
        <v>70</v>
      </c>
      <c r="Y1104" s="140">
        <v>45349</v>
      </c>
      <c r="Z1104" s="4" t="s">
        <v>1888</v>
      </c>
      <c r="AA1104" s="4" t="s">
        <v>1886</v>
      </c>
      <c r="AB1104" s="141">
        <f t="shared" si="104"/>
        <v>4027205388</v>
      </c>
      <c r="AC1104" s="142">
        <f t="shared" si="105"/>
        <v>0</v>
      </c>
      <c r="AD1104" s="4"/>
      <c r="AE1104" s="4" t="s">
        <v>2037</v>
      </c>
      <c r="AF1104" s="252" t="s">
        <v>7801</v>
      </c>
      <c r="AG1104" s="4"/>
      <c r="AH1104" s="4"/>
      <c r="AI1104" s="4"/>
      <c r="AJ1104" s="4"/>
      <c r="AK1104" s="4"/>
      <c r="AL1104" s="1">
        <v>45353</v>
      </c>
    </row>
    <row r="1105" spans="2:38">
      <c r="B1105" s="175" t="s">
        <v>5175</v>
      </c>
      <c r="C1105" s="174" t="s">
        <v>160</v>
      </c>
      <c r="D1105" s="4" t="s">
        <v>2550</v>
      </c>
      <c r="E1105" s="4" t="s">
        <v>1831</v>
      </c>
      <c r="F1105" s="4" t="s">
        <v>1060</v>
      </c>
      <c r="G1105" s="4" t="s">
        <v>7858</v>
      </c>
      <c r="H1105" s="4" t="s">
        <v>1437</v>
      </c>
      <c r="I1105" s="4" t="s">
        <v>1438</v>
      </c>
      <c r="J1105" s="4" t="s">
        <v>7859</v>
      </c>
      <c r="K1105" s="139">
        <v>4107964017</v>
      </c>
      <c r="L1105" s="139">
        <v>4107964017</v>
      </c>
      <c r="M1105" s="4" t="s">
        <v>6736</v>
      </c>
      <c r="N1105" s="4" t="s">
        <v>3711</v>
      </c>
      <c r="O1105" s="4" t="s">
        <v>3155</v>
      </c>
      <c r="P1105" s="186">
        <f t="shared" si="103"/>
        <v>4107964017</v>
      </c>
      <c r="Q1105" s="186">
        <f t="shared" si="102"/>
        <v>0</v>
      </c>
      <c r="R1105" s="4">
        <v>67</v>
      </c>
      <c r="S1105" s="4" t="s">
        <v>70</v>
      </c>
      <c r="T1105" s="4" t="s">
        <v>70</v>
      </c>
      <c r="U1105" s="140">
        <v>45341</v>
      </c>
      <c r="V1105" s="4" t="s">
        <v>1884</v>
      </c>
      <c r="W1105" s="4" t="s">
        <v>1954</v>
      </c>
      <c r="X1105" s="146" t="s">
        <v>70</v>
      </c>
      <c r="Y1105" s="140">
        <v>45349</v>
      </c>
      <c r="Z1105" s="4" t="s">
        <v>1888</v>
      </c>
      <c r="AA1105" s="4" t="s">
        <v>1886</v>
      </c>
      <c r="AB1105" s="141">
        <f t="shared" si="104"/>
        <v>4107964017</v>
      </c>
      <c r="AC1105" s="142">
        <f t="shared" si="105"/>
        <v>0</v>
      </c>
      <c r="AD1105" s="4"/>
      <c r="AE1105" s="4" t="s">
        <v>2037</v>
      </c>
      <c r="AF1105" s="252" t="s">
        <v>7801</v>
      </c>
      <c r="AG1105" s="4"/>
      <c r="AH1105" s="4"/>
      <c r="AI1105" s="4"/>
      <c r="AJ1105" s="4"/>
      <c r="AK1105" s="4"/>
      <c r="AL1105" s="1">
        <v>45353</v>
      </c>
    </row>
    <row r="1106" spans="2:38">
      <c r="B1106" s="175" t="s">
        <v>5175</v>
      </c>
      <c r="C1106" s="174" t="s">
        <v>160</v>
      </c>
      <c r="D1106" s="4" t="s">
        <v>2550</v>
      </c>
      <c r="E1106" s="4" t="s">
        <v>1831</v>
      </c>
      <c r="F1106" s="4" t="s">
        <v>1060</v>
      </c>
      <c r="G1106" s="4" t="s">
        <v>7860</v>
      </c>
      <c r="H1106" s="4" t="s">
        <v>1437</v>
      </c>
      <c r="I1106" s="4" t="s">
        <v>1438</v>
      </c>
      <c r="J1106" s="4" t="s">
        <v>7861</v>
      </c>
      <c r="K1106" s="139">
        <v>546078190</v>
      </c>
      <c r="L1106" s="139">
        <v>546078190</v>
      </c>
      <c r="M1106" s="4" t="s">
        <v>6736</v>
      </c>
      <c r="N1106" s="4" t="s">
        <v>3711</v>
      </c>
      <c r="O1106" s="4" t="s">
        <v>3155</v>
      </c>
      <c r="P1106" s="186">
        <f t="shared" si="103"/>
        <v>546078190</v>
      </c>
      <c r="Q1106" s="186">
        <f t="shared" si="102"/>
        <v>0</v>
      </c>
      <c r="R1106" s="4">
        <v>67</v>
      </c>
      <c r="S1106" s="4" t="s">
        <v>70</v>
      </c>
      <c r="T1106" s="4" t="s">
        <v>70</v>
      </c>
      <c r="U1106" s="140">
        <v>45341</v>
      </c>
      <c r="V1106" s="4" t="s">
        <v>1884</v>
      </c>
      <c r="W1106" s="4" t="s">
        <v>1954</v>
      </c>
      <c r="X1106" s="146" t="s">
        <v>70</v>
      </c>
      <c r="Y1106" s="140">
        <v>45349</v>
      </c>
      <c r="Z1106" s="4" t="s">
        <v>1888</v>
      </c>
      <c r="AA1106" s="4" t="s">
        <v>1886</v>
      </c>
      <c r="AB1106" s="141">
        <f t="shared" si="104"/>
        <v>546078190</v>
      </c>
      <c r="AC1106" s="142">
        <f t="shared" si="105"/>
        <v>0</v>
      </c>
      <c r="AD1106" s="4"/>
      <c r="AE1106" s="4" t="s">
        <v>2037</v>
      </c>
      <c r="AF1106" s="252" t="s">
        <v>7801</v>
      </c>
      <c r="AG1106" s="4"/>
      <c r="AH1106" s="4"/>
      <c r="AI1106" s="4"/>
      <c r="AJ1106" s="4"/>
      <c r="AK1106" s="4"/>
      <c r="AL1106" s="1">
        <v>45353</v>
      </c>
    </row>
    <row r="1107" spans="2:38">
      <c r="B1107" s="175" t="s">
        <v>5175</v>
      </c>
      <c r="C1107" s="174" t="s">
        <v>160</v>
      </c>
      <c r="D1107" s="4" t="s">
        <v>2550</v>
      </c>
      <c r="E1107" s="4" t="s">
        <v>1831</v>
      </c>
      <c r="F1107" s="4" t="s">
        <v>1060</v>
      </c>
      <c r="G1107" s="4" t="s">
        <v>7862</v>
      </c>
      <c r="H1107" s="4" t="s">
        <v>1437</v>
      </c>
      <c r="I1107" s="4" t="s">
        <v>1438</v>
      </c>
      <c r="J1107" s="4" t="s">
        <v>7863</v>
      </c>
      <c r="K1107" s="139">
        <v>368832159</v>
      </c>
      <c r="L1107" s="139">
        <v>368832159</v>
      </c>
      <c r="M1107" s="4" t="s">
        <v>6736</v>
      </c>
      <c r="N1107" s="4" t="s">
        <v>3480</v>
      </c>
      <c r="O1107" s="4" t="s">
        <v>3164</v>
      </c>
      <c r="P1107" s="186">
        <f t="shared" si="103"/>
        <v>368832159</v>
      </c>
      <c r="Q1107" s="186">
        <f t="shared" si="102"/>
        <v>0</v>
      </c>
      <c r="R1107" s="4">
        <v>67</v>
      </c>
      <c r="S1107" s="4" t="s">
        <v>70</v>
      </c>
      <c r="T1107" s="4" t="s">
        <v>70</v>
      </c>
      <c r="U1107" s="140">
        <v>45341</v>
      </c>
      <c r="V1107" s="4" t="s">
        <v>1884</v>
      </c>
      <c r="W1107" s="4" t="s">
        <v>1954</v>
      </c>
      <c r="X1107" s="146" t="s">
        <v>70</v>
      </c>
      <c r="Y1107" s="140">
        <v>45349</v>
      </c>
      <c r="Z1107" s="4" t="s">
        <v>1888</v>
      </c>
      <c r="AA1107" s="4" t="s">
        <v>1886</v>
      </c>
      <c r="AB1107" s="141">
        <f t="shared" si="104"/>
        <v>368832159</v>
      </c>
      <c r="AC1107" s="142">
        <f t="shared" si="105"/>
        <v>0</v>
      </c>
      <c r="AD1107" s="4"/>
      <c r="AE1107" s="4" t="s">
        <v>2037</v>
      </c>
      <c r="AF1107" s="252" t="s">
        <v>7801</v>
      </c>
      <c r="AG1107" s="4"/>
      <c r="AH1107" s="4"/>
      <c r="AI1107" s="4"/>
      <c r="AJ1107" s="4"/>
      <c r="AK1107" s="4"/>
      <c r="AL1107" s="1">
        <v>45353</v>
      </c>
    </row>
    <row r="1108" spans="2:38">
      <c r="B1108" s="175" t="s">
        <v>5175</v>
      </c>
      <c r="C1108" s="174" t="s">
        <v>160</v>
      </c>
      <c r="D1108" s="4" t="s">
        <v>2550</v>
      </c>
      <c r="E1108" s="4" t="s">
        <v>1831</v>
      </c>
      <c r="F1108" s="4" t="s">
        <v>1060</v>
      </c>
      <c r="G1108" s="4" t="s">
        <v>7864</v>
      </c>
      <c r="H1108" s="4" t="s">
        <v>1437</v>
      </c>
      <c r="I1108" s="4" t="s">
        <v>1438</v>
      </c>
      <c r="J1108" s="4" t="s">
        <v>7865</v>
      </c>
      <c r="K1108" s="139">
        <v>1008729616</v>
      </c>
      <c r="L1108" s="139">
        <v>1008729616</v>
      </c>
      <c r="M1108" s="4" t="s">
        <v>6736</v>
      </c>
      <c r="N1108" s="4" t="s">
        <v>3862</v>
      </c>
      <c r="O1108" s="4" t="s">
        <v>3164</v>
      </c>
      <c r="P1108" s="186">
        <f t="shared" si="103"/>
        <v>1008729616</v>
      </c>
      <c r="Q1108" s="186">
        <f t="shared" ref="Q1108:Q1132" si="106">K1108-P1108</f>
        <v>0</v>
      </c>
      <c r="R1108" s="4">
        <v>67</v>
      </c>
      <c r="S1108" s="4" t="s">
        <v>70</v>
      </c>
      <c r="T1108" s="4" t="s">
        <v>70</v>
      </c>
      <c r="U1108" s="140">
        <v>45341</v>
      </c>
      <c r="V1108" s="4" t="s">
        <v>1884</v>
      </c>
      <c r="W1108" s="4" t="s">
        <v>1954</v>
      </c>
      <c r="X1108" s="146" t="s">
        <v>70</v>
      </c>
      <c r="Y1108" s="140">
        <v>45349</v>
      </c>
      <c r="Z1108" s="4" t="s">
        <v>1888</v>
      </c>
      <c r="AA1108" s="4" t="s">
        <v>1886</v>
      </c>
      <c r="AB1108" s="141">
        <f t="shared" si="104"/>
        <v>1008729616</v>
      </c>
      <c r="AC1108" s="142">
        <f t="shared" si="105"/>
        <v>0</v>
      </c>
      <c r="AD1108" s="4"/>
      <c r="AE1108" s="4" t="s">
        <v>2037</v>
      </c>
      <c r="AF1108" s="252" t="s">
        <v>7801</v>
      </c>
      <c r="AG1108" s="4"/>
      <c r="AH1108" s="4"/>
      <c r="AI1108" s="4"/>
      <c r="AJ1108" s="4"/>
      <c r="AK1108" s="4"/>
      <c r="AL1108" s="1">
        <v>45353</v>
      </c>
    </row>
    <row r="1109" spans="2:38">
      <c r="B1109" s="175" t="s">
        <v>5175</v>
      </c>
      <c r="C1109" s="174" t="s">
        <v>160</v>
      </c>
      <c r="D1109" s="4" t="s">
        <v>2550</v>
      </c>
      <c r="E1109" s="4" t="s">
        <v>1831</v>
      </c>
      <c r="F1109" s="4" t="s">
        <v>1060</v>
      </c>
      <c r="G1109" s="4" t="s">
        <v>7866</v>
      </c>
      <c r="H1109" s="4" t="s">
        <v>1437</v>
      </c>
      <c r="I1109" s="4" t="s">
        <v>1438</v>
      </c>
      <c r="J1109" s="4" t="s">
        <v>7867</v>
      </c>
      <c r="K1109" s="139">
        <v>924748233</v>
      </c>
      <c r="L1109" s="139">
        <v>924748233</v>
      </c>
      <c r="M1109" s="4" t="s">
        <v>6736</v>
      </c>
      <c r="N1109" s="4" t="s">
        <v>3888</v>
      </c>
      <c r="O1109" s="4" t="s">
        <v>1915</v>
      </c>
      <c r="P1109" s="186">
        <f t="shared" si="103"/>
        <v>924748233</v>
      </c>
      <c r="Q1109" s="186">
        <f t="shared" si="106"/>
        <v>0</v>
      </c>
      <c r="R1109" s="4">
        <v>67</v>
      </c>
      <c r="S1109" s="4" t="s">
        <v>70</v>
      </c>
      <c r="T1109" s="4" t="s">
        <v>70</v>
      </c>
      <c r="U1109" s="140">
        <v>45341</v>
      </c>
      <c r="V1109" s="4" t="s">
        <v>1884</v>
      </c>
      <c r="W1109" s="4" t="s">
        <v>1954</v>
      </c>
      <c r="X1109" s="146" t="s">
        <v>70</v>
      </c>
      <c r="Y1109" s="140">
        <v>45349</v>
      </c>
      <c r="Z1109" s="4" t="s">
        <v>1888</v>
      </c>
      <c r="AA1109" s="4" t="s">
        <v>1886</v>
      </c>
      <c r="AB1109" s="141">
        <f t="shared" si="104"/>
        <v>924748233</v>
      </c>
      <c r="AC1109" s="142">
        <f t="shared" si="105"/>
        <v>0</v>
      </c>
      <c r="AD1109" s="4"/>
      <c r="AE1109" s="4" t="s">
        <v>2037</v>
      </c>
      <c r="AF1109" s="252" t="s">
        <v>7801</v>
      </c>
      <c r="AG1109" s="4"/>
      <c r="AH1109" s="4"/>
      <c r="AI1109" s="4"/>
      <c r="AJ1109" s="4"/>
      <c r="AK1109" s="4"/>
      <c r="AL1109" s="1">
        <v>45353</v>
      </c>
    </row>
    <row r="1110" spans="2:38">
      <c r="B1110" s="175" t="s">
        <v>5175</v>
      </c>
      <c r="C1110" s="174" t="s">
        <v>160</v>
      </c>
      <c r="D1110" s="4" t="s">
        <v>2550</v>
      </c>
      <c r="E1110" s="4" t="s">
        <v>1831</v>
      </c>
      <c r="F1110" s="4" t="s">
        <v>1060</v>
      </c>
      <c r="G1110" s="4" t="s">
        <v>7868</v>
      </c>
      <c r="H1110" s="4" t="s">
        <v>1437</v>
      </c>
      <c r="I1110" s="4" t="s">
        <v>1438</v>
      </c>
      <c r="J1110" s="4" t="s">
        <v>7869</v>
      </c>
      <c r="K1110" s="139">
        <v>703563580</v>
      </c>
      <c r="L1110" s="139">
        <v>703563580</v>
      </c>
      <c r="M1110" s="4" t="s">
        <v>6736</v>
      </c>
      <c r="N1110" s="4" t="s">
        <v>1906</v>
      </c>
      <c r="O1110" s="4" t="s">
        <v>2150</v>
      </c>
      <c r="P1110" s="186">
        <f t="shared" si="103"/>
        <v>703563580</v>
      </c>
      <c r="Q1110" s="186">
        <f t="shared" si="106"/>
        <v>0</v>
      </c>
      <c r="R1110" s="4">
        <v>67</v>
      </c>
      <c r="S1110" s="4" t="s">
        <v>70</v>
      </c>
      <c r="T1110" s="4" t="s">
        <v>70</v>
      </c>
      <c r="U1110" s="140">
        <v>45341</v>
      </c>
      <c r="V1110" s="4" t="s">
        <v>1884</v>
      </c>
      <c r="W1110" s="4" t="s">
        <v>1954</v>
      </c>
      <c r="X1110" s="146" t="s">
        <v>70</v>
      </c>
      <c r="Y1110" s="140">
        <v>45349</v>
      </c>
      <c r="Z1110" s="4" t="s">
        <v>1888</v>
      </c>
      <c r="AA1110" s="4" t="s">
        <v>1886</v>
      </c>
      <c r="AB1110" s="141">
        <f t="shared" si="104"/>
        <v>703563580</v>
      </c>
      <c r="AC1110" s="142">
        <f t="shared" si="105"/>
        <v>0</v>
      </c>
      <c r="AD1110" s="4"/>
      <c r="AE1110" s="4" t="s">
        <v>2037</v>
      </c>
      <c r="AF1110" s="252" t="s">
        <v>7801</v>
      </c>
      <c r="AG1110" s="4"/>
      <c r="AH1110" s="4"/>
      <c r="AI1110" s="4"/>
      <c r="AJ1110" s="4"/>
      <c r="AK1110" s="4"/>
      <c r="AL1110" s="1">
        <v>45353</v>
      </c>
    </row>
    <row r="1111" spans="2:38">
      <c r="B1111" s="175" t="s">
        <v>5175</v>
      </c>
      <c r="C1111" s="174" t="s">
        <v>160</v>
      </c>
      <c r="D1111" s="4" t="s">
        <v>2550</v>
      </c>
      <c r="E1111" s="4" t="s">
        <v>1831</v>
      </c>
      <c r="F1111" s="4" t="s">
        <v>1060</v>
      </c>
      <c r="G1111" s="4" t="s">
        <v>7870</v>
      </c>
      <c r="H1111" s="4" t="s">
        <v>1437</v>
      </c>
      <c r="I1111" s="4" t="s">
        <v>1438</v>
      </c>
      <c r="J1111" s="4" t="s">
        <v>7871</v>
      </c>
      <c r="K1111" s="139">
        <v>390849932</v>
      </c>
      <c r="L1111" s="139">
        <v>390849932</v>
      </c>
      <c r="M1111" s="4" t="s">
        <v>6736</v>
      </c>
      <c r="N1111" s="4" t="s">
        <v>2564</v>
      </c>
      <c r="O1111" s="4" t="s">
        <v>2942</v>
      </c>
      <c r="P1111" s="186">
        <f t="shared" si="103"/>
        <v>390849932</v>
      </c>
      <c r="Q1111" s="186">
        <f t="shared" si="106"/>
        <v>0</v>
      </c>
      <c r="R1111" s="4">
        <v>67</v>
      </c>
      <c r="S1111" s="4" t="s">
        <v>70</v>
      </c>
      <c r="T1111" s="4" t="s">
        <v>70</v>
      </c>
      <c r="U1111" s="140">
        <v>45341</v>
      </c>
      <c r="V1111" s="4" t="s">
        <v>1884</v>
      </c>
      <c r="W1111" s="4" t="s">
        <v>1954</v>
      </c>
      <c r="X1111" s="146" t="s">
        <v>70</v>
      </c>
      <c r="Y1111" s="140">
        <v>45349</v>
      </c>
      <c r="Z1111" s="4" t="s">
        <v>1888</v>
      </c>
      <c r="AA1111" s="4" t="s">
        <v>1886</v>
      </c>
      <c r="AB1111" s="141">
        <f t="shared" si="104"/>
        <v>390849932</v>
      </c>
      <c r="AC1111" s="142">
        <f t="shared" si="105"/>
        <v>0</v>
      </c>
      <c r="AD1111" s="4"/>
      <c r="AE1111" s="4" t="s">
        <v>2037</v>
      </c>
      <c r="AF1111" s="252" t="s">
        <v>7801</v>
      </c>
      <c r="AG1111" s="4"/>
      <c r="AH1111" s="4"/>
      <c r="AI1111" s="4"/>
      <c r="AJ1111" s="4"/>
      <c r="AK1111" s="4"/>
      <c r="AL1111" s="1">
        <v>45353</v>
      </c>
    </row>
    <row r="1112" spans="2:38">
      <c r="B1112" s="175" t="s">
        <v>5175</v>
      </c>
      <c r="C1112" s="174" t="s">
        <v>160</v>
      </c>
      <c r="D1112" s="4" t="s">
        <v>2550</v>
      </c>
      <c r="E1112" s="4" t="s">
        <v>1831</v>
      </c>
      <c r="F1112" s="4" t="s">
        <v>1060</v>
      </c>
      <c r="G1112" s="4" t="s">
        <v>7872</v>
      </c>
      <c r="H1112" s="4" t="s">
        <v>1437</v>
      </c>
      <c r="I1112" s="4" t="s">
        <v>1438</v>
      </c>
      <c r="J1112" s="4" t="s">
        <v>7873</v>
      </c>
      <c r="K1112" s="139">
        <v>533866818</v>
      </c>
      <c r="L1112" s="139">
        <v>533866818</v>
      </c>
      <c r="M1112" s="4" t="s">
        <v>6736</v>
      </c>
      <c r="N1112" s="4" t="s">
        <v>3368</v>
      </c>
      <c r="O1112" s="4" t="s">
        <v>2942</v>
      </c>
      <c r="P1112" s="186">
        <f t="shared" si="103"/>
        <v>533866818</v>
      </c>
      <c r="Q1112" s="186">
        <f t="shared" si="106"/>
        <v>0</v>
      </c>
      <c r="R1112" s="4">
        <v>67</v>
      </c>
      <c r="S1112" s="4" t="s">
        <v>70</v>
      </c>
      <c r="T1112" s="4" t="s">
        <v>70</v>
      </c>
      <c r="U1112" s="140">
        <v>45341</v>
      </c>
      <c r="V1112" s="4" t="s">
        <v>1884</v>
      </c>
      <c r="W1112" s="4" t="s">
        <v>1954</v>
      </c>
      <c r="X1112" s="146" t="s">
        <v>70</v>
      </c>
      <c r="Y1112" s="140">
        <v>45349</v>
      </c>
      <c r="Z1112" s="4" t="s">
        <v>1888</v>
      </c>
      <c r="AA1112" s="4" t="s">
        <v>1886</v>
      </c>
      <c r="AB1112" s="141">
        <f t="shared" si="104"/>
        <v>533866818</v>
      </c>
      <c r="AC1112" s="142">
        <f t="shared" si="105"/>
        <v>0</v>
      </c>
      <c r="AD1112" s="4"/>
      <c r="AE1112" s="4" t="s">
        <v>2037</v>
      </c>
      <c r="AF1112" s="252" t="s">
        <v>7801</v>
      </c>
      <c r="AG1112" s="4"/>
      <c r="AH1112" s="4"/>
      <c r="AI1112" s="4"/>
      <c r="AJ1112" s="4"/>
      <c r="AK1112" s="4"/>
      <c r="AL1112" s="1">
        <v>45353</v>
      </c>
    </row>
    <row r="1113" spans="2:38">
      <c r="B1113" s="175" t="s">
        <v>5175</v>
      </c>
      <c r="C1113" s="174" t="s">
        <v>160</v>
      </c>
      <c r="D1113" s="4" t="s">
        <v>2550</v>
      </c>
      <c r="E1113" s="4" t="s">
        <v>1831</v>
      </c>
      <c r="F1113" s="4" t="s">
        <v>1060</v>
      </c>
      <c r="G1113" s="4" t="s">
        <v>7874</v>
      </c>
      <c r="H1113" s="4" t="s">
        <v>1437</v>
      </c>
      <c r="I1113" s="4" t="s">
        <v>1438</v>
      </c>
      <c r="J1113" s="4" t="s">
        <v>7875</v>
      </c>
      <c r="K1113" s="139">
        <v>416703681</v>
      </c>
      <c r="L1113" s="139">
        <v>416703681</v>
      </c>
      <c r="M1113" s="4" t="s">
        <v>6736</v>
      </c>
      <c r="N1113" s="4" t="s">
        <v>1911</v>
      </c>
      <c r="O1113" s="4" t="s">
        <v>3590</v>
      </c>
      <c r="P1113" s="186">
        <f t="shared" si="103"/>
        <v>416703681</v>
      </c>
      <c r="Q1113" s="186">
        <f t="shared" si="106"/>
        <v>0</v>
      </c>
      <c r="R1113" s="4">
        <v>67</v>
      </c>
      <c r="S1113" s="4" t="s">
        <v>70</v>
      </c>
      <c r="T1113" s="4" t="s">
        <v>70</v>
      </c>
      <c r="U1113" s="140">
        <v>45341</v>
      </c>
      <c r="V1113" s="4" t="s">
        <v>1884</v>
      </c>
      <c r="W1113" s="4" t="s">
        <v>1954</v>
      </c>
      <c r="X1113" s="146" t="s">
        <v>70</v>
      </c>
      <c r="Y1113" s="140">
        <v>45349</v>
      </c>
      <c r="Z1113" s="4" t="s">
        <v>1888</v>
      </c>
      <c r="AA1113" s="4" t="s">
        <v>1886</v>
      </c>
      <c r="AB1113" s="141">
        <f t="shared" si="104"/>
        <v>416703681</v>
      </c>
      <c r="AC1113" s="142">
        <f t="shared" si="105"/>
        <v>0</v>
      </c>
      <c r="AD1113" s="4"/>
      <c r="AE1113" s="4" t="s">
        <v>2037</v>
      </c>
      <c r="AF1113" s="252" t="s">
        <v>7801</v>
      </c>
      <c r="AG1113" s="4"/>
      <c r="AH1113" s="4"/>
      <c r="AI1113" s="4"/>
      <c r="AJ1113" s="4"/>
      <c r="AK1113" s="4"/>
      <c r="AL1113" s="1">
        <v>45353</v>
      </c>
    </row>
    <row r="1114" spans="2:38">
      <c r="B1114" s="175" t="s">
        <v>5175</v>
      </c>
      <c r="C1114" s="174" t="s">
        <v>160</v>
      </c>
      <c r="D1114" s="4" t="s">
        <v>2550</v>
      </c>
      <c r="E1114" s="4" t="s">
        <v>1831</v>
      </c>
      <c r="F1114" s="4" t="s">
        <v>1060</v>
      </c>
      <c r="G1114" s="4" t="s">
        <v>7876</v>
      </c>
      <c r="H1114" s="4" t="s">
        <v>1437</v>
      </c>
      <c r="I1114" s="4" t="s">
        <v>1438</v>
      </c>
      <c r="J1114" s="4" t="s">
        <v>7877</v>
      </c>
      <c r="K1114" s="139">
        <v>416000684</v>
      </c>
      <c r="L1114" s="139">
        <v>416000684</v>
      </c>
      <c r="M1114" s="4" t="s">
        <v>6736</v>
      </c>
      <c r="N1114" s="4" t="s">
        <v>3232</v>
      </c>
      <c r="O1114" s="4" t="s">
        <v>3102</v>
      </c>
      <c r="P1114" s="186">
        <f t="shared" si="103"/>
        <v>416000684</v>
      </c>
      <c r="Q1114" s="186">
        <f t="shared" si="106"/>
        <v>0</v>
      </c>
      <c r="R1114" s="4">
        <v>67</v>
      </c>
      <c r="S1114" s="4" t="s">
        <v>70</v>
      </c>
      <c r="T1114" s="4" t="s">
        <v>70</v>
      </c>
      <c r="U1114" s="140">
        <v>45341</v>
      </c>
      <c r="V1114" s="4" t="s">
        <v>1884</v>
      </c>
      <c r="W1114" s="4" t="s">
        <v>1954</v>
      </c>
      <c r="X1114" s="146" t="s">
        <v>70</v>
      </c>
      <c r="Y1114" s="140">
        <v>45349</v>
      </c>
      <c r="Z1114" s="4" t="s">
        <v>1888</v>
      </c>
      <c r="AA1114" s="4" t="s">
        <v>1886</v>
      </c>
      <c r="AB1114" s="141">
        <f t="shared" si="104"/>
        <v>416000684</v>
      </c>
      <c r="AC1114" s="142">
        <f t="shared" si="105"/>
        <v>0</v>
      </c>
      <c r="AD1114" s="4"/>
      <c r="AE1114" s="4" t="s">
        <v>2037</v>
      </c>
      <c r="AF1114" s="252" t="s">
        <v>7801</v>
      </c>
      <c r="AG1114" s="4"/>
      <c r="AH1114" s="4"/>
      <c r="AI1114" s="4"/>
      <c r="AJ1114" s="4"/>
      <c r="AK1114" s="4"/>
      <c r="AL1114" s="1">
        <v>45353</v>
      </c>
    </row>
    <row r="1115" spans="2:38">
      <c r="B1115" s="175" t="s">
        <v>5175</v>
      </c>
      <c r="C1115" s="174" t="s">
        <v>160</v>
      </c>
      <c r="D1115" s="4" t="s">
        <v>2550</v>
      </c>
      <c r="E1115" s="4" t="s">
        <v>1831</v>
      </c>
      <c r="F1115" s="4" t="s">
        <v>1060</v>
      </c>
      <c r="G1115" s="4" t="s">
        <v>7878</v>
      </c>
      <c r="H1115" s="4" t="s">
        <v>1437</v>
      </c>
      <c r="I1115" s="4" t="s">
        <v>1438</v>
      </c>
      <c r="J1115" s="4" t="s">
        <v>7879</v>
      </c>
      <c r="K1115" s="139">
        <v>428833407</v>
      </c>
      <c r="L1115" s="139">
        <v>428833407</v>
      </c>
      <c r="M1115" s="4" t="s">
        <v>6736</v>
      </c>
      <c r="N1115" s="4" t="s">
        <v>2568</v>
      </c>
      <c r="O1115" s="4" t="s">
        <v>3102</v>
      </c>
      <c r="P1115" s="186">
        <f t="shared" si="103"/>
        <v>428833407</v>
      </c>
      <c r="Q1115" s="186">
        <f t="shared" si="106"/>
        <v>0</v>
      </c>
      <c r="R1115" s="4">
        <v>67</v>
      </c>
      <c r="S1115" s="4" t="s">
        <v>70</v>
      </c>
      <c r="T1115" s="4" t="s">
        <v>70</v>
      </c>
      <c r="U1115" s="140">
        <v>45341</v>
      </c>
      <c r="V1115" s="4" t="s">
        <v>1884</v>
      </c>
      <c r="W1115" s="4" t="s">
        <v>1954</v>
      </c>
      <c r="X1115" s="146" t="s">
        <v>70</v>
      </c>
      <c r="Y1115" s="140">
        <v>45349</v>
      </c>
      <c r="Z1115" s="4" t="s">
        <v>1888</v>
      </c>
      <c r="AA1115" s="4" t="s">
        <v>1886</v>
      </c>
      <c r="AB1115" s="141">
        <f t="shared" si="104"/>
        <v>428833407</v>
      </c>
      <c r="AC1115" s="142">
        <f t="shared" si="105"/>
        <v>0</v>
      </c>
      <c r="AD1115" s="4"/>
      <c r="AE1115" s="4" t="s">
        <v>2037</v>
      </c>
      <c r="AF1115" s="252" t="s">
        <v>7801</v>
      </c>
      <c r="AG1115" s="4"/>
      <c r="AH1115" s="4"/>
      <c r="AI1115" s="4"/>
      <c r="AJ1115" s="4"/>
      <c r="AK1115" s="4"/>
      <c r="AL1115" s="1">
        <v>45353</v>
      </c>
    </row>
    <row r="1116" spans="2:38">
      <c r="B1116" s="175" t="s">
        <v>5175</v>
      </c>
      <c r="C1116" s="174" t="s">
        <v>160</v>
      </c>
      <c r="D1116" s="4" t="s">
        <v>2550</v>
      </c>
      <c r="E1116" s="4" t="s">
        <v>1831</v>
      </c>
      <c r="F1116" s="4" t="s">
        <v>1060</v>
      </c>
      <c r="G1116" s="4" t="s">
        <v>7880</v>
      </c>
      <c r="H1116" s="4" t="s">
        <v>1437</v>
      </c>
      <c r="I1116" s="4" t="s">
        <v>1438</v>
      </c>
      <c r="J1116" s="4" t="s">
        <v>7881</v>
      </c>
      <c r="K1116" s="139">
        <v>1500123144</v>
      </c>
      <c r="L1116" s="139">
        <v>1500123144</v>
      </c>
      <c r="M1116" s="4" t="s">
        <v>6736</v>
      </c>
      <c r="N1116" s="4" t="s">
        <v>2568</v>
      </c>
      <c r="O1116" s="4" t="s">
        <v>3102</v>
      </c>
      <c r="P1116" s="186">
        <f t="shared" si="103"/>
        <v>1500123144</v>
      </c>
      <c r="Q1116" s="186">
        <f t="shared" si="106"/>
        <v>0</v>
      </c>
      <c r="R1116" s="4">
        <v>67</v>
      </c>
      <c r="S1116" s="4" t="s">
        <v>70</v>
      </c>
      <c r="T1116" s="4" t="s">
        <v>70</v>
      </c>
      <c r="U1116" s="140">
        <v>45341</v>
      </c>
      <c r="V1116" s="4" t="s">
        <v>1884</v>
      </c>
      <c r="W1116" s="4" t="s">
        <v>1954</v>
      </c>
      <c r="X1116" s="146" t="s">
        <v>70</v>
      </c>
      <c r="Y1116" s="140">
        <v>45349</v>
      </c>
      <c r="Z1116" s="4" t="s">
        <v>1888</v>
      </c>
      <c r="AA1116" s="4" t="s">
        <v>1886</v>
      </c>
      <c r="AB1116" s="141">
        <f t="shared" si="104"/>
        <v>1500123144</v>
      </c>
      <c r="AC1116" s="142">
        <f t="shared" si="105"/>
        <v>0</v>
      </c>
      <c r="AD1116" s="4"/>
      <c r="AE1116" s="4" t="s">
        <v>2037</v>
      </c>
      <c r="AF1116" s="252" t="s">
        <v>7801</v>
      </c>
      <c r="AG1116" s="4"/>
      <c r="AH1116" s="4"/>
      <c r="AI1116" s="4"/>
      <c r="AJ1116" s="4"/>
      <c r="AK1116" s="4"/>
      <c r="AL1116" s="1">
        <v>45353</v>
      </c>
    </row>
    <row r="1117" spans="2:38">
      <c r="B1117" s="175" t="s">
        <v>5175</v>
      </c>
      <c r="C1117" s="174" t="s">
        <v>160</v>
      </c>
      <c r="D1117" s="4" t="s">
        <v>2550</v>
      </c>
      <c r="E1117" s="4" t="s">
        <v>1831</v>
      </c>
      <c r="F1117" s="4" t="s">
        <v>1060</v>
      </c>
      <c r="G1117" s="4" t="s">
        <v>7882</v>
      </c>
      <c r="H1117" s="4" t="s">
        <v>1437</v>
      </c>
      <c r="I1117" s="4" t="s">
        <v>1438</v>
      </c>
      <c r="J1117" s="4" t="s">
        <v>7883</v>
      </c>
      <c r="K1117" s="139">
        <v>170543603</v>
      </c>
      <c r="L1117" s="139">
        <v>170543603</v>
      </c>
      <c r="M1117" s="4" t="s">
        <v>6736</v>
      </c>
      <c r="N1117" s="4" t="s">
        <v>3210</v>
      </c>
      <c r="O1117" s="4" t="s">
        <v>2595</v>
      </c>
      <c r="P1117" s="186">
        <f t="shared" si="103"/>
        <v>170543603</v>
      </c>
      <c r="Q1117" s="186">
        <f t="shared" si="106"/>
        <v>0</v>
      </c>
      <c r="R1117" s="4">
        <v>67</v>
      </c>
      <c r="S1117" s="4" t="s">
        <v>70</v>
      </c>
      <c r="T1117" s="4" t="s">
        <v>70</v>
      </c>
      <c r="U1117" s="140">
        <v>45341</v>
      </c>
      <c r="V1117" s="4" t="s">
        <v>1884</v>
      </c>
      <c r="W1117" s="4" t="s">
        <v>1954</v>
      </c>
      <c r="X1117" s="146" t="s">
        <v>70</v>
      </c>
      <c r="Y1117" s="140">
        <v>45349</v>
      </c>
      <c r="Z1117" s="4" t="s">
        <v>1888</v>
      </c>
      <c r="AA1117" s="4" t="s">
        <v>1886</v>
      </c>
      <c r="AB1117" s="141">
        <f t="shared" si="104"/>
        <v>170543603</v>
      </c>
      <c r="AC1117" s="142">
        <f t="shared" si="105"/>
        <v>0</v>
      </c>
      <c r="AD1117" s="4"/>
      <c r="AE1117" s="4" t="s">
        <v>2037</v>
      </c>
      <c r="AF1117" s="252" t="s">
        <v>7801</v>
      </c>
      <c r="AG1117" s="4"/>
      <c r="AH1117" s="4"/>
      <c r="AI1117" s="4"/>
      <c r="AJ1117" s="4"/>
      <c r="AK1117" s="4"/>
      <c r="AL1117" s="1">
        <v>45353</v>
      </c>
    </row>
    <row r="1118" spans="2:38">
      <c r="B1118" s="175" t="s">
        <v>5175</v>
      </c>
      <c r="C1118" s="174" t="s">
        <v>160</v>
      </c>
      <c r="D1118" s="4" t="s">
        <v>2550</v>
      </c>
      <c r="E1118" s="4" t="s">
        <v>1831</v>
      </c>
      <c r="F1118" s="4" t="s">
        <v>1060</v>
      </c>
      <c r="G1118" s="4" t="s">
        <v>7884</v>
      </c>
      <c r="H1118" s="4" t="s">
        <v>1437</v>
      </c>
      <c r="I1118" s="4" t="s">
        <v>1438</v>
      </c>
      <c r="J1118" s="4" t="s">
        <v>7885</v>
      </c>
      <c r="K1118" s="139">
        <v>2241940747</v>
      </c>
      <c r="L1118" s="139">
        <v>2241940747</v>
      </c>
      <c r="M1118" s="4" t="s">
        <v>6736</v>
      </c>
      <c r="N1118" s="4" t="s">
        <v>3210</v>
      </c>
      <c r="O1118" s="4" t="s">
        <v>2595</v>
      </c>
      <c r="P1118" s="186">
        <f t="shared" si="103"/>
        <v>2241940747</v>
      </c>
      <c r="Q1118" s="186">
        <f t="shared" si="106"/>
        <v>0</v>
      </c>
      <c r="R1118" s="4">
        <v>67</v>
      </c>
      <c r="S1118" s="4" t="s">
        <v>70</v>
      </c>
      <c r="T1118" s="4" t="s">
        <v>70</v>
      </c>
      <c r="U1118" s="140">
        <v>45341</v>
      </c>
      <c r="V1118" s="4" t="s">
        <v>1884</v>
      </c>
      <c r="W1118" s="4" t="s">
        <v>1954</v>
      </c>
      <c r="X1118" s="146" t="s">
        <v>70</v>
      </c>
      <c r="Y1118" s="140">
        <v>45349</v>
      </c>
      <c r="Z1118" s="4" t="s">
        <v>1888</v>
      </c>
      <c r="AA1118" s="4" t="s">
        <v>1886</v>
      </c>
      <c r="AB1118" s="141">
        <f t="shared" si="104"/>
        <v>2241940747</v>
      </c>
      <c r="AC1118" s="142">
        <f t="shared" si="105"/>
        <v>0</v>
      </c>
      <c r="AD1118" s="4"/>
      <c r="AE1118" s="4" t="s">
        <v>2037</v>
      </c>
      <c r="AF1118" s="252" t="s">
        <v>7801</v>
      </c>
      <c r="AG1118" s="4"/>
      <c r="AH1118" s="4"/>
      <c r="AI1118" s="4"/>
      <c r="AJ1118" s="4"/>
      <c r="AK1118" s="4"/>
      <c r="AL1118" s="1">
        <v>45353</v>
      </c>
    </row>
    <row r="1119" spans="2:38">
      <c r="B1119" s="175" t="s">
        <v>5175</v>
      </c>
      <c r="C1119" s="174" t="s">
        <v>160</v>
      </c>
      <c r="D1119" s="4" t="s">
        <v>2550</v>
      </c>
      <c r="E1119" s="4" t="s">
        <v>1831</v>
      </c>
      <c r="F1119" s="4" t="s">
        <v>1060</v>
      </c>
      <c r="G1119" s="4" t="s">
        <v>7886</v>
      </c>
      <c r="H1119" s="4" t="s">
        <v>1437</v>
      </c>
      <c r="I1119" s="4" t="s">
        <v>1438</v>
      </c>
      <c r="J1119" s="4" t="s">
        <v>7887</v>
      </c>
      <c r="K1119" s="139">
        <v>2034595661</v>
      </c>
      <c r="L1119" s="139">
        <v>2034595661</v>
      </c>
      <c r="M1119" s="4" t="s">
        <v>6736</v>
      </c>
      <c r="N1119" s="4" t="s">
        <v>3324</v>
      </c>
      <c r="O1119" s="4" t="s">
        <v>2595</v>
      </c>
      <c r="P1119" s="186">
        <f t="shared" si="103"/>
        <v>2034595661</v>
      </c>
      <c r="Q1119" s="186">
        <f t="shared" si="106"/>
        <v>0</v>
      </c>
      <c r="R1119" s="4">
        <v>67</v>
      </c>
      <c r="S1119" s="4" t="s">
        <v>70</v>
      </c>
      <c r="T1119" s="4" t="s">
        <v>70</v>
      </c>
      <c r="U1119" s="140">
        <v>45341</v>
      </c>
      <c r="V1119" s="4" t="s">
        <v>1884</v>
      </c>
      <c r="W1119" s="4" t="s">
        <v>1954</v>
      </c>
      <c r="X1119" s="146" t="s">
        <v>70</v>
      </c>
      <c r="Y1119" s="140">
        <v>45349</v>
      </c>
      <c r="Z1119" s="4" t="s">
        <v>1888</v>
      </c>
      <c r="AA1119" s="4" t="s">
        <v>1886</v>
      </c>
      <c r="AB1119" s="141">
        <f t="shared" si="104"/>
        <v>2034595661</v>
      </c>
      <c r="AC1119" s="142">
        <f t="shared" si="105"/>
        <v>0</v>
      </c>
      <c r="AD1119" s="4"/>
      <c r="AE1119" s="4" t="s">
        <v>2037</v>
      </c>
      <c r="AF1119" s="252" t="s">
        <v>7801</v>
      </c>
      <c r="AG1119" s="4"/>
      <c r="AH1119" s="4"/>
      <c r="AI1119" s="4"/>
      <c r="AJ1119" s="4"/>
      <c r="AK1119" s="4"/>
      <c r="AL1119" s="1">
        <v>45353</v>
      </c>
    </row>
    <row r="1120" spans="2:38">
      <c r="B1120" s="175" t="s">
        <v>5175</v>
      </c>
      <c r="C1120" s="174" t="s">
        <v>160</v>
      </c>
      <c r="D1120" s="4" t="s">
        <v>2550</v>
      </c>
      <c r="E1120" s="4" t="s">
        <v>1831</v>
      </c>
      <c r="F1120" s="4" t="s">
        <v>1060</v>
      </c>
      <c r="G1120" s="4" t="s">
        <v>7888</v>
      </c>
      <c r="H1120" s="4" t="s">
        <v>1437</v>
      </c>
      <c r="I1120" s="4" t="s">
        <v>1438</v>
      </c>
      <c r="J1120" s="4" t="s">
        <v>7889</v>
      </c>
      <c r="K1120" s="139">
        <v>1125372984</v>
      </c>
      <c r="L1120" s="139">
        <v>1125372984</v>
      </c>
      <c r="M1120" s="4" t="s">
        <v>6736</v>
      </c>
      <c r="N1120" s="4" t="s">
        <v>3324</v>
      </c>
      <c r="O1120" s="4" t="s">
        <v>2595</v>
      </c>
      <c r="P1120" s="186">
        <f t="shared" si="103"/>
        <v>1125372984</v>
      </c>
      <c r="Q1120" s="186">
        <f t="shared" si="106"/>
        <v>0</v>
      </c>
      <c r="R1120" s="4">
        <v>67</v>
      </c>
      <c r="S1120" s="4" t="s">
        <v>70</v>
      </c>
      <c r="T1120" s="4" t="s">
        <v>70</v>
      </c>
      <c r="U1120" s="140">
        <v>45341</v>
      </c>
      <c r="V1120" s="4" t="s">
        <v>1884</v>
      </c>
      <c r="W1120" s="4" t="s">
        <v>1954</v>
      </c>
      <c r="X1120" s="146" t="s">
        <v>70</v>
      </c>
      <c r="Y1120" s="140">
        <v>45349</v>
      </c>
      <c r="Z1120" s="4" t="s">
        <v>1888</v>
      </c>
      <c r="AA1120" s="4" t="s">
        <v>1886</v>
      </c>
      <c r="AB1120" s="141">
        <f t="shared" si="104"/>
        <v>1125372984</v>
      </c>
      <c r="AC1120" s="142">
        <f t="shared" si="105"/>
        <v>0</v>
      </c>
      <c r="AD1120" s="4"/>
      <c r="AE1120" s="4" t="s">
        <v>2037</v>
      </c>
      <c r="AF1120" s="252" t="s">
        <v>7801</v>
      </c>
      <c r="AG1120" s="4"/>
      <c r="AH1120" s="4"/>
      <c r="AI1120" s="4"/>
      <c r="AJ1120" s="4"/>
      <c r="AK1120" s="4"/>
      <c r="AL1120" s="1">
        <v>45353</v>
      </c>
    </row>
    <row r="1121" spans="2:38">
      <c r="B1121" s="175" t="s">
        <v>5175</v>
      </c>
      <c r="C1121" s="174" t="s">
        <v>160</v>
      </c>
      <c r="D1121" s="4" t="s">
        <v>2550</v>
      </c>
      <c r="E1121" s="4" t="s">
        <v>1831</v>
      </c>
      <c r="F1121" s="4" t="s">
        <v>1060</v>
      </c>
      <c r="G1121" s="4" t="s">
        <v>7890</v>
      </c>
      <c r="H1121" s="4" t="s">
        <v>1437</v>
      </c>
      <c r="I1121" s="4" t="s">
        <v>1438</v>
      </c>
      <c r="J1121" s="4" t="s">
        <v>7891</v>
      </c>
      <c r="K1121" s="139">
        <v>3100588428</v>
      </c>
      <c r="L1121" s="139">
        <v>3100588428</v>
      </c>
      <c r="M1121" s="4" t="s">
        <v>6736</v>
      </c>
      <c r="N1121" s="4" t="s">
        <v>2645</v>
      </c>
      <c r="O1121" s="4" t="s">
        <v>2781</v>
      </c>
      <c r="P1121" s="186">
        <f t="shared" si="103"/>
        <v>3100588428</v>
      </c>
      <c r="Q1121" s="186">
        <f t="shared" si="106"/>
        <v>0</v>
      </c>
      <c r="R1121" s="4">
        <v>67</v>
      </c>
      <c r="S1121" s="4" t="s">
        <v>70</v>
      </c>
      <c r="T1121" s="4" t="s">
        <v>70</v>
      </c>
      <c r="U1121" s="140">
        <v>45341</v>
      </c>
      <c r="V1121" s="4" t="s">
        <v>1884</v>
      </c>
      <c r="W1121" s="4" t="s">
        <v>1954</v>
      </c>
      <c r="X1121" s="146" t="s">
        <v>70</v>
      </c>
      <c r="Y1121" s="140">
        <v>45349</v>
      </c>
      <c r="Z1121" s="4" t="s">
        <v>1888</v>
      </c>
      <c r="AA1121" s="4" t="s">
        <v>1886</v>
      </c>
      <c r="AB1121" s="141">
        <f t="shared" si="104"/>
        <v>3100588428</v>
      </c>
      <c r="AC1121" s="142">
        <f t="shared" si="105"/>
        <v>0</v>
      </c>
      <c r="AD1121" s="4"/>
      <c r="AE1121" s="4" t="s">
        <v>2037</v>
      </c>
      <c r="AF1121" s="252" t="s">
        <v>7801</v>
      </c>
      <c r="AG1121" s="4"/>
      <c r="AH1121" s="4"/>
      <c r="AI1121" s="4"/>
      <c r="AJ1121" s="4"/>
      <c r="AK1121" s="4"/>
      <c r="AL1121" s="1">
        <v>45353</v>
      </c>
    </row>
    <row r="1122" spans="2:38">
      <c r="B1122" s="175" t="s">
        <v>5175</v>
      </c>
      <c r="C1122" s="174" t="s">
        <v>160</v>
      </c>
      <c r="D1122" s="4" t="s">
        <v>2550</v>
      </c>
      <c r="E1122" s="4" t="s">
        <v>1831</v>
      </c>
      <c r="F1122" s="4" t="s">
        <v>1060</v>
      </c>
      <c r="G1122" s="4" t="s">
        <v>7892</v>
      </c>
      <c r="H1122" s="4" t="s">
        <v>1437</v>
      </c>
      <c r="I1122" s="4" t="s">
        <v>1438</v>
      </c>
      <c r="J1122" s="4" t="s">
        <v>7893</v>
      </c>
      <c r="K1122" s="139">
        <v>547986063</v>
      </c>
      <c r="L1122" s="139">
        <v>547986063</v>
      </c>
      <c r="M1122" s="4" t="s">
        <v>6736</v>
      </c>
      <c r="N1122" s="4" t="s">
        <v>4306</v>
      </c>
      <c r="O1122" s="4" t="s">
        <v>2781</v>
      </c>
      <c r="P1122" s="186">
        <f t="shared" si="103"/>
        <v>547986063</v>
      </c>
      <c r="Q1122" s="186">
        <f t="shared" si="106"/>
        <v>0</v>
      </c>
      <c r="R1122" s="4">
        <v>67</v>
      </c>
      <c r="S1122" s="4" t="s">
        <v>70</v>
      </c>
      <c r="T1122" s="4" t="s">
        <v>70</v>
      </c>
      <c r="U1122" s="140">
        <v>45341</v>
      </c>
      <c r="V1122" s="4" t="s">
        <v>1884</v>
      </c>
      <c r="W1122" s="4" t="s">
        <v>1954</v>
      </c>
      <c r="X1122" s="146" t="s">
        <v>70</v>
      </c>
      <c r="Y1122" s="140">
        <v>45349</v>
      </c>
      <c r="Z1122" s="4" t="s">
        <v>1888</v>
      </c>
      <c r="AA1122" s="4" t="s">
        <v>1886</v>
      </c>
      <c r="AB1122" s="141">
        <f t="shared" si="104"/>
        <v>547986063</v>
      </c>
      <c r="AC1122" s="142">
        <f t="shared" si="105"/>
        <v>0</v>
      </c>
      <c r="AD1122" s="4"/>
      <c r="AE1122" s="4" t="s">
        <v>2037</v>
      </c>
      <c r="AF1122" s="252" t="s">
        <v>7801</v>
      </c>
      <c r="AG1122" s="4"/>
      <c r="AH1122" s="4"/>
      <c r="AI1122" s="4"/>
      <c r="AJ1122" s="4"/>
      <c r="AK1122" s="4"/>
      <c r="AL1122" s="1">
        <v>45353</v>
      </c>
    </row>
    <row r="1123" spans="2:38">
      <c r="B1123" s="175" t="s">
        <v>5175</v>
      </c>
      <c r="C1123" s="174" t="s">
        <v>160</v>
      </c>
      <c r="D1123" s="4" t="s">
        <v>2550</v>
      </c>
      <c r="E1123" s="4" t="s">
        <v>1831</v>
      </c>
      <c r="F1123" s="4" t="s">
        <v>1060</v>
      </c>
      <c r="G1123" s="4" t="s">
        <v>7894</v>
      </c>
      <c r="H1123" s="4" t="s">
        <v>1437</v>
      </c>
      <c r="I1123" s="4" t="s">
        <v>1438</v>
      </c>
      <c r="J1123" s="4" t="s">
        <v>7895</v>
      </c>
      <c r="K1123" s="139">
        <v>415933748</v>
      </c>
      <c r="L1123" s="139">
        <v>415933748</v>
      </c>
      <c r="M1123" s="4" t="s">
        <v>6736</v>
      </c>
      <c r="N1123" s="4" t="s">
        <v>2855</v>
      </c>
      <c r="O1123" s="4" t="s">
        <v>2781</v>
      </c>
      <c r="P1123" s="186">
        <f t="shared" si="103"/>
        <v>415933748</v>
      </c>
      <c r="Q1123" s="186">
        <f t="shared" si="106"/>
        <v>0</v>
      </c>
      <c r="R1123" s="4">
        <v>67</v>
      </c>
      <c r="S1123" s="4" t="s">
        <v>70</v>
      </c>
      <c r="T1123" s="4" t="s">
        <v>70</v>
      </c>
      <c r="U1123" s="140">
        <v>45341</v>
      </c>
      <c r="V1123" s="4" t="s">
        <v>1884</v>
      </c>
      <c r="W1123" s="4" t="s">
        <v>1954</v>
      </c>
      <c r="X1123" s="146" t="s">
        <v>70</v>
      </c>
      <c r="Y1123" s="140">
        <v>45349</v>
      </c>
      <c r="Z1123" s="4" t="s">
        <v>1888</v>
      </c>
      <c r="AA1123" s="4" t="s">
        <v>1886</v>
      </c>
      <c r="AB1123" s="141">
        <f t="shared" si="104"/>
        <v>415933748</v>
      </c>
      <c r="AC1123" s="142">
        <f t="shared" si="105"/>
        <v>0</v>
      </c>
      <c r="AD1123" s="4"/>
      <c r="AE1123" s="4" t="s">
        <v>2037</v>
      </c>
      <c r="AF1123" s="252" t="s">
        <v>7801</v>
      </c>
      <c r="AG1123" s="4"/>
      <c r="AH1123" s="4"/>
      <c r="AI1123" s="4"/>
      <c r="AJ1123" s="4"/>
      <c r="AK1123" s="4"/>
      <c r="AL1123" s="1">
        <v>45353</v>
      </c>
    </row>
    <row r="1124" spans="2:38">
      <c r="B1124" s="175" t="s">
        <v>5175</v>
      </c>
      <c r="C1124" s="174" t="s">
        <v>160</v>
      </c>
      <c r="D1124" s="4" t="s">
        <v>2550</v>
      </c>
      <c r="E1124" s="4" t="s">
        <v>1831</v>
      </c>
      <c r="F1124" s="4" t="s">
        <v>1060</v>
      </c>
      <c r="G1124" s="4" t="s">
        <v>7896</v>
      </c>
      <c r="H1124" s="4" t="s">
        <v>1437</v>
      </c>
      <c r="I1124" s="4" t="s">
        <v>1438</v>
      </c>
      <c r="J1124" s="4" t="s">
        <v>7897</v>
      </c>
      <c r="K1124" s="139">
        <v>528845389</v>
      </c>
      <c r="L1124" s="139">
        <v>528845389</v>
      </c>
      <c r="M1124" s="4" t="s">
        <v>6736</v>
      </c>
      <c r="N1124" s="4" t="s">
        <v>4284</v>
      </c>
      <c r="O1124" s="4" t="s">
        <v>2139</v>
      </c>
      <c r="P1124" s="186">
        <f t="shared" si="103"/>
        <v>528845389</v>
      </c>
      <c r="Q1124" s="186">
        <f t="shared" si="106"/>
        <v>0</v>
      </c>
      <c r="R1124" s="4">
        <v>67</v>
      </c>
      <c r="S1124" s="4" t="s">
        <v>70</v>
      </c>
      <c r="T1124" s="4" t="s">
        <v>70</v>
      </c>
      <c r="U1124" s="140">
        <v>45341</v>
      </c>
      <c r="V1124" s="4" t="s">
        <v>1884</v>
      </c>
      <c r="W1124" s="4" t="s">
        <v>1954</v>
      </c>
      <c r="X1124" s="146" t="s">
        <v>70</v>
      </c>
      <c r="Y1124" s="140">
        <v>45349</v>
      </c>
      <c r="Z1124" s="4" t="s">
        <v>1888</v>
      </c>
      <c r="AA1124" s="4" t="s">
        <v>1886</v>
      </c>
      <c r="AB1124" s="141">
        <f t="shared" si="104"/>
        <v>528845389</v>
      </c>
      <c r="AC1124" s="142">
        <f t="shared" si="105"/>
        <v>0</v>
      </c>
      <c r="AD1124" s="4"/>
      <c r="AE1124" s="4" t="s">
        <v>2037</v>
      </c>
      <c r="AF1124" s="252" t="s">
        <v>7801</v>
      </c>
      <c r="AG1124" s="4"/>
      <c r="AH1124" s="4"/>
      <c r="AI1124" s="4"/>
      <c r="AJ1124" s="4"/>
      <c r="AK1124" s="4"/>
      <c r="AL1124" s="1">
        <v>45353</v>
      </c>
    </row>
    <row r="1125" spans="2:38">
      <c r="B1125" s="175" t="s">
        <v>5175</v>
      </c>
      <c r="C1125" s="174" t="s">
        <v>160</v>
      </c>
      <c r="D1125" s="4" t="s">
        <v>2550</v>
      </c>
      <c r="E1125" s="4" t="s">
        <v>1831</v>
      </c>
      <c r="F1125" s="4" t="s">
        <v>1060</v>
      </c>
      <c r="G1125" s="4" t="s">
        <v>7898</v>
      </c>
      <c r="H1125" s="4" t="s">
        <v>1437</v>
      </c>
      <c r="I1125" s="4" t="s">
        <v>1438</v>
      </c>
      <c r="J1125" s="4" t="s">
        <v>7899</v>
      </c>
      <c r="K1125" s="139">
        <v>673579922</v>
      </c>
      <c r="L1125" s="139">
        <v>673579922</v>
      </c>
      <c r="M1125" s="4" t="s">
        <v>6736</v>
      </c>
      <c r="N1125" s="4" t="s">
        <v>2501</v>
      </c>
      <c r="O1125" s="4" t="s">
        <v>1907</v>
      </c>
      <c r="P1125" s="186">
        <f t="shared" si="103"/>
        <v>673579922</v>
      </c>
      <c r="Q1125" s="186">
        <f t="shared" si="106"/>
        <v>0</v>
      </c>
      <c r="R1125" s="4">
        <v>67</v>
      </c>
      <c r="S1125" s="4" t="s">
        <v>70</v>
      </c>
      <c r="T1125" s="4" t="s">
        <v>70</v>
      </c>
      <c r="U1125" s="140">
        <v>45341</v>
      </c>
      <c r="V1125" s="4" t="s">
        <v>1884</v>
      </c>
      <c r="W1125" s="4" t="s">
        <v>1954</v>
      </c>
      <c r="X1125" s="146" t="s">
        <v>70</v>
      </c>
      <c r="Y1125" s="140">
        <v>45349</v>
      </c>
      <c r="Z1125" s="4" t="s">
        <v>1888</v>
      </c>
      <c r="AA1125" s="4" t="s">
        <v>1886</v>
      </c>
      <c r="AB1125" s="141">
        <f t="shared" si="104"/>
        <v>673579922</v>
      </c>
      <c r="AC1125" s="142">
        <f t="shared" si="105"/>
        <v>0</v>
      </c>
      <c r="AD1125" s="4"/>
      <c r="AE1125" s="4" t="s">
        <v>2037</v>
      </c>
      <c r="AF1125" s="252" t="s">
        <v>7801</v>
      </c>
      <c r="AG1125" s="4"/>
      <c r="AH1125" s="4"/>
      <c r="AI1125" s="4"/>
      <c r="AJ1125" s="4"/>
      <c r="AK1125" s="4"/>
      <c r="AL1125" s="1">
        <v>45353</v>
      </c>
    </row>
    <row r="1126" spans="2:38">
      <c r="B1126" s="175" t="s">
        <v>5175</v>
      </c>
      <c r="C1126" s="174" t="s">
        <v>160</v>
      </c>
      <c r="D1126" s="4" t="s">
        <v>2550</v>
      </c>
      <c r="E1126" s="4" t="s">
        <v>1831</v>
      </c>
      <c r="F1126" s="4" t="s">
        <v>1060</v>
      </c>
      <c r="G1126" s="4" t="s">
        <v>7900</v>
      </c>
      <c r="H1126" s="4" t="s">
        <v>1437</v>
      </c>
      <c r="I1126" s="4" t="s">
        <v>1438</v>
      </c>
      <c r="J1126" s="4" t="s">
        <v>7901</v>
      </c>
      <c r="K1126" s="139">
        <v>331085879</v>
      </c>
      <c r="L1126" s="139">
        <v>331085879</v>
      </c>
      <c r="M1126" s="4" t="s">
        <v>6736</v>
      </c>
      <c r="N1126" s="4" t="s">
        <v>3798</v>
      </c>
      <c r="O1126" s="4" t="s">
        <v>1907</v>
      </c>
      <c r="P1126" s="186">
        <f t="shared" si="103"/>
        <v>331085879</v>
      </c>
      <c r="Q1126" s="186">
        <f t="shared" si="106"/>
        <v>0</v>
      </c>
      <c r="R1126" s="4">
        <v>67</v>
      </c>
      <c r="S1126" s="4" t="s">
        <v>70</v>
      </c>
      <c r="T1126" s="4" t="s">
        <v>70</v>
      </c>
      <c r="U1126" s="140">
        <v>45341</v>
      </c>
      <c r="V1126" s="4" t="s">
        <v>1884</v>
      </c>
      <c r="W1126" s="4" t="s">
        <v>1954</v>
      </c>
      <c r="X1126" s="146" t="s">
        <v>70</v>
      </c>
      <c r="Y1126" s="140">
        <v>45349</v>
      </c>
      <c r="Z1126" s="4" t="s">
        <v>1888</v>
      </c>
      <c r="AA1126" s="4" t="s">
        <v>1886</v>
      </c>
      <c r="AB1126" s="141">
        <f t="shared" si="104"/>
        <v>331085879</v>
      </c>
      <c r="AC1126" s="142">
        <f t="shared" si="105"/>
        <v>0</v>
      </c>
      <c r="AD1126" s="4"/>
      <c r="AE1126" s="4" t="s">
        <v>2037</v>
      </c>
      <c r="AF1126" s="252" t="s">
        <v>7801</v>
      </c>
      <c r="AG1126" s="4"/>
      <c r="AH1126" s="4"/>
      <c r="AI1126" s="4"/>
      <c r="AJ1126" s="4"/>
      <c r="AK1126" s="4"/>
      <c r="AL1126" s="1">
        <v>45353</v>
      </c>
    </row>
    <row r="1127" spans="2:38">
      <c r="B1127" s="175" t="s">
        <v>5175</v>
      </c>
      <c r="C1127" s="174" t="s">
        <v>160</v>
      </c>
      <c r="D1127" s="4" t="s">
        <v>2550</v>
      </c>
      <c r="E1127" s="4" t="s">
        <v>1831</v>
      </c>
      <c r="F1127" s="4" t="s">
        <v>1060</v>
      </c>
      <c r="G1127" s="4" t="s">
        <v>7902</v>
      </c>
      <c r="H1127" s="4" t="s">
        <v>1437</v>
      </c>
      <c r="I1127" s="4" t="s">
        <v>1438</v>
      </c>
      <c r="J1127" s="4" t="s">
        <v>7903</v>
      </c>
      <c r="K1127" s="139">
        <v>484741550</v>
      </c>
      <c r="L1127" s="139">
        <v>484741550</v>
      </c>
      <c r="M1127" s="4" t="s">
        <v>6736</v>
      </c>
      <c r="N1127" s="4" t="s">
        <v>2451</v>
      </c>
      <c r="O1127" s="4" t="s">
        <v>1907</v>
      </c>
      <c r="P1127" s="186">
        <f t="shared" si="103"/>
        <v>484741550</v>
      </c>
      <c r="Q1127" s="186">
        <f t="shared" si="106"/>
        <v>0</v>
      </c>
      <c r="R1127" s="4">
        <v>67</v>
      </c>
      <c r="S1127" s="4" t="s">
        <v>70</v>
      </c>
      <c r="T1127" s="4" t="s">
        <v>70</v>
      </c>
      <c r="U1127" s="140">
        <v>45341</v>
      </c>
      <c r="V1127" s="4" t="s">
        <v>1884</v>
      </c>
      <c r="W1127" s="4" t="s">
        <v>1954</v>
      </c>
      <c r="X1127" s="146" t="s">
        <v>70</v>
      </c>
      <c r="Y1127" s="140">
        <v>45349</v>
      </c>
      <c r="Z1127" s="4" t="s">
        <v>1888</v>
      </c>
      <c r="AA1127" s="4" t="s">
        <v>1886</v>
      </c>
      <c r="AB1127" s="141">
        <f t="shared" si="104"/>
        <v>484741550</v>
      </c>
      <c r="AC1127" s="142">
        <f t="shared" si="105"/>
        <v>0</v>
      </c>
      <c r="AD1127" s="4"/>
      <c r="AE1127" s="4" t="s">
        <v>2037</v>
      </c>
      <c r="AF1127" s="252" t="s">
        <v>7801</v>
      </c>
      <c r="AG1127" s="4"/>
      <c r="AH1127" s="4"/>
      <c r="AI1127" s="4"/>
      <c r="AJ1127" s="4"/>
      <c r="AK1127" s="4"/>
      <c r="AL1127" s="1">
        <v>45353</v>
      </c>
    </row>
    <row r="1128" spans="2:38">
      <c r="B1128" s="175" t="s">
        <v>5175</v>
      </c>
      <c r="C1128" s="174" t="s">
        <v>160</v>
      </c>
      <c r="D1128" s="4" t="s">
        <v>2550</v>
      </c>
      <c r="E1128" s="4" t="s">
        <v>1831</v>
      </c>
      <c r="F1128" s="4" t="s">
        <v>1060</v>
      </c>
      <c r="G1128" s="4" t="s">
        <v>7904</v>
      </c>
      <c r="H1128" s="4" t="s">
        <v>1437</v>
      </c>
      <c r="I1128" s="4" t="s">
        <v>1438</v>
      </c>
      <c r="J1128" s="4" t="s">
        <v>7905</v>
      </c>
      <c r="K1128" s="139">
        <v>1072718540</v>
      </c>
      <c r="L1128" s="139">
        <v>1072718540</v>
      </c>
      <c r="M1128" s="4" t="s">
        <v>6736</v>
      </c>
      <c r="N1128" s="4" t="s">
        <v>2750</v>
      </c>
      <c r="O1128" s="4" t="s">
        <v>2191</v>
      </c>
      <c r="P1128" s="186">
        <f t="shared" si="103"/>
        <v>1072718540</v>
      </c>
      <c r="Q1128" s="186">
        <f t="shared" si="106"/>
        <v>0</v>
      </c>
      <c r="R1128" s="4">
        <v>67</v>
      </c>
      <c r="S1128" s="4" t="s">
        <v>70</v>
      </c>
      <c r="T1128" s="4" t="s">
        <v>70</v>
      </c>
      <c r="U1128" s="140">
        <v>45341</v>
      </c>
      <c r="V1128" s="4" t="s">
        <v>1884</v>
      </c>
      <c r="W1128" s="4" t="s">
        <v>1954</v>
      </c>
      <c r="X1128" s="146" t="s">
        <v>70</v>
      </c>
      <c r="Y1128" s="140">
        <v>45349</v>
      </c>
      <c r="Z1128" s="4" t="s">
        <v>1888</v>
      </c>
      <c r="AA1128" s="4" t="s">
        <v>1886</v>
      </c>
      <c r="AB1128" s="141">
        <f t="shared" si="104"/>
        <v>1072718540</v>
      </c>
      <c r="AC1128" s="142">
        <f t="shared" si="105"/>
        <v>0</v>
      </c>
      <c r="AD1128" s="4"/>
      <c r="AE1128" s="4" t="s">
        <v>2037</v>
      </c>
      <c r="AF1128" s="252" t="s">
        <v>7801</v>
      </c>
      <c r="AG1128" s="4"/>
      <c r="AH1128" s="4"/>
      <c r="AI1128" s="4"/>
      <c r="AJ1128" s="4"/>
      <c r="AK1128" s="4"/>
      <c r="AL1128" s="1">
        <v>45353</v>
      </c>
    </row>
    <row r="1129" spans="2:38">
      <c r="B1129" s="175" t="s">
        <v>5175</v>
      </c>
      <c r="C1129" s="174" t="s">
        <v>160</v>
      </c>
      <c r="D1129" s="4" t="s">
        <v>2550</v>
      </c>
      <c r="E1129" s="4" t="s">
        <v>1831</v>
      </c>
      <c r="F1129" s="4" t="s">
        <v>1060</v>
      </c>
      <c r="G1129" s="4" t="s">
        <v>7906</v>
      </c>
      <c r="H1129" s="4" t="s">
        <v>1437</v>
      </c>
      <c r="I1129" s="4" t="s">
        <v>1438</v>
      </c>
      <c r="J1129" s="4" t="s">
        <v>7907</v>
      </c>
      <c r="K1129" s="139">
        <v>575224908</v>
      </c>
      <c r="L1129" s="139">
        <v>575224908</v>
      </c>
      <c r="M1129" s="4" t="s">
        <v>6736</v>
      </c>
      <c r="N1129" s="4" t="s">
        <v>2579</v>
      </c>
      <c r="O1129" s="4" t="s">
        <v>2773</v>
      </c>
      <c r="P1129" s="186">
        <f t="shared" si="103"/>
        <v>575224908</v>
      </c>
      <c r="Q1129" s="186">
        <f t="shared" si="106"/>
        <v>0</v>
      </c>
      <c r="R1129" s="4">
        <v>67</v>
      </c>
      <c r="S1129" s="4" t="s">
        <v>70</v>
      </c>
      <c r="T1129" s="4" t="s">
        <v>70</v>
      </c>
      <c r="U1129" s="140">
        <v>45341</v>
      </c>
      <c r="V1129" s="4" t="s">
        <v>1884</v>
      </c>
      <c r="W1129" s="4" t="s">
        <v>1954</v>
      </c>
      <c r="X1129" s="146" t="s">
        <v>70</v>
      </c>
      <c r="Y1129" s="140">
        <v>45349</v>
      </c>
      <c r="Z1129" s="4" t="s">
        <v>1888</v>
      </c>
      <c r="AA1129" s="4" t="s">
        <v>1886</v>
      </c>
      <c r="AB1129" s="141">
        <f t="shared" si="104"/>
        <v>575224908</v>
      </c>
      <c r="AC1129" s="142">
        <f t="shared" si="105"/>
        <v>0</v>
      </c>
      <c r="AD1129" s="4"/>
      <c r="AE1129" s="4" t="s">
        <v>2037</v>
      </c>
      <c r="AF1129" s="252" t="s">
        <v>7801</v>
      </c>
      <c r="AG1129" s="4"/>
      <c r="AH1129" s="4"/>
      <c r="AI1129" s="4"/>
      <c r="AJ1129" s="4"/>
      <c r="AK1129" s="4"/>
      <c r="AL1129" s="1">
        <v>45353</v>
      </c>
    </row>
    <row r="1130" spans="2:38">
      <c r="B1130" s="175" t="s">
        <v>5175</v>
      </c>
      <c r="C1130" s="174" t="s">
        <v>160</v>
      </c>
      <c r="D1130" s="4" t="s">
        <v>2550</v>
      </c>
      <c r="E1130" s="4" t="s">
        <v>1831</v>
      </c>
      <c r="F1130" s="4" t="s">
        <v>1060</v>
      </c>
      <c r="G1130" s="4" t="s">
        <v>7908</v>
      </c>
      <c r="H1130" s="4" t="s">
        <v>1437</v>
      </c>
      <c r="I1130" s="4" t="s">
        <v>1438</v>
      </c>
      <c r="J1130" s="4" t="s">
        <v>7909</v>
      </c>
      <c r="K1130" s="139">
        <v>494716678</v>
      </c>
      <c r="L1130" s="139">
        <v>494716678</v>
      </c>
      <c r="M1130" s="4" t="s">
        <v>6736</v>
      </c>
      <c r="N1130" s="4" t="s">
        <v>2587</v>
      </c>
      <c r="O1130" s="4" t="s">
        <v>2773</v>
      </c>
      <c r="P1130" s="186">
        <f t="shared" si="103"/>
        <v>494716678</v>
      </c>
      <c r="Q1130" s="186">
        <f t="shared" si="106"/>
        <v>0</v>
      </c>
      <c r="R1130" s="4">
        <v>67</v>
      </c>
      <c r="S1130" s="4" t="s">
        <v>70</v>
      </c>
      <c r="T1130" s="4" t="s">
        <v>70</v>
      </c>
      <c r="U1130" s="140">
        <v>45341</v>
      </c>
      <c r="V1130" s="4" t="s">
        <v>1884</v>
      </c>
      <c r="W1130" s="4" t="s">
        <v>1954</v>
      </c>
      <c r="X1130" s="146" t="s">
        <v>70</v>
      </c>
      <c r="Y1130" s="140">
        <v>45349</v>
      </c>
      <c r="Z1130" s="4" t="s">
        <v>1888</v>
      </c>
      <c r="AA1130" s="4" t="s">
        <v>1886</v>
      </c>
      <c r="AB1130" s="141">
        <f t="shared" si="104"/>
        <v>494716678</v>
      </c>
      <c r="AC1130" s="142">
        <f t="shared" si="105"/>
        <v>0</v>
      </c>
      <c r="AD1130" s="4"/>
      <c r="AE1130" s="4" t="s">
        <v>2037</v>
      </c>
      <c r="AF1130" s="252" t="s">
        <v>7801</v>
      </c>
      <c r="AG1130" s="4"/>
      <c r="AH1130" s="4"/>
      <c r="AI1130" s="4"/>
      <c r="AJ1130" s="4"/>
      <c r="AK1130" s="4"/>
      <c r="AL1130" s="1">
        <v>45353</v>
      </c>
    </row>
    <row r="1131" spans="2:38">
      <c r="B1131" s="175" t="s">
        <v>5175</v>
      </c>
      <c r="C1131" s="174" t="s">
        <v>160</v>
      </c>
      <c r="D1131" s="4" t="s">
        <v>2550</v>
      </c>
      <c r="E1131" s="4" t="s">
        <v>1831</v>
      </c>
      <c r="F1131" s="4" t="s">
        <v>1060</v>
      </c>
      <c r="G1131" s="4" t="s">
        <v>7910</v>
      </c>
      <c r="H1131" s="4" t="s">
        <v>1437</v>
      </c>
      <c r="I1131" s="4" t="s">
        <v>1438</v>
      </c>
      <c r="J1131" s="4" t="s">
        <v>7911</v>
      </c>
      <c r="K1131" s="139">
        <v>1470621273</v>
      </c>
      <c r="L1131" s="139">
        <v>1470621273</v>
      </c>
      <c r="M1131" s="4" t="s">
        <v>6736</v>
      </c>
      <c r="N1131" s="4" t="s">
        <v>2705</v>
      </c>
      <c r="O1131" s="4" t="s">
        <v>3233</v>
      </c>
      <c r="P1131" s="186">
        <f t="shared" si="103"/>
        <v>1470621273</v>
      </c>
      <c r="Q1131" s="186">
        <f t="shared" si="106"/>
        <v>0</v>
      </c>
      <c r="R1131" s="4">
        <v>67</v>
      </c>
      <c r="S1131" s="4" t="s">
        <v>70</v>
      </c>
      <c r="T1131" s="4" t="s">
        <v>70</v>
      </c>
      <c r="U1131" s="140">
        <v>45341</v>
      </c>
      <c r="V1131" s="4" t="s">
        <v>1884</v>
      </c>
      <c r="W1131" s="4" t="s">
        <v>1954</v>
      </c>
      <c r="X1131" s="146" t="s">
        <v>70</v>
      </c>
      <c r="Y1131" s="140">
        <v>45349</v>
      </c>
      <c r="Z1131" s="4" t="s">
        <v>1888</v>
      </c>
      <c r="AA1131" s="4" t="s">
        <v>1886</v>
      </c>
      <c r="AB1131" s="141">
        <f t="shared" si="104"/>
        <v>1470621273</v>
      </c>
      <c r="AC1131" s="142">
        <f t="shared" si="105"/>
        <v>0</v>
      </c>
      <c r="AD1131" s="4"/>
      <c r="AE1131" s="4" t="s">
        <v>2037</v>
      </c>
      <c r="AF1131" s="252" t="s">
        <v>7801</v>
      </c>
      <c r="AG1131" s="4"/>
      <c r="AH1131" s="4"/>
      <c r="AI1131" s="4"/>
      <c r="AJ1131" s="4"/>
      <c r="AK1131" s="4"/>
      <c r="AL1131" s="1">
        <v>45353</v>
      </c>
    </row>
    <row r="1132" spans="2:38">
      <c r="B1132" s="175" t="s">
        <v>5175</v>
      </c>
      <c r="C1132" s="174" t="s">
        <v>160</v>
      </c>
      <c r="D1132" s="4" t="s">
        <v>2550</v>
      </c>
      <c r="E1132" s="4" t="s">
        <v>1831</v>
      </c>
      <c r="F1132" s="4" t="s">
        <v>1060</v>
      </c>
      <c r="G1132" s="4" t="s">
        <v>7912</v>
      </c>
      <c r="H1132" s="4" t="s">
        <v>1437</v>
      </c>
      <c r="I1132" s="4" t="s">
        <v>1438</v>
      </c>
      <c r="J1132" s="4" t="s">
        <v>7913</v>
      </c>
      <c r="K1132" s="139">
        <v>2327753767</v>
      </c>
      <c r="L1132" s="139">
        <v>2327753767</v>
      </c>
      <c r="M1132" s="4" t="s">
        <v>6736</v>
      </c>
      <c r="N1132" s="4" t="s">
        <v>1864</v>
      </c>
      <c r="O1132" s="4" t="s">
        <v>3294</v>
      </c>
      <c r="P1132" s="186">
        <f t="shared" si="103"/>
        <v>2327753767</v>
      </c>
      <c r="Q1132" s="186">
        <f t="shared" si="106"/>
        <v>0</v>
      </c>
      <c r="R1132" s="4">
        <v>67</v>
      </c>
      <c r="S1132" s="4" t="s">
        <v>70</v>
      </c>
      <c r="T1132" s="4" t="s">
        <v>70</v>
      </c>
      <c r="U1132" s="140">
        <v>45341</v>
      </c>
      <c r="V1132" s="4" t="s">
        <v>1884</v>
      </c>
      <c r="W1132" s="4" t="s">
        <v>1954</v>
      </c>
      <c r="X1132" s="146" t="s">
        <v>70</v>
      </c>
      <c r="Y1132" s="140">
        <v>45349</v>
      </c>
      <c r="Z1132" s="4" t="s">
        <v>1888</v>
      </c>
      <c r="AA1132" s="4" t="s">
        <v>1886</v>
      </c>
      <c r="AB1132" s="141">
        <f t="shared" si="104"/>
        <v>2327753767</v>
      </c>
      <c r="AC1132" s="142">
        <f t="shared" si="105"/>
        <v>0</v>
      </c>
      <c r="AD1132" s="4"/>
      <c r="AE1132" s="4" t="s">
        <v>2037</v>
      </c>
      <c r="AF1132" s="252" t="s">
        <v>7801</v>
      </c>
      <c r="AG1132" s="4"/>
      <c r="AH1132" s="4"/>
      <c r="AI1132" s="4"/>
      <c r="AJ1132" s="4"/>
      <c r="AK1132" s="4"/>
      <c r="AL1132" s="1">
        <v>45353</v>
      </c>
    </row>
    <row r="1133" spans="2:38">
      <c r="B1133" s="145" t="s">
        <v>5175</v>
      </c>
      <c r="C1133" s="4" t="s">
        <v>160</v>
      </c>
      <c r="D1133" s="4" t="s">
        <v>2550</v>
      </c>
      <c r="E1133" s="4" t="s">
        <v>1831</v>
      </c>
      <c r="F1133" s="4" t="s">
        <v>1060</v>
      </c>
      <c r="G1133" s="4" t="s">
        <v>7914</v>
      </c>
      <c r="H1133" s="4" t="s">
        <v>1157</v>
      </c>
      <c r="I1133" s="4" t="s">
        <v>1183</v>
      </c>
      <c r="J1133" s="4" t="s">
        <v>7915</v>
      </c>
      <c r="K1133" s="139">
        <v>150000000000</v>
      </c>
      <c r="L1133" s="139">
        <v>150000000000</v>
      </c>
      <c r="M1133" s="4" t="s">
        <v>5873</v>
      </c>
      <c r="N1133" s="4" t="s">
        <v>2876</v>
      </c>
      <c r="O1133" s="4" t="s">
        <v>3795</v>
      </c>
      <c r="P1133" s="186">
        <f t="shared" si="103"/>
        <v>150000000000</v>
      </c>
      <c r="Q1133" s="186">
        <f t="shared" ref="Q1133:Q1134" si="107">P1133-K1133</f>
        <v>0</v>
      </c>
      <c r="R1133" s="4">
        <v>188</v>
      </c>
      <c r="S1133" s="174" t="s">
        <v>70</v>
      </c>
      <c r="T1133" s="4" t="s">
        <v>70</v>
      </c>
      <c r="U1133" s="140">
        <v>45348</v>
      </c>
      <c r="V1133" s="4" t="s">
        <v>1887</v>
      </c>
      <c r="W1133" s="4" t="s">
        <v>1954</v>
      </c>
      <c r="X1133" s="4" t="s">
        <v>70</v>
      </c>
      <c r="Y1133" s="4" t="s">
        <v>3521</v>
      </c>
      <c r="Z1133" s="4" t="s">
        <v>1885</v>
      </c>
      <c r="AA1133" s="4" t="s">
        <v>1886</v>
      </c>
      <c r="AB1133" s="141">
        <f t="shared" si="104"/>
        <v>150000000000</v>
      </c>
      <c r="AC1133" s="142">
        <f t="shared" si="105"/>
        <v>0</v>
      </c>
      <c r="AD1133" s="4"/>
      <c r="AE1133" s="4" t="s">
        <v>2037</v>
      </c>
      <c r="AF1133" s="144" t="s">
        <v>8297</v>
      </c>
      <c r="AG1133" s="4"/>
      <c r="AH1133" s="4"/>
      <c r="AI1133" s="4"/>
      <c r="AJ1133" s="4"/>
      <c r="AK1133" s="4"/>
      <c r="AL1133" t="s">
        <v>6388</v>
      </c>
    </row>
    <row r="1134" spans="2:38">
      <c r="B1134" s="145" t="s">
        <v>5175</v>
      </c>
      <c r="C1134" s="4" t="s">
        <v>160</v>
      </c>
      <c r="D1134" s="4" t="s">
        <v>2550</v>
      </c>
      <c r="E1134" s="4" t="s">
        <v>1831</v>
      </c>
      <c r="F1134" s="4" t="s">
        <v>1060</v>
      </c>
      <c r="G1134" s="4" t="s">
        <v>7916</v>
      </c>
      <c r="H1134" s="4" t="s">
        <v>1157</v>
      </c>
      <c r="I1134" s="4" t="s">
        <v>1183</v>
      </c>
      <c r="J1134" s="4" t="s">
        <v>7917</v>
      </c>
      <c r="K1134" s="139">
        <v>140000000000</v>
      </c>
      <c r="L1134" s="139">
        <v>140000000000</v>
      </c>
      <c r="M1134" s="4" t="s">
        <v>5873</v>
      </c>
      <c r="N1134" s="4" t="s">
        <v>2212</v>
      </c>
      <c r="O1134" s="4" t="s">
        <v>3795</v>
      </c>
      <c r="P1134" s="186">
        <f t="shared" si="103"/>
        <v>140000000000</v>
      </c>
      <c r="Q1134" s="186">
        <f t="shared" si="107"/>
        <v>0</v>
      </c>
      <c r="R1134" s="4">
        <v>188</v>
      </c>
      <c r="S1134" s="174" t="s">
        <v>70</v>
      </c>
      <c r="T1134" s="4" t="s">
        <v>70</v>
      </c>
      <c r="U1134" s="140">
        <v>45348</v>
      </c>
      <c r="V1134" s="4" t="s">
        <v>1887</v>
      </c>
      <c r="W1134" s="4" t="s">
        <v>1954</v>
      </c>
      <c r="X1134" s="4" t="s">
        <v>70</v>
      </c>
      <c r="Y1134" s="4" t="s">
        <v>3521</v>
      </c>
      <c r="Z1134" s="4" t="s">
        <v>1885</v>
      </c>
      <c r="AA1134" s="4" t="s">
        <v>1886</v>
      </c>
      <c r="AB1134" s="141">
        <f t="shared" si="104"/>
        <v>140000000000</v>
      </c>
      <c r="AC1134" s="142">
        <f t="shared" si="105"/>
        <v>0</v>
      </c>
      <c r="AD1134" s="4"/>
      <c r="AE1134" s="4" t="s">
        <v>2037</v>
      </c>
      <c r="AF1134" s="144" t="s">
        <v>8297</v>
      </c>
      <c r="AG1134" s="4"/>
      <c r="AH1134" s="4"/>
      <c r="AI1134" s="4"/>
      <c r="AJ1134" s="4"/>
      <c r="AK1134" s="4"/>
      <c r="AL1134" t="s">
        <v>6388</v>
      </c>
    </row>
    <row r="1135" spans="2:38">
      <c r="B1135" s="175" t="s">
        <v>5175</v>
      </c>
      <c r="C1135" s="174" t="s">
        <v>160</v>
      </c>
      <c r="D1135" s="4" t="s">
        <v>2550</v>
      </c>
      <c r="E1135" s="4" t="s">
        <v>1831</v>
      </c>
      <c r="F1135" s="4" t="s">
        <v>1060</v>
      </c>
      <c r="G1135" s="4" t="s">
        <v>7918</v>
      </c>
      <c r="H1135" s="4" t="s">
        <v>1441</v>
      </c>
      <c r="I1135" s="4" t="s">
        <v>1442</v>
      </c>
      <c r="J1135" s="4" t="s">
        <v>7919</v>
      </c>
      <c r="K1135" s="139">
        <v>15240296127</v>
      </c>
      <c r="L1135" s="139">
        <v>15240296127</v>
      </c>
      <c r="M1135" s="4" t="s">
        <v>5873</v>
      </c>
      <c r="N1135" s="4" t="s">
        <v>7920</v>
      </c>
      <c r="O1135" s="4" t="s">
        <v>7921</v>
      </c>
      <c r="P1135" s="186">
        <f t="shared" si="103"/>
        <v>15240296127</v>
      </c>
      <c r="Q1135" s="186">
        <f>K1135-P1135</f>
        <v>0</v>
      </c>
      <c r="R1135" s="4">
        <v>62</v>
      </c>
      <c r="S1135" s="4" t="s">
        <v>70</v>
      </c>
      <c r="T1135" s="4" t="s">
        <v>70</v>
      </c>
      <c r="U1135" s="140">
        <v>45341</v>
      </c>
      <c r="V1135" s="4" t="s">
        <v>1884</v>
      </c>
      <c r="W1135" s="4" t="s">
        <v>1954</v>
      </c>
      <c r="X1135" s="146" t="s">
        <v>70</v>
      </c>
      <c r="Y1135" s="140">
        <v>45364</v>
      </c>
      <c r="Z1135" s="4" t="s">
        <v>1885</v>
      </c>
      <c r="AA1135" s="4" t="s">
        <v>1886</v>
      </c>
      <c r="AB1135" s="141">
        <f t="shared" si="104"/>
        <v>15240296127</v>
      </c>
      <c r="AC1135" s="142">
        <f t="shared" si="105"/>
        <v>0</v>
      </c>
      <c r="AD1135" s="4"/>
      <c r="AE1135" s="4" t="s">
        <v>2037</v>
      </c>
      <c r="AF1135" s="252" t="s">
        <v>7922</v>
      </c>
      <c r="AG1135" s="4"/>
      <c r="AH1135" s="4"/>
      <c r="AI1135" s="4"/>
      <c r="AJ1135" s="4"/>
      <c r="AK1135" s="4"/>
    </row>
    <row r="1136" spans="2:38">
      <c r="B1136" s="175" t="s">
        <v>5175</v>
      </c>
      <c r="C1136" s="174" t="s">
        <v>160</v>
      </c>
      <c r="D1136" s="4" t="s">
        <v>2550</v>
      </c>
      <c r="E1136" s="4" t="s">
        <v>1831</v>
      </c>
      <c r="F1136" s="4" t="s">
        <v>1060</v>
      </c>
      <c r="G1136" s="4" t="s">
        <v>7923</v>
      </c>
      <c r="H1136" s="4" t="s">
        <v>1441</v>
      </c>
      <c r="I1136" s="4" t="s">
        <v>1442</v>
      </c>
      <c r="J1136" s="4" t="s">
        <v>7924</v>
      </c>
      <c r="K1136" s="139">
        <v>45720888372</v>
      </c>
      <c r="L1136" s="139">
        <v>45720888372</v>
      </c>
      <c r="M1136" s="4" t="s">
        <v>5873</v>
      </c>
      <c r="N1136" s="4" t="s">
        <v>4868</v>
      </c>
      <c r="O1136" s="4" t="s">
        <v>7921</v>
      </c>
      <c r="P1136" s="186">
        <f t="shared" si="103"/>
        <v>45720888372</v>
      </c>
      <c r="Q1136" s="186">
        <f>K1136-P1136</f>
        <v>0</v>
      </c>
      <c r="R1136" s="4">
        <v>62</v>
      </c>
      <c r="S1136" s="4" t="s">
        <v>70</v>
      </c>
      <c r="T1136" s="4" t="s">
        <v>70</v>
      </c>
      <c r="U1136" s="140">
        <v>45341</v>
      </c>
      <c r="V1136" s="4" t="s">
        <v>1884</v>
      </c>
      <c r="W1136" s="4" t="s">
        <v>1954</v>
      </c>
      <c r="X1136" s="146" t="s">
        <v>70</v>
      </c>
      <c r="Y1136" s="140">
        <v>45364</v>
      </c>
      <c r="Z1136" s="4" t="s">
        <v>1885</v>
      </c>
      <c r="AA1136" s="4" t="s">
        <v>1886</v>
      </c>
      <c r="AB1136" s="141">
        <f t="shared" si="104"/>
        <v>45720888372</v>
      </c>
      <c r="AC1136" s="142">
        <f t="shared" si="105"/>
        <v>0</v>
      </c>
      <c r="AD1136" s="4"/>
      <c r="AE1136" s="4" t="s">
        <v>2037</v>
      </c>
      <c r="AF1136" s="252" t="s">
        <v>7922</v>
      </c>
      <c r="AG1136" s="4"/>
      <c r="AH1136" s="4"/>
      <c r="AI1136" s="4"/>
      <c r="AJ1136" s="4"/>
      <c r="AK1136" s="4"/>
    </row>
    <row r="1137" spans="2:38">
      <c r="B1137" s="145" t="s">
        <v>5175</v>
      </c>
      <c r="C1137" s="4" t="s">
        <v>160</v>
      </c>
      <c r="D1137" s="4" t="s">
        <v>2550</v>
      </c>
      <c r="E1137" s="4" t="s">
        <v>1831</v>
      </c>
      <c r="F1137" s="4" t="s">
        <v>1060</v>
      </c>
      <c r="G1137" s="4" t="s">
        <v>7925</v>
      </c>
      <c r="H1137" s="4" t="s">
        <v>1425</v>
      </c>
      <c r="I1137" s="4" t="s">
        <v>1426</v>
      </c>
      <c r="J1137" s="4" t="s">
        <v>7926</v>
      </c>
      <c r="K1137" s="139">
        <v>6436551258</v>
      </c>
      <c r="L1137" s="139">
        <v>6436551258</v>
      </c>
      <c r="M1137" s="4" t="s">
        <v>5184</v>
      </c>
      <c r="N1137" s="4" t="s">
        <v>3229</v>
      </c>
      <c r="O1137" s="4" t="s">
        <v>7927</v>
      </c>
      <c r="P1137" s="186">
        <f t="shared" si="103"/>
        <v>6436551258</v>
      </c>
      <c r="Q1137" s="186">
        <f>K1137-P1137</f>
        <v>0</v>
      </c>
      <c r="R1137" s="4">
        <v>142</v>
      </c>
      <c r="S1137" s="4" t="s">
        <v>70</v>
      </c>
      <c r="T1137" s="4" t="s">
        <v>70</v>
      </c>
      <c r="U1137" s="140">
        <v>45352</v>
      </c>
      <c r="V1137" s="4" t="s">
        <v>1884</v>
      </c>
      <c r="W1137" s="4" t="s">
        <v>1954</v>
      </c>
      <c r="X1137" s="146" t="s">
        <v>70</v>
      </c>
      <c r="Y1137" s="95">
        <v>45353</v>
      </c>
      <c r="Z1137" s="4" t="s">
        <v>1888</v>
      </c>
      <c r="AA1137" s="4" t="s">
        <v>1886</v>
      </c>
      <c r="AB1137" s="141">
        <f t="shared" si="104"/>
        <v>6436551258</v>
      </c>
      <c r="AC1137" s="142">
        <f t="shared" si="105"/>
        <v>0</v>
      </c>
      <c r="AD1137" s="4"/>
      <c r="AE1137" s="4" t="s">
        <v>2037</v>
      </c>
      <c r="AF1137" s="252" t="s">
        <v>7928</v>
      </c>
      <c r="AG1137" s="4"/>
      <c r="AH1137" s="4"/>
      <c r="AI1137" s="4"/>
      <c r="AJ1137" s="4"/>
      <c r="AK1137" s="4"/>
      <c r="AL1137" s="95">
        <v>45353</v>
      </c>
    </row>
    <row r="1138" spans="2:38">
      <c r="B1138" s="145" t="s">
        <v>5175</v>
      </c>
      <c r="C1138" s="4" t="s">
        <v>160</v>
      </c>
      <c r="D1138" s="4" t="s">
        <v>2550</v>
      </c>
      <c r="E1138" s="4" t="s">
        <v>1831</v>
      </c>
      <c r="F1138" s="4" t="s">
        <v>1060</v>
      </c>
      <c r="G1138" s="4" t="s">
        <v>7929</v>
      </c>
      <c r="H1138" s="4" t="s">
        <v>1425</v>
      </c>
      <c r="I1138" s="4" t="s">
        <v>1426</v>
      </c>
      <c r="J1138" s="4" t="s">
        <v>7930</v>
      </c>
      <c r="K1138" s="139">
        <v>5206250000</v>
      </c>
      <c r="L1138" s="139">
        <v>5206250000</v>
      </c>
      <c r="M1138" s="4" t="s">
        <v>5184</v>
      </c>
      <c r="N1138" s="4" t="s">
        <v>3049</v>
      </c>
      <c r="O1138" s="4" t="s">
        <v>7927</v>
      </c>
      <c r="P1138" s="186">
        <f t="shared" si="103"/>
        <v>5206250000</v>
      </c>
      <c r="Q1138" s="186">
        <f t="shared" ref="Q1138:Q1142" si="108">K1138-P1138</f>
        <v>0</v>
      </c>
      <c r="R1138" s="4">
        <v>142</v>
      </c>
      <c r="S1138" s="4" t="s">
        <v>70</v>
      </c>
      <c r="T1138" s="4" t="s">
        <v>70</v>
      </c>
      <c r="U1138" s="140">
        <v>45352</v>
      </c>
      <c r="V1138" s="4" t="s">
        <v>1884</v>
      </c>
      <c r="W1138" s="4" t="s">
        <v>1954</v>
      </c>
      <c r="X1138" s="146" t="s">
        <v>70</v>
      </c>
      <c r="Y1138" s="95">
        <v>45353</v>
      </c>
      <c r="Z1138" s="4" t="s">
        <v>1888</v>
      </c>
      <c r="AA1138" s="4" t="s">
        <v>1886</v>
      </c>
      <c r="AB1138" s="141">
        <f t="shared" si="104"/>
        <v>5206250000</v>
      </c>
      <c r="AC1138" s="142">
        <f t="shared" si="105"/>
        <v>0</v>
      </c>
      <c r="AD1138" s="4"/>
      <c r="AE1138" s="4" t="s">
        <v>2037</v>
      </c>
      <c r="AF1138" s="252" t="s">
        <v>7928</v>
      </c>
      <c r="AG1138" s="4"/>
      <c r="AH1138" s="4"/>
      <c r="AI1138" s="4"/>
      <c r="AJ1138" s="4"/>
      <c r="AK1138" s="4"/>
      <c r="AL1138" s="95">
        <v>45353</v>
      </c>
    </row>
    <row r="1139" spans="2:38">
      <c r="B1139" s="145" t="s">
        <v>5175</v>
      </c>
      <c r="C1139" s="4" t="s">
        <v>160</v>
      </c>
      <c r="D1139" s="4" t="s">
        <v>2550</v>
      </c>
      <c r="E1139" s="4" t="s">
        <v>1831</v>
      </c>
      <c r="F1139" s="4" t="s">
        <v>1060</v>
      </c>
      <c r="G1139" s="4" t="s">
        <v>7931</v>
      </c>
      <c r="H1139" s="4" t="s">
        <v>1425</v>
      </c>
      <c r="I1139" s="4" t="s">
        <v>1426</v>
      </c>
      <c r="J1139" s="4" t="s">
        <v>7932</v>
      </c>
      <c r="K1139" s="139">
        <v>14166666668</v>
      </c>
      <c r="L1139" s="139">
        <v>14166666668</v>
      </c>
      <c r="M1139" s="4" t="s">
        <v>5184</v>
      </c>
      <c r="N1139" s="4" t="s">
        <v>7933</v>
      </c>
      <c r="O1139" s="4" t="s">
        <v>7927</v>
      </c>
      <c r="P1139" s="186">
        <f t="shared" si="103"/>
        <v>14166666668</v>
      </c>
      <c r="Q1139" s="186">
        <f t="shared" si="108"/>
        <v>0</v>
      </c>
      <c r="R1139" s="4">
        <v>142</v>
      </c>
      <c r="S1139" s="4" t="s">
        <v>70</v>
      </c>
      <c r="T1139" s="4" t="s">
        <v>70</v>
      </c>
      <c r="U1139" s="140">
        <v>45352</v>
      </c>
      <c r="V1139" s="4" t="s">
        <v>1884</v>
      </c>
      <c r="W1139" s="4" t="s">
        <v>1954</v>
      </c>
      <c r="X1139" s="146" t="s">
        <v>70</v>
      </c>
      <c r="Y1139" s="95">
        <v>45353</v>
      </c>
      <c r="Z1139" s="4" t="s">
        <v>1888</v>
      </c>
      <c r="AA1139" s="4" t="s">
        <v>1886</v>
      </c>
      <c r="AB1139" s="141">
        <f t="shared" si="104"/>
        <v>14166666668</v>
      </c>
      <c r="AC1139" s="142">
        <f t="shared" si="105"/>
        <v>0</v>
      </c>
      <c r="AD1139" s="4"/>
      <c r="AE1139" s="4" t="s">
        <v>2037</v>
      </c>
      <c r="AF1139" s="252" t="s">
        <v>7928</v>
      </c>
      <c r="AG1139" s="4"/>
      <c r="AH1139" s="4"/>
      <c r="AI1139" s="4"/>
      <c r="AJ1139" s="4"/>
      <c r="AK1139" s="4"/>
      <c r="AL1139" s="95">
        <v>45353</v>
      </c>
    </row>
    <row r="1140" spans="2:38">
      <c r="B1140" s="145" t="s">
        <v>5175</v>
      </c>
      <c r="C1140" s="4" t="s">
        <v>160</v>
      </c>
      <c r="D1140" s="4" t="s">
        <v>2550</v>
      </c>
      <c r="E1140" s="4" t="s">
        <v>1831</v>
      </c>
      <c r="F1140" s="4" t="s">
        <v>1060</v>
      </c>
      <c r="G1140" s="4" t="s">
        <v>7934</v>
      </c>
      <c r="H1140" s="4" t="s">
        <v>1425</v>
      </c>
      <c r="I1140" s="4" t="s">
        <v>1426</v>
      </c>
      <c r="J1140" s="4" t="s">
        <v>7935</v>
      </c>
      <c r="K1140" s="139">
        <v>18888888888</v>
      </c>
      <c r="L1140" s="139">
        <v>18888888888</v>
      </c>
      <c r="M1140" s="4" t="s">
        <v>5184</v>
      </c>
      <c r="N1140" s="4" t="s">
        <v>7936</v>
      </c>
      <c r="O1140" s="4" t="s">
        <v>7927</v>
      </c>
      <c r="P1140" s="186">
        <f t="shared" si="103"/>
        <v>18888888888</v>
      </c>
      <c r="Q1140" s="186">
        <f t="shared" si="108"/>
        <v>0</v>
      </c>
      <c r="R1140" s="4">
        <v>142</v>
      </c>
      <c r="S1140" s="4" t="s">
        <v>70</v>
      </c>
      <c r="T1140" s="4" t="s">
        <v>70</v>
      </c>
      <c r="U1140" s="140">
        <v>45352</v>
      </c>
      <c r="V1140" s="4" t="s">
        <v>1884</v>
      </c>
      <c r="W1140" s="4" t="s">
        <v>1954</v>
      </c>
      <c r="X1140" s="146" t="s">
        <v>70</v>
      </c>
      <c r="Y1140" s="95">
        <v>45353</v>
      </c>
      <c r="Z1140" s="4" t="s">
        <v>1888</v>
      </c>
      <c r="AA1140" s="4" t="s">
        <v>1886</v>
      </c>
      <c r="AB1140" s="141">
        <f t="shared" si="104"/>
        <v>18888888888</v>
      </c>
      <c r="AC1140" s="142">
        <f t="shared" si="105"/>
        <v>0</v>
      </c>
      <c r="AD1140" s="4"/>
      <c r="AE1140" s="4" t="s">
        <v>2037</v>
      </c>
      <c r="AF1140" s="252" t="s">
        <v>7928</v>
      </c>
      <c r="AG1140" s="4"/>
      <c r="AH1140" s="4"/>
      <c r="AI1140" s="4"/>
      <c r="AJ1140" s="4"/>
      <c r="AK1140" s="4"/>
      <c r="AL1140" s="95">
        <v>45353</v>
      </c>
    </row>
    <row r="1141" spans="2:38">
      <c r="B1141" s="145" t="s">
        <v>5175</v>
      </c>
      <c r="C1141" s="4" t="s">
        <v>160</v>
      </c>
      <c r="D1141" s="4" t="s">
        <v>2550</v>
      </c>
      <c r="E1141" s="4" t="s">
        <v>1831</v>
      </c>
      <c r="F1141" s="4" t="s">
        <v>1060</v>
      </c>
      <c r="G1141" s="4" t="s">
        <v>7937</v>
      </c>
      <c r="H1141" s="4" t="s">
        <v>1425</v>
      </c>
      <c r="I1141" s="4" t="s">
        <v>1426</v>
      </c>
      <c r="J1141" s="4" t="s">
        <v>7938</v>
      </c>
      <c r="K1141" s="139">
        <v>17150041662</v>
      </c>
      <c r="L1141" s="139">
        <v>17150041662</v>
      </c>
      <c r="M1141" s="4" t="s">
        <v>5184</v>
      </c>
      <c r="N1141" s="4" t="s">
        <v>2608</v>
      </c>
      <c r="O1141" s="4" t="s">
        <v>7927</v>
      </c>
      <c r="P1141" s="186">
        <f t="shared" si="103"/>
        <v>17150041662</v>
      </c>
      <c r="Q1141" s="186">
        <f t="shared" si="108"/>
        <v>0</v>
      </c>
      <c r="R1141" s="4">
        <v>142</v>
      </c>
      <c r="S1141" s="4" t="s">
        <v>70</v>
      </c>
      <c r="T1141" s="4" t="s">
        <v>70</v>
      </c>
      <c r="U1141" s="140">
        <v>45352</v>
      </c>
      <c r="V1141" s="4" t="s">
        <v>1884</v>
      </c>
      <c r="W1141" s="4" t="s">
        <v>1954</v>
      </c>
      <c r="X1141" s="146" t="s">
        <v>70</v>
      </c>
      <c r="Y1141" s="95">
        <v>45353</v>
      </c>
      <c r="Z1141" s="4" t="s">
        <v>1888</v>
      </c>
      <c r="AA1141" s="4" t="s">
        <v>1886</v>
      </c>
      <c r="AB1141" s="141">
        <f t="shared" si="104"/>
        <v>17150041662</v>
      </c>
      <c r="AC1141" s="142">
        <f t="shared" si="105"/>
        <v>0</v>
      </c>
      <c r="AD1141" s="4"/>
      <c r="AE1141" s="4" t="s">
        <v>2037</v>
      </c>
      <c r="AF1141" s="252" t="s">
        <v>7928</v>
      </c>
      <c r="AG1141" s="4"/>
      <c r="AH1141" s="4"/>
      <c r="AI1141" s="4"/>
      <c r="AJ1141" s="4"/>
      <c r="AK1141" s="4"/>
      <c r="AL1141" s="95">
        <v>45353</v>
      </c>
    </row>
    <row r="1142" spans="2:38">
      <c r="B1142" s="145" t="s">
        <v>5175</v>
      </c>
      <c r="C1142" s="4" t="s">
        <v>160</v>
      </c>
      <c r="D1142" s="4" t="s">
        <v>2550</v>
      </c>
      <c r="E1142" s="4" t="s">
        <v>1831</v>
      </c>
      <c r="F1142" s="4" t="s">
        <v>1060</v>
      </c>
      <c r="G1142" s="4" t="s">
        <v>7939</v>
      </c>
      <c r="H1142" s="4" t="s">
        <v>1425</v>
      </c>
      <c r="I1142" s="4" t="s">
        <v>1426</v>
      </c>
      <c r="J1142" s="4" t="s">
        <v>7940</v>
      </c>
      <c r="K1142" s="139">
        <v>9352221344</v>
      </c>
      <c r="L1142" s="139">
        <v>9352221344</v>
      </c>
      <c r="M1142" s="4" t="s">
        <v>5184</v>
      </c>
      <c r="N1142" s="4" t="s">
        <v>2850</v>
      </c>
      <c r="O1142" s="4" t="s">
        <v>7927</v>
      </c>
      <c r="P1142" s="186">
        <f t="shared" si="103"/>
        <v>9352221344</v>
      </c>
      <c r="Q1142" s="186">
        <f t="shared" si="108"/>
        <v>0</v>
      </c>
      <c r="R1142" s="4">
        <v>142</v>
      </c>
      <c r="S1142" s="4" t="s">
        <v>70</v>
      </c>
      <c r="T1142" s="4" t="s">
        <v>70</v>
      </c>
      <c r="U1142" s="140">
        <v>45352</v>
      </c>
      <c r="V1142" s="4" t="s">
        <v>1884</v>
      </c>
      <c r="W1142" s="4" t="s">
        <v>1954</v>
      </c>
      <c r="X1142" s="146" t="s">
        <v>70</v>
      </c>
      <c r="Y1142" s="95">
        <v>45353</v>
      </c>
      <c r="Z1142" s="4" t="s">
        <v>1888</v>
      </c>
      <c r="AA1142" s="4" t="s">
        <v>1886</v>
      </c>
      <c r="AB1142" s="141">
        <f t="shared" si="104"/>
        <v>9352221344</v>
      </c>
      <c r="AC1142" s="142">
        <f t="shared" si="105"/>
        <v>0</v>
      </c>
      <c r="AD1142" s="4"/>
      <c r="AE1142" s="4" t="s">
        <v>2037</v>
      </c>
      <c r="AF1142" s="252" t="s">
        <v>7928</v>
      </c>
      <c r="AG1142" s="4"/>
      <c r="AH1142" s="4"/>
      <c r="AI1142" s="4"/>
      <c r="AJ1142" s="4"/>
      <c r="AK1142" s="4"/>
      <c r="AL1142" s="95">
        <v>45353</v>
      </c>
    </row>
    <row r="1143" spans="2:38">
      <c r="B1143" s="175" t="s">
        <v>5175</v>
      </c>
      <c r="C1143" s="174" t="s">
        <v>160</v>
      </c>
      <c r="D1143" s="4" t="s">
        <v>2550</v>
      </c>
      <c r="E1143" s="4" t="s">
        <v>1831</v>
      </c>
      <c r="F1143" s="4" t="s">
        <v>1060</v>
      </c>
      <c r="G1143" s="4" t="s">
        <v>7941</v>
      </c>
      <c r="H1143" s="4" t="s">
        <v>1407</v>
      </c>
      <c r="I1143" s="4" t="s">
        <v>1408</v>
      </c>
      <c r="J1143" s="4" t="s">
        <v>7942</v>
      </c>
      <c r="K1143" s="139">
        <v>27724251124</v>
      </c>
      <c r="L1143" s="139">
        <v>27724251124</v>
      </c>
      <c r="M1143" s="4" t="s">
        <v>5873</v>
      </c>
      <c r="N1143" s="4" t="s">
        <v>6398</v>
      </c>
      <c r="O1143" s="4" t="s">
        <v>7943</v>
      </c>
      <c r="P1143" s="186">
        <f t="shared" si="103"/>
        <v>27724251124</v>
      </c>
      <c r="Q1143" s="186">
        <f>K1143-P1143</f>
        <v>0</v>
      </c>
      <c r="R1143" s="4">
        <v>63</v>
      </c>
      <c r="S1143" s="4" t="s">
        <v>70</v>
      </c>
      <c r="T1143" s="4" t="s">
        <v>70</v>
      </c>
      <c r="U1143" s="140">
        <v>45341</v>
      </c>
      <c r="V1143" s="4" t="s">
        <v>1884</v>
      </c>
      <c r="W1143" s="4" t="s">
        <v>1954</v>
      </c>
      <c r="X1143" s="146" t="s">
        <v>70</v>
      </c>
      <c r="Y1143" s="140">
        <v>45364</v>
      </c>
      <c r="Z1143" s="4" t="s">
        <v>1885</v>
      </c>
      <c r="AA1143" s="4" t="s">
        <v>1886</v>
      </c>
      <c r="AB1143" s="141">
        <f t="shared" si="104"/>
        <v>27724251124</v>
      </c>
      <c r="AC1143" s="142">
        <f t="shared" si="105"/>
        <v>0</v>
      </c>
      <c r="AD1143" s="4"/>
      <c r="AE1143" s="4" t="s">
        <v>2037</v>
      </c>
      <c r="AF1143" s="252" t="s">
        <v>7944</v>
      </c>
      <c r="AG1143" s="4"/>
      <c r="AH1143" s="4"/>
      <c r="AI1143" s="4"/>
      <c r="AJ1143" s="4"/>
      <c r="AK1143" s="4"/>
    </row>
    <row r="1144" spans="2:38">
      <c r="B1144" s="175" t="s">
        <v>5175</v>
      </c>
      <c r="C1144" s="174" t="s">
        <v>160</v>
      </c>
      <c r="D1144" s="4" t="s">
        <v>2550</v>
      </c>
      <c r="E1144" s="4" t="s">
        <v>1831</v>
      </c>
      <c r="F1144" s="4" t="s">
        <v>1060</v>
      </c>
      <c r="G1144" s="4" t="s">
        <v>7945</v>
      </c>
      <c r="H1144" s="4" t="s">
        <v>1407</v>
      </c>
      <c r="I1144" s="4" t="s">
        <v>1408</v>
      </c>
      <c r="J1144" s="4" t="s">
        <v>7946</v>
      </c>
      <c r="K1144" s="139">
        <v>106902449513</v>
      </c>
      <c r="L1144" s="139">
        <v>106902449513</v>
      </c>
      <c r="M1144" s="4" t="s">
        <v>5873</v>
      </c>
      <c r="N1144" s="4" t="s">
        <v>7947</v>
      </c>
      <c r="O1144" s="4" t="s">
        <v>7943</v>
      </c>
      <c r="P1144" s="186">
        <f t="shared" si="103"/>
        <v>106902449513</v>
      </c>
      <c r="Q1144" s="186">
        <f>K1144-P1144</f>
        <v>0</v>
      </c>
      <c r="R1144" s="4">
        <v>63</v>
      </c>
      <c r="S1144" s="4" t="s">
        <v>70</v>
      </c>
      <c r="T1144" s="4" t="s">
        <v>70</v>
      </c>
      <c r="U1144" s="140">
        <v>45341</v>
      </c>
      <c r="V1144" s="4" t="s">
        <v>1884</v>
      </c>
      <c r="W1144" s="4" t="s">
        <v>1954</v>
      </c>
      <c r="X1144" s="146" t="s">
        <v>70</v>
      </c>
      <c r="Y1144" s="140">
        <v>45364</v>
      </c>
      <c r="Z1144" s="4" t="s">
        <v>1885</v>
      </c>
      <c r="AA1144" s="4" t="s">
        <v>1886</v>
      </c>
      <c r="AB1144" s="141">
        <f t="shared" si="104"/>
        <v>106902449513</v>
      </c>
      <c r="AC1144" s="142">
        <f t="shared" si="105"/>
        <v>0</v>
      </c>
      <c r="AD1144" s="4"/>
      <c r="AE1144" s="4" t="s">
        <v>2037</v>
      </c>
      <c r="AF1144" s="252" t="s">
        <v>7944</v>
      </c>
      <c r="AG1144" s="4"/>
      <c r="AH1144" s="4"/>
      <c r="AI1144" s="4"/>
      <c r="AJ1144" s="4"/>
      <c r="AK1144" s="4"/>
    </row>
    <row r="1145" spans="2:38">
      <c r="B1145" s="145" t="s">
        <v>5175</v>
      </c>
      <c r="C1145" s="4" t="s">
        <v>160</v>
      </c>
      <c r="D1145" s="4" t="s">
        <v>2550</v>
      </c>
      <c r="E1145" s="4" t="s">
        <v>1831</v>
      </c>
      <c r="F1145" s="4" t="s">
        <v>1060</v>
      </c>
      <c r="G1145" s="4" t="s">
        <v>7948</v>
      </c>
      <c r="H1145" s="4" t="s">
        <v>1373</v>
      </c>
      <c r="I1145" s="4" t="s">
        <v>1374</v>
      </c>
      <c r="J1145" s="4" t="s">
        <v>7949</v>
      </c>
      <c r="K1145" s="139">
        <v>167000000000</v>
      </c>
      <c r="L1145" s="139">
        <v>167000000000</v>
      </c>
      <c r="M1145" s="4" t="s">
        <v>2545</v>
      </c>
      <c r="N1145" s="4" t="s">
        <v>7950</v>
      </c>
      <c r="O1145" s="4" t="s">
        <v>7951</v>
      </c>
      <c r="P1145" s="186">
        <f t="shared" si="103"/>
        <v>167000000000</v>
      </c>
      <c r="Q1145" s="186">
        <f>K1145-P1145</f>
        <v>0</v>
      </c>
      <c r="R1145" s="4">
        <v>146</v>
      </c>
      <c r="S1145" s="4" t="s">
        <v>70</v>
      </c>
      <c r="T1145" s="4" t="s">
        <v>70</v>
      </c>
      <c r="U1145" s="140">
        <v>45352</v>
      </c>
      <c r="V1145" s="4" t="s">
        <v>1884</v>
      </c>
      <c r="W1145" s="4" t="s">
        <v>1954</v>
      </c>
      <c r="X1145" s="4" t="s">
        <v>70</v>
      </c>
      <c r="Y1145" s="4" t="s">
        <v>3521</v>
      </c>
      <c r="Z1145" s="4" t="s">
        <v>1885</v>
      </c>
      <c r="AA1145" s="4" t="s">
        <v>1886</v>
      </c>
      <c r="AB1145" s="141">
        <f t="shared" si="104"/>
        <v>167000000000</v>
      </c>
      <c r="AC1145" s="142">
        <f t="shared" si="105"/>
        <v>0</v>
      </c>
      <c r="AD1145" s="4"/>
      <c r="AE1145" s="4" t="s">
        <v>2037</v>
      </c>
      <c r="AF1145" s="144" t="s">
        <v>7952</v>
      </c>
      <c r="AG1145" s="4"/>
      <c r="AH1145" s="4"/>
      <c r="AI1145" s="4"/>
      <c r="AJ1145" s="4"/>
      <c r="AK1145" s="4"/>
      <c r="AL1145" t="s">
        <v>6388</v>
      </c>
    </row>
    <row r="1146" spans="2:38">
      <c r="B1146" s="145" t="s">
        <v>5175</v>
      </c>
      <c r="C1146" s="4" t="s">
        <v>160</v>
      </c>
      <c r="D1146" s="4" t="s">
        <v>2550</v>
      </c>
      <c r="E1146" s="4" t="s">
        <v>1831</v>
      </c>
      <c r="F1146" s="4" t="s">
        <v>1060</v>
      </c>
      <c r="G1146" s="4" t="s">
        <v>7953</v>
      </c>
      <c r="H1146" s="4" t="s">
        <v>1373</v>
      </c>
      <c r="I1146" s="4" t="s">
        <v>1374</v>
      </c>
      <c r="J1146" s="4" t="s">
        <v>7954</v>
      </c>
      <c r="K1146" s="139">
        <v>180500000000</v>
      </c>
      <c r="L1146" s="139">
        <v>180500000000</v>
      </c>
      <c r="M1146" s="4" t="s">
        <v>2545</v>
      </c>
      <c r="N1146" s="4" t="s">
        <v>7955</v>
      </c>
      <c r="O1146" s="4" t="s">
        <v>7951</v>
      </c>
      <c r="P1146" s="186">
        <f t="shared" si="103"/>
        <v>180500000000</v>
      </c>
      <c r="Q1146" s="186">
        <f t="shared" ref="Q1146" si="109">K1146-P1146</f>
        <v>0</v>
      </c>
      <c r="R1146" s="4">
        <v>146</v>
      </c>
      <c r="S1146" s="4" t="s">
        <v>70</v>
      </c>
      <c r="T1146" s="4" t="s">
        <v>70</v>
      </c>
      <c r="U1146" s="140">
        <v>45352</v>
      </c>
      <c r="V1146" s="4" t="s">
        <v>1884</v>
      </c>
      <c r="W1146" s="4" t="s">
        <v>1954</v>
      </c>
      <c r="X1146" s="4" t="s">
        <v>70</v>
      </c>
      <c r="Y1146" s="4" t="s">
        <v>3521</v>
      </c>
      <c r="Z1146" s="4" t="s">
        <v>1885</v>
      </c>
      <c r="AA1146" s="4" t="s">
        <v>1886</v>
      </c>
      <c r="AB1146" s="141">
        <f t="shared" si="104"/>
        <v>180500000000</v>
      </c>
      <c r="AC1146" s="142">
        <f t="shared" si="105"/>
        <v>0</v>
      </c>
      <c r="AD1146" s="4"/>
      <c r="AE1146" s="4" t="s">
        <v>2037</v>
      </c>
      <c r="AF1146" s="144" t="s">
        <v>7952</v>
      </c>
      <c r="AG1146" s="4"/>
      <c r="AH1146" s="4"/>
      <c r="AI1146" s="4"/>
      <c r="AJ1146" s="4"/>
      <c r="AK1146" s="4"/>
      <c r="AL1146" t="s">
        <v>6388</v>
      </c>
    </row>
    <row r="1147" spans="2:38">
      <c r="B1147" s="175" t="s">
        <v>5175</v>
      </c>
      <c r="C1147" s="174" t="s">
        <v>160</v>
      </c>
      <c r="D1147" s="4" t="s">
        <v>2550</v>
      </c>
      <c r="E1147" s="4" t="s">
        <v>1831</v>
      </c>
      <c r="F1147" s="4" t="s">
        <v>1060</v>
      </c>
      <c r="G1147" s="4" t="s">
        <v>7956</v>
      </c>
      <c r="H1147" s="4" t="s">
        <v>1449</v>
      </c>
      <c r="I1147" s="4" t="s">
        <v>1450</v>
      </c>
      <c r="J1147" s="4" t="s">
        <v>7957</v>
      </c>
      <c r="K1147" s="139">
        <v>3599764863</v>
      </c>
      <c r="L1147" s="139">
        <v>3599764863</v>
      </c>
      <c r="M1147" s="4" t="s">
        <v>5203</v>
      </c>
      <c r="N1147" s="4" t="s">
        <v>6901</v>
      </c>
      <c r="O1147" s="4" t="s">
        <v>7958</v>
      </c>
      <c r="P1147" s="186">
        <f t="shared" si="103"/>
        <v>3599764863</v>
      </c>
      <c r="Q1147" s="186">
        <f t="shared" ref="Q1147:Q1178" si="110">K1147-P1147</f>
        <v>0</v>
      </c>
      <c r="R1147" s="4">
        <v>61</v>
      </c>
      <c r="S1147" s="4" t="s">
        <v>70</v>
      </c>
      <c r="T1147" s="4" t="s">
        <v>70</v>
      </c>
      <c r="U1147" s="140">
        <v>45341</v>
      </c>
      <c r="V1147" s="4" t="s">
        <v>1884</v>
      </c>
      <c r="W1147" s="4" t="s">
        <v>1954</v>
      </c>
      <c r="X1147" s="146" t="s">
        <v>70</v>
      </c>
      <c r="Y1147" s="140">
        <v>45371</v>
      </c>
      <c r="Z1147" s="4" t="s">
        <v>1885</v>
      </c>
      <c r="AA1147" s="4" t="s">
        <v>1886</v>
      </c>
      <c r="AB1147" s="141">
        <f t="shared" si="104"/>
        <v>3599764863</v>
      </c>
      <c r="AC1147" s="142">
        <f t="shared" si="105"/>
        <v>0</v>
      </c>
      <c r="AD1147" s="4"/>
      <c r="AE1147" s="4" t="s">
        <v>2037</v>
      </c>
      <c r="AF1147" s="144" t="s">
        <v>7959</v>
      </c>
      <c r="AG1147" s="4"/>
      <c r="AH1147" s="4"/>
      <c r="AI1147" s="4"/>
      <c r="AJ1147" s="4"/>
      <c r="AK1147" s="4"/>
      <c r="AL1147" t="s">
        <v>2116</v>
      </c>
    </row>
    <row r="1148" spans="2:38">
      <c r="B1148" s="175" t="s">
        <v>5175</v>
      </c>
      <c r="C1148" s="174" t="s">
        <v>160</v>
      </c>
      <c r="D1148" s="4" t="s">
        <v>2550</v>
      </c>
      <c r="E1148" s="4" t="s">
        <v>1831</v>
      </c>
      <c r="F1148" s="4" t="s">
        <v>1060</v>
      </c>
      <c r="G1148" s="4" t="s">
        <v>7960</v>
      </c>
      <c r="H1148" s="4" t="s">
        <v>1449</v>
      </c>
      <c r="I1148" s="4" t="s">
        <v>1450</v>
      </c>
      <c r="J1148" s="4" t="s">
        <v>7961</v>
      </c>
      <c r="K1148" s="139">
        <v>103950000</v>
      </c>
      <c r="L1148" s="139">
        <v>103950000</v>
      </c>
      <c r="M1148" s="4" t="s">
        <v>5203</v>
      </c>
      <c r="N1148" s="4" t="s">
        <v>7962</v>
      </c>
      <c r="O1148" s="4" t="s">
        <v>7958</v>
      </c>
      <c r="P1148" s="186">
        <f t="shared" si="103"/>
        <v>103950000</v>
      </c>
      <c r="Q1148" s="186">
        <f t="shared" si="110"/>
        <v>0</v>
      </c>
      <c r="R1148" s="4">
        <v>61</v>
      </c>
      <c r="S1148" s="4" t="s">
        <v>70</v>
      </c>
      <c r="T1148" s="4" t="s">
        <v>70</v>
      </c>
      <c r="U1148" s="140">
        <v>45341</v>
      </c>
      <c r="V1148" s="4" t="s">
        <v>1884</v>
      </c>
      <c r="W1148" s="4" t="s">
        <v>1954</v>
      </c>
      <c r="X1148" s="146" t="s">
        <v>70</v>
      </c>
      <c r="Y1148" s="140">
        <v>45371</v>
      </c>
      <c r="Z1148" s="4" t="s">
        <v>1885</v>
      </c>
      <c r="AA1148" s="4" t="s">
        <v>1886</v>
      </c>
      <c r="AB1148" s="141">
        <f t="shared" si="104"/>
        <v>103950000</v>
      </c>
      <c r="AC1148" s="142">
        <f t="shared" si="105"/>
        <v>0</v>
      </c>
      <c r="AD1148" s="4"/>
      <c r="AE1148" s="4" t="s">
        <v>2037</v>
      </c>
      <c r="AF1148" s="144" t="s">
        <v>7959</v>
      </c>
      <c r="AG1148" s="4"/>
      <c r="AH1148" s="4"/>
      <c r="AI1148" s="4"/>
      <c r="AJ1148" s="4"/>
      <c r="AK1148" s="4"/>
      <c r="AL1148" t="s">
        <v>2116</v>
      </c>
    </row>
    <row r="1149" spans="2:38">
      <c r="B1149" s="175" t="s">
        <v>5175</v>
      </c>
      <c r="C1149" s="174" t="s">
        <v>160</v>
      </c>
      <c r="D1149" s="4" t="s">
        <v>2550</v>
      </c>
      <c r="E1149" s="4" t="s">
        <v>1831</v>
      </c>
      <c r="F1149" s="4" t="s">
        <v>1060</v>
      </c>
      <c r="G1149" s="4" t="s">
        <v>7963</v>
      </c>
      <c r="H1149" s="4" t="s">
        <v>1449</v>
      </c>
      <c r="I1149" s="4" t="s">
        <v>1450</v>
      </c>
      <c r="J1149" s="4" t="s">
        <v>7964</v>
      </c>
      <c r="K1149" s="139">
        <v>9812077334</v>
      </c>
      <c r="L1149" s="139">
        <v>9812077334</v>
      </c>
      <c r="M1149" s="4" t="s">
        <v>5203</v>
      </c>
      <c r="N1149" s="4" t="s">
        <v>7965</v>
      </c>
      <c r="O1149" s="4" t="s">
        <v>7958</v>
      </c>
      <c r="P1149" s="186">
        <f t="shared" si="103"/>
        <v>9812077334</v>
      </c>
      <c r="Q1149" s="186">
        <f t="shared" si="110"/>
        <v>0</v>
      </c>
      <c r="R1149" s="4">
        <v>61</v>
      </c>
      <c r="S1149" s="4" t="s">
        <v>70</v>
      </c>
      <c r="T1149" s="4" t="s">
        <v>70</v>
      </c>
      <c r="U1149" s="140">
        <v>45341</v>
      </c>
      <c r="V1149" s="4" t="s">
        <v>1884</v>
      </c>
      <c r="W1149" s="4" t="s">
        <v>1954</v>
      </c>
      <c r="X1149" s="146" t="s">
        <v>70</v>
      </c>
      <c r="Y1149" s="140">
        <v>45371</v>
      </c>
      <c r="Z1149" s="4" t="s">
        <v>1885</v>
      </c>
      <c r="AA1149" s="4" t="s">
        <v>1886</v>
      </c>
      <c r="AB1149" s="141">
        <f t="shared" si="104"/>
        <v>9812077334</v>
      </c>
      <c r="AC1149" s="142">
        <f t="shared" si="105"/>
        <v>0</v>
      </c>
      <c r="AD1149" s="4"/>
      <c r="AE1149" s="4" t="s">
        <v>2037</v>
      </c>
      <c r="AF1149" s="144" t="s">
        <v>7959</v>
      </c>
      <c r="AG1149" s="4"/>
      <c r="AH1149" s="4"/>
      <c r="AI1149" s="4"/>
      <c r="AJ1149" s="4"/>
      <c r="AK1149" s="4"/>
      <c r="AL1149" t="s">
        <v>2116</v>
      </c>
    </row>
    <row r="1150" spans="2:38">
      <c r="B1150" s="175" t="s">
        <v>5175</v>
      </c>
      <c r="C1150" s="174" t="s">
        <v>160</v>
      </c>
      <c r="D1150" s="4" t="s">
        <v>2550</v>
      </c>
      <c r="E1150" s="4" t="s">
        <v>1831</v>
      </c>
      <c r="F1150" s="4" t="s">
        <v>1060</v>
      </c>
      <c r="G1150" s="4" t="s">
        <v>7966</v>
      </c>
      <c r="H1150" s="4" t="s">
        <v>1449</v>
      </c>
      <c r="I1150" s="4" t="s">
        <v>1450</v>
      </c>
      <c r="J1150" s="4" t="s">
        <v>7967</v>
      </c>
      <c r="K1150" s="139">
        <v>16493265748</v>
      </c>
      <c r="L1150" s="139">
        <v>16493265748</v>
      </c>
      <c r="M1150" s="4" t="s">
        <v>5203</v>
      </c>
      <c r="N1150" s="4" t="s">
        <v>7968</v>
      </c>
      <c r="O1150" s="4" t="s">
        <v>7958</v>
      </c>
      <c r="P1150" s="186">
        <f t="shared" si="103"/>
        <v>16493265748</v>
      </c>
      <c r="Q1150" s="186">
        <f t="shared" si="110"/>
        <v>0</v>
      </c>
      <c r="R1150" s="4">
        <v>61</v>
      </c>
      <c r="S1150" s="4" t="s">
        <v>70</v>
      </c>
      <c r="T1150" s="4" t="s">
        <v>70</v>
      </c>
      <c r="U1150" s="140">
        <v>45341</v>
      </c>
      <c r="V1150" s="4" t="s">
        <v>1884</v>
      </c>
      <c r="W1150" s="4" t="s">
        <v>1954</v>
      </c>
      <c r="X1150" s="146" t="s">
        <v>70</v>
      </c>
      <c r="Y1150" s="140">
        <v>45371</v>
      </c>
      <c r="Z1150" s="4" t="s">
        <v>1885</v>
      </c>
      <c r="AA1150" s="4" t="s">
        <v>1886</v>
      </c>
      <c r="AB1150" s="141">
        <f t="shared" si="104"/>
        <v>16493265748</v>
      </c>
      <c r="AC1150" s="142">
        <f t="shared" si="105"/>
        <v>0</v>
      </c>
      <c r="AD1150" s="4"/>
      <c r="AE1150" s="4" t="s">
        <v>2037</v>
      </c>
      <c r="AF1150" s="144" t="s">
        <v>7959</v>
      </c>
      <c r="AG1150" s="4"/>
      <c r="AH1150" s="4"/>
      <c r="AI1150" s="4"/>
      <c r="AJ1150" s="4"/>
      <c r="AK1150" s="4"/>
      <c r="AL1150" t="s">
        <v>2116</v>
      </c>
    </row>
    <row r="1151" spans="2:38">
      <c r="B1151" s="175" t="s">
        <v>5175</v>
      </c>
      <c r="C1151" s="174" t="s">
        <v>160</v>
      </c>
      <c r="D1151" s="4" t="s">
        <v>2550</v>
      </c>
      <c r="E1151" s="4" t="s">
        <v>1831</v>
      </c>
      <c r="F1151" s="4" t="s">
        <v>1060</v>
      </c>
      <c r="G1151" s="4" t="s">
        <v>7969</v>
      </c>
      <c r="H1151" s="4" t="s">
        <v>1449</v>
      </c>
      <c r="I1151" s="4" t="s">
        <v>1450</v>
      </c>
      <c r="J1151" s="4" t="s">
        <v>7970</v>
      </c>
      <c r="K1151" s="139">
        <v>10744416874</v>
      </c>
      <c r="L1151" s="139">
        <v>10744416874</v>
      </c>
      <c r="M1151" s="4" t="s">
        <v>5203</v>
      </c>
      <c r="N1151" s="4" t="s">
        <v>7971</v>
      </c>
      <c r="O1151" s="4" t="s">
        <v>7958</v>
      </c>
      <c r="P1151" s="186">
        <f t="shared" si="103"/>
        <v>10744416874</v>
      </c>
      <c r="Q1151" s="186">
        <f t="shared" si="110"/>
        <v>0</v>
      </c>
      <c r="R1151" s="4">
        <v>61</v>
      </c>
      <c r="S1151" s="4" t="s">
        <v>70</v>
      </c>
      <c r="T1151" s="4" t="s">
        <v>70</v>
      </c>
      <c r="U1151" s="140">
        <v>45341</v>
      </c>
      <c r="V1151" s="4" t="s">
        <v>1884</v>
      </c>
      <c r="W1151" s="4" t="s">
        <v>1954</v>
      </c>
      <c r="X1151" s="146" t="s">
        <v>70</v>
      </c>
      <c r="Y1151" s="140">
        <v>45371</v>
      </c>
      <c r="Z1151" s="4" t="s">
        <v>1885</v>
      </c>
      <c r="AA1151" s="4" t="s">
        <v>1886</v>
      </c>
      <c r="AB1151" s="141">
        <f t="shared" si="104"/>
        <v>10744416874</v>
      </c>
      <c r="AC1151" s="142">
        <f t="shared" si="105"/>
        <v>0</v>
      </c>
      <c r="AD1151" s="4"/>
      <c r="AE1151" s="4" t="s">
        <v>2037</v>
      </c>
      <c r="AF1151" s="144" t="s">
        <v>7959</v>
      </c>
      <c r="AG1151" s="4"/>
      <c r="AH1151" s="4"/>
      <c r="AI1151" s="4"/>
      <c r="AJ1151" s="4"/>
      <c r="AK1151" s="4"/>
      <c r="AL1151" t="s">
        <v>2116</v>
      </c>
    </row>
    <row r="1152" spans="2:38">
      <c r="B1152" s="175" t="s">
        <v>5175</v>
      </c>
      <c r="C1152" s="174" t="s">
        <v>160</v>
      </c>
      <c r="D1152" s="4" t="s">
        <v>2550</v>
      </c>
      <c r="E1152" s="4" t="s">
        <v>1831</v>
      </c>
      <c r="F1152" s="4" t="s">
        <v>1060</v>
      </c>
      <c r="G1152" s="4" t="s">
        <v>7972</v>
      </c>
      <c r="H1152" s="4" t="s">
        <v>1449</v>
      </c>
      <c r="I1152" s="4" t="s">
        <v>1450</v>
      </c>
      <c r="J1152" s="4" t="s">
        <v>7973</v>
      </c>
      <c r="K1152" s="139">
        <v>103950000</v>
      </c>
      <c r="L1152" s="139">
        <v>103950000</v>
      </c>
      <c r="M1152" s="4" t="s">
        <v>5203</v>
      </c>
      <c r="N1152" s="4" t="s">
        <v>7974</v>
      </c>
      <c r="O1152" s="4" t="s">
        <v>7958</v>
      </c>
      <c r="P1152" s="186">
        <f t="shared" si="103"/>
        <v>103950000</v>
      </c>
      <c r="Q1152" s="186">
        <f t="shared" si="110"/>
        <v>0</v>
      </c>
      <c r="R1152" s="4">
        <v>61</v>
      </c>
      <c r="S1152" s="4" t="s">
        <v>70</v>
      </c>
      <c r="T1152" s="4" t="s">
        <v>70</v>
      </c>
      <c r="U1152" s="140">
        <v>45341</v>
      </c>
      <c r="V1152" s="4" t="s">
        <v>1884</v>
      </c>
      <c r="W1152" s="4" t="s">
        <v>1954</v>
      </c>
      <c r="X1152" s="146" t="s">
        <v>70</v>
      </c>
      <c r="Y1152" s="140">
        <v>45371</v>
      </c>
      <c r="Z1152" s="4" t="s">
        <v>1885</v>
      </c>
      <c r="AA1152" s="4" t="s">
        <v>1886</v>
      </c>
      <c r="AB1152" s="141">
        <f t="shared" si="104"/>
        <v>103950000</v>
      </c>
      <c r="AC1152" s="142">
        <f t="shared" si="105"/>
        <v>0</v>
      </c>
      <c r="AD1152" s="4"/>
      <c r="AE1152" s="4" t="s">
        <v>2037</v>
      </c>
      <c r="AF1152" s="144" t="s">
        <v>7959</v>
      </c>
      <c r="AG1152" s="4"/>
      <c r="AH1152" s="4"/>
      <c r="AI1152" s="4"/>
      <c r="AJ1152" s="4"/>
      <c r="AK1152" s="4"/>
      <c r="AL1152" t="s">
        <v>2116</v>
      </c>
    </row>
    <row r="1153" spans="2:38">
      <c r="B1153" s="175" t="s">
        <v>5175</v>
      </c>
      <c r="C1153" s="174" t="s">
        <v>160</v>
      </c>
      <c r="D1153" s="4" t="s">
        <v>2550</v>
      </c>
      <c r="E1153" s="4" t="s">
        <v>1831</v>
      </c>
      <c r="F1153" s="4" t="s">
        <v>1060</v>
      </c>
      <c r="G1153" s="4" t="s">
        <v>7975</v>
      </c>
      <c r="H1153" s="4" t="s">
        <v>1449</v>
      </c>
      <c r="I1153" s="4" t="s">
        <v>1450</v>
      </c>
      <c r="J1153" s="4" t="s">
        <v>7976</v>
      </c>
      <c r="K1153" s="139">
        <v>6267688000</v>
      </c>
      <c r="L1153" s="139">
        <v>6267688000</v>
      </c>
      <c r="M1153" s="4" t="s">
        <v>5203</v>
      </c>
      <c r="N1153" s="4" t="s">
        <v>7977</v>
      </c>
      <c r="O1153" s="4" t="s">
        <v>7958</v>
      </c>
      <c r="P1153" s="186">
        <f t="shared" si="103"/>
        <v>6267688000</v>
      </c>
      <c r="Q1153" s="186">
        <f t="shared" si="110"/>
        <v>0</v>
      </c>
      <c r="R1153" s="4">
        <v>61</v>
      </c>
      <c r="S1153" s="4" t="s">
        <v>70</v>
      </c>
      <c r="T1153" s="4" t="s">
        <v>70</v>
      </c>
      <c r="U1153" s="140">
        <v>45341</v>
      </c>
      <c r="V1153" s="4" t="s">
        <v>1884</v>
      </c>
      <c r="W1153" s="4" t="s">
        <v>1954</v>
      </c>
      <c r="X1153" s="146" t="s">
        <v>70</v>
      </c>
      <c r="Y1153" s="140">
        <v>45371</v>
      </c>
      <c r="Z1153" s="4" t="s">
        <v>1885</v>
      </c>
      <c r="AA1153" s="4" t="s">
        <v>1886</v>
      </c>
      <c r="AB1153" s="141">
        <f t="shared" si="104"/>
        <v>6267688000</v>
      </c>
      <c r="AC1153" s="142">
        <f t="shared" si="105"/>
        <v>0</v>
      </c>
      <c r="AD1153" s="4"/>
      <c r="AE1153" s="4" t="s">
        <v>2037</v>
      </c>
      <c r="AF1153" s="144" t="s">
        <v>7959</v>
      </c>
      <c r="AG1153" s="4"/>
      <c r="AH1153" s="4"/>
      <c r="AI1153" s="4"/>
      <c r="AJ1153" s="4"/>
      <c r="AK1153" s="4"/>
      <c r="AL1153" t="s">
        <v>2116</v>
      </c>
    </row>
    <row r="1154" spans="2:38">
      <c r="B1154" s="175" t="s">
        <v>5175</v>
      </c>
      <c r="C1154" s="174" t="s">
        <v>160</v>
      </c>
      <c r="D1154" s="4" t="s">
        <v>2550</v>
      </c>
      <c r="E1154" s="4" t="s">
        <v>1831</v>
      </c>
      <c r="F1154" s="4" t="s">
        <v>1060</v>
      </c>
      <c r="G1154" s="4" t="s">
        <v>7978</v>
      </c>
      <c r="H1154" s="4" t="s">
        <v>1449</v>
      </c>
      <c r="I1154" s="4" t="s">
        <v>1450</v>
      </c>
      <c r="J1154" s="4" t="s">
        <v>7979</v>
      </c>
      <c r="K1154" s="139">
        <v>103950000</v>
      </c>
      <c r="L1154" s="139">
        <v>103950000</v>
      </c>
      <c r="M1154" s="4" t="s">
        <v>5203</v>
      </c>
      <c r="N1154" s="4" t="s">
        <v>6924</v>
      </c>
      <c r="O1154" s="4" t="s">
        <v>7958</v>
      </c>
      <c r="P1154" s="186">
        <f t="shared" si="103"/>
        <v>103950000</v>
      </c>
      <c r="Q1154" s="186">
        <f t="shared" si="110"/>
        <v>0</v>
      </c>
      <c r="R1154" s="4">
        <v>61</v>
      </c>
      <c r="S1154" s="4" t="s">
        <v>70</v>
      </c>
      <c r="T1154" s="4" t="s">
        <v>70</v>
      </c>
      <c r="U1154" s="140">
        <v>45341</v>
      </c>
      <c r="V1154" s="4" t="s">
        <v>1884</v>
      </c>
      <c r="W1154" s="4" t="s">
        <v>1954</v>
      </c>
      <c r="X1154" s="146" t="s">
        <v>70</v>
      </c>
      <c r="Y1154" s="140">
        <v>45371</v>
      </c>
      <c r="Z1154" s="4" t="s">
        <v>1885</v>
      </c>
      <c r="AA1154" s="4" t="s">
        <v>1886</v>
      </c>
      <c r="AB1154" s="141">
        <f t="shared" si="104"/>
        <v>103950000</v>
      </c>
      <c r="AC1154" s="142">
        <f t="shared" si="105"/>
        <v>0</v>
      </c>
      <c r="AD1154" s="4"/>
      <c r="AE1154" s="4" t="s">
        <v>2037</v>
      </c>
      <c r="AF1154" s="144" t="s">
        <v>7959</v>
      </c>
      <c r="AG1154" s="4"/>
      <c r="AH1154" s="4"/>
      <c r="AI1154" s="4"/>
      <c r="AJ1154" s="4"/>
      <c r="AK1154" s="4"/>
      <c r="AL1154" t="s">
        <v>2116</v>
      </c>
    </row>
    <row r="1155" spans="2:38">
      <c r="B1155" s="175" t="s">
        <v>5175</v>
      </c>
      <c r="C1155" s="174" t="s">
        <v>160</v>
      </c>
      <c r="D1155" s="4" t="s">
        <v>2550</v>
      </c>
      <c r="E1155" s="4" t="s">
        <v>1831</v>
      </c>
      <c r="F1155" s="4" t="s">
        <v>1060</v>
      </c>
      <c r="G1155" s="4" t="s">
        <v>7980</v>
      </c>
      <c r="H1155" s="4" t="s">
        <v>1449</v>
      </c>
      <c r="I1155" s="4" t="s">
        <v>1450</v>
      </c>
      <c r="J1155" s="4" t="s">
        <v>7981</v>
      </c>
      <c r="K1155" s="139">
        <v>4958768250</v>
      </c>
      <c r="L1155" s="139">
        <v>4958768250</v>
      </c>
      <c r="M1155" s="4" t="s">
        <v>5203</v>
      </c>
      <c r="N1155" s="4" t="s">
        <v>7982</v>
      </c>
      <c r="O1155" s="4" t="s">
        <v>7958</v>
      </c>
      <c r="P1155" s="186">
        <f t="shared" si="103"/>
        <v>4958768250</v>
      </c>
      <c r="Q1155" s="186">
        <f t="shared" si="110"/>
        <v>0</v>
      </c>
      <c r="R1155" s="4">
        <v>61</v>
      </c>
      <c r="S1155" s="4" t="s">
        <v>70</v>
      </c>
      <c r="T1155" s="4" t="s">
        <v>70</v>
      </c>
      <c r="U1155" s="140">
        <v>45341</v>
      </c>
      <c r="V1155" s="4" t="s">
        <v>1884</v>
      </c>
      <c r="W1155" s="4" t="s">
        <v>1954</v>
      </c>
      <c r="X1155" s="146" t="s">
        <v>70</v>
      </c>
      <c r="Y1155" s="140">
        <v>45371</v>
      </c>
      <c r="Z1155" s="4" t="s">
        <v>1885</v>
      </c>
      <c r="AA1155" s="4" t="s">
        <v>1886</v>
      </c>
      <c r="AB1155" s="141">
        <f t="shared" si="104"/>
        <v>4958768250</v>
      </c>
      <c r="AC1155" s="142">
        <f t="shared" si="105"/>
        <v>0</v>
      </c>
      <c r="AD1155" s="4"/>
      <c r="AE1155" s="4" t="s">
        <v>2037</v>
      </c>
      <c r="AF1155" s="144" t="s">
        <v>7959</v>
      </c>
      <c r="AG1155" s="4"/>
      <c r="AH1155" s="4"/>
      <c r="AI1155" s="4"/>
      <c r="AJ1155" s="4"/>
      <c r="AK1155" s="4"/>
      <c r="AL1155" t="s">
        <v>2116</v>
      </c>
    </row>
    <row r="1156" spans="2:38">
      <c r="B1156" s="175" t="s">
        <v>5175</v>
      </c>
      <c r="C1156" s="174" t="s">
        <v>160</v>
      </c>
      <c r="D1156" s="4" t="s">
        <v>2550</v>
      </c>
      <c r="E1156" s="4" t="s">
        <v>1831</v>
      </c>
      <c r="F1156" s="4" t="s">
        <v>1060</v>
      </c>
      <c r="G1156" s="4" t="s">
        <v>7983</v>
      </c>
      <c r="H1156" s="4" t="s">
        <v>1389</v>
      </c>
      <c r="I1156" s="4" t="s">
        <v>1390</v>
      </c>
      <c r="J1156" s="4" t="s">
        <v>7984</v>
      </c>
      <c r="K1156" s="139">
        <v>80000000</v>
      </c>
      <c r="L1156" s="139">
        <v>80000000</v>
      </c>
      <c r="M1156" s="4" t="s">
        <v>5208</v>
      </c>
      <c r="N1156" s="4" t="s">
        <v>7985</v>
      </c>
      <c r="O1156" s="4" t="s">
        <v>2595</v>
      </c>
      <c r="P1156" s="186">
        <f t="shared" ref="P1156:P1219" si="111">L1156</f>
        <v>80000000</v>
      </c>
      <c r="Q1156" s="186">
        <f t="shared" si="110"/>
        <v>0</v>
      </c>
      <c r="R1156" s="4">
        <v>70</v>
      </c>
      <c r="S1156" s="4" t="s">
        <v>70</v>
      </c>
      <c r="T1156" s="4" t="s">
        <v>70</v>
      </c>
      <c r="U1156" s="140">
        <v>45341</v>
      </c>
      <c r="V1156" s="4" t="s">
        <v>1884</v>
      </c>
      <c r="W1156" s="4" t="s">
        <v>1954</v>
      </c>
      <c r="X1156" s="146" t="s">
        <v>70</v>
      </c>
      <c r="Y1156" s="95">
        <v>45353</v>
      </c>
      <c r="Z1156" s="4" t="s">
        <v>1888</v>
      </c>
      <c r="AA1156" s="4" t="s">
        <v>1886</v>
      </c>
      <c r="AB1156" s="141">
        <f t="shared" ref="AB1156:AB1219" si="112">L1156</f>
        <v>80000000</v>
      </c>
      <c r="AC1156" s="142">
        <f t="shared" ref="AC1156:AC1219" si="113">P1156-AB1156</f>
        <v>0</v>
      </c>
      <c r="AD1156" s="4"/>
      <c r="AE1156" s="4" t="s">
        <v>2037</v>
      </c>
      <c r="AF1156" s="252" t="s">
        <v>7986</v>
      </c>
      <c r="AG1156" s="4"/>
      <c r="AH1156" s="4"/>
      <c r="AI1156" s="4"/>
      <c r="AJ1156" s="4"/>
      <c r="AK1156" s="4"/>
      <c r="AL1156" s="95">
        <v>45353</v>
      </c>
    </row>
    <row r="1157" spans="2:38">
      <c r="B1157" s="175" t="s">
        <v>5175</v>
      </c>
      <c r="C1157" s="174" t="s">
        <v>160</v>
      </c>
      <c r="D1157" s="4" t="s">
        <v>2550</v>
      </c>
      <c r="E1157" s="4" t="s">
        <v>1831</v>
      </c>
      <c r="F1157" s="4" t="s">
        <v>1060</v>
      </c>
      <c r="G1157" s="4" t="s">
        <v>7987</v>
      </c>
      <c r="H1157" s="4" t="s">
        <v>1389</v>
      </c>
      <c r="I1157" s="4" t="s">
        <v>1390</v>
      </c>
      <c r="J1157" s="4" t="s">
        <v>7988</v>
      </c>
      <c r="K1157" s="139">
        <v>1360000000</v>
      </c>
      <c r="L1157" s="139">
        <v>1360000000</v>
      </c>
      <c r="M1157" s="4" t="s">
        <v>5208</v>
      </c>
      <c r="N1157" s="4" t="s">
        <v>7985</v>
      </c>
      <c r="O1157" s="4" t="s">
        <v>2595</v>
      </c>
      <c r="P1157" s="186">
        <f t="shared" si="111"/>
        <v>1360000000</v>
      </c>
      <c r="Q1157" s="186">
        <f t="shared" si="110"/>
        <v>0</v>
      </c>
      <c r="R1157" s="4">
        <v>70</v>
      </c>
      <c r="S1157" s="4" t="s">
        <v>70</v>
      </c>
      <c r="T1157" s="4" t="s">
        <v>70</v>
      </c>
      <c r="U1157" s="140">
        <v>45341</v>
      </c>
      <c r="V1157" s="4" t="s">
        <v>1884</v>
      </c>
      <c r="W1157" s="4" t="s">
        <v>1954</v>
      </c>
      <c r="X1157" s="146" t="s">
        <v>70</v>
      </c>
      <c r="Y1157" s="95">
        <v>45353</v>
      </c>
      <c r="Z1157" s="4" t="s">
        <v>1888</v>
      </c>
      <c r="AA1157" s="4" t="s">
        <v>1886</v>
      </c>
      <c r="AB1157" s="141">
        <f t="shared" si="112"/>
        <v>1360000000</v>
      </c>
      <c r="AC1157" s="142">
        <f t="shared" si="113"/>
        <v>0</v>
      </c>
      <c r="AD1157" s="4"/>
      <c r="AE1157" s="4" t="s">
        <v>2037</v>
      </c>
      <c r="AF1157" s="252" t="s">
        <v>7986</v>
      </c>
      <c r="AG1157" s="4"/>
      <c r="AH1157" s="4"/>
      <c r="AI1157" s="4"/>
      <c r="AJ1157" s="4"/>
      <c r="AK1157" s="4"/>
      <c r="AL1157" s="95">
        <v>45353</v>
      </c>
    </row>
    <row r="1158" spans="2:38">
      <c r="B1158" s="175" t="s">
        <v>5175</v>
      </c>
      <c r="C1158" s="174" t="s">
        <v>160</v>
      </c>
      <c r="D1158" s="4" t="s">
        <v>2550</v>
      </c>
      <c r="E1158" s="4" t="s">
        <v>1831</v>
      </c>
      <c r="F1158" s="4" t="s">
        <v>1060</v>
      </c>
      <c r="G1158" s="4" t="s">
        <v>7989</v>
      </c>
      <c r="H1158" s="4" t="s">
        <v>1389</v>
      </c>
      <c r="I1158" s="4" t="s">
        <v>1390</v>
      </c>
      <c r="J1158" s="4" t="s">
        <v>7990</v>
      </c>
      <c r="K1158" s="139">
        <v>8016990189</v>
      </c>
      <c r="L1158" s="139">
        <v>8016990189</v>
      </c>
      <c r="M1158" s="4" t="s">
        <v>5208</v>
      </c>
      <c r="N1158" s="4" t="s">
        <v>2787</v>
      </c>
      <c r="O1158" s="4" t="s">
        <v>2161</v>
      </c>
      <c r="P1158" s="186">
        <f t="shared" si="111"/>
        <v>8016990189</v>
      </c>
      <c r="Q1158" s="186">
        <f t="shared" si="110"/>
        <v>0</v>
      </c>
      <c r="R1158" s="4">
        <v>70</v>
      </c>
      <c r="S1158" s="4" t="s">
        <v>70</v>
      </c>
      <c r="T1158" s="4" t="s">
        <v>70</v>
      </c>
      <c r="U1158" s="140">
        <v>45341</v>
      </c>
      <c r="V1158" s="4" t="s">
        <v>1884</v>
      </c>
      <c r="W1158" s="4" t="s">
        <v>1954</v>
      </c>
      <c r="X1158" s="146" t="s">
        <v>70</v>
      </c>
      <c r="Y1158" s="95">
        <v>45353</v>
      </c>
      <c r="Z1158" s="4" t="s">
        <v>1888</v>
      </c>
      <c r="AA1158" s="4" t="s">
        <v>1886</v>
      </c>
      <c r="AB1158" s="141">
        <f t="shared" si="112"/>
        <v>8016990189</v>
      </c>
      <c r="AC1158" s="142">
        <f t="shared" si="113"/>
        <v>0</v>
      </c>
      <c r="AD1158" s="4"/>
      <c r="AE1158" s="4" t="s">
        <v>2037</v>
      </c>
      <c r="AF1158" s="252" t="s">
        <v>7986</v>
      </c>
      <c r="AG1158" s="4"/>
      <c r="AH1158" s="4"/>
      <c r="AI1158" s="4"/>
      <c r="AJ1158" s="4"/>
      <c r="AK1158" s="4"/>
      <c r="AL1158" s="95">
        <v>45353</v>
      </c>
    </row>
    <row r="1159" spans="2:38">
      <c r="B1159" s="175" t="s">
        <v>5175</v>
      </c>
      <c r="C1159" s="174" t="s">
        <v>160</v>
      </c>
      <c r="D1159" s="4" t="s">
        <v>2550</v>
      </c>
      <c r="E1159" s="4" t="s">
        <v>1831</v>
      </c>
      <c r="F1159" s="4" t="s">
        <v>1060</v>
      </c>
      <c r="G1159" s="4" t="s">
        <v>7991</v>
      </c>
      <c r="H1159" s="4" t="s">
        <v>1389</v>
      </c>
      <c r="I1159" s="4" t="s">
        <v>1390</v>
      </c>
      <c r="J1159" s="4" t="s">
        <v>7992</v>
      </c>
      <c r="K1159" s="139">
        <v>1446480000</v>
      </c>
      <c r="L1159" s="139">
        <v>1446480000</v>
      </c>
      <c r="M1159" s="4" t="s">
        <v>5208</v>
      </c>
      <c r="N1159" s="4" t="s">
        <v>2787</v>
      </c>
      <c r="O1159" s="4" t="s">
        <v>2161</v>
      </c>
      <c r="P1159" s="186">
        <f t="shared" si="111"/>
        <v>1446480000</v>
      </c>
      <c r="Q1159" s="186">
        <f t="shared" si="110"/>
        <v>0</v>
      </c>
      <c r="R1159" s="4">
        <v>70</v>
      </c>
      <c r="S1159" s="4" t="s">
        <v>70</v>
      </c>
      <c r="T1159" s="4" t="s">
        <v>70</v>
      </c>
      <c r="U1159" s="140">
        <v>45341</v>
      </c>
      <c r="V1159" s="4" t="s">
        <v>1884</v>
      </c>
      <c r="W1159" s="4" t="s">
        <v>1954</v>
      </c>
      <c r="X1159" s="146" t="s">
        <v>70</v>
      </c>
      <c r="Y1159" s="95">
        <v>45353</v>
      </c>
      <c r="Z1159" s="4" t="s">
        <v>1888</v>
      </c>
      <c r="AA1159" s="4" t="s">
        <v>1886</v>
      </c>
      <c r="AB1159" s="141">
        <f t="shared" si="112"/>
        <v>1446480000</v>
      </c>
      <c r="AC1159" s="142">
        <f t="shared" si="113"/>
        <v>0</v>
      </c>
      <c r="AD1159" s="4"/>
      <c r="AE1159" s="4" t="s">
        <v>2037</v>
      </c>
      <c r="AF1159" s="252" t="s">
        <v>7986</v>
      </c>
      <c r="AG1159" s="4"/>
      <c r="AH1159" s="4"/>
      <c r="AI1159" s="4"/>
      <c r="AJ1159" s="4"/>
      <c r="AK1159" s="4"/>
      <c r="AL1159" s="95">
        <v>45353</v>
      </c>
    </row>
    <row r="1160" spans="2:38">
      <c r="B1160" s="175" t="s">
        <v>5175</v>
      </c>
      <c r="C1160" s="174" t="s">
        <v>160</v>
      </c>
      <c r="D1160" s="4" t="s">
        <v>2550</v>
      </c>
      <c r="E1160" s="4" t="s">
        <v>1831</v>
      </c>
      <c r="F1160" s="4" t="s">
        <v>1060</v>
      </c>
      <c r="G1160" s="4" t="s">
        <v>7993</v>
      </c>
      <c r="H1160" s="4" t="s">
        <v>1389</v>
      </c>
      <c r="I1160" s="4" t="s">
        <v>1390</v>
      </c>
      <c r="J1160" s="4" t="s">
        <v>7994</v>
      </c>
      <c r="K1160" s="139">
        <v>969500000</v>
      </c>
      <c r="L1160" s="139">
        <v>969500000</v>
      </c>
      <c r="M1160" s="4" t="s">
        <v>5208</v>
      </c>
      <c r="N1160" s="4" t="s">
        <v>4552</v>
      </c>
      <c r="O1160" s="4" t="s">
        <v>3619</v>
      </c>
      <c r="P1160" s="186">
        <f t="shared" si="111"/>
        <v>969500000</v>
      </c>
      <c r="Q1160" s="186">
        <f t="shared" si="110"/>
        <v>0</v>
      </c>
      <c r="R1160" s="4">
        <v>70</v>
      </c>
      <c r="S1160" s="4" t="s">
        <v>70</v>
      </c>
      <c r="T1160" s="4" t="s">
        <v>70</v>
      </c>
      <c r="U1160" s="140">
        <v>45341</v>
      </c>
      <c r="V1160" s="4" t="s">
        <v>1884</v>
      </c>
      <c r="W1160" s="4" t="s">
        <v>1954</v>
      </c>
      <c r="X1160" s="146" t="s">
        <v>70</v>
      </c>
      <c r="Y1160" s="95">
        <v>45353</v>
      </c>
      <c r="Z1160" s="4" t="s">
        <v>1888</v>
      </c>
      <c r="AA1160" s="4" t="s">
        <v>1886</v>
      </c>
      <c r="AB1160" s="141">
        <f t="shared" si="112"/>
        <v>969500000</v>
      </c>
      <c r="AC1160" s="142">
        <f t="shared" si="113"/>
        <v>0</v>
      </c>
      <c r="AD1160" s="4"/>
      <c r="AE1160" s="4" t="s">
        <v>2037</v>
      </c>
      <c r="AF1160" s="252" t="s">
        <v>7986</v>
      </c>
      <c r="AG1160" s="4"/>
      <c r="AH1160" s="4"/>
      <c r="AI1160" s="4"/>
      <c r="AJ1160" s="4"/>
      <c r="AK1160" s="4"/>
      <c r="AL1160" s="95">
        <v>45353</v>
      </c>
    </row>
    <row r="1161" spans="2:38">
      <c r="B1161" s="175" t="s">
        <v>5175</v>
      </c>
      <c r="C1161" s="174" t="s">
        <v>160</v>
      </c>
      <c r="D1161" s="4" t="s">
        <v>2550</v>
      </c>
      <c r="E1161" s="4" t="s">
        <v>1831</v>
      </c>
      <c r="F1161" s="4" t="s">
        <v>1060</v>
      </c>
      <c r="G1161" s="4" t="s">
        <v>7995</v>
      </c>
      <c r="H1161" s="4" t="s">
        <v>1389</v>
      </c>
      <c r="I1161" s="4" t="s">
        <v>1390</v>
      </c>
      <c r="J1161" s="4" t="s">
        <v>7996</v>
      </c>
      <c r="K1161" s="139">
        <v>786000000</v>
      </c>
      <c r="L1161" s="139">
        <v>786000000</v>
      </c>
      <c r="M1161" s="4" t="s">
        <v>5208</v>
      </c>
      <c r="N1161" s="4" t="s">
        <v>4552</v>
      </c>
      <c r="O1161" s="4" t="s">
        <v>3619</v>
      </c>
      <c r="P1161" s="186">
        <f t="shared" si="111"/>
        <v>786000000</v>
      </c>
      <c r="Q1161" s="186">
        <f t="shared" si="110"/>
        <v>0</v>
      </c>
      <c r="R1161" s="4">
        <v>70</v>
      </c>
      <c r="S1161" s="4" t="s">
        <v>70</v>
      </c>
      <c r="T1161" s="4" t="s">
        <v>70</v>
      </c>
      <c r="U1161" s="140">
        <v>45341</v>
      </c>
      <c r="V1161" s="4" t="s">
        <v>1884</v>
      </c>
      <c r="W1161" s="4" t="s">
        <v>1954</v>
      </c>
      <c r="X1161" s="146" t="s">
        <v>70</v>
      </c>
      <c r="Y1161" s="95">
        <v>45353</v>
      </c>
      <c r="Z1161" s="4" t="s">
        <v>1888</v>
      </c>
      <c r="AA1161" s="4" t="s">
        <v>1886</v>
      </c>
      <c r="AB1161" s="141">
        <f t="shared" si="112"/>
        <v>786000000</v>
      </c>
      <c r="AC1161" s="142">
        <f t="shared" si="113"/>
        <v>0</v>
      </c>
      <c r="AD1161" s="4"/>
      <c r="AE1161" s="4" t="s">
        <v>2037</v>
      </c>
      <c r="AF1161" s="252" t="s">
        <v>7986</v>
      </c>
      <c r="AG1161" s="4"/>
      <c r="AH1161" s="4"/>
      <c r="AI1161" s="4"/>
      <c r="AJ1161" s="4"/>
      <c r="AK1161" s="4"/>
      <c r="AL1161" s="95">
        <v>45353</v>
      </c>
    </row>
    <row r="1162" spans="2:38">
      <c r="B1162" s="175" t="s">
        <v>5175</v>
      </c>
      <c r="C1162" s="174" t="s">
        <v>160</v>
      </c>
      <c r="D1162" s="4" t="s">
        <v>2550</v>
      </c>
      <c r="E1162" s="4" t="s">
        <v>1831</v>
      </c>
      <c r="F1162" s="4" t="s">
        <v>1060</v>
      </c>
      <c r="G1162" s="4" t="s">
        <v>7997</v>
      </c>
      <c r="H1162" s="4" t="s">
        <v>1389</v>
      </c>
      <c r="I1162" s="4" t="s">
        <v>1390</v>
      </c>
      <c r="J1162" s="4" t="s">
        <v>7998</v>
      </c>
      <c r="K1162" s="139">
        <v>1778789316</v>
      </c>
      <c r="L1162" s="139">
        <v>1778789316</v>
      </c>
      <c r="M1162" s="4" t="s">
        <v>5208</v>
      </c>
      <c r="N1162" s="4" t="s">
        <v>2732</v>
      </c>
      <c r="O1162" s="4" t="s">
        <v>3033</v>
      </c>
      <c r="P1162" s="186">
        <f t="shared" si="111"/>
        <v>1778789316</v>
      </c>
      <c r="Q1162" s="186">
        <f t="shared" si="110"/>
        <v>0</v>
      </c>
      <c r="R1162" s="4">
        <v>70</v>
      </c>
      <c r="S1162" s="4" t="s">
        <v>70</v>
      </c>
      <c r="T1162" s="4" t="s">
        <v>70</v>
      </c>
      <c r="U1162" s="140">
        <v>45341</v>
      </c>
      <c r="V1162" s="4" t="s">
        <v>1884</v>
      </c>
      <c r="W1162" s="4" t="s">
        <v>1954</v>
      </c>
      <c r="X1162" s="146" t="s">
        <v>70</v>
      </c>
      <c r="Y1162" s="95">
        <v>45353</v>
      </c>
      <c r="Z1162" s="4" t="s">
        <v>1888</v>
      </c>
      <c r="AA1162" s="4" t="s">
        <v>1886</v>
      </c>
      <c r="AB1162" s="141">
        <f t="shared" si="112"/>
        <v>1778789316</v>
      </c>
      <c r="AC1162" s="142">
        <f t="shared" si="113"/>
        <v>0</v>
      </c>
      <c r="AD1162" s="4"/>
      <c r="AE1162" s="4" t="s">
        <v>2037</v>
      </c>
      <c r="AF1162" s="252" t="s">
        <v>7986</v>
      </c>
      <c r="AG1162" s="4"/>
      <c r="AH1162" s="4"/>
      <c r="AI1162" s="4"/>
      <c r="AJ1162" s="4"/>
      <c r="AK1162" s="4"/>
      <c r="AL1162" s="95">
        <v>45353</v>
      </c>
    </row>
    <row r="1163" spans="2:38">
      <c r="B1163" s="175" t="s">
        <v>5175</v>
      </c>
      <c r="C1163" s="174" t="s">
        <v>160</v>
      </c>
      <c r="D1163" s="4" t="s">
        <v>2550</v>
      </c>
      <c r="E1163" s="4" t="s">
        <v>1831</v>
      </c>
      <c r="F1163" s="4" t="s">
        <v>1060</v>
      </c>
      <c r="G1163" s="4" t="s">
        <v>7999</v>
      </c>
      <c r="H1163" s="4" t="s">
        <v>1389</v>
      </c>
      <c r="I1163" s="4" t="s">
        <v>1390</v>
      </c>
      <c r="J1163" s="4" t="s">
        <v>8000</v>
      </c>
      <c r="K1163" s="139">
        <v>4090000000</v>
      </c>
      <c r="L1163" s="139">
        <v>4090000000</v>
      </c>
      <c r="M1163" s="4" t="s">
        <v>5208</v>
      </c>
      <c r="N1163" s="4" t="s">
        <v>2732</v>
      </c>
      <c r="O1163" s="4" t="s">
        <v>3033</v>
      </c>
      <c r="P1163" s="186">
        <f t="shared" si="111"/>
        <v>4090000000</v>
      </c>
      <c r="Q1163" s="186">
        <f t="shared" si="110"/>
        <v>0</v>
      </c>
      <c r="R1163" s="4">
        <v>70</v>
      </c>
      <c r="S1163" s="4" t="s">
        <v>70</v>
      </c>
      <c r="T1163" s="4" t="s">
        <v>70</v>
      </c>
      <c r="U1163" s="140">
        <v>45341</v>
      </c>
      <c r="V1163" s="4" t="s">
        <v>1884</v>
      </c>
      <c r="W1163" s="4" t="s">
        <v>1954</v>
      </c>
      <c r="X1163" s="146" t="s">
        <v>70</v>
      </c>
      <c r="Y1163" s="95">
        <v>45353</v>
      </c>
      <c r="Z1163" s="4" t="s">
        <v>1888</v>
      </c>
      <c r="AA1163" s="4" t="s">
        <v>1886</v>
      </c>
      <c r="AB1163" s="141">
        <f t="shared" si="112"/>
        <v>4090000000</v>
      </c>
      <c r="AC1163" s="142">
        <f t="shared" si="113"/>
        <v>0</v>
      </c>
      <c r="AD1163" s="4"/>
      <c r="AE1163" s="4" t="s">
        <v>2037</v>
      </c>
      <c r="AF1163" s="252" t="s">
        <v>7986</v>
      </c>
      <c r="AG1163" s="4"/>
      <c r="AH1163" s="4"/>
      <c r="AI1163" s="4"/>
      <c r="AJ1163" s="4"/>
      <c r="AK1163" s="4"/>
      <c r="AL1163" s="95">
        <v>45353</v>
      </c>
    </row>
    <row r="1164" spans="2:38">
      <c r="B1164" s="175" t="s">
        <v>5175</v>
      </c>
      <c r="C1164" s="174" t="s">
        <v>160</v>
      </c>
      <c r="D1164" s="4" t="s">
        <v>2550</v>
      </c>
      <c r="E1164" s="4" t="s">
        <v>1831</v>
      </c>
      <c r="F1164" s="4" t="s">
        <v>1060</v>
      </c>
      <c r="G1164" s="4" t="s">
        <v>8001</v>
      </c>
      <c r="H1164" s="4" t="s">
        <v>1389</v>
      </c>
      <c r="I1164" s="4" t="s">
        <v>1390</v>
      </c>
      <c r="J1164" s="4" t="s">
        <v>8002</v>
      </c>
      <c r="K1164" s="139">
        <v>1454500000</v>
      </c>
      <c r="L1164" s="139">
        <v>1454500000</v>
      </c>
      <c r="M1164" s="4" t="s">
        <v>5208</v>
      </c>
      <c r="N1164" s="4" t="s">
        <v>3598</v>
      </c>
      <c r="O1164" s="4" t="s">
        <v>2781</v>
      </c>
      <c r="P1164" s="186">
        <f t="shared" si="111"/>
        <v>1454500000</v>
      </c>
      <c r="Q1164" s="186">
        <f t="shared" si="110"/>
        <v>0</v>
      </c>
      <c r="R1164" s="4">
        <v>70</v>
      </c>
      <c r="S1164" s="4" t="s">
        <v>70</v>
      </c>
      <c r="T1164" s="4" t="s">
        <v>70</v>
      </c>
      <c r="U1164" s="140">
        <v>45341</v>
      </c>
      <c r="V1164" s="4" t="s">
        <v>1884</v>
      </c>
      <c r="W1164" s="4" t="s">
        <v>1954</v>
      </c>
      <c r="X1164" s="146" t="s">
        <v>70</v>
      </c>
      <c r="Y1164" s="95">
        <v>45353</v>
      </c>
      <c r="Z1164" s="4" t="s">
        <v>1888</v>
      </c>
      <c r="AA1164" s="4" t="s">
        <v>1886</v>
      </c>
      <c r="AB1164" s="141">
        <f t="shared" si="112"/>
        <v>1454500000</v>
      </c>
      <c r="AC1164" s="142">
        <f t="shared" si="113"/>
        <v>0</v>
      </c>
      <c r="AD1164" s="4"/>
      <c r="AE1164" s="4" t="s">
        <v>2037</v>
      </c>
      <c r="AF1164" s="252" t="s">
        <v>7986</v>
      </c>
      <c r="AG1164" s="4"/>
      <c r="AH1164" s="4"/>
      <c r="AI1164" s="4"/>
      <c r="AJ1164" s="4"/>
      <c r="AK1164" s="4"/>
      <c r="AL1164" s="95">
        <v>45353</v>
      </c>
    </row>
    <row r="1165" spans="2:38">
      <c r="B1165" s="175" t="s">
        <v>5175</v>
      </c>
      <c r="C1165" s="174" t="s">
        <v>160</v>
      </c>
      <c r="D1165" s="4" t="s">
        <v>2550</v>
      </c>
      <c r="E1165" s="4" t="s">
        <v>1831</v>
      </c>
      <c r="F1165" s="4" t="s">
        <v>1060</v>
      </c>
      <c r="G1165" s="4" t="s">
        <v>8003</v>
      </c>
      <c r="H1165" s="4" t="s">
        <v>1389</v>
      </c>
      <c r="I1165" s="4" t="s">
        <v>1390</v>
      </c>
      <c r="J1165" s="4" t="s">
        <v>8004</v>
      </c>
      <c r="K1165" s="139">
        <v>1310000000</v>
      </c>
      <c r="L1165" s="139">
        <v>1310000000</v>
      </c>
      <c r="M1165" s="4" t="s">
        <v>5208</v>
      </c>
      <c r="N1165" s="4" t="s">
        <v>3342</v>
      </c>
      <c r="O1165" s="4" t="s">
        <v>3334</v>
      </c>
      <c r="P1165" s="186">
        <f t="shared" si="111"/>
        <v>1310000000</v>
      </c>
      <c r="Q1165" s="186">
        <f t="shared" si="110"/>
        <v>0</v>
      </c>
      <c r="R1165" s="4">
        <v>70</v>
      </c>
      <c r="S1165" s="4" t="s">
        <v>70</v>
      </c>
      <c r="T1165" s="4" t="s">
        <v>70</v>
      </c>
      <c r="U1165" s="140">
        <v>45341</v>
      </c>
      <c r="V1165" s="4" t="s">
        <v>1884</v>
      </c>
      <c r="W1165" s="4" t="s">
        <v>1954</v>
      </c>
      <c r="X1165" s="146" t="s">
        <v>70</v>
      </c>
      <c r="Y1165" s="95">
        <v>45353</v>
      </c>
      <c r="Z1165" s="4" t="s">
        <v>1888</v>
      </c>
      <c r="AA1165" s="4" t="s">
        <v>1886</v>
      </c>
      <c r="AB1165" s="141">
        <f t="shared" si="112"/>
        <v>1310000000</v>
      </c>
      <c r="AC1165" s="142">
        <f t="shared" si="113"/>
        <v>0</v>
      </c>
      <c r="AD1165" s="4"/>
      <c r="AE1165" s="4" t="s">
        <v>2037</v>
      </c>
      <c r="AF1165" s="252" t="s">
        <v>7986</v>
      </c>
      <c r="AG1165" s="4"/>
      <c r="AH1165" s="4"/>
      <c r="AI1165" s="4"/>
      <c r="AJ1165" s="4"/>
      <c r="AK1165" s="4"/>
      <c r="AL1165" s="95">
        <v>45353</v>
      </c>
    </row>
    <row r="1166" spans="2:38">
      <c r="B1166" s="175" t="s">
        <v>5175</v>
      </c>
      <c r="C1166" s="174" t="s">
        <v>160</v>
      </c>
      <c r="D1166" s="4" t="s">
        <v>2550</v>
      </c>
      <c r="E1166" s="4" t="s">
        <v>1831</v>
      </c>
      <c r="F1166" s="4" t="s">
        <v>1060</v>
      </c>
      <c r="G1166" s="4" t="s">
        <v>8005</v>
      </c>
      <c r="H1166" s="4" t="s">
        <v>1389</v>
      </c>
      <c r="I1166" s="4" t="s">
        <v>1390</v>
      </c>
      <c r="J1166" s="4" t="s">
        <v>8006</v>
      </c>
      <c r="K1166" s="139">
        <v>1309660000</v>
      </c>
      <c r="L1166" s="139">
        <v>1309660000</v>
      </c>
      <c r="M1166" s="4" t="s">
        <v>5208</v>
      </c>
      <c r="N1166" s="4" t="s">
        <v>3342</v>
      </c>
      <c r="O1166" s="4" t="s">
        <v>3334</v>
      </c>
      <c r="P1166" s="186">
        <f t="shared" si="111"/>
        <v>1309660000</v>
      </c>
      <c r="Q1166" s="186">
        <f t="shared" si="110"/>
        <v>0</v>
      </c>
      <c r="R1166" s="4">
        <v>70</v>
      </c>
      <c r="S1166" s="4" t="s">
        <v>70</v>
      </c>
      <c r="T1166" s="4" t="s">
        <v>70</v>
      </c>
      <c r="U1166" s="140">
        <v>45341</v>
      </c>
      <c r="V1166" s="4" t="s">
        <v>1884</v>
      </c>
      <c r="W1166" s="4" t="s">
        <v>1954</v>
      </c>
      <c r="X1166" s="146" t="s">
        <v>70</v>
      </c>
      <c r="Y1166" s="95">
        <v>45353</v>
      </c>
      <c r="Z1166" s="4" t="s">
        <v>1888</v>
      </c>
      <c r="AA1166" s="4" t="s">
        <v>1886</v>
      </c>
      <c r="AB1166" s="141">
        <f t="shared" si="112"/>
        <v>1309660000</v>
      </c>
      <c r="AC1166" s="142">
        <f t="shared" si="113"/>
        <v>0</v>
      </c>
      <c r="AD1166" s="4"/>
      <c r="AE1166" s="4" t="s">
        <v>2037</v>
      </c>
      <c r="AF1166" s="252" t="s">
        <v>7986</v>
      </c>
      <c r="AG1166" s="4"/>
      <c r="AH1166" s="4"/>
      <c r="AI1166" s="4"/>
      <c r="AJ1166" s="4"/>
      <c r="AK1166" s="4"/>
      <c r="AL1166" s="95">
        <v>45353</v>
      </c>
    </row>
    <row r="1167" spans="2:38">
      <c r="B1167" s="175" t="s">
        <v>5175</v>
      </c>
      <c r="C1167" s="174" t="s">
        <v>160</v>
      </c>
      <c r="D1167" s="4" t="s">
        <v>2550</v>
      </c>
      <c r="E1167" s="4" t="s">
        <v>1831</v>
      </c>
      <c r="F1167" s="4" t="s">
        <v>1060</v>
      </c>
      <c r="G1167" s="4" t="s">
        <v>8007</v>
      </c>
      <c r="H1167" s="4" t="s">
        <v>1389</v>
      </c>
      <c r="I1167" s="4" t="s">
        <v>1390</v>
      </c>
      <c r="J1167" s="4" t="s">
        <v>8008</v>
      </c>
      <c r="K1167" s="139">
        <v>1588838018</v>
      </c>
      <c r="L1167" s="139">
        <v>1588838018</v>
      </c>
      <c r="M1167" s="4" t="s">
        <v>8009</v>
      </c>
      <c r="N1167" s="4" t="s">
        <v>5480</v>
      </c>
      <c r="O1167" s="4" t="s">
        <v>1907</v>
      </c>
      <c r="P1167" s="186">
        <f t="shared" si="111"/>
        <v>1588838018</v>
      </c>
      <c r="Q1167" s="186">
        <f t="shared" si="110"/>
        <v>0</v>
      </c>
      <c r="R1167" s="4">
        <v>70</v>
      </c>
      <c r="S1167" s="4" t="s">
        <v>70</v>
      </c>
      <c r="T1167" s="4" t="s">
        <v>70</v>
      </c>
      <c r="U1167" s="140">
        <v>45341</v>
      </c>
      <c r="V1167" s="4" t="s">
        <v>1884</v>
      </c>
      <c r="W1167" s="4" t="s">
        <v>1954</v>
      </c>
      <c r="X1167" s="146" t="s">
        <v>70</v>
      </c>
      <c r="Y1167" s="95">
        <v>45353</v>
      </c>
      <c r="Z1167" s="4" t="s">
        <v>1888</v>
      </c>
      <c r="AA1167" s="4" t="s">
        <v>1886</v>
      </c>
      <c r="AB1167" s="141">
        <f t="shared" si="112"/>
        <v>1588838018</v>
      </c>
      <c r="AC1167" s="142">
        <f t="shared" si="113"/>
        <v>0</v>
      </c>
      <c r="AD1167" s="4"/>
      <c r="AE1167" s="4" t="s">
        <v>2037</v>
      </c>
      <c r="AF1167" s="252" t="s">
        <v>7986</v>
      </c>
      <c r="AG1167" s="4"/>
      <c r="AH1167" s="4"/>
      <c r="AI1167" s="4"/>
      <c r="AJ1167" s="4"/>
      <c r="AK1167" s="4"/>
      <c r="AL1167" s="95">
        <v>45353</v>
      </c>
    </row>
    <row r="1168" spans="2:38">
      <c r="B1168" s="175" t="s">
        <v>5175</v>
      </c>
      <c r="C1168" s="174" t="s">
        <v>160</v>
      </c>
      <c r="D1168" s="4" t="s">
        <v>2550</v>
      </c>
      <c r="E1168" s="4" t="s">
        <v>1831</v>
      </c>
      <c r="F1168" s="4" t="s">
        <v>1060</v>
      </c>
      <c r="G1168" s="4" t="s">
        <v>8010</v>
      </c>
      <c r="H1168" s="4" t="s">
        <v>1389</v>
      </c>
      <c r="I1168" s="4" t="s">
        <v>1390</v>
      </c>
      <c r="J1168" s="4" t="s">
        <v>8011</v>
      </c>
      <c r="K1168" s="139">
        <v>1310000000</v>
      </c>
      <c r="L1168" s="139">
        <v>1310000000</v>
      </c>
      <c r="M1168" s="4" t="s">
        <v>8009</v>
      </c>
      <c r="N1168" s="4" t="s">
        <v>2164</v>
      </c>
      <c r="O1168" s="4" t="s">
        <v>1907</v>
      </c>
      <c r="P1168" s="186">
        <f t="shared" si="111"/>
        <v>1310000000</v>
      </c>
      <c r="Q1168" s="186">
        <f t="shared" si="110"/>
        <v>0</v>
      </c>
      <c r="R1168" s="4">
        <v>70</v>
      </c>
      <c r="S1168" s="4" t="s">
        <v>70</v>
      </c>
      <c r="T1168" s="4" t="s">
        <v>70</v>
      </c>
      <c r="U1168" s="140">
        <v>45341</v>
      </c>
      <c r="V1168" s="4" t="s">
        <v>1884</v>
      </c>
      <c r="W1168" s="4" t="s">
        <v>1954</v>
      </c>
      <c r="X1168" s="146" t="s">
        <v>70</v>
      </c>
      <c r="Y1168" s="95">
        <v>45353</v>
      </c>
      <c r="Z1168" s="4" t="s">
        <v>1888</v>
      </c>
      <c r="AA1168" s="4" t="s">
        <v>1886</v>
      </c>
      <c r="AB1168" s="141">
        <f t="shared" si="112"/>
        <v>1310000000</v>
      </c>
      <c r="AC1168" s="142">
        <f t="shared" si="113"/>
        <v>0</v>
      </c>
      <c r="AD1168" s="4"/>
      <c r="AE1168" s="4" t="s">
        <v>2037</v>
      </c>
      <c r="AF1168" s="252" t="s">
        <v>7986</v>
      </c>
      <c r="AG1168" s="4"/>
      <c r="AH1168" s="4"/>
      <c r="AI1168" s="4"/>
      <c r="AJ1168" s="4"/>
      <c r="AK1168" s="4"/>
      <c r="AL1168" s="95">
        <v>45353</v>
      </c>
    </row>
    <row r="1169" spans="2:38">
      <c r="B1169" s="175" t="s">
        <v>5175</v>
      </c>
      <c r="C1169" s="174" t="s">
        <v>160</v>
      </c>
      <c r="D1169" s="4" t="s">
        <v>2550</v>
      </c>
      <c r="E1169" s="4" t="s">
        <v>1831</v>
      </c>
      <c r="F1169" s="4" t="s">
        <v>1060</v>
      </c>
      <c r="G1169" s="4" t="s">
        <v>8012</v>
      </c>
      <c r="H1169" s="4" t="s">
        <v>1389</v>
      </c>
      <c r="I1169" s="4" t="s">
        <v>1390</v>
      </c>
      <c r="J1169" s="4" t="s">
        <v>8013</v>
      </c>
      <c r="K1169" s="139">
        <v>1435828700</v>
      </c>
      <c r="L1169" s="139">
        <v>1435828700</v>
      </c>
      <c r="M1169" s="4" t="s">
        <v>8009</v>
      </c>
      <c r="N1169" s="4" t="s">
        <v>2164</v>
      </c>
      <c r="O1169" s="4" t="s">
        <v>1907</v>
      </c>
      <c r="P1169" s="186">
        <f t="shared" si="111"/>
        <v>1435828700</v>
      </c>
      <c r="Q1169" s="186">
        <f t="shared" si="110"/>
        <v>0</v>
      </c>
      <c r="R1169" s="4">
        <v>70</v>
      </c>
      <c r="S1169" s="4" t="s">
        <v>70</v>
      </c>
      <c r="T1169" s="4" t="s">
        <v>70</v>
      </c>
      <c r="U1169" s="140">
        <v>45341</v>
      </c>
      <c r="V1169" s="4" t="s">
        <v>1884</v>
      </c>
      <c r="W1169" s="4" t="s">
        <v>1954</v>
      </c>
      <c r="X1169" s="146" t="s">
        <v>70</v>
      </c>
      <c r="Y1169" s="95">
        <v>45353</v>
      </c>
      <c r="Z1169" s="4" t="s">
        <v>1888</v>
      </c>
      <c r="AA1169" s="4" t="s">
        <v>1886</v>
      </c>
      <c r="AB1169" s="141">
        <f t="shared" si="112"/>
        <v>1435828700</v>
      </c>
      <c r="AC1169" s="142">
        <f t="shared" si="113"/>
        <v>0</v>
      </c>
      <c r="AD1169" s="4"/>
      <c r="AE1169" s="4" t="s">
        <v>2037</v>
      </c>
      <c r="AF1169" s="252" t="s">
        <v>7986</v>
      </c>
      <c r="AG1169" s="4"/>
      <c r="AH1169" s="4"/>
      <c r="AI1169" s="4"/>
      <c r="AJ1169" s="4"/>
      <c r="AK1169" s="4"/>
      <c r="AL1169" s="95">
        <v>45353</v>
      </c>
    </row>
    <row r="1170" spans="2:38">
      <c r="B1170" s="175" t="s">
        <v>5175</v>
      </c>
      <c r="C1170" s="174" t="s">
        <v>160</v>
      </c>
      <c r="D1170" s="4" t="s">
        <v>2550</v>
      </c>
      <c r="E1170" s="4" t="s">
        <v>1831</v>
      </c>
      <c r="F1170" s="4" t="s">
        <v>1060</v>
      </c>
      <c r="G1170" s="4" t="s">
        <v>8014</v>
      </c>
      <c r="H1170" s="4" t="s">
        <v>1389</v>
      </c>
      <c r="I1170" s="4" t="s">
        <v>1390</v>
      </c>
      <c r="J1170" s="4" t="s">
        <v>8015</v>
      </c>
      <c r="K1170" s="139">
        <v>1100000000</v>
      </c>
      <c r="L1170" s="139">
        <v>1100000000</v>
      </c>
      <c r="M1170" s="4" t="s">
        <v>8009</v>
      </c>
      <c r="N1170" s="4" t="s">
        <v>3452</v>
      </c>
      <c r="O1170" s="4" t="s">
        <v>2191</v>
      </c>
      <c r="P1170" s="186">
        <f t="shared" si="111"/>
        <v>1100000000</v>
      </c>
      <c r="Q1170" s="186">
        <f t="shared" si="110"/>
        <v>0</v>
      </c>
      <c r="R1170" s="4">
        <v>70</v>
      </c>
      <c r="S1170" s="4" t="s">
        <v>70</v>
      </c>
      <c r="T1170" s="4" t="s">
        <v>70</v>
      </c>
      <c r="U1170" s="140">
        <v>45341</v>
      </c>
      <c r="V1170" s="4" t="s">
        <v>1884</v>
      </c>
      <c r="W1170" s="4" t="s">
        <v>1954</v>
      </c>
      <c r="X1170" s="146" t="s">
        <v>70</v>
      </c>
      <c r="Y1170" s="95">
        <v>45353</v>
      </c>
      <c r="Z1170" s="4" t="s">
        <v>1888</v>
      </c>
      <c r="AA1170" s="4" t="s">
        <v>1886</v>
      </c>
      <c r="AB1170" s="141">
        <f t="shared" si="112"/>
        <v>1100000000</v>
      </c>
      <c r="AC1170" s="142">
        <f t="shared" si="113"/>
        <v>0</v>
      </c>
      <c r="AD1170" s="4"/>
      <c r="AE1170" s="4" t="s">
        <v>2037</v>
      </c>
      <c r="AF1170" s="252" t="s">
        <v>7986</v>
      </c>
      <c r="AG1170" s="4"/>
      <c r="AH1170" s="4"/>
      <c r="AI1170" s="4"/>
      <c r="AJ1170" s="4"/>
      <c r="AK1170" s="4"/>
      <c r="AL1170" s="95">
        <v>45353</v>
      </c>
    </row>
    <row r="1171" spans="2:38">
      <c r="B1171" s="175" t="s">
        <v>5175</v>
      </c>
      <c r="C1171" s="174" t="s">
        <v>160</v>
      </c>
      <c r="D1171" s="4" t="s">
        <v>2550</v>
      </c>
      <c r="E1171" s="4" t="s">
        <v>1831</v>
      </c>
      <c r="F1171" s="4" t="s">
        <v>1060</v>
      </c>
      <c r="G1171" s="4" t="s">
        <v>8016</v>
      </c>
      <c r="H1171" s="4" t="s">
        <v>1389</v>
      </c>
      <c r="I1171" s="4" t="s">
        <v>1390</v>
      </c>
      <c r="J1171" s="4" t="s">
        <v>8017</v>
      </c>
      <c r="K1171" s="139">
        <v>1800000000</v>
      </c>
      <c r="L1171" s="139">
        <v>1800000000</v>
      </c>
      <c r="M1171" s="4" t="s">
        <v>8009</v>
      </c>
      <c r="N1171" s="4" t="s">
        <v>3452</v>
      </c>
      <c r="O1171" s="4" t="s">
        <v>2191</v>
      </c>
      <c r="P1171" s="186">
        <f t="shared" si="111"/>
        <v>1800000000</v>
      </c>
      <c r="Q1171" s="186">
        <f t="shared" si="110"/>
        <v>0</v>
      </c>
      <c r="R1171" s="4">
        <v>70</v>
      </c>
      <c r="S1171" s="4" t="s">
        <v>70</v>
      </c>
      <c r="T1171" s="4" t="s">
        <v>70</v>
      </c>
      <c r="U1171" s="140">
        <v>45341</v>
      </c>
      <c r="V1171" s="4" t="s">
        <v>1884</v>
      </c>
      <c r="W1171" s="4" t="s">
        <v>1954</v>
      </c>
      <c r="X1171" s="146" t="s">
        <v>70</v>
      </c>
      <c r="Y1171" s="95">
        <v>45353</v>
      </c>
      <c r="Z1171" s="4" t="s">
        <v>1888</v>
      </c>
      <c r="AA1171" s="4" t="s">
        <v>1886</v>
      </c>
      <c r="AB1171" s="141">
        <f t="shared" si="112"/>
        <v>1800000000</v>
      </c>
      <c r="AC1171" s="142">
        <f t="shared" si="113"/>
        <v>0</v>
      </c>
      <c r="AD1171" s="4"/>
      <c r="AE1171" s="4" t="s">
        <v>2037</v>
      </c>
      <c r="AF1171" s="252" t="s">
        <v>7986</v>
      </c>
      <c r="AG1171" s="4"/>
      <c r="AH1171" s="4"/>
      <c r="AI1171" s="4"/>
      <c r="AJ1171" s="4"/>
      <c r="AK1171" s="4"/>
      <c r="AL1171" s="95">
        <v>45353</v>
      </c>
    </row>
    <row r="1172" spans="2:38">
      <c r="B1172" s="175" t="s">
        <v>5175</v>
      </c>
      <c r="C1172" s="174" t="s">
        <v>160</v>
      </c>
      <c r="D1172" s="4" t="s">
        <v>2550</v>
      </c>
      <c r="E1172" s="4" t="s">
        <v>1831</v>
      </c>
      <c r="F1172" s="4" t="s">
        <v>1060</v>
      </c>
      <c r="G1172" s="4" t="s">
        <v>8018</v>
      </c>
      <c r="H1172" s="4" t="s">
        <v>1389</v>
      </c>
      <c r="I1172" s="4" t="s">
        <v>1390</v>
      </c>
      <c r="J1172" s="4" t="s">
        <v>8019</v>
      </c>
      <c r="K1172" s="139">
        <v>1600000000</v>
      </c>
      <c r="L1172" s="139">
        <v>1600000000</v>
      </c>
      <c r="M1172" s="4" t="s">
        <v>8009</v>
      </c>
      <c r="N1172" s="4" t="s">
        <v>3109</v>
      </c>
      <c r="O1172" s="4" t="s">
        <v>2712</v>
      </c>
      <c r="P1172" s="186">
        <f t="shared" si="111"/>
        <v>1600000000</v>
      </c>
      <c r="Q1172" s="186">
        <f t="shared" si="110"/>
        <v>0</v>
      </c>
      <c r="R1172" s="4">
        <v>70</v>
      </c>
      <c r="S1172" s="4" t="s">
        <v>70</v>
      </c>
      <c r="T1172" s="4" t="s">
        <v>70</v>
      </c>
      <c r="U1172" s="140">
        <v>45341</v>
      </c>
      <c r="V1172" s="4" t="s">
        <v>1884</v>
      </c>
      <c r="W1172" s="4" t="s">
        <v>1954</v>
      </c>
      <c r="X1172" s="146" t="s">
        <v>70</v>
      </c>
      <c r="Y1172" s="95">
        <v>45353</v>
      </c>
      <c r="Z1172" s="4" t="s">
        <v>1888</v>
      </c>
      <c r="AA1172" s="4" t="s">
        <v>1886</v>
      </c>
      <c r="AB1172" s="141">
        <f t="shared" si="112"/>
        <v>1600000000</v>
      </c>
      <c r="AC1172" s="142">
        <f t="shared" si="113"/>
        <v>0</v>
      </c>
      <c r="AD1172" s="4"/>
      <c r="AE1172" s="4" t="s">
        <v>2037</v>
      </c>
      <c r="AF1172" s="252" t="s">
        <v>7986</v>
      </c>
      <c r="AG1172" s="4"/>
      <c r="AH1172" s="4"/>
      <c r="AI1172" s="4"/>
      <c r="AJ1172" s="4"/>
      <c r="AK1172" s="4"/>
      <c r="AL1172" s="95">
        <v>45353</v>
      </c>
    </row>
    <row r="1173" spans="2:38">
      <c r="B1173" s="175" t="s">
        <v>5175</v>
      </c>
      <c r="C1173" s="174" t="s">
        <v>160</v>
      </c>
      <c r="D1173" s="4" t="s">
        <v>2550</v>
      </c>
      <c r="E1173" s="4" t="s">
        <v>1831</v>
      </c>
      <c r="F1173" s="4" t="s">
        <v>1060</v>
      </c>
      <c r="G1173" s="4" t="s">
        <v>8020</v>
      </c>
      <c r="H1173" s="4" t="s">
        <v>1389</v>
      </c>
      <c r="I1173" s="4" t="s">
        <v>1390</v>
      </c>
      <c r="J1173" s="4" t="s">
        <v>8021</v>
      </c>
      <c r="K1173" s="139">
        <v>1000000000</v>
      </c>
      <c r="L1173" s="139">
        <v>1000000000</v>
      </c>
      <c r="M1173" s="4" t="s">
        <v>8009</v>
      </c>
      <c r="N1173" s="4" t="s">
        <v>3623</v>
      </c>
      <c r="O1173" s="4" t="s">
        <v>2773</v>
      </c>
      <c r="P1173" s="186">
        <f t="shared" si="111"/>
        <v>1000000000</v>
      </c>
      <c r="Q1173" s="186">
        <f t="shared" si="110"/>
        <v>0</v>
      </c>
      <c r="R1173" s="4">
        <v>70</v>
      </c>
      <c r="S1173" s="4" t="s">
        <v>70</v>
      </c>
      <c r="T1173" s="4" t="s">
        <v>70</v>
      </c>
      <c r="U1173" s="140">
        <v>45341</v>
      </c>
      <c r="V1173" s="4" t="s">
        <v>1884</v>
      </c>
      <c r="W1173" s="4" t="s">
        <v>1954</v>
      </c>
      <c r="X1173" s="146" t="s">
        <v>70</v>
      </c>
      <c r="Y1173" s="95">
        <v>45353</v>
      </c>
      <c r="Z1173" s="4" t="s">
        <v>1888</v>
      </c>
      <c r="AA1173" s="4" t="s">
        <v>1886</v>
      </c>
      <c r="AB1173" s="141">
        <f t="shared" si="112"/>
        <v>1000000000</v>
      </c>
      <c r="AC1173" s="142">
        <f t="shared" si="113"/>
        <v>0</v>
      </c>
      <c r="AD1173" s="4"/>
      <c r="AE1173" s="4" t="s">
        <v>2037</v>
      </c>
      <c r="AF1173" s="252" t="s">
        <v>7986</v>
      </c>
      <c r="AG1173" s="4"/>
      <c r="AH1173" s="4"/>
      <c r="AI1173" s="4"/>
      <c r="AJ1173" s="4"/>
      <c r="AK1173" s="4"/>
      <c r="AL1173" s="95">
        <v>45353</v>
      </c>
    </row>
    <row r="1174" spans="2:38">
      <c r="B1174" s="175" t="s">
        <v>5175</v>
      </c>
      <c r="C1174" s="174" t="s">
        <v>160</v>
      </c>
      <c r="D1174" s="4" t="s">
        <v>2550</v>
      </c>
      <c r="E1174" s="4" t="s">
        <v>1831</v>
      </c>
      <c r="F1174" s="4" t="s">
        <v>1060</v>
      </c>
      <c r="G1174" s="4" t="s">
        <v>8022</v>
      </c>
      <c r="H1174" s="4" t="s">
        <v>1389</v>
      </c>
      <c r="I1174" s="4" t="s">
        <v>1390</v>
      </c>
      <c r="J1174" s="4" t="s">
        <v>8023</v>
      </c>
      <c r="K1174" s="139">
        <v>1385000000</v>
      </c>
      <c r="L1174" s="139">
        <v>1385000000</v>
      </c>
      <c r="M1174" s="4" t="s">
        <v>8009</v>
      </c>
      <c r="N1174" s="4" t="s">
        <v>5220</v>
      </c>
      <c r="O1174" s="4" t="s">
        <v>3294</v>
      </c>
      <c r="P1174" s="186">
        <f t="shared" si="111"/>
        <v>1385000000</v>
      </c>
      <c r="Q1174" s="186">
        <f t="shared" si="110"/>
        <v>0</v>
      </c>
      <c r="R1174" s="4">
        <v>70</v>
      </c>
      <c r="S1174" s="4" t="s">
        <v>70</v>
      </c>
      <c r="T1174" s="4" t="s">
        <v>70</v>
      </c>
      <c r="U1174" s="140">
        <v>45341</v>
      </c>
      <c r="V1174" s="4" t="s">
        <v>1884</v>
      </c>
      <c r="W1174" s="4" t="s">
        <v>1954</v>
      </c>
      <c r="X1174" s="146" t="s">
        <v>70</v>
      </c>
      <c r="Y1174" s="95">
        <v>45353</v>
      </c>
      <c r="Z1174" s="4" t="s">
        <v>1888</v>
      </c>
      <c r="AA1174" s="4" t="s">
        <v>1886</v>
      </c>
      <c r="AB1174" s="141">
        <f t="shared" si="112"/>
        <v>1385000000</v>
      </c>
      <c r="AC1174" s="142">
        <f t="shared" si="113"/>
        <v>0</v>
      </c>
      <c r="AD1174" s="4"/>
      <c r="AE1174" s="4" t="s">
        <v>2037</v>
      </c>
      <c r="AF1174" s="252" t="s">
        <v>7986</v>
      </c>
      <c r="AG1174" s="4"/>
      <c r="AH1174" s="4"/>
      <c r="AI1174" s="4"/>
      <c r="AJ1174" s="4"/>
      <c r="AK1174" s="4"/>
      <c r="AL1174" s="95">
        <v>45353</v>
      </c>
    </row>
    <row r="1175" spans="2:38">
      <c r="B1175" s="175" t="s">
        <v>5175</v>
      </c>
      <c r="C1175" s="174" t="s">
        <v>160</v>
      </c>
      <c r="D1175" s="4" t="s">
        <v>2550</v>
      </c>
      <c r="E1175" s="4" t="s">
        <v>1831</v>
      </c>
      <c r="F1175" s="4" t="s">
        <v>1060</v>
      </c>
      <c r="G1175" s="4" t="s">
        <v>8024</v>
      </c>
      <c r="H1175" s="4" t="s">
        <v>1389</v>
      </c>
      <c r="I1175" s="4" t="s">
        <v>1390</v>
      </c>
      <c r="J1175" s="4" t="s">
        <v>8025</v>
      </c>
      <c r="K1175" s="139">
        <v>900429255</v>
      </c>
      <c r="L1175" s="139">
        <v>900429255</v>
      </c>
      <c r="M1175" s="4" t="s">
        <v>8009</v>
      </c>
      <c r="N1175" s="4" t="s">
        <v>3552</v>
      </c>
      <c r="O1175" s="4" t="s">
        <v>3786</v>
      </c>
      <c r="P1175" s="186">
        <f t="shared" si="111"/>
        <v>900429255</v>
      </c>
      <c r="Q1175" s="186">
        <f t="shared" si="110"/>
        <v>0</v>
      </c>
      <c r="R1175" s="4">
        <v>70</v>
      </c>
      <c r="S1175" s="4" t="s">
        <v>70</v>
      </c>
      <c r="T1175" s="4" t="s">
        <v>70</v>
      </c>
      <c r="U1175" s="140">
        <v>45341</v>
      </c>
      <c r="V1175" s="4" t="s">
        <v>1884</v>
      </c>
      <c r="W1175" s="4" t="s">
        <v>1954</v>
      </c>
      <c r="X1175" s="146" t="s">
        <v>70</v>
      </c>
      <c r="Y1175" s="95">
        <v>45353</v>
      </c>
      <c r="Z1175" s="4" t="s">
        <v>1888</v>
      </c>
      <c r="AA1175" s="4" t="s">
        <v>1886</v>
      </c>
      <c r="AB1175" s="141">
        <f t="shared" si="112"/>
        <v>900429255</v>
      </c>
      <c r="AC1175" s="142">
        <f t="shared" si="113"/>
        <v>0</v>
      </c>
      <c r="AD1175" s="4"/>
      <c r="AE1175" s="4" t="s">
        <v>2037</v>
      </c>
      <c r="AF1175" s="252" t="s">
        <v>7986</v>
      </c>
      <c r="AG1175" s="4"/>
      <c r="AH1175" s="4"/>
      <c r="AI1175" s="4"/>
      <c r="AJ1175" s="4"/>
      <c r="AK1175" s="4"/>
      <c r="AL1175" s="95">
        <v>45353</v>
      </c>
    </row>
    <row r="1176" spans="2:38">
      <c r="B1176" s="175" t="s">
        <v>5175</v>
      </c>
      <c r="C1176" s="174" t="s">
        <v>160</v>
      </c>
      <c r="D1176" s="4" t="s">
        <v>2550</v>
      </c>
      <c r="E1176" s="4" t="s">
        <v>1831</v>
      </c>
      <c r="F1176" s="4" t="s">
        <v>1060</v>
      </c>
      <c r="G1176" s="4" t="s">
        <v>8026</v>
      </c>
      <c r="H1176" s="4" t="s">
        <v>1389</v>
      </c>
      <c r="I1176" s="4" t="s">
        <v>1390</v>
      </c>
      <c r="J1176" s="4" t="s">
        <v>8027</v>
      </c>
      <c r="K1176" s="139">
        <v>1208000000</v>
      </c>
      <c r="L1176" s="139">
        <v>1208000000</v>
      </c>
      <c r="M1176" s="4" t="s">
        <v>8009</v>
      </c>
      <c r="N1176" s="4" t="s">
        <v>3571</v>
      </c>
      <c r="O1176" s="4" t="s">
        <v>2858</v>
      </c>
      <c r="P1176" s="186">
        <f t="shared" si="111"/>
        <v>1208000000</v>
      </c>
      <c r="Q1176" s="186">
        <f t="shared" si="110"/>
        <v>0</v>
      </c>
      <c r="R1176" s="4">
        <v>70</v>
      </c>
      <c r="S1176" s="4" t="s">
        <v>70</v>
      </c>
      <c r="T1176" s="4" t="s">
        <v>70</v>
      </c>
      <c r="U1176" s="140">
        <v>45341</v>
      </c>
      <c r="V1176" s="4" t="s">
        <v>1884</v>
      </c>
      <c r="W1176" s="4" t="s">
        <v>1954</v>
      </c>
      <c r="X1176" s="146" t="s">
        <v>70</v>
      </c>
      <c r="Y1176" s="95">
        <v>45353</v>
      </c>
      <c r="Z1176" s="4" t="s">
        <v>1888</v>
      </c>
      <c r="AA1176" s="4" t="s">
        <v>1886</v>
      </c>
      <c r="AB1176" s="141">
        <f t="shared" si="112"/>
        <v>1208000000</v>
      </c>
      <c r="AC1176" s="142">
        <f t="shared" si="113"/>
        <v>0</v>
      </c>
      <c r="AD1176" s="4"/>
      <c r="AE1176" s="4" t="s">
        <v>2037</v>
      </c>
      <c r="AF1176" s="252" t="s">
        <v>7986</v>
      </c>
      <c r="AG1176" s="4"/>
      <c r="AH1176" s="4"/>
      <c r="AI1176" s="4"/>
      <c r="AJ1176" s="4"/>
      <c r="AK1176" s="4"/>
      <c r="AL1176" s="95">
        <v>45353</v>
      </c>
    </row>
    <row r="1177" spans="2:38">
      <c r="B1177" s="175" t="s">
        <v>5175</v>
      </c>
      <c r="C1177" s="174" t="s">
        <v>160</v>
      </c>
      <c r="D1177" s="4" t="s">
        <v>2550</v>
      </c>
      <c r="E1177" s="4" t="s">
        <v>1831</v>
      </c>
      <c r="F1177" s="4" t="s">
        <v>1060</v>
      </c>
      <c r="G1177" s="4" t="s">
        <v>8028</v>
      </c>
      <c r="H1177" s="4" t="s">
        <v>1389</v>
      </c>
      <c r="I1177" s="4" t="s">
        <v>1390</v>
      </c>
      <c r="J1177" s="4" t="s">
        <v>8029</v>
      </c>
      <c r="K1177" s="139">
        <v>1013545315</v>
      </c>
      <c r="L1177" s="139">
        <v>1013545315</v>
      </c>
      <c r="M1177" s="4" t="s">
        <v>8009</v>
      </c>
      <c r="N1177" s="4" t="s">
        <v>3571</v>
      </c>
      <c r="O1177" s="4" t="s">
        <v>2858</v>
      </c>
      <c r="P1177" s="186">
        <f t="shared" si="111"/>
        <v>1013545315</v>
      </c>
      <c r="Q1177" s="186">
        <f t="shared" si="110"/>
        <v>0</v>
      </c>
      <c r="R1177" s="4">
        <v>70</v>
      </c>
      <c r="S1177" s="4" t="s">
        <v>70</v>
      </c>
      <c r="T1177" s="4" t="s">
        <v>70</v>
      </c>
      <c r="U1177" s="140">
        <v>45341</v>
      </c>
      <c r="V1177" s="4" t="s">
        <v>1884</v>
      </c>
      <c r="W1177" s="4" t="s">
        <v>1954</v>
      </c>
      <c r="X1177" s="146" t="s">
        <v>70</v>
      </c>
      <c r="Y1177" s="95">
        <v>45353</v>
      </c>
      <c r="Z1177" s="4" t="s">
        <v>1888</v>
      </c>
      <c r="AA1177" s="4" t="s">
        <v>1886</v>
      </c>
      <c r="AB1177" s="141">
        <f t="shared" si="112"/>
        <v>1013545315</v>
      </c>
      <c r="AC1177" s="142">
        <f t="shared" si="113"/>
        <v>0</v>
      </c>
      <c r="AD1177" s="4"/>
      <c r="AE1177" s="4" t="s">
        <v>2037</v>
      </c>
      <c r="AF1177" s="252" t="s">
        <v>7986</v>
      </c>
      <c r="AG1177" s="4"/>
      <c r="AH1177" s="4"/>
      <c r="AI1177" s="4"/>
      <c r="AJ1177" s="4"/>
      <c r="AK1177" s="4"/>
      <c r="AL1177" s="95">
        <v>45353</v>
      </c>
    </row>
    <row r="1178" spans="2:38">
      <c r="B1178" s="175" t="s">
        <v>5175</v>
      </c>
      <c r="C1178" s="174" t="s">
        <v>160</v>
      </c>
      <c r="D1178" s="4" t="s">
        <v>2550</v>
      </c>
      <c r="E1178" s="4" t="s">
        <v>1831</v>
      </c>
      <c r="F1178" s="4" t="s">
        <v>1060</v>
      </c>
      <c r="G1178" s="4" t="s">
        <v>8030</v>
      </c>
      <c r="H1178" s="4" t="s">
        <v>1389</v>
      </c>
      <c r="I1178" s="4" t="s">
        <v>1390</v>
      </c>
      <c r="J1178" s="4" t="s">
        <v>8031</v>
      </c>
      <c r="K1178" s="139">
        <v>1000000000</v>
      </c>
      <c r="L1178" s="139">
        <v>1000000000</v>
      </c>
      <c r="M1178" s="4" t="s">
        <v>8009</v>
      </c>
      <c r="N1178" s="4" t="s">
        <v>3674</v>
      </c>
      <c r="O1178" s="4" t="s">
        <v>3158</v>
      </c>
      <c r="P1178" s="186">
        <f t="shared" si="111"/>
        <v>1000000000</v>
      </c>
      <c r="Q1178" s="186">
        <f t="shared" si="110"/>
        <v>0</v>
      </c>
      <c r="R1178" s="4">
        <v>70</v>
      </c>
      <c r="S1178" s="4" t="s">
        <v>70</v>
      </c>
      <c r="T1178" s="4" t="s">
        <v>70</v>
      </c>
      <c r="U1178" s="140">
        <v>45341</v>
      </c>
      <c r="V1178" s="4" t="s">
        <v>1884</v>
      </c>
      <c r="W1178" s="4" t="s">
        <v>1954</v>
      </c>
      <c r="X1178" s="146" t="s">
        <v>70</v>
      </c>
      <c r="Y1178" s="95">
        <v>45353</v>
      </c>
      <c r="Z1178" s="4" t="s">
        <v>1888</v>
      </c>
      <c r="AA1178" s="4" t="s">
        <v>1886</v>
      </c>
      <c r="AB1178" s="141">
        <f t="shared" si="112"/>
        <v>1000000000</v>
      </c>
      <c r="AC1178" s="142">
        <f t="shared" si="113"/>
        <v>0</v>
      </c>
      <c r="AD1178" s="4"/>
      <c r="AE1178" s="4" t="s">
        <v>2037</v>
      </c>
      <c r="AF1178" s="252" t="s">
        <v>7986</v>
      </c>
      <c r="AG1178" s="4"/>
      <c r="AH1178" s="4"/>
      <c r="AI1178" s="4"/>
      <c r="AJ1178" s="4"/>
      <c r="AK1178" s="4"/>
      <c r="AL1178" s="95">
        <v>45353</v>
      </c>
    </row>
    <row r="1179" spans="2:38">
      <c r="B1179" s="175" t="s">
        <v>5175</v>
      </c>
      <c r="C1179" s="174" t="s">
        <v>160</v>
      </c>
      <c r="D1179" s="4" t="s">
        <v>2550</v>
      </c>
      <c r="E1179" s="4" t="s">
        <v>1831</v>
      </c>
      <c r="F1179" s="4" t="s">
        <v>1060</v>
      </c>
      <c r="G1179" s="4" t="s">
        <v>8032</v>
      </c>
      <c r="H1179" s="4" t="s">
        <v>1389</v>
      </c>
      <c r="I1179" s="4" t="s">
        <v>1390</v>
      </c>
      <c r="J1179" s="4" t="s">
        <v>8033</v>
      </c>
      <c r="K1179" s="139">
        <v>1300000000</v>
      </c>
      <c r="L1179" s="139">
        <v>1300000000</v>
      </c>
      <c r="M1179" s="4" t="s">
        <v>8009</v>
      </c>
      <c r="N1179" s="4" t="s">
        <v>3674</v>
      </c>
      <c r="O1179" s="4" t="s">
        <v>3158</v>
      </c>
      <c r="P1179" s="186">
        <f t="shared" si="111"/>
        <v>1300000000</v>
      </c>
      <c r="Q1179" s="186">
        <f t="shared" ref="Q1179:Q1210" si="114">K1179-P1179</f>
        <v>0</v>
      </c>
      <c r="R1179" s="4">
        <v>70</v>
      </c>
      <c r="S1179" s="4" t="s">
        <v>70</v>
      </c>
      <c r="T1179" s="4" t="s">
        <v>70</v>
      </c>
      <c r="U1179" s="140">
        <v>45341</v>
      </c>
      <c r="V1179" s="4" t="s">
        <v>1884</v>
      </c>
      <c r="W1179" s="4" t="s">
        <v>1954</v>
      </c>
      <c r="X1179" s="146" t="s">
        <v>70</v>
      </c>
      <c r="Y1179" s="95">
        <v>45353</v>
      </c>
      <c r="Z1179" s="4" t="s">
        <v>1888</v>
      </c>
      <c r="AA1179" s="4" t="s">
        <v>1886</v>
      </c>
      <c r="AB1179" s="141">
        <f t="shared" si="112"/>
        <v>1300000000</v>
      </c>
      <c r="AC1179" s="142">
        <f t="shared" si="113"/>
        <v>0</v>
      </c>
      <c r="AD1179" s="4"/>
      <c r="AE1179" s="4" t="s">
        <v>2037</v>
      </c>
      <c r="AF1179" s="252" t="s">
        <v>7986</v>
      </c>
      <c r="AG1179" s="4"/>
      <c r="AH1179" s="4"/>
      <c r="AI1179" s="4"/>
      <c r="AJ1179" s="4"/>
      <c r="AK1179" s="4"/>
      <c r="AL1179" s="95">
        <v>45353</v>
      </c>
    </row>
    <row r="1180" spans="2:38">
      <c r="B1180" s="175" t="s">
        <v>5175</v>
      </c>
      <c r="C1180" s="174" t="s">
        <v>160</v>
      </c>
      <c r="D1180" s="4" t="s">
        <v>2550</v>
      </c>
      <c r="E1180" s="4" t="s">
        <v>1831</v>
      </c>
      <c r="F1180" s="4" t="s">
        <v>1060</v>
      </c>
      <c r="G1180" s="4" t="s">
        <v>8034</v>
      </c>
      <c r="H1180" s="4" t="s">
        <v>1389</v>
      </c>
      <c r="I1180" s="4" t="s">
        <v>1390</v>
      </c>
      <c r="J1180" s="4" t="s">
        <v>8035</v>
      </c>
      <c r="K1180" s="139">
        <v>1060000000</v>
      </c>
      <c r="L1180" s="139">
        <v>1060000000</v>
      </c>
      <c r="M1180" s="4" t="s">
        <v>8009</v>
      </c>
      <c r="N1180" s="4" t="s">
        <v>3898</v>
      </c>
      <c r="O1180" s="4" t="s">
        <v>2768</v>
      </c>
      <c r="P1180" s="186">
        <f t="shared" si="111"/>
        <v>1060000000</v>
      </c>
      <c r="Q1180" s="186">
        <f t="shared" si="114"/>
        <v>0</v>
      </c>
      <c r="R1180" s="4">
        <v>70</v>
      </c>
      <c r="S1180" s="4" t="s">
        <v>70</v>
      </c>
      <c r="T1180" s="4" t="s">
        <v>70</v>
      </c>
      <c r="U1180" s="140">
        <v>45341</v>
      </c>
      <c r="V1180" s="4" t="s">
        <v>1884</v>
      </c>
      <c r="W1180" s="4" t="s">
        <v>1954</v>
      </c>
      <c r="X1180" s="146" t="s">
        <v>70</v>
      </c>
      <c r="Y1180" s="95">
        <v>45353</v>
      </c>
      <c r="Z1180" s="4" t="s">
        <v>1888</v>
      </c>
      <c r="AA1180" s="4" t="s">
        <v>1886</v>
      </c>
      <c r="AB1180" s="141">
        <f t="shared" si="112"/>
        <v>1060000000</v>
      </c>
      <c r="AC1180" s="142">
        <f t="shared" si="113"/>
        <v>0</v>
      </c>
      <c r="AD1180" s="4"/>
      <c r="AE1180" s="4" t="s">
        <v>2037</v>
      </c>
      <c r="AF1180" s="252" t="s">
        <v>7986</v>
      </c>
      <c r="AG1180" s="4"/>
      <c r="AH1180" s="4"/>
      <c r="AI1180" s="4"/>
      <c r="AJ1180" s="4"/>
      <c r="AK1180" s="4"/>
      <c r="AL1180" s="95">
        <v>45353</v>
      </c>
    </row>
    <row r="1181" spans="2:38">
      <c r="B1181" s="175" t="s">
        <v>5175</v>
      </c>
      <c r="C1181" s="174" t="s">
        <v>160</v>
      </c>
      <c r="D1181" s="4" t="s">
        <v>2550</v>
      </c>
      <c r="E1181" s="4" t="s">
        <v>1831</v>
      </c>
      <c r="F1181" s="4" t="s">
        <v>1060</v>
      </c>
      <c r="G1181" s="4" t="s">
        <v>8036</v>
      </c>
      <c r="H1181" s="4" t="s">
        <v>1389</v>
      </c>
      <c r="I1181" s="4" t="s">
        <v>1390</v>
      </c>
      <c r="J1181" s="4" t="s">
        <v>8037</v>
      </c>
      <c r="K1181" s="139">
        <v>1385000000</v>
      </c>
      <c r="L1181" s="139">
        <v>1385000000</v>
      </c>
      <c r="M1181" s="4" t="s">
        <v>5184</v>
      </c>
      <c r="N1181" s="4" t="s">
        <v>2883</v>
      </c>
      <c r="O1181" s="4" t="s">
        <v>2733</v>
      </c>
      <c r="P1181" s="186">
        <f t="shared" si="111"/>
        <v>1385000000</v>
      </c>
      <c r="Q1181" s="186">
        <f t="shared" si="114"/>
        <v>0</v>
      </c>
      <c r="R1181" s="4">
        <v>70</v>
      </c>
      <c r="S1181" s="4" t="s">
        <v>70</v>
      </c>
      <c r="T1181" s="4" t="s">
        <v>70</v>
      </c>
      <c r="U1181" s="140">
        <v>45341</v>
      </c>
      <c r="V1181" s="4" t="s">
        <v>1884</v>
      </c>
      <c r="W1181" s="4" t="s">
        <v>1954</v>
      </c>
      <c r="X1181" s="146" t="s">
        <v>70</v>
      </c>
      <c r="Y1181" s="95">
        <v>45353</v>
      </c>
      <c r="Z1181" s="4" t="s">
        <v>1888</v>
      </c>
      <c r="AA1181" s="4" t="s">
        <v>1886</v>
      </c>
      <c r="AB1181" s="141">
        <f t="shared" si="112"/>
        <v>1385000000</v>
      </c>
      <c r="AC1181" s="142">
        <f t="shared" si="113"/>
        <v>0</v>
      </c>
      <c r="AD1181" s="4"/>
      <c r="AE1181" s="4" t="s">
        <v>2037</v>
      </c>
      <c r="AF1181" s="252" t="s">
        <v>7986</v>
      </c>
      <c r="AG1181" s="4"/>
      <c r="AH1181" s="4"/>
      <c r="AI1181" s="4"/>
      <c r="AJ1181" s="4"/>
      <c r="AK1181" s="4"/>
      <c r="AL1181" s="95">
        <v>45353</v>
      </c>
    </row>
    <row r="1182" spans="2:38">
      <c r="B1182" s="175" t="s">
        <v>5175</v>
      </c>
      <c r="C1182" s="174" t="s">
        <v>160</v>
      </c>
      <c r="D1182" s="4" t="s">
        <v>2550</v>
      </c>
      <c r="E1182" s="4" t="s">
        <v>1831</v>
      </c>
      <c r="F1182" s="4" t="s">
        <v>1060</v>
      </c>
      <c r="G1182" s="4" t="s">
        <v>8038</v>
      </c>
      <c r="H1182" s="4" t="s">
        <v>1389</v>
      </c>
      <c r="I1182" s="4" t="s">
        <v>1390</v>
      </c>
      <c r="J1182" s="4" t="s">
        <v>8039</v>
      </c>
      <c r="K1182" s="139">
        <v>1385000000</v>
      </c>
      <c r="L1182" s="139">
        <v>1385000000</v>
      </c>
      <c r="M1182" s="4" t="s">
        <v>5184</v>
      </c>
      <c r="N1182" s="4" t="s">
        <v>2887</v>
      </c>
      <c r="O1182" s="4" t="s">
        <v>5431</v>
      </c>
      <c r="P1182" s="186">
        <f t="shared" si="111"/>
        <v>1385000000</v>
      </c>
      <c r="Q1182" s="186">
        <f t="shared" si="114"/>
        <v>0</v>
      </c>
      <c r="R1182" s="4">
        <v>70</v>
      </c>
      <c r="S1182" s="4" t="s">
        <v>70</v>
      </c>
      <c r="T1182" s="4" t="s">
        <v>70</v>
      </c>
      <c r="U1182" s="140">
        <v>45341</v>
      </c>
      <c r="V1182" s="4" t="s">
        <v>1884</v>
      </c>
      <c r="W1182" s="4" t="s">
        <v>1954</v>
      </c>
      <c r="X1182" s="146" t="s">
        <v>70</v>
      </c>
      <c r="Y1182" s="95">
        <v>45353</v>
      </c>
      <c r="Z1182" s="4" t="s">
        <v>1888</v>
      </c>
      <c r="AA1182" s="4" t="s">
        <v>1886</v>
      </c>
      <c r="AB1182" s="141">
        <f t="shared" si="112"/>
        <v>1385000000</v>
      </c>
      <c r="AC1182" s="142">
        <f t="shared" si="113"/>
        <v>0</v>
      </c>
      <c r="AD1182" s="4"/>
      <c r="AE1182" s="4" t="s">
        <v>2037</v>
      </c>
      <c r="AF1182" s="252" t="s">
        <v>7986</v>
      </c>
      <c r="AG1182" s="4"/>
      <c r="AH1182" s="4"/>
      <c r="AI1182" s="4"/>
      <c r="AJ1182" s="4"/>
      <c r="AK1182" s="4"/>
      <c r="AL1182" s="95">
        <v>45353</v>
      </c>
    </row>
    <row r="1183" spans="2:38">
      <c r="B1183" s="175" t="s">
        <v>5175</v>
      </c>
      <c r="C1183" s="174" t="s">
        <v>160</v>
      </c>
      <c r="D1183" s="4" t="s">
        <v>2550</v>
      </c>
      <c r="E1183" s="4" t="s">
        <v>1831</v>
      </c>
      <c r="F1183" s="4" t="s">
        <v>1060</v>
      </c>
      <c r="G1183" s="4" t="s">
        <v>8040</v>
      </c>
      <c r="H1183" s="4" t="s">
        <v>1389</v>
      </c>
      <c r="I1183" s="4" t="s">
        <v>1390</v>
      </c>
      <c r="J1183" s="4" t="s">
        <v>8041</v>
      </c>
      <c r="K1183" s="139">
        <v>1500000000</v>
      </c>
      <c r="L1183" s="139">
        <v>1500000000</v>
      </c>
      <c r="M1183" s="4" t="s">
        <v>5184</v>
      </c>
      <c r="N1183" s="4" t="s">
        <v>2887</v>
      </c>
      <c r="O1183" s="4" t="s">
        <v>5431</v>
      </c>
      <c r="P1183" s="186">
        <f t="shared" si="111"/>
        <v>1500000000</v>
      </c>
      <c r="Q1183" s="186">
        <f t="shared" si="114"/>
        <v>0</v>
      </c>
      <c r="R1183" s="4">
        <v>70</v>
      </c>
      <c r="S1183" s="4" t="s">
        <v>70</v>
      </c>
      <c r="T1183" s="4" t="s">
        <v>70</v>
      </c>
      <c r="U1183" s="140">
        <v>45341</v>
      </c>
      <c r="V1183" s="4" t="s">
        <v>1884</v>
      </c>
      <c r="W1183" s="4" t="s">
        <v>1954</v>
      </c>
      <c r="X1183" s="146" t="s">
        <v>70</v>
      </c>
      <c r="Y1183" s="95">
        <v>45353</v>
      </c>
      <c r="Z1183" s="4" t="s">
        <v>1888</v>
      </c>
      <c r="AA1183" s="4" t="s">
        <v>1886</v>
      </c>
      <c r="AB1183" s="141">
        <f t="shared" si="112"/>
        <v>1500000000</v>
      </c>
      <c r="AC1183" s="142">
        <f t="shared" si="113"/>
        <v>0</v>
      </c>
      <c r="AD1183" s="4"/>
      <c r="AE1183" s="4" t="s">
        <v>2037</v>
      </c>
      <c r="AF1183" s="252" t="s">
        <v>7986</v>
      </c>
      <c r="AG1183" s="4"/>
      <c r="AH1183" s="4"/>
      <c r="AI1183" s="4"/>
      <c r="AJ1183" s="4"/>
      <c r="AK1183" s="4"/>
      <c r="AL1183" s="95">
        <v>45353</v>
      </c>
    </row>
    <row r="1184" spans="2:38">
      <c r="B1184" s="175" t="s">
        <v>5175</v>
      </c>
      <c r="C1184" s="174" t="s">
        <v>160</v>
      </c>
      <c r="D1184" s="4" t="s">
        <v>2550</v>
      </c>
      <c r="E1184" s="4" t="s">
        <v>1831</v>
      </c>
      <c r="F1184" s="4" t="s">
        <v>1060</v>
      </c>
      <c r="G1184" s="4" t="s">
        <v>8042</v>
      </c>
      <c r="H1184" s="4" t="s">
        <v>1389</v>
      </c>
      <c r="I1184" s="4" t="s">
        <v>1390</v>
      </c>
      <c r="J1184" s="4" t="s">
        <v>8043</v>
      </c>
      <c r="K1184" s="139">
        <v>1568611581</v>
      </c>
      <c r="L1184" s="139">
        <v>1568611581</v>
      </c>
      <c r="M1184" s="4" t="s">
        <v>5184</v>
      </c>
      <c r="N1184" s="4" t="s">
        <v>4121</v>
      </c>
      <c r="O1184" s="4" t="s">
        <v>3844</v>
      </c>
      <c r="P1184" s="186">
        <f t="shared" si="111"/>
        <v>1568611581</v>
      </c>
      <c r="Q1184" s="186">
        <f t="shared" si="114"/>
        <v>0</v>
      </c>
      <c r="R1184" s="4">
        <v>70</v>
      </c>
      <c r="S1184" s="4" t="s">
        <v>70</v>
      </c>
      <c r="T1184" s="4" t="s">
        <v>70</v>
      </c>
      <c r="U1184" s="140">
        <v>45341</v>
      </c>
      <c r="V1184" s="4" t="s">
        <v>1884</v>
      </c>
      <c r="W1184" s="4" t="s">
        <v>1954</v>
      </c>
      <c r="X1184" s="146" t="s">
        <v>70</v>
      </c>
      <c r="Y1184" s="95">
        <v>45353</v>
      </c>
      <c r="Z1184" s="4" t="s">
        <v>1888</v>
      </c>
      <c r="AA1184" s="4" t="s">
        <v>1886</v>
      </c>
      <c r="AB1184" s="141">
        <f t="shared" si="112"/>
        <v>1568611581</v>
      </c>
      <c r="AC1184" s="142">
        <f t="shared" si="113"/>
        <v>0</v>
      </c>
      <c r="AD1184" s="4"/>
      <c r="AE1184" s="4" t="s">
        <v>2037</v>
      </c>
      <c r="AF1184" s="252" t="s">
        <v>7986</v>
      </c>
      <c r="AG1184" s="4"/>
      <c r="AH1184" s="4"/>
      <c r="AI1184" s="4"/>
      <c r="AJ1184" s="4"/>
      <c r="AK1184" s="4"/>
      <c r="AL1184" s="95">
        <v>45353</v>
      </c>
    </row>
    <row r="1185" spans="2:38">
      <c r="B1185" s="175" t="s">
        <v>5175</v>
      </c>
      <c r="C1185" s="174" t="s">
        <v>160</v>
      </c>
      <c r="D1185" s="4" t="s">
        <v>2550</v>
      </c>
      <c r="E1185" s="4" t="s">
        <v>1831</v>
      </c>
      <c r="F1185" s="4" t="s">
        <v>1060</v>
      </c>
      <c r="G1185" s="4" t="s">
        <v>8044</v>
      </c>
      <c r="H1185" s="4" t="s">
        <v>1389</v>
      </c>
      <c r="I1185" s="4" t="s">
        <v>1390</v>
      </c>
      <c r="J1185" s="4" t="s">
        <v>8045</v>
      </c>
      <c r="K1185" s="139">
        <v>1686000000</v>
      </c>
      <c r="L1185" s="139">
        <v>1686000000</v>
      </c>
      <c r="M1185" s="4" t="s">
        <v>5184</v>
      </c>
      <c r="N1185" s="4" t="s">
        <v>4121</v>
      </c>
      <c r="O1185" s="4" t="s">
        <v>3844</v>
      </c>
      <c r="P1185" s="186">
        <f t="shared" si="111"/>
        <v>1686000000</v>
      </c>
      <c r="Q1185" s="186">
        <f t="shared" si="114"/>
        <v>0</v>
      </c>
      <c r="R1185" s="4">
        <v>70</v>
      </c>
      <c r="S1185" s="4" t="s">
        <v>70</v>
      </c>
      <c r="T1185" s="4" t="s">
        <v>70</v>
      </c>
      <c r="U1185" s="140">
        <v>45341</v>
      </c>
      <c r="V1185" s="4" t="s">
        <v>1884</v>
      </c>
      <c r="W1185" s="4" t="s">
        <v>1954</v>
      </c>
      <c r="X1185" s="146" t="s">
        <v>70</v>
      </c>
      <c r="Y1185" s="95">
        <v>45353</v>
      </c>
      <c r="Z1185" s="4" t="s">
        <v>1888</v>
      </c>
      <c r="AA1185" s="4" t="s">
        <v>1886</v>
      </c>
      <c r="AB1185" s="141">
        <f t="shared" si="112"/>
        <v>1686000000</v>
      </c>
      <c r="AC1185" s="142">
        <f t="shared" si="113"/>
        <v>0</v>
      </c>
      <c r="AD1185" s="4"/>
      <c r="AE1185" s="4" t="s">
        <v>2037</v>
      </c>
      <c r="AF1185" s="252" t="s">
        <v>7986</v>
      </c>
      <c r="AG1185" s="4"/>
      <c r="AH1185" s="4"/>
      <c r="AI1185" s="4"/>
      <c r="AJ1185" s="4"/>
      <c r="AK1185" s="4"/>
      <c r="AL1185" s="95">
        <v>45353</v>
      </c>
    </row>
    <row r="1186" spans="2:38">
      <c r="B1186" s="175" t="s">
        <v>5175</v>
      </c>
      <c r="C1186" s="174" t="s">
        <v>160</v>
      </c>
      <c r="D1186" s="4" t="s">
        <v>2550</v>
      </c>
      <c r="E1186" s="4" t="s">
        <v>1831</v>
      </c>
      <c r="F1186" s="4" t="s">
        <v>1060</v>
      </c>
      <c r="G1186" s="4" t="s">
        <v>8046</v>
      </c>
      <c r="H1186" s="4" t="s">
        <v>1389</v>
      </c>
      <c r="I1186" s="4" t="s">
        <v>1390</v>
      </c>
      <c r="J1186" s="4" t="s">
        <v>8047</v>
      </c>
      <c r="K1186" s="139">
        <v>1600000000</v>
      </c>
      <c r="L1186" s="139">
        <v>1600000000</v>
      </c>
      <c r="M1186" s="4" t="s">
        <v>5184</v>
      </c>
      <c r="N1186" s="4" t="s">
        <v>4613</v>
      </c>
      <c r="O1186" s="4" t="s">
        <v>2165</v>
      </c>
      <c r="P1186" s="186">
        <f t="shared" si="111"/>
        <v>1600000000</v>
      </c>
      <c r="Q1186" s="186">
        <f t="shared" si="114"/>
        <v>0</v>
      </c>
      <c r="R1186" s="4">
        <v>70</v>
      </c>
      <c r="S1186" s="4" t="s">
        <v>70</v>
      </c>
      <c r="T1186" s="4" t="s">
        <v>70</v>
      </c>
      <c r="U1186" s="140">
        <v>45341</v>
      </c>
      <c r="V1186" s="4" t="s">
        <v>1884</v>
      </c>
      <c r="W1186" s="4" t="s">
        <v>1954</v>
      </c>
      <c r="X1186" s="146" t="s">
        <v>70</v>
      </c>
      <c r="Y1186" s="95">
        <v>45353</v>
      </c>
      <c r="Z1186" s="4" t="s">
        <v>1888</v>
      </c>
      <c r="AA1186" s="4" t="s">
        <v>1886</v>
      </c>
      <c r="AB1186" s="141">
        <f t="shared" si="112"/>
        <v>1600000000</v>
      </c>
      <c r="AC1186" s="142">
        <f t="shared" si="113"/>
        <v>0</v>
      </c>
      <c r="AD1186" s="4"/>
      <c r="AE1186" s="4" t="s">
        <v>2037</v>
      </c>
      <c r="AF1186" s="252" t="s">
        <v>7986</v>
      </c>
      <c r="AG1186" s="4"/>
      <c r="AH1186" s="4"/>
      <c r="AI1186" s="4"/>
      <c r="AJ1186" s="4"/>
      <c r="AK1186" s="4"/>
      <c r="AL1186" s="95">
        <v>45353</v>
      </c>
    </row>
    <row r="1187" spans="2:38">
      <c r="B1187" s="175" t="s">
        <v>5175</v>
      </c>
      <c r="C1187" s="174" t="s">
        <v>160</v>
      </c>
      <c r="D1187" s="4" t="s">
        <v>2550</v>
      </c>
      <c r="E1187" s="4" t="s">
        <v>1831</v>
      </c>
      <c r="F1187" s="4" t="s">
        <v>1060</v>
      </c>
      <c r="G1187" s="4" t="s">
        <v>8048</v>
      </c>
      <c r="H1187" s="4" t="s">
        <v>1389</v>
      </c>
      <c r="I1187" s="4" t="s">
        <v>1390</v>
      </c>
      <c r="J1187" s="4" t="s">
        <v>8049</v>
      </c>
      <c r="K1187" s="139">
        <v>1200000000</v>
      </c>
      <c r="L1187" s="139">
        <v>1200000000</v>
      </c>
      <c r="M1187" s="4" t="s">
        <v>5184</v>
      </c>
      <c r="N1187" s="4" t="s">
        <v>4613</v>
      </c>
      <c r="O1187" s="4" t="s">
        <v>2165</v>
      </c>
      <c r="P1187" s="186">
        <f t="shared" si="111"/>
        <v>1200000000</v>
      </c>
      <c r="Q1187" s="186">
        <f t="shared" si="114"/>
        <v>0</v>
      </c>
      <c r="R1187" s="4">
        <v>70</v>
      </c>
      <c r="S1187" s="4" t="s">
        <v>70</v>
      </c>
      <c r="T1187" s="4" t="s">
        <v>70</v>
      </c>
      <c r="U1187" s="140">
        <v>45341</v>
      </c>
      <c r="V1187" s="4" t="s">
        <v>1884</v>
      </c>
      <c r="W1187" s="4" t="s">
        <v>1954</v>
      </c>
      <c r="X1187" s="146" t="s">
        <v>70</v>
      </c>
      <c r="Y1187" s="95">
        <v>45353</v>
      </c>
      <c r="Z1187" s="4" t="s">
        <v>1888</v>
      </c>
      <c r="AA1187" s="4" t="s">
        <v>1886</v>
      </c>
      <c r="AB1187" s="141">
        <f t="shared" si="112"/>
        <v>1200000000</v>
      </c>
      <c r="AC1187" s="142">
        <f t="shared" si="113"/>
        <v>0</v>
      </c>
      <c r="AD1187" s="4"/>
      <c r="AE1187" s="4" t="s">
        <v>2037</v>
      </c>
      <c r="AF1187" s="252" t="s">
        <v>7986</v>
      </c>
      <c r="AG1187" s="4"/>
      <c r="AH1187" s="4"/>
      <c r="AI1187" s="4"/>
      <c r="AJ1187" s="4"/>
      <c r="AK1187" s="4"/>
      <c r="AL1187" s="95">
        <v>45353</v>
      </c>
    </row>
    <row r="1188" spans="2:38">
      <c r="B1188" s="175" t="s">
        <v>5175</v>
      </c>
      <c r="C1188" s="174" t="s">
        <v>160</v>
      </c>
      <c r="D1188" s="4" t="s">
        <v>2550</v>
      </c>
      <c r="E1188" s="4" t="s">
        <v>1831</v>
      </c>
      <c r="F1188" s="4" t="s">
        <v>1060</v>
      </c>
      <c r="G1188" s="4" t="s">
        <v>8050</v>
      </c>
      <c r="H1188" s="4" t="s">
        <v>1389</v>
      </c>
      <c r="I1188" s="4" t="s">
        <v>1390</v>
      </c>
      <c r="J1188" s="4" t="s">
        <v>8051</v>
      </c>
      <c r="K1188" s="139">
        <v>1060000000</v>
      </c>
      <c r="L1188" s="139">
        <v>1060000000</v>
      </c>
      <c r="M1188" s="4" t="s">
        <v>5184</v>
      </c>
      <c r="N1188" s="4" t="s">
        <v>2841</v>
      </c>
      <c r="O1188" s="4" t="s">
        <v>2225</v>
      </c>
      <c r="P1188" s="186">
        <f t="shared" si="111"/>
        <v>1060000000</v>
      </c>
      <c r="Q1188" s="186">
        <f t="shared" si="114"/>
        <v>0</v>
      </c>
      <c r="R1188" s="4">
        <v>70</v>
      </c>
      <c r="S1188" s="4" t="s">
        <v>70</v>
      </c>
      <c r="T1188" s="4" t="s">
        <v>70</v>
      </c>
      <c r="U1188" s="140">
        <v>45341</v>
      </c>
      <c r="V1188" s="4" t="s">
        <v>1884</v>
      </c>
      <c r="W1188" s="4" t="s">
        <v>1954</v>
      </c>
      <c r="X1188" s="146" t="s">
        <v>70</v>
      </c>
      <c r="Y1188" s="95">
        <v>45353</v>
      </c>
      <c r="Z1188" s="4" t="s">
        <v>1888</v>
      </c>
      <c r="AA1188" s="4" t="s">
        <v>1886</v>
      </c>
      <c r="AB1188" s="141">
        <f t="shared" si="112"/>
        <v>1060000000</v>
      </c>
      <c r="AC1188" s="142">
        <f t="shared" si="113"/>
        <v>0</v>
      </c>
      <c r="AD1188" s="4"/>
      <c r="AE1188" s="4" t="s">
        <v>2037</v>
      </c>
      <c r="AF1188" s="252" t="s">
        <v>7986</v>
      </c>
      <c r="AG1188" s="4"/>
      <c r="AH1188" s="4"/>
      <c r="AI1188" s="4"/>
      <c r="AJ1188" s="4"/>
      <c r="AK1188" s="4"/>
      <c r="AL1188" s="95">
        <v>45353</v>
      </c>
    </row>
    <row r="1189" spans="2:38">
      <c r="B1189" s="175" t="s">
        <v>5175</v>
      </c>
      <c r="C1189" s="174" t="s">
        <v>160</v>
      </c>
      <c r="D1189" s="4" t="s">
        <v>2550</v>
      </c>
      <c r="E1189" s="4" t="s">
        <v>1831</v>
      </c>
      <c r="F1189" s="4" t="s">
        <v>1060</v>
      </c>
      <c r="G1189" s="4" t="s">
        <v>8052</v>
      </c>
      <c r="H1189" s="4" t="s">
        <v>1389</v>
      </c>
      <c r="I1189" s="4" t="s">
        <v>1390</v>
      </c>
      <c r="J1189" s="4" t="s">
        <v>8053</v>
      </c>
      <c r="K1189" s="139">
        <v>1313200000</v>
      </c>
      <c r="L1189" s="139">
        <v>1313200000</v>
      </c>
      <c r="M1189" s="4" t="s">
        <v>5203</v>
      </c>
      <c r="N1189" s="4" t="s">
        <v>3087</v>
      </c>
      <c r="O1189" s="4" t="s">
        <v>2971</v>
      </c>
      <c r="P1189" s="186">
        <f t="shared" si="111"/>
        <v>1313200000</v>
      </c>
      <c r="Q1189" s="186">
        <f t="shared" si="114"/>
        <v>0</v>
      </c>
      <c r="R1189" s="4">
        <v>70</v>
      </c>
      <c r="S1189" s="4" t="s">
        <v>70</v>
      </c>
      <c r="T1189" s="4" t="s">
        <v>70</v>
      </c>
      <c r="U1189" s="140">
        <v>45341</v>
      </c>
      <c r="V1189" s="4" t="s">
        <v>1884</v>
      </c>
      <c r="W1189" s="4" t="s">
        <v>1954</v>
      </c>
      <c r="X1189" s="146" t="s">
        <v>70</v>
      </c>
      <c r="Y1189" s="95">
        <v>45353</v>
      </c>
      <c r="Z1189" s="4" t="s">
        <v>1888</v>
      </c>
      <c r="AA1189" s="4" t="s">
        <v>1886</v>
      </c>
      <c r="AB1189" s="141">
        <f t="shared" si="112"/>
        <v>1313200000</v>
      </c>
      <c r="AC1189" s="142">
        <f t="shared" si="113"/>
        <v>0</v>
      </c>
      <c r="AD1189" s="4"/>
      <c r="AE1189" s="4" t="s">
        <v>2037</v>
      </c>
      <c r="AF1189" s="252" t="s">
        <v>7986</v>
      </c>
      <c r="AG1189" s="4"/>
      <c r="AH1189" s="4"/>
      <c r="AI1189" s="4"/>
      <c r="AJ1189" s="4"/>
      <c r="AK1189" s="4"/>
      <c r="AL1189" s="95">
        <v>45353</v>
      </c>
    </row>
    <row r="1190" spans="2:38">
      <c r="B1190" s="175" t="s">
        <v>5175</v>
      </c>
      <c r="C1190" s="174" t="s">
        <v>160</v>
      </c>
      <c r="D1190" s="4" t="s">
        <v>2550</v>
      </c>
      <c r="E1190" s="4" t="s">
        <v>1831</v>
      </c>
      <c r="F1190" s="4" t="s">
        <v>1060</v>
      </c>
      <c r="G1190" s="4" t="s">
        <v>8054</v>
      </c>
      <c r="H1190" s="4" t="s">
        <v>1389</v>
      </c>
      <c r="I1190" s="4" t="s">
        <v>1390</v>
      </c>
      <c r="J1190" s="4" t="s">
        <v>8055</v>
      </c>
      <c r="K1190" s="139">
        <v>1385000000</v>
      </c>
      <c r="L1190" s="139">
        <v>1385000000</v>
      </c>
      <c r="M1190" s="4" t="s">
        <v>5203</v>
      </c>
      <c r="N1190" s="4" t="s">
        <v>2772</v>
      </c>
      <c r="O1190" s="4" t="s">
        <v>3989</v>
      </c>
      <c r="P1190" s="186">
        <f t="shared" si="111"/>
        <v>1385000000</v>
      </c>
      <c r="Q1190" s="186">
        <f t="shared" si="114"/>
        <v>0</v>
      </c>
      <c r="R1190" s="4">
        <v>70</v>
      </c>
      <c r="S1190" s="4" t="s">
        <v>70</v>
      </c>
      <c r="T1190" s="4" t="s">
        <v>70</v>
      </c>
      <c r="U1190" s="140">
        <v>45341</v>
      </c>
      <c r="V1190" s="4" t="s">
        <v>1884</v>
      </c>
      <c r="W1190" s="4" t="s">
        <v>1954</v>
      </c>
      <c r="X1190" s="146" t="s">
        <v>70</v>
      </c>
      <c r="Y1190" s="95">
        <v>45353</v>
      </c>
      <c r="Z1190" s="4" t="s">
        <v>1888</v>
      </c>
      <c r="AA1190" s="4" t="s">
        <v>1886</v>
      </c>
      <c r="AB1190" s="141">
        <f t="shared" si="112"/>
        <v>1385000000</v>
      </c>
      <c r="AC1190" s="142">
        <f t="shared" si="113"/>
        <v>0</v>
      </c>
      <c r="AD1190" s="4"/>
      <c r="AE1190" s="4" t="s">
        <v>2037</v>
      </c>
      <c r="AF1190" s="252" t="s">
        <v>7986</v>
      </c>
      <c r="AG1190" s="4"/>
      <c r="AH1190" s="4"/>
      <c r="AI1190" s="4"/>
      <c r="AJ1190" s="4"/>
      <c r="AK1190" s="4"/>
      <c r="AL1190" s="95">
        <v>45353</v>
      </c>
    </row>
    <row r="1191" spans="2:38">
      <c r="B1191" s="175" t="s">
        <v>5175</v>
      </c>
      <c r="C1191" s="174" t="s">
        <v>160</v>
      </c>
      <c r="D1191" s="4" t="s">
        <v>2550</v>
      </c>
      <c r="E1191" s="4" t="s">
        <v>1831</v>
      </c>
      <c r="F1191" s="4" t="s">
        <v>1060</v>
      </c>
      <c r="G1191" s="4" t="s">
        <v>8056</v>
      </c>
      <c r="H1191" s="4" t="s">
        <v>1389</v>
      </c>
      <c r="I1191" s="4" t="s">
        <v>1390</v>
      </c>
      <c r="J1191" s="4" t="s">
        <v>8057</v>
      </c>
      <c r="K1191" s="139">
        <v>1454500000</v>
      </c>
      <c r="L1191" s="139">
        <v>1454500000</v>
      </c>
      <c r="M1191" s="4" t="s">
        <v>5203</v>
      </c>
      <c r="N1191" s="4" t="s">
        <v>2772</v>
      </c>
      <c r="O1191" s="4" t="s">
        <v>3989</v>
      </c>
      <c r="P1191" s="186">
        <f t="shared" si="111"/>
        <v>1454500000</v>
      </c>
      <c r="Q1191" s="186">
        <f t="shared" si="114"/>
        <v>0</v>
      </c>
      <c r="R1191" s="4">
        <v>70</v>
      </c>
      <c r="S1191" s="4" t="s">
        <v>70</v>
      </c>
      <c r="T1191" s="4" t="s">
        <v>70</v>
      </c>
      <c r="U1191" s="140">
        <v>45341</v>
      </c>
      <c r="V1191" s="4" t="s">
        <v>1884</v>
      </c>
      <c r="W1191" s="4" t="s">
        <v>1954</v>
      </c>
      <c r="X1191" s="146" t="s">
        <v>70</v>
      </c>
      <c r="Y1191" s="95">
        <v>45353</v>
      </c>
      <c r="Z1191" s="4" t="s">
        <v>1888</v>
      </c>
      <c r="AA1191" s="4" t="s">
        <v>1886</v>
      </c>
      <c r="AB1191" s="141">
        <f t="shared" si="112"/>
        <v>1454500000</v>
      </c>
      <c r="AC1191" s="142">
        <f t="shared" si="113"/>
        <v>0</v>
      </c>
      <c r="AD1191" s="4"/>
      <c r="AE1191" s="4" t="s">
        <v>2037</v>
      </c>
      <c r="AF1191" s="252" t="s">
        <v>7986</v>
      </c>
      <c r="AG1191" s="4"/>
      <c r="AH1191" s="4"/>
      <c r="AI1191" s="4"/>
      <c r="AJ1191" s="4"/>
      <c r="AK1191" s="4"/>
      <c r="AL1191" s="95">
        <v>45353</v>
      </c>
    </row>
    <row r="1192" spans="2:38">
      <c r="B1192" s="175" t="s">
        <v>5175</v>
      </c>
      <c r="C1192" s="174" t="s">
        <v>160</v>
      </c>
      <c r="D1192" s="4" t="s">
        <v>2550</v>
      </c>
      <c r="E1192" s="4" t="s">
        <v>1831</v>
      </c>
      <c r="F1192" s="4" t="s">
        <v>1060</v>
      </c>
      <c r="G1192" s="4" t="s">
        <v>8058</v>
      </c>
      <c r="H1192" s="4" t="s">
        <v>1389</v>
      </c>
      <c r="I1192" s="4" t="s">
        <v>1390</v>
      </c>
      <c r="J1192" s="4" t="s">
        <v>8059</v>
      </c>
      <c r="K1192" s="139">
        <v>480055200</v>
      </c>
      <c r="L1192" s="139">
        <v>480055200</v>
      </c>
      <c r="M1192" s="4" t="s">
        <v>5203</v>
      </c>
      <c r="N1192" s="4" t="s">
        <v>4531</v>
      </c>
      <c r="O1192" s="4" t="s">
        <v>2821</v>
      </c>
      <c r="P1192" s="186">
        <f t="shared" si="111"/>
        <v>480055200</v>
      </c>
      <c r="Q1192" s="186">
        <f t="shared" si="114"/>
        <v>0</v>
      </c>
      <c r="R1192" s="4">
        <v>70</v>
      </c>
      <c r="S1192" s="4" t="s">
        <v>70</v>
      </c>
      <c r="T1192" s="4" t="s">
        <v>70</v>
      </c>
      <c r="U1192" s="140">
        <v>45341</v>
      </c>
      <c r="V1192" s="4" t="s">
        <v>1884</v>
      </c>
      <c r="W1192" s="4" t="s">
        <v>1954</v>
      </c>
      <c r="X1192" s="146" t="s">
        <v>70</v>
      </c>
      <c r="Y1192" s="95">
        <v>45353</v>
      </c>
      <c r="Z1192" s="4" t="s">
        <v>1888</v>
      </c>
      <c r="AA1192" s="4" t="s">
        <v>1886</v>
      </c>
      <c r="AB1192" s="141">
        <f t="shared" si="112"/>
        <v>480055200</v>
      </c>
      <c r="AC1192" s="142">
        <f t="shared" si="113"/>
        <v>0</v>
      </c>
      <c r="AD1192" s="4"/>
      <c r="AE1192" s="4" t="s">
        <v>2037</v>
      </c>
      <c r="AF1192" s="252" t="s">
        <v>7986</v>
      </c>
      <c r="AG1192" s="4"/>
      <c r="AH1192" s="4"/>
      <c r="AI1192" s="4"/>
      <c r="AJ1192" s="4"/>
      <c r="AK1192" s="4"/>
      <c r="AL1192" s="95">
        <v>45353</v>
      </c>
    </row>
    <row r="1193" spans="2:38">
      <c r="B1193" s="175" t="s">
        <v>5175</v>
      </c>
      <c r="C1193" s="174" t="s">
        <v>160</v>
      </c>
      <c r="D1193" s="4" t="s">
        <v>2550</v>
      </c>
      <c r="E1193" s="4" t="s">
        <v>1831</v>
      </c>
      <c r="F1193" s="4" t="s">
        <v>1060</v>
      </c>
      <c r="G1193" s="4" t="s">
        <v>8060</v>
      </c>
      <c r="H1193" s="4" t="s">
        <v>1389</v>
      </c>
      <c r="I1193" s="4" t="s">
        <v>1390</v>
      </c>
      <c r="J1193" s="4" t="s">
        <v>8061</v>
      </c>
      <c r="K1193" s="139">
        <v>1527225000</v>
      </c>
      <c r="L1193" s="139">
        <v>1527225000</v>
      </c>
      <c r="M1193" s="4" t="s">
        <v>5203</v>
      </c>
      <c r="N1193" s="4" t="s">
        <v>2638</v>
      </c>
      <c r="O1193" s="4" t="s">
        <v>3025</v>
      </c>
      <c r="P1193" s="186">
        <f t="shared" si="111"/>
        <v>1527225000</v>
      </c>
      <c r="Q1193" s="186">
        <f t="shared" si="114"/>
        <v>0</v>
      </c>
      <c r="R1193" s="4">
        <v>70</v>
      </c>
      <c r="S1193" s="4" t="s">
        <v>70</v>
      </c>
      <c r="T1193" s="4" t="s">
        <v>70</v>
      </c>
      <c r="U1193" s="140">
        <v>45341</v>
      </c>
      <c r="V1193" s="4" t="s">
        <v>1884</v>
      </c>
      <c r="W1193" s="4" t="s">
        <v>1954</v>
      </c>
      <c r="X1193" s="146" t="s">
        <v>70</v>
      </c>
      <c r="Y1193" s="95">
        <v>45353</v>
      </c>
      <c r="Z1193" s="4" t="s">
        <v>1888</v>
      </c>
      <c r="AA1193" s="4" t="s">
        <v>1886</v>
      </c>
      <c r="AB1193" s="141">
        <f t="shared" si="112"/>
        <v>1527225000</v>
      </c>
      <c r="AC1193" s="142">
        <f t="shared" si="113"/>
        <v>0</v>
      </c>
      <c r="AD1193" s="4"/>
      <c r="AE1193" s="4" t="s">
        <v>2037</v>
      </c>
      <c r="AF1193" s="252" t="s">
        <v>7986</v>
      </c>
      <c r="AG1193" s="4"/>
      <c r="AH1193" s="4"/>
      <c r="AI1193" s="4"/>
      <c r="AJ1193" s="4"/>
      <c r="AK1193" s="4"/>
      <c r="AL1193" s="95">
        <v>45353</v>
      </c>
    </row>
    <row r="1194" spans="2:38">
      <c r="B1194" s="175" t="s">
        <v>5175</v>
      </c>
      <c r="C1194" s="174" t="s">
        <v>160</v>
      </c>
      <c r="D1194" s="4" t="s">
        <v>2550</v>
      </c>
      <c r="E1194" s="4" t="s">
        <v>1831</v>
      </c>
      <c r="F1194" s="4" t="s">
        <v>1060</v>
      </c>
      <c r="G1194" s="4" t="s">
        <v>8062</v>
      </c>
      <c r="H1194" s="4" t="s">
        <v>1389</v>
      </c>
      <c r="I1194" s="4" t="s">
        <v>1390</v>
      </c>
      <c r="J1194" s="4" t="s">
        <v>8063</v>
      </c>
      <c r="K1194" s="139">
        <v>1602000000</v>
      </c>
      <c r="L1194" s="139">
        <v>1602000000</v>
      </c>
      <c r="M1194" s="4" t="s">
        <v>5203</v>
      </c>
      <c r="N1194" s="4" t="s">
        <v>2638</v>
      </c>
      <c r="O1194" s="4" t="s">
        <v>3025</v>
      </c>
      <c r="P1194" s="186">
        <f t="shared" si="111"/>
        <v>1602000000</v>
      </c>
      <c r="Q1194" s="186">
        <f t="shared" si="114"/>
        <v>0</v>
      </c>
      <c r="R1194" s="4">
        <v>70</v>
      </c>
      <c r="S1194" s="4" t="s">
        <v>70</v>
      </c>
      <c r="T1194" s="4" t="s">
        <v>70</v>
      </c>
      <c r="U1194" s="140">
        <v>45341</v>
      </c>
      <c r="V1194" s="4" t="s">
        <v>1884</v>
      </c>
      <c r="W1194" s="4" t="s">
        <v>1954</v>
      </c>
      <c r="X1194" s="146" t="s">
        <v>70</v>
      </c>
      <c r="Y1194" s="95">
        <v>45353</v>
      </c>
      <c r="Z1194" s="4" t="s">
        <v>1888</v>
      </c>
      <c r="AA1194" s="4" t="s">
        <v>1886</v>
      </c>
      <c r="AB1194" s="141">
        <f t="shared" si="112"/>
        <v>1602000000</v>
      </c>
      <c r="AC1194" s="142">
        <f t="shared" si="113"/>
        <v>0</v>
      </c>
      <c r="AD1194" s="4"/>
      <c r="AE1194" s="4" t="s">
        <v>2037</v>
      </c>
      <c r="AF1194" s="252" t="s">
        <v>7986</v>
      </c>
      <c r="AG1194" s="4"/>
      <c r="AH1194" s="4"/>
      <c r="AI1194" s="4"/>
      <c r="AJ1194" s="4"/>
      <c r="AK1194" s="4"/>
      <c r="AL1194" s="95">
        <v>45353</v>
      </c>
    </row>
    <row r="1195" spans="2:38">
      <c r="B1195" s="175" t="s">
        <v>5175</v>
      </c>
      <c r="C1195" s="174" t="s">
        <v>160</v>
      </c>
      <c r="D1195" s="4" t="s">
        <v>2550</v>
      </c>
      <c r="E1195" s="4" t="s">
        <v>1831</v>
      </c>
      <c r="F1195" s="4" t="s">
        <v>1060</v>
      </c>
      <c r="G1195" s="4" t="s">
        <v>8064</v>
      </c>
      <c r="H1195" s="4" t="s">
        <v>1389</v>
      </c>
      <c r="I1195" s="4" t="s">
        <v>1390</v>
      </c>
      <c r="J1195" s="4" t="s">
        <v>8065</v>
      </c>
      <c r="K1195" s="139">
        <v>481795272</v>
      </c>
      <c r="L1195" s="139">
        <v>481795272</v>
      </c>
      <c r="M1195" s="4" t="s">
        <v>5203</v>
      </c>
      <c r="N1195" s="4" t="s">
        <v>3794</v>
      </c>
      <c r="O1195" s="4" t="s">
        <v>2666</v>
      </c>
      <c r="P1195" s="186">
        <f t="shared" si="111"/>
        <v>481795272</v>
      </c>
      <c r="Q1195" s="186">
        <f t="shared" si="114"/>
        <v>0</v>
      </c>
      <c r="R1195" s="4">
        <v>70</v>
      </c>
      <c r="S1195" s="4" t="s">
        <v>70</v>
      </c>
      <c r="T1195" s="4" t="s">
        <v>70</v>
      </c>
      <c r="U1195" s="140">
        <v>45341</v>
      </c>
      <c r="V1195" s="4" t="s">
        <v>1884</v>
      </c>
      <c r="W1195" s="4" t="s">
        <v>1954</v>
      </c>
      <c r="X1195" s="146" t="s">
        <v>70</v>
      </c>
      <c r="Y1195" s="95">
        <v>45353</v>
      </c>
      <c r="Z1195" s="4" t="s">
        <v>1888</v>
      </c>
      <c r="AA1195" s="4" t="s">
        <v>1886</v>
      </c>
      <c r="AB1195" s="141">
        <f t="shared" si="112"/>
        <v>481795272</v>
      </c>
      <c r="AC1195" s="142">
        <f t="shared" si="113"/>
        <v>0</v>
      </c>
      <c r="AD1195" s="4"/>
      <c r="AE1195" s="4" t="s">
        <v>2037</v>
      </c>
      <c r="AF1195" s="252" t="s">
        <v>7986</v>
      </c>
      <c r="AG1195" s="4"/>
      <c r="AH1195" s="4"/>
      <c r="AI1195" s="4"/>
      <c r="AJ1195" s="4"/>
      <c r="AK1195" s="4"/>
      <c r="AL1195" s="95">
        <v>45353</v>
      </c>
    </row>
    <row r="1196" spans="2:38">
      <c r="B1196" s="175" t="s">
        <v>5175</v>
      </c>
      <c r="C1196" s="174" t="s">
        <v>160</v>
      </c>
      <c r="D1196" s="4" t="s">
        <v>2550</v>
      </c>
      <c r="E1196" s="4" t="s">
        <v>1831</v>
      </c>
      <c r="F1196" s="4" t="s">
        <v>1060</v>
      </c>
      <c r="G1196" s="4" t="s">
        <v>8066</v>
      </c>
      <c r="H1196" s="4" t="s">
        <v>1389</v>
      </c>
      <c r="I1196" s="4" t="s">
        <v>1390</v>
      </c>
      <c r="J1196" s="4" t="s">
        <v>8067</v>
      </c>
      <c r="K1196" s="139">
        <v>1548453024</v>
      </c>
      <c r="L1196" s="139">
        <v>1548453024</v>
      </c>
      <c r="M1196" s="4" t="s">
        <v>5203</v>
      </c>
      <c r="N1196" s="4" t="s">
        <v>3021</v>
      </c>
      <c r="O1196" s="4" t="s">
        <v>5293</v>
      </c>
      <c r="P1196" s="186">
        <f t="shared" si="111"/>
        <v>1548453024</v>
      </c>
      <c r="Q1196" s="186">
        <f t="shared" si="114"/>
        <v>0</v>
      </c>
      <c r="R1196" s="4">
        <v>70</v>
      </c>
      <c r="S1196" s="4" t="s">
        <v>70</v>
      </c>
      <c r="T1196" s="4" t="s">
        <v>70</v>
      </c>
      <c r="U1196" s="140">
        <v>45341</v>
      </c>
      <c r="V1196" s="4" t="s">
        <v>1884</v>
      </c>
      <c r="W1196" s="4" t="s">
        <v>1954</v>
      </c>
      <c r="X1196" s="146" t="s">
        <v>70</v>
      </c>
      <c r="Y1196" s="95">
        <v>45353</v>
      </c>
      <c r="Z1196" s="4" t="s">
        <v>1888</v>
      </c>
      <c r="AA1196" s="4" t="s">
        <v>1886</v>
      </c>
      <c r="AB1196" s="141">
        <f t="shared" si="112"/>
        <v>1548453024</v>
      </c>
      <c r="AC1196" s="142">
        <f t="shared" si="113"/>
        <v>0</v>
      </c>
      <c r="AD1196" s="4"/>
      <c r="AE1196" s="4" t="s">
        <v>2037</v>
      </c>
      <c r="AF1196" s="252" t="s">
        <v>7986</v>
      </c>
      <c r="AG1196" s="4"/>
      <c r="AH1196" s="4"/>
      <c r="AI1196" s="4"/>
      <c r="AJ1196" s="4"/>
      <c r="AK1196" s="4"/>
      <c r="AL1196" s="95">
        <v>45353</v>
      </c>
    </row>
    <row r="1197" spans="2:38">
      <c r="B1197" s="175" t="s">
        <v>5175</v>
      </c>
      <c r="C1197" s="174" t="s">
        <v>160</v>
      </c>
      <c r="D1197" s="4" t="s">
        <v>2550</v>
      </c>
      <c r="E1197" s="4" t="s">
        <v>1831</v>
      </c>
      <c r="F1197" s="4" t="s">
        <v>1060</v>
      </c>
      <c r="G1197" s="4" t="s">
        <v>8068</v>
      </c>
      <c r="H1197" s="4" t="s">
        <v>1389</v>
      </c>
      <c r="I1197" s="4" t="s">
        <v>1390</v>
      </c>
      <c r="J1197" s="4" t="s">
        <v>8069</v>
      </c>
      <c r="K1197" s="139">
        <v>1379845241</v>
      </c>
      <c r="L1197" s="139">
        <v>1379845241</v>
      </c>
      <c r="M1197" s="4" t="s">
        <v>5203</v>
      </c>
      <c r="N1197" s="4" t="s">
        <v>3361</v>
      </c>
      <c r="O1197" s="4" t="s">
        <v>2833</v>
      </c>
      <c r="P1197" s="186">
        <f t="shared" si="111"/>
        <v>1379845241</v>
      </c>
      <c r="Q1197" s="186">
        <f t="shared" si="114"/>
        <v>0</v>
      </c>
      <c r="R1197" s="4">
        <v>70</v>
      </c>
      <c r="S1197" s="4" t="s">
        <v>70</v>
      </c>
      <c r="T1197" s="4" t="s">
        <v>70</v>
      </c>
      <c r="U1197" s="140">
        <v>45341</v>
      </c>
      <c r="V1197" s="4" t="s">
        <v>1884</v>
      </c>
      <c r="W1197" s="4" t="s">
        <v>1954</v>
      </c>
      <c r="X1197" s="146" t="s">
        <v>70</v>
      </c>
      <c r="Y1197" s="95">
        <v>45353</v>
      </c>
      <c r="Z1197" s="4" t="s">
        <v>1888</v>
      </c>
      <c r="AA1197" s="4" t="s">
        <v>1886</v>
      </c>
      <c r="AB1197" s="141">
        <f t="shared" si="112"/>
        <v>1379845241</v>
      </c>
      <c r="AC1197" s="142">
        <f t="shared" si="113"/>
        <v>0</v>
      </c>
      <c r="AD1197" s="4"/>
      <c r="AE1197" s="4" t="s">
        <v>2037</v>
      </c>
      <c r="AF1197" s="252" t="s">
        <v>7986</v>
      </c>
      <c r="AG1197" s="4"/>
      <c r="AH1197" s="4"/>
      <c r="AI1197" s="4"/>
      <c r="AJ1197" s="4"/>
      <c r="AK1197" s="4"/>
      <c r="AL1197" s="95">
        <v>45353</v>
      </c>
    </row>
    <row r="1198" spans="2:38">
      <c r="B1198" s="175" t="s">
        <v>5175</v>
      </c>
      <c r="C1198" s="174" t="s">
        <v>160</v>
      </c>
      <c r="D1198" s="4" t="s">
        <v>2550</v>
      </c>
      <c r="E1198" s="4" t="s">
        <v>1831</v>
      </c>
      <c r="F1198" s="4" t="s">
        <v>1060</v>
      </c>
      <c r="G1198" s="4" t="s">
        <v>8070</v>
      </c>
      <c r="H1198" s="4" t="s">
        <v>1389</v>
      </c>
      <c r="I1198" s="4" t="s">
        <v>1390</v>
      </c>
      <c r="J1198" s="4" t="s">
        <v>8071</v>
      </c>
      <c r="K1198" s="139">
        <v>1454500000</v>
      </c>
      <c r="L1198" s="139">
        <v>1454500000</v>
      </c>
      <c r="M1198" s="4" t="s">
        <v>5203</v>
      </c>
      <c r="N1198" s="4" t="s">
        <v>2937</v>
      </c>
      <c r="O1198" s="4" t="s">
        <v>2833</v>
      </c>
      <c r="P1198" s="186">
        <f t="shared" si="111"/>
        <v>1454500000</v>
      </c>
      <c r="Q1198" s="186">
        <f t="shared" si="114"/>
        <v>0</v>
      </c>
      <c r="R1198" s="4">
        <v>70</v>
      </c>
      <c r="S1198" s="4" t="s">
        <v>70</v>
      </c>
      <c r="T1198" s="4" t="s">
        <v>70</v>
      </c>
      <c r="U1198" s="140">
        <v>45341</v>
      </c>
      <c r="V1198" s="4" t="s">
        <v>1884</v>
      </c>
      <c r="W1198" s="4" t="s">
        <v>1954</v>
      </c>
      <c r="X1198" s="146" t="s">
        <v>70</v>
      </c>
      <c r="Y1198" s="95">
        <v>45353</v>
      </c>
      <c r="Z1198" s="4" t="s">
        <v>1888</v>
      </c>
      <c r="AA1198" s="4" t="s">
        <v>1886</v>
      </c>
      <c r="AB1198" s="141">
        <f t="shared" si="112"/>
        <v>1454500000</v>
      </c>
      <c r="AC1198" s="142">
        <f t="shared" si="113"/>
        <v>0</v>
      </c>
      <c r="AD1198" s="4"/>
      <c r="AE1198" s="4" t="s">
        <v>2037</v>
      </c>
      <c r="AF1198" s="252" t="s">
        <v>7986</v>
      </c>
      <c r="AG1198" s="4"/>
      <c r="AH1198" s="4"/>
      <c r="AI1198" s="4"/>
      <c r="AJ1198" s="4"/>
      <c r="AK1198" s="4"/>
      <c r="AL1198" s="95">
        <v>45353</v>
      </c>
    </row>
    <row r="1199" spans="2:38">
      <c r="B1199" s="175" t="s">
        <v>5175</v>
      </c>
      <c r="C1199" s="174" t="s">
        <v>160</v>
      </c>
      <c r="D1199" s="4" t="s">
        <v>2550</v>
      </c>
      <c r="E1199" s="4" t="s">
        <v>1831</v>
      </c>
      <c r="F1199" s="4" t="s">
        <v>1060</v>
      </c>
      <c r="G1199" s="4" t="s">
        <v>8072</v>
      </c>
      <c r="H1199" s="4" t="s">
        <v>1389</v>
      </c>
      <c r="I1199" s="4" t="s">
        <v>1390</v>
      </c>
      <c r="J1199" s="4" t="s">
        <v>8073</v>
      </c>
      <c r="K1199" s="139">
        <v>1200000000</v>
      </c>
      <c r="L1199" s="139">
        <v>1200000000</v>
      </c>
      <c r="M1199" s="4" t="s">
        <v>5203</v>
      </c>
      <c r="N1199" s="4" t="s">
        <v>3547</v>
      </c>
      <c r="O1199" s="4" t="s">
        <v>2917</v>
      </c>
      <c r="P1199" s="186">
        <f t="shared" si="111"/>
        <v>1200000000</v>
      </c>
      <c r="Q1199" s="186">
        <f t="shared" si="114"/>
        <v>0</v>
      </c>
      <c r="R1199" s="4">
        <v>70</v>
      </c>
      <c r="S1199" s="4" t="s">
        <v>70</v>
      </c>
      <c r="T1199" s="4" t="s">
        <v>70</v>
      </c>
      <c r="U1199" s="140">
        <v>45341</v>
      </c>
      <c r="V1199" s="4" t="s">
        <v>1884</v>
      </c>
      <c r="W1199" s="4" t="s">
        <v>1954</v>
      </c>
      <c r="X1199" s="146" t="s">
        <v>70</v>
      </c>
      <c r="Y1199" s="95">
        <v>45353</v>
      </c>
      <c r="Z1199" s="4" t="s">
        <v>1888</v>
      </c>
      <c r="AA1199" s="4" t="s">
        <v>1886</v>
      </c>
      <c r="AB1199" s="141">
        <f t="shared" si="112"/>
        <v>1200000000</v>
      </c>
      <c r="AC1199" s="142">
        <f t="shared" si="113"/>
        <v>0</v>
      </c>
      <c r="AD1199" s="4"/>
      <c r="AE1199" s="4" t="s">
        <v>2037</v>
      </c>
      <c r="AF1199" s="252" t="s">
        <v>7986</v>
      </c>
      <c r="AG1199" s="4"/>
      <c r="AH1199" s="4"/>
      <c r="AI1199" s="4"/>
      <c r="AJ1199" s="4"/>
      <c r="AK1199" s="4"/>
      <c r="AL1199" s="95">
        <v>45353</v>
      </c>
    </row>
    <row r="1200" spans="2:38">
      <c r="B1200" s="175" t="s">
        <v>5175</v>
      </c>
      <c r="C1200" s="174" t="s">
        <v>160</v>
      </c>
      <c r="D1200" s="4" t="s">
        <v>2550</v>
      </c>
      <c r="E1200" s="4" t="s">
        <v>1831</v>
      </c>
      <c r="F1200" s="4" t="s">
        <v>1060</v>
      </c>
      <c r="G1200" s="4" t="s">
        <v>8074</v>
      </c>
      <c r="H1200" s="4" t="s">
        <v>1389</v>
      </c>
      <c r="I1200" s="4" t="s">
        <v>1390</v>
      </c>
      <c r="J1200" s="4" t="s">
        <v>8075</v>
      </c>
      <c r="K1200" s="139">
        <v>1000000000</v>
      </c>
      <c r="L1200" s="139">
        <v>1000000000</v>
      </c>
      <c r="M1200" s="4" t="s">
        <v>5203</v>
      </c>
      <c r="N1200" s="4" t="s">
        <v>3417</v>
      </c>
      <c r="O1200" s="4" t="s">
        <v>2683</v>
      </c>
      <c r="P1200" s="186">
        <f t="shared" si="111"/>
        <v>1000000000</v>
      </c>
      <c r="Q1200" s="186">
        <f t="shared" si="114"/>
        <v>0</v>
      </c>
      <c r="R1200" s="4">
        <v>70</v>
      </c>
      <c r="S1200" s="4" t="s">
        <v>70</v>
      </c>
      <c r="T1200" s="4" t="s">
        <v>70</v>
      </c>
      <c r="U1200" s="140">
        <v>45341</v>
      </c>
      <c r="V1200" s="4" t="s">
        <v>1884</v>
      </c>
      <c r="W1200" s="4" t="s">
        <v>1954</v>
      </c>
      <c r="X1200" s="146" t="s">
        <v>70</v>
      </c>
      <c r="Y1200" s="95">
        <v>45353</v>
      </c>
      <c r="Z1200" s="4" t="s">
        <v>1888</v>
      </c>
      <c r="AA1200" s="4" t="s">
        <v>1886</v>
      </c>
      <c r="AB1200" s="141">
        <f t="shared" si="112"/>
        <v>1000000000</v>
      </c>
      <c r="AC1200" s="142">
        <f t="shared" si="113"/>
        <v>0</v>
      </c>
      <c r="AD1200" s="4"/>
      <c r="AE1200" s="4" t="s">
        <v>2037</v>
      </c>
      <c r="AF1200" s="252" t="s">
        <v>7986</v>
      </c>
      <c r="AG1200" s="4"/>
      <c r="AH1200" s="4"/>
      <c r="AI1200" s="4"/>
      <c r="AJ1200" s="4"/>
      <c r="AK1200" s="4"/>
      <c r="AL1200" s="95">
        <v>45353</v>
      </c>
    </row>
    <row r="1201" spans="2:38">
      <c r="B1201" s="175" t="s">
        <v>5175</v>
      </c>
      <c r="C1201" s="174" t="s">
        <v>160</v>
      </c>
      <c r="D1201" s="4" t="s">
        <v>2550</v>
      </c>
      <c r="E1201" s="4" t="s">
        <v>1831</v>
      </c>
      <c r="F1201" s="4" t="s">
        <v>1060</v>
      </c>
      <c r="G1201" s="4" t="s">
        <v>8076</v>
      </c>
      <c r="H1201" s="4" t="s">
        <v>1389</v>
      </c>
      <c r="I1201" s="4" t="s">
        <v>1390</v>
      </c>
      <c r="J1201" s="4" t="s">
        <v>8077</v>
      </c>
      <c r="K1201" s="139">
        <v>1300794110</v>
      </c>
      <c r="L1201" s="139">
        <v>1300794110</v>
      </c>
      <c r="M1201" s="4" t="s">
        <v>5203</v>
      </c>
      <c r="N1201" s="4" t="s">
        <v>3224</v>
      </c>
      <c r="O1201" s="4" t="s">
        <v>2979</v>
      </c>
      <c r="P1201" s="186">
        <f t="shared" si="111"/>
        <v>1300794110</v>
      </c>
      <c r="Q1201" s="186">
        <f t="shared" si="114"/>
        <v>0</v>
      </c>
      <c r="R1201" s="4">
        <v>70</v>
      </c>
      <c r="S1201" s="4" t="s">
        <v>70</v>
      </c>
      <c r="T1201" s="4" t="s">
        <v>70</v>
      </c>
      <c r="U1201" s="140">
        <v>45341</v>
      </c>
      <c r="V1201" s="4" t="s">
        <v>1884</v>
      </c>
      <c r="W1201" s="4" t="s">
        <v>1954</v>
      </c>
      <c r="X1201" s="146" t="s">
        <v>70</v>
      </c>
      <c r="Y1201" s="95">
        <v>45353</v>
      </c>
      <c r="Z1201" s="4" t="s">
        <v>1888</v>
      </c>
      <c r="AA1201" s="4" t="s">
        <v>1886</v>
      </c>
      <c r="AB1201" s="141">
        <f t="shared" si="112"/>
        <v>1300794110</v>
      </c>
      <c r="AC1201" s="142">
        <f t="shared" si="113"/>
        <v>0</v>
      </c>
      <c r="AD1201" s="4"/>
      <c r="AE1201" s="4" t="s">
        <v>2037</v>
      </c>
      <c r="AF1201" s="252" t="s">
        <v>7986</v>
      </c>
      <c r="AG1201" s="4"/>
      <c r="AH1201" s="4"/>
      <c r="AI1201" s="4"/>
      <c r="AJ1201" s="4"/>
      <c r="AK1201" s="4"/>
      <c r="AL1201" s="95">
        <v>45353</v>
      </c>
    </row>
    <row r="1202" spans="2:38">
      <c r="B1202" s="175" t="s">
        <v>5175</v>
      </c>
      <c r="C1202" s="174" t="s">
        <v>160</v>
      </c>
      <c r="D1202" s="4" t="s">
        <v>2550</v>
      </c>
      <c r="E1202" s="4" t="s">
        <v>1831</v>
      </c>
      <c r="F1202" s="4" t="s">
        <v>1060</v>
      </c>
      <c r="G1202" s="4" t="s">
        <v>8078</v>
      </c>
      <c r="H1202" s="4" t="s">
        <v>1389</v>
      </c>
      <c r="I1202" s="4" t="s">
        <v>1390</v>
      </c>
      <c r="J1202" s="4" t="s">
        <v>8079</v>
      </c>
      <c r="K1202" s="139">
        <v>1350000000</v>
      </c>
      <c r="L1202" s="139">
        <v>1350000000</v>
      </c>
      <c r="M1202" s="4" t="s">
        <v>5203</v>
      </c>
      <c r="N1202" s="4" t="s">
        <v>3224</v>
      </c>
      <c r="O1202" s="4" t="s">
        <v>2979</v>
      </c>
      <c r="P1202" s="186">
        <f t="shared" si="111"/>
        <v>1350000000</v>
      </c>
      <c r="Q1202" s="186">
        <f t="shared" si="114"/>
        <v>0</v>
      </c>
      <c r="R1202" s="4">
        <v>70</v>
      </c>
      <c r="S1202" s="4" t="s">
        <v>70</v>
      </c>
      <c r="T1202" s="4" t="s">
        <v>70</v>
      </c>
      <c r="U1202" s="140">
        <v>45341</v>
      </c>
      <c r="V1202" s="4" t="s">
        <v>1884</v>
      </c>
      <c r="W1202" s="4" t="s">
        <v>1954</v>
      </c>
      <c r="X1202" s="146" t="s">
        <v>70</v>
      </c>
      <c r="Y1202" s="95">
        <v>45353</v>
      </c>
      <c r="Z1202" s="4" t="s">
        <v>1888</v>
      </c>
      <c r="AA1202" s="4" t="s">
        <v>1886</v>
      </c>
      <c r="AB1202" s="141">
        <f t="shared" si="112"/>
        <v>1350000000</v>
      </c>
      <c r="AC1202" s="142">
        <f t="shared" si="113"/>
        <v>0</v>
      </c>
      <c r="AD1202" s="4"/>
      <c r="AE1202" s="4" t="s">
        <v>2037</v>
      </c>
      <c r="AF1202" s="252" t="s">
        <v>7986</v>
      </c>
      <c r="AG1202" s="4"/>
      <c r="AH1202" s="4"/>
      <c r="AI1202" s="4"/>
      <c r="AJ1202" s="4"/>
      <c r="AK1202" s="4"/>
      <c r="AL1202" s="95">
        <v>45353</v>
      </c>
    </row>
    <row r="1203" spans="2:38">
      <c r="B1203" s="175" t="s">
        <v>5175</v>
      </c>
      <c r="C1203" s="174" t="s">
        <v>160</v>
      </c>
      <c r="D1203" s="4" t="s">
        <v>2550</v>
      </c>
      <c r="E1203" s="4" t="s">
        <v>1831</v>
      </c>
      <c r="F1203" s="4" t="s">
        <v>1060</v>
      </c>
      <c r="G1203" s="4" t="s">
        <v>8080</v>
      </c>
      <c r="H1203" s="4" t="s">
        <v>1389</v>
      </c>
      <c r="I1203" s="4" t="s">
        <v>1390</v>
      </c>
      <c r="J1203" s="4" t="s">
        <v>8081</v>
      </c>
      <c r="K1203" s="139">
        <v>2300000000</v>
      </c>
      <c r="L1203" s="139">
        <v>2300000000</v>
      </c>
      <c r="M1203" s="4" t="s">
        <v>5203</v>
      </c>
      <c r="N1203" s="4" t="s">
        <v>2597</v>
      </c>
      <c r="O1203" s="4" t="s">
        <v>6100</v>
      </c>
      <c r="P1203" s="186">
        <f t="shared" si="111"/>
        <v>2300000000</v>
      </c>
      <c r="Q1203" s="186">
        <f t="shared" si="114"/>
        <v>0</v>
      </c>
      <c r="R1203" s="4">
        <v>70</v>
      </c>
      <c r="S1203" s="4" t="s">
        <v>70</v>
      </c>
      <c r="T1203" s="4" t="s">
        <v>70</v>
      </c>
      <c r="U1203" s="140">
        <v>45341</v>
      </c>
      <c r="V1203" s="4" t="s">
        <v>1884</v>
      </c>
      <c r="W1203" s="4" t="s">
        <v>1954</v>
      </c>
      <c r="X1203" s="146" t="s">
        <v>70</v>
      </c>
      <c r="Y1203" s="95">
        <v>45353</v>
      </c>
      <c r="Z1203" s="4" t="s">
        <v>1888</v>
      </c>
      <c r="AA1203" s="4" t="s">
        <v>1886</v>
      </c>
      <c r="AB1203" s="141">
        <f t="shared" si="112"/>
        <v>2300000000</v>
      </c>
      <c r="AC1203" s="142">
        <f t="shared" si="113"/>
        <v>0</v>
      </c>
      <c r="AD1203" s="4"/>
      <c r="AE1203" s="4" t="s">
        <v>2037</v>
      </c>
      <c r="AF1203" s="252" t="s">
        <v>7986</v>
      </c>
      <c r="AG1203" s="4"/>
      <c r="AH1203" s="4"/>
      <c r="AI1203" s="4"/>
      <c r="AJ1203" s="4"/>
      <c r="AK1203" s="4"/>
      <c r="AL1203" s="95">
        <v>45353</v>
      </c>
    </row>
    <row r="1204" spans="2:38">
      <c r="B1204" s="175" t="s">
        <v>5175</v>
      </c>
      <c r="C1204" s="174" t="s">
        <v>160</v>
      </c>
      <c r="D1204" s="4" t="s">
        <v>2550</v>
      </c>
      <c r="E1204" s="4" t="s">
        <v>1831</v>
      </c>
      <c r="F1204" s="4" t="s">
        <v>1060</v>
      </c>
      <c r="G1204" s="4" t="s">
        <v>8082</v>
      </c>
      <c r="H1204" s="4" t="s">
        <v>1389</v>
      </c>
      <c r="I1204" s="4" t="s">
        <v>1390</v>
      </c>
      <c r="J1204" s="4" t="s">
        <v>8083</v>
      </c>
      <c r="K1204" s="139">
        <v>1800000000</v>
      </c>
      <c r="L1204" s="139">
        <v>1800000000</v>
      </c>
      <c r="M1204" s="4" t="s">
        <v>5203</v>
      </c>
      <c r="N1204" s="4" t="s">
        <v>3348</v>
      </c>
      <c r="O1204" s="4" t="s">
        <v>2639</v>
      </c>
      <c r="P1204" s="186">
        <f t="shared" si="111"/>
        <v>1800000000</v>
      </c>
      <c r="Q1204" s="186">
        <f t="shared" si="114"/>
        <v>0</v>
      </c>
      <c r="R1204" s="4">
        <v>70</v>
      </c>
      <c r="S1204" s="4" t="s">
        <v>70</v>
      </c>
      <c r="T1204" s="4" t="s">
        <v>70</v>
      </c>
      <c r="U1204" s="140">
        <v>45341</v>
      </c>
      <c r="V1204" s="4" t="s">
        <v>1884</v>
      </c>
      <c r="W1204" s="4" t="s">
        <v>1954</v>
      </c>
      <c r="X1204" s="146" t="s">
        <v>70</v>
      </c>
      <c r="Y1204" s="95">
        <v>45353</v>
      </c>
      <c r="Z1204" s="4" t="s">
        <v>1888</v>
      </c>
      <c r="AA1204" s="4" t="s">
        <v>1886</v>
      </c>
      <c r="AB1204" s="141">
        <f t="shared" si="112"/>
        <v>1800000000</v>
      </c>
      <c r="AC1204" s="142">
        <f t="shared" si="113"/>
        <v>0</v>
      </c>
      <c r="AD1204" s="4"/>
      <c r="AE1204" s="4" t="s">
        <v>2037</v>
      </c>
      <c r="AF1204" s="252" t="s">
        <v>7986</v>
      </c>
      <c r="AG1204" s="4"/>
      <c r="AH1204" s="4"/>
      <c r="AI1204" s="4"/>
      <c r="AJ1204" s="4"/>
      <c r="AK1204" s="4"/>
      <c r="AL1204" s="95">
        <v>45353</v>
      </c>
    </row>
    <row r="1205" spans="2:38">
      <c r="B1205" s="175" t="s">
        <v>5175</v>
      </c>
      <c r="C1205" s="174" t="s">
        <v>160</v>
      </c>
      <c r="D1205" s="4" t="s">
        <v>2550</v>
      </c>
      <c r="E1205" s="4" t="s">
        <v>1831</v>
      </c>
      <c r="F1205" s="4" t="s">
        <v>1060</v>
      </c>
      <c r="G1205" s="4" t="s">
        <v>8084</v>
      </c>
      <c r="H1205" s="4" t="s">
        <v>1389</v>
      </c>
      <c r="I1205" s="4" t="s">
        <v>1390</v>
      </c>
      <c r="J1205" s="4" t="s">
        <v>8085</v>
      </c>
      <c r="K1205" s="139">
        <v>1585672500</v>
      </c>
      <c r="L1205" s="139">
        <v>1585672500</v>
      </c>
      <c r="M1205" s="4" t="s">
        <v>5203</v>
      </c>
      <c r="N1205" s="4" t="s">
        <v>3348</v>
      </c>
      <c r="O1205" s="4" t="s">
        <v>2639</v>
      </c>
      <c r="P1205" s="186">
        <f t="shared" si="111"/>
        <v>1585672500</v>
      </c>
      <c r="Q1205" s="186">
        <f t="shared" si="114"/>
        <v>0</v>
      </c>
      <c r="R1205" s="4">
        <v>70</v>
      </c>
      <c r="S1205" s="4" t="s">
        <v>70</v>
      </c>
      <c r="T1205" s="4" t="s">
        <v>70</v>
      </c>
      <c r="U1205" s="140">
        <v>45341</v>
      </c>
      <c r="V1205" s="4" t="s">
        <v>1884</v>
      </c>
      <c r="W1205" s="4" t="s">
        <v>1954</v>
      </c>
      <c r="X1205" s="146" t="s">
        <v>70</v>
      </c>
      <c r="Y1205" s="95">
        <v>45353</v>
      </c>
      <c r="Z1205" s="4" t="s">
        <v>1888</v>
      </c>
      <c r="AA1205" s="4" t="s">
        <v>1886</v>
      </c>
      <c r="AB1205" s="141">
        <f t="shared" si="112"/>
        <v>1585672500</v>
      </c>
      <c r="AC1205" s="142">
        <f t="shared" si="113"/>
        <v>0</v>
      </c>
      <c r="AD1205" s="4"/>
      <c r="AE1205" s="4" t="s">
        <v>2037</v>
      </c>
      <c r="AF1205" s="252" t="s">
        <v>7986</v>
      </c>
      <c r="AG1205" s="4"/>
      <c r="AH1205" s="4"/>
      <c r="AI1205" s="4"/>
      <c r="AJ1205" s="4"/>
      <c r="AK1205" s="4"/>
      <c r="AL1205" s="95">
        <v>45353</v>
      </c>
    </row>
    <row r="1206" spans="2:38">
      <c r="B1206" s="175" t="s">
        <v>5175</v>
      </c>
      <c r="C1206" s="174" t="s">
        <v>160</v>
      </c>
      <c r="D1206" s="4" t="s">
        <v>2550</v>
      </c>
      <c r="E1206" s="4" t="s">
        <v>1831</v>
      </c>
      <c r="F1206" s="4" t="s">
        <v>1060</v>
      </c>
      <c r="G1206" s="4" t="s">
        <v>8086</v>
      </c>
      <c r="H1206" s="4" t="s">
        <v>1389</v>
      </c>
      <c r="I1206" s="4" t="s">
        <v>1390</v>
      </c>
      <c r="J1206" s="4" t="s">
        <v>8087</v>
      </c>
      <c r="K1206" s="139">
        <v>795700803</v>
      </c>
      <c r="L1206" s="139">
        <v>795700803</v>
      </c>
      <c r="M1206" s="4" t="s">
        <v>5203</v>
      </c>
      <c r="N1206" s="4" t="s">
        <v>3027</v>
      </c>
      <c r="O1206" s="4" t="s">
        <v>2808</v>
      </c>
      <c r="P1206" s="186">
        <f t="shared" si="111"/>
        <v>795700803</v>
      </c>
      <c r="Q1206" s="186">
        <f t="shared" si="114"/>
        <v>0</v>
      </c>
      <c r="R1206" s="4">
        <v>70</v>
      </c>
      <c r="S1206" s="4" t="s">
        <v>70</v>
      </c>
      <c r="T1206" s="4" t="s">
        <v>70</v>
      </c>
      <c r="U1206" s="140">
        <v>45341</v>
      </c>
      <c r="V1206" s="4" t="s">
        <v>1884</v>
      </c>
      <c r="W1206" s="4" t="s">
        <v>1954</v>
      </c>
      <c r="X1206" s="146" t="s">
        <v>70</v>
      </c>
      <c r="Y1206" s="95">
        <v>45353</v>
      </c>
      <c r="Z1206" s="4" t="s">
        <v>1888</v>
      </c>
      <c r="AA1206" s="4" t="s">
        <v>1886</v>
      </c>
      <c r="AB1206" s="141">
        <f t="shared" si="112"/>
        <v>795700803</v>
      </c>
      <c r="AC1206" s="142">
        <f t="shared" si="113"/>
        <v>0</v>
      </c>
      <c r="AD1206" s="4"/>
      <c r="AE1206" s="4" t="s">
        <v>2037</v>
      </c>
      <c r="AF1206" s="252" t="s">
        <v>7986</v>
      </c>
      <c r="AG1206" s="4"/>
      <c r="AH1206" s="4"/>
      <c r="AI1206" s="4"/>
      <c r="AJ1206" s="4"/>
      <c r="AK1206" s="4"/>
      <c r="AL1206" s="95">
        <v>45353</v>
      </c>
    </row>
    <row r="1207" spans="2:38">
      <c r="B1207" s="175" t="s">
        <v>5175</v>
      </c>
      <c r="C1207" s="174" t="s">
        <v>160</v>
      </c>
      <c r="D1207" s="4" t="s">
        <v>2550</v>
      </c>
      <c r="E1207" s="4" t="s">
        <v>1831</v>
      </c>
      <c r="F1207" s="4" t="s">
        <v>1060</v>
      </c>
      <c r="G1207" s="4" t="s">
        <v>8088</v>
      </c>
      <c r="H1207" s="4" t="s">
        <v>1389</v>
      </c>
      <c r="I1207" s="4" t="s">
        <v>1390</v>
      </c>
      <c r="J1207" s="4" t="s">
        <v>8089</v>
      </c>
      <c r="K1207" s="139">
        <v>800000000</v>
      </c>
      <c r="L1207" s="139">
        <v>800000000</v>
      </c>
      <c r="M1207" s="4" t="s">
        <v>5203</v>
      </c>
      <c r="N1207" s="4" t="s">
        <v>3690</v>
      </c>
      <c r="O1207" s="4" t="s">
        <v>2808</v>
      </c>
      <c r="P1207" s="186">
        <f t="shared" si="111"/>
        <v>800000000</v>
      </c>
      <c r="Q1207" s="186">
        <f t="shared" si="114"/>
        <v>0</v>
      </c>
      <c r="R1207" s="4">
        <v>70</v>
      </c>
      <c r="S1207" s="4" t="s">
        <v>70</v>
      </c>
      <c r="T1207" s="4" t="s">
        <v>70</v>
      </c>
      <c r="U1207" s="140">
        <v>45341</v>
      </c>
      <c r="V1207" s="4" t="s">
        <v>1884</v>
      </c>
      <c r="W1207" s="4" t="s">
        <v>1954</v>
      </c>
      <c r="X1207" s="146" t="s">
        <v>70</v>
      </c>
      <c r="Y1207" s="95">
        <v>45353</v>
      </c>
      <c r="Z1207" s="4" t="s">
        <v>1888</v>
      </c>
      <c r="AA1207" s="4" t="s">
        <v>1886</v>
      </c>
      <c r="AB1207" s="141">
        <f t="shared" si="112"/>
        <v>800000000</v>
      </c>
      <c r="AC1207" s="142">
        <f t="shared" si="113"/>
        <v>0</v>
      </c>
      <c r="AD1207" s="4"/>
      <c r="AE1207" s="4" t="s">
        <v>2037</v>
      </c>
      <c r="AF1207" s="252" t="s">
        <v>7986</v>
      </c>
      <c r="AG1207" s="4"/>
      <c r="AH1207" s="4"/>
      <c r="AI1207" s="4"/>
      <c r="AJ1207" s="4"/>
      <c r="AK1207" s="4"/>
      <c r="AL1207" s="95">
        <v>45353</v>
      </c>
    </row>
    <row r="1208" spans="2:38">
      <c r="B1208" s="175" t="s">
        <v>5175</v>
      </c>
      <c r="C1208" s="174" t="s">
        <v>160</v>
      </c>
      <c r="D1208" s="4" t="s">
        <v>2550</v>
      </c>
      <c r="E1208" s="4" t="s">
        <v>1831</v>
      </c>
      <c r="F1208" s="4" t="s">
        <v>1060</v>
      </c>
      <c r="G1208" s="4" t="s">
        <v>8090</v>
      </c>
      <c r="H1208" s="4" t="s">
        <v>1389</v>
      </c>
      <c r="I1208" s="4" t="s">
        <v>1390</v>
      </c>
      <c r="J1208" s="4" t="s">
        <v>8091</v>
      </c>
      <c r="K1208" s="139">
        <v>1061250000</v>
      </c>
      <c r="L1208" s="139">
        <v>1061250000</v>
      </c>
      <c r="M1208" s="4" t="s">
        <v>5203</v>
      </c>
      <c r="N1208" s="4" t="s">
        <v>2601</v>
      </c>
      <c r="O1208" s="4" t="s">
        <v>2663</v>
      </c>
      <c r="P1208" s="186">
        <f t="shared" si="111"/>
        <v>1061250000</v>
      </c>
      <c r="Q1208" s="186">
        <f t="shared" si="114"/>
        <v>0</v>
      </c>
      <c r="R1208" s="4">
        <v>70</v>
      </c>
      <c r="S1208" s="4" t="s">
        <v>70</v>
      </c>
      <c r="T1208" s="4" t="s">
        <v>70</v>
      </c>
      <c r="U1208" s="140">
        <v>45341</v>
      </c>
      <c r="V1208" s="4" t="s">
        <v>1884</v>
      </c>
      <c r="W1208" s="4" t="s">
        <v>1954</v>
      </c>
      <c r="X1208" s="146" t="s">
        <v>70</v>
      </c>
      <c r="Y1208" s="95">
        <v>45353</v>
      </c>
      <c r="Z1208" s="4" t="s">
        <v>1888</v>
      </c>
      <c r="AA1208" s="4" t="s">
        <v>1886</v>
      </c>
      <c r="AB1208" s="141">
        <f t="shared" si="112"/>
        <v>1061250000</v>
      </c>
      <c r="AC1208" s="142">
        <f t="shared" si="113"/>
        <v>0</v>
      </c>
      <c r="AD1208" s="4"/>
      <c r="AE1208" s="4" t="s">
        <v>2037</v>
      </c>
      <c r="AF1208" s="252" t="s">
        <v>7986</v>
      </c>
      <c r="AG1208" s="4"/>
      <c r="AH1208" s="4"/>
      <c r="AI1208" s="4"/>
      <c r="AJ1208" s="4"/>
      <c r="AK1208" s="4"/>
      <c r="AL1208" s="95">
        <v>45353</v>
      </c>
    </row>
    <row r="1209" spans="2:38">
      <c r="B1209" s="175" t="s">
        <v>5175</v>
      </c>
      <c r="C1209" s="174" t="s">
        <v>160</v>
      </c>
      <c r="D1209" s="4" t="s">
        <v>2550</v>
      </c>
      <c r="E1209" s="4" t="s">
        <v>1831</v>
      </c>
      <c r="F1209" s="4" t="s">
        <v>1060</v>
      </c>
      <c r="G1209" s="4" t="s">
        <v>8092</v>
      </c>
      <c r="H1209" s="4" t="s">
        <v>1389</v>
      </c>
      <c r="I1209" s="4" t="s">
        <v>1390</v>
      </c>
      <c r="J1209" s="4" t="s">
        <v>8093</v>
      </c>
      <c r="K1209" s="139">
        <v>1206273163</v>
      </c>
      <c r="L1209" s="139">
        <v>1206273163</v>
      </c>
      <c r="M1209" s="4" t="s">
        <v>5203</v>
      </c>
      <c r="N1209" s="4" t="s">
        <v>5248</v>
      </c>
      <c r="O1209" s="4" t="s">
        <v>3795</v>
      </c>
      <c r="P1209" s="186">
        <f t="shared" si="111"/>
        <v>1206273163</v>
      </c>
      <c r="Q1209" s="186">
        <f t="shared" si="114"/>
        <v>0</v>
      </c>
      <c r="R1209" s="4">
        <v>70</v>
      </c>
      <c r="S1209" s="4" t="s">
        <v>70</v>
      </c>
      <c r="T1209" s="4" t="s">
        <v>70</v>
      </c>
      <c r="U1209" s="140">
        <v>45341</v>
      </c>
      <c r="V1209" s="4" t="s">
        <v>1884</v>
      </c>
      <c r="W1209" s="4" t="s">
        <v>1954</v>
      </c>
      <c r="X1209" s="146" t="s">
        <v>70</v>
      </c>
      <c r="Y1209" s="95">
        <v>45353</v>
      </c>
      <c r="Z1209" s="4" t="s">
        <v>1888</v>
      </c>
      <c r="AA1209" s="4" t="s">
        <v>1886</v>
      </c>
      <c r="AB1209" s="141">
        <f t="shared" si="112"/>
        <v>1206273163</v>
      </c>
      <c r="AC1209" s="142">
        <f t="shared" si="113"/>
        <v>0</v>
      </c>
      <c r="AD1209" s="4"/>
      <c r="AE1209" s="4" t="s">
        <v>2037</v>
      </c>
      <c r="AF1209" s="252" t="s">
        <v>7986</v>
      </c>
      <c r="AG1209" s="4"/>
      <c r="AH1209" s="4"/>
      <c r="AI1209" s="4"/>
      <c r="AJ1209" s="4"/>
      <c r="AK1209" s="4"/>
      <c r="AL1209" s="95">
        <v>45353</v>
      </c>
    </row>
    <row r="1210" spans="2:38">
      <c r="B1210" s="175" t="s">
        <v>5175</v>
      </c>
      <c r="C1210" s="174" t="s">
        <v>160</v>
      </c>
      <c r="D1210" s="4" t="s">
        <v>2550</v>
      </c>
      <c r="E1210" s="4" t="s">
        <v>1831</v>
      </c>
      <c r="F1210" s="4" t="s">
        <v>1060</v>
      </c>
      <c r="G1210" s="4" t="s">
        <v>8094</v>
      </c>
      <c r="H1210" s="4" t="s">
        <v>1389</v>
      </c>
      <c r="I1210" s="4" t="s">
        <v>1390</v>
      </c>
      <c r="J1210" s="4" t="s">
        <v>8095</v>
      </c>
      <c r="K1210" s="139">
        <v>693350000</v>
      </c>
      <c r="L1210" s="139">
        <v>693350000</v>
      </c>
      <c r="M1210" s="4" t="s">
        <v>5203</v>
      </c>
      <c r="N1210" s="4" t="s">
        <v>5248</v>
      </c>
      <c r="O1210" s="4" t="s">
        <v>3795</v>
      </c>
      <c r="P1210" s="186">
        <f t="shared" si="111"/>
        <v>693350000</v>
      </c>
      <c r="Q1210" s="186">
        <f t="shared" si="114"/>
        <v>0</v>
      </c>
      <c r="R1210" s="4">
        <v>70</v>
      </c>
      <c r="S1210" s="4" t="s">
        <v>70</v>
      </c>
      <c r="T1210" s="4" t="s">
        <v>70</v>
      </c>
      <c r="U1210" s="140">
        <v>45341</v>
      </c>
      <c r="V1210" s="4" t="s">
        <v>1884</v>
      </c>
      <c r="W1210" s="4" t="s">
        <v>1954</v>
      </c>
      <c r="X1210" s="146" t="s">
        <v>70</v>
      </c>
      <c r="Y1210" s="95">
        <v>45353</v>
      </c>
      <c r="Z1210" s="4" t="s">
        <v>1888</v>
      </c>
      <c r="AA1210" s="4" t="s">
        <v>1886</v>
      </c>
      <c r="AB1210" s="141">
        <f t="shared" si="112"/>
        <v>693350000</v>
      </c>
      <c r="AC1210" s="142">
        <f t="shared" si="113"/>
        <v>0</v>
      </c>
      <c r="AD1210" s="4"/>
      <c r="AE1210" s="4" t="s">
        <v>2037</v>
      </c>
      <c r="AF1210" s="252" t="s">
        <v>7986</v>
      </c>
      <c r="AG1210" s="4"/>
      <c r="AH1210" s="4"/>
      <c r="AI1210" s="4"/>
      <c r="AJ1210" s="4"/>
      <c r="AK1210" s="4"/>
      <c r="AL1210" s="95">
        <v>45353</v>
      </c>
    </row>
    <row r="1211" spans="2:38">
      <c r="B1211" s="175" t="s">
        <v>5175</v>
      </c>
      <c r="C1211" s="174" t="s">
        <v>160</v>
      </c>
      <c r="D1211" s="4" t="s">
        <v>2550</v>
      </c>
      <c r="E1211" s="4" t="s">
        <v>1831</v>
      </c>
      <c r="F1211" s="4" t="s">
        <v>1060</v>
      </c>
      <c r="G1211" s="4" t="s">
        <v>8096</v>
      </c>
      <c r="H1211" s="4" t="s">
        <v>1389</v>
      </c>
      <c r="I1211" s="4" t="s">
        <v>1390</v>
      </c>
      <c r="J1211" s="4" t="s">
        <v>8097</v>
      </c>
      <c r="K1211" s="139">
        <v>1098520000</v>
      </c>
      <c r="L1211" s="139">
        <v>1098520000</v>
      </c>
      <c r="M1211" s="4" t="s">
        <v>5203</v>
      </c>
      <c r="N1211" s="4" t="s">
        <v>1971</v>
      </c>
      <c r="O1211" s="4" t="s">
        <v>5311</v>
      </c>
      <c r="P1211" s="186">
        <f t="shared" si="111"/>
        <v>1098520000</v>
      </c>
      <c r="Q1211" s="186">
        <f t="shared" ref="Q1211:Q1242" si="115">K1211-P1211</f>
        <v>0</v>
      </c>
      <c r="R1211" s="4">
        <v>70</v>
      </c>
      <c r="S1211" s="4" t="s">
        <v>70</v>
      </c>
      <c r="T1211" s="4" t="s">
        <v>70</v>
      </c>
      <c r="U1211" s="140">
        <v>45341</v>
      </c>
      <c r="V1211" s="4" t="s">
        <v>1884</v>
      </c>
      <c r="W1211" s="4" t="s">
        <v>1954</v>
      </c>
      <c r="X1211" s="146" t="s">
        <v>70</v>
      </c>
      <c r="Y1211" s="95">
        <v>45353</v>
      </c>
      <c r="Z1211" s="4" t="s">
        <v>1888</v>
      </c>
      <c r="AA1211" s="4" t="s">
        <v>1886</v>
      </c>
      <c r="AB1211" s="141">
        <f t="shared" si="112"/>
        <v>1098520000</v>
      </c>
      <c r="AC1211" s="142">
        <f t="shared" si="113"/>
        <v>0</v>
      </c>
      <c r="AD1211" s="4"/>
      <c r="AE1211" s="4" t="s">
        <v>2037</v>
      </c>
      <c r="AF1211" s="252" t="s">
        <v>7986</v>
      </c>
      <c r="AG1211" s="4"/>
      <c r="AH1211" s="4"/>
      <c r="AI1211" s="4"/>
      <c r="AJ1211" s="4"/>
      <c r="AK1211" s="4"/>
      <c r="AL1211" s="95">
        <v>45353</v>
      </c>
    </row>
    <row r="1212" spans="2:38">
      <c r="B1212" s="175" t="s">
        <v>5175</v>
      </c>
      <c r="C1212" s="174" t="s">
        <v>160</v>
      </c>
      <c r="D1212" s="4" t="s">
        <v>2550</v>
      </c>
      <c r="E1212" s="4" t="s">
        <v>1831</v>
      </c>
      <c r="F1212" s="4" t="s">
        <v>1060</v>
      </c>
      <c r="G1212" s="4" t="s">
        <v>8098</v>
      </c>
      <c r="H1212" s="4" t="s">
        <v>1389</v>
      </c>
      <c r="I1212" s="4" t="s">
        <v>1390</v>
      </c>
      <c r="J1212" s="4" t="s">
        <v>8099</v>
      </c>
      <c r="K1212" s="139">
        <v>570375000</v>
      </c>
      <c r="L1212" s="139">
        <v>570375000</v>
      </c>
      <c r="M1212" s="4" t="s">
        <v>5203</v>
      </c>
      <c r="N1212" s="4" t="s">
        <v>3412</v>
      </c>
      <c r="O1212" s="4" t="s">
        <v>3474</v>
      </c>
      <c r="P1212" s="186">
        <f t="shared" si="111"/>
        <v>570375000</v>
      </c>
      <c r="Q1212" s="186">
        <f t="shared" si="115"/>
        <v>0</v>
      </c>
      <c r="R1212" s="4">
        <v>70</v>
      </c>
      <c r="S1212" s="4" t="s">
        <v>70</v>
      </c>
      <c r="T1212" s="4" t="s">
        <v>70</v>
      </c>
      <c r="U1212" s="140">
        <v>45341</v>
      </c>
      <c r="V1212" s="4" t="s">
        <v>1884</v>
      </c>
      <c r="W1212" s="4" t="s">
        <v>1954</v>
      </c>
      <c r="X1212" s="146" t="s">
        <v>70</v>
      </c>
      <c r="Y1212" s="95">
        <v>45353</v>
      </c>
      <c r="Z1212" s="4" t="s">
        <v>1888</v>
      </c>
      <c r="AA1212" s="4" t="s">
        <v>1886</v>
      </c>
      <c r="AB1212" s="141">
        <f t="shared" si="112"/>
        <v>570375000</v>
      </c>
      <c r="AC1212" s="142">
        <f t="shared" si="113"/>
        <v>0</v>
      </c>
      <c r="AD1212" s="4"/>
      <c r="AE1212" s="4" t="s">
        <v>2037</v>
      </c>
      <c r="AF1212" s="252" t="s">
        <v>7986</v>
      </c>
      <c r="AG1212" s="4"/>
      <c r="AH1212" s="4"/>
      <c r="AI1212" s="4"/>
      <c r="AJ1212" s="4"/>
      <c r="AK1212" s="4"/>
      <c r="AL1212" s="95">
        <v>45353</v>
      </c>
    </row>
    <row r="1213" spans="2:38">
      <c r="B1213" s="175" t="s">
        <v>5175</v>
      </c>
      <c r="C1213" s="174" t="s">
        <v>160</v>
      </c>
      <c r="D1213" s="4" t="s">
        <v>2550</v>
      </c>
      <c r="E1213" s="4" t="s">
        <v>1831</v>
      </c>
      <c r="F1213" s="4" t="s">
        <v>1060</v>
      </c>
      <c r="G1213" s="4" t="s">
        <v>8100</v>
      </c>
      <c r="H1213" s="4" t="s">
        <v>1389</v>
      </c>
      <c r="I1213" s="4" t="s">
        <v>1390</v>
      </c>
      <c r="J1213" s="4" t="s">
        <v>8101</v>
      </c>
      <c r="K1213" s="139">
        <v>1019446777</v>
      </c>
      <c r="L1213" s="139">
        <v>1019446777</v>
      </c>
      <c r="M1213" s="4" t="s">
        <v>1916</v>
      </c>
      <c r="N1213" s="4" t="s">
        <v>2891</v>
      </c>
      <c r="O1213" s="4" t="s">
        <v>3346</v>
      </c>
      <c r="P1213" s="186">
        <f t="shared" si="111"/>
        <v>1019446777</v>
      </c>
      <c r="Q1213" s="186">
        <f t="shared" si="115"/>
        <v>0</v>
      </c>
      <c r="R1213" s="4">
        <v>70</v>
      </c>
      <c r="S1213" s="4" t="s">
        <v>70</v>
      </c>
      <c r="T1213" s="4" t="s">
        <v>70</v>
      </c>
      <c r="U1213" s="140">
        <v>45341</v>
      </c>
      <c r="V1213" s="4" t="s">
        <v>1884</v>
      </c>
      <c r="W1213" s="4" t="s">
        <v>1954</v>
      </c>
      <c r="X1213" s="146" t="s">
        <v>70</v>
      </c>
      <c r="Y1213" s="95">
        <v>45353</v>
      </c>
      <c r="Z1213" s="4" t="s">
        <v>1888</v>
      </c>
      <c r="AA1213" s="4" t="s">
        <v>1886</v>
      </c>
      <c r="AB1213" s="141">
        <f t="shared" si="112"/>
        <v>1019446777</v>
      </c>
      <c r="AC1213" s="142">
        <f t="shared" si="113"/>
        <v>0</v>
      </c>
      <c r="AD1213" s="4"/>
      <c r="AE1213" s="4" t="s">
        <v>2037</v>
      </c>
      <c r="AF1213" s="252" t="s">
        <v>7986</v>
      </c>
      <c r="AG1213" s="4"/>
      <c r="AH1213" s="4"/>
      <c r="AI1213" s="4"/>
      <c r="AJ1213" s="4"/>
      <c r="AK1213" s="4"/>
      <c r="AL1213" s="95">
        <v>45353</v>
      </c>
    </row>
    <row r="1214" spans="2:38">
      <c r="B1214" s="175" t="s">
        <v>5175</v>
      </c>
      <c r="C1214" s="174" t="s">
        <v>160</v>
      </c>
      <c r="D1214" s="4" t="s">
        <v>2550</v>
      </c>
      <c r="E1214" s="4" t="s">
        <v>1831</v>
      </c>
      <c r="F1214" s="4" t="s">
        <v>1060</v>
      </c>
      <c r="G1214" s="4" t="s">
        <v>8102</v>
      </c>
      <c r="H1214" s="4" t="s">
        <v>1389</v>
      </c>
      <c r="I1214" s="4" t="s">
        <v>1390</v>
      </c>
      <c r="J1214" s="4" t="s">
        <v>8103</v>
      </c>
      <c r="K1214" s="139">
        <v>1701229163</v>
      </c>
      <c r="L1214" s="139">
        <v>1701229163</v>
      </c>
      <c r="M1214" s="4" t="s">
        <v>1916</v>
      </c>
      <c r="N1214" s="4" t="s">
        <v>2922</v>
      </c>
      <c r="O1214" s="4" t="s">
        <v>2648</v>
      </c>
      <c r="P1214" s="186">
        <f t="shared" si="111"/>
        <v>1701229163</v>
      </c>
      <c r="Q1214" s="186">
        <f t="shared" si="115"/>
        <v>0</v>
      </c>
      <c r="R1214" s="4">
        <v>70</v>
      </c>
      <c r="S1214" s="4" t="s">
        <v>70</v>
      </c>
      <c r="T1214" s="4" t="s">
        <v>70</v>
      </c>
      <c r="U1214" s="140">
        <v>45341</v>
      </c>
      <c r="V1214" s="4" t="s">
        <v>1884</v>
      </c>
      <c r="W1214" s="4" t="s">
        <v>1954</v>
      </c>
      <c r="X1214" s="146" t="s">
        <v>70</v>
      </c>
      <c r="Y1214" s="95">
        <v>45353</v>
      </c>
      <c r="Z1214" s="4" t="s">
        <v>1888</v>
      </c>
      <c r="AA1214" s="4" t="s">
        <v>1886</v>
      </c>
      <c r="AB1214" s="141">
        <f t="shared" si="112"/>
        <v>1701229163</v>
      </c>
      <c r="AC1214" s="142">
        <f t="shared" si="113"/>
        <v>0</v>
      </c>
      <c r="AD1214" s="4"/>
      <c r="AE1214" s="4" t="s">
        <v>2037</v>
      </c>
      <c r="AF1214" s="252" t="s">
        <v>7986</v>
      </c>
      <c r="AG1214" s="4"/>
      <c r="AH1214" s="4"/>
      <c r="AI1214" s="4"/>
      <c r="AJ1214" s="4"/>
      <c r="AK1214" s="4"/>
      <c r="AL1214" s="95">
        <v>45353</v>
      </c>
    </row>
    <row r="1215" spans="2:38">
      <c r="B1215" s="175" t="s">
        <v>5175</v>
      </c>
      <c r="C1215" s="174" t="s">
        <v>160</v>
      </c>
      <c r="D1215" s="4" t="s">
        <v>2550</v>
      </c>
      <c r="E1215" s="4" t="s">
        <v>1831</v>
      </c>
      <c r="F1215" s="4" t="s">
        <v>1060</v>
      </c>
      <c r="G1215" s="4" t="s">
        <v>8104</v>
      </c>
      <c r="H1215" s="4" t="s">
        <v>1389</v>
      </c>
      <c r="I1215" s="4" t="s">
        <v>1390</v>
      </c>
      <c r="J1215" s="4" t="s">
        <v>8105</v>
      </c>
      <c r="K1215" s="139">
        <v>1586000000</v>
      </c>
      <c r="L1215" s="139">
        <v>1586000000</v>
      </c>
      <c r="M1215" s="4" t="s">
        <v>1916</v>
      </c>
      <c r="N1215" s="4" t="s">
        <v>3145</v>
      </c>
      <c r="O1215" s="4" t="s">
        <v>3190</v>
      </c>
      <c r="P1215" s="186">
        <f t="shared" si="111"/>
        <v>1586000000</v>
      </c>
      <c r="Q1215" s="186">
        <f t="shared" si="115"/>
        <v>0</v>
      </c>
      <c r="R1215" s="4">
        <v>70</v>
      </c>
      <c r="S1215" s="4" t="s">
        <v>70</v>
      </c>
      <c r="T1215" s="4" t="s">
        <v>70</v>
      </c>
      <c r="U1215" s="140">
        <v>45341</v>
      </c>
      <c r="V1215" s="4" t="s">
        <v>1884</v>
      </c>
      <c r="W1215" s="4" t="s">
        <v>1954</v>
      </c>
      <c r="X1215" s="146" t="s">
        <v>70</v>
      </c>
      <c r="Y1215" s="95">
        <v>45353</v>
      </c>
      <c r="Z1215" s="4" t="s">
        <v>1888</v>
      </c>
      <c r="AA1215" s="4" t="s">
        <v>1886</v>
      </c>
      <c r="AB1215" s="141">
        <f t="shared" si="112"/>
        <v>1586000000</v>
      </c>
      <c r="AC1215" s="142">
        <f t="shared" si="113"/>
        <v>0</v>
      </c>
      <c r="AD1215" s="4"/>
      <c r="AE1215" s="4" t="s">
        <v>2037</v>
      </c>
      <c r="AF1215" s="252" t="s">
        <v>7986</v>
      </c>
      <c r="AG1215" s="4"/>
      <c r="AH1215" s="4"/>
      <c r="AI1215" s="4"/>
      <c r="AJ1215" s="4"/>
      <c r="AK1215" s="4"/>
      <c r="AL1215" s="95">
        <v>45353</v>
      </c>
    </row>
    <row r="1216" spans="2:38">
      <c r="B1216" s="175" t="s">
        <v>5175</v>
      </c>
      <c r="C1216" s="174" t="s">
        <v>160</v>
      </c>
      <c r="D1216" s="4" t="s">
        <v>2550</v>
      </c>
      <c r="E1216" s="4" t="s">
        <v>1831</v>
      </c>
      <c r="F1216" s="4" t="s">
        <v>1060</v>
      </c>
      <c r="G1216" s="4" t="s">
        <v>8106</v>
      </c>
      <c r="H1216" s="4" t="s">
        <v>1389</v>
      </c>
      <c r="I1216" s="4" t="s">
        <v>1390</v>
      </c>
      <c r="J1216" s="4" t="s">
        <v>8107</v>
      </c>
      <c r="K1216" s="139">
        <v>1401204450</v>
      </c>
      <c r="L1216" s="139">
        <v>1401204450</v>
      </c>
      <c r="M1216" s="4" t="s">
        <v>1916</v>
      </c>
      <c r="N1216" s="4" t="s">
        <v>4909</v>
      </c>
      <c r="O1216" s="4" t="s">
        <v>2708</v>
      </c>
      <c r="P1216" s="186">
        <f t="shared" si="111"/>
        <v>1401204450</v>
      </c>
      <c r="Q1216" s="186">
        <f t="shared" si="115"/>
        <v>0</v>
      </c>
      <c r="R1216" s="4">
        <v>70</v>
      </c>
      <c r="S1216" s="4" t="s">
        <v>70</v>
      </c>
      <c r="T1216" s="4" t="s">
        <v>70</v>
      </c>
      <c r="U1216" s="140">
        <v>45341</v>
      </c>
      <c r="V1216" s="4" t="s">
        <v>1884</v>
      </c>
      <c r="W1216" s="4" t="s">
        <v>1954</v>
      </c>
      <c r="X1216" s="146" t="s">
        <v>70</v>
      </c>
      <c r="Y1216" s="95">
        <v>45353</v>
      </c>
      <c r="Z1216" s="4" t="s">
        <v>1888</v>
      </c>
      <c r="AA1216" s="4" t="s">
        <v>1886</v>
      </c>
      <c r="AB1216" s="141">
        <f t="shared" si="112"/>
        <v>1401204450</v>
      </c>
      <c r="AC1216" s="142">
        <f t="shared" si="113"/>
        <v>0</v>
      </c>
      <c r="AD1216" s="4"/>
      <c r="AE1216" s="4" t="s">
        <v>2037</v>
      </c>
      <c r="AF1216" s="252" t="s">
        <v>7986</v>
      </c>
      <c r="AG1216" s="4"/>
      <c r="AH1216" s="4"/>
      <c r="AI1216" s="4"/>
      <c r="AJ1216" s="4"/>
      <c r="AK1216" s="4"/>
      <c r="AL1216" s="95">
        <v>45353</v>
      </c>
    </row>
    <row r="1217" spans="2:38">
      <c r="B1217" s="175" t="s">
        <v>5175</v>
      </c>
      <c r="C1217" s="174" t="s">
        <v>160</v>
      </c>
      <c r="D1217" s="4" t="s">
        <v>2550</v>
      </c>
      <c r="E1217" s="4" t="s">
        <v>1831</v>
      </c>
      <c r="F1217" s="4" t="s">
        <v>1060</v>
      </c>
      <c r="G1217" s="4" t="s">
        <v>8108</v>
      </c>
      <c r="H1217" s="4" t="s">
        <v>1389</v>
      </c>
      <c r="I1217" s="4" t="s">
        <v>1390</v>
      </c>
      <c r="J1217" s="4" t="s">
        <v>8109</v>
      </c>
      <c r="K1217" s="139">
        <v>1018800000</v>
      </c>
      <c r="L1217" s="139">
        <v>1018800000</v>
      </c>
      <c r="M1217" s="4" t="s">
        <v>1916</v>
      </c>
      <c r="N1217" s="4" t="s">
        <v>4909</v>
      </c>
      <c r="O1217" s="4" t="s">
        <v>2708</v>
      </c>
      <c r="P1217" s="186">
        <f t="shared" si="111"/>
        <v>1018800000</v>
      </c>
      <c r="Q1217" s="186">
        <f t="shared" si="115"/>
        <v>0</v>
      </c>
      <c r="R1217" s="4">
        <v>70</v>
      </c>
      <c r="S1217" s="4" t="s">
        <v>70</v>
      </c>
      <c r="T1217" s="4" t="s">
        <v>70</v>
      </c>
      <c r="U1217" s="140">
        <v>45341</v>
      </c>
      <c r="V1217" s="4" t="s">
        <v>1884</v>
      </c>
      <c r="W1217" s="4" t="s">
        <v>1954</v>
      </c>
      <c r="X1217" s="146" t="s">
        <v>70</v>
      </c>
      <c r="Y1217" s="95">
        <v>45353</v>
      </c>
      <c r="Z1217" s="4" t="s">
        <v>1888</v>
      </c>
      <c r="AA1217" s="4" t="s">
        <v>1886</v>
      </c>
      <c r="AB1217" s="141">
        <f t="shared" si="112"/>
        <v>1018800000</v>
      </c>
      <c r="AC1217" s="142">
        <f t="shared" si="113"/>
        <v>0</v>
      </c>
      <c r="AD1217" s="4"/>
      <c r="AE1217" s="4" t="s">
        <v>2037</v>
      </c>
      <c r="AF1217" s="252" t="s">
        <v>7986</v>
      </c>
      <c r="AG1217" s="4"/>
      <c r="AH1217" s="4"/>
      <c r="AI1217" s="4"/>
      <c r="AJ1217" s="4"/>
      <c r="AK1217" s="4"/>
      <c r="AL1217" s="95">
        <v>45353</v>
      </c>
    </row>
    <row r="1218" spans="2:38">
      <c r="B1218" s="175" t="s">
        <v>5175</v>
      </c>
      <c r="C1218" s="174" t="s">
        <v>160</v>
      </c>
      <c r="D1218" s="4" t="s">
        <v>2550</v>
      </c>
      <c r="E1218" s="4" t="s">
        <v>1831</v>
      </c>
      <c r="F1218" s="4" t="s">
        <v>1060</v>
      </c>
      <c r="G1218" s="4" t="s">
        <v>8110</v>
      </c>
      <c r="H1218" s="4" t="s">
        <v>1389</v>
      </c>
      <c r="I1218" s="4" t="s">
        <v>1390</v>
      </c>
      <c r="J1218" s="4" t="s">
        <v>8111</v>
      </c>
      <c r="K1218" s="139">
        <v>644674500</v>
      </c>
      <c r="L1218" s="139">
        <v>644674500</v>
      </c>
      <c r="M1218" s="4" t="s">
        <v>1916</v>
      </c>
      <c r="N1218" s="4" t="s">
        <v>2659</v>
      </c>
      <c r="O1218" s="4" t="s">
        <v>3403</v>
      </c>
      <c r="P1218" s="186">
        <f t="shared" si="111"/>
        <v>644674500</v>
      </c>
      <c r="Q1218" s="186">
        <f t="shared" si="115"/>
        <v>0</v>
      </c>
      <c r="R1218" s="4">
        <v>70</v>
      </c>
      <c r="S1218" s="4" t="s">
        <v>70</v>
      </c>
      <c r="T1218" s="4" t="s">
        <v>70</v>
      </c>
      <c r="U1218" s="140">
        <v>45341</v>
      </c>
      <c r="V1218" s="4" t="s">
        <v>1884</v>
      </c>
      <c r="W1218" s="4" t="s">
        <v>1954</v>
      </c>
      <c r="X1218" s="146" t="s">
        <v>70</v>
      </c>
      <c r="Y1218" s="95">
        <v>45353</v>
      </c>
      <c r="Z1218" s="4" t="s">
        <v>1888</v>
      </c>
      <c r="AA1218" s="4" t="s">
        <v>1886</v>
      </c>
      <c r="AB1218" s="141">
        <f t="shared" si="112"/>
        <v>644674500</v>
      </c>
      <c r="AC1218" s="142">
        <f t="shared" si="113"/>
        <v>0</v>
      </c>
      <c r="AD1218" s="4"/>
      <c r="AE1218" s="4" t="s">
        <v>2037</v>
      </c>
      <c r="AF1218" s="252" t="s">
        <v>7986</v>
      </c>
      <c r="AG1218" s="4"/>
      <c r="AH1218" s="4"/>
      <c r="AI1218" s="4"/>
      <c r="AJ1218" s="4"/>
      <c r="AK1218" s="4"/>
      <c r="AL1218" s="95">
        <v>45353</v>
      </c>
    </row>
    <row r="1219" spans="2:38">
      <c r="B1219" s="175" t="s">
        <v>5175</v>
      </c>
      <c r="C1219" s="174" t="s">
        <v>160</v>
      </c>
      <c r="D1219" s="4" t="s">
        <v>2550</v>
      </c>
      <c r="E1219" s="4" t="s">
        <v>1831</v>
      </c>
      <c r="F1219" s="4" t="s">
        <v>1060</v>
      </c>
      <c r="G1219" s="4" t="s">
        <v>8112</v>
      </c>
      <c r="H1219" s="4" t="s">
        <v>1389</v>
      </c>
      <c r="I1219" s="4" t="s">
        <v>1390</v>
      </c>
      <c r="J1219" s="4" t="s">
        <v>8113</v>
      </c>
      <c r="K1219" s="139">
        <v>2178664710</v>
      </c>
      <c r="L1219" s="139">
        <v>2178664710</v>
      </c>
      <c r="M1219" s="4" t="s">
        <v>1916</v>
      </c>
      <c r="N1219" s="4" t="s">
        <v>2988</v>
      </c>
      <c r="O1219" s="4" t="s">
        <v>3691</v>
      </c>
      <c r="P1219" s="186">
        <f t="shared" si="111"/>
        <v>2178664710</v>
      </c>
      <c r="Q1219" s="186">
        <f t="shared" si="115"/>
        <v>0</v>
      </c>
      <c r="R1219" s="4">
        <v>70</v>
      </c>
      <c r="S1219" s="4" t="s">
        <v>70</v>
      </c>
      <c r="T1219" s="4" t="s">
        <v>70</v>
      </c>
      <c r="U1219" s="140">
        <v>45341</v>
      </c>
      <c r="V1219" s="4" t="s">
        <v>1884</v>
      </c>
      <c r="W1219" s="4" t="s">
        <v>1954</v>
      </c>
      <c r="X1219" s="146" t="s">
        <v>70</v>
      </c>
      <c r="Y1219" s="95">
        <v>45353</v>
      </c>
      <c r="Z1219" s="4" t="s">
        <v>1888</v>
      </c>
      <c r="AA1219" s="4" t="s">
        <v>1886</v>
      </c>
      <c r="AB1219" s="141">
        <f t="shared" si="112"/>
        <v>2178664710</v>
      </c>
      <c r="AC1219" s="142">
        <f t="shared" si="113"/>
        <v>0</v>
      </c>
      <c r="AD1219" s="4"/>
      <c r="AE1219" s="4" t="s">
        <v>2037</v>
      </c>
      <c r="AF1219" s="252" t="s">
        <v>7986</v>
      </c>
      <c r="AG1219" s="4"/>
      <c r="AH1219" s="4"/>
      <c r="AI1219" s="4"/>
      <c r="AJ1219" s="4"/>
      <c r="AK1219" s="4"/>
      <c r="AL1219" s="95">
        <v>45353</v>
      </c>
    </row>
    <row r="1220" spans="2:38">
      <c r="B1220" s="175" t="s">
        <v>5175</v>
      </c>
      <c r="C1220" s="174" t="s">
        <v>160</v>
      </c>
      <c r="D1220" s="4" t="s">
        <v>2550</v>
      </c>
      <c r="E1220" s="4" t="s">
        <v>1831</v>
      </c>
      <c r="F1220" s="4" t="s">
        <v>1060</v>
      </c>
      <c r="G1220" s="4" t="s">
        <v>8114</v>
      </c>
      <c r="H1220" s="4" t="s">
        <v>1389</v>
      </c>
      <c r="I1220" s="4" t="s">
        <v>1390</v>
      </c>
      <c r="J1220" s="4" t="s">
        <v>8115</v>
      </c>
      <c r="K1220" s="139">
        <v>636410000</v>
      </c>
      <c r="L1220" s="139">
        <v>636410000</v>
      </c>
      <c r="M1220" s="4" t="s">
        <v>1916</v>
      </c>
      <c r="N1220" s="4" t="s">
        <v>2988</v>
      </c>
      <c r="O1220" s="4" t="s">
        <v>3691</v>
      </c>
      <c r="P1220" s="186">
        <f t="shared" ref="P1220:P1283" si="116">L1220</f>
        <v>636410000</v>
      </c>
      <c r="Q1220" s="186">
        <f t="shared" si="115"/>
        <v>0</v>
      </c>
      <c r="R1220" s="4">
        <v>70</v>
      </c>
      <c r="S1220" s="4" t="s">
        <v>70</v>
      </c>
      <c r="T1220" s="4" t="s">
        <v>70</v>
      </c>
      <c r="U1220" s="140">
        <v>45341</v>
      </c>
      <c r="V1220" s="4" t="s">
        <v>1884</v>
      </c>
      <c r="W1220" s="4" t="s">
        <v>1954</v>
      </c>
      <c r="X1220" s="146" t="s">
        <v>70</v>
      </c>
      <c r="Y1220" s="95">
        <v>45353</v>
      </c>
      <c r="Z1220" s="4" t="s">
        <v>1888</v>
      </c>
      <c r="AA1220" s="4" t="s">
        <v>1886</v>
      </c>
      <c r="AB1220" s="141">
        <f t="shared" ref="AB1220:AB1283" si="117">L1220</f>
        <v>636410000</v>
      </c>
      <c r="AC1220" s="142">
        <f t="shared" ref="AC1220:AC1283" si="118">P1220-AB1220</f>
        <v>0</v>
      </c>
      <c r="AD1220" s="4"/>
      <c r="AE1220" s="4" t="s">
        <v>2037</v>
      </c>
      <c r="AF1220" s="252" t="s">
        <v>7986</v>
      </c>
      <c r="AG1220" s="4"/>
      <c r="AH1220" s="4"/>
      <c r="AI1220" s="4"/>
      <c r="AJ1220" s="4"/>
      <c r="AK1220" s="4"/>
      <c r="AL1220" s="95">
        <v>45353</v>
      </c>
    </row>
    <row r="1221" spans="2:38">
      <c r="B1221" s="175" t="s">
        <v>5175</v>
      </c>
      <c r="C1221" s="174" t="s">
        <v>160</v>
      </c>
      <c r="D1221" s="4" t="s">
        <v>2550</v>
      </c>
      <c r="E1221" s="4" t="s">
        <v>1831</v>
      </c>
      <c r="F1221" s="4" t="s">
        <v>1060</v>
      </c>
      <c r="G1221" s="4" t="s">
        <v>8116</v>
      </c>
      <c r="H1221" s="4" t="s">
        <v>1389</v>
      </c>
      <c r="I1221" s="4" t="s">
        <v>1390</v>
      </c>
      <c r="J1221" s="4" t="s">
        <v>8117</v>
      </c>
      <c r="K1221" s="139">
        <v>1573053188</v>
      </c>
      <c r="L1221" s="139">
        <v>1573053188</v>
      </c>
      <c r="M1221" s="4" t="s">
        <v>1916</v>
      </c>
      <c r="N1221" s="4" t="s">
        <v>2915</v>
      </c>
      <c r="O1221" s="4" t="s">
        <v>2631</v>
      </c>
      <c r="P1221" s="186">
        <f t="shared" si="116"/>
        <v>1573053188</v>
      </c>
      <c r="Q1221" s="186">
        <f t="shared" si="115"/>
        <v>0</v>
      </c>
      <c r="R1221" s="4">
        <v>70</v>
      </c>
      <c r="S1221" s="4" t="s">
        <v>70</v>
      </c>
      <c r="T1221" s="4" t="s">
        <v>70</v>
      </c>
      <c r="U1221" s="140">
        <v>45341</v>
      </c>
      <c r="V1221" s="4" t="s">
        <v>1884</v>
      </c>
      <c r="W1221" s="4" t="s">
        <v>1954</v>
      </c>
      <c r="X1221" s="146" t="s">
        <v>70</v>
      </c>
      <c r="Y1221" s="95">
        <v>45353</v>
      </c>
      <c r="Z1221" s="4" t="s">
        <v>1888</v>
      </c>
      <c r="AA1221" s="4" t="s">
        <v>1886</v>
      </c>
      <c r="AB1221" s="141">
        <f t="shared" si="117"/>
        <v>1573053188</v>
      </c>
      <c r="AC1221" s="142">
        <f t="shared" si="118"/>
        <v>0</v>
      </c>
      <c r="AD1221" s="4"/>
      <c r="AE1221" s="4" t="s">
        <v>2037</v>
      </c>
      <c r="AF1221" s="252" t="s">
        <v>7986</v>
      </c>
      <c r="AG1221" s="4"/>
      <c r="AH1221" s="4"/>
      <c r="AI1221" s="4"/>
      <c r="AJ1221" s="4"/>
      <c r="AK1221" s="4"/>
      <c r="AL1221" s="95">
        <v>45353</v>
      </c>
    </row>
    <row r="1222" spans="2:38">
      <c r="B1222" s="175" t="s">
        <v>5175</v>
      </c>
      <c r="C1222" s="174" t="s">
        <v>160</v>
      </c>
      <c r="D1222" s="4" t="s">
        <v>2550</v>
      </c>
      <c r="E1222" s="4" t="s">
        <v>1831</v>
      </c>
      <c r="F1222" s="4" t="s">
        <v>1060</v>
      </c>
      <c r="G1222" s="4" t="s">
        <v>8118</v>
      </c>
      <c r="H1222" s="4" t="s">
        <v>1389</v>
      </c>
      <c r="I1222" s="4" t="s">
        <v>1390</v>
      </c>
      <c r="J1222" s="4" t="s">
        <v>8119</v>
      </c>
      <c r="K1222" s="139">
        <v>1817765000</v>
      </c>
      <c r="L1222" s="139">
        <v>1817765000</v>
      </c>
      <c r="M1222" s="4" t="s">
        <v>1916</v>
      </c>
      <c r="N1222" s="4" t="s">
        <v>3011</v>
      </c>
      <c r="O1222" s="4" t="s">
        <v>1902</v>
      </c>
      <c r="P1222" s="186">
        <f t="shared" si="116"/>
        <v>1817765000</v>
      </c>
      <c r="Q1222" s="186">
        <f t="shared" si="115"/>
        <v>0</v>
      </c>
      <c r="R1222" s="4">
        <v>70</v>
      </c>
      <c r="S1222" s="4" t="s">
        <v>70</v>
      </c>
      <c r="T1222" s="4" t="s">
        <v>70</v>
      </c>
      <c r="U1222" s="140">
        <v>45341</v>
      </c>
      <c r="V1222" s="4" t="s">
        <v>1884</v>
      </c>
      <c r="W1222" s="4" t="s">
        <v>1954</v>
      </c>
      <c r="X1222" s="146" t="s">
        <v>70</v>
      </c>
      <c r="Y1222" s="95">
        <v>45353</v>
      </c>
      <c r="Z1222" s="4" t="s">
        <v>1888</v>
      </c>
      <c r="AA1222" s="4" t="s">
        <v>1886</v>
      </c>
      <c r="AB1222" s="141">
        <f t="shared" si="117"/>
        <v>1817765000</v>
      </c>
      <c r="AC1222" s="142">
        <f t="shared" si="118"/>
        <v>0</v>
      </c>
      <c r="AD1222" s="4"/>
      <c r="AE1222" s="4" t="s">
        <v>2037</v>
      </c>
      <c r="AF1222" s="252" t="s">
        <v>7986</v>
      </c>
      <c r="AG1222" s="4"/>
      <c r="AH1222" s="4"/>
      <c r="AI1222" s="4"/>
      <c r="AJ1222" s="4"/>
      <c r="AK1222" s="4"/>
      <c r="AL1222" s="95">
        <v>45353</v>
      </c>
    </row>
    <row r="1223" spans="2:38">
      <c r="B1223" s="175" t="s">
        <v>5175</v>
      </c>
      <c r="C1223" s="174" t="s">
        <v>160</v>
      </c>
      <c r="D1223" s="4" t="s">
        <v>2550</v>
      </c>
      <c r="E1223" s="4" t="s">
        <v>1831</v>
      </c>
      <c r="F1223" s="4" t="s">
        <v>1060</v>
      </c>
      <c r="G1223" s="4" t="s">
        <v>8120</v>
      </c>
      <c r="H1223" s="4" t="s">
        <v>1389</v>
      </c>
      <c r="I1223" s="4" t="s">
        <v>1390</v>
      </c>
      <c r="J1223" s="4" t="s">
        <v>8121</v>
      </c>
      <c r="K1223" s="139">
        <v>3047367793</v>
      </c>
      <c r="L1223" s="139">
        <v>3047367793</v>
      </c>
      <c r="M1223" s="4" t="s">
        <v>1916</v>
      </c>
      <c r="N1223" s="4" t="s">
        <v>3693</v>
      </c>
      <c r="O1223" s="4" t="s">
        <v>2703</v>
      </c>
      <c r="P1223" s="186">
        <f t="shared" si="116"/>
        <v>3047367793</v>
      </c>
      <c r="Q1223" s="186">
        <f t="shared" si="115"/>
        <v>0</v>
      </c>
      <c r="R1223" s="4">
        <v>70</v>
      </c>
      <c r="S1223" s="4" t="s">
        <v>70</v>
      </c>
      <c r="T1223" s="4" t="s">
        <v>70</v>
      </c>
      <c r="U1223" s="140">
        <v>45341</v>
      </c>
      <c r="V1223" s="4" t="s">
        <v>1884</v>
      </c>
      <c r="W1223" s="4" t="s">
        <v>1954</v>
      </c>
      <c r="X1223" s="146" t="s">
        <v>70</v>
      </c>
      <c r="Y1223" s="95">
        <v>45353</v>
      </c>
      <c r="Z1223" s="4" t="s">
        <v>1888</v>
      </c>
      <c r="AA1223" s="4" t="s">
        <v>1886</v>
      </c>
      <c r="AB1223" s="141">
        <f t="shared" si="117"/>
        <v>3047367793</v>
      </c>
      <c r="AC1223" s="142">
        <f t="shared" si="118"/>
        <v>0</v>
      </c>
      <c r="AD1223" s="4"/>
      <c r="AE1223" s="4" t="s">
        <v>2037</v>
      </c>
      <c r="AF1223" s="252" t="s">
        <v>7986</v>
      </c>
      <c r="AG1223" s="4"/>
      <c r="AH1223" s="4"/>
      <c r="AI1223" s="4"/>
      <c r="AJ1223" s="4"/>
      <c r="AK1223" s="4"/>
      <c r="AL1223" s="95">
        <v>45353</v>
      </c>
    </row>
    <row r="1224" spans="2:38">
      <c r="B1224" s="175" t="s">
        <v>5175</v>
      </c>
      <c r="C1224" s="174" t="s">
        <v>160</v>
      </c>
      <c r="D1224" s="4" t="s">
        <v>2550</v>
      </c>
      <c r="E1224" s="4" t="s">
        <v>1831</v>
      </c>
      <c r="F1224" s="4" t="s">
        <v>1060</v>
      </c>
      <c r="G1224" s="4" t="s">
        <v>8122</v>
      </c>
      <c r="H1224" s="4" t="s">
        <v>1389</v>
      </c>
      <c r="I1224" s="4" t="s">
        <v>1390</v>
      </c>
      <c r="J1224" s="4" t="s">
        <v>8123</v>
      </c>
      <c r="K1224" s="139">
        <v>396200000</v>
      </c>
      <c r="L1224" s="139">
        <v>396200000</v>
      </c>
      <c r="M1224" s="4" t="s">
        <v>1916</v>
      </c>
      <c r="N1224" s="4" t="s">
        <v>3693</v>
      </c>
      <c r="O1224" s="4" t="s">
        <v>2703</v>
      </c>
      <c r="P1224" s="186">
        <f t="shared" si="116"/>
        <v>396200000</v>
      </c>
      <c r="Q1224" s="186">
        <f t="shared" si="115"/>
        <v>0</v>
      </c>
      <c r="R1224" s="4">
        <v>70</v>
      </c>
      <c r="S1224" s="4" t="s">
        <v>70</v>
      </c>
      <c r="T1224" s="4" t="s">
        <v>70</v>
      </c>
      <c r="U1224" s="140">
        <v>45341</v>
      </c>
      <c r="V1224" s="4" t="s">
        <v>1884</v>
      </c>
      <c r="W1224" s="4" t="s">
        <v>1954</v>
      </c>
      <c r="X1224" s="146" t="s">
        <v>70</v>
      </c>
      <c r="Y1224" s="95">
        <v>45353</v>
      </c>
      <c r="Z1224" s="4" t="s">
        <v>1888</v>
      </c>
      <c r="AA1224" s="4" t="s">
        <v>1886</v>
      </c>
      <c r="AB1224" s="141">
        <f t="shared" si="117"/>
        <v>396200000</v>
      </c>
      <c r="AC1224" s="142">
        <f t="shared" si="118"/>
        <v>0</v>
      </c>
      <c r="AD1224" s="4"/>
      <c r="AE1224" s="4" t="s">
        <v>2037</v>
      </c>
      <c r="AF1224" s="252" t="s">
        <v>7986</v>
      </c>
      <c r="AG1224" s="4"/>
      <c r="AH1224" s="4"/>
      <c r="AI1224" s="4"/>
      <c r="AJ1224" s="4"/>
      <c r="AK1224" s="4"/>
      <c r="AL1224" s="95">
        <v>45353</v>
      </c>
    </row>
    <row r="1225" spans="2:38">
      <c r="B1225" s="175" t="s">
        <v>5175</v>
      </c>
      <c r="C1225" s="174" t="s">
        <v>160</v>
      </c>
      <c r="D1225" s="4" t="s">
        <v>2550</v>
      </c>
      <c r="E1225" s="4" t="s">
        <v>1831</v>
      </c>
      <c r="F1225" s="4" t="s">
        <v>1060</v>
      </c>
      <c r="G1225" s="4" t="s">
        <v>8124</v>
      </c>
      <c r="H1225" s="4" t="s">
        <v>1389</v>
      </c>
      <c r="I1225" s="4" t="s">
        <v>1390</v>
      </c>
      <c r="J1225" s="4" t="s">
        <v>8125</v>
      </c>
      <c r="K1225" s="139">
        <v>663900000</v>
      </c>
      <c r="L1225" s="139">
        <v>663900000</v>
      </c>
      <c r="M1225" s="4" t="s">
        <v>1916</v>
      </c>
      <c r="N1225" s="4" t="s">
        <v>2513</v>
      </c>
      <c r="O1225" s="4" t="s">
        <v>3658</v>
      </c>
      <c r="P1225" s="186">
        <f t="shared" si="116"/>
        <v>663900000</v>
      </c>
      <c r="Q1225" s="186">
        <f t="shared" si="115"/>
        <v>0</v>
      </c>
      <c r="R1225" s="4">
        <v>70</v>
      </c>
      <c r="S1225" s="4" t="s">
        <v>70</v>
      </c>
      <c r="T1225" s="4" t="s">
        <v>70</v>
      </c>
      <c r="U1225" s="140">
        <v>45341</v>
      </c>
      <c r="V1225" s="4" t="s">
        <v>1884</v>
      </c>
      <c r="W1225" s="4" t="s">
        <v>1954</v>
      </c>
      <c r="X1225" s="146" t="s">
        <v>70</v>
      </c>
      <c r="Y1225" s="95">
        <v>45353</v>
      </c>
      <c r="Z1225" s="4" t="s">
        <v>1888</v>
      </c>
      <c r="AA1225" s="4" t="s">
        <v>1886</v>
      </c>
      <c r="AB1225" s="141">
        <f t="shared" si="117"/>
        <v>663900000</v>
      </c>
      <c r="AC1225" s="142">
        <f t="shared" si="118"/>
        <v>0</v>
      </c>
      <c r="AD1225" s="4"/>
      <c r="AE1225" s="4" t="s">
        <v>2037</v>
      </c>
      <c r="AF1225" s="252" t="s">
        <v>7986</v>
      </c>
      <c r="AG1225" s="4"/>
      <c r="AH1225" s="4"/>
      <c r="AI1225" s="4"/>
      <c r="AJ1225" s="4"/>
      <c r="AK1225" s="4"/>
      <c r="AL1225" s="95">
        <v>45353</v>
      </c>
    </row>
    <row r="1226" spans="2:38">
      <c r="B1226" s="175" t="s">
        <v>5175</v>
      </c>
      <c r="C1226" s="174" t="s">
        <v>160</v>
      </c>
      <c r="D1226" s="4" t="s">
        <v>2550</v>
      </c>
      <c r="E1226" s="4" t="s">
        <v>1831</v>
      </c>
      <c r="F1226" s="4" t="s">
        <v>1060</v>
      </c>
      <c r="G1226" s="4" t="s">
        <v>8126</v>
      </c>
      <c r="H1226" s="4" t="s">
        <v>1389</v>
      </c>
      <c r="I1226" s="4" t="s">
        <v>1390</v>
      </c>
      <c r="J1226" s="4" t="s">
        <v>8127</v>
      </c>
      <c r="K1226" s="139">
        <v>651523000</v>
      </c>
      <c r="L1226" s="139">
        <v>651523000</v>
      </c>
      <c r="M1226" s="4" t="s">
        <v>1916</v>
      </c>
      <c r="N1226" s="4" t="s">
        <v>2531</v>
      </c>
      <c r="O1226" s="4" t="s">
        <v>3076</v>
      </c>
      <c r="P1226" s="186">
        <f t="shared" si="116"/>
        <v>651523000</v>
      </c>
      <c r="Q1226" s="186">
        <f t="shared" si="115"/>
        <v>0</v>
      </c>
      <c r="R1226" s="4">
        <v>70</v>
      </c>
      <c r="S1226" s="4" t="s">
        <v>70</v>
      </c>
      <c r="T1226" s="4" t="s">
        <v>70</v>
      </c>
      <c r="U1226" s="140">
        <v>45341</v>
      </c>
      <c r="V1226" s="4" t="s">
        <v>1884</v>
      </c>
      <c r="W1226" s="4" t="s">
        <v>1954</v>
      </c>
      <c r="X1226" s="146" t="s">
        <v>70</v>
      </c>
      <c r="Y1226" s="95">
        <v>45353</v>
      </c>
      <c r="Z1226" s="4" t="s">
        <v>1888</v>
      </c>
      <c r="AA1226" s="4" t="s">
        <v>1886</v>
      </c>
      <c r="AB1226" s="141">
        <f t="shared" si="117"/>
        <v>651523000</v>
      </c>
      <c r="AC1226" s="142">
        <f t="shared" si="118"/>
        <v>0</v>
      </c>
      <c r="AD1226" s="4"/>
      <c r="AE1226" s="4" t="s">
        <v>2037</v>
      </c>
      <c r="AF1226" s="252" t="s">
        <v>7986</v>
      </c>
      <c r="AG1226" s="4"/>
      <c r="AH1226" s="4"/>
      <c r="AI1226" s="4"/>
      <c r="AJ1226" s="4"/>
      <c r="AK1226" s="4"/>
      <c r="AL1226" s="95">
        <v>45353</v>
      </c>
    </row>
    <row r="1227" spans="2:38">
      <c r="B1227" s="175" t="s">
        <v>5175</v>
      </c>
      <c r="C1227" s="174" t="s">
        <v>160</v>
      </c>
      <c r="D1227" s="4" t="s">
        <v>2550</v>
      </c>
      <c r="E1227" s="4" t="s">
        <v>1831</v>
      </c>
      <c r="F1227" s="4" t="s">
        <v>1060</v>
      </c>
      <c r="G1227" s="4" t="s">
        <v>8128</v>
      </c>
      <c r="H1227" s="4" t="s">
        <v>1389</v>
      </c>
      <c r="I1227" s="4" t="s">
        <v>1390</v>
      </c>
      <c r="J1227" s="4" t="s">
        <v>8129</v>
      </c>
      <c r="K1227" s="139">
        <v>1351635000</v>
      </c>
      <c r="L1227" s="139">
        <v>1351635000</v>
      </c>
      <c r="M1227" s="4" t="s">
        <v>1916</v>
      </c>
      <c r="N1227" s="4" t="s">
        <v>3633</v>
      </c>
      <c r="O1227" s="4" t="s">
        <v>3759</v>
      </c>
      <c r="P1227" s="186">
        <f t="shared" si="116"/>
        <v>1351635000</v>
      </c>
      <c r="Q1227" s="186">
        <f t="shared" si="115"/>
        <v>0</v>
      </c>
      <c r="R1227" s="4">
        <v>70</v>
      </c>
      <c r="S1227" s="4" t="s">
        <v>70</v>
      </c>
      <c r="T1227" s="4" t="s">
        <v>70</v>
      </c>
      <c r="U1227" s="140">
        <v>45341</v>
      </c>
      <c r="V1227" s="4" t="s">
        <v>1884</v>
      </c>
      <c r="W1227" s="4" t="s">
        <v>1954</v>
      </c>
      <c r="X1227" s="146" t="s">
        <v>70</v>
      </c>
      <c r="Y1227" s="95">
        <v>45353</v>
      </c>
      <c r="Z1227" s="4" t="s">
        <v>1888</v>
      </c>
      <c r="AA1227" s="4" t="s">
        <v>1886</v>
      </c>
      <c r="AB1227" s="141">
        <f t="shared" si="117"/>
        <v>1351635000</v>
      </c>
      <c r="AC1227" s="142">
        <f t="shared" si="118"/>
        <v>0</v>
      </c>
      <c r="AD1227" s="4"/>
      <c r="AE1227" s="4" t="s">
        <v>2037</v>
      </c>
      <c r="AF1227" s="252" t="s">
        <v>7986</v>
      </c>
      <c r="AG1227" s="4"/>
      <c r="AH1227" s="4"/>
      <c r="AI1227" s="4"/>
      <c r="AJ1227" s="4"/>
      <c r="AK1227" s="4"/>
      <c r="AL1227" s="95">
        <v>45353</v>
      </c>
    </row>
    <row r="1228" spans="2:38">
      <c r="B1228" s="175" t="s">
        <v>5175</v>
      </c>
      <c r="C1228" s="174" t="s">
        <v>160</v>
      </c>
      <c r="D1228" s="4" t="s">
        <v>2550</v>
      </c>
      <c r="E1228" s="4" t="s">
        <v>1831</v>
      </c>
      <c r="F1228" s="4" t="s">
        <v>1060</v>
      </c>
      <c r="G1228" s="4" t="s">
        <v>8130</v>
      </c>
      <c r="H1228" s="4" t="s">
        <v>1389</v>
      </c>
      <c r="I1228" s="4" t="s">
        <v>1390</v>
      </c>
      <c r="J1228" s="4" t="s">
        <v>8131</v>
      </c>
      <c r="K1228" s="139">
        <v>2245020000</v>
      </c>
      <c r="L1228" s="139">
        <v>2245020000</v>
      </c>
      <c r="M1228" s="4" t="s">
        <v>1916</v>
      </c>
      <c r="N1228" s="4" t="s">
        <v>2560</v>
      </c>
      <c r="O1228" s="4" t="s">
        <v>3058</v>
      </c>
      <c r="P1228" s="186">
        <f t="shared" si="116"/>
        <v>2245020000</v>
      </c>
      <c r="Q1228" s="186">
        <f t="shared" si="115"/>
        <v>0</v>
      </c>
      <c r="R1228" s="4">
        <v>70</v>
      </c>
      <c r="S1228" s="4" t="s">
        <v>70</v>
      </c>
      <c r="T1228" s="4" t="s">
        <v>70</v>
      </c>
      <c r="U1228" s="140">
        <v>45341</v>
      </c>
      <c r="V1228" s="4" t="s">
        <v>1884</v>
      </c>
      <c r="W1228" s="4" t="s">
        <v>1954</v>
      </c>
      <c r="X1228" s="146" t="s">
        <v>70</v>
      </c>
      <c r="Y1228" s="95">
        <v>45353</v>
      </c>
      <c r="Z1228" s="4" t="s">
        <v>1888</v>
      </c>
      <c r="AA1228" s="4" t="s">
        <v>1886</v>
      </c>
      <c r="AB1228" s="141">
        <f t="shared" si="117"/>
        <v>2245020000</v>
      </c>
      <c r="AC1228" s="142">
        <f t="shared" si="118"/>
        <v>0</v>
      </c>
      <c r="AD1228" s="4"/>
      <c r="AE1228" s="4" t="s">
        <v>2037</v>
      </c>
      <c r="AF1228" s="252" t="s">
        <v>7986</v>
      </c>
      <c r="AG1228" s="4"/>
      <c r="AH1228" s="4"/>
      <c r="AI1228" s="4"/>
      <c r="AJ1228" s="4"/>
      <c r="AK1228" s="4"/>
      <c r="AL1228" s="95">
        <v>45353</v>
      </c>
    </row>
    <row r="1229" spans="2:38">
      <c r="B1229" s="175" t="s">
        <v>5175</v>
      </c>
      <c r="C1229" s="174" t="s">
        <v>160</v>
      </c>
      <c r="D1229" s="4" t="s">
        <v>2550</v>
      </c>
      <c r="E1229" s="4" t="s">
        <v>1831</v>
      </c>
      <c r="F1229" s="4" t="s">
        <v>1060</v>
      </c>
      <c r="G1229" s="4" t="s">
        <v>8132</v>
      </c>
      <c r="H1229" s="4" t="s">
        <v>1389</v>
      </c>
      <c r="I1229" s="4" t="s">
        <v>1390</v>
      </c>
      <c r="J1229" s="4" t="s">
        <v>8133</v>
      </c>
      <c r="K1229" s="139">
        <v>2500995455</v>
      </c>
      <c r="L1229" s="139">
        <v>2500995455</v>
      </c>
      <c r="M1229" s="4" t="s">
        <v>6286</v>
      </c>
      <c r="N1229" s="4" t="s">
        <v>2160</v>
      </c>
      <c r="O1229" s="4" t="s">
        <v>3058</v>
      </c>
      <c r="P1229" s="186">
        <f t="shared" si="116"/>
        <v>2500995455</v>
      </c>
      <c r="Q1229" s="186">
        <f t="shared" si="115"/>
        <v>0</v>
      </c>
      <c r="R1229" s="4">
        <v>70</v>
      </c>
      <c r="S1229" s="4" t="s">
        <v>70</v>
      </c>
      <c r="T1229" s="4" t="s">
        <v>70</v>
      </c>
      <c r="U1229" s="140">
        <v>45341</v>
      </c>
      <c r="V1229" s="4" t="s">
        <v>1884</v>
      </c>
      <c r="W1229" s="4" t="s">
        <v>1954</v>
      </c>
      <c r="X1229" s="146" t="s">
        <v>70</v>
      </c>
      <c r="Y1229" s="95">
        <v>45353</v>
      </c>
      <c r="Z1229" s="4" t="s">
        <v>1888</v>
      </c>
      <c r="AA1229" s="4" t="s">
        <v>1886</v>
      </c>
      <c r="AB1229" s="141">
        <f t="shared" si="117"/>
        <v>2500995455</v>
      </c>
      <c r="AC1229" s="142">
        <f t="shared" si="118"/>
        <v>0</v>
      </c>
      <c r="AD1229" s="4"/>
      <c r="AE1229" s="4" t="s">
        <v>2037</v>
      </c>
      <c r="AF1229" s="252" t="s">
        <v>7986</v>
      </c>
      <c r="AG1229" s="4"/>
      <c r="AH1229" s="4"/>
      <c r="AI1229" s="4"/>
      <c r="AJ1229" s="4"/>
      <c r="AK1229" s="4"/>
      <c r="AL1229" s="95">
        <v>45353</v>
      </c>
    </row>
    <row r="1230" spans="2:38">
      <c r="B1230" s="175" t="s">
        <v>5175</v>
      </c>
      <c r="C1230" s="174" t="s">
        <v>160</v>
      </c>
      <c r="D1230" s="4" t="s">
        <v>2550</v>
      </c>
      <c r="E1230" s="4" t="s">
        <v>1831</v>
      </c>
      <c r="F1230" s="4" t="s">
        <v>1060</v>
      </c>
      <c r="G1230" s="4" t="s">
        <v>8134</v>
      </c>
      <c r="H1230" s="4" t="s">
        <v>1389</v>
      </c>
      <c r="I1230" s="4" t="s">
        <v>1390</v>
      </c>
      <c r="J1230" s="4" t="s">
        <v>8135</v>
      </c>
      <c r="K1230" s="139">
        <v>2076582519</v>
      </c>
      <c r="L1230" s="139">
        <v>2076582519</v>
      </c>
      <c r="M1230" s="4" t="s">
        <v>6286</v>
      </c>
      <c r="N1230" s="4" t="s">
        <v>3380</v>
      </c>
      <c r="O1230" s="4" t="s">
        <v>8136</v>
      </c>
      <c r="P1230" s="186">
        <f t="shared" si="116"/>
        <v>2076582519</v>
      </c>
      <c r="Q1230" s="186">
        <f t="shared" si="115"/>
        <v>0</v>
      </c>
      <c r="R1230" s="4">
        <v>70</v>
      </c>
      <c r="S1230" s="4" t="s">
        <v>70</v>
      </c>
      <c r="T1230" s="4" t="s">
        <v>70</v>
      </c>
      <c r="U1230" s="140">
        <v>45341</v>
      </c>
      <c r="V1230" s="4" t="s">
        <v>1884</v>
      </c>
      <c r="W1230" s="4" t="s">
        <v>1954</v>
      </c>
      <c r="X1230" s="146" t="s">
        <v>70</v>
      </c>
      <c r="Y1230" s="95">
        <v>45353</v>
      </c>
      <c r="Z1230" s="4" t="s">
        <v>1888</v>
      </c>
      <c r="AA1230" s="4" t="s">
        <v>1886</v>
      </c>
      <c r="AB1230" s="141">
        <f t="shared" si="117"/>
        <v>2076582519</v>
      </c>
      <c r="AC1230" s="142">
        <f t="shared" si="118"/>
        <v>0</v>
      </c>
      <c r="AD1230" s="4"/>
      <c r="AE1230" s="4" t="s">
        <v>2037</v>
      </c>
      <c r="AF1230" s="252" t="s">
        <v>7986</v>
      </c>
      <c r="AG1230" s="4"/>
      <c r="AH1230" s="4"/>
      <c r="AI1230" s="4"/>
      <c r="AJ1230" s="4"/>
      <c r="AK1230" s="4"/>
      <c r="AL1230" s="95">
        <v>45353</v>
      </c>
    </row>
    <row r="1231" spans="2:38">
      <c r="B1231" s="175" t="s">
        <v>5175</v>
      </c>
      <c r="C1231" s="174" t="s">
        <v>160</v>
      </c>
      <c r="D1231" s="4" t="s">
        <v>2550</v>
      </c>
      <c r="E1231" s="4" t="s">
        <v>1831</v>
      </c>
      <c r="F1231" s="4" t="s">
        <v>1060</v>
      </c>
      <c r="G1231" s="4" t="s">
        <v>8137</v>
      </c>
      <c r="H1231" s="4" t="s">
        <v>1389</v>
      </c>
      <c r="I1231" s="4" t="s">
        <v>1390</v>
      </c>
      <c r="J1231" s="4" t="s">
        <v>8138</v>
      </c>
      <c r="K1231" s="139">
        <v>834850000</v>
      </c>
      <c r="L1231" s="139">
        <v>834850000</v>
      </c>
      <c r="M1231" s="4" t="s">
        <v>6286</v>
      </c>
      <c r="N1231" s="4" t="s">
        <v>3380</v>
      </c>
      <c r="O1231" s="4" t="s">
        <v>8136</v>
      </c>
      <c r="P1231" s="186">
        <f t="shared" si="116"/>
        <v>834850000</v>
      </c>
      <c r="Q1231" s="186">
        <f t="shared" si="115"/>
        <v>0</v>
      </c>
      <c r="R1231" s="4">
        <v>70</v>
      </c>
      <c r="S1231" s="4" t="s">
        <v>70</v>
      </c>
      <c r="T1231" s="4" t="s">
        <v>70</v>
      </c>
      <c r="U1231" s="140">
        <v>45341</v>
      </c>
      <c r="V1231" s="4" t="s">
        <v>1884</v>
      </c>
      <c r="W1231" s="4" t="s">
        <v>1954</v>
      </c>
      <c r="X1231" s="146" t="s">
        <v>70</v>
      </c>
      <c r="Y1231" s="95">
        <v>45353</v>
      </c>
      <c r="Z1231" s="4" t="s">
        <v>1888</v>
      </c>
      <c r="AA1231" s="4" t="s">
        <v>1886</v>
      </c>
      <c r="AB1231" s="141">
        <f t="shared" si="117"/>
        <v>834850000</v>
      </c>
      <c r="AC1231" s="142">
        <f t="shared" si="118"/>
        <v>0</v>
      </c>
      <c r="AD1231" s="4"/>
      <c r="AE1231" s="4" t="s">
        <v>2037</v>
      </c>
      <c r="AF1231" s="252" t="s">
        <v>7986</v>
      </c>
      <c r="AG1231" s="4"/>
      <c r="AH1231" s="4"/>
      <c r="AI1231" s="4"/>
      <c r="AJ1231" s="4"/>
      <c r="AK1231" s="4"/>
      <c r="AL1231" s="95">
        <v>45353</v>
      </c>
    </row>
    <row r="1232" spans="2:38">
      <c r="B1232" s="175" t="s">
        <v>5175</v>
      </c>
      <c r="C1232" s="174" t="s">
        <v>160</v>
      </c>
      <c r="D1232" s="4" t="s">
        <v>2550</v>
      </c>
      <c r="E1232" s="4" t="s">
        <v>1831</v>
      </c>
      <c r="F1232" s="4" t="s">
        <v>1060</v>
      </c>
      <c r="G1232" s="4" t="s">
        <v>8139</v>
      </c>
      <c r="H1232" s="4" t="s">
        <v>1389</v>
      </c>
      <c r="I1232" s="4" t="s">
        <v>1390</v>
      </c>
      <c r="J1232" s="4" t="s">
        <v>8140</v>
      </c>
      <c r="K1232" s="139">
        <v>2200000000</v>
      </c>
      <c r="L1232" s="139">
        <v>2200000000</v>
      </c>
      <c r="M1232" s="4" t="s">
        <v>6286</v>
      </c>
      <c r="N1232" s="4" t="s">
        <v>3711</v>
      </c>
      <c r="O1232" s="4" t="s">
        <v>4336</v>
      </c>
      <c r="P1232" s="186">
        <f t="shared" si="116"/>
        <v>2200000000</v>
      </c>
      <c r="Q1232" s="186">
        <f t="shared" si="115"/>
        <v>0</v>
      </c>
      <c r="R1232" s="4">
        <v>70</v>
      </c>
      <c r="S1232" s="4" t="s">
        <v>70</v>
      </c>
      <c r="T1232" s="4" t="s">
        <v>70</v>
      </c>
      <c r="U1232" s="140">
        <v>45341</v>
      </c>
      <c r="V1232" s="4" t="s">
        <v>1884</v>
      </c>
      <c r="W1232" s="4" t="s">
        <v>1954</v>
      </c>
      <c r="X1232" s="146" t="s">
        <v>70</v>
      </c>
      <c r="Y1232" s="95">
        <v>45353</v>
      </c>
      <c r="Z1232" s="4" t="s">
        <v>1888</v>
      </c>
      <c r="AA1232" s="4" t="s">
        <v>1886</v>
      </c>
      <c r="AB1232" s="141">
        <f t="shared" si="117"/>
        <v>2200000000</v>
      </c>
      <c r="AC1232" s="142">
        <f t="shared" si="118"/>
        <v>0</v>
      </c>
      <c r="AD1232" s="4"/>
      <c r="AE1232" s="4" t="s">
        <v>2037</v>
      </c>
      <c r="AF1232" s="252" t="s">
        <v>7986</v>
      </c>
      <c r="AG1232" s="4"/>
      <c r="AH1232" s="4"/>
      <c r="AI1232" s="4"/>
      <c r="AJ1232" s="4"/>
      <c r="AK1232" s="4"/>
      <c r="AL1232" s="95">
        <v>45353</v>
      </c>
    </row>
    <row r="1233" spans="2:38">
      <c r="B1233" s="175" t="s">
        <v>5175</v>
      </c>
      <c r="C1233" s="174" t="s">
        <v>160</v>
      </c>
      <c r="D1233" s="4" t="s">
        <v>2550</v>
      </c>
      <c r="E1233" s="4" t="s">
        <v>1831</v>
      </c>
      <c r="F1233" s="4" t="s">
        <v>1060</v>
      </c>
      <c r="G1233" s="4" t="s">
        <v>8141</v>
      </c>
      <c r="H1233" s="4" t="s">
        <v>1389</v>
      </c>
      <c r="I1233" s="4" t="s">
        <v>1390</v>
      </c>
      <c r="J1233" s="4" t="s">
        <v>8142</v>
      </c>
      <c r="K1233" s="139">
        <v>3507007955</v>
      </c>
      <c r="L1233" s="139">
        <v>3507007955</v>
      </c>
      <c r="M1233" s="4" t="s">
        <v>6286</v>
      </c>
      <c r="N1233" s="4" t="s">
        <v>3480</v>
      </c>
      <c r="O1233" s="4" t="s">
        <v>3496</v>
      </c>
      <c r="P1233" s="186">
        <f t="shared" si="116"/>
        <v>3507007955</v>
      </c>
      <c r="Q1233" s="186">
        <f t="shared" si="115"/>
        <v>0</v>
      </c>
      <c r="R1233" s="4">
        <v>70</v>
      </c>
      <c r="S1233" s="4" t="s">
        <v>70</v>
      </c>
      <c r="T1233" s="4" t="s">
        <v>70</v>
      </c>
      <c r="U1233" s="140">
        <v>45341</v>
      </c>
      <c r="V1233" s="4" t="s">
        <v>1884</v>
      </c>
      <c r="W1233" s="4" t="s">
        <v>1954</v>
      </c>
      <c r="X1233" s="146" t="s">
        <v>70</v>
      </c>
      <c r="Y1233" s="95">
        <v>45353</v>
      </c>
      <c r="Z1233" s="4" t="s">
        <v>1888</v>
      </c>
      <c r="AA1233" s="4" t="s">
        <v>1886</v>
      </c>
      <c r="AB1233" s="141">
        <f t="shared" si="117"/>
        <v>3507007955</v>
      </c>
      <c r="AC1233" s="142">
        <f t="shared" si="118"/>
        <v>0</v>
      </c>
      <c r="AD1233" s="4"/>
      <c r="AE1233" s="4" t="s">
        <v>2037</v>
      </c>
      <c r="AF1233" s="252" t="s">
        <v>7986</v>
      </c>
      <c r="AG1233" s="4"/>
      <c r="AH1233" s="4"/>
      <c r="AI1233" s="4"/>
      <c r="AJ1233" s="4"/>
      <c r="AK1233" s="4"/>
      <c r="AL1233" s="95">
        <v>45353</v>
      </c>
    </row>
    <row r="1234" spans="2:38">
      <c r="B1234" s="175" t="s">
        <v>5175</v>
      </c>
      <c r="C1234" s="174" t="s">
        <v>160</v>
      </c>
      <c r="D1234" s="4" t="s">
        <v>2550</v>
      </c>
      <c r="E1234" s="4" t="s">
        <v>1831</v>
      </c>
      <c r="F1234" s="4" t="s">
        <v>1060</v>
      </c>
      <c r="G1234" s="4" t="s">
        <v>8143</v>
      </c>
      <c r="H1234" s="4" t="s">
        <v>1389</v>
      </c>
      <c r="I1234" s="4" t="s">
        <v>1390</v>
      </c>
      <c r="J1234" s="4" t="s">
        <v>8144</v>
      </c>
      <c r="K1234" s="139">
        <v>3659274150</v>
      </c>
      <c r="L1234" s="139">
        <v>3659274150</v>
      </c>
      <c r="M1234" s="4" t="s">
        <v>6286</v>
      </c>
      <c r="N1234" s="4" t="s">
        <v>3480</v>
      </c>
      <c r="O1234" s="4" t="s">
        <v>3496</v>
      </c>
      <c r="P1234" s="186">
        <f t="shared" si="116"/>
        <v>3659274150</v>
      </c>
      <c r="Q1234" s="186">
        <f t="shared" si="115"/>
        <v>0</v>
      </c>
      <c r="R1234" s="4">
        <v>70</v>
      </c>
      <c r="S1234" s="4" t="s">
        <v>70</v>
      </c>
      <c r="T1234" s="4" t="s">
        <v>70</v>
      </c>
      <c r="U1234" s="140">
        <v>45341</v>
      </c>
      <c r="V1234" s="4" t="s">
        <v>1884</v>
      </c>
      <c r="W1234" s="4" t="s">
        <v>1954</v>
      </c>
      <c r="X1234" s="146" t="s">
        <v>70</v>
      </c>
      <c r="Y1234" s="95">
        <v>45353</v>
      </c>
      <c r="Z1234" s="4" t="s">
        <v>1888</v>
      </c>
      <c r="AA1234" s="4" t="s">
        <v>1886</v>
      </c>
      <c r="AB1234" s="141">
        <f t="shared" si="117"/>
        <v>3659274150</v>
      </c>
      <c r="AC1234" s="142">
        <f t="shared" si="118"/>
        <v>0</v>
      </c>
      <c r="AD1234" s="4"/>
      <c r="AE1234" s="4" t="s">
        <v>2037</v>
      </c>
      <c r="AF1234" s="252" t="s">
        <v>7986</v>
      </c>
      <c r="AG1234" s="4"/>
      <c r="AH1234" s="4"/>
      <c r="AI1234" s="4"/>
      <c r="AJ1234" s="4"/>
      <c r="AK1234" s="4"/>
      <c r="AL1234" s="95">
        <v>45353</v>
      </c>
    </row>
    <row r="1235" spans="2:38">
      <c r="B1235" s="175" t="s">
        <v>5175</v>
      </c>
      <c r="C1235" s="174" t="s">
        <v>160</v>
      </c>
      <c r="D1235" s="4" t="s">
        <v>2550</v>
      </c>
      <c r="E1235" s="4" t="s">
        <v>1831</v>
      </c>
      <c r="F1235" s="4" t="s">
        <v>1060</v>
      </c>
      <c r="G1235" s="4" t="s">
        <v>8145</v>
      </c>
      <c r="H1235" s="4" t="s">
        <v>1389</v>
      </c>
      <c r="I1235" s="4" t="s">
        <v>1390</v>
      </c>
      <c r="J1235" s="4" t="s">
        <v>8146</v>
      </c>
      <c r="K1235" s="139">
        <v>2483009348</v>
      </c>
      <c r="L1235" s="139">
        <v>2483009348</v>
      </c>
      <c r="M1235" s="4" t="s">
        <v>6286</v>
      </c>
      <c r="N1235" s="4" t="s">
        <v>3880</v>
      </c>
      <c r="O1235" s="4" t="s">
        <v>3496</v>
      </c>
      <c r="P1235" s="186">
        <f t="shared" si="116"/>
        <v>2483009348</v>
      </c>
      <c r="Q1235" s="186">
        <f t="shared" si="115"/>
        <v>0</v>
      </c>
      <c r="R1235" s="4">
        <v>70</v>
      </c>
      <c r="S1235" s="4" t="s">
        <v>70</v>
      </c>
      <c r="T1235" s="4" t="s">
        <v>70</v>
      </c>
      <c r="U1235" s="140">
        <v>45341</v>
      </c>
      <c r="V1235" s="4" t="s">
        <v>1884</v>
      </c>
      <c r="W1235" s="4" t="s">
        <v>1954</v>
      </c>
      <c r="X1235" s="146" t="s">
        <v>70</v>
      </c>
      <c r="Y1235" s="95">
        <v>45353</v>
      </c>
      <c r="Z1235" s="4" t="s">
        <v>1888</v>
      </c>
      <c r="AA1235" s="4" t="s">
        <v>1886</v>
      </c>
      <c r="AB1235" s="141">
        <f t="shared" si="117"/>
        <v>2483009348</v>
      </c>
      <c r="AC1235" s="142">
        <f t="shared" si="118"/>
        <v>0</v>
      </c>
      <c r="AD1235" s="4"/>
      <c r="AE1235" s="4" t="s">
        <v>2037</v>
      </c>
      <c r="AF1235" s="252" t="s">
        <v>7986</v>
      </c>
      <c r="AG1235" s="4"/>
      <c r="AH1235" s="4"/>
      <c r="AI1235" s="4"/>
      <c r="AJ1235" s="4"/>
      <c r="AK1235" s="4"/>
      <c r="AL1235" s="95">
        <v>45353</v>
      </c>
    </row>
    <row r="1236" spans="2:38">
      <c r="B1236" s="175" t="s">
        <v>5175</v>
      </c>
      <c r="C1236" s="174" t="s">
        <v>160</v>
      </c>
      <c r="D1236" s="4" t="s">
        <v>2550</v>
      </c>
      <c r="E1236" s="4" t="s">
        <v>1831</v>
      </c>
      <c r="F1236" s="4" t="s">
        <v>1060</v>
      </c>
      <c r="G1236" s="4" t="s">
        <v>8147</v>
      </c>
      <c r="H1236" s="4" t="s">
        <v>1389</v>
      </c>
      <c r="I1236" s="4" t="s">
        <v>1390</v>
      </c>
      <c r="J1236" s="4" t="s">
        <v>8148</v>
      </c>
      <c r="K1236" s="139">
        <v>3972994856</v>
      </c>
      <c r="L1236" s="139">
        <v>3972994856</v>
      </c>
      <c r="M1236" s="4" t="s">
        <v>6286</v>
      </c>
      <c r="N1236" s="4" t="s">
        <v>3862</v>
      </c>
      <c r="O1236" s="4" t="s">
        <v>8149</v>
      </c>
      <c r="P1236" s="186">
        <f t="shared" si="116"/>
        <v>3972994856</v>
      </c>
      <c r="Q1236" s="186">
        <f t="shared" si="115"/>
        <v>0</v>
      </c>
      <c r="R1236" s="4">
        <v>70</v>
      </c>
      <c r="S1236" s="4" t="s">
        <v>70</v>
      </c>
      <c r="T1236" s="4" t="s">
        <v>70</v>
      </c>
      <c r="U1236" s="140">
        <v>45341</v>
      </c>
      <c r="V1236" s="4" t="s">
        <v>1884</v>
      </c>
      <c r="W1236" s="4" t="s">
        <v>1954</v>
      </c>
      <c r="X1236" s="146" t="s">
        <v>70</v>
      </c>
      <c r="Y1236" s="95">
        <v>45353</v>
      </c>
      <c r="Z1236" s="4" t="s">
        <v>1888</v>
      </c>
      <c r="AA1236" s="4" t="s">
        <v>1886</v>
      </c>
      <c r="AB1236" s="141">
        <f t="shared" si="117"/>
        <v>3972994856</v>
      </c>
      <c r="AC1236" s="142">
        <f t="shared" si="118"/>
        <v>0</v>
      </c>
      <c r="AD1236" s="4"/>
      <c r="AE1236" s="4" t="s">
        <v>2037</v>
      </c>
      <c r="AF1236" s="252" t="s">
        <v>7986</v>
      </c>
      <c r="AG1236" s="4"/>
      <c r="AH1236" s="4"/>
      <c r="AI1236" s="4"/>
      <c r="AJ1236" s="4"/>
      <c r="AK1236" s="4"/>
      <c r="AL1236" s="95">
        <v>45353</v>
      </c>
    </row>
    <row r="1237" spans="2:38">
      <c r="B1237" s="175" t="s">
        <v>5175</v>
      </c>
      <c r="C1237" s="174" t="s">
        <v>160</v>
      </c>
      <c r="D1237" s="4" t="s">
        <v>2550</v>
      </c>
      <c r="E1237" s="4" t="s">
        <v>1831</v>
      </c>
      <c r="F1237" s="4" t="s">
        <v>1060</v>
      </c>
      <c r="G1237" s="4" t="s">
        <v>8150</v>
      </c>
      <c r="H1237" s="4" t="s">
        <v>1389</v>
      </c>
      <c r="I1237" s="4" t="s">
        <v>1390</v>
      </c>
      <c r="J1237" s="4" t="s">
        <v>8151</v>
      </c>
      <c r="K1237" s="139">
        <v>1985000000</v>
      </c>
      <c r="L1237" s="139">
        <v>1985000000</v>
      </c>
      <c r="M1237" s="4" t="s">
        <v>6286</v>
      </c>
      <c r="N1237" s="4" t="s">
        <v>3888</v>
      </c>
      <c r="O1237" s="4" t="s">
        <v>3524</v>
      </c>
      <c r="P1237" s="186">
        <f t="shared" si="116"/>
        <v>1985000000</v>
      </c>
      <c r="Q1237" s="186">
        <f t="shared" si="115"/>
        <v>0</v>
      </c>
      <c r="R1237" s="4">
        <v>70</v>
      </c>
      <c r="S1237" s="4" t="s">
        <v>70</v>
      </c>
      <c r="T1237" s="4" t="s">
        <v>70</v>
      </c>
      <c r="U1237" s="140">
        <v>45341</v>
      </c>
      <c r="V1237" s="4" t="s">
        <v>1884</v>
      </c>
      <c r="W1237" s="4" t="s">
        <v>1954</v>
      </c>
      <c r="X1237" s="146" t="s">
        <v>70</v>
      </c>
      <c r="Y1237" s="95">
        <v>45353</v>
      </c>
      <c r="Z1237" s="4" t="s">
        <v>1888</v>
      </c>
      <c r="AA1237" s="4" t="s">
        <v>1886</v>
      </c>
      <c r="AB1237" s="141">
        <f t="shared" si="117"/>
        <v>1985000000</v>
      </c>
      <c r="AC1237" s="142">
        <f t="shared" si="118"/>
        <v>0</v>
      </c>
      <c r="AD1237" s="4"/>
      <c r="AE1237" s="4" t="s">
        <v>2037</v>
      </c>
      <c r="AF1237" s="252" t="s">
        <v>7986</v>
      </c>
      <c r="AG1237" s="4"/>
      <c r="AH1237" s="4"/>
      <c r="AI1237" s="4"/>
      <c r="AJ1237" s="4"/>
      <c r="AK1237" s="4"/>
      <c r="AL1237" s="95">
        <v>45353</v>
      </c>
    </row>
    <row r="1238" spans="2:38">
      <c r="B1238" s="175" t="s">
        <v>5175</v>
      </c>
      <c r="C1238" s="174" t="s">
        <v>160</v>
      </c>
      <c r="D1238" s="4" t="s">
        <v>2550</v>
      </c>
      <c r="E1238" s="4" t="s">
        <v>1831</v>
      </c>
      <c r="F1238" s="4" t="s">
        <v>1060</v>
      </c>
      <c r="G1238" s="4" t="s">
        <v>8152</v>
      </c>
      <c r="H1238" s="4" t="s">
        <v>1389</v>
      </c>
      <c r="I1238" s="4" t="s">
        <v>1390</v>
      </c>
      <c r="J1238" s="4" t="s">
        <v>8153</v>
      </c>
      <c r="K1238" s="139">
        <v>1500000000</v>
      </c>
      <c r="L1238" s="139">
        <v>1500000000</v>
      </c>
      <c r="M1238" s="4" t="s">
        <v>6286</v>
      </c>
      <c r="N1238" s="4" t="s">
        <v>3888</v>
      </c>
      <c r="O1238" s="4" t="s">
        <v>3524</v>
      </c>
      <c r="P1238" s="186">
        <f t="shared" si="116"/>
        <v>1500000000</v>
      </c>
      <c r="Q1238" s="186">
        <f t="shared" si="115"/>
        <v>0</v>
      </c>
      <c r="R1238" s="4">
        <v>70</v>
      </c>
      <c r="S1238" s="4" t="s">
        <v>70</v>
      </c>
      <c r="T1238" s="4" t="s">
        <v>70</v>
      </c>
      <c r="U1238" s="140">
        <v>45341</v>
      </c>
      <c r="V1238" s="4" t="s">
        <v>1884</v>
      </c>
      <c r="W1238" s="4" t="s">
        <v>1954</v>
      </c>
      <c r="X1238" s="146" t="s">
        <v>70</v>
      </c>
      <c r="Y1238" s="95">
        <v>45353</v>
      </c>
      <c r="Z1238" s="4" t="s">
        <v>1888</v>
      </c>
      <c r="AA1238" s="4" t="s">
        <v>1886</v>
      </c>
      <c r="AB1238" s="141">
        <f t="shared" si="117"/>
        <v>1500000000</v>
      </c>
      <c r="AC1238" s="142">
        <f t="shared" si="118"/>
        <v>0</v>
      </c>
      <c r="AD1238" s="4"/>
      <c r="AE1238" s="4" t="s">
        <v>2037</v>
      </c>
      <c r="AF1238" s="252" t="s">
        <v>7986</v>
      </c>
      <c r="AG1238" s="4"/>
      <c r="AH1238" s="4"/>
      <c r="AI1238" s="4"/>
      <c r="AJ1238" s="4"/>
      <c r="AK1238" s="4"/>
      <c r="AL1238" s="95">
        <v>45353</v>
      </c>
    </row>
    <row r="1239" spans="2:38">
      <c r="B1239" s="175" t="s">
        <v>5175</v>
      </c>
      <c r="C1239" s="174" t="s">
        <v>160</v>
      </c>
      <c r="D1239" s="4" t="s">
        <v>2550</v>
      </c>
      <c r="E1239" s="4" t="s">
        <v>1831</v>
      </c>
      <c r="F1239" s="4" t="s">
        <v>1060</v>
      </c>
      <c r="G1239" s="4" t="s">
        <v>8154</v>
      </c>
      <c r="H1239" s="4" t="s">
        <v>1389</v>
      </c>
      <c r="I1239" s="4" t="s">
        <v>1390</v>
      </c>
      <c r="J1239" s="4" t="s">
        <v>8155</v>
      </c>
      <c r="K1239" s="139">
        <v>1780000699</v>
      </c>
      <c r="L1239" s="139">
        <v>1780000699</v>
      </c>
      <c r="M1239" s="4" t="s">
        <v>6286</v>
      </c>
      <c r="N1239" s="4" t="s">
        <v>1906</v>
      </c>
      <c r="O1239" s="4" t="s">
        <v>3252</v>
      </c>
      <c r="P1239" s="186">
        <f t="shared" si="116"/>
        <v>1780000699</v>
      </c>
      <c r="Q1239" s="186">
        <f t="shared" si="115"/>
        <v>0</v>
      </c>
      <c r="R1239" s="4">
        <v>70</v>
      </c>
      <c r="S1239" s="4" t="s">
        <v>70</v>
      </c>
      <c r="T1239" s="4" t="s">
        <v>70</v>
      </c>
      <c r="U1239" s="140">
        <v>45341</v>
      </c>
      <c r="V1239" s="4" t="s">
        <v>1884</v>
      </c>
      <c r="W1239" s="4" t="s">
        <v>1954</v>
      </c>
      <c r="X1239" s="146" t="s">
        <v>70</v>
      </c>
      <c r="Y1239" s="95">
        <v>45353</v>
      </c>
      <c r="Z1239" s="4" t="s">
        <v>1888</v>
      </c>
      <c r="AA1239" s="4" t="s">
        <v>1886</v>
      </c>
      <c r="AB1239" s="141">
        <f t="shared" si="117"/>
        <v>1780000699</v>
      </c>
      <c r="AC1239" s="142">
        <f t="shared" si="118"/>
        <v>0</v>
      </c>
      <c r="AD1239" s="4"/>
      <c r="AE1239" s="4" t="s">
        <v>2037</v>
      </c>
      <c r="AF1239" s="252" t="s">
        <v>7986</v>
      </c>
      <c r="AG1239" s="4"/>
      <c r="AH1239" s="4"/>
      <c r="AI1239" s="4"/>
      <c r="AJ1239" s="4"/>
      <c r="AK1239" s="4"/>
      <c r="AL1239" s="95">
        <v>45353</v>
      </c>
    </row>
    <row r="1240" spans="2:38">
      <c r="B1240" s="175" t="s">
        <v>5175</v>
      </c>
      <c r="C1240" s="174" t="s">
        <v>160</v>
      </c>
      <c r="D1240" s="4" t="s">
        <v>2550</v>
      </c>
      <c r="E1240" s="4" t="s">
        <v>1831</v>
      </c>
      <c r="F1240" s="4" t="s">
        <v>1060</v>
      </c>
      <c r="G1240" s="4" t="s">
        <v>8156</v>
      </c>
      <c r="H1240" s="4" t="s">
        <v>1389</v>
      </c>
      <c r="I1240" s="4" t="s">
        <v>1390</v>
      </c>
      <c r="J1240" s="4" t="s">
        <v>8157</v>
      </c>
      <c r="K1240" s="139">
        <v>1529000000</v>
      </c>
      <c r="L1240" s="139">
        <v>1529000000</v>
      </c>
      <c r="M1240" s="4" t="s">
        <v>6286</v>
      </c>
      <c r="N1240" s="4" t="s">
        <v>1906</v>
      </c>
      <c r="O1240" s="4" t="s">
        <v>3252</v>
      </c>
      <c r="P1240" s="186">
        <f t="shared" si="116"/>
        <v>1529000000</v>
      </c>
      <c r="Q1240" s="186">
        <f t="shared" si="115"/>
        <v>0</v>
      </c>
      <c r="R1240" s="4">
        <v>70</v>
      </c>
      <c r="S1240" s="4" t="s">
        <v>70</v>
      </c>
      <c r="T1240" s="4" t="s">
        <v>70</v>
      </c>
      <c r="U1240" s="140">
        <v>45341</v>
      </c>
      <c r="V1240" s="4" t="s">
        <v>1884</v>
      </c>
      <c r="W1240" s="4" t="s">
        <v>1954</v>
      </c>
      <c r="X1240" s="146" t="s">
        <v>70</v>
      </c>
      <c r="Y1240" s="95">
        <v>45353</v>
      </c>
      <c r="Z1240" s="4" t="s">
        <v>1888</v>
      </c>
      <c r="AA1240" s="4" t="s">
        <v>1886</v>
      </c>
      <c r="AB1240" s="141">
        <f t="shared" si="117"/>
        <v>1529000000</v>
      </c>
      <c r="AC1240" s="142">
        <f t="shared" si="118"/>
        <v>0</v>
      </c>
      <c r="AD1240" s="4"/>
      <c r="AE1240" s="4" t="s">
        <v>2037</v>
      </c>
      <c r="AF1240" s="252" t="s">
        <v>7986</v>
      </c>
      <c r="AG1240" s="4"/>
      <c r="AH1240" s="4"/>
      <c r="AI1240" s="4"/>
      <c r="AJ1240" s="4"/>
      <c r="AK1240" s="4"/>
      <c r="AL1240" s="95">
        <v>45353</v>
      </c>
    </row>
    <row r="1241" spans="2:38">
      <c r="B1241" s="175" t="s">
        <v>5175</v>
      </c>
      <c r="C1241" s="174" t="s">
        <v>160</v>
      </c>
      <c r="D1241" s="4" t="s">
        <v>2550</v>
      </c>
      <c r="E1241" s="4" t="s">
        <v>1831</v>
      </c>
      <c r="F1241" s="4" t="s">
        <v>1060</v>
      </c>
      <c r="G1241" s="4" t="s">
        <v>8158</v>
      </c>
      <c r="H1241" s="4" t="s">
        <v>1389</v>
      </c>
      <c r="I1241" s="4" t="s">
        <v>1390</v>
      </c>
      <c r="J1241" s="4" t="s">
        <v>8159</v>
      </c>
      <c r="K1241" s="139">
        <v>1500004320</v>
      </c>
      <c r="L1241" s="139">
        <v>1500004320</v>
      </c>
      <c r="M1241" s="4" t="s">
        <v>6286</v>
      </c>
      <c r="N1241" s="4" t="s">
        <v>2564</v>
      </c>
      <c r="O1241" s="4" t="s">
        <v>3085</v>
      </c>
      <c r="P1241" s="186">
        <f t="shared" si="116"/>
        <v>1500004320</v>
      </c>
      <c r="Q1241" s="186">
        <f t="shared" si="115"/>
        <v>0</v>
      </c>
      <c r="R1241" s="4">
        <v>70</v>
      </c>
      <c r="S1241" s="4" t="s">
        <v>70</v>
      </c>
      <c r="T1241" s="4" t="s">
        <v>70</v>
      </c>
      <c r="U1241" s="140">
        <v>45341</v>
      </c>
      <c r="V1241" s="4" t="s">
        <v>1884</v>
      </c>
      <c r="W1241" s="4" t="s">
        <v>1954</v>
      </c>
      <c r="X1241" s="146" t="s">
        <v>70</v>
      </c>
      <c r="Y1241" s="95">
        <v>45353</v>
      </c>
      <c r="Z1241" s="4" t="s">
        <v>1888</v>
      </c>
      <c r="AA1241" s="4" t="s">
        <v>1886</v>
      </c>
      <c r="AB1241" s="141">
        <f t="shared" si="117"/>
        <v>1500004320</v>
      </c>
      <c r="AC1241" s="142">
        <f t="shared" si="118"/>
        <v>0</v>
      </c>
      <c r="AD1241" s="4"/>
      <c r="AE1241" s="4" t="s">
        <v>2037</v>
      </c>
      <c r="AF1241" s="252" t="s">
        <v>7986</v>
      </c>
      <c r="AG1241" s="4"/>
      <c r="AH1241" s="4"/>
      <c r="AI1241" s="4"/>
      <c r="AJ1241" s="4"/>
      <c r="AK1241" s="4"/>
      <c r="AL1241" s="95">
        <v>45353</v>
      </c>
    </row>
    <row r="1242" spans="2:38">
      <c r="B1242" s="175" t="s">
        <v>5175</v>
      </c>
      <c r="C1242" s="174" t="s">
        <v>160</v>
      </c>
      <c r="D1242" s="4" t="s">
        <v>2550</v>
      </c>
      <c r="E1242" s="4" t="s">
        <v>1831</v>
      </c>
      <c r="F1242" s="4" t="s">
        <v>1060</v>
      </c>
      <c r="G1242" s="4" t="s">
        <v>8160</v>
      </c>
      <c r="H1242" s="4" t="s">
        <v>1389</v>
      </c>
      <c r="I1242" s="4" t="s">
        <v>1390</v>
      </c>
      <c r="J1242" s="4" t="s">
        <v>8161</v>
      </c>
      <c r="K1242" s="139">
        <v>1500003388</v>
      </c>
      <c r="L1242" s="139">
        <v>1500003388</v>
      </c>
      <c r="M1242" s="4" t="s">
        <v>6286</v>
      </c>
      <c r="N1242" s="4" t="s">
        <v>3368</v>
      </c>
      <c r="O1242" s="4" t="s">
        <v>3085</v>
      </c>
      <c r="P1242" s="186">
        <f t="shared" si="116"/>
        <v>1500003388</v>
      </c>
      <c r="Q1242" s="186">
        <f t="shared" si="115"/>
        <v>0</v>
      </c>
      <c r="R1242" s="4">
        <v>70</v>
      </c>
      <c r="S1242" s="4" t="s">
        <v>70</v>
      </c>
      <c r="T1242" s="4" t="s">
        <v>70</v>
      </c>
      <c r="U1242" s="140">
        <v>45341</v>
      </c>
      <c r="V1242" s="4" t="s">
        <v>1884</v>
      </c>
      <c r="W1242" s="4" t="s">
        <v>1954</v>
      </c>
      <c r="X1242" s="146" t="s">
        <v>70</v>
      </c>
      <c r="Y1242" s="95">
        <v>45353</v>
      </c>
      <c r="Z1242" s="4" t="s">
        <v>1888</v>
      </c>
      <c r="AA1242" s="4" t="s">
        <v>1886</v>
      </c>
      <c r="AB1242" s="141">
        <f t="shared" si="117"/>
        <v>1500003388</v>
      </c>
      <c r="AC1242" s="142">
        <f t="shared" si="118"/>
        <v>0</v>
      </c>
      <c r="AD1242" s="4"/>
      <c r="AE1242" s="4" t="s">
        <v>2037</v>
      </c>
      <c r="AF1242" s="252" t="s">
        <v>7986</v>
      </c>
      <c r="AG1242" s="4"/>
      <c r="AH1242" s="4"/>
      <c r="AI1242" s="4"/>
      <c r="AJ1242" s="4"/>
      <c r="AK1242" s="4"/>
      <c r="AL1242" s="95">
        <v>45353</v>
      </c>
    </row>
    <row r="1243" spans="2:38">
      <c r="B1243" s="175" t="s">
        <v>5175</v>
      </c>
      <c r="C1243" s="174" t="s">
        <v>160</v>
      </c>
      <c r="D1243" s="4" t="s">
        <v>2550</v>
      </c>
      <c r="E1243" s="4" t="s">
        <v>1831</v>
      </c>
      <c r="F1243" s="4" t="s">
        <v>1060</v>
      </c>
      <c r="G1243" s="4" t="s">
        <v>8162</v>
      </c>
      <c r="H1243" s="4" t="s">
        <v>1389</v>
      </c>
      <c r="I1243" s="4" t="s">
        <v>1390</v>
      </c>
      <c r="J1243" s="4" t="s">
        <v>8163</v>
      </c>
      <c r="K1243" s="139">
        <v>1404622000</v>
      </c>
      <c r="L1243" s="139">
        <v>1404622000</v>
      </c>
      <c r="M1243" s="4" t="s">
        <v>6286</v>
      </c>
      <c r="N1243" s="4" t="s">
        <v>3368</v>
      </c>
      <c r="O1243" s="4" t="s">
        <v>3085</v>
      </c>
      <c r="P1243" s="186">
        <f t="shared" si="116"/>
        <v>1404622000</v>
      </c>
      <c r="Q1243" s="186">
        <f t="shared" ref="Q1243:Q1272" si="119">K1243-P1243</f>
        <v>0</v>
      </c>
      <c r="R1243" s="4">
        <v>70</v>
      </c>
      <c r="S1243" s="4" t="s">
        <v>70</v>
      </c>
      <c r="T1243" s="4" t="s">
        <v>70</v>
      </c>
      <c r="U1243" s="140">
        <v>45341</v>
      </c>
      <c r="V1243" s="4" t="s">
        <v>1884</v>
      </c>
      <c r="W1243" s="4" t="s">
        <v>1954</v>
      </c>
      <c r="X1243" s="146" t="s">
        <v>70</v>
      </c>
      <c r="Y1243" s="95">
        <v>45353</v>
      </c>
      <c r="Z1243" s="4" t="s">
        <v>1888</v>
      </c>
      <c r="AA1243" s="4" t="s">
        <v>1886</v>
      </c>
      <c r="AB1243" s="141">
        <f t="shared" si="117"/>
        <v>1404622000</v>
      </c>
      <c r="AC1243" s="142">
        <f t="shared" si="118"/>
        <v>0</v>
      </c>
      <c r="AD1243" s="4"/>
      <c r="AE1243" s="4" t="s">
        <v>2037</v>
      </c>
      <c r="AF1243" s="252" t="s">
        <v>7986</v>
      </c>
      <c r="AG1243" s="4"/>
      <c r="AH1243" s="4"/>
      <c r="AI1243" s="4"/>
      <c r="AJ1243" s="4"/>
      <c r="AK1243" s="4"/>
      <c r="AL1243" s="95">
        <v>45353</v>
      </c>
    </row>
    <row r="1244" spans="2:38">
      <c r="B1244" s="175" t="s">
        <v>5175</v>
      </c>
      <c r="C1244" s="174" t="s">
        <v>160</v>
      </c>
      <c r="D1244" s="4" t="s">
        <v>2550</v>
      </c>
      <c r="E1244" s="4" t="s">
        <v>1831</v>
      </c>
      <c r="F1244" s="4" t="s">
        <v>1060</v>
      </c>
      <c r="G1244" s="4" t="s">
        <v>8164</v>
      </c>
      <c r="H1244" s="4" t="s">
        <v>1389</v>
      </c>
      <c r="I1244" s="4" t="s">
        <v>1390</v>
      </c>
      <c r="J1244" s="4" t="s">
        <v>8165</v>
      </c>
      <c r="K1244" s="139">
        <v>1500044800</v>
      </c>
      <c r="L1244" s="139">
        <v>1500044800</v>
      </c>
      <c r="M1244" s="4" t="s">
        <v>6286</v>
      </c>
      <c r="N1244" s="4" t="s">
        <v>3378</v>
      </c>
      <c r="O1244" s="4" t="s">
        <v>8166</v>
      </c>
      <c r="P1244" s="186">
        <f t="shared" si="116"/>
        <v>1500044800</v>
      </c>
      <c r="Q1244" s="186">
        <f t="shared" si="119"/>
        <v>0</v>
      </c>
      <c r="R1244" s="4">
        <v>70</v>
      </c>
      <c r="S1244" s="4" t="s">
        <v>70</v>
      </c>
      <c r="T1244" s="4" t="s">
        <v>70</v>
      </c>
      <c r="U1244" s="140">
        <v>45341</v>
      </c>
      <c r="V1244" s="4" t="s">
        <v>1884</v>
      </c>
      <c r="W1244" s="4" t="s">
        <v>1954</v>
      </c>
      <c r="X1244" s="146" t="s">
        <v>70</v>
      </c>
      <c r="Y1244" s="95">
        <v>45353</v>
      </c>
      <c r="Z1244" s="4" t="s">
        <v>1888</v>
      </c>
      <c r="AA1244" s="4" t="s">
        <v>1886</v>
      </c>
      <c r="AB1244" s="141">
        <f t="shared" si="117"/>
        <v>1500044800</v>
      </c>
      <c r="AC1244" s="142">
        <f t="shared" si="118"/>
        <v>0</v>
      </c>
      <c r="AD1244" s="4"/>
      <c r="AE1244" s="4" t="s">
        <v>2037</v>
      </c>
      <c r="AF1244" s="252" t="s">
        <v>7986</v>
      </c>
      <c r="AG1244" s="4"/>
      <c r="AH1244" s="4"/>
      <c r="AI1244" s="4"/>
      <c r="AJ1244" s="4"/>
      <c r="AK1244" s="4"/>
      <c r="AL1244" s="95">
        <v>45353</v>
      </c>
    </row>
    <row r="1245" spans="2:38">
      <c r="B1245" s="175" t="s">
        <v>5175</v>
      </c>
      <c r="C1245" s="174" t="s">
        <v>160</v>
      </c>
      <c r="D1245" s="4" t="s">
        <v>2550</v>
      </c>
      <c r="E1245" s="4" t="s">
        <v>1831</v>
      </c>
      <c r="F1245" s="4" t="s">
        <v>1060</v>
      </c>
      <c r="G1245" s="4" t="s">
        <v>8167</v>
      </c>
      <c r="H1245" s="4" t="s">
        <v>1389</v>
      </c>
      <c r="I1245" s="4" t="s">
        <v>1390</v>
      </c>
      <c r="J1245" s="4" t="s">
        <v>8168</v>
      </c>
      <c r="K1245" s="139">
        <v>1913390000</v>
      </c>
      <c r="L1245" s="139">
        <v>1913390000</v>
      </c>
      <c r="M1245" s="4" t="s">
        <v>6286</v>
      </c>
      <c r="N1245" s="4" t="s">
        <v>3378</v>
      </c>
      <c r="O1245" s="4" t="s">
        <v>8166</v>
      </c>
      <c r="P1245" s="186">
        <f t="shared" si="116"/>
        <v>1913390000</v>
      </c>
      <c r="Q1245" s="186">
        <f t="shared" si="119"/>
        <v>0</v>
      </c>
      <c r="R1245" s="4">
        <v>70</v>
      </c>
      <c r="S1245" s="4" t="s">
        <v>70</v>
      </c>
      <c r="T1245" s="4" t="s">
        <v>70</v>
      </c>
      <c r="U1245" s="140">
        <v>45341</v>
      </c>
      <c r="V1245" s="4" t="s">
        <v>1884</v>
      </c>
      <c r="W1245" s="4" t="s">
        <v>1954</v>
      </c>
      <c r="X1245" s="146" t="s">
        <v>70</v>
      </c>
      <c r="Y1245" s="95">
        <v>45353</v>
      </c>
      <c r="Z1245" s="4" t="s">
        <v>1888</v>
      </c>
      <c r="AA1245" s="4" t="s">
        <v>1886</v>
      </c>
      <c r="AB1245" s="141">
        <f t="shared" si="117"/>
        <v>1913390000</v>
      </c>
      <c r="AC1245" s="142">
        <f t="shared" si="118"/>
        <v>0</v>
      </c>
      <c r="AD1245" s="4"/>
      <c r="AE1245" s="4" t="s">
        <v>2037</v>
      </c>
      <c r="AF1245" s="252" t="s">
        <v>7986</v>
      </c>
      <c r="AG1245" s="4"/>
      <c r="AH1245" s="4"/>
      <c r="AI1245" s="4"/>
      <c r="AJ1245" s="4"/>
      <c r="AK1245" s="4"/>
      <c r="AL1245" s="95">
        <v>45353</v>
      </c>
    </row>
    <row r="1246" spans="2:38">
      <c r="B1246" s="175" t="s">
        <v>5175</v>
      </c>
      <c r="C1246" s="174" t="s">
        <v>160</v>
      </c>
      <c r="D1246" s="4" t="s">
        <v>2550</v>
      </c>
      <c r="E1246" s="4" t="s">
        <v>1831</v>
      </c>
      <c r="F1246" s="4" t="s">
        <v>1060</v>
      </c>
      <c r="G1246" s="4" t="s">
        <v>8169</v>
      </c>
      <c r="H1246" s="4" t="s">
        <v>1389</v>
      </c>
      <c r="I1246" s="4" t="s">
        <v>1390</v>
      </c>
      <c r="J1246" s="4" t="s">
        <v>8170</v>
      </c>
      <c r="K1246" s="139">
        <v>1400000000</v>
      </c>
      <c r="L1246" s="139">
        <v>1400000000</v>
      </c>
      <c r="M1246" s="4" t="s">
        <v>6286</v>
      </c>
      <c r="N1246" s="4" t="s">
        <v>2711</v>
      </c>
      <c r="O1246" s="4" t="s">
        <v>3694</v>
      </c>
      <c r="P1246" s="186">
        <f t="shared" si="116"/>
        <v>1400000000</v>
      </c>
      <c r="Q1246" s="186">
        <f t="shared" si="119"/>
        <v>0</v>
      </c>
      <c r="R1246" s="4">
        <v>70</v>
      </c>
      <c r="S1246" s="4" t="s">
        <v>70</v>
      </c>
      <c r="T1246" s="4" t="s">
        <v>70</v>
      </c>
      <c r="U1246" s="140">
        <v>45341</v>
      </c>
      <c r="V1246" s="4" t="s">
        <v>1884</v>
      </c>
      <c r="W1246" s="4" t="s">
        <v>1954</v>
      </c>
      <c r="X1246" s="146" t="s">
        <v>70</v>
      </c>
      <c r="Y1246" s="95">
        <v>45353</v>
      </c>
      <c r="Z1246" s="4" t="s">
        <v>1888</v>
      </c>
      <c r="AA1246" s="4" t="s">
        <v>1886</v>
      </c>
      <c r="AB1246" s="141">
        <f t="shared" si="117"/>
        <v>1400000000</v>
      </c>
      <c r="AC1246" s="142">
        <f t="shared" si="118"/>
        <v>0</v>
      </c>
      <c r="AD1246" s="4"/>
      <c r="AE1246" s="4" t="s">
        <v>2037</v>
      </c>
      <c r="AF1246" s="252" t="s">
        <v>7986</v>
      </c>
      <c r="AG1246" s="4"/>
      <c r="AH1246" s="4"/>
      <c r="AI1246" s="4"/>
      <c r="AJ1246" s="4"/>
      <c r="AK1246" s="4"/>
      <c r="AL1246" s="95">
        <v>45353</v>
      </c>
    </row>
    <row r="1247" spans="2:38">
      <c r="B1247" s="175" t="s">
        <v>5175</v>
      </c>
      <c r="C1247" s="174" t="s">
        <v>160</v>
      </c>
      <c r="D1247" s="4" t="s">
        <v>2550</v>
      </c>
      <c r="E1247" s="4" t="s">
        <v>1831</v>
      </c>
      <c r="F1247" s="4" t="s">
        <v>1060</v>
      </c>
      <c r="G1247" s="4" t="s">
        <v>8171</v>
      </c>
      <c r="H1247" s="4" t="s">
        <v>1389</v>
      </c>
      <c r="I1247" s="4" t="s">
        <v>1390</v>
      </c>
      <c r="J1247" s="4" t="s">
        <v>8172</v>
      </c>
      <c r="K1247" s="139">
        <v>663390000</v>
      </c>
      <c r="L1247" s="139">
        <v>663390000</v>
      </c>
      <c r="M1247" s="4" t="s">
        <v>6286</v>
      </c>
      <c r="N1247" s="4" t="s">
        <v>2711</v>
      </c>
      <c r="O1247" s="4" t="s">
        <v>3694</v>
      </c>
      <c r="P1247" s="186">
        <f t="shared" si="116"/>
        <v>663390000</v>
      </c>
      <c r="Q1247" s="186">
        <f t="shared" si="119"/>
        <v>0</v>
      </c>
      <c r="R1247" s="4">
        <v>70</v>
      </c>
      <c r="S1247" s="4" t="s">
        <v>70</v>
      </c>
      <c r="T1247" s="4" t="s">
        <v>70</v>
      </c>
      <c r="U1247" s="140">
        <v>45341</v>
      </c>
      <c r="V1247" s="4" t="s">
        <v>1884</v>
      </c>
      <c r="W1247" s="4" t="s">
        <v>1954</v>
      </c>
      <c r="X1247" s="146" t="s">
        <v>70</v>
      </c>
      <c r="Y1247" s="95">
        <v>45353</v>
      </c>
      <c r="Z1247" s="4" t="s">
        <v>1888</v>
      </c>
      <c r="AA1247" s="4" t="s">
        <v>1886</v>
      </c>
      <c r="AB1247" s="141">
        <f t="shared" si="117"/>
        <v>663390000</v>
      </c>
      <c r="AC1247" s="142">
        <f t="shared" si="118"/>
        <v>0</v>
      </c>
      <c r="AD1247" s="4"/>
      <c r="AE1247" s="4" t="s">
        <v>2037</v>
      </c>
      <c r="AF1247" s="252" t="s">
        <v>7986</v>
      </c>
      <c r="AG1247" s="4"/>
      <c r="AH1247" s="4"/>
      <c r="AI1247" s="4"/>
      <c r="AJ1247" s="4"/>
      <c r="AK1247" s="4"/>
      <c r="AL1247" s="95">
        <v>45353</v>
      </c>
    </row>
    <row r="1248" spans="2:38">
      <c r="B1248" s="175" t="s">
        <v>5175</v>
      </c>
      <c r="C1248" s="174" t="s">
        <v>160</v>
      </c>
      <c r="D1248" s="4" t="s">
        <v>2550</v>
      </c>
      <c r="E1248" s="4" t="s">
        <v>1831</v>
      </c>
      <c r="F1248" s="4" t="s">
        <v>1060</v>
      </c>
      <c r="G1248" s="4" t="s">
        <v>8173</v>
      </c>
      <c r="H1248" s="4" t="s">
        <v>1389</v>
      </c>
      <c r="I1248" s="4" t="s">
        <v>1390</v>
      </c>
      <c r="J1248" s="4" t="s">
        <v>8174</v>
      </c>
      <c r="K1248" s="139">
        <v>800004023</v>
      </c>
      <c r="L1248" s="139">
        <v>800004023</v>
      </c>
      <c r="M1248" s="4" t="s">
        <v>6286</v>
      </c>
      <c r="N1248" s="4" t="s">
        <v>1911</v>
      </c>
      <c r="O1248" s="4" t="s">
        <v>3694</v>
      </c>
      <c r="P1248" s="186">
        <f t="shared" si="116"/>
        <v>800004023</v>
      </c>
      <c r="Q1248" s="186">
        <f t="shared" si="119"/>
        <v>0</v>
      </c>
      <c r="R1248" s="4">
        <v>70</v>
      </c>
      <c r="S1248" s="4" t="s">
        <v>70</v>
      </c>
      <c r="T1248" s="4" t="s">
        <v>70</v>
      </c>
      <c r="U1248" s="140">
        <v>45341</v>
      </c>
      <c r="V1248" s="4" t="s">
        <v>1884</v>
      </c>
      <c r="W1248" s="4" t="s">
        <v>1954</v>
      </c>
      <c r="X1248" s="146" t="s">
        <v>70</v>
      </c>
      <c r="Y1248" s="95">
        <v>45353</v>
      </c>
      <c r="Z1248" s="4" t="s">
        <v>1888</v>
      </c>
      <c r="AA1248" s="4" t="s">
        <v>1886</v>
      </c>
      <c r="AB1248" s="141">
        <f t="shared" si="117"/>
        <v>800004023</v>
      </c>
      <c r="AC1248" s="142">
        <f t="shared" si="118"/>
        <v>0</v>
      </c>
      <c r="AD1248" s="4"/>
      <c r="AE1248" s="4" t="s">
        <v>2037</v>
      </c>
      <c r="AF1248" s="252" t="s">
        <v>7986</v>
      </c>
      <c r="AG1248" s="4"/>
      <c r="AH1248" s="4"/>
      <c r="AI1248" s="4"/>
      <c r="AJ1248" s="4"/>
      <c r="AK1248" s="4"/>
      <c r="AL1248" s="95">
        <v>45353</v>
      </c>
    </row>
    <row r="1249" spans="2:38">
      <c r="B1249" s="175" t="s">
        <v>5175</v>
      </c>
      <c r="C1249" s="174" t="s">
        <v>160</v>
      </c>
      <c r="D1249" s="4" t="s">
        <v>2550</v>
      </c>
      <c r="E1249" s="4" t="s">
        <v>1831</v>
      </c>
      <c r="F1249" s="4" t="s">
        <v>1060</v>
      </c>
      <c r="G1249" s="4" t="s">
        <v>8175</v>
      </c>
      <c r="H1249" s="4" t="s">
        <v>1389</v>
      </c>
      <c r="I1249" s="4" t="s">
        <v>1390</v>
      </c>
      <c r="J1249" s="4" t="s">
        <v>8176</v>
      </c>
      <c r="K1249" s="139">
        <v>500000000</v>
      </c>
      <c r="L1249" s="139">
        <v>500000000</v>
      </c>
      <c r="M1249" s="4" t="s">
        <v>6286</v>
      </c>
      <c r="N1249" s="4" t="s">
        <v>1911</v>
      </c>
      <c r="O1249" s="4" t="s">
        <v>3709</v>
      </c>
      <c r="P1249" s="186">
        <f t="shared" si="116"/>
        <v>500000000</v>
      </c>
      <c r="Q1249" s="186">
        <f t="shared" si="119"/>
        <v>0</v>
      </c>
      <c r="R1249" s="4">
        <v>70</v>
      </c>
      <c r="S1249" s="4" t="s">
        <v>70</v>
      </c>
      <c r="T1249" s="4" t="s">
        <v>70</v>
      </c>
      <c r="U1249" s="140">
        <v>45341</v>
      </c>
      <c r="V1249" s="4" t="s">
        <v>1884</v>
      </c>
      <c r="W1249" s="4" t="s">
        <v>1954</v>
      </c>
      <c r="X1249" s="146" t="s">
        <v>70</v>
      </c>
      <c r="Y1249" s="95">
        <v>45353</v>
      </c>
      <c r="Z1249" s="4" t="s">
        <v>1888</v>
      </c>
      <c r="AA1249" s="4" t="s">
        <v>1886</v>
      </c>
      <c r="AB1249" s="141">
        <f t="shared" si="117"/>
        <v>500000000</v>
      </c>
      <c r="AC1249" s="142">
        <f t="shared" si="118"/>
        <v>0</v>
      </c>
      <c r="AD1249" s="4"/>
      <c r="AE1249" s="4" t="s">
        <v>2037</v>
      </c>
      <c r="AF1249" s="252" t="s">
        <v>7986</v>
      </c>
      <c r="AG1249" s="4"/>
      <c r="AH1249" s="4"/>
      <c r="AI1249" s="4"/>
      <c r="AJ1249" s="4"/>
      <c r="AK1249" s="4"/>
      <c r="AL1249" s="95">
        <v>45353</v>
      </c>
    </row>
    <row r="1250" spans="2:38">
      <c r="B1250" s="175" t="s">
        <v>5175</v>
      </c>
      <c r="C1250" s="174" t="s">
        <v>160</v>
      </c>
      <c r="D1250" s="4" t="s">
        <v>2550</v>
      </c>
      <c r="E1250" s="4" t="s">
        <v>1831</v>
      </c>
      <c r="F1250" s="4" t="s">
        <v>1060</v>
      </c>
      <c r="G1250" s="4" t="s">
        <v>8177</v>
      </c>
      <c r="H1250" s="4" t="s">
        <v>1389</v>
      </c>
      <c r="I1250" s="4" t="s">
        <v>1390</v>
      </c>
      <c r="J1250" s="4" t="s">
        <v>8178</v>
      </c>
      <c r="K1250" s="139">
        <v>663390000</v>
      </c>
      <c r="L1250" s="139">
        <v>663390000</v>
      </c>
      <c r="M1250" s="4" t="s">
        <v>6286</v>
      </c>
      <c r="N1250" s="4" t="s">
        <v>2715</v>
      </c>
      <c r="O1250" s="4" t="s">
        <v>2697</v>
      </c>
      <c r="P1250" s="186">
        <f t="shared" si="116"/>
        <v>663390000</v>
      </c>
      <c r="Q1250" s="186">
        <f t="shared" si="119"/>
        <v>0</v>
      </c>
      <c r="R1250" s="4">
        <v>70</v>
      </c>
      <c r="S1250" s="4" t="s">
        <v>70</v>
      </c>
      <c r="T1250" s="4" t="s">
        <v>70</v>
      </c>
      <c r="U1250" s="140">
        <v>45341</v>
      </c>
      <c r="V1250" s="4" t="s">
        <v>1884</v>
      </c>
      <c r="W1250" s="4" t="s">
        <v>1954</v>
      </c>
      <c r="X1250" s="146" t="s">
        <v>70</v>
      </c>
      <c r="Y1250" s="95">
        <v>45353</v>
      </c>
      <c r="Z1250" s="4" t="s">
        <v>1888</v>
      </c>
      <c r="AA1250" s="4" t="s">
        <v>1886</v>
      </c>
      <c r="AB1250" s="141">
        <f t="shared" si="117"/>
        <v>663390000</v>
      </c>
      <c r="AC1250" s="142">
        <f t="shared" si="118"/>
        <v>0</v>
      </c>
      <c r="AD1250" s="4"/>
      <c r="AE1250" s="4" t="s">
        <v>2037</v>
      </c>
      <c r="AF1250" s="252" t="s">
        <v>7986</v>
      </c>
      <c r="AG1250" s="4"/>
      <c r="AH1250" s="4"/>
      <c r="AI1250" s="4"/>
      <c r="AJ1250" s="4"/>
      <c r="AK1250" s="4"/>
      <c r="AL1250" s="95">
        <v>45353</v>
      </c>
    </row>
    <row r="1251" spans="2:38">
      <c r="B1251" s="175" t="s">
        <v>5175</v>
      </c>
      <c r="C1251" s="174" t="s">
        <v>160</v>
      </c>
      <c r="D1251" s="4" t="s">
        <v>2550</v>
      </c>
      <c r="E1251" s="4" t="s">
        <v>1831</v>
      </c>
      <c r="F1251" s="4" t="s">
        <v>1060</v>
      </c>
      <c r="G1251" s="4" t="s">
        <v>8179</v>
      </c>
      <c r="H1251" s="4" t="s">
        <v>1389</v>
      </c>
      <c r="I1251" s="4" t="s">
        <v>1390</v>
      </c>
      <c r="J1251" s="4" t="s">
        <v>8180</v>
      </c>
      <c r="K1251" s="139">
        <v>2501297600</v>
      </c>
      <c r="L1251" s="139">
        <v>2501297600</v>
      </c>
      <c r="M1251" s="4" t="s">
        <v>6286</v>
      </c>
      <c r="N1251" s="4" t="s">
        <v>4225</v>
      </c>
      <c r="O1251" s="4" t="s">
        <v>6886</v>
      </c>
      <c r="P1251" s="186">
        <f t="shared" si="116"/>
        <v>2501297600</v>
      </c>
      <c r="Q1251" s="186">
        <f t="shared" si="119"/>
        <v>0</v>
      </c>
      <c r="R1251" s="4">
        <v>70</v>
      </c>
      <c r="S1251" s="4" t="s">
        <v>70</v>
      </c>
      <c r="T1251" s="4" t="s">
        <v>70</v>
      </c>
      <c r="U1251" s="140">
        <v>45341</v>
      </c>
      <c r="V1251" s="4" t="s">
        <v>1884</v>
      </c>
      <c r="W1251" s="4" t="s">
        <v>1954</v>
      </c>
      <c r="X1251" s="146" t="s">
        <v>70</v>
      </c>
      <c r="Y1251" s="95">
        <v>45353</v>
      </c>
      <c r="Z1251" s="4" t="s">
        <v>1888</v>
      </c>
      <c r="AA1251" s="4" t="s">
        <v>1886</v>
      </c>
      <c r="AB1251" s="141">
        <f t="shared" si="117"/>
        <v>2501297600</v>
      </c>
      <c r="AC1251" s="142">
        <f t="shared" si="118"/>
        <v>0</v>
      </c>
      <c r="AD1251" s="4"/>
      <c r="AE1251" s="4" t="s">
        <v>2037</v>
      </c>
      <c r="AF1251" s="252" t="s">
        <v>7986</v>
      </c>
      <c r="AG1251" s="4"/>
      <c r="AH1251" s="4"/>
      <c r="AI1251" s="4"/>
      <c r="AJ1251" s="4"/>
      <c r="AK1251" s="4"/>
      <c r="AL1251" s="95">
        <v>45353</v>
      </c>
    </row>
    <row r="1252" spans="2:38">
      <c r="B1252" s="175" t="s">
        <v>5175</v>
      </c>
      <c r="C1252" s="174" t="s">
        <v>160</v>
      </c>
      <c r="D1252" s="4" t="s">
        <v>2550</v>
      </c>
      <c r="E1252" s="4" t="s">
        <v>1831</v>
      </c>
      <c r="F1252" s="4" t="s">
        <v>1060</v>
      </c>
      <c r="G1252" s="4" t="s">
        <v>8181</v>
      </c>
      <c r="H1252" s="4" t="s">
        <v>1389</v>
      </c>
      <c r="I1252" s="4" t="s">
        <v>1390</v>
      </c>
      <c r="J1252" s="4" t="s">
        <v>8182</v>
      </c>
      <c r="K1252" s="139">
        <v>1459000000</v>
      </c>
      <c r="L1252" s="139">
        <v>1459000000</v>
      </c>
      <c r="M1252" s="4" t="s">
        <v>6286</v>
      </c>
      <c r="N1252" s="4" t="s">
        <v>4225</v>
      </c>
      <c r="O1252" s="4" t="s">
        <v>6886</v>
      </c>
      <c r="P1252" s="186">
        <f t="shared" si="116"/>
        <v>1459000000</v>
      </c>
      <c r="Q1252" s="186">
        <f t="shared" si="119"/>
        <v>0</v>
      </c>
      <c r="R1252" s="4">
        <v>70</v>
      </c>
      <c r="S1252" s="4" t="s">
        <v>70</v>
      </c>
      <c r="T1252" s="4" t="s">
        <v>70</v>
      </c>
      <c r="U1252" s="140">
        <v>45341</v>
      </c>
      <c r="V1252" s="4" t="s">
        <v>1884</v>
      </c>
      <c r="W1252" s="4" t="s">
        <v>1954</v>
      </c>
      <c r="X1252" s="146" t="s">
        <v>70</v>
      </c>
      <c r="Y1252" s="95">
        <v>45353</v>
      </c>
      <c r="Z1252" s="4" t="s">
        <v>1888</v>
      </c>
      <c r="AA1252" s="4" t="s">
        <v>1886</v>
      </c>
      <c r="AB1252" s="141">
        <f t="shared" si="117"/>
        <v>1459000000</v>
      </c>
      <c r="AC1252" s="142">
        <f t="shared" si="118"/>
        <v>0</v>
      </c>
      <c r="AD1252" s="4"/>
      <c r="AE1252" s="4" t="s">
        <v>2037</v>
      </c>
      <c r="AF1252" s="252" t="s">
        <v>7986</v>
      </c>
      <c r="AG1252" s="4"/>
      <c r="AH1252" s="4"/>
      <c r="AI1252" s="4"/>
      <c r="AJ1252" s="4"/>
      <c r="AK1252" s="4"/>
      <c r="AL1252" s="95">
        <v>45353</v>
      </c>
    </row>
    <row r="1253" spans="2:38">
      <c r="B1253" s="175" t="s">
        <v>5175</v>
      </c>
      <c r="C1253" s="174" t="s">
        <v>160</v>
      </c>
      <c r="D1253" s="4" t="s">
        <v>2550</v>
      </c>
      <c r="E1253" s="4" t="s">
        <v>1831</v>
      </c>
      <c r="F1253" s="4" t="s">
        <v>1060</v>
      </c>
      <c r="G1253" s="4" t="s">
        <v>8183</v>
      </c>
      <c r="H1253" s="4" t="s">
        <v>1389</v>
      </c>
      <c r="I1253" s="4" t="s">
        <v>1390</v>
      </c>
      <c r="J1253" s="4" t="s">
        <v>8184</v>
      </c>
      <c r="K1253" s="139">
        <v>5749297180</v>
      </c>
      <c r="L1253" s="139">
        <v>5749297180</v>
      </c>
      <c r="M1253" s="4" t="s">
        <v>6286</v>
      </c>
      <c r="N1253" s="4" t="s">
        <v>2656</v>
      </c>
      <c r="O1253" s="4" t="s">
        <v>8185</v>
      </c>
      <c r="P1253" s="186">
        <f t="shared" si="116"/>
        <v>5749297180</v>
      </c>
      <c r="Q1253" s="186">
        <f t="shared" si="119"/>
        <v>0</v>
      </c>
      <c r="R1253" s="4">
        <v>70</v>
      </c>
      <c r="S1253" s="4" t="s">
        <v>70</v>
      </c>
      <c r="T1253" s="4" t="s">
        <v>70</v>
      </c>
      <c r="U1253" s="140">
        <v>45341</v>
      </c>
      <c r="V1253" s="4" t="s">
        <v>1884</v>
      </c>
      <c r="W1253" s="4" t="s">
        <v>1954</v>
      </c>
      <c r="X1253" s="146" t="s">
        <v>70</v>
      </c>
      <c r="Y1253" s="95">
        <v>45353</v>
      </c>
      <c r="Z1253" s="4" t="s">
        <v>1888</v>
      </c>
      <c r="AA1253" s="4" t="s">
        <v>1886</v>
      </c>
      <c r="AB1253" s="141">
        <f t="shared" si="117"/>
        <v>5749297180</v>
      </c>
      <c r="AC1253" s="142">
        <f t="shared" si="118"/>
        <v>0</v>
      </c>
      <c r="AD1253" s="4"/>
      <c r="AE1253" s="4" t="s">
        <v>2037</v>
      </c>
      <c r="AF1253" s="252" t="s">
        <v>7986</v>
      </c>
      <c r="AG1253" s="4"/>
      <c r="AH1253" s="4"/>
      <c r="AI1253" s="4"/>
      <c r="AJ1253" s="4"/>
      <c r="AK1253" s="4"/>
      <c r="AL1253" s="95">
        <v>45353</v>
      </c>
    </row>
    <row r="1254" spans="2:38">
      <c r="B1254" s="175" t="s">
        <v>5175</v>
      </c>
      <c r="C1254" s="174" t="s">
        <v>160</v>
      </c>
      <c r="D1254" s="4" t="s">
        <v>2550</v>
      </c>
      <c r="E1254" s="4" t="s">
        <v>1831</v>
      </c>
      <c r="F1254" s="4" t="s">
        <v>1060</v>
      </c>
      <c r="G1254" s="4" t="s">
        <v>8186</v>
      </c>
      <c r="H1254" s="4" t="s">
        <v>1389</v>
      </c>
      <c r="I1254" s="4" t="s">
        <v>1390</v>
      </c>
      <c r="J1254" s="4" t="s">
        <v>8187</v>
      </c>
      <c r="K1254" s="139">
        <v>5300796740</v>
      </c>
      <c r="L1254" s="139">
        <v>5300796740</v>
      </c>
      <c r="M1254" s="4" t="s">
        <v>6286</v>
      </c>
      <c r="N1254" s="4" t="s">
        <v>2656</v>
      </c>
      <c r="O1254" s="4" t="s">
        <v>8185</v>
      </c>
      <c r="P1254" s="186">
        <f t="shared" si="116"/>
        <v>5300796740</v>
      </c>
      <c r="Q1254" s="186">
        <f t="shared" si="119"/>
        <v>0</v>
      </c>
      <c r="R1254" s="4">
        <v>70</v>
      </c>
      <c r="S1254" s="4" t="s">
        <v>70</v>
      </c>
      <c r="T1254" s="4" t="s">
        <v>70</v>
      </c>
      <c r="U1254" s="140">
        <v>45341</v>
      </c>
      <c r="V1254" s="4" t="s">
        <v>1884</v>
      </c>
      <c r="W1254" s="4" t="s">
        <v>1954</v>
      </c>
      <c r="X1254" s="146" t="s">
        <v>70</v>
      </c>
      <c r="Y1254" s="95">
        <v>45353</v>
      </c>
      <c r="Z1254" s="4" t="s">
        <v>1888</v>
      </c>
      <c r="AA1254" s="4" t="s">
        <v>1886</v>
      </c>
      <c r="AB1254" s="141">
        <f t="shared" si="117"/>
        <v>5300796740</v>
      </c>
      <c r="AC1254" s="142">
        <f t="shared" si="118"/>
        <v>0</v>
      </c>
      <c r="AD1254" s="4"/>
      <c r="AE1254" s="4" t="s">
        <v>2037</v>
      </c>
      <c r="AF1254" s="252" t="s">
        <v>7986</v>
      </c>
      <c r="AG1254" s="4"/>
      <c r="AH1254" s="4"/>
      <c r="AI1254" s="4"/>
      <c r="AJ1254" s="4"/>
      <c r="AK1254" s="4"/>
      <c r="AL1254" s="95">
        <v>45353</v>
      </c>
    </row>
    <row r="1255" spans="2:38">
      <c r="B1255" s="175" t="s">
        <v>5175</v>
      </c>
      <c r="C1255" s="174" t="s">
        <v>160</v>
      </c>
      <c r="D1255" s="4" t="s">
        <v>2550</v>
      </c>
      <c r="E1255" s="4" t="s">
        <v>1831</v>
      </c>
      <c r="F1255" s="4" t="s">
        <v>1060</v>
      </c>
      <c r="G1255" s="4" t="s">
        <v>8188</v>
      </c>
      <c r="H1255" s="4" t="s">
        <v>1389</v>
      </c>
      <c r="I1255" s="4" t="s">
        <v>1390</v>
      </c>
      <c r="J1255" s="4" t="s">
        <v>8189</v>
      </c>
      <c r="K1255" s="139">
        <v>6200320800</v>
      </c>
      <c r="L1255" s="139">
        <v>6200320800</v>
      </c>
      <c r="M1255" s="4" t="s">
        <v>6286</v>
      </c>
      <c r="N1255" s="4" t="s">
        <v>2572</v>
      </c>
      <c r="O1255" s="4" t="s">
        <v>2755</v>
      </c>
      <c r="P1255" s="186">
        <f t="shared" si="116"/>
        <v>6200320800</v>
      </c>
      <c r="Q1255" s="186">
        <f t="shared" si="119"/>
        <v>0</v>
      </c>
      <c r="R1255" s="4">
        <v>70</v>
      </c>
      <c r="S1255" s="4" t="s">
        <v>70</v>
      </c>
      <c r="T1255" s="4" t="s">
        <v>70</v>
      </c>
      <c r="U1255" s="140">
        <v>45341</v>
      </c>
      <c r="V1255" s="4" t="s">
        <v>1884</v>
      </c>
      <c r="W1255" s="4" t="s">
        <v>1954</v>
      </c>
      <c r="X1255" s="146" t="s">
        <v>70</v>
      </c>
      <c r="Y1255" s="95">
        <v>45353</v>
      </c>
      <c r="Z1255" s="4" t="s">
        <v>1888</v>
      </c>
      <c r="AA1255" s="4" t="s">
        <v>1886</v>
      </c>
      <c r="AB1255" s="141">
        <f t="shared" si="117"/>
        <v>6200320800</v>
      </c>
      <c r="AC1255" s="142">
        <f t="shared" si="118"/>
        <v>0</v>
      </c>
      <c r="AD1255" s="4"/>
      <c r="AE1255" s="4" t="s">
        <v>2037</v>
      </c>
      <c r="AF1255" s="252" t="s">
        <v>7986</v>
      </c>
      <c r="AG1255" s="4"/>
      <c r="AH1255" s="4"/>
      <c r="AI1255" s="4"/>
      <c r="AJ1255" s="4"/>
      <c r="AK1255" s="4"/>
      <c r="AL1255" s="95">
        <v>45353</v>
      </c>
    </row>
    <row r="1256" spans="2:38">
      <c r="B1256" s="175" t="s">
        <v>5175</v>
      </c>
      <c r="C1256" s="174" t="s">
        <v>160</v>
      </c>
      <c r="D1256" s="4" t="s">
        <v>2550</v>
      </c>
      <c r="E1256" s="4" t="s">
        <v>1831</v>
      </c>
      <c r="F1256" s="4" t="s">
        <v>1060</v>
      </c>
      <c r="G1256" s="4" t="s">
        <v>8190</v>
      </c>
      <c r="H1256" s="4" t="s">
        <v>1389</v>
      </c>
      <c r="I1256" s="4" t="s">
        <v>1390</v>
      </c>
      <c r="J1256" s="4" t="s">
        <v>8191</v>
      </c>
      <c r="K1256" s="139">
        <v>4778741700</v>
      </c>
      <c r="L1256" s="139">
        <v>4778741700</v>
      </c>
      <c r="M1256" s="4" t="s">
        <v>6286</v>
      </c>
      <c r="N1256" s="4" t="s">
        <v>3210</v>
      </c>
      <c r="O1256" s="4" t="s">
        <v>4371</v>
      </c>
      <c r="P1256" s="186">
        <f t="shared" si="116"/>
        <v>4778741700</v>
      </c>
      <c r="Q1256" s="186">
        <f t="shared" si="119"/>
        <v>0</v>
      </c>
      <c r="R1256" s="4">
        <v>70</v>
      </c>
      <c r="S1256" s="4" t="s">
        <v>70</v>
      </c>
      <c r="T1256" s="4" t="s">
        <v>70</v>
      </c>
      <c r="U1256" s="140">
        <v>45341</v>
      </c>
      <c r="V1256" s="4" t="s">
        <v>1884</v>
      </c>
      <c r="W1256" s="4" t="s">
        <v>1954</v>
      </c>
      <c r="X1256" s="146" t="s">
        <v>70</v>
      </c>
      <c r="Y1256" s="95">
        <v>45353</v>
      </c>
      <c r="Z1256" s="4" t="s">
        <v>1888</v>
      </c>
      <c r="AA1256" s="4" t="s">
        <v>1886</v>
      </c>
      <c r="AB1256" s="141">
        <f t="shared" si="117"/>
        <v>4778741700</v>
      </c>
      <c r="AC1256" s="142">
        <f t="shared" si="118"/>
        <v>0</v>
      </c>
      <c r="AD1256" s="4"/>
      <c r="AE1256" s="4" t="s">
        <v>2037</v>
      </c>
      <c r="AF1256" s="252" t="s">
        <v>7986</v>
      </c>
      <c r="AG1256" s="4"/>
      <c r="AH1256" s="4"/>
      <c r="AI1256" s="4"/>
      <c r="AJ1256" s="4"/>
      <c r="AK1256" s="4"/>
      <c r="AL1256" s="95">
        <v>45353</v>
      </c>
    </row>
    <row r="1257" spans="2:38">
      <c r="B1257" s="175" t="s">
        <v>5175</v>
      </c>
      <c r="C1257" s="174" t="s">
        <v>160</v>
      </c>
      <c r="D1257" s="4" t="s">
        <v>2550</v>
      </c>
      <c r="E1257" s="4" t="s">
        <v>1831</v>
      </c>
      <c r="F1257" s="4" t="s">
        <v>1060</v>
      </c>
      <c r="G1257" s="4" t="s">
        <v>8192</v>
      </c>
      <c r="H1257" s="4" t="s">
        <v>1389</v>
      </c>
      <c r="I1257" s="4" t="s">
        <v>1390</v>
      </c>
      <c r="J1257" s="4" t="s">
        <v>8193</v>
      </c>
      <c r="K1257" s="139">
        <v>1782373944</v>
      </c>
      <c r="L1257" s="139">
        <v>1782373944</v>
      </c>
      <c r="M1257" s="4" t="s">
        <v>6286</v>
      </c>
      <c r="N1257" s="4" t="s">
        <v>3210</v>
      </c>
      <c r="O1257" s="4" t="s">
        <v>4371</v>
      </c>
      <c r="P1257" s="186">
        <f t="shared" si="116"/>
        <v>1782373944</v>
      </c>
      <c r="Q1257" s="186">
        <f t="shared" si="119"/>
        <v>0</v>
      </c>
      <c r="R1257" s="4">
        <v>70</v>
      </c>
      <c r="S1257" s="4" t="s">
        <v>70</v>
      </c>
      <c r="T1257" s="4" t="s">
        <v>70</v>
      </c>
      <c r="U1257" s="140">
        <v>45341</v>
      </c>
      <c r="V1257" s="4" t="s">
        <v>1884</v>
      </c>
      <c r="W1257" s="4" t="s">
        <v>1954</v>
      </c>
      <c r="X1257" s="146" t="s">
        <v>70</v>
      </c>
      <c r="Y1257" s="95">
        <v>45353</v>
      </c>
      <c r="Z1257" s="4" t="s">
        <v>1888</v>
      </c>
      <c r="AA1257" s="4" t="s">
        <v>1886</v>
      </c>
      <c r="AB1257" s="141">
        <f t="shared" si="117"/>
        <v>1782373944</v>
      </c>
      <c r="AC1257" s="142">
        <f t="shared" si="118"/>
        <v>0</v>
      </c>
      <c r="AD1257" s="4"/>
      <c r="AE1257" s="4" t="s">
        <v>2037</v>
      </c>
      <c r="AF1257" s="252" t="s">
        <v>7986</v>
      </c>
      <c r="AG1257" s="4"/>
      <c r="AH1257" s="4"/>
      <c r="AI1257" s="4"/>
      <c r="AJ1257" s="4"/>
      <c r="AK1257" s="4"/>
      <c r="AL1257" s="95">
        <v>45353</v>
      </c>
    </row>
    <row r="1258" spans="2:38">
      <c r="B1258" s="175" t="s">
        <v>5175</v>
      </c>
      <c r="C1258" s="174" t="s">
        <v>160</v>
      </c>
      <c r="D1258" s="4" t="s">
        <v>2550</v>
      </c>
      <c r="E1258" s="4" t="s">
        <v>1831</v>
      </c>
      <c r="F1258" s="4" t="s">
        <v>1060</v>
      </c>
      <c r="G1258" s="4" t="s">
        <v>8194</v>
      </c>
      <c r="H1258" s="4" t="s">
        <v>1389</v>
      </c>
      <c r="I1258" s="4" t="s">
        <v>1390</v>
      </c>
      <c r="J1258" s="4" t="s">
        <v>8195</v>
      </c>
      <c r="K1258" s="139">
        <v>1400286700</v>
      </c>
      <c r="L1258" s="139">
        <v>1400286700</v>
      </c>
      <c r="M1258" s="4" t="s">
        <v>6286</v>
      </c>
      <c r="N1258" s="4" t="s">
        <v>3324</v>
      </c>
      <c r="O1258" s="4" t="s">
        <v>5625</v>
      </c>
      <c r="P1258" s="186">
        <f t="shared" si="116"/>
        <v>1400286700</v>
      </c>
      <c r="Q1258" s="186">
        <f t="shared" si="119"/>
        <v>0</v>
      </c>
      <c r="R1258" s="4">
        <v>70</v>
      </c>
      <c r="S1258" s="4" t="s">
        <v>70</v>
      </c>
      <c r="T1258" s="4" t="s">
        <v>70</v>
      </c>
      <c r="U1258" s="140">
        <v>45341</v>
      </c>
      <c r="V1258" s="4" t="s">
        <v>1884</v>
      </c>
      <c r="W1258" s="4" t="s">
        <v>1954</v>
      </c>
      <c r="X1258" s="146" t="s">
        <v>70</v>
      </c>
      <c r="Y1258" s="95">
        <v>45353</v>
      </c>
      <c r="Z1258" s="4" t="s">
        <v>1888</v>
      </c>
      <c r="AA1258" s="4" t="s">
        <v>1886</v>
      </c>
      <c r="AB1258" s="141">
        <f t="shared" si="117"/>
        <v>1400286700</v>
      </c>
      <c r="AC1258" s="142">
        <f t="shared" si="118"/>
        <v>0</v>
      </c>
      <c r="AD1258" s="4"/>
      <c r="AE1258" s="4" t="s">
        <v>2037</v>
      </c>
      <c r="AF1258" s="252" t="s">
        <v>7986</v>
      </c>
      <c r="AG1258" s="4"/>
      <c r="AH1258" s="4"/>
      <c r="AI1258" s="4"/>
      <c r="AJ1258" s="4"/>
      <c r="AK1258" s="4"/>
      <c r="AL1258" s="95">
        <v>45353</v>
      </c>
    </row>
    <row r="1259" spans="2:38">
      <c r="B1259" s="175" t="s">
        <v>5175</v>
      </c>
      <c r="C1259" s="174" t="s">
        <v>160</v>
      </c>
      <c r="D1259" s="4" t="s">
        <v>2550</v>
      </c>
      <c r="E1259" s="4" t="s">
        <v>1831</v>
      </c>
      <c r="F1259" s="4" t="s">
        <v>1060</v>
      </c>
      <c r="G1259" s="4" t="s">
        <v>8196</v>
      </c>
      <c r="H1259" s="4" t="s">
        <v>1389</v>
      </c>
      <c r="I1259" s="4" t="s">
        <v>1390</v>
      </c>
      <c r="J1259" s="4" t="s">
        <v>8197</v>
      </c>
      <c r="K1259" s="139">
        <v>3400002720</v>
      </c>
      <c r="L1259" s="139">
        <v>3400002720</v>
      </c>
      <c r="M1259" s="4" t="s">
        <v>6286</v>
      </c>
      <c r="N1259" s="4" t="s">
        <v>2592</v>
      </c>
      <c r="O1259" s="4" t="s">
        <v>3284</v>
      </c>
      <c r="P1259" s="186">
        <f t="shared" si="116"/>
        <v>3400002720</v>
      </c>
      <c r="Q1259" s="186">
        <f t="shared" si="119"/>
        <v>0</v>
      </c>
      <c r="R1259" s="4">
        <v>70</v>
      </c>
      <c r="S1259" s="4" t="s">
        <v>70</v>
      </c>
      <c r="T1259" s="4" t="s">
        <v>70</v>
      </c>
      <c r="U1259" s="140">
        <v>45341</v>
      </c>
      <c r="V1259" s="4" t="s">
        <v>1884</v>
      </c>
      <c r="W1259" s="4" t="s">
        <v>1954</v>
      </c>
      <c r="X1259" s="146" t="s">
        <v>70</v>
      </c>
      <c r="Y1259" s="95">
        <v>45353</v>
      </c>
      <c r="Z1259" s="4" t="s">
        <v>1888</v>
      </c>
      <c r="AA1259" s="4" t="s">
        <v>1886</v>
      </c>
      <c r="AB1259" s="141">
        <f t="shared" si="117"/>
        <v>3400002720</v>
      </c>
      <c r="AC1259" s="142">
        <f t="shared" si="118"/>
        <v>0</v>
      </c>
      <c r="AD1259" s="4"/>
      <c r="AE1259" s="4" t="s">
        <v>2037</v>
      </c>
      <c r="AF1259" s="252" t="s">
        <v>7986</v>
      </c>
      <c r="AG1259" s="4"/>
      <c r="AH1259" s="4"/>
      <c r="AI1259" s="4"/>
      <c r="AJ1259" s="4"/>
      <c r="AK1259" s="4"/>
      <c r="AL1259" s="95">
        <v>45353</v>
      </c>
    </row>
    <row r="1260" spans="2:38">
      <c r="B1260" s="175" t="s">
        <v>5175</v>
      </c>
      <c r="C1260" s="174" t="s">
        <v>160</v>
      </c>
      <c r="D1260" s="4" t="s">
        <v>2550</v>
      </c>
      <c r="E1260" s="4" t="s">
        <v>1831</v>
      </c>
      <c r="F1260" s="4" t="s">
        <v>1060</v>
      </c>
      <c r="G1260" s="4" t="s">
        <v>8198</v>
      </c>
      <c r="H1260" s="4" t="s">
        <v>1389</v>
      </c>
      <c r="I1260" s="4" t="s">
        <v>1390</v>
      </c>
      <c r="J1260" s="4" t="s">
        <v>8199</v>
      </c>
      <c r="K1260" s="139">
        <v>4000008282</v>
      </c>
      <c r="L1260" s="139">
        <v>4000008282</v>
      </c>
      <c r="M1260" s="4" t="s">
        <v>6286</v>
      </c>
      <c r="N1260" s="4" t="s">
        <v>5596</v>
      </c>
      <c r="O1260" s="4" t="s">
        <v>3142</v>
      </c>
      <c r="P1260" s="186">
        <f t="shared" si="116"/>
        <v>4000008282</v>
      </c>
      <c r="Q1260" s="186">
        <f t="shared" si="119"/>
        <v>0</v>
      </c>
      <c r="R1260" s="4">
        <v>70</v>
      </c>
      <c r="S1260" s="4" t="s">
        <v>70</v>
      </c>
      <c r="T1260" s="4" t="s">
        <v>70</v>
      </c>
      <c r="U1260" s="140">
        <v>45341</v>
      </c>
      <c r="V1260" s="4" t="s">
        <v>1884</v>
      </c>
      <c r="W1260" s="4" t="s">
        <v>1954</v>
      </c>
      <c r="X1260" s="146" t="s">
        <v>70</v>
      </c>
      <c r="Y1260" s="95">
        <v>45353</v>
      </c>
      <c r="Z1260" s="4" t="s">
        <v>1888</v>
      </c>
      <c r="AA1260" s="4" t="s">
        <v>1886</v>
      </c>
      <c r="AB1260" s="141">
        <f t="shared" si="117"/>
        <v>4000008282</v>
      </c>
      <c r="AC1260" s="142">
        <f t="shared" si="118"/>
        <v>0</v>
      </c>
      <c r="AD1260" s="4"/>
      <c r="AE1260" s="4" t="s">
        <v>2037</v>
      </c>
      <c r="AF1260" s="252" t="s">
        <v>7986</v>
      </c>
      <c r="AG1260" s="4"/>
      <c r="AH1260" s="4"/>
      <c r="AI1260" s="4"/>
      <c r="AJ1260" s="4"/>
      <c r="AK1260" s="4"/>
      <c r="AL1260" s="95">
        <v>45353</v>
      </c>
    </row>
    <row r="1261" spans="2:38">
      <c r="B1261" s="175" t="s">
        <v>5175</v>
      </c>
      <c r="C1261" s="174" t="s">
        <v>160</v>
      </c>
      <c r="D1261" s="4" t="s">
        <v>2550</v>
      </c>
      <c r="E1261" s="4" t="s">
        <v>1831</v>
      </c>
      <c r="F1261" s="4" t="s">
        <v>1060</v>
      </c>
      <c r="G1261" s="4" t="s">
        <v>8200</v>
      </c>
      <c r="H1261" s="4" t="s">
        <v>1389</v>
      </c>
      <c r="I1261" s="4" t="s">
        <v>1390</v>
      </c>
      <c r="J1261" s="4" t="s">
        <v>8201</v>
      </c>
      <c r="K1261" s="139">
        <v>3500731695</v>
      </c>
      <c r="L1261" s="139">
        <v>3500731695</v>
      </c>
      <c r="M1261" s="4" t="s">
        <v>6286</v>
      </c>
      <c r="N1261" s="4" t="s">
        <v>5596</v>
      </c>
      <c r="O1261" s="4" t="s">
        <v>3142</v>
      </c>
      <c r="P1261" s="186">
        <f t="shared" si="116"/>
        <v>3500731695</v>
      </c>
      <c r="Q1261" s="186">
        <f t="shared" si="119"/>
        <v>0</v>
      </c>
      <c r="R1261" s="4">
        <v>70</v>
      </c>
      <c r="S1261" s="4" t="s">
        <v>70</v>
      </c>
      <c r="T1261" s="4" t="s">
        <v>70</v>
      </c>
      <c r="U1261" s="140">
        <v>45341</v>
      </c>
      <c r="V1261" s="4" t="s">
        <v>1884</v>
      </c>
      <c r="W1261" s="4" t="s">
        <v>1954</v>
      </c>
      <c r="X1261" s="146" t="s">
        <v>70</v>
      </c>
      <c r="Y1261" s="95">
        <v>45353</v>
      </c>
      <c r="Z1261" s="4" t="s">
        <v>1888</v>
      </c>
      <c r="AA1261" s="4" t="s">
        <v>1886</v>
      </c>
      <c r="AB1261" s="141">
        <f t="shared" si="117"/>
        <v>3500731695</v>
      </c>
      <c r="AC1261" s="142">
        <f t="shared" si="118"/>
        <v>0</v>
      </c>
      <c r="AD1261" s="4"/>
      <c r="AE1261" s="4" t="s">
        <v>2037</v>
      </c>
      <c r="AF1261" s="252" t="s">
        <v>7986</v>
      </c>
      <c r="AG1261" s="4"/>
      <c r="AH1261" s="4"/>
      <c r="AI1261" s="4"/>
      <c r="AJ1261" s="4"/>
      <c r="AK1261" s="4"/>
      <c r="AL1261" s="95">
        <v>45353</v>
      </c>
    </row>
    <row r="1262" spans="2:38">
      <c r="B1262" s="175" t="s">
        <v>5175</v>
      </c>
      <c r="C1262" s="174" t="s">
        <v>160</v>
      </c>
      <c r="D1262" s="4" t="s">
        <v>2550</v>
      </c>
      <c r="E1262" s="4" t="s">
        <v>1831</v>
      </c>
      <c r="F1262" s="4" t="s">
        <v>1060</v>
      </c>
      <c r="G1262" s="4" t="s">
        <v>8202</v>
      </c>
      <c r="H1262" s="4" t="s">
        <v>1389</v>
      </c>
      <c r="I1262" s="4" t="s">
        <v>1390</v>
      </c>
      <c r="J1262" s="4" t="s">
        <v>8203</v>
      </c>
      <c r="K1262" s="139">
        <v>3300013565</v>
      </c>
      <c r="L1262" s="139">
        <v>3300013565</v>
      </c>
      <c r="M1262" s="4" t="s">
        <v>6286</v>
      </c>
      <c r="N1262" s="4" t="s">
        <v>2645</v>
      </c>
      <c r="O1262" s="4" t="s">
        <v>2625</v>
      </c>
      <c r="P1262" s="186">
        <f t="shared" si="116"/>
        <v>3300013565</v>
      </c>
      <c r="Q1262" s="186">
        <f t="shared" si="119"/>
        <v>0</v>
      </c>
      <c r="R1262" s="4">
        <v>70</v>
      </c>
      <c r="S1262" s="4" t="s">
        <v>70</v>
      </c>
      <c r="T1262" s="4" t="s">
        <v>70</v>
      </c>
      <c r="U1262" s="140">
        <v>45341</v>
      </c>
      <c r="V1262" s="4" t="s">
        <v>1884</v>
      </c>
      <c r="W1262" s="4" t="s">
        <v>1954</v>
      </c>
      <c r="X1262" s="146" t="s">
        <v>70</v>
      </c>
      <c r="Y1262" s="95">
        <v>45353</v>
      </c>
      <c r="Z1262" s="4" t="s">
        <v>1888</v>
      </c>
      <c r="AA1262" s="4" t="s">
        <v>1886</v>
      </c>
      <c r="AB1262" s="141">
        <f t="shared" si="117"/>
        <v>3300013565</v>
      </c>
      <c r="AC1262" s="142">
        <f t="shared" si="118"/>
        <v>0</v>
      </c>
      <c r="AD1262" s="4"/>
      <c r="AE1262" s="4" t="s">
        <v>2037</v>
      </c>
      <c r="AF1262" s="252" t="s">
        <v>7986</v>
      </c>
      <c r="AG1262" s="4"/>
      <c r="AH1262" s="4"/>
      <c r="AI1262" s="4"/>
      <c r="AJ1262" s="4"/>
      <c r="AK1262" s="4"/>
      <c r="AL1262" s="95">
        <v>45353</v>
      </c>
    </row>
    <row r="1263" spans="2:38">
      <c r="B1263" s="175" t="s">
        <v>5175</v>
      </c>
      <c r="C1263" s="174" t="s">
        <v>160</v>
      </c>
      <c r="D1263" s="4" t="s">
        <v>2550</v>
      </c>
      <c r="E1263" s="4" t="s">
        <v>1831</v>
      </c>
      <c r="F1263" s="4" t="s">
        <v>1060</v>
      </c>
      <c r="G1263" s="4" t="s">
        <v>8204</v>
      </c>
      <c r="H1263" s="4" t="s">
        <v>1389</v>
      </c>
      <c r="I1263" s="4" t="s">
        <v>1390</v>
      </c>
      <c r="J1263" s="4" t="s">
        <v>8205</v>
      </c>
      <c r="K1263" s="139">
        <v>3100180000</v>
      </c>
      <c r="L1263" s="139">
        <v>3100180000</v>
      </c>
      <c r="M1263" s="4" t="s">
        <v>6286</v>
      </c>
      <c r="N1263" s="4" t="s">
        <v>2645</v>
      </c>
      <c r="O1263" s="4" t="s">
        <v>2625</v>
      </c>
      <c r="P1263" s="186">
        <f t="shared" si="116"/>
        <v>3100180000</v>
      </c>
      <c r="Q1263" s="186">
        <f t="shared" si="119"/>
        <v>0</v>
      </c>
      <c r="R1263" s="4">
        <v>70</v>
      </c>
      <c r="S1263" s="4" t="s">
        <v>70</v>
      </c>
      <c r="T1263" s="4" t="s">
        <v>70</v>
      </c>
      <c r="U1263" s="140">
        <v>45341</v>
      </c>
      <c r="V1263" s="4" t="s">
        <v>1884</v>
      </c>
      <c r="W1263" s="4" t="s">
        <v>1954</v>
      </c>
      <c r="X1263" s="146" t="s">
        <v>70</v>
      </c>
      <c r="Y1263" s="95">
        <v>45353</v>
      </c>
      <c r="Z1263" s="4" t="s">
        <v>1888</v>
      </c>
      <c r="AA1263" s="4" t="s">
        <v>1886</v>
      </c>
      <c r="AB1263" s="141">
        <f t="shared" si="117"/>
        <v>3100180000</v>
      </c>
      <c r="AC1263" s="142">
        <f t="shared" si="118"/>
        <v>0</v>
      </c>
      <c r="AD1263" s="4"/>
      <c r="AE1263" s="4" t="s">
        <v>2037</v>
      </c>
      <c r="AF1263" s="252" t="s">
        <v>7986</v>
      </c>
      <c r="AG1263" s="4"/>
      <c r="AH1263" s="4"/>
      <c r="AI1263" s="4"/>
      <c r="AJ1263" s="4"/>
      <c r="AK1263" s="4"/>
      <c r="AL1263" s="95">
        <v>45353</v>
      </c>
    </row>
    <row r="1264" spans="2:38">
      <c r="B1264" s="175" t="s">
        <v>5175</v>
      </c>
      <c r="C1264" s="174" t="s">
        <v>160</v>
      </c>
      <c r="D1264" s="4" t="s">
        <v>2550</v>
      </c>
      <c r="E1264" s="4" t="s">
        <v>1831</v>
      </c>
      <c r="F1264" s="4" t="s">
        <v>1060</v>
      </c>
      <c r="G1264" s="4" t="s">
        <v>8206</v>
      </c>
      <c r="H1264" s="4" t="s">
        <v>1389</v>
      </c>
      <c r="I1264" s="4" t="s">
        <v>1390</v>
      </c>
      <c r="J1264" s="4" t="s">
        <v>8207</v>
      </c>
      <c r="K1264" s="139">
        <v>1200016500</v>
      </c>
      <c r="L1264" s="139">
        <v>1200016500</v>
      </c>
      <c r="M1264" s="4" t="s">
        <v>6286</v>
      </c>
      <c r="N1264" s="4" t="s">
        <v>4306</v>
      </c>
      <c r="O1264" s="4" t="s">
        <v>8208</v>
      </c>
      <c r="P1264" s="186">
        <f t="shared" si="116"/>
        <v>1200016500</v>
      </c>
      <c r="Q1264" s="186">
        <f t="shared" si="119"/>
        <v>0</v>
      </c>
      <c r="R1264" s="4">
        <v>70</v>
      </c>
      <c r="S1264" s="4" t="s">
        <v>70</v>
      </c>
      <c r="T1264" s="4" t="s">
        <v>70</v>
      </c>
      <c r="U1264" s="140">
        <v>45341</v>
      </c>
      <c r="V1264" s="4" t="s">
        <v>1884</v>
      </c>
      <c r="W1264" s="4" t="s">
        <v>1954</v>
      </c>
      <c r="X1264" s="146" t="s">
        <v>70</v>
      </c>
      <c r="Y1264" s="95">
        <v>45353</v>
      </c>
      <c r="Z1264" s="4" t="s">
        <v>1888</v>
      </c>
      <c r="AA1264" s="4" t="s">
        <v>1886</v>
      </c>
      <c r="AB1264" s="141">
        <f t="shared" si="117"/>
        <v>1200016500</v>
      </c>
      <c r="AC1264" s="142">
        <f t="shared" si="118"/>
        <v>0</v>
      </c>
      <c r="AD1264" s="4"/>
      <c r="AE1264" s="4" t="s">
        <v>2037</v>
      </c>
      <c r="AF1264" s="252" t="s">
        <v>7986</v>
      </c>
      <c r="AG1264" s="4"/>
      <c r="AH1264" s="4"/>
      <c r="AI1264" s="4"/>
      <c r="AJ1264" s="4"/>
      <c r="AK1264" s="4"/>
      <c r="AL1264" s="95">
        <v>45353</v>
      </c>
    </row>
    <row r="1265" spans="2:38">
      <c r="B1265" s="175" t="s">
        <v>5175</v>
      </c>
      <c r="C1265" s="174" t="s">
        <v>160</v>
      </c>
      <c r="D1265" s="4" t="s">
        <v>2550</v>
      </c>
      <c r="E1265" s="4" t="s">
        <v>1831</v>
      </c>
      <c r="F1265" s="4" t="s">
        <v>1060</v>
      </c>
      <c r="G1265" s="4" t="s">
        <v>8209</v>
      </c>
      <c r="H1265" s="4" t="s">
        <v>1389</v>
      </c>
      <c r="I1265" s="4" t="s">
        <v>1390</v>
      </c>
      <c r="J1265" s="4" t="s">
        <v>8210</v>
      </c>
      <c r="K1265" s="139">
        <v>1111000000</v>
      </c>
      <c r="L1265" s="139">
        <v>1111000000</v>
      </c>
      <c r="M1265" s="4" t="s">
        <v>6286</v>
      </c>
      <c r="N1265" s="4" t="s">
        <v>2501</v>
      </c>
      <c r="O1265" s="4" t="s">
        <v>2615</v>
      </c>
      <c r="P1265" s="186">
        <f t="shared" si="116"/>
        <v>1111000000</v>
      </c>
      <c r="Q1265" s="186">
        <f t="shared" si="119"/>
        <v>0</v>
      </c>
      <c r="R1265" s="4">
        <v>70</v>
      </c>
      <c r="S1265" s="4" t="s">
        <v>70</v>
      </c>
      <c r="T1265" s="4" t="s">
        <v>70</v>
      </c>
      <c r="U1265" s="140">
        <v>45341</v>
      </c>
      <c r="V1265" s="4" t="s">
        <v>1884</v>
      </c>
      <c r="W1265" s="4" t="s">
        <v>1954</v>
      </c>
      <c r="X1265" s="146" t="s">
        <v>70</v>
      </c>
      <c r="Y1265" s="95">
        <v>45353</v>
      </c>
      <c r="Z1265" s="4" t="s">
        <v>1888</v>
      </c>
      <c r="AA1265" s="4" t="s">
        <v>1886</v>
      </c>
      <c r="AB1265" s="141">
        <f t="shared" si="117"/>
        <v>1111000000</v>
      </c>
      <c r="AC1265" s="142">
        <f t="shared" si="118"/>
        <v>0</v>
      </c>
      <c r="AD1265" s="4"/>
      <c r="AE1265" s="4" t="s">
        <v>2037</v>
      </c>
      <c r="AF1265" s="252" t="s">
        <v>7986</v>
      </c>
      <c r="AG1265" s="4"/>
      <c r="AH1265" s="4"/>
      <c r="AI1265" s="4"/>
      <c r="AJ1265" s="4"/>
      <c r="AK1265" s="4"/>
      <c r="AL1265" s="95">
        <v>45353</v>
      </c>
    </row>
    <row r="1266" spans="2:38">
      <c r="B1266" s="175" t="s">
        <v>5175</v>
      </c>
      <c r="C1266" s="174" t="s">
        <v>160</v>
      </c>
      <c r="D1266" s="4" t="s">
        <v>2550</v>
      </c>
      <c r="E1266" s="4" t="s">
        <v>1831</v>
      </c>
      <c r="F1266" s="4" t="s">
        <v>1060</v>
      </c>
      <c r="G1266" s="4" t="s">
        <v>8211</v>
      </c>
      <c r="H1266" s="4" t="s">
        <v>1389</v>
      </c>
      <c r="I1266" s="4" t="s">
        <v>1390</v>
      </c>
      <c r="J1266" s="4" t="s">
        <v>8212</v>
      </c>
      <c r="K1266" s="139">
        <v>592151800</v>
      </c>
      <c r="L1266" s="139">
        <v>592151800</v>
      </c>
      <c r="M1266" s="4" t="s">
        <v>6286</v>
      </c>
      <c r="N1266" s="4" t="s">
        <v>3798</v>
      </c>
      <c r="O1266" s="4" t="s">
        <v>2718</v>
      </c>
      <c r="P1266" s="186">
        <f t="shared" si="116"/>
        <v>592151800</v>
      </c>
      <c r="Q1266" s="186">
        <f t="shared" si="119"/>
        <v>0</v>
      </c>
      <c r="R1266" s="4">
        <v>70</v>
      </c>
      <c r="S1266" s="4" t="s">
        <v>70</v>
      </c>
      <c r="T1266" s="4" t="s">
        <v>70</v>
      </c>
      <c r="U1266" s="140">
        <v>45341</v>
      </c>
      <c r="V1266" s="4" t="s">
        <v>1884</v>
      </c>
      <c r="W1266" s="4" t="s">
        <v>1954</v>
      </c>
      <c r="X1266" s="146" t="s">
        <v>70</v>
      </c>
      <c r="Y1266" s="95">
        <v>45353</v>
      </c>
      <c r="Z1266" s="4" t="s">
        <v>1888</v>
      </c>
      <c r="AA1266" s="4" t="s">
        <v>1886</v>
      </c>
      <c r="AB1266" s="141">
        <f t="shared" si="117"/>
        <v>592151800</v>
      </c>
      <c r="AC1266" s="142">
        <f t="shared" si="118"/>
        <v>0</v>
      </c>
      <c r="AD1266" s="4"/>
      <c r="AE1266" s="4" t="s">
        <v>2037</v>
      </c>
      <c r="AF1266" s="252" t="s">
        <v>7986</v>
      </c>
      <c r="AG1266" s="4"/>
      <c r="AH1266" s="4"/>
      <c r="AI1266" s="4"/>
      <c r="AJ1266" s="4"/>
      <c r="AK1266" s="4"/>
      <c r="AL1266" s="95">
        <v>45353</v>
      </c>
    </row>
    <row r="1267" spans="2:38">
      <c r="B1267" s="175" t="s">
        <v>5175</v>
      </c>
      <c r="C1267" s="174" t="s">
        <v>160</v>
      </c>
      <c r="D1267" s="4" t="s">
        <v>2550</v>
      </c>
      <c r="E1267" s="4" t="s">
        <v>1831</v>
      </c>
      <c r="F1267" s="4" t="s">
        <v>1060</v>
      </c>
      <c r="G1267" s="4" t="s">
        <v>8213</v>
      </c>
      <c r="H1267" s="4" t="s">
        <v>1389</v>
      </c>
      <c r="I1267" s="4" t="s">
        <v>1390</v>
      </c>
      <c r="J1267" s="4" t="s">
        <v>8214</v>
      </c>
      <c r="K1267" s="139">
        <v>1000000900</v>
      </c>
      <c r="L1267" s="139">
        <v>1000000900</v>
      </c>
      <c r="M1267" s="4" t="s">
        <v>6286</v>
      </c>
      <c r="N1267" s="4" t="s">
        <v>3798</v>
      </c>
      <c r="O1267" s="4" t="s">
        <v>2718</v>
      </c>
      <c r="P1267" s="186">
        <f t="shared" si="116"/>
        <v>1000000900</v>
      </c>
      <c r="Q1267" s="186">
        <f t="shared" si="119"/>
        <v>0</v>
      </c>
      <c r="R1267" s="4">
        <v>70</v>
      </c>
      <c r="S1267" s="4" t="s">
        <v>70</v>
      </c>
      <c r="T1267" s="4" t="s">
        <v>70</v>
      </c>
      <c r="U1267" s="140">
        <v>45341</v>
      </c>
      <c r="V1267" s="4" t="s">
        <v>1884</v>
      </c>
      <c r="W1267" s="4" t="s">
        <v>1954</v>
      </c>
      <c r="X1267" s="146" t="s">
        <v>70</v>
      </c>
      <c r="Y1267" s="95">
        <v>45353</v>
      </c>
      <c r="Z1267" s="4" t="s">
        <v>1888</v>
      </c>
      <c r="AA1267" s="4" t="s">
        <v>1886</v>
      </c>
      <c r="AB1267" s="141">
        <f t="shared" si="117"/>
        <v>1000000900</v>
      </c>
      <c r="AC1267" s="142">
        <f t="shared" si="118"/>
        <v>0</v>
      </c>
      <c r="AD1267" s="4"/>
      <c r="AE1267" s="4" t="s">
        <v>2037</v>
      </c>
      <c r="AF1267" s="252" t="s">
        <v>7986</v>
      </c>
      <c r="AG1267" s="4"/>
      <c r="AH1267" s="4"/>
      <c r="AI1267" s="4"/>
      <c r="AJ1267" s="4"/>
      <c r="AK1267" s="4"/>
      <c r="AL1267" s="95">
        <v>45353</v>
      </c>
    </row>
    <row r="1268" spans="2:38">
      <c r="B1268" s="175" t="s">
        <v>5175</v>
      </c>
      <c r="C1268" s="174" t="s">
        <v>160</v>
      </c>
      <c r="D1268" s="4" t="s">
        <v>2550</v>
      </c>
      <c r="E1268" s="4" t="s">
        <v>1831</v>
      </c>
      <c r="F1268" s="4" t="s">
        <v>1060</v>
      </c>
      <c r="G1268" s="4" t="s">
        <v>8215</v>
      </c>
      <c r="H1268" s="4" t="s">
        <v>1389</v>
      </c>
      <c r="I1268" s="4" t="s">
        <v>1390</v>
      </c>
      <c r="J1268" s="4" t="s">
        <v>8216</v>
      </c>
      <c r="K1268" s="139">
        <v>2000511580</v>
      </c>
      <c r="L1268" s="139">
        <v>2000511580</v>
      </c>
      <c r="M1268" s="4" t="s">
        <v>6286</v>
      </c>
      <c r="N1268" s="4" t="s">
        <v>2451</v>
      </c>
      <c r="O1268" s="4" t="s">
        <v>6999</v>
      </c>
      <c r="P1268" s="186">
        <f t="shared" si="116"/>
        <v>2000511580</v>
      </c>
      <c r="Q1268" s="186">
        <f t="shared" si="119"/>
        <v>0</v>
      </c>
      <c r="R1268" s="4">
        <v>70</v>
      </c>
      <c r="S1268" s="4" t="s">
        <v>70</v>
      </c>
      <c r="T1268" s="4" t="s">
        <v>70</v>
      </c>
      <c r="U1268" s="140">
        <v>45341</v>
      </c>
      <c r="V1268" s="4" t="s">
        <v>1884</v>
      </c>
      <c r="W1268" s="4" t="s">
        <v>1954</v>
      </c>
      <c r="X1268" s="146" t="s">
        <v>70</v>
      </c>
      <c r="Y1268" s="95">
        <v>45353</v>
      </c>
      <c r="Z1268" s="4" t="s">
        <v>1888</v>
      </c>
      <c r="AA1268" s="4" t="s">
        <v>1886</v>
      </c>
      <c r="AB1268" s="141">
        <f t="shared" si="117"/>
        <v>2000511580</v>
      </c>
      <c r="AC1268" s="142">
        <f t="shared" si="118"/>
        <v>0</v>
      </c>
      <c r="AD1268" s="4"/>
      <c r="AE1268" s="4" t="s">
        <v>2037</v>
      </c>
      <c r="AF1268" s="252" t="s">
        <v>7986</v>
      </c>
      <c r="AG1268" s="4"/>
      <c r="AH1268" s="4"/>
      <c r="AI1268" s="4"/>
      <c r="AJ1268" s="4"/>
      <c r="AK1268" s="4"/>
      <c r="AL1268" s="95">
        <v>45353</v>
      </c>
    </row>
    <row r="1269" spans="2:38">
      <c r="B1269" s="175" t="s">
        <v>5175</v>
      </c>
      <c r="C1269" s="174" t="s">
        <v>160</v>
      </c>
      <c r="D1269" s="4" t="s">
        <v>2550</v>
      </c>
      <c r="E1269" s="4" t="s">
        <v>1831</v>
      </c>
      <c r="F1269" s="4" t="s">
        <v>1060</v>
      </c>
      <c r="G1269" s="4" t="s">
        <v>8217</v>
      </c>
      <c r="H1269" s="4" t="s">
        <v>1389</v>
      </c>
      <c r="I1269" s="4" t="s">
        <v>1390</v>
      </c>
      <c r="J1269" s="4" t="s">
        <v>8218</v>
      </c>
      <c r="K1269" s="139">
        <v>1742000900</v>
      </c>
      <c r="L1269" s="139">
        <v>1742000900</v>
      </c>
      <c r="M1269" s="4" t="s">
        <v>6286</v>
      </c>
      <c r="N1269" s="4" t="s">
        <v>2451</v>
      </c>
      <c r="O1269" s="4" t="s">
        <v>6999</v>
      </c>
      <c r="P1269" s="186">
        <f t="shared" si="116"/>
        <v>1742000900</v>
      </c>
      <c r="Q1269" s="186">
        <f t="shared" si="119"/>
        <v>0</v>
      </c>
      <c r="R1269" s="4">
        <v>70</v>
      </c>
      <c r="S1269" s="4" t="s">
        <v>70</v>
      </c>
      <c r="T1269" s="4" t="s">
        <v>70</v>
      </c>
      <c r="U1269" s="140">
        <v>45341</v>
      </c>
      <c r="V1269" s="4" t="s">
        <v>1884</v>
      </c>
      <c r="W1269" s="4" t="s">
        <v>1954</v>
      </c>
      <c r="X1269" s="146" t="s">
        <v>70</v>
      </c>
      <c r="Y1269" s="95">
        <v>45353</v>
      </c>
      <c r="Z1269" s="4" t="s">
        <v>1888</v>
      </c>
      <c r="AA1269" s="4" t="s">
        <v>1886</v>
      </c>
      <c r="AB1269" s="141">
        <f t="shared" si="117"/>
        <v>1742000900</v>
      </c>
      <c r="AC1269" s="142">
        <f t="shared" si="118"/>
        <v>0</v>
      </c>
      <c r="AD1269" s="4"/>
      <c r="AE1269" s="4" t="s">
        <v>2037</v>
      </c>
      <c r="AF1269" s="252" t="s">
        <v>7986</v>
      </c>
      <c r="AG1269" s="4"/>
      <c r="AH1269" s="4"/>
      <c r="AI1269" s="4"/>
      <c r="AJ1269" s="4"/>
      <c r="AK1269" s="4"/>
      <c r="AL1269" s="95">
        <v>45353</v>
      </c>
    </row>
    <row r="1270" spans="2:38">
      <c r="B1270" s="175" t="s">
        <v>5175</v>
      </c>
      <c r="C1270" s="174" t="s">
        <v>160</v>
      </c>
      <c r="D1270" s="4" t="s">
        <v>2550</v>
      </c>
      <c r="E1270" s="4" t="s">
        <v>1831</v>
      </c>
      <c r="F1270" s="4" t="s">
        <v>1060</v>
      </c>
      <c r="G1270" s="4" t="s">
        <v>8219</v>
      </c>
      <c r="H1270" s="4" t="s">
        <v>1389</v>
      </c>
      <c r="I1270" s="4" t="s">
        <v>1390</v>
      </c>
      <c r="J1270" s="4" t="s">
        <v>8220</v>
      </c>
      <c r="K1270" s="139">
        <v>1131340417</v>
      </c>
      <c r="L1270" s="139">
        <v>1131340417</v>
      </c>
      <c r="M1270" s="4" t="s">
        <v>6286</v>
      </c>
      <c r="N1270" s="4" t="s">
        <v>2964</v>
      </c>
      <c r="O1270" s="4" t="s">
        <v>4751</v>
      </c>
      <c r="P1270" s="186">
        <f t="shared" si="116"/>
        <v>1131340417</v>
      </c>
      <c r="Q1270" s="186">
        <f t="shared" si="119"/>
        <v>0</v>
      </c>
      <c r="R1270" s="4">
        <v>70</v>
      </c>
      <c r="S1270" s="4" t="s">
        <v>70</v>
      </c>
      <c r="T1270" s="4" t="s">
        <v>70</v>
      </c>
      <c r="U1270" s="140">
        <v>45341</v>
      </c>
      <c r="V1270" s="4" t="s">
        <v>1884</v>
      </c>
      <c r="W1270" s="4" t="s">
        <v>1954</v>
      </c>
      <c r="X1270" s="146" t="s">
        <v>70</v>
      </c>
      <c r="Y1270" s="95">
        <v>45353</v>
      </c>
      <c r="Z1270" s="4" t="s">
        <v>1888</v>
      </c>
      <c r="AA1270" s="4" t="s">
        <v>1886</v>
      </c>
      <c r="AB1270" s="141">
        <f t="shared" si="117"/>
        <v>1131340417</v>
      </c>
      <c r="AC1270" s="142">
        <f t="shared" si="118"/>
        <v>0</v>
      </c>
      <c r="AD1270" s="4"/>
      <c r="AE1270" s="4" t="s">
        <v>2037</v>
      </c>
      <c r="AF1270" s="252" t="s">
        <v>7986</v>
      </c>
      <c r="AG1270" s="4"/>
      <c r="AH1270" s="4"/>
      <c r="AI1270" s="4"/>
      <c r="AJ1270" s="4"/>
      <c r="AK1270" s="4"/>
      <c r="AL1270" s="95">
        <v>45353</v>
      </c>
    </row>
    <row r="1271" spans="2:38">
      <c r="B1271" s="175" t="s">
        <v>5175</v>
      </c>
      <c r="C1271" s="174" t="s">
        <v>160</v>
      </c>
      <c r="D1271" s="4" t="s">
        <v>2550</v>
      </c>
      <c r="E1271" s="4" t="s">
        <v>1831</v>
      </c>
      <c r="F1271" s="4" t="s">
        <v>1060</v>
      </c>
      <c r="G1271" s="4" t="s">
        <v>8221</v>
      </c>
      <c r="H1271" s="4" t="s">
        <v>1389</v>
      </c>
      <c r="I1271" s="4" t="s">
        <v>1390</v>
      </c>
      <c r="J1271" s="4" t="s">
        <v>8222</v>
      </c>
      <c r="K1271" s="139">
        <v>479812600</v>
      </c>
      <c r="L1271" s="139">
        <v>479812600</v>
      </c>
      <c r="M1271" s="4" t="s">
        <v>6286</v>
      </c>
      <c r="N1271" s="4" t="s">
        <v>2750</v>
      </c>
      <c r="O1271" s="4" t="s">
        <v>2745</v>
      </c>
      <c r="P1271" s="186">
        <f t="shared" si="116"/>
        <v>479812600</v>
      </c>
      <c r="Q1271" s="186">
        <f t="shared" si="119"/>
        <v>0</v>
      </c>
      <c r="R1271" s="4">
        <v>70</v>
      </c>
      <c r="S1271" s="4" t="s">
        <v>70</v>
      </c>
      <c r="T1271" s="4" t="s">
        <v>70</v>
      </c>
      <c r="U1271" s="140">
        <v>45341</v>
      </c>
      <c r="V1271" s="4" t="s">
        <v>1884</v>
      </c>
      <c r="W1271" s="4" t="s">
        <v>1954</v>
      </c>
      <c r="X1271" s="146" t="s">
        <v>70</v>
      </c>
      <c r="Y1271" s="95">
        <v>45353</v>
      </c>
      <c r="Z1271" s="4" t="s">
        <v>1888</v>
      </c>
      <c r="AA1271" s="4" t="s">
        <v>1886</v>
      </c>
      <c r="AB1271" s="141">
        <f t="shared" si="117"/>
        <v>479812600</v>
      </c>
      <c r="AC1271" s="142">
        <f t="shared" si="118"/>
        <v>0</v>
      </c>
      <c r="AD1271" s="4"/>
      <c r="AE1271" s="4" t="s">
        <v>2037</v>
      </c>
      <c r="AF1271" s="252" t="s">
        <v>7986</v>
      </c>
      <c r="AG1271" s="4"/>
      <c r="AH1271" s="4"/>
      <c r="AI1271" s="4"/>
      <c r="AJ1271" s="4"/>
      <c r="AK1271" s="4"/>
      <c r="AL1271" s="95">
        <v>45353</v>
      </c>
    </row>
    <row r="1272" spans="2:38">
      <c r="B1272" s="175" t="s">
        <v>5175</v>
      </c>
      <c r="C1272" s="174" t="s">
        <v>160</v>
      </c>
      <c r="D1272" s="4" t="s">
        <v>2550</v>
      </c>
      <c r="E1272" s="4" t="s">
        <v>1831</v>
      </c>
      <c r="F1272" s="4" t="s">
        <v>1060</v>
      </c>
      <c r="G1272" s="4" t="s">
        <v>8223</v>
      </c>
      <c r="H1272" s="4" t="s">
        <v>1389</v>
      </c>
      <c r="I1272" s="4" t="s">
        <v>1390</v>
      </c>
      <c r="J1272" s="4" t="s">
        <v>8224</v>
      </c>
      <c r="K1272" s="139">
        <v>1384273800</v>
      </c>
      <c r="L1272" s="139">
        <v>1384273800</v>
      </c>
      <c r="M1272" s="4" t="s">
        <v>6286</v>
      </c>
      <c r="N1272" s="4" t="s">
        <v>1864</v>
      </c>
      <c r="O1272" s="4" t="s">
        <v>3600</v>
      </c>
      <c r="P1272" s="186">
        <f t="shared" si="116"/>
        <v>1384273800</v>
      </c>
      <c r="Q1272" s="186">
        <f t="shared" si="119"/>
        <v>0</v>
      </c>
      <c r="R1272" s="4">
        <v>70</v>
      </c>
      <c r="S1272" s="4" t="s">
        <v>70</v>
      </c>
      <c r="T1272" s="4" t="s">
        <v>70</v>
      </c>
      <c r="U1272" s="140">
        <v>45341</v>
      </c>
      <c r="V1272" s="4" t="s">
        <v>1884</v>
      </c>
      <c r="W1272" s="4" t="s">
        <v>1954</v>
      </c>
      <c r="X1272" s="146" t="s">
        <v>70</v>
      </c>
      <c r="Y1272" s="95">
        <v>45353</v>
      </c>
      <c r="Z1272" s="4" t="s">
        <v>1888</v>
      </c>
      <c r="AA1272" s="4" t="s">
        <v>1886</v>
      </c>
      <c r="AB1272" s="141">
        <f t="shared" si="117"/>
        <v>1384273800</v>
      </c>
      <c r="AC1272" s="142">
        <f t="shared" si="118"/>
        <v>0</v>
      </c>
      <c r="AD1272" s="4"/>
      <c r="AE1272" s="4" t="s">
        <v>2037</v>
      </c>
      <c r="AF1272" s="252" t="s">
        <v>7986</v>
      </c>
      <c r="AG1272" s="4"/>
      <c r="AH1272" s="4"/>
      <c r="AI1272" s="4"/>
      <c r="AJ1272" s="4"/>
      <c r="AK1272" s="4"/>
      <c r="AL1272" s="95">
        <v>45353</v>
      </c>
    </row>
    <row r="1273" spans="2:38">
      <c r="B1273" s="145" t="s">
        <v>5175</v>
      </c>
      <c r="C1273" s="4" t="s">
        <v>160</v>
      </c>
      <c r="D1273" s="4" t="s">
        <v>2550</v>
      </c>
      <c r="E1273" s="4" t="s">
        <v>1831</v>
      </c>
      <c r="F1273" s="4" t="s">
        <v>1060</v>
      </c>
      <c r="G1273" s="4" t="s">
        <v>8225</v>
      </c>
      <c r="H1273" s="4" t="s">
        <v>1193</v>
      </c>
      <c r="I1273" s="4" t="s">
        <v>1194</v>
      </c>
      <c r="J1273" s="4" t="s">
        <v>8226</v>
      </c>
      <c r="K1273" s="139">
        <v>150000000000</v>
      </c>
      <c r="L1273" s="139">
        <v>150000000000</v>
      </c>
      <c r="M1273" s="4" t="s">
        <v>5873</v>
      </c>
      <c r="N1273" s="4" t="s">
        <v>2876</v>
      </c>
      <c r="O1273" s="4" t="s">
        <v>3795</v>
      </c>
      <c r="P1273" s="186">
        <f t="shared" si="116"/>
        <v>150000000000</v>
      </c>
      <c r="Q1273" s="4"/>
      <c r="R1273" s="4">
        <v>231</v>
      </c>
      <c r="S1273" s="174" t="s">
        <v>70</v>
      </c>
      <c r="T1273" s="4" t="s">
        <v>70</v>
      </c>
      <c r="U1273" s="140">
        <v>45348</v>
      </c>
      <c r="V1273" s="4" t="s">
        <v>1887</v>
      </c>
      <c r="W1273" s="4" t="s">
        <v>1954</v>
      </c>
      <c r="X1273" s="146" t="s">
        <v>70</v>
      </c>
      <c r="Y1273" s="265">
        <v>45376</v>
      </c>
      <c r="Z1273" s="146" t="s">
        <v>1888</v>
      </c>
      <c r="AA1273" s="4" t="s">
        <v>1886</v>
      </c>
      <c r="AB1273" s="141">
        <f t="shared" si="117"/>
        <v>150000000000</v>
      </c>
      <c r="AC1273" s="142">
        <f t="shared" si="118"/>
        <v>0</v>
      </c>
      <c r="AD1273" s="4"/>
      <c r="AE1273" s="4" t="s">
        <v>2151</v>
      </c>
      <c r="AF1273" s="144" t="s">
        <v>9451</v>
      </c>
      <c r="AG1273" s="4"/>
      <c r="AH1273" s="4"/>
      <c r="AI1273" s="4"/>
      <c r="AJ1273" s="4"/>
      <c r="AK1273" s="4"/>
    </row>
    <row r="1274" spans="2:38">
      <c r="B1274" s="145" t="s">
        <v>5175</v>
      </c>
      <c r="C1274" s="4" t="s">
        <v>160</v>
      </c>
      <c r="D1274" s="4" t="s">
        <v>2550</v>
      </c>
      <c r="E1274" s="4" t="s">
        <v>1831</v>
      </c>
      <c r="F1274" s="4" t="s">
        <v>1060</v>
      </c>
      <c r="G1274" s="4" t="s">
        <v>8227</v>
      </c>
      <c r="H1274" s="4" t="s">
        <v>1193</v>
      </c>
      <c r="I1274" s="4" t="s">
        <v>1194</v>
      </c>
      <c r="J1274" s="4" t="s">
        <v>8228</v>
      </c>
      <c r="K1274" s="139">
        <v>140000000000</v>
      </c>
      <c r="L1274" s="139">
        <v>140000000000</v>
      </c>
      <c r="M1274" s="4" t="s">
        <v>5873</v>
      </c>
      <c r="N1274" s="4" t="s">
        <v>3633</v>
      </c>
      <c r="O1274" s="4" t="s">
        <v>3795</v>
      </c>
      <c r="P1274" s="186">
        <f t="shared" si="116"/>
        <v>140000000000</v>
      </c>
      <c r="Q1274" s="4"/>
      <c r="R1274" s="4">
        <v>231</v>
      </c>
      <c r="S1274" s="174" t="s">
        <v>70</v>
      </c>
      <c r="T1274" s="4" t="s">
        <v>70</v>
      </c>
      <c r="U1274" s="140">
        <v>45348</v>
      </c>
      <c r="V1274" s="4" t="s">
        <v>1887</v>
      </c>
      <c r="W1274" s="4" t="s">
        <v>1954</v>
      </c>
      <c r="X1274" s="146" t="s">
        <v>70</v>
      </c>
      <c r="Y1274" s="265">
        <v>45376</v>
      </c>
      <c r="Z1274" s="146" t="s">
        <v>1888</v>
      </c>
      <c r="AA1274" s="4" t="s">
        <v>1886</v>
      </c>
      <c r="AB1274" s="141">
        <f t="shared" si="117"/>
        <v>140000000000</v>
      </c>
      <c r="AC1274" s="142">
        <f t="shared" si="118"/>
        <v>0</v>
      </c>
      <c r="AD1274" s="4"/>
      <c r="AE1274" s="4" t="s">
        <v>2151</v>
      </c>
      <c r="AF1274" s="144" t="s">
        <v>9451</v>
      </c>
      <c r="AG1274" s="4"/>
      <c r="AH1274" s="4"/>
      <c r="AI1274" s="4"/>
      <c r="AJ1274" s="4"/>
      <c r="AK1274" s="4"/>
    </row>
    <row r="1275" spans="2:38">
      <c r="B1275" s="175" t="s">
        <v>5175</v>
      </c>
      <c r="C1275" s="174" t="s">
        <v>160</v>
      </c>
      <c r="D1275" s="4" t="s">
        <v>2550</v>
      </c>
      <c r="E1275" s="4" t="s">
        <v>1831</v>
      </c>
      <c r="F1275" s="4" t="s">
        <v>1060</v>
      </c>
      <c r="G1275" s="4" t="s">
        <v>8229</v>
      </c>
      <c r="H1275" s="4" t="s">
        <v>1357</v>
      </c>
      <c r="I1275" s="4" t="s">
        <v>1358</v>
      </c>
      <c r="J1275" s="4" t="s">
        <v>8230</v>
      </c>
      <c r="K1275" s="139">
        <v>19970000000</v>
      </c>
      <c r="L1275" s="139">
        <v>19970000000</v>
      </c>
      <c r="M1275" s="4" t="s">
        <v>5203</v>
      </c>
      <c r="N1275" s="4" t="s">
        <v>3820</v>
      </c>
      <c r="O1275" s="4" t="s">
        <v>8231</v>
      </c>
      <c r="P1275" s="186">
        <f t="shared" si="116"/>
        <v>19970000000</v>
      </c>
      <c r="Q1275" s="186">
        <f>L1275-P1275</f>
        <v>0</v>
      </c>
      <c r="R1275" s="4">
        <v>31</v>
      </c>
      <c r="S1275" s="4" t="s">
        <v>70</v>
      </c>
      <c r="T1275" s="4" t="s">
        <v>70</v>
      </c>
      <c r="U1275" s="140">
        <v>45341</v>
      </c>
      <c r="V1275" s="4" t="s">
        <v>1884</v>
      </c>
      <c r="W1275" s="4" t="s">
        <v>1954</v>
      </c>
      <c r="X1275" s="146" t="s">
        <v>70</v>
      </c>
      <c r="Y1275" s="140">
        <v>45355</v>
      </c>
      <c r="Z1275" s="4" t="s">
        <v>1888</v>
      </c>
      <c r="AA1275" s="4" t="s">
        <v>1886</v>
      </c>
      <c r="AB1275" s="141">
        <f t="shared" si="117"/>
        <v>19970000000</v>
      </c>
      <c r="AC1275" s="142">
        <f t="shared" si="118"/>
        <v>0</v>
      </c>
      <c r="AD1275" s="4"/>
      <c r="AE1275" s="4" t="s">
        <v>2037</v>
      </c>
      <c r="AF1275" s="252" t="s">
        <v>8232</v>
      </c>
      <c r="AG1275" s="4"/>
      <c r="AH1275" s="4"/>
      <c r="AI1275" s="4"/>
      <c r="AJ1275" s="4"/>
      <c r="AK1275" s="4"/>
    </row>
    <row r="1276" spans="2:38">
      <c r="B1276" s="175" t="s">
        <v>5175</v>
      </c>
      <c r="C1276" s="174" t="s">
        <v>160</v>
      </c>
      <c r="D1276" s="4" t="s">
        <v>2550</v>
      </c>
      <c r="E1276" s="4" t="s">
        <v>1831</v>
      </c>
      <c r="F1276" s="4" t="s">
        <v>1060</v>
      </c>
      <c r="G1276" s="4" t="s">
        <v>8233</v>
      </c>
      <c r="H1276" s="4" t="s">
        <v>1357</v>
      </c>
      <c r="I1276" s="4" t="s">
        <v>1358</v>
      </c>
      <c r="J1276" s="4" t="s">
        <v>8234</v>
      </c>
      <c r="K1276" s="139">
        <v>389330000000</v>
      </c>
      <c r="L1276" s="139">
        <v>389330000000</v>
      </c>
      <c r="M1276" s="4" t="s">
        <v>5184</v>
      </c>
      <c r="N1276" s="4" t="s">
        <v>8235</v>
      </c>
      <c r="O1276" s="4" t="s">
        <v>8231</v>
      </c>
      <c r="P1276" s="186">
        <f t="shared" si="116"/>
        <v>389330000000</v>
      </c>
      <c r="Q1276" s="186">
        <f>L1276-P1276</f>
        <v>0</v>
      </c>
      <c r="R1276" s="4">
        <v>31</v>
      </c>
      <c r="S1276" s="4" t="s">
        <v>70</v>
      </c>
      <c r="T1276" s="4" t="s">
        <v>70</v>
      </c>
      <c r="U1276" s="140">
        <v>45341</v>
      </c>
      <c r="V1276" s="4" t="s">
        <v>1884</v>
      </c>
      <c r="W1276" s="4" t="s">
        <v>1954</v>
      </c>
      <c r="X1276" s="146" t="s">
        <v>70</v>
      </c>
      <c r="Y1276" s="140">
        <v>45355</v>
      </c>
      <c r="Z1276" s="4" t="s">
        <v>1888</v>
      </c>
      <c r="AA1276" s="4" t="s">
        <v>1886</v>
      </c>
      <c r="AB1276" s="141">
        <f t="shared" si="117"/>
        <v>389330000000</v>
      </c>
      <c r="AC1276" s="142">
        <f t="shared" si="118"/>
        <v>0</v>
      </c>
      <c r="AD1276" s="4"/>
      <c r="AE1276" s="4" t="s">
        <v>2037</v>
      </c>
      <c r="AF1276" s="252" t="s">
        <v>8232</v>
      </c>
      <c r="AG1276" s="4"/>
      <c r="AH1276" s="4"/>
      <c r="AI1276" s="4"/>
      <c r="AJ1276" s="4"/>
      <c r="AK1276" s="4"/>
    </row>
    <row r="1277" spans="2:38">
      <c r="B1277" s="175" t="s">
        <v>5175</v>
      </c>
      <c r="C1277" s="174" t="s">
        <v>160</v>
      </c>
      <c r="D1277" s="4" t="s">
        <v>2550</v>
      </c>
      <c r="E1277" s="4" t="s">
        <v>1831</v>
      </c>
      <c r="F1277" s="4" t="s">
        <v>1060</v>
      </c>
      <c r="G1277" s="4" t="s">
        <v>8236</v>
      </c>
      <c r="H1277" s="4" t="s">
        <v>1357</v>
      </c>
      <c r="I1277" s="4" t="s">
        <v>1358</v>
      </c>
      <c r="J1277" s="4" t="s">
        <v>8237</v>
      </c>
      <c r="K1277" s="139">
        <v>149740000000</v>
      </c>
      <c r="L1277" s="139">
        <v>149740000000</v>
      </c>
      <c r="M1277" s="4" t="s">
        <v>5184</v>
      </c>
      <c r="N1277" s="4" t="s">
        <v>2065</v>
      </c>
      <c r="O1277" s="4" t="s">
        <v>8231</v>
      </c>
      <c r="P1277" s="186">
        <f t="shared" si="116"/>
        <v>149740000000</v>
      </c>
      <c r="Q1277" s="186">
        <f>L1277-P1277</f>
        <v>0</v>
      </c>
      <c r="R1277" s="4">
        <v>31</v>
      </c>
      <c r="S1277" s="4" t="s">
        <v>70</v>
      </c>
      <c r="T1277" s="4" t="s">
        <v>70</v>
      </c>
      <c r="U1277" s="140">
        <v>45341</v>
      </c>
      <c r="V1277" s="4" t="s">
        <v>1884</v>
      </c>
      <c r="W1277" s="4" t="s">
        <v>1954</v>
      </c>
      <c r="X1277" s="146" t="s">
        <v>70</v>
      </c>
      <c r="Y1277" s="140">
        <v>45355</v>
      </c>
      <c r="Z1277" s="4" t="s">
        <v>1888</v>
      </c>
      <c r="AA1277" s="4" t="s">
        <v>1886</v>
      </c>
      <c r="AB1277" s="141">
        <f t="shared" si="117"/>
        <v>149740000000</v>
      </c>
      <c r="AC1277" s="142">
        <f t="shared" si="118"/>
        <v>0</v>
      </c>
      <c r="AD1277" s="4"/>
      <c r="AE1277" s="4" t="s">
        <v>2037</v>
      </c>
      <c r="AF1277" s="252" t="s">
        <v>8232</v>
      </c>
      <c r="AG1277" s="4"/>
      <c r="AH1277" s="4"/>
      <c r="AI1277" s="4"/>
      <c r="AJ1277" s="4"/>
      <c r="AK1277" s="4"/>
    </row>
    <row r="1278" spans="2:38">
      <c r="B1278" s="175" t="s">
        <v>5175</v>
      </c>
      <c r="C1278" s="174" t="s">
        <v>160</v>
      </c>
      <c r="D1278" s="4" t="s">
        <v>2550</v>
      </c>
      <c r="E1278" s="4" t="s">
        <v>1831</v>
      </c>
      <c r="F1278" s="4" t="s">
        <v>1060</v>
      </c>
      <c r="G1278" s="4" t="s">
        <v>8238</v>
      </c>
      <c r="H1278" s="4" t="s">
        <v>1357</v>
      </c>
      <c r="I1278" s="4" t="s">
        <v>1358</v>
      </c>
      <c r="J1278" s="4" t="s">
        <v>8239</v>
      </c>
      <c r="K1278" s="139">
        <v>4990000000</v>
      </c>
      <c r="L1278" s="139">
        <v>4990000000</v>
      </c>
      <c r="M1278" s="4" t="s">
        <v>5184</v>
      </c>
      <c r="N1278" s="4" t="s">
        <v>4503</v>
      </c>
      <c r="O1278" s="4" t="s">
        <v>8231</v>
      </c>
      <c r="P1278" s="186">
        <f t="shared" si="116"/>
        <v>4990000000</v>
      </c>
      <c r="Q1278" s="186">
        <f>L1278-P1278</f>
        <v>0</v>
      </c>
      <c r="R1278" s="4">
        <v>31</v>
      </c>
      <c r="S1278" s="4" t="s">
        <v>70</v>
      </c>
      <c r="T1278" s="4" t="s">
        <v>70</v>
      </c>
      <c r="U1278" s="140">
        <v>45341</v>
      </c>
      <c r="V1278" s="4" t="s">
        <v>1884</v>
      </c>
      <c r="W1278" s="4" t="s">
        <v>1954</v>
      </c>
      <c r="X1278" s="146" t="s">
        <v>70</v>
      </c>
      <c r="Y1278" s="140">
        <v>45355</v>
      </c>
      <c r="Z1278" s="4" t="s">
        <v>1888</v>
      </c>
      <c r="AA1278" s="4" t="s">
        <v>1886</v>
      </c>
      <c r="AB1278" s="141">
        <f t="shared" si="117"/>
        <v>4990000000</v>
      </c>
      <c r="AC1278" s="142">
        <f t="shared" si="118"/>
        <v>0</v>
      </c>
      <c r="AD1278" s="4"/>
      <c r="AE1278" s="4" t="s">
        <v>2037</v>
      </c>
      <c r="AF1278" s="252" t="s">
        <v>8232</v>
      </c>
      <c r="AG1278" s="4"/>
      <c r="AH1278" s="4"/>
      <c r="AI1278" s="4"/>
      <c r="AJ1278" s="4"/>
      <c r="AK1278" s="4"/>
    </row>
    <row r="1279" spans="2:38">
      <c r="B1279" s="175" t="s">
        <v>5175</v>
      </c>
      <c r="C1279" s="174" t="s">
        <v>160</v>
      </c>
      <c r="D1279" s="4" t="s">
        <v>2550</v>
      </c>
      <c r="E1279" s="4" t="s">
        <v>1831</v>
      </c>
      <c r="F1279" s="4" t="s">
        <v>1060</v>
      </c>
      <c r="G1279" s="4" t="s">
        <v>8240</v>
      </c>
      <c r="H1279" s="4" t="s">
        <v>1357</v>
      </c>
      <c r="I1279" s="4" t="s">
        <v>1358</v>
      </c>
      <c r="J1279" s="4" t="s">
        <v>8241</v>
      </c>
      <c r="K1279" s="139">
        <v>19970000000</v>
      </c>
      <c r="L1279" s="139">
        <v>19970000000</v>
      </c>
      <c r="M1279" s="4" t="s">
        <v>5203</v>
      </c>
      <c r="N1279" s="4" t="s">
        <v>4828</v>
      </c>
      <c r="O1279" s="4" t="s">
        <v>8231</v>
      </c>
      <c r="P1279" s="186">
        <f t="shared" si="116"/>
        <v>19970000000</v>
      </c>
      <c r="Q1279" s="186">
        <f>L1279-P1279</f>
        <v>0</v>
      </c>
      <c r="R1279" s="4">
        <v>31</v>
      </c>
      <c r="S1279" s="4" t="s">
        <v>70</v>
      </c>
      <c r="T1279" s="4" t="s">
        <v>70</v>
      </c>
      <c r="U1279" s="140">
        <v>45341</v>
      </c>
      <c r="V1279" s="4" t="s">
        <v>1884</v>
      </c>
      <c r="W1279" s="4" t="s">
        <v>1954</v>
      </c>
      <c r="X1279" s="146" t="s">
        <v>70</v>
      </c>
      <c r="Y1279" s="140">
        <v>45355</v>
      </c>
      <c r="Z1279" s="4" t="s">
        <v>1888</v>
      </c>
      <c r="AA1279" s="4" t="s">
        <v>1886</v>
      </c>
      <c r="AB1279" s="141">
        <f t="shared" si="117"/>
        <v>19970000000</v>
      </c>
      <c r="AC1279" s="142">
        <f t="shared" si="118"/>
        <v>0</v>
      </c>
      <c r="AD1279" s="4"/>
      <c r="AE1279" s="4" t="s">
        <v>2037</v>
      </c>
      <c r="AF1279" s="252" t="s">
        <v>8232</v>
      </c>
      <c r="AG1279" s="4"/>
      <c r="AH1279" s="4"/>
      <c r="AI1279" s="4"/>
      <c r="AJ1279" s="4"/>
      <c r="AK1279" s="4"/>
    </row>
    <row r="1280" spans="2:38">
      <c r="B1280" s="175" t="s">
        <v>5175</v>
      </c>
      <c r="C1280" s="174" t="s">
        <v>160</v>
      </c>
      <c r="D1280" s="4" t="s">
        <v>2550</v>
      </c>
      <c r="E1280" s="4" t="s">
        <v>1831</v>
      </c>
      <c r="F1280" s="4" t="s">
        <v>1060</v>
      </c>
      <c r="G1280" s="4" t="s">
        <v>8242</v>
      </c>
      <c r="H1280" s="4" t="s">
        <v>1395</v>
      </c>
      <c r="I1280" s="4" t="s">
        <v>1396</v>
      </c>
      <c r="J1280" s="4" t="s">
        <v>8243</v>
      </c>
      <c r="K1280" s="139">
        <v>12720000000</v>
      </c>
      <c r="L1280" s="139">
        <v>12720000000</v>
      </c>
      <c r="M1280" s="4" t="s">
        <v>5698</v>
      </c>
      <c r="N1280" s="4" t="s">
        <v>6368</v>
      </c>
      <c r="O1280" s="4" t="s">
        <v>8244</v>
      </c>
      <c r="P1280" s="186">
        <f t="shared" si="116"/>
        <v>12720000000</v>
      </c>
      <c r="Q1280" s="186">
        <f t="shared" ref="Q1280:Q1286" si="120">K1280-P1280</f>
        <v>0</v>
      </c>
      <c r="R1280" s="4">
        <v>55</v>
      </c>
      <c r="S1280" s="4" t="s">
        <v>70</v>
      </c>
      <c r="T1280" s="4" t="s">
        <v>70</v>
      </c>
      <c r="U1280" s="140">
        <v>45341</v>
      </c>
      <c r="V1280" s="4" t="s">
        <v>1884</v>
      </c>
      <c r="W1280" s="4" t="s">
        <v>1954</v>
      </c>
      <c r="X1280" s="146" t="s">
        <v>70</v>
      </c>
      <c r="Y1280" s="146" t="s">
        <v>3521</v>
      </c>
      <c r="Z1280" s="146" t="s">
        <v>1888</v>
      </c>
      <c r="AA1280" s="4" t="s">
        <v>1886</v>
      </c>
      <c r="AB1280" s="141">
        <f t="shared" si="117"/>
        <v>12720000000</v>
      </c>
      <c r="AC1280" s="142">
        <f t="shared" si="118"/>
        <v>0</v>
      </c>
      <c r="AD1280" s="4"/>
      <c r="AE1280" s="4" t="s">
        <v>2037</v>
      </c>
      <c r="AF1280" s="144" t="s">
        <v>6514</v>
      </c>
      <c r="AG1280" s="4"/>
      <c r="AH1280" s="4"/>
      <c r="AI1280" s="4"/>
      <c r="AJ1280" s="4"/>
      <c r="AK1280" s="4"/>
    </row>
    <row r="1281" spans="1:37">
      <c r="B1281" s="175" t="s">
        <v>5175</v>
      </c>
      <c r="C1281" s="174" t="s">
        <v>160</v>
      </c>
      <c r="D1281" s="4" t="s">
        <v>2550</v>
      </c>
      <c r="E1281" s="4" t="s">
        <v>1831</v>
      </c>
      <c r="F1281" s="4" t="s">
        <v>1060</v>
      </c>
      <c r="G1281" s="4" t="s">
        <v>8246</v>
      </c>
      <c r="H1281" s="4" t="s">
        <v>1395</v>
      </c>
      <c r="I1281" s="4" t="s">
        <v>1396</v>
      </c>
      <c r="J1281" s="4" t="s">
        <v>8247</v>
      </c>
      <c r="K1281" s="139">
        <v>8000000000</v>
      </c>
      <c r="L1281" s="139">
        <v>8000000000</v>
      </c>
      <c r="M1281" s="4" t="s">
        <v>5698</v>
      </c>
      <c r="N1281" s="4" t="s">
        <v>6442</v>
      </c>
      <c r="O1281" s="4" t="s">
        <v>8244</v>
      </c>
      <c r="P1281" s="186">
        <f t="shared" si="116"/>
        <v>8000000000</v>
      </c>
      <c r="Q1281" s="186">
        <f t="shared" si="120"/>
        <v>0</v>
      </c>
      <c r="R1281" s="4">
        <v>55</v>
      </c>
      <c r="S1281" s="4" t="s">
        <v>70</v>
      </c>
      <c r="T1281" s="4" t="s">
        <v>70</v>
      </c>
      <c r="U1281" s="140">
        <v>45341</v>
      </c>
      <c r="V1281" s="4" t="s">
        <v>1884</v>
      </c>
      <c r="W1281" s="4" t="s">
        <v>1954</v>
      </c>
      <c r="X1281" s="146" t="s">
        <v>70</v>
      </c>
      <c r="Y1281" s="146" t="s">
        <v>3521</v>
      </c>
      <c r="Z1281" s="146" t="s">
        <v>1888</v>
      </c>
      <c r="AA1281" s="4" t="s">
        <v>1886</v>
      </c>
      <c r="AB1281" s="141">
        <f t="shared" si="117"/>
        <v>8000000000</v>
      </c>
      <c r="AC1281" s="142">
        <f t="shared" si="118"/>
        <v>0</v>
      </c>
      <c r="AD1281" s="4"/>
      <c r="AE1281" s="4" t="s">
        <v>2037</v>
      </c>
      <c r="AF1281" s="144" t="s">
        <v>6514</v>
      </c>
      <c r="AG1281" s="4"/>
      <c r="AH1281" s="4"/>
      <c r="AI1281" s="4"/>
      <c r="AJ1281" s="4"/>
      <c r="AK1281" s="4"/>
    </row>
    <row r="1282" spans="1:37">
      <c r="B1282" s="175" t="s">
        <v>5175</v>
      </c>
      <c r="C1282" s="174" t="s">
        <v>160</v>
      </c>
      <c r="D1282" s="4" t="s">
        <v>2550</v>
      </c>
      <c r="E1282" s="4" t="s">
        <v>1831</v>
      </c>
      <c r="F1282" s="4" t="s">
        <v>1060</v>
      </c>
      <c r="G1282" s="4" t="s">
        <v>8248</v>
      </c>
      <c r="H1282" s="4" t="s">
        <v>1395</v>
      </c>
      <c r="I1282" s="4" t="s">
        <v>1396</v>
      </c>
      <c r="J1282" s="4" t="s">
        <v>8249</v>
      </c>
      <c r="K1282" s="139">
        <v>9200000000</v>
      </c>
      <c r="L1282" s="139">
        <v>9200000000</v>
      </c>
      <c r="M1282" s="4" t="s">
        <v>5698</v>
      </c>
      <c r="N1282" s="4" t="s">
        <v>6442</v>
      </c>
      <c r="O1282" s="4" t="s">
        <v>8244</v>
      </c>
      <c r="P1282" s="186">
        <f t="shared" si="116"/>
        <v>9200000000</v>
      </c>
      <c r="Q1282" s="186">
        <f t="shared" si="120"/>
        <v>0</v>
      </c>
      <c r="R1282" s="4">
        <v>55</v>
      </c>
      <c r="S1282" s="4" t="s">
        <v>70</v>
      </c>
      <c r="T1282" s="4" t="s">
        <v>70</v>
      </c>
      <c r="U1282" s="140">
        <v>45341</v>
      </c>
      <c r="V1282" s="4" t="s">
        <v>1884</v>
      </c>
      <c r="W1282" s="4" t="s">
        <v>1954</v>
      </c>
      <c r="X1282" s="146" t="s">
        <v>70</v>
      </c>
      <c r="Y1282" s="146" t="s">
        <v>3521</v>
      </c>
      <c r="Z1282" s="146" t="s">
        <v>1888</v>
      </c>
      <c r="AA1282" s="4" t="s">
        <v>1886</v>
      </c>
      <c r="AB1282" s="141">
        <f t="shared" si="117"/>
        <v>9200000000</v>
      </c>
      <c r="AC1282" s="142">
        <f t="shared" si="118"/>
        <v>0</v>
      </c>
      <c r="AD1282" s="4"/>
      <c r="AE1282" s="4" t="s">
        <v>2037</v>
      </c>
      <c r="AF1282" s="144" t="s">
        <v>6514</v>
      </c>
      <c r="AG1282" s="4"/>
      <c r="AH1282" s="4"/>
      <c r="AI1282" s="4"/>
      <c r="AJ1282" s="4"/>
      <c r="AK1282" s="4"/>
    </row>
    <row r="1283" spans="1:37">
      <c r="B1283" s="175" t="s">
        <v>5175</v>
      </c>
      <c r="C1283" s="174" t="s">
        <v>160</v>
      </c>
      <c r="D1283" s="4" t="s">
        <v>2550</v>
      </c>
      <c r="E1283" s="4" t="s">
        <v>1831</v>
      </c>
      <c r="F1283" s="4" t="s">
        <v>1060</v>
      </c>
      <c r="G1283" s="4" t="s">
        <v>8250</v>
      </c>
      <c r="H1283" s="4" t="s">
        <v>1395</v>
      </c>
      <c r="I1283" s="4" t="s">
        <v>1396</v>
      </c>
      <c r="J1283" s="4" t="s">
        <v>8251</v>
      </c>
      <c r="K1283" s="139">
        <v>30000000000</v>
      </c>
      <c r="L1283" s="139">
        <v>30000000000</v>
      </c>
      <c r="M1283" s="4" t="s">
        <v>5698</v>
      </c>
      <c r="N1283" s="4" t="s">
        <v>8252</v>
      </c>
      <c r="O1283" s="4" t="s">
        <v>8244</v>
      </c>
      <c r="P1283" s="186">
        <f t="shared" si="116"/>
        <v>30000000000</v>
      </c>
      <c r="Q1283" s="186">
        <f t="shared" si="120"/>
        <v>0</v>
      </c>
      <c r="R1283" s="4">
        <v>55</v>
      </c>
      <c r="S1283" s="4" t="s">
        <v>70</v>
      </c>
      <c r="T1283" s="4" t="s">
        <v>70</v>
      </c>
      <c r="U1283" s="140">
        <v>45341</v>
      </c>
      <c r="V1283" s="4" t="s">
        <v>1884</v>
      </c>
      <c r="W1283" s="4" t="s">
        <v>1954</v>
      </c>
      <c r="X1283" s="146" t="s">
        <v>70</v>
      </c>
      <c r="Y1283" s="146" t="s">
        <v>3521</v>
      </c>
      <c r="Z1283" s="146" t="s">
        <v>1888</v>
      </c>
      <c r="AA1283" s="4" t="s">
        <v>1886</v>
      </c>
      <c r="AB1283" s="141">
        <f t="shared" si="117"/>
        <v>30000000000</v>
      </c>
      <c r="AC1283" s="142">
        <f t="shared" si="118"/>
        <v>0</v>
      </c>
      <c r="AD1283" s="4"/>
      <c r="AE1283" s="4" t="s">
        <v>2037</v>
      </c>
      <c r="AF1283" s="144" t="s">
        <v>6514</v>
      </c>
      <c r="AG1283" s="4"/>
      <c r="AH1283" s="4"/>
      <c r="AI1283" s="4"/>
      <c r="AJ1283" s="4"/>
      <c r="AK1283" s="4"/>
    </row>
    <row r="1284" spans="1:37">
      <c r="B1284" s="175" t="s">
        <v>5175</v>
      </c>
      <c r="C1284" s="174" t="s">
        <v>160</v>
      </c>
      <c r="D1284" s="4" t="s">
        <v>2550</v>
      </c>
      <c r="E1284" s="4" t="s">
        <v>1831</v>
      </c>
      <c r="F1284" s="4" t="s">
        <v>1060</v>
      </c>
      <c r="G1284" s="4" t="s">
        <v>8253</v>
      </c>
      <c r="H1284" s="4" t="s">
        <v>1395</v>
      </c>
      <c r="I1284" s="4" t="s">
        <v>1396</v>
      </c>
      <c r="J1284" s="4" t="s">
        <v>8254</v>
      </c>
      <c r="K1284" s="139">
        <v>27200000000</v>
      </c>
      <c r="L1284" s="139">
        <v>27200000000</v>
      </c>
      <c r="M1284" s="4" t="s">
        <v>5698</v>
      </c>
      <c r="N1284" s="4" t="s">
        <v>8255</v>
      </c>
      <c r="O1284" s="4" t="s">
        <v>8244</v>
      </c>
      <c r="P1284" s="186">
        <f t="shared" ref="P1284:P1347" si="121">L1284</f>
        <v>27200000000</v>
      </c>
      <c r="Q1284" s="186">
        <f t="shared" si="120"/>
        <v>0</v>
      </c>
      <c r="R1284" s="4">
        <v>55</v>
      </c>
      <c r="S1284" s="4" t="s">
        <v>70</v>
      </c>
      <c r="T1284" s="4" t="s">
        <v>70</v>
      </c>
      <c r="U1284" s="140">
        <v>45341</v>
      </c>
      <c r="V1284" s="4" t="s">
        <v>1884</v>
      </c>
      <c r="W1284" s="4" t="s">
        <v>1954</v>
      </c>
      <c r="X1284" s="146" t="s">
        <v>70</v>
      </c>
      <c r="Y1284" s="146" t="s">
        <v>3521</v>
      </c>
      <c r="Z1284" s="146" t="s">
        <v>1888</v>
      </c>
      <c r="AA1284" s="4" t="s">
        <v>1886</v>
      </c>
      <c r="AB1284" s="141">
        <f t="shared" ref="AB1284:AB1347" si="122">L1284</f>
        <v>27200000000</v>
      </c>
      <c r="AC1284" s="142">
        <f t="shared" ref="AC1284:AC1347" si="123">P1284-AB1284</f>
        <v>0</v>
      </c>
      <c r="AD1284" s="4"/>
      <c r="AE1284" s="4" t="s">
        <v>2037</v>
      </c>
      <c r="AF1284" s="144" t="s">
        <v>6514</v>
      </c>
      <c r="AG1284" s="4"/>
      <c r="AH1284" s="4"/>
      <c r="AI1284" s="4"/>
      <c r="AJ1284" s="4"/>
      <c r="AK1284" s="4"/>
    </row>
    <row r="1285" spans="1:37">
      <c r="B1285" s="175" t="s">
        <v>5175</v>
      </c>
      <c r="C1285" s="174" t="s">
        <v>160</v>
      </c>
      <c r="D1285" s="4" t="s">
        <v>2550</v>
      </c>
      <c r="E1285" s="4" t="s">
        <v>1831</v>
      </c>
      <c r="F1285" s="4" t="s">
        <v>1060</v>
      </c>
      <c r="G1285" s="4" t="s">
        <v>8256</v>
      </c>
      <c r="H1285" s="4" t="s">
        <v>1395</v>
      </c>
      <c r="I1285" s="4" t="s">
        <v>1396</v>
      </c>
      <c r="J1285" s="4" t="s">
        <v>8257</v>
      </c>
      <c r="K1285" s="139">
        <v>76480000000</v>
      </c>
      <c r="L1285" s="139">
        <v>76480000000</v>
      </c>
      <c r="M1285" s="4" t="s">
        <v>5698</v>
      </c>
      <c r="N1285" s="4" t="s">
        <v>8258</v>
      </c>
      <c r="O1285" s="4" t="s">
        <v>8244</v>
      </c>
      <c r="P1285" s="186">
        <f t="shared" si="121"/>
        <v>76480000000</v>
      </c>
      <c r="Q1285" s="186">
        <f t="shared" si="120"/>
        <v>0</v>
      </c>
      <c r="R1285" s="4">
        <v>55</v>
      </c>
      <c r="S1285" s="4" t="s">
        <v>70</v>
      </c>
      <c r="T1285" s="4" t="s">
        <v>70</v>
      </c>
      <c r="U1285" s="140">
        <v>45341</v>
      </c>
      <c r="V1285" s="4" t="s">
        <v>1884</v>
      </c>
      <c r="W1285" s="4" t="s">
        <v>1954</v>
      </c>
      <c r="X1285" s="146" t="s">
        <v>70</v>
      </c>
      <c r="Y1285" s="146" t="s">
        <v>3521</v>
      </c>
      <c r="Z1285" s="146" t="s">
        <v>1888</v>
      </c>
      <c r="AA1285" s="4" t="s">
        <v>1886</v>
      </c>
      <c r="AB1285" s="141">
        <f t="shared" si="122"/>
        <v>76480000000</v>
      </c>
      <c r="AC1285" s="142">
        <f t="shared" si="123"/>
        <v>0</v>
      </c>
      <c r="AD1285" s="4"/>
      <c r="AE1285" s="4" t="s">
        <v>2037</v>
      </c>
      <c r="AF1285" s="144" t="s">
        <v>6514</v>
      </c>
      <c r="AG1285" s="4"/>
      <c r="AH1285" s="4"/>
      <c r="AI1285" s="4"/>
      <c r="AJ1285" s="4"/>
      <c r="AK1285" s="4"/>
    </row>
    <row r="1286" spans="1:37">
      <c r="B1286" s="175" t="s">
        <v>5175</v>
      </c>
      <c r="C1286" s="174" t="s">
        <v>160</v>
      </c>
      <c r="D1286" s="4" t="s">
        <v>2550</v>
      </c>
      <c r="E1286" s="4" t="s">
        <v>1831</v>
      </c>
      <c r="F1286" s="4" t="s">
        <v>1060</v>
      </c>
      <c r="G1286" s="4" t="s">
        <v>8259</v>
      </c>
      <c r="H1286" s="4" t="s">
        <v>1395</v>
      </c>
      <c r="I1286" s="4" t="s">
        <v>1396</v>
      </c>
      <c r="J1286" s="4" t="s">
        <v>8260</v>
      </c>
      <c r="K1286" s="139">
        <v>15600000000</v>
      </c>
      <c r="L1286" s="139">
        <v>15600000000</v>
      </c>
      <c r="M1286" s="4" t="s">
        <v>5698</v>
      </c>
      <c r="N1286" s="4" t="s">
        <v>8261</v>
      </c>
      <c r="O1286" s="4" t="s">
        <v>8244</v>
      </c>
      <c r="P1286" s="186">
        <f t="shared" si="121"/>
        <v>15600000000</v>
      </c>
      <c r="Q1286" s="186">
        <f t="shared" si="120"/>
        <v>0</v>
      </c>
      <c r="R1286" s="4">
        <v>55</v>
      </c>
      <c r="S1286" s="4" t="s">
        <v>70</v>
      </c>
      <c r="T1286" s="4" t="s">
        <v>70</v>
      </c>
      <c r="U1286" s="140">
        <v>45341</v>
      </c>
      <c r="V1286" s="4" t="s">
        <v>1884</v>
      </c>
      <c r="W1286" s="4" t="s">
        <v>1954</v>
      </c>
      <c r="X1286" s="146" t="s">
        <v>70</v>
      </c>
      <c r="Y1286" s="146" t="s">
        <v>3521</v>
      </c>
      <c r="Z1286" s="146" t="s">
        <v>1888</v>
      </c>
      <c r="AA1286" s="4" t="s">
        <v>1886</v>
      </c>
      <c r="AB1286" s="141">
        <f t="shared" si="122"/>
        <v>15600000000</v>
      </c>
      <c r="AC1286" s="142">
        <f t="shared" si="123"/>
        <v>0</v>
      </c>
      <c r="AD1286" s="4"/>
      <c r="AE1286" s="4" t="s">
        <v>2037</v>
      </c>
      <c r="AF1286" s="144" t="s">
        <v>6514</v>
      </c>
      <c r="AG1286" s="4"/>
      <c r="AH1286" s="4"/>
      <c r="AI1286" s="4"/>
      <c r="AJ1286" s="4"/>
      <c r="AK1286" s="4"/>
    </row>
    <row r="1287" spans="1:37">
      <c r="A1287" t="s">
        <v>8262</v>
      </c>
      <c r="B1287" s="145" t="s">
        <v>5175</v>
      </c>
      <c r="C1287" s="4" t="s">
        <v>160</v>
      </c>
      <c r="D1287" s="4" t="s">
        <v>2550</v>
      </c>
      <c r="E1287" s="4" t="s">
        <v>1831</v>
      </c>
      <c r="F1287" s="4" t="s">
        <v>1060</v>
      </c>
      <c r="G1287" s="4" t="s">
        <v>8263</v>
      </c>
      <c r="H1287" s="4" t="s">
        <v>1215</v>
      </c>
      <c r="I1287" s="4" t="s">
        <v>1216</v>
      </c>
      <c r="J1287" s="4" t="s">
        <v>8264</v>
      </c>
      <c r="K1287" s="139">
        <v>180000000000</v>
      </c>
      <c r="L1287" s="139">
        <v>180000000000</v>
      </c>
      <c r="M1287" s="4" t="s">
        <v>5873</v>
      </c>
      <c r="N1287" s="4" t="s">
        <v>3123</v>
      </c>
      <c r="O1287" s="4" t="s">
        <v>2808</v>
      </c>
      <c r="P1287" s="186">
        <f t="shared" si="121"/>
        <v>180000000000</v>
      </c>
      <c r="Q1287" s="186">
        <f t="shared" ref="Q1287:Q1288" si="124">P1287-K1287</f>
        <v>0</v>
      </c>
      <c r="R1287" s="4" t="s">
        <v>2503</v>
      </c>
      <c r="S1287" s="4" t="s">
        <v>70</v>
      </c>
      <c r="T1287" s="4"/>
      <c r="U1287" s="140">
        <v>45353</v>
      </c>
      <c r="V1287" s="4" t="s">
        <v>1884</v>
      </c>
      <c r="W1287" s="4" t="s">
        <v>1954</v>
      </c>
      <c r="X1287" s="146" t="s">
        <v>70</v>
      </c>
      <c r="Y1287" s="140">
        <v>45363</v>
      </c>
      <c r="Z1287" s="4" t="s">
        <v>1885</v>
      </c>
      <c r="AA1287" s="4" t="s">
        <v>1886</v>
      </c>
      <c r="AB1287" s="141">
        <f t="shared" si="122"/>
        <v>180000000000</v>
      </c>
      <c r="AC1287" s="142">
        <f t="shared" si="123"/>
        <v>0</v>
      </c>
      <c r="AD1287" s="4"/>
      <c r="AE1287" s="4" t="s">
        <v>2037</v>
      </c>
      <c r="AF1287" s="252" t="s">
        <v>8265</v>
      </c>
      <c r="AG1287" s="4"/>
      <c r="AH1287" s="4"/>
      <c r="AI1287" s="4"/>
      <c r="AJ1287" s="4"/>
      <c r="AK1287" s="4"/>
    </row>
    <row r="1288" spans="1:37">
      <c r="A1288" t="s">
        <v>8262</v>
      </c>
      <c r="B1288" s="145" t="s">
        <v>5175</v>
      </c>
      <c r="C1288" s="4" t="s">
        <v>160</v>
      </c>
      <c r="D1288" s="4" t="s">
        <v>2550</v>
      </c>
      <c r="E1288" s="4" t="s">
        <v>1831</v>
      </c>
      <c r="F1288" s="4" t="s">
        <v>1060</v>
      </c>
      <c r="G1288" s="4" t="s">
        <v>8266</v>
      </c>
      <c r="H1288" s="4" t="s">
        <v>1215</v>
      </c>
      <c r="I1288" s="4" t="s">
        <v>1216</v>
      </c>
      <c r="J1288" s="4" t="s">
        <v>8267</v>
      </c>
      <c r="K1288" s="139">
        <v>100000000000</v>
      </c>
      <c r="L1288" s="139">
        <v>100000000000</v>
      </c>
      <c r="M1288" s="4" t="s">
        <v>5651</v>
      </c>
      <c r="N1288" s="4" t="s">
        <v>2922</v>
      </c>
      <c r="O1288" s="4" t="s">
        <v>2808</v>
      </c>
      <c r="P1288" s="186">
        <f t="shared" si="121"/>
        <v>100000000000</v>
      </c>
      <c r="Q1288" s="186">
        <f t="shared" si="124"/>
        <v>0</v>
      </c>
      <c r="R1288" s="4" t="s">
        <v>2503</v>
      </c>
      <c r="S1288" s="4" t="s">
        <v>70</v>
      </c>
      <c r="T1288" s="4"/>
      <c r="U1288" s="140">
        <v>45353</v>
      </c>
      <c r="V1288" s="4" t="s">
        <v>1884</v>
      </c>
      <c r="W1288" s="4" t="s">
        <v>1954</v>
      </c>
      <c r="X1288" s="146" t="s">
        <v>70</v>
      </c>
      <c r="Y1288" s="140">
        <v>45363</v>
      </c>
      <c r="Z1288" s="4" t="s">
        <v>1885</v>
      </c>
      <c r="AA1288" s="4" t="s">
        <v>1886</v>
      </c>
      <c r="AB1288" s="141">
        <f t="shared" si="122"/>
        <v>100000000000</v>
      </c>
      <c r="AC1288" s="142">
        <f t="shared" si="123"/>
        <v>0</v>
      </c>
      <c r="AD1288" s="4"/>
      <c r="AE1288" s="4" t="s">
        <v>2037</v>
      </c>
      <c r="AF1288" s="252" t="s">
        <v>8265</v>
      </c>
      <c r="AG1288" s="4"/>
      <c r="AH1288" s="4"/>
      <c r="AI1288" s="4"/>
      <c r="AJ1288" s="4"/>
      <c r="AK1288" s="4"/>
    </row>
    <row r="1289" spans="1:37">
      <c r="B1289" s="145" t="s">
        <v>5175</v>
      </c>
      <c r="C1289" s="4" t="s">
        <v>160</v>
      </c>
      <c r="D1289" s="4" t="s">
        <v>2550</v>
      </c>
      <c r="E1289" s="4" t="s">
        <v>1831</v>
      </c>
      <c r="F1289" s="4" t="s">
        <v>1060</v>
      </c>
      <c r="G1289" s="4" t="s">
        <v>8268</v>
      </c>
      <c r="H1289" s="4" t="s">
        <v>1173</v>
      </c>
      <c r="I1289" s="4" t="s">
        <v>1217</v>
      </c>
      <c r="J1289" s="4" t="s">
        <v>8269</v>
      </c>
      <c r="K1289" s="139">
        <v>150000000000</v>
      </c>
      <c r="L1289" s="139">
        <v>150000000000</v>
      </c>
      <c r="M1289" s="4" t="s">
        <v>5873</v>
      </c>
      <c r="N1289" s="4" t="s">
        <v>3528</v>
      </c>
      <c r="O1289" s="4" t="s">
        <v>2808</v>
      </c>
      <c r="P1289" s="186">
        <f t="shared" si="121"/>
        <v>150000000000</v>
      </c>
      <c r="Q1289" s="186">
        <f>P1289-K1289</f>
        <v>0</v>
      </c>
      <c r="R1289" s="4">
        <v>199</v>
      </c>
      <c r="S1289" s="174" t="s">
        <v>70</v>
      </c>
      <c r="T1289" s="4" t="s">
        <v>70</v>
      </c>
      <c r="U1289" s="140">
        <v>45348</v>
      </c>
      <c r="V1289" s="4" t="s">
        <v>1887</v>
      </c>
      <c r="W1289" s="4" t="s">
        <v>1954</v>
      </c>
      <c r="X1289" s="146" t="s">
        <v>70</v>
      </c>
      <c r="Y1289" s="265">
        <v>45376</v>
      </c>
      <c r="Z1289" s="146" t="s">
        <v>1888</v>
      </c>
      <c r="AA1289" s="4" t="s">
        <v>1886</v>
      </c>
      <c r="AB1289" s="141">
        <f t="shared" si="122"/>
        <v>150000000000</v>
      </c>
      <c r="AC1289" s="142">
        <f t="shared" si="123"/>
        <v>0</v>
      </c>
      <c r="AD1289" s="4"/>
      <c r="AE1289" s="4" t="s">
        <v>2037</v>
      </c>
      <c r="AF1289" s="144" t="s">
        <v>9452</v>
      </c>
      <c r="AG1289" s="4"/>
      <c r="AH1289" s="4"/>
      <c r="AI1289" s="4"/>
      <c r="AJ1289" s="4"/>
      <c r="AK1289" s="4"/>
    </row>
    <row r="1290" spans="1:37">
      <c r="B1290" s="145" t="s">
        <v>5175</v>
      </c>
      <c r="C1290" s="4" t="s">
        <v>160</v>
      </c>
      <c r="D1290" s="4" t="s">
        <v>2550</v>
      </c>
      <c r="E1290" s="4" t="s">
        <v>1831</v>
      </c>
      <c r="F1290" s="4" t="s">
        <v>1060</v>
      </c>
      <c r="G1290" s="4" t="s">
        <v>8270</v>
      </c>
      <c r="H1290" s="4" t="s">
        <v>1173</v>
      </c>
      <c r="I1290" s="4" t="s">
        <v>1217</v>
      </c>
      <c r="J1290" s="4" t="s">
        <v>8271</v>
      </c>
      <c r="K1290" s="139">
        <v>130000000000</v>
      </c>
      <c r="L1290" s="139">
        <v>130000000000</v>
      </c>
      <c r="M1290" s="4" t="s">
        <v>5873</v>
      </c>
      <c r="N1290" s="4" t="s">
        <v>2212</v>
      </c>
      <c r="O1290" s="4" t="s">
        <v>2808</v>
      </c>
      <c r="P1290" s="186">
        <f t="shared" si="121"/>
        <v>130000000000</v>
      </c>
      <c r="Q1290" s="186">
        <f>P1290-K1290</f>
        <v>0</v>
      </c>
      <c r="R1290" s="4">
        <v>199</v>
      </c>
      <c r="S1290" s="174" t="s">
        <v>70</v>
      </c>
      <c r="T1290" s="4" t="s">
        <v>70</v>
      </c>
      <c r="U1290" s="140">
        <v>45348</v>
      </c>
      <c r="V1290" s="4" t="s">
        <v>1887</v>
      </c>
      <c r="W1290" s="4" t="s">
        <v>1954</v>
      </c>
      <c r="X1290" s="146" t="s">
        <v>70</v>
      </c>
      <c r="Y1290" s="265">
        <v>45376</v>
      </c>
      <c r="Z1290" s="146" t="s">
        <v>1888</v>
      </c>
      <c r="AA1290" s="4" t="s">
        <v>1886</v>
      </c>
      <c r="AB1290" s="141">
        <f t="shared" si="122"/>
        <v>130000000000</v>
      </c>
      <c r="AC1290" s="142">
        <f t="shared" si="123"/>
        <v>0</v>
      </c>
      <c r="AD1290" s="4"/>
      <c r="AE1290" s="4" t="s">
        <v>2037</v>
      </c>
      <c r="AF1290" s="144" t="s">
        <v>9452</v>
      </c>
      <c r="AG1290" s="4"/>
      <c r="AH1290" s="4"/>
      <c r="AI1290" s="4"/>
      <c r="AJ1290" s="4"/>
      <c r="AK1290" s="4"/>
    </row>
    <row r="1291" spans="1:37">
      <c r="B1291" s="145" t="s">
        <v>5175</v>
      </c>
      <c r="C1291" s="4" t="s">
        <v>160</v>
      </c>
      <c r="D1291" s="4" t="s">
        <v>2550</v>
      </c>
      <c r="E1291" s="4" t="s">
        <v>1831</v>
      </c>
      <c r="F1291" s="4" t="s">
        <v>1060</v>
      </c>
      <c r="G1291" s="4" t="s">
        <v>8272</v>
      </c>
      <c r="H1291" s="4" t="s">
        <v>1189</v>
      </c>
      <c r="I1291" s="4" t="s">
        <v>1218</v>
      </c>
      <c r="J1291" s="4" t="s">
        <v>8273</v>
      </c>
      <c r="K1291" s="139">
        <v>100000000000</v>
      </c>
      <c r="L1291" s="139">
        <v>100000000000</v>
      </c>
      <c r="M1291" s="4" t="s">
        <v>5873</v>
      </c>
      <c r="N1291" s="4" t="s">
        <v>3505</v>
      </c>
      <c r="O1291" s="4" t="s">
        <v>2837</v>
      </c>
      <c r="P1291" s="186">
        <f t="shared" si="121"/>
        <v>100000000000</v>
      </c>
      <c r="Q1291" s="186">
        <f>K1291-P1291</f>
        <v>0</v>
      </c>
      <c r="R1291" s="4">
        <v>75</v>
      </c>
      <c r="S1291" s="4" t="s">
        <v>70</v>
      </c>
      <c r="T1291" s="4" t="s">
        <v>70</v>
      </c>
      <c r="U1291" s="140">
        <v>45352</v>
      </c>
      <c r="V1291" s="4" t="s">
        <v>1884</v>
      </c>
      <c r="W1291" s="4" t="s">
        <v>1954</v>
      </c>
      <c r="X1291" s="4" t="s">
        <v>70</v>
      </c>
      <c r="Y1291" s="4" t="s">
        <v>3521</v>
      </c>
      <c r="Z1291" s="4" t="s">
        <v>1885</v>
      </c>
      <c r="AA1291" s="4" t="s">
        <v>1886</v>
      </c>
      <c r="AB1291" s="141">
        <f t="shared" si="122"/>
        <v>100000000000</v>
      </c>
      <c r="AC1291" s="142">
        <f t="shared" si="123"/>
        <v>0</v>
      </c>
      <c r="AD1291" s="4"/>
      <c r="AE1291" s="4" t="s">
        <v>2037</v>
      </c>
      <c r="AF1291" s="144" t="s">
        <v>7046</v>
      </c>
      <c r="AG1291" s="4"/>
      <c r="AH1291" s="4"/>
      <c r="AI1291" s="4"/>
      <c r="AJ1291" s="4"/>
      <c r="AK1291" s="4"/>
    </row>
    <row r="1292" spans="1:37">
      <c r="B1292" s="145" t="s">
        <v>5175</v>
      </c>
      <c r="C1292" s="4" t="s">
        <v>160</v>
      </c>
      <c r="D1292" s="4" t="s">
        <v>2550</v>
      </c>
      <c r="E1292" s="4" t="s">
        <v>1831</v>
      </c>
      <c r="F1292" s="4" t="s">
        <v>1060</v>
      </c>
      <c r="G1292" s="4" t="s">
        <v>8276</v>
      </c>
      <c r="H1292" s="4" t="s">
        <v>1189</v>
      </c>
      <c r="I1292" s="4" t="s">
        <v>1218</v>
      </c>
      <c r="J1292" s="4" t="s">
        <v>8277</v>
      </c>
      <c r="K1292" s="139">
        <v>180000000000</v>
      </c>
      <c r="L1292" s="139">
        <v>180000000000</v>
      </c>
      <c r="M1292" s="4" t="s">
        <v>5873</v>
      </c>
      <c r="N1292" s="4" t="s">
        <v>3449</v>
      </c>
      <c r="O1292" s="4" t="s">
        <v>2837</v>
      </c>
      <c r="P1292" s="186">
        <f t="shared" si="121"/>
        <v>180000000000</v>
      </c>
      <c r="Q1292" s="186">
        <f>K1292-P1292</f>
        <v>0</v>
      </c>
      <c r="R1292" s="4">
        <v>75</v>
      </c>
      <c r="S1292" s="4" t="s">
        <v>70</v>
      </c>
      <c r="T1292" s="4" t="s">
        <v>70</v>
      </c>
      <c r="U1292" s="140">
        <v>45352</v>
      </c>
      <c r="V1292" s="4" t="s">
        <v>1884</v>
      </c>
      <c r="W1292" s="4" t="s">
        <v>1954</v>
      </c>
      <c r="X1292" s="4" t="s">
        <v>70</v>
      </c>
      <c r="Y1292" s="4" t="s">
        <v>3521</v>
      </c>
      <c r="Z1292" s="4" t="s">
        <v>1885</v>
      </c>
      <c r="AA1292" s="4" t="s">
        <v>1886</v>
      </c>
      <c r="AB1292" s="141">
        <f t="shared" si="122"/>
        <v>180000000000</v>
      </c>
      <c r="AC1292" s="142">
        <f t="shared" si="123"/>
        <v>0</v>
      </c>
      <c r="AD1292" s="4"/>
      <c r="AE1292" s="4" t="s">
        <v>2037</v>
      </c>
      <c r="AF1292" s="144" t="s">
        <v>7046</v>
      </c>
      <c r="AG1292" s="4"/>
      <c r="AH1292" s="4"/>
      <c r="AI1292" s="4"/>
      <c r="AJ1292" s="4"/>
      <c r="AK1292" s="4"/>
    </row>
    <row r="1293" spans="1:37">
      <c r="B1293" s="145" t="s">
        <v>5175</v>
      </c>
      <c r="C1293" s="4" t="s">
        <v>160</v>
      </c>
      <c r="D1293" s="4" t="s">
        <v>2550</v>
      </c>
      <c r="E1293" s="4" t="s">
        <v>1831</v>
      </c>
      <c r="F1293" s="4" t="s">
        <v>1060</v>
      </c>
      <c r="G1293" s="4" t="s">
        <v>8278</v>
      </c>
      <c r="H1293" s="4" t="s">
        <v>1164</v>
      </c>
      <c r="I1293" s="4" t="s">
        <v>1219</v>
      </c>
      <c r="J1293" s="4" t="s">
        <v>8279</v>
      </c>
      <c r="K1293" s="139">
        <v>160000000000</v>
      </c>
      <c r="L1293" s="139">
        <v>160000000000</v>
      </c>
      <c r="M1293" s="4" t="s">
        <v>5873</v>
      </c>
      <c r="N1293" s="4" t="s">
        <v>3449</v>
      </c>
      <c r="O1293" s="4" t="s">
        <v>2979</v>
      </c>
      <c r="P1293" s="186">
        <f t="shared" si="121"/>
        <v>160000000000</v>
      </c>
      <c r="Q1293" s="186">
        <f>P1293-K1293</f>
        <v>0</v>
      </c>
      <c r="R1293" s="4">
        <v>205</v>
      </c>
      <c r="S1293" s="174" t="s">
        <v>70</v>
      </c>
      <c r="T1293" s="4" t="s">
        <v>70</v>
      </c>
      <c r="U1293" s="140">
        <v>45348</v>
      </c>
      <c r="V1293" s="4" t="s">
        <v>1887</v>
      </c>
      <c r="W1293" s="4" t="s">
        <v>1954</v>
      </c>
      <c r="X1293" s="146" t="s">
        <v>70</v>
      </c>
      <c r="Y1293" s="265">
        <v>45376</v>
      </c>
      <c r="Z1293" s="146" t="s">
        <v>1888</v>
      </c>
      <c r="AA1293" s="4" t="s">
        <v>1886</v>
      </c>
      <c r="AB1293" s="141">
        <f t="shared" si="122"/>
        <v>160000000000</v>
      </c>
      <c r="AC1293" s="142">
        <f t="shared" si="123"/>
        <v>0</v>
      </c>
      <c r="AD1293" s="4"/>
      <c r="AE1293" s="4" t="s">
        <v>2037</v>
      </c>
      <c r="AF1293" s="144" t="s">
        <v>9453</v>
      </c>
      <c r="AG1293" s="4"/>
      <c r="AH1293" s="4"/>
      <c r="AI1293" s="4"/>
      <c r="AJ1293" s="4"/>
      <c r="AK1293" s="4"/>
    </row>
    <row r="1294" spans="1:37">
      <c r="B1294" s="145" t="s">
        <v>5175</v>
      </c>
      <c r="C1294" s="4" t="s">
        <v>160</v>
      </c>
      <c r="D1294" s="4" t="s">
        <v>2550</v>
      </c>
      <c r="E1294" s="4" t="s">
        <v>1831</v>
      </c>
      <c r="F1294" s="4" t="s">
        <v>1060</v>
      </c>
      <c r="G1294" s="4" t="s">
        <v>8280</v>
      </c>
      <c r="H1294" s="4" t="s">
        <v>1164</v>
      </c>
      <c r="I1294" s="4" t="s">
        <v>1219</v>
      </c>
      <c r="J1294" s="4" t="s">
        <v>8281</v>
      </c>
      <c r="K1294" s="139">
        <v>120000000000</v>
      </c>
      <c r="L1294" s="139">
        <v>120000000000</v>
      </c>
      <c r="M1294" s="4" t="s">
        <v>5873</v>
      </c>
      <c r="N1294" s="4" t="s">
        <v>3488</v>
      </c>
      <c r="O1294" s="4" t="s">
        <v>2979</v>
      </c>
      <c r="P1294" s="186">
        <f t="shared" si="121"/>
        <v>120000000000</v>
      </c>
      <c r="Q1294" s="186">
        <f>P1294-K1294</f>
        <v>0</v>
      </c>
      <c r="R1294" s="4">
        <v>205</v>
      </c>
      <c r="S1294" s="174" t="s">
        <v>70</v>
      </c>
      <c r="T1294" s="4" t="s">
        <v>70</v>
      </c>
      <c r="U1294" s="140">
        <v>45348</v>
      </c>
      <c r="V1294" s="4" t="s">
        <v>1887</v>
      </c>
      <c r="W1294" s="4" t="s">
        <v>1954</v>
      </c>
      <c r="X1294" s="146" t="s">
        <v>70</v>
      </c>
      <c r="Y1294" s="265">
        <v>45376</v>
      </c>
      <c r="Z1294" s="146" t="s">
        <v>1888</v>
      </c>
      <c r="AA1294" s="4" t="s">
        <v>1886</v>
      </c>
      <c r="AB1294" s="141">
        <f t="shared" si="122"/>
        <v>120000000000</v>
      </c>
      <c r="AC1294" s="142">
        <f t="shared" si="123"/>
        <v>0</v>
      </c>
      <c r="AD1294" s="4"/>
      <c r="AE1294" s="4" t="s">
        <v>2037</v>
      </c>
      <c r="AF1294" s="144" t="s">
        <v>9453</v>
      </c>
      <c r="AG1294" s="4"/>
      <c r="AH1294" s="4"/>
      <c r="AI1294" s="4"/>
      <c r="AJ1294" s="4"/>
      <c r="AK1294" s="4"/>
    </row>
    <row r="1295" spans="1:37">
      <c r="B1295" s="175" t="s">
        <v>5175</v>
      </c>
      <c r="C1295" s="174" t="s">
        <v>160</v>
      </c>
      <c r="D1295" s="4" t="s">
        <v>2550</v>
      </c>
      <c r="E1295" s="4" t="s">
        <v>1831</v>
      </c>
      <c r="F1295" s="4" t="s">
        <v>1060</v>
      </c>
      <c r="G1295" s="4" t="s">
        <v>8282</v>
      </c>
      <c r="H1295" s="4" t="s">
        <v>1359</v>
      </c>
      <c r="I1295" s="4" t="s">
        <v>1360</v>
      </c>
      <c r="J1295" s="4" t="s">
        <v>8283</v>
      </c>
      <c r="K1295" s="139">
        <v>220000000000</v>
      </c>
      <c r="L1295" s="139">
        <v>220000000000</v>
      </c>
      <c r="M1295" s="4" t="s">
        <v>5787</v>
      </c>
      <c r="N1295" s="4" t="s">
        <v>3184</v>
      </c>
      <c r="O1295" s="4" t="s">
        <v>8284</v>
      </c>
      <c r="P1295" s="186">
        <f t="shared" si="121"/>
        <v>220000000000</v>
      </c>
      <c r="Q1295" s="186">
        <f>L1295-P1295</f>
        <v>0</v>
      </c>
      <c r="R1295" s="4">
        <v>36</v>
      </c>
      <c r="S1295" s="4" t="s">
        <v>70</v>
      </c>
      <c r="T1295" s="4" t="s">
        <v>70</v>
      </c>
      <c r="U1295" s="140">
        <v>45341</v>
      </c>
      <c r="V1295" s="4" t="s">
        <v>1884</v>
      </c>
      <c r="W1295" s="4" t="s">
        <v>1954</v>
      </c>
      <c r="X1295" s="146" t="s">
        <v>70</v>
      </c>
      <c r="Y1295" s="140">
        <v>45360</v>
      </c>
      <c r="Z1295" s="4" t="s">
        <v>1888</v>
      </c>
      <c r="AA1295" s="4" t="s">
        <v>1886</v>
      </c>
      <c r="AB1295" s="141">
        <f t="shared" si="122"/>
        <v>220000000000</v>
      </c>
      <c r="AC1295" s="142">
        <f t="shared" si="123"/>
        <v>0</v>
      </c>
      <c r="AD1295" s="4"/>
      <c r="AE1295" s="4" t="s">
        <v>2037</v>
      </c>
      <c r="AF1295" s="252" t="s">
        <v>8285</v>
      </c>
      <c r="AG1295" s="4"/>
      <c r="AH1295" s="4"/>
      <c r="AI1295" s="4"/>
      <c r="AJ1295" s="4"/>
      <c r="AK1295" s="4"/>
    </row>
    <row r="1296" spans="1:37">
      <c r="B1296" s="175" t="s">
        <v>5175</v>
      </c>
      <c r="C1296" s="174" t="s">
        <v>160</v>
      </c>
      <c r="D1296" s="4" t="s">
        <v>2550</v>
      </c>
      <c r="E1296" s="4" t="s">
        <v>1831</v>
      </c>
      <c r="F1296" s="4" t="s">
        <v>1060</v>
      </c>
      <c r="G1296" s="4" t="s">
        <v>8286</v>
      </c>
      <c r="H1296" s="4" t="s">
        <v>1359</v>
      </c>
      <c r="I1296" s="4" t="s">
        <v>1360</v>
      </c>
      <c r="J1296" s="4" t="s">
        <v>8287</v>
      </c>
      <c r="K1296" s="139">
        <v>300000000000</v>
      </c>
      <c r="L1296" s="139">
        <v>300000000000</v>
      </c>
      <c r="M1296" s="4" t="s">
        <v>5623</v>
      </c>
      <c r="N1296" s="4" t="s">
        <v>8288</v>
      </c>
      <c r="O1296" s="4" t="s">
        <v>8284</v>
      </c>
      <c r="P1296" s="186">
        <f t="shared" si="121"/>
        <v>300000000000</v>
      </c>
      <c r="Q1296" s="186">
        <f>L1296-P1296</f>
        <v>0</v>
      </c>
      <c r="R1296" s="4">
        <v>36</v>
      </c>
      <c r="S1296" s="4" t="s">
        <v>70</v>
      </c>
      <c r="T1296" s="4" t="s">
        <v>70</v>
      </c>
      <c r="U1296" s="140">
        <v>45341</v>
      </c>
      <c r="V1296" s="4" t="s">
        <v>1884</v>
      </c>
      <c r="W1296" s="4" t="s">
        <v>1954</v>
      </c>
      <c r="X1296" s="146" t="s">
        <v>70</v>
      </c>
      <c r="Y1296" s="140">
        <v>45360</v>
      </c>
      <c r="Z1296" s="4" t="s">
        <v>1888</v>
      </c>
      <c r="AA1296" s="4" t="s">
        <v>1886</v>
      </c>
      <c r="AB1296" s="141">
        <f t="shared" si="122"/>
        <v>300000000000</v>
      </c>
      <c r="AC1296" s="142">
        <f t="shared" si="123"/>
        <v>0</v>
      </c>
      <c r="AD1296" s="4"/>
      <c r="AE1296" s="4" t="s">
        <v>2037</v>
      </c>
      <c r="AF1296" s="252" t="s">
        <v>8285</v>
      </c>
      <c r="AG1296" s="4"/>
      <c r="AH1296" s="4"/>
      <c r="AI1296" s="4"/>
      <c r="AJ1296" s="4"/>
      <c r="AK1296" s="4"/>
    </row>
    <row r="1297" spans="2:38">
      <c r="B1297" s="175" t="s">
        <v>5175</v>
      </c>
      <c r="C1297" s="174" t="s">
        <v>160</v>
      </c>
      <c r="D1297" s="4" t="s">
        <v>2550</v>
      </c>
      <c r="E1297" s="4" t="s">
        <v>1831</v>
      </c>
      <c r="F1297" s="4" t="s">
        <v>1060</v>
      </c>
      <c r="G1297" s="4" t="s">
        <v>8289</v>
      </c>
      <c r="H1297" s="4" t="s">
        <v>1355</v>
      </c>
      <c r="I1297" s="4" t="s">
        <v>1356</v>
      </c>
      <c r="J1297" s="4" t="s">
        <v>8290</v>
      </c>
      <c r="K1297" s="139">
        <v>150000000000</v>
      </c>
      <c r="L1297" s="139">
        <v>150000000000</v>
      </c>
      <c r="M1297" s="4" t="s">
        <v>5787</v>
      </c>
      <c r="N1297" s="4" t="s">
        <v>3184</v>
      </c>
      <c r="O1297" s="4" t="s">
        <v>8284</v>
      </c>
      <c r="P1297" s="186">
        <f t="shared" si="121"/>
        <v>150000000000</v>
      </c>
      <c r="Q1297" s="186">
        <f>L1297-P1297</f>
        <v>0</v>
      </c>
      <c r="R1297" s="4">
        <v>37</v>
      </c>
      <c r="S1297" s="4" t="s">
        <v>70</v>
      </c>
      <c r="T1297" s="4" t="s">
        <v>70</v>
      </c>
      <c r="U1297" s="140">
        <v>45341</v>
      </c>
      <c r="V1297" s="4" t="s">
        <v>1884</v>
      </c>
      <c r="W1297" s="4" t="s">
        <v>1954</v>
      </c>
      <c r="X1297" s="146" t="s">
        <v>70</v>
      </c>
      <c r="Y1297" s="140">
        <v>45360</v>
      </c>
      <c r="Z1297" s="4" t="s">
        <v>1888</v>
      </c>
      <c r="AA1297" s="4" t="s">
        <v>1886</v>
      </c>
      <c r="AB1297" s="141">
        <f t="shared" si="122"/>
        <v>150000000000</v>
      </c>
      <c r="AC1297" s="142">
        <f t="shared" si="123"/>
        <v>0</v>
      </c>
      <c r="AD1297" s="4"/>
      <c r="AE1297" s="4" t="s">
        <v>2037</v>
      </c>
      <c r="AF1297" s="252" t="s">
        <v>8291</v>
      </c>
      <c r="AG1297" s="4"/>
      <c r="AH1297" s="4"/>
      <c r="AI1297" s="4"/>
      <c r="AJ1297" s="4"/>
      <c r="AK1297" s="4"/>
    </row>
    <row r="1298" spans="2:38">
      <c r="B1298" s="175" t="s">
        <v>5175</v>
      </c>
      <c r="C1298" s="174" t="s">
        <v>160</v>
      </c>
      <c r="D1298" s="4" t="s">
        <v>2550</v>
      </c>
      <c r="E1298" s="4" t="s">
        <v>1831</v>
      </c>
      <c r="F1298" s="4" t="s">
        <v>1060</v>
      </c>
      <c r="G1298" s="4" t="s">
        <v>8292</v>
      </c>
      <c r="H1298" s="4" t="s">
        <v>1355</v>
      </c>
      <c r="I1298" s="4" t="s">
        <v>1356</v>
      </c>
      <c r="J1298" s="4" t="s">
        <v>8293</v>
      </c>
      <c r="K1298" s="139">
        <v>450000000000</v>
      </c>
      <c r="L1298" s="139">
        <v>450000000000</v>
      </c>
      <c r="M1298" s="4" t="s">
        <v>5623</v>
      </c>
      <c r="N1298" s="4" t="s">
        <v>8288</v>
      </c>
      <c r="O1298" s="4" t="s">
        <v>8284</v>
      </c>
      <c r="P1298" s="186">
        <f t="shared" si="121"/>
        <v>450000000000</v>
      </c>
      <c r="Q1298" s="186">
        <f>L1298-P1298</f>
        <v>0</v>
      </c>
      <c r="R1298" s="4">
        <v>37</v>
      </c>
      <c r="S1298" s="4" t="s">
        <v>70</v>
      </c>
      <c r="T1298" s="4" t="s">
        <v>70</v>
      </c>
      <c r="U1298" s="140">
        <v>45341</v>
      </c>
      <c r="V1298" s="4" t="s">
        <v>1884</v>
      </c>
      <c r="W1298" s="4" t="s">
        <v>1954</v>
      </c>
      <c r="X1298" s="146" t="s">
        <v>70</v>
      </c>
      <c r="Y1298" s="140">
        <v>45360</v>
      </c>
      <c r="Z1298" s="4" t="s">
        <v>1888</v>
      </c>
      <c r="AA1298" s="4" t="s">
        <v>1886</v>
      </c>
      <c r="AB1298" s="141">
        <f t="shared" si="122"/>
        <v>450000000000</v>
      </c>
      <c r="AC1298" s="142">
        <f t="shared" si="123"/>
        <v>0</v>
      </c>
      <c r="AD1298" s="4"/>
      <c r="AE1298" s="4" t="s">
        <v>2037</v>
      </c>
      <c r="AF1298" s="252" t="s">
        <v>8291</v>
      </c>
      <c r="AG1298" s="4"/>
      <c r="AH1298" s="4"/>
      <c r="AI1298" s="4"/>
      <c r="AJ1298" s="4"/>
      <c r="AK1298" s="4"/>
    </row>
    <row r="1299" spans="2:38">
      <c r="B1299" s="175" t="s">
        <v>5175</v>
      </c>
      <c r="C1299" s="174" t="s">
        <v>160</v>
      </c>
      <c r="D1299" s="4" t="s">
        <v>2550</v>
      </c>
      <c r="E1299" s="4" t="s">
        <v>1831</v>
      </c>
      <c r="F1299" s="4" t="s">
        <v>1060</v>
      </c>
      <c r="G1299" s="4" t="s">
        <v>8294</v>
      </c>
      <c r="H1299" s="4" t="s">
        <v>1367</v>
      </c>
      <c r="I1299" s="4" t="s">
        <v>1368</v>
      </c>
      <c r="J1299" s="4" t="s">
        <v>8295</v>
      </c>
      <c r="K1299" s="139">
        <v>22500000000</v>
      </c>
      <c r="L1299" s="139">
        <v>22500000000</v>
      </c>
      <c r="M1299" s="4" t="s">
        <v>6736</v>
      </c>
      <c r="N1299" s="4" t="s">
        <v>3149</v>
      </c>
      <c r="O1299" s="4" t="s">
        <v>8296</v>
      </c>
      <c r="P1299" s="186">
        <f t="shared" si="121"/>
        <v>22500000000</v>
      </c>
      <c r="Q1299" s="186">
        <f t="shared" ref="Q1299:Q1317" si="125">K1299-P1299</f>
        <v>0</v>
      </c>
      <c r="R1299" s="4">
        <v>59</v>
      </c>
      <c r="S1299" s="4" t="s">
        <v>70</v>
      </c>
      <c r="T1299" s="4" t="s">
        <v>70</v>
      </c>
      <c r="U1299" s="140">
        <v>45341</v>
      </c>
      <c r="V1299" s="4" t="s">
        <v>1884</v>
      </c>
      <c r="W1299" s="4" t="s">
        <v>1954</v>
      </c>
      <c r="X1299" s="4" t="s">
        <v>70</v>
      </c>
      <c r="Y1299" s="4" t="s">
        <v>3521</v>
      </c>
      <c r="Z1299" s="4" t="s">
        <v>1885</v>
      </c>
      <c r="AA1299" s="4" t="s">
        <v>1886</v>
      </c>
      <c r="AB1299" s="141">
        <f t="shared" si="122"/>
        <v>22500000000</v>
      </c>
      <c r="AC1299" s="142">
        <f t="shared" si="123"/>
        <v>0</v>
      </c>
      <c r="AD1299" s="4"/>
      <c r="AE1299" s="4" t="s">
        <v>2037</v>
      </c>
      <c r="AF1299" s="144" t="s">
        <v>5680</v>
      </c>
      <c r="AG1299" s="4"/>
      <c r="AH1299" s="4"/>
      <c r="AI1299" s="4"/>
      <c r="AJ1299" s="4"/>
      <c r="AK1299" s="4"/>
    </row>
    <row r="1300" spans="2:38">
      <c r="B1300" s="175" t="s">
        <v>5175</v>
      </c>
      <c r="C1300" s="174" t="s">
        <v>160</v>
      </c>
      <c r="D1300" s="4" t="s">
        <v>2550</v>
      </c>
      <c r="E1300" s="4" t="s">
        <v>1831</v>
      </c>
      <c r="F1300" s="4" t="s">
        <v>1060</v>
      </c>
      <c r="G1300" s="4" t="s">
        <v>8298</v>
      </c>
      <c r="H1300" s="4" t="s">
        <v>1367</v>
      </c>
      <c r="I1300" s="4" t="s">
        <v>1368</v>
      </c>
      <c r="J1300" s="4" t="s">
        <v>8299</v>
      </c>
      <c r="K1300" s="139">
        <v>20000000000</v>
      </c>
      <c r="L1300" s="139">
        <v>20000000000</v>
      </c>
      <c r="M1300" s="4" t="s">
        <v>6736</v>
      </c>
      <c r="N1300" s="4" t="s">
        <v>8300</v>
      </c>
      <c r="O1300" s="4" t="s">
        <v>8296</v>
      </c>
      <c r="P1300" s="186">
        <f t="shared" si="121"/>
        <v>20000000000</v>
      </c>
      <c r="Q1300" s="186">
        <f t="shared" si="125"/>
        <v>0</v>
      </c>
      <c r="R1300" s="4">
        <v>59</v>
      </c>
      <c r="S1300" s="4" t="s">
        <v>70</v>
      </c>
      <c r="T1300" s="4" t="s">
        <v>70</v>
      </c>
      <c r="U1300" s="140">
        <v>45341</v>
      </c>
      <c r="V1300" s="4" t="s">
        <v>1884</v>
      </c>
      <c r="W1300" s="4" t="s">
        <v>1954</v>
      </c>
      <c r="X1300" s="4" t="s">
        <v>70</v>
      </c>
      <c r="Y1300" s="4" t="s">
        <v>3521</v>
      </c>
      <c r="Z1300" s="4" t="s">
        <v>1885</v>
      </c>
      <c r="AA1300" s="4" t="s">
        <v>1886</v>
      </c>
      <c r="AB1300" s="141">
        <f t="shared" si="122"/>
        <v>20000000000</v>
      </c>
      <c r="AC1300" s="142">
        <f t="shared" si="123"/>
        <v>0</v>
      </c>
      <c r="AD1300" s="4"/>
      <c r="AE1300" s="4" t="s">
        <v>2037</v>
      </c>
      <c r="AF1300" s="144" t="s">
        <v>5680</v>
      </c>
      <c r="AG1300" s="4"/>
      <c r="AH1300" s="4"/>
      <c r="AI1300" s="4"/>
      <c r="AJ1300" s="4"/>
      <c r="AK1300" s="4"/>
    </row>
    <row r="1301" spans="2:38">
      <c r="B1301" s="175" t="s">
        <v>5175</v>
      </c>
      <c r="C1301" s="174" t="s">
        <v>160</v>
      </c>
      <c r="D1301" s="4" t="s">
        <v>2550</v>
      </c>
      <c r="E1301" s="4" t="s">
        <v>1831</v>
      </c>
      <c r="F1301" s="4" t="s">
        <v>1060</v>
      </c>
      <c r="G1301" s="4" t="s">
        <v>8301</v>
      </c>
      <c r="H1301" s="4" t="s">
        <v>1367</v>
      </c>
      <c r="I1301" s="4" t="s">
        <v>1368</v>
      </c>
      <c r="J1301" s="4" t="s">
        <v>8302</v>
      </c>
      <c r="K1301" s="139">
        <v>28500000000</v>
      </c>
      <c r="L1301" s="139">
        <v>28500000000</v>
      </c>
      <c r="M1301" s="4" t="s">
        <v>6736</v>
      </c>
      <c r="N1301" s="4" t="s">
        <v>8303</v>
      </c>
      <c r="O1301" s="4" t="s">
        <v>8296</v>
      </c>
      <c r="P1301" s="186">
        <f t="shared" si="121"/>
        <v>28500000000</v>
      </c>
      <c r="Q1301" s="186">
        <f t="shared" si="125"/>
        <v>0</v>
      </c>
      <c r="R1301" s="4">
        <v>59</v>
      </c>
      <c r="S1301" s="4" t="s">
        <v>70</v>
      </c>
      <c r="T1301" s="4" t="s">
        <v>70</v>
      </c>
      <c r="U1301" s="140">
        <v>45341</v>
      </c>
      <c r="V1301" s="4" t="s">
        <v>1884</v>
      </c>
      <c r="W1301" s="4" t="s">
        <v>1954</v>
      </c>
      <c r="X1301" s="4" t="s">
        <v>70</v>
      </c>
      <c r="Y1301" s="4" t="s">
        <v>3521</v>
      </c>
      <c r="Z1301" s="4" t="s">
        <v>1885</v>
      </c>
      <c r="AA1301" s="4" t="s">
        <v>1886</v>
      </c>
      <c r="AB1301" s="141">
        <f t="shared" si="122"/>
        <v>28500000000</v>
      </c>
      <c r="AC1301" s="142">
        <f t="shared" si="123"/>
        <v>0</v>
      </c>
      <c r="AD1301" s="4"/>
      <c r="AE1301" s="4" t="s">
        <v>2037</v>
      </c>
      <c r="AF1301" s="144" t="s">
        <v>5680</v>
      </c>
      <c r="AG1301" s="4"/>
      <c r="AH1301" s="4"/>
      <c r="AI1301" s="4"/>
      <c r="AJ1301" s="4"/>
      <c r="AK1301" s="4"/>
    </row>
    <row r="1302" spans="2:38">
      <c r="B1302" s="175" t="s">
        <v>5175</v>
      </c>
      <c r="C1302" s="174" t="s">
        <v>160</v>
      </c>
      <c r="D1302" s="4" t="s">
        <v>2550</v>
      </c>
      <c r="E1302" s="4" t="s">
        <v>1831</v>
      </c>
      <c r="F1302" s="4" t="s">
        <v>1060</v>
      </c>
      <c r="G1302" s="4" t="s">
        <v>8304</v>
      </c>
      <c r="H1302" s="4" t="s">
        <v>1367</v>
      </c>
      <c r="I1302" s="4" t="s">
        <v>1368</v>
      </c>
      <c r="J1302" s="4" t="s">
        <v>8305</v>
      </c>
      <c r="K1302" s="139">
        <v>26500000000</v>
      </c>
      <c r="L1302" s="139">
        <v>26500000000</v>
      </c>
      <c r="M1302" s="4" t="s">
        <v>6736</v>
      </c>
      <c r="N1302" s="4" t="s">
        <v>8306</v>
      </c>
      <c r="O1302" s="4" t="s">
        <v>8296</v>
      </c>
      <c r="P1302" s="186">
        <f t="shared" si="121"/>
        <v>26500000000</v>
      </c>
      <c r="Q1302" s="186">
        <f t="shared" si="125"/>
        <v>0</v>
      </c>
      <c r="R1302" s="4">
        <v>59</v>
      </c>
      <c r="S1302" s="4" t="s">
        <v>70</v>
      </c>
      <c r="T1302" s="4" t="s">
        <v>70</v>
      </c>
      <c r="U1302" s="140">
        <v>45341</v>
      </c>
      <c r="V1302" s="4" t="s">
        <v>1884</v>
      </c>
      <c r="W1302" s="4" t="s">
        <v>1954</v>
      </c>
      <c r="X1302" s="4" t="s">
        <v>70</v>
      </c>
      <c r="Y1302" s="4" t="s">
        <v>3521</v>
      </c>
      <c r="Z1302" s="4" t="s">
        <v>1885</v>
      </c>
      <c r="AA1302" s="4" t="s">
        <v>1886</v>
      </c>
      <c r="AB1302" s="141">
        <f t="shared" si="122"/>
        <v>26500000000</v>
      </c>
      <c r="AC1302" s="142">
        <f t="shared" si="123"/>
        <v>0</v>
      </c>
      <c r="AD1302" s="4"/>
      <c r="AE1302" s="4" t="s">
        <v>2037</v>
      </c>
      <c r="AF1302" s="144" t="s">
        <v>5680</v>
      </c>
      <c r="AG1302" s="4"/>
      <c r="AH1302" s="4"/>
      <c r="AI1302" s="4"/>
      <c r="AJ1302" s="4"/>
      <c r="AK1302" s="4"/>
    </row>
    <row r="1303" spans="2:38">
      <c r="B1303" s="175" t="s">
        <v>5175</v>
      </c>
      <c r="C1303" s="174" t="s">
        <v>160</v>
      </c>
      <c r="D1303" s="4" t="s">
        <v>2550</v>
      </c>
      <c r="E1303" s="4" t="s">
        <v>1831</v>
      </c>
      <c r="F1303" s="4" t="s">
        <v>1060</v>
      </c>
      <c r="G1303" s="4" t="s">
        <v>8307</v>
      </c>
      <c r="H1303" s="4" t="s">
        <v>1367</v>
      </c>
      <c r="I1303" s="4" t="s">
        <v>1368</v>
      </c>
      <c r="J1303" s="4" t="s">
        <v>8308</v>
      </c>
      <c r="K1303" s="139">
        <v>26000000000</v>
      </c>
      <c r="L1303" s="139">
        <v>26000000000</v>
      </c>
      <c r="M1303" s="4" t="s">
        <v>6736</v>
      </c>
      <c r="N1303" s="4" t="s">
        <v>4503</v>
      </c>
      <c r="O1303" s="4" t="s">
        <v>8296</v>
      </c>
      <c r="P1303" s="186">
        <f t="shared" si="121"/>
        <v>26000000000</v>
      </c>
      <c r="Q1303" s="186">
        <f t="shared" si="125"/>
        <v>0</v>
      </c>
      <c r="R1303" s="4">
        <v>59</v>
      </c>
      <c r="S1303" s="4" t="s">
        <v>70</v>
      </c>
      <c r="T1303" s="4" t="s">
        <v>70</v>
      </c>
      <c r="U1303" s="140">
        <v>45341</v>
      </c>
      <c r="V1303" s="4" t="s">
        <v>1884</v>
      </c>
      <c r="W1303" s="4" t="s">
        <v>1954</v>
      </c>
      <c r="X1303" s="4" t="s">
        <v>70</v>
      </c>
      <c r="Y1303" s="4" t="s">
        <v>3521</v>
      </c>
      <c r="Z1303" s="4" t="s">
        <v>1885</v>
      </c>
      <c r="AA1303" s="4" t="s">
        <v>1886</v>
      </c>
      <c r="AB1303" s="141">
        <f t="shared" si="122"/>
        <v>26000000000</v>
      </c>
      <c r="AC1303" s="142">
        <f t="shared" si="123"/>
        <v>0</v>
      </c>
      <c r="AD1303" s="4"/>
      <c r="AE1303" s="4" t="s">
        <v>2037</v>
      </c>
      <c r="AF1303" s="144" t="s">
        <v>5680</v>
      </c>
      <c r="AG1303" s="4"/>
      <c r="AH1303" s="4"/>
      <c r="AI1303" s="4"/>
      <c r="AJ1303" s="4"/>
      <c r="AK1303" s="4"/>
    </row>
    <row r="1304" spans="2:38">
      <c r="B1304" s="175" t="s">
        <v>5175</v>
      </c>
      <c r="C1304" s="174" t="s">
        <v>160</v>
      </c>
      <c r="D1304" s="4" t="s">
        <v>2550</v>
      </c>
      <c r="E1304" s="4" t="s">
        <v>1831</v>
      </c>
      <c r="F1304" s="4" t="s">
        <v>1060</v>
      </c>
      <c r="G1304" s="4" t="s">
        <v>8309</v>
      </c>
      <c r="H1304" s="4" t="s">
        <v>1367</v>
      </c>
      <c r="I1304" s="4" t="s">
        <v>1368</v>
      </c>
      <c r="J1304" s="4" t="s">
        <v>8310</v>
      </c>
      <c r="K1304" s="139">
        <v>25000000000</v>
      </c>
      <c r="L1304" s="139">
        <v>25000000000</v>
      </c>
      <c r="M1304" s="4" t="s">
        <v>6736</v>
      </c>
      <c r="N1304" s="4" t="s">
        <v>5805</v>
      </c>
      <c r="O1304" s="4" t="s">
        <v>8296</v>
      </c>
      <c r="P1304" s="186">
        <f t="shared" si="121"/>
        <v>25000000000</v>
      </c>
      <c r="Q1304" s="186">
        <f t="shared" si="125"/>
        <v>0</v>
      </c>
      <c r="R1304" s="4">
        <v>59</v>
      </c>
      <c r="S1304" s="4" t="s">
        <v>70</v>
      </c>
      <c r="T1304" s="4" t="s">
        <v>70</v>
      </c>
      <c r="U1304" s="140">
        <v>45341</v>
      </c>
      <c r="V1304" s="4" t="s">
        <v>1884</v>
      </c>
      <c r="W1304" s="4" t="s">
        <v>1954</v>
      </c>
      <c r="X1304" s="4" t="s">
        <v>70</v>
      </c>
      <c r="Y1304" s="4" t="s">
        <v>3521</v>
      </c>
      <c r="Z1304" s="4" t="s">
        <v>1885</v>
      </c>
      <c r="AA1304" s="4" t="s">
        <v>1886</v>
      </c>
      <c r="AB1304" s="141">
        <f t="shared" si="122"/>
        <v>25000000000</v>
      </c>
      <c r="AC1304" s="142">
        <f t="shared" si="123"/>
        <v>0</v>
      </c>
      <c r="AD1304" s="4"/>
      <c r="AE1304" s="4" t="s">
        <v>2037</v>
      </c>
      <c r="AF1304" s="144" t="s">
        <v>5680</v>
      </c>
      <c r="AG1304" s="4"/>
      <c r="AH1304" s="4"/>
      <c r="AI1304" s="4"/>
      <c r="AJ1304" s="4"/>
      <c r="AK1304" s="4"/>
    </row>
    <row r="1305" spans="2:38">
      <c r="B1305" s="175" t="s">
        <v>5175</v>
      </c>
      <c r="C1305" s="174" t="s">
        <v>160</v>
      </c>
      <c r="D1305" s="4" t="s">
        <v>2550</v>
      </c>
      <c r="E1305" s="4" t="s">
        <v>1831</v>
      </c>
      <c r="F1305" s="4" t="s">
        <v>1060</v>
      </c>
      <c r="G1305" s="4" t="s">
        <v>8311</v>
      </c>
      <c r="H1305" s="4" t="s">
        <v>1367</v>
      </c>
      <c r="I1305" s="4" t="s">
        <v>1368</v>
      </c>
      <c r="J1305" s="4" t="s">
        <v>8312</v>
      </c>
      <c r="K1305" s="139">
        <v>10000000000</v>
      </c>
      <c r="L1305" s="139">
        <v>10000000000</v>
      </c>
      <c r="M1305" s="4" t="s">
        <v>6736</v>
      </c>
      <c r="N1305" s="4" t="s">
        <v>5805</v>
      </c>
      <c r="O1305" s="4" t="s">
        <v>8296</v>
      </c>
      <c r="P1305" s="186">
        <f t="shared" si="121"/>
        <v>10000000000</v>
      </c>
      <c r="Q1305" s="186">
        <f t="shared" si="125"/>
        <v>0</v>
      </c>
      <c r="R1305" s="4">
        <v>59</v>
      </c>
      <c r="S1305" s="4" t="s">
        <v>70</v>
      </c>
      <c r="T1305" s="4" t="s">
        <v>70</v>
      </c>
      <c r="U1305" s="140">
        <v>45341</v>
      </c>
      <c r="V1305" s="4" t="s">
        <v>1884</v>
      </c>
      <c r="W1305" s="4" t="s">
        <v>1954</v>
      </c>
      <c r="X1305" s="4" t="s">
        <v>70</v>
      </c>
      <c r="Y1305" s="4" t="s">
        <v>3521</v>
      </c>
      <c r="Z1305" s="4" t="s">
        <v>1885</v>
      </c>
      <c r="AA1305" s="4" t="s">
        <v>1886</v>
      </c>
      <c r="AB1305" s="141">
        <f t="shared" si="122"/>
        <v>10000000000</v>
      </c>
      <c r="AC1305" s="142">
        <f t="shared" si="123"/>
        <v>0</v>
      </c>
      <c r="AD1305" s="4"/>
      <c r="AE1305" s="4" t="s">
        <v>2037</v>
      </c>
      <c r="AF1305" s="144" t="s">
        <v>5680</v>
      </c>
      <c r="AG1305" s="4"/>
      <c r="AH1305" s="4"/>
      <c r="AI1305" s="4"/>
      <c r="AJ1305" s="4"/>
      <c r="AK1305" s="4"/>
    </row>
    <row r="1306" spans="2:38">
      <c r="B1306" s="175" t="s">
        <v>5175</v>
      </c>
      <c r="C1306" s="174" t="s">
        <v>160</v>
      </c>
      <c r="D1306" s="4" t="s">
        <v>2550</v>
      </c>
      <c r="E1306" s="4" t="s">
        <v>1831</v>
      </c>
      <c r="F1306" s="4" t="s">
        <v>1060</v>
      </c>
      <c r="G1306" s="4" t="s">
        <v>8313</v>
      </c>
      <c r="H1306" s="4" t="s">
        <v>1367</v>
      </c>
      <c r="I1306" s="4" t="s">
        <v>1368</v>
      </c>
      <c r="J1306" s="4" t="s">
        <v>8314</v>
      </c>
      <c r="K1306" s="139">
        <v>21000000000</v>
      </c>
      <c r="L1306" s="139">
        <v>21000000000</v>
      </c>
      <c r="M1306" s="4" t="s">
        <v>6736</v>
      </c>
      <c r="N1306" s="4" t="s">
        <v>8315</v>
      </c>
      <c r="O1306" s="4" t="s">
        <v>8296</v>
      </c>
      <c r="P1306" s="186">
        <f t="shared" si="121"/>
        <v>21000000000</v>
      </c>
      <c r="Q1306" s="186">
        <f t="shared" si="125"/>
        <v>0</v>
      </c>
      <c r="R1306" s="4">
        <v>59</v>
      </c>
      <c r="S1306" s="4" t="s">
        <v>70</v>
      </c>
      <c r="T1306" s="4" t="s">
        <v>70</v>
      </c>
      <c r="U1306" s="140">
        <v>45341</v>
      </c>
      <c r="V1306" s="4" t="s">
        <v>1884</v>
      </c>
      <c r="W1306" s="4" t="s">
        <v>1954</v>
      </c>
      <c r="X1306" s="4" t="s">
        <v>70</v>
      </c>
      <c r="Y1306" s="4" t="s">
        <v>3521</v>
      </c>
      <c r="Z1306" s="4" t="s">
        <v>1885</v>
      </c>
      <c r="AA1306" s="4" t="s">
        <v>1886</v>
      </c>
      <c r="AB1306" s="141">
        <f t="shared" si="122"/>
        <v>21000000000</v>
      </c>
      <c r="AC1306" s="142">
        <f t="shared" si="123"/>
        <v>0</v>
      </c>
      <c r="AD1306" s="4"/>
      <c r="AE1306" s="4" t="s">
        <v>2037</v>
      </c>
      <c r="AF1306" s="144" t="s">
        <v>5680</v>
      </c>
      <c r="AG1306" s="4"/>
      <c r="AH1306" s="4"/>
      <c r="AI1306" s="4"/>
      <c r="AJ1306" s="4"/>
      <c r="AK1306" s="4"/>
    </row>
    <row r="1307" spans="2:38">
      <c r="B1307" s="175" t="s">
        <v>5175</v>
      </c>
      <c r="C1307" s="174" t="s">
        <v>160</v>
      </c>
      <c r="D1307" s="4" t="s">
        <v>2550</v>
      </c>
      <c r="E1307" s="4" t="s">
        <v>1831</v>
      </c>
      <c r="F1307" s="4" t="s">
        <v>1060</v>
      </c>
      <c r="G1307" s="4" t="s">
        <v>8316</v>
      </c>
      <c r="H1307" s="4" t="s">
        <v>1367</v>
      </c>
      <c r="I1307" s="4" t="s">
        <v>1368</v>
      </c>
      <c r="J1307" s="4" t="s">
        <v>8317</v>
      </c>
      <c r="K1307" s="139">
        <v>25400000000</v>
      </c>
      <c r="L1307" s="139">
        <v>25400000000</v>
      </c>
      <c r="M1307" s="4" t="s">
        <v>6736</v>
      </c>
      <c r="N1307" s="4" t="s">
        <v>2850</v>
      </c>
      <c r="O1307" s="4" t="s">
        <v>8296</v>
      </c>
      <c r="P1307" s="186">
        <f t="shared" si="121"/>
        <v>25400000000</v>
      </c>
      <c r="Q1307" s="186">
        <f t="shared" si="125"/>
        <v>0</v>
      </c>
      <c r="R1307" s="4">
        <v>59</v>
      </c>
      <c r="S1307" s="4" t="s">
        <v>70</v>
      </c>
      <c r="T1307" s="4" t="s">
        <v>70</v>
      </c>
      <c r="U1307" s="140">
        <v>45341</v>
      </c>
      <c r="V1307" s="4" t="s">
        <v>1884</v>
      </c>
      <c r="W1307" s="4" t="s">
        <v>1954</v>
      </c>
      <c r="X1307" s="4" t="s">
        <v>70</v>
      </c>
      <c r="Y1307" s="4" t="s">
        <v>3521</v>
      </c>
      <c r="Z1307" s="4" t="s">
        <v>1885</v>
      </c>
      <c r="AA1307" s="4" t="s">
        <v>1886</v>
      </c>
      <c r="AB1307" s="141">
        <f t="shared" si="122"/>
        <v>25400000000</v>
      </c>
      <c r="AC1307" s="142">
        <f t="shared" si="123"/>
        <v>0</v>
      </c>
      <c r="AD1307" s="4"/>
      <c r="AE1307" s="4" t="s">
        <v>2037</v>
      </c>
      <c r="AF1307" s="144" t="s">
        <v>5680</v>
      </c>
      <c r="AG1307" s="4"/>
      <c r="AH1307" s="4"/>
      <c r="AI1307" s="4"/>
      <c r="AJ1307" s="4"/>
      <c r="AK1307" s="4"/>
    </row>
    <row r="1308" spans="2:38">
      <c r="B1308" s="175" t="s">
        <v>5175</v>
      </c>
      <c r="C1308" s="174" t="s">
        <v>160</v>
      </c>
      <c r="D1308" s="4" t="s">
        <v>2550</v>
      </c>
      <c r="E1308" s="4" t="s">
        <v>1831</v>
      </c>
      <c r="F1308" s="4" t="s">
        <v>1060</v>
      </c>
      <c r="G1308" s="4" t="s">
        <v>8318</v>
      </c>
      <c r="H1308" s="4" t="s">
        <v>1367</v>
      </c>
      <c r="I1308" s="4" t="s">
        <v>1368</v>
      </c>
      <c r="J1308" s="4" t="s">
        <v>8319</v>
      </c>
      <c r="K1308" s="139">
        <v>77000000000</v>
      </c>
      <c r="L1308" s="139">
        <v>77000000000</v>
      </c>
      <c r="M1308" s="4" t="s">
        <v>5659</v>
      </c>
      <c r="N1308" s="4" t="s">
        <v>8320</v>
      </c>
      <c r="O1308" s="4" t="s">
        <v>8296</v>
      </c>
      <c r="P1308" s="186">
        <f t="shared" si="121"/>
        <v>77000000000</v>
      </c>
      <c r="Q1308" s="186">
        <f t="shared" si="125"/>
        <v>0</v>
      </c>
      <c r="R1308" s="4">
        <v>59</v>
      </c>
      <c r="S1308" s="4" t="s">
        <v>70</v>
      </c>
      <c r="T1308" s="4" t="s">
        <v>70</v>
      </c>
      <c r="U1308" s="140">
        <v>45341</v>
      </c>
      <c r="V1308" s="4" t="s">
        <v>1884</v>
      </c>
      <c r="W1308" s="4" t="s">
        <v>1954</v>
      </c>
      <c r="X1308" s="4" t="s">
        <v>70</v>
      </c>
      <c r="Y1308" s="4" t="s">
        <v>3521</v>
      </c>
      <c r="Z1308" s="4" t="s">
        <v>1885</v>
      </c>
      <c r="AA1308" s="4" t="s">
        <v>1886</v>
      </c>
      <c r="AB1308" s="141">
        <f t="shared" si="122"/>
        <v>77000000000</v>
      </c>
      <c r="AC1308" s="142">
        <f t="shared" si="123"/>
        <v>0</v>
      </c>
      <c r="AD1308" s="4"/>
      <c r="AE1308" s="4" t="s">
        <v>2037</v>
      </c>
      <c r="AF1308" s="144" t="s">
        <v>5680</v>
      </c>
      <c r="AG1308" s="4"/>
      <c r="AH1308" s="4"/>
      <c r="AI1308" s="4"/>
      <c r="AJ1308" s="4"/>
      <c r="AK1308" s="4"/>
    </row>
    <row r="1309" spans="2:38">
      <c r="B1309" s="175" t="s">
        <v>5175</v>
      </c>
      <c r="C1309" s="174" t="s">
        <v>160</v>
      </c>
      <c r="D1309" s="4" t="s">
        <v>2550</v>
      </c>
      <c r="E1309" s="4" t="s">
        <v>1831</v>
      </c>
      <c r="F1309" s="4" t="s">
        <v>1060</v>
      </c>
      <c r="G1309" s="4" t="s">
        <v>8321</v>
      </c>
      <c r="H1309" s="4" t="s">
        <v>1367</v>
      </c>
      <c r="I1309" s="4" t="s">
        <v>1368</v>
      </c>
      <c r="J1309" s="4" t="s">
        <v>8322</v>
      </c>
      <c r="K1309" s="139">
        <v>35000000000</v>
      </c>
      <c r="L1309" s="139">
        <v>35000000000</v>
      </c>
      <c r="M1309" s="4" t="s">
        <v>2545</v>
      </c>
      <c r="N1309" s="4" t="s">
        <v>3303</v>
      </c>
      <c r="O1309" s="4" t="s">
        <v>8296</v>
      </c>
      <c r="P1309" s="186">
        <f t="shared" si="121"/>
        <v>35000000000</v>
      </c>
      <c r="Q1309" s="186">
        <f t="shared" si="125"/>
        <v>0</v>
      </c>
      <c r="R1309" s="4">
        <v>59</v>
      </c>
      <c r="S1309" s="4" t="s">
        <v>70</v>
      </c>
      <c r="T1309" s="4" t="s">
        <v>70</v>
      </c>
      <c r="U1309" s="140">
        <v>45341</v>
      </c>
      <c r="V1309" s="4" t="s">
        <v>1884</v>
      </c>
      <c r="W1309" s="4" t="s">
        <v>1954</v>
      </c>
      <c r="X1309" s="4" t="s">
        <v>70</v>
      </c>
      <c r="Y1309" s="4" t="s">
        <v>3521</v>
      </c>
      <c r="Z1309" s="4" t="s">
        <v>1885</v>
      </c>
      <c r="AA1309" s="4" t="s">
        <v>1886</v>
      </c>
      <c r="AB1309" s="141">
        <f t="shared" si="122"/>
        <v>35000000000</v>
      </c>
      <c r="AC1309" s="142">
        <f t="shared" si="123"/>
        <v>0</v>
      </c>
      <c r="AD1309" s="4"/>
      <c r="AE1309" s="4" t="s">
        <v>2037</v>
      </c>
      <c r="AF1309" s="144" t="s">
        <v>5680</v>
      </c>
      <c r="AG1309" s="4"/>
      <c r="AH1309" s="4"/>
      <c r="AI1309" s="4"/>
      <c r="AJ1309" s="4"/>
      <c r="AK1309" s="4"/>
    </row>
    <row r="1310" spans="2:38">
      <c r="B1310" s="175" t="s">
        <v>5175</v>
      </c>
      <c r="C1310" s="174" t="s">
        <v>160</v>
      </c>
      <c r="D1310" s="4" t="s">
        <v>2550</v>
      </c>
      <c r="E1310" s="4" t="s">
        <v>1831</v>
      </c>
      <c r="F1310" s="4" t="s">
        <v>1060</v>
      </c>
      <c r="G1310" s="4" t="s">
        <v>8323</v>
      </c>
      <c r="H1310" s="4" t="s">
        <v>1367</v>
      </c>
      <c r="I1310" s="4" t="s">
        <v>1368</v>
      </c>
      <c r="J1310" s="4" t="s">
        <v>8324</v>
      </c>
      <c r="K1310" s="139">
        <v>30000000000</v>
      </c>
      <c r="L1310" s="139">
        <v>30000000000</v>
      </c>
      <c r="M1310" s="4" t="s">
        <v>2545</v>
      </c>
      <c r="N1310" s="4" t="s">
        <v>2694</v>
      </c>
      <c r="O1310" s="4" t="s">
        <v>8296</v>
      </c>
      <c r="P1310" s="186">
        <f t="shared" si="121"/>
        <v>30000000000</v>
      </c>
      <c r="Q1310" s="186">
        <f t="shared" si="125"/>
        <v>0</v>
      </c>
      <c r="R1310" s="4">
        <v>59</v>
      </c>
      <c r="S1310" s="4" t="s">
        <v>70</v>
      </c>
      <c r="T1310" s="4" t="s">
        <v>70</v>
      </c>
      <c r="U1310" s="140">
        <v>45341</v>
      </c>
      <c r="V1310" s="4" t="s">
        <v>1884</v>
      </c>
      <c r="W1310" s="4" t="s">
        <v>1954</v>
      </c>
      <c r="X1310" s="4" t="s">
        <v>70</v>
      </c>
      <c r="Y1310" s="4" t="s">
        <v>3521</v>
      </c>
      <c r="Z1310" s="4" t="s">
        <v>1885</v>
      </c>
      <c r="AA1310" s="4" t="s">
        <v>1886</v>
      </c>
      <c r="AB1310" s="141">
        <f t="shared" si="122"/>
        <v>30000000000</v>
      </c>
      <c r="AC1310" s="142">
        <f t="shared" si="123"/>
        <v>0</v>
      </c>
      <c r="AD1310" s="4"/>
      <c r="AE1310" s="4" t="s">
        <v>2037</v>
      </c>
      <c r="AF1310" s="144" t="s">
        <v>5680</v>
      </c>
      <c r="AG1310" s="4"/>
      <c r="AH1310" s="4"/>
      <c r="AI1310" s="4"/>
      <c r="AJ1310" s="4"/>
      <c r="AK1310" s="4"/>
    </row>
    <row r="1311" spans="2:38">
      <c r="B1311" s="175" t="s">
        <v>5175</v>
      </c>
      <c r="C1311" s="174" t="s">
        <v>160</v>
      </c>
      <c r="D1311" s="4" t="s">
        <v>2550</v>
      </c>
      <c r="E1311" s="4" t="s">
        <v>1831</v>
      </c>
      <c r="F1311" s="4" t="s">
        <v>1060</v>
      </c>
      <c r="G1311" s="4" t="s">
        <v>8325</v>
      </c>
      <c r="H1311" s="4" t="s">
        <v>1367</v>
      </c>
      <c r="I1311" s="4" t="s">
        <v>1368</v>
      </c>
      <c r="J1311" s="4" t="s">
        <v>8326</v>
      </c>
      <c r="K1311" s="139">
        <v>23000000000</v>
      </c>
      <c r="L1311" s="139">
        <v>23000000000</v>
      </c>
      <c r="M1311" s="4" t="s">
        <v>2545</v>
      </c>
      <c r="N1311" s="4" t="s">
        <v>4360</v>
      </c>
      <c r="O1311" s="4" t="s">
        <v>8296</v>
      </c>
      <c r="P1311" s="186">
        <f t="shared" si="121"/>
        <v>23000000000</v>
      </c>
      <c r="Q1311" s="186">
        <f t="shared" si="125"/>
        <v>0</v>
      </c>
      <c r="R1311" s="4">
        <v>59</v>
      </c>
      <c r="S1311" s="4" t="s">
        <v>70</v>
      </c>
      <c r="T1311" s="4" t="s">
        <v>70</v>
      </c>
      <c r="U1311" s="140">
        <v>45341</v>
      </c>
      <c r="V1311" s="4" t="s">
        <v>1884</v>
      </c>
      <c r="W1311" s="4" t="s">
        <v>1954</v>
      </c>
      <c r="X1311" s="4" t="s">
        <v>70</v>
      </c>
      <c r="Y1311" s="4" t="s">
        <v>3521</v>
      </c>
      <c r="Z1311" s="4" t="s">
        <v>1885</v>
      </c>
      <c r="AA1311" s="4" t="s">
        <v>1886</v>
      </c>
      <c r="AB1311" s="141">
        <f t="shared" si="122"/>
        <v>23000000000</v>
      </c>
      <c r="AC1311" s="142">
        <f t="shared" si="123"/>
        <v>0</v>
      </c>
      <c r="AD1311" s="4"/>
      <c r="AE1311" s="4" t="s">
        <v>2037</v>
      </c>
      <c r="AF1311" s="144" t="s">
        <v>5680</v>
      </c>
      <c r="AG1311" s="4"/>
      <c r="AH1311" s="4"/>
      <c r="AI1311" s="4"/>
      <c r="AJ1311" s="4"/>
      <c r="AK1311" s="4"/>
    </row>
    <row r="1312" spans="2:38">
      <c r="B1312" s="145" t="s">
        <v>5175</v>
      </c>
      <c r="C1312" s="4" t="s">
        <v>160</v>
      </c>
      <c r="D1312" s="4" t="s">
        <v>2550</v>
      </c>
      <c r="E1312" s="4" t="s">
        <v>1831</v>
      </c>
      <c r="F1312" s="4" t="s">
        <v>1060</v>
      </c>
      <c r="G1312" s="4" t="s">
        <v>8327</v>
      </c>
      <c r="H1312" s="4" t="s">
        <v>1225</v>
      </c>
      <c r="I1312" s="4" t="s">
        <v>1226</v>
      </c>
      <c r="J1312" s="4" t="s">
        <v>8328</v>
      </c>
      <c r="K1312" s="139">
        <v>170000000000</v>
      </c>
      <c r="L1312" s="139">
        <v>170000000000</v>
      </c>
      <c r="M1312" s="4" t="s">
        <v>5873</v>
      </c>
      <c r="N1312" s="4" t="s">
        <v>3123</v>
      </c>
      <c r="O1312" s="4" t="s">
        <v>2808</v>
      </c>
      <c r="P1312" s="186">
        <f t="shared" si="121"/>
        <v>170000000000</v>
      </c>
      <c r="Q1312" s="186">
        <f t="shared" si="125"/>
        <v>0</v>
      </c>
      <c r="R1312" s="4">
        <v>84</v>
      </c>
      <c r="S1312" s="4" t="s">
        <v>70</v>
      </c>
      <c r="T1312" s="4" t="s">
        <v>70</v>
      </c>
      <c r="U1312" s="140">
        <v>45352</v>
      </c>
      <c r="V1312" s="4" t="s">
        <v>1884</v>
      </c>
      <c r="W1312" s="4" t="s">
        <v>1954</v>
      </c>
      <c r="X1312" s="146" t="s">
        <v>70</v>
      </c>
      <c r="Y1312" s="140">
        <v>45371</v>
      </c>
      <c r="Z1312" s="4" t="s">
        <v>1885</v>
      </c>
      <c r="AA1312" s="4" t="s">
        <v>1886</v>
      </c>
      <c r="AB1312" s="141">
        <f t="shared" si="122"/>
        <v>170000000000</v>
      </c>
      <c r="AC1312" s="142">
        <f t="shared" si="123"/>
        <v>0</v>
      </c>
      <c r="AD1312" s="4"/>
      <c r="AE1312" s="4" t="s">
        <v>2037</v>
      </c>
      <c r="AF1312" s="144" t="s">
        <v>8329</v>
      </c>
      <c r="AG1312" s="4"/>
      <c r="AH1312" s="4"/>
      <c r="AI1312" s="4"/>
      <c r="AJ1312" s="4"/>
      <c r="AK1312" s="4"/>
      <c r="AL1312" t="s">
        <v>2116</v>
      </c>
    </row>
    <row r="1313" spans="1:38">
      <c r="B1313" s="145" t="s">
        <v>5175</v>
      </c>
      <c r="C1313" s="4" t="s">
        <v>160</v>
      </c>
      <c r="D1313" s="4" t="s">
        <v>2550</v>
      </c>
      <c r="E1313" s="4" t="s">
        <v>1831</v>
      </c>
      <c r="F1313" s="4" t="s">
        <v>1060</v>
      </c>
      <c r="G1313" s="4" t="s">
        <v>8330</v>
      </c>
      <c r="H1313" s="4" t="s">
        <v>1225</v>
      </c>
      <c r="I1313" s="4" t="s">
        <v>1226</v>
      </c>
      <c r="J1313" s="4" t="s">
        <v>8331</v>
      </c>
      <c r="K1313" s="139">
        <v>100000000000</v>
      </c>
      <c r="L1313" s="139">
        <v>100000000000</v>
      </c>
      <c r="M1313" s="4" t="s">
        <v>5873</v>
      </c>
      <c r="N1313" s="4" t="s">
        <v>1920</v>
      </c>
      <c r="O1313" s="4" t="s">
        <v>2808</v>
      </c>
      <c r="P1313" s="186">
        <f t="shared" si="121"/>
        <v>100000000000</v>
      </c>
      <c r="Q1313" s="186">
        <f t="shared" si="125"/>
        <v>0</v>
      </c>
      <c r="R1313" s="4">
        <v>84</v>
      </c>
      <c r="S1313" s="4" t="s">
        <v>70</v>
      </c>
      <c r="T1313" s="4" t="s">
        <v>70</v>
      </c>
      <c r="U1313" s="140">
        <v>45352</v>
      </c>
      <c r="V1313" s="4" t="s">
        <v>1884</v>
      </c>
      <c r="W1313" s="4" t="s">
        <v>1954</v>
      </c>
      <c r="X1313" s="146" t="s">
        <v>70</v>
      </c>
      <c r="Y1313" s="140">
        <v>45371</v>
      </c>
      <c r="Z1313" s="4" t="s">
        <v>1885</v>
      </c>
      <c r="AA1313" s="4" t="s">
        <v>1886</v>
      </c>
      <c r="AB1313" s="141">
        <f t="shared" si="122"/>
        <v>100000000000</v>
      </c>
      <c r="AC1313" s="142">
        <f t="shared" si="123"/>
        <v>0</v>
      </c>
      <c r="AD1313" s="4"/>
      <c r="AE1313" s="4" t="s">
        <v>2037</v>
      </c>
      <c r="AF1313" s="144" t="s">
        <v>8329</v>
      </c>
      <c r="AG1313" s="4"/>
      <c r="AH1313" s="4"/>
      <c r="AI1313" s="4"/>
      <c r="AJ1313" s="4"/>
      <c r="AK1313" s="4"/>
      <c r="AL1313" t="s">
        <v>2116</v>
      </c>
    </row>
    <row r="1314" spans="1:38">
      <c r="B1314" s="175" t="s">
        <v>5175</v>
      </c>
      <c r="C1314" s="174" t="s">
        <v>160</v>
      </c>
      <c r="D1314" s="4" t="s">
        <v>2550</v>
      </c>
      <c r="E1314" s="4" t="s">
        <v>1831</v>
      </c>
      <c r="F1314" s="4" t="s">
        <v>1060</v>
      </c>
      <c r="G1314" s="4" t="s">
        <v>8332</v>
      </c>
      <c r="H1314" s="4" t="s">
        <v>1375</v>
      </c>
      <c r="I1314" s="4" t="s">
        <v>1376</v>
      </c>
      <c r="J1314" s="4" t="s">
        <v>8333</v>
      </c>
      <c r="K1314" s="139">
        <v>320000000000</v>
      </c>
      <c r="L1314" s="139">
        <v>320000000000</v>
      </c>
      <c r="M1314" s="4" t="s">
        <v>5698</v>
      </c>
      <c r="N1314" s="4" t="s">
        <v>8334</v>
      </c>
      <c r="O1314" s="4" t="s">
        <v>8335</v>
      </c>
      <c r="P1314" s="186">
        <f t="shared" si="121"/>
        <v>320000000000</v>
      </c>
      <c r="Q1314" s="186">
        <f t="shared" si="125"/>
        <v>0</v>
      </c>
      <c r="R1314" s="4">
        <v>54</v>
      </c>
      <c r="S1314" s="4" t="s">
        <v>70</v>
      </c>
      <c r="T1314" s="4" t="s">
        <v>70</v>
      </c>
      <c r="U1314" s="140">
        <v>45341</v>
      </c>
      <c r="V1314" s="4" t="s">
        <v>1884</v>
      </c>
      <c r="W1314" s="4" t="s">
        <v>1954</v>
      </c>
      <c r="X1314" s="146" t="s">
        <v>70</v>
      </c>
      <c r="Y1314" s="140">
        <v>45369</v>
      </c>
      <c r="Z1314" s="4" t="s">
        <v>1885</v>
      </c>
      <c r="AA1314" s="4" t="s">
        <v>1886</v>
      </c>
      <c r="AB1314" s="141">
        <f t="shared" si="122"/>
        <v>320000000000</v>
      </c>
      <c r="AC1314" s="142">
        <f t="shared" si="123"/>
        <v>0</v>
      </c>
      <c r="AD1314" s="4"/>
      <c r="AE1314" s="4" t="s">
        <v>2037</v>
      </c>
      <c r="AF1314" s="144" t="s">
        <v>8336</v>
      </c>
      <c r="AG1314" s="4"/>
      <c r="AH1314" s="4"/>
      <c r="AI1314" s="4"/>
      <c r="AJ1314" s="4"/>
      <c r="AK1314" s="4"/>
    </row>
    <row r="1315" spans="1:38">
      <c r="B1315" s="175" t="s">
        <v>5175</v>
      </c>
      <c r="C1315" s="174" t="s">
        <v>160</v>
      </c>
      <c r="D1315" s="4" t="s">
        <v>2550</v>
      </c>
      <c r="E1315" s="4" t="s">
        <v>1831</v>
      </c>
      <c r="F1315" s="4" t="s">
        <v>1060</v>
      </c>
      <c r="G1315" s="4" t="s">
        <v>8337</v>
      </c>
      <c r="H1315" s="4" t="s">
        <v>1369</v>
      </c>
      <c r="I1315" s="4" t="s">
        <v>1370</v>
      </c>
      <c r="J1315" s="4" t="s">
        <v>8338</v>
      </c>
      <c r="K1315" s="139">
        <v>360000000000</v>
      </c>
      <c r="L1315" s="139">
        <v>360000000000</v>
      </c>
      <c r="M1315" s="4" t="s">
        <v>5698</v>
      </c>
      <c r="N1315" s="4" t="s">
        <v>4469</v>
      </c>
      <c r="O1315" s="4" t="s">
        <v>8339</v>
      </c>
      <c r="P1315" s="186">
        <f t="shared" si="121"/>
        <v>360000000000</v>
      </c>
      <c r="Q1315" s="186">
        <f t="shared" si="125"/>
        <v>0</v>
      </c>
      <c r="R1315" s="4">
        <v>57</v>
      </c>
      <c r="S1315" s="4" t="s">
        <v>70</v>
      </c>
      <c r="T1315" s="4" t="s">
        <v>70</v>
      </c>
      <c r="U1315" s="140">
        <v>45341</v>
      </c>
      <c r="V1315" s="4" t="s">
        <v>1884</v>
      </c>
      <c r="W1315" s="4" t="s">
        <v>1954</v>
      </c>
      <c r="X1315" s="146" t="s">
        <v>70</v>
      </c>
      <c r="Y1315" s="140">
        <v>45369</v>
      </c>
      <c r="Z1315" s="4" t="s">
        <v>1885</v>
      </c>
      <c r="AA1315" s="4" t="s">
        <v>1886</v>
      </c>
      <c r="AB1315" s="141">
        <f t="shared" si="122"/>
        <v>360000000000</v>
      </c>
      <c r="AC1315" s="142">
        <f t="shared" si="123"/>
        <v>0</v>
      </c>
      <c r="AD1315" s="4"/>
      <c r="AE1315" s="4" t="s">
        <v>2037</v>
      </c>
      <c r="AF1315" s="144" t="s">
        <v>8340</v>
      </c>
      <c r="AG1315" s="4"/>
      <c r="AH1315" s="4"/>
      <c r="AI1315" s="4"/>
      <c r="AJ1315" s="4"/>
      <c r="AK1315" s="4"/>
    </row>
    <row r="1316" spans="1:38">
      <c r="B1316" s="145" t="s">
        <v>5175</v>
      </c>
      <c r="C1316" s="4" t="s">
        <v>160</v>
      </c>
      <c r="D1316" s="4" t="s">
        <v>2550</v>
      </c>
      <c r="E1316" s="4" t="s">
        <v>1831</v>
      </c>
      <c r="F1316" s="4" t="s">
        <v>1060</v>
      </c>
      <c r="G1316" s="4" t="s">
        <v>8341</v>
      </c>
      <c r="H1316" s="4" t="s">
        <v>1179</v>
      </c>
      <c r="I1316" s="4" t="s">
        <v>1227</v>
      </c>
      <c r="J1316" s="4" t="s">
        <v>8342</v>
      </c>
      <c r="K1316" s="139">
        <v>150000000000</v>
      </c>
      <c r="L1316" s="139">
        <v>150000000000</v>
      </c>
      <c r="M1316" s="4" t="s">
        <v>5873</v>
      </c>
      <c r="N1316" s="4" t="s">
        <v>1917</v>
      </c>
      <c r="O1316" s="4" t="s">
        <v>2979</v>
      </c>
      <c r="P1316" s="186">
        <f t="shared" si="121"/>
        <v>150000000000</v>
      </c>
      <c r="Q1316" s="186">
        <f t="shared" si="125"/>
        <v>0</v>
      </c>
      <c r="R1316" s="4">
        <v>79</v>
      </c>
      <c r="S1316" s="4" t="s">
        <v>70</v>
      </c>
      <c r="T1316" s="4" t="s">
        <v>70</v>
      </c>
      <c r="U1316" s="140">
        <v>45352</v>
      </c>
      <c r="V1316" s="4" t="s">
        <v>1884</v>
      </c>
      <c r="W1316" s="4" t="s">
        <v>1954</v>
      </c>
      <c r="X1316" s="146" t="s">
        <v>70</v>
      </c>
      <c r="Y1316" s="265">
        <v>45376</v>
      </c>
      <c r="Z1316" s="146" t="s">
        <v>1888</v>
      </c>
      <c r="AA1316" s="4" t="s">
        <v>1886</v>
      </c>
      <c r="AB1316" s="141">
        <f t="shared" si="122"/>
        <v>150000000000</v>
      </c>
      <c r="AC1316" s="142">
        <f t="shared" si="123"/>
        <v>0</v>
      </c>
      <c r="AD1316" s="4"/>
      <c r="AE1316" s="4" t="s">
        <v>2037</v>
      </c>
      <c r="AF1316" s="144" t="s">
        <v>9454</v>
      </c>
      <c r="AG1316" s="4"/>
      <c r="AH1316" s="4"/>
      <c r="AI1316" s="4"/>
      <c r="AJ1316" s="4"/>
      <c r="AK1316" s="4"/>
    </row>
    <row r="1317" spans="1:38">
      <c r="B1317" s="145" t="s">
        <v>5175</v>
      </c>
      <c r="C1317" s="4" t="s">
        <v>160</v>
      </c>
      <c r="D1317" s="4" t="s">
        <v>2550</v>
      </c>
      <c r="E1317" s="4" t="s">
        <v>1831</v>
      </c>
      <c r="F1317" s="4" t="s">
        <v>1060</v>
      </c>
      <c r="G1317" s="4" t="s">
        <v>8343</v>
      </c>
      <c r="H1317" s="4" t="s">
        <v>1179</v>
      </c>
      <c r="I1317" s="4" t="s">
        <v>1227</v>
      </c>
      <c r="J1317" s="4" t="s">
        <v>8344</v>
      </c>
      <c r="K1317" s="139">
        <v>120000000000</v>
      </c>
      <c r="L1317" s="139">
        <v>120000000000</v>
      </c>
      <c r="M1317" s="4" t="s">
        <v>5873</v>
      </c>
      <c r="N1317" s="4" t="s">
        <v>2814</v>
      </c>
      <c r="O1317" s="4" t="s">
        <v>2979</v>
      </c>
      <c r="P1317" s="186">
        <f t="shared" si="121"/>
        <v>120000000000</v>
      </c>
      <c r="Q1317" s="186">
        <f t="shared" si="125"/>
        <v>0</v>
      </c>
      <c r="R1317" s="4">
        <v>79</v>
      </c>
      <c r="S1317" s="4" t="s">
        <v>70</v>
      </c>
      <c r="T1317" s="4" t="s">
        <v>70</v>
      </c>
      <c r="U1317" s="140">
        <v>45352</v>
      </c>
      <c r="V1317" s="4" t="s">
        <v>1884</v>
      </c>
      <c r="W1317" s="4" t="s">
        <v>1954</v>
      </c>
      <c r="X1317" s="146" t="s">
        <v>70</v>
      </c>
      <c r="Y1317" s="265">
        <v>45376</v>
      </c>
      <c r="Z1317" s="146" t="s">
        <v>1888</v>
      </c>
      <c r="AA1317" s="4" t="s">
        <v>1886</v>
      </c>
      <c r="AB1317" s="141">
        <f t="shared" si="122"/>
        <v>120000000000</v>
      </c>
      <c r="AC1317" s="142">
        <f t="shared" si="123"/>
        <v>0</v>
      </c>
      <c r="AD1317" s="4"/>
      <c r="AE1317" s="4" t="s">
        <v>2037</v>
      </c>
      <c r="AF1317" s="144" t="s">
        <v>9454</v>
      </c>
      <c r="AG1317" s="4"/>
      <c r="AH1317" s="4"/>
      <c r="AI1317" s="4"/>
      <c r="AJ1317" s="4"/>
      <c r="AK1317" s="4"/>
    </row>
    <row r="1318" spans="1:38">
      <c r="B1318" s="175" t="s">
        <v>5175</v>
      </c>
      <c r="C1318" s="174" t="s">
        <v>160</v>
      </c>
      <c r="D1318" s="4" t="s">
        <v>2550</v>
      </c>
      <c r="E1318" s="4" t="s">
        <v>1831</v>
      </c>
      <c r="F1318" s="4" t="s">
        <v>1060</v>
      </c>
      <c r="G1318" s="4" t="s">
        <v>8345</v>
      </c>
      <c r="H1318" s="4" t="s">
        <v>1401</v>
      </c>
      <c r="I1318" s="4" t="s">
        <v>1402</v>
      </c>
      <c r="J1318" s="4" t="s">
        <v>8346</v>
      </c>
      <c r="K1318" s="139">
        <v>149000000000</v>
      </c>
      <c r="L1318" s="139">
        <v>149000000000</v>
      </c>
      <c r="M1318" s="4" t="s">
        <v>5873</v>
      </c>
      <c r="N1318" s="4" t="s">
        <v>2454</v>
      </c>
      <c r="O1318" s="4" t="s">
        <v>6891</v>
      </c>
      <c r="P1318" s="186">
        <f t="shared" si="121"/>
        <v>149000000000</v>
      </c>
      <c r="Q1318" s="186">
        <f>L1318-P1318</f>
        <v>0</v>
      </c>
      <c r="R1318" s="4">
        <v>34</v>
      </c>
      <c r="S1318" s="4" t="s">
        <v>70</v>
      </c>
      <c r="T1318" s="4" t="s">
        <v>70</v>
      </c>
      <c r="U1318" s="140">
        <v>45341</v>
      </c>
      <c r="V1318" s="4" t="s">
        <v>1884</v>
      </c>
      <c r="W1318" s="4" t="s">
        <v>1954</v>
      </c>
      <c r="X1318" s="146" t="s">
        <v>70</v>
      </c>
      <c r="Y1318" s="95">
        <v>45353</v>
      </c>
      <c r="Z1318" s="4" t="s">
        <v>1888</v>
      </c>
      <c r="AA1318" s="4" t="s">
        <v>1886</v>
      </c>
      <c r="AB1318" s="141">
        <f t="shared" si="122"/>
        <v>149000000000</v>
      </c>
      <c r="AC1318" s="142">
        <f t="shared" si="123"/>
        <v>0</v>
      </c>
      <c r="AD1318" s="4"/>
      <c r="AE1318" s="4" t="s">
        <v>2037</v>
      </c>
      <c r="AF1318" s="252" t="s">
        <v>8347</v>
      </c>
      <c r="AG1318" s="4"/>
      <c r="AH1318" s="4"/>
      <c r="AI1318" s="4"/>
      <c r="AJ1318" s="4"/>
      <c r="AK1318" s="4"/>
      <c r="AL1318" s="95">
        <v>45353</v>
      </c>
    </row>
    <row r="1319" spans="1:38">
      <c r="B1319" s="175" t="s">
        <v>5175</v>
      </c>
      <c r="C1319" s="174" t="s">
        <v>160</v>
      </c>
      <c r="D1319" s="4" t="s">
        <v>2550</v>
      </c>
      <c r="E1319" s="4" t="s">
        <v>1831</v>
      </c>
      <c r="F1319" s="4" t="s">
        <v>1060</v>
      </c>
      <c r="G1319" s="4" t="s">
        <v>8348</v>
      </c>
      <c r="H1319" s="4" t="s">
        <v>1361</v>
      </c>
      <c r="I1319" s="4" t="s">
        <v>1362</v>
      </c>
      <c r="J1319" s="4" t="s">
        <v>8349</v>
      </c>
      <c r="K1319" s="139">
        <v>515000000000</v>
      </c>
      <c r="L1319" s="139">
        <v>515000000000</v>
      </c>
      <c r="M1319" s="4" t="s">
        <v>5873</v>
      </c>
      <c r="N1319" s="4" t="s">
        <v>3938</v>
      </c>
      <c r="O1319" s="4" t="s">
        <v>8350</v>
      </c>
      <c r="P1319" s="186">
        <f t="shared" si="121"/>
        <v>515000000000</v>
      </c>
      <c r="Q1319" s="4"/>
      <c r="R1319" s="4">
        <v>132</v>
      </c>
      <c r="S1319" s="174" t="s">
        <v>70</v>
      </c>
      <c r="T1319" s="4" t="s">
        <v>70</v>
      </c>
      <c r="U1319" s="140">
        <v>45341</v>
      </c>
      <c r="V1319" s="4" t="s">
        <v>1884</v>
      </c>
      <c r="W1319" s="4" t="s">
        <v>1954</v>
      </c>
      <c r="X1319" s="146" t="s">
        <v>70</v>
      </c>
      <c r="Y1319" s="140">
        <v>45367</v>
      </c>
      <c r="Z1319" s="4" t="s">
        <v>1888</v>
      </c>
      <c r="AA1319" s="4" t="s">
        <v>1886</v>
      </c>
      <c r="AB1319" s="141">
        <f t="shared" si="122"/>
        <v>515000000000</v>
      </c>
      <c r="AC1319" s="142">
        <f t="shared" si="123"/>
        <v>0</v>
      </c>
      <c r="AD1319" s="4"/>
      <c r="AE1319" s="4" t="s">
        <v>2037</v>
      </c>
      <c r="AF1319" s="144" t="s">
        <v>8351</v>
      </c>
      <c r="AG1319" s="4"/>
      <c r="AH1319" s="4"/>
      <c r="AI1319" s="4"/>
      <c r="AJ1319" s="4"/>
      <c r="AK1319" s="4"/>
    </row>
    <row r="1320" spans="1:38">
      <c r="B1320" s="175" t="s">
        <v>5175</v>
      </c>
      <c r="C1320" s="174" t="s">
        <v>160</v>
      </c>
      <c r="D1320" s="4" t="s">
        <v>2550</v>
      </c>
      <c r="E1320" s="4" t="s">
        <v>1831</v>
      </c>
      <c r="F1320" s="4" t="s">
        <v>1060</v>
      </c>
      <c r="G1320" s="4" t="s">
        <v>8352</v>
      </c>
      <c r="H1320" s="4" t="s">
        <v>1409</v>
      </c>
      <c r="I1320" s="4" t="s">
        <v>1410</v>
      </c>
      <c r="J1320" s="4" t="s">
        <v>8353</v>
      </c>
      <c r="K1320" s="139">
        <v>133000000000</v>
      </c>
      <c r="L1320" s="139">
        <v>133000000000</v>
      </c>
      <c r="M1320" s="4" t="s">
        <v>2545</v>
      </c>
      <c r="N1320" s="4" t="s">
        <v>2968</v>
      </c>
      <c r="O1320" s="4" t="s">
        <v>8354</v>
      </c>
      <c r="P1320" s="186">
        <f t="shared" si="121"/>
        <v>133000000000</v>
      </c>
      <c r="Q1320" s="186">
        <f>K1320-L1320</f>
        <v>0</v>
      </c>
      <c r="R1320" s="4">
        <v>53</v>
      </c>
      <c r="S1320" s="4" t="s">
        <v>70</v>
      </c>
      <c r="T1320" s="4" t="s">
        <v>70</v>
      </c>
      <c r="U1320" s="140">
        <v>45341</v>
      </c>
      <c r="V1320" s="4" t="s">
        <v>1884</v>
      </c>
      <c r="W1320" s="4" t="s">
        <v>1954</v>
      </c>
      <c r="X1320" s="146">
        <v>0</v>
      </c>
      <c r="Y1320" s="146">
        <v>0</v>
      </c>
      <c r="Z1320" s="146">
        <v>0</v>
      </c>
      <c r="AA1320" s="4"/>
      <c r="AB1320" s="141"/>
      <c r="AC1320" s="142"/>
      <c r="AD1320" s="4"/>
      <c r="AE1320" s="4"/>
      <c r="AF1320" s="144"/>
      <c r="AG1320" s="4"/>
      <c r="AH1320" s="143" t="s">
        <v>70</v>
      </c>
      <c r="AI1320" s="4"/>
      <c r="AJ1320" s="143" t="s">
        <v>9560</v>
      </c>
      <c r="AK1320" s="143" t="s">
        <v>9553</v>
      </c>
    </row>
    <row r="1321" spans="1:38">
      <c r="B1321" s="175" t="s">
        <v>5175</v>
      </c>
      <c r="C1321" s="174" t="s">
        <v>160</v>
      </c>
      <c r="D1321" s="4" t="s">
        <v>2550</v>
      </c>
      <c r="E1321" s="4" t="s">
        <v>1831</v>
      </c>
      <c r="F1321" s="4" t="s">
        <v>1060</v>
      </c>
      <c r="G1321" s="4" t="s">
        <v>8355</v>
      </c>
      <c r="H1321" s="4" t="s">
        <v>1381</v>
      </c>
      <c r="I1321" s="4" t="s">
        <v>1382</v>
      </c>
      <c r="J1321" s="4" t="s">
        <v>8356</v>
      </c>
      <c r="K1321" s="139">
        <v>250000000000</v>
      </c>
      <c r="L1321" s="139">
        <v>250000000000</v>
      </c>
      <c r="M1321" s="4" t="s">
        <v>1908</v>
      </c>
      <c r="N1321" s="4" t="s">
        <v>2627</v>
      </c>
      <c r="O1321" s="4" t="s">
        <v>8357</v>
      </c>
      <c r="P1321" s="186">
        <f t="shared" si="121"/>
        <v>250000000000</v>
      </c>
      <c r="Q1321" s="186">
        <f>L1321-P1321</f>
        <v>0</v>
      </c>
      <c r="R1321" s="4">
        <v>33</v>
      </c>
      <c r="S1321" s="4" t="s">
        <v>70</v>
      </c>
      <c r="T1321" s="4" t="s">
        <v>70</v>
      </c>
      <c r="U1321" s="140">
        <v>45341</v>
      </c>
      <c r="V1321" s="4" t="s">
        <v>1884</v>
      </c>
      <c r="W1321" s="4" t="s">
        <v>1954</v>
      </c>
      <c r="X1321" s="146" t="s">
        <v>70</v>
      </c>
      <c r="Y1321" s="140">
        <v>45364</v>
      </c>
      <c r="Z1321" s="4" t="s">
        <v>1885</v>
      </c>
      <c r="AA1321" s="4" t="s">
        <v>1886</v>
      </c>
      <c r="AB1321" s="141">
        <f t="shared" si="122"/>
        <v>250000000000</v>
      </c>
      <c r="AC1321" s="142">
        <f t="shared" si="123"/>
        <v>0</v>
      </c>
      <c r="AD1321" s="4"/>
      <c r="AE1321" s="4" t="s">
        <v>2037</v>
      </c>
      <c r="AF1321" s="252" t="s">
        <v>8358</v>
      </c>
      <c r="AG1321" s="4"/>
      <c r="AH1321" s="4"/>
      <c r="AI1321" s="4"/>
      <c r="AJ1321" s="4"/>
      <c r="AK1321" s="4"/>
    </row>
    <row r="1322" spans="1:38">
      <c r="B1322" s="145" t="s">
        <v>5175</v>
      </c>
      <c r="C1322" s="4" t="s">
        <v>160</v>
      </c>
      <c r="D1322" s="4" t="s">
        <v>2550</v>
      </c>
      <c r="E1322" s="4" t="s">
        <v>1831</v>
      </c>
      <c r="F1322" s="4" t="s">
        <v>1060</v>
      </c>
      <c r="G1322" s="4" t="s">
        <v>8359</v>
      </c>
      <c r="H1322" s="4" t="s">
        <v>1184</v>
      </c>
      <c r="I1322" s="4" t="s">
        <v>1242</v>
      </c>
      <c r="J1322" s="4" t="s">
        <v>8360</v>
      </c>
      <c r="K1322" s="139">
        <v>230000000000</v>
      </c>
      <c r="L1322" s="139">
        <v>230000000000</v>
      </c>
      <c r="M1322" s="4" t="s">
        <v>5873</v>
      </c>
      <c r="N1322" s="4" t="s">
        <v>5402</v>
      </c>
      <c r="O1322" s="4" t="s">
        <v>3196</v>
      </c>
      <c r="P1322" s="186">
        <f t="shared" si="121"/>
        <v>230000000000</v>
      </c>
      <c r="Q1322" s="186">
        <f t="shared" ref="Q1322:Q1327" si="126">K1322-P1322</f>
        <v>0</v>
      </c>
      <c r="R1322" s="4">
        <v>88</v>
      </c>
      <c r="S1322" s="4" t="s">
        <v>70</v>
      </c>
      <c r="T1322" s="4" t="s">
        <v>70</v>
      </c>
      <c r="U1322" s="140">
        <v>45352</v>
      </c>
      <c r="V1322" s="4" t="s">
        <v>1884</v>
      </c>
      <c r="W1322" s="4" t="s">
        <v>1954</v>
      </c>
      <c r="X1322" s="4" t="s">
        <v>70</v>
      </c>
      <c r="Y1322" s="4" t="s">
        <v>3521</v>
      </c>
      <c r="Z1322" s="4" t="s">
        <v>1885</v>
      </c>
      <c r="AA1322" s="4" t="s">
        <v>1886</v>
      </c>
      <c r="AB1322" s="141">
        <f t="shared" si="122"/>
        <v>230000000000</v>
      </c>
      <c r="AC1322" s="142">
        <f t="shared" si="123"/>
        <v>0</v>
      </c>
      <c r="AD1322" s="4"/>
      <c r="AE1322" s="4" t="s">
        <v>2037</v>
      </c>
      <c r="AF1322" s="144" t="s">
        <v>9455</v>
      </c>
      <c r="AG1322" s="4"/>
      <c r="AH1322" s="4"/>
      <c r="AI1322" s="4"/>
      <c r="AJ1322" s="4"/>
      <c r="AK1322" s="4"/>
      <c r="AL1322" t="s">
        <v>6388</v>
      </c>
    </row>
    <row r="1323" spans="1:38">
      <c r="B1323" s="145" t="s">
        <v>5175</v>
      </c>
      <c r="C1323" s="4" t="s">
        <v>160</v>
      </c>
      <c r="D1323" s="4" t="s">
        <v>2550</v>
      </c>
      <c r="E1323" s="4" t="s">
        <v>1831</v>
      </c>
      <c r="F1323" s="4" t="s">
        <v>1060</v>
      </c>
      <c r="G1323" s="4" t="s">
        <v>8362</v>
      </c>
      <c r="H1323" s="4" t="s">
        <v>1182</v>
      </c>
      <c r="I1323" s="4" t="s">
        <v>1252</v>
      </c>
      <c r="J1323" s="4" t="s">
        <v>8363</v>
      </c>
      <c r="K1323" s="139">
        <v>220000000000</v>
      </c>
      <c r="L1323" s="139">
        <v>220000000000</v>
      </c>
      <c r="M1323" s="4" t="s">
        <v>5873</v>
      </c>
      <c r="N1323" s="4" t="s">
        <v>6580</v>
      </c>
      <c r="O1323" s="4" t="s">
        <v>3196</v>
      </c>
      <c r="P1323" s="186">
        <f t="shared" si="121"/>
        <v>220000000000</v>
      </c>
      <c r="Q1323" s="186">
        <f t="shared" si="126"/>
        <v>0</v>
      </c>
      <c r="R1323" s="4">
        <v>78</v>
      </c>
      <c r="S1323" s="4" t="s">
        <v>70</v>
      </c>
      <c r="T1323" s="4" t="s">
        <v>70</v>
      </c>
      <c r="U1323" s="140">
        <v>45352</v>
      </c>
      <c r="V1323" s="4" t="s">
        <v>1884</v>
      </c>
      <c r="W1323" s="4" t="s">
        <v>1954</v>
      </c>
      <c r="X1323" s="146" t="s">
        <v>70</v>
      </c>
      <c r="Y1323" s="265">
        <v>45376</v>
      </c>
      <c r="Z1323" s="146" t="s">
        <v>1888</v>
      </c>
      <c r="AA1323" s="4" t="s">
        <v>1886</v>
      </c>
      <c r="AB1323" s="141">
        <f t="shared" si="122"/>
        <v>220000000000</v>
      </c>
      <c r="AC1323" s="142">
        <f t="shared" si="123"/>
        <v>0</v>
      </c>
      <c r="AD1323" s="4"/>
      <c r="AE1323" s="4" t="s">
        <v>2037</v>
      </c>
      <c r="AF1323" s="144" t="s">
        <v>9456</v>
      </c>
      <c r="AG1323" s="4"/>
      <c r="AH1323" s="4"/>
      <c r="AI1323" s="4"/>
      <c r="AJ1323" s="4"/>
      <c r="AK1323" s="4"/>
    </row>
    <row r="1324" spans="1:38">
      <c r="B1324" s="145" t="s">
        <v>5175</v>
      </c>
      <c r="C1324" s="4" t="s">
        <v>160</v>
      </c>
      <c r="D1324" s="4" t="s">
        <v>2550</v>
      </c>
      <c r="E1324" s="4" t="s">
        <v>1831</v>
      </c>
      <c r="F1324" s="4" t="s">
        <v>1060</v>
      </c>
      <c r="G1324" s="4" t="s">
        <v>8364</v>
      </c>
      <c r="H1324" s="4" t="s">
        <v>1177</v>
      </c>
      <c r="I1324" s="4" t="s">
        <v>1178</v>
      </c>
      <c r="J1324" s="4" t="s">
        <v>8365</v>
      </c>
      <c r="K1324" s="139">
        <v>300000000000</v>
      </c>
      <c r="L1324" s="139">
        <v>300000000000</v>
      </c>
      <c r="M1324" s="4" t="s">
        <v>5873</v>
      </c>
      <c r="N1324" s="4" t="s">
        <v>3385</v>
      </c>
      <c r="O1324" s="4" t="s">
        <v>3250</v>
      </c>
      <c r="P1324" s="186">
        <f t="shared" si="121"/>
        <v>300000000000</v>
      </c>
      <c r="Q1324" s="186">
        <f t="shared" si="126"/>
        <v>0</v>
      </c>
      <c r="R1324" s="4">
        <v>86</v>
      </c>
      <c r="S1324" s="4" t="s">
        <v>70</v>
      </c>
      <c r="T1324" s="4" t="s">
        <v>70</v>
      </c>
      <c r="U1324" s="140">
        <v>45352</v>
      </c>
      <c r="V1324" s="4" t="s">
        <v>1884</v>
      </c>
      <c r="W1324" s="4" t="s">
        <v>1954</v>
      </c>
      <c r="X1324" s="146" t="s">
        <v>70</v>
      </c>
      <c r="Y1324" s="265">
        <v>45376</v>
      </c>
      <c r="Z1324" s="146" t="s">
        <v>1888</v>
      </c>
      <c r="AA1324" s="4" t="s">
        <v>1886</v>
      </c>
      <c r="AB1324" s="141">
        <f t="shared" si="122"/>
        <v>300000000000</v>
      </c>
      <c r="AC1324" s="142">
        <f t="shared" si="123"/>
        <v>0</v>
      </c>
      <c r="AD1324" s="4"/>
      <c r="AE1324" s="4" t="s">
        <v>2037</v>
      </c>
      <c r="AF1324" s="144" t="s">
        <v>9457</v>
      </c>
      <c r="AG1324" s="4"/>
      <c r="AH1324" s="4"/>
      <c r="AI1324" s="4"/>
      <c r="AJ1324" s="4"/>
      <c r="AK1324" s="4"/>
    </row>
    <row r="1325" spans="1:38">
      <c r="B1325" s="145" t="s">
        <v>5175</v>
      </c>
      <c r="C1325" s="4" t="s">
        <v>160</v>
      </c>
      <c r="D1325" s="4" t="s">
        <v>2550</v>
      </c>
      <c r="E1325" s="4" t="s">
        <v>1831</v>
      </c>
      <c r="F1325" s="4" t="s">
        <v>1060</v>
      </c>
      <c r="G1325" s="4" t="s">
        <v>8366</v>
      </c>
      <c r="H1325" s="4" t="s">
        <v>1276</v>
      </c>
      <c r="I1325" s="4" t="s">
        <v>1277</v>
      </c>
      <c r="J1325" s="4" t="s">
        <v>8367</v>
      </c>
      <c r="K1325" s="139">
        <v>27000000000</v>
      </c>
      <c r="L1325" s="139">
        <v>27000000000</v>
      </c>
      <c r="M1325" s="4" t="s">
        <v>6451</v>
      </c>
      <c r="N1325" s="4" t="s">
        <v>3552</v>
      </c>
      <c r="O1325" s="4" t="s">
        <v>8368</v>
      </c>
      <c r="P1325" s="186">
        <f t="shared" si="121"/>
        <v>27000000000</v>
      </c>
      <c r="Q1325" s="186">
        <f t="shared" si="126"/>
        <v>0</v>
      </c>
      <c r="R1325" s="4">
        <v>80</v>
      </c>
      <c r="S1325" s="4" t="s">
        <v>70</v>
      </c>
      <c r="T1325" s="4" t="s">
        <v>70</v>
      </c>
      <c r="U1325" s="140">
        <v>45352</v>
      </c>
      <c r="V1325" s="4" t="s">
        <v>1884</v>
      </c>
      <c r="W1325" s="4" t="s">
        <v>1954</v>
      </c>
      <c r="X1325" s="146">
        <v>0</v>
      </c>
      <c r="Y1325" s="146">
        <v>0</v>
      </c>
      <c r="Z1325" s="146">
        <v>0</v>
      </c>
      <c r="AA1325" s="4"/>
      <c r="AB1325" s="141"/>
      <c r="AC1325" s="142"/>
      <c r="AD1325" s="4"/>
      <c r="AE1325" s="4"/>
      <c r="AF1325" s="144"/>
      <c r="AG1325" s="4"/>
      <c r="AH1325" s="143" t="s">
        <v>70</v>
      </c>
      <c r="AI1325" s="4"/>
      <c r="AJ1325" s="143" t="s">
        <v>9560</v>
      </c>
      <c r="AK1325" s="143" t="s">
        <v>9553</v>
      </c>
    </row>
    <row r="1326" spans="1:38">
      <c r="B1326" s="145" t="s">
        <v>5175</v>
      </c>
      <c r="C1326" s="4" t="s">
        <v>160</v>
      </c>
      <c r="D1326" s="4" t="s">
        <v>2550</v>
      </c>
      <c r="E1326" s="4" t="s">
        <v>1831</v>
      </c>
      <c r="F1326" s="4" t="s">
        <v>1060</v>
      </c>
      <c r="G1326" s="4" t="s">
        <v>8369</v>
      </c>
      <c r="H1326" s="4" t="s">
        <v>1276</v>
      </c>
      <c r="I1326" s="4" t="s">
        <v>1277</v>
      </c>
      <c r="J1326" s="4" t="s">
        <v>8370</v>
      </c>
      <c r="K1326" s="139">
        <v>27000000000</v>
      </c>
      <c r="L1326" s="139">
        <v>27000000000</v>
      </c>
      <c r="M1326" s="4" t="s">
        <v>6451</v>
      </c>
      <c r="N1326" s="4" t="s">
        <v>2630</v>
      </c>
      <c r="O1326" s="4" t="s">
        <v>8368</v>
      </c>
      <c r="P1326" s="186">
        <f t="shared" si="121"/>
        <v>27000000000</v>
      </c>
      <c r="Q1326" s="186">
        <f t="shared" si="126"/>
        <v>0</v>
      </c>
      <c r="R1326" s="4">
        <v>80</v>
      </c>
      <c r="S1326" s="4" t="s">
        <v>70</v>
      </c>
      <c r="T1326" s="4" t="s">
        <v>70</v>
      </c>
      <c r="U1326" s="140">
        <v>45352</v>
      </c>
      <c r="V1326" s="4" t="s">
        <v>1884</v>
      </c>
      <c r="W1326" s="4" t="s">
        <v>1954</v>
      </c>
      <c r="X1326" s="146">
        <v>0</v>
      </c>
      <c r="Y1326" s="146">
        <v>0</v>
      </c>
      <c r="Z1326" s="146">
        <v>0</v>
      </c>
      <c r="AA1326" s="4"/>
      <c r="AB1326" s="141"/>
      <c r="AC1326" s="142"/>
      <c r="AD1326" s="4"/>
      <c r="AE1326" s="4"/>
      <c r="AF1326" s="144"/>
      <c r="AG1326" s="4"/>
      <c r="AH1326" s="143" t="s">
        <v>70</v>
      </c>
      <c r="AI1326" s="4"/>
      <c r="AJ1326" s="143" t="s">
        <v>9560</v>
      </c>
      <c r="AK1326" s="143" t="s">
        <v>9553</v>
      </c>
    </row>
    <row r="1327" spans="1:38">
      <c r="B1327" s="145" t="s">
        <v>5175</v>
      </c>
      <c r="C1327" s="4" t="s">
        <v>160</v>
      </c>
      <c r="D1327" s="4" t="s">
        <v>2550</v>
      </c>
      <c r="E1327" s="4" t="s">
        <v>1831</v>
      </c>
      <c r="F1327" s="4" t="s">
        <v>1060</v>
      </c>
      <c r="G1327" s="4" t="s">
        <v>8371</v>
      </c>
      <c r="H1327" s="4" t="s">
        <v>1276</v>
      </c>
      <c r="I1327" s="4" t="s">
        <v>1277</v>
      </c>
      <c r="J1327" s="4" t="s">
        <v>8372</v>
      </c>
      <c r="K1327" s="139">
        <v>26000000000</v>
      </c>
      <c r="L1327" s="139">
        <v>26000000000</v>
      </c>
      <c r="M1327" s="4" t="s">
        <v>6451</v>
      </c>
      <c r="N1327" s="4" t="s">
        <v>2144</v>
      </c>
      <c r="O1327" s="4" t="s">
        <v>8368</v>
      </c>
      <c r="P1327" s="186">
        <f t="shared" si="121"/>
        <v>26000000000</v>
      </c>
      <c r="Q1327" s="186">
        <f t="shared" si="126"/>
        <v>0</v>
      </c>
      <c r="R1327" s="4">
        <v>80</v>
      </c>
      <c r="S1327" s="4" t="s">
        <v>70</v>
      </c>
      <c r="T1327" s="4" t="s">
        <v>70</v>
      </c>
      <c r="U1327" s="140">
        <v>45352</v>
      </c>
      <c r="V1327" s="4" t="s">
        <v>1884</v>
      </c>
      <c r="W1327" s="4" t="s">
        <v>1954</v>
      </c>
      <c r="X1327" s="146">
        <v>0</v>
      </c>
      <c r="Y1327" s="146">
        <v>0</v>
      </c>
      <c r="Z1327" s="146">
        <v>0</v>
      </c>
      <c r="AA1327" s="4"/>
      <c r="AB1327" s="141"/>
      <c r="AC1327" s="142"/>
      <c r="AD1327" s="4"/>
      <c r="AE1327" s="4"/>
      <c r="AF1327" s="144"/>
      <c r="AG1327" s="4"/>
      <c r="AH1327" s="143" t="s">
        <v>70</v>
      </c>
      <c r="AI1327" s="4"/>
      <c r="AJ1327" s="143" t="s">
        <v>9560</v>
      </c>
      <c r="AK1327" s="143" t="s">
        <v>9553</v>
      </c>
    </row>
    <row r="1328" spans="1:38">
      <c r="A1328" t="s">
        <v>8373</v>
      </c>
      <c r="B1328" s="145" t="s">
        <v>5175</v>
      </c>
      <c r="C1328" s="4" t="s">
        <v>160</v>
      </c>
      <c r="D1328" s="4" t="s">
        <v>2550</v>
      </c>
      <c r="E1328" s="4" t="s">
        <v>1831</v>
      </c>
      <c r="F1328" s="4" t="s">
        <v>1060</v>
      </c>
      <c r="G1328" s="4" t="s">
        <v>8374</v>
      </c>
      <c r="H1328" s="4" t="s">
        <v>1161</v>
      </c>
      <c r="I1328" s="4" t="s">
        <v>1297</v>
      </c>
      <c r="J1328" s="4" t="s">
        <v>8375</v>
      </c>
      <c r="K1328" s="139">
        <v>50000000000</v>
      </c>
      <c r="L1328" s="139">
        <v>50000000000</v>
      </c>
      <c r="M1328" s="4" t="s">
        <v>5203</v>
      </c>
      <c r="N1328" s="4" t="s">
        <v>2772</v>
      </c>
      <c r="O1328" s="4" t="s">
        <v>3068</v>
      </c>
      <c r="P1328" s="186">
        <f t="shared" si="121"/>
        <v>50000000000</v>
      </c>
      <c r="Q1328" s="186">
        <f>P1328-K1328</f>
        <v>0</v>
      </c>
      <c r="R1328" s="4" t="s">
        <v>2503</v>
      </c>
      <c r="S1328" s="4" t="s">
        <v>70</v>
      </c>
      <c r="T1328" s="4"/>
      <c r="U1328" s="140">
        <v>45353</v>
      </c>
      <c r="V1328" s="4" t="s">
        <v>1884</v>
      </c>
      <c r="W1328" s="4" t="s">
        <v>1954</v>
      </c>
      <c r="X1328" s="146" t="s">
        <v>70</v>
      </c>
      <c r="Y1328" s="146" t="s">
        <v>9458</v>
      </c>
      <c r="Z1328" s="146" t="s">
        <v>1885</v>
      </c>
      <c r="AA1328" s="4" t="s">
        <v>1886</v>
      </c>
      <c r="AB1328" s="141">
        <f t="shared" si="122"/>
        <v>50000000000</v>
      </c>
      <c r="AC1328" s="142">
        <f t="shared" si="123"/>
        <v>0</v>
      </c>
      <c r="AD1328" s="4"/>
      <c r="AE1328" s="4" t="s">
        <v>2037</v>
      </c>
      <c r="AF1328" s="144" t="s">
        <v>9459</v>
      </c>
      <c r="AG1328" s="4"/>
      <c r="AH1328" s="4"/>
      <c r="AI1328" s="4"/>
      <c r="AJ1328" s="4"/>
      <c r="AK1328" s="4"/>
      <c r="AL1328" t="s">
        <v>9460</v>
      </c>
    </row>
    <row r="1329" spans="2:37">
      <c r="B1329" s="145" t="s">
        <v>5175</v>
      </c>
      <c r="C1329" s="4" t="s">
        <v>160</v>
      </c>
      <c r="D1329" s="4" t="s">
        <v>2550</v>
      </c>
      <c r="E1329" s="4" t="s">
        <v>1831</v>
      </c>
      <c r="F1329" s="4" t="s">
        <v>1060</v>
      </c>
      <c r="G1329" s="4" t="s">
        <v>8376</v>
      </c>
      <c r="H1329" s="4" t="s">
        <v>1235</v>
      </c>
      <c r="I1329" s="4" t="s">
        <v>1236</v>
      </c>
      <c r="J1329" s="4" t="s">
        <v>8377</v>
      </c>
      <c r="K1329" s="139">
        <v>250000000000</v>
      </c>
      <c r="L1329" s="139">
        <v>250000000000</v>
      </c>
      <c r="M1329" s="4" t="s">
        <v>5873</v>
      </c>
      <c r="N1329" s="4" t="s">
        <v>3505</v>
      </c>
      <c r="O1329" s="4" t="s">
        <v>2837</v>
      </c>
      <c r="P1329" s="186">
        <f t="shared" si="121"/>
        <v>250000000000</v>
      </c>
      <c r="Q1329" s="186">
        <f t="shared" ref="Q1329:Q1336" si="127">P1329-K1329</f>
        <v>0</v>
      </c>
      <c r="R1329" s="4">
        <v>197</v>
      </c>
      <c r="S1329" s="174" t="s">
        <v>70</v>
      </c>
      <c r="T1329" s="4" t="s">
        <v>70</v>
      </c>
      <c r="U1329" s="140">
        <v>45348</v>
      </c>
      <c r="V1329" s="4" t="s">
        <v>1887</v>
      </c>
      <c r="W1329" s="4" t="s">
        <v>1954</v>
      </c>
      <c r="X1329" s="146" t="s">
        <v>70</v>
      </c>
      <c r="Y1329" s="140">
        <v>45366</v>
      </c>
      <c r="Z1329" s="4" t="s">
        <v>1885</v>
      </c>
      <c r="AA1329" s="4" t="s">
        <v>1886</v>
      </c>
      <c r="AB1329" s="141">
        <f t="shared" si="122"/>
        <v>250000000000</v>
      </c>
      <c r="AC1329" s="142">
        <f t="shared" si="123"/>
        <v>0</v>
      </c>
      <c r="AD1329" s="4"/>
      <c r="AE1329" s="4" t="s">
        <v>2037</v>
      </c>
      <c r="AF1329" s="144" t="s">
        <v>8378</v>
      </c>
      <c r="AG1329" s="4"/>
      <c r="AH1329" s="4"/>
      <c r="AI1329" s="4"/>
      <c r="AJ1329" s="4"/>
      <c r="AK1329" s="4"/>
    </row>
    <row r="1330" spans="2:37">
      <c r="B1330" s="145" t="s">
        <v>5175</v>
      </c>
      <c r="C1330" s="4" t="s">
        <v>160</v>
      </c>
      <c r="D1330" s="4" t="s">
        <v>2550</v>
      </c>
      <c r="E1330" s="4" t="s">
        <v>1831</v>
      </c>
      <c r="F1330" s="4" t="s">
        <v>1060</v>
      </c>
      <c r="G1330" s="4" t="s">
        <v>8379</v>
      </c>
      <c r="H1330" s="4" t="s">
        <v>1220</v>
      </c>
      <c r="I1330" s="4" t="s">
        <v>1221</v>
      </c>
      <c r="J1330" s="4" t="s">
        <v>8380</v>
      </c>
      <c r="K1330" s="139">
        <v>280000000000</v>
      </c>
      <c r="L1330" s="139">
        <v>280000000000</v>
      </c>
      <c r="M1330" s="4" t="s">
        <v>5873</v>
      </c>
      <c r="N1330" s="4" t="s">
        <v>2896</v>
      </c>
      <c r="O1330" s="4" t="s">
        <v>2666</v>
      </c>
      <c r="P1330" s="186">
        <f t="shared" si="121"/>
        <v>280000000000</v>
      </c>
      <c r="Q1330" s="186">
        <f t="shared" si="127"/>
        <v>0</v>
      </c>
      <c r="R1330" s="4">
        <v>202</v>
      </c>
      <c r="S1330" s="174" t="s">
        <v>70</v>
      </c>
      <c r="T1330" s="4" t="s">
        <v>70</v>
      </c>
      <c r="U1330" s="140">
        <v>45348</v>
      </c>
      <c r="V1330" s="4" t="s">
        <v>1887</v>
      </c>
      <c r="W1330" s="4" t="s">
        <v>1954</v>
      </c>
      <c r="X1330" s="146" t="s">
        <v>70</v>
      </c>
      <c r="Y1330" s="140">
        <v>45366</v>
      </c>
      <c r="Z1330" s="4" t="s">
        <v>1885</v>
      </c>
      <c r="AA1330" s="4" t="s">
        <v>1886</v>
      </c>
      <c r="AB1330" s="141">
        <f t="shared" si="122"/>
        <v>280000000000</v>
      </c>
      <c r="AC1330" s="142">
        <f t="shared" si="123"/>
        <v>0</v>
      </c>
      <c r="AD1330" s="4"/>
      <c r="AE1330" s="4" t="s">
        <v>2037</v>
      </c>
      <c r="AF1330" s="144" t="s">
        <v>8381</v>
      </c>
      <c r="AG1330" s="4"/>
      <c r="AH1330" s="4"/>
      <c r="AI1330" s="4"/>
      <c r="AJ1330" s="4"/>
      <c r="AK1330" s="4"/>
    </row>
    <row r="1331" spans="2:37">
      <c r="B1331" s="145" t="s">
        <v>5175</v>
      </c>
      <c r="C1331" s="4" t="s">
        <v>160</v>
      </c>
      <c r="D1331" s="4" t="s">
        <v>2550</v>
      </c>
      <c r="E1331" s="4" t="s">
        <v>1831</v>
      </c>
      <c r="F1331" s="4" t="s">
        <v>1060</v>
      </c>
      <c r="G1331" s="4" t="s">
        <v>8382</v>
      </c>
      <c r="H1331" s="4" t="s">
        <v>1198</v>
      </c>
      <c r="I1331" s="4" t="s">
        <v>1255</v>
      </c>
      <c r="J1331" s="4" t="s">
        <v>8383</v>
      </c>
      <c r="K1331" s="139">
        <v>210000000000</v>
      </c>
      <c r="L1331" s="139">
        <v>210000000000</v>
      </c>
      <c r="M1331" s="4" t="s">
        <v>5873</v>
      </c>
      <c r="N1331" s="4" t="s">
        <v>3488</v>
      </c>
      <c r="O1331" s="4" t="s">
        <v>2663</v>
      </c>
      <c r="P1331" s="186">
        <f t="shared" si="121"/>
        <v>210000000000</v>
      </c>
      <c r="Q1331" s="186">
        <f t="shared" si="127"/>
        <v>0</v>
      </c>
      <c r="R1331" s="4">
        <v>211</v>
      </c>
      <c r="S1331" s="174" t="s">
        <v>70</v>
      </c>
      <c r="T1331" s="4" t="s">
        <v>70</v>
      </c>
      <c r="U1331" s="140">
        <v>45348</v>
      </c>
      <c r="V1331" s="4" t="s">
        <v>1887</v>
      </c>
      <c r="W1331" s="4" t="s">
        <v>1954</v>
      </c>
      <c r="X1331" s="146" t="s">
        <v>70</v>
      </c>
      <c r="Y1331" s="265">
        <v>45376</v>
      </c>
      <c r="Z1331" s="146" t="s">
        <v>1888</v>
      </c>
      <c r="AA1331" s="4" t="s">
        <v>1886</v>
      </c>
      <c r="AB1331" s="141">
        <f t="shared" si="122"/>
        <v>210000000000</v>
      </c>
      <c r="AC1331" s="142">
        <f t="shared" si="123"/>
        <v>0</v>
      </c>
      <c r="AD1331" s="4"/>
      <c r="AE1331" s="4" t="s">
        <v>2037</v>
      </c>
      <c r="AF1331" s="144" t="s">
        <v>9461</v>
      </c>
      <c r="AG1331" s="4"/>
      <c r="AH1331" s="4"/>
      <c r="AI1331" s="4"/>
      <c r="AJ1331" s="4"/>
      <c r="AK1331" s="4"/>
    </row>
    <row r="1332" spans="2:37">
      <c r="B1332" s="145" t="s">
        <v>5175</v>
      </c>
      <c r="C1332" s="4" t="s">
        <v>160</v>
      </c>
      <c r="D1332" s="4" t="s">
        <v>2550</v>
      </c>
      <c r="E1332" s="4" t="s">
        <v>1831</v>
      </c>
      <c r="F1332" s="4" t="s">
        <v>1060</v>
      </c>
      <c r="G1332" s="4" t="s">
        <v>8384</v>
      </c>
      <c r="H1332" s="4" t="s">
        <v>1253</v>
      </c>
      <c r="I1332" s="4" t="s">
        <v>1254</v>
      </c>
      <c r="J1332" s="4" t="s">
        <v>8385</v>
      </c>
      <c r="K1332" s="139">
        <v>50000000000</v>
      </c>
      <c r="L1332" s="139">
        <v>50000000000</v>
      </c>
      <c r="M1332" s="4" t="s">
        <v>5873</v>
      </c>
      <c r="N1332" s="4" t="s">
        <v>1920</v>
      </c>
      <c r="O1332" s="4" t="s">
        <v>3474</v>
      </c>
      <c r="P1332" s="186">
        <f t="shared" si="121"/>
        <v>50000000000</v>
      </c>
      <c r="Q1332" s="186">
        <f t="shared" si="127"/>
        <v>0</v>
      </c>
      <c r="R1332" s="4">
        <v>194</v>
      </c>
      <c r="S1332" s="174" t="s">
        <v>70</v>
      </c>
      <c r="T1332" s="4" t="s">
        <v>70</v>
      </c>
      <c r="U1332" s="140">
        <v>45348</v>
      </c>
      <c r="V1332" s="4" t="s">
        <v>1887</v>
      </c>
      <c r="W1332" s="4" t="s">
        <v>1954</v>
      </c>
      <c r="X1332" s="146" t="s">
        <v>70</v>
      </c>
      <c r="Y1332" s="140">
        <v>45369</v>
      </c>
      <c r="Z1332" s="4" t="s">
        <v>1885</v>
      </c>
      <c r="AA1332" s="4" t="s">
        <v>1886</v>
      </c>
      <c r="AB1332" s="141">
        <f t="shared" si="122"/>
        <v>50000000000</v>
      </c>
      <c r="AC1332" s="142">
        <f t="shared" si="123"/>
        <v>0</v>
      </c>
      <c r="AD1332" s="4"/>
      <c r="AE1332" s="4" t="s">
        <v>2037</v>
      </c>
      <c r="AF1332" s="144" t="s">
        <v>8386</v>
      </c>
      <c r="AG1332" s="4"/>
      <c r="AH1332" s="4"/>
      <c r="AI1332" s="4"/>
      <c r="AJ1332" s="4"/>
      <c r="AK1332" s="4"/>
    </row>
    <row r="1333" spans="2:37">
      <c r="B1333" s="145" t="s">
        <v>5175</v>
      </c>
      <c r="C1333" s="4" t="s">
        <v>160</v>
      </c>
      <c r="D1333" s="4" t="s">
        <v>2550</v>
      </c>
      <c r="E1333" s="4" t="s">
        <v>1831</v>
      </c>
      <c r="F1333" s="4" t="s">
        <v>1060</v>
      </c>
      <c r="G1333" s="4" t="s">
        <v>8387</v>
      </c>
      <c r="H1333" s="4" t="s">
        <v>1253</v>
      </c>
      <c r="I1333" s="4" t="s">
        <v>1254</v>
      </c>
      <c r="J1333" s="4" t="s">
        <v>8388</v>
      </c>
      <c r="K1333" s="139">
        <v>170000000000</v>
      </c>
      <c r="L1333" s="139">
        <v>170000000000</v>
      </c>
      <c r="M1333" s="4" t="s">
        <v>5651</v>
      </c>
      <c r="N1333" s="4" t="s">
        <v>2997</v>
      </c>
      <c r="O1333" s="4" t="s">
        <v>3474</v>
      </c>
      <c r="P1333" s="186">
        <f t="shared" si="121"/>
        <v>170000000000</v>
      </c>
      <c r="Q1333" s="186">
        <f t="shared" si="127"/>
        <v>0</v>
      </c>
      <c r="R1333" s="4">
        <v>194</v>
      </c>
      <c r="S1333" s="174" t="s">
        <v>70</v>
      </c>
      <c r="T1333" s="4" t="s">
        <v>70</v>
      </c>
      <c r="U1333" s="140">
        <v>45348</v>
      </c>
      <c r="V1333" s="4" t="s">
        <v>1887</v>
      </c>
      <c r="W1333" s="4" t="s">
        <v>1954</v>
      </c>
      <c r="X1333" s="146" t="s">
        <v>70</v>
      </c>
      <c r="Y1333" s="140">
        <v>45369</v>
      </c>
      <c r="Z1333" s="4" t="s">
        <v>1885</v>
      </c>
      <c r="AA1333" s="4" t="s">
        <v>1886</v>
      </c>
      <c r="AB1333" s="141">
        <f t="shared" si="122"/>
        <v>170000000000</v>
      </c>
      <c r="AC1333" s="142">
        <f t="shared" si="123"/>
        <v>0</v>
      </c>
      <c r="AD1333" s="4"/>
      <c r="AE1333" s="4" t="s">
        <v>2037</v>
      </c>
      <c r="AF1333" s="144" t="s">
        <v>8386</v>
      </c>
      <c r="AG1333" s="4"/>
      <c r="AH1333" s="4"/>
      <c r="AI1333" s="4"/>
      <c r="AJ1333" s="4"/>
      <c r="AK1333" s="4"/>
    </row>
    <row r="1334" spans="2:37">
      <c r="B1334" s="145" t="s">
        <v>5175</v>
      </c>
      <c r="C1334" s="4" t="s">
        <v>160</v>
      </c>
      <c r="D1334" s="4" t="s">
        <v>2550</v>
      </c>
      <c r="E1334" s="4" t="s">
        <v>1831</v>
      </c>
      <c r="F1334" s="4" t="s">
        <v>1060</v>
      </c>
      <c r="G1334" s="4" t="s">
        <v>8389</v>
      </c>
      <c r="H1334" s="4" t="s">
        <v>1228</v>
      </c>
      <c r="I1334" s="4" t="s">
        <v>1229</v>
      </c>
      <c r="J1334" s="4" t="s">
        <v>8390</v>
      </c>
      <c r="K1334" s="139">
        <v>130000000000</v>
      </c>
      <c r="L1334" s="139">
        <v>130000000000</v>
      </c>
      <c r="M1334" s="4" t="s">
        <v>5873</v>
      </c>
      <c r="N1334" s="4" t="s">
        <v>1917</v>
      </c>
      <c r="O1334" s="4" t="s">
        <v>2979</v>
      </c>
      <c r="P1334" s="186">
        <f t="shared" si="121"/>
        <v>130000000000</v>
      </c>
      <c r="Q1334" s="186">
        <f t="shared" si="127"/>
        <v>0</v>
      </c>
      <c r="R1334" s="4">
        <v>215</v>
      </c>
      <c r="S1334" s="174" t="s">
        <v>70</v>
      </c>
      <c r="T1334" s="4" t="s">
        <v>70</v>
      </c>
      <c r="U1334" s="140">
        <v>45348</v>
      </c>
      <c r="V1334" s="4" t="s">
        <v>1887</v>
      </c>
      <c r="W1334" s="4" t="s">
        <v>1954</v>
      </c>
      <c r="X1334" s="146" t="s">
        <v>70</v>
      </c>
      <c r="Y1334" s="140">
        <v>45366</v>
      </c>
      <c r="Z1334" s="4" t="s">
        <v>1885</v>
      </c>
      <c r="AA1334" s="4" t="s">
        <v>1886</v>
      </c>
      <c r="AB1334" s="141">
        <f t="shared" si="122"/>
        <v>130000000000</v>
      </c>
      <c r="AC1334" s="142">
        <f t="shared" si="123"/>
        <v>0</v>
      </c>
      <c r="AD1334" s="4"/>
      <c r="AE1334" s="4" t="s">
        <v>2037</v>
      </c>
      <c r="AF1334" s="144" t="s">
        <v>8391</v>
      </c>
      <c r="AG1334" s="4"/>
      <c r="AH1334" s="4"/>
      <c r="AI1334" s="4"/>
      <c r="AJ1334" s="4"/>
      <c r="AK1334" s="4"/>
    </row>
    <row r="1335" spans="2:37">
      <c r="B1335" s="145" t="s">
        <v>5175</v>
      </c>
      <c r="C1335" s="4" t="s">
        <v>160</v>
      </c>
      <c r="D1335" s="4" t="s">
        <v>2550</v>
      </c>
      <c r="E1335" s="4" t="s">
        <v>1831</v>
      </c>
      <c r="F1335" s="4" t="s">
        <v>1060</v>
      </c>
      <c r="G1335" s="4" t="s">
        <v>8392</v>
      </c>
      <c r="H1335" s="4" t="s">
        <v>1228</v>
      </c>
      <c r="I1335" s="4" t="s">
        <v>1229</v>
      </c>
      <c r="J1335" s="4" t="s">
        <v>8393</v>
      </c>
      <c r="K1335" s="139">
        <v>140000000000</v>
      </c>
      <c r="L1335" s="139">
        <v>140000000000</v>
      </c>
      <c r="M1335" s="4" t="s">
        <v>5873</v>
      </c>
      <c r="N1335" s="4" t="s">
        <v>2638</v>
      </c>
      <c r="O1335" s="4" t="s">
        <v>2979</v>
      </c>
      <c r="P1335" s="186">
        <f t="shared" si="121"/>
        <v>140000000000</v>
      </c>
      <c r="Q1335" s="186">
        <f t="shared" si="127"/>
        <v>0</v>
      </c>
      <c r="R1335" s="4">
        <v>215</v>
      </c>
      <c r="S1335" s="174" t="s">
        <v>70</v>
      </c>
      <c r="T1335" s="4" t="s">
        <v>70</v>
      </c>
      <c r="U1335" s="140">
        <v>45348</v>
      </c>
      <c r="V1335" s="4" t="s">
        <v>1887</v>
      </c>
      <c r="W1335" s="4" t="s">
        <v>1954</v>
      </c>
      <c r="X1335" s="146" t="s">
        <v>70</v>
      </c>
      <c r="Y1335" s="140">
        <v>45366</v>
      </c>
      <c r="Z1335" s="4" t="s">
        <v>1885</v>
      </c>
      <c r="AA1335" s="4" t="s">
        <v>1886</v>
      </c>
      <c r="AB1335" s="141">
        <f t="shared" si="122"/>
        <v>140000000000</v>
      </c>
      <c r="AC1335" s="142">
        <f t="shared" si="123"/>
        <v>0</v>
      </c>
      <c r="AD1335" s="4"/>
      <c r="AE1335" s="4" t="s">
        <v>2037</v>
      </c>
      <c r="AF1335" s="144" t="s">
        <v>8391</v>
      </c>
      <c r="AG1335" s="4"/>
      <c r="AH1335" s="4"/>
      <c r="AI1335" s="4"/>
      <c r="AJ1335" s="4"/>
      <c r="AK1335" s="4"/>
    </row>
    <row r="1336" spans="2:37">
      <c r="B1336" s="145" t="s">
        <v>5175</v>
      </c>
      <c r="C1336" s="4" t="s">
        <v>160</v>
      </c>
      <c r="D1336" s="4" t="s">
        <v>2550</v>
      </c>
      <c r="E1336" s="4" t="s">
        <v>1831</v>
      </c>
      <c r="F1336" s="4" t="s">
        <v>1060</v>
      </c>
      <c r="G1336" s="4" t="s">
        <v>8394</v>
      </c>
      <c r="H1336" s="4" t="s">
        <v>1230</v>
      </c>
      <c r="I1336" s="4" t="s">
        <v>1231</v>
      </c>
      <c r="J1336" s="4" t="s">
        <v>8395</v>
      </c>
      <c r="K1336" s="139">
        <v>135000000000</v>
      </c>
      <c r="L1336" s="139">
        <v>135000000000</v>
      </c>
      <c r="M1336" s="4" t="s">
        <v>6894</v>
      </c>
      <c r="N1336" s="4" t="s">
        <v>3480</v>
      </c>
      <c r="O1336" s="4" t="s">
        <v>3536</v>
      </c>
      <c r="P1336" s="186">
        <f t="shared" si="121"/>
        <v>135000000000</v>
      </c>
      <c r="Q1336" s="186">
        <f t="shared" si="127"/>
        <v>0</v>
      </c>
      <c r="R1336" s="4">
        <v>214</v>
      </c>
      <c r="S1336" s="174" t="s">
        <v>70</v>
      </c>
      <c r="T1336" s="4" t="s">
        <v>70</v>
      </c>
      <c r="U1336" s="140">
        <v>45348</v>
      </c>
      <c r="V1336" s="4" t="s">
        <v>1887</v>
      </c>
      <c r="W1336" s="4" t="s">
        <v>1954</v>
      </c>
      <c r="X1336" s="146" t="s">
        <v>70</v>
      </c>
      <c r="Y1336" s="140">
        <v>45363</v>
      </c>
      <c r="Z1336" s="4" t="s">
        <v>1885</v>
      </c>
      <c r="AA1336" s="4" t="s">
        <v>1886</v>
      </c>
      <c r="AB1336" s="141">
        <f t="shared" si="122"/>
        <v>135000000000</v>
      </c>
      <c r="AC1336" s="142">
        <f t="shared" si="123"/>
        <v>0</v>
      </c>
      <c r="AD1336" s="4"/>
      <c r="AE1336" s="4" t="s">
        <v>2037</v>
      </c>
      <c r="AF1336" s="252" t="s">
        <v>8396</v>
      </c>
      <c r="AG1336" s="4"/>
      <c r="AH1336" s="4"/>
      <c r="AI1336" s="4"/>
      <c r="AJ1336" s="4"/>
      <c r="AK1336" s="4"/>
    </row>
    <row r="1337" spans="2:37">
      <c r="B1337" s="145" t="s">
        <v>5175</v>
      </c>
      <c r="C1337" s="4" t="s">
        <v>160</v>
      </c>
      <c r="D1337" s="4" t="s">
        <v>2550</v>
      </c>
      <c r="E1337" s="4" t="s">
        <v>1831</v>
      </c>
      <c r="F1337" s="4" t="s">
        <v>1060</v>
      </c>
      <c r="G1337" s="4" t="s">
        <v>8397</v>
      </c>
      <c r="H1337" s="4" t="s">
        <v>1230</v>
      </c>
      <c r="I1337" s="4" t="s">
        <v>1231</v>
      </c>
      <c r="J1337" s="4" t="s">
        <v>8398</v>
      </c>
      <c r="K1337" s="139">
        <v>55000000000</v>
      </c>
      <c r="L1337" s="139">
        <v>55000000000</v>
      </c>
      <c r="M1337" s="4" t="s">
        <v>6894</v>
      </c>
      <c r="N1337" s="4" t="s">
        <v>3880</v>
      </c>
      <c r="O1337" s="4" t="s">
        <v>3536</v>
      </c>
      <c r="P1337" s="186">
        <f t="shared" si="121"/>
        <v>55000000000</v>
      </c>
      <c r="Q1337" s="186">
        <f t="shared" ref="Q1337:Q1338" si="128">P1337-K1337</f>
        <v>0</v>
      </c>
      <c r="R1337" s="4">
        <v>214</v>
      </c>
      <c r="S1337" s="174" t="s">
        <v>70</v>
      </c>
      <c r="T1337" s="4" t="s">
        <v>70</v>
      </c>
      <c r="U1337" s="140">
        <v>45348</v>
      </c>
      <c r="V1337" s="4" t="s">
        <v>1887</v>
      </c>
      <c r="W1337" s="4" t="s">
        <v>1954</v>
      </c>
      <c r="X1337" s="146" t="s">
        <v>70</v>
      </c>
      <c r="Y1337" s="140">
        <v>45363</v>
      </c>
      <c r="Z1337" s="4" t="s">
        <v>1885</v>
      </c>
      <c r="AA1337" s="4" t="s">
        <v>1886</v>
      </c>
      <c r="AB1337" s="141">
        <f t="shared" si="122"/>
        <v>55000000000</v>
      </c>
      <c r="AC1337" s="142">
        <f t="shared" si="123"/>
        <v>0</v>
      </c>
      <c r="AD1337" s="4"/>
      <c r="AE1337" s="4" t="s">
        <v>2037</v>
      </c>
      <c r="AF1337" s="252" t="s">
        <v>8396</v>
      </c>
      <c r="AG1337" s="4"/>
      <c r="AH1337" s="4"/>
      <c r="AI1337" s="4"/>
      <c r="AJ1337" s="4"/>
      <c r="AK1337" s="4"/>
    </row>
    <row r="1338" spans="2:37">
      <c r="B1338" s="145" t="s">
        <v>5175</v>
      </c>
      <c r="C1338" s="4" t="s">
        <v>160</v>
      </c>
      <c r="D1338" s="4" t="s">
        <v>2550</v>
      </c>
      <c r="E1338" s="4" t="s">
        <v>1831</v>
      </c>
      <c r="F1338" s="4" t="s">
        <v>1060</v>
      </c>
      <c r="G1338" s="4" t="s">
        <v>8399</v>
      </c>
      <c r="H1338" s="4" t="s">
        <v>1230</v>
      </c>
      <c r="I1338" s="4" t="s">
        <v>1231</v>
      </c>
      <c r="J1338" s="4" t="s">
        <v>8400</v>
      </c>
      <c r="K1338" s="139">
        <v>80000000000</v>
      </c>
      <c r="L1338" s="139">
        <v>80000000000</v>
      </c>
      <c r="M1338" s="4" t="s">
        <v>6894</v>
      </c>
      <c r="N1338" s="4" t="s">
        <v>3862</v>
      </c>
      <c r="O1338" s="4" t="s">
        <v>3536</v>
      </c>
      <c r="P1338" s="186">
        <f t="shared" si="121"/>
        <v>80000000000</v>
      </c>
      <c r="Q1338" s="186">
        <f t="shared" si="128"/>
        <v>0</v>
      </c>
      <c r="R1338" s="4">
        <v>214</v>
      </c>
      <c r="S1338" s="174" t="s">
        <v>70</v>
      </c>
      <c r="T1338" s="4" t="s">
        <v>70</v>
      </c>
      <c r="U1338" s="140">
        <v>45348</v>
      </c>
      <c r="V1338" s="4" t="s">
        <v>1887</v>
      </c>
      <c r="W1338" s="4" t="s">
        <v>1954</v>
      </c>
      <c r="X1338" s="146" t="s">
        <v>70</v>
      </c>
      <c r="Y1338" s="140">
        <v>45363</v>
      </c>
      <c r="Z1338" s="4" t="s">
        <v>1885</v>
      </c>
      <c r="AA1338" s="4" t="s">
        <v>1886</v>
      </c>
      <c r="AB1338" s="141">
        <f t="shared" si="122"/>
        <v>80000000000</v>
      </c>
      <c r="AC1338" s="142">
        <f t="shared" si="123"/>
        <v>0</v>
      </c>
      <c r="AD1338" s="4"/>
      <c r="AE1338" s="4" t="s">
        <v>2037</v>
      </c>
      <c r="AF1338" s="252" t="s">
        <v>8396</v>
      </c>
      <c r="AG1338" s="4"/>
      <c r="AH1338" s="4"/>
      <c r="AI1338" s="4"/>
      <c r="AJ1338" s="4"/>
      <c r="AK1338" s="4"/>
    </row>
    <row r="1339" spans="2:37">
      <c r="B1339" s="175" t="s">
        <v>5175</v>
      </c>
      <c r="C1339" s="174" t="s">
        <v>160</v>
      </c>
      <c r="D1339" s="4" t="s">
        <v>2550</v>
      </c>
      <c r="E1339" s="4" t="s">
        <v>1831</v>
      </c>
      <c r="F1339" s="4" t="s">
        <v>1060</v>
      </c>
      <c r="G1339" s="4" t="s">
        <v>8401</v>
      </c>
      <c r="H1339" s="4" t="s">
        <v>1371</v>
      </c>
      <c r="I1339" s="4" t="s">
        <v>1372</v>
      </c>
      <c r="J1339" s="4" t="s">
        <v>8402</v>
      </c>
      <c r="K1339" s="139">
        <v>238000000000</v>
      </c>
      <c r="L1339" s="139">
        <v>238000000000</v>
      </c>
      <c r="M1339" s="4" t="s">
        <v>5698</v>
      </c>
      <c r="N1339" s="4" t="s">
        <v>3075</v>
      </c>
      <c r="O1339" s="4" t="s">
        <v>8403</v>
      </c>
      <c r="P1339" s="186">
        <f t="shared" si="121"/>
        <v>238000000000</v>
      </c>
      <c r="Q1339" s="186">
        <f>K1339-P1339</f>
        <v>0</v>
      </c>
      <c r="R1339" s="4">
        <v>74</v>
      </c>
      <c r="S1339" s="4" t="s">
        <v>70</v>
      </c>
      <c r="T1339" s="4" t="s">
        <v>70</v>
      </c>
      <c r="U1339" s="140">
        <v>45341</v>
      </c>
      <c r="V1339" s="4" t="s">
        <v>1884</v>
      </c>
      <c r="W1339" s="4" t="s">
        <v>1954</v>
      </c>
      <c r="X1339" s="264" t="s">
        <v>70</v>
      </c>
      <c r="Y1339" s="146" t="s">
        <v>9458</v>
      </c>
      <c r="Z1339" s="146" t="s">
        <v>1885</v>
      </c>
      <c r="AA1339" s="4" t="s">
        <v>1886</v>
      </c>
      <c r="AB1339" s="141">
        <f t="shared" si="122"/>
        <v>238000000000</v>
      </c>
      <c r="AC1339" s="142">
        <f t="shared" si="123"/>
        <v>0</v>
      </c>
      <c r="AD1339" s="4"/>
      <c r="AE1339" s="4" t="s">
        <v>2037</v>
      </c>
      <c r="AF1339" s="144" t="s">
        <v>9462</v>
      </c>
      <c r="AG1339" s="4"/>
      <c r="AH1339" s="4"/>
      <c r="AI1339" s="4"/>
      <c r="AJ1339" s="4"/>
      <c r="AK1339" s="4"/>
    </row>
    <row r="1340" spans="2:37">
      <c r="B1340" s="175" t="s">
        <v>5175</v>
      </c>
      <c r="C1340" s="174" t="s">
        <v>160</v>
      </c>
      <c r="D1340" s="4" t="s">
        <v>2550</v>
      </c>
      <c r="E1340" s="4" t="s">
        <v>1831</v>
      </c>
      <c r="F1340" s="4" t="s">
        <v>1060</v>
      </c>
      <c r="G1340" s="4" t="s">
        <v>8404</v>
      </c>
      <c r="H1340" s="4" t="s">
        <v>1371</v>
      </c>
      <c r="I1340" s="4" t="s">
        <v>1372</v>
      </c>
      <c r="J1340" s="4" t="s">
        <v>8405</v>
      </c>
      <c r="K1340" s="139">
        <v>30000000000</v>
      </c>
      <c r="L1340" s="139">
        <v>30000000000</v>
      </c>
      <c r="M1340" s="4" t="s">
        <v>5698</v>
      </c>
      <c r="N1340" s="4" t="s">
        <v>3011</v>
      </c>
      <c r="O1340" s="4" t="s">
        <v>8403</v>
      </c>
      <c r="P1340" s="186">
        <f t="shared" si="121"/>
        <v>30000000000</v>
      </c>
      <c r="Q1340" s="186">
        <f>K1340-P1340</f>
        <v>0</v>
      </c>
      <c r="R1340" s="4">
        <v>74</v>
      </c>
      <c r="S1340" s="4" t="s">
        <v>70</v>
      </c>
      <c r="T1340" s="4" t="s">
        <v>70</v>
      </c>
      <c r="U1340" s="140">
        <v>45341</v>
      </c>
      <c r="V1340" s="4" t="s">
        <v>1884</v>
      </c>
      <c r="W1340" s="4" t="s">
        <v>1954</v>
      </c>
      <c r="X1340" s="264" t="s">
        <v>70</v>
      </c>
      <c r="Y1340" s="146" t="s">
        <v>9458</v>
      </c>
      <c r="Z1340" s="146" t="s">
        <v>1885</v>
      </c>
      <c r="AA1340" s="4" t="s">
        <v>1886</v>
      </c>
      <c r="AB1340" s="141">
        <f t="shared" si="122"/>
        <v>30000000000</v>
      </c>
      <c r="AC1340" s="142">
        <f t="shared" si="123"/>
        <v>0</v>
      </c>
      <c r="AD1340" s="4"/>
      <c r="AE1340" s="4" t="s">
        <v>2037</v>
      </c>
      <c r="AF1340" s="144" t="s">
        <v>9462</v>
      </c>
      <c r="AG1340" s="4"/>
      <c r="AH1340" s="4"/>
      <c r="AI1340" s="4"/>
      <c r="AJ1340" s="4"/>
      <c r="AK1340" s="4"/>
    </row>
    <row r="1341" spans="2:37">
      <c r="B1341" s="175" t="s">
        <v>5175</v>
      </c>
      <c r="C1341" s="174" t="s">
        <v>160</v>
      </c>
      <c r="D1341" s="4" t="s">
        <v>2550</v>
      </c>
      <c r="E1341" s="4" t="s">
        <v>1831</v>
      </c>
      <c r="F1341" s="4" t="s">
        <v>1060</v>
      </c>
      <c r="G1341" s="4" t="s">
        <v>8406</v>
      </c>
      <c r="H1341" s="4" t="s">
        <v>1371</v>
      </c>
      <c r="I1341" s="4" t="s">
        <v>1372</v>
      </c>
      <c r="J1341" s="4" t="s">
        <v>8407</v>
      </c>
      <c r="K1341" s="139">
        <v>20000000000</v>
      </c>
      <c r="L1341" s="139">
        <v>20000000000</v>
      </c>
      <c r="M1341" s="4" t="s">
        <v>5698</v>
      </c>
      <c r="N1341" s="4" t="s">
        <v>2556</v>
      </c>
      <c r="O1341" s="4" t="s">
        <v>8403</v>
      </c>
      <c r="P1341" s="186">
        <f t="shared" si="121"/>
        <v>20000000000</v>
      </c>
      <c r="Q1341" s="186">
        <f>K1341-P1341</f>
        <v>0</v>
      </c>
      <c r="R1341" s="4">
        <v>74</v>
      </c>
      <c r="S1341" s="4" t="s">
        <v>70</v>
      </c>
      <c r="T1341" s="4" t="s">
        <v>70</v>
      </c>
      <c r="U1341" s="140">
        <v>45341</v>
      </c>
      <c r="V1341" s="4" t="s">
        <v>1884</v>
      </c>
      <c r="W1341" s="4" t="s">
        <v>1954</v>
      </c>
      <c r="X1341" s="264" t="s">
        <v>70</v>
      </c>
      <c r="Y1341" s="146" t="s">
        <v>9458</v>
      </c>
      <c r="Z1341" s="146" t="s">
        <v>1885</v>
      </c>
      <c r="AA1341" s="4" t="s">
        <v>1886</v>
      </c>
      <c r="AB1341" s="141">
        <f t="shared" si="122"/>
        <v>20000000000</v>
      </c>
      <c r="AC1341" s="142">
        <f t="shared" si="123"/>
        <v>0</v>
      </c>
      <c r="AD1341" s="4"/>
      <c r="AE1341" s="4" t="s">
        <v>2037</v>
      </c>
      <c r="AF1341" s="144" t="s">
        <v>9462</v>
      </c>
      <c r="AG1341" s="4"/>
      <c r="AH1341" s="4"/>
      <c r="AI1341" s="4"/>
      <c r="AJ1341" s="4"/>
      <c r="AK1341" s="4"/>
    </row>
    <row r="1342" spans="2:37">
      <c r="B1342" s="175" t="s">
        <v>5175</v>
      </c>
      <c r="C1342" s="174" t="s">
        <v>160</v>
      </c>
      <c r="D1342" s="4" t="s">
        <v>2550</v>
      </c>
      <c r="E1342" s="4" t="s">
        <v>1831</v>
      </c>
      <c r="F1342" s="4" t="s">
        <v>1060</v>
      </c>
      <c r="G1342" s="4" t="s">
        <v>8408</v>
      </c>
      <c r="H1342" s="4" t="s">
        <v>1371</v>
      </c>
      <c r="I1342" s="4" t="s">
        <v>1372</v>
      </c>
      <c r="J1342" s="4" t="s">
        <v>8409</v>
      </c>
      <c r="K1342" s="139">
        <v>62500000000</v>
      </c>
      <c r="L1342" s="139">
        <v>62500000000</v>
      </c>
      <c r="M1342" s="4" t="s">
        <v>5698</v>
      </c>
      <c r="N1342" s="4" t="s">
        <v>1906</v>
      </c>
      <c r="O1342" s="4" t="s">
        <v>8403</v>
      </c>
      <c r="P1342" s="186">
        <f t="shared" si="121"/>
        <v>62500000000</v>
      </c>
      <c r="Q1342" s="186">
        <f>K1342-P1342</f>
        <v>0</v>
      </c>
      <c r="R1342" s="4">
        <v>74</v>
      </c>
      <c r="S1342" s="4" t="s">
        <v>70</v>
      </c>
      <c r="T1342" s="4" t="s">
        <v>70</v>
      </c>
      <c r="U1342" s="140">
        <v>45341</v>
      </c>
      <c r="V1342" s="4" t="s">
        <v>1884</v>
      </c>
      <c r="W1342" s="4" t="s">
        <v>1954</v>
      </c>
      <c r="X1342" s="264" t="s">
        <v>70</v>
      </c>
      <c r="Y1342" s="146" t="s">
        <v>9458</v>
      </c>
      <c r="Z1342" s="146" t="s">
        <v>1885</v>
      </c>
      <c r="AA1342" s="4" t="s">
        <v>1886</v>
      </c>
      <c r="AB1342" s="141">
        <f t="shared" si="122"/>
        <v>62500000000</v>
      </c>
      <c r="AC1342" s="142">
        <f t="shared" si="123"/>
        <v>0</v>
      </c>
      <c r="AD1342" s="4"/>
      <c r="AE1342" s="4" t="s">
        <v>2037</v>
      </c>
      <c r="AF1342" s="144" t="s">
        <v>9462</v>
      </c>
      <c r="AG1342" s="4"/>
      <c r="AH1342" s="4"/>
      <c r="AI1342" s="4"/>
      <c r="AJ1342" s="4"/>
      <c r="AK1342" s="4"/>
    </row>
    <row r="1343" spans="2:37">
      <c r="B1343" s="175" t="s">
        <v>5175</v>
      </c>
      <c r="C1343" s="174" t="s">
        <v>160</v>
      </c>
      <c r="D1343" s="4" t="s">
        <v>2550</v>
      </c>
      <c r="E1343" s="4" t="s">
        <v>1831</v>
      </c>
      <c r="F1343" s="4" t="s">
        <v>1060</v>
      </c>
      <c r="G1343" s="4" t="s">
        <v>8410</v>
      </c>
      <c r="H1343" s="4" t="s">
        <v>1371</v>
      </c>
      <c r="I1343" s="4" t="s">
        <v>1372</v>
      </c>
      <c r="J1343" s="4" t="s">
        <v>8411</v>
      </c>
      <c r="K1343" s="139">
        <v>9500000000</v>
      </c>
      <c r="L1343" s="139">
        <v>9500000000</v>
      </c>
      <c r="M1343" s="4" t="s">
        <v>5698</v>
      </c>
      <c r="N1343" s="4" t="s">
        <v>2451</v>
      </c>
      <c r="O1343" s="4" t="s">
        <v>8403</v>
      </c>
      <c r="P1343" s="186">
        <f t="shared" si="121"/>
        <v>9500000000</v>
      </c>
      <c r="Q1343" s="186">
        <f>K1343-P1343</f>
        <v>0</v>
      </c>
      <c r="R1343" s="4">
        <v>74</v>
      </c>
      <c r="S1343" s="4" t="s">
        <v>70</v>
      </c>
      <c r="T1343" s="4" t="s">
        <v>70</v>
      </c>
      <c r="U1343" s="140">
        <v>45341</v>
      </c>
      <c r="V1343" s="4" t="s">
        <v>1884</v>
      </c>
      <c r="W1343" s="4" t="s">
        <v>1954</v>
      </c>
      <c r="X1343" s="264" t="s">
        <v>70</v>
      </c>
      <c r="Y1343" s="146" t="s">
        <v>9458</v>
      </c>
      <c r="Z1343" s="146" t="s">
        <v>1885</v>
      </c>
      <c r="AA1343" s="4" t="s">
        <v>1886</v>
      </c>
      <c r="AB1343" s="141">
        <f t="shared" si="122"/>
        <v>9500000000</v>
      </c>
      <c r="AC1343" s="142">
        <f t="shared" si="123"/>
        <v>0</v>
      </c>
      <c r="AD1343" s="4"/>
      <c r="AE1343" s="4" t="s">
        <v>2037</v>
      </c>
      <c r="AF1343" s="144" t="s">
        <v>9462</v>
      </c>
      <c r="AG1343" s="4"/>
      <c r="AH1343" s="4"/>
      <c r="AI1343" s="4"/>
      <c r="AJ1343" s="4"/>
      <c r="AK1343" s="4"/>
    </row>
    <row r="1344" spans="2:37">
      <c r="B1344" s="145" t="s">
        <v>5175</v>
      </c>
      <c r="C1344" s="4" t="s">
        <v>160</v>
      </c>
      <c r="D1344" s="4" t="s">
        <v>2550</v>
      </c>
      <c r="E1344" s="4" t="s">
        <v>1831</v>
      </c>
      <c r="F1344" s="4" t="s">
        <v>1060</v>
      </c>
      <c r="G1344" s="4" t="s">
        <v>8412</v>
      </c>
      <c r="H1344" s="4" t="s">
        <v>1256</v>
      </c>
      <c r="I1344" s="4" t="s">
        <v>1257</v>
      </c>
      <c r="J1344" s="4" t="s">
        <v>8413</v>
      </c>
      <c r="K1344" s="139">
        <v>100000000000</v>
      </c>
      <c r="L1344" s="139">
        <v>100000000000</v>
      </c>
      <c r="M1344" s="4" t="s">
        <v>6894</v>
      </c>
      <c r="N1344" s="4" t="s">
        <v>3480</v>
      </c>
      <c r="O1344" s="4" t="s">
        <v>3536</v>
      </c>
      <c r="P1344" s="186">
        <f t="shared" si="121"/>
        <v>100000000000</v>
      </c>
      <c r="Q1344" s="186">
        <f>P1344-K1344</f>
        <v>0</v>
      </c>
      <c r="R1344" s="4">
        <v>210</v>
      </c>
      <c r="S1344" s="174" t="s">
        <v>70</v>
      </c>
      <c r="T1344" s="4" t="s">
        <v>70</v>
      </c>
      <c r="U1344" s="140">
        <v>45348</v>
      </c>
      <c r="V1344" s="4" t="s">
        <v>1887</v>
      </c>
      <c r="W1344" s="4" t="s">
        <v>1954</v>
      </c>
      <c r="X1344" s="146" t="s">
        <v>70</v>
      </c>
      <c r="Y1344" s="140">
        <v>45363</v>
      </c>
      <c r="Z1344" s="4" t="s">
        <v>1885</v>
      </c>
      <c r="AA1344" s="4" t="s">
        <v>1886</v>
      </c>
      <c r="AB1344" s="141">
        <f t="shared" si="122"/>
        <v>100000000000</v>
      </c>
      <c r="AC1344" s="142">
        <f t="shared" si="123"/>
        <v>0</v>
      </c>
      <c r="AD1344" s="4"/>
      <c r="AE1344" s="4" t="s">
        <v>2037</v>
      </c>
      <c r="AF1344" s="252" t="s">
        <v>8414</v>
      </c>
      <c r="AG1344" s="4"/>
      <c r="AH1344" s="4"/>
      <c r="AI1344" s="4"/>
      <c r="AJ1344" s="4"/>
      <c r="AK1344" s="4"/>
    </row>
    <row r="1345" spans="2:38">
      <c r="B1345" s="145" t="s">
        <v>5175</v>
      </c>
      <c r="C1345" s="4" t="s">
        <v>160</v>
      </c>
      <c r="D1345" s="4" t="s">
        <v>2550</v>
      </c>
      <c r="E1345" s="4" t="s">
        <v>1831</v>
      </c>
      <c r="F1345" s="4" t="s">
        <v>1060</v>
      </c>
      <c r="G1345" s="4" t="s">
        <v>8415</v>
      </c>
      <c r="H1345" s="4" t="s">
        <v>1256</v>
      </c>
      <c r="I1345" s="4" t="s">
        <v>1257</v>
      </c>
      <c r="J1345" s="4" t="s">
        <v>8416</v>
      </c>
      <c r="K1345" s="139">
        <v>60000000000</v>
      </c>
      <c r="L1345" s="139">
        <v>60000000000</v>
      </c>
      <c r="M1345" s="4" t="s">
        <v>6894</v>
      </c>
      <c r="N1345" s="4" t="s">
        <v>3880</v>
      </c>
      <c r="O1345" s="4" t="s">
        <v>3536</v>
      </c>
      <c r="P1345" s="186">
        <f t="shared" si="121"/>
        <v>60000000000</v>
      </c>
      <c r="Q1345" s="186">
        <f t="shared" ref="Q1345:Q1346" si="129">P1345-K1345</f>
        <v>0</v>
      </c>
      <c r="R1345" s="4">
        <v>210</v>
      </c>
      <c r="S1345" s="174" t="s">
        <v>70</v>
      </c>
      <c r="T1345" s="4" t="s">
        <v>70</v>
      </c>
      <c r="U1345" s="140">
        <v>45348</v>
      </c>
      <c r="V1345" s="4" t="s">
        <v>1887</v>
      </c>
      <c r="W1345" s="4" t="s">
        <v>1954</v>
      </c>
      <c r="X1345" s="146" t="s">
        <v>70</v>
      </c>
      <c r="Y1345" s="140">
        <v>45363</v>
      </c>
      <c r="Z1345" s="4" t="s">
        <v>1885</v>
      </c>
      <c r="AA1345" s="4" t="s">
        <v>1886</v>
      </c>
      <c r="AB1345" s="141">
        <f t="shared" si="122"/>
        <v>60000000000</v>
      </c>
      <c r="AC1345" s="142">
        <f t="shared" si="123"/>
        <v>0</v>
      </c>
      <c r="AD1345" s="4"/>
      <c r="AE1345" s="4" t="s">
        <v>2037</v>
      </c>
      <c r="AF1345" s="252" t="s">
        <v>8414</v>
      </c>
      <c r="AG1345" s="4"/>
      <c r="AH1345" s="4"/>
      <c r="AI1345" s="4"/>
      <c r="AJ1345" s="4"/>
      <c r="AK1345" s="4"/>
    </row>
    <row r="1346" spans="2:38">
      <c r="B1346" s="145" t="s">
        <v>5175</v>
      </c>
      <c r="C1346" s="4" t="s">
        <v>160</v>
      </c>
      <c r="D1346" s="4" t="s">
        <v>2550</v>
      </c>
      <c r="E1346" s="4" t="s">
        <v>1831</v>
      </c>
      <c r="F1346" s="4" t="s">
        <v>1060</v>
      </c>
      <c r="G1346" s="4" t="s">
        <v>8417</v>
      </c>
      <c r="H1346" s="4" t="s">
        <v>1256</v>
      </c>
      <c r="I1346" s="4" t="s">
        <v>1257</v>
      </c>
      <c r="J1346" s="4" t="s">
        <v>8418</v>
      </c>
      <c r="K1346" s="139">
        <v>40000000000</v>
      </c>
      <c r="L1346" s="139">
        <v>40000000000</v>
      </c>
      <c r="M1346" s="4" t="s">
        <v>6894</v>
      </c>
      <c r="N1346" s="4" t="s">
        <v>3880</v>
      </c>
      <c r="O1346" s="4" t="s">
        <v>3536</v>
      </c>
      <c r="P1346" s="186">
        <f t="shared" si="121"/>
        <v>40000000000</v>
      </c>
      <c r="Q1346" s="186">
        <f t="shared" si="129"/>
        <v>0</v>
      </c>
      <c r="R1346" s="4">
        <v>210</v>
      </c>
      <c r="S1346" s="174" t="s">
        <v>70</v>
      </c>
      <c r="T1346" s="4" t="s">
        <v>70</v>
      </c>
      <c r="U1346" s="140">
        <v>45348</v>
      </c>
      <c r="V1346" s="4" t="s">
        <v>1887</v>
      </c>
      <c r="W1346" s="4" t="s">
        <v>1954</v>
      </c>
      <c r="X1346" s="146" t="s">
        <v>70</v>
      </c>
      <c r="Y1346" s="140">
        <v>45363</v>
      </c>
      <c r="Z1346" s="4" t="s">
        <v>1885</v>
      </c>
      <c r="AA1346" s="4" t="s">
        <v>1886</v>
      </c>
      <c r="AB1346" s="141">
        <f t="shared" si="122"/>
        <v>40000000000</v>
      </c>
      <c r="AC1346" s="142">
        <f t="shared" si="123"/>
        <v>0</v>
      </c>
      <c r="AD1346" s="4"/>
      <c r="AE1346" s="4" t="s">
        <v>2037</v>
      </c>
      <c r="AF1346" s="252" t="s">
        <v>8414</v>
      </c>
      <c r="AG1346" s="4"/>
      <c r="AH1346" s="4"/>
      <c r="AI1346" s="4"/>
      <c r="AJ1346" s="4"/>
      <c r="AK1346" s="4"/>
    </row>
    <row r="1347" spans="2:38">
      <c r="B1347" s="145" t="s">
        <v>5175</v>
      </c>
      <c r="C1347" s="4" t="s">
        <v>160</v>
      </c>
      <c r="D1347" s="4" t="s">
        <v>2550</v>
      </c>
      <c r="E1347" s="4" t="s">
        <v>1831</v>
      </c>
      <c r="F1347" s="4" t="s">
        <v>1060</v>
      </c>
      <c r="G1347" s="4" t="s">
        <v>8419</v>
      </c>
      <c r="H1347" s="4" t="s">
        <v>1258</v>
      </c>
      <c r="I1347" s="4" t="s">
        <v>1259</v>
      </c>
      <c r="J1347" s="4" t="s">
        <v>8420</v>
      </c>
      <c r="K1347" s="139">
        <v>100000000000</v>
      </c>
      <c r="L1347" s="139">
        <v>100000000000</v>
      </c>
      <c r="M1347" s="4" t="s">
        <v>6894</v>
      </c>
      <c r="N1347" s="4" t="s">
        <v>3480</v>
      </c>
      <c r="O1347" s="4" t="s">
        <v>3536</v>
      </c>
      <c r="P1347" s="186">
        <f t="shared" si="121"/>
        <v>100000000000</v>
      </c>
      <c r="Q1347" s="4"/>
      <c r="R1347" s="4">
        <v>223</v>
      </c>
      <c r="S1347" s="174" t="s">
        <v>70</v>
      </c>
      <c r="T1347" s="4" t="s">
        <v>70</v>
      </c>
      <c r="U1347" s="140">
        <v>45348</v>
      </c>
      <c r="V1347" s="4" t="s">
        <v>1887</v>
      </c>
      <c r="W1347" s="4" t="s">
        <v>1954</v>
      </c>
      <c r="X1347" s="146" t="s">
        <v>70</v>
      </c>
      <c r="Y1347" s="140">
        <v>45363</v>
      </c>
      <c r="Z1347" s="4" t="s">
        <v>1885</v>
      </c>
      <c r="AA1347" s="4" t="s">
        <v>1886</v>
      </c>
      <c r="AB1347" s="141">
        <f t="shared" si="122"/>
        <v>100000000000</v>
      </c>
      <c r="AC1347" s="142">
        <f t="shared" si="123"/>
        <v>0</v>
      </c>
      <c r="AD1347" s="4"/>
      <c r="AE1347" s="4" t="s">
        <v>2037</v>
      </c>
      <c r="AF1347" s="252" t="s">
        <v>8421</v>
      </c>
      <c r="AG1347" s="4"/>
      <c r="AH1347" s="4"/>
      <c r="AI1347" s="4"/>
      <c r="AJ1347" s="4"/>
      <c r="AK1347" s="4"/>
    </row>
    <row r="1348" spans="2:38">
      <c r="B1348" s="145" t="s">
        <v>5175</v>
      </c>
      <c r="C1348" s="4" t="s">
        <v>160</v>
      </c>
      <c r="D1348" s="4" t="s">
        <v>2550</v>
      </c>
      <c r="E1348" s="4" t="s">
        <v>1831</v>
      </c>
      <c r="F1348" s="4" t="s">
        <v>1060</v>
      </c>
      <c r="G1348" s="4" t="s">
        <v>8422</v>
      </c>
      <c r="H1348" s="4" t="s">
        <v>1258</v>
      </c>
      <c r="I1348" s="4" t="s">
        <v>1259</v>
      </c>
      <c r="J1348" s="4" t="s">
        <v>8423</v>
      </c>
      <c r="K1348" s="139">
        <v>40000000000</v>
      </c>
      <c r="L1348" s="139">
        <v>40000000000</v>
      </c>
      <c r="M1348" s="4" t="s">
        <v>6894</v>
      </c>
      <c r="N1348" s="4" t="s">
        <v>3480</v>
      </c>
      <c r="O1348" s="4" t="s">
        <v>3536</v>
      </c>
      <c r="P1348" s="186">
        <f t="shared" ref="P1348:P1411" si="130">L1348</f>
        <v>40000000000</v>
      </c>
      <c r="Q1348" s="4"/>
      <c r="R1348" s="4">
        <v>223</v>
      </c>
      <c r="S1348" s="174" t="s">
        <v>70</v>
      </c>
      <c r="T1348" s="4" t="s">
        <v>70</v>
      </c>
      <c r="U1348" s="140">
        <v>45348</v>
      </c>
      <c r="V1348" s="4" t="s">
        <v>1887</v>
      </c>
      <c r="W1348" s="4" t="s">
        <v>1954</v>
      </c>
      <c r="X1348" s="146" t="s">
        <v>70</v>
      </c>
      <c r="Y1348" s="140">
        <v>45363</v>
      </c>
      <c r="Z1348" s="4" t="s">
        <v>1885</v>
      </c>
      <c r="AA1348" s="4" t="s">
        <v>1886</v>
      </c>
      <c r="AB1348" s="141">
        <f t="shared" ref="AB1348:AB1411" si="131">L1348</f>
        <v>40000000000</v>
      </c>
      <c r="AC1348" s="142">
        <f t="shared" ref="AC1348:AC1411" si="132">P1348-AB1348</f>
        <v>0</v>
      </c>
      <c r="AD1348" s="4"/>
      <c r="AE1348" s="4" t="s">
        <v>2037</v>
      </c>
      <c r="AF1348" s="252" t="s">
        <v>8421</v>
      </c>
      <c r="AG1348" s="4"/>
      <c r="AH1348" s="4"/>
      <c r="AI1348" s="4"/>
      <c r="AJ1348" s="4"/>
      <c r="AK1348" s="4"/>
    </row>
    <row r="1349" spans="2:38">
      <c r="B1349" s="145" t="s">
        <v>5175</v>
      </c>
      <c r="C1349" s="4" t="s">
        <v>160</v>
      </c>
      <c r="D1349" s="4" t="s">
        <v>2550</v>
      </c>
      <c r="E1349" s="4" t="s">
        <v>1831</v>
      </c>
      <c r="F1349" s="4" t="s">
        <v>1060</v>
      </c>
      <c r="G1349" s="4" t="s">
        <v>8424</v>
      </c>
      <c r="H1349" s="4" t="s">
        <v>1258</v>
      </c>
      <c r="I1349" s="4" t="s">
        <v>1259</v>
      </c>
      <c r="J1349" s="4" t="s">
        <v>8425</v>
      </c>
      <c r="K1349" s="139">
        <v>60000000000</v>
      </c>
      <c r="L1349" s="139">
        <v>60000000000</v>
      </c>
      <c r="M1349" s="4" t="s">
        <v>6894</v>
      </c>
      <c r="N1349" s="4" t="s">
        <v>3480</v>
      </c>
      <c r="O1349" s="4" t="s">
        <v>3536</v>
      </c>
      <c r="P1349" s="186">
        <f t="shared" si="130"/>
        <v>60000000000</v>
      </c>
      <c r="Q1349" s="4"/>
      <c r="R1349" s="4">
        <v>223</v>
      </c>
      <c r="S1349" s="174" t="s">
        <v>70</v>
      </c>
      <c r="T1349" s="4" t="s">
        <v>70</v>
      </c>
      <c r="U1349" s="140">
        <v>45348</v>
      </c>
      <c r="V1349" s="4" t="s">
        <v>1887</v>
      </c>
      <c r="W1349" s="4" t="s">
        <v>1954</v>
      </c>
      <c r="X1349" s="146" t="s">
        <v>70</v>
      </c>
      <c r="Y1349" s="140">
        <v>45363</v>
      </c>
      <c r="Z1349" s="4" t="s">
        <v>1885</v>
      </c>
      <c r="AA1349" s="4" t="s">
        <v>1886</v>
      </c>
      <c r="AB1349" s="141">
        <f t="shared" si="131"/>
        <v>60000000000</v>
      </c>
      <c r="AC1349" s="142">
        <f t="shared" si="132"/>
        <v>0</v>
      </c>
      <c r="AD1349" s="4"/>
      <c r="AE1349" s="4" t="s">
        <v>2037</v>
      </c>
      <c r="AF1349" s="252" t="s">
        <v>8421</v>
      </c>
      <c r="AG1349" s="4"/>
      <c r="AH1349" s="4"/>
      <c r="AI1349" s="4"/>
      <c r="AJ1349" s="4"/>
      <c r="AK1349" s="4"/>
    </row>
    <row r="1350" spans="2:38">
      <c r="B1350" s="145" t="s">
        <v>5418</v>
      </c>
      <c r="C1350" s="4" t="s">
        <v>160</v>
      </c>
      <c r="D1350" s="4" t="s">
        <v>3961</v>
      </c>
      <c r="E1350" s="4" t="s">
        <v>1831</v>
      </c>
      <c r="F1350" s="4" t="s">
        <v>1060</v>
      </c>
      <c r="G1350" s="4" t="s">
        <v>8426</v>
      </c>
      <c r="H1350" s="4" t="s">
        <v>1720</v>
      </c>
      <c r="I1350" s="4" t="s">
        <v>1721</v>
      </c>
      <c r="J1350" s="4" t="s">
        <v>8427</v>
      </c>
      <c r="K1350" s="139">
        <v>865775019</v>
      </c>
      <c r="L1350" s="139">
        <v>865775019</v>
      </c>
      <c r="M1350" s="4" t="s">
        <v>6093</v>
      </c>
      <c r="N1350" s="4" t="s">
        <v>3021</v>
      </c>
      <c r="O1350" s="4" t="s">
        <v>2172</v>
      </c>
      <c r="P1350" s="186">
        <f t="shared" si="130"/>
        <v>865775019</v>
      </c>
      <c r="Q1350" s="186">
        <f t="shared" ref="Q1350:Q1356" si="133">L1350-P1350</f>
        <v>0</v>
      </c>
      <c r="R1350" s="4">
        <v>30</v>
      </c>
      <c r="S1350" s="4" t="s">
        <v>70</v>
      </c>
      <c r="T1350" s="4" t="s">
        <v>70</v>
      </c>
      <c r="U1350" s="140">
        <v>45348</v>
      </c>
      <c r="V1350" s="4" t="s">
        <v>1887</v>
      </c>
      <c r="W1350" s="4" t="s">
        <v>1954</v>
      </c>
      <c r="X1350" s="146">
        <v>0</v>
      </c>
      <c r="Y1350" s="146">
        <v>0</v>
      </c>
      <c r="Z1350" s="146">
        <v>0</v>
      </c>
      <c r="AA1350" s="4"/>
      <c r="AB1350" s="141"/>
      <c r="AC1350" s="142"/>
      <c r="AD1350" s="4"/>
      <c r="AE1350" s="4"/>
      <c r="AF1350" s="144"/>
      <c r="AG1350" s="4"/>
      <c r="AH1350" s="143" t="s">
        <v>70</v>
      </c>
      <c r="AI1350" s="4"/>
      <c r="AJ1350" s="143" t="s">
        <v>9560</v>
      </c>
      <c r="AK1350" s="143" t="s">
        <v>9553</v>
      </c>
    </row>
    <row r="1351" spans="2:38">
      <c r="B1351" s="145" t="s">
        <v>5418</v>
      </c>
      <c r="C1351" s="4" t="s">
        <v>160</v>
      </c>
      <c r="D1351" s="4" t="s">
        <v>3961</v>
      </c>
      <c r="E1351" s="4" t="s">
        <v>1831</v>
      </c>
      <c r="F1351" s="4" t="s">
        <v>1060</v>
      </c>
      <c r="G1351" s="4" t="s">
        <v>8428</v>
      </c>
      <c r="H1351" s="4" t="s">
        <v>1720</v>
      </c>
      <c r="I1351" s="4" t="s">
        <v>1721</v>
      </c>
      <c r="J1351" s="4" t="s">
        <v>8429</v>
      </c>
      <c r="K1351" s="139">
        <v>2237854832</v>
      </c>
      <c r="L1351" s="139">
        <v>2237854832</v>
      </c>
      <c r="M1351" s="4" t="s">
        <v>5752</v>
      </c>
      <c r="N1351" s="4" t="s">
        <v>2531</v>
      </c>
      <c r="O1351" s="4" t="s">
        <v>2532</v>
      </c>
      <c r="P1351" s="186">
        <f t="shared" si="130"/>
        <v>2237854832</v>
      </c>
      <c r="Q1351" s="186">
        <f t="shared" si="133"/>
        <v>0</v>
      </c>
      <c r="R1351" s="4">
        <v>30</v>
      </c>
      <c r="S1351" s="4" t="s">
        <v>70</v>
      </c>
      <c r="T1351" s="4" t="s">
        <v>70</v>
      </c>
      <c r="U1351" s="140">
        <v>45348</v>
      </c>
      <c r="V1351" s="4" t="s">
        <v>1887</v>
      </c>
      <c r="W1351" s="4" t="s">
        <v>1954</v>
      </c>
      <c r="X1351" s="146">
        <v>0</v>
      </c>
      <c r="Y1351" s="146">
        <v>0</v>
      </c>
      <c r="Z1351" s="146">
        <v>0</v>
      </c>
      <c r="AA1351" s="4"/>
      <c r="AB1351" s="141"/>
      <c r="AC1351" s="142"/>
      <c r="AD1351" s="4"/>
      <c r="AE1351" s="4"/>
      <c r="AF1351" s="144"/>
      <c r="AG1351" s="4"/>
      <c r="AH1351" s="143" t="s">
        <v>70</v>
      </c>
      <c r="AI1351" s="4"/>
      <c r="AJ1351" s="143" t="s">
        <v>9560</v>
      </c>
      <c r="AK1351" s="143" t="s">
        <v>9553</v>
      </c>
    </row>
    <row r="1352" spans="2:38">
      <c r="B1352" s="145" t="s">
        <v>5418</v>
      </c>
      <c r="C1352" s="4" t="s">
        <v>160</v>
      </c>
      <c r="D1352" s="4" t="s">
        <v>3961</v>
      </c>
      <c r="E1352" s="4" t="s">
        <v>1831</v>
      </c>
      <c r="F1352" s="4" t="s">
        <v>1060</v>
      </c>
      <c r="G1352" s="4" t="s">
        <v>8430</v>
      </c>
      <c r="H1352" s="4" t="s">
        <v>1720</v>
      </c>
      <c r="I1352" s="4" t="s">
        <v>1721</v>
      </c>
      <c r="J1352" s="4" t="s">
        <v>8431</v>
      </c>
      <c r="K1352" s="139">
        <v>168948950</v>
      </c>
      <c r="L1352" s="139">
        <v>168948950</v>
      </c>
      <c r="M1352" s="4" t="s">
        <v>5949</v>
      </c>
      <c r="N1352" s="4" t="s">
        <v>2711</v>
      </c>
      <c r="O1352" s="4" t="s">
        <v>3133</v>
      </c>
      <c r="P1352" s="186">
        <f t="shared" si="130"/>
        <v>168948950</v>
      </c>
      <c r="Q1352" s="186">
        <f t="shared" si="133"/>
        <v>0</v>
      </c>
      <c r="R1352" s="4">
        <v>30</v>
      </c>
      <c r="S1352" s="4" t="s">
        <v>70</v>
      </c>
      <c r="T1352" s="4" t="s">
        <v>70</v>
      </c>
      <c r="U1352" s="140">
        <v>45348</v>
      </c>
      <c r="V1352" s="4" t="s">
        <v>1887</v>
      </c>
      <c r="W1352" s="4" t="s">
        <v>1954</v>
      </c>
      <c r="X1352" s="146">
        <v>0</v>
      </c>
      <c r="Y1352" s="146">
        <v>0</v>
      </c>
      <c r="Z1352" s="146">
        <v>0</v>
      </c>
      <c r="AA1352" s="4"/>
      <c r="AB1352" s="141"/>
      <c r="AC1352" s="142"/>
      <c r="AD1352" s="4"/>
      <c r="AE1352" s="4"/>
      <c r="AF1352" s="144"/>
      <c r="AG1352" s="4"/>
      <c r="AH1352" s="143" t="s">
        <v>70</v>
      </c>
      <c r="AI1352" s="4"/>
      <c r="AJ1352" s="143" t="s">
        <v>9560</v>
      </c>
      <c r="AK1352" s="143" t="s">
        <v>9553</v>
      </c>
    </row>
    <row r="1353" spans="2:38">
      <c r="B1353" s="145" t="s">
        <v>5418</v>
      </c>
      <c r="C1353" s="4" t="s">
        <v>160</v>
      </c>
      <c r="D1353" s="4" t="s">
        <v>3961</v>
      </c>
      <c r="E1353" s="4" t="s">
        <v>1831</v>
      </c>
      <c r="F1353" s="4" t="s">
        <v>1060</v>
      </c>
      <c r="G1353" s="4" t="s">
        <v>8432</v>
      </c>
      <c r="H1353" s="4" t="s">
        <v>1720</v>
      </c>
      <c r="I1353" s="4" t="s">
        <v>1721</v>
      </c>
      <c r="J1353" s="4" t="s">
        <v>8433</v>
      </c>
      <c r="K1353" s="139">
        <v>2296440057</v>
      </c>
      <c r="L1353" s="139">
        <v>2296440057</v>
      </c>
      <c r="M1353" s="4" t="s">
        <v>8434</v>
      </c>
      <c r="N1353" s="4" t="s">
        <v>2711</v>
      </c>
      <c r="O1353" s="4" t="s">
        <v>3133</v>
      </c>
      <c r="P1353" s="186">
        <f t="shared" si="130"/>
        <v>2296440057</v>
      </c>
      <c r="Q1353" s="186">
        <f t="shared" si="133"/>
        <v>0</v>
      </c>
      <c r="R1353" s="4">
        <v>30</v>
      </c>
      <c r="S1353" s="4" t="s">
        <v>70</v>
      </c>
      <c r="T1353" s="4" t="s">
        <v>70</v>
      </c>
      <c r="U1353" s="140">
        <v>45348</v>
      </c>
      <c r="V1353" s="4" t="s">
        <v>1887</v>
      </c>
      <c r="W1353" s="4" t="s">
        <v>1954</v>
      </c>
      <c r="X1353" s="146">
        <v>0</v>
      </c>
      <c r="Y1353" s="146">
        <v>0</v>
      </c>
      <c r="Z1353" s="146">
        <v>0</v>
      </c>
      <c r="AA1353" s="4"/>
      <c r="AB1353" s="141"/>
      <c r="AC1353" s="142"/>
      <c r="AD1353" s="4"/>
      <c r="AE1353" s="4"/>
      <c r="AF1353" s="144"/>
      <c r="AG1353" s="4"/>
      <c r="AH1353" s="143" t="s">
        <v>70</v>
      </c>
      <c r="AI1353" s="4"/>
      <c r="AJ1353" s="143" t="s">
        <v>9560</v>
      </c>
      <c r="AK1353" s="143" t="s">
        <v>9553</v>
      </c>
    </row>
    <row r="1354" spans="2:38">
      <c r="B1354" s="145" t="s">
        <v>5418</v>
      </c>
      <c r="C1354" s="4" t="s">
        <v>160</v>
      </c>
      <c r="D1354" s="4" t="s">
        <v>3961</v>
      </c>
      <c r="E1354" s="4" t="s">
        <v>1831</v>
      </c>
      <c r="F1354" s="4" t="s">
        <v>1060</v>
      </c>
      <c r="G1354" s="4" t="s">
        <v>8435</v>
      </c>
      <c r="H1354" s="4" t="s">
        <v>1720</v>
      </c>
      <c r="I1354" s="4" t="s">
        <v>1721</v>
      </c>
      <c r="J1354" s="4" t="s">
        <v>8436</v>
      </c>
      <c r="K1354" s="139">
        <v>2594330843</v>
      </c>
      <c r="L1354" s="139">
        <v>2594330843</v>
      </c>
      <c r="M1354" s="4" t="s">
        <v>8437</v>
      </c>
      <c r="N1354" s="4" t="s">
        <v>2592</v>
      </c>
      <c r="O1354" s="4" t="s">
        <v>2161</v>
      </c>
      <c r="P1354" s="186">
        <f t="shared" si="130"/>
        <v>2594330843</v>
      </c>
      <c r="Q1354" s="186">
        <f t="shared" si="133"/>
        <v>0</v>
      </c>
      <c r="R1354" s="4">
        <v>30</v>
      </c>
      <c r="S1354" s="4" t="s">
        <v>70</v>
      </c>
      <c r="T1354" s="4" t="s">
        <v>70</v>
      </c>
      <c r="U1354" s="140">
        <v>45348</v>
      </c>
      <c r="V1354" s="4" t="s">
        <v>1887</v>
      </c>
      <c r="W1354" s="4" t="s">
        <v>1954</v>
      </c>
      <c r="X1354" s="146">
        <v>0</v>
      </c>
      <c r="Y1354" s="146">
        <v>0</v>
      </c>
      <c r="Z1354" s="146">
        <v>0</v>
      </c>
      <c r="AA1354" s="4"/>
      <c r="AB1354" s="141"/>
      <c r="AC1354" s="142"/>
      <c r="AD1354" s="4"/>
      <c r="AE1354" s="4"/>
      <c r="AF1354" s="144"/>
      <c r="AG1354" s="4"/>
      <c r="AH1354" s="143" t="s">
        <v>70</v>
      </c>
      <c r="AI1354" s="4"/>
      <c r="AJ1354" s="143" t="s">
        <v>9560</v>
      </c>
      <c r="AK1354" s="143" t="s">
        <v>9553</v>
      </c>
    </row>
    <row r="1355" spans="2:38">
      <c r="B1355" s="145" t="s">
        <v>5418</v>
      </c>
      <c r="C1355" s="4" t="s">
        <v>160</v>
      </c>
      <c r="D1355" s="4" t="s">
        <v>3961</v>
      </c>
      <c r="E1355" s="4" t="s">
        <v>1831</v>
      </c>
      <c r="F1355" s="4" t="s">
        <v>1060</v>
      </c>
      <c r="G1355" s="4" t="s">
        <v>8438</v>
      </c>
      <c r="H1355" s="4" t="s">
        <v>1720</v>
      </c>
      <c r="I1355" s="4" t="s">
        <v>1721</v>
      </c>
      <c r="J1355" s="4" t="s">
        <v>8439</v>
      </c>
      <c r="K1355" s="139">
        <v>1310940088</v>
      </c>
      <c r="L1355" s="139">
        <v>1310940088</v>
      </c>
      <c r="M1355" s="4" t="s">
        <v>8437</v>
      </c>
      <c r="N1355" s="4" t="s">
        <v>2964</v>
      </c>
      <c r="O1355" s="4" t="s">
        <v>3722</v>
      </c>
      <c r="P1355" s="186">
        <f t="shared" si="130"/>
        <v>1310940088</v>
      </c>
      <c r="Q1355" s="186">
        <f t="shared" si="133"/>
        <v>0</v>
      </c>
      <c r="R1355" s="4">
        <v>30</v>
      </c>
      <c r="S1355" s="4" t="s">
        <v>70</v>
      </c>
      <c r="T1355" s="4" t="s">
        <v>70</v>
      </c>
      <c r="U1355" s="140">
        <v>45348</v>
      </c>
      <c r="V1355" s="4" t="s">
        <v>1887</v>
      </c>
      <c r="W1355" s="4" t="s">
        <v>1954</v>
      </c>
      <c r="X1355" s="146">
        <v>0</v>
      </c>
      <c r="Y1355" s="146">
        <v>0</v>
      </c>
      <c r="Z1355" s="146">
        <v>0</v>
      </c>
      <c r="AA1355" s="4"/>
      <c r="AB1355" s="141"/>
      <c r="AC1355" s="142"/>
      <c r="AD1355" s="4"/>
      <c r="AE1355" s="4"/>
      <c r="AF1355" s="144"/>
      <c r="AG1355" s="4"/>
      <c r="AH1355" s="143" t="s">
        <v>70</v>
      </c>
      <c r="AI1355" s="4"/>
      <c r="AJ1355" s="143" t="s">
        <v>9560</v>
      </c>
      <c r="AK1355" s="143" t="s">
        <v>9553</v>
      </c>
    </row>
    <row r="1356" spans="2:38">
      <c r="B1356" s="145" t="s">
        <v>5418</v>
      </c>
      <c r="C1356" s="4" t="s">
        <v>160</v>
      </c>
      <c r="D1356" s="4" t="s">
        <v>3961</v>
      </c>
      <c r="E1356" s="4" t="s">
        <v>1831</v>
      </c>
      <c r="F1356" s="4" t="s">
        <v>1060</v>
      </c>
      <c r="G1356" s="4" t="s">
        <v>8440</v>
      </c>
      <c r="H1356" s="4" t="s">
        <v>1720</v>
      </c>
      <c r="I1356" s="4" t="s">
        <v>1721</v>
      </c>
      <c r="J1356" s="4" t="s">
        <v>8441</v>
      </c>
      <c r="K1356" s="139">
        <v>975757396</v>
      </c>
      <c r="L1356" s="139">
        <v>975757396</v>
      </c>
      <c r="M1356" s="4" t="s">
        <v>8437</v>
      </c>
      <c r="N1356" s="4" t="s">
        <v>2579</v>
      </c>
      <c r="O1356" s="4" t="s">
        <v>2773</v>
      </c>
      <c r="P1356" s="186">
        <f t="shared" si="130"/>
        <v>975757396</v>
      </c>
      <c r="Q1356" s="186">
        <f t="shared" si="133"/>
        <v>0</v>
      </c>
      <c r="R1356" s="4">
        <v>30</v>
      </c>
      <c r="S1356" s="4" t="s">
        <v>70</v>
      </c>
      <c r="T1356" s="4" t="s">
        <v>70</v>
      </c>
      <c r="U1356" s="140">
        <v>45348</v>
      </c>
      <c r="V1356" s="4" t="s">
        <v>1887</v>
      </c>
      <c r="W1356" s="4" t="s">
        <v>1954</v>
      </c>
      <c r="X1356" s="146">
        <v>0</v>
      </c>
      <c r="Y1356" s="146">
        <v>0</v>
      </c>
      <c r="Z1356" s="146">
        <v>0</v>
      </c>
      <c r="AA1356" s="4"/>
      <c r="AB1356" s="141"/>
      <c r="AC1356" s="142"/>
      <c r="AD1356" s="4"/>
      <c r="AE1356" s="4"/>
      <c r="AF1356" s="144"/>
      <c r="AG1356" s="4"/>
      <c r="AH1356" s="143" t="s">
        <v>70</v>
      </c>
      <c r="AI1356" s="4"/>
      <c r="AJ1356" s="143" t="s">
        <v>9560</v>
      </c>
      <c r="AK1356" s="143" t="s">
        <v>9553</v>
      </c>
    </row>
    <row r="1357" spans="2:38">
      <c r="B1357" s="175" t="s">
        <v>5175</v>
      </c>
      <c r="C1357" s="174" t="s">
        <v>160</v>
      </c>
      <c r="D1357" s="4" t="s">
        <v>8442</v>
      </c>
      <c r="E1357" s="4" t="s">
        <v>1831</v>
      </c>
      <c r="F1357" s="4" t="s">
        <v>1060</v>
      </c>
      <c r="G1357" s="4" t="s">
        <v>8443</v>
      </c>
      <c r="H1357" s="4" t="s">
        <v>1459</v>
      </c>
      <c r="I1357" s="4" t="s">
        <v>1460</v>
      </c>
      <c r="J1357" s="4" t="s">
        <v>8444</v>
      </c>
      <c r="K1357" s="139">
        <v>515601704</v>
      </c>
      <c r="L1357" s="139">
        <v>515601704</v>
      </c>
      <c r="M1357" s="4" t="s">
        <v>5787</v>
      </c>
      <c r="N1357" s="4" t="s">
        <v>8445</v>
      </c>
      <c r="O1357" s="4" t="s">
        <v>3387</v>
      </c>
      <c r="P1357" s="186">
        <f t="shared" si="130"/>
        <v>515601704</v>
      </c>
      <c r="Q1357" s="186">
        <f t="shared" ref="Q1357:Q1388" si="134">K1357-P1357</f>
        <v>0</v>
      </c>
      <c r="R1357" s="4">
        <v>60</v>
      </c>
      <c r="S1357" s="4" t="s">
        <v>70</v>
      </c>
      <c r="T1357" s="4" t="s">
        <v>70</v>
      </c>
      <c r="U1357" s="140">
        <v>45341</v>
      </c>
      <c r="V1357" s="4" t="s">
        <v>1884</v>
      </c>
      <c r="W1357" s="4" t="s">
        <v>1954</v>
      </c>
      <c r="X1357" s="146" t="s">
        <v>70</v>
      </c>
      <c r="Y1357" s="140">
        <v>45371</v>
      </c>
      <c r="Z1357" s="4" t="s">
        <v>1885</v>
      </c>
      <c r="AA1357" s="4" t="s">
        <v>1886</v>
      </c>
      <c r="AB1357" s="141">
        <f t="shared" si="131"/>
        <v>515601704</v>
      </c>
      <c r="AC1357" s="142">
        <f t="shared" si="132"/>
        <v>0</v>
      </c>
      <c r="AD1357" s="4"/>
      <c r="AE1357" s="4" t="s">
        <v>2037</v>
      </c>
      <c r="AF1357" s="144" t="s">
        <v>8446</v>
      </c>
      <c r="AG1357" s="4"/>
      <c r="AH1357" s="4"/>
      <c r="AI1357" s="4"/>
      <c r="AJ1357" s="4"/>
      <c r="AK1357" s="4"/>
      <c r="AL1357" t="s">
        <v>2116</v>
      </c>
    </row>
    <row r="1358" spans="2:38">
      <c r="B1358" s="175" t="s">
        <v>5175</v>
      </c>
      <c r="C1358" s="174" t="s">
        <v>160</v>
      </c>
      <c r="D1358" s="4" t="s">
        <v>8442</v>
      </c>
      <c r="E1358" s="4" t="s">
        <v>1831</v>
      </c>
      <c r="F1358" s="4" t="s">
        <v>1060</v>
      </c>
      <c r="G1358" s="4" t="s">
        <v>8447</v>
      </c>
      <c r="H1358" s="4" t="s">
        <v>1459</v>
      </c>
      <c r="I1358" s="4" t="s">
        <v>1460</v>
      </c>
      <c r="J1358" s="4" t="s">
        <v>8448</v>
      </c>
      <c r="K1358" s="139">
        <v>496400000</v>
      </c>
      <c r="L1358" s="139">
        <v>496400000</v>
      </c>
      <c r="M1358" s="4" t="s">
        <v>6736</v>
      </c>
      <c r="N1358" s="4" t="s">
        <v>3009</v>
      </c>
      <c r="O1358" s="4" t="s">
        <v>3387</v>
      </c>
      <c r="P1358" s="186">
        <f t="shared" si="130"/>
        <v>496400000</v>
      </c>
      <c r="Q1358" s="186">
        <f t="shared" si="134"/>
        <v>0</v>
      </c>
      <c r="R1358" s="4">
        <v>60</v>
      </c>
      <c r="S1358" s="4" t="s">
        <v>70</v>
      </c>
      <c r="T1358" s="4" t="s">
        <v>70</v>
      </c>
      <c r="U1358" s="140">
        <v>45341</v>
      </c>
      <c r="V1358" s="4" t="s">
        <v>1884</v>
      </c>
      <c r="W1358" s="4" t="s">
        <v>1954</v>
      </c>
      <c r="X1358" s="146" t="s">
        <v>70</v>
      </c>
      <c r="Y1358" s="140">
        <v>45371</v>
      </c>
      <c r="Z1358" s="4" t="s">
        <v>1885</v>
      </c>
      <c r="AA1358" s="4" t="s">
        <v>1886</v>
      </c>
      <c r="AB1358" s="141">
        <f t="shared" si="131"/>
        <v>496400000</v>
      </c>
      <c r="AC1358" s="142">
        <f t="shared" si="132"/>
        <v>0</v>
      </c>
      <c r="AD1358" s="4"/>
      <c r="AE1358" s="4" t="s">
        <v>2037</v>
      </c>
      <c r="AF1358" s="144" t="s">
        <v>8446</v>
      </c>
      <c r="AG1358" s="4"/>
      <c r="AH1358" s="4"/>
      <c r="AI1358" s="4"/>
      <c r="AJ1358" s="4"/>
      <c r="AK1358" s="4"/>
      <c r="AL1358" t="s">
        <v>2116</v>
      </c>
    </row>
    <row r="1359" spans="2:38">
      <c r="B1359" s="175" t="s">
        <v>5175</v>
      </c>
      <c r="C1359" s="174" t="s">
        <v>160</v>
      </c>
      <c r="D1359" s="4" t="s">
        <v>8442</v>
      </c>
      <c r="E1359" s="4" t="s">
        <v>1831</v>
      </c>
      <c r="F1359" s="4" t="s">
        <v>1060</v>
      </c>
      <c r="G1359" s="4" t="s">
        <v>8449</v>
      </c>
      <c r="H1359" s="4" t="s">
        <v>1459</v>
      </c>
      <c r="I1359" s="4" t="s">
        <v>1460</v>
      </c>
      <c r="J1359" s="4" t="s">
        <v>8450</v>
      </c>
      <c r="K1359" s="139">
        <v>1100000000</v>
      </c>
      <c r="L1359" s="139">
        <v>1100000000</v>
      </c>
      <c r="M1359" s="4" t="s">
        <v>5787</v>
      </c>
      <c r="N1359" s="4" t="s">
        <v>3032</v>
      </c>
      <c r="O1359" s="4" t="s">
        <v>4469</v>
      </c>
      <c r="P1359" s="186">
        <f t="shared" si="130"/>
        <v>1100000000</v>
      </c>
      <c r="Q1359" s="186">
        <f t="shared" si="134"/>
        <v>0</v>
      </c>
      <c r="R1359" s="4">
        <v>60</v>
      </c>
      <c r="S1359" s="4" t="s">
        <v>70</v>
      </c>
      <c r="T1359" s="4" t="s">
        <v>70</v>
      </c>
      <c r="U1359" s="140">
        <v>45341</v>
      </c>
      <c r="V1359" s="4" t="s">
        <v>1884</v>
      </c>
      <c r="W1359" s="4" t="s">
        <v>1954</v>
      </c>
      <c r="X1359" s="146" t="s">
        <v>70</v>
      </c>
      <c r="Y1359" s="140">
        <v>45371</v>
      </c>
      <c r="Z1359" s="4" t="s">
        <v>1885</v>
      </c>
      <c r="AA1359" s="4" t="s">
        <v>1886</v>
      </c>
      <c r="AB1359" s="141">
        <f t="shared" si="131"/>
        <v>1100000000</v>
      </c>
      <c r="AC1359" s="142">
        <f t="shared" si="132"/>
        <v>0</v>
      </c>
      <c r="AD1359" s="4"/>
      <c r="AE1359" s="4" t="s">
        <v>2037</v>
      </c>
      <c r="AF1359" s="144" t="s">
        <v>8446</v>
      </c>
      <c r="AG1359" s="4"/>
      <c r="AH1359" s="4"/>
      <c r="AI1359" s="4"/>
      <c r="AJ1359" s="4"/>
      <c r="AK1359" s="4"/>
      <c r="AL1359" t="s">
        <v>2116</v>
      </c>
    </row>
    <row r="1360" spans="2:38">
      <c r="B1360" s="175" t="s">
        <v>5175</v>
      </c>
      <c r="C1360" s="174" t="s">
        <v>160</v>
      </c>
      <c r="D1360" s="4" t="s">
        <v>8442</v>
      </c>
      <c r="E1360" s="4" t="s">
        <v>1831</v>
      </c>
      <c r="F1360" s="4" t="s">
        <v>1060</v>
      </c>
      <c r="G1360" s="4" t="s">
        <v>8451</v>
      </c>
      <c r="H1360" s="4" t="s">
        <v>1459</v>
      </c>
      <c r="I1360" s="4" t="s">
        <v>1460</v>
      </c>
      <c r="J1360" s="4" t="s">
        <v>8452</v>
      </c>
      <c r="K1360" s="139">
        <v>349526567</v>
      </c>
      <c r="L1360" s="139">
        <v>349526567</v>
      </c>
      <c r="M1360" s="4" t="s">
        <v>5787</v>
      </c>
      <c r="N1360" s="4" t="s">
        <v>2762</v>
      </c>
      <c r="O1360" s="4" t="s">
        <v>2807</v>
      </c>
      <c r="P1360" s="186">
        <f t="shared" si="130"/>
        <v>349526567</v>
      </c>
      <c r="Q1360" s="186">
        <f t="shared" si="134"/>
        <v>0</v>
      </c>
      <c r="R1360" s="4">
        <v>60</v>
      </c>
      <c r="S1360" s="4" t="s">
        <v>70</v>
      </c>
      <c r="T1360" s="4" t="s">
        <v>70</v>
      </c>
      <c r="U1360" s="140">
        <v>45341</v>
      </c>
      <c r="V1360" s="4" t="s">
        <v>1884</v>
      </c>
      <c r="W1360" s="4" t="s">
        <v>1954</v>
      </c>
      <c r="X1360" s="146" t="s">
        <v>70</v>
      </c>
      <c r="Y1360" s="140">
        <v>45371</v>
      </c>
      <c r="Z1360" s="4" t="s">
        <v>1885</v>
      </c>
      <c r="AA1360" s="4" t="s">
        <v>1886</v>
      </c>
      <c r="AB1360" s="141">
        <f t="shared" si="131"/>
        <v>349526567</v>
      </c>
      <c r="AC1360" s="142">
        <f t="shared" si="132"/>
        <v>0</v>
      </c>
      <c r="AD1360" s="4"/>
      <c r="AE1360" s="4" t="s">
        <v>2037</v>
      </c>
      <c r="AF1360" s="144" t="s">
        <v>8446</v>
      </c>
      <c r="AG1360" s="4"/>
      <c r="AH1360" s="4"/>
      <c r="AI1360" s="4"/>
      <c r="AJ1360" s="4"/>
      <c r="AK1360" s="4"/>
      <c r="AL1360" t="s">
        <v>2116</v>
      </c>
    </row>
    <row r="1361" spans="2:38">
      <c r="B1361" s="175" t="s">
        <v>5175</v>
      </c>
      <c r="C1361" s="174" t="s">
        <v>160</v>
      </c>
      <c r="D1361" s="4" t="s">
        <v>8442</v>
      </c>
      <c r="E1361" s="4" t="s">
        <v>1831</v>
      </c>
      <c r="F1361" s="4" t="s">
        <v>1060</v>
      </c>
      <c r="G1361" s="4" t="s">
        <v>8453</v>
      </c>
      <c r="H1361" s="4" t="s">
        <v>1459</v>
      </c>
      <c r="I1361" s="4" t="s">
        <v>1460</v>
      </c>
      <c r="J1361" s="4" t="s">
        <v>8454</v>
      </c>
      <c r="K1361" s="139">
        <v>165746900</v>
      </c>
      <c r="L1361" s="139">
        <v>165746900</v>
      </c>
      <c r="M1361" s="4" t="s">
        <v>5787</v>
      </c>
      <c r="N1361" s="4" t="s">
        <v>8455</v>
      </c>
      <c r="O1361" s="4" t="s">
        <v>6870</v>
      </c>
      <c r="P1361" s="186">
        <f t="shared" si="130"/>
        <v>165746900</v>
      </c>
      <c r="Q1361" s="186">
        <f t="shared" si="134"/>
        <v>0</v>
      </c>
      <c r="R1361" s="4">
        <v>60</v>
      </c>
      <c r="S1361" s="4" t="s">
        <v>70</v>
      </c>
      <c r="T1361" s="4" t="s">
        <v>70</v>
      </c>
      <c r="U1361" s="140">
        <v>45341</v>
      </c>
      <c r="V1361" s="4" t="s">
        <v>1884</v>
      </c>
      <c r="W1361" s="4" t="s">
        <v>1954</v>
      </c>
      <c r="X1361" s="146" t="s">
        <v>70</v>
      </c>
      <c r="Y1361" s="140">
        <v>45371</v>
      </c>
      <c r="Z1361" s="4" t="s">
        <v>1885</v>
      </c>
      <c r="AA1361" s="4" t="s">
        <v>1886</v>
      </c>
      <c r="AB1361" s="141">
        <f t="shared" si="131"/>
        <v>165746900</v>
      </c>
      <c r="AC1361" s="142">
        <f t="shared" si="132"/>
        <v>0</v>
      </c>
      <c r="AD1361" s="4"/>
      <c r="AE1361" s="4" t="s">
        <v>2037</v>
      </c>
      <c r="AF1361" s="144" t="s">
        <v>8446</v>
      </c>
      <c r="AG1361" s="4"/>
      <c r="AH1361" s="4"/>
      <c r="AI1361" s="4"/>
      <c r="AJ1361" s="4"/>
      <c r="AK1361" s="4"/>
      <c r="AL1361" t="s">
        <v>2116</v>
      </c>
    </row>
    <row r="1362" spans="2:38">
      <c r="B1362" s="175" t="s">
        <v>5175</v>
      </c>
      <c r="C1362" s="174" t="s">
        <v>160</v>
      </c>
      <c r="D1362" s="4" t="s">
        <v>8442</v>
      </c>
      <c r="E1362" s="4" t="s">
        <v>1831</v>
      </c>
      <c r="F1362" s="4" t="s">
        <v>1060</v>
      </c>
      <c r="G1362" s="4" t="s">
        <v>8456</v>
      </c>
      <c r="H1362" s="4" t="s">
        <v>1459</v>
      </c>
      <c r="I1362" s="4" t="s">
        <v>1460</v>
      </c>
      <c r="J1362" s="4" t="s">
        <v>8457</v>
      </c>
      <c r="K1362" s="139">
        <v>330000000</v>
      </c>
      <c r="L1362" s="139">
        <v>330000000</v>
      </c>
      <c r="M1362" s="4" t="s">
        <v>5787</v>
      </c>
      <c r="N1362" s="4" t="s">
        <v>2676</v>
      </c>
      <c r="O1362" s="4" t="s">
        <v>6870</v>
      </c>
      <c r="P1362" s="186">
        <f t="shared" si="130"/>
        <v>330000000</v>
      </c>
      <c r="Q1362" s="186">
        <f t="shared" si="134"/>
        <v>0</v>
      </c>
      <c r="R1362" s="4">
        <v>60</v>
      </c>
      <c r="S1362" s="4" t="s">
        <v>70</v>
      </c>
      <c r="T1362" s="4" t="s">
        <v>70</v>
      </c>
      <c r="U1362" s="140">
        <v>45341</v>
      </c>
      <c r="V1362" s="4" t="s">
        <v>1884</v>
      </c>
      <c r="W1362" s="4" t="s">
        <v>1954</v>
      </c>
      <c r="X1362" s="146" t="s">
        <v>70</v>
      </c>
      <c r="Y1362" s="140">
        <v>45371</v>
      </c>
      <c r="Z1362" s="4" t="s">
        <v>1885</v>
      </c>
      <c r="AA1362" s="4" t="s">
        <v>1886</v>
      </c>
      <c r="AB1362" s="141">
        <f t="shared" si="131"/>
        <v>330000000</v>
      </c>
      <c r="AC1362" s="142">
        <f t="shared" si="132"/>
        <v>0</v>
      </c>
      <c r="AD1362" s="4"/>
      <c r="AE1362" s="4" t="s">
        <v>2037</v>
      </c>
      <c r="AF1362" s="144" t="s">
        <v>8446</v>
      </c>
      <c r="AG1362" s="4"/>
      <c r="AH1362" s="4"/>
      <c r="AI1362" s="4"/>
      <c r="AJ1362" s="4"/>
      <c r="AK1362" s="4"/>
      <c r="AL1362" t="s">
        <v>2116</v>
      </c>
    </row>
    <row r="1363" spans="2:38">
      <c r="B1363" s="175" t="s">
        <v>5175</v>
      </c>
      <c r="C1363" s="174" t="s">
        <v>160</v>
      </c>
      <c r="D1363" s="4" t="s">
        <v>8442</v>
      </c>
      <c r="E1363" s="4" t="s">
        <v>1831</v>
      </c>
      <c r="F1363" s="4" t="s">
        <v>1060</v>
      </c>
      <c r="G1363" s="4" t="s">
        <v>8458</v>
      </c>
      <c r="H1363" s="4" t="s">
        <v>1459</v>
      </c>
      <c r="I1363" s="4" t="s">
        <v>1460</v>
      </c>
      <c r="J1363" s="4" t="s">
        <v>8459</v>
      </c>
      <c r="K1363" s="139">
        <v>246186800</v>
      </c>
      <c r="L1363" s="139">
        <v>246186800</v>
      </c>
      <c r="M1363" s="4" t="s">
        <v>5787</v>
      </c>
      <c r="N1363" s="4" t="s">
        <v>8460</v>
      </c>
      <c r="O1363" s="4" t="s">
        <v>8461</v>
      </c>
      <c r="P1363" s="186">
        <f t="shared" si="130"/>
        <v>246186800</v>
      </c>
      <c r="Q1363" s="186">
        <f t="shared" si="134"/>
        <v>0</v>
      </c>
      <c r="R1363" s="4">
        <v>60</v>
      </c>
      <c r="S1363" s="4" t="s">
        <v>70</v>
      </c>
      <c r="T1363" s="4" t="s">
        <v>70</v>
      </c>
      <c r="U1363" s="140">
        <v>45341</v>
      </c>
      <c r="V1363" s="4" t="s">
        <v>1884</v>
      </c>
      <c r="W1363" s="4" t="s">
        <v>1954</v>
      </c>
      <c r="X1363" s="146" t="s">
        <v>70</v>
      </c>
      <c r="Y1363" s="140">
        <v>45371</v>
      </c>
      <c r="Z1363" s="4" t="s">
        <v>1885</v>
      </c>
      <c r="AA1363" s="4" t="s">
        <v>1886</v>
      </c>
      <c r="AB1363" s="141">
        <f t="shared" si="131"/>
        <v>246186800</v>
      </c>
      <c r="AC1363" s="142">
        <f t="shared" si="132"/>
        <v>0</v>
      </c>
      <c r="AD1363" s="4"/>
      <c r="AE1363" s="4" t="s">
        <v>2037</v>
      </c>
      <c r="AF1363" s="144" t="s">
        <v>8446</v>
      </c>
      <c r="AG1363" s="4"/>
      <c r="AH1363" s="4"/>
      <c r="AI1363" s="4"/>
      <c r="AJ1363" s="4"/>
      <c r="AK1363" s="4"/>
      <c r="AL1363" t="s">
        <v>2116</v>
      </c>
    </row>
    <row r="1364" spans="2:38">
      <c r="B1364" s="175" t="s">
        <v>5175</v>
      </c>
      <c r="C1364" s="174" t="s">
        <v>160</v>
      </c>
      <c r="D1364" s="4" t="s">
        <v>8442</v>
      </c>
      <c r="E1364" s="4" t="s">
        <v>1831</v>
      </c>
      <c r="F1364" s="4" t="s">
        <v>1060</v>
      </c>
      <c r="G1364" s="4" t="s">
        <v>8462</v>
      </c>
      <c r="H1364" s="4" t="s">
        <v>1459</v>
      </c>
      <c r="I1364" s="4" t="s">
        <v>1460</v>
      </c>
      <c r="J1364" s="4" t="s">
        <v>8463</v>
      </c>
      <c r="K1364" s="139">
        <v>400000000</v>
      </c>
      <c r="L1364" s="139">
        <v>400000000</v>
      </c>
      <c r="M1364" s="4" t="s">
        <v>6775</v>
      </c>
      <c r="N1364" s="4" t="s">
        <v>3104</v>
      </c>
      <c r="O1364" s="4" t="s">
        <v>8464</v>
      </c>
      <c r="P1364" s="186">
        <f t="shared" si="130"/>
        <v>400000000</v>
      </c>
      <c r="Q1364" s="186">
        <f t="shared" si="134"/>
        <v>0</v>
      </c>
      <c r="R1364" s="4">
        <v>60</v>
      </c>
      <c r="S1364" s="4" t="s">
        <v>70</v>
      </c>
      <c r="T1364" s="4" t="s">
        <v>70</v>
      </c>
      <c r="U1364" s="140">
        <v>45341</v>
      </c>
      <c r="V1364" s="4" t="s">
        <v>1884</v>
      </c>
      <c r="W1364" s="4" t="s">
        <v>1954</v>
      </c>
      <c r="X1364" s="146" t="s">
        <v>70</v>
      </c>
      <c r="Y1364" s="140">
        <v>45371</v>
      </c>
      <c r="Z1364" s="4" t="s">
        <v>1885</v>
      </c>
      <c r="AA1364" s="4" t="s">
        <v>1886</v>
      </c>
      <c r="AB1364" s="141">
        <f t="shared" si="131"/>
        <v>400000000</v>
      </c>
      <c r="AC1364" s="142">
        <f t="shared" si="132"/>
        <v>0</v>
      </c>
      <c r="AD1364" s="4"/>
      <c r="AE1364" s="4" t="s">
        <v>2037</v>
      </c>
      <c r="AF1364" s="144" t="s">
        <v>8446</v>
      </c>
      <c r="AG1364" s="4"/>
      <c r="AH1364" s="4"/>
      <c r="AI1364" s="4"/>
      <c r="AJ1364" s="4"/>
      <c r="AK1364" s="4"/>
      <c r="AL1364" t="s">
        <v>2116</v>
      </c>
    </row>
    <row r="1365" spans="2:38">
      <c r="B1365" s="175" t="s">
        <v>5175</v>
      </c>
      <c r="C1365" s="174" t="s">
        <v>160</v>
      </c>
      <c r="D1365" s="4" t="s">
        <v>8442</v>
      </c>
      <c r="E1365" s="4" t="s">
        <v>1831</v>
      </c>
      <c r="F1365" s="4" t="s">
        <v>1060</v>
      </c>
      <c r="G1365" s="4" t="s">
        <v>8465</v>
      </c>
      <c r="H1365" s="4" t="s">
        <v>1459</v>
      </c>
      <c r="I1365" s="4" t="s">
        <v>1460</v>
      </c>
      <c r="J1365" s="4" t="s">
        <v>8466</v>
      </c>
      <c r="K1365" s="139">
        <v>265437300</v>
      </c>
      <c r="L1365" s="139">
        <v>265437300</v>
      </c>
      <c r="M1365" s="4" t="s">
        <v>6775</v>
      </c>
      <c r="N1365" s="4" t="s">
        <v>8467</v>
      </c>
      <c r="O1365" s="4" t="s">
        <v>3955</v>
      </c>
      <c r="P1365" s="186">
        <f t="shared" si="130"/>
        <v>265437300</v>
      </c>
      <c r="Q1365" s="186">
        <f t="shared" si="134"/>
        <v>0</v>
      </c>
      <c r="R1365" s="4">
        <v>60</v>
      </c>
      <c r="S1365" s="4" t="s">
        <v>70</v>
      </c>
      <c r="T1365" s="4" t="s">
        <v>70</v>
      </c>
      <c r="U1365" s="140">
        <v>45341</v>
      </c>
      <c r="V1365" s="4" t="s">
        <v>1884</v>
      </c>
      <c r="W1365" s="4" t="s">
        <v>1954</v>
      </c>
      <c r="X1365" s="146" t="s">
        <v>70</v>
      </c>
      <c r="Y1365" s="140">
        <v>45371</v>
      </c>
      <c r="Z1365" s="4" t="s">
        <v>1885</v>
      </c>
      <c r="AA1365" s="4" t="s">
        <v>1886</v>
      </c>
      <c r="AB1365" s="141">
        <f t="shared" si="131"/>
        <v>265437300</v>
      </c>
      <c r="AC1365" s="142">
        <f t="shared" si="132"/>
        <v>0</v>
      </c>
      <c r="AD1365" s="4"/>
      <c r="AE1365" s="4" t="s">
        <v>2037</v>
      </c>
      <c r="AF1365" s="144" t="s">
        <v>8446</v>
      </c>
      <c r="AG1365" s="4"/>
      <c r="AH1365" s="4"/>
      <c r="AI1365" s="4"/>
      <c r="AJ1365" s="4"/>
      <c r="AK1365" s="4"/>
      <c r="AL1365" t="s">
        <v>2116</v>
      </c>
    </row>
    <row r="1366" spans="2:38">
      <c r="B1366" s="175" t="s">
        <v>5175</v>
      </c>
      <c r="C1366" s="174" t="s">
        <v>160</v>
      </c>
      <c r="D1366" s="4" t="s">
        <v>8442</v>
      </c>
      <c r="E1366" s="4" t="s">
        <v>1831</v>
      </c>
      <c r="F1366" s="4" t="s">
        <v>1060</v>
      </c>
      <c r="G1366" s="4" t="s">
        <v>8468</v>
      </c>
      <c r="H1366" s="4" t="s">
        <v>1459</v>
      </c>
      <c r="I1366" s="4" t="s">
        <v>1460</v>
      </c>
      <c r="J1366" s="4" t="s">
        <v>8469</v>
      </c>
      <c r="K1366" s="139">
        <v>350000000</v>
      </c>
      <c r="L1366" s="139">
        <v>350000000</v>
      </c>
      <c r="M1366" s="4" t="s">
        <v>6775</v>
      </c>
      <c r="N1366" s="4" t="s">
        <v>2857</v>
      </c>
      <c r="O1366" s="4" t="s">
        <v>3654</v>
      </c>
      <c r="P1366" s="186">
        <f t="shared" si="130"/>
        <v>350000000</v>
      </c>
      <c r="Q1366" s="186">
        <f t="shared" si="134"/>
        <v>0</v>
      </c>
      <c r="R1366" s="4">
        <v>60</v>
      </c>
      <c r="S1366" s="4" t="s">
        <v>70</v>
      </c>
      <c r="T1366" s="4" t="s">
        <v>70</v>
      </c>
      <c r="U1366" s="140">
        <v>45341</v>
      </c>
      <c r="V1366" s="4" t="s">
        <v>1884</v>
      </c>
      <c r="W1366" s="4" t="s">
        <v>1954</v>
      </c>
      <c r="X1366" s="146" t="s">
        <v>70</v>
      </c>
      <c r="Y1366" s="140">
        <v>45371</v>
      </c>
      <c r="Z1366" s="4" t="s">
        <v>1885</v>
      </c>
      <c r="AA1366" s="4" t="s">
        <v>1886</v>
      </c>
      <c r="AB1366" s="141">
        <f t="shared" si="131"/>
        <v>350000000</v>
      </c>
      <c r="AC1366" s="142">
        <f t="shared" si="132"/>
        <v>0</v>
      </c>
      <c r="AD1366" s="4"/>
      <c r="AE1366" s="4" t="s">
        <v>2037</v>
      </c>
      <c r="AF1366" s="144" t="s">
        <v>8446</v>
      </c>
      <c r="AG1366" s="4"/>
      <c r="AH1366" s="4"/>
      <c r="AI1366" s="4"/>
      <c r="AJ1366" s="4"/>
      <c r="AK1366" s="4"/>
      <c r="AL1366" t="s">
        <v>2116</v>
      </c>
    </row>
    <row r="1367" spans="2:38">
      <c r="B1367" s="175" t="s">
        <v>5175</v>
      </c>
      <c r="C1367" s="174" t="s">
        <v>160</v>
      </c>
      <c r="D1367" s="4" t="s">
        <v>8442</v>
      </c>
      <c r="E1367" s="4" t="s">
        <v>1831</v>
      </c>
      <c r="F1367" s="4" t="s">
        <v>1060</v>
      </c>
      <c r="G1367" s="4" t="s">
        <v>8470</v>
      </c>
      <c r="H1367" s="4" t="s">
        <v>1459</v>
      </c>
      <c r="I1367" s="4" t="s">
        <v>1460</v>
      </c>
      <c r="J1367" s="4" t="s">
        <v>8471</v>
      </c>
      <c r="K1367" s="139">
        <v>173091000</v>
      </c>
      <c r="L1367" s="139">
        <v>173091000</v>
      </c>
      <c r="M1367" s="4" t="s">
        <v>6775</v>
      </c>
      <c r="N1367" s="4" t="s">
        <v>8472</v>
      </c>
      <c r="O1367" s="4" t="s">
        <v>3464</v>
      </c>
      <c r="P1367" s="186">
        <f t="shared" si="130"/>
        <v>173091000</v>
      </c>
      <c r="Q1367" s="186">
        <f t="shared" si="134"/>
        <v>0</v>
      </c>
      <c r="R1367" s="4">
        <v>60</v>
      </c>
      <c r="S1367" s="4" t="s">
        <v>70</v>
      </c>
      <c r="T1367" s="4" t="s">
        <v>70</v>
      </c>
      <c r="U1367" s="140">
        <v>45341</v>
      </c>
      <c r="V1367" s="4" t="s">
        <v>1884</v>
      </c>
      <c r="W1367" s="4" t="s">
        <v>1954</v>
      </c>
      <c r="X1367" s="146" t="s">
        <v>70</v>
      </c>
      <c r="Y1367" s="140">
        <v>45371</v>
      </c>
      <c r="Z1367" s="4" t="s">
        <v>1885</v>
      </c>
      <c r="AA1367" s="4" t="s">
        <v>1886</v>
      </c>
      <c r="AB1367" s="141">
        <f t="shared" si="131"/>
        <v>173091000</v>
      </c>
      <c r="AC1367" s="142">
        <f t="shared" si="132"/>
        <v>0</v>
      </c>
      <c r="AD1367" s="4"/>
      <c r="AE1367" s="4" t="s">
        <v>2037</v>
      </c>
      <c r="AF1367" s="144" t="s">
        <v>8446</v>
      </c>
      <c r="AG1367" s="4"/>
      <c r="AH1367" s="4"/>
      <c r="AI1367" s="4"/>
      <c r="AJ1367" s="4"/>
      <c r="AK1367" s="4"/>
      <c r="AL1367" t="s">
        <v>2116</v>
      </c>
    </row>
    <row r="1368" spans="2:38">
      <c r="B1368" s="175" t="s">
        <v>5175</v>
      </c>
      <c r="C1368" s="174" t="s">
        <v>160</v>
      </c>
      <c r="D1368" s="4" t="s">
        <v>8442</v>
      </c>
      <c r="E1368" s="4" t="s">
        <v>1831</v>
      </c>
      <c r="F1368" s="4" t="s">
        <v>1060</v>
      </c>
      <c r="G1368" s="4" t="s">
        <v>8473</v>
      </c>
      <c r="H1368" s="4" t="s">
        <v>1459</v>
      </c>
      <c r="I1368" s="4" t="s">
        <v>1460</v>
      </c>
      <c r="J1368" s="4" t="s">
        <v>8474</v>
      </c>
      <c r="K1368" s="139">
        <v>516175000</v>
      </c>
      <c r="L1368" s="139">
        <v>516175000</v>
      </c>
      <c r="M1368" s="4" t="s">
        <v>6775</v>
      </c>
      <c r="N1368" s="4" t="s">
        <v>4247</v>
      </c>
      <c r="O1368" s="4" t="s">
        <v>3082</v>
      </c>
      <c r="P1368" s="186">
        <f t="shared" si="130"/>
        <v>516175000</v>
      </c>
      <c r="Q1368" s="186">
        <f t="shared" si="134"/>
        <v>0</v>
      </c>
      <c r="R1368" s="4">
        <v>60</v>
      </c>
      <c r="S1368" s="4" t="s">
        <v>70</v>
      </c>
      <c r="T1368" s="4" t="s">
        <v>70</v>
      </c>
      <c r="U1368" s="140">
        <v>45341</v>
      </c>
      <c r="V1368" s="4" t="s">
        <v>1884</v>
      </c>
      <c r="W1368" s="4" t="s">
        <v>1954</v>
      </c>
      <c r="X1368" s="146" t="s">
        <v>70</v>
      </c>
      <c r="Y1368" s="140">
        <v>45371</v>
      </c>
      <c r="Z1368" s="4" t="s">
        <v>1885</v>
      </c>
      <c r="AA1368" s="4" t="s">
        <v>1886</v>
      </c>
      <c r="AB1368" s="141">
        <f t="shared" si="131"/>
        <v>516175000</v>
      </c>
      <c r="AC1368" s="142">
        <f t="shared" si="132"/>
        <v>0</v>
      </c>
      <c r="AD1368" s="4"/>
      <c r="AE1368" s="4" t="s">
        <v>2037</v>
      </c>
      <c r="AF1368" s="144" t="s">
        <v>8446</v>
      </c>
      <c r="AG1368" s="4"/>
      <c r="AH1368" s="4"/>
      <c r="AI1368" s="4"/>
      <c r="AJ1368" s="4"/>
      <c r="AK1368" s="4"/>
      <c r="AL1368" t="s">
        <v>2116</v>
      </c>
    </row>
    <row r="1369" spans="2:38">
      <c r="B1369" s="175" t="s">
        <v>5175</v>
      </c>
      <c r="C1369" s="174" t="s">
        <v>160</v>
      </c>
      <c r="D1369" s="4" t="s">
        <v>8442</v>
      </c>
      <c r="E1369" s="4" t="s">
        <v>1831</v>
      </c>
      <c r="F1369" s="4" t="s">
        <v>1060</v>
      </c>
      <c r="G1369" s="4" t="s">
        <v>8475</v>
      </c>
      <c r="H1369" s="4" t="s">
        <v>1459</v>
      </c>
      <c r="I1369" s="4" t="s">
        <v>1460</v>
      </c>
      <c r="J1369" s="4" t="s">
        <v>8476</v>
      </c>
      <c r="K1369" s="139">
        <v>1327067280</v>
      </c>
      <c r="L1369" s="139">
        <v>1327067280</v>
      </c>
      <c r="M1369" s="4" t="s">
        <v>6775</v>
      </c>
      <c r="N1369" s="4" t="s">
        <v>8477</v>
      </c>
      <c r="O1369" s="4" t="s">
        <v>3727</v>
      </c>
      <c r="P1369" s="186">
        <f t="shared" si="130"/>
        <v>1327067280</v>
      </c>
      <c r="Q1369" s="186">
        <f t="shared" si="134"/>
        <v>0</v>
      </c>
      <c r="R1369" s="4">
        <v>60</v>
      </c>
      <c r="S1369" s="4" t="s">
        <v>70</v>
      </c>
      <c r="T1369" s="4" t="s">
        <v>70</v>
      </c>
      <c r="U1369" s="140">
        <v>45341</v>
      </c>
      <c r="V1369" s="4" t="s">
        <v>1884</v>
      </c>
      <c r="W1369" s="4" t="s">
        <v>1954</v>
      </c>
      <c r="X1369" s="146" t="s">
        <v>70</v>
      </c>
      <c r="Y1369" s="140">
        <v>45371</v>
      </c>
      <c r="Z1369" s="4" t="s">
        <v>1885</v>
      </c>
      <c r="AA1369" s="4" t="s">
        <v>1886</v>
      </c>
      <c r="AB1369" s="141">
        <f t="shared" si="131"/>
        <v>1327067280</v>
      </c>
      <c r="AC1369" s="142">
        <f t="shared" si="132"/>
        <v>0</v>
      </c>
      <c r="AD1369" s="4"/>
      <c r="AE1369" s="4" t="s">
        <v>2037</v>
      </c>
      <c r="AF1369" s="144" t="s">
        <v>8446</v>
      </c>
      <c r="AG1369" s="4"/>
      <c r="AH1369" s="4"/>
      <c r="AI1369" s="4"/>
      <c r="AJ1369" s="4"/>
      <c r="AK1369" s="4"/>
      <c r="AL1369" t="s">
        <v>2116</v>
      </c>
    </row>
    <row r="1370" spans="2:38">
      <c r="B1370" s="175" t="s">
        <v>5175</v>
      </c>
      <c r="C1370" s="174" t="s">
        <v>160</v>
      </c>
      <c r="D1370" s="4" t="s">
        <v>8442</v>
      </c>
      <c r="E1370" s="4" t="s">
        <v>1831</v>
      </c>
      <c r="F1370" s="4" t="s">
        <v>1060</v>
      </c>
      <c r="G1370" s="4" t="s">
        <v>8478</v>
      </c>
      <c r="H1370" s="4" t="s">
        <v>1459</v>
      </c>
      <c r="I1370" s="4" t="s">
        <v>1460</v>
      </c>
      <c r="J1370" s="4" t="s">
        <v>8479</v>
      </c>
      <c r="K1370" s="139">
        <v>569843000</v>
      </c>
      <c r="L1370" s="139">
        <v>569843000</v>
      </c>
      <c r="M1370" s="4" t="s">
        <v>6775</v>
      </c>
      <c r="N1370" s="4" t="s">
        <v>8477</v>
      </c>
      <c r="O1370" s="4" t="s">
        <v>3727</v>
      </c>
      <c r="P1370" s="186">
        <f t="shared" si="130"/>
        <v>569843000</v>
      </c>
      <c r="Q1370" s="186">
        <f t="shared" si="134"/>
        <v>0</v>
      </c>
      <c r="R1370" s="4">
        <v>60</v>
      </c>
      <c r="S1370" s="4" t="s">
        <v>70</v>
      </c>
      <c r="T1370" s="4" t="s">
        <v>70</v>
      </c>
      <c r="U1370" s="140">
        <v>45341</v>
      </c>
      <c r="V1370" s="4" t="s">
        <v>1884</v>
      </c>
      <c r="W1370" s="4" t="s">
        <v>1954</v>
      </c>
      <c r="X1370" s="146" t="s">
        <v>70</v>
      </c>
      <c r="Y1370" s="140">
        <v>45371</v>
      </c>
      <c r="Z1370" s="4" t="s">
        <v>1885</v>
      </c>
      <c r="AA1370" s="4" t="s">
        <v>1886</v>
      </c>
      <c r="AB1370" s="141">
        <f t="shared" si="131"/>
        <v>569843000</v>
      </c>
      <c r="AC1370" s="142">
        <f t="shared" si="132"/>
        <v>0</v>
      </c>
      <c r="AD1370" s="4"/>
      <c r="AE1370" s="4" t="s">
        <v>2037</v>
      </c>
      <c r="AF1370" s="144" t="s">
        <v>8446</v>
      </c>
      <c r="AG1370" s="4"/>
      <c r="AH1370" s="4"/>
      <c r="AI1370" s="4"/>
      <c r="AJ1370" s="4"/>
      <c r="AK1370" s="4"/>
      <c r="AL1370" t="s">
        <v>2116</v>
      </c>
    </row>
    <row r="1371" spans="2:38">
      <c r="B1371" s="175" t="s">
        <v>5175</v>
      </c>
      <c r="C1371" s="174" t="s">
        <v>160</v>
      </c>
      <c r="D1371" s="4" t="s">
        <v>8442</v>
      </c>
      <c r="E1371" s="4" t="s">
        <v>1831</v>
      </c>
      <c r="F1371" s="4" t="s">
        <v>1060</v>
      </c>
      <c r="G1371" s="4" t="s">
        <v>8480</v>
      </c>
      <c r="H1371" s="4" t="s">
        <v>1459</v>
      </c>
      <c r="I1371" s="4" t="s">
        <v>1460</v>
      </c>
      <c r="J1371" s="4" t="s">
        <v>8481</v>
      </c>
      <c r="K1371" s="139">
        <v>506880000</v>
      </c>
      <c r="L1371" s="139">
        <v>506880000</v>
      </c>
      <c r="M1371" s="4" t="s">
        <v>5268</v>
      </c>
      <c r="N1371" s="4" t="s">
        <v>8482</v>
      </c>
      <c r="O1371" s="4" t="s">
        <v>4701</v>
      </c>
      <c r="P1371" s="186">
        <f t="shared" si="130"/>
        <v>506880000</v>
      </c>
      <c r="Q1371" s="186">
        <f t="shared" si="134"/>
        <v>0</v>
      </c>
      <c r="R1371" s="4">
        <v>60</v>
      </c>
      <c r="S1371" s="4" t="s">
        <v>70</v>
      </c>
      <c r="T1371" s="4" t="s">
        <v>70</v>
      </c>
      <c r="U1371" s="140">
        <v>45341</v>
      </c>
      <c r="V1371" s="4" t="s">
        <v>1884</v>
      </c>
      <c r="W1371" s="4" t="s">
        <v>1954</v>
      </c>
      <c r="X1371" s="146" t="s">
        <v>70</v>
      </c>
      <c r="Y1371" s="140">
        <v>45371</v>
      </c>
      <c r="Z1371" s="4" t="s">
        <v>1885</v>
      </c>
      <c r="AA1371" s="4" t="s">
        <v>1886</v>
      </c>
      <c r="AB1371" s="141">
        <f t="shared" si="131"/>
        <v>506880000</v>
      </c>
      <c r="AC1371" s="142">
        <f t="shared" si="132"/>
        <v>0</v>
      </c>
      <c r="AD1371" s="4"/>
      <c r="AE1371" s="4" t="s">
        <v>2037</v>
      </c>
      <c r="AF1371" s="144" t="s">
        <v>8446</v>
      </c>
      <c r="AG1371" s="4"/>
      <c r="AH1371" s="4"/>
      <c r="AI1371" s="4"/>
      <c r="AJ1371" s="4"/>
      <c r="AK1371" s="4"/>
      <c r="AL1371" t="s">
        <v>2116</v>
      </c>
    </row>
    <row r="1372" spans="2:38">
      <c r="B1372" s="175" t="s">
        <v>5175</v>
      </c>
      <c r="C1372" s="174" t="s">
        <v>160</v>
      </c>
      <c r="D1372" s="4" t="s">
        <v>8442</v>
      </c>
      <c r="E1372" s="4" t="s">
        <v>1831</v>
      </c>
      <c r="F1372" s="4" t="s">
        <v>1060</v>
      </c>
      <c r="G1372" s="4" t="s">
        <v>8483</v>
      </c>
      <c r="H1372" s="4" t="s">
        <v>1459</v>
      </c>
      <c r="I1372" s="4" t="s">
        <v>1460</v>
      </c>
      <c r="J1372" s="4" t="s">
        <v>8484</v>
      </c>
      <c r="K1372" s="139">
        <v>502255000</v>
      </c>
      <c r="L1372" s="139">
        <v>502255000</v>
      </c>
      <c r="M1372" s="4" t="s">
        <v>5268</v>
      </c>
      <c r="N1372" s="4" t="s">
        <v>8482</v>
      </c>
      <c r="O1372" s="4" t="s">
        <v>4701</v>
      </c>
      <c r="P1372" s="186">
        <f t="shared" si="130"/>
        <v>502255000</v>
      </c>
      <c r="Q1372" s="186">
        <f t="shared" si="134"/>
        <v>0</v>
      </c>
      <c r="R1372" s="4">
        <v>60</v>
      </c>
      <c r="S1372" s="4" t="s">
        <v>70</v>
      </c>
      <c r="T1372" s="4" t="s">
        <v>70</v>
      </c>
      <c r="U1372" s="140">
        <v>45341</v>
      </c>
      <c r="V1372" s="4" t="s">
        <v>1884</v>
      </c>
      <c r="W1372" s="4" t="s">
        <v>1954</v>
      </c>
      <c r="X1372" s="146" t="s">
        <v>70</v>
      </c>
      <c r="Y1372" s="140">
        <v>45371</v>
      </c>
      <c r="Z1372" s="4" t="s">
        <v>1885</v>
      </c>
      <c r="AA1372" s="4" t="s">
        <v>1886</v>
      </c>
      <c r="AB1372" s="141">
        <f t="shared" si="131"/>
        <v>502255000</v>
      </c>
      <c r="AC1372" s="142">
        <f t="shared" si="132"/>
        <v>0</v>
      </c>
      <c r="AD1372" s="4"/>
      <c r="AE1372" s="4" t="s">
        <v>2037</v>
      </c>
      <c r="AF1372" s="144" t="s">
        <v>8446</v>
      </c>
      <c r="AG1372" s="4"/>
      <c r="AH1372" s="4"/>
      <c r="AI1372" s="4"/>
      <c r="AJ1372" s="4"/>
      <c r="AK1372" s="4"/>
      <c r="AL1372" t="s">
        <v>2116</v>
      </c>
    </row>
    <row r="1373" spans="2:38">
      <c r="B1373" s="175" t="s">
        <v>5175</v>
      </c>
      <c r="C1373" s="174" t="s">
        <v>160</v>
      </c>
      <c r="D1373" s="4" t="s">
        <v>8442</v>
      </c>
      <c r="E1373" s="4" t="s">
        <v>1831</v>
      </c>
      <c r="F1373" s="4" t="s">
        <v>1060</v>
      </c>
      <c r="G1373" s="4" t="s">
        <v>8485</v>
      </c>
      <c r="H1373" s="4" t="s">
        <v>1459</v>
      </c>
      <c r="I1373" s="4" t="s">
        <v>1460</v>
      </c>
      <c r="J1373" s="4" t="s">
        <v>8486</v>
      </c>
      <c r="K1373" s="139">
        <v>562675000</v>
      </c>
      <c r="L1373" s="139">
        <v>562675000</v>
      </c>
      <c r="M1373" s="4" t="s">
        <v>5268</v>
      </c>
      <c r="N1373" s="4" t="s">
        <v>4765</v>
      </c>
      <c r="O1373" s="4" t="s">
        <v>2155</v>
      </c>
      <c r="P1373" s="186">
        <f t="shared" si="130"/>
        <v>562675000</v>
      </c>
      <c r="Q1373" s="186">
        <f t="shared" si="134"/>
        <v>0</v>
      </c>
      <c r="R1373" s="4">
        <v>60</v>
      </c>
      <c r="S1373" s="4" t="s">
        <v>70</v>
      </c>
      <c r="T1373" s="4" t="s">
        <v>70</v>
      </c>
      <c r="U1373" s="140">
        <v>45341</v>
      </c>
      <c r="V1373" s="4" t="s">
        <v>1884</v>
      </c>
      <c r="W1373" s="4" t="s">
        <v>1954</v>
      </c>
      <c r="X1373" s="146" t="s">
        <v>70</v>
      </c>
      <c r="Y1373" s="140">
        <v>45371</v>
      </c>
      <c r="Z1373" s="4" t="s">
        <v>1885</v>
      </c>
      <c r="AA1373" s="4" t="s">
        <v>1886</v>
      </c>
      <c r="AB1373" s="141">
        <f t="shared" si="131"/>
        <v>562675000</v>
      </c>
      <c r="AC1373" s="142">
        <f t="shared" si="132"/>
        <v>0</v>
      </c>
      <c r="AD1373" s="4"/>
      <c r="AE1373" s="4" t="s">
        <v>2037</v>
      </c>
      <c r="AF1373" s="144" t="s">
        <v>8446</v>
      </c>
      <c r="AG1373" s="4"/>
      <c r="AH1373" s="4"/>
      <c r="AI1373" s="4"/>
      <c r="AJ1373" s="4"/>
      <c r="AK1373" s="4"/>
      <c r="AL1373" t="s">
        <v>2116</v>
      </c>
    </row>
    <row r="1374" spans="2:38">
      <c r="B1374" s="175" t="s">
        <v>5175</v>
      </c>
      <c r="C1374" s="174" t="s">
        <v>160</v>
      </c>
      <c r="D1374" s="4" t="s">
        <v>8442</v>
      </c>
      <c r="E1374" s="4" t="s">
        <v>1831</v>
      </c>
      <c r="F1374" s="4" t="s">
        <v>1060</v>
      </c>
      <c r="G1374" s="4" t="s">
        <v>8487</v>
      </c>
      <c r="H1374" s="4" t="s">
        <v>1459</v>
      </c>
      <c r="I1374" s="4" t="s">
        <v>1460</v>
      </c>
      <c r="J1374" s="4" t="s">
        <v>8488</v>
      </c>
      <c r="K1374" s="139">
        <v>1409076000</v>
      </c>
      <c r="L1374" s="139">
        <v>1409076000</v>
      </c>
      <c r="M1374" s="4" t="s">
        <v>5268</v>
      </c>
      <c r="N1374" s="4" t="s">
        <v>1982</v>
      </c>
      <c r="O1374" s="4" t="s">
        <v>3243</v>
      </c>
      <c r="P1374" s="186">
        <f t="shared" si="130"/>
        <v>1409076000</v>
      </c>
      <c r="Q1374" s="186">
        <f t="shared" si="134"/>
        <v>0</v>
      </c>
      <c r="R1374" s="4">
        <v>60</v>
      </c>
      <c r="S1374" s="4" t="s">
        <v>70</v>
      </c>
      <c r="T1374" s="4" t="s">
        <v>70</v>
      </c>
      <c r="U1374" s="140">
        <v>45341</v>
      </c>
      <c r="V1374" s="4" t="s">
        <v>1884</v>
      </c>
      <c r="W1374" s="4" t="s">
        <v>1954</v>
      </c>
      <c r="X1374" s="146" t="s">
        <v>70</v>
      </c>
      <c r="Y1374" s="140">
        <v>45371</v>
      </c>
      <c r="Z1374" s="4" t="s">
        <v>1885</v>
      </c>
      <c r="AA1374" s="4" t="s">
        <v>1886</v>
      </c>
      <c r="AB1374" s="141">
        <f t="shared" si="131"/>
        <v>1409076000</v>
      </c>
      <c r="AC1374" s="142">
        <f t="shared" si="132"/>
        <v>0</v>
      </c>
      <c r="AD1374" s="4"/>
      <c r="AE1374" s="4" t="s">
        <v>2037</v>
      </c>
      <c r="AF1374" s="144" t="s">
        <v>8446</v>
      </c>
      <c r="AG1374" s="4"/>
      <c r="AH1374" s="4"/>
      <c r="AI1374" s="4"/>
      <c r="AJ1374" s="4"/>
      <c r="AK1374" s="4"/>
      <c r="AL1374" t="s">
        <v>2116</v>
      </c>
    </row>
    <row r="1375" spans="2:38">
      <c r="B1375" s="175" t="s">
        <v>5175</v>
      </c>
      <c r="C1375" s="174" t="s">
        <v>160</v>
      </c>
      <c r="D1375" s="4" t="s">
        <v>8442</v>
      </c>
      <c r="E1375" s="4" t="s">
        <v>1831</v>
      </c>
      <c r="F1375" s="4" t="s">
        <v>1060</v>
      </c>
      <c r="G1375" s="4" t="s">
        <v>8489</v>
      </c>
      <c r="H1375" s="4" t="s">
        <v>1459</v>
      </c>
      <c r="I1375" s="4" t="s">
        <v>1460</v>
      </c>
      <c r="J1375" s="4" t="s">
        <v>8490</v>
      </c>
      <c r="K1375" s="139">
        <v>602475000</v>
      </c>
      <c r="L1375" s="139">
        <v>602475000</v>
      </c>
      <c r="M1375" s="4" t="s">
        <v>5268</v>
      </c>
      <c r="N1375" s="4" t="s">
        <v>2207</v>
      </c>
      <c r="O1375" s="4" t="s">
        <v>7407</v>
      </c>
      <c r="P1375" s="186">
        <f t="shared" si="130"/>
        <v>602475000</v>
      </c>
      <c r="Q1375" s="186">
        <f t="shared" si="134"/>
        <v>0</v>
      </c>
      <c r="R1375" s="4">
        <v>60</v>
      </c>
      <c r="S1375" s="4" t="s">
        <v>70</v>
      </c>
      <c r="T1375" s="4" t="s">
        <v>70</v>
      </c>
      <c r="U1375" s="140">
        <v>45341</v>
      </c>
      <c r="V1375" s="4" t="s">
        <v>1884</v>
      </c>
      <c r="W1375" s="4" t="s">
        <v>1954</v>
      </c>
      <c r="X1375" s="146" t="s">
        <v>70</v>
      </c>
      <c r="Y1375" s="140">
        <v>45371</v>
      </c>
      <c r="Z1375" s="4" t="s">
        <v>1885</v>
      </c>
      <c r="AA1375" s="4" t="s">
        <v>1886</v>
      </c>
      <c r="AB1375" s="141">
        <f t="shared" si="131"/>
        <v>602475000</v>
      </c>
      <c r="AC1375" s="142">
        <f t="shared" si="132"/>
        <v>0</v>
      </c>
      <c r="AD1375" s="4"/>
      <c r="AE1375" s="4" t="s">
        <v>2037</v>
      </c>
      <c r="AF1375" s="144" t="s">
        <v>8446</v>
      </c>
      <c r="AG1375" s="4"/>
      <c r="AH1375" s="4"/>
      <c r="AI1375" s="4"/>
      <c r="AJ1375" s="4"/>
      <c r="AK1375" s="4"/>
      <c r="AL1375" t="s">
        <v>2116</v>
      </c>
    </row>
    <row r="1376" spans="2:38">
      <c r="B1376" s="175" t="s">
        <v>5175</v>
      </c>
      <c r="C1376" s="174" t="s">
        <v>160</v>
      </c>
      <c r="D1376" s="4" t="s">
        <v>8442</v>
      </c>
      <c r="E1376" s="4" t="s">
        <v>1831</v>
      </c>
      <c r="F1376" s="4" t="s">
        <v>1060</v>
      </c>
      <c r="G1376" s="4" t="s">
        <v>8491</v>
      </c>
      <c r="H1376" s="4" t="s">
        <v>1459</v>
      </c>
      <c r="I1376" s="4" t="s">
        <v>1460</v>
      </c>
      <c r="J1376" s="4" t="s">
        <v>8492</v>
      </c>
      <c r="K1376" s="139">
        <v>523693000</v>
      </c>
      <c r="L1376" s="139">
        <v>523693000</v>
      </c>
      <c r="M1376" s="4" t="s">
        <v>5268</v>
      </c>
      <c r="N1376" s="4" t="s">
        <v>4881</v>
      </c>
      <c r="O1376" s="4" t="s">
        <v>2190</v>
      </c>
      <c r="P1376" s="186">
        <f t="shared" si="130"/>
        <v>523693000</v>
      </c>
      <c r="Q1376" s="186">
        <f t="shared" si="134"/>
        <v>0</v>
      </c>
      <c r="R1376" s="4">
        <v>60</v>
      </c>
      <c r="S1376" s="4" t="s">
        <v>70</v>
      </c>
      <c r="T1376" s="4" t="s">
        <v>70</v>
      </c>
      <c r="U1376" s="140">
        <v>45341</v>
      </c>
      <c r="V1376" s="4" t="s">
        <v>1884</v>
      </c>
      <c r="W1376" s="4" t="s">
        <v>1954</v>
      </c>
      <c r="X1376" s="146" t="s">
        <v>70</v>
      </c>
      <c r="Y1376" s="140">
        <v>45371</v>
      </c>
      <c r="Z1376" s="4" t="s">
        <v>1885</v>
      </c>
      <c r="AA1376" s="4" t="s">
        <v>1886</v>
      </c>
      <c r="AB1376" s="141">
        <f t="shared" si="131"/>
        <v>523693000</v>
      </c>
      <c r="AC1376" s="142">
        <f t="shared" si="132"/>
        <v>0</v>
      </c>
      <c r="AD1376" s="4"/>
      <c r="AE1376" s="4" t="s">
        <v>2037</v>
      </c>
      <c r="AF1376" s="144" t="s">
        <v>8446</v>
      </c>
      <c r="AG1376" s="4"/>
      <c r="AH1376" s="4"/>
      <c r="AI1376" s="4"/>
      <c r="AJ1376" s="4"/>
      <c r="AK1376" s="4"/>
      <c r="AL1376" t="s">
        <v>2116</v>
      </c>
    </row>
    <row r="1377" spans="2:38">
      <c r="B1377" s="175" t="s">
        <v>5175</v>
      </c>
      <c r="C1377" s="174" t="s">
        <v>160</v>
      </c>
      <c r="D1377" s="4" t="s">
        <v>8442</v>
      </c>
      <c r="E1377" s="4" t="s">
        <v>1831</v>
      </c>
      <c r="F1377" s="4" t="s">
        <v>1060</v>
      </c>
      <c r="G1377" s="4" t="s">
        <v>8493</v>
      </c>
      <c r="H1377" s="4" t="s">
        <v>1459</v>
      </c>
      <c r="I1377" s="4" t="s">
        <v>1460</v>
      </c>
      <c r="J1377" s="4" t="s">
        <v>8494</v>
      </c>
      <c r="K1377" s="139">
        <v>572971000</v>
      </c>
      <c r="L1377" s="139">
        <v>572971000</v>
      </c>
      <c r="M1377" s="4" t="s">
        <v>5268</v>
      </c>
      <c r="N1377" s="4" t="s">
        <v>4881</v>
      </c>
      <c r="O1377" s="4" t="s">
        <v>2190</v>
      </c>
      <c r="P1377" s="186">
        <f t="shared" si="130"/>
        <v>572971000</v>
      </c>
      <c r="Q1377" s="186">
        <f t="shared" si="134"/>
        <v>0</v>
      </c>
      <c r="R1377" s="4">
        <v>60</v>
      </c>
      <c r="S1377" s="4" t="s">
        <v>70</v>
      </c>
      <c r="T1377" s="4" t="s">
        <v>70</v>
      </c>
      <c r="U1377" s="140">
        <v>45341</v>
      </c>
      <c r="V1377" s="4" t="s">
        <v>1884</v>
      </c>
      <c r="W1377" s="4" t="s">
        <v>1954</v>
      </c>
      <c r="X1377" s="146" t="s">
        <v>70</v>
      </c>
      <c r="Y1377" s="140">
        <v>45371</v>
      </c>
      <c r="Z1377" s="4" t="s">
        <v>1885</v>
      </c>
      <c r="AA1377" s="4" t="s">
        <v>1886</v>
      </c>
      <c r="AB1377" s="141">
        <f t="shared" si="131"/>
        <v>572971000</v>
      </c>
      <c r="AC1377" s="142">
        <f t="shared" si="132"/>
        <v>0</v>
      </c>
      <c r="AD1377" s="4"/>
      <c r="AE1377" s="4" t="s">
        <v>2037</v>
      </c>
      <c r="AF1377" s="144" t="s">
        <v>8446</v>
      </c>
      <c r="AG1377" s="4"/>
      <c r="AH1377" s="4"/>
      <c r="AI1377" s="4"/>
      <c r="AJ1377" s="4"/>
      <c r="AK1377" s="4"/>
      <c r="AL1377" t="s">
        <v>2116</v>
      </c>
    </row>
    <row r="1378" spans="2:38">
      <c r="B1378" s="175" t="s">
        <v>5175</v>
      </c>
      <c r="C1378" s="174" t="s">
        <v>160</v>
      </c>
      <c r="D1378" s="4" t="s">
        <v>8442</v>
      </c>
      <c r="E1378" s="4" t="s">
        <v>1831</v>
      </c>
      <c r="F1378" s="4" t="s">
        <v>1060</v>
      </c>
      <c r="G1378" s="4" t="s">
        <v>8495</v>
      </c>
      <c r="H1378" s="4" t="s">
        <v>1459</v>
      </c>
      <c r="I1378" s="4" t="s">
        <v>1460</v>
      </c>
      <c r="J1378" s="4" t="s">
        <v>8496</v>
      </c>
      <c r="K1378" s="139">
        <v>1187314000</v>
      </c>
      <c r="L1378" s="139">
        <v>1187314000</v>
      </c>
      <c r="M1378" s="4" t="s">
        <v>5268</v>
      </c>
      <c r="N1378" s="4" t="s">
        <v>8497</v>
      </c>
      <c r="O1378" s="4" t="s">
        <v>3785</v>
      </c>
      <c r="P1378" s="186">
        <f t="shared" si="130"/>
        <v>1187314000</v>
      </c>
      <c r="Q1378" s="186">
        <f t="shared" si="134"/>
        <v>0</v>
      </c>
      <c r="R1378" s="4">
        <v>60</v>
      </c>
      <c r="S1378" s="4" t="s">
        <v>70</v>
      </c>
      <c r="T1378" s="4" t="s">
        <v>70</v>
      </c>
      <c r="U1378" s="140">
        <v>45341</v>
      </c>
      <c r="V1378" s="4" t="s">
        <v>1884</v>
      </c>
      <c r="W1378" s="4" t="s">
        <v>1954</v>
      </c>
      <c r="X1378" s="146" t="s">
        <v>70</v>
      </c>
      <c r="Y1378" s="140">
        <v>45371</v>
      </c>
      <c r="Z1378" s="4" t="s">
        <v>1885</v>
      </c>
      <c r="AA1378" s="4" t="s">
        <v>1886</v>
      </c>
      <c r="AB1378" s="141">
        <f t="shared" si="131"/>
        <v>1187314000</v>
      </c>
      <c r="AC1378" s="142">
        <f t="shared" si="132"/>
        <v>0</v>
      </c>
      <c r="AD1378" s="4"/>
      <c r="AE1378" s="4" t="s">
        <v>2037</v>
      </c>
      <c r="AF1378" s="144" t="s">
        <v>8446</v>
      </c>
      <c r="AG1378" s="4"/>
      <c r="AH1378" s="4"/>
      <c r="AI1378" s="4"/>
      <c r="AJ1378" s="4"/>
      <c r="AK1378" s="4"/>
      <c r="AL1378" t="s">
        <v>2116</v>
      </c>
    </row>
    <row r="1379" spans="2:38">
      <c r="B1379" s="175" t="s">
        <v>5175</v>
      </c>
      <c r="C1379" s="174" t="s">
        <v>160</v>
      </c>
      <c r="D1379" s="4" t="s">
        <v>8442</v>
      </c>
      <c r="E1379" s="4" t="s">
        <v>1831</v>
      </c>
      <c r="F1379" s="4" t="s">
        <v>1060</v>
      </c>
      <c r="G1379" s="4" t="s">
        <v>8498</v>
      </c>
      <c r="H1379" s="4" t="s">
        <v>1459</v>
      </c>
      <c r="I1379" s="4" t="s">
        <v>1460</v>
      </c>
      <c r="J1379" s="4" t="s">
        <v>8499</v>
      </c>
      <c r="K1379" s="139">
        <v>524095000</v>
      </c>
      <c r="L1379" s="139">
        <v>524095000</v>
      </c>
      <c r="M1379" s="4" t="s">
        <v>5268</v>
      </c>
      <c r="N1379" s="4" t="s">
        <v>8500</v>
      </c>
      <c r="O1379" s="4" t="s">
        <v>2767</v>
      </c>
      <c r="P1379" s="186">
        <f t="shared" si="130"/>
        <v>524095000</v>
      </c>
      <c r="Q1379" s="186">
        <f t="shared" si="134"/>
        <v>0</v>
      </c>
      <c r="R1379" s="4">
        <v>60</v>
      </c>
      <c r="S1379" s="4" t="s">
        <v>70</v>
      </c>
      <c r="T1379" s="4" t="s">
        <v>70</v>
      </c>
      <c r="U1379" s="140">
        <v>45341</v>
      </c>
      <c r="V1379" s="4" t="s">
        <v>1884</v>
      </c>
      <c r="W1379" s="4" t="s">
        <v>1954</v>
      </c>
      <c r="X1379" s="146" t="s">
        <v>70</v>
      </c>
      <c r="Y1379" s="140">
        <v>45371</v>
      </c>
      <c r="Z1379" s="4" t="s">
        <v>1885</v>
      </c>
      <c r="AA1379" s="4" t="s">
        <v>1886</v>
      </c>
      <c r="AB1379" s="141">
        <f t="shared" si="131"/>
        <v>524095000</v>
      </c>
      <c r="AC1379" s="142">
        <f t="shared" si="132"/>
        <v>0</v>
      </c>
      <c r="AD1379" s="4"/>
      <c r="AE1379" s="4" t="s">
        <v>2037</v>
      </c>
      <c r="AF1379" s="144" t="s">
        <v>8446</v>
      </c>
      <c r="AG1379" s="4"/>
      <c r="AH1379" s="4"/>
      <c r="AI1379" s="4"/>
      <c r="AJ1379" s="4"/>
      <c r="AK1379" s="4"/>
      <c r="AL1379" t="s">
        <v>2116</v>
      </c>
    </row>
    <row r="1380" spans="2:38">
      <c r="B1380" s="175" t="s">
        <v>5175</v>
      </c>
      <c r="C1380" s="174" t="s">
        <v>160</v>
      </c>
      <c r="D1380" s="4" t="s">
        <v>8442</v>
      </c>
      <c r="E1380" s="4" t="s">
        <v>1831</v>
      </c>
      <c r="F1380" s="4" t="s">
        <v>1060</v>
      </c>
      <c r="G1380" s="4" t="s">
        <v>8501</v>
      </c>
      <c r="H1380" s="4" t="s">
        <v>1459</v>
      </c>
      <c r="I1380" s="4" t="s">
        <v>1460</v>
      </c>
      <c r="J1380" s="4" t="s">
        <v>8502</v>
      </c>
      <c r="K1380" s="139">
        <v>583008000</v>
      </c>
      <c r="L1380" s="139">
        <v>583008000</v>
      </c>
      <c r="M1380" s="4" t="s">
        <v>5268</v>
      </c>
      <c r="N1380" s="4" t="s">
        <v>4922</v>
      </c>
      <c r="O1380" s="4" t="s">
        <v>7985</v>
      </c>
      <c r="P1380" s="186">
        <f t="shared" si="130"/>
        <v>583008000</v>
      </c>
      <c r="Q1380" s="186">
        <f t="shared" si="134"/>
        <v>0</v>
      </c>
      <c r="R1380" s="4">
        <v>60</v>
      </c>
      <c r="S1380" s="4" t="s">
        <v>70</v>
      </c>
      <c r="T1380" s="4" t="s">
        <v>70</v>
      </c>
      <c r="U1380" s="140">
        <v>45341</v>
      </c>
      <c r="V1380" s="4" t="s">
        <v>1884</v>
      </c>
      <c r="W1380" s="4" t="s">
        <v>1954</v>
      </c>
      <c r="X1380" s="146" t="s">
        <v>70</v>
      </c>
      <c r="Y1380" s="140">
        <v>45371</v>
      </c>
      <c r="Z1380" s="4" t="s">
        <v>1885</v>
      </c>
      <c r="AA1380" s="4" t="s">
        <v>1886</v>
      </c>
      <c r="AB1380" s="141">
        <f t="shared" si="131"/>
        <v>583008000</v>
      </c>
      <c r="AC1380" s="142">
        <f t="shared" si="132"/>
        <v>0</v>
      </c>
      <c r="AD1380" s="4"/>
      <c r="AE1380" s="4" t="s">
        <v>2037</v>
      </c>
      <c r="AF1380" s="144" t="s">
        <v>8446</v>
      </c>
      <c r="AG1380" s="4"/>
      <c r="AH1380" s="4"/>
      <c r="AI1380" s="4"/>
      <c r="AJ1380" s="4"/>
      <c r="AK1380" s="4"/>
      <c r="AL1380" t="s">
        <v>2116</v>
      </c>
    </row>
    <row r="1381" spans="2:38">
      <c r="B1381" s="175" t="s">
        <v>5175</v>
      </c>
      <c r="C1381" s="174" t="s">
        <v>160</v>
      </c>
      <c r="D1381" s="4" t="s">
        <v>8442</v>
      </c>
      <c r="E1381" s="4" t="s">
        <v>1831</v>
      </c>
      <c r="F1381" s="4" t="s">
        <v>1060</v>
      </c>
      <c r="G1381" s="4" t="s">
        <v>8503</v>
      </c>
      <c r="H1381" s="4" t="s">
        <v>1459</v>
      </c>
      <c r="I1381" s="4" t="s">
        <v>1460</v>
      </c>
      <c r="J1381" s="4" t="s">
        <v>8504</v>
      </c>
      <c r="K1381" s="139">
        <v>1210528000</v>
      </c>
      <c r="L1381" s="139">
        <v>1210528000</v>
      </c>
      <c r="M1381" s="4" t="s">
        <v>5268</v>
      </c>
      <c r="N1381" s="4" t="s">
        <v>8505</v>
      </c>
      <c r="O1381" s="4" t="s">
        <v>2787</v>
      </c>
      <c r="P1381" s="186">
        <f t="shared" si="130"/>
        <v>1210528000</v>
      </c>
      <c r="Q1381" s="186">
        <f t="shared" si="134"/>
        <v>0</v>
      </c>
      <c r="R1381" s="4">
        <v>60</v>
      </c>
      <c r="S1381" s="4" t="s">
        <v>70</v>
      </c>
      <c r="T1381" s="4" t="s">
        <v>70</v>
      </c>
      <c r="U1381" s="140">
        <v>45341</v>
      </c>
      <c r="V1381" s="4" t="s">
        <v>1884</v>
      </c>
      <c r="W1381" s="4" t="s">
        <v>1954</v>
      </c>
      <c r="X1381" s="146" t="s">
        <v>70</v>
      </c>
      <c r="Y1381" s="140">
        <v>45371</v>
      </c>
      <c r="Z1381" s="4" t="s">
        <v>1885</v>
      </c>
      <c r="AA1381" s="4" t="s">
        <v>1886</v>
      </c>
      <c r="AB1381" s="141">
        <f t="shared" si="131"/>
        <v>1210528000</v>
      </c>
      <c r="AC1381" s="142">
        <f t="shared" si="132"/>
        <v>0</v>
      </c>
      <c r="AD1381" s="4"/>
      <c r="AE1381" s="4" t="s">
        <v>2037</v>
      </c>
      <c r="AF1381" s="144" t="s">
        <v>8446</v>
      </c>
      <c r="AG1381" s="4"/>
      <c r="AH1381" s="4"/>
      <c r="AI1381" s="4"/>
      <c r="AJ1381" s="4"/>
      <c r="AK1381" s="4"/>
      <c r="AL1381" t="s">
        <v>2116</v>
      </c>
    </row>
    <row r="1382" spans="2:38">
      <c r="B1382" s="175" t="s">
        <v>5175</v>
      </c>
      <c r="C1382" s="174" t="s">
        <v>160</v>
      </c>
      <c r="D1382" s="4" t="s">
        <v>8442</v>
      </c>
      <c r="E1382" s="4" t="s">
        <v>1831</v>
      </c>
      <c r="F1382" s="4" t="s">
        <v>1060</v>
      </c>
      <c r="G1382" s="4" t="s">
        <v>8506</v>
      </c>
      <c r="H1382" s="4" t="s">
        <v>1459</v>
      </c>
      <c r="I1382" s="4" t="s">
        <v>1460</v>
      </c>
      <c r="J1382" s="4" t="s">
        <v>8507</v>
      </c>
      <c r="K1382" s="139">
        <v>1255859928</v>
      </c>
      <c r="L1382" s="139">
        <v>1255859928</v>
      </c>
      <c r="M1382" s="4" t="s">
        <v>5268</v>
      </c>
      <c r="N1382" s="4" t="s">
        <v>8508</v>
      </c>
      <c r="O1382" s="4" t="s">
        <v>4552</v>
      </c>
      <c r="P1382" s="186">
        <f t="shared" si="130"/>
        <v>1255859928</v>
      </c>
      <c r="Q1382" s="186">
        <f t="shared" si="134"/>
        <v>0</v>
      </c>
      <c r="R1382" s="4">
        <v>60</v>
      </c>
      <c r="S1382" s="4" t="s">
        <v>70</v>
      </c>
      <c r="T1382" s="4" t="s">
        <v>70</v>
      </c>
      <c r="U1382" s="140">
        <v>45341</v>
      </c>
      <c r="V1382" s="4" t="s">
        <v>1884</v>
      </c>
      <c r="W1382" s="4" t="s">
        <v>1954</v>
      </c>
      <c r="X1382" s="146" t="s">
        <v>70</v>
      </c>
      <c r="Y1382" s="140">
        <v>45371</v>
      </c>
      <c r="Z1382" s="4" t="s">
        <v>1885</v>
      </c>
      <c r="AA1382" s="4" t="s">
        <v>1886</v>
      </c>
      <c r="AB1382" s="141">
        <f t="shared" si="131"/>
        <v>1255859928</v>
      </c>
      <c r="AC1382" s="142">
        <f t="shared" si="132"/>
        <v>0</v>
      </c>
      <c r="AD1382" s="4"/>
      <c r="AE1382" s="4" t="s">
        <v>2037</v>
      </c>
      <c r="AF1382" s="144" t="s">
        <v>8446</v>
      </c>
      <c r="AG1382" s="4"/>
      <c r="AH1382" s="4"/>
      <c r="AI1382" s="4"/>
      <c r="AJ1382" s="4"/>
      <c r="AK1382" s="4"/>
      <c r="AL1382" t="s">
        <v>2116</v>
      </c>
    </row>
    <row r="1383" spans="2:38">
      <c r="B1383" s="175" t="s">
        <v>5175</v>
      </c>
      <c r="C1383" s="174" t="s">
        <v>160</v>
      </c>
      <c r="D1383" s="4" t="s">
        <v>8442</v>
      </c>
      <c r="E1383" s="4" t="s">
        <v>1831</v>
      </c>
      <c r="F1383" s="4" t="s">
        <v>1060</v>
      </c>
      <c r="G1383" s="4" t="s">
        <v>8509</v>
      </c>
      <c r="H1383" s="4" t="s">
        <v>1459</v>
      </c>
      <c r="I1383" s="4" t="s">
        <v>1460</v>
      </c>
      <c r="J1383" s="4" t="s">
        <v>8510</v>
      </c>
      <c r="K1383" s="139">
        <v>1184125465</v>
      </c>
      <c r="L1383" s="139">
        <v>1184125465</v>
      </c>
      <c r="M1383" s="4" t="s">
        <v>5268</v>
      </c>
      <c r="N1383" s="4" t="s">
        <v>8511</v>
      </c>
      <c r="O1383" s="4" t="s">
        <v>3598</v>
      </c>
      <c r="P1383" s="186">
        <f t="shared" si="130"/>
        <v>1184125465</v>
      </c>
      <c r="Q1383" s="186">
        <f t="shared" si="134"/>
        <v>0</v>
      </c>
      <c r="R1383" s="4">
        <v>60</v>
      </c>
      <c r="S1383" s="4" t="s">
        <v>70</v>
      </c>
      <c r="T1383" s="4" t="s">
        <v>70</v>
      </c>
      <c r="U1383" s="140">
        <v>45341</v>
      </c>
      <c r="V1383" s="4" t="s">
        <v>1884</v>
      </c>
      <c r="W1383" s="4" t="s">
        <v>1954</v>
      </c>
      <c r="X1383" s="146" t="s">
        <v>70</v>
      </c>
      <c r="Y1383" s="140">
        <v>45371</v>
      </c>
      <c r="Z1383" s="4" t="s">
        <v>1885</v>
      </c>
      <c r="AA1383" s="4" t="s">
        <v>1886</v>
      </c>
      <c r="AB1383" s="141">
        <f t="shared" si="131"/>
        <v>1184125465</v>
      </c>
      <c r="AC1383" s="142">
        <f t="shared" si="132"/>
        <v>0</v>
      </c>
      <c r="AD1383" s="4"/>
      <c r="AE1383" s="4" t="s">
        <v>2037</v>
      </c>
      <c r="AF1383" s="144" t="s">
        <v>8446</v>
      </c>
      <c r="AG1383" s="4"/>
      <c r="AH1383" s="4"/>
      <c r="AI1383" s="4"/>
      <c r="AJ1383" s="4"/>
      <c r="AK1383" s="4"/>
      <c r="AL1383" t="s">
        <v>2116</v>
      </c>
    </row>
    <row r="1384" spans="2:38">
      <c r="B1384" s="175" t="s">
        <v>5175</v>
      </c>
      <c r="C1384" s="174" t="s">
        <v>160</v>
      </c>
      <c r="D1384" s="4" t="s">
        <v>8442</v>
      </c>
      <c r="E1384" s="4" t="s">
        <v>1831</v>
      </c>
      <c r="F1384" s="4" t="s">
        <v>1060</v>
      </c>
      <c r="G1384" s="4" t="s">
        <v>8512</v>
      </c>
      <c r="H1384" s="4" t="s">
        <v>1459</v>
      </c>
      <c r="I1384" s="4" t="s">
        <v>1460</v>
      </c>
      <c r="J1384" s="4" t="s">
        <v>8513</v>
      </c>
      <c r="K1384" s="139">
        <v>1051339956</v>
      </c>
      <c r="L1384" s="139">
        <v>1051339956</v>
      </c>
      <c r="M1384" s="4" t="s">
        <v>5268</v>
      </c>
      <c r="N1384" s="4" t="s">
        <v>8514</v>
      </c>
      <c r="O1384" s="4" t="s">
        <v>4459</v>
      </c>
      <c r="P1384" s="186">
        <f t="shared" si="130"/>
        <v>1051339956</v>
      </c>
      <c r="Q1384" s="186">
        <f t="shared" si="134"/>
        <v>0</v>
      </c>
      <c r="R1384" s="4">
        <v>60</v>
      </c>
      <c r="S1384" s="4" t="s">
        <v>70</v>
      </c>
      <c r="T1384" s="4" t="s">
        <v>70</v>
      </c>
      <c r="U1384" s="140">
        <v>45341</v>
      </c>
      <c r="V1384" s="4" t="s">
        <v>1884</v>
      </c>
      <c r="W1384" s="4" t="s">
        <v>1954</v>
      </c>
      <c r="X1384" s="146" t="s">
        <v>70</v>
      </c>
      <c r="Y1384" s="140">
        <v>45371</v>
      </c>
      <c r="Z1384" s="4" t="s">
        <v>1885</v>
      </c>
      <c r="AA1384" s="4" t="s">
        <v>1886</v>
      </c>
      <c r="AB1384" s="141">
        <f t="shared" si="131"/>
        <v>1051339956</v>
      </c>
      <c r="AC1384" s="142">
        <f t="shared" si="132"/>
        <v>0</v>
      </c>
      <c r="AD1384" s="4"/>
      <c r="AE1384" s="4" t="s">
        <v>2037</v>
      </c>
      <c r="AF1384" s="144" t="s">
        <v>8446</v>
      </c>
      <c r="AG1384" s="4"/>
      <c r="AH1384" s="4"/>
      <c r="AI1384" s="4"/>
      <c r="AJ1384" s="4"/>
      <c r="AK1384" s="4"/>
      <c r="AL1384" t="s">
        <v>2116</v>
      </c>
    </row>
    <row r="1385" spans="2:38">
      <c r="B1385" s="175" t="s">
        <v>5175</v>
      </c>
      <c r="C1385" s="174" t="s">
        <v>160</v>
      </c>
      <c r="D1385" s="4" t="s">
        <v>8442</v>
      </c>
      <c r="E1385" s="4" t="s">
        <v>1831</v>
      </c>
      <c r="F1385" s="4" t="s">
        <v>1060</v>
      </c>
      <c r="G1385" s="4" t="s">
        <v>8515</v>
      </c>
      <c r="H1385" s="4" t="s">
        <v>1459</v>
      </c>
      <c r="I1385" s="4" t="s">
        <v>1460</v>
      </c>
      <c r="J1385" s="4" t="s">
        <v>8516</v>
      </c>
      <c r="K1385" s="139">
        <v>579809840</v>
      </c>
      <c r="L1385" s="139">
        <v>579809840</v>
      </c>
      <c r="M1385" s="4" t="s">
        <v>5268</v>
      </c>
      <c r="N1385" s="4" t="s">
        <v>8517</v>
      </c>
      <c r="O1385" s="4" t="s">
        <v>5480</v>
      </c>
      <c r="P1385" s="186">
        <f t="shared" si="130"/>
        <v>579809840</v>
      </c>
      <c r="Q1385" s="186">
        <f t="shared" si="134"/>
        <v>0</v>
      </c>
      <c r="R1385" s="4">
        <v>60</v>
      </c>
      <c r="S1385" s="4" t="s">
        <v>70</v>
      </c>
      <c r="T1385" s="4" t="s">
        <v>70</v>
      </c>
      <c r="U1385" s="140">
        <v>45341</v>
      </c>
      <c r="V1385" s="4" t="s">
        <v>1884</v>
      </c>
      <c r="W1385" s="4" t="s">
        <v>1954</v>
      </c>
      <c r="X1385" s="146" t="s">
        <v>70</v>
      </c>
      <c r="Y1385" s="140">
        <v>45371</v>
      </c>
      <c r="Z1385" s="4" t="s">
        <v>1885</v>
      </c>
      <c r="AA1385" s="4" t="s">
        <v>1886</v>
      </c>
      <c r="AB1385" s="141">
        <f t="shared" si="131"/>
        <v>579809840</v>
      </c>
      <c r="AC1385" s="142">
        <f t="shared" si="132"/>
        <v>0</v>
      </c>
      <c r="AD1385" s="4"/>
      <c r="AE1385" s="4" t="s">
        <v>2037</v>
      </c>
      <c r="AF1385" s="144" t="s">
        <v>8446</v>
      </c>
      <c r="AG1385" s="4"/>
      <c r="AH1385" s="4"/>
      <c r="AI1385" s="4"/>
      <c r="AJ1385" s="4"/>
      <c r="AK1385" s="4"/>
      <c r="AL1385" t="s">
        <v>2116</v>
      </c>
    </row>
    <row r="1386" spans="2:38">
      <c r="B1386" s="175" t="s">
        <v>5175</v>
      </c>
      <c r="C1386" s="174" t="s">
        <v>160</v>
      </c>
      <c r="D1386" s="4" t="s">
        <v>8442</v>
      </c>
      <c r="E1386" s="4" t="s">
        <v>1831</v>
      </c>
      <c r="F1386" s="4" t="s">
        <v>1060</v>
      </c>
      <c r="G1386" s="4" t="s">
        <v>8518</v>
      </c>
      <c r="H1386" s="4" t="s">
        <v>1459</v>
      </c>
      <c r="I1386" s="4" t="s">
        <v>1460</v>
      </c>
      <c r="J1386" s="4" t="s">
        <v>8519</v>
      </c>
      <c r="K1386" s="139">
        <v>200000000</v>
      </c>
      <c r="L1386" s="139">
        <v>200000000</v>
      </c>
      <c r="M1386" s="4" t="s">
        <v>5268</v>
      </c>
      <c r="N1386" s="4" t="s">
        <v>8520</v>
      </c>
      <c r="O1386" s="4" t="s">
        <v>2164</v>
      </c>
      <c r="P1386" s="186">
        <f t="shared" si="130"/>
        <v>200000000</v>
      </c>
      <c r="Q1386" s="186">
        <f t="shared" si="134"/>
        <v>0</v>
      </c>
      <c r="R1386" s="4">
        <v>60</v>
      </c>
      <c r="S1386" s="4" t="s">
        <v>70</v>
      </c>
      <c r="T1386" s="4" t="s">
        <v>70</v>
      </c>
      <c r="U1386" s="140">
        <v>45341</v>
      </c>
      <c r="V1386" s="4" t="s">
        <v>1884</v>
      </c>
      <c r="W1386" s="4" t="s">
        <v>1954</v>
      </c>
      <c r="X1386" s="146" t="s">
        <v>70</v>
      </c>
      <c r="Y1386" s="140">
        <v>45371</v>
      </c>
      <c r="Z1386" s="4" t="s">
        <v>1885</v>
      </c>
      <c r="AA1386" s="4" t="s">
        <v>1886</v>
      </c>
      <c r="AB1386" s="141">
        <f t="shared" si="131"/>
        <v>200000000</v>
      </c>
      <c r="AC1386" s="142">
        <f t="shared" si="132"/>
        <v>0</v>
      </c>
      <c r="AD1386" s="4"/>
      <c r="AE1386" s="4" t="s">
        <v>2037</v>
      </c>
      <c r="AF1386" s="144" t="s">
        <v>8446</v>
      </c>
      <c r="AG1386" s="4"/>
      <c r="AH1386" s="4"/>
      <c r="AI1386" s="4"/>
      <c r="AJ1386" s="4"/>
      <c r="AK1386" s="4"/>
      <c r="AL1386" t="s">
        <v>2116</v>
      </c>
    </row>
    <row r="1387" spans="2:38">
      <c r="B1387" s="175" t="s">
        <v>5175</v>
      </c>
      <c r="C1387" s="174" t="s">
        <v>160</v>
      </c>
      <c r="D1387" s="4" t="s">
        <v>8442</v>
      </c>
      <c r="E1387" s="4" t="s">
        <v>1831</v>
      </c>
      <c r="F1387" s="4" t="s">
        <v>1060</v>
      </c>
      <c r="G1387" s="4" t="s">
        <v>8521</v>
      </c>
      <c r="H1387" s="4" t="s">
        <v>1459</v>
      </c>
      <c r="I1387" s="4" t="s">
        <v>1460</v>
      </c>
      <c r="J1387" s="4" t="s">
        <v>8522</v>
      </c>
      <c r="K1387" s="139">
        <v>292037000</v>
      </c>
      <c r="L1387" s="139">
        <v>292037000</v>
      </c>
      <c r="M1387" s="4" t="s">
        <v>5268</v>
      </c>
      <c r="N1387" s="4" t="s">
        <v>8523</v>
      </c>
      <c r="O1387" s="4" t="s">
        <v>5217</v>
      </c>
      <c r="P1387" s="186">
        <f t="shared" si="130"/>
        <v>292037000</v>
      </c>
      <c r="Q1387" s="186">
        <f t="shared" si="134"/>
        <v>0</v>
      </c>
      <c r="R1387" s="4">
        <v>60</v>
      </c>
      <c r="S1387" s="4" t="s">
        <v>70</v>
      </c>
      <c r="T1387" s="4" t="s">
        <v>70</v>
      </c>
      <c r="U1387" s="140">
        <v>45341</v>
      </c>
      <c r="V1387" s="4" t="s">
        <v>1884</v>
      </c>
      <c r="W1387" s="4" t="s">
        <v>1954</v>
      </c>
      <c r="X1387" s="146" t="s">
        <v>70</v>
      </c>
      <c r="Y1387" s="140">
        <v>45371</v>
      </c>
      <c r="Z1387" s="4" t="s">
        <v>1885</v>
      </c>
      <c r="AA1387" s="4" t="s">
        <v>1886</v>
      </c>
      <c r="AB1387" s="141">
        <f t="shared" si="131"/>
        <v>292037000</v>
      </c>
      <c r="AC1387" s="142">
        <f t="shared" si="132"/>
        <v>0</v>
      </c>
      <c r="AD1387" s="4"/>
      <c r="AE1387" s="4" t="s">
        <v>2037</v>
      </c>
      <c r="AF1387" s="144" t="s">
        <v>8446</v>
      </c>
      <c r="AG1387" s="4"/>
      <c r="AH1387" s="4"/>
      <c r="AI1387" s="4"/>
      <c r="AJ1387" s="4"/>
      <c r="AK1387" s="4"/>
      <c r="AL1387" t="s">
        <v>2116</v>
      </c>
    </row>
    <row r="1388" spans="2:38">
      <c r="B1388" s="175" t="s">
        <v>5175</v>
      </c>
      <c r="C1388" s="174" t="s">
        <v>160</v>
      </c>
      <c r="D1388" s="4" t="s">
        <v>8442</v>
      </c>
      <c r="E1388" s="4" t="s">
        <v>1831</v>
      </c>
      <c r="F1388" s="4" t="s">
        <v>1060</v>
      </c>
      <c r="G1388" s="4" t="s">
        <v>8524</v>
      </c>
      <c r="H1388" s="4" t="s">
        <v>1459</v>
      </c>
      <c r="I1388" s="4" t="s">
        <v>1460</v>
      </c>
      <c r="J1388" s="4" t="s">
        <v>8525</v>
      </c>
      <c r="K1388" s="139">
        <v>500000000</v>
      </c>
      <c r="L1388" s="139">
        <v>500000000</v>
      </c>
      <c r="M1388" s="4" t="s">
        <v>5268</v>
      </c>
      <c r="N1388" s="4" t="s">
        <v>8526</v>
      </c>
      <c r="O1388" s="4" t="s">
        <v>2633</v>
      </c>
      <c r="P1388" s="186">
        <f t="shared" si="130"/>
        <v>500000000</v>
      </c>
      <c r="Q1388" s="186">
        <f t="shared" si="134"/>
        <v>0</v>
      </c>
      <c r="R1388" s="4">
        <v>60</v>
      </c>
      <c r="S1388" s="4" t="s">
        <v>70</v>
      </c>
      <c r="T1388" s="4" t="s">
        <v>70</v>
      </c>
      <c r="U1388" s="140">
        <v>45341</v>
      </c>
      <c r="V1388" s="4" t="s">
        <v>1884</v>
      </c>
      <c r="W1388" s="4" t="s">
        <v>1954</v>
      </c>
      <c r="X1388" s="146" t="s">
        <v>70</v>
      </c>
      <c r="Y1388" s="140">
        <v>45371</v>
      </c>
      <c r="Z1388" s="4" t="s">
        <v>1885</v>
      </c>
      <c r="AA1388" s="4" t="s">
        <v>1886</v>
      </c>
      <c r="AB1388" s="141">
        <f t="shared" si="131"/>
        <v>500000000</v>
      </c>
      <c r="AC1388" s="142">
        <f t="shared" si="132"/>
        <v>0</v>
      </c>
      <c r="AD1388" s="4"/>
      <c r="AE1388" s="4" t="s">
        <v>2037</v>
      </c>
      <c r="AF1388" s="144" t="s">
        <v>8446</v>
      </c>
      <c r="AG1388" s="4"/>
      <c r="AH1388" s="4"/>
      <c r="AI1388" s="4"/>
      <c r="AJ1388" s="4"/>
      <c r="AK1388" s="4"/>
      <c r="AL1388" t="s">
        <v>2116</v>
      </c>
    </row>
    <row r="1389" spans="2:38">
      <c r="B1389" s="175" t="s">
        <v>5175</v>
      </c>
      <c r="C1389" s="174" t="s">
        <v>160</v>
      </c>
      <c r="D1389" s="4" t="s">
        <v>8442</v>
      </c>
      <c r="E1389" s="4" t="s">
        <v>1831</v>
      </c>
      <c r="F1389" s="4" t="s">
        <v>1060</v>
      </c>
      <c r="G1389" s="4" t="s">
        <v>8527</v>
      </c>
      <c r="H1389" s="4" t="s">
        <v>1459</v>
      </c>
      <c r="I1389" s="4" t="s">
        <v>1460</v>
      </c>
      <c r="J1389" s="4" t="s">
        <v>8528</v>
      </c>
      <c r="K1389" s="139">
        <v>828064320</v>
      </c>
      <c r="L1389" s="139">
        <v>828064320</v>
      </c>
      <c r="M1389" s="4" t="s">
        <v>5268</v>
      </c>
      <c r="N1389" s="4" t="s">
        <v>8529</v>
      </c>
      <c r="O1389" s="4" t="s">
        <v>5220</v>
      </c>
      <c r="P1389" s="186">
        <f t="shared" si="130"/>
        <v>828064320</v>
      </c>
      <c r="Q1389" s="186">
        <f t="shared" ref="Q1389:Q1413" si="135">K1389-P1389</f>
        <v>0</v>
      </c>
      <c r="R1389" s="4">
        <v>60</v>
      </c>
      <c r="S1389" s="4" t="s">
        <v>70</v>
      </c>
      <c r="T1389" s="4" t="s">
        <v>70</v>
      </c>
      <c r="U1389" s="140">
        <v>45341</v>
      </c>
      <c r="V1389" s="4" t="s">
        <v>1884</v>
      </c>
      <c r="W1389" s="4" t="s">
        <v>1954</v>
      </c>
      <c r="X1389" s="146" t="s">
        <v>70</v>
      </c>
      <c r="Y1389" s="140">
        <v>45371</v>
      </c>
      <c r="Z1389" s="4" t="s">
        <v>1885</v>
      </c>
      <c r="AA1389" s="4" t="s">
        <v>1886</v>
      </c>
      <c r="AB1389" s="141">
        <f t="shared" si="131"/>
        <v>828064320</v>
      </c>
      <c r="AC1389" s="142">
        <f t="shared" si="132"/>
        <v>0</v>
      </c>
      <c r="AD1389" s="4"/>
      <c r="AE1389" s="4" t="s">
        <v>2037</v>
      </c>
      <c r="AF1389" s="144" t="s">
        <v>8446</v>
      </c>
      <c r="AG1389" s="4"/>
      <c r="AH1389" s="4"/>
      <c r="AI1389" s="4"/>
      <c r="AJ1389" s="4"/>
      <c r="AK1389" s="4"/>
      <c r="AL1389" t="s">
        <v>2116</v>
      </c>
    </row>
    <row r="1390" spans="2:38">
      <c r="B1390" s="175" t="s">
        <v>5175</v>
      </c>
      <c r="C1390" s="174" t="s">
        <v>160</v>
      </c>
      <c r="D1390" s="4" t="s">
        <v>8442</v>
      </c>
      <c r="E1390" s="4" t="s">
        <v>1831</v>
      </c>
      <c r="F1390" s="4" t="s">
        <v>1060</v>
      </c>
      <c r="G1390" s="4" t="s">
        <v>8530</v>
      </c>
      <c r="H1390" s="4" t="s">
        <v>1459</v>
      </c>
      <c r="I1390" s="4" t="s">
        <v>1460</v>
      </c>
      <c r="J1390" s="4" t="s">
        <v>8531</v>
      </c>
      <c r="K1390" s="139">
        <v>300000000</v>
      </c>
      <c r="L1390" s="139">
        <v>300000000</v>
      </c>
      <c r="M1390" s="4" t="s">
        <v>5643</v>
      </c>
      <c r="N1390" s="4" t="s">
        <v>8532</v>
      </c>
      <c r="O1390" s="4" t="s">
        <v>3571</v>
      </c>
      <c r="P1390" s="186">
        <f t="shared" si="130"/>
        <v>300000000</v>
      </c>
      <c r="Q1390" s="186">
        <f t="shared" si="135"/>
        <v>0</v>
      </c>
      <c r="R1390" s="4">
        <v>60</v>
      </c>
      <c r="S1390" s="4" t="s">
        <v>70</v>
      </c>
      <c r="T1390" s="4" t="s">
        <v>70</v>
      </c>
      <c r="U1390" s="140">
        <v>45341</v>
      </c>
      <c r="V1390" s="4" t="s">
        <v>1884</v>
      </c>
      <c r="W1390" s="4" t="s">
        <v>1954</v>
      </c>
      <c r="X1390" s="146" t="s">
        <v>70</v>
      </c>
      <c r="Y1390" s="140">
        <v>45371</v>
      </c>
      <c r="Z1390" s="4" t="s">
        <v>1885</v>
      </c>
      <c r="AA1390" s="4" t="s">
        <v>1886</v>
      </c>
      <c r="AB1390" s="141">
        <f t="shared" si="131"/>
        <v>300000000</v>
      </c>
      <c r="AC1390" s="142">
        <f t="shared" si="132"/>
        <v>0</v>
      </c>
      <c r="AD1390" s="4"/>
      <c r="AE1390" s="4" t="s">
        <v>2037</v>
      </c>
      <c r="AF1390" s="144" t="s">
        <v>8446</v>
      </c>
      <c r="AG1390" s="4"/>
      <c r="AH1390" s="4"/>
      <c r="AI1390" s="4"/>
      <c r="AJ1390" s="4"/>
      <c r="AK1390" s="4"/>
      <c r="AL1390" t="s">
        <v>2116</v>
      </c>
    </row>
    <row r="1391" spans="2:38">
      <c r="B1391" s="175" t="s">
        <v>5175</v>
      </c>
      <c r="C1391" s="174" t="s">
        <v>160</v>
      </c>
      <c r="D1391" s="4" t="s">
        <v>8442</v>
      </c>
      <c r="E1391" s="4" t="s">
        <v>1831</v>
      </c>
      <c r="F1391" s="4" t="s">
        <v>1060</v>
      </c>
      <c r="G1391" s="4" t="s">
        <v>8533</v>
      </c>
      <c r="H1391" s="4" t="s">
        <v>1459</v>
      </c>
      <c r="I1391" s="4" t="s">
        <v>1460</v>
      </c>
      <c r="J1391" s="4" t="s">
        <v>8534</v>
      </c>
      <c r="K1391" s="139">
        <v>1311921000</v>
      </c>
      <c r="L1391" s="139">
        <v>1311921000</v>
      </c>
      <c r="M1391" s="4" t="s">
        <v>5643</v>
      </c>
      <c r="N1391" s="4" t="s">
        <v>8532</v>
      </c>
      <c r="O1391" s="4" t="s">
        <v>3571</v>
      </c>
      <c r="P1391" s="186">
        <f t="shared" si="130"/>
        <v>1311921000</v>
      </c>
      <c r="Q1391" s="186">
        <f t="shared" si="135"/>
        <v>0</v>
      </c>
      <c r="R1391" s="4">
        <v>60</v>
      </c>
      <c r="S1391" s="4" t="s">
        <v>70</v>
      </c>
      <c r="T1391" s="4" t="s">
        <v>70</v>
      </c>
      <c r="U1391" s="140">
        <v>45341</v>
      </c>
      <c r="V1391" s="4" t="s">
        <v>1884</v>
      </c>
      <c r="W1391" s="4" t="s">
        <v>1954</v>
      </c>
      <c r="X1391" s="146" t="s">
        <v>70</v>
      </c>
      <c r="Y1391" s="140">
        <v>45371</v>
      </c>
      <c r="Z1391" s="4" t="s">
        <v>1885</v>
      </c>
      <c r="AA1391" s="4" t="s">
        <v>1886</v>
      </c>
      <c r="AB1391" s="141">
        <f t="shared" si="131"/>
        <v>1311921000</v>
      </c>
      <c r="AC1391" s="142">
        <f t="shared" si="132"/>
        <v>0</v>
      </c>
      <c r="AD1391" s="4"/>
      <c r="AE1391" s="4" t="s">
        <v>2037</v>
      </c>
      <c r="AF1391" s="144" t="s">
        <v>8446</v>
      </c>
      <c r="AG1391" s="4"/>
      <c r="AH1391" s="4"/>
      <c r="AI1391" s="4"/>
      <c r="AJ1391" s="4"/>
      <c r="AK1391" s="4"/>
      <c r="AL1391" t="s">
        <v>2116</v>
      </c>
    </row>
    <row r="1392" spans="2:38">
      <c r="B1392" s="175" t="s">
        <v>5175</v>
      </c>
      <c r="C1392" s="174" t="s">
        <v>160</v>
      </c>
      <c r="D1392" s="4" t="s">
        <v>8442</v>
      </c>
      <c r="E1392" s="4" t="s">
        <v>1831</v>
      </c>
      <c r="F1392" s="4" t="s">
        <v>1060</v>
      </c>
      <c r="G1392" s="4" t="s">
        <v>8535</v>
      </c>
      <c r="H1392" s="4" t="s">
        <v>1459</v>
      </c>
      <c r="I1392" s="4" t="s">
        <v>1460</v>
      </c>
      <c r="J1392" s="4" t="s">
        <v>8536</v>
      </c>
      <c r="K1392" s="139">
        <v>618472000</v>
      </c>
      <c r="L1392" s="139">
        <v>618472000</v>
      </c>
      <c r="M1392" s="4" t="s">
        <v>6213</v>
      </c>
      <c r="N1392" s="4" t="s">
        <v>3822</v>
      </c>
      <c r="O1392" s="4" t="s">
        <v>2720</v>
      </c>
      <c r="P1392" s="186">
        <f t="shared" si="130"/>
        <v>618472000</v>
      </c>
      <c r="Q1392" s="186">
        <f t="shared" si="135"/>
        <v>0</v>
      </c>
      <c r="R1392" s="4">
        <v>60</v>
      </c>
      <c r="S1392" s="4" t="s">
        <v>70</v>
      </c>
      <c r="T1392" s="4" t="s">
        <v>70</v>
      </c>
      <c r="U1392" s="140">
        <v>45341</v>
      </c>
      <c r="V1392" s="4" t="s">
        <v>1884</v>
      </c>
      <c r="W1392" s="4" t="s">
        <v>1954</v>
      </c>
      <c r="X1392" s="146" t="s">
        <v>70</v>
      </c>
      <c r="Y1392" s="140">
        <v>45371</v>
      </c>
      <c r="Z1392" s="4" t="s">
        <v>1885</v>
      </c>
      <c r="AA1392" s="4" t="s">
        <v>1886</v>
      </c>
      <c r="AB1392" s="141">
        <f t="shared" si="131"/>
        <v>618472000</v>
      </c>
      <c r="AC1392" s="142">
        <f t="shared" si="132"/>
        <v>0</v>
      </c>
      <c r="AD1392" s="4"/>
      <c r="AE1392" s="4" t="s">
        <v>2037</v>
      </c>
      <c r="AF1392" s="144" t="s">
        <v>8446</v>
      </c>
      <c r="AG1392" s="4"/>
      <c r="AH1392" s="4"/>
      <c r="AI1392" s="4"/>
      <c r="AJ1392" s="4"/>
      <c r="AK1392" s="4"/>
      <c r="AL1392" t="s">
        <v>2116</v>
      </c>
    </row>
    <row r="1393" spans="2:38">
      <c r="B1393" s="175" t="s">
        <v>5175</v>
      </c>
      <c r="C1393" s="174" t="s">
        <v>160</v>
      </c>
      <c r="D1393" s="4" t="s">
        <v>8442</v>
      </c>
      <c r="E1393" s="4" t="s">
        <v>1831</v>
      </c>
      <c r="F1393" s="4" t="s">
        <v>1060</v>
      </c>
      <c r="G1393" s="4" t="s">
        <v>8537</v>
      </c>
      <c r="H1393" s="4" t="s">
        <v>1459</v>
      </c>
      <c r="I1393" s="4" t="s">
        <v>1460</v>
      </c>
      <c r="J1393" s="4" t="s">
        <v>8538</v>
      </c>
      <c r="K1393" s="139">
        <v>508446000</v>
      </c>
      <c r="L1393" s="139">
        <v>508446000</v>
      </c>
      <c r="M1393" s="4" t="s">
        <v>6213</v>
      </c>
      <c r="N1393" s="4" t="s">
        <v>3822</v>
      </c>
      <c r="O1393" s="4" t="s">
        <v>2720</v>
      </c>
      <c r="P1393" s="186">
        <f t="shared" si="130"/>
        <v>508446000</v>
      </c>
      <c r="Q1393" s="186">
        <f t="shared" si="135"/>
        <v>0</v>
      </c>
      <c r="R1393" s="4">
        <v>60</v>
      </c>
      <c r="S1393" s="4" t="s">
        <v>70</v>
      </c>
      <c r="T1393" s="4" t="s">
        <v>70</v>
      </c>
      <c r="U1393" s="140">
        <v>45341</v>
      </c>
      <c r="V1393" s="4" t="s">
        <v>1884</v>
      </c>
      <c r="W1393" s="4" t="s">
        <v>1954</v>
      </c>
      <c r="X1393" s="146" t="s">
        <v>70</v>
      </c>
      <c r="Y1393" s="140">
        <v>45371</v>
      </c>
      <c r="Z1393" s="4" t="s">
        <v>1885</v>
      </c>
      <c r="AA1393" s="4" t="s">
        <v>1886</v>
      </c>
      <c r="AB1393" s="141">
        <f t="shared" si="131"/>
        <v>508446000</v>
      </c>
      <c r="AC1393" s="142">
        <f t="shared" si="132"/>
        <v>0</v>
      </c>
      <c r="AD1393" s="4"/>
      <c r="AE1393" s="4" t="s">
        <v>2037</v>
      </c>
      <c r="AF1393" s="144" t="s">
        <v>8446</v>
      </c>
      <c r="AG1393" s="4"/>
      <c r="AH1393" s="4"/>
      <c r="AI1393" s="4"/>
      <c r="AJ1393" s="4"/>
      <c r="AK1393" s="4"/>
      <c r="AL1393" t="s">
        <v>2116</v>
      </c>
    </row>
    <row r="1394" spans="2:38">
      <c r="B1394" s="175" t="s">
        <v>5175</v>
      </c>
      <c r="C1394" s="174" t="s">
        <v>160</v>
      </c>
      <c r="D1394" s="4" t="s">
        <v>8442</v>
      </c>
      <c r="E1394" s="4" t="s">
        <v>1831</v>
      </c>
      <c r="F1394" s="4" t="s">
        <v>1060</v>
      </c>
      <c r="G1394" s="4" t="s">
        <v>8539</v>
      </c>
      <c r="H1394" s="4" t="s">
        <v>1459</v>
      </c>
      <c r="I1394" s="4" t="s">
        <v>1460</v>
      </c>
      <c r="J1394" s="4" t="s">
        <v>8540</v>
      </c>
      <c r="K1394" s="139">
        <v>650000000</v>
      </c>
      <c r="L1394" s="139">
        <v>650000000</v>
      </c>
      <c r="M1394" s="4" t="s">
        <v>6213</v>
      </c>
      <c r="N1394" s="4" t="s">
        <v>4435</v>
      </c>
      <c r="O1394" s="4" t="s">
        <v>2757</v>
      </c>
      <c r="P1394" s="186">
        <f t="shared" si="130"/>
        <v>650000000</v>
      </c>
      <c r="Q1394" s="186">
        <f t="shared" si="135"/>
        <v>0</v>
      </c>
      <c r="R1394" s="4">
        <v>60</v>
      </c>
      <c r="S1394" s="4" t="s">
        <v>70</v>
      </c>
      <c r="T1394" s="4" t="s">
        <v>70</v>
      </c>
      <c r="U1394" s="140">
        <v>45341</v>
      </c>
      <c r="V1394" s="4" t="s">
        <v>1884</v>
      </c>
      <c r="W1394" s="4" t="s">
        <v>1954</v>
      </c>
      <c r="X1394" s="146" t="s">
        <v>70</v>
      </c>
      <c r="Y1394" s="140">
        <v>45371</v>
      </c>
      <c r="Z1394" s="4" t="s">
        <v>1885</v>
      </c>
      <c r="AA1394" s="4" t="s">
        <v>1886</v>
      </c>
      <c r="AB1394" s="141">
        <f t="shared" si="131"/>
        <v>650000000</v>
      </c>
      <c r="AC1394" s="142">
        <f t="shared" si="132"/>
        <v>0</v>
      </c>
      <c r="AD1394" s="4"/>
      <c r="AE1394" s="4" t="s">
        <v>2037</v>
      </c>
      <c r="AF1394" s="144" t="s">
        <v>8446</v>
      </c>
      <c r="AG1394" s="4"/>
      <c r="AH1394" s="4"/>
      <c r="AI1394" s="4"/>
      <c r="AJ1394" s="4"/>
      <c r="AK1394" s="4"/>
      <c r="AL1394" t="s">
        <v>2116</v>
      </c>
    </row>
    <row r="1395" spans="2:38">
      <c r="B1395" s="175" t="s">
        <v>5175</v>
      </c>
      <c r="C1395" s="174" t="s">
        <v>160</v>
      </c>
      <c r="D1395" s="4" t="s">
        <v>8442</v>
      </c>
      <c r="E1395" s="4" t="s">
        <v>1831</v>
      </c>
      <c r="F1395" s="4" t="s">
        <v>1060</v>
      </c>
      <c r="G1395" s="4" t="s">
        <v>8541</v>
      </c>
      <c r="H1395" s="4" t="s">
        <v>1459</v>
      </c>
      <c r="I1395" s="258" t="s">
        <v>1460</v>
      </c>
      <c r="J1395" s="4" t="s">
        <v>8542</v>
      </c>
      <c r="K1395" s="139">
        <v>808000000</v>
      </c>
      <c r="L1395" s="139">
        <v>808000000</v>
      </c>
      <c r="M1395" s="4" t="s">
        <v>6213</v>
      </c>
      <c r="N1395" s="4" t="s">
        <v>4435</v>
      </c>
      <c r="O1395" s="4" t="s">
        <v>2757</v>
      </c>
      <c r="P1395" s="186">
        <f t="shared" si="130"/>
        <v>808000000</v>
      </c>
      <c r="Q1395" s="186">
        <f t="shared" si="135"/>
        <v>0</v>
      </c>
      <c r="R1395" s="4">
        <v>60</v>
      </c>
      <c r="S1395" s="4" t="s">
        <v>70</v>
      </c>
      <c r="T1395" s="4" t="s">
        <v>70</v>
      </c>
      <c r="U1395" s="140">
        <v>45341</v>
      </c>
      <c r="V1395" s="4" t="s">
        <v>1884</v>
      </c>
      <c r="W1395" s="4" t="s">
        <v>1954</v>
      </c>
      <c r="X1395" s="146" t="s">
        <v>70</v>
      </c>
      <c r="Y1395" s="140">
        <v>45371</v>
      </c>
      <c r="Z1395" s="4" t="s">
        <v>1885</v>
      </c>
      <c r="AA1395" s="4" t="s">
        <v>1886</v>
      </c>
      <c r="AB1395" s="141">
        <f t="shared" si="131"/>
        <v>808000000</v>
      </c>
      <c r="AC1395" s="142">
        <f t="shared" si="132"/>
        <v>0</v>
      </c>
      <c r="AD1395" s="4"/>
      <c r="AE1395" s="4" t="s">
        <v>2037</v>
      </c>
      <c r="AF1395" s="144" t="s">
        <v>8446</v>
      </c>
      <c r="AG1395" s="4"/>
      <c r="AH1395" s="4"/>
      <c r="AI1395" s="4"/>
      <c r="AJ1395" s="4"/>
      <c r="AK1395" s="4"/>
      <c r="AL1395" t="s">
        <v>2116</v>
      </c>
    </row>
    <row r="1396" spans="2:38">
      <c r="B1396" s="175" t="s">
        <v>5175</v>
      </c>
      <c r="C1396" s="174" t="s">
        <v>160</v>
      </c>
      <c r="D1396" s="4" t="s">
        <v>8442</v>
      </c>
      <c r="E1396" s="4" t="s">
        <v>1831</v>
      </c>
      <c r="F1396" s="4" t="s">
        <v>1060</v>
      </c>
      <c r="G1396" s="4" t="s">
        <v>8543</v>
      </c>
      <c r="H1396" s="4" t="s">
        <v>1459</v>
      </c>
      <c r="I1396" s="4" t="s">
        <v>1460</v>
      </c>
      <c r="J1396" s="4" t="s">
        <v>8544</v>
      </c>
      <c r="K1396" s="139">
        <v>1042000000</v>
      </c>
      <c r="L1396" s="139">
        <v>1042000000</v>
      </c>
      <c r="M1396" s="4" t="s">
        <v>6213</v>
      </c>
      <c r="N1396" s="4" t="s">
        <v>8545</v>
      </c>
      <c r="O1396" s="4" t="s">
        <v>3611</v>
      </c>
      <c r="P1396" s="186">
        <f t="shared" si="130"/>
        <v>1042000000</v>
      </c>
      <c r="Q1396" s="186">
        <f t="shared" si="135"/>
        <v>0</v>
      </c>
      <c r="R1396" s="4">
        <v>60</v>
      </c>
      <c r="S1396" s="4" t="s">
        <v>70</v>
      </c>
      <c r="T1396" s="4" t="s">
        <v>70</v>
      </c>
      <c r="U1396" s="140">
        <v>45341</v>
      </c>
      <c r="V1396" s="4" t="s">
        <v>1884</v>
      </c>
      <c r="W1396" s="4" t="s">
        <v>1954</v>
      </c>
      <c r="X1396" s="146" t="s">
        <v>70</v>
      </c>
      <c r="Y1396" s="140">
        <v>45371</v>
      </c>
      <c r="Z1396" s="4" t="s">
        <v>1885</v>
      </c>
      <c r="AA1396" s="4" t="s">
        <v>1886</v>
      </c>
      <c r="AB1396" s="141">
        <f t="shared" si="131"/>
        <v>1042000000</v>
      </c>
      <c r="AC1396" s="142">
        <f t="shared" si="132"/>
        <v>0</v>
      </c>
      <c r="AD1396" s="4"/>
      <c r="AE1396" s="4" t="s">
        <v>2037</v>
      </c>
      <c r="AF1396" s="144" t="s">
        <v>8446</v>
      </c>
      <c r="AG1396" s="4"/>
      <c r="AH1396" s="4"/>
      <c r="AI1396" s="4"/>
      <c r="AJ1396" s="4"/>
      <c r="AK1396" s="4"/>
      <c r="AL1396" t="s">
        <v>2116</v>
      </c>
    </row>
    <row r="1397" spans="2:38">
      <c r="B1397" s="175" t="s">
        <v>5175</v>
      </c>
      <c r="C1397" s="174" t="s">
        <v>160</v>
      </c>
      <c r="D1397" s="4" t="s">
        <v>8442</v>
      </c>
      <c r="E1397" s="4" t="s">
        <v>1831</v>
      </c>
      <c r="F1397" s="4" t="s">
        <v>1060</v>
      </c>
      <c r="G1397" s="4" t="s">
        <v>8546</v>
      </c>
      <c r="H1397" s="4" t="s">
        <v>1459</v>
      </c>
      <c r="I1397" s="4" t="s">
        <v>1460</v>
      </c>
      <c r="J1397" s="4" t="s">
        <v>8547</v>
      </c>
      <c r="K1397" s="139">
        <v>550000000</v>
      </c>
      <c r="L1397" s="139">
        <v>550000000</v>
      </c>
      <c r="M1397" s="4" t="s">
        <v>6213</v>
      </c>
      <c r="N1397" s="4" t="s">
        <v>8545</v>
      </c>
      <c r="O1397" s="4" t="s">
        <v>3611</v>
      </c>
      <c r="P1397" s="186">
        <f t="shared" si="130"/>
        <v>550000000</v>
      </c>
      <c r="Q1397" s="186">
        <f t="shared" si="135"/>
        <v>0</v>
      </c>
      <c r="R1397" s="4">
        <v>60</v>
      </c>
      <c r="S1397" s="4" t="s">
        <v>70</v>
      </c>
      <c r="T1397" s="4" t="s">
        <v>70</v>
      </c>
      <c r="U1397" s="140">
        <v>45341</v>
      </c>
      <c r="V1397" s="4" t="s">
        <v>1884</v>
      </c>
      <c r="W1397" s="4" t="s">
        <v>1954</v>
      </c>
      <c r="X1397" s="146" t="s">
        <v>70</v>
      </c>
      <c r="Y1397" s="140">
        <v>45371</v>
      </c>
      <c r="Z1397" s="4" t="s">
        <v>1885</v>
      </c>
      <c r="AA1397" s="4" t="s">
        <v>1886</v>
      </c>
      <c r="AB1397" s="141">
        <f t="shared" si="131"/>
        <v>550000000</v>
      </c>
      <c r="AC1397" s="142">
        <f t="shared" si="132"/>
        <v>0</v>
      </c>
      <c r="AD1397" s="4"/>
      <c r="AE1397" s="4" t="s">
        <v>2037</v>
      </c>
      <c r="AF1397" s="144" t="s">
        <v>8446</v>
      </c>
      <c r="AG1397" s="4"/>
      <c r="AH1397" s="4"/>
      <c r="AI1397" s="4"/>
      <c r="AJ1397" s="4"/>
      <c r="AK1397" s="4"/>
      <c r="AL1397" t="s">
        <v>2116</v>
      </c>
    </row>
    <row r="1398" spans="2:38">
      <c r="B1398" s="175" t="s">
        <v>5175</v>
      </c>
      <c r="C1398" s="174" t="s">
        <v>160</v>
      </c>
      <c r="D1398" s="4" t="s">
        <v>8442</v>
      </c>
      <c r="E1398" s="4" t="s">
        <v>1831</v>
      </c>
      <c r="F1398" s="4" t="s">
        <v>1060</v>
      </c>
      <c r="G1398" s="4" t="s">
        <v>8548</v>
      </c>
      <c r="H1398" s="4" t="s">
        <v>1459</v>
      </c>
      <c r="I1398" s="4" t="s">
        <v>1460</v>
      </c>
      <c r="J1398" s="4" t="s">
        <v>8549</v>
      </c>
      <c r="K1398" s="139">
        <v>850000000</v>
      </c>
      <c r="L1398" s="139">
        <v>850000000</v>
      </c>
      <c r="M1398" s="4" t="s">
        <v>6213</v>
      </c>
      <c r="N1398" s="4" t="s">
        <v>2724</v>
      </c>
      <c r="O1398" s="4" t="s">
        <v>3580</v>
      </c>
      <c r="P1398" s="186">
        <f t="shared" si="130"/>
        <v>850000000</v>
      </c>
      <c r="Q1398" s="186">
        <f t="shared" si="135"/>
        <v>0</v>
      </c>
      <c r="R1398" s="4">
        <v>60</v>
      </c>
      <c r="S1398" s="4" t="s">
        <v>70</v>
      </c>
      <c r="T1398" s="4" t="s">
        <v>70</v>
      </c>
      <c r="U1398" s="140">
        <v>45341</v>
      </c>
      <c r="V1398" s="4" t="s">
        <v>1884</v>
      </c>
      <c r="W1398" s="4" t="s">
        <v>1954</v>
      </c>
      <c r="X1398" s="146" t="s">
        <v>70</v>
      </c>
      <c r="Y1398" s="140">
        <v>45371</v>
      </c>
      <c r="Z1398" s="4" t="s">
        <v>1885</v>
      </c>
      <c r="AA1398" s="4" t="s">
        <v>1886</v>
      </c>
      <c r="AB1398" s="141">
        <f t="shared" si="131"/>
        <v>850000000</v>
      </c>
      <c r="AC1398" s="142">
        <f t="shared" si="132"/>
        <v>0</v>
      </c>
      <c r="AD1398" s="4"/>
      <c r="AE1398" s="4" t="s">
        <v>2037</v>
      </c>
      <c r="AF1398" s="144" t="s">
        <v>8446</v>
      </c>
      <c r="AG1398" s="4"/>
      <c r="AH1398" s="4"/>
      <c r="AI1398" s="4"/>
      <c r="AJ1398" s="4"/>
      <c r="AK1398" s="4"/>
      <c r="AL1398" t="s">
        <v>2116</v>
      </c>
    </row>
    <row r="1399" spans="2:38">
      <c r="B1399" s="175" t="s">
        <v>5175</v>
      </c>
      <c r="C1399" s="174" t="s">
        <v>160</v>
      </c>
      <c r="D1399" s="4" t="s">
        <v>8442</v>
      </c>
      <c r="E1399" s="4" t="s">
        <v>1831</v>
      </c>
      <c r="F1399" s="4" t="s">
        <v>1060</v>
      </c>
      <c r="G1399" s="4" t="s">
        <v>8550</v>
      </c>
      <c r="H1399" s="4" t="s">
        <v>1459</v>
      </c>
      <c r="I1399" s="4" t="s">
        <v>1460</v>
      </c>
      <c r="J1399" s="4" t="s">
        <v>8551</v>
      </c>
      <c r="K1399" s="139">
        <v>1800272400</v>
      </c>
      <c r="L1399" s="139">
        <v>1800272400</v>
      </c>
      <c r="M1399" s="4" t="s">
        <v>5643</v>
      </c>
      <c r="N1399" s="4" t="s">
        <v>4496</v>
      </c>
      <c r="O1399" s="4" t="s">
        <v>2887</v>
      </c>
      <c r="P1399" s="186">
        <f t="shared" si="130"/>
        <v>1800272400</v>
      </c>
      <c r="Q1399" s="186">
        <f t="shared" si="135"/>
        <v>0</v>
      </c>
      <c r="R1399" s="4">
        <v>60</v>
      </c>
      <c r="S1399" s="4" t="s">
        <v>70</v>
      </c>
      <c r="T1399" s="4" t="s">
        <v>70</v>
      </c>
      <c r="U1399" s="140">
        <v>45341</v>
      </c>
      <c r="V1399" s="4" t="s">
        <v>1884</v>
      </c>
      <c r="W1399" s="4" t="s">
        <v>1954</v>
      </c>
      <c r="X1399" s="146" t="s">
        <v>70</v>
      </c>
      <c r="Y1399" s="140">
        <v>45371</v>
      </c>
      <c r="Z1399" s="4" t="s">
        <v>1885</v>
      </c>
      <c r="AA1399" s="4" t="s">
        <v>1886</v>
      </c>
      <c r="AB1399" s="141">
        <f t="shared" si="131"/>
        <v>1800272400</v>
      </c>
      <c r="AC1399" s="142">
        <f t="shared" si="132"/>
        <v>0</v>
      </c>
      <c r="AD1399" s="4"/>
      <c r="AE1399" s="4" t="s">
        <v>2037</v>
      </c>
      <c r="AF1399" s="144" t="s">
        <v>8446</v>
      </c>
      <c r="AG1399" s="4"/>
      <c r="AH1399" s="4"/>
      <c r="AI1399" s="4"/>
      <c r="AJ1399" s="4"/>
      <c r="AK1399" s="4"/>
      <c r="AL1399" t="s">
        <v>2116</v>
      </c>
    </row>
    <row r="1400" spans="2:38">
      <c r="B1400" s="175" t="s">
        <v>5175</v>
      </c>
      <c r="C1400" s="174" t="s">
        <v>160</v>
      </c>
      <c r="D1400" s="4" t="s">
        <v>8442</v>
      </c>
      <c r="E1400" s="4" t="s">
        <v>1831</v>
      </c>
      <c r="F1400" s="4" t="s">
        <v>1060</v>
      </c>
      <c r="G1400" s="4" t="s">
        <v>8552</v>
      </c>
      <c r="H1400" s="4" t="s">
        <v>1459</v>
      </c>
      <c r="I1400" s="4" t="s">
        <v>1460</v>
      </c>
      <c r="J1400" s="4" t="s">
        <v>8553</v>
      </c>
      <c r="K1400" s="139">
        <v>1802591606</v>
      </c>
      <c r="L1400" s="139">
        <v>1802591606</v>
      </c>
      <c r="M1400" s="4" t="s">
        <v>5643</v>
      </c>
      <c r="N1400" s="4" t="s">
        <v>3666</v>
      </c>
      <c r="O1400" s="4" t="s">
        <v>4121</v>
      </c>
      <c r="P1400" s="186">
        <f t="shared" si="130"/>
        <v>1802591606</v>
      </c>
      <c r="Q1400" s="186">
        <f t="shared" si="135"/>
        <v>0</v>
      </c>
      <c r="R1400" s="4">
        <v>60</v>
      </c>
      <c r="S1400" s="4" t="s">
        <v>70</v>
      </c>
      <c r="T1400" s="4" t="s">
        <v>70</v>
      </c>
      <c r="U1400" s="140">
        <v>45341</v>
      </c>
      <c r="V1400" s="4" t="s">
        <v>1884</v>
      </c>
      <c r="W1400" s="4" t="s">
        <v>1954</v>
      </c>
      <c r="X1400" s="146" t="s">
        <v>70</v>
      </c>
      <c r="Y1400" s="140">
        <v>45371</v>
      </c>
      <c r="Z1400" s="4" t="s">
        <v>1885</v>
      </c>
      <c r="AA1400" s="4" t="s">
        <v>1886</v>
      </c>
      <c r="AB1400" s="141">
        <f t="shared" si="131"/>
        <v>1802591606</v>
      </c>
      <c r="AC1400" s="142">
        <f t="shared" si="132"/>
        <v>0</v>
      </c>
      <c r="AD1400" s="4"/>
      <c r="AE1400" s="4" t="s">
        <v>2037</v>
      </c>
      <c r="AF1400" s="144" t="s">
        <v>8446</v>
      </c>
      <c r="AG1400" s="4"/>
      <c r="AH1400" s="4"/>
      <c r="AI1400" s="4"/>
      <c r="AJ1400" s="4"/>
      <c r="AK1400" s="4"/>
      <c r="AL1400" t="s">
        <v>2116</v>
      </c>
    </row>
    <row r="1401" spans="2:38">
      <c r="B1401" s="175" t="s">
        <v>5175</v>
      </c>
      <c r="C1401" s="174" t="s">
        <v>160</v>
      </c>
      <c r="D1401" s="4" t="s">
        <v>8442</v>
      </c>
      <c r="E1401" s="4" t="s">
        <v>1831</v>
      </c>
      <c r="F1401" s="4" t="s">
        <v>1060</v>
      </c>
      <c r="G1401" s="4" t="s">
        <v>8554</v>
      </c>
      <c r="H1401" s="4" t="s">
        <v>1459</v>
      </c>
      <c r="I1401" s="4" t="s">
        <v>1460</v>
      </c>
      <c r="J1401" s="4" t="s">
        <v>8555</v>
      </c>
      <c r="K1401" s="139">
        <v>1831098963</v>
      </c>
      <c r="L1401" s="139">
        <v>1831098963</v>
      </c>
      <c r="M1401" s="4" t="s">
        <v>5643</v>
      </c>
      <c r="N1401" s="4" t="s">
        <v>3672</v>
      </c>
      <c r="O1401" s="4" t="s">
        <v>4613</v>
      </c>
      <c r="P1401" s="186">
        <f t="shared" si="130"/>
        <v>1831098963</v>
      </c>
      <c r="Q1401" s="186">
        <f t="shared" si="135"/>
        <v>0</v>
      </c>
      <c r="R1401" s="4">
        <v>60</v>
      </c>
      <c r="S1401" s="4" t="s">
        <v>70</v>
      </c>
      <c r="T1401" s="4" t="s">
        <v>70</v>
      </c>
      <c r="U1401" s="140">
        <v>45341</v>
      </c>
      <c r="V1401" s="4" t="s">
        <v>1884</v>
      </c>
      <c r="W1401" s="4" t="s">
        <v>1954</v>
      </c>
      <c r="X1401" s="146" t="s">
        <v>70</v>
      </c>
      <c r="Y1401" s="140">
        <v>45371</v>
      </c>
      <c r="Z1401" s="4" t="s">
        <v>1885</v>
      </c>
      <c r="AA1401" s="4" t="s">
        <v>1886</v>
      </c>
      <c r="AB1401" s="141">
        <f t="shared" si="131"/>
        <v>1831098963</v>
      </c>
      <c r="AC1401" s="142">
        <f t="shared" si="132"/>
        <v>0</v>
      </c>
      <c r="AD1401" s="4"/>
      <c r="AE1401" s="4" t="s">
        <v>2037</v>
      </c>
      <c r="AF1401" s="144" t="s">
        <v>8446</v>
      </c>
      <c r="AG1401" s="4"/>
      <c r="AH1401" s="4"/>
      <c r="AI1401" s="4"/>
      <c r="AJ1401" s="4"/>
      <c r="AK1401" s="4"/>
      <c r="AL1401" t="s">
        <v>2116</v>
      </c>
    </row>
    <row r="1402" spans="2:38">
      <c r="B1402" s="175" t="s">
        <v>5175</v>
      </c>
      <c r="C1402" s="174" t="s">
        <v>160</v>
      </c>
      <c r="D1402" s="4" t="s">
        <v>8442</v>
      </c>
      <c r="E1402" s="4" t="s">
        <v>1831</v>
      </c>
      <c r="F1402" s="4" t="s">
        <v>1060</v>
      </c>
      <c r="G1402" s="4" t="s">
        <v>8556</v>
      </c>
      <c r="H1402" s="4" t="s">
        <v>1459</v>
      </c>
      <c r="I1402" s="4" t="s">
        <v>1460</v>
      </c>
      <c r="J1402" s="4" t="s">
        <v>8557</v>
      </c>
      <c r="K1402" s="139">
        <v>800000000</v>
      </c>
      <c r="L1402" s="139">
        <v>800000000</v>
      </c>
      <c r="M1402" s="4" t="s">
        <v>5929</v>
      </c>
      <c r="N1402" s="4" t="s">
        <v>2462</v>
      </c>
      <c r="O1402" s="4" t="s">
        <v>3385</v>
      </c>
      <c r="P1402" s="186">
        <f t="shared" si="130"/>
        <v>800000000</v>
      </c>
      <c r="Q1402" s="186">
        <f t="shared" si="135"/>
        <v>0</v>
      </c>
      <c r="R1402" s="4">
        <v>60</v>
      </c>
      <c r="S1402" s="4" t="s">
        <v>70</v>
      </c>
      <c r="T1402" s="4" t="s">
        <v>70</v>
      </c>
      <c r="U1402" s="140">
        <v>45341</v>
      </c>
      <c r="V1402" s="4" t="s">
        <v>1884</v>
      </c>
      <c r="W1402" s="4" t="s">
        <v>1954</v>
      </c>
      <c r="X1402" s="146" t="s">
        <v>70</v>
      </c>
      <c r="Y1402" s="140">
        <v>45371</v>
      </c>
      <c r="Z1402" s="4" t="s">
        <v>1885</v>
      </c>
      <c r="AA1402" s="4" t="s">
        <v>1886</v>
      </c>
      <c r="AB1402" s="141">
        <f t="shared" si="131"/>
        <v>800000000</v>
      </c>
      <c r="AC1402" s="142">
        <f t="shared" si="132"/>
        <v>0</v>
      </c>
      <c r="AD1402" s="4"/>
      <c r="AE1402" s="4" t="s">
        <v>2037</v>
      </c>
      <c r="AF1402" s="144" t="s">
        <v>8446</v>
      </c>
      <c r="AG1402" s="4"/>
      <c r="AH1402" s="4"/>
      <c r="AI1402" s="4"/>
      <c r="AJ1402" s="4"/>
      <c r="AK1402" s="4"/>
      <c r="AL1402" t="s">
        <v>2116</v>
      </c>
    </row>
    <row r="1403" spans="2:38">
      <c r="B1403" s="175" t="s">
        <v>5175</v>
      </c>
      <c r="C1403" s="174" t="s">
        <v>160</v>
      </c>
      <c r="D1403" s="4" t="s">
        <v>8442</v>
      </c>
      <c r="E1403" s="4" t="s">
        <v>1831</v>
      </c>
      <c r="F1403" s="4" t="s">
        <v>1060</v>
      </c>
      <c r="G1403" s="4" t="s">
        <v>8558</v>
      </c>
      <c r="H1403" s="4" t="s">
        <v>1459</v>
      </c>
      <c r="I1403" s="4" t="s">
        <v>1460</v>
      </c>
      <c r="J1403" s="4" t="s">
        <v>8559</v>
      </c>
      <c r="K1403" s="139">
        <v>436641267</v>
      </c>
      <c r="L1403" s="139">
        <v>436641267</v>
      </c>
      <c r="M1403" s="4" t="s">
        <v>5929</v>
      </c>
      <c r="N1403" s="4" t="s">
        <v>2462</v>
      </c>
      <c r="O1403" s="4" t="s">
        <v>3385</v>
      </c>
      <c r="P1403" s="186">
        <f t="shared" si="130"/>
        <v>436641267</v>
      </c>
      <c r="Q1403" s="186">
        <f t="shared" si="135"/>
        <v>0</v>
      </c>
      <c r="R1403" s="4">
        <v>60</v>
      </c>
      <c r="S1403" s="4" t="s">
        <v>70</v>
      </c>
      <c r="T1403" s="4" t="s">
        <v>70</v>
      </c>
      <c r="U1403" s="140">
        <v>45341</v>
      </c>
      <c r="V1403" s="4" t="s">
        <v>1884</v>
      </c>
      <c r="W1403" s="4" t="s">
        <v>1954</v>
      </c>
      <c r="X1403" s="146" t="s">
        <v>70</v>
      </c>
      <c r="Y1403" s="140">
        <v>45371</v>
      </c>
      <c r="Z1403" s="4" t="s">
        <v>1885</v>
      </c>
      <c r="AA1403" s="4" t="s">
        <v>1886</v>
      </c>
      <c r="AB1403" s="141">
        <f t="shared" si="131"/>
        <v>436641267</v>
      </c>
      <c r="AC1403" s="142">
        <f t="shared" si="132"/>
        <v>0</v>
      </c>
      <c r="AD1403" s="4"/>
      <c r="AE1403" s="4" t="s">
        <v>2037</v>
      </c>
      <c r="AF1403" s="144" t="s">
        <v>8446</v>
      </c>
      <c r="AG1403" s="4"/>
      <c r="AH1403" s="4"/>
      <c r="AI1403" s="4"/>
      <c r="AJ1403" s="4"/>
      <c r="AK1403" s="4"/>
      <c r="AL1403" t="s">
        <v>2116</v>
      </c>
    </row>
    <row r="1404" spans="2:38">
      <c r="B1404" s="175" t="s">
        <v>5175</v>
      </c>
      <c r="C1404" s="174" t="s">
        <v>160</v>
      </c>
      <c r="D1404" s="4" t="s">
        <v>8442</v>
      </c>
      <c r="E1404" s="4" t="s">
        <v>1831</v>
      </c>
      <c r="F1404" s="4" t="s">
        <v>1060</v>
      </c>
      <c r="G1404" s="4" t="s">
        <v>8560</v>
      </c>
      <c r="H1404" s="4" t="s">
        <v>1459</v>
      </c>
      <c r="I1404" s="4" t="s">
        <v>1460</v>
      </c>
      <c r="J1404" s="4" t="s">
        <v>8561</v>
      </c>
      <c r="K1404" s="139">
        <v>1000000000</v>
      </c>
      <c r="L1404" s="139">
        <v>1000000000</v>
      </c>
      <c r="M1404" s="4" t="s">
        <v>5929</v>
      </c>
      <c r="N1404" s="4" t="s">
        <v>3834</v>
      </c>
      <c r="O1404" s="4" t="s">
        <v>6580</v>
      </c>
      <c r="P1404" s="186">
        <f t="shared" si="130"/>
        <v>1000000000</v>
      </c>
      <c r="Q1404" s="186">
        <f t="shared" si="135"/>
        <v>0</v>
      </c>
      <c r="R1404" s="4">
        <v>60</v>
      </c>
      <c r="S1404" s="4" t="s">
        <v>70</v>
      </c>
      <c r="T1404" s="4" t="s">
        <v>70</v>
      </c>
      <c r="U1404" s="140">
        <v>45341</v>
      </c>
      <c r="V1404" s="4" t="s">
        <v>1884</v>
      </c>
      <c r="W1404" s="4" t="s">
        <v>1954</v>
      </c>
      <c r="X1404" s="146" t="s">
        <v>70</v>
      </c>
      <c r="Y1404" s="140">
        <v>45371</v>
      </c>
      <c r="Z1404" s="4" t="s">
        <v>1885</v>
      </c>
      <c r="AA1404" s="4" t="s">
        <v>1886</v>
      </c>
      <c r="AB1404" s="141">
        <f t="shared" si="131"/>
        <v>1000000000</v>
      </c>
      <c r="AC1404" s="142">
        <f t="shared" si="132"/>
        <v>0</v>
      </c>
      <c r="AD1404" s="4"/>
      <c r="AE1404" s="4" t="s">
        <v>2037</v>
      </c>
      <c r="AF1404" s="144" t="s">
        <v>8446</v>
      </c>
      <c r="AG1404" s="4"/>
      <c r="AH1404" s="4"/>
      <c r="AI1404" s="4"/>
      <c r="AJ1404" s="4"/>
      <c r="AK1404" s="4"/>
      <c r="AL1404" t="s">
        <v>2116</v>
      </c>
    </row>
    <row r="1405" spans="2:38">
      <c r="B1405" s="175" t="s">
        <v>5175</v>
      </c>
      <c r="C1405" s="174" t="s">
        <v>160</v>
      </c>
      <c r="D1405" s="4" t="s">
        <v>8442</v>
      </c>
      <c r="E1405" s="4" t="s">
        <v>1831</v>
      </c>
      <c r="F1405" s="4" t="s">
        <v>1060</v>
      </c>
      <c r="G1405" s="4" t="s">
        <v>8562</v>
      </c>
      <c r="H1405" s="4" t="s">
        <v>1459</v>
      </c>
      <c r="I1405" s="4" t="s">
        <v>1460</v>
      </c>
      <c r="J1405" s="4" t="s">
        <v>8563</v>
      </c>
      <c r="K1405" s="139">
        <v>1480001381</v>
      </c>
      <c r="L1405" s="139">
        <v>1480001381</v>
      </c>
      <c r="M1405" s="4" t="s">
        <v>7021</v>
      </c>
      <c r="N1405" s="4" t="s">
        <v>8564</v>
      </c>
      <c r="O1405" s="4" t="s">
        <v>4479</v>
      </c>
      <c r="P1405" s="186">
        <f t="shared" si="130"/>
        <v>1480001381</v>
      </c>
      <c r="Q1405" s="186">
        <f t="shared" si="135"/>
        <v>0</v>
      </c>
      <c r="R1405" s="4">
        <v>60</v>
      </c>
      <c r="S1405" s="4" t="s">
        <v>70</v>
      </c>
      <c r="T1405" s="4" t="s">
        <v>70</v>
      </c>
      <c r="U1405" s="140">
        <v>45341</v>
      </c>
      <c r="V1405" s="4" t="s">
        <v>1884</v>
      </c>
      <c r="W1405" s="4" t="s">
        <v>1954</v>
      </c>
      <c r="X1405" s="146" t="s">
        <v>70</v>
      </c>
      <c r="Y1405" s="140">
        <v>45371</v>
      </c>
      <c r="Z1405" s="4" t="s">
        <v>1885</v>
      </c>
      <c r="AA1405" s="4" t="s">
        <v>1886</v>
      </c>
      <c r="AB1405" s="141">
        <f t="shared" si="131"/>
        <v>1480001381</v>
      </c>
      <c r="AC1405" s="142">
        <f t="shared" si="132"/>
        <v>0</v>
      </c>
      <c r="AD1405" s="4"/>
      <c r="AE1405" s="4" t="s">
        <v>2037</v>
      </c>
      <c r="AF1405" s="144" t="s">
        <v>8446</v>
      </c>
      <c r="AG1405" s="4"/>
      <c r="AH1405" s="4"/>
      <c r="AI1405" s="4"/>
      <c r="AJ1405" s="4"/>
      <c r="AK1405" s="4"/>
      <c r="AL1405" t="s">
        <v>2116</v>
      </c>
    </row>
    <row r="1406" spans="2:38">
      <c r="B1406" s="175" t="s">
        <v>5175</v>
      </c>
      <c r="C1406" s="174" t="s">
        <v>160</v>
      </c>
      <c r="D1406" s="4" t="s">
        <v>8442</v>
      </c>
      <c r="E1406" s="4" t="s">
        <v>1831</v>
      </c>
      <c r="F1406" s="4" t="s">
        <v>1060</v>
      </c>
      <c r="G1406" s="4" t="s">
        <v>8565</v>
      </c>
      <c r="H1406" s="4" t="s">
        <v>1459</v>
      </c>
      <c r="I1406" s="4" t="s">
        <v>1460</v>
      </c>
      <c r="J1406" s="4" t="s">
        <v>8566</v>
      </c>
      <c r="K1406" s="139">
        <v>624531200</v>
      </c>
      <c r="L1406" s="139">
        <v>624531200</v>
      </c>
      <c r="M1406" s="4" t="s">
        <v>7021</v>
      </c>
      <c r="N1406" s="4" t="s">
        <v>8567</v>
      </c>
      <c r="O1406" s="4" t="s">
        <v>4531</v>
      </c>
      <c r="P1406" s="186">
        <f t="shared" si="130"/>
        <v>624531200</v>
      </c>
      <c r="Q1406" s="186">
        <f t="shared" si="135"/>
        <v>0</v>
      </c>
      <c r="R1406" s="4">
        <v>60</v>
      </c>
      <c r="S1406" s="4" t="s">
        <v>70</v>
      </c>
      <c r="T1406" s="4" t="s">
        <v>70</v>
      </c>
      <c r="U1406" s="140">
        <v>45341</v>
      </c>
      <c r="V1406" s="4" t="s">
        <v>1884</v>
      </c>
      <c r="W1406" s="4" t="s">
        <v>1954</v>
      </c>
      <c r="X1406" s="146" t="s">
        <v>70</v>
      </c>
      <c r="Y1406" s="140">
        <v>45371</v>
      </c>
      <c r="Z1406" s="4" t="s">
        <v>1885</v>
      </c>
      <c r="AA1406" s="4" t="s">
        <v>1886</v>
      </c>
      <c r="AB1406" s="141">
        <f t="shared" si="131"/>
        <v>624531200</v>
      </c>
      <c r="AC1406" s="142">
        <f t="shared" si="132"/>
        <v>0</v>
      </c>
      <c r="AD1406" s="4"/>
      <c r="AE1406" s="4" t="s">
        <v>2037</v>
      </c>
      <c r="AF1406" s="144" t="s">
        <v>8446</v>
      </c>
      <c r="AG1406" s="4"/>
      <c r="AH1406" s="4"/>
      <c r="AI1406" s="4"/>
      <c r="AJ1406" s="4"/>
      <c r="AK1406" s="4"/>
      <c r="AL1406" t="s">
        <v>2116</v>
      </c>
    </row>
    <row r="1407" spans="2:38">
      <c r="B1407" s="175" t="s">
        <v>5175</v>
      </c>
      <c r="C1407" s="174" t="s">
        <v>160</v>
      </c>
      <c r="D1407" s="4" t="s">
        <v>8442</v>
      </c>
      <c r="E1407" s="4" t="s">
        <v>1831</v>
      </c>
      <c r="F1407" s="4" t="s">
        <v>1060</v>
      </c>
      <c r="G1407" s="4" t="s">
        <v>8568</v>
      </c>
      <c r="H1407" s="4" t="s">
        <v>1459</v>
      </c>
      <c r="I1407" s="4" t="s">
        <v>1460</v>
      </c>
      <c r="J1407" s="4" t="s">
        <v>8569</v>
      </c>
      <c r="K1407" s="139">
        <v>436621455</v>
      </c>
      <c r="L1407" s="139">
        <v>436621455</v>
      </c>
      <c r="M1407" s="4" t="s">
        <v>7021</v>
      </c>
      <c r="N1407" s="4" t="s">
        <v>4807</v>
      </c>
      <c r="O1407" s="4" t="s">
        <v>3505</v>
      </c>
      <c r="P1407" s="186">
        <f t="shared" si="130"/>
        <v>436621455</v>
      </c>
      <c r="Q1407" s="186">
        <f t="shared" si="135"/>
        <v>0</v>
      </c>
      <c r="R1407" s="4">
        <v>60</v>
      </c>
      <c r="S1407" s="4" t="s">
        <v>70</v>
      </c>
      <c r="T1407" s="4" t="s">
        <v>70</v>
      </c>
      <c r="U1407" s="140">
        <v>45341</v>
      </c>
      <c r="V1407" s="4" t="s">
        <v>1884</v>
      </c>
      <c r="W1407" s="4" t="s">
        <v>1954</v>
      </c>
      <c r="X1407" s="146" t="s">
        <v>70</v>
      </c>
      <c r="Y1407" s="140">
        <v>45371</v>
      </c>
      <c r="Z1407" s="4" t="s">
        <v>1885</v>
      </c>
      <c r="AA1407" s="4" t="s">
        <v>1886</v>
      </c>
      <c r="AB1407" s="141">
        <f t="shared" si="131"/>
        <v>436621455</v>
      </c>
      <c r="AC1407" s="142">
        <f t="shared" si="132"/>
        <v>0</v>
      </c>
      <c r="AD1407" s="4"/>
      <c r="AE1407" s="4" t="s">
        <v>2037</v>
      </c>
      <c r="AF1407" s="144" t="s">
        <v>8446</v>
      </c>
      <c r="AG1407" s="4"/>
      <c r="AH1407" s="4"/>
      <c r="AI1407" s="4"/>
      <c r="AJ1407" s="4"/>
      <c r="AK1407" s="4"/>
      <c r="AL1407" t="s">
        <v>2116</v>
      </c>
    </row>
    <row r="1408" spans="2:38">
      <c r="B1408" s="175" t="s">
        <v>5175</v>
      </c>
      <c r="C1408" s="174" t="s">
        <v>160</v>
      </c>
      <c r="D1408" s="4" t="s">
        <v>8442</v>
      </c>
      <c r="E1408" s="4" t="s">
        <v>1831</v>
      </c>
      <c r="F1408" s="4" t="s">
        <v>1060</v>
      </c>
      <c r="G1408" s="4" t="s">
        <v>8570</v>
      </c>
      <c r="H1408" s="4" t="s">
        <v>1459</v>
      </c>
      <c r="I1408" s="4" t="s">
        <v>1460</v>
      </c>
      <c r="J1408" s="4" t="s">
        <v>8571</v>
      </c>
      <c r="K1408" s="139">
        <v>803644146</v>
      </c>
      <c r="L1408" s="139">
        <v>803644146</v>
      </c>
      <c r="M1408" s="4" t="s">
        <v>7021</v>
      </c>
      <c r="N1408" s="4" t="s">
        <v>8572</v>
      </c>
      <c r="O1408" s="4" t="s">
        <v>3449</v>
      </c>
      <c r="P1408" s="186">
        <f t="shared" si="130"/>
        <v>803644146</v>
      </c>
      <c r="Q1408" s="186">
        <f t="shared" si="135"/>
        <v>0</v>
      </c>
      <c r="R1408" s="4">
        <v>60</v>
      </c>
      <c r="S1408" s="4" t="s">
        <v>70</v>
      </c>
      <c r="T1408" s="4" t="s">
        <v>70</v>
      </c>
      <c r="U1408" s="140">
        <v>45341</v>
      </c>
      <c r="V1408" s="4" t="s">
        <v>1884</v>
      </c>
      <c r="W1408" s="4" t="s">
        <v>1954</v>
      </c>
      <c r="X1408" s="146" t="s">
        <v>70</v>
      </c>
      <c r="Y1408" s="140">
        <v>45371</v>
      </c>
      <c r="Z1408" s="4" t="s">
        <v>1885</v>
      </c>
      <c r="AA1408" s="4" t="s">
        <v>1886</v>
      </c>
      <c r="AB1408" s="141">
        <f t="shared" si="131"/>
        <v>803644146</v>
      </c>
      <c r="AC1408" s="142">
        <f t="shared" si="132"/>
        <v>0</v>
      </c>
      <c r="AD1408" s="4"/>
      <c r="AE1408" s="4" t="s">
        <v>2037</v>
      </c>
      <c r="AF1408" s="144" t="s">
        <v>8446</v>
      </c>
      <c r="AG1408" s="4"/>
      <c r="AH1408" s="4"/>
      <c r="AI1408" s="4"/>
      <c r="AJ1408" s="4"/>
      <c r="AK1408" s="4"/>
      <c r="AL1408" t="s">
        <v>2116</v>
      </c>
    </row>
    <row r="1409" spans="1:38">
      <c r="B1409" s="175" t="s">
        <v>5175</v>
      </c>
      <c r="C1409" s="174" t="s">
        <v>160</v>
      </c>
      <c r="D1409" s="4" t="s">
        <v>8442</v>
      </c>
      <c r="E1409" s="4" t="s">
        <v>1831</v>
      </c>
      <c r="F1409" s="4" t="s">
        <v>1060</v>
      </c>
      <c r="G1409" s="4" t="s">
        <v>8573</v>
      </c>
      <c r="H1409" s="4" t="s">
        <v>1459</v>
      </c>
      <c r="I1409" s="4" t="s">
        <v>1460</v>
      </c>
      <c r="J1409" s="4" t="s">
        <v>8574</v>
      </c>
      <c r="K1409" s="139">
        <v>798769598</v>
      </c>
      <c r="L1409" s="139">
        <v>798769598</v>
      </c>
      <c r="M1409" s="4" t="s">
        <v>5203</v>
      </c>
      <c r="N1409" s="4" t="s">
        <v>8575</v>
      </c>
      <c r="O1409" s="4" t="s">
        <v>2638</v>
      </c>
      <c r="P1409" s="186">
        <f t="shared" si="130"/>
        <v>798769598</v>
      </c>
      <c r="Q1409" s="186">
        <f t="shared" si="135"/>
        <v>0</v>
      </c>
      <c r="R1409" s="4">
        <v>60</v>
      </c>
      <c r="S1409" s="4" t="s">
        <v>70</v>
      </c>
      <c r="T1409" s="4" t="s">
        <v>70</v>
      </c>
      <c r="U1409" s="140">
        <v>45341</v>
      </c>
      <c r="V1409" s="4" t="s">
        <v>1884</v>
      </c>
      <c r="W1409" s="4" t="s">
        <v>1954</v>
      </c>
      <c r="X1409" s="146" t="s">
        <v>70</v>
      </c>
      <c r="Y1409" s="140">
        <v>45371</v>
      </c>
      <c r="Z1409" s="4" t="s">
        <v>1885</v>
      </c>
      <c r="AA1409" s="4" t="s">
        <v>1886</v>
      </c>
      <c r="AB1409" s="141">
        <f t="shared" si="131"/>
        <v>798769598</v>
      </c>
      <c r="AC1409" s="142">
        <f t="shared" si="132"/>
        <v>0</v>
      </c>
      <c r="AD1409" s="4"/>
      <c r="AE1409" s="4" t="s">
        <v>2037</v>
      </c>
      <c r="AF1409" s="144" t="s">
        <v>8446</v>
      </c>
      <c r="AG1409" s="4"/>
      <c r="AH1409" s="4"/>
      <c r="AI1409" s="4"/>
      <c r="AJ1409" s="4"/>
      <c r="AK1409" s="4"/>
      <c r="AL1409" t="s">
        <v>2116</v>
      </c>
    </row>
    <row r="1410" spans="1:38">
      <c r="B1410" s="175" t="s">
        <v>5175</v>
      </c>
      <c r="C1410" s="174" t="s">
        <v>160</v>
      </c>
      <c r="D1410" s="4" t="s">
        <v>8442</v>
      </c>
      <c r="E1410" s="4" t="s">
        <v>1831</v>
      </c>
      <c r="F1410" s="4" t="s">
        <v>1060</v>
      </c>
      <c r="G1410" s="4" t="s">
        <v>8576</v>
      </c>
      <c r="H1410" s="4" t="s">
        <v>1459</v>
      </c>
      <c r="I1410" s="4" t="s">
        <v>1460</v>
      </c>
      <c r="J1410" s="4" t="s">
        <v>8577</v>
      </c>
      <c r="K1410" s="139">
        <v>2206197000</v>
      </c>
      <c r="L1410" s="139">
        <v>2206197000</v>
      </c>
      <c r="M1410" s="4" t="s">
        <v>2545</v>
      </c>
      <c r="N1410" s="4" t="s">
        <v>4830</v>
      </c>
      <c r="O1410" s="4" t="s">
        <v>3123</v>
      </c>
      <c r="P1410" s="186">
        <f t="shared" si="130"/>
        <v>2206197000</v>
      </c>
      <c r="Q1410" s="186">
        <f t="shared" si="135"/>
        <v>0</v>
      </c>
      <c r="R1410" s="4">
        <v>60</v>
      </c>
      <c r="S1410" s="4" t="s">
        <v>70</v>
      </c>
      <c r="T1410" s="4" t="s">
        <v>70</v>
      </c>
      <c r="U1410" s="140">
        <v>45341</v>
      </c>
      <c r="V1410" s="4" t="s">
        <v>1884</v>
      </c>
      <c r="W1410" s="4" t="s">
        <v>1954</v>
      </c>
      <c r="X1410" s="146" t="s">
        <v>70</v>
      </c>
      <c r="Y1410" s="140">
        <v>45371</v>
      </c>
      <c r="Z1410" s="4" t="s">
        <v>1885</v>
      </c>
      <c r="AA1410" s="4" t="s">
        <v>1886</v>
      </c>
      <c r="AB1410" s="141">
        <f t="shared" si="131"/>
        <v>2206197000</v>
      </c>
      <c r="AC1410" s="142">
        <f t="shared" si="132"/>
        <v>0</v>
      </c>
      <c r="AD1410" s="4"/>
      <c r="AE1410" s="4" t="s">
        <v>2037</v>
      </c>
      <c r="AF1410" s="144" t="s">
        <v>8446</v>
      </c>
      <c r="AG1410" s="4"/>
      <c r="AH1410" s="4"/>
      <c r="AI1410" s="4"/>
      <c r="AJ1410" s="4"/>
      <c r="AK1410" s="4"/>
      <c r="AL1410" t="s">
        <v>2116</v>
      </c>
    </row>
    <row r="1411" spans="1:38">
      <c r="B1411" s="175" t="s">
        <v>5175</v>
      </c>
      <c r="C1411" s="174" t="s">
        <v>160</v>
      </c>
      <c r="D1411" s="4" t="s">
        <v>8442</v>
      </c>
      <c r="E1411" s="4" t="s">
        <v>1831</v>
      </c>
      <c r="F1411" s="4" t="s">
        <v>1060</v>
      </c>
      <c r="G1411" s="4" t="s">
        <v>8578</v>
      </c>
      <c r="H1411" s="4" t="s">
        <v>1459</v>
      </c>
      <c r="I1411" s="4" t="s">
        <v>1460</v>
      </c>
      <c r="J1411" s="4" t="s">
        <v>8579</v>
      </c>
      <c r="K1411" s="139">
        <v>300000000</v>
      </c>
      <c r="L1411" s="139">
        <v>300000000</v>
      </c>
      <c r="M1411" s="4" t="s">
        <v>5968</v>
      </c>
      <c r="N1411" s="4" t="s">
        <v>3303</v>
      </c>
      <c r="O1411" s="4" t="s">
        <v>2937</v>
      </c>
      <c r="P1411" s="186">
        <f t="shared" si="130"/>
        <v>300000000</v>
      </c>
      <c r="Q1411" s="186">
        <f t="shared" si="135"/>
        <v>0</v>
      </c>
      <c r="R1411" s="4">
        <v>60</v>
      </c>
      <c r="S1411" s="4" t="s">
        <v>70</v>
      </c>
      <c r="T1411" s="4" t="s">
        <v>70</v>
      </c>
      <c r="U1411" s="140">
        <v>45341</v>
      </c>
      <c r="V1411" s="4" t="s">
        <v>1884</v>
      </c>
      <c r="W1411" s="4" t="s">
        <v>1954</v>
      </c>
      <c r="X1411" s="146" t="s">
        <v>70</v>
      </c>
      <c r="Y1411" s="140">
        <v>45371</v>
      </c>
      <c r="Z1411" s="4" t="s">
        <v>1885</v>
      </c>
      <c r="AA1411" s="4" t="s">
        <v>1886</v>
      </c>
      <c r="AB1411" s="141">
        <f t="shared" si="131"/>
        <v>300000000</v>
      </c>
      <c r="AC1411" s="142">
        <f t="shared" si="132"/>
        <v>0</v>
      </c>
      <c r="AD1411" s="4"/>
      <c r="AE1411" s="4" t="s">
        <v>2037</v>
      </c>
      <c r="AF1411" s="144" t="s">
        <v>8446</v>
      </c>
      <c r="AG1411" s="4"/>
      <c r="AH1411" s="4"/>
      <c r="AI1411" s="4"/>
      <c r="AJ1411" s="4"/>
      <c r="AK1411" s="4"/>
      <c r="AL1411" t="s">
        <v>2116</v>
      </c>
    </row>
    <row r="1412" spans="1:38">
      <c r="B1412" s="175" t="s">
        <v>5175</v>
      </c>
      <c r="C1412" s="174" t="s">
        <v>160</v>
      </c>
      <c r="D1412" s="4" t="s">
        <v>8442</v>
      </c>
      <c r="E1412" s="4" t="s">
        <v>1831</v>
      </c>
      <c r="F1412" s="4" t="s">
        <v>1060</v>
      </c>
      <c r="G1412" s="4" t="s">
        <v>8580</v>
      </c>
      <c r="H1412" s="4" t="s">
        <v>1459</v>
      </c>
      <c r="I1412" s="4" t="s">
        <v>1460</v>
      </c>
      <c r="J1412" s="4" t="s">
        <v>8581</v>
      </c>
      <c r="K1412" s="139">
        <v>437763809</v>
      </c>
      <c r="L1412" s="139">
        <v>437763809</v>
      </c>
      <c r="M1412" s="4" t="s">
        <v>5968</v>
      </c>
      <c r="N1412" s="4" t="s">
        <v>3199</v>
      </c>
      <c r="O1412" s="4" t="s">
        <v>3837</v>
      </c>
      <c r="P1412" s="186">
        <f t="shared" ref="P1412:P1475" si="136">L1412</f>
        <v>437763809</v>
      </c>
      <c r="Q1412" s="186">
        <f t="shared" si="135"/>
        <v>0</v>
      </c>
      <c r="R1412" s="4">
        <v>60</v>
      </c>
      <c r="S1412" s="4" t="s">
        <v>70</v>
      </c>
      <c r="T1412" s="4" t="s">
        <v>70</v>
      </c>
      <c r="U1412" s="140">
        <v>45341</v>
      </c>
      <c r="V1412" s="4" t="s">
        <v>1884</v>
      </c>
      <c r="W1412" s="4" t="s">
        <v>1954</v>
      </c>
      <c r="X1412" s="146" t="s">
        <v>70</v>
      </c>
      <c r="Y1412" s="140">
        <v>45371</v>
      </c>
      <c r="Z1412" s="4" t="s">
        <v>1885</v>
      </c>
      <c r="AA1412" s="4" t="s">
        <v>1886</v>
      </c>
      <c r="AB1412" s="141">
        <f t="shared" ref="AB1412:AB1416" si="137">L1412</f>
        <v>437763809</v>
      </c>
      <c r="AC1412" s="142">
        <f t="shared" ref="AC1412:AC1416" si="138">P1412-AB1412</f>
        <v>0</v>
      </c>
      <c r="AD1412" s="4"/>
      <c r="AE1412" s="4" t="s">
        <v>2037</v>
      </c>
      <c r="AF1412" s="144" t="s">
        <v>8446</v>
      </c>
      <c r="AG1412" s="4"/>
      <c r="AH1412" s="4"/>
      <c r="AI1412" s="4"/>
      <c r="AJ1412" s="4"/>
      <c r="AK1412" s="4"/>
      <c r="AL1412" t="s">
        <v>2116</v>
      </c>
    </row>
    <row r="1413" spans="1:38">
      <c r="B1413" s="175" t="s">
        <v>5175</v>
      </c>
      <c r="C1413" s="174" t="s">
        <v>160</v>
      </c>
      <c r="D1413" s="4" t="s">
        <v>8442</v>
      </c>
      <c r="E1413" s="4" t="s">
        <v>1831</v>
      </c>
      <c r="F1413" s="4" t="s">
        <v>1060</v>
      </c>
      <c r="G1413" s="4" t="s">
        <v>8582</v>
      </c>
      <c r="H1413" s="4" t="s">
        <v>1459</v>
      </c>
      <c r="I1413" s="4" t="s">
        <v>1460</v>
      </c>
      <c r="J1413" s="4" t="s">
        <v>8583</v>
      </c>
      <c r="K1413" s="139">
        <v>670692736</v>
      </c>
      <c r="L1413" s="139">
        <v>670692736</v>
      </c>
      <c r="M1413" s="4" t="s">
        <v>8584</v>
      </c>
      <c r="N1413" s="4" t="s">
        <v>8585</v>
      </c>
      <c r="O1413" s="4" t="s">
        <v>3394</v>
      </c>
      <c r="P1413" s="186">
        <f t="shared" si="136"/>
        <v>670692736</v>
      </c>
      <c r="Q1413" s="186">
        <f t="shared" si="135"/>
        <v>0</v>
      </c>
      <c r="R1413" s="4">
        <v>60</v>
      </c>
      <c r="S1413" s="4" t="s">
        <v>70</v>
      </c>
      <c r="T1413" s="4" t="s">
        <v>70</v>
      </c>
      <c r="U1413" s="140">
        <v>45341</v>
      </c>
      <c r="V1413" s="4" t="s">
        <v>1884</v>
      </c>
      <c r="W1413" s="4" t="s">
        <v>1954</v>
      </c>
      <c r="X1413" s="146" t="s">
        <v>70</v>
      </c>
      <c r="Y1413" s="140">
        <v>45371</v>
      </c>
      <c r="Z1413" s="4" t="s">
        <v>1885</v>
      </c>
      <c r="AA1413" s="4" t="s">
        <v>1886</v>
      </c>
      <c r="AB1413" s="141">
        <f t="shared" si="137"/>
        <v>670692736</v>
      </c>
      <c r="AC1413" s="142">
        <f t="shared" si="138"/>
        <v>0</v>
      </c>
      <c r="AD1413" s="4"/>
      <c r="AE1413" s="4" t="s">
        <v>2037</v>
      </c>
      <c r="AF1413" s="144" t="s">
        <v>8446</v>
      </c>
      <c r="AG1413" s="4"/>
      <c r="AH1413" s="4"/>
      <c r="AI1413" s="4"/>
      <c r="AJ1413" s="4"/>
      <c r="AK1413" s="4"/>
      <c r="AL1413" t="s">
        <v>2116</v>
      </c>
    </row>
    <row r="1414" spans="1:38">
      <c r="A1414" t="s">
        <v>5926</v>
      </c>
      <c r="B1414" s="145" t="s">
        <v>5175</v>
      </c>
      <c r="C1414" s="4" t="s">
        <v>160</v>
      </c>
      <c r="D1414" s="4" t="s">
        <v>8442</v>
      </c>
      <c r="E1414" s="4" t="s">
        <v>1831</v>
      </c>
      <c r="F1414" s="4" t="s">
        <v>1060</v>
      </c>
      <c r="G1414" s="4" t="s">
        <v>8586</v>
      </c>
      <c r="H1414" s="4" t="s">
        <v>1347</v>
      </c>
      <c r="I1414" s="4" t="s">
        <v>1348</v>
      </c>
      <c r="J1414" s="4" t="s">
        <v>8587</v>
      </c>
      <c r="K1414" s="139">
        <v>105850000</v>
      </c>
      <c r="L1414" s="139">
        <v>105850000</v>
      </c>
      <c r="M1414" s="4" t="s">
        <v>8588</v>
      </c>
      <c r="N1414" s="4" t="s">
        <v>8589</v>
      </c>
      <c r="O1414" s="4" t="s">
        <v>2638</v>
      </c>
      <c r="P1414" s="186">
        <f t="shared" si="136"/>
        <v>105850000</v>
      </c>
      <c r="Q1414" s="186">
        <f>P1414-K1414</f>
        <v>0</v>
      </c>
      <c r="R1414" s="4" t="s">
        <v>2503</v>
      </c>
      <c r="S1414" s="4" t="s">
        <v>70</v>
      </c>
      <c r="T1414" s="4"/>
      <c r="U1414" s="140">
        <v>45353</v>
      </c>
      <c r="V1414" s="4" t="s">
        <v>1884</v>
      </c>
      <c r="W1414" s="4" t="s">
        <v>1954</v>
      </c>
      <c r="X1414" s="146">
        <v>0</v>
      </c>
      <c r="Y1414" s="146">
        <v>0</v>
      </c>
      <c r="Z1414" s="146">
        <v>0</v>
      </c>
      <c r="AA1414" s="4"/>
      <c r="AB1414" s="141"/>
      <c r="AC1414" s="142"/>
      <c r="AD1414" s="4"/>
      <c r="AE1414" s="4"/>
      <c r="AF1414" s="144"/>
      <c r="AG1414" s="4"/>
      <c r="AH1414" s="143" t="s">
        <v>70</v>
      </c>
      <c r="AI1414" s="4"/>
      <c r="AJ1414" s="143" t="s">
        <v>9560</v>
      </c>
      <c r="AK1414" s="143" t="s">
        <v>9553</v>
      </c>
    </row>
    <row r="1415" spans="1:38">
      <c r="B1415" s="175" t="s">
        <v>5175</v>
      </c>
      <c r="C1415" s="174" t="s">
        <v>160</v>
      </c>
      <c r="D1415" s="4" t="s">
        <v>8442</v>
      </c>
      <c r="E1415" s="4" t="s">
        <v>1831</v>
      </c>
      <c r="F1415" s="4" t="s">
        <v>1060</v>
      </c>
      <c r="G1415" s="4" t="s">
        <v>8590</v>
      </c>
      <c r="H1415" s="4" t="s">
        <v>1495</v>
      </c>
      <c r="I1415" s="4" t="s">
        <v>1496</v>
      </c>
      <c r="J1415" s="4" t="s">
        <v>8591</v>
      </c>
      <c r="K1415" s="139">
        <v>909999601</v>
      </c>
      <c r="L1415" s="139">
        <v>909999601</v>
      </c>
      <c r="M1415" s="4" t="s">
        <v>1908</v>
      </c>
      <c r="N1415" s="4" t="s">
        <v>8523</v>
      </c>
      <c r="O1415" s="4" t="s">
        <v>4266</v>
      </c>
      <c r="P1415" s="186">
        <f t="shared" si="136"/>
        <v>909999601</v>
      </c>
      <c r="Q1415" s="186">
        <f>P1415-K1415</f>
        <v>0</v>
      </c>
      <c r="R1415" s="4">
        <v>121</v>
      </c>
      <c r="S1415" s="4" t="s">
        <v>70</v>
      </c>
      <c r="T1415" s="4" t="s">
        <v>70</v>
      </c>
      <c r="U1415" s="140">
        <v>45341</v>
      </c>
      <c r="V1415" s="4" t="s">
        <v>1884</v>
      </c>
      <c r="W1415" s="4" t="s">
        <v>1954</v>
      </c>
      <c r="X1415" s="146">
        <v>0</v>
      </c>
      <c r="Y1415" s="146">
        <v>0</v>
      </c>
      <c r="Z1415" s="146">
        <v>0</v>
      </c>
      <c r="AA1415" s="4"/>
      <c r="AB1415" s="141"/>
      <c r="AC1415" s="142"/>
      <c r="AD1415" s="4"/>
      <c r="AE1415" s="4"/>
      <c r="AF1415" s="144"/>
      <c r="AG1415" s="4"/>
      <c r="AH1415" s="143" t="s">
        <v>70</v>
      </c>
      <c r="AI1415" s="4"/>
      <c r="AJ1415" s="143" t="s">
        <v>9560</v>
      </c>
      <c r="AK1415" s="143" t="s">
        <v>9553</v>
      </c>
    </row>
    <row r="1416" spans="1:38">
      <c r="A1416" t="s">
        <v>6105</v>
      </c>
      <c r="B1416" s="145" t="s">
        <v>5175</v>
      </c>
      <c r="C1416" s="4" t="s">
        <v>160</v>
      </c>
      <c r="D1416" s="4" t="s">
        <v>1990</v>
      </c>
      <c r="E1416" s="4" t="s">
        <v>1990</v>
      </c>
      <c r="F1416" s="4" t="s">
        <v>1060</v>
      </c>
      <c r="G1416" s="4" t="s">
        <v>8592</v>
      </c>
      <c r="H1416" s="4" t="s">
        <v>1291</v>
      </c>
      <c r="I1416" s="4" t="s">
        <v>1292</v>
      </c>
      <c r="J1416" s="4" t="s">
        <v>8593</v>
      </c>
      <c r="K1416" s="139">
        <v>709000000</v>
      </c>
      <c r="L1416" s="139">
        <v>709000000</v>
      </c>
      <c r="M1416" s="4" t="s">
        <v>5787</v>
      </c>
      <c r="N1416" s="4" t="s">
        <v>3324</v>
      </c>
      <c r="O1416" s="4" t="s">
        <v>2598</v>
      </c>
      <c r="P1416" s="186">
        <f t="shared" si="136"/>
        <v>709000000</v>
      </c>
      <c r="Q1416" s="186">
        <f>P1416-K1416</f>
        <v>0</v>
      </c>
      <c r="R1416" s="4" t="s">
        <v>2503</v>
      </c>
      <c r="S1416" s="4" t="s">
        <v>70</v>
      </c>
      <c r="T1416" s="4"/>
      <c r="U1416" s="140">
        <v>45353</v>
      </c>
      <c r="V1416" s="4" t="s">
        <v>1884</v>
      </c>
      <c r="W1416" s="4" t="s">
        <v>1954</v>
      </c>
      <c r="X1416" s="146" t="s">
        <v>70</v>
      </c>
      <c r="Y1416" s="140">
        <v>45364</v>
      </c>
      <c r="Z1416" s="4" t="s">
        <v>1885</v>
      </c>
      <c r="AA1416" s="4" t="s">
        <v>1886</v>
      </c>
      <c r="AB1416" s="141">
        <f t="shared" si="137"/>
        <v>709000000</v>
      </c>
      <c r="AC1416" s="142">
        <f t="shared" si="138"/>
        <v>0</v>
      </c>
      <c r="AD1416" s="4"/>
      <c r="AE1416" s="4" t="s">
        <v>2037</v>
      </c>
      <c r="AF1416" s="252" t="s">
        <v>6108</v>
      </c>
      <c r="AG1416" s="4"/>
      <c r="AH1416" s="4"/>
      <c r="AI1416" s="4"/>
      <c r="AJ1416" s="4"/>
      <c r="AK1416" s="4"/>
    </row>
    <row r="1417" spans="1:38">
      <c r="B1417" s="145" t="s">
        <v>5175</v>
      </c>
      <c r="C1417" s="4" t="s">
        <v>441</v>
      </c>
      <c r="D1417" s="4" t="s">
        <v>8594</v>
      </c>
      <c r="E1417" s="4" t="s">
        <v>3596</v>
      </c>
      <c r="F1417" s="4" t="s">
        <v>1060</v>
      </c>
      <c r="G1417" s="4" t="s">
        <v>8595</v>
      </c>
      <c r="H1417" s="4" t="s">
        <v>1158</v>
      </c>
      <c r="I1417" s="4" t="s">
        <v>1159</v>
      </c>
      <c r="J1417" s="141"/>
      <c r="K1417" s="139">
        <v>2000000000</v>
      </c>
      <c r="L1417" s="139">
        <v>2000000000</v>
      </c>
      <c r="M1417" s="4">
        <v>6.1</v>
      </c>
      <c r="N1417" s="4" t="s">
        <v>2829</v>
      </c>
      <c r="O1417" s="4" t="s">
        <v>2975</v>
      </c>
      <c r="P1417" s="186">
        <f t="shared" si="136"/>
        <v>2000000000</v>
      </c>
      <c r="Q1417" s="186">
        <f t="shared" ref="Q1417:Q1448" si="139">L1417-P1417</f>
        <v>0</v>
      </c>
      <c r="R1417" s="4">
        <v>13</v>
      </c>
      <c r="S1417" s="4" t="s">
        <v>70</v>
      </c>
      <c r="T1417" s="4" t="s">
        <v>70</v>
      </c>
      <c r="U1417" s="140">
        <v>45321</v>
      </c>
      <c r="V1417" s="4" t="s">
        <v>1884</v>
      </c>
      <c r="W1417" s="4" t="s">
        <v>1954</v>
      </c>
      <c r="X1417" s="146">
        <v>0</v>
      </c>
      <c r="Y1417" s="146">
        <v>0</v>
      </c>
      <c r="Z1417" s="146">
        <v>0</v>
      </c>
      <c r="AA1417" s="4"/>
      <c r="AB1417" s="141"/>
      <c r="AC1417" s="142"/>
      <c r="AD1417" s="4"/>
      <c r="AE1417" s="4"/>
      <c r="AF1417" s="144"/>
      <c r="AG1417" s="145"/>
      <c r="AH1417" s="143" t="s">
        <v>70</v>
      </c>
      <c r="AI1417" s="4"/>
      <c r="AJ1417" s="143" t="s">
        <v>9560</v>
      </c>
      <c r="AK1417" s="143" t="s">
        <v>9553</v>
      </c>
    </row>
    <row r="1418" spans="1:38">
      <c r="B1418" s="145" t="s">
        <v>5175</v>
      </c>
      <c r="C1418" s="4" t="s">
        <v>441</v>
      </c>
      <c r="D1418" s="4" t="s">
        <v>8594</v>
      </c>
      <c r="E1418" s="4" t="s">
        <v>3596</v>
      </c>
      <c r="F1418" s="4" t="s">
        <v>1060</v>
      </c>
      <c r="G1418" s="4" t="s">
        <v>8596</v>
      </c>
      <c r="H1418" s="4" t="s">
        <v>1158</v>
      </c>
      <c r="I1418" s="4" t="s">
        <v>1159</v>
      </c>
      <c r="J1418" s="141"/>
      <c r="K1418" s="139">
        <v>45000000000</v>
      </c>
      <c r="L1418" s="139">
        <v>45000000000</v>
      </c>
      <c r="M1418" s="4">
        <v>6.1</v>
      </c>
      <c r="N1418" s="4" t="s">
        <v>2922</v>
      </c>
      <c r="O1418" s="4" t="s">
        <v>2725</v>
      </c>
      <c r="P1418" s="186">
        <f t="shared" si="136"/>
        <v>45000000000</v>
      </c>
      <c r="Q1418" s="186">
        <f t="shared" si="139"/>
        <v>0</v>
      </c>
      <c r="R1418" s="4">
        <v>13</v>
      </c>
      <c r="S1418" s="4" t="s">
        <v>70</v>
      </c>
      <c r="T1418" s="4" t="s">
        <v>70</v>
      </c>
      <c r="U1418" s="140">
        <v>45321</v>
      </c>
      <c r="V1418" s="4" t="s">
        <v>1884</v>
      </c>
      <c r="W1418" s="4" t="s">
        <v>1954</v>
      </c>
      <c r="X1418" s="146">
        <v>0</v>
      </c>
      <c r="Y1418" s="146">
        <v>0</v>
      </c>
      <c r="Z1418" s="146">
        <v>0</v>
      </c>
      <c r="AA1418" s="4"/>
      <c r="AB1418" s="141"/>
      <c r="AC1418" s="142"/>
      <c r="AD1418" s="4"/>
      <c r="AE1418" s="4"/>
      <c r="AF1418" s="144"/>
      <c r="AG1418" s="145"/>
      <c r="AH1418" s="143" t="s">
        <v>70</v>
      </c>
      <c r="AI1418" s="4"/>
      <c r="AJ1418" s="143" t="s">
        <v>9560</v>
      </c>
      <c r="AK1418" s="143" t="s">
        <v>9553</v>
      </c>
    </row>
    <row r="1419" spans="1:38">
      <c r="B1419" s="145" t="s">
        <v>5175</v>
      </c>
      <c r="C1419" s="4" t="s">
        <v>441</v>
      </c>
      <c r="D1419" s="4" t="s">
        <v>8594</v>
      </c>
      <c r="E1419" s="4" t="s">
        <v>3596</v>
      </c>
      <c r="F1419" s="4" t="s">
        <v>1060</v>
      </c>
      <c r="G1419" s="4" t="s">
        <v>8597</v>
      </c>
      <c r="H1419" s="4" t="s">
        <v>1158</v>
      </c>
      <c r="I1419" s="4" t="s">
        <v>1159</v>
      </c>
      <c r="J1419" s="141"/>
      <c r="K1419" s="139">
        <v>8000000000</v>
      </c>
      <c r="L1419" s="139">
        <v>8000000000</v>
      </c>
      <c r="M1419" s="4">
        <v>5.75</v>
      </c>
      <c r="N1419" s="4" t="s">
        <v>2572</v>
      </c>
      <c r="O1419" s="4" t="s">
        <v>8598</v>
      </c>
      <c r="P1419" s="186">
        <f t="shared" si="136"/>
        <v>8000000000</v>
      </c>
      <c r="Q1419" s="186">
        <f t="shared" si="139"/>
        <v>0</v>
      </c>
      <c r="R1419" s="4">
        <v>13</v>
      </c>
      <c r="S1419" s="4" t="s">
        <v>70</v>
      </c>
      <c r="T1419" s="4" t="s">
        <v>70</v>
      </c>
      <c r="U1419" s="140">
        <v>45321</v>
      </c>
      <c r="V1419" s="4" t="s">
        <v>1884</v>
      </c>
      <c r="W1419" s="4" t="s">
        <v>1954</v>
      </c>
      <c r="X1419" s="146">
        <v>0</v>
      </c>
      <c r="Y1419" s="146">
        <v>0</v>
      </c>
      <c r="Z1419" s="146">
        <v>0</v>
      </c>
      <c r="AA1419" s="4"/>
      <c r="AB1419" s="141"/>
      <c r="AC1419" s="142"/>
      <c r="AD1419" s="4"/>
      <c r="AE1419" s="4"/>
      <c r="AF1419" s="144"/>
      <c r="AG1419" s="145"/>
      <c r="AH1419" s="143" t="s">
        <v>70</v>
      </c>
      <c r="AI1419" s="4"/>
      <c r="AJ1419" s="143" t="s">
        <v>9560</v>
      </c>
      <c r="AK1419" s="143" t="s">
        <v>9553</v>
      </c>
    </row>
    <row r="1420" spans="1:38">
      <c r="B1420" s="145" t="s">
        <v>5175</v>
      </c>
      <c r="C1420" s="4" t="s">
        <v>441</v>
      </c>
      <c r="D1420" s="4" t="s">
        <v>8594</v>
      </c>
      <c r="E1420" s="4" t="s">
        <v>3596</v>
      </c>
      <c r="F1420" s="4" t="s">
        <v>1060</v>
      </c>
      <c r="G1420" s="4" t="s">
        <v>8599</v>
      </c>
      <c r="H1420" s="4" t="s">
        <v>1158</v>
      </c>
      <c r="I1420" s="4" t="s">
        <v>1159</v>
      </c>
      <c r="J1420" s="141"/>
      <c r="K1420" s="139">
        <v>24700000000</v>
      </c>
      <c r="L1420" s="139">
        <v>24700000000</v>
      </c>
      <c r="M1420" s="4">
        <v>7.49</v>
      </c>
      <c r="N1420" s="4" t="s">
        <v>2968</v>
      </c>
      <c r="O1420" s="4" t="s">
        <v>2502</v>
      </c>
      <c r="P1420" s="186">
        <f t="shared" si="136"/>
        <v>24700000000</v>
      </c>
      <c r="Q1420" s="186">
        <f t="shared" si="139"/>
        <v>0</v>
      </c>
      <c r="R1420" s="4">
        <v>13</v>
      </c>
      <c r="S1420" s="4" t="s">
        <v>70</v>
      </c>
      <c r="T1420" s="4" t="s">
        <v>70</v>
      </c>
      <c r="U1420" s="140">
        <v>45321</v>
      </c>
      <c r="V1420" s="4" t="s">
        <v>1884</v>
      </c>
      <c r="W1420" s="4" t="s">
        <v>1954</v>
      </c>
      <c r="X1420" s="146">
        <v>0</v>
      </c>
      <c r="Y1420" s="146">
        <v>0</v>
      </c>
      <c r="Z1420" s="146">
        <v>0</v>
      </c>
      <c r="AA1420" s="4"/>
      <c r="AB1420" s="141"/>
      <c r="AC1420" s="142"/>
      <c r="AD1420" s="4"/>
      <c r="AE1420" s="4"/>
      <c r="AF1420" s="144"/>
      <c r="AG1420" s="145"/>
      <c r="AH1420" s="143" t="s">
        <v>70</v>
      </c>
      <c r="AI1420" s="4"/>
      <c r="AJ1420" s="143" t="s">
        <v>9560</v>
      </c>
      <c r="AK1420" s="143" t="s">
        <v>9553</v>
      </c>
    </row>
    <row r="1421" spans="1:38">
      <c r="B1421" s="145" t="s">
        <v>5175</v>
      </c>
      <c r="C1421" s="4" t="s">
        <v>441</v>
      </c>
      <c r="D1421" s="4" t="s">
        <v>8594</v>
      </c>
      <c r="E1421" s="4" t="s">
        <v>3596</v>
      </c>
      <c r="F1421" s="4" t="s">
        <v>1060</v>
      </c>
      <c r="G1421" s="4" t="s">
        <v>8600</v>
      </c>
      <c r="H1421" s="4" t="s">
        <v>1158</v>
      </c>
      <c r="I1421" s="4" t="s">
        <v>1159</v>
      </c>
      <c r="J1421" s="141"/>
      <c r="K1421" s="139">
        <v>19305000000</v>
      </c>
      <c r="L1421" s="139">
        <v>19305000000</v>
      </c>
      <c r="M1421" s="4">
        <v>5.9</v>
      </c>
      <c r="N1421" s="4" t="s">
        <v>2891</v>
      </c>
      <c r="O1421" s="4" t="s">
        <v>2758</v>
      </c>
      <c r="P1421" s="186">
        <f t="shared" si="136"/>
        <v>19305000000</v>
      </c>
      <c r="Q1421" s="186">
        <f t="shared" si="139"/>
        <v>0</v>
      </c>
      <c r="R1421" s="4">
        <v>13</v>
      </c>
      <c r="S1421" s="4" t="s">
        <v>70</v>
      </c>
      <c r="T1421" s="4" t="s">
        <v>70</v>
      </c>
      <c r="U1421" s="140">
        <v>45321</v>
      </c>
      <c r="V1421" s="4" t="s">
        <v>1884</v>
      </c>
      <c r="W1421" s="4" t="s">
        <v>1954</v>
      </c>
      <c r="X1421" s="146">
        <v>0</v>
      </c>
      <c r="Y1421" s="146">
        <v>0</v>
      </c>
      <c r="Z1421" s="146">
        <v>0</v>
      </c>
      <c r="AA1421" s="4"/>
      <c r="AB1421" s="141"/>
      <c r="AC1421" s="142"/>
      <c r="AD1421" s="4"/>
      <c r="AE1421" s="4"/>
      <c r="AF1421" s="144"/>
      <c r="AG1421" s="145"/>
      <c r="AH1421" s="143" t="s">
        <v>70</v>
      </c>
      <c r="AI1421" s="4"/>
      <c r="AJ1421" s="143" t="s">
        <v>9560</v>
      </c>
      <c r="AK1421" s="143" t="s">
        <v>9553</v>
      </c>
    </row>
    <row r="1422" spans="1:38">
      <c r="B1422" s="145" t="s">
        <v>5175</v>
      </c>
      <c r="C1422" s="4" t="s">
        <v>441</v>
      </c>
      <c r="D1422" s="4" t="s">
        <v>8594</v>
      </c>
      <c r="E1422" s="4" t="s">
        <v>3596</v>
      </c>
      <c r="F1422" s="4" t="s">
        <v>1060</v>
      </c>
      <c r="G1422" s="4" t="s">
        <v>8601</v>
      </c>
      <c r="H1422" s="4" t="s">
        <v>1158</v>
      </c>
      <c r="I1422" s="4" t="s">
        <v>1159</v>
      </c>
      <c r="J1422" s="141"/>
      <c r="K1422" s="139">
        <v>1780000000</v>
      </c>
      <c r="L1422" s="139">
        <v>1780000000</v>
      </c>
      <c r="M1422" s="4">
        <v>7.49</v>
      </c>
      <c r="N1422" s="4" t="s">
        <v>2968</v>
      </c>
      <c r="O1422" s="4" t="s">
        <v>2502</v>
      </c>
      <c r="P1422" s="186">
        <f t="shared" si="136"/>
        <v>1780000000</v>
      </c>
      <c r="Q1422" s="186">
        <f t="shared" si="139"/>
        <v>0</v>
      </c>
      <c r="R1422" s="4">
        <v>13</v>
      </c>
      <c r="S1422" s="4" t="s">
        <v>70</v>
      </c>
      <c r="T1422" s="4" t="s">
        <v>70</v>
      </c>
      <c r="U1422" s="140">
        <v>45321</v>
      </c>
      <c r="V1422" s="4" t="s">
        <v>1884</v>
      </c>
      <c r="W1422" s="4" t="s">
        <v>1954</v>
      </c>
      <c r="X1422" s="146">
        <v>0</v>
      </c>
      <c r="Y1422" s="146">
        <v>0</v>
      </c>
      <c r="Z1422" s="146">
        <v>0</v>
      </c>
      <c r="AA1422" s="4"/>
      <c r="AB1422" s="141"/>
      <c r="AC1422" s="142"/>
      <c r="AD1422" s="4"/>
      <c r="AE1422" s="4"/>
      <c r="AF1422" s="144"/>
      <c r="AG1422" s="145"/>
      <c r="AH1422" s="143" t="s">
        <v>70</v>
      </c>
      <c r="AI1422" s="4"/>
      <c r="AJ1422" s="143" t="s">
        <v>9560</v>
      </c>
      <c r="AK1422" s="143" t="s">
        <v>9553</v>
      </c>
    </row>
    <row r="1423" spans="1:38">
      <c r="B1423" s="145" t="s">
        <v>5175</v>
      </c>
      <c r="C1423" s="4" t="s">
        <v>441</v>
      </c>
      <c r="D1423" s="4" t="s">
        <v>8594</v>
      </c>
      <c r="E1423" s="4" t="s">
        <v>3596</v>
      </c>
      <c r="F1423" s="4" t="s">
        <v>1060</v>
      </c>
      <c r="G1423" s="4" t="s">
        <v>8602</v>
      </c>
      <c r="H1423" s="4" t="s">
        <v>1158</v>
      </c>
      <c r="I1423" s="4" t="s">
        <v>1159</v>
      </c>
      <c r="J1423" s="141"/>
      <c r="K1423" s="139">
        <v>40000000000</v>
      </c>
      <c r="L1423" s="139">
        <v>40000000000</v>
      </c>
      <c r="M1423" s="4">
        <v>7.49</v>
      </c>
      <c r="N1423" s="4" t="s">
        <v>2203</v>
      </c>
      <c r="O1423" s="4" t="s">
        <v>2172</v>
      </c>
      <c r="P1423" s="186">
        <f t="shared" si="136"/>
        <v>40000000000</v>
      </c>
      <c r="Q1423" s="186">
        <f t="shared" si="139"/>
        <v>0</v>
      </c>
      <c r="R1423" s="4">
        <v>13</v>
      </c>
      <c r="S1423" s="4" t="s">
        <v>70</v>
      </c>
      <c r="T1423" s="4" t="s">
        <v>70</v>
      </c>
      <c r="U1423" s="140">
        <v>45321</v>
      </c>
      <c r="V1423" s="4" t="s">
        <v>1884</v>
      </c>
      <c r="W1423" s="4" t="s">
        <v>1954</v>
      </c>
      <c r="X1423" s="146">
        <v>0</v>
      </c>
      <c r="Y1423" s="146">
        <v>0</v>
      </c>
      <c r="Z1423" s="146">
        <v>0</v>
      </c>
      <c r="AA1423" s="4"/>
      <c r="AB1423" s="141"/>
      <c r="AC1423" s="142"/>
      <c r="AD1423" s="4"/>
      <c r="AE1423" s="4"/>
      <c r="AF1423" s="144"/>
      <c r="AG1423" s="145"/>
      <c r="AH1423" s="143" t="s">
        <v>70</v>
      </c>
      <c r="AI1423" s="4"/>
      <c r="AJ1423" s="143" t="s">
        <v>9560</v>
      </c>
      <c r="AK1423" s="143" t="s">
        <v>9553</v>
      </c>
    </row>
    <row r="1424" spans="1:38">
      <c r="B1424" s="145" t="s">
        <v>5175</v>
      </c>
      <c r="C1424" s="4" t="s">
        <v>441</v>
      </c>
      <c r="D1424" s="4" t="s">
        <v>8594</v>
      </c>
      <c r="E1424" s="4" t="s">
        <v>3596</v>
      </c>
      <c r="F1424" s="4" t="s">
        <v>1060</v>
      </c>
      <c r="G1424" s="4" t="s">
        <v>8603</v>
      </c>
      <c r="H1424" s="4" t="s">
        <v>1158</v>
      </c>
      <c r="I1424" s="4" t="s">
        <v>1159</v>
      </c>
      <c r="J1424" s="141"/>
      <c r="K1424" s="139">
        <v>15382000000</v>
      </c>
      <c r="L1424" s="139">
        <v>15382000000</v>
      </c>
      <c r="M1424" s="4">
        <v>6.1</v>
      </c>
      <c r="N1424" s="4" t="s">
        <v>2922</v>
      </c>
      <c r="O1424" s="4" t="s">
        <v>2725</v>
      </c>
      <c r="P1424" s="186">
        <f t="shared" si="136"/>
        <v>15382000000</v>
      </c>
      <c r="Q1424" s="186">
        <f t="shared" si="139"/>
        <v>0</v>
      </c>
      <c r="R1424" s="4">
        <v>13</v>
      </c>
      <c r="S1424" s="4" t="s">
        <v>70</v>
      </c>
      <c r="T1424" s="4" t="s">
        <v>70</v>
      </c>
      <c r="U1424" s="140">
        <v>45321</v>
      </c>
      <c r="V1424" s="4" t="s">
        <v>1884</v>
      </c>
      <c r="W1424" s="4" t="s">
        <v>1954</v>
      </c>
      <c r="X1424" s="146">
        <v>0</v>
      </c>
      <c r="Y1424" s="146">
        <v>0</v>
      </c>
      <c r="Z1424" s="146">
        <v>0</v>
      </c>
      <c r="AA1424" s="4"/>
      <c r="AB1424" s="141"/>
      <c r="AC1424" s="142"/>
      <c r="AD1424" s="4"/>
      <c r="AE1424" s="4"/>
      <c r="AF1424" s="144"/>
      <c r="AG1424" s="145"/>
      <c r="AH1424" s="143" t="s">
        <v>70</v>
      </c>
      <c r="AI1424" s="4"/>
      <c r="AJ1424" s="143" t="s">
        <v>9560</v>
      </c>
      <c r="AK1424" s="143" t="s">
        <v>9553</v>
      </c>
    </row>
    <row r="1425" spans="2:37">
      <c r="B1425" s="145" t="s">
        <v>5175</v>
      </c>
      <c r="C1425" s="4" t="s">
        <v>441</v>
      </c>
      <c r="D1425" s="4" t="s">
        <v>8594</v>
      </c>
      <c r="E1425" s="4" t="s">
        <v>3596</v>
      </c>
      <c r="F1425" s="4" t="s">
        <v>1060</v>
      </c>
      <c r="G1425" s="4" t="s">
        <v>8604</v>
      </c>
      <c r="H1425" s="4" t="s">
        <v>1158</v>
      </c>
      <c r="I1425" s="4" t="s">
        <v>1159</v>
      </c>
      <c r="J1425" s="141"/>
      <c r="K1425" s="139">
        <v>19780000000</v>
      </c>
      <c r="L1425" s="139">
        <v>19780000000</v>
      </c>
      <c r="M1425" s="4">
        <v>6.1</v>
      </c>
      <c r="N1425" s="4" t="s">
        <v>2974</v>
      </c>
      <c r="O1425" s="4" t="s">
        <v>2975</v>
      </c>
      <c r="P1425" s="186">
        <f t="shared" si="136"/>
        <v>19780000000</v>
      </c>
      <c r="Q1425" s="186">
        <f t="shared" si="139"/>
        <v>0</v>
      </c>
      <c r="R1425" s="4">
        <v>13</v>
      </c>
      <c r="S1425" s="4" t="s">
        <v>70</v>
      </c>
      <c r="T1425" s="4" t="s">
        <v>70</v>
      </c>
      <c r="U1425" s="140">
        <v>45321</v>
      </c>
      <c r="V1425" s="4" t="s">
        <v>1884</v>
      </c>
      <c r="W1425" s="4" t="s">
        <v>1954</v>
      </c>
      <c r="X1425" s="146">
        <v>0</v>
      </c>
      <c r="Y1425" s="146">
        <v>0</v>
      </c>
      <c r="Z1425" s="146">
        <v>0</v>
      </c>
      <c r="AA1425" s="4"/>
      <c r="AB1425" s="141"/>
      <c r="AC1425" s="142"/>
      <c r="AD1425" s="4"/>
      <c r="AE1425" s="4"/>
      <c r="AF1425" s="144"/>
      <c r="AG1425" s="145"/>
      <c r="AH1425" s="143" t="s">
        <v>70</v>
      </c>
      <c r="AI1425" s="4"/>
      <c r="AJ1425" s="143" t="s">
        <v>9560</v>
      </c>
      <c r="AK1425" s="143" t="s">
        <v>9553</v>
      </c>
    </row>
    <row r="1426" spans="2:37">
      <c r="B1426" s="145" t="s">
        <v>5175</v>
      </c>
      <c r="C1426" s="4" t="s">
        <v>441</v>
      </c>
      <c r="D1426" s="4" t="s">
        <v>8594</v>
      </c>
      <c r="E1426" s="4" t="s">
        <v>3596</v>
      </c>
      <c r="F1426" s="4" t="s">
        <v>1060</v>
      </c>
      <c r="G1426" s="4" t="s">
        <v>8605</v>
      </c>
      <c r="H1426" s="4" t="s">
        <v>1158</v>
      </c>
      <c r="I1426" s="4" t="s">
        <v>1159</v>
      </c>
      <c r="J1426" s="141"/>
      <c r="K1426" s="139">
        <v>20000000000</v>
      </c>
      <c r="L1426" s="139">
        <v>20000000000</v>
      </c>
      <c r="M1426" s="4">
        <v>7.49</v>
      </c>
      <c r="N1426" s="4" t="s">
        <v>2968</v>
      </c>
      <c r="O1426" s="4" t="s">
        <v>2502</v>
      </c>
      <c r="P1426" s="186">
        <f t="shared" si="136"/>
        <v>20000000000</v>
      </c>
      <c r="Q1426" s="186">
        <f t="shared" si="139"/>
        <v>0</v>
      </c>
      <c r="R1426" s="4">
        <v>13</v>
      </c>
      <c r="S1426" s="4" t="s">
        <v>70</v>
      </c>
      <c r="T1426" s="4" t="s">
        <v>70</v>
      </c>
      <c r="U1426" s="140">
        <v>45321</v>
      </c>
      <c r="V1426" s="4" t="s">
        <v>1884</v>
      </c>
      <c r="W1426" s="4" t="s">
        <v>1954</v>
      </c>
      <c r="X1426" s="146">
        <v>0</v>
      </c>
      <c r="Y1426" s="146">
        <v>0</v>
      </c>
      <c r="Z1426" s="146">
        <v>0</v>
      </c>
      <c r="AA1426" s="4"/>
      <c r="AB1426" s="141"/>
      <c r="AC1426" s="142"/>
      <c r="AD1426" s="4"/>
      <c r="AE1426" s="4"/>
      <c r="AF1426" s="144"/>
      <c r="AG1426" s="145"/>
      <c r="AH1426" s="143" t="s">
        <v>70</v>
      </c>
      <c r="AI1426" s="4"/>
      <c r="AJ1426" s="143" t="s">
        <v>9560</v>
      </c>
      <c r="AK1426" s="143" t="s">
        <v>9553</v>
      </c>
    </row>
    <row r="1427" spans="2:37">
      <c r="B1427" s="145" t="s">
        <v>5175</v>
      </c>
      <c r="C1427" s="4" t="s">
        <v>441</v>
      </c>
      <c r="D1427" s="4" t="s">
        <v>8594</v>
      </c>
      <c r="E1427" s="4" t="s">
        <v>3596</v>
      </c>
      <c r="F1427" s="4" t="s">
        <v>1060</v>
      </c>
      <c r="G1427" s="4" t="s">
        <v>8606</v>
      </c>
      <c r="H1427" s="4" t="s">
        <v>1158</v>
      </c>
      <c r="I1427" s="4" t="s">
        <v>1159</v>
      </c>
      <c r="J1427" s="141"/>
      <c r="K1427" s="139">
        <v>15000000000</v>
      </c>
      <c r="L1427" s="139">
        <v>15000000000</v>
      </c>
      <c r="M1427" s="4">
        <v>7.49</v>
      </c>
      <c r="N1427" s="4" t="s">
        <v>2968</v>
      </c>
      <c r="O1427" s="4" t="s">
        <v>2502</v>
      </c>
      <c r="P1427" s="186">
        <f t="shared" si="136"/>
        <v>15000000000</v>
      </c>
      <c r="Q1427" s="186">
        <f t="shared" si="139"/>
        <v>0</v>
      </c>
      <c r="R1427" s="4">
        <v>13</v>
      </c>
      <c r="S1427" s="4" t="s">
        <v>70</v>
      </c>
      <c r="T1427" s="4" t="s">
        <v>70</v>
      </c>
      <c r="U1427" s="140">
        <v>45321</v>
      </c>
      <c r="V1427" s="4" t="s">
        <v>1884</v>
      </c>
      <c r="W1427" s="4" t="s">
        <v>1954</v>
      </c>
      <c r="X1427" s="146">
        <v>0</v>
      </c>
      <c r="Y1427" s="146">
        <v>0</v>
      </c>
      <c r="Z1427" s="146">
        <v>0</v>
      </c>
      <c r="AA1427" s="4"/>
      <c r="AB1427" s="141"/>
      <c r="AC1427" s="142"/>
      <c r="AD1427" s="4"/>
      <c r="AE1427" s="4"/>
      <c r="AF1427" s="144"/>
      <c r="AG1427" s="145"/>
      <c r="AH1427" s="143" t="s">
        <v>70</v>
      </c>
      <c r="AI1427" s="4"/>
      <c r="AJ1427" s="143" t="s">
        <v>9560</v>
      </c>
      <c r="AK1427" s="143" t="s">
        <v>9553</v>
      </c>
    </row>
    <row r="1428" spans="2:37">
      <c r="B1428" s="145" t="s">
        <v>5175</v>
      </c>
      <c r="C1428" s="4" t="s">
        <v>441</v>
      </c>
      <c r="D1428" s="4" t="s">
        <v>8594</v>
      </c>
      <c r="E1428" s="4" t="s">
        <v>3596</v>
      </c>
      <c r="F1428" s="4" t="s">
        <v>1060</v>
      </c>
      <c r="G1428" s="4" t="s">
        <v>8607</v>
      </c>
      <c r="H1428" s="4" t="s">
        <v>1158</v>
      </c>
      <c r="I1428" s="4" t="s">
        <v>1159</v>
      </c>
      <c r="J1428" s="141"/>
      <c r="K1428" s="139">
        <v>1080000000</v>
      </c>
      <c r="L1428" s="139">
        <v>1080000000</v>
      </c>
      <c r="M1428" s="4">
        <v>7.49</v>
      </c>
      <c r="N1428" s="4" t="s">
        <v>2968</v>
      </c>
      <c r="O1428" s="4" t="s">
        <v>2502</v>
      </c>
      <c r="P1428" s="186">
        <f t="shared" si="136"/>
        <v>1080000000</v>
      </c>
      <c r="Q1428" s="186">
        <f t="shared" si="139"/>
        <v>0</v>
      </c>
      <c r="R1428" s="4">
        <v>13</v>
      </c>
      <c r="S1428" s="4" t="s">
        <v>70</v>
      </c>
      <c r="T1428" s="4" t="s">
        <v>70</v>
      </c>
      <c r="U1428" s="140">
        <v>45321</v>
      </c>
      <c r="V1428" s="4" t="s">
        <v>1884</v>
      </c>
      <c r="W1428" s="4" t="s">
        <v>1954</v>
      </c>
      <c r="X1428" s="146">
        <v>0</v>
      </c>
      <c r="Y1428" s="146">
        <v>0</v>
      </c>
      <c r="Z1428" s="146">
        <v>0</v>
      </c>
      <c r="AA1428" s="4"/>
      <c r="AB1428" s="141"/>
      <c r="AC1428" s="142"/>
      <c r="AD1428" s="4"/>
      <c r="AE1428" s="4"/>
      <c r="AF1428" s="144"/>
      <c r="AG1428" s="145"/>
      <c r="AH1428" s="143" t="s">
        <v>70</v>
      </c>
      <c r="AI1428" s="4"/>
      <c r="AJ1428" s="143" t="s">
        <v>9560</v>
      </c>
      <c r="AK1428" s="143" t="s">
        <v>9553</v>
      </c>
    </row>
    <row r="1429" spans="2:37">
      <c r="B1429" s="145" t="s">
        <v>5175</v>
      </c>
      <c r="C1429" s="4" t="s">
        <v>441</v>
      </c>
      <c r="D1429" s="4" t="s">
        <v>8594</v>
      </c>
      <c r="E1429" s="4" t="s">
        <v>3596</v>
      </c>
      <c r="F1429" s="4" t="s">
        <v>1060</v>
      </c>
      <c r="G1429" s="4" t="s">
        <v>8608</v>
      </c>
      <c r="H1429" s="4" t="s">
        <v>1283</v>
      </c>
      <c r="I1429" s="4" t="s">
        <v>1284</v>
      </c>
      <c r="J1429" s="141"/>
      <c r="K1429" s="139">
        <v>3300000000</v>
      </c>
      <c r="L1429" s="139">
        <v>3300000000</v>
      </c>
      <c r="M1429" s="4">
        <v>6</v>
      </c>
      <c r="N1429" s="4" t="s">
        <v>3480</v>
      </c>
      <c r="O1429" s="4" t="s">
        <v>3536</v>
      </c>
      <c r="P1429" s="186">
        <f t="shared" si="136"/>
        <v>3300000000</v>
      </c>
      <c r="Q1429" s="186">
        <f t="shared" si="139"/>
        <v>0</v>
      </c>
      <c r="R1429" s="4">
        <v>14</v>
      </c>
      <c r="S1429" s="4" t="s">
        <v>70</v>
      </c>
      <c r="T1429" s="4" t="s">
        <v>70</v>
      </c>
      <c r="U1429" s="140">
        <v>45321</v>
      </c>
      <c r="V1429" s="4" t="s">
        <v>1884</v>
      </c>
      <c r="W1429" s="4" t="s">
        <v>1954</v>
      </c>
      <c r="X1429" s="146">
        <v>0</v>
      </c>
      <c r="Y1429" s="146">
        <v>0</v>
      </c>
      <c r="Z1429" s="146">
        <v>0</v>
      </c>
      <c r="AA1429" s="4"/>
      <c r="AB1429" s="141"/>
      <c r="AC1429" s="142"/>
      <c r="AD1429" s="4"/>
      <c r="AE1429" s="4"/>
      <c r="AF1429" s="144"/>
      <c r="AG1429" s="145"/>
      <c r="AH1429" s="143" t="s">
        <v>70</v>
      </c>
      <c r="AI1429" s="4"/>
      <c r="AJ1429" s="143" t="s">
        <v>9560</v>
      </c>
      <c r="AK1429" s="143" t="s">
        <v>9553</v>
      </c>
    </row>
    <row r="1430" spans="2:37">
      <c r="B1430" s="145" t="s">
        <v>5175</v>
      </c>
      <c r="C1430" s="4" t="s">
        <v>441</v>
      </c>
      <c r="D1430" s="4" t="s">
        <v>8594</v>
      </c>
      <c r="E1430" s="4" t="s">
        <v>3596</v>
      </c>
      <c r="F1430" s="4" t="s">
        <v>1060</v>
      </c>
      <c r="G1430" s="4" t="s">
        <v>8609</v>
      </c>
      <c r="H1430" s="4" t="s">
        <v>1158</v>
      </c>
      <c r="I1430" s="4" t="s">
        <v>1159</v>
      </c>
      <c r="J1430" s="141"/>
      <c r="K1430" s="139">
        <v>49570000000</v>
      </c>
      <c r="L1430" s="139">
        <v>49570000000</v>
      </c>
      <c r="M1430" s="4">
        <v>6.1</v>
      </c>
      <c r="N1430" s="4" t="s">
        <v>2974</v>
      </c>
      <c r="O1430" s="4" t="s">
        <v>2975</v>
      </c>
      <c r="P1430" s="186">
        <f t="shared" si="136"/>
        <v>49570000000</v>
      </c>
      <c r="Q1430" s="186">
        <f t="shared" si="139"/>
        <v>0</v>
      </c>
      <c r="R1430" s="4">
        <v>13</v>
      </c>
      <c r="S1430" s="4" t="s">
        <v>70</v>
      </c>
      <c r="T1430" s="4" t="s">
        <v>70</v>
      </c>
      <c r="U1430" s="140">
        <v>45321</v>
      </c>
      <c r="V1430" s="4" t="s">
        <v>1884</v>
      </c>
      <c r="W1430" s="4" t="s">
        <v>1954</v>
      </c>
      <c r="X1430" s="146">
        <v>0</v>
      </c>
      <c r="Y1430" s="146">
        <v>0</v>
      </c>
      <c r="Z1430" s="146">
        <v>0</v>
      </c>
      <c r="AA1430" s="4"/>
      <c r="AB1430" s="141"/>
      <c r="AC1430" s="142"/>
      <c r="AD1430" s="4"/>
      <c r="AE1430" s="4"/>
      <c r="AF1430" s="144"/>
      <c r="AG1430" s="145"/>
      <c r="AH1430" s="143" t="s">
        <v>70</v>
      </c>
      <c r="AI1430" s="4"/>
      <c r="AJ1430" s="143" t="s">
        <v>9560</v>
      </c>
      <c r="AK1430" s="143" t="s">
        <v>9553</v>
      </c>
    </row>
    <row r="1431" spans="2:37">
      <c r="B1431" s="145" t="s">
        <v>5175</v>
      </c>
      <c r="C1431" s="4" t="s">
        <v>441</v>
      </c>
      <c r="D1431" s="4" t="s">
        <v>8594</v>
      </c>
      <c r="E1431" s="4" t="s">
        <v>3596</v>
      </c>
      <c r="F1431" s="4" t="s">
        <v>1060</v>
      </c>
      <c r="G1431" s="4" t="s">
        <v>8610</v>
      </c>
      <c r="H1431" s="4" t="s">
        <v>1158</v>
      </c>
      <c r="I1431" s="4" t="s">
        <v>1159</v>
      </c>
      <c r="J1431" s="141"/>
      <c r="K1431" s="139">
        <v>314000000</v>
      </c>
      <c r="L1431" s="139">
        <v>314000000</v>
      </c>
      <c r="M1431" s="4">
        <v>5.81</v>
      </c>
      <c r="N1431" s="4" t="s">
        <v>2560</v>
      </c>
      <c r="O1431" s="4" t="s">
        <v>2595</v>
      </c>
      <c r="P1431" s="186">
        <f t="shared" si="136"/>
        <v>314000000</v>
      </c>
      <c r="Q1431" s="186">
        <f t="shared" si="139"/>
        <v>0</v>
      </c>
      <c r="R1431" s="4">
        <v>13</v>
      </c>
      <c r="S1431" s="4" t="s">
        <v>70</v>
      </c>
      <c r="T1431" s="4" t="s">
        <v>70</v>
      </c>
      <c r="U1431" s="140">
        <v>45321</v>
      </c>
      <c r="V1431" s="4" t="s">
        <v>1884</v>
      </c>
      <c r="W1431" s="4" t="s">
        <v>1954</v>
      </c>
      <c r="X1431" s="146">
        <v>0</v>
      </c>
      <c r="Y1431" s="146">
        <v>0</v>
      </c>
      <c r="Z1431" s="146">
        <v>0</v>
      </c>
      <c r="AA1431" s="4"/>
      <c r="AB1431" s="141"/>
      <c r="AC1431" s="142"/>
      <c r="AD1431" s="4"/>
      <c r="AE1431" s="4"/>
      <c r="AF1431" s="144"/>
      <c r="AG1431" s="145"/>
      <c r="AH1431" s="143" t="s">
        <v>70</v>
      </c>
      <c r="AI1431" s="4"/>
      <c r="AJ1431" s="143" t="s">
        <v>9560</v>
      </c>
      <c r="AK1431" s="143" t="s">
        <v>9553</v>
      </c>
    </row>
    <row r="1432" spans="2:37">
      <c r="B1432" s="145" t="s">
        <v>5175</v>
      </c>
      <c r="C1432" s="4" t="s">
        <v>441</v>
      </c>
      <c r="D1432" s="4" t="s">
        <v>8594</v>
      </c>
      <c r="E1432" s="4" t="s">
        <v>3596</v>
      </c>
      <c r="F1432" s="4" t="s">
        <v>1060</v>
      </c>
      <c r="G1432" s="4" t="s">
        <v>8611</v>
      </c>
      <c r="H1432" s="4" t="s">
        <v>1158</v>
      </c>
      <c r="I1432" s="4" t="s">
        <v>1159</v>
      </c>
      <c r="J1432" s="141"/>
      <c r="K1432" s="139">
        <v>1440000000</v>
      </c>
      <c r="L1432" s="139">
        <v>1440000000</v>
      </c>
      <c r="M1432" s="4">
        <v>7.49</v>
      </c>
      <c r="N1432" s="4" t="s">
        <v>2968</v>
      </c>
      <c r="O1432" s="4" t="s">
        <v>2502</v>
      </c>
      <c r="P1432" s="186">
        <f t="shared" si="136"/>
        <v>1440000000</v>
      </c>
      <c r="Q1432" s="186">
        <f t="shared" si="139"/>
        <v>0</v>
      </c>
      <c r="R1432" s="4">
        <v>13</v>
      </c>
      <c r="S1432" s="4" t="s">
        <v>70</v>
      </c>
      <c r="T1432" s="4" t="s">
        <v>70</v>
      </c>
      <c r="U1432" s="140">
        <v>45321</v>
      </c>
      <c r="V1432" s="4" t="s">
        <v>1884</v>
      </c>
      <c r="W1432" s="4" t="s">
        <v>1954</v>
      </c>
      <c r="X1432" s="146">
        <v>0</v>
      </c>
      <c r="Y1432" s="146">
        <v>0</v>
      </c>
      <c r="Z1432" s="146">
        <v>0</v>
      </c>
      <c r="AA1432" s="4"/>
      <c r="AB1432" s="141"/>
      <c r="AC1432" s="142"/>
      <c r="AD1432" s="4"/>
      <c r="AE1432" s="4"/>
      <c r="AF1432" s="144"/>
      <c r="AG1432" s="145"/>
      <c r="AH1432" s="143" t="s">
        <v>70</v>
      </c>
      <c r="AI1432" s="4"/>
      <c r="AJ1432" s="143" t="s">
        <v>9560</v>
      </c>
      <c r="AK1432" s="143" t="s">
        <v>9553</v>
      </c>
    </row>
    <row r="1433" spans="2:37">
      <c r="B1433" s="145" t="s">
        <v>5175</v>
      </c>
      <c r="C1433" s="4" t="s">
        <v>441</v>
      </c>
      <c r="D1433" s="4" t="s">
        <v>8594</v>
      </c>
      <c r="E1433" s="4" t="s">
        <v>3596</v>
      </c>
      <c r="F1433" s="4" t="s">
        <v>1060</v>
      </c>
      <c r="G1433" s="4" t="s">
        <v>8612</v>
      </c>
      <c r="H1433" s="4" t="s">
        <v>1158</v>
      </c>
      <c r="I1433" s="4" t="s">
        <v>1159</v>
      </c>
      <c r="J1433" s="141"/>
      <c r="K1433" s="139">
        <v>1024000000</v>
      </c>
      <c r="L1433" s="139">
        <v>1024000000</v>
      </c>
      <c r="M1433" s="4">
        <v>5.75</v>
      </c>
      <c r="N1433" s="4" t="s">
        <v>3798</v>
      </c>
      <c r="O1433" s="4" t="s">
        <v>3799</v>
      </c>
      <c r="P1433" s="186">
        <f t="shared" si="136"/>
        <v>1024000000</v>
      </c>
      <c r="Q1433" s="186">
        <f t="shared" si="139"/>
        <v>0</v>
      </c>
      <c r="R1433" s="4">
        <v>13</v>
      </c>
      <c r="S1433" s="4" t="s">
        <v>70</v>
      </c>
      <c r="T1433" s="4" t="s">
        <v>70</v>
      </c>
      <c r="U1433" s="140">
        <v>45321</v>
      </c>
      <c r="V1433" s="4" t="s">
        <v>1884</v>
      </c>
      <c r="W1433" s="4" t="s">
        <v>1954</v>
      </c>
      <c r="X1433" s="146">
        <v>0</v>
      </c>
      <c r="Y1433" s="146">
        <v>0</v>
      </c>
      <c r="Z1433" s="146">
        <v>0</v>
      </c>
      <c r="AA1433" s="4"/>
      <c r="AB1433" s="141"/>
      <c r="AC1433" s="142"/>
      <c r="AD1433" s="4"/>
      <c r="AE1433" s="4"/>
      <c r="AF1433" s="144"/>
      <c r="AG1433" s="145"/>
      <c r="AH1433" s="143" t="s">
        <v>70</v>
      </c>
      <c r="AI1433" s="4"/>
      <c r="AJ1433" s="143" t="s">
        <v>9560</v>
      </c>
      <c r="AK1433" s="143" t="s">
        <v>9553</v>
      </c>
    </row>
    <row r="1434" spans="2:37">
      <c r="B1434" s="145" t="s">
        <v>5175</v>
      </c>
      <c r="C1434" s="4" t="s">
        <v>441</v>
      </c>
      <c r="D1434" s="4" t="s">
        <v>8594</v>
      </c>
      <c r="E1434" s="4" t="s">
        <v>3596</v>
      </c>
      <c r="F1434" s="4" t="s">
        <v>1060</v>
      </c>
      <c r="G1434" s="4" t="s">
        <v>8613</v>
      </c>
      <c r="H1434" s="4" t="s">
        <v>1158</v>
      </c>
      <c r="I1434" s="4" t="s">
        <v>1159</v>
      </c>
      <c r="J1434" s="141"/>
      <c r="K1434" s="139">
        <v>695000000</v>
      </c>
      <c r="L1434" s="139">
        <v>695000000</v>
      </c>
      <c r="M1434" s="4">
        <v>5.5</v>
      </c>
      <c r="N1434" s="4" t="s">
        <v>2715</v>
      </c>
      <c r="O1434" s="4" t="s">
        <v>2773</v>
      </c>
      <c r="P1434" s="186">
        <f t="shared" si="136"/>
        <v>695000000</v>
      </c>
      <c r="Q1434" s="186">
        <f t="shared" si="139"/>
        <v>0</v>
      </c>
      <c r="R1434" s="4">
        <v>13</v>
      </c>
      <c r="S1434" s="4" t="s">
        <v>70</v>
      </c>
      <c r="T1434" s="4" t="s">
        <v>70</v>
      </c>
      <c r="U1434" s="140">
        <v>45321</v>
      </c>
      <c r="V1434" s="4" t="s">
        <v>1884</v>
      </c>
      <c r="W1434" s="4" t="s">
        <v>1954</v>
      </c>
      <c r="X1434" s="146">
        <v>0</v>
      </c>
      <c r="Y1434" s="146">
        <v>0</v>
      </c>
      <c r="Z1434" s="146">
        <v>0</v>
      </c>
      <c r="AA1434" s="4"/>
      <c r="AB1434" s="141"/>
      <c r="AC1434" s="142"/>
      <c r="AD1434" s="4"/>
      <c r="AE1434" s="4"/>
      <c r="AF1434" s="144"/>
      <c r="AG1434" s="145"/>
      <c r="AH1434" s="143" t="s">
        <v>70</v>
      </c>
      <c r="AI1434" s="4"/>
      <c r="AJ1434" s="143" t="s">
        <v>9560</v>
      </c>
      <c r="AK1434" s="143" t="s">
        <v>9553</v>
      </c>
    </row>
    <row r="1435" spans="2:37">
      <c r="B1435" s="145" t="s">
        <v>5175</v>
      </c>
      <c r="C1435" s="4" t="s">
        <v>441</v>
      </c>
      <c r="D1435" s="4" t="s">
        <v>8594</v>
      </c>
      <c r="E1435" s="4" t="s">
        <v>3596</v>
      </c>
      <c r="F1435" s="4" t="s">
        <v>1060</v>
      </c>
      <c r="G1435" s="4" t="s">
        <v>8614</v>
      </c>
      <c r="H1435" s="4" t="s">
        <v>1158</v>
      </c>
      <c r="I1435" s="4" t="s">
        <v>1159</v>
      </c>
      <c r="J1435" s="141"/>
      <c r="K1435" s="139">
        <v>6382000000</v>
      </c>
      <c r="L1435" s="139">
        <v>6382000000</v>
      </c>
      <c r="M1435" s="4">
        <v>9.3000000000000007</v>
      </c>
      <c r="N1435" s="4" t="s">
        <v>3727</v>
      </c>
      <c r="O1435" s="4" t="s">
        <v>3492</v>
      </c>
      <c r="P1435" s="186">
        <f t="shared" si="136"/>
        <v>6382000000</v>
      </c>
      <c r="Q1435" s="186">
        <f t="shared" si="139"/>
        <v>0</v>
      </c>
      <c r="R1435" s="4">
        <v>13</v>
      </c>
      <c r="S1435" s="4" t="s">
        <v>70</v>
      </c>
      <c r="T1435" s="4" t="s">
        <v>70</v>
      </c>
      <c r="U1435" s="140">
        <v>45321</v>
      </c>
      <c r="V1435" s="4" t="s">
        <v>1884</v>
      </c>
      <c r="W1435" s="4" t="s">
        <v>1954</v>
      </c>
      <c r="X1435" s="146">
        <v>0</v>
      </c>
      <c r="Y1435" s="146">
        <v>0</v>
      </c>
      <c r="Z1435" s="146">
        <v>0</v>
      </c>
      <c r="AA1435" s="4"/>
      <c r="AB1435" s="141"/>
      <c r="AC1435" s="142"/>
      <c r="AD1435" s="4"/>
      <c r="AE1435" s="4"/>
      <c r="AF1435" s="144"/>
      <c r="AG1435" s="145"/>
      <c r="AH1435" s="143" t="s">
        <v>70</v>
      </c>
      <c r="AI1435" s="4"/>
      <c r="AJ1435" s="143" t="s">
        <v>9560</v>
      </c>
      <c r="AK1435" s="143" t="s">
        <v>9553</v>
      </c>
    </row>
    <row r="1436" spans="2:37">
      <c r="B1436" s="145" t="s">
        <v>5175</v>
      </c>
      <c r="C1436" s="4" t="s">
        <v>441</v>
      </c>
      <c r="D1436" s="4" t="s">
        <v>8594</v>
      </c>
      <c r="E1436" s="4" t="s">
        <v>3596</v>
      </c>
      <c r="F1436" s="4" t="s">
        <v>1060</v>
      </c>
      <c r="G1436" s="4" t="s">
        <v>8615</v>
      </c>
      <c r="H1436" s="4" t="s">
        <v>1158</v>
      </c>
      <c r="I1436" s="4" t="s">
        <v>1159</v>
      </c>
      <c r="J1436" s="141"/>
      <c r="K1436" s="139">
        <v>603667742</v>
      </c>
      <c r="L1436" s="139">
        <v>603667742</v>
      </c>
      <c r="M1436" s="4">
        <v>9.4</v>
      </c>
      <c r="N1436" s="4" t="s">
        <v>3464</v>
      </c>
      <c r="O1436" s="4" t="s">
        <v>2573</v>
      </c>
      <c r="P1436" s="186">
        <f t="shared" si="136"/>
        <v>603667742</v>
      </c>
      <c r="Q1436" s="186">
        <f t="shared" si="139"/>
        <v>0</v>
      </c>
      <c r="R1436" s="4">
        <v>13</v>
      </c>
      <c r="S1436" s="4" t="s">
        <v>70</v>
      </c>
      <c r="T1436" s="4" t="s">
        <v>70</v>
      </c>
      <c r="U1436" s="140">
        <v>45321</v>
      </c>
      <c r="V1436" s="4" t="s">
        <v>1884</v>
      </c>
      <c r="W1436" s="4" t="s">
        <v>1954</v>
      </c>
      <c r="X1436" s="146">
        <v>0</v>
      </c>
      <c r="Y1436" s="146">
        <v>0</v>
      </c>
      <c r="Z1436" s="146">
        <v>0</v>
      </c>
      <c r="AA1436" s="4"/>
      <c r="AB1436" s="141"/>
      <c r="AC1436" s="142"/>
      <c r="AD1436" s="4"/>
      <c r="AE1436" s="4"/>
      <c r="AF1436" s="144"/>
      <c r="AG1436" s="145"/>
      <c r="AH1436" s="143" t="s">
        <v>70</v>
      </c>
      <c r="AI1436" s="4"/>
      <c r="AJ1436" s="143" t="s">
        <v>9560</v>
      </c>
      <c r="AK1436" s="143" t="s">
        <v>9553</v>
      </c>
    </row>
    <row r="1437" spans="2:37">
      <c r="B1437" s="145" t="s">
        <v>5175</v>
      </c>
      <c r="C1437" s="4" t="s">
        <v>441</v>
      </c>
      <c r="D1437" s="4" t="s">
        <v>8594</v>
      </c>
      <c r="E1437" s="4" t="s">
        <v>3596</v>
      </c>
      <c r="F1437" s="4" t="s">
        <v>1060</v>
      </c>
      <c r="G1437" s="4" t="s">
        <v>8616</v>
      </c>
      <c r="H1437" s="4" t="s">
        <v>1158</v>
      </c>
      <c r="I1437" s="4" t="s">
        <v>1159</v>
      </c>
      <c r="J1437" s="141"/>
      <c r="K1437" s="139">
        <v>599000000</v>
      </c>
      <c r="L1437" s="139">
        <v>599000000</v>
      </c>
      <c r="M1437" s="4">
        <v>6.4</v>
      </c>
      <c r="N1437" s="4" t="s">
        <v>2597</v>
      </c>
      <c r="O1437" s="4" t="s">
        <v>2598</v>
      </c>
      <c r="P1437" s="186">
        <f t="shared" si="136"/>
        <v>599000000</v>
      </c>
      <c r="Q1437" s="186">
        <f t="shared" si="139"/>
        <v>0</v>
      </c>
      <c r="R1437" s="4">
        <v>13</v>
      </c>
      <c r="S1437" s="4" t="s">
        <v>70</v>
      </c>
      <c r="T1437" s="4" t="s">
        <v>70</v>
      </c>
      <c r="U1437" s="140">
        <v>45321</v>
      </c>
      <c r="V1437" s="4" t="s">
        <v>1884</v>
      </c>
      <c r="W1437" s="4" t="s">
        <v>1954</v>
      </c>
      <c r="X1437" s="146">
        <v>0</v>
      </c>
      <c r="Y1437" s="146">
        <v>0</v>
      </c>
      <c r="Z1437" s="146">
        <v>0</v>
      </c>
      <c r="AA1437" s="4"/>
      <c r="AB1437" s="141"/>
      <c r="AC1437" s="142"/>
      <c r="AD1437" s="4"/>
      <c r="AE1437" s="4"/>
      <c r="AF1437" s="144"/>
      <c r="AG1437" s="145"/>
      <c r="AH1437" s="143" t="s">
        <v>70</v>
      </c>
      <c r="AI1437" s="4"/>
      <c r="AJ1437" s="143" t="s">
        <v>9560</v>
      </c>
      <c r="AK1437" s="143" t="s">
        <v>9553</v>
      </c>
    </row>
    <row r="1438" spans="2:37">
      <c r="B1438" s="145" t="s">
        <v>5175</v>
      </c>
      <c r="C1438" s="4" t="s">
        <v>441</v>
      </c>
      <c r="D1438" s="4" t="s">
        <v>8594</v>
      </c>
      <c r="E1438" s="4" t="s">
        <v>3596</v>
      </c>
      <c r="F1438" s="4" t="s">
        <v>1060</v>
      </c>
      <c r="G1438" s="4" t="s">
        <v>8617</v>
      </c>
      <c r="H1438" s="4" t="s">
        <v>1158</v>
      </c>
      <c r="I1438" s="4" t="s">
        <v>1159</v>
      </c>
      <c r="J1438" s="141"/>
      <c r="K1438" s="139">
        <v>9569000000</v>
      </c>
      <c r="L1438" s="139">
        <v>9569000000</v>
      </c>
      <c r="M1438" s="4">
        <v>6.1</v>
      </c>
      <c r="N1438" s="4" t="s">
        <v>2974</v>
      </c>
      <c r="O1438" s="4" t="s">
        <v>2975</v>
      </c>
      <c r="P1438" s="186">
        <f t="shared" si="136"/>
        <v>9569000000</v>
      </c>
      <c r="Q1438" s="186">
        <f t="shared" si="139"/>
        <v>0</v>
      </c>
      <c r="R1438" s="4">
        <v>13</v>
      </c>
      <c r="S1438" s="4" t="s">
        <v>70</v>
      </c>
      <c r="T1438" s="4" t="s">
        <v>70</v>
      </c>
      <c r="U1438" s="140">
        <v>45321</v>
      </c>
      <c r="V1438" s="4" t="s">
        <v>1884</v>
      </c>
      <c r="W1438" s="4" t="s">
        <v>1954</v>
      </c>
      <c r="X1438" s="146">
        <v>0</v>
      </c>
      <c r="Y1438" s="146">
        <v>0</v>
      </c>
      <c r="Z1438" s="146">
        <v>0</v>
      </c>
      <c r="AA1438" s="4"/>
      <c r="AB1438" s="141"/>
      <c r="AC1438" s="142"/>
      <c r="AD1438" s="4"/>
      <c r="AE1438" s="4"/>
      <c r="AF1438" s="144"/>
      <c r="AG1438" s="145"/>
      <c r="AH1438" s="143" t="s">
        <v>70</v>
      </c>
      <c r="AI1438" s="4"/>
      <c r="AJ1438" s="143" t="s">
        <v>9560</v>
      </c>
      <c r="AK1438" s="143" t="s">
        <v>9553</v>
      </c>
    </row>
    <row r="1439" spans="2:37">
      <c r="B1439" s="145" t="s">
        <v>5175</v>
      </c>
      <c r="C1439" s="4" t="s">
        <v>441</v>
      </c>
      <c r="D1439" s="4" t="s">
        <v>8594</v>
      </c>
      <c r="E1439" s="4" t="s">
        <v>3596</v>
      </c>
      <c r="F1439" s="4" t="s">
        <v>1060</v>
      </c>
      <c r="G1439" s="4" t="s">
        <v>8618</v>
      </c>
      <c r="H1439" s="4" t="s">
        <v>1158</v>
      </c>
      <c r="I1439" s="4" t="s">
        <v>1159</v>
      </c>
      <c r="J1439" s="141"/>
      <c r="K1439" s="139">
        <v>19500000000</v>
      </c>
      <c r="L1439" s="139">
        <v>19500000000</v>
      </c>
      <c r="M1439" s="4">
        <v>6.1</v>
      </c>
      <c r="N1439" s="4" t="s">
        <v>2829</v>
      </c>
      <c r="O1439" s="4" t="s">
        <v>2975</v>
      </c>
      <c r="P1439" s="186">
        <f t="shared" si="136"/>
        <v>19500000000</v>
      </c>
      <c r="Q1439" s="186">
        <f t="shared" si="139"/>
        <v>0</v>
      </c>
      <c r="R1439" s="4">
        <v>13</v>
      </c>
      <c r="S1439" s="4" t="s">
        <v>70</v>
      </c>
      <c r="T1439" s="4" t="s">
        <v>70</v>
      </c>
      <c r="U1439" s="140">
        <v>45321</v>
      </c>
      <c r="V1439" s="4" t="s">
        <v>1884</v>
      </c>
      <c r="W1439" s="4" t="s">
        <v>1954</v>
      </c>
      <c r="X1439" s="146">
        <v>0</v>
      </c>
      <c r="Y1439" s="146">
        <v>0</v>
      </c>
      <c r="Z1439" s="146">
        <v>0</v>
      </c>
      <c r="AA1439" s="4"/>
      <c r="AB1439" s="141"/>
      <c r="AC1439" s="142"/>
      <c r="AD1439" s="4"/>
      <c r="AE1439" s="4"/>
      <c r="AF1439" s="144"/>
      <c r="AG1439" s="145"/>
      <c r="AH1439" s="143" t="s">
        <v>70</v>
      </c>
      <c r="AI1439" s="4"/>
      <c r="AJ1439" s="143" t="s">
        <v>9560</v>
      </c>
      <c r="AK1439" s="143" t="s">
        <v>9553</v>
      </c>
    </row>
    <row r="1440" spans="2:37">
      <c r="B1440" s="145" t="s">
        <v>5175</v>
      </c>
      <c r="C1440" s="4" t="s">
        <v>441</v>
      </c>
      <c r="D1440" s="4" t="s">
        <v>8594</v>
      </c>
      <c r="E1440" s="4" t="s">
        <v>3596</v>
      </c>
      <c r="F1440" s="4" t="s">
        <v>1060</v>
      </c>
      <c r="G1440" s="4" t="s">
        <v>8619</v>
      </c>
      <c r="H1440" s="4" t="s">
        <v>1158</v>
      </c>
      <c r="I1440" s="4" t="s">
        <v>1159</v>
      </c>
      <c r="J1440" s="141"/>
      <c r="K1440" s="139">
        <v>14092000000</v>
      </c>
      <c r="L1440" s="139">
        <v>14092000000</v>
      </c>
      <c r="M1440" s="4">
        <v>5.81</v>
      </c>
      <c r="N1440" s="4" t="s">
        <v>3565</v>
      </c>
      <c r="O1440" s="4" t="s">
        <v>3566</v>
      </c>
      <c r="P1440" s="186">
        <f t="shared" si="136"/>
        <v>14092000000</v>
      </c>
      <c r="Q1440" s="186">
        <f t="shared" si="139"/>
        <v>0</v>
      </c>
      <c r="R1440" s="4">
        <v>13</v>
      </c>
      <c r="S1440" s="4" t="s">
        <v>70</v>
      </c>
      <c r="T1440" s="4" t="s">
        <v>70</v>
      </c>
      <c r="U1440" s="140">
        <v>45321</v>
      </c>
      <c r="V1440" s="4" t="s">
        <v>1884</v>
      </c>
      <c r="W1440" s="4" t="s">
        <v>1954</v>
      </c>
      <c r="X1440" s="146">
        <v>0</v>
      </c>
      <c r="Y1440" s="146">
        <v>0</v>
      </c>
      <c r="Z1440" s="146">
        <v>0</v>
      </c>
      <c r="AA1440" s="4"/>
      <c r="AB1440" s="141"/>
      <c r="AC1440" s="142"/>
      <c r="AD1440" s="4"/>
      <c r="AE1440" s="4"/>
      <c r="AF1440" s="144"/>
      <c r="AG1440" s="145"/>
      <c r="AH1440" s="143" t="s">
        <v>70</v>
      </c>
      <c r="AI1440" s="4"/>
      <c r="AJ1440" s="143" t="s">
        <v>9560</v>
      </c>
      <c r="AK1440" s="143" t="s">
        <v>9553</v>
      </c>
    </row>
    <row r="1441" spans="2:37">
      <c r="B1441" s="145" t="s">
        <v>5175</v>
      </c>
      <c r="C1441" s="4" t="s">
        <v>441</v>
      </c>
      <c r="D1441" s="4" t="s">
        <v>8594</v>
      </c>
      <c r="E1441" s="4" t="s">
        <v>3596</v>
      </c>
      <c r="F1441" s="4" t="s">
        <v>1060</v>
      </c>
      <c r="G1441" s="4" t="s">
        <v>8620</v>
      </c>
      <c r="H1441" s="4" t="s">
        <v>1158</v>
      </c>
      <c r="I1441" s="4" t="s">
        <v>1159</v>
      </c>
      <c r="J1441" s="141"/>
      <c r="K1441" s="139">
        <v>22030000000</v>
      </c>
      <c r="L1441" s="139">
        <v>22030000000</v>
      </c>
      <c r="M1441" s="4">
        <v>6.1</v>
      </c>
      <c r="N1441" s="4" t="s">
        <v>2974</v>
      </c>
      <c r="O1441" s="4" t="s">
        <v>2975</v>
      </c>
      <c r="P1441" s="186">
        <f t="shared" si="136"/>
        <v>22030000000</v>
      </c>
      <c r="Q1441" s="186">
        <f t="shared" si="139"/>
        <v>0</v>
      </c>
      <c r="R1441" s="4">
        <v>13</v>
      </c>
      <c r="S1441" s="4" t="s">
        <v>70</v>
      </c>
      <c r="T1441" s="4" t="s">
        <v>70</v>
      </c>
      <c r="U1441" s="140">
        <v>45321</v>
      </c>
      <c r="V1441" s="4" t="s">
        <v>1884</v>
      </c>
      <c r="W1441" s="4" t="s">
        <v>1954</v>
      </c>
      <c r="X1441" s="146">
        <v>0</v>
      </c>
      <c r="Y1441" s="146">
        <v>0</v>
      </c>
      <c r="Z1441" s="146">
        <v>0</v>
      </c>
      <c r="AA1441" s="4"/>
      <c r="AB1441" s="141"/>
      <c r="AC1441" s="142"/>
      <c r="AD1441" s="4"/>
      <c r="AE1441" s="4"/>
      <c r="AF1441" s="144"/>
      <c r="AG1441" s="145"/>
      <c r="AH1441" s="143" t="s">
        <v>70</v>
      </c>
      <c r="AI1441" s="4"/>
      <c r="AJ1441" s="143" t="s">
        <v>9560</v>
      </c>
      <c r="AK1441" s="143" t="s">
        <v>9553</v>
      </c>
    </row>
    <row r="1442" spans="2:37">
      <c r="B1442" s="145" t="s">
        <v>5175</v>
      </c>
      <c r="C1442" s="4" t="s">
        <v>441</v>
      </c>
      <c r="D1442" s="4" t="s">
        <v>8594</v>
      </c>
      <c r="E1442" s="4" t="s">
        <v>3596</v>
      </c>
      <c r="F1442" s="4" t="s">
        <v>1060</v>
      </c>
      <c r="G1442" s="4" t="s">
        <v>8621</v>
      </c>
      <c r="H1442" s="4" t="s">
        <v>1158</v>
      </c>
      <c r="I1442" s="4" t="s">
        <v>1159</v>
      </c>
      <c r="J1442" s="141"/>
      <c r="K1442" s="139">
        <v>24000000000</v>
      </c>
      <c r="L1442" s="139">
        <v>24000000000</v>
      </c>
      <c r="M1442" s="4">
        <v>6.1</v>
      </c>
      <c r="N1442" s="4" t="s">
        <v>4909</v>
      </c>
      <c r="O1442" s="4" t="s">
        <v>3155</v>
      </c>
      <c r="P1442" s="186">
        <f t="shared" si="136"/>
        <v>24000000000</v>
      </c>
      <c r="Q1442" s="186">
        <f t="shared" si="139"/>
        <v>0</v>
      </c>
      <c r="R1442" s="4">
        <v>13</v>
      </c>
      <c r="S1442" s="4" t="s">
        <v>70</v>
      </c>
      <c r="T1442" s="4" t="s">
        <v>70</v>
      </c>
      <c r="U1442" s="140">
        <v>45321</v>
      </c>
      <c r="V1442" s="4" t="s">
        <v>1884</v>
      </c>
      <c r="W1442" s="4" t="s">
        <v>1954</v>
      </c>
      <c r="X1442" s="146">
        <v>0</v>
      </c>
      <c r="Y1442" s="146">
        <v>0</v>
      </c>
      <c r="Z1442" s="146">
        <v>0</v>
      </c>
      <c r="AA1442" s="4"/>
      <c r="AB1442" s="141"/>
      <c r="AC1442" s="142"/>
      <c r="AD1442" s="4"/>
      <c r="AE1442" s="4"/>
      <c r="AF1442" s="144"/>
      <c r="AG1442" s="145"/>
      <c r="AH1442" s="143" t="s">
        <v>70</v>
      </c>
      <c r="AI1442" s="4"/>
      <c r="AJ1442" s="143" t="s">
        <v>9560</v>
      </c>
      <c r="AK1442" s="143" t="s">
        <v>9553</v>
      </c>
    </row>
    <row r="1443" spans="2:37">
      <c r="B1443" s="145" t="s">
        <v>5175</v>
      </c>
      <c r="C1443" s="4" t="s">
        <v>441</v>
      </c>
      <c r="D1443" s="4" t="s">
        <v>8594</v>
      </c>
      <c r="E1443" s="4" t="s">
        <v>3596</v>
      </c>
      <c r="F1443" s="4" t="s">
        <v>1060</v>
      </c>
      <c r="G1443" s="4" t="s">
        <v>8622</v>
      </c>
      <c r="H1443" s="4" t="s">
        <v>1158</v>
      </c>
      <c r="I1443" s="4" t="s">
        <v>1159</v>
      </c>
      <c r="J1443" s="141"/>
      <c r="K1443" s="139">
        <v>10383000000</v>
      </c>
      <c r="L1443" s="139">
        <v>10383000000</v>
      </c>
      <c r="M1443" s="4">
        <v>5.81</v>
      </c>
      <c r="N1443" s="4" t="s">
        <v>3565</v>
      </c>
      <c r="O1443" s="4" t="s">
        <v>3566</v>
      </c>
      <c r="P1443" s="186">
        <f t="shared" si="136"/>
        <v>10383000000</v>
      </c>
      <c r="Q1443" s="186">
        <f t="shared" si="139"/>
        <v>0</v>
      </c>
      <c r="R1443" s="4">
        <v>13</v>
      </c>
      <c r="S1443" s="4" t="s">
        <v>70</v>
      </c>
      <c r="T1443" s="4" t="s">
        <v>70</v>
      </c>
      <c r="U1443" s="140">
        <v>45321</v>
      </c>
      <c r="V1443" s="4" t="s">
        <v>1884</v>
      </c>
      <c r="W1443" s="4" t="s">
        <v>1954</v>
      </c>
      <c r="X1443" s="146">
        <v>0</v>
      </c>
      <c r="Y1443" s="146">
        <v>0</v>
      </c>
      <c r="Z1443" s="146">
        <v>0</v>
      </c>
      <c r="AA1443" s="4"/>
      <c r="AB1443" s="141"/>
      <c r="AC1443" s="142"/>
      <c r="AD1443" s="4"/>
      <c r="AE1443" s="4"/>
      <c r="AF1443" s="144"/>
      <c r="AG1443" s="145"/>
      <c r="AH1443" s="143" t="s">
        <v>70</v>
      </c>
      <c r="AI1443" s="4"/>
      <c r="AJ1443" s="143" t="s">
        <v>9560</v>
      </c>
      <c r="AK1443" s="143" t="s">
        <v>9553</v>
      </c>
    </row>
    <row r="1444" spans="2:37">
      <c r="B1444" s="145" t="s">
        <v>5175</v>
      </c>
      <c r="C1444" s="4" t="s">
        <v>441</v>
      </c>
      <c r="D1444" s="4" t="s">
        <v>8594</v>
      </c>
      <c r="E1444" s="4" t="s">
        <v>3596</v>
      </c>
      <c r="F1444" s="4" t="s">
        <v>1060</v>
      </c>
      <c r="G1444" s="4" t="s">
        <v>8623</v>
      </c>
      <c r="H1444" s="4" t="s">
        <v>1158</v>
      </c>
      <c r="I1444" s="4" t="s">
        <v>1159</v>
      </c>
      <c r="J1444" s="141"/>
      <c r="K1444" s="139">
        <v>19115485</v>
      </c>
      <c r="L1444" s="139">
        <v>19115485</v>
      </c>
      <c r="M1444" s="4">
        <v>6.4</v>
      </c>
      <c r="N1444" s="4" t="s">
        <v>2597</v>
      </c>
      <c r="O1444" s="4" t="s">
        <v>2598</v>
      </c>
      <c r="P1444" s="186">
        <f t="shared" si="136"/>
        <v>19115485</v>
      </c>
      <c r="Q1444" s="186">
        <f t="shared" si="139"/>
        <v>0</v>
      </c>
      <c r="R1444" s="4">
        <v>13</v>
      </c>
      <c r="S1444" s="4" t="s">
        <v>70</v>
      </c>
      <c r="T1444" s="4" t="s">
        <v>70</v>
      </c>
      <c r="U1444" s="140">
        <v>45321</v>
      </c>
      <c r="V1444" s="4" t="s">
        <v>1884</v>
      </c>
      <c r="W1444" s="4" t="s">
        <v>1954</v>
      </c>
      <c r="X1444" s="146">
        <v>0</v>
      </c>
      <c r="Y1444" s="146">
        <v>0</v>
      </c>
      <c r="Z1444" s="146">
        <v>0</v>
      </c>
      <c r="AA1444" s="4"/>
      <c r="AB1444" s="141"/>
      <c r="AC1444" s="142"/>
      <c r="AD1444" s="4"/>
      <c r="AE1444" s="4"/>
      <c r="AF1444" s="144"/>
      <c r="AG1444" s="145"/>
      <c r="AH1444" s="143" t="s">
        <v>70</v>
      </c>
      <c r="AI1444" s="4"/>
      <c r="AJ1444" s="143" t="s">
        <v>9560</v>
      </c>
      <c r="AK1444" s="143" t="s">
        <v>9553</v>
      </c>
    </row>
    <row r="1445" spans="2:37">
      <c r="B1445" s="145" t="s">
        <v>5175</v>
      </c>
      <c r="C1445" s="4" t="s">
        <v>441</v>
      </c>
      <c r="D1445" s="4" t="s">
        <v>8594</v>
      </c>
      <c r="E1445" s="4" t="s">
        <v>3596</v>
      </c>
      <c r="F1445" s="4" t="s">
        <v>1060</v>
      </c>
      <c r="G1445" s="4" t="s">
        <v>8624</v>
      </c>
      <c r="H1445" s="4" t="s">
        <v>1158</v>
      </c>
      <c r="I1445" s="4" t="s">
        <v>1159</v>
      </c>
      <c r="J1445" s="141"/>
      <c r="K1445" s="139">
        <v>11803000000</v>
      </c>
      <c r="L1445" s="139">
        <v>11803000000</v>
      </c>
      <c r="M1445" s="4">
        <v>6.1</v>
      </c>
      <c r="N1445" s="4" t="s">
        <v>2974</v>
      </c>
      <c r="O1445" s="4" t="s">
        <v>2975</v>
      </c>
      <c r="P1445" s="186">
        <f t="shared" si="136"/>
        <v>11803000000</v>
      </c>
      <c r="Q1445" s="186">
        <f t="shared" si="139"/>
        <v>0</v>
      </c>
      <c r="R1445" s="4">
        <v>13</v>
      </c>
      <c r="S1445" s="4" t="s">
        <v>70</v>
      </c>
      <c r="T1445" s="4" t="s">
        <v>70</v>
      </c>
      <c r="U1445" s="140">
        <v>45321</v>
      </c>
      <c r="V1445" s="4" t="s">
        <v>1884</v>
      </c>
      <c r="W1445" s="4" t="s">
        <v>1954</v>
      </c>
      <c r="X1445" s="146">
        <v>0</v>
      </c>
      <c r="Y1445" s="146">
        <v>0</v>
      </c>
      <c r="Z1445" s="146">
        <v>0</v>
      </c>
      <c r="AA1445" s="4"/>
      <c r="AB1445" s="141"/>
      <c r="AC1445" s="142"/>
      <c r="AD1445" s="4"/>
      <c r="AE1445" s="4"/>
      <c r="AF1445" s="144"/>
      <c r="AG1445" s="145"/>
      <c r="AH1445" s="143" t="s">
        <v>70</v>
      </c>
      <c r="AI1445" s="4"/>
      <c r="AJ1445" s="143" t="s">
        <v>9560</v>
      </c>
      <c r="AK1445" s="143" t="s">
        <v>9553</v>
      </c>
    </row>
    <row r="1446" spans="2:37">
      <c r="B1446" s="145" t="s">
        <v>5175</v>
      </c>
      <c r="C1446" s="4" t="s">
        <v>441</v>
      </c>
      <c r="D1446" s="4" t="s">
        <v>8594</v>
      </c>
      <c r="E1446" s="4" t="s">
        <v>3596</v>
      </c>
      <c r="F1446" s="4" t="s">
        <v>1060</v>
      </c>
      <c r="G1446" s="4" t="s">
        <v>8625</v>
      </c>
      <c r="H1446" s="4" t="s">
        <v>1158</v>
      </c>
      <c r="I1446" s="4" t="s">
        <v>1159</v>
      </c>
      <c r="J1446" s="141"/>
      <c r="K1446" s="139">
        <v>64076466</v>
      </c>
      <c r="L1446" s="139">
        <v>64076466</v>
      </c>
      <c r="M1446" s="4">
        <v>6.5</v>
      </c>
      <c r="N1446" s="4" t="s">
        <v>3224</v>
      </c>
      <c r="O1446" s="4" t="s">
        <v>3225</v>
      </c>
      <c r="P1446" s="186">
        <f t="shared" si="136"/>
        <v>64076466</v>
      </c>
      <c r="Q1446" s="186">
        <f t="shared" si="139"/>
        <v>0</v>
      </c>
      <c r="R1446" s="4">
        <v>13</v>
      </c>
      <c r="S1446" s="4" t="s">
        <v>70</v>
      </c>
      <c r="T1446" s="4" t="s">
        <v>70</v>
      </c>
      <c r="U1446" s="140">
        <v>45321</v>
      </c>
      <c r="V1446" s="4" t="s">
        <v>1884</v>
      </c>
      <c r="W1446" s="4" t="s">
        <v>1954</v>
      </c>
      <c r="X1446" s="146">
        <v>0</v>
      </c>
      <c r="Y1446" s="146">
        <v>0</v>
      </c>
      <c r="Z1446" s="146">
        <v>0</v>
      </c>
      <c r="AA1446" s="4"/>
      <c r="AB1446" s="141"/>
      <c r="AC1446" s="142"/>
      <c r="AD1446" s="4"/>
      <c r="AE1446" s="4"/>
      <c r="AF1446" s="144"/>
      <c r="AG1446" s="145"/>
      <c r="AH1446" s="143" t="s">
        <v>70</v>
      </c>
      <c r="AI1446" s="4"/>
      <c r="AJ1446" s="143" t="s">
        <v>9560</v>
      </c>
      <c r="AK1446" s="143" t="s">
        <v>9553</v>
      </c>
    </row>
    <row r="1447" spans="2:37">
      <c r="B1447" s="145" t="s">
        <v>5175</v>
      </c>
      <c r="C1447" s="4" t="s">
        <v>441</v>
      </c>
      <c r="D1447" s="4" t="s">
        <v>8594</v>
      </c>
      <c r="E1447" s="4" t="s">
        <v>3596</v>
      </c>
      <c r="F1447" s="4" t="s">
        <v>1060</v>
      </c>
      <c r="G1447" s="4" t="s">
        <v>8626</v>
      </c>
      <c r="H1447" s="4" t="s">
        <v>1158</v>
      </c>
      <c r="I1447" s="4" t="s">
        <v>1159</v>
      </c>
      <c r="J1447" s="141"/>
      <c r="K1447" s="139">
        <v>1339184005</v>
      </c>
      <c r="L1447" s="139">
        <v>1339184005</v>
      </c>
      <c r="M1447" s="4">
        <v>9.4</v>
      </c>
      <c r="N1447" s="4" t="s">
        <v>3464</v>
      </c>
      <c r="O1447" s="4" t="s">
        <v>2573</v>
      </c>
      <c r="P1447" s="186">
        <f t="shared" si="136"/>
        <v>1339184005</v>
      </c>
      <c r="Q1447" s="186">
        <f t="shared" si="139"/>
        <v>0</v>
      </c>
      <c r="R1447" s="4">
        <v>13</v>
      </c>
      <c r="S1447" s="4" t="s">
        <v>70</v>
      </c>
      <c r="T1447" s="4" t="s">
        <v>70</v>
      </c>
      <c r="U1447" s="140">
        <v>45321</v>
      </c>
      <c r="V1447" s="4" t="s">
        <v>1884</v>
      </c>
      <c r="W1447" s="4" t="s">
        <v>1954</v>
      </c>
      <c r="X1447" s="146">
        <v>0</v>
      </c>
      <c r="Y1447" s="146">
        <v>0</v>
      </c>
      <c r="Z1447" s="146">
        <v>0</v>
      </c>
      <c r="AA1447" s="4"/>
      <c r="AB1447" s="141"/>
      <c r="AC1447" s="142"/>
      <c r="AD1447" s="4"/>
      <c r="AE1447" s="4"/>
      <c r="AF1447" s="144"/>
      <c r="AG1447" s="145"/>
      <c r="AH1447" s="143" t="s">
        <v>70</v>
      </c>
      <c r="AI1447" s="4"/>
      <c r="AJ1447" s="143" t="s">
        <v>9560</v>
      </c>
      <c r="AK1447" s="143" t="s">
        <v>9553</v>
      </c>
    </row>
    <row r="1448" spans="2:37">
      <c r="B1448" s="145" t="s">
        <v>5175</v>
      </c>
      <c r="C1448" s="4" t="s">
        <v>441</v>
      </c>
      <c r="D1448" s="4" t="s">
        <v>8594</v>
      </c>
      <c r="E1448" s="4" t="s">
        <v>3596</v>
      </c>
      <c r="F1448" s="4" t="s">
        <v>1060</v>
      </c>
      <c r="G1448" s="4" t="s">
        <v>8627</v>
      </c>
      <c r="H1448" s="4" t="s">
        <v>1158</v>
      </c>
      <c r="I1448" s="4" t="s">
        <v>1159</v>
      </c>
      <c r="J1448" s="141"/>
      <c r="K1448" s="139">
        <v>23000000000</v>
      </c>
      <c r="L1448" s="139">
        <v>23000000000</v>
      </c>
      <c r="M1448" s="4">
        <v>5.81</v>
      </c>
      <c r="N1448" s="4" t="s">
        <v>3565</v>
      </c>
      <c r="O1448" s="4" t="s">
        <v>3566</v>
      </c>
      <c r="P1448" s="186">
        <f t="shared" si="136"/>
        <v>23000000000</v>
      </c>
      <c r="Q1448" s="186">
        <f t="shared" si="139"/>
        <v>0</v>
      </c>
      <c r="R1448" s="4">
        <v>13</v>
      </c>
      <c r="S1448" s="4" t="s">
        <v>70</v>
      </c>
      <c r="T1448" s="4" t="s">
        <v>70</v>
      </c>
      <c r="U1448" s="140">
        <v>45321</v>
      </c>
      <c r="V1448" s="4" t="s">
        <v>1884</v>
      </c>
      <c r="W1448" s="4" t="s">
        <v>1954</v>
      </c>
      <c r="X1448" s="146">
        <v>0</v>
      </c>
      <c r="Y1448" s="146">
        <v>0</v>
      </c>
      <c r="Z1448" s="146">
        <v>0</v>
      </c>
      <c r="AA1448" s="4"/>
      <c r="AB1448" s="141"/>
      <c r="AC1448" s="142"/>
      <c r="AD1448" s="4"/>
      <c r="AE1448" s="4"/>
      <c r="AF1448" s="144"/>
      <c r="AG1448" s="145"/>
      <c r="AH1448" s="143" t="s">
        <v>70</v>
      </c>
      <c r="AI1448" s="4"/>
      <c r="AJ1448" s="143" t="s">
        <v>9560</v>
      </c>
      <c r="AK1448" s="143" t="s">
        <v>9553</v>
      </c>
    </row>
    <row r="1449" spans="2:37">
      <c r="B1449" s="145" t="s">
        <v>5175</v>
      </c>
      <c r="C1449" s="4" t="s">
        <v>441</v>
      </c>
      <c r="D1449" s="4" t="s">
        <v>8594</v>
      </c>
      <c r="E1449" s="4" t="s">
        <v>3596</v>
      </c>
      <c r="F1449" s="4" t="s">
        <v>1060</v>
      </c>
      <c r="G1449" s="4" t="s">
        <v>8628</v>
      </c>
      <c r="H1449" s="4" t="s">
        <v>1158</v>
      </c>
      <c r="I1449" s="4" t="s">
        <v>1159</v>
      </c>
      <c r="J1449" s="141"/>
      <c r="K1449" s="139">
        <v>671000000</v>
      </c>
      <c r="L1449" s="139">
        <v>671000000</v>
      </c>
      <c r="M1449" s="4">
        <v>5.75</v>
      </c>
      <c r="N1449" s="4" t="s">
        <v>2587</v>
      </c>
      <c r="O1449" s="4" t="s">
        <v>4326</v>
      </c>
      <c r="P1449" s="186">
        <f t="shared" si="136"/>
        <v>671000000</v>
      </c>
      <c r="Q1449" s="186">
        <f t="shared" ref="Q1449:Q1476" si="140">L1449-P1449</f>
        <v>0</v>
      </c>
      <c r="R1449" s="4">
        <v>13</v>
      </c>
      <c r="S1449" s="4" t="s">
        <v>70</v>
      </c>
      <c r="T1449" s="4" t="s">
        <v>70</v>
      </c>
      <c r="U1449" s="140">
        <v>45321</v>
      </c>
      <c r="V1449" s="4" t="s">
        <v>1884</v>
      </c>
      <c r="W1449" s="4" t="s">
        <v>1954</v>
      </c>
      <c r="X1449" s="146">
        <v>0</v>
      </c>
      <c r="Y1449" s="146">
        <v>0</v>
      </c>
      <c r="Z1449" s="146">
        <v>0</v>
      </c>
      <c r="AA1449" s="4"/>
      <c r="AB1449" s="141"/>
      <c r="AC1449" s="142"/>
      <c r="AD1449" s="4"/>
      <c r="AE1449" s="4"/>
      <c r="AF1449" s="144"/>
      <c r="AG1449" s="145"/>
      <c r="AH1449" s="143" t="s">
        <v>70</v>
      </c>
      <c r="AI1449" s="4"/>
      <c r="AJ1449" s="143" t="s">
        <v>9560</v>
      </c>
      <c r="AK1449" s="143" t="s">
        <v>9553</v>
      </c>
    </row>
    <row r="1450" spans="2:37">
      <c r="B1450" s="145" t="s">
        <v>5175</v>
      </c>
      <c r="C1450" s="4" t="s">
        <v>441</v>
      </c>
      <c r="D1450" s="4" t="s">
        <v>8594</v>
      </c>
      <c r="E1450" s="4" t="s">
        <v>3596</v>
      </c>
      <c r="F1450" s="4" t="s">
        <v>1060</v>
      </c>
      <c r="G1450" s="4" t="s">
        <v>8629</v>
      </c>
      <c r="H1450" s="4" t="s">
        <v>1158</v>
      </c>
      <c r="I1450" s="4" t="s">
        <v>1159</v>
      </c>
      <c r="J1450" s="141"/>
      <c r="K1450" s="139">
        <v>28000000000</v>
      </c>
      <c r="L1450" s="139">
        <v>28000000000</v>
      </c>
      <c r="M1450" s="4">
        <v>6.1</v>
      </c>
      <c r="N1450" s="4" t="s">
        <v>2659</v>
      </c>
      <c r="O1450" s="4" t="s">
        <v>2660</v>
      </c>
      <c r="P1450" s="186">
        <f t="shared" si="136"/>
        <v>28000000000</v>
      </c>
      <c r="Q1450" s="186">
        <f t="shared" si="140"/>
        <v>0</v>
      </c>
      <c r="R1450" s="4">
        <v>13</v>
      </c>
      <c r="S1450" s="4" t="s">
        <v>70</v>
      </c>
      <c r="T1450" s="4" t="s">
        <v>70</v>
      </c>
      <c r="U1450" s="140">
        <v>45321</v>
      </c>
      <c r="V1450" s="4" t="s">
        <v>1884</v>
      </c>
      <c r="W1450" s="4" t="s">
        <v>1954</v>
      </c>
      <c r="X1450" s="146">
        <v>0</v>
      </c>
      <c r="Y1450" s="146">
        <v>0</v>
      </c>
      <c r="Z1450" s="146">
        <v>0</v>
      </c>
      <c r="AA1450" s="4"/>
      <c r="AB1450" s="141"/>
      <c r="AC1450" s="142"/>
      <c r="AD1450" s="4"/>
      <c r="AE1450" s="4"/>
      <c r="AF1450" s="144"/>
      <c r="AG1450" s="145"/>
      <c r="AH1450" s="143" t="s">
        <v>70</v>
      </c>
      <c r="AI1450" s="4"/>
      <c r="AJ1450" s="143" t="s">
        <v>9560</v>
      </c>
      <c r="AK1450" s="143" t="s">
        <v>9553</v>
      </c>
    </row>
    <row r="1451" spans="2:37">
      <c r="B1451" s="145" t="s">
        <v>5175</v>
      </c>
      <c r="C1451" s="4" t="s">
        <v>441</v>
      </c>
      <c r="D1451" s="4" t="s">
        <v>8594</v>
      </c>
      <c r="E1451" s="4" t="s">
        <v>3596</v>
      </c>
      <c r="F1451" s="4" t="s">
        <v>1060</v>
      </c>
      <c r="G1451" s="4" t="s">
        <v>8630</v>
      </c>
      <c r="H1451" s="4" t="s">
        <v>1158</v>
      </c>
      <c r="I1451" s="4" t="s">
        <v>1159</v>
      </c>
      <c r="J1451" s="141"/>
      <c r="K1451" s="139">
        <v>263000000</v>
      </c>
      <c r="L1451" s="139">
        <v>263000000</v>
      </c>
      <c r="M1451" s="4">
        <v>5.82</v>
      </c>
      <c r="N1451" s="4" t="s">
        <v>2513</v>
      </c>
      <c r="O1451" s="4" t="s">
        <v>3590</v>
      </c>
      <c r="P1451" s="186">
        <f t="shared" si="136"/>
        <v>263000000</v>
      </c>
      <c r="Q1451" s="186">
        <f t="shared" si="140"/>
        <v>0</v>
      </c>
      <c r="R1451" s="4">
        <v>13</v>
      </c>
      <c r="S1451" s="4" t="s">
        <v>70</v>
      </c>
      <c r="T1451" s="4" t="s">
        <v>70</v>
      </c>
      <c r="U1451" s="140">
        <v>45321</v>
      </c>
      <c r="V1451" s="4" t="s">
        <v>1884</v>
      </c>
      <c r="W1451" s="4" t="s">
        <v>1954</v>
      </c>
      <c r="X1451" s="146">
        <v>0</v>
      </c>
      <c r="Y1451" s="146">
        <v>0</v>
      </c>
      <c r="Z1451" s="146">
        <v>0</v>
      </c>
      <c r="AA1451" s="4"/>
      <c r="AB1451" s="141"/>
      <c r="AC1451" s="142"/>
      <c r="AD1451" s="4"/>
      <c r="AE1451" s="4"/>
      <c r="AF1451" s="144"/>
      <c r="AG1451" s="145"/>
      <c r="AH1451" s="143" t="s">
        <v>70</v>
      </c>
      <c r="AI1451" s="4"/>
      <c r="AJ1451" s="143" t="s">
        <v>9560</v>
      </c>
      <c r="AK1451" s="143" t="s">
        <v>9553</v>
      </c>
    </row>
    <row r="1452" spans="2:37">
      <c r="B1452" s="145" t="s">
        <v>5175</v>
      </c>
      <c r="C1452" s="4" t="s">
        <v>441</v>
      </c>
      <c r="D1452" s="4" t="s">
        <v>8594</v>
      </c>
      <c r="E1452" s="4" t="s">
        <v>3596</v>
      </c>
      <c r="F1452" s="4" t="s">
        <v>1060</v>
      </c>
      <c r="G1452" s="4" t="s">
        <v>8631</v>
      </c>
      <c r="H1452" s="4" t="s">
        <v>1158</v>
      </c>
      <c r="I1452" s="4" t="s">
        <v>1159</v>
      </c>
      <c r="J1452" s="141"/>
      <c r="K1452" s="139">
        <v>2577000000</v>
      </c>
      <c r="L1452" s="139">
        <v>2577000000</v>
      </c>
      <c r="M1452" s="4">
        <v>7.49</v>
      </c>
      <c r="N1452" s="4" t="s">
        <v>2638</v>
      </c>
      <c r="O1452" s="4" t="s">
        <v>3508</v>
      </c>
      <c r="P1452" s="186">
        <f t="shared" si="136"/>
        <v>2577000000</v>
      </c>
      <c r="Q1452" s="186">
        <f t="shared" si="140"/>
        <v>0</v>
      </c>
      <c r="R1452" s="4">
        <v>13</v>
      </c>
      <c r="S1452" s="4" t="s">
        <v>70</v>
      </c>
      <c r="T1452" s="4" t="s">
        <v>70</v>
      </c>
      <c r="U1452" s="140">
        <v>45321</v>
      </c>
      <c r="V1452" s="4" t="s">
        <v>1884</v>
      </c>
      <c r="W1452" s="4" t="s">
        <v>1954</v>
      </c>
      <c r="X1452" s="146">
        <v>0</v>
      </c>
      <c r="Y1452" s="146">
        <v>0</v>
      </c>
      <c r="Z1452" s="146">
        <v>0</v>
      </c>
      <c r="AA1452" s="4"/>
      <c r="AB1452" s="141"/>
      <c r="AC1452" s="142"/>
      <c r="AD1452" s="4"/>
      <c r="AE1452" s="4"/>
      <c r="AF1452" s="144"/>
      <c r="AG1452" s="145"/>
      <c r="AH1452" s="143" t="s">
        <v>70</v>
      </c>
      <c r="AI1452" s="4"/>
      <c r="AJ1452" s="143" t="s">
        <v>9560</v>
      </c>
      <c r="AK1452" s="143" t="s">
        <v>9553</v>
      </c>
    </row>
    <row r="1453" spans="2:37">
      <c r="B1453" s="145" t="s">
        <v>5175</v>
      </c>
      <c r="C1453" s="4" t="s">
        <v>441</v>
      </c>
      <c r="D1453" s="4" t="s">
        <v>8594</v>
      </c>
      <c r="E1453" s="4" t="s">
        <v>3596</v>
      </c>
      <c r="F1453" s="4" t="s">
        <v>1060</v>
      </c>
      <c r="G1453" s="4" t="s">
        <v>8632</v>
      </c>
      <c r="H1453" s="4" t="s">
        <v>1158</v>
      </c>
      <c r="I1453" s="4" t="s">
        <v>1159</v>
      </c>
      <c r="J1453" s="141"/>
      <c r="K1453" s="139">
        <v>2835452055</v>
      </c>
      <c r="L1453" s="139">
        <v>2835452055</v>
      </c>
      <c r="M1453" s="4">
        <v>9.4</v>
      </c>
      <c r="N1453" s="4" t="s">
        <v>3464</v>
      </c>
      <c r="O1453" s="4" t="s">
        <v>2573</v>
      </c>
      <c r="P1453" s="186">
        <f t="shared" si="136"/>
        <v>2835452055</v>
      </c>
      <c r="Q1453" s="186">
        <f t="shared" si="140"/>
        <v>0</v>
      </c>
      <c r="R1453" s="4">
        <v>13</v>
      </c>
      <c r="S1453" s="4" t="s">
        <v>70</v>
      </c>
      <c r="T1453" s="4" t="s">
        <v>70</v>
      </c>
      <c r="U1453" s="140">
        <v>45321</v>
      </c>
      <c r="V1453" s="4" t="s">
        <v>1884</v>
      </c>
      <c r="W1453" s="4" t="s">
        <v>1954</v>
      </c>
      <c r="X1453" s="146">
        <v>0</v>
      </c>
      <c r="Y1453" s="146">
        <v>0</v>
      </c>
      <c r="Z1453" s="146">
        <v>0</v>
      </c>
      <c r="AA1453" s="4"/>
      <c r="AB1453" s="141"/>
      <c r="AC1453" s="142"/>
      <c r="AD1453" s="4"/>
      <c r="AE1453" s="4"/>
      <c r="AF1453" s="144"/>
      <c r="AG1453" s="145"/>
      <c r="AH1453" s="143" t="s">
        <v>70</v>
      </c>
      <c r="AI1453" s="4"/>
      <c r="AJ1453" s="143" t="s">
        <v>9560</v>
      </c>
      <c r="AK1453" s="143" t="s">
        <v>9553</v>
      </c>
    </row>
    <row r="1454" spans="2:37">
      <c r="B1454" s="145" t="s">
        <v>5175</v>
      </c>
      <c r="C1454" s="4" t="s">
        <v>441</v>
      </c>
      <c r="D1454" s="4" t="s">
        <v>8594</v>
      </c>
      <c r="E1454" s="4" t="s">
        <v>3596</v>
      </c>
      <c r="F1454" s="4" t="s">
        <v>1060</v>
      </c>
      <c r="G1454" s="4" t="s">
        <v>8633</v>
      </c>
      <c r="H1454" s="4" t="s">
        <v>1158</v>
      </c>
      <c r="I1454" s="4" t="s">
        <v>1159</v>
      </c>
      <c r="J1454" s="141"/>
      <c r="K1454" s="139">
        <v>71600000000</v>
      </c>
      <c r="L1454" s="139">
        <v>71600000000</v>
      </c>
      <c r="M1454" s="4">
        <v>6.1</v>
      </c>
      <c r="N1454" s="4" t="s">
        <v>2829</v>
      </c>
      <c r="O1454" s="4" t="s">
        <v>2975</v>
      </c>
      <c r="P1454" s="186">
        <f t="shared" si="136"/>
        <v>71600000000</v>
      </c>
      <c r="Q1454" s="186">
        <f t="shared" si="140"/>
        <v>0</v>
      </c>
      <c r="R1454" s="4">
        <v>13</v>
      </c>
      <c r="S1454" s="4" t="s">
        <v>70</v>
      </c>
      <c r="T1454" s="4" t="s">
        <v>70</v>
      </c>
      <c r="U1454" s="140">
        <v>45321</v>
      </c>
      <c r="V1454" s="4" t="s">
        <v>1884</v>
      </c>
      <c r="W1454" s="4" t="s">
        <v>1954</v>
      </c>
      <c r="X1454" s="146">
        <v>0</v>
      </c>
      <c r="Y1454" s="146">
        <v>0</v>
      </c>
      <c r="Z1454" s="146">
        <v>0</v>
      </c>
      <c r="AA1454" s="4"/>
      <c r="AB1454" s="141"/>
      <c r="AC1454" s="142"/>
      <c r="AD1454" s="4"/>
      <c r="AE1454" s="4"/>
      <c r="AF1454" s="144"/>
      <c r="AG1454" s="145"/>
      <c r="AH1454" s="143" t="s">
        <v>70</v>
      </c>
      <c r="AI1454" s="4"/>
      <c r="AJ1454" s="143" t="s">
        <v>9560</v>
      </c>
      <c r="AK1454" s="143" t="s">
        <v>9553</v>
      </c>
    </row>
    <row r="1455" spans="2:37">
      <c r="B1455" s="145" t="s">
        <v>5175</v>
      </c>
      <c r="C1455" s="4" t="s">
        <v>441</v>
      </c>
      <c r="D1455" s="4" t="s">
        <v>8594</v>
      </c>
      <c r="E1455" s="4" t="s">
        <v>3596</v>
      </c>
      <c r="F1455" s="4" t="s">
        <v>1060</v>
      </c>
      <c r="G1455" s="4" t="s">
        <v>8634</v>
      </c>
      <c r="H1455" s="4" t="s">
        <v>1158</v>
      </c>
      <c r="I1455" s="4" t="s">
        <v>1159</v>
      </c>
      <c r="J1455" s="141"/>
      <c r="K1455" s="139">
        <v>145000000</v>
      </c>
      <c r="L1455" s="139">
        <v>145000000</v>
      </c>
      <c r="M1455" s="4">
        <v>5.81</v>
      </c>
      <c r="N1455" s="4" t="s">
        <v>3480</v>
      </c>
      <c r="O1455" s="4" t="s">
        <v>2781</v>
      </c>
      <c r="P1455" s="186">
        <f t="shared" si="136"/>
        <v>145000000</v>
      </c>
      <c r="Q1455" s="186">
        <f t="shared" si="140"/>
        <v>0</v>
      </c>
      <c r="R1455" s="4">
        <v>13</v>
      </c>
      <c r="S1455" s="4" t="s">
        <v>70</v>
      </c>
      <c r="T1455" s="4" t="s">
        <v>70</v>
      </c>
      <c r="U1455" s="140">
        <v>45321</v>
      </c>
      <c r="V1455" s="4" t="s">
        <v>1884</v>
      </c>
      <c r="W1455" s="4" t="s">
        <v>1954</v>
      </c>
      <c r="X1455" s="146">
        <v>0</v>
      </c>
      <c r="Y1455" s="146">
        <v>0</v>
      </c>
      <c r="Z1455" s="146">
        <v>0</v>
      </c>
      <c r="AA1455" s="4"/>
      <c r="AB1455" s="141"/>
      <c r="AC1455" s="142"/>
      <c r="AD1455" s="4"/>
      <c r="AE1455" s="4"/>
      <c r="AF1455" s="144"/>
      <c r="AG1455" s="145"/>
      <c r="AH1455" s="143" t="s">
        <v>70</v>
      </c>
      <c r="AI1455" s="4"/>
      <c r="AJ1455" s="143" t="s">
        <v>9560</v>
      </c>
      <c r="AK1455" s="143" t="s">
        <v>9553</v>
      </c>
    </row>
    <row r="1456" spans="2:37">
      <c r="B1456" s="145" t="s">
        <v>5175</v>
      </c>
      <c r="C1456" s="4" t="s">
        <v>441</v>
      </c>
      <c r="D1456" s="4" t="s">
        <v>8594</v>
      </c>
      <c r="E1456" s="4" t="s">
        <v>3596</v>
      </c>
      <c r="F1456" s="4" t="s">
        <v>1060</v>
      </c>
      <c r="G1456" s="4" t="s">
        <v>8635</v>
      </c>
      <c r="H1456" s="4" t="s">
        <v>1158</v>
      </c>
      <c r="I1456" s="4" t="s">
        <v>1159</v>
      </c>
      <c r="J1456" s="141"/>
      <c r="K1456" s="139">
        <v>14169000000</v>
      </c>
      <c r="L1456" s="139">
        <v>14169000000</v>
      </c>
      <c r="M1456" s="4">
        <v>9.4</v>
      </c>
      <c r="N1456" s="4" t="s">
        <v>3464</v>
      </c>
      <c r="O1456" s="4" t="s">
        <v>2573</v>
      </c>
      <c r="P1456" s="186">
        <f t="shared" si="136"/>
        <v>14169000000</v>
      </c>
      <c r="Q1456" s="186">
        <f t="shared" si="140"/>
        <v>0</v>
      </c>
      <c r="R1456" s="4">
        <v>13</v>
      </c>
      <c r="S1456" s="4" t="s">
        <v>70</v>
      </c>
      <c r="T1456" s="4" t="s">
        <v>70</v>
      </c>
      <c r="U1456" s="140">
        <v>45321</v>
      </c>
      <c r="V1456" s="4" t="s">
        <v>1884</v>
      </c>
      <c r="W1456" s="4" t="s">
        <v>1954</v>
      </c>
      <c r="X1456" s="146">
        <v>0</v>
      </c>
      <c r="Y1456" s="146">
        <v>0</v>
      </c>
      <c r="Z1456" s="146">
        <v>0</v>
      </c>
      <c r="AA1456" s="4"/>
      <c r="AB1456" s="141"/>
      <c r="AC1456" s="142"/>
      <c r="AD1456" s="4"/>
      <c r="AE1456" s="4"/>
      <c r="AF1456" s="144"/>
      <c r="AG1456" s="145"/>
      <c r="AH1456" s="143" t="s">
        <v>70</v>
      </c>
      <c r="AI1456" s="4"/>
      <c r="AJ1456" s="143" t="s">
        <v>9560</v>
      </c>
      <c r="AK1456" s="143" t="s">
        <v>9553</v>
      </c>
    </row>
    <row r="1457" spans="2:37">
      <c r="B1457" s="145" t="s">
        <v>5175</v>
      </c>
      <c r="C1457" s="4" t="s">
        <v>441</v>
      </c>
      <c r="D1457" s="4" t="s">
        <v>8594</v>
      </c>
      <c r="E1457" s="4" t="s">
        <v>3596</v>
      </c>
      <c r="F1457" s="4" t="s">
        <v>1060</v>
      </c>
      <c r="G1457" s="4" t="s">
        <v>8636</v>
      </c>
      <c r="H1457" s="4" t="s">
        <v>1158</v>
      </c>
      <c r="I1457" s="4" t="s">
        <v>1159</v>
      </c>
      <c r="J1457" s="141"/>
      <c r="K1457" s="139">
        <v>8634000000</v>
      </c>
      <c r="L1457" s="139">
        <v>8634000000</v>
      </c>
      <c r="M1457" s="4">
        <v>6.1</v>
      </c>
      <c r="N1457" s="4" t="s">
        <v>2829</v>
      </c>
      <c r="O1457" s="4" t="s">
        <v>2975</v>
      </c>
      <c r="P1457" s="186">
        <f t="shared" si="136"/>
        <v>8634000000</v>
      </c>
      <c r="Q1457" s="186">
        <f t="shared" si="140"/>
        <v>0</v>
      </c>
      <c r="R1457" s="4">
        <v>13</v>
      </c>
      <c r="S1457" s="4" t="s">
        <v>70</v>
      </c>
      <c r="T1457" s="4" t="s">
        <v>70</v>
      </c>
      <c r="U1457" s="140">
        <v>45321</v>
      </c>
      <c r="V1457" s="4" t="s">
        <v>1884</v>
      </c>
      <c r="W1457" s="4" t="s">
        <v>1954</v>
      </c>
      <c r="X1457" s="146">
        <v>0</v>
      </c>
      <c r="Y1457" s="146">
        <v>0</v>
      </c>
      <c r="Z1457" s="146">
        <v>0</v>
      </c>
      <c r="AA1457" s="4"/>
      <c r="AB1457" s="141"/>
      <c r="AC1457" s="142"/>
      <c r="AD1457" s="4"/>
      <c r="AE1457" s="4"/>
      <c r="AF1457" s="144"/>
      <c r="AG1457" s="145"/>
      <c r="AH1457" s="143" t="s">
        <v>70</v>
      </c>
      <c r="AI1457" s="4"/>
      <c r="AJ1457" s="143" t="s">
        <v>9560</v>
      </c>
      <c r="AK1457" s="143" t="s">
        <v>9553</v>
      </c>
    </row>
    <row r="1458" spans="2:37">
      <c r="B1458" s="145" t="s">
        <v>5175</v>
      </c>
      <c r="C1458" s="4" t="s">
        <v>441</v>
      </c>
      <c r="D1458" s="4" t="s">
        <v>8594</v>
      </c>
      <c r="E1458" s="4" t="s">
        <v>3596</v>
      </c>
      <c r="F1458" s="4" t="s">
        <v>1060</v>
      </c>
      <c r="G1458" s="4" t="s">
        <v>8637</v>
      </c>
      <c r="H1458" s="4" t="s">
        <v>1158</v>
      </c>
      <c r="I1458" s="4" t="s">
        <v>1159</v>
      </c>
      <c r="J1458" s="141"/>
      <c r="K1458" s="139">
        <v>617000000</v>
      </c>
      <c r="L1458" s="139">
        <v>617000000</v>
      </c>
      <c r="M1458" s="4">
        <v>5.75</v>
      </c>
      <c r="N1458" s="4" t="s">
        <v>2501</v>
      </c>
      <c r="O1458" s="4" t="s">
        <v>7601</v>
      </c>
      <c r="P1458" s="186">
        <f t="shared" si="136"/>
        <v>617000000</v>
      </c>
      <c r="Q1458" s="186">
        <f t="shared" si="140"/>
        <v>0</v>
      </c>
      <c r="R1458" s="4">
        <v>13</v>
      </c>
      <c r="S1458" s="4" t="s">
        <v>70</v>
      </c>
      <c r="T1458" s="4" t="s">
        <v>70</v>
      </c>
      <c r="U1458" s="140">
        <v>45321</v>
      </c>
      <c r="V1458" s="4" t="s">
        <v>1884</v>
      </c>
      <c r="W1458" s="4" t="s">
        <v>1954</v>
      </c>
      <c r="X1458" s="146">
        <v>0</v>
      </c>
      <c r="Y1458" s="146">
        <v>0</v>
      </c>
      <c r="Z1458" s="146">
        <v>0</v>
      </c>
      <c r="AA1458" s="4"/>
      <c r="AB1458" s="141"/>
      <c r="AC1458" s="142"/>
      <c r="AD1458" s="4"/>
      <c r="AE1458" s="4"/>
      <c r="AF1458" s="144"/>
      <c r="AG1458" s="145"/>
      <c r="AH1458" s="143" t="s">
        <v>70</v>
      </c>
      <c r="AI1458" s="4"/>
      <c r="AJ1458" s="143" t="s">
        <v>9560</v>
      </c>
      <c r="AK1458" s="143" t="s">
        <v>9553</v>
      </c>
    </row>
    <row r="1459" spans="2:37">
      <c r="B1459" s="145" t="s">
        <v>5175</v>
      </c>
      <c r="C1459" s="4" t="s">
        <v>441</v>
      </c>
      <c r="D1459" s="4" t="s">
        <v>8594</v>
      </c>
      <c r="E1459" s="4" t="s">
        <v>3596</v>
      </c>
      <c r="F1459" s="4" t="s">
        <v>1060</v>
      </c>
      <c r="G1459" s="4" t="s">
        <v>8638</v>
      </c>
      <c r="H1459" s="4" t="s">
        <v>1158</v>
      </c>
      <c r="I1459" s="4" t="s">
        <v>1159</v>
      </c>
      <c r="J1459" s="141"/>
      <c r="K1459" s="139">
        <v>15000000000</v>
      </c>
      <c r="L1459" s="139">
        <v>15000000000</v>
      </c>
      <c r="M1459" s="4">
        <v>5.75</v>
      </c>
      <c r="N1459" s="4" t="s">
        <v>3210</v>
      </c>
      <c r="O1459" s="4" t="s">
        <v>3211</v>
      </c>
      <c r="P1459" s="186">
        <f t="shared" si="136"/>
        <v>15000000000</v>
      </c>
      <c r="Q1459" s="186">
        <f t="shared" si="140"/>
        <v>0</v>
      </c>
      <c r="R1459" s="4">
        <v>13</v>
      </c>
      <c r="S1459" s="4" t="s">
        <v>70</v>
      </c>
      <c r="T1459" s="4" t="s">
        <v>70</v>
      </c>
      <c r="U1459" s="140">
        <v>45321</v>
      </c>
      <c r="V1459" s="4" t="s">
        <v>1884</v>
      </c>
      <c r="W1459" s="4" t="s">
        <v>1954</v>
      </c>
      <c r="X1459" s="146">
        <v>0</v>
      </c>
      <c r="Y1459" s="146">
        <v>0</v>
      </c>
      <c r="Z1459" s="146">
        <v>0</v>
      </c>
      <c r="AA1459" s="4"/>
      <c r="AB1459" s="141"/>
      <c r="AC1459" s="142"/>
      <c r="AD1459" s="4"/>
      <c r="AE1459" s="4"/>
      <c r="AF1459" s="144"/>
      <c r="AG1459" s="145"/>
      <c r="AH1459" s="143" t="s">
        <v>70</v>
      </c>
      <c r="AI1459" s="4"/>
      <c r="AJ1459" s="143" t="s">
        <v>9560</v>
      </c>
      <c r="AK1459" s="143" t="s">
        <v>9553</v>
      </c>
    </row>
    <row r="1460" spans="2:37">
      <c r="B1460" s="145" t="s">
        <v>5175</v>
      </c>
      <c r="C1460" s="4" t="s">
        <v>441</v>
      </c>
      <c r="D1460" s="4" t="s">
        <v>8594</v>
      </c>
      <c r="E1460" s="4" t="s">
        <v>3596</v>
      </c>
      <c r="F1460" s="4" t="s">
        <v>1060</v>
      </c>
      <c r="G1460" s="4" t="s">
        <v>8639</v>
      </c>
      <c r="H1460" s="4" t="s">
        <v>1158</v>
      </c>
      <c r="I1460" s="4" t="s">
        <v>1159</v>
      </c>
      <c r="J1460" s="141"/>
      <c r="K1460" s="139">
        <v>1585000000</v>
      </c>
      <c r="L1460" s="139">
        <v>1585000000</v>
      </c>
      <c r="M1460" s="4">
        <v>5.5</v>
      </c>
      <c r="N1460" s="4" t="s">
        <v>2564</v>
      </c>
      <c r="O1460" s="4" t="s">
        <v>1907</v>
      </c>
      <c r="P1460" s="186">
        <f t="shared" si="136"/>
        <v>1585000000</v>
      </c>
      <c r="Q1460" s="186">
        <f t="shared" si="140"/>
        <v>0</v>
      </c>
      <c r="R1460" s="4">
        <v>13</v>
      </c>
      <c r="S1460" s="4" t="s">
        <v>70</v>
      </c>
      <c r="T1460" s="4" t="s">
        <v>70</v>
      </c>
      <c r="U1460" s="140">
        <v>45321</v>
      </c>
      <c r="V1460" s="4" t="s">
        <v>1884</v>
      </c>
      <c r="W1460" s="4" t="s">
        <v>1954</v>
      </c>
      <c r="X1460" s="146">
        <v>0</v>
      </c>
      <c r="Y1460" s="146">
        <v>0</v>
      </c>
      <c r="Z1460" s="146">
        <v>0</v>
      </c>
      <c r="AA1460" s="4"/>
      <c r="AB1460" s="141"/>
      <c r="AC1460" s="142"/>
      <c r="AD1460" s="4"/>
      <c r="AE1460" s="4"/>
      <c r="AF1460" s="144"/>
      <c r="AG1460" s="145"/>
      <c r="AH1460" s="143" t="s">
        <v>70</v>
      </c>
      <c r="AI1460" s="4"/>
      <c r="AJ1460" s="143" t="s">
        <v>9560</v>
      </c>
      <c r="AK1460" s="143" t="s">
        <v>9553</v>
      </c>
    </row>
    <row r="1461" spans="2:37">
      <c r="B1461" s="145" t="s">
        <v>5175</v>
      </c>
      <c r="C1461" s="4" t="s">
        <v>441</v>
      </c>
      <c r="D1461" s="4" t="s">
        <v>8594</v>
      </c>
      <c r="E1461" s="4" t="s">
        <v>3596</v>
      </c>
      <c r="F1461" s="4" t="s">
        <v>1060</v>
      </c>
      <c r="G1461" s="4" t="s">
        <v>8640</v>
      </c>
      <c r="H1461" s="4" t="s">
        <v>1158</v>
      </c>
      <c r="I1461" s="4" t="s">
        <v>1159</v>
      </c>
      <c r="J1461" s="141"/>
      <c r="K1461" s="139">
        <v>508000000</v>
      </c>
      <c r="L1461" s="139">
        <v>508000000</v>
      </c>
      <c r="M1461" s="4">
        <v>5.81</v>
      </c>
      <c r="N1461" s="4" t="s">
        <v>3565</v>
      </c>
      <c r="O1461" s="4" t="s">
        <v>3566</v>
      </c>
      <c r="P1461" s="186">
        <f t="shared" si="136"/>
        <v>508000000</v>
      </c>
      <c r="Q1461" s="186">
        <f t="shared" si="140"/>
        <v>0</v>
      </c>
      <c r="R1461" s="4">
        <v>13</v>
      </c>
      <c r="S1461" s="4" t="s">
        <v>70</v>
      </c>
      <c r="T1461" s="4" t="s">
        <v>70</v>
      </c>
      <c r="U1461" s="140">
        <v>45321</v>
      </c>
      <c r="V1461" s="4" t="s">
        <v>1884</v>
      </c>
      <c r="W1461" s="4" t="s">
        <v>1954</v>
      </c>
      <c r="X1461" s="146">
        <v>0</v>
      </c>
      <c r="Y1461" s="146">
        <v>0</v>
      </c>
      <c r="Z1461" s="146">
        <v>0</v>
      </c>
      <c r="AA1461" s="4"/>
      <c r="AB1461" s="141"/>
      <c r="AC1461" s="142"/>
      <c r="AD1461" s="4"/>
      <c r="AE1461" s="4"/>
      <c r="AF1461" s="144"/>
      <c r="AG1461" s="145"/>
      <c r="AH1461" s="143" t="s">
        <v>70</v>
      </c>
      <c r="AI1461" s="4"/>
      <c r="AJ1461" s="143" t="s">
        <v>9560</v>
      </c>
      <c r="AK1461" s="143" t="s">
        <v>9553</v>
      </c>
    </row>
    <row r="1462" spans="2:37">
      <c r="B1462" s="145" t="s">
        <v>5175</v>
      </c>
      <c r="C1462" s="4" t="s">
        <v>441</v>
      </c>
      <c r="D1462" s="4" t="s">
        <v>8594</v>
      </c>
      <c r="E1462" s="4" t="s">
        <v>3596</v>
      </c>
      <c r="F1462" s="4" t="s">
        <v>1060</v>
      </c>
      <c r="G1462" s="4" t="s">
        <v>8641</v>
      </c>
      <c r="H1462" s="4" t="s">
        <v>1283</v>
      </c>
      <c r="I1462" s="4" t="s">
        <v>1284</v>
      </c>
      <c r="J1462" s="141"/>
      <c r="K1462" s="139">
        <v>10383000000</v>
      </c>
      <c r="L1462" s="139">
        <v>10383000000</v>
      </c>
      <c r="M1462" s="4">
        <v>6.1</v>
      </c>
      <c r="N1462" s="4" t="s">
        <v>2974</v>
      </c>
      <c r="O1462" s="4" t="s">
        <v>2975</v>
      </c>
      <c r="P1462" s="186">
        <f t="shared" si="136"/>
        <v>10383000000</v>
      </c>
      <c r="Q1462" s="186">
        <f t="shared" si="140"/>
        <v>0</v>
      </c>
      <c r="R1462" s="4">
        <v>14</v>
      </c>
      <c r="S1462" s="4" t="s">
        <v>70</v>
      </c>
      <c r="T1462" s="4" t="s">
        <v>70</v>
      </c>
      <c r="U1462" s="140">
        <v>45321</v>
      </c>
      <c r="V1462" s="4" t="s">
        <v>1884</v>
      </c>
      <c r="W1462" s="4" t="s">
        <v>1954</v>
      </c>
      <c r="X1462" s="146">
        <v>0</v>
      </c>
      <c r="Y1462" s="146">
        <v>0</v>
      </c>
      <c r="Z1462" s="146">
        <v>0</v>
      </c>
      <c r="AA1462" s="4"/>
      <c r="AB1462" s="141"/>
      <c r="AC1462" s="142"/>
      <c r="AD1462" s="4"/>
      <c r="AE1462" s="4"/>
      <c r="AF1462" s="144"/>
      <c r="AG1462" s="145"/>
      <c r="AH1462" s="143" t="s">
        <v>70</v>
      </c>
      <c r="AI1462" s="4"/>
      <c r="AJ1462" s="143" t="s">
        <v>9560</v>
      </c>
      <c r="AK1462" s="143" t="s">
        <v>9553</v>
      </c>
    </row>
    <row r="1463" spans="2:37">
      <c r="B1463" s="145" t="s">
        <v>5175</v>
      </c>
      <c r="C1463" s="4" t="s">
        <v>441</v>
      </c>
      <c r="D1463" s="4" t="s">
        <v>8594</v>
      </c>
      <c r="E1463" s="4" t="s">
        <v>3596</v>
      </c>
      <c r="F1463" s="4" t="s">
        <v>1060</v>
      </c>
      <c r="G1463" s="4" t="s">
        <v>8642</v>
      </c>
      <c r="H1463" s="4" t="s">
        <v>1158</v>
      </c>
      <c r="I1463" s="4" t="s">
        <v>1159</v>
      </c>
      <c r="J1463" s="141"/>
      <c r="K1463" s="139">
        <v>25900000000</v>
      </c>
      <c r="L1463" s="139">
        <v>25900000000</v>
      </c>
      <c r="M1463" s="4">
        <v>6.1</v>
      </c>
      <c r="N1463" s="4" t="s">
        <v>4909</v>
      </c>
      <c r="O1463" s="4" t="s">
        <v>3155</v>
      </c>
      <c r="P1463" s="186">
        <f t="shared" si="136"/>
        <v>25900000000</v>
      </c>
      <c r="Q1463" s="186">
        <f t="shared" si="140"/>
        <v>0</v>
      </c>
      <c r="R1463" s="4">
        <v>13</v>
      </c>
      <c r="S1463" s="4" t="s">
        <v>70</v>
      </c>
      <c r="T1463" s="4" t="s">
        <v>70</v>
      </c>
      <c r="U1463" s="140">
        <v>45321</v>
      </c>
      <c r="V1463" s="4" t="s">
        <v>1884</v>
      </c>
      <c r="W1463" s="4" t="s">
        <v>1954</v>
      </c>
      <c r="X1463" s="146">
        <v>0</v>
      </c>
      <c r="Y1463" s="146">
        <v>0</v>
      </c>
      <c r="Z1463" s="146">
        <v>0</v>
      </c>
      <c r="AA1463" s="4"/>
      <c r="AB1463" s="141"/>
      <c r="AC1463" s="142"/>
      <c r="AD1463" s="4"/>
      <c r="AE1463" s="4"/>
      <c r="AF1463" s="144"/>
      <c r="AG1463" s="145"/>
      <c r="AH1463" s="143" t="s">
        <v>70</v>
      </c>
      <c r="AI1463" s="4"/>
      <c r="AJ1463" s="143" t="s">
        <v>9560</v>
      </c>
      <c r="AK1463" s="143" t="s">
        <v>9553</v>
      </c>
    </row>
    <row r="1464" spans="2:37">
      <c r="B1464" s="145" t="s">
        <v>5175</v>
      </c>
      <c r="C1464" s="4" t="s">
        <v>441</v>
      </c>
      <c r="D1464" s="4" t="s">
        <v>8594</v>
      </c>
      <c r="E1464" s="4" t="s">
        <v>3596</v>
      </c>
      <c r="F1464" s="4" t="s">
        <v>1060</v>
      </c>
      <c r="G1464" s="4" t="s">
        <v>8643</v>
      </c>
      <c r="H1464" s="4" t="s">
        <v>1283</v>
      </c>
      <c r="I1464" s="4" t="s">
        <v>1284</v>
      </c>
      <c r="J1464" s="141"/>
      <c r="K1464" s="139">
        <v>2400000000</v>
      </c>
      <c r="L1464" s="139">
        <v>2400000000</v>
      </c>
      <c r="M1464" s="4">
        <v>6.4</v>
      </c>
      <c r="N1464" s="4" t="s">
        <v>3258</v>
      </c>
      <c r="O1464" s="4" t="s">
        <v>3252</v>
      </c>
      <c r="P1464" s="186">
        <f t="shared" si="136"/>
        <v>2400000000</v>
      </c>
      <c r="Q1464" s="186">
        <f t="shared" si="140"/>
        <v>0</v>
      </c>
      <c r="R1464" s="4">
        <v>14</v>
      </c>
      <c r="S1464" s="4" t="s">
        <v>70</v>
      </c>
      <c r="T1464" s="4" t="s">
        <v>70</v>
      </c>
      <c r="U1464" s="140">
        <v>45321</v>
      </c>
      <c r="V1464" s="4" t="s">
        <v>1884</v>
      </c>
      <c r="W1464" s="4" t="s">
        <v>1954</v>
      </c>
      <c r="X1464" s="146">
        <v>0</v>
      </c>
      <c r="Y1464" s="146">
        <v>0</v>
      </c>
      <c r="Z1464" s="146">
        <v>0</v>
      </c>
      <c r="AA1464" s="4"/>
      <c r="AB1464" s="141"/>
      <c r="AC1464" s="142"/>
      <c r="AD1464" s="4"/>
      <c r="AE1464" s="4"/>
      <c r="AF1464" s="144"/>
      <c r="AG1464" s="145"/>
      <c r="AH1464" s="143" t="s">
        <v>70</v>
      </c>
      <c r="AI1464" s="4"/>
      <c r="AJ1464" s="143" t="s">
        <v>9560</v>
      </c>
      <c r="AK1464" s="143" t="s">
        <v>9553</v>
      </c>
    </row>
    <row r="1465" spans="2:37">
      <c r="B1465" s="145" t="s">
        <v>5175</v>
      </c>
      <c r="C1465" s="4" t="s">
        <v>441</v>
      </c>
      <c r="D1465" s="4" t="s">
        <v>8594</v>
      </c>
      <c r="E1465" s="4" t="s">
        <v>3596</v>
      </c>
      <c r="F1465" s="4" t="s">
        <v>1060</v>
      </c>
      <c r="G1465" s="4" t="s">
        <v>8644</v>
      </c>
      <c r="H1465" s="4" t="s">
        <v>1158</v>
      </c>
      <c r="I1465" s="4" t="s">
        <v>1159</v>
      </c>
      <c r="J1465" s="141"/>
      <c r="K1465" s="139">
        <v>2562000000</v>
      </c>
      <c r="L1465" s="139">
        <v>2562000000</v>
      </c>
      <c r="M1465" s="4">
        <v>6.1</v>
      </c>
      <c r="N1465" s="4" t="s">
        <v>2526</v>
      </c>
      <c r="O1465" s="4" t="s">
        <v>3102</v>
      </c>
      <c r="P1465" s="186">
        <f t="shared" si="136"/>
        <v>2562000000</v>
      </c>
      <c r="Q1465" s="186">
        <f t="shared" si="140"/>
        <v>0</v>
      </c>
      <c r="R1465" s="4">
        <v>13</v>
      </c>
      <c r="S1465" s="4" t="s">
        <v>70</v>
      </c>
      <c r="T1465" s="4" t="s">
        <v>70</v>
      </c>
      <c r="U1465" s="140">
        <v>45321</v>
      </c>
      <c r="V1465" s="4" t="s">
        <v>1884</v>
      </c>
      <c r="W1465" s="4" t="s">
        <v>1954</v>
      </c>
      <c r="X1465" s="146">
        <v>0</v>
      </c>
      <c r="Y1465" s="146">
        <v>0</v>
      </c>
      <c r="Z1465" s="146">
        <v>0</v>
      </c>
      <c r="AA1465" s="4"/>
      <c r="AB1465" s="141"/>
      <c r="AC1465" s="142"/>
      <c r="AD1465" s="4"/>
      <c r="AE1465" s="4"/>
      <c r="AF1465" s="144"/>
      <c r="AG1465" s="145"/>
      <c r="AH1465" s="143" t="s">
        <v>70</v>
      </c>
      <c r="AI1465" s="4"/>
      <c r="AJ1465" s="143" t="s">
        <v>9560</v>
      </c>
      <c r="AK1465" s="143" t="s">
        <v>9553</v>
      </c>
    </row>
    <row r="1466" spans="2:37">
      <c r="B1466" s="145" t="s">
        <v>5175</v>
      </c>
      <c r="C1466" s="4" t="s">
        <v>441</v>
      </c>
      <c r="D1466" s="4" t="s">
        <v>8594</v>
      </c>
      <c r="E1466" s="4" t="s">
        <v>3596</v>
      </c>
      <c r="F1466" s="4" t="s">
        <v>1060</v>
      </c>
      <c r="G1466" s="4" t="s">
        <v>8645</v>
      </c>
      <c r="H1466" s="4" t="s">
        <v>1283</v>
      </c>
      <c r="I1466" s="4" t="s">
        <v>1284</v>
      </c>
      <c r="J1466" s="141"/>
      <c r="K1466" s="139">
        <v>23000000000</v>
      </c>
      <c r="L1466" s="139">
        <v>23000000000</v>
      </c>
      <c r="M1466" s="4">
        <v>6.1</v>
      </c>
      <c r="N1466" s="4" t="s">
        <v>2974</v>
      </c>
      <c r="O1466" s="4" t="s">
        <v>2975</v>
      </c>
      <c r="P1466" s="186">
        <f t="shared" si="136"/>
        <v>23000000000</v>
      </c>
      <c r="Q1466" s="186">
        <f t="shared" si="140"/>
        <v>0</v>
      </c>
      <c r="R1466" s="4">
        <v>14</v>
      </c>
      <c r="S1466" s="4" t="s">
        <v>70</v>
      </c>
      <c r="T1466" s="4" t="s">
        <v>70</v>
      </c>
      <c r="U1466" s="140">
        <v>45321</v>
      </c>
      <c r="V1466" s="4" t="s">
        <v>1884</v>
      </c>
      <c r="W1466" s="4" t="s">
        <v>1954</v>
      </c>
      <c r="X1466" s="146">
        <v>0</v>
      </c>
      <c r="Y1466" s="146">
        <v>0</v>
      </c>
      <c r="Z1466" s="146">
        <v>0</v>
      </c>
      <c r="AA1466" s="4"/>
      <c r="AB1466" s="141"/>
      <c r="AC1466" s="142"/>
      <c r="AD1466" s="4"/>
      <c r="AE1466" s="4"/>
      <c r="AF1466" s="144"/>
      <c r="AG1466" s="145"/>
      <c r="AH1466" s="143" t="s">
        <v>70</v>
      </c>
      <c r="AI1466" s="4"/>
      <c r="AJ1466" s="143" t="s">
        <v>9560</v>
      </c>
      <c r="AK1466" s="143" t="s">
        <v>9553</v>
      </c>
    </row>
    <row r="1467" spans="2:37">
      <c r="B1467" s="145" t="s">
        <v>5175</v>
      </c>
      <c r="C1467" s="4" t="s">
        <v>441</v>
      </c>
      <c r="D1467" s="4" t="s">
        <v>8594</v>
      </c>
      <c r="E1467" s="4" t="s">
        <v>3596</v>
      </c>
      <c r="F1467" s="4" t="s">
        <v>1060</v>
      </c>
      <c r="G1467" s="4" t="s">
        <v>8646</v>
      </c>
      <c r="H1467" s="4" t="s">
        <v>1158</v>
      </c>
      <c r="I1467" s="4" t="s">
        <v>1159</v>
      </c>
      <c r="J1467" s="141"/>
      <c r="K1467" s="139">
        <v>1977000000</v>
      </c>
      <c r="L1467" s="139">
        <v>1977000000</v>
      </c>
      <c r="M1467" s="4">
        <v>6.5</v>
      </c>
      <c r="N1467" s="4" t="s">
        <v>3224</v>
      </c>
      <c r="O1467" s="4" t="s">
        <v>3225</v>
      </c>
      <c r="P1467" s="186">
        <f t="shared" si="136"/>
        <v>1977000000</v>
      </c>
      <c r="Q1467" s="186">
        <f t="shared" si="140"/>
        <v>0</v>
      </c>
      <c r="R1467" s="4">
        <v>13</v>
      </c>
      <c r="S1467" s="4" t="s">
        <v>70</v>
      </c>
      <c r="T1467" s="4" t="s">
        <v>70</v>
      </c>
      <c r="U1467" s="140">
        <v>45321</v>
      </c>
      <c r="V1467" s="4" t="s">
        <v>1884</v>
      </c>
      <c r="W1467" s="4" t="s">
        <v>1954</v>
      </c>
      <c r="X1467" s="146">
        <v>0</v>
      </c>
      <c r="Y1467" s="146">
        <v>0</v>
      </c>
      <c r="Z1467" s="146">
        <v>0</v>
      </c>
      <c r="AA1467" s="4"/>
      <c r="AB1467" s="141"/>
      <c r="AC1467" s="142"/>
      <c r="AD1467" s="4"/>
      <c r="AE1467" s="4"/>
      <c r="AF1467" s="144"/>
      <c r="AG1467" s="145"/>
      <c r="AH1467" s="143" t="s">
        <v>70</v>
      </c>
      <c r="AI1467" s="4"/>
      <c r="AJ1467" s="143" t="s">
        <v>9560</v>
      </c>
      <c r="AK1467" s="143" t="s">
        <v>9553</v>
      </c>
    </row>
    <row r="1468" spans="2:37">
      <c r="B1468" s="145" t="s">
        <v>5175</v>
      </c>
      <c r="C1468" s="4" t="s">
        <v>441</v>
      </c>
      <c r="D1468" s="4" t="s">
        <v>8594</v>
      </c>
      <c r="E1468" s="4" t="s">
        <v>3596</v>
      </c>
      <c r="F1468" s="4" t="s">
        <v>1060</v>
      </c>
      <c r="G1468" s="4" t="s">
        <v>8647</v>
      </c>
      <c r="H1468" s="4" t="s">
        <v>1158</v>
      </c>
      <c r="I1468" s="4" t="s">
        <v>1159</v>
      </c>
      <c r="J1468" s="141"/>
      <c r="K1468" s="139">
        <v>595152099</v>
      </c>
      <c r="L1468" s="139">
        <v>595152099</v>
      </c>
      <c r="M1468" s="4">
        <v>9.3000000000000007</v>
      </c>
      <c r="N1468" s="4" t="s">
        <v>3727</v>
      </c>
      <c r="O1468" s="4" t="s">
        <v>3492</v>
      </c>
      <c r="P1468" s="186">
        <f t="shared" si="136"/>
        <v>595152099</v>
      </c>
      <c r="Q1468" s="186">
        <f t="shared" si="140"/>
        <v>0</v>
      </c>
      <c r="R1468" s="4">
        <v>13</v>
      </c>
      <c r="S1468" s="4" t="s">
        <v>70</v>
      </c>
      <c r="T1468" s="4" t="s">
        <v>70</v>
      </c>
      <c r="U1468" s="140">
        <v>45321</v>
      </c>
      <c r="V1468" s="4" t="s">
        <v>1884</v>
      </c>
      <c r="W1468" s="4" t="s">
        <v>1954</v>
      </c>
      <c r="X1468" s="146">
        <v>0</v>
      </c>
      <c r="Y1468" s="146">
        <v>0</v>
      </c>
      <c r="Z1468" s="146">
        <v>0</v>
      </c>
      <c r="AA1468" s="4"/>
      <c r="AB1468" s="141"/>
      <c r="AC1468" s="142"/>
      <c r="AD1468" s="4"/>
      <c r="AE1468" s="4"/>
      <c r="AF1468" s="144"/>
      <c r="AG1468" s="145"/>
      <c r="AH1468" s="143" t="s">
        <v>70</v>
      </c>
      <c r="AI1468" s="4"/>
      <c r="AJ1468" s="143" t="s">
        <v>9560</v>
      </c>
      <c r="AK1468" s="143" t="s">
        <v>9553</v>
      </c>
    </row>
    <row r="1469" spans="2:37">
      <c r="B1469" s="145" t="s">
        <v>5175</v>
      </c>
      <c r="C1469" s="4" t="s">
        <v>441</v>
      </c>
      <c r="D1469" s="4" t="s">
        <v>8594</v>
      </c>
      <c r="E1469" s="4" t="s">
        <v>3596</v>
      </c>
      <c r="F1469" s="4" t="s">
        <v>1060</v>
      </c>
      <c r="G1469" s="4" t="s">
        <v>8648</v>
      </c>
      <c r="H1469" s="4" t="s">
        <v>1158</v>
      </c>
      <c r="I1469" s="4" t="s">
        <v>1159</v>
      </c>
      <c r="J1469" s="141"/>
      <c r="K1469" s="139">
        <v>44000000000</v>
      </c>
      <c r="L1469" s="139">
        <v>44000000000</v>
      </c>
      <c r="M1469" s="4">
        <v>5.81</v>
      </c>
      <c r="N1469" s="4" t="s">
        <v>3565</v>
      </c>
      <c r="O1469" s="4" t="s">
        <v>3566</v>
      </c>
      <c r="P1469" s="186">
        <f t="shared" si="136"/>
        <v>44000000000</v>
      </c>
      <c r="Q1469" s="186">
        <f t="shared" si="140"/>
        <v>0</v>
      </c>
      <c r="R1469" s="4">
        <v>13</v>
      </c>
      <c r="S1469" s="4" t="s">
        <v>70</v>
      </c>
      <c r="T1469" s="4" t="s">
        <v>70</v>
      </c>
      <c r="U1469" s="140">
        <v>45321</v>
      </c>
      <c r="V1469" s="4" t="s">
        <v>1884</v>
      </c>
      <c r="W1469" s="4" t="s">
        <v>1954</v>
      </c>
      <c r="X1469" s="146">
        <v>0</v>
      </c>
      <c r="Y1469" s="146">
        <v>0</v>
      </c>
      <c r="Z1469" s="146">
        <v>0</v>
      </c>
      <c r="AA1469" s="4"/>
      <c r="AB1469" s="141"/>
      <c r="AC1469" s="142"/>
      <c r="AD1469" s="4"/>
      <c r="AE1469" s="4"/>
      <c r="AF1469" s="144"/>
      <c r="AG1469" s="145"/>
      <c r="AH1469" s="143" t="s">
        <v>70</v>
      </c>
      <c r="AI1469" s="4"/>
      <c r="AJ1469" s="143" t="s">
        <v>9560</v>
      </c>
      <c r="AK1469" s="143" t="s">
        <v>9553</v>
      </c>
    </row>
    <row r="1470" spans="2:37">
      <c r="B1470" s="145" t="s">
        <v>5175</v>
      </c>
      <c r="C1470" s="4" t="s">
        <v>441</v>
      </c>
      <c r="D1470" s="4" t="s">
        <v>8594</v>
      </c>
      <c r="E1470" s="4" t="s">
        <v>3596</v>
      </c>
      <c r="F1470" s="4" t="s">
        <v>1060</v>
      </c>
      <c r="G1470" s="4" t="s">
        <v>8649</v>
      </c>
      <c r="H1470" s="4" t="s">
        <v>1283</v>
      </c>
      <c r="I1470" s="4" t="s">
        <v>1284</v>
      </c>
      <c r="J1470" s="141"/>
      <c r="K1470" s="139">
        <v>14092000000</v>
      </c>
      <c r="L1470" s="139">
        <v>14092000000</v>
      </c>
      <c r="M1470" s="4">
        <v>6.1</v>
      </c>
      <c r="N1470" s="4" t="s">
        <v>2974</v>
      </c>
      <c r="O1470" s="4" t="s">
        <v>2975</v>
      </c>
      <c r="P1470" s="186">
        <f t="shared" si="136"/>
        <v>14092000000</v>
      </c>
      <c r="Q1470" s="186">
        <f t="shared" si="140"/>
        <v>0</v>
      </c>
      <c r="R1470" s="4">
        <v>14</v>
      </c>
      <c r="S1470" s="4" t="s">
        <v>70</v>
      </c>
      <c r="T1470" s="4" t="s">
        <v>70</v>
      </c>
      <c r="U1470" s="140">
        <v>45321</v>
      </c>
      <c r="V1470" s="4" t="s">
        <v>1884</v>
      </c>
      <c r="W1470" s="4" t="s">
        <v>1954</v>
      </c>
      <c r="X1470" s="146">
        <v>0</v>
      </c>
      <c r="Y1470" s="146">
        <v>0</v>
      </c>
      <c r="Z1470" s="146">
        <v>0</v>
      </c>
      <c r="AA1470" s="4"/>
      <c r="AB1470" s="141"/>
      <c r="AC1470" s="142"/>
      <c r="AD1470" s="4"/>
      <c r="AE1470" s="4"/>
      <c r="AF1470" s="144"/>
      <c r="AG1470" s="145"/>
      <c r="AH1470" s="143" t="s">
        <v>70</v>
      </c>
      <c r="AI1470" s="4"/>
      <c r="AJ1470" s="143" t="s">
        <v>9560</v>
      </c>
      <c r="AK1470" s="143" t="s">
        <v>9553</v>
      </c>
    </row>
    <row r="1471" spans="2:37">
      <c r="B1471" s="145" t="s">
        <v>5175</v>
      </c>
      <c r="C1471" s="4" t="s">
        <v>441</v>
      </c>
      <c r="D1471" s="4" t="s">
        <v>8594</v>
      </c>
      <c r="E1471" s="4" t="s">
        <v>3596</v>
      </c>
      <c r="F1471" s="4" t="s">
        <v>1060</v>
      </c>
      <c r="G1471" s="4" t="s">
        <v>8650</v>
      </c>
      <c r="H1471" s="4" t="s">
        <v>1158</v>
      </c>
      <c r="I1471" s="4" t="s">
        <v>1159</v>
      </c>
      <c r="J1471" s="141"/>
      <c r="K1471" s="139">
        <v>30000000000</v>
      </c>
      <c r="L1471" s="139">
        <v>30000000000</v>
      </c>
      <c r="M1471" s="4">
        <v>9.4</v>
      </c>
      <c r="N1471" s="4" t="s">
        <v>3464</v>
      </c>
      <c r="O1471" s="4" t="s">
        <v>2573</v>
      </c>
      <c r="P1471" s="186">
        <f t="shared" si="136"/>
        <v>30000000000</v>
      </c>
      <c r="Q1471" s="186">
        <f t="shared" si="140"/>
        <v>0</v>
      </c>
      <c r="R1471" s="4">
        <v>13</v>
      </c>
      <c r="S1471" s="4" t="s">
        <v>70</v>
      </c>
      <c r="T1471" s="4" t="s">
        <v>70</v>
      </c>
      <c r="U1471" s="140">
        <v>45321</v>
      </c>
      <c r="V1471" s="4" t="s">
        <v>1884</v>
      </c>
      <c r="W1471" s="4" t="s">
        <v>1954</v>
      </c>
      <c r="X1471" s="146">
        <v>0</v>
      </c>
      <c r="Y1471" s="146">
        <v>0</v>
      </c>
      <c r="Z1471" s="146">
        <v>0</v>
      </c>
      <c r="AA1471" s="4"/>
      <c r="AB1471" s="141"/>
      <c r="AC1471" s="142"/>
      <c r="AD1471" s="4"/>
      <c r="AE1471" s="4"/>
      <c r="AF1471" s="144"/>
      <c r="AG1471" s="145"/>
      <c r="AH1471" s="143" t="s">
        <v>70</v>
      </c>
      <c r="AI1471" s="4"/>
      <c r="AJ1471" s="143" t="s">
        <v>9560</v>
      </c>
      <c r="AK1471" s="143" t="s">
        <v>9553</v>
      </c>
    </row>
    <row r="1472" spans="2:37">
      <c r="B1472" s="145" t="s">
        <v>5175</v>
      </c>
      <c r="C1472" s="4" t="s">
        <v>441</v>
      </c>
      <c r="D1472" s="4" t="s">
        <v>8594</v>
      </c>
      <c r="E1472" s="4" t="s">
        <v>3596</v>
      </c>
      <c r="F1472" s="4" t="s">
        <v>1060</v>
      </c>
      <c r="G1472" s="4" t="s">
        <v>8651</v>
      </c>
      <c r="H1472" s="4" t="s">
        <v>1158</v>
      </c>
      <c r="I1472" s="4" t="s">
        <v>1159</v>
      </c>
      <c r="J1472" s="141"/>
      <c r="K1472" s="139">
        <v>6387000000</v>
      </c>
      <c r="L1472" s="139">
        <v>6387000000</v>
      </c>
      <c r="M1472" s="4">
        <v>9.4</v>
      </c>
      <c r="N1472" s="4" t="s">
        <v>3464</v>
      </c>
      <c r="O1472" s="4" t="s">
        <v>2573</v>
      </c>
      <c r="P1472" s="186">
        <f t="shared" si="136"/>
        <v>6387000000</v>
      </c>
      <c r="Q1472" s="186">
        <f t="shared" si="140"/>
        <v>0</v>
      </c>
      <c r="R1472" s="4">
        <v>13</v>
      </c>
      <c r="S1472" s="4" t="s">
        <v>70</v>
      </c>
      <c r="T1472" s="4" t="s">
        <v>70</v>
      </c>
      <c r="U1472" s="140">
        <v>45321</v>
      </c>
      <c r="V1472" s="4" t="s">
        <v>1884</v>
      </c>
      <c r="W1472" s="4" t="s">
        <v>1954</v>
      </c>
      <c r="X1472" s="146">
        <v>0</v>
      </c>
      <c r="Y1472" s="146">
        <v>0</v>
      </c>
      <c r="Z1472" s="146">
        <v>0</v>
      </c>
      <c r="AA1472" s="4"/>
      <c r="AB1472" s="141"/>
      <c r="AC1472" s="142"/>
      <c r="AD1472" s="4"/>
      <c r="AE1472" s="4"/>
      <c r="AF1472" s="144"/>
      <c r="AG1472" s="145"/>
      <c r="AH1472" s="143" t="s">
        <v>70</v>
      </c>
      <c r="AI1472" s="4"/>
      <c r="AJ1472" s="143" t="s">
        <v>9560</v>
      </c>
      <c r="AK1472" s="143" t="s">
        <v>9553</v>
      </c>
    </row>
    <row r="1473" spans="2:38">
      <c r="B1473" s="145" t="s">
        <v>5175</v>
      </c>
      <c r="C1473" s="4" t="s">
        <v>441</v>
      </c>
      <c r="D1473" s="4" t="s">
        <v>8594</v>
      </c>
      <c r="E1473" s="4" t="s">
        <v>3596</v>
      </c>
      <c r="F1473" s="4" t="s">
        <v>1060</v>
      </c>
      <c r="G1473" s="4" t="s">
        <v>8652</v>
      </c>
      <c r="H1473" s="4" t="s">
        <v>1158</v>
      </c>
      <c r="I1473" s="4" t="s">
        <v>1159</v>
      </c>
      <c r="J1473" s="141"/>
      <c r="K1473" s="139">
        <v>2894000000</v>
      </c>
      <c r="L1473" s="139">
        <v>2894000000</v>
      </c>
      <c r="M1473" s="4">
        <v>7.49</v>
      </c>
      <c r="N1473" s="4" t="s">
        <v>2203</v>
      </c>
      <c r="O1473" s="4" t="s">
        <v>2172</v>
      </c>
      <c r="P1473" s="186">
        <f t="shared" si="136"/>
        <v>2894000000</v>
      </c>
      <c r="Q1473" s="186">
        <f t="shared" si="140"/>
        <v>0</v>
      </c>
      <c r="R1473" s="4">
        <v>13</v>
      </c>
      <c r="S1473" s="4" t="s">
        <v>70</v>
      </c>
      <c r="T1473" s="4" t="s">
        <v>70</v>
      </c>
      <c r="U1473" s="140">
        <v>45321</v>
      </c>
      <c r="V1473" s="4" t="s">
        <v>1884</v>
      </c>
      <c r="W1473" s="4" t="s">
        <v>1954</v>
      </c>
      <c r="X1473" s="146">
        <v>0</v>
      </c>
      <c r="Y1473" s="146">
        <v>0</v>
      </c>
      <c r="Z1473" s="146">
        <v>0</v>
      </c>
      <c r="AA1473" s="4"/>
      <c r="AB1473" s="141"/>
      <c r="AC1473" s="142"/>
      <c r="AD1473" s="4"/>
      <c r="AE1473" s="4"/>
      <c r="AF1473" s="144"/>
      <c r="AG1473" s="145"/>
      <c r="AH1473" s="143" t="s">
        <v>70</v>
      </c>
      <c r="AI1473" s="4"/>
      <c r="AJ1473" s="143" t="s">
        <v>9560</v>
      </c>
      <c r="AK1473" s="143" t="s">
        <v>9553</v>
      </c>
    </row>
    <row r="1474" spans="2:38">
      <c r="B1474" s="145" t="s">
        <v>5175</v>
      </c>
      <c r="C1474" s="4" t="s">
        <v>441</v>
      </c>
      <c r="D1474" s="4" t="s">
        <v>8594</v>
      </c>
      <c r="E1474" s="4" t="s">
        <v>3596</v>
      </c>
      <c r="F1474" s="4" t="s">
        <v>1060</v>
      </c>
      <c r="G1474" s="4" t="s">
        <v>8653</v>
      </c>
      <c r="H1474" s="4" t="s">
        <v>1158</v>
      </c>
      <c r="I1474" s="4" t="s">
        <v>1159</v>
      </c>
      <c r="J1474" s="141"/>
      <c r="K1474" s="139">
        <v>571057767</v>
      </c>
      <c r="L1474" s="139">
        <v>571057767</v>
      </c>
      <c r="M1474" s="4">
        <v>5.9</v>
      </c>
      <c r="N1474" s="4" t="s">
        <v>2891</v>
      </c>
      <c r="O1474" s="4" t="s">
        <v>2758</v>
      </c>
      <c r="P1474" s="186">
        <f t="shared" si="136"/>
        <v>571057767</v>
      </c>
      <c r="Q1474" s="186">
        <f t="shared" si="140"/>
        <v>0</v>
      </c>
      <c r="R1474" s="4">
        <v>13</v>
      </c>
      <c r="S1474" s="4" t="s">
        <v>70</v>
      </c>
      <c r="T1474" s="4" t="s">
        <v>70</v>
      </c>
      <c r="U1474" s="140">
        <v>45321</v>
      </c>
      <c r="V1474" s="4" t="s">
        <v>1884</v>
      </c>
      <c r="W1474" s="4" t="s">
        <v>1954</v>
      </c>
      <c r="X1474" s="146">
        <v>0</v>
      </c>
      <c r="Y1474" s="146">
        <v>0</v>
      </c>
      <c r="Z1474" s="146">
        <v>0</v>
      </c>
      <c r="AA1474" s="4"/>
      <c r="AB1474" s="141"/>
      <c r="AC1474" s="142"/>
      <c r="AD1474" s="4"/>
      <c r="AE1474" s="4"/>
      <c r="AF1474" s="144"/>
      <c r="AG1474" s="145"/>
      <c r="AH1474" s="143" t="s">
        <v>70</v>
      </c>
      <c r="AI1474" s="4"/>
      <c r="AJ1474" s="143" t="s">
        <v>9560</v>
      </c>
      <c r="AK1474" s="143" t="s">
        <v>9553</v>
      </c>
    </row>
    <row r="1475" spans="2:38">
      <c r="B1475" s="145" t="s">
        <v>5175</v>
      </c>
      <c r="C1475" s="4" t="s">
        <v>441</v>
      </c>
      <c r="D1475" s="4" t="s">
        <v>8594</v>
      </c>
      <c r="E1475" s="4" t="s">
        <v>3596</v>
      </c>
      <c r="F1475" s="4" t="s">
        <v>1060</v>
      </c>
      <c r="G1475" s="4" t="s">
        <v>8654</v>
      </c>
      <c r="H1475" s="4" t="s">
        <v>1283</v>
      </c>
      <c r="I1475" s="4" t="s">
        <v>1284</v>
      </c>
      <c r="J1475" s="141"/>
      <c r="K1475" s="139">
        <v>44000000000</v>
      </c>
      <c r="L1475" s="139">
        <v>44000000000</v>
      </c>
      <c r="M1475" s="4">
        <v>6.1</v>
      </c>
      <c r="N1475" s="4" t="s">
        <v>2974</v>
      </c>
      <c r="O1475" s="4" t="s">
        <v>2975</v>
      </c>
      <c r="P1475" s="186">
        <f t="shared" si="136"/>
        <v>44000000000</v>
      </c>
      <c r="Q1475" s="186">
        <f t="shared" si="140"/>
        <v>0</v>
      </c>
      <c r="R1475" s="4">
        <v>14</v>
      </c>
      <c r="S1475" s="4" t="s">
        <v>70</v>
      </c>
      <c r="T1475" s="4" t="s">
        <v>70</v>
      </c>
      <c r="U1475" s="140">
        <v>45321</v>
      </c>
      <c r="V1475" s="4" t="s">
        <v>1884</v>
      </c>
      <c r="W1475" s="4" t="s">
        <v>1954</v>
      </c>
      <c r="X1475" s="146">
        <v>0</v>
      </c>
      <c r="Y1475" s="146">
        <v>0</v>
      </c>
      <c r="Z1475" s="146">
        <v>0</v>
      </c>
      <c r="AA1475" s="4"/>
      <c r="AB1475" s="141"/>
      <c r="AC1475" s="142"/>
      <c r="AD1475" s="4"/>
      <c r="AE1475" s="4"/>
      <c r="AF1475" s="144"/>
      <c r="AG1475" s="145"/>
      <c r="AH1475" s="143" t="s">
        <v>70</v>
      </c>
      <c r="AI1475" s="4"/>
      <c r="AJ1475" s="143" t="s">
        <v>9560</v>
      </c>
      <c r="AK1475" s="143" t="s">
        <v>9553</v>
      </c>
    </row>
    <row r="1476" spans="2:38">
      <c r="B1476" s="145" t="s">
        <v>5175</v>
      </c>
      <c r="C1476" s="4" t="s">
        <v>441</v>
      </c>
      <c r="D1476" s="4" t="s">
        <v>8594</v>
      </c>
      <c r="E1476" s="4" t="s">
        <v>3596</v>
      </c>
      <c r="F1476" s="4" t="s">
        <v>1060</v>
      </c>
      <c r="G1476" s="4" t="s">
        <v>8655</v>
      </c>
      <c r="H1476" s="4" t="s">
        <v>1158</v>
      </c>
      <c r="I1476" s="4" t="s">
        <v>1159</v>
      </c>
      <c r="J1476" s="141"/>
      <c r="K1476" s="139">
        <v>259000000</v>
      </c>
      <c r="L1476" s="139">
        <v>259000000</v>
      </c>
      <c r="M1476" s="4">
        <v>5.81</v>
      </c>
      <c r="N1476" s="4" t="s">
        <v>3711</v>
      </c>
      <c r="O1476" s="4" t="s">
        <v>2763</v>
      </c>
      <c r="P1476" s="186">
        <f t="shared" ref="P1476:P1539" si="141">L1476</f>
        <v>259000000</v>
      </c>
      <c r="Q1476" s="186">
        <f t="shared" si="140"/>
        <v>0</v>
      </c>
      <c r="R1476" s="4">
        <v>13</v>
      </c>
      <c r="S1476" s="4" t="s">
        <v>70</v>
      </c>
      <c r="T1476" s="4" t="s">
        <v>70</v>
      </c>
      <c r="U1476" s="140">
        <v>45321</v>
      </c>
      <c r="V1476" s="4" t="s">
        <v>1884</v>
      </c>
      <c r="W1476" s="4" t="s">
        <v>1954</v>
      </c>
      <c r="X1476" s="146">
        <v>0</v>
      </c>
      <c r="Y1476" s="146">
        <v>0</v>
      </c>
      <c r="Z1476" s="146">
        <v>0</v>
      </c>
      <c r="AA1476" s="4"/>
      <c r="AB1476" s="141"/>
      <c r="AC1476" s="142"/>
      <c r="AD1476" s="4"/>
      <c r="AE1476" s="4"/>
      <c r="AF1476" s="144"/>
      <c r="AG1476" s="145"/>
      <c r="AH1476" s="143" t="s">
        <v>70</v>
      </c>
      <c r="AI1476" s="4"/>
      <c r="AJ1476" s="143" t="s">
        <v>9560</v>
      </c>
      <c r="AK1476" s="143" t="s">
        <v>9553</v>
      </c>
    </row>
    <row r="1477" spans="2:38">
      <c r="B1477" s="175" t="s">
        <v>5175</v>
      </c>
      <c r="C1477" s="174" t="s">
        <v>441</v>
      </c>
      <c r="D1477" s="4" t="s">
        <v>8656</v>
      </c>
      <c r="E1477" s="4" t="s">
        <v>2550</v>
      </c>
      <c r="F1477" s="4" t="s">
        <v>1060</v>
      </c>
      <c r="G1477" s="4" t="s">
        <v>8657</v>
      </c>
      <c r="H1477" s="4" t="s">
        <v>1353</v>
      </c>
      <c r="I1477" s="4" t="s">
        <v>1354</v>
      </c>
      <c r="J1477" s="141"/>
      <c r="K1477" s="139">
        <v>10000000000</v>
      </c>
      <c r="L1477" s="139">
        <v>10000000000</v>
      </c>
      <c r="M1477" s="4">
        <v>4.2</v>
      </c>
      <c r="N1477" s="4" t="s">
        <v>2587</v>
      </c>
      <c r="O1477" s="4" t="s">
        <v>2502</v>
      </c>
      <c r="P1477" s="186">
        <f t="shared" si="141"/>
        <v>10000000000</v>
      </c>
      <c r="Q1477" s="186">
        <f t="shared" ref="Q1477:Q1484" si="142">K1477-P1477</f>
        <v>0</v>
      </c>
      <c r="R1477" s="4">
        <v>68</v>
      </c>
      <c r="S1477" s="4" t="s">
        <v>70</v>
      </c>
      <c r="T1477" s="4" t="s">
        <v>70</v>
      </c>
      <c r="U1477" s="140">
        <v>45341</v>
      </c>
      <c r="V1477" s="4" t="s">
        <v>1884</v>
      </c>
      <c r="W1477" s="4" t="s">
        <v>1954</v>
      </c>
      <c r="X1477" s="146" t="s">
        <v>70</v>
      </c>
      <c r="Y1477" s="95">
        <v>45353</v>
      </c>
      <c r="Z1477" s="4" t="s">
        <v>1888</v>
      </c>
      <c r="AA1477" s="4" t="s">
        <v>1886</v>
      </c>
      <c r="AB1477" s="141">
        <f t="shared" ref="AB1477:AB1539" si="143">L1477</f>
        <v>10000000000</v>
      </c>
      <c r="AC1477" s="142">
        <f t="shared" ref="AC1477:AC1539" si="144">P1477-AB1477</f>
        <v>0</v>
      </c>
      <c r="AD1477" s="4"/>
      <c r="AE1477" s="4" t="s">
        <v>2037</v>
      </c>
      <c r="AF1477" s="252" t="s">
        <v>6867</v>
      </c>
      <c r="AG1477" s="145"/>
      <c r="AH1477" s="4"/>
      <c r="AI1477" s="4"/>
      <c r="AJ1477" s="4"/>
      <c r="AK1477" s="4"/>
      <c r="AL1477" s="95">
        <v>45353</v>
      </c>
    </row>
    <row r="1478" spans="2:38">
      <c r="B1478" s="175" t="s">
        <v>5175</v>
      </c>
      <c r="C1478" s="174" t="s">
        <v>441</v>
      </c>
      <c r="D1478" s="4" t="s">
        <v>8656</v>
      </c>
      <c r="E1478" s="4" t="s">
        <v>2550</v>
      </c>
      <c r="F1478" s="4" t="s">
        <v>1060</v>
      </c>
      <c r="G1478" s="4" t="s">
        <v>8658</v>
      </c>
      <c r="H1478" s="4" t="s">
        <v>1353</v>
      </c>
      <c r="I1478" s="4" t="s">
        <v>1354</v>
      </c>
      <c r="J1478" s="141"/>
      <c r="K1478" s="139">
        <v>50000000000</v>
      </c>
      <c r="L1478" s="139">
        <v>50000000000</v>
      </c>
      <c r="M1478" s="4">
        <v>4.2</v>
      </c>
      <c r="N1478" s="4" t="s">
        <v>2587</v>
      </c>
      <c r="O1478" s="4" t="s">
        <v>2502</v>
      </c>
      <c r="P1478" s="186">
        <f t="shared" si="141"/>
        <v>50000000000</v>
      </c>
      <c r="Q1478" s="186">
        <f t="shared" si="142"/>
        <v>0</v>
      </c>
      <c r="R1478" s="4">
        <v>68</v>
      </c>
      <c r="S1478" s="4" t="s">
        <v>70</v>
      </c>
      <c r="T1478" s="4" t="s">
        <v>70</v>
      </c>
      <c r="U1478" s="140">
        <v>45341</v>
      </c>
      <c r="V1478" s="4" t="s">
        <v>1884</v>
      </c>
      <c r="W1478" s="4" t="s">
        <v>1954</v>
      </c>
      <c r="X1478" s="146" t="s">
        <v>70</v>
      </c>
      <c r="Y1478" s="95">
        <v>45353</v>
      </c>
      <c r="Z1478" s="4" t="s">
        <v>1888</v>
      </c>
      <c r="AA1478" s="4" t="s">
        <v>1886</v>
      </c>
      <c r="AB1478" s="141">
        <f t="shared" si="143"/>
        <v>50000000000</v>
      </c>
      <c r="AC1478" s="142">
        <f t="shared" si="144"/>
        <v>0</v>
      </c>
      <c r="AD1478" s="4"/>
      <c r="AE1478" s="4" t="s">
        <v>2037</v>
      </c>
      <c r="AF1478" s="252" t="s">
        <v>6867</v>
      </c>
      <c r="AG1478" s="145"/>
      <c r="AH1478" s="4"/>
      <c r="AI1478" s="4"/>
      <c r="AJ1478" s="4"/>
      <c r="AK1478" s="4"/>
      <c r="AL1478" s="95">
        <v>45353</v>
      </c>
    </row>
    <row r="1479" spans="2:38">
      <c r="B1479" s="175" t="s">
        <v>5175</v>
      </c>
      <c r="C1479" s="174" t="s">
        <v>441</v>
      </c>
      <c r="D1479" s="4" t="s">
        <v>8656</v>
      </c>
      <c r="E1479" s="4" t="s">
        <v>2550</v>
      </c>
      <c r="F1479" s="4" t="s">
        <v>1060</v>
      </c>
      <c r="G1479" s="4" t="s">
        <v>8659</v>
      </c>
      <c r="H1479" s="4" t="s">
        <v>1353</v>
      </c>
      <c r="I1479" s="4" t="s">
        <v>1354</v>
      </c>
      <c r="J1479" s="141"/>
      <c r="K1479" s="139">
        <v>10000000000</v>
      </c>
      <c r="L1479" s="139">
        <v>10000000000</v>
      </c>
      <c r="M1479" s="4">
        <v>4.2</v>
      </c>
      <c r="N1479" s="4" t="s">
        <v>2587</v>
      </c>
      <c r="O1479" s="4" t="s">
        <v>2502</v>
      </c>
      <c r="P1479" s="186">
        <f t="shared" si="141"/>
        <v>10000000000</v>
      </c>
      <c r="Q1479" s="186">
        <f t="shared" si="142"/>
        <v>0</v>
      </c>
      <c r="R1479" s="4">
        <v>68</v>
      </c>
      <c r="S1479" s="4" t="s">
        <v>70</v>
      </c>
      <c r="T1479" s="4" t="s">
        <v>70</v>
      </c>
      <c r="U1479" s="140">
        <v>45341</v>
      </c>
      <c r="V1479" s="4" t="s">
        <v>1884</v>
      </c>
      <c r="W1479" s="4" t="s">
        <v>1954</v>
      </c>
      <c r="X1479" s="146" t="s">
        <v>70</v>
      </c>
      <c r="Y1479" s="95">
        <v>45353</v>
      </c>
      <c r="Z1479" s="4" t="s">
        <v>1888</v>
      </c>
      <c r="AA1479" s="4" t="s">
        <v>1886</v>
      </c>
      <c r="AB1479" s="141">
        <f t="shared" si="143"/>
        <v>10000000000</v>
      </c>
      <c r="AC1479" s="142">
        <f t="shared" si="144"/>
        <v>0</v>
      </c>
      <c r="AD1479" s="4"/>
      <c r="AE1479" s="4" t="s">
        <v>2037</v>
      </c>
      <c r="AF1479" s="252" t="s">
        <v>6867</v>
      </c>
      <c r="AG1479" s="145"/>
      <c r="AH1479" s="4"/>
      <c r="AI1479" s="4"/>
      <c r="AJ1479" s="4"/>
      <c r="AK1479" s="4"/>
      <c r="AL1479" s="95">
        <v>45353</v>
      </c>
    </row>
    <row r="1480" spans="2:38">
      <c r="B1480" s="175" t="s">
        <v>5175</v>
      </c>
      <c r="C1480" s="174" t="s">
        <v>441</v>
      </c>
      <c r="D1480" s="4" t="s">
        <v>8656</v>
      </c>
      <c r="E1480" s="4" t="s">
        <v>2550</v>
      </c>
      <c r="F1480" s="4" t="s">
        <v>1060</v>
      </c>
      <c r="G1480" s="4" t="s">
        <v>8660</v>
      </c>
      <c r="H1480" s="4" t="s">
        <v>1353</v>
      </c>
      <c r="I1480" s="4" t="s">
        <v>1354</v>
      </c>
      <c r="J1480" s="141"/>
      <c r="K1480" s="139">
        <v>10000000000</v>
      </c>
      <c r="L1480" s="139">
        <v>10000000000</v>
      </c>
      <c r="M1480" s="4">
        <v>4.2</v>
      </c>
      <c r="N1480" s="4" t="s">
        <v>2587</v>
      </c>
      <c r="O1480" s="4" t="s">
        <v>2502</v>
      </c>
      <c r="P1480" s="186">
        <f t="shared" si="141"/>
        <v>10000000000</v>
      </c>
      <c r="Q1480" s="186">
        <f t="shared" si="142"/>
        <v>0</v>
      </c>
      <c r="R1480" s="4">
        <v>68</v>
      </c>
      <c r="S1480" s="4" t="s">
        <v>70</v>
      </c>
      <c r="T1480" s="4" t="s">
        <v>70</v>
      </c>
      <c r="U1480" s="140">
        <v>45341</v>
      </c>
      <c r="V1480" s="4" t="s">
        <v>1884</v>
      </c>
      <c r="W1480" s="4" t="s">
        <v>1954</v>
      </c>
      <c r="X1480" s="146" t="s">
        <v>70</v>
      </c>
      <c r="Y1480" s="95">
        <v>45353</v>
      </c>
      <c r="Z1480" s="4" t="s">
        <v>1888</v>
      </c>
      <c r="AA1480" s="4" t="s">
        <v>1886</v>
      </c>
      <c r="AB1480" s="141">
        <f t="shared" si="143"/>
        <v>10000000000</v>
      </c>
      <c r="AC1480" s="142">
        <f t="shared" si="144"/>
        <v>0</v>
      </c>
      <c r="AD1480" s="4"/>
      <c r="AE1480" s="4" t="s">
        <v>2037</v>
      </c>
      <c r="AF1480" s="252" t="s">
        <v>6867</v>
      </c>
      <c r="AG1480" s="145"/>
      <c r="AH1480" s="4"/>
      <c r="AI1480" s="4"/>
      <c r="AJ1480" s="4"/>
      <c r="AK1480" s="4"/>
      <c r="AL1480" s="95">
        <v>45353</v>
      </c>
    </row>
    <row r="1481" spans="2:38">
      <c r="B1481" s="175" t="s">
        <v>5175</v>
      </c>
      <c r="C1481" s="174" t="s">
        <v>441</v>
      </c>
      <c r="D1481" s="4" t="s">
        <v>8656</v>
      </c>
      <c r="E1481" s="4" t="s">
        <v>2550</v>
      </c>
      <c r="F1481" s="4" t="s">
        <v>1060</v>
      </c>
      <c r="G1481" s="4" t="s">
        <v>8661</v>
      </c>
      <c r="H1481" s="4" t="s">
        <v>1353</v>
      </c>
      <c r="I1481" s="4" t="s">
        <v>1354</v>
      </c>
      <c r="J1481" s="141"/>
      <c r="K1481" s="139">
        <v>50000000000</v>
      </c>
      <c r="L1481" s="139">
        <v>50000000000</v>
      </c>
      <c r="M1481" s="4">
        <v>4.2</v>
      </c>
      <c r="N1481" s="4" t="s">
        <v>2587</v>
      </c>
      <c r="O1481" s="4" t="s">
        <v>2502</v>
      </c>
      <c r="P1481" s="186">
        <f t="shared" si="141"/>
        <v>50000000000</v>
      </c>
      <c r="Q1481" s="186">
        <f t="shared" si="142"/>
        <v>0</v>
      </c>
      <c r="R1481" s="4">
        <v>68</v>
      </c>
      <c r="S1481" s="4" t="s">
        <v>70</v>
      </c>
      <c r="T1481" s="4" t="s">
        <v>70</v>
      </c>
      <c r="U1481" s="140">
        <v>45341</v>
      </c>
      <c r="V1481" s="4" t="s">
        <v>1884</v>
      </c>
      <c r="W1481" s="4" t="s">
        <v>1954</v>
      </c>
      <c r="X1481" s="146" t="s">
        <v>70</v>
      </c>
      <c r="Y1481" s="95">
        <v>45353</v>
      </c>
      <c r="Z1481" s="4" t="s">
        <v>1888</v>
      </c>
      <c r="AA1481" s="4" t="s">
        <v>1886</v>
      </c>
      <c r="AB1481" s="141">
        <f t="shared" si="143"/>
        <v>50000000000</v>
      </c>
      <c r="AC1481" s="142">
        <f t="shared" si="144"/>
        <v>0</v>
      </c>
      <c r="AD1481" s="4"/>
      <c r="AE1481" s="4" t="s">
        <v>2037</v>
      </c>
      <c r="AF1481" s="252" t="s">
        <v>6867</v>
      </c>
      <c r="AG1481" s="145"/>
      <c r="AH1481" s="4"/>
      <c r="AI1481" s="4"/>
      <c r="AJ1481" s="4"/>
      <c r="AK1481" s="4"/>
      <c r="AL1481" s="95">
        <v>45353</v>
      </c>
    </row>
    <row r="1482" spans="2:38">
      <c r="B1482" s="175" t="s">
        <v>5175</v>
      </c>
      <c r="C1482" s="174" t="s">
        <v>441</v>
      </c>
      <c r="D1482" s="4" t="s">
        <v>1961</v>
      </c>
      <c r="E1482" s="4" t="s">
        <v>1831</v>
      </c>
      <c r="F1482" s="4" t="s">
        <v>1060</v>
      </c>
      <c r="G1482" s="4" t="s">
        <v>8662</v>
      </c>
      <c r="H1482" s="4" t="s">
        <v>1413</v>
      </c>
      <c r="I1482" s="4" t="s">
        <v>1414</v>
      </c>
      <c r="J1482" s="141"/>
      <c r="K1482" s="139">
        <v>23000000000</v>
      </c>
      <c r="L1482" s="139">
        <v>23000000000</v>
      </c>
      <c r="M1482" s="4">
        <v>7.65</v>
      </c>
      <c r="N1482" s="4" t="s">
        <v>8663</v>
      </c>
      <c r="O1482" s="4" t="s">
        <v>3470</v>
      </c>
      <c r="P1482" s="186">
        <f t="shared" si="141"/>
        <v>23000000000</v>
      </c>
      <c r="Q1482" s="186">
        <f t="shared" si="142"/>
        <v>0</v>
      </c>
      <c r="R1482" s="4">
        <v>65</v>
      </c>
      <c r="S1482" s="4" t="s">
        <v>70</v>
      </c>
      <c r="T1482" s="4" t="s">
        <v>70</v>
      </c>
      <c r="U1482" s="140">
        <v>45341</v>
      </c>
      <c r="V1482" s="4" t="s">
        <v>1884</v>
      </c>
      <c r="W1482" s="4" t="s">
        <v>1954</v>
      </c>
      <c r="X1482" s="146" t="s">
        <v>70</v>
      </c>
      <c r="Y1482" s="146">
        <v>0</v>
      </c>
      <c r="Z1482" s="146">
        <v>0</v>
      </c>
      <c r="AA1482" s="4" t="s">
        <v>1886</v>
      </c>
      <c r="AB1482" s="141">
        <f t="shared" si="143"/>
        <v>23000000000</v>
      </c>
      <c r="AC1482" s="142">
        <f t="shared" si="144"/>
        <v>0</v>
      </c>
      <c r="AD1482" s="4"/>
      <c r="AE1482" s="4" t="s">
        <v>2037</v>
      </c>
      <c r="AF1482" s="144" t="s">
        <v>8274</v>
      </c>
      <c r="AG1482" s="145"/>
      <c r="AH1482" s="4"/>
      <c r="AI1482" s="4"/>
      <c r="AJ1482" s="4"/>
      <c r="AK1482" s="4"/>
    </row>
    <row r="1483" spans="2:38">
      <c r="B1483" s="175" t="s">
        <v>5175</v>
      </c>
      <c r="C1483" s="174" t="s">
        <v>441</v>
      </c>
      <c r="D1483" s="4" t="s">
        <v>1961</v>
      </c>
      <c r="E1483" s="4" t="s">
        <v>1831</v>
      </c>
      <c r="F1483" s="4" t="s">
        <v>1060</v>
      </c>
      <c r="G1483" s="4" t="s">
        <v>8664</v>
      </c>
      <c r="H1483" s="4" t="s">
        <v>1413</v>
      </c>
      <c r="I1483" s="4" t="s">
        <v>1414</v>
      </c>
      <c r="J1483" s="141"/>
      <c r="K1483" s="139">
        <v>23000000000</v>
      </c>
      <c r="L1483" s="139">
        <v>23000000000</v>
      </c>
      <c r="M1483" s="4">
        <v>7.65</v>
      </c>
      <c r="N1483" s="4" t="s">
        <v>6949</v>
      </c>
      <c r="O1483" s="4" t="s">
        <v>3164</v>
      </c>
      <c r="P1483" s="186">
        <f t="shared" si="141"/>
        <v>23000000000</v>
      </c>
      <c r="Q1483" s="186">
        <f t="shared" si="142"/>
        <v>0</v>
      </c>
      <c r="R1483" s="4">
        <v>65</v>
      </c>
      <c r="S1483" s="4" t="s">
        <v>70</v>
      </c>
      <c r="T1483" s="4" t="s">
        <v>70</v>
      </c>
      <c r="U1483" s="140">
        <v>45341</v>
      </c>
      <c r="V1483" s="4" t="s">
        <v>1884</v>
      </c>
      <c r="W1483" s="4" t="s">
        <v>1954</v>
      </c>
      <c r="X1483" s="146" t="s">
        <v>70</v>
      </c>
      <c r="Y1483" s="146">
        <v>0</v>
      </c>
      <c r="Z1483" s="146">
        <v>0</v>
      </c>
      <c r="AA1483" s="4" t="s">
        <v>1886</v>
      </c>
      <c r="AB1483" s="141">
        <f t="shared" si="143"/>
        <v>23000000000</v>
      </c>
      <c r="AC1483" s="142">
        <f t="shared" si="144"/>
        <v>0</v>
      </c>
      <c r="AD1483" s="4"/>
      <c r="AE1483" s="4" t="s">
        <v>2037</v>
      </c>
      <c r="AF1483" s="144" t="s">
        <v>8274</v>
      </c>
      <c r="AG1483" s="145"/>
      <c r="AH1483" s="4"/>
      <c r="AI1483" s="4"/>
      <c r="AJ1483" s="4"/>
      <c r="AK1483" s="4"/>
    </row>
    <row r="1484" spans="2:38">
      <c r="B1484" s="175" t="s">
        <v>5175</v>
      </c>
      <c r="C1484" s="174" t="s">
        <v>441</v>
      </c>
      <c r="D1484" s="4" t="s">
        <v>8656</v>
      </c>
      <c r="E1484" s="4" t="s">
        <v>2550</v>
      </c>
      <c r="F1484" s="4" t="s">
        <v>1060</v>
      </c>
      <c r="G1484" s="4" t="s">
        <v>8665</v>
      </c>
      <c r="H1484" s="4" t="s">
        <v>1353</v>
      </c>
      <c r="I1484" s="4" t="s">
        <v>1354</v>
      </c>
      <c r="J1484" s="141"/>
      <c r="K1484" s="139">
        <v>20000000000</v>
      </c>
      <c r="L1484" s="139">
        <v>20000000000</v>
      </c>
      <c r="M1484" s="4">
        <v>4.2</v>
      </c>
      <c r="N1484" s="4" t="s">
        <v>2587</v>
      </c>
      <c r="O1484" s="4" t="s">
        <v>2502</v>
      </c>
      <c r="P1484" s="186">
        <f t="shared" si="141"/>
        <v>20000000000</v>
      </c>
      <c r="Q1484" s="186">
        <f t="shared" si="142"/>
        <v>0</v>
      </c>
      <c r="R1484" s="4">
        <v>68</v>
      </c>
      <c r="S1484" s="4" t="s">
        <v>70</v>
      </c>
      <c r="T1484" s="4" t="s">
        <v>70</v>
      </c>
      <c r="U1484" s="140">
        <v>45341</v>
      </c>
      <c r="V1484" s="4" t="s">
        <v>1884</v>
      </c>
      <c r="W1484" s="4" t="s">
        <v>1954</v>
      </c>
      <c r="X1484" s="146" t="s">
        <v>70</v>
      </c>
      <c r="Y1484" s="95">
        <v>45353</v>
      </c>
      <c r="Z1484" s="4" t="s">
        <v>1888</v>
      </c>
      <c r="AA1484" s="4" t="s">
        <v>1886</v>
      </c>
      <c r="AB1484" s="141">
        <f t="shared" si="143"/>
        <v>20000000000</v>
      </c>
      <c r="AC1484" s="142">
        <f t="shared" si="144"/>
        <v>0</v>
      </c>
      <c r="AD1484" s="4"/>
      <c r="AE1484" s="4" t="s">
        <v>2037</v>
      </c>
      <c r="AF1484" s="252" t="s">
        <v>6867</v>
      </c>
      <c r="AG1484" s="145"/>
      <c r="AH1484" s="4"/>
      <c r="AI1484" s="4"/>
      <c r="AJ1484" s="4"/>
      <c r="AK1484" s="4"/>
      <c r="AL1484" s="95">
        <v>45353</v>
      </c>
    </row>
    <row r="1485" spans="2:38">
      <c r="B1485" s="145" t="s">
        <v>5175</v>
      </c>
      <c r="C1485" s="4" t="s">
        <v>441</v>
      </c>
      <c r="D1485" s="4" t="s">
        <v>8594</v>
      </c>
      <c r="E1485" s="4" t="s">
        <v>3596</v>
      </c>
      <c r="F1485" s="4" t="s">
        <v>1060</v>
      </c>
      <c r="G1485" s="4" t="s">
        <v>8666</v>
      </c>
      <c r="H1485" s="4" t="s">
        <v>1158</v>
      </c>
      <c r="I1485" s="4" t="s">
        <v>1159</v>
      </c>
      <c r="J1485" s="4"/>
      <c r="K1485" s="139">
        <v>2449548</v>
      </c>
      <c r="L1485" s="139">
        <v>2449548</v>
      </c>
      <c r="M1485" s="4">
        <v>0.2</v>
      </c>
      <c r="N1485" s="4" t="s">
        <v>8667</v>
      </c>
      <c r="O1485" s="4"/>
      <c r="P1485" s="186">
        <f t="shared" si="141"/>
        <v>2449548</v>
      </c>
      <c r="Q1485" s="186">
        <f>L1485-P1485</f>
        <v>0</v>
      </c>
      <c r="R1485" s="4">
        <v>13</v>
      </c>
      <c r="S1485" s="4" t="s">
        <v>70</v>
      </c>
      <c r="T1485" s="4" t="s">
        <v>70</v>
      </c>
      <c r="U1485" s="140">
        <v>45321</v>
      </c>
      <c r="V1485" s="4" t="s">
        <v>1884</v>
      </c>
      <c r="W1485" s="4" t="s">
        <v>1954</v>
      </c>
      <c r="X1485" s="146">
        <v>0</v>
      </c>
      <c r="Y1485" s="146">
        <v>0</v>
      </c>
      <c r="Z1485" s="146">
        <v>0</v>
      </c>
      <c r="AA1485" s="4"/>
      <c r="AB1485" s="141"/>
      <c r="AC1485" s="142"/>
      <c r="AD1485" s="4"/>
      <c r="AE1485" s="4"/>
      <c r="AF1485" s="144"/>
      <c r="AG1485" s="145"/>
      <c r="AH1485" s="143" t="s">
        <v>70</v>
      </c>
      <c r="AI1485" s="4"/>
      <c r="AJ1485" s="143" t="s">
        <v>9560</v>
      </c>
      <c r="AK1485" s="143" t="s">
        <v>9553</v>
      </c>
    </row>
    <row r="1486" spans="2:38">
      <c r="B1486" s="145" t="s">
        <v>5175</v>
      </c>
      <c r="C1486" s="4" t="s">
        <v>441</v>
      </c>
      <c r="D1486" s="4" t="s">
        <v>8668</v>
      </c>
      <c r="E1486" s="4" t="s">
        <v>5419</v>
      </c>
      <c r="F1486" s="4" t="s">
        <v>1060</v>
      </c>
      <c r="G1486" s="4" t="s">
        <v>8669</v>
      </c>
      <c r="H1486" s="4" t="s">
        <v>1158</v>
      </c>
      <c r="I1486" s="4" t="s">
        <v>1159</v>
      </c>
      <c r="J1486" s="4"/>
      <c r="K1486" s="139">
        <v>124192</v>
      </c>
      <c r="L1486" s="139">
        <v>124192</v>
      </c>
      <c r="M1486" s="4">
        <v>0.2</v>
      </c>
      <c r="N1486" s="4" t="s">
        <v>8670</v>
      </c>
      <c r="O1486" s="4"/>
      <c r="P1486" s="186">
        <f t="shared" si="141"/>
        <v>124192</v>
      </c>
      <c r="Q1486" s="186">
        <f>L1486-P1486</f>
        <v>0</v>
      </c>
      <c r="R1486" s="4">
        <v>13</v>
      </c>
      <c r="S1486" s="4" t="s">
        <v>70</v>
      </c>
      <c r="T1486" s="4" t="s">
        <v>70</v>
      </c>
      <c r="U1486" s="140">
        <v>45321</v>
      </c>
      <c r="V1486" s="4" t="s">
        <v>1884</v>
      </c>
      <c r="W1486" s="4" t="s">
        <v>1954</v>
      </c>
      <c r="X1486" s="146">
        <v>0</v>
      </c>
      <c r="Y1486" s="146">
        <v>0</v>
      </c>
      <c r="Z1486" s="146">
        <v>0</v>
      </c>
      <c r="AA1486" s="4"/>
      <c r="AB1486" s="141"/>
      <c r="AC1486" s="142"/>
      <c r="AD1486" s="4"/>
      <c r="AE1486" s="4"/>
      <c r="AF1486" s="144"/>
      <c r="AG1486" s="145"/>
      <c r="AH1486" s="143" t="s">
        <v>70</v>
      </c>
      <c r="AI1486" s="4"/>
      <c r="AJ1486" s="143" t="s">
        <v>9560</v>
      </c>
      <c r="AK1486" s="143" t="s">
        <v>9553</v>
      </c>
    </row>
    <row r="1487" spans="2:38">
      <c r="B1487" s="145" t="s">
        <v>5175</v>
      </c>
      <c r="C1487" s="4" t="s">
        <v>441</v>
      </c>
      <c r="D1487" s="4" t="s">
        <v>8594</v>
      </c>
      <c r="E1487" s="4" t="s">
        <v>3596</v>
      </c>
      <c r="F1487" s="4" t="s">
        <v>1060</v>
      </c>
      <c r="G1487" s="4" t="s">
        <v>8671</v>
      </c>
      <c r="H1487" s="4" t="s">
        <v>1283</v>
      </c>
      <c r="I1487" s="4" t="s">
        <v>1284</v>
      </c>
      <c r="J1487" s="4"/>
      <c r="K1487" s="139">
        <v>244098</v>
      </c>
      <c r="L1487" s="139">
        <v>244098</v>
      </c>
      <c r="M1487" s="4">
        <v>0.2</v>
      </c>
      <c r="N1487" s="4" t="s">
        <v>4928</v>
      </c>
      <c r="O1487" s="4"/>
      <c r="P1487" s="186">
        <f t="shared" si="141"/>
        <v>244098</v>
      </c>
      <c r="Q1487" s="186">
        <f>L1487-P1487</f>
        <v>0</v>
      </c>
      <c r="R1487" s="4">
        <v>14</v>
      </c>
      <c r="S1487" s="4" t="s">
        <v>70</v>
      </c>
      <c r="T1487" s="4" t="s">
        <v>70</v>
      </c>
      <c r="U1487" s="140">
        <v>45321</v>
      </c>
      <c r="V1487" s="4" t="s">
        <v>1884</v>
      </c>
      <c r="W1487" s="4" t="s">
        <v>1954</v>
      </c>
      <c r="X1487" s="146">
        <v>0</v>
      </c>
      <c r="Y1487" s="146">
        <v>0</v>
      </c>
      <c r="Z1487" s="146">
        <v>0</v>
      </c>
      <c r="AA1487" s="4"/>
      <c r="AB1487" s="141"/>
      <c r="AC1487" s="142"/>
      <c r="AD1487" s="4"/>
      <c r="AE1487" s="4"/>
      <c r="AF1487" s="144"/>
      <c r="AG1487" s="145"/>
      <c r="AH1487" s="143" t="s">
        <v>70</v>
      </c>
      <c r="AI1487" s="4"/>
      <c r="AJ1487" s="143" t="s">
        <v>9560</v>
      </c>
      <c r="AK1487" s="143" t="s">
        <v>9553</v>
      </c>
    </row>
    <row r="1488" spans="2:38">
      <c r="B1488" s="175" t="s">
        <v>5175</v>
      </c>
      <c r="C1488" s="174" t="s">
        <v>441</v>
      </c>
      <c r="D1488" s="4" t="s">
        <v>1961</v>
      </c>
      <c r="E1488" s="4" t="s">
        <v>1831</v>
      </c>
      <c r="F1488" s="4" t="s">
        <v>1060</v>
      </c>
      <c r="G1488" s="4" t="s">
        <v>8672</v>
      </c>
      <c r="H1488" s="4" t="s">
        <v>1353</v>
      </c>
      <c r="I1488" s="4" t="s">
        <v>1354</v>
      </c>
      <c r="J1488" s="4"/>
      <c r="K1488" s="139">
        <v>1269518169</v>
      </c>
      <c r="L1488" s="139">
        <v>1269518169</v>
      </c>
      <c r="M1488" s="4">
        <v>0.2</v>
      </c>
      <c r="N1488" s="4" t="s">
        <v>8673</v>
      </c>
      <c r="O1488" s="4"/>
      <c r="P1488" s="186">
        <f t="shared" si="141"/>
        <v>1269518169</v>
      </c>
      <c r="Q1488" s="186">
        <f>K1488-P1488</f>
        <v>0</v>
      </c>
      <c r="R1488" s="4">
        <v>68</v>
      </c>
      <c r="S1488" s="4" t="s">
        <v>70</v>
      </c>
      <c r="T1488" s="4" t="s">
        <v>70</v>
      </c>
      <c r="U1488" s="140">
        <v>45341</v>
      </c>
      <c r="V1488" s="4" t="s">
        <v>1884</v>
      </c>
      <c r="W1488" s="4" t="s">
        <v>1954</v>
      </c>
      <c r="X1488" s="146" t="s">
        <v>70</v>
      </c>
      <c r="Y1488" s="95">
        <v>45353</v>
      </c>
      <c r="Z1488" s="4" t="s">
        <v>1888</v>
      </c>
      <c r="AA1488" s="4" t="s">
        <v>1886</v>
      </c>
      <c r="AB1488" s="141">
        <f t="shared" si="143"/>
        <v>1269518169</v>
      </c>
      <c r="AC1488" s="142">
        <f t="shared" si="144"/>
        <v>0</v>
      </c>
      <c r="AD1488" s="4"/>
      <c r="AE1488" s="4" t="s">
        <v>2037</v>
      </c>
      <c r="AF1488" s="252" t="s">
        <v>6867</v>
      </c>
      <c r="AG1488" s="145"/>
      <c r="AH1488" s="4"/>
      <c r="AI1488" s="145"/>
      <c r="AJ1488" s="4"/>
      <c r="AK1488" s="4"/>
      <c r="AL1488" s="95">
        <v>45353</v>
      </c>
    </row>
    <row r="1489" spans="1:37">
      <c r="B1489" s="175" t="s">
        <v>5175</v>
      </c>
      <c r="C1489" s="174" t="s">
        <v>441</v>
      </c>
      <c r="D1489" s="4" t="s">
        <v>1961</v>
      </c>
      <c r="E1489" s="4" t="s">
        <v>1831</v>
      </c>
      <c r="F1489" s="4" t="s">
        <v>2018</v>
      </c>
      <c r="G1489" s="4" t="s">
        <v>8674</v>
      </c>
      <c r="H1489" s="4" t="s">
        <v>1413</v>
      </c>
      <c r="I1489" s="4" t="s">
        <v>1414</v>
      </c>
      <c r="J1489" s="4"/>
      <c r="K1489" s="139">
        <v>164.61</v>
      </c>
      <c r="L1489" s="139">
        <v>3969570.15</v>
      </c>
      <c r="M1489" s="4">
        <v>0</v>
      </c>
      <c r="N1489" s="4" t="s">
        <v>8673</v>
      </c>
      <c r="O1489" s="4"/>
      <c r="P1489" s="186">
        <f t="shared" si="141"/>
        <v>3969570.15</v>
      </c>
      <c r="Q1489" s="186">
        <f>K1489-P1489</f>
        <v>-3969405.54</v>
      </c>
      <c r="R1489" s="4">
        <v>65</v>
      </c>
      <c r="S1489" s="4" t="s">
        <v>70</v>
      </c>
      <c r="T1489" s="4" t="s">
        <v>70</v>
      </c>
      <c r="U1489" s="140">
        <v>45341</v>
      </c>
      <c r="V1489" s="4" t="s">
        <v>1884</v>
      </c>
      <c r="W1489" s="4" t="s">
        <v>1954</v>
      </c>
      <c r="X1489" s="146" t="s">
        <v>70</v>
      </c>
      <c r="Y1489" s="146">
        <v>0</v>
      </c>
      <c r="Z1489" s="146">
        <v>0</v>
      </c>
      <c r="AA1489" s="4" t="s">
        <v>1886</v>
      </c>
      <c r="AB1489" s="141">
        <f t="shared" si="143"/>
        <v>3969570.15</v>
      </c>
      <c r="AC1489" s="142">
        <f t="shared" si="144"/>
        <v>0</v>
      </c>
      <c r="AD1489" s="4"/>
      <c r="AE1489" s="4" t="s">
        <v>2037</v>
      </c>
      <c r="AF1489" s="144" t="s">
        <v>8274</v>
      </c>
      <c r="AG1489" s="145"/>
      <c r="AH1489" s="4"/>
      <c r="AI1489" s="145"/>
      <c r="AJ1489" s="4"/>
      <c r="AK1489" s="4"/>
    </row>
    <row r="1490" spans="1:37">
      <c r="B1490" s="175" t="s">
        <v>5175</v>
      </c>
      <c r="C1490" s="174" t="s">
        <v>441</v>
      </c>
      <c r="D1490" s="4" t="s">
        <v>1961</v>
      </c>
      <c r="E1490" s="4" t="s">
        <v>1831</v>
      </c>
      <c r="F1490" s="4" t="s">
        <v>1060</v>
      </c>
      <c r="G1490" s="4" t="s">
        <v>8675</v>
      </c>
      <c r="H1490" s="4" t="s">
        <v>1413</v>
      </c>
      <c r="I1490" s="4" t="s">
        <v>1414</v>
      </c>
      <c r="J1490" s="4"/>
      <c r="K1490" s="139">
        <v>893837853</v>
      </c>
      <c r="L1490" s="139">
        <v>893837853</v>
      </c>
      <c r="M1490" s="4">
        <v>0.2</v>
      </c>
      <c r="N1490" s="4" t="s">
        <v>8673</v>
      </c>
      <c r="O1490" s="4"/>
      <c r="P1490" s="186">
        <f t="shared" si="141"/>
        <v>893837853</v>
      </c>
      <c r="Q1490" s="186">
        <f>K1490-P1490</f>
        <v>0</v>
      </c>
      <c r="R1490" s="4">
        <v>65</v>
      </c>
      <c r="S1490" s="4" t="s">
        <v>70</v>
      </c>
      <c r="T1490" s="4" t="s">
        <v>70</v>
      </c>
      <c r="U1490" s="140">
        <v>45341</v>
      </c>
      <c r="V1490" s="4" t="s">
        <v>1884</v>
      </c>
      <c r="W1490" s="4" t="s">
        <v>1954</v>
      </c>
      <c r="X1490" s="146" t="s">
        <v>70</v>
      </c>
      <c r="Y1490" s="146">
        <v>0</v>
      </c>
      <c r="Z1490" s="146">
        <v>0</v>
      </c>
      <c r="AA1490" s="4" t="s">
        <v>1886</v>
      </c>
      <c r="AB1490" s="141">
        <f t="shared" si="143"/>
        <v>893837853</v>
      </c>
      <c r="AC1490" s="142">
        <f t="shared" si="144"/>
        <v>0</v>
      </c>
      <c r="AD1490" s="4"/>
      <c r="AE1490" s="4" t="s">
        <v>2037</v>
      </c>
      <c r="AF1490" s="144" t="s">
        <v>8274</v>
      </c>
      <c r="AG1490" s="145"/>
      <c r="AH1490" s="4"/>
      <c r="AI1490" s="145"/>
      <c r="AJ1490" s="4"/>
      <c r="AK1490" s="4"/>
    </row>
    <row r="1491" spans="1:37">
      <c r="B1491" s="175" t="s">
        <v>5175</v>
      </c>
      <c r="C1491" s="174" t="s">
        <v>441</v>
      </c>
      <c r="D1491" s="4" t="s">
        <v>1961</v>
      </c>
      <c r="E1491" s="4" t="s">
        <v>1831</v>
      </c>
      <c r="F1491" s="4" t="s">
        <v>1060</v>
      </c>
      <c r="G1491" s="4" t="s">
        <v>8676</v>
      </c>
      <c r="H1491" s="4" t="s">
        <v>1413</v>
      </c>
      <c r="I1491" s="4" t="s">
        <v>1414</v>
      </c>
      <c r="J1491" s="4"/>
      <c r="K1491" s="139">
        <v>1400000000</v>
      </c>
      <c r="L1491" s="139">
        <v>1400000000</v>
      </c>
      <c r="M1491" s="4">
        <v>0</v>
      </c>
      <c r="N1491" s="4" t="s">
        <v>8677</v>
      </c>
      <c r="O1491" s="4"/>
      <c r="P1491" s="186">
        <f t="shared" si="141"/>
        <v>1400000000</v>
      </c>
      <c r="Q1491" s="186">
        <f>K1491-P1491</f>
        <v>0</v>
      </c>
      <c r="R1491" s="4">
        <v>65</v>
      </c>
      <c r="S1491" s="4" t="s">
        <v>70</v>
      </c>
      <c r="T1491" s="4" t="s">
        <v>70</v>
      </c>
      <c r="U1491" s="140">
        <v>45341</v>
      </c>
      <c r="V1491" s="4" t="s">
        <v>1884</v>
      </c>
      <c r="W1491" s="4" t="s">
        <v>1954</v>
      </c>
      <c r="X1491" s="146" t="s">
        <v>70</v>
      </c>
      <c r="Y1491" s="146">
        <v>0</v>
      </c>
      <c r="Z1491" s="146">
        <v>0</v>
      </c>
      <c r="AA1491" s="4" t="s">
        <v>1886</v>
      </c>
      <c r="AB1491" s="141">
        <f t="shared" si="143"/>
        <v>1400000000</v>
      </c>
      <c r="AC1491" s="142">
        <f t="shared" si="144"/>
        <v>0</v>
      </c>
      <c r="AD1491" s="4"/>
      <c r="AE1491" s="4" t="s">
        <v>2037</v>
      </c>
      <c r="AF1491" s="144" t="s">
        <v>8274</v>
      </c>
      <c r="AG1491" s="145"/>
      <c r="AH1491" s="4"/>
      <c r="AI1491" s="145"/>
      <c r="AJ1491" s="4"/>
      <c r="AK1491" s="4"/>
    </row>
    <row r="1492" spans="1:37">
      <c r="B1492" s="145" t="s">
        <v>5418</v>
      </c>
      <c r="C1492" s="4" t="s">
        <v>1120</v>
      </c>
      <c r="D1492" s="4" t="s">
        <v>2498</v>
      </c>
      <c r="E1492" s="4"/>
      <c r="F1492" s="4" t="s">
        <v>1060</v>
      </c>
      <c r="G1492" s="4" t="s">
        <v>8678</v>
      </c>
      <c r="H1492" s="4" t="s">
        <v>1724</v>
      </c>
      <c r="I1492" s="4" t="s">
        <v>1725</v>
      </c>
      <c r="J1492" s="4"/>
      <c r="K1492" s="139">
        <v>276517343</v>
      </c>
      <c r="L1492" s="150">
        <v>276517343</v>
      </c>
      <c r="M1492" s="4" t="s">
        <v>3114</v>
      </c>
      <c r="N1492" s="4" t="s">
        <v>8679</v>
      </c>
      <c r="O1492" s="4" t="s">
        <v>3116</v>
      </c>
      <c r="P1492" s="186">
        <f t="shared" si="141"/>
        <v>276517343</v>
      </c>
      <c r="Q1492" s="186">
        <f>K1492-P1492</f>
        <v>0</v>
      </c>
      <c r="R1492" s="4">
        <v>143</v>
      </c>
      <c r="S1492" s="4" t="s">
        <v>70</v>
      </c>
      <c r="T1492" s="4" t="s">
        <v>70</v>
      </c>
      <c r="U1492" s="140">
        <v>45352</v>
      </c>
      <c r="V1492" s="4" t="s">
        <v>1884</v>
      </c>
      <c r="W1492" s="4" t="s">
        <v>1954</v>
      </c>
      <c r="X1492" s="146" t="s">
        <v>70</v>
      </c>
      <c r="Y1492" s="140">
        <v>45364</v>
      </c>
      <c r="Z1492" s="4" t="s">
        <v>1885</v>
      </c>
      <c r="AA1492" s="4" t="s">
        <v>1886</v>
      </c>
      <c r="AB1492" s="141">
        <f t="shared" si="143"/>
        <v>276517343</v>
      </c>
      <c r="AC1492" s="142">
        <f t="shared" si="144"/>
        <v>0</v>
      </c>
      <c r="AD1492" s="4"/>
      <c r="AE1492" s="4" t="s">
        <v>2037</v>
      </c>
      <c r="AF1492" s="252" t="s">
        <v>8680</v>
      </c>
      <c r="AG1492" s="4"/>
      <c r="AH1492" s="4"/>
      <c r="AI1492" s="4"/>
      <c r="AJ1492" s="4"/>
      <c r="AK1492" s="4"/>
    </row>
    <row r="1493" spans="1:37">
      <c r="B1493" s="145" t="s">
        <v>5418</v>
      </c>
      <c r="C1493" s="4" t="s">
        <v>1120</v>
      </c>
      <c r="D1493" s="4" t="s">
        <v>2498</v>
      </c>
      <c r="E1493" s="4"/>
      <c r="F1493" s="4" t="s">
        <v>1060</v>
      </c>
      <c r="G1493" s="4" t="s">
        <v>8681</v>
      </c>
      <c r="H1493" s="4" t="s">
        <v>1724</v>
      </c>
      <c r="I1493" s="4" t="s">
        <v>1725</v>
      </c>
      <c r="J1493" s="4"/>
      <c r="K1493" s="139">
        <v>11439528620</v>
      </c>
      <c r="L1493" s="150">
        <v>11439528620</v>
      </c>
      <c r="M1493" s="4" t="s">
        <v>3114</v>
      </c>
      <c r="N1493" s="4" t="s">
        <v>8682</v>
      </c>
      <c r="O1493" s="4" t="s">
        <v>8683</v>
      </c>
      <c r="P1493" s="186">
        <f t="shared" si="141"/>
        <v>11439528620</v>
      </c>
      <c r="Q1493" s="186">
        <f t="shared" ref="Q1493:Q1494" si="145">K1493-P1493</f>
        <v>0</v>
      </c>
      <c r="R1493" s="4">
        <v>143</v>
      </c>
      <c r="S1493" s="4" t="s">
        <v>70</v>
      </c>
      <c r="T1493" s="4" t="s">
        <v>70</v>
      </c>
      <c r="U1493" s="140">
        <v>45352</v>
      </c>
      <c r="V1493" s="4" t="s">
        <v>1884</v>
      </c>
      <c r="W1493" s="4" t="s">
        <v>1954</v>
      </c>
      <c r="X1493" s="146" t="s">
        <v>70</v>
      </c>
      <c r="Y1493" s="140">
        <v>45364</v>
      </c>
      <c r="Z1493" s="4" t="s">
        <v>1885</v>
      </c>
      <c r="AA1493" s="4" t="s">
        <v>1886</v>
      </c>
      <c r="AB1493" s="141">
        <f t="shared" si="143"/>
        <v>11439528620</v>
      </c>
      <c r="AC1493" s="142">
        <f t="shared" si="144"/>
        <v>0</v>
      </c>
      <c r="AD1493" s="4"/>
      <c r="AE1493" s="4" t="s">
        <v>2037</v>
      </c>
      <c r="AF1493" s="252" t="s">
        <v>8680</v>
      </c>
      <c r="AG1493" s="4"/>
      <c r="AH1493" s="4"/>
      <c r="AI1493" s="4"/>
      <c r="AJ1493" s="4"/>
      <c r="AK1493" s="4"/>
    </row>
    <row r="1494" spans="1:37">
      <c r="B1494" s="145" t="s">
        <v>5418</v>
      </c>
      <c r="C1494" s="4" t="s">
        <v>1120</v>
      </c>
      <c r="D1494" s="4" t="s">
        <v>2498</v>
      </c>
      <c r="E1494" s="4"/>
      <c r="F1494" s="4" t="s">
        <v>1060</v>
      </c>
      <c r="G1494" s="4" t="s">
        <v>8684</v>
      </c>
      <c r="H1494" s="4" t="s">
        <v>1724</v>
      </c>
      <c r="I1494" s="4" t="s">
        <v>1725</v>
      </c>
      <c r="J1494" s="4"/>
      <c r="K1494" s="139">
        <v>17159292930</v>
      </c>
      <c r="L1494" s="150">
        <v>17159292930</v>
      </c>
      <c r="M1494" s="4" t="s">
        <v>3114</v>
      </c>
      <c r="N1494" s="4" t="s">
        <v>8682</v>
      </c>
      <c r="O1494" s="4" t="s">
        <v>8683</v>
      </c>
      <c r="P1494" s="186">
        <f t="shared" si="141"/>
        <v>17159292930</v>
      </c>
      <c r="Q1494" s="186">
        <f t="shared" si="145"/>
        <v>0</v>
      </c>
      <c r="R1494" s="4">
        <v>143</v>
      </c>
      <c r="S1494" s="4" t="s">
        <v>70</v>
      </c>
      <c r="T1494" s="4" t="s">
        <v>70</v>
      </c>
      <c r="U1494" s="140">
        <v>45352</v>
      </c>
      <c r="V1494" s="4" t="s">
        <v>1884</v>
      </c>
      <c r="W1494" s="4" t="s">
        <v>1954</v>
      </c>
      <c r="X1494" s="146" t="s">
        <v>70</v>
      </c>
      <c r="Y1494" s="140">
        <v>45364</v>
      </c>
      <c r="Z1494" s="4" t="s">
        <v>1885</v>
      </c>
      <c r="AA1494" s="4" t="s">
        <v>1886</v>
      </c>
      <c r="AB1494" s="141">
        <f t="shared" si="143"/>
        <v>17159292930</v>
      </c>
      <c r="AC1494" s="142">
        <f t="shared" si="144"/>
        <v>0</v>
      </c>
      <c r="AD1494" s="4"/>
      <c r="AE1494" s="4" t="s">
        <v>2037</v>
      </c>
      <c r="AF1494" s="252" t="s">
        <v>8680</v>
      </c>
      <c r="AG1494" s="4"/>
      <c r="AH1494" s="4"/>
      <c r="AI1494" s="4"/>
      <c r="AJ1494" s="4"/>
      <c r="AK1494" s="4"/>
    </row>
    <row r="1495" spans="1:37">
      <c r="A1495" t="s">
        <v>70</v>
      </c>
      <c r="B1495" s="145" t="s">
        <v>5418</v>
      </c>
      <c r="C1495" s="4" t="s">
        <v>1120</v>
      </c>
      <c r="D1495" s="4" t="s">
        <v>5419</v>
      </c>
      <c r="E1495" s="4"/>
      <c r="F1495" s="4" t="s">
        <v>1060</v>
      </c>
      <c r="G1495" s="4" t="s">
        <v>8685</v>
      </c>
      <c r="H1495" s="4" t="s">
        <v>1722</v>
      </c>
      <c r="I1495" s="4" t="s">
        <v>1723</v>
      </c>
      <c r="J1495" s="4"/>
      <c r="K1495" s="139">
        <v>1000000000</v>
      </c>
      <c r="L1495" s="150">
        <v>1000000000</v>
      </c>
      <c r="M1495" s="4" t="s">
        <v>3114</v>
      </c>
      <c r="N1495" s="4" t="s">
        <v>8686</v>
      </c>
      <c r="O1495" s="4" t="s">
        <v>8687</v>
      </c>
      <c r="P1495" s="186">
        <f t="shared" si="141"/>
        <v>1000000000</v>
      </c>
      <c r="Q1495" s="150">
        <f t="shared" ref="Q1495:Q1516" si="146">L1495-P1495</f>
        <v>0</v>
      </c>
      <c r="R1495" s="4">
        <v>1</v>
      </c>
      <c r="S1495" s="4" t="s">
        <v>70</v>
      </c>
      <c r="T1495" s="4" t="s">
        <v>70</v>
      </c>
      <c r="U1495" s="140">
        <v>45321</v>
      </c>
      <c r="V1495" s="4" t="s">
        <v>1884</v>
      </c>
      <c r="W1495" s="4" t="s">
        <v>1954</v>
      </c>
      <c r="X1495" s="146" t="s">
        <v>70</v>
      </c>
      <c r="Y1495" s="265">
        <v>45379</v>
      </c>
      <c r="Z1495" s="146" t="s">
        <v>1888</v>
      </c>
      <c r="AA1495" s="4" t="s">
        <v>1886</v>
      </c>
      <c r="AB1495" s="141">
        <f t="shared" si="143"/>
        <v>1000000000</v>
      </c>
      <c r="AC1495" s="142">
        <f t="shared" si="144"/>
        <v>0</v>
      </c>
      <c r="AD1495" s="4"/>
      <c r="AE1495" s="4" t="s">
        <v>2037</v>
      </c>
      <c r="AF1495" s="144" t="s">
        <v>9439</v>
      </c>
      <c r="AG1495" s="4"/>
      <c r="AH1495" s="4"/>
      <c r="AI1495" s="4"/>
      <c r="AJ1495" s="4"/>
      <c r="AK1495" s="4"/>
    </row>
    <row r="1496" spans="1:37">
      <c r="A1496" t="s">
        <v>70</v>
      </c>
      <c r="B1496" s="145" t="s">
        <v>5418</v>
      </c>
      <c r="C1496" s="4" t="s">
        <v>1120</v>
      </c>
      <c r="D1496" s="4" t="s">
        <v>5419</v>
      </c>
      <c r="E1496" s="4"/>
      <c r="F1496" s="4" t="s">
        <v>1060</v>
      </c>
      <c r="G1496" s="4" t="s">
        <v>8688</v>
      </c>
      <c r="H1496" s="4" t="s">
        <v>1722</v>
      </c>
      <c r="I1496" s="4" t="s">
        <v>1723</v>
      </c>
      <c r="J1496" s="4"/>
      <c r="K1496" s="139">
        <v>1062588050</v>
      </c>
      <c r="L1496" s="150">
        <v>1062588050</v>
      </c>
      <c r="M1496" s="4" t="s">
        <v>3114</v>
      </c>
      <c r="N1496" s="4" t="s">
        <v>8689</v>
      </c>
      <c r="O1496" s="4" t="s">
        <v>8690</v>
      </c>
      <c r="P1496" s="186">
        <f t="shared" si="141"/>
        <v>1062588050</v>
      </c>
      <c r="Q1496" s="150">
        <f t="shared" si="146"/>
        <v>0</v>
      </c>
      <c r="R1496" s="4">
        <v>1</v>
      </c>
      <c r="S1496" s="4" t="s">
        <v>70</v>
      </c>
      <c r="T1496" s="4" t="s">
        <v>70</v>
      </c>
      <c r="U1496" s="140">
        <v>45321</v>
      </c>
      <c r="V1496" s="4" t="s">
        <v>1884</v>
      </c>
      <c r="W1496" s="4" t="s">
        <v>1954</v>
      </c>
      <c r="X1496" s="146" t="s">
        <v>70</v>
      </c>
      <c r="Y1496" s="265">
        <v>45379</v>
      </c>
      <c r="Z1496" s="146" t="s">
        <v>1888</v>
      </c>
      <c r="AA1496" s="4" t="s">
        <v>1886</v>
      </c>
      <c r="AB1496" s="141">
        <f t="shared" si="143"/>
        <v>1062588050</v>
      </c>
      <c r="AC1496" s="142">
        <f t="shared" si="144"/>
        <v>0</v>
      </c>
      <c r="AD1496" s="4"/>
      <c r="AE1496" s="4" t="s">
        <v>2037</v>
      </c>
      <c r="AF1496" s="144" t="s">
        <v>9439</v>
      </c>
      <c r="AG1496" s="4"/>
      <c r="AH1496" s="4"/>
      <c r="AI1496" s="4"/>
      <c r="AJ1496" s="4"/>
      <c r="AK1496" s="4"/>
    </row>
    <row r="1497" spans="1:37">
      <c r="A1497" t="s">
        <v>70</v>
      </c>
      <c r="B1497" s="145" t="s">
        <v>5418</v>
      </c>
      <c r="C1497" s="4" t="s">
        <v>1120</v>
      </c>
      <c r="D1497" s="4" t="s">
        <v>5419</v>
      </c>
      <c r="E1497" s="4"/>
      <c r="F1497" s="4" t="s">
        <v>1060</v>
      </c>
      <c r="G1497" s="4" t="s">
        <v>8691</v>
      </c>
      <c r="H1497" s="4" t="s">
        <v>1722</v>
      </c>
      <c r="I1497" s="4" t="s">
        <v>1723</v>
      </c>
      <c r="J1497" s="4"/>
      <c r="K1497" s="139">
        <v>1400000000</v>
      </c>
      <c r="L1497" s="150">
        <v>1400000000</v>
      </c>
      <c r="M1497" s="4" t="s">
        <v>3114</v>
      </c>
      <c r="N1497" s="4" t="s">
        <v>8692</v>
      </c>
      <c r="O1497" s="4" t="s">
        <v>8687</v>
      </c>
      <c r="P1497" s="186">
        <f t="shared" si="141"/>
        <v>1400000000</v>
      </c>
      <c r="Q1497" s="150">
        <f t="shared" si="146"/>
        <v>0</v>
      </c>
      <c r="R1497" s="4">
        <v>1</v>
      </c>
      <c r="S1497" s="4" t="s">
        <v>70</v>
      </c>
      <c r="T1497" s="4" t="s">
        <v>70</v>
      </c>
      <c r="U1497" s="140">
        <v>45321</v>
      </c>
      <c r="V1497" s="4" t="s">
        <v>1884</v>
      </c>
      <c r="W1497" s="4" t="s">
        <v>1954</v>
      </c>
      <c r="X1497" s="146" t="s">
        <v>70</v>
      </c>
      <c r="Y1497" s="265">
        <v>45379</v>
      </c>
      <c r="Z1497" s="146" t="s">
        <v>1888</v>
      </c>
      <c r="AA1497" s="4" t="s">
        <v>1886</v>
      </c>
      <c r="AB1497" s="141">
        <f t="shared" si="143"/>
        <v>1400000000</v>
      </c>
      <c r="AC1497" s="142">
        <f t="shared" si="144"/>
        <v>0</v>
      </c>
      <c r="AD1497" s="4"/>
      <c r="AE1497" s="4" t="s">
        <v>2037</v>
      </c>
      <c r="AF1497" s="144" t="s">
        <v>9439</v>
      </c>
      <c r="AG1497" s="4"/>
      <c r="AH1497" s="4"/>
      <c r="AI1497" s="4"/>
      <c r="AJ1497" s="4"/>
      <c r="AK1497" s="4"/>
    </row>
    <row r="1498" spans="1:37">
      <c r="A1498" t="s">
        <v>70</v>
      </c>
      <c r="B1498" s="145" t="s">
        <v>5418</v>
      </c>
      <c r="C1498" s="4" t="s">
        <v>1120</v>
      </c>
      <c r="D1498" s="4" t="s">
        <v>5419</v>
      </c>
      <c r="E1498" s="4"/>
      <c r="F1498" s="4" t="s">
        <v>1060</v>
      </c>
      <c r="G1498" s="4" t="s">
        <v>8693</v>
      </c>
      <c r="H1498" s="4" t="s">
        <v>1722</v>
      </c>
      <c r="I1498" s="4" t="s">
        <v>1723</v>
      </c>
      <c r="J1498" s="4"/>
      <c r="K1498" s="139">
        <v>6161785750</v>
      </c>
      <c r="L1498" s="150">
        <v>6161785750</v>
      </c>
      <c r="M1498" s="4" t="s">
        <v>3114</v>
      </c>
      <c r="N1498" s="4" t="s">
        <v>8694</v>
      </c>
      <c r="O1498" s="4" t="s">
        <v>8695</v>
      </c>
      <c r="P1498" s="186">
        <f t="shared" si="141"/>
        <v>6161785750</v>
      </c>
      <c r="Q1498" s="150">
        <f t="shared" si="146"/>
        <v>0</v>
      </c>
      <c r="R1498" s="4">
        <v>1</v>
      </c>
      <c r="S1498" s="4" t="s">
        <v>70</v>
      </c>
      <c r="T1498" s="4" t="s">
        <v>70</v>
      </c>
      <c r="U1498" s="140">
        <v>45321</v>
      </c>
      <c r="V1498" s="4" t="s">
        <v>1884</v>
      </c>
      <c r="W1498" s="4" t="s">
        <v>1954</v>
      </c>
      <c r="X1498" s="146" t="s">
        <v>70</v>
      </c>
      <c r="Y1498" s="265">
        <v>45379</v>
      </c>
      <c r="Z1498" s="146" t="s">
        <v>1888</v>
      </c>
      <c r="AA1498" s="4" t="s">
        <v>1886</v>
      </c>
      <c r="AB1498" s="141">
        <f t="shared" si="143"/>
        <v>6161785750</v>
      </c>
      <c r="AC1498" s="142">
        <f t="shared" si="144"/>
        <v>0</v>
      </c>
      <c r="AD1498" s="4"/>
      <c r="AE1498" s="4" t="s">
        <v>2037</v>
      </c>
      <c r="AF1498" s="144" t="s">
        <v>9439</v>
      </c>
      <c r="AG1498" s="4"/>
      <c r="AH1498" s="4"/>
      <c r="AI1498" s="4"/>
      <c r="AJ1498" s="4"/>
      <c r="AK1498" s="4"/>
    </row>
    <row r="1499" spans="1:37">
      <c r="A1499" t="s">
        <v>70</v>
      </c>
      <c r="B1499" s="145" t="s">
        <v>5418</v>
      </c>
      <c r="C1499" s="4" t="s">
        <v>1120</v>
      </c>
      <c r="D1499" s="4" t="s">
        <v>5419</v>
      </c>
      <c r="E1499" s="4"/>
      <c r="F1499" s="4" t="s">
        <v>1060</v>
      </c>
      <c r="G1499" s="4" t="s">
        <v>8696</v>
      </c>
      <c r="H1499" s="4" t="s">
        <v>1722</v>
      </c>
      <c r="I1499" s="4" t="s">
        <v>1723</v>
      </c>
      <c r="J1499" s="4"/>
      <c r="K1499" s="139">
        <v>502833100</v>
      </c>
      <c r="L1499" s="150">
        <v>502833100</v>
      </c>
      <c r="M1499" s="4" t="s">
        <v>3114</v>
      </c>
      <c r="N1499" s="4" t="s">
        <v>8697</v>
      </c>
      <c r="O1499" s="4" t="s">
        <v>8698</v>
      </c>
      <c r="P1499" s="186">
        <f t="shared" si="141"/>
        <v>502833100</v>
      </c>
      <c r="Q1499" s="150">
        <f t="shared" si="146"/>
        <v>0</v>
      </c>
      <c r="R1499" s="4">
        <v>1</v>
      </c>
      <c r="S1499" s="4" t="s">
        <v>70</v>
      </c>
      <c r="T1499" s="4" t="s">
        <v>70</v>
      </c>
      <c r="U1499" s="140">
        <v>45321</v>
      </c>
      <c r="V1499" s="4" t="s">
        <v>1884</v>
      </c>
      <c r="W1499" s="4" t="s">
        <v>1954</v>
      </c>
      <c r="X1499" s="146" t="s">
        <v>70</v>
      </c>
      <c r="Y1499" s="265">
        <v>45379</v>
      </c>
      <c r="Z1499" s="146" t="s">
        <v>1888</v>
      </c>
      <c r="AA1499" s="4" t="s">
        <v>1886</v>
      </c>
      <c r="AB1499" s="141">
        <f t="shared" si="143"/>
        <v>502833100</v>
      </c>
      <c r="AC1499" s="142">
        <f t="shared" si="144"/>
        <v>0</v>
      </c>
      <c r="AD1499" s="4"/>
      <c r="AE1499" s="4" t="s">
        <v>2037</v>
      </c>
      <c r="AF1499" s="144" t="s">
        <v>9439</v>
      </c>
      <c r="AG1499" s="4"/>
      <c r="AH1499" s="4"/>
      <c r="AI1499" s="4"/>
      <c r="AJ1499" s="4"/>
      <c r="AK1499" s="4"/>
    </row>
    <row r="1500" spans="1:37">
      <c r="A1500" t="s">
        <v>70</v>
      </c>
      <c r="B1500" s="145" t="s">
        <v>5418</v>
      </c>
      <c r="C1500" s="4" t="s">
        <v>1120</v>
      </c>
      <c r="D1500" s="4" t="s">
        <v>5419</v>
      </c>
      <c r="E1500" s="4"/>
      <c r="F1500" s="4" t="s">
        <v>1060</v>
      </c>
      <c r="G1500" s="4" t="s">
        <v>8699</v>
      </c>
      <c r="H1500" s="4" t="s">
        <v>1722</v>
      </c>
      <c r="I1500" s="4" t="s">
        <v>1723</v>
      </c>
      <c r="J1500" s="4"/>
      <c r="K1500" s="139">
        <v>1142403450</v>
      </c>
      <c r="L1500" s="150">
        <v>1142403450</v>
      </c>
      <c r="M1500" s="4" t="s">
        <v>3114</v>
      </c>
      <c r="N1500" s="4" t="s">
        <v>8700</v>
      </c>
      <c r="O1500" s="4" t="s">
        <v>8701</v>
      </c>
      <c r="P1500" s="186">
        <f t="shared" si="141"/>
        <v>1142403450</v>
      </c>
      <c r="Q1500" s="150">
        <f t="shared" si="146"/>
        <v>0</v>
      </c>
      <c r="R1500" s="4">
        <v>1</v>
      </c>
      <c r="S1500" s="4" t="s">
        <v>70</v>
      </c>
      <c r="T1500" s="4" t="s">
        <v>70</v>
      </c>
      <c r="U1500" s="140">
        <v>45321</v>
      </c>
      <c r="V1500" s="4" t="s">
        <v>1884</v>
      </c>
      <c r="W1500" s="4" t="s">
        <v>1954</v>
      </c>
      <c r="X1500" s="146" t="s">
        <v>70</v>
      </c>
      <c r="Y1500" s="265">
        <v>45379</v>
      </c>
      <c r="Z1500" s="146" t="s">
        <v>1888</v>
      </c>
      <c r="AA1500" s="4" t="s">
        <v>1886</v>
      </c>
      <c r="AB1500" s="141">
        <f t="shared" si="143"/>
        <v>1142403450</v>
      </c>
      <c r="AC1500" s="142">
        <f t="shared" si="144"/>
        <v>0</v>
      </c>
      <c r="AD1500" s="4"/>
      <c r="AE1500" s="4" t="s">
        <v>2037</v>
      </c>
      <c r="AF1500" s="144" t="s">
        <v>9439</v>
      </c>
      <c r="AG1500" s="4"/>
      <c r="AH1500" s="4"/>
      <c r="AI1500" s="4"/>
      <c r="AJ1500" s="4"/>
      <c r="AK1500" s="4"/>
    </row>
    <row r="1501" spans="1:37">
      <c r="A1501" t="s">
        <v>70</v>
      </c>
      <c r="B1501" s="145" t="s">
        <v>5418</v>
      </c>
      <c r="C1501" s="4" t="s">
        <v>1120</v>
      </c>
      <c r="D1501" s="4" t="s">
        <v>5419</v>
      </c>
      <c r="E1501" s="4"/>
      <c r="F1501" s="4" t="s">
        <v>1060</v>
      </c>
      <c r="G1501" s="4" t="s">
        <v>8702</v>
      </c>
      <c r="H1501" s="4" t="s">
        <v>1722</v>
      </c>
      <c r="I1501" s="4" t="s">
        <v>1723</v>
      </c>
      <c r="J1501" s="4"/>
      <c r="K1501" s="139">
        <v>9787039050</v>
      </c>
      <c r="L1501" s="150">
        <v>9787039050</v>
      </c>
      <c r="M1501" s="4" t="s">
        <v>3114</v>
      </c>
      <c r="N1501" s="4" t="s">
        <v>8703</v>
      </c>
      <c r="O1501" s="4" t="s">
        <v>8704</v>
      </c>
      <c r="P1501" s="186">
        <f t="shared" si="141"/>
        <v>9787039050</v>
      </c>
      <c r="Q1501" s="150">
        <f t="shared" si="146"/>
        <v>0</v>
      </c>
      <c r="R1501" s="4">
        <v>1</v>
      </c>
      <c r="S1501" s="4" t="s">
        <v>70</v>
      </c>
      <c r="T1501" s="4" t="s">
        <v>70</v>
      </c>
      <c r="U1501" s="140">
        <v>45321</v>
      </c>
      <c r="V1501" s="4" t="s">
        <v>1884</v>
      </c>
      <c r="W1501" s="4" t="s">
        <v>1954</v>
      </c>
      <c r="X1501" s="146" t="s">
        <v>70</v>
      </c>
      <c r="Y1501" s="265">
        <v>45379</v>
      </c>
      <c r="Z1501" s="146" t="s">
        <v>1888</v>
      </c>
      <c r="AA1501" s="4" t="s">
        <v>1886</v>
      </c>
      <c r="AB1501" s="141">
        <f t="shared" si="143"/>
        <v>9787039050</v>
      </c>
      <c r="AC1501" s="142">
        <f t="shared" si="144"/>
        <v>0</v>
      </c>
      <c r="AD1501" s="4"/>
      <c r="AE1501" s="4" t="s">
        <v>2037</v>
      </c>
      <c r="AF1501" s="144" t="s">
        <v>9439</v>
      </c>
      <c r="AG1501" s="4"/>
      <c r="AH1501" s="4"/>
      <c r="AI1501" s="4"/>
      <c r="AJ1501" s="4"/>
      <c r="AK1501" s="4"/>
    </row>
    <row r="1502" spans="1:37">
      <c r="A1502" t="s">
        <v>70</v>
      </c>
      <c r="B1502" s="145" t="s">
        <v>5418</v>
      </c>
      <c r="C1502" s="4" t="s">
        <v>1120</v>
      </c>
      <c r="D1502" s="4" t="s">
        <v>5419</v>
      </c>
      <c r="E1502" s="4"/>
      <c r="F1502" s="4" t="s">
        <v>1060</v>
      </c>
      <c r="G1502" s="4" t="s">
        <v>8705</v>
      </c>
      <c r="H1502" s="4" t="s">
        <v>1722</v>
      </c>
      <c r="I1502" s="4" t="s">
        <v>1723</v>
      </c>
      <c r="J1502" s="4"/>
      <c r="K1502" s="139">
        <v>2000000000</v>
      </c>
      <c r="L1502" s="150">
        <v>2000000000</v>
      </c>
      <c r="M1502" s="4" t="s">
        <v>3114</v>
      </c>
      <c r="N1502" s="4" t="s">
        <v>8706</v>
      </c>
      <c r="O1502" s="4" t="s">
        <v>8687</v>
      </c>
      <c r="P1502" s="186">
        <f t="shared" si="141"/>
        <v>2000000000</v>
      </c>
      <c r="Q1502" s="150">
        <f t="shared" si="146"/>
        <v>0</v>
      </c>
      <c r="R1502" s="4">
        <v>1</v>
      </c>
      <c r="S1502" s="4" t="s">
        <v>70</v>
      </c>
      <c r="T1502" s="4" t="s">
        <v>70</v>
      </c>
      <c r="U1502" s="140">
        <v>45321</v>
      </c>
      <c r="V1502" s="4" t="s">
        <v>1884</v>
      </c>
      <c r="W1502" s="4" t="s">
        <v>1954</v>
      </c>
      <c r="X1502" s="146" t="s">
        <v>70</v>
      </c>
      <c r="Y1502" s="265">
        <v>45379</v>
      </c>
      <c r="Z1502" s="146" t="s">
        <v>1888</v>
      </c>
      <c r="AA1502" s="4" t="s">
        <v>1886</v>
      </c>
      <c r="AB1502" s="141">
        <f t="shared" si="143"/>
        <v>2000000000</v>
      </c>
      <c r="AC1502" s="142">
        <f t="shared" si="144"/>
        <v>0</v>
      </c>
      <c r="AD1502" s="4"/>
      <c r="AE1502" s="4" t="s">
        <v>2037</v>
      </c>
      <c r="AF1502" s="144" t="s">
        <v>9439</v>
      </c>
      <c r="AG1502" s="4"/>
      <c r="AH1502" s="4"/>
      <c r="AI1502" s="4"/>
      <c r="AJ1502" s="4"/>
      <c r="AK1502" s="4"/>
    </row>
    <row r="1503" spans="1:37">
      <c r="A1503" t="s">
        <v>70</v>
      </c>
      <c r="B1503" s="145" t="s">
        <v>5418</v>
      </c>
      <c r="C1503" s="4" t="s">
        <v>1120</v>
      </c>
      <c r="D1503" s="4" t="s">
        <v>5419</v>
      </c>
      <c r="E1503" s="4"/>
      <c r="F1503" s="4" t="s">
        <v>1060</v>
      </c>
      <c r="G1503" s="4" t="s">
        <v>8707</v>
      </c>
      <c r="H1503" s="4" t="s">
        <v>1722</v>
      </c>
      <c r="I1503" s="4" t="s">
        <v>1723</v>
      </c>
      <c r="J1503" s="4"/>
      <c r="K1503" s="139">
        <v>800000000</v>
      </c>
      <c r="L1503" s="150">
        <v>800000000</v>
      </c>
      <c r="M1503" s="4" t="s">
        <v>3114</v>
      </c>
      <c r="N1503" s="4" t="s">
        <v>5161</v>
      </c>
      <c r="O1503" s="4" t="s">
        <v>8708</v>
      </c>
      <c r="P1503" s="186">
        <f t="shared" si="141"/>
        <v>800000000</v>
      </c>
      <c r="Q1503" s="150">
        <f t="shared" si="146"/>
        <v>0</v>
      </c>
      <c r="R1503" s="4">
        <v>1</v>
      </c>
      <c r="S1503" s="4" t="s">
        <v>70</v>
      </c>
      <c r="T1503" s="4" t="s">
        <v>70</v>
      </c>
      <c r="U1503" s="140">
        <v>45321</v>
      </c>
      <c r="V1503" s="4" t="s">
        <v>1884</v>
      </c>
      <c r="W1503" s="4" t="s">
        <v>1954</v>
      </c>
      <c r="X1503" s="146" t="s">
        <v>70</v>
      </c>
      <c r="Y1503" s="265">
        <v>45379</v>
      </c>
      <c r="Z1503" s="146" t="s">
        <v>1888</v>
      </c>
      <c r="AA1503" s="4" t="s">
        <v>1886</v>
      </c>
      <c r="AB1503" s="141">
        <f t="shared" si="143"/>
        <v>800000000</v>
      </c>
      <c r="AC1503" s="142">
        <f t="shared" si="144"/>
        <v>0</v>
      </c>
      <c r="AD1503" s="4"/>
      <c r="AE1503" s="4" t="s">
        <v>2037</v>
      </c>
      <c r="AF1503" s="144" t="s">
        <v>9439</v>
      </c>
      <c r="AG1503" s="4"/>
      <c r="AH1503" s="4"/>
      <c r="AI1503" s="4"/>
      <c r="AJ1503" s="4"/>
      <c r="AK1503" s="4"/>
    </row>
    <row r="1504" spans="1:37">
      <c r="A1504" t="s">
        <v>70</v>
      </c>
      <c r="B1504" s="145" t="s">
        <v>5418</v>
      </c>
      <c r="C1504" s="4" t="s">
        <v>1120</v>
      </c>
      <c r="D1504" s="4" t="s">
        <v>5419</v>
      </c>
      <c r="E1504" s="4"/>
      <c r="F1504" s="4" t="s">
        <v>1060</v>
      </c>
      <c r="G1504" s="4" t="s">
        <v>8709</v>
      </c>
      <c r="H1504" s="4" t="s">
        <v>1722</v>
      </c>
      <c r="I1504" s="4" t="s">
        <v>1723</v>
      </c>
      <c r="J1504" s="4"/>
      <c r="K1504" s="139">
        <v>3469449000</v>
      </c>
      <c r="L1504" s="150">
        <v>3469449000</v>
      </c>
      <c r="M1504" s="4" t="s">
        <v>3114</v>
      </c>
      <c r="N1504" s="4" t="s">
        <v>8710</v>
      </c>
      <c r="O1504" s="4" t="s">
        <v>3116</v>
      </c>
      <c r="P1504" s="186">
        <f t="shared" si="141"/>
        <v>3469449000</v>
      </c>
      <c r="Q1504" s="150">
        <f t="shared" si="146"/>
        <v>0</v>
      </c>
      <c r="R1504" s="4">
        <v>1</v>
      </c>
      <c r="S1504" s="4" t="s">
        <v>70</v>
      </c>
      <c r="T1504" s="4" t="s">
        <v>70</v>
      </c>
      <c r="U1504" s="140">
        <v>45321</v>
      </c>
      <c r="V1504" s="4" t="s">
        <v>1884</v>
      </c>
      <c r="W1504" s="4" t="s">
        <v>1954</v>
      </c>
      <c r="X1504" s="146" t="s">
        <v>70</v>
      </c>
      <c r="Y1504" s="265">
        <v>45379</v>
      </c>
      <c r="Z1504" s="146" t="s">
        <v>1888</v>
      </c>
      <c r="AA1504" s="4" t="s">
        <v>1886</v>
      </c>
      <c r="AB1504" s="141">
        <f t="shared" si="143"/>
        <v>3469449000</v>
      </c>
      <c r="AC1504" s="142">
        <f t="shared" si="144"/>
        <v>0</v>
      </c>
      <c r="AD1504" s="4"/>
      <c r="AE1504" s="4" t="s">
        <v>2037</v>
      </c>
      <c r="AF1504" s="144" t="s">
        <v>9439</v>
      </c>
      <c r="AG1504" s="4"/>
      <c r="AH1504" s="4"/>
      <c r="AI1504" s="4"/>
      <c r="AJ1504" s="4"/>
      <c r="AK1504" s="4"/>
    </row>
    <row r="1505" spans="1:37">
      <c r="A1505" t="s">
        <v>70</v>
      </c>
      <c r="B1505" s="145" t="s">
        <v>5418</v>
      </c>
      <c r="C1505" s="4" t="s">
        <v>1120</v>
      </c>
      <c r="D1505" s="4" t="s">
        <v>5419</v>
      </c>
      <c r="E1505" s="4"/>
      <c r="F1505" s="4" t="s">
        <v>1060</v>
      </c>
      <c r="G1505" s="4" t="s">
        <v>8711</v>
      </c>
      <c r="H1505" s="4" t="s">
        <v>1722</v>
      </c>
      <c r="I1505" s="4" t="s">
        <v>1723</v>
      </c>
      <c r="J1505" s="4"/>
      <c r="K1505" s="139">
        <v>2210318150</v>
      </c>
      <c r="L1505" s="150">
        <v>2210318150</v>
      </c>
      <c r="M1505" s="4" t="s">
        <v>3114</v>
      </c>
      <c r="N1505" s="4" t="s">
        <v>8712</v>
      </c>
      <c r="O1505" s="4" t="s">
        <v>8713</v>
      </c>
      <c r="P1505" s="186">
        <f t="shared" si="141"/>
        <v>2210318150</v>
      </c>
      <c r="Q1505" s="150">
        <f t="shared" si="146"/>
        <v>0</v>
      </c>
      <c r="R1505" s="4">
        <v>1</v>
      </c>
      <c r="S1505" s="4" t="s">
        <v>70</v>
      </c>
      <c r="T1505" s="4" t="s">
        <v>70</v>
      </c>
      <c r="U1505" s="140">
        <v>45321</v>
      </c>
      <c r="V1505" s="4" t="s">
        <v>1884</v>
      </c>
      <c r="W1505" s="4" t="s">
        <v>1954</v>
      </c>
      <c r="X1505" s="146" t="s">
        <v>70</v>
      </c>
      <c r="Y1505" s="265">
        <v>45379</v>
      </c>
      <c r="Z1505" s="146" t="s">
        <v>1888</v>
      </c>
      <c r="AA1505" s="4" t="s">
        <v>1886</v>
      </c>
      <c r="AB1505" s="141">
        <f t="shared" si="143"/>
        <v>2210318150</v>
      </c>
      <c r="AC1505" s="142">
        <f t="shared" si="144"/>
        <v>0</v>
      </c>
      <c r="AD1505" s="4"/>
      <c r="AE1505" s="4" t="s">
        <v>2037</v>
      </c>
      <c r="AF1505" s="144" t="s">
        <v>9439</v>
      </c>
      <c r="AG1505" s="4"/>
      <c r="AH1505" s="4"/>
      <c r="AI1505" s="4"/>
      <c r="AJ1505" s="4"/>
      <c r="AK1505" s="4"/>
    </row>
    <row r="1506" spans="1:37">
      <c r="B1506" s="145" t="s">
        <v>5175</v>
      </c>
      <c r="C1506" s="4" t="s">
        <v>1120</v>
      </c>
      <c r="D1506" s="4" t="s">
        <v>5419</v>
      </c>
      <c r="E1506" s="4"/>
      <c r="F1506" s="4" t="s">
        <v>1060</v>
      </c>
      <c r="G1506" s="4" t="s">
        <v>8714</v>
      </c>
      <c r="H1506" s="4" t="s">
        <v>1427</v>
      </c>
      <c r="I1506" s="4" t="s">
        <v>1428</v>
      </c>
      <c r="J1506" s="4"/>
      <c r="K1506" s="139">
        <v>2872346796</v>
      </c>
      <c r="L1506" s="150">
        <v>2872346796</v>
      </c>
      <c r="M1506" s="4" t="s">
        <v>3114</v>
      </c>
      <c r="N1506" s="4" t="s">
        <v>8715</v>
      </c>
      <c r="O1506" s="4" t="s">
        <v>8716</v>
      </c>
      <c r="P1506" s="186">
        <f t="shared" si="141"/>
        <v>2872346796</v>
      </c>
      <c r="Q1506" s="186">
        <f t="shared" si="146"/>
        <v>0</v>
      </c>
      <c r="R1506" s="4">
        <v>3</v>
      </c>
      <c r="S1506" s="4" t="s">
        <v>70</v>
      </c>
      <c r="T1506" s="4" t="s">
        <v>70</v>
      </c>
      <c r="U1506" s="140">
        <v>45321</v>
      </c>
      <c r="V1506" s="4" t="s">
        <v>1884</v>
      </c>
      <c r="W1506" s="4" t="s">
        <v>1954</v>
      </c>
      <c r="X1506" s="146" t="s">
        <v>70</v>
      </c>
      <c r="Y1506" s="140">
        <v>45362</v>
      </c>
      <c r="Z1506" s="4" t="s">
        <v>1888</v>
      </c>
      <c r="AA1506" s="4" t="s">
        <v>1886</v>
      </c>
      <c r="AB1506" s="141">
        <f t="shared" si="143"/>
        <v>2872346796</v>
      </c>
      <c r="AC1506" s="142">
        <f t="shared" si="144"/>
        <v>0</v>
      </c>
      <c r="AD1506" s="4"/>
      <c r="AE1506" s="4" t="s">
        <v>2037</v>
      </c>
      <c r="AF1506" s="252" t="s">
        <v>5444</v>
      </c>
      <c r="AG1506" s="4"/>
      <c r="AH1506" s="4"/>
      <c r="AI1506" s="4"/>
      <c r="AJ1506" s="4"/>
      <c r="AK1506" s="4"/>
    </row>
    <row r="1507" spans="1:37">
      <c r="A1507" t="s">
        <v>70</v>
      </c>
      <c r="B1507" s="145" t="s">
        <v>5418</v>
      </c>
      <c r="C1507" s="4" t="s">
        <v>1120</v>
      </c>
      <c r="D1507" s="4" t="s">
        <v>5419</v>
      </c>
      <c r="E1507" s="4"/>
      <c r="F1507" s="4" t="s">
        <v>1060</v>
      </c>
      <c r="G1507" s="4" t="s">
        <v>8717</v>
      </c>
      <c r="H1507" s="4" t="s">
        <v>1722</v>
      </c>
      <c r="I1507" s="4" t="s">
        <v>1723</v>
      </c>
      <c r="J1507" s="4"/>
      <c r="K1507" s="139">
        <v>2276841000</v>
      </c>
      <c r="L1507" s="150">
        <v>2276841000</v>
      </c>
      <c r="M1507" s="4" t="s">
        <v>3114</v>
      </c>
      <c r="N1507" s="4" t="s">
        <v>8718</v>
      </c>
      <c r="O1507" s="4" t="s">
        <v>8719</v>
      </c>
      <c r="P1507" s="186">
        <f t="shared" si="141"/>
        <v>2276841000</v>
      </c>
      <c r="Q1507" s="150">
        <f t="shared" si="146"/>
        <v>0</v>
      </c>
      <c r="R1507" s="4">
        <v>1</v>
      </c>
      <c r="S1507" s="4" t="s">
        <v>70</v>
      </c>
      <c r="T1507" s="4" t="s">
        <v>70</v>
      </c>
      <c r="U1507" s="140">
        <v>45321</v>
      </c>
      <c r="V1507" s="4" t="s">
        <v>1884</v>
      </c>
      <c r="W1507" s="4" t="s">
        <v>1954</v>
      </c>
      <c r="X1507" s="146" t="s">
        <v>70</v>
      </c>
      <c r="Y1507" s="265">
        <v>45379</v>
      </c>
      <c r="Z1507" s="146" t="s">
        <v>1888</v>
      </c>
      <c r="AA1507" s="4" t="s">
        <v>1886</v>
      </c>
      <c r="AB1507" s="141">
        <f t="shared" si="143"/>
        <v>2276841000</v>
      </c>
      <c r="AC1507" s="142">
        <f t="shared" si="144"/>
        <v>0</v>
      </c>
      <c r="AD1507" s="4"/>
      <c r="AE1507" s="4" t="s">
        <v>2037</v>
      </c>
      <c r="AF1507" s="144" t="s">
        <v>9439</v>
      </c>
      <c r="AG1507" s="4"/>
      <c r="AH1507" s="4"/>
      <c r="AI1507" s="4"/>
      <c r="AJ1507" s="4"/>
      <c r="AK1507" s="4"/>
    </row>
    <row r="1508" spans="1:37">
      <c r="A1508" t="s">
        <v>70</v>
      </c>
      <c r="B1508" s="145" t="s">
        <v>5418</v>
      </c>
      <c r="C1508" s="4" t="s">
        <v>1120</v>
      </c>
      <c r="D1508" s="4" t="s">
        <v>5419</v>
      </c>
      <c r="E1508" s="4"/>
      <c r="F1508" s="4" t="s">
        <v>1060</v>
      </c>
      <c r="G1508" s="4" t="s">
        <v>8720</v>
      </c>
      <c r="H1508" s="4" t="s">
        <v>1722</v>
      </c>
      <c r="I1508" s="4" t="s">
        <v>1723</v>
      </c>
      <c r="J1508" s="4"/>
      <c r="K1508" s="139">
        <v>2116211250</v>
      </c>
      <c r="L1508" s="150">
        <v>2116211250</v>
      </c>
      <c r="M1508" s="4" t="s">
        <v>3114</v>
      </c>
      <c r="N1508" s="4" t="s">
        <v>8721</v>
      </c>
      <c r="O1508" s="4" t="s">
        <v>8722</v>
      </c>
      <c r="P1508" s="186">
        <f t="shared" si="141"/>
        <v>2116211250</v>
      </c>
      <c r="Q1508" s="150">
        <f t="shared" si="146"/>
        <v>0</v>
      </c>
      <c r="R1508" s="4">
        <v>1</v>
      </c>
      <c r="S1508" s="4" t="s">
        <v>70</v>
      </c>
      <c r="T1508" s="4" t="s">
        <v>70</v>
      </c>
      <c r="U1508" s="140">
        <v>45321</v>
      </c>
      <c r="V1508" s="4" t="s">
        <v>1884</v>
      </c>
      <c r="W1508" s="4" t="s">
        <v>1954</v>
      </c>
      <c r="X1508" s="146" t="s">
        <v>70</v>
      </c>
      <c r="Y1508" s="265">
        <v>45379</v>
      </c>
      <c r="Z1508" s="146" t="s">
        <v>1888</v>
      </c>
      <c r="AA1508" s="4" t="s">
        <v>1886</v>
      </c>
      <c r="AB1508" s="141">
        <f t="shared" si="143"/>
        <v>2116211250</v>
      </c>
      <c r="AC1508" s="142">
        <f t="shared" si="144"/>
        <v>0</v>
      </c>
      <c r="AD1508" s="4"/>
      <c r="AE1508" s="4" t="s">
        <v>2037</v>
      </c>
      <c r="AF1508" s="144" t="s">
        <v>9439</v>
      </c>
      <c r="AG1508" s="4"/>
      <c r="AH1508" s="4"/>
      <c r="AI1508" s="4"/>
      <c r="AJ1508" s="4"/>
      <c r="AK1508" s="4"/>
    </row>
    <row r="1509" spans="1:37">
      <c r="A1509" t="s">
        <v>70</v>
      </c>
      <c r="B1509" s="145" t="s">
        <v>5418</v>
      </c>
      <c r="C1509" s="4" t="s">
        <v>1120</v>
      </c>
      <c r="D1509" s="4" t="s">
        <v>5419</v>
      </c>
      <c r="E1509" s="4"/>
      <c r="F1509" s="4" t="s">
        <v>1060</v>
      </c>
      <c r="G1509" s="4" t="s">
        <v>8723</v>
      </c>
      <c r="H1509" s="4" t="s">
        <v>1722</v>
      </c>
      <c r="I1509" s="4" t="s">
        <v>1723</v>
      </c>
      <c r="J1509" s="4"/>
      <c r="K1509" s="139">
        <v>369951000</v>
      </c>
      <c r="L1509" s="150">
        <v>369951000</v>
      </c>
      <c r="M1509" s="4" t="s">
        <v>3114</v>
      </c>
      <c r="N1509" s="4" t="s">
        <v>8724</v>
      </c>
      <c r="O1509" s="4" t="s">
        <v>8725</v>
      </c>
      <c r="P1509" s="186">
        <f t="shared" si="141"/>
        <v>369951000</v>
      </c>
      <c r="Q1509" s="150">
        <f t="shared" si="146"/>
        <v>0</v>
      </c>
      <c r="R1509" s="4">
        <v>1</v>
      </c>
      <c r="S1509" s="4" t="s">
        <v>70</v>
      </c>
      <c r="T1509" s="4" t="s">
        <v>70</v>
      </c>
      <c r="U1509" s="140">
        <v>45321</v>
      </c>
      <c r="V1509" s="4" t="s">
        <v>1884</v>
      </c>
      <c r="W1509" s="4" t="s">
        <v>1954</v>
      </c>
      <c r="X1509" s="146" t="s">
        <v>70</v>
      </c>
      <c r="Y1509" s="265">
        <v>45379</v>
      </c>
      <c r="Z1509" s="146" t="s">
        <v>1888</v>
      </c>
      <c r="AA1509" s="4" t="s">
        <v>1886</v>
      </c>
      <c r="AB1509" s="141">
        <f t="shared" si="143"/>
        <v>369951000</v>
      </c>
      <c r="AC1509" s="142">
        <f t="shared" si="144"/>
        <v>0</v>
      </c>
      <c r="AD1509" s="4"/>
      <c r="AE1509" s="4" t="s">
        <v>2037</v>
      </c>
      <c r="AF1509" s="144" t="s">
        <v>9439</v>
      </c>
      <c r="AG1509" s="4"/>
      <c r="AH1509" s="4"/>
      <c r="AI1509" s="4"/>
      <c r="AJ1509" s="4"/>
      <c r="AK1509" s="4"/>
    </row>
    <row r="1510" spans="1:37">
      <c r="B1510" s="145" t="s">
        <v>5175</v>
      </c>
      <c r="C1510" s="4" t="s">
        <v>1120</v>
      </c>
      <c r="D1510" s="4" t="s">
        <v>5419</v>
      </c>
      <c r="E1510" s="4"/>
      <c r="F1510" s="4" t="s">
        <v>1060</v>
      </c>
      <c r="G1510" s="4" t="s">
        <v>8726</v>
      </c>
      <c r="H1510" s="4" t="s">
        <v>1427</v>
      </c>
      <c r="I1510" s="4" t="s">
        <v>1428</v>
      </c>
      <c r="J1510" s="4"/>
      <c r="K1510" s="139">
        <v>500000000</v>
      </c>
      <c r="L1510" s="150">
        <v>500000000</v>
      </c>
      <c r="M1510" s="4" t="s">
        <v>3114</v>
      </c>
      <c r="N1510" s="4" t="s">
        <v>8727</v>
      </c>
      <c r="O1510" s="4" t="s">
        <v>5084</v>
      </c>
      <c r="P1510" s="186">
        <f t="shared" si="141"/>
        <v>500000000</v>
      </c>
      <c r="Q1510" s="186">
        <f t="shared" si="146"/>
        <v>0</v>
      </c>
      <c r="R1510" s="4">
        <v>3</v>
      </c>
      <c r="S1510" s="4" t="s">
        <v>70</v>
      </c>
      <c r="T1510" s="4" t="s">
        <v>70</v>
      </c>
      <c r="U1510" s="140">
        <v>45321</v>
      </c>
      <c r="V1510" s="4" t="s">
        <v>1884</v>
      </c>
      <c r="W1510" s="4" t="s">
        <v>1954</v>
      </c>
      <c r="X1510" s="146" t="s">
        <v>70</v>
      </c>
      <c r="Y1510" s="140">
        <v>45362</v>
      </c>
      <c r="Z1510" s="4" t="s">
        <v>1888</v>
      </c>
      <c r="AA1510" s="4" t="s">
        <v>1886</v>
      </c>
      <c r="AB1510" s="141">
        <f t="shared" si="143"/>
        <v>500000000</v>
      </c>
      <c r="AC1510" s="142">
        <f t="shared" si="144"/>
        <v>0</v>
      </c>
      <c r="AD1510" s="4"/>
      <c r="AE1510" s="4" t="s">
        <v>2037</v>
      </c>
      <c r="AF1510" s="252" t="s">
        <v>5444</v>
      </c>
      <c r="AG1510" s="4"/>
      <c r="AH1510" s="4"/>
      <c r="AI1510" s="4"/>
      <c r="AJ1510" s="4"/>
      <c r="AK1510" s="4"/>
    </row>
    <row r="1511" spans="1:37">
      <c r="B1511" s="145" t="s">
        <v>5175</v>
      </c>
      <c r="C1511" s="4" t="s">
        <v>1120</v>
      </c>
      <c r="D1511" s="4" t="s">
        <v>5419</v>
      </c>
      <c r="E1511" s="4"/>
      <c r="F1511" s="4" t="s">
        <v>1060</v>
      </c>
      <c r="G1511" s="4" t="s">
        <v>8728</v>
      </c>
      <c r="H1511" s="4" t="s">
        <v>1427</v>
      </c>
      <c r="I1511" s="4" t="s">
        <v>1428</v>
      </c>
      <c r="J1511" s="4"/>
      <c r="K1511" s="139">
        <v>500000000</v>
      </c>
      <c r="L1511" s="150">
        <v>500000000</v>
      </c>
      <c r="M1511" s="4" t="s">
        <v>3114</v>
      </c>
      <c r="N1511" s="4" t="s">
        <v>8729</v>
      </c>
      <c r="O1511" s="4" t="s">
        <v>8730</v>
      </c>
      <c r="P1511" s="186">
        <f t="shared" si="141"/>
        <v>500000000</v>
      </c>
      <c r="Q1511" s="186">
        <f t="shared" si="146"/>
        <v>0</v>
      </c>
      <c r="R1511" s="4">
        <v>3</v>
      </c>
      <c r="S1511" s="4" t="s">
        <v>70</v>
      </c>
      <c r="T1511" s="4" t="s">
        <v>70</v>
      </c>
      <c r="U1511" s="140">
        <v>45321</v>
      </c>
      <c r="V1511" s="4" t="s">
        <v>1884</v>
      </c>
      <c r="W1511" s="4" t="s">
        <v>1954</v>
      </c>
      <c r="X1511" s="146" t="s">
        <v>70</v>
      </c>
      <c r="Y1511" s="140">
        <v>45362</v>
      </c>
      <c r="Z1511" s="4" t="s">
        <v>1888</v>
      </c>
      <c r="AA1511" s="4" t="s">
        <v>1886</v>
      </c>
      <c r="AB1511" s="141">
        <f t="shared" si="143"/>
        <v>500000000</v>
      </c>
      <c r="AC1511" s="142">
        <f t="shared" si="144"/>
        <v>0</v>
      </c>
      <c r="AD1511" s="4"/>
      <c r="AE1511" s="4" t="s">
        <v>2037</v>
      </c>
      <c r="AF1511" s="252" t="s">
        <v>5444</v>
      </c>
      <c r="AG1511" s="4"/>
      <c r="AH1511" s="4"/>
      <c r="AI1511" s="4"/>
      <c r="AJ1511" s="4"/>
      <c r="AK1511" s="4"/>
    </row>
    <row r="1512" spans="1:37">
      <c r="A1512" t="s">
        <v>70</v>
      </c>
      <c r="B1512" s="145" t="s">
        <v>5418</v>
      </c>
      <c r="C1512" s="4" t="s">
        <v>1120</v>
      </c>
      <c r="D1512" s="4" t="s">
        <v>5419</v>
      </c>
      <c r="E1512" s="4"/>
      <c r="F1512" s="4" t="s">
        <v>1060</v>
      </c>
      <c r="G1512" s="4" t="s">
        <v>8731</v>
      </c>
      <c r="H1512" s="4" t="s">
        <v>1722</v>
      </c>
      <c r="I1512" s="4" t="s">
        <v>1723</v>
      </c>
      <c r="J1512" s="4"/>
      <c r="K1512" s="139">
        <v>300000000</v>
      </c>
      <c r="L1512" s="150">
        <v>300000000</v>
      </c>
      <c r="M1512" s="4" t="s">
        <v>3114</v>
      </c>
      <c r="N1512" s="4" t="s">
        <v>8732</v>
      </c>
      <c r="O1512" s="4" t="s">
        <v>8733</v>
      </c>
      <c r="P1512" s="186">
        <f t="shared" si="141"/>
        <v>300000000</v>
      </c>
      <c r="Q1512" s="150">
        <f t="shared" si="146"/>
        <v>0</v>
      </c>
      <c r="R1512" s="4">
        <v>1</v>
      </c>
      <c r="S1512" s="4" t="s">
        <v>70</v>
      </c>
      <c r="T1512" s="4" t="s">
        <v>70</v>
      </c>
      <c r="U1512" s="140">
        <v>45321</v>
      </c>
      <c r="V1512" s="4" t="s">
        <v>1884</v>
      </c>
      <c r="W1512" s="4" t="s">
        <v>1954</v>
      </c>
      <c r="X1512" s="146" t="s">
        <v>70</v>
      </c>
      <c r="Y1512" s="265">
        <v>45379</v>
      </c>
      <c r="Z1512" s="146" t="s">
        <v>1888</v>
      </c>
      <c r="AA1512" s="4" t="s">
        <v>1886</v>
      </c>
      <c r="AB1512" s="141">
        <f t="shared" si="143"/>
        <v>300000000</v>
      </c>
      <c r="AC1512" s="142">
        <f t="shared" si="144"/>
        <v>0</v>
      </c>
      <c r="AD1512" s="4"/>
      <c r="AE1512" s="4" t="s">
        <v>2037</v>
      </c>
      <c r="AF1512" s="144" t="s">
        <v>9439</v>
      </c>
      <c r="AG1512" s="4"/>
      <c r="AH1512" s="4"/>
      <c r="AI1512" s="4"/>
      <c r="AJ1512" s="4"/>
      <c r="AK1512" s="4"/>
    </row>
    <row r="1513" spans="1:37">
      <c r="A1513" t="s">
        <v>70</v>
      </c>
      <c r="B1513" s="145" t="s">
        <v>5418</v>
      </c>
      <c r="C1513" s="4" t="s">
        <v>1120</v>
      </c>
      <c r="D1513" s="4" t="s">
        <v>5419</v>
      </c>
      <c r="E1513" s="4"/>
      <c r="F1513" s="4" t="s">
        <v>1060</v>
      </c>
      <c r="G1513" s="4" t="s">
        <v>8734</v>
      </c>
      <c r="H1513" s="4" t="s">
        <v>1722</v>
      </c>
      <c r="I1513" s="4" t="s">
        <v>1723</v>
      </c>
      <c r="J1513" s="4"/>
      <c r="K1513" s="139">
        <v>819000000</v>
      </c>
      <c r="L1513" s="150">
        <v>819000000</v>
      </c>
      <c r="M1513" s="4" t="s">
        <v>3114</v>
      </c>
      <c r="N1513" s="4" t="s">
        <v>8735</v>
      </c>
      <c r="O1513" s="4" t="s">
        <v>8736</v>
      </c>
      <c r="P1513" s="186">
        <f t="shared" si="141"/>
        <v>819000000</v>
      </c>
      <c r="Q1513" s="150">
        <f t="shared" si="146"/>
        <v>0</v>
      </c>
      <c r="R1513" s="4">
        <v>1</v>
      </c>
      <c r="S1513" s="4" t="s">
        <v>70</v>
      </c>
      <c r="T1513" s="4" t="s">
        <v>70</v>
      </c>
      <c r="U1513" s="140">
        <v>45321</v>
      </c>
      <c r="V1513" s="4" t="s">
        <v>1884</v>
      </c>
      <c r="W1513" s="4" t="s">
        <v>1954</v>
      </c>
      <c r="X1513" s="146" t="s">
        <v>70</v>
      </c>
      <c r="Y1513" s="265">
        <v>45379</v>
      </c>
      <c r="Z1513" s="146" t="s">
        <v>1888</v>
      </c>
      <c r="AA1513" s="4" t="s">
        <v>1886</v>
      </c>
      <c r="AB1513" s="141">
        <f t="shared" si="143"/>
        <v>819000000</v>
      </c>
      <c r="AC1513" s="142">
        <f t="shared" si="144"/>
        <v>0</v>
      </c>
      <c r="AD1513" s="4"/>
      <c r="AE1513" s="4" t="s">
        <v>2037</v>
      </c>
      <c r="AF1513" s="144" t="s">
        <v>9439</v>
      </c>
      <c r="AG1513" s="4"/>
      <c r="AH1513" s="4"/>
      <c r="AI1513" s="4"/>
      <c r="AJ1513" s="4"/>
      <c r="AK1513" s="4"/>
    </row>
    <row r="1514" spans="1:37">
      <c r="A1514" t="s">
        <v>70</v>
      </c>
      <c r="B1514" s="145" t="s">
        <v>5418</v>
      </c>
      <c r="C1514" s="4" t="s">
        <v>1120</v>
      </c>
      <c r="D1514" s="4" t="s">
        <v>5419</v>
      </c>
      <c r="E1514" s="4"/>
      <c r="F1514" s="4" t="s">
        <v>1060</v>
      </c>
      <c r="G1514" s="4" t="s">
        <v>8737</v>
      </c>
      <c r="H1514" s="4" t="s">
        <v>1722</v>
      </c>
      <c r="I1514" s="4" t="s">
        <v>1723</v>
      </c>
      <c r="J1514" s="4"/>
      <c r="K1514" s="139">
        <v>22760000000</v>
      </c>
      <c r="L1514" s="150">
        <v>22760000000</v>
      </c>
      <c r="M1514" s="4" t="s">
        <v>3114</v>
      </c>
      <c r="N1514" s="4" t="s">
        <v>8738</v>
      </c>
      <c r="O1514" s="4" t="s">
        <v>8739</v>
      </c>
      <c r="P1514" s="186">
        <f t="shared" si="141"/>
        <v>22760000000</v>
      </c>
      <c r="Q1514" s="150">
        <f t="shared" si="146"/>
        <v>0</v>
      </c>
      <c r="R1514" s="4">
        <v>1</v>
      </c>
      <c r="S1514" s="4" t="s">
        <v>70</v>
      </c>
      <c r="T1514" s="4" t="s">
        <v>70</v>
      </c>
      <c r="U1514" s="140">
        <v>45321</v>
      </c>
      <c r="V1514" s="4" t="s">
        <v>1884</v>
      </c>
      <c r="W1514" s="4" t="s">
        <v>1954</v>
      </c>
      <c r="X1514" s="146" t="s">
        <v>70</v>
      </c>
      <c r="Y1514" s="265">
        <v>45379</v>
      </c>
      <c r="Z1514" s="146" t="s">
        <v>1888</v>
      </c>
      <c r="AA1514" s="4" t="s">
        <v>1886</v>
      </c>
      <c r="AB1514" s="141">
        <f t="shared" si="143"/>
        <v>22760000000</v>
      </c>
      <c r="AC1514" s="142">
        <f t="shared" si="144"/>
        <v>0</v>
      </c>
      <c r="AD1514" s="4"/>
      <c r="AE1514" s="4" t="s">
        <v>2037</v>
      </c>
      <c r="AF1514" s="144" t="s">
        <v>9439</v>
      </c>
      <c r="AG1514" s="4"/>
      <c r="AH1514" s="4"/>
      <c r="AI1514" s="4"/>
      <c r="AJ1514" s="4"/>
      <c r="AK1514" s="4"/>
    </row>
    <row r="1515" spans="1:37">
      <c r="A1515" t="s">
        <v>70</v>
      </c>
      <c r="B1515" s="145" t="s">
        <v>5418</v>
      </c>
      <c r="C1515" s="4" t="s">
        <v>1120</v>
      </c>
      <c r="D1515" s="4" t="s">
        <v>5419</v>
      </c>
      <c r="E1515" s="4"/>
      <c r="F1515" s="4" t="s">
        <v>1060</v>
      </c>
      <c r="G1515" s="4" t="s">
        <v>8740</v>
      </c>
      <c r="H1515" s="4" t="s">
        <v>1722</v>
      </c>
      <c r="I1515" s="4" t="s">
        <v>1723</v>
      </c>
      <c r="J1515" s="4"/>
      <c r="K1515" s="139">
        <v>12697000000</v>
      </c>
      <c r="L1515" s="150">
        <v>12697000000</v>
      </c>
      <c r="M1515" s="4" t="s">
        <v>3114</v>
      </c>
      <c r="N1515" s="4" t="s">
        <v>8721</v>
      </c>
      <c r="O1515" s="4" t="s">
        <v>8722</v>
      </c>
      <c r="P1515" s="186">
        <f t="shared" si="141"/>
        <v>12697000000</v>
      </c>
      <c r="Q1515" s="150">
        <f t="shared" si="146"/>
        <v>0</v>
      </c>
      <c r="R1515" s="4">
        <v>1</v>
      </c>
      <c r="S1515" s="4" t="s">
        <v>70</v>
      </c>
      <c r="T1515" s="4" t="s">
        <v>70</v>
      </c>
      <c r="U1515" s="140">
        <v>45321</v>
      </c>
      <c r="V1515" s="4" t="s">
        <v>1884</v>
      </c>
      <c r="W1515" s="4" t="s">
        <v>1954</v>
      </c>
      <c r="X1515" s="146" t="s">
        <v>70</v>
      </c>
      <c r="Y1515" s="265">
        <v>45379</v>
      </c>
      <c r="Z1515" s="146" t="s">
        <v>1888</v>
      </c>
      <c r="AA1515" s="4" t="s">
        <v>1886</v>
      </c>
      <c r="AB1515" s="141">
        <f t="shared" si="143"/>
        <v>12697000000</v>
      </c>
      <c r="AC1515" s="142">
        <f t="shared" si="144"/>
        <v>0</v>
      </c>
      <c r="AD1515" s="4"/>
      <c r="AE1515" s="4" t="s">
        <v>2037</v>
      </c>
      <c r="AF1515" s="144" t="s">
        <v>9439</v>
      </c>
      <c r="AG1515" s="4"/>
      <c r="AH1515" s="4"/>
      <c r="AI1515" s="4"/>
      <c r="AJ1515" s="4"/>
      <c r="AK1515" s="4"/>
    </row>
    <row r="1516" spans="1:37">
      <c r="A1516" t="s">
        <v>70</v>
      </c>
      <c r="B1516" s="145" t="s">
        <v>5418</v>
      </c>
      <c r="C1516" s="4" t="s">
        <v>1120</v>
      </c>
      <c r="D1516" s="4" t="s">
        <v>5419</v>
      </c>
      <c r="E1516" s="4"/>
      <c r="F1516" s="4" t="s">
        <v>1060</v>
      </c>
      <c r="G1516" s="4" t="s">
        <v>8741</v>
      </c>
      <c r="H1516" s="4" t="s">
        <v>1722</v>
      </c>
      <c r="I1516" s="4" t="s">
        <v>1723</v>
      </c>
      <c r="J1516" s="4"/>
      <c r="K1516" s="139">
        <v>3699000000</v>
      </c>
      <c r="L1516" s="150">
        <v>3699000000</v>
      </c>
      <c r="M1516" s="4" t="s">
        <v>5698</v>
      </c>
      <c r="N1516" s="4" t="s">
        <v>5094</v>
      </c>
      <c r="O1516" s="4" t="s">
        <v>8742</v>
      </c>
      <c r="P1516" s="186">
        <f t="shared" si="141"/>
        <v>3699000000</v>
      </c>
      <c r="Q1516" s="150">
        <f t="shared" si="146"/>
        <v>0</v>
      </c>
      <c r="R1516" s="4">
        <v>1</v>
      </c>
      <c r="S1516" s="4" t="s">
        <v>70</v>
      </c>
      <c r="T1516" s="4" t="s">
        <v>70</v>
      </c>
      <c r="U1516" s="140">
        <v>45321</v>
      </c>
      <c r="V1516" s="4" t="s">
        <v>1884</v>
      </c>
      <c r="W1516" s="4" t="s">
        <v>1954</v>
      </c>
      <c r="X1516" s="146" t="s">
        <v>70</v>
      </c>
      <c r="Y1516" s="265">
        <v>45379</v>
      </c>
      <c r="Z1516" s="146" t="s">
        <v>1888</v>
      </c>
      <c r="AA1516" s="4" t="s">
        <v>1886</v>
      </c>
      <c r="AB1516" s="141">
        <f t="shared" si="143"/>
        <v>3699000000</v>
      </c>
      <c r="AC1516" s="142">
        <f t="shared" si="144"/>
        <v>0</v>
      </c>
      <c r="AD1516" s="4"/>
      <c r="AE1516" s="4" t="s">
        <v>2037</v>
      </c>
      <c r="AF1516" s="144" t="s">
        <v>9439</v>
      </c>
      <c r="AG1516" s="4"/>
      <c r="AH1516" s="4"/>
      <c r="AI1516" s="4"/>
      <c r="AJ1516" s="4"/>
      <c r="AK1516" s="4"/>
    </row>
    <row r="1517" spans="1:37">
      <c r="A1517" t="s">
        <v>4975</v>
      </c>
      <c r="B1517" s="145" t="s">
        <v>5418</v>
      </c>
      <c r="C1517" s="4" t="s">
        <v>1120</v>
      </c>
      <c r="D1517" s="4" t="s">
        <v>1946</v>
      </c>
      <c r="E1517" s="4"/>
      <c r="F1517" s="4" t="s">
        <v>1060</v>
      </c>
      <c r="G1517" s="4" t="s">
        <v>8743</v>
      </c>
      <c r="H1517" s="4" t="s">
        <v>1732</v>
      </c>
      <c r="I1517" s="4" t="s">
        <v>1733</v>
      </c>
      <c r="J1517" s="4"/>
      <c r="K1517" s="139">
        <v>687198956</v>
      </c>
      <c r="L1517" s="150">
        <v>687198956</v>
      </c>
      <c r="M1517" s="4" t="s">
        <v>3114</v>
      </c>
      <c r="N1517" s="4" t="s">
        <v>8744</v>
      </c>
      <c r="O1517" s="4" t="s">
        <v>8745</v>
      </c>
      <c r="P1517" s="186">
        <f t="shared" si="141"/>
        <v>687198956</v>
      </c>
      <c r="Q1517" s="4"/>
      <c r="R1517" s="4">
        <v>248</v>
      </c>
      <c r="S1517" s="4" t="s">
        <v>70</v>
      </c>
      <c r="T1517" s="4" t="s">
        <v>70</v>
      </c>
      <c r="U1517" s="140">
        <v>45357</v>
      </c>
      <c r="V1517" s="4" t="s">
        <v>1887</v>
      </c>
      <c r="W1517" s="4" t="s">
        <v>1954</v>
      </c>
      <c r="X1517" s="146">
        <v>0</v>
      </c>
      <c r="Y1517" s="146">
        <v>0</v>
      </c>
      <c r="Z1517" s="146">
        <v>0</v>
      </c>
      <c r="AA1517" s="4"/>
      <c r="AB1517" s="141"/>
      <c r="AC1517" s="142"/>
      <c r="AD1517" s="4"/>
      <c r="AE1517" s="4"/>
      <c r="AF1517" s="144"/>
      <c r="AG1517" s="4"/>
      <c r="AH1517" s="143" t="s">
        <v>70</v>
      </c>
      <c r="AI1517" s="4"/>
      <c r="AJ1517" s="143" t="s">
        <v>9560</v>
      </c>
      <c r="AK1517" s="143" t="s">
        <v>9553</v>
      </c>
    </row>
    <row r="1518" spans="1:37">
      <c r="A1518" t="s">
        <v>4975</v>
      </c>
      <c r="B1518" s="145" t="s">
        <v>5418</v>
      </c>
      <c r="C1518" s="4" t="s">
        <v>1120</v>
      </c>
      <c r="D1518" s="4" t="s">
        <v>1946</v>
      </c>
      <c r="E1518" s="4"/>
      <c r="F1518" s="4" t="s">
        <v>1060</v>
      </c>
      <c r="G1518" s="4" t="s">
        <v>8746</v>
      </c>
      <c r="H1518" s="4" t="s">
        <v>1732</v>
      </c>
      <c r="I1518" s="4" t="s">
        <v>1733</v>
      </c>
      <c r="J1518" s="4"/>
      <c r="K1518" s="139">
        <v>4000000</v>
      </c>
      <c r="L1518" s="150">
        <v>4000000</v>
      </c>
      <c r="M1518" s="4" t="s">
        <v>3114</v>
      </c>
      <c r="N1518" s="4" t="s">
        <v>5094</v>
      </c>
      <c r="O1518" s="4" t="s">
        <v>8747</v>
      </c>
      <c r="P1518" s="186">
        <f t="shared" si="141"/>
        <v>4000000</v>
      </c>
      <c r="Q1518" s="4"/>
      <c r="R1518" s="4">
        <v>248</v>
      </c>
      <c r="S1518" s="4" t="s">
        <v>70</v>
      </c>
      <c r="T1518" s="4" t="s">
        <v>70</v>
      </c>
      <c r="U1518" s="140">
        <v>45357</v>
      </c>
      <c r="V1518" s="4" t="s">
        <v>1887</v>
      </c>
      <c r="W1518" s="4" t="s">
        <v>1954</v>
      </c>
      <c r="X1518" s="146">
        <v>0</v>
      </c>
      <c r="Y1518" s="146">
        <v>0</v>
      </c>
      <c r="Z1518" s="146">
        <v>0</v>
      </c>
      <c r="AA1518" s="4"/>
      <c r="AB1518" s="141"/>
      <c r="AC1518" s="142"/>
      <c r="AD1518" s="4"/>
      <c r="AE1518" s="4"/>
      <c r="AF1518" s="144"/>
      <c r="AG1518" s="4"/>
      <c r="AH1518" s="143" t="s">
        <v>70</v>
      </c>
      <c r="AI1518" s="4"/>
      <c r="AJ1518" s="143" t="s">
        <v>9560</v>
      </c>
      <c r="AK1518" s="143" t="s">
        <v>9553</v>
      </c>
    </row>
    <row r="1519" spans="1:37">
      <c r="A1519" t="s">
        <v>4975</v>
      </c>
      <c r="B1519" s="145" t="s">
        <v>5418</v>
      </c>
      <c r="C1519" s="4" t="s">
        <v>1120</v>
      </c>
      <c r="D1519" s="4" t="s">
        <v>1946</v>
      </c>
      <c r="E1519" s="4"/>
      <c r="F1519" s="4" t="s">
        <v>1060</v>
      </c>
      <c r="G1519" s="4" t="s">
        <v>8748</v>
      </c>
      <c r="H1519" s="4" t="s">
        <v>1732</v>
      </c>
      <c r="I1519" s="4" t="s">
        <v>1733</v>
      </c>
      <c r="J1519" s="4"/>
      <c r="K1519" s="139">
        <v>159000000</v>
      </c>
      <c r="L1519" s="150">
        <v>159000000</v>
      </c>
      <c r="M1519" s="4" t="s">
        <v>3114</v>
      </c>
      <c r="N1519" s="4" t="s">
        <v>8749</v>
      </c>
      <c r="O1519" s="4" t="s">
        <v>8750</v>
      </c>
      <c r="P1519" s="186">
        <f t="shared" si="141"/>
        <v>159000000</v>
      </c>
      <c r="Q1519" s="4"/>
      <c r="R1519" s="4">
        <v>248</v>
      </c>
      <c r="S1519" s="4" t="s">
        <v>70</v>
      </c>
      <c r="T1519" s="4" t="s">
        <v>70</v>
      </c>
      <c r="U1519" s="140">
        <v>45357</v>
      </c>
      <c r="V1519" s="4" t="s">
        <v>1887</v>
      </c>
      <c r="W1519" s="4" t="s">
        <v>1954</v>
      </c>
      <c r="X1519" s="146">
        <v>0</v>
      </c>
      <c r="Y1519" s="146">
        <v>0</v>
      </c>
      <c r="Z1519" s="146">
        <v>0</v>
      </c>
      <c r="AA1519" s="4"/>
      <c r="AB1519" s="141"/>
      <c r="AC1519" s="142"/>
      <c r="AD1519" s="4"/>
      <c r="AE1519" s="4"/>
      <c r="AF1519" s="144"/>
      <c r="AG1519" s="4"/>
      <c r="AH1519" s="143" t="s">
        <v>70</v>
      </c>
      <c r="AI1519" s="4"/>
      <c r="AJ1519" s="143" t="s">
        <v>9560</v>
      </c>
      <c r="AK1519" s="143" t="s">
        <v>9553</v>
      </c>
    </row>
    <row r="1520" spans="1:37">
      <c r="A1520" t="s">
        <v>4975</v>
      </c>
      <c r="B1520" s="145" t="s">
        <v>5418</v>
      </c>
      <c r="C1520" s="4" t="s">
        <v>1120</v>
      </c>
      <c r="D1520" s="4" t="s">
        <v>1946</v>
      </c>
      <c r="E1520" s="4"/>
      <c r="F1520" s="4" t="s">
        <v>1060</v>
      </c>
      <c r="G1520" s="4" t="s">
        <v>8751</v>
      </c>
      <c r="H1520" s="4" t="s">
        <v>1732</v>
      </c>
      <c r="I1520" s="4" t="s">
        <v>1733</v>
      </c>
      <c r="J1520" s="4"/>
      <c r="K1520" s="139">
        <v>157000000</v>
      </c>
      <c r="L1520" s="150">
        <v>157000000</v>
      </c>
      <c r="M1520" s="4" t="s">
        <v>3114</v>
      </c>
      <c r="N1520" s="4" t="s">
        <v>5101</v>
      </c>
      <c r="O1520" s="4" t="s">
        <v>5143</v>
      </c>
      <c r="P1520" s="186">
        <f t="shared" si="141"/>
        <v>157000000</v>
      </c>
      <c r="Q1520" s="4"/>
      <c r="R1520" s="4">
        <v>248</v>
      </c>
      <c r="S1520" s="4" t="s">
        <v>70</v>
      </c>
      <c r="T1520" s="4" t="s">
        <v>70</v>
      </c>
      <c r="U1520" s="140">
        <v>45357</v>
      </c>
      <c r="V1520" s="4" t="s">
        <v>1887</v>
      </c>
      <c r="W1520" s="4" t="s">
        <v>1954</v>
      </c>
      <c r="X1520" s="146">
        <v>0</v>
      </c>
      <c r="Y1520" s="146">
        <v>0</v>
      </c>
      <c r="Z1520" s="146">
        <v>0</v>
      </c>
      <c r="AA1520" s="4"/>
      <c r="AB1520" s="141"/>
      <c r="AC1520" s="142"/>
      <c r="AD1520" s="4"/>
      <c r="AE1520" s="4"/>
      <c r="AF1520" s="144"/>
      <c r="AG1520" s="4"/>
      <c r="AH1520" s="143" t="s">
        <v>70</v>
      </c>
      <c r="AI1520" s="4"/>
      <c r="AJ1520" s="143" t="s">
        <v>9560</v>
      </c>
      <c r="AK1520" s="143" t="s">
        <v>9553</v>
      </c>
    </row>
    <row r="1521" spans="1:37">
      <c r="A1521" t="s">
        <v>4975</v>
      </c>
      <c r="B1521" s="145" t="s">
        <v>5418</v>
      </c>
      <c r="C1521" s="4" t="s">
        <v>1120</v>
      </c>
      <c r="D1521" s="4" t="s">
        <v>1946</v>
      </c>
      <c r="E1521" s="4"/>
      <c r="F1521" s="4" t="s">
        <v>1060</v>
      </c>
      <c r="G1521" s="4" t="s">
        <v>8752</v>
      </c>
      <c r="H1521" s="4" t="s">
        <v>1732</v>
      </c>
      <c r="I1521" s="4" t="s">
        <v>1733</v>
      </c>
      <c r="J1521" s="4"/>
      <c r="K1521" s="139">
        <v>5173054000</v>
      </c>
      <c r="L1521" s="150">
        <v>5173054000</v>
      </c>
      <c r="M1521" s="4" t="s">
        <v>3114</v>
      </c>
      <c r="N1521" s="4" t="s">
        <v>8710</v>
      </c>
      <c r="O1521" s="4" t="s">
        <v>8753</v>
      </c>
      <c r="P1521" s="186">
        <f t="shared" si="141"/>
        <v>5173054000</v>
      </c>
      <c r="Q1521" s="4"/>
      <c r="R1521" s="4">
        <v>248</v>
      </c>
      <c r="S1521" s="4" t="s">
        <v>70</v>
      </c>
      <c r="T1521" s="4" t="s">
        <v>70</v>
      </c>
      <c r="U1521" s="140">
        <v>45357</v>
      </c>
      <c r="V1521" s="4" t="s">
        <v>1887</v>
      </c>
      <c r="W1521" s="4" t="s">
        <v>1954</v>
      </c>
      <c r="X1521" s="146">
        <v>0</v>
      </c>
      <c r="Y1521" s="146">
        <v>0</v>
      </c>
      <c r="Z1521" s="146">
        <v>0</v>
      </c>
      <c r="AA1521" s="4"/>
      <c r="AB1521" s="141"/>
      <c r="AC1521" s="142"/>
      <c r="AD1521" s="4"/>
      <c r="AE1521" s="4"/>
      <c r="AF1521" s="144"/>
      <c r="AG1521" s="4"/>
      <c r="AH1521" s="143" t="s">
        <v>70</v>
      </c>
      <c r="AI1521" s="4"/>
      <c r="AJ1521" s="143" t="s">
        <v>9560</v>
      </c>
      <c r="AK1521" s="143" t="s">
        <v>9553</v>
      </c>
    </row>
    <row r="1522" spans="1:37">
      <c r="A1522" t="s">
        <v>4975</v>
      </c>
      <c r="B1522" s="145" t="s">
        <v>5418</v>
      </c>
      <c r="C1522" s="4" t="s">
        <v>1120</v>
      </c>
      <c r="D1522" s="4" t="s">
        <v>1946</v>
      </c>
      <c r="E1522" s="4"/>
      <c r="F1522" s="4" t="s">
        <v>1060</v>
      </c>
      <c r="G1522" s="4" t="s">
        <v>8754</v>
      </c>
      <c r="H1522" s="4" t="s">
        <v>1732</v>
      </c>
      <c r="I1522" s="4" t="s">
        <v>1733</v>
      </c>
      <c r="J1522" s="4"/>
      <c r="K1522" s="139">
        <v>9896816</v>
      </c>
      <c r="L1522" s="150">
        <v>9896816</v>
      </c>
      <c r="M1522" s="4" t="s">
        <v>3114</v>
      </c>
      <c r="N1522" s="4" t="s">
        <v>8755</v>
      </c>
      <c r="O1522" s="4" t="s">
        <v>8756</v>
      </c>
      <c r="P1522" s="186">
        <f t="shared" si="141"/>
        <v>9896816</v>
      </c>
      <c r="Q1522" s="4"/>
      <c r="R1522" s="4">
        <v>248</v>
      </c>
      <c r="S1522" s="4" t="s">
        <v>70</v>
      </c>
      <c r="T1522" s="4" t="s">
        <v>70</v>
      </c>
      <c r="U1522" s="140">
        <v>45357</v>
      </c>
      <c r="V1522" s="4" t="s">
        <v>1887</v>
      </c>
      <c r="W1522" s="4" t="s">
        <v>1954</v>
      </c>
      <c r="X1522" s="146">
        <v>0</v>
      </c>
      <c r="Y1522" s="146">
        <v>0</v>
      </c>
      <c r="Z1522" s="146">
        <v>0</v>
      </c>
      <c r="AA1522" s="4"/>
      <c r="AB1522" s="141"/>
      <c r="AC1522" s="142"/>
      <c r="AD1522" s="4"/>
      <c r="AE1522" s="4"/>
      <c r="AF1522" s="144"/>
      <c r="AG1522" s="4"/>
      <c r="AH1522" s="143" t="s">
        <v>70</v>
      </c>
      <c r="AI1522" s="4"/>
      <c r="AJ1522" s="143" t="s">
        <v>9560</v>
      </c>
      <c r="AK1522" s="143" t="s">
        <v>9553</v>
      </c>
    </row>
    <row r="1523" spans="1:37">
      <c r="A1523" t="s">
        <v>4975</v>
      </c>
      <c r="B1523" s="145" t="s">
        <v>5418</v>
      </c>
      <c r="C1523" s="4" t="s">
        <v>1120</v>
      </c>
      <c r="D1523" s="4" t="s">
        <v>1946</v>
      </c>
      <c r="E1523" s="4"/>
      <c r="F1523" s="4" t="s">
        <v>1060</v>
      </c>
      <c r="G1523" s="4" t="s">
        <v>8757</v>
      </c>
      <c r="H1523" s="4" t="s">
        <v>1732</v>
      </c>
      <c r="I1523" s="4" t="s">
        <v>1733</v>
      </c>
      <c r="J1523" s="4"/>
      <c r="K1523" s="139">
        <v>35835144</v>
      </c>
      <c r="L1523" s="150">
        <v>35835144</v>
      </c>
      <c r="M1523" s="4" t="s">
        <v>3114</v>
      </c>
      <c r="N1523" s="4" t="s">
        <v>8758</v>
      </c>
      <c r="O1523" s="4" t="s">
        <v>8759</v>
      </c>
      <c r="P1523" s="186">
        <f t="shared" si="141"/>
        <v>35835144</v>
      </c>
      <c r="Q1523" s="4"/>
      <c r="R1523" s="4">
        <v>248</v>
      </c>
      <c r="S1523" s="4" t="s">
        <v>70</v>
      </c>
      <c r="T1523" s="4" t="s">
        <v>70</v>
      </c>
      <c r="U1523" s="140">
        <v>45357</v>
      </c>
      <c r="V1523" s="4" t="s">
        <v>1887</v>
      </c>
      <c r="W1523" s="4" t="s">
        <v>1954</v>
      </c>
      <c r="X1523" s="146">
        <v>0</v>
      </c>
      <c r="Y1523" s="146">
        <v>0</v>
      </c>
      <c r="Z1523" s="146">
        <v>0</v>
      </c>
      <c r="AA1523" s="4"/>
      <c r="AB1523" s="141"/>
      <c r="AC1523" s="142"/>
      <c r="AD1523" s="4"/>
      <c r="AE1523" s="4"/>
      <c r="AF1523" s="144"/>
      <c r="AG1523" s="4"/>
      <c r="AH1523" s="143" t="s">
        <v>70</v>
      </c>
      <c r="AI1523" s="4"/>
      <c r="AJ1523" s="143" t="s">
        <v>9560</v>
      </c>
      <c r="AK1523" s="143" t="s">
        <v>9553</v>
      </c>
    </row>
    <row r="1524" spans="1:37">
      <c r="A1524" t="s">
        <v>4975</v>
      </c>
      <c r="B1524" s="145" t="s">
        <v>5418</v>
      </c>
      <c r="C1524" s="4" t="s">
        <v>1120</v>
      </c>
      <c r="D1524" s="4" t="s">
        <v>1946</v>
      </c>
      <c r="E1524" s="4"/>
      <c r="F1524" s="4" t="s">
        <v>1060</v>
      </c>
      <c r="G1524" s="4" t="s">
        <v>8760</v>
      </c>
      <c r="H1524" s="4" t="s">
        <v>1732</v>
      </c>
      <c r="I1524" s="4" t="s">
        <v>1733</v>
      </c>
      <c r="J1524" s="4"/>
      <c r="K1524" s="139">
        <v>388907671</v>
      </c>
      <c r="L1524" s="150">
        <v>388907671</v>
      </c>
      <c r="M1524" s="4" t="s">
        <v>3114</v>
      </c>
      <c r="N1524" s="4" t="s">
        <v>8761</v>
      </c>
      <c r="O1524" s="4" t="s">
        <v>8762</v>
      </c>
      <c r="P1524" s="186">
        <f t="shared" si="141"/>
        <v>388907671</v>
      </c>
      <c r="Q1524" s="4"/>
      <c r="R1524" s="4">
        <v>248</v>
      </c>
      <c r="S1524" s="4" t="s">
        <v>70</v>
      </c>
      <c r="T1524" s="4" t="s">
        <v>70</v>
      </c>
      <c r="U1524" s="140">
        <v>45357</v>
      </c>
      <c r="V1524" s="4" t="s">
        <v>1887</v>
      </c>
      <c r="W1524" s="4" t="s">
        <v>1954</v>
      </c>
      <c r="X1524" s="146">
        <v>0</v>
      </c>
      <c r="Y1524" s="146">
        <v>0</v>
      </c>
      <c r="Z1524" s="146">
        <v>0</v>
      </c>
      <c r="AA1524" s="4"/>
      <c r="AB1524" s="141"/>
      <c r="AC1524" s="142"/>
      <c r="AD1524" s="4"/>
      <c r="AE1524" s="4"/>
      <c r="AF1524" s="144"/>
      <c r="AG1524" s="4"/>
      <c r="AH1524" s="143" t="s">
        <v>70</v>
      </c>
      <c r="AI1524" s="4"/>
      <c r="AJ1524" s="143" t="s">
        <v>9560</v>
      </c>
      <c r="AK1524" s="143" t="s">
        <v>9553</v>
      </c>
    </row>
    <row r="1525" spans="1:37">
      <c r="A1525" t="s">
        <v>4975</v>
      </c>
      <c r="B1525" s="145" t="s">
        <v>5418</v>
      </c>
      <c r="C1525" s="4" t="s">
        <v>1120</v>
      </c>
      <c r="D1525" s="4" t="s">
        <v>1946</v>
      </c>
      <c r="E1525" s="4"/>
      <c r="F1525" s="4" t="s">
        <v>1060</v>
      </c>
      <c r="G1525" s="4" t="s">
        <v>8763</v>
      </c>
      <c r="H1525" s="4" t="s">
        <v>1732</v>
      </c>
      <c r="I1525" s="4" t="s">
        <v>1733</v>
      </c>
      <c r="J1525" s="4"/>
      <c r="K1525" s="139">
        <v>316649243</v>
      </c>
      <c r="L1525" s="150">
        <v>316649243</v>
      </c>
      <c r="M1525" s="4" t="s">
        <v>3114</v>
      </c>
      <c r="N1525" s="4" t="s">
        <v>5098</v>
      </c>
      <c r="O1525" s="4" t="s">
        <v>8764</v>
      </c>
      <c r="P1525" s="186">
        <f t="shared" si="141"/>
        <v>316649243</v>
      </c>
      <c r="Q1525" s="4"/>
      <c r="R1525" s="4">
        <v>248</v>
      </c>
      <c r="S1525" s="4" t="s">
        <v>70</v>
      </c>
      <c r="T1525" s="4" t="s">
        <v>70</v>
      </c>
      <c r="U1525" s="140">
        <v>45357</v>
      </c>
      <c r="V1525" s="4" t="s">
        <v>1887</v>
      </c>
      <c r="W1525" s="4" t="s">
        <v>1954</v>
      </c>
      <c r="X1525" s="146">
        <v>0</v>
      </c>
      <c r="Y1525" s="146">
        <v>0</v>
      </c>
      <c r="Z1525" s="146">
        <v>0</v>
      </c>
      <c r="AA1525" s="4"/>
      <c r="AB1525" s="141"/>
      <c r="AC1525" s="142"/>
      <c r="AD1525" s="4"/>
      <c r="AE1525" s="4"/>
      <c r="AF1525" s="144"/>
      <c r="AG1525" s="4"/>
      <c r="AH1525" s="143" t="s">
        <v>70</v>
      </c>
      <c r="AI1525" s="4"/>
      <c r="AJ1525" s="143" t="s">
        <v>9560</v>
      </c>
      <c r="AK1525" s="143" t="s">
        <v>9553</v>
      </c>
    </row>
    <row r="1526" spans="1:37">
      <c r="A1526" t="s">
        <v>4975</v>
      </c>
      <c r="B1526" s="145" t="s">
        <v>5418</v>
      </c>
      <c r="C1526" s="4" t="s">
        <v>1120</v>
      </c>
      <c r="D1526" s="4" t="s">
        <v>1946</v>
      </c>
      <c r="E1526" s="4"/>
      <c r="F1526" s="4" t="s">
        <v>1060</v>
      </c>
      <c r="G1526" s="4" t="s">
        <v>8765</v>
      </c>
      <c r="H1526" s="4" t="s">
        <v>1732</v>
      </c>
      <c r="I1526" s="4" t="s">
        <v>1733</v>
      </c>
      <c r="J1526" s="4"/>
      <c r="K1526" s="139">
        <v>13310318345</v>
      </c>
      <c r="L1526" s="150">
        <v>13310318345</v>
      </c>
      <c r="M1526" s="4" t="s">
        <v>3114</v>
      </c>
      <c r="N1526" s="4" t="s">
        <v>8766</v>
      </c>
      <c r="O1526" s="4" t="s">
        <v>8767</v>
      </c>
      <c r="P1526" s="186">
        <f t="shared" si="141"/>
        <v>13310318345</v>
      </c>
      <c r="Q1526" s="4"/>
      <c r="R1526" s="4">
        <v>248</v>
      </c>
      <c r="S1526" s="4" t="s">
        <v>70</v>
      </c>
      <c r="T1526" s="4" t="s">
        <v>70</v>
      </c>
      <c r="U1526" s="140">
        <v>45357</v>
      </c>
      <c r="V1526" s="4" t="s">
        <v>1887</v>
      </c>
      <c r="W1526" s="4" t="s">
        <v>1954</v>
      </c>
      <c r="X1526" s="146">
        <v>0</v>
      </c>
      <c r="Y1526" s="146">
        <v>0</v>
      </c>
      <c r="Z1526" s="146">
        <v>0</v>
      </c>
      <c r="AA1526" s="4"/>
      <c r="AB1526" s="141"/>
      <c r="AC1526" s="142"/>
      <c r="AD1526" s="4"/>
      <c r="AE1526" s="4"/>
      <c r="AF1526" s="144"/>
      <c r="AG1526" s="4"/>
      <c r="AH1526" s="143" t="s">
        <v>70</v>
      </c>
      <c r="AI1526" s="4"/>
      <c r="AJ1526" s="143" t="s">
        <v>9560</v>
      </c>
      <c r="AK1526" s="143" t="s">
        <v>9553</v>
      </c>
    </row>
    <row r="1527" spans="1:37">
      <c r="A1527" t="s">
        <v>4975</v>
      </c>
      <c r="B1527" s="145" t="s">
        <v>5418</v>
      </c>
      <c r="C1527" s="4" t="s">
        <v>1120</v>
      </c>
      <c r="D1527" s="4" t="s">
        <v>1946</v>
      </c>
      <c r="E1527" s="4"/>
      <c r="F1527" s="4" t="s">
        <v>1060</v>
      </c>
      <c r="G1527" s="4" t="s">
        <v>8768</v>
      </c>
      <c r="H1527" s="4" t="s">
        <v>1732</v>
      </c>
      <c r="I1527" s="4" t="s">
        <v>1733</v>
      </c>
      <c r="J1527" s="4"/>
      <c r="K1527" s="139">
        <v>3889076000</v>
      </c>
      <c r="L1527" s="150">
        <v>3889076000</v>
      </c>
      <c r="M1527" s="4" t="s">
        <v>3114</v>
      </c>
      <c r="N1527" s="4" t="s">
        <v>5156</v>
      </c>
      <c r="O1527" s="4" t="s">
        <v>8769</v>
      </c>
      <c r="P1527" s="186">
        <f t="shared" si="141"/>
        <v>3889076000</v>
      </c>
      <c r="Q1527" s="4"/>
      <c r="R1527" s="4">
        <v>248</v>
      </c>
      <c r="S1527" s="4" t="s">
        <v>70</v>
      </c>
      <c r="T1527" s="4" t="s">
        <v>70</v>
      </c>
      <c r="U1527" s="140">
        <v>45357</v>
      </c>
      <c r="V1527" s="4" t="s">
        <v>1887</v>
      </c>
      <c r="W1527" s="4" t="s">
        <v>1954</v>
      </c>
      <c r="X1527" s="146">
        <v>0</v>
      </c>
      <c r="Y1527" s="146">
        <v>0</v>
      </c>
      <c r="Z1527" s="146">
        <v>0</v>
      </c>
      <c r="AA1527" s="4"/>
      <c r="AB1527" s="141"/>
      <c r="AC1527" s="142"/>
      <c r="AD1527" s="4"/>
      <c r="AE1527" s="4"/>
      <c r="AF1527" s="144"/>
      <c r="AG1527" s="4"/>
      <c r="AH1527" s="143" t="s">
        <v>70</v>
      </c>
      <c r="AI1527" s="4"/>
      <c r="AJ1527" s="143" t="s">
        <v>9560</v>
      </c>
      <c r="AK1527" s="143" t="s">
        <v>9553</v>
      </c>
    </row>
    <row r="1528" spans="1:37">
      <c r="B1528" s="175" t="s">
        <v>5175</v>
      </c>
      <c r="C1528" s="174" t="s">
        <v>1120</v>
      </c>
      <c r="D1528" s="4" t="s">
        <v>4670</v>
      </c>
      <c r="E1528" s="4"/>
      <c r="F1528" s="4" t="s">
        <v>1060</v>
      </c>
      <c r="G1528" s="4" t="s">
        <v>8770</v>
      </c>
      <c r="H1528" s="4" t="s">
        <v>1473</v>
      </c>
      <c r="I1528" s="4" t="s">
        <v>1474</v>
      </c>
      <c r="J1528" s="4"/>
      <c r="K1528" s="139">
        <v>66600000</v>
      </c>
      <c r="L1528" s="150">
        <v>66600000</v>
      </c>
      <c r="M1528" s="4" t="s">
        <v>3114</v>
      </c>
      <c r="N1528" s="4" t="s">
        <v>8771</v>
      </c>
      <c r="O1528" s="4" t="s">
        <v>8772</v>
      </c>
      <c r="P1528" s="186">
        <f t="shared" si="141"/>
        <v>66600000</v>
      </c>
      <c r="Q1528" s="186">
        <f>L1528-P1528</f>
        <v>0</v>
      </c>
      <c r="R1528" s="4">
        <v>9</v>
      </c>
      <c r="S1528" s="4" t="s">
        <v>70</v>
      </c>
      <c r="T1528" s="4" t="s">
        <v>70</v>
      </c>
      <c r="U1528" s="140">
        <v>45341</v>
      </c>
      <c r="V1528" s="4" t="s">
        <v>1884</v>
      </c>
      <c r="W1528" s="4" t="s">
        <v>1954</v>
      </c>
      <c r="X1528" s="146" t="s">
        <v>70</v>
      </c>
      <c r="Y1528" s="140">
        <v>45355</v>
      </c>
      <c r="Z1528" s="4" t="s">
        <v>1888</v>
      </c>
      <c r="AA1528" s="4" t="s">
        <v>1886</v>
      </c>
      <c r="AB1528" s="141">
        <f t="shared" si="143"/>
        <v>66600000</v>
      </c>
      <c r="AC1528" s="142">
        <f t="shared" si="144"/>
        <v>0</v>
      </c>
      <c r="AD1528" s="4"/>
      <c r="AE1528" s="4" t="s">
        <v>2037</v>
      </c>
      <c r="AF1528" s="252" t="s">
        <v>5864</v>
      </c>
      <c r="AG1528" s="4"/>
      <c r="AH1528" s="4"/>
      <c r="AI1528" s="4"/>
      <c r="AJ1528" s="4"/>
      <c r="AK1528" s="4"/>
    </row>
    <row r="1529" spans="1:37">
      <c r="A1529" t="s">
        <v>5926</v>
      </c>
      <c r="B1529" s="145" t="s">
        <v>5175</v>
      </c>
      <c r="C1529" s="4" t="s">
        <v>1120</v>
      </c>
      <c r="D1529" s="4" t="s">
        <v>3513</v>
      </c>
      <c r="E1529" s="4"/>
      <c r="F1529" s="4" t="s">
        <v>1060</v>
      </c>
      <c r="G1529" s="4" t="s">
        <v>8773</v>
      </c>
      <c r="H1529" s="4" t="s">
        <v>1423</v>
      </c>
      <c r="I1529" s="4" t="s">
        <v>1424</v>
      </c>
      <c r="J1529" s="4"/>
      <c r="K1529" s="139">
        <v>120000000</v>
      </c>
      <c r="L1529" s="150">
        <v>120000000</v>
      </c>
      <c r="M1529" s="4" t="s">
        <v>3114</v>
      </c>
      <c r="N1529" s="4" t="s">
        <v>8774</v>
      </c>
      <c r="O1529" s="4" t="s">
        <v>8775</v>
      </c>
      <c r="P1529" s="186">
        <f t="shared" si="141"/>
        <v>120000000</v>
      </c>
      <c r="Q1529" s="186">
        <f t="shared" ref="Q1529:Q1531" si="147">P1529-K1529</f>
        <v>0</v>
      </c>
      <c r="R1529" s="4" t="s">
        <v>2503</v>
      </c>
      <c r="S1529" s="4" t="s">
        <v>70</v>
      </c>
      <c r="T1529" s="4"/>
      <c r="U1529" s="140">
        <v>45353</v>
      </c>
      <c r="V1529" s="4" t="s">
        <v>1884</v>
      </c>
      <c r="W1529" s="4" t="s">
        <v>1954</v>
      </c>
      <c r="X1529" s="146">
        <v>0</v>
      </c>
      <c r="Y1529" s="146">
        <v>0</v>
      </c>
      <c r="Z1529" s="146">
        <v>0</v>
      </c>
      <c r="AA1529" s="4"/>
      <c r="AB1529" s="141"/>
      <c r="AC1529" s="142"/>
      <c r="AD1529" s="4"/>
      <c r="AE1529" s="4"/>
      <c r="AF1529" s="144"/>
      <c r="AG1529" s="4"/>
      <c r="AH1529" s="143" t="s">
        <v>70</v>
      </c>
      <c r="AI1529" s="4"/>
      <c r="AJ1529" s="143" t="s">
        <v>9560</v>
      </c>
      <c r="AK1529" s="143" t="s">
        <v>9553</v>
      </c>
    </row>
    <row r="1530" spans="1:37">
      <c r="A1530" t="s">
        <v>5926</v>
      </c>
      <c r="B1530" s="145" t="s">
        <v>5175</v>
      </c>
      <c r="C1530" s="4" t="s">
        <v>1120</v>
      </c>
      <c r="D1530" s="4" t="s">
        <v>3513</v>
      </c>
      <c r="E1530" s="4"/>
      <c r="F1530" s="4" t="s">
        <v>1060</v>
      </c>
      <c r="G1530" s="4" t="s">
        <v>8776</v>
      </c>
      <c r="H1530" s="4" t="s">
        <v>1423</v>
      </c>
      <c r="I1530" s="4" t="s">
        <v>1424</v>
      </c>
      <c r="J1530" s="4"/>
      <c r="K1530" s="139">
        <v>3196905000</v>
      </c>
      <c r="L1530" s="150">
        <v>3196905000</v>
      </c>
      <c r="M1530" s="4" t="s">
        <v>5698</v>
      </c>
      <c r="N1530" s="4" t="s">
        <v>8777</v>
      </c>
      <c r="O1530" s="4" t="s">
        <v>8733</v>
      </c>
      <c r="P1530" s="186">
        <f t="shared" si="141"/>
        <v>3196905000</v>
      </c>
      <c r="Q1530" s="186">
        <f t="shared" si="147"/>
        <v>0</v>
      </c>
      <c r="R1530" s="4" t="s">
        <v>2503</v>
      </c>
      <c r="S1530" s="4" t="s">
        <v>70</v>
      </c>
      <c r="T1530" s="4"/>
      <c r="U1530" s="140">
        <v>45353</v>
      </c>
      <c r="V1530" s="4" t="s">
        <v>1884</v>
      </c>
      <c r="W1530" s="4" t="s">
        <v>1954</v>
      </c>
      <c r="X1530" s="146">
        <v>0</v>
      </c>
      <c r="Y1530" s="146">
        <v>0</v>
      </c>
      <c r="Z1530" s="146">
        <v>0</v>
      </c>
      <c r="AA1530" s="4"/>
      <c r="AB1530" s="141"/>
      <c r="AC1530" s="142"/>
      <c r="AD1530" s="4"/>
      <c r="AE1530" s="4"/>
      <c r="AF1530" s="144"/>
      <c r="AG1530" s="4"/>
      <c r="AH1530" s="143" t="s">
        <v>70</v>
      </c>
      <c r="AI1530" s="4"/>
      <c r="AJ1530" s="143" t="s">
        <v>9560</v>
      </c>
      <c r="AK1530" s="143" t="s">
        <v>9553</v>
      </c>
    </row>
    <row r="1531" spans="1:37">
      <c r="A1531" t="s">
        <v>5926</v>
      </c>
      <c r="B1531" s="145" t="s">
        <v>5175</v>
      </c>
      <c r="C1531" s="4" t="s">
        <v>1120</v>
      </c>
      <c r="D1531" s="4" t="s">
        <v>3513</v>
      </c>
      <c r="E1531" s="4"/>
      <c r="F1531" s="4" t="s">
        <v>1060</v>
      </c>
      <c r="G1531" s="4" t="s">
        <v>8778</v>
      </c>
      <c r="H1531" s="4" t="s">
        <v>1423</v>
      </c>
      <c r="I1531" s="4" t="s">
        <v>1424</v>
      </c>
      <c r="J1531" s="4"/>
      <c r="K1531" s="139">
        <v>3495528200</v>
      </c>
      <c r="L1531" s="150">
        <v>3495528200</v>
      </c>
      <c r="M1531" s="4" t="s">
        <v>8779</v>
      </c>
      <c r="N1531" s="4" t="s">
        <v>8780</v>
      </c>
      <c r="O1531" s="4" t="s">
        <v>8781</v>
      </c>
      <c r="P1531" s="186">
        <f t="shared" si="141"/>
        <v>3495528200</v>
      </c>
      <c r="Q1531" s="186">
        <f t="shared" si="147"/>
        <v>0</v>
      </c>
      <c r="R1531" s="4" t="s">
        <v>2503</v>
      </c>
      <c r="S1531" s="4" t="s">
        <v>70</v>
      </c>
      <c r="T1531" s="4"/>
      <c r="U1531" s="140">
        <v>45353</v>
      </c>
      <c r="V1531" s="4" t="s">
        <v>1884</v>
      </c>
      <c r="W1531" s="4" t="s">
        <v>1954</v>
      </c>
      <c r="X1531" s="146">
        <v>0</v>
      </c>
      <c r="Y1531" s="146">
        <v>0</v>
      </c>
      <c r="Z1531" s="146">
        <v>0</v>
      </c>
      <c r="AA1531" s="4"/>
      <c r="AB1531" s="141"/>
      <c r="AC1531" s="142"/>
      <c r="AD1531" s="4"/>
      <c r="AE1531" s="4"/>
      <c r="AF1531" s="144"/>
      <c r="AG1531" s="4"/>
      <c r="AH1531" s="143" t="s">
        <v>70</v>
      </c>
      <c r="AI1531" s="4"/>
      <c r="AJ1531" s="143" t="s">
        <v>9560</v>
      </c>
      <c r="AK1531" s="143" t="s">
        <v>9553</v>
      </c>
    </row>
    <row r="1532" spans="1:37">
      <c r="B1532" s="145" t="s">
        <v>5418</v>
      </c>
      <c r="C1532" s="4" t="s">
        <v>1120</v>
      </c>
      <c r="D1532" s="4" t="s">
        <v>4145</v>
      </c>
      <c r="E1532" s="4"/>
      <c r="F1532" s="4" t="s">
        <v>1060</v>
      </c>
      <c r="G1532" s="4" t="s">
        <v>8782</v>
      </c>
      <c r="H1532" s="4" t="s">
        <v>1726</v>
      </c>
      <c r="I1532" s="4" t="s">
        <v>1727</v>
      </c>
      <c r="J1532" s="4"/>
      <c r="K1532" s="139">
        <v>13838000000</v>
      </c>
      <c r="L1532" s="150">
        <v>13838000000</v>
      </c>
      <c r="M1532" s="4" t="s">
        <v>3114</v>
      </c>
      <c r="N1532" s="4" t="s">
        <v>5081</v>
      </c>
      <c r="O1532" s="4" t="s">
        <v>8783</v>
      </c>
      <c r="P1532" s="186">
        <f t="shared" si="141"/>
        <v>13838000000</v>
      </c>
      <c r="Q1532" s="4" t="s">
        <v>2540</v>
      </c>
      <c r="R1532" s="4">
        <v>240</v>
      </c>
      <c r="S1532" s="4" t="s">
        <v>70</v>
      </c>
      <c r="T1532" s="4" t="s">
        <v>70</v>
      </c>
      <c r="U1532" s="140">
        <v>45353</v>
      </c>
      <c r="V1532" s="150" t="s">
        <v>1884</v>
      </c>
      <c r="W1532" s="4" t="s">
        <v>1954</v>
      </c>
      <c r="X1532" s="146" t="s">
        <v>70</v>
      </c>
      <c r="Y1532" s="140">
        <v>45371</v>
      </c>
      <c r="Z1532" s="4" t="s">
        <v>1885</v>
      </c>
      <c r="AA1532" s="4" t="s">
        <v>1886</v>
      </c>
      <c r="AB1532" s="141">
        <f t="shared" si="143"/>
        <v>13838000000</v>
      </c>
      <c r="AC1532" s="142">
        <f t="shared" si="144"/>
        <v>0</v>
      </c>
      <c r="AD1532" s="4"/>
      <c r="AE1532" s="4" t="s">
        <v>2066</v>
      </c>
      <c r="AF1532" s="144" t="s">
        <v>8784</v>
      </c>
      <c r="AG1532" s="4"/>
      <c r="AH1532" s="4"/>
      <c r="AI1532" s="4"/>
      <c r="AJ1532" s="4"/>
      <c r="AK1532" s="4"/>
    </row>
    <row r="1533" spans="1:37">
      <c r="B1533" s="145" t="s">
        <v>5418</v>
      </c>
      <c r="C1533" s="4" t="s">
        <v>1120</v>
      </c>
      <c r="D1533" s="4" t="s">
        <v>4145</v>
      </c>
      <c r="E1533" s="4"/>
      <c r="F1533" s="4" t="s">
        <v>1060</v>
      </c>
      <c r="G1533" s="4" t="s">
        <v>8785</v>
      </c>
      <c r="H1533" s="4" t="s">
        <v>1726</v>
      </c>
      <c r="I1533" s="4" t="s">
        <v>1727</v>
      </c>
      <c r="J1533" s="4"/>
      <c r="K1533" s="139">
        <v>850000000</v>
      </c>
      <c r="L1533" s="150">
        <v>850000000</v>
      </c>
      <c r="M1533" s="4" t="s">
        <v>3114</v>
      </c>
      <c r="N1533" s="4" t="s">
        <v>8786</v>
      </c>
      <c r="O1533" s="4" t="s">
        <v>8783</v>
      </c>
      <c r="P1533" s="186">
        <f t="shared" si="141"/>
        <v>850000000</v>
      </c>
      <c r="Q1533" s="4" t="s">
        <v>2540</v>
      </c>
      <c r="R1533" s="4">
        <v>240</v>
      </c>
      <c r="S1533" s="4" t="s">
        <v>70</v>
      </c>
      <c r="T1533" s="4" t="s">
        <v>70</v>
      </c>
      <c r="U1533" s="140">
        <v>45353</v>
      </c>
      <c r="V1533" s="150" t="s">
        <v>1884</v>
      </c>
      <c r="W1533" s="4" t="s">
        <v>1954</v>
      </c>
      <c r="X1533" s="146" t="s">
        <v>70</v>
      </c>
      <c r="Y1533" s="140">
        <v>45371</v>
      </c>
      <c r="Z1533" s="4" t="s">
        <v>1885</v>
      </c>
      <c r="AA1533" s="4" t="s">
        <v>1886</v>
      </c>
      <c r="AB1533" s="141">
        <f t="shared" si="143"/>
        <v>850000000</v>
      </c>
      <c r="AC1533" s="142">
        <f t="shared" si="144"/>
        <v>0</v>
      </c>
      <c r="AD1533" s="4"/>
      <c r="AE1533" s="4" t="s">
        <v>2066</v>
      </c>
      <c r="AF1533" s="144" t="s">
        <v>8784</v>
      </c>
      <c r="AG1533" s="4"/>
      <c r="AH1533" s="4"/>
      <c r="AI1533" s="4"/>
      <c r="AJ1533" s="4"/>
      <c r="AK1533" s="4"/>
    </row>
    <row r="1534" spans="1:37">
      <c r="A1534" t="s">
        <v>6105</v>
      </c>
      <c r="B1534" s="145" t="s">
        <v>5175</v>
      </c>
      <c r="C1534" s="4" t="s">
        <v>1120</v>
      </c>
      <c r="D1534" s="4" t="s">
        <v>1990</v>
      </c>
      <c r="E1534" s="4"/>
      <c r="F1534" s="4" t="s">
        <v>1060</v>
      </c>
      <c r="G1534" s="4" t="s">
        <v>8787</v>
      </c>
      <c r="H1534" s="4" t="s">
        <v>1291</v>
      </c>
      <c r="I1534" s="4" t="s">
        <v>1292</v>
      </c>
      <c r="J1534" s="4"/>
      <c r="K1534" s="139">
        <v>5800000000</v>
      </c>
      <c r="L1534" s="150">
        <v>5800000000</v>
      </c>
      <c r="M1534" s="4" t="s">
        <v>3114</v>
      </c>
      <c r="N1534" s="4" t="s">
        <v>8788</v>
      </c>
      <c r="O1534" s="4" t="s">
        <v>8783</v>
      </c>
      <c r="P1534" s="186">
        <f t="shared" si="141"/>
        <v>5800000000</v>
      </c>
      <c r="Q1534" s="186">
        <f t="shared" ref="Q1534:Q1557" si="148">P1534-K1534</f>
        <v>0</v>
      </c>
      <c r="R1534" s="4" t="s">
        <v>2503</v>
      </c>
      <c r="S1534" s="4" t="s">
        <v>70</v>
      </c>
      <c r="T1534" s="4"/>
      <c r="U1534" s="140">
        <v>45353</v>
      </c>
      <c r="V1534" s="4" t="s">
        <v>1884</v>
      </c>
      <c r="W1534" s="4" t="s">
        <v>1954</v>
      </c>
      <c r="X1534" s="146" t="s">
        <v>70</v>
      </c>
      <c r="Y1534" s="140">
        <v>45364</v>
      </c>
      <c r="Z1534" s="4" t="s">
        <v>1885</v>
      </c>
      <c r="AA1534" s="4" t="s">
        <v>1886</v>
      </c>
      <c r="AB1534" s="141">
        <f t="shared" si="143"/>
        <v>5800000000</v>
      </c>
      <c r="AC1534" s="142">
        <f t="shared" si="144"/>
        <v>0</v>
      </c>
      <c r="AD1534" s="4"/>
      <c r="AE1534" s="4" t="s">
        <v>2037</v>
      </c>
      <c r="AF1534" s="252" t="s">
        <v>6108</v>
      </c>
      <c r="AG1534" s="4"/>
      <c r="AH1534" s="4"/>
      <c r="AI1534" s="4"/>
      <c r="AJ1534" s="4"/>
      <c r="AK1534" s="4"/>
    </row>
    <row r="1535" spans="1:37">
      <c r="A1535" t="s">
        <v>6105</v>
      </c>
      <c r="B1535" s="145" t="s">
        <v>5175</v>
      </c>
      <c r="C1535" s="4" t="s">
        <v>1120</v>
      </c>
      <c r="D1535" s="4" t="s">
        <v>1990</v>
      </c>
      <c r="E1535" s="4"/>
      <c r="F1535" s="4" t="s">
        <v>1060</v>
      </c>
      <c r="G1535" s="4" t="s">
        <v>8789</v>
      </c>
      <c r="H1535" s="4" t="s">
        <v>1291</v>
      </c>
      <c r="I1535" s="4" t="s">
        <v>1292</v>
      </c>
      <c r="J1535" s="4"/>
      <c r="K1535" s="139">
        <v>2400000000</v>
      </c>
      <c r="L1535" s="150">
        <v>2400000000</v>
      </c>
      <c r="M1535" s="4" t="s">
        <v>3114</v>
      </c>
      <c r="N1535" s="4" t="s">
        <v>8788</v>
      </c>
      <c r="O1535" s="4" t="s">
        <v>8783</v>
      </c>
      <c r="P1535" s="186">
        <f t="shared" si="141"/>
        <v>2400000000</v>
      </c>
      <c r="Q1535" s="186">
        <f t="shared" si="148"/>
        <v>0</v>
      </c>
      <c r="R1535" s="4" t="s">
        <v>2503</v>
      </c>
      <c r="S1535" s="4" t="s">
        <v>70</v>
      </c>
      <c r="T1535" s="4"/>
      <c r="U1535" s="140">
        <v>45353</v>
      </c>
      <c r="V1535" s="4" t="s">
        <v>1884</v>
      </c>
      <c r="W1535" s="4" t="s">
        <v>1954</v>
      </c>
      <c r="X1535" s="146" t="s">
        <v>70</v>
      </c>
      <c r="Y1535" s="140">
        <v>45364</v>
      </c>
      <c r="Z1535" s="4" t="s">
        <v>1885</v>
      </c>
      <c r="AA1535" s="4" t="s">
        <v>1886</v>
      </c>
      <c r="AB1535" s="141">
        <f t="shared" si="143"/>
        <v>2400000000</v>
      </c>
      <c r="AC1535" s="142">
        <f t="shared" si="144"/>
        <v>0</v>
      </c>
      <c r="AD1535" s="4"/>
      <c r="AE1535" s="4" t="s">
        <v>2037</v>
      </c>
      <c r="AF1535" s="252" t="s">
        <v>6108</v>
      </c>
      <c r="AG1535" s="4"/>
      <c r="AH1535" s="4"/>
      <c r="AI1535" s="4"/>
      <c r="AJ1535" s="4"/>
      <c r="AK1535" s="4"/>
    </row>
    <row r="1536" spans="1:37">
      <c r="A1536" t="s">
        <v>6105</v>
      </c>
      <c r="B1536" s="145" t="s">
        <v>5175</v>
      </c>
      <c r="C1536" s="4" t="s">
        <v>1120</v>
      </c>
      <c r="D1536" s="4" t="s">
        <v>1990</v>
      </c>
      <c r="E1536" s="4"/>
      <c r="F1536" s="4" t="s">
        <v>1060</v>
      </c>
      <c r="G1536" s="4" t="s">
        <v>8790</v>
      </c>
      <c r="H1536" s="4" t="s">
        <v>1291</v>
      </c>
      <c r="I1536" s="4" t="s">
        <v>1292</v>
      </c>
      <c r="J1536" s="4"/>
      <c r="K1536" s="139">
        <v>5700000000</v>
      </c>
      <c r="L1536" s="150">
        <v>5700000000</v>
      </c>
      <c r="M1536" s="4" t="s">
        <v>3114</v>
      </c>
      <c r="N1536" s="4" t="s">
        <v>8788</v>
      </c>
      <c r="O1536" s="4" t="s">
        <v>8783</v>
      </c>
      <c r="P1536" s="186">
        <f t="shared" si="141"/>
        <v>5700000000</v>
      </c>
      <c r="Q1536" s="186">
        <f t="shared" si="148"/>
        <v>0</v>
      </c>
      <c r="R1536" s="4" t="s">
        <v>2503</v>
      </c>
      <c r="S1536" s="4" t="s">
        <v>70</v>
      </c>
      <c r="T1536" s="4"/>
      <c r="U1536" s="140">
        <v>45353</v>
      </c>
      <c r="V1536" s="4" t="s">
        <v>1884</v>
      </c>
      <c r="W1536" s="4" t="s">
        <v>1954</v>
      </c>
      <c r="X1536" s="146" t="s">
        <v>70</v>
      </c>
      <c r="Y1536" s="140">
        <v>45364</v>
      </c>
      <c r="Z1536" s="4" t="s">
        <v>1885</v>
      </c>
      <c r="AA1536" s="4" t="s">
        <v>1886</v>
      </c>
      <c r="AB1536" s="141">
        <f t="shared" si="143"/>
        <v>5700000000</v>
      </c>
      <c r="AC1536" s="142">
        <f t="shared" si="144"/>
        <v>0</v>
      </c>
      <c r="AD1536" s="4"/>
      <c r="AE1536" s="4" t="s">
        <v>2037</v>
      </c>
      <c r="AF1536" s="252" t="s">
        <v>6108</v>
      </c>
      <c r="AG1536" s="4"/>
      <c r="AH1536" s="4"/>
      <c r="AI1536" s="4"/>
      <c r="AJ1536" s="4"/>
      <c r="AK1536" s="4"/>
    </row>
    <row r="1537" spans="1:37">
      <c r="A1537" t="s">
        <v>6105</v>
      </c>
      <c r="B1537" s="145" t="s">
        <v>5175</v>
      </c>
      <c r="C1537" s="4" t="s">
        <v>1120</v>
      </c>
      <c r="D1537" s="4" t="s">
        <v>1990</v>
      </c>
      <c r="E1537" s="4"/>
      <c r="F1537" s="4" t="s">
        <v>1060</v>
      </c>
      <c r="G1537" s="4" t="s">
        <v>8791</v>
      </c>
      <c r="H1537" s="4" t="s">
        <v>1291</v>
      </c>
      <c r="I1537" s="4" t="s">
        <v>1292</v>
      </c>
      <c r="J1537" s="4"/>
      <c r="K1537" s="139">
        <v>4000000000</v>
      </c>
      <c r="L1537" s="150">
        <v>4000000000</v>
      </c>
      <c r="M1537" s="4" t="s">
        <v>3114</v>
      </c>
      <c r="N1537" s="4" t="s">
        <v>8788</v>
      </c>
      <c r="O1537" s="4" t="s">
        <v>8783</v>
      </c>
      <c r="P1537" s="186">
        <f t="shared" si="141"/>
        <v>4000000000</v>
      </c>
      <c r="Q1537" s="186">
        <f t="shared" si="148"/>
        <v>0</v>
      </c>
      <c r="R1537" s="4" t="s">
        <v>2503</v>
      </c>
      <c r="S1537" s="4" t="s">
        <v>70</v>
      </c>
      <c r="T1537" s="4"/>
      <c r="U1537" s="140">
        <v>45353</v>
      </c>
      <c r="V1537" s="4" t="s">
        <v>1884</v>
      </c>
      <c r="W1537" s="4" t="s">
        <v>1954</v>
      </c>
      <c r="X1537" s="146" t="s">
        <v>70</v>
      </c>
      <c r="Y1537" s="140">
        <v>45364</v>
      </c>
      <c r="Z1537" s="4" t="s">
        <v>1885</v>
      </c>
      <c r="AA1537" s="4" t="s">
        <v>1886</v>
      </c>
      <c r="AB1537" s="141">
        <f t="shared" si="143"/>
        <v>4000000000</v>
      </c>
      <c r="AC1537" s="142">
        <f t="shared" si="144"/>
        <v>0</v>
      </c>
      <c r="AD1537" s="4"/>
      <c r="AE1537" s="4" t="s">
        <v>2037</v>
      </c>
      <c r="AF1537" s="252" t="s">
        <v>6108</v>
      </c>
      <c r="AG1537" s="4"/>
      <c r="AH1537" s="4"/>
      <c r="AI1537" s="4"/>
      <c r="AJ1537" s="4"/>
      <c r="AK1537" s="4"/>
    </row>
    <row r="1538" spans="1:37">
      <c r="A1538" t="s">
        <v>6105</v>
      </c>
      <c r="B1538" s="145" t="s">
        <v>5175</v>
      </c>
      <c r="C1538" s="4" t="s">
        <v>1120</v>
      </c>
      <c r="D1538" s="4" t="s">
        <v>1990</v>
      </c>
      <c r="E1538" s="4"/>
      <c r="F1538" s="4" t="s">
        <v>1060</v>
      </c>
      <c r="G1538" s="4" t="s">
        <v>8792</v>
      </c>
      <c r="H1538" s="4" t="s">
        <v>1291</v>
      </c>
      <c r="I1538" s="4" t="s">
        <v>1292</v>
      </c>
      <c r="J1538" s="4"/>
      <c r="K1538" s="139">
        <v>4300000000</v>
      </c>
      <c r="L1538" s="150">
        <v>4300000000</v>
      </c>
      <c r="M1538" s="4" t="s">
        <v>3114</v>
      </c>
      <c r="N1538" s="4" t="s">
        <v>8788</v>
      </c>
      <c r="O1538" s="4" t="s">
        <v>8783</v>
      </c>
      <c r="P1538" s="186">
        <f t="shared" si="141"/>
        <v>4300000000</v>
      </c>
      <c r="Q1538" s="186">
        <f t="shared" si="148"/>
        <v>0</v>
      </c>
      <c r="R1538" s="4" t="s">
        <v>2503</v>
      </c>
      <c r="S1538" s="4" t="s">
        <v>70</v>
      </c>
      <c r="T1538" s="4"/>
      <c r="U1538" s="140">
        <v>45353</v>
      </c>
      <c r="V1538" s="4" t="s">
        <v>1884</v>
      </c>
      <c r="W1538" s="4" t="s">
        <v>1954</v>
      </c>
      <c r="X1538" s="146" t="s">
        <v>70</v>
      </c>
      <c r="Y1538" s="140">
        <v>45364</v>
      </c>
      <c r="Z1538" s="4" t="s">
        <v>1885</v>
      </c>
      <c r="AA1538" s="4" t="s">
        <v>1886</v>
      </c>
      <c r="AB1538" s="141">
        <f t="shared" si="143"/>
        <v>4300000000</v>
      </c>
      <c r="AC1538" s="142">
        <f t="shared" si="144"/>
        <v>0</v>
      </c>
      <c r="AD1538" s="4"/>
      <c r="AE1538" s="4" t="s">
        <v>2037</v>
      </c>
      <c r="AF1538" s="252" t="s">
        <v>6108</v>
      </c>
      <c r="AG1538" s="4"/>
      <c r="AH1538" s="4"/>
      <c r="AI1538" s="4"/>
      <c r="AJ1538" s="4"/>
      <c r="AK1538" s="4"/>
    </row>
    <row r="1539" spans="1:37">
      <c r="A1539" t="s">
        <v>6105</v>
      </c>
      <c r="B1539" s="145" t="s">
        <v>5175</v>
      </c>
      <c r="C1539" s="4" t="s">
        <v>1120</v>
      </c>
      <c r="D1539" s="4" t="s">
        <v>1990</v>
      </c>
      <c r="E1539" s="4"/>
      <c r="F1539" s="4" t="s">
        <v>1060</v>
      </c>
      <c r="G1539" s="4" t="s">
        <v>8793</v>
      </c>
      <c r="H1539" s="4" t="s">
        <v>1291</v>
      </c>
      <c r="I1539" s="4" t="s">
        <v>1292</v>
      </c>
      <c r="J1539" s="4"/>
      <c r="K1539" s="139">
        <v>3400000000</v>
      </c>
      <c r="L1539" s="150">
        <v>3400000000</v>
      </c>
      <c r="M1539" s="4" t="s">
        <v>3114</v>
      </c>
      <c r="N1539" s="4" t="s">
        <v>8788</v>
      </c>
      <c r="O1539" s="4" t="s">
        <v>8783</v>
      </c>
      <c r="P1539" s="186">
        <f t="shared" si="141"/>
        <v>3400000000</v>
      </c>
      <c r="Q1539" s="186">
        <f t="shared" si="148"/>
        <v>0</v>
      </c>
      <c r="R1539" s="4" t="s">
        <v>2503</v>
      </c>
      <c r="S1539" s="4" t="s">
        <v>70</v>
      </c>
      <c r="T1539" s="4"/>
      <c r="U1539" s="140">
        <v>45353</v>
      </c>
      <c r="V1539" s="4" t="s">
        <v>1884</v>
      </c>
      <c r="W1539" s="4" t="s">
        <v>1954</v>
      </c>
      <c r="X1539" s="146" t="s">
        <v>70</v>
      </c>
      <c r="Y1539" s="140">
        <v>45364</v>
      </c>
      <c r="Z1539" s="4" t="s">
        <v>1885</v>
      </c>
      <c r="AA1539" s="4" t="s">
        <v>1886</v>
      </c>
      <c r="AB1539" s="141">
        <f t="shared" si="143"/>
        <v>3400000000</v>
      </c>
      <c r="AC1539" s="142">
        <f t="shared" si="144"/>
        <v>0</v>
      </c>
      <c r="AD1539" s="4"/>
      <c r="AE1539" s="4" t="s">
        <v>2037</v>
      </c>
      <c r="AF1539" s="252" t="s">
        <v>6108</v>
      </c>
      <c r="AG1539" s="4"/>
      <c r="AH1539" s="4"/>
      <c r="AI1539" s="4"/>
      <c r="AJ1539" s="4"/>
      <c r="AK1539" s="4"/>
    </row>
    <row r="1540" spans="1:37">
      <c r="A1540" t="s">
        <v>6105</v>
      </c>
      <c r="B1540" s="145" t="s">
        <v>5175</v>
      </c>
      <c r="C1540" s="4" t="s">
        <v>1120</v>
      </c>
      <c r="D1540" s="4" t="s">
        <v>1990</v>
      </c>
      <c r="E1540" s="4"/>
      <c r="F1540" s="4" t="s">
        <v>1060</v>
      </c>
      <c r="G1540" s="4" t="s">
        <v>8794</v>
      </c>
      <c r="H1540" s="4" t="s">
        <v>1291</v>
      </c>
      <c r="I1540" s="4" t="s">
        <v>1292</v>
      </c>
      <c r="J1540" s="4"/>
      <c r="K1540" s="139">
        <v>110000000</v>
      </c>
      <c r="L1540" s="150">
        <v>110000000</v>
      </c>
      <c r="M1540" s="4" t="s">
        <v>3114</v>
      </c>
      <c r="N1540" s="4" t="s">
        <v>8795</v>
      </c>
      <c r="O1540" s="4" t="s">
        <v>3116</v>
      </c>
      <c r="P1540" s="186">
        <f t="shared" ref="P1540:P1603" si="149">L1540</f>
        <v>110000000</v>
      </c>
      <c r="Q1540" s="186">
        <f t="shared" si="148"/>
        <v>0</v>
      </c>
      <c r="R1540" s="4" t="s">
        <v>2503</v>
      </c>
      <c r="S1540" s="4" t="s">
        <v>70</v>
      </c>
      <c r="T1540" s="4"/>
      <c r="U1540" s="140">
        <v>45353</v>
      </c>
      <c r="V1540" s="4" t="s">
        <v>1884</v>
      </c>
      <c r="W1540" s="4" t="s">
        <v>1954</v>
      </c>
      <c r="X1540" s="146" t="s">
        <v>70</v>
      </c>
      <c r="Y1540" s="140">
        <v>45364</v>
      </c>
      <c r="Z1540" s="4" t="s">
        <v>1885</v>
      </c>
      <c r="AA1540" s="4" t="s">
        <v>1886</v>
      </c>
      <c r="AB1540" s="141">
        <f t="shared" ref="AB1540:AB1592" si="150">L1540</f>
        <v>110000000</v>
      </c>
      <c r="AC1540" s="142">
        <f t="shared" ref="AC1540:AC1592" si="151">P1540-AB1540</f>
        <v>0</v>
      </c>
      <c r="AD1540" s="4"/>
      <c r="AE1540" s="4" t="s">
        <v>2037</v>
      </c>
      <c r="AF1540" s="252" t="s">
        <v>6108</v>
      </c>
      <c r="AG1540" s="4"/>
      <c r="AH1540" s="4"/>
      <c r="AI1540" s="4"/>
      <c r="AJ1540" s="4"/>
      <c r="AK1540" s="4"/>
    </row>
    <row r="1541" spans="1:37">
      <c r="A1541" t="s">
        <v>6105</v>
      </c>
      <c r="B1541" s="145" t="s">
        <v>5175</v>
      </c>
      <c r="C1541" s="4" t="s">
        <v>1120</v>
      </c>
      <c r="D1541" s="4" t="s">
        <v>1990</v>
      </c>
      <c r="E1541" s="4"/>
      <c r="F1541" s="4" t="s">
        <v>1060</v>
      </c>
      <c r="G1541" s="4" t="s">
        <v>8796</v>
      </c>
      <c r="H1541" s="4" t="s">
        <v>1291</v>
      </c>
      <c r="I1541" s="4" t="s">
        <v>1292</v>
      </c>
      <c r="J1541" s="4"/>
      <c r="K1541" s="139">
        <v>200000000</v>
      </c>
      <c r="L1541" s="150">
        <v>200000000</v>
      </c>
      <c r="M1541" s="4" t="s">
        <v>3114</v>
      </c>
      <c r="N1541" s="4" t="s">
        <v>8797</v>
      </c>
      <c r="O1541" s="4" t="s">
        <v>3116</v>
      </c>
      <c r="P1541" s="186">
        <f t="shared" si="149"/>
        <v>200000000</v>
      </c>
      <c r="Q1541" s="186">
        <f t="shared" si="148"/>
        <v>0</v>
      </c>
      <c r="R1541" s="4" t="s">
        <v>2503</v>
      </c>
      <c r="S1541" s="4" t="s">
        <v>70</v>
      </c>
      <c r="T1541" s="4"/>
      <c r="U1541" s="140">
        <v>45353</v>
      </c>
      <c r="V1541" s="4" t="s">
        <v>1884</v>
      </c>
      <c r="W1541" s="4" t="s">
        <v>1954</v>
      </c>
      <c r="X1541" s="146" t="s">
        <v>70</v>
      </c>
      <c r="Y1541" s="140">
        <v>45364</v>
      </c>
      <c r="Z1541" s="4" t="s">
        <v>1885</v>
      </c>
      <c r="AA1541" s="4" t="s">
        <v>1886</v>
      </c>
      <c r="AB1541" s="141">
        <f t="shared" si="150"/>
        <v>200000000</v>
      </c>
      <c r="AC1541" s="142">
        <f t="shared" si="151"/>
        <v>0</v>
      </c>
      <c r="AD1541" s="4"/>
      <c r="AE1541" s="4" t="s">
        <v>2037</v>
      </c>
      <c r="AF1541" s="252" t="s">
        <v>6108</v>
      </c>
      <c r="AG1541" s="4"/>
      <c r="AH1541" s="4"/>
      <c r="AI1541" s="4"/>
      <c r="AJ1541" s="4"/>
      <c r="AK1541" s="4"/>
    </row>
    <row r="1542" spans="1:37">
      <c r="A1542" t="s">
        <v>6105</v>
      </c>
      <c r="B1542" s="145" t="s">
        <v>5175</v>
      </c>
      <c r="C1542" s="4" t="s">
        <v>1120</v>
      </c>
      <c r="D1542" s="4" t="s">
        <v>1990</v>
      </c>
      <c r="E1542" s="4"/>
      <c r="F1542" s="4" t="s">
        <v>1060</v>
      </c>
      <c r="G1542" s="4" t="s">
        <v>8798</v>
      </c>
      <c r="H1542" s="4" t="s">
        <v>1291</v>
      </c>
      <c r="I1542" s="4" t="s">
        <v>1292</v>
      </c>
      <c r="J1542" s="4"/>
      <c r="K1542" s="139">
        <v>1000000000</v>
      </c>
      <c r="L1542" s="150">
        <v>1000000000</v>
      </c>
      <c r="M1542" s="4" t="s">
        <v>3114</v>
      </c>
      <c r="N1542" s="4" t="s">
        <v>8799</v>
      </c>
      <c r="O1542" s="4" t="s">
        <v>8800</v>
      </c>
      <c r="P1542" s="186">
        <f t="shared" si="149"/>
        <v>1000000000</v>
      </c>
      <c r="Q1542" s="186">
        <f t="shared" si="148"/>
        <v>0</v>
      </c>
      <c r="R1542" s="4" t="s">
        <v>2503</v>
      </c>
      <c r="S1542" s="4" t="s">
        <v>70</v>
      </c>
      <c r="T1542" s="4"/>
      <c r="U1542" s="140">
        <v>45353</v>
      </c>
      <c r="V1542" s="4" t="s">
        <v>1884</v>
      </c>
      <c r="W1542" s="4" t="s">
        <v>1954</v>
      </c>
      <c r="X1542" s="146" t="s">
        <v>70</v>
      </c>
      <c r="Y1542" s="140">
        <v>45364</v>
      </c>
      <c r="Z1542" s="4" t="s">
        <v>1885</v>
      </c>
      <c r="AA1542" s="4" t="s">
        <v>1886</v>
      </c>
      <c r="AB1542" s="141">
        <f t="shared" si="150"/>
        <v>1000000000</v>
      </c>
      <c r="AC1542" s="142">
        <f t="shared" si="151"/>
        <v>0</v>
      </c>
      <c r="AD1542" s="4"/>
      <c r="AE1542" s="4" t="s">
        <v>2037</v>
      </c>
      <c r="AF1542" s="252" t="s">
        <v>6108</v>
      </c>
      <c r="AG1542" s="4"/>
      <c r="AH1542" s="4"/>
      <c r="AI1542" s="4"/>
      <c r="AJ1542" s="4"/>
      <c r="AK1542" s="4"/>
    </row>
    <row r="1543" spans="1:37">
      <c r="A1543" t="s">
        <v>6105</v>
      </c>
      <c r="B1543" s="145" t="s">
        <v>5175</v>
      </c>
      <c r="C1543" s="4" t="s">
        <v>1120</v>
      </c>
      <c r="D1543" s="4" t="s">
        <v>1990</v>
      </c>
      <c r="E1543" s="4"/>
      <c r="F1543" s="4" t="s">
        <v>1060</v>
      </c>
      <c r="G1543" s="4" t="s">
        <v>8801</v>
      </c>
      <c r="H1543" s="4" t="s">
        <v>1291</v>
      </c>
      <c r="I1543" s="4" t="s">
        <v>1292</v>
      </c>
      <c r="J1543" s="4"/>
      <c r="K1543" s="139">
        <v>1000000000</v>
      </c>
      <c r="L1543" s="150">
        <v>1000000000</v>
      </c>
      <c r="M1543" s="4" t="s">
        <v>3114</v>
      </c>
      <c r="N1543" s="4" t="s">
        <v>8799</v>
      </c>
      <c r="O1543" s="4" t="s">
        <v>8800</v>
      </c>
      <c r="P1543" s="186">
        <f t="shared" si="149"/>
        <v>1000000000</v>
      </c>
      <c r="Q1543" s="186">
        <f t="shared" si="148"/>
        <v>0</v>
      </c>
      <c r="R1543" s="4" t="s">
        <v>2503</v>
      </c>
      <c r="S1543" s="4" t="s">
        <v>70</v>
      </c>
      <c r="T1543" s="4"/>
      <c r="U1543" s="140">
        <v>45353</v>
      </c>
      <c r="V1543" s="4" t="s">
        <v>1884</v>
      </c>
      <c r="W1543" s="4" t="s">
        <v>1954</v>
      </c>
      <c r="X1543" s="146" t="s">
        <v>70</v>
      </c>
      <c r="Y1543" s="140">
        <v>45364</v>
      </c>
      <c r="Z1543" s="4" t="s">
        <v>1885</v>
      </c>
      <c r="AA1543" s="4" t="s">
        <v>1886</v>
      </c>
      <c r="AB1543" s="141">
        <f t="shared" si="150"/>
        <v>1000000000</v>
      </c>
      <c r="AC1543" s="142">
        <f t="shared" si="151"/>
        <v>0</v>
      </c>
      <c r="AD1543" s="4"/>
      <c r="AE1543" s="4" t="s">
        <v>2037</v>
      </c>
      <c r="AF1543" s="252" t="s">
        <v>6108</v>
      </c>
      <c r="AG1543" s="4"/>
      <c r="AH1543" s="4"/>
      <c r="AI1543" s="4"/>
      <c r="AJ1543" s="4"/>
      <c r="AK1543" s="4"/>
    </row>
    <row r="1544" spans="1:37">
      <c r="A1544" t="s">
        <v>6105</v>
      </c>
      <c r="B1544" s="145" t="s">
        <v>5175</v>
      </c>
      <c r="C1544" s="4" t="s">
        <v>1120</v>
      </c>
      <c r="D1544" s="4" t="s">
        <v>1990</v>
      </c>
      <c r="E1544" s="4"/>
      <c r="F1544" s="4" t="s">
        <v>1060</v>
      </c>
      <c r="G1544" s="4" t="s">
        <v>8802</v>
      </c>
      <c r="H1544" s="4" t="s">
        <v>1291</v>
      </c>
      <c r="I1544" s="4" t="s">
        <v>1292</v>
      </c>
      <c r="J1544" s="4"/>
      <c r="K1544" s="139">
        <v>4600000000</v>
      </c>
      <c r="L1544" s="150">
        <v>4600000000</v>
      </c>
      <c r="M1544" s="4" t="s">
        <v>3114</v>
      </c>
      <c r="N1544" s="4" t="s">
        <v>5137</v>
      </c>
      <c r="O1544" s="4" t="s">
        <v>8803</v>
      </c>
      <c r="P1544" s="186">
        <f t="shared" si="149"/>
        <v>4600000000</v>
      </c>
      <c r="Q1544" s="186">
        <f t="shared" si="148"/>
        <v>0</v>
      </c>
      <c r="R1544" s="4" t="s">
        <v>2503</v>
      </c>
      <c r="S1544" s="4" t="s">
        <v>70</v>
      </c>
      <c r="T1544" s="4"/>
      <c r="U1544" s="140">
        <v>45353</v>
      </c>
      <c r="V1544" s="4" t="s">
        <v>1884</v>
      </c>
      <c r="W1544" s="4" t="s">
        <v>1954</v>
      </c>
      <c r="X1544" s="146" t="s">
        <v>70</v>
      </c>
      <c r="Y1544" s="140">
        <v>45364</v>
      </c>
      <c r="Z1544" s="4" t="s">
        <v>1885</v>
      </c>
      <c r="AA1544" s="4" t="s">
        <v>1886</v>
      </c>
      <c r="AB1544" s="141">
        <f t="shared" si="150"/>
        <v>4600000000</v>
      </c>
      <c r="AC1544" s="142">
        <f t="shared" si="151"/>
        <v>0</v>
      </c>
      <c r="AD1544" s="4"/>
      <c r="AE1544" s="4" t="s">
        <v>2037</v>
      </c>
      <c r="AF1544" s="252" t="s">
        <v>6108</v>
      </c>
      <c r="AG1544" s="4"/>
      <c r="AH1544" s="4"/>
      <c r="AI1544" s="4"/>
      <c r="AJ1544" s="4"/>
      <c r="AK1544" s="4"/>
    </row>
    <row r="1545" spans="1:37">
      <c r="A1545" t="s">
        <v>6105</v>
      </c>
      <c r="B1545" s="145" t="s">
        <v>5175</v>
      </c>
      <c r="C1545" s="4" t="s">
        <v>1120</v>
      </c>
      <c r="D1545" s="4" t="s">
        <v>1990</v>
      </c>
      <c r="E1545" s="4"/>
      <c r="F1545" s="4" t="s">
        <v>1060</v>
      </c>
      <c r="G1545" s="4" t="s">
        <v>8804</v>
      </c>
      <c r="H1545" s="4" t="s">
        <v>1291</v>
      </c>
      <c r="I1545" s="4" t="s">
        <v>1292</v>
      </c>
      <c r="J1545" s="4"/>
      <c r="K1545" s="139">
        <v>7400000000</v>
      </c>
      <c r="L1545" s="150">
        <v>7400000000</v>
      </c>
      <c r="M1545" s="4" t="s">
        <v>3114</v>
      </c>
      <c r="N1545" s="4" t="s">
        <v>5098</v>
      </c>
      <c r="O1545" s="4" t="s">
        <v>8805</v>
      </c>
      <c r="P1545" s="186">
        <f t="shared" si="149"/>
        <v>7400000000</v>
      </c>
      <c r="Q1545" s="186">
        <f t="shared" si="148"/>
        <v>0</v>
      </c>
      <c r="R1545" s="4" t="s">
        <v>2503</v>
      </c>
      <c r="S1545" s="4" t="s">
        <v>70</v>
      </c>
      <c r="T1545" s="4"/>
      <c r="U1545" s="140">
        <v>45353</v>
      </c>
      <c r="V1545" s="4" t="s">
        <v>1884</v>
      </c>
      <c r="W1545" s="4" t="s">
        <v>1954</v>
      </c>
      <c r="X1545" s="146" t="s">
        <v>70</v>
      </c>
      <c r="Y1545" s="140">
        <v>45364</v>
      </c>
      <c r="Z1545" s="4" t="s">
        <v>1885</v>
      </c>
      <c r="AA1545" s="4" t="s">
        <v>1886</v>
      </c>
      <c r="AB1545" s="141">
        <f t="shared" si="150"/>
        <v>7400000000</v>
      </c>
      <c r="AC1545" s="142">
        <f t="shared" si="151"/>
        <v>0</v>
      </c>
      <c r="AD1545" s="4"/>
      <c r="AE1545" s="4" t="s">
        <v>2037</v>
      </c>
      <c r="AF1545" s="252" t="s">
        <v>6108</v>
      </c>
      <c r="AG1545" s="4"/>
      <c r="AH1545" s="4"/>
      <c r="AI1545" s="4"/>
      <c r="AJ1545" s="4"/>
      <c r="AK1545" s="4"/>
    </row>
    <row r="1546" spans="1:37">
      <c r="A1546" t="s">
        <v>6105</v>
      </c>
      <c r="B1546" s="145" t="s">
        <v>5175</v>
      </c>
      <c r="C1546" s="4" t="s">
        <v>1120</v>
      </c>
      <c r="D1546" s="4" t="s">
        <v>1990</v>
      </c>
      <c r="E1546" s="4"/>
      <c r="F1546" s="4" t="s">
        <v>1060</v>
      </c>
      <c r="G1546" s="4" t="s">
        <v>8806</v>
      </c>
      <c r="H1546" s="4" t="s">
        <v>1291</v>
      </c>
      <c r="I1546" s="4" t="s">
        <v>1292</v>
      </c>
      <c r="J1546" s="4"/>
      <c r="K1546" s="139">
        <v>5800000000</v>
      </c>
      <c r="L1546" s="150">
        <v>5800000000</v>
      </c>
      <c r="M1546" s="4" t="s">
        <v>3114</v>
      </c>
      <c r="N1546" s="4" t="s">
        <v>5098</v>
      </c>
      <c r="O1546" s="4" t="s">
        <v>8805</v>
      </c>
      <c r="P1546" s="186">
        <f t="shared" si="149"/>
        <v>5800000000</v>
      </c>
      <c r="Q1546" s="186">
        <f t="shared" si="148"/>
        <v>0</v>
      </c>
      <c r="R1546" s="4" t="s">
        <v>2503</v>
      </c>
      <c r="S1546" s="4" t="s">
        <v>70</v>
      </c>
      <c r="T1546" s="4"/>
      <c r="U1546" s="140">
        <v>45353</v>
      </c>
      <c r="V1546" s="4" t="s">
        <v>1884</v>
      </c>
      <c r="W1546" s="4" t="s">
        <v>1954</v>
      </c>
      <c r="X1546" s="146" t="s">
        <v>70</v>
      </c>
      <c r="Y1546" s="140">
        <v>45364</v>
      </c>
      <c r="Z1546" s="4" t="s">
        <v>1885</v>
      </c>
      <c r="AA1546" s="4" t="s">
        <v>1886</v>
      </c>
      <c r="AB1546" s="141">
        <f t="shared" si="150"/>
        <v>5800000000</v>
      </c>
      <c r="AC1546" s="142">
        <f t="shared" si="151"/>
        <v>0</v>
      </c>
      <c r="AD1546" s="4"/>
      <c r="AE1546" s="4" t="s">
        <v>2037</v>
      </c>
      <c r="AF1546" s="252" t="s">
        <v>6108</v>
      </c>
      <c r="AG1546" s="4"/>
      <c r="AH1546" s="4"/>
      <c r="AI1546" s="4"/>
      <c r="AJ1546" s="4"/>
      <c r="AK1546" s="4"/>
    </row>
    <row r="1547" spans="1:37">
      <c r="A1547" t="s">
        <v>6105</v>
      </c>
      <c r="B1547" s="145" t="s">
        <v>5175</v>
      </c>
      <c r="C1547" s="4" t="s">
        <v>1120</v>
      </c>
      <c r="D1547" s="4" t="s">
        <v>1990</v>
      </c>
      <c r="E1547" s="4"/>
      <c r="F1547" s="4" t="s">
        <v>1060</v>
      </c>
      <c r="G1547" s="4" t="s">
        <v>8807</v>
      </c>
      <c r="H1547" s="4" t="s">
        <v>1291</v>
      </c>
      <c r="I1547" s="4" t="s">
        <v>1292</v>
      </c>
      <c r="J1547" s="4"/>
      <c r="K1547" s="139">
        <v>3600000000</v>
      </c>
      <c r="L1547" s="150">
        <v>3600000000</v>
      </c>
      <c r="M1547" s="4" t="s">
        <v>3114</v>
      </c>
      <c r="N1547" s="4" t="s">
        <v>5098</v>
      </c>
      <c r="O1547" s="4" t="s">
        <v>5125</v>
      </c>
      <c r="P1547" s="186">
        <f t="shared" si="149"/>
        <v>3600000000</v>
      </c>
      <c r="Q1547" s="186">
        <f t="shared" si="148"/>
        <v>0</v>
      </c>
      <c r="R1547" s="4" t="s">
        <v>2503</v>
      </c>
      <c r="S1547" s="4" t="s">
        <v>70</v>
      </c>
      <c r="T1547" s="4"/>
      <c r="U1547" s="140">
        <v>45353</v>
      </c>
      <c r="V1547" s="4" t="s">
        <v>1884</v>
      </c>
      <c r="W1547" s="4" t="s">
        <v>1954</v>
      </c>
      <c r="X1547" s="146" t="s">
        <v>70</v>
      </c>
      <c r="Y1547" s="140">
        <v>45364</v>
      </c>
      <c r="Z1547" s="4" t="s">
        <v>1885</v>
      </c>
      <c r="AA1547" s="4" t="s">
        <v>1886</v>
      </c>
      <c r="AB1547" s="141">
        <f t="shared" si="150"/>
        <v>3600000000</v>
      </c>
      <c r="AC1547" s="142">
        <f t="shared" si="151"/>
        <v>0</v>
      </c>
      <c r="AD1547" s="4"/>
      <c r="AE1547" s="4" t="s">
        <v>2037</v>
      </c>
      <c r="AF1547" s="252" t="s">
        <v>6108</v>
      </c>
      <c r="AG1547" s="4"/>
      <c r="AH1547" s="4"/>
      <c r="AI1547" s="4"/>
      <c r="AJ1547" s="4"/>
      <c r="AK1547" s="4"/>
    </row>
    <row r="1548" spans="1:37">
      <c r="A1548" t="s">
        <v>6105</v>
      </c>
      <c r="B1548" s="145" t="s">
        <v>5175</v>
      </c>
      <c r="C1548" s="4" t="s">
        <v>1120</v>
      </c>
      <c r="D1548" s="4" t="s">
        <v>1990</v>
      </c>
      <c r="E1548" s="4"/>
      <c r="F1548" s="4" t="s">
        <v>1060</v>
      </c>
      <c r="G1548" s="4" t="s">
        <v>8808</v>
      </c>
      <c r="H1548" s="4" t="s">
        <v>1291</v>
      </c>
      <c r="I1548" s="4" t="s">
        <v>1292</v>
      </c>
      <c r="J1548" s="4"/>
      <c r="K1548" s="139">
        <v>3100000000</v>
      </c>
      <c r="L1548" s="150">
        <v>3100000000</v>
      </c>
      <c r="M1548" s="4" t="s">
        <v>3114</v>
      </c>
      <c r="N1548" s="4" t="s">
        <v>5098</v>
      </c>
      <c r="O1548" s="4" t="s">
        <v>8809</v>
      </c>
      <c r="P1548" s="186">
        <f t="shared" si="149"/>
        <v>3100000000</v>
      </c>
      <c r="Q1548" s="186">
        <f t="shared" si="148"/>
        <v>0</v>
      </c>
      <c r="R1548" s="4" t="s">
        <v>2503</v>
      </c>
      <c r="S1548" s="4" t="s">
        <v>70</v>
      </c>
      <c r="T1548" s="4"/>
      <c r="U1548" s="140">
        <v>45353</v>
      </c>
      <c r="V1548" s="4" t="s">
        <v>1884</v>
      </c>
      <c r="W1548" s="4" t="s">
        <v>1954</v>
      </c>
      <c r="X1548" s="146" t="s">
        <v>70</v>
      </c>
      <c r="Y1548" s="140">
        <v>45364</v>
      </c>
      <c r="Z1548" s="4" t="s">
        <v>1885</v>
      </c>
      <c r="AA1548" s="4" t="s">
        <v>1886</v>
      </c>
      <c r="AB1548" s="141">
        <f t="shared" si="150"/>
        <v>3100000000</v>
      </c>
      <c r="AC1548" s="142">
        <f t="shared" si="151"/>
        <v>0</v>
      </c>
      <c r="AD1548" s="4"/>
      <c r="AE1548" s="4" t="s">
        <v>2037</v>
      </c>
      <c r="AF1548" s="252" t="s">
        <v>6108</v>
      </c>
      <c r="AG1548" s="4"/>
      <c r="AH1548" s="4"/>
      <c r="AI1548" s="4"/>
      <c r="AJ1548" s="4"/>
      <c r="AK1548" s="4"/>
    </row>
    <row r="1549" spans="1:37">
      <c r="A1549" t="s">
        <v>6105</v>
      </c>
      <c r="B1549" s="145" t="s">
        <v>5175</v>
      </c>
      <c r="C1549" s="4" t="s">
        <v>1120</v>
      </c>
      <c r="D1549" s="4" t="s">
        <v>1990</v>
      </c>
      <c r="E1549" s="4"/>
      <c r="F1549" s="4" t="s">
        <v>1060</v>
      </c>
      <c r="G1549" s="4" t="s">
        <v>8810</v>
      </c>
      <c r="H1549" s="4" t="s">
        <v>1291</v>
      </c>
      <c r="I1549" s="4" t="s">
        <v>1292</v>
      </c>
      <c r="J1549" s="4"/>
      <c r="K1549" s="139">
        <v>3000000000</v>
      </c>
      <c r="L1549" s="150">
        <v>3000000000</v>
      </c>
      <c r="M1549" s="4" t="s">
        <v>3114</v>
      </c>
      <c r="N1549" s="4" t="s">
        <v>8811</v>
      </c>
      <c r="O1549" s="4" t="s">
        <v>8805</v>
      </c>
      <c r="P1549" s="186">
        <f t="shared" si="149"/>
        <v>3000000000</v>
      </c>
      <c r="Q1549" s="186">
        <f t="shared" si="148"/>
        <v>0</v>
      </c>
      <c r="R1549" s="4" t="s">
        <v>2503</v>
      </c>
      <c r="S1549" s="4" t="s">
        <v>70</v>
      </c>
      <c r="T1549" s="4"/>
      <c r="U1549" s="140">
        <v>45353</v>
      </c>
      <c r="V1549" s="4" t="s">
        <v>1884</v>
      </c>
      <c r="W1549" s="4" t="s">
        <v>1954</v>
      </c>
      <c r="X1549" s="146" t="s">
        <v>70</v>
      </c>
      <c r="Y1549" s="140">
        <v>45364</v>
      </c>
      <c r="Z1549" s="4" t="s">
        <v>1885</v>
      </c>
      <c r="AA1549" s="4" t="s">
        <v>1886</v>
      </c>
      <c r="AB1549" s="141">
        <f t="shared" si="150"/>
        <v>3000000000</v>
      </c>
      <c r="AC1549" s="142">
        <f t="shared" si="151"/>
        <v>0</v>
      </c>
      <c r="AD1549" s="4"/>
      <c r="AE1549" s="4" t="s">
        <v>2037</v>
      </c>
      <c r="AF1549" s="252" t="s">
        <v>6108</v>
      </c>
      <c r="AG1549" s="4"/>
      <c r="AH1549" s="4"/>
      <c r="AI1549" s="4"/>
      <c r="AJ1549" s="4"/>
      <c r="AK1549" s="4"/>
    </row>
    <row r="1550" spans="1:37">
      <c r="A1550" t="s">
        <v>6105</v>
      </c>
      <c r="B1550" s="145" t="s">
        <v>5175</v>
      </c>
      <c r="C1550" s="4" t="s">
        <v>1120</v>
      </c>
      <c r="D1550" s="4" t="s">
        <v>1990</v>
      </c>
      <c r="E1550" s="4"/>
      <c r="F1550" s="4" t="s">
        <v>1060</v>
      </c>
      <c r="G1550" s="4" t="s">
        <v>8812</v>
      </c>
      <c r="H1550" s="4" t="s">
        <v>1291</v>
      </c>
      <c r="I1550" s="4" t="s">
        <v>1292</v>
      </c>
      <c r="J1550" s="4"/>
      <c r="K1550" s="139">
        <v>2000000000</v>
      </c>
      <c r="L1550" s="150">
        <v>2000000000</v>
      </c>
      <c r="M1550" s="4" t="s">
        <v>3114</v>
      </c>
      <c r="N1550" s="4" t="s">
        <v>8811</v>
      </c>
      <c r="O1550" s="4" t="s">
        <v>8800</v>
      </c>
      <c r="P1550" s="186">
        <f t="shared" si="149"/>
        <v>2000000000</v>
      </c>
      <c r="Q1550" s="186">
        <f t="shared" si="148"/>
        <v>0</v>
      </c>
      <c r="R1550" s="4" t="s">
        <v>2503</v>
      </c>
      <c r="S1550" s="4" t="s">
        <v>70</v>
      </c>
      <c r="T1550" s="4"/>
      <c r="U1550" s="140">
        <v>45353</v>
      </c>
      <c r="V1550" s="4" t="s">
        <v>1884</v>
      </c>
      <c r="W1550" s="4" t="s">
        <v>1954</v>
      </c>
      <c r="X1550" s="146" t="s">
        <v>70</v>
      </c>
      <c r="Y1550" s="140">
        <v>45364</v>
      </c>
      <c r="Z1550" s="4" t="s">
        <v>1885</v>
      </c>
      <c r="AA1550" s="4" t="s">
        <v>1886</v>
      </c>
      <c r="AB1550" s="141">
        <f t="shared" si="150"/>
        <v>2000000000</v>
      </c>
      <c r="AC1550" s="142">
        <f t="shared" si="151"/>
        <v>0</v>
      </c>
      <c r="AD1550" s="4"/>
      <c r="AE1550" s="4" t="s">
        <v>2037</v>
      </c>
      <c r="AF1550" s="252" t="s">
        <v>6108</v>
      </c>
      <c r="AG1550" s="4"/>
      <c r="AH1550" s="4"/>
      <c r="AI1550" s="4"/>
      <c r="AJ1550" s="4"/>
      <c r="AK1550" s="4"/>
    </row>
    <row r="1551" spans="1:37">
      <c r="A1551" t="s">
        <v>6105</v>
      </c>
      <c r="B1551" s="145" t="s">
        <v>5175</v>
      </c>
      <c r="C1551" s="4" t="s">
        <v>1120</v>
      </c>
      <c r="D1551" s="4" t="s">
        <v>1990</v>
      </c>
      <c r="E1551" s="4"/>
      <c r="F1551" s="4" t="s">
        <v>1060</v>
      </c>
      <c r="G1551" s="4" t="s">
        <v>8813</v>
      </c>
      <c r="H1551" s="4" t="s">
        <v>1291</v>
      </c>
      <c r="I1551" s="4" t="s">
        <v>1292</v>
      </c>
      <c r="J1551" s="4"/>
      <c r="K1551" s="139">
        <v>1500000000</v>
      </c>
      <c r="L1551" s="150">
        <v>1500000000</v>
      </c>
      <c r="M1551" s="4" t="s">
        <v>3114</v>
      </c>
      <c r="N1551" s="4" t="s">
        <v>8811</v>
      </c>
      <c r="O1551" s="4" t="s">
        <v>8800</v>
      </c>
      <c r="P1551" s="186">
        <f t="shared" si="149"/>
        <v>1500000000</v>
      </c>
      <c r="Q1551" s="186">
        <f t="shared" si="148"/>
        <v>0</v>
      </c>
      <c r="R1551" s="4" t="s">
        <v>2503</v>
      </c>
      <c r="S1551" s="4" t="s">
        <v>70</v>
      </c>
      <c r="T1551" s="4"/>
      <c r="U1551" s="140">
        <v>45353</v>
      </c>
      <c r="V1551" s="4" t="s">
        <v>1884</v>
      </c>
      <c r="W1551" s="4" t="s">
        <v>1954</v>
      </c>
      <c r="X1551" s="146" t="s">
        <v>70</v>
      </c>
      <c r="Y1551" s="140">
        <v>45364</v>
      </c>
      <c r="Z1551" s="4" t="s">
        <v>1885</v>
      </c>
      <c r="AA1551" s="4" t="s">
        <v>1886</v>
      </c>
      <c r="AB1551" s="141">
        <f t="shared" si="150"/>
        <v>1500000000</v>
      </c>
      <c r="AC1551" s="142">
        <f t="shared" si="151"/>
        <v>0</v>
      </c>
      <c r="AD1551" s="4"/>
      <c r="AE1551" s="4" t="s">
        <v>2037</v>
      </c>
      <c r="AF1551" s="252" t="s">
        <v>6108</v>
      </c>
      <c r="AG1551" s="4"/>
      <c r="AH1551" s="4"/>
      <c r="AI1551" s="4"/>
      <c r="AJ1551" s="4"/>
      <c r="AK1551" s="4"/>
    </row>
    <row r="1552" spans="1:37">
      <c r="A1552" t="s">
        <v>6105</v>
      </c>
      <c r="B1552" s="145" t="s">
        <v>5175</v>
      </c>
      <c r="C1552" s="4" t="s">
        <v>1120</v>
      </c>
      <c r="D1552" s="4" t="s">
        <v>1990</v>
      </c>
      <c r="E1552" s="4"/>
      <c r="F1552" s="4" t="s">
        <v>1060</v>
      </c>
      <c r="G1552" s="4" t="s">
        <v>8814</v>
      </c>
      <c r="H1552" s="4" t="s">
        <v>1291</v>
      </c>
      <c r="I1552" s="4" t="s">
        <v>1292</v>
      </c>
      <c r="J1552" s="4"/>
      <c r="K1552" s="139">
        <v>2200000000</v>
      </c>
      <c r="L1552" s="150">
        <v>2200000000</v>
      </c>
      <c r="M1552" s="4" t="s">
        <v>3114</v>
      </c>
      <c r="N1552" s="4" t="s">
        <v>8811</v>
      </c>
      <c r="O1552" s="4" t="s">
        <v>8805</v>
      </c>
      <c r="P1552" s="186">
        <f t="shared" si="149"/>
        <v>2200000000</v>
      </c>
      <c r="Q1552" s="186">
        <f t="shared" si="148"/>
        <v>0</v>
      </c>
      <c r="R1552" s="4" t="s">
        <v>2503</v>
      </c>
      <c r="S1552" s="4" t="s">
        <v>70</v>
      </c>
      <c r="T1552" s="4"/>
      <c r="U1552" s="140">
        <v>45353</v>
      </c>
      <c r="V1552" s="4" t="s">
        <v>1884</v>
      </c>
      <c r="W1552" s="4" t="s">
        <v>1954</v>
      </c>
      <c r="X1552" s="146" t="s">
        <v>70</v>
      </c>
      <c r="Y1552" s="140">
        <v>45364</v>
      </c>
      <c r="Z1552" s="4" t="s">
        <v>1885</v>
      </c>
      <c r="AA1552" s="4" t="s">
        <v>1886</v>
      </c>
      <c r="AB1552" s="141">
        <f t="shared" si="150"/>
        <v>2200000000</v>
      </c>
      <c r="AC1552" s="142">
        <f t="shared" si="151"/>
        <v>0</v>
      </c>
      <c r="AD1552" s="4"/>
      <c r="AE1552" s="4" t="s">
        <v>2037</v>
      </c>
      <c r="AF1552" s="252" t="s">
        <v>6108</v>
      </c>
      <c r="AG1552" s="4"/>
      <c r="AH1552" s="4"/>
      <c r="AI1552" s="4"/>
      <c r="AJ1552" s="4"/>
      <c r="AK1552" s="4"/>
    </row>
    <row r="1553" spans="1:38">
      <c r="A1553" t="s">
        <v>6105</v>
      </c>
      <c r="B1553" s="145" t="s">
        <v>5175</v>
      </c>
      <c r="C1553" s="4" t="s">
        <v>1120</v>
      </c>
      <c r="D1553" s="4" t="s">
        <v>1990</v>
      </c>
      <c r="E1553" s="4"/>
      <c r="F1553" s="4" t="s">
        <v>1060</v>
      </c>
      <c r="G1553" s="4" t="s">
        <v>8815</v>
      </c>
      <c r="H1553" s="4" t="s">
        <v>1291</v>
      </c>
      <c r="I1553" s="4" t="s">
        <v>1292</v>
      </c>
      <c r="J1553" s="4"/>
      <c r="K1553" s="139">
        <v>2700000000</v>
      </c>
      <c r="L1553" s="150">
        <v>2700000000</v>
      </c>
      <c r="M1553" s="4" t="s">
        <v>3114</v>
      </c>
      <c r="N1553" s="4" t="s">
        <v>8811</v>
      </c>
      <c r="O1553" s="4" t="s">
        <v>8805</v>
      </c>
      <c r="P1553" s="186">
        <f t="shared" si="149"/>
        <v>2700000000</v>
      </c>
      <c r="Q1553" s="186">
        <f t="shared" si="148"/>
        <v>0</v>
      </c>
      <c r="R1553" s="4" t="s">
        <v>2503</v>
      </c>
      <c r="S1553" s="4" t="s">
        <v>70</v>
      </c>
      <c r="T1553" s="4"/>
      <c r="U1553" s="140">
        <v>45353</v>
      </c>
      <c r="V1553" s="4" t="s">
        <v>1884</v>
      </c>
      <c r="W1553" s="4" t="s">
        <v>1954</v>
      </c>
      <c r="X1553" s="146" t="s">
        <v>70</v>
      </c>
      <c r="Y1553" s="140">
        <v>45364</v>
      </c>
      <c r="Z1553" s="4" t="s">
        <v>1885</v>
      </c>
      <c r="AA1553" s="4" t="s">
        <v>1886</v>
      </c>
      <c r="AB1553" s="141">
        <f t="shared" si="150"/>
        <v>2700000000</v>
      </c>
      <c r="AC1553" s="142">
        <f t="shared" si="151"/>
        <v>0</v>
      </c>
      <c r="AD1553" s="4"/>
      <c r="AE1553" s="4" t="s">
        <v>2037</v>
      </c>
      <c r="AF1553" s="252" t="s">
        <v>6108</v>
      </c>
      <c r="AG1553" s="4"/>
      <c r="AH1553" s="4"/>
      <c r="AI1553" s="4"/>
      <c r="AJ1553" s="4"/>
      <c r="AK1553" s="4"/>
    </row>
    <row r="1554" spans="1:38">
      <c r="A1554" t="s">
        <v>6105</v>
      </c>
      <c r="B1554" s="145" t="s">
        <v>5175</v>
      </c>
      <c r="C1554" s="4" t="s">
        <v>1120</v>
      </c>
      <c r="D1554" s="4" t="s">
        <v>1990</v>
      </c>
      <c r="E1554" s="4"/>
      <c r="F1554" s="4" t="s">
        <v>1060</v>
      </c>
      <c r="G1554" s="4" t="s">
        <v>8816</v>
      </c>
      <c r="H1554" s="4" t="s">
        <v>1291</v>
      </c>
      <c r="I1554" s="4" t="s">
        <v>1292</v>
      </c>
      <c r="J1554" s="4"/>
      <c r="K1554" s="139">
        <v>2000000000</v>
      </c>
      <c r="L1554" s="150">
        <v>2000000000</v>
      </c>
      <c r="M1554" s="4" t="s">
        <v>3114</v>
      </c>
      <c r="N1554" s="4" t="s">
        <v>8817</v>
      </c>
      <c r="O1554" s="4" t="s">
        <v>8809</v>
      </c>
      <c r="P1554" s="186">
        <f t="shared" si="149"/>
        <v>2000000000</v>
      </c>
      <c r="Q1554" s="186">
        <f t="shared" si="148"/>
        <v>0</v>
      </c>
      <c r="R1554" s="4" t="s">
        <v>2503</v>
      </c>
      <c r="S1554" s="4" t="s">
        <v>70</v>
      </c>
      <c r="T1554" s="4"/>
      <c r="U1554" s="140">
        <v>45353</v>
      </c>
      <c r="V1554" s="4" t="s">
        <v>1884</v>
      </c>
      <c r="W1554" s="4" t="s">
        <v>1954</v>
      </c>
      <c r="X1554" s="146" t="s">
        <v>70</v>
      </c>
      <c r="Y1554" s="140">
        <v>45364</v>
      </c>
      <c r="Z1554" s="4" t="s">
        <v>1885</v>
      </c>
      <c r="AA1554" s="4" t="s">
        <v>1886</v>
      </c>
      <c r="AB1554" s="141">
        <f t="shared" si="150"/>
        <v>2000000000</v>
      </c>
      <c r="AC1554" s="142">
        <f t="shared" si="151"/>
        <v>0</v>
      </c>
      <c r="AD1554" s="4"/>
      <c r="AE1554" s="4" t="s">
        <v>2037</v>
      </c>
      <c r="AF1554" s="252" t="s">
        <v>6108</v>
      </c>
      <c r="AG1554" s="4"/>
      <c r="AH1554" s="4"/>
      <c r="AI1554" s="4"/>
      <c r="AJ1554" s="4"/>
      <c r="AK1554" s="4"/>
    </row>
    <row r="1555" spans="1:38">
      <c r="A1555" t="s">
        <v>6105</v>
      </c>
      <c r="B1555" s="145" t="s">
        <v>5175</v>
      </c>
      <c r="C1555" s="4" t="s">
        <v>1120</v>
      </c>
      <c r="D1555" s="4" t="s">
        <v>1990</v>
      </c>
      <c r="E1555" s="4"/>
      <c r="F1555" s="4" t="s">
        <v>1060</v>
      </c>
      <c r="G1555" s="4" t="s">
        <v>8818</v>
      </c>
      <c r="H1555" s="4" t="s">
        <v>1291</v>
      </c>
      <c r="I1555" s="4" t="s">
        <v>1292</v>
      </c>
      <c r="J1555" s="4"/>
      <c r="K1555" s="139">
        <v>600000000</v>
      </c>
      <c r="L1555" s="150">
        <v>600000000</v>
      </c>
      <c r="M1555" s="4" t="s">
        <v>3114</v>
      </c>
      <c r="N1555" s="4" t="s">
        <v>8817</v>
      </c>
      <c r="O1555" s="4" t="s">
        <v>8805</v>
      </c>
      <c r="P1555" s="186">
        <f t="shared" si="149"/>
        <v>600000000</v>
      </c>
      <c r="Q1555" s="186">
        <f t="shared" si="148"/>
        <v>0</v>
      </c>
      <c r="R1555" s="4" t="s">
        <v>2503</v>
      </c>
      <c r="S1555" s="4" t="s">
        <v>70</v>
      </c>
      <c r="T1555" s="4"/>
      <c r="U1555" s="140">
        <v>45353</v>
      </c>
      <c r="V1555" s="4" t="s">
        <v>1884</v>
      </c>
      <c r="W1555" s="4" t="s">
        <v>1954</v>
      </c>
      <c r="X1555" s="146" t="s">
        <v>70</v>
      </c>
      <c r="Y1555" s="140">
        <v>45364</v>
      </c>
      <c r="Z1555" s="4" t="s">
        <v>1885</v>
      </c>
      <c r="AA1555" s="4" t="s">
        <v>1886</v>
      </c>
      <c r="AB1555" s="141">
        <f t="shared" si="150"/>
        <v>600000000</v>
      </c>
      <c r="AC1555" s="142">
        <f t="shared" si="151"/>
        <v>0</v>
      </c>
      <c r="AD1555" s="4"/>
      <c r="AE1555" s="4" t="s">
        <v>2037</v>
      </c>
      <c r="AF1555" s="252" t="s">
        <v>6108</v>
      </c>
      <c r="AG1555" s="4"/>
      <c r="AH1555" s="4"/>
      <c r="AI1555" s="4"/>
      <c r="AJ1555" s="4"/>
      <c r="AK1555" s="4"/>
    </row>
    <row r="1556" spans="1:38">
      <c r="A1556" t="s">
        <v>6105</v>
      </c>
      <c r="B1556" s="145" t="s">
        <v>5175</v>
      </c>
      <c r="C1556" s="4" t="s">
        <v>1120</v>
      </c>
      <c r="D1556" s="4" t="s">
        <v>1990</v>
      </c>
      <c r="E1556" s="4"/>
      <c r="F1556" s="4" t="s">
        <v>1060</v>
      </c>
      <c r="G1556" s="4" t="s">
        <v>8819</v>
      </c>
      <c r="H1556" s="4" t="s">
        <v>1291</v>
      </c>
      <c r="I1556" s="4" t="s">
        <v>1292</v>
      </c>
      <c r="J1556" s="4"/>
      <c r="K1556" s="139">
        <v>200000000</v>
      </c>
      <c r="L1556" s="150">
        <v>200000000</v>
      </c>
      <c r="M1556" s="4" t="s">
        <v>3114</v>
      </c>
      <c r="N1556" s="4" t="s">
        <v>8817</v>
      </c>
      <c r="O1556" s="4" t="s">
        <v>8733</v>
      </c>
      <c r="P1556" s="186">
        <f t="shared" si="149"/>
        <v>200000000</v>
      </c>
      <c r="Q1556" s="186">
        <f t="shared" si="148"/>
        <v>0</v>
      </c>
      <c r="R1556" s="4" t="s">
        <v>2503</v>
      </c>
      <c r="S1556" s="4" t="s">
        <v>70</v>
      </c>
      <c r="T1556" s="4"/>
      <c r="U1556" s="140">
        <v>45353</v>
      </c>
      <c r="V1556" s="4" t="s">
        <v>1884</v>
      </c>
      <c r="W1556" s="4" t="s">
        <v>1954</v>
      </c>
      <c r="X1556" s="146" t="s">
        <v>70</v>
      </c>
      <c r="Y1556" s="140">
        <v>45364</v>
      </c>
      <c r="Z1556" s="4" t="s">
        <v>1885</v>
      </c>
      <c r="AA1556" s="4" t="s">
        <v>1886</v>
      </c>
      <c r="AB1556" s="141">
        <f t="shared" si="150"/>
        <v>200000000</v>
      </c>
      <c r="AC1556" s="142">
        <f t="shared" si="151"/>
        <v>0</v>
      </c>
      <c r="AD1556" s="4"/>
      <c r="AE1556" s="4" t="s">
        <v>2037</v>
      </c>
      <c r="AF1556" s="252" t="s">
        <v>6108</v>
      </c>
      <c r="AG1556" s="4"/>
      <c r="AH1556" s="4"/>
      <c r="AI1556" s="4"/>
      <c r="AJ1556" s="4"/>
      <c r="AK1556" s="4"/>
    </row>
    <row r="1557" spans="1:38">
      <c r="A1557" t="s">
        <v>6105</v>
      </c>
      <c r="B1557" s="145" t="s">
        <v>5175</v>
      </c>
      <c r="C1557" s="4" t="s">
        <v>1120</v>
      </c>
      <c r="D1557" s="4" t="s">
        <v>1990</v>
      </c>
      <c r="E1557" s="4"/>
      <c r="F1557" s="4" t="s">
        <v>1060</v>
      </c>
      <c r="G1557" s="4" t="s">
        <v>8820</v>
      </c>
      <c r="H1557" s="4" t="s">
        <v>1291</v>
      </c>
      <c r="I1557" s="4" t="s">
        <v>1292</v>
      </c>
      <c r="J1557" s="4"/>
      <c r="K1557" s="139">
        <v>810000000</v>
      </c>
      <c r="L1557" s="150">
        <v>810000000</v>
      </c>
      <c r="M1557" s="4" t="s">
        <v>3114</v>
      </c>
      <c r="N1557" s="4" t="s">
        <v>8817</v>
      </c>
      <c r="O1557" s="4" t="s">
        <v>8733</v>
      </c>
      <c r="P1557" s="186">
        <f t="shared" si="149"/>
        <v>810000000</v>
      </c>
      <c r="Q1557" s="186">
        <f t="shared" si="148"/>
        <v>0</v>
      </c>
      <c r="R1557" s="4" t="s">
        <v>2503</v>
      </c>
      <c r="S1557" s="4" t="s">
        <v>70</v>
      </c>
      <c r="T1557" s="4"/>
      <c r="U1557" s="140">
        <v>45353</v>
      </c>
      <c r="V1557" s="4" t="s">
        <v>1884</v>
      </c>
      <c r="W1557" s="4" t="s">
        <v>1954</v>
      </c>
      <c r="X1557" s="146" t="s">
        <v>70</v>
      </c>
      <c r="Y1557" s="140">
        <v>45364</v>
      </c>
      <c r="Z1557" s="4" t="s">
        <v>1885</v>
      </c>
      <c r="AA1557" s="4" t="s">
        <v>1886</v>
      </c>
      <c r="AB1557" s="141">
        <f t="shared" si="150"/>
        <v>810000000</v>
      </c>
      <c r="AC1557" s="142">
        <f t="shared" si="151"/>
        <v>0</v>
      </c>
      <c r="AD1557" s="4"/>
      <c r="AE1557" s="4" t="s">
        <v>2037</v>
      </c>
      <c r="AF1557" s="252" t="s">
        <v>6108</v>
      </c>
      <c r="AG1557" s="4"/>
      <c r="AH1557" s="4"/>
      <c r="AI1557" s="4"/>
      <c r="AJ1557" s="4"/>
      <c r="AK1557" s="4"/>
    </row>
    <row r="1558" spans="1:38">
      <c r="B1558" s="175" t="s">
        <v>5418</v>
      </c>
      <c r="C1558" s="174" t="s">
        <v>1120</v>
      </c>
      <c r="D1558" s="4" t="s">
        <v>6133</v>
      </c>
      <c r="E1558" s="4"/>
      <c r="F1558" s="4" t="s">
        <v>1060</v>
      </c>
      <c r="G1558" s="4" t="s">
        <v>8821</v>
      </c>
      <c r="H1558" s="4" t="s">
        <v>1728</v>
      </c>
      <c r="I1558" s="4" t="s">
        <v>1729</v>
      </c>
      <c r="J1558" s="4"/>
      <c r="K1558" s="139">
        <v>123000000</v>
      </c>
      <c r="L1558" s="150">
        <v>123000000</v>
      </c>
      <c r="M1558" s="4" t="s">
        <v>3114</v>
      </c>
      <c r="N1558" s="4" t="s">
        <v>5078</v>
      </c>
      <c r="O1558" s="4" t="s">
        <v>8822</v>
      </c>
      <c r="P1558" s="186">
        <f t="shared" si="149"/>
        <v>123000000</v>
      </c>
      <c r="Q1558" s="186">
        <f t="shared" ref="Q1558:Q1572" si="152">L1558-P1558</f>
        <v>0</v>
      </c>
      <c r="R1558" s="4">
        <v>17</v>
      </c>
      <c r="S1558" s="4" t="s">
        <v>70</v>
      </c>
      <c r="T1558" s="4" t="s">
        <v>70</v>
      </c>
      <c r="U1558" s="140">
        <v>45341</v>
      </c>
      <c r="V1558" s="4" t="s">
        <v>1884</v>
      </c>
      <c r="W1558" s="4" t="s">
        <v>1954</v>
      </c>
      <c r="X1558" s="146" t="s">
        <v>70</v>
      </c>
      <c r="Y1558" s="140">
        <v>45371</v>
      </c>
      <c r="Z1558" s="4" t="s">
        <v>1885</v>
      </c>
      <c r="AA1558" s="4" t="s">
        <v>1886</v>
      </c>
      <c r="AB1558" s="141">
        <f t="shared" si="150"/>
        <v>123000000</v>
      </c>
      <c r="AC1558" s="142">
        <f t="shared" si="151"/>
        <v>0</v>
      </c>
      <c r="AD1558" s="4"/>
      <c r="AE1558" s="4" t="s">
        <v>2037</v>
      </c>
      <c r="AF1558" s="144" t="s">
        <v>6138</v>
      </c>
      <c r="AG1558" s="4"/>
      <c r="AH1558" s="4"/>
      <c r="AI1558" s="4"/>
      <c r="AJ1558" s="4"/>
      <c r="AK1558" s="4"/>
      <c r="AL1558" t="s">
        <v>2116</v>
      </c>
    </row>
    <row r="1559" spans="1:38">
      <c r="B1559" s="175" t="s">
        <v>5418</v>
      </c>
      <c r="C1559" s="174" t="s">
        <v>1120</v>
      </c>
      <c r="D1559" s="4" t="s">
        <v>6133</v>
      </c>
      <c r="E1559" s="4"/>
      <c r="F1559" s="4" t="s">
        <v>1060</v>
      </c>
      <c r="G1559" s="4" t="s">
        <v>8823</v>
      </c>
      <c r="H1559" s="4" t="s">
        <v>1728</v>
      </c>
      <c r="I1559" s="4" t="s">
        <v>1729</v>
      </c>
      <c r="J1559" s="4"/>
      <c r="K1559" s="139">
        <v>1109691000</v>
      </c>
      <c r="L1559" s="150">
        <v>1109691000</v>
      </c>
      <c r="M1559" s="4" t="s">
        <v>3114</v>
      </c>
      <c r="N1559" s="4" t="s">
        <v>8824</v>
      </c>
      <c r="O1559" s="4" t="s">
        <v>5087</v>
      </c>
      <c r="P1559" s="186">
        <f t="shared" si="149"/>
        <v>1109691000</v>
      </c>
      <c r="Q1559" s="186">
        <f t="shared" si="152"/>
        <v>0</v>
      </c>
      <c r="R1559" s="4">
        <v>17</v>
      </c>
      <c r="S1559" s="4" t="s">
        <v>70</v>
      </c>
      <c r="T1559" s="4" t="s">
        <v>70</v>
      </c>
      <c r="U1559" s="140">
        <v>45341</v>
      </c>
      <c r="V1559" s="4" t="s">
        <v>1884</v>
      </c>
      <c r="W1559" s="4" t="s">
        <v>1954</v>
      </c>
      <c r="X1559" s="146" t="s">
        <v>70</v>
      </c>
      <c r="Y1559" s="140">
        <v>45371</v>
      </c>
      <c r="Z1559" s="4" t="s">
        <v>1885</v>
      </c>
      <c r="AA1559" s="4" t="s">
        <v>1886</v>
      </c>
      <c r="AB1559" s="141">
        <f t="shared" si="150"/>
        <v>1109691000</v>
      </c>
      <c r="AC1559" s="142">
        <f t="shared" si="151"/>
        <v>0</v>
      </c>
      <c r="AD1559" s="4"/>
      <c r="AE1559" s="4" t="s">
        <v>2037</v>
      </c>
      <c r="AF1559" s="144" t="s">
        <v>6138</v>
      </c>
      <c r="AG1559" s="4"/>
      <c r="AH1559" s="4"/>
      <c r="AI1559" s="4"/>
      <c r="AJ1559" s="4"/>
      <c r="AK1559" s="4"/>
      <c r="AL1559" t="s">
        <v>2116</v>
      </c>
    </row>
    <row r="1560" spans="1:38">
      <c r="B1560" s="175" t="s">
        <v>5418</v>
      </c>
      <c r="C1560" s="174" t="s">
        <v>1120</v>
      </c>
      <c r="D1560" s="4" t="s">
        <v>6133</v>
      </c>
      <c r="E1560" s="4"/>
      <c r="F1560" s="4" t="s">
        <v>1060</v>
      </c>
      <c r="G1560" s="4" t="s">
        <v>8825</v>
      </c>
      <c r="H1560" s="4" t="s">
        <v>1728</v>
      </c>
      <c r="I1560" s="4" t="s">
        <v>1729</v>
      </c>
      <c r="J1560" s="4"/>
      <c r="K1560" s="139">
        <v>1646027500</v>
      </c>
      <c r="L1560" s="150">
        <v>1646027500</v>
      </c>
      <c r="M1560" s="4" t="s">
        <v>3114</v>
      </c>
      <c r="N1560" s="4" t="s">
        <v>5161</v>
      </c>
      <c r="O1560" s="4" t="s">
        <v>3116</v>
      </c>
      <c r="P1560" s="186">
        <f t="shared" si="149"/>
        <v>1646027500</v>
      </c>
      <c r="Q1560" s="186">
        <f t="shared" si="152"/>
        <v>0</v>
      </c>
      <c r="R1560" s="4">
        <v>17</v>
      </c>
      <c r="S1560" s="4" t="s">
        <v>70</v>
      </c>
      <c r="T1560" s="4" t="s">
        <v>70</v>
      </c>
      <c r="U1560" s="140">
        <v>45341</v>
      </c>
      <c r="V1560" s="4" t="s">
        <v>1884</v>
      </c>
      <c r="W1560" s="4" t="s">
        <v>1954</v>
      </c>
      <c r="X1560" s="146" t="s">
        <v>70</v>
      </c>
      <c r="Y1560" s="140">
        <v>45371</v>
      </c>
      <c r="Z1560" s="4" t="s">
        <v>1885</v>
      </c>
      <c r="AA1560" s="4" t="s">
        <v>1886</v>
      </c>
      <c r="AB1560" s="141">
        <f t="shared" si="150"/>
        <v>1646027500</v>
      </c>
      <c r="AC1560" s="142">
        <f t="shared" si="151"/>
        <v>0</v>
      </c>
      <c r="AD1560" s="4"/>
      <c r="AE1560" s="4" t="s">
        <v>2037</v>
      </c>
      <c r="AF1560" s="144" t="s">
        <v>6138</v>
      </c>
      <c r="AG1560" s="4"/>
      <c r="AH1560" s="4"/>
      <c r="AI1560" s="4"/>
      <c r="AJ1560" s="4"/>
      <c r="AK1560" s="4"/>
      <c r="AL1560" t="s">
        <v>2116</v>
      </c>
    </row>
    <row r="1561" spans="1:38">
      <c r="B1561" s="175" t="s">
        <v>5418</v>
      </c>
      <c r="C1561" s="174" t="s">
        <v>1120</v>
      </c>
      <c r="D1561" s="4" t="s">
        <v>6133</v>
      </c>
      <c r="E1561" s="4"/>
      <c r="F1561" s="4" t="s">
        <v>1060</v>
      </c>
      <c r="G1561" s="4" t="s">
        <v>8826</v>
      </c>
      <c r="H1561" s="4" t="s">
        <v>1728</v>
      </c>
      <c r="I1561" s="4" t="s">
        <v>1729</v>
      </c>
      <c r="J1561" s="4"/>
      <c r="K1561" s="139">
        <v>15429500000</v>
      </c>
      <c r="L1561" s="150">
        <v>15429500000</v>
      </c>
      <c r="M1561" s="4" t="s">
        <v>3114</v>
      </c>
      <c r="N1561" s="4" t="s">
        <v>8824</v>
      </c>
      <c r="O1561" s="4" t="s">
        <v>5087</v>
      </c>
      <c r="P1561" s="186">
        <f t="shared" si="149"/>
        <v>15429500000</v>
      </c>
      <c r="Q1561" s="186">
        <f t="shared" si="152"/>
        <v>0</v>
      </c>
      <c r="R1561" s="4">
        <v>17</v>
      </c>
      <c r="S1561" s="4" t="s">
        <v>70</v>
      </c>
      <c r="T1561" s="4" t="s">
        <v>70</v>
      </c>
      <c r="U1561" s="140">
        <v>45341</v>
      </c>
      <c r="V1561" s="4" t="s">
        <v>1884</v>
      </c>
      <c r="W1561" s="4" t="s">
        <v>1954</v>
      </c>
      <c r="X1561" s="146" t="s">
        <v>70</v>
      </c>
      <c r="Y1561" s="140">
        <v>45371</v>
      </c>
      <c r="Z1561" s="4" t="s">
        <v>1885</v>
      </c>
      <c r="AA1561" s="4" t="s">
        <v>1886</v>
      </c>
      <c r="AB1561" s="141">
        <f t="shared" si="150"/>
        <v>15429500000</v>
      </c>
      <c r="AC1561" s="142">
        <f t="shared" si="151"/>
        <v>0</v>
      </c>
      <c r="AD1561" s="4"/>
      <c r="AE1561" s="4" t="s">
        <v>2037</v>
      </c>
      <c r="AF1561" s="144" t="s">
        <v>6138</v>
      </c>
      <c r="AG1561" s="4"/>
      <c r="AH1561" s="4"/>
      <c r="AI1561" s="4"/>
      <c r="AJ1561" s="4"/>
      <c r="AK1561" s="4"/>
      <c r="AL1561" t="s">
        <v>2116</v>
      </c>
    </row>
    <row r="1562" spans="1:38">
      <c r="B1562" s="175" t="s">
        <v>5418</v>
      </c>
      <c r="C1562" s="174" t="s">
        <v>1120</v>
      </c>
      <c r="D1562" s="4" t="s">
        <v>6226</v>
      </c>
      <c r="E1562" s="4"/>
      <c r="F1562" s="4" t="s">
        <v>1060</v>
      </c>
      <c r="G1562" s="4" t="s">
        <v>8827</v>
      </c>
      <c r="H1562" s="4" t="s">
        <v>1730</v>
      </c>
      <c r="I1562" s="4" t="s">
        <v>1731</v>
      </c>
      <c r="J1562" s="4"/>
      <c r="K1562" s="139">
        <v>616308850</v>
      </c>
      <c r="L1562" s="150">
        <v>616308850</v>
      </c>
      <c r="M1562" s="4" t="s">
        <v>8828</v>
      </c>
      <c r="N1562" s="4" t="s">
        <v>8829</v>
      </c>
      <c r="O1562" s="4" t="s">
        <v>8830</v>
      </c>
      <c r="P1562" s="186">
        <f t="shared" si="149"/>
        <v>616308850</v>
      </c>
      <c r="Q1562" s="186">
        <f t="shared" si="152"/>
        <v>0</v>
      </c>
      <c r="R1562" s="4">
        <v>19</v>
      </c>
      <c r="S1562" s="4" t="s">
        <v>70</v>
      </c>
      <c r="T1562" s="4" t="s">
        <v>70</v>
      </c>
      <c r="U1562" s="140">
        <v>45341</v>
      </c>
      <c r="V1562" s="4" t="s">
        <v>1884</v>
      </c>
      <c r="W1562" s="4" t="s">
        <v>1954</v>
      </c>
      <c r="X1562" s="146" t="s">
        <v>70</v>
      </c>
      <c r="Y1562" s="140">
        <v>45370</v>
      </c>
      <c r="Z1562" s="4" t="s">
        <v>1885</v>
      </c>
      <c r="AA1562" s="4" t="s">
        <v>1886</v>
      </c>
      <c r="AB1562" s="141">
        <f t="shared" si="150"/>
        <v>616308850</v>
      </c>
      <c r="AC1562" s="142">
        <f t="shared" si="151"/>
        <v>0</v>
      </c>
      <c r="AD1562" s="4"/>
      <c r="AE1562" s="4" t="s">
        <v>2037</v>
      </c>
      <c r="AF1562" s="144" t="s">
        <v>6229</v>
      </c>
      <c r="AG1562" s="4"/>
      <c r="AH1562" s="4"/>
      <c r="AI1562" s="4"/>
      <c r="AJ1562" s="4"/>
      <c r="AK1562" s="4"/>
    </row>
    <row r="1563" spans="1:38">
      <c r="B1563" s="175" t="s">
        <v>5418</v>
      </c>
      <c r="C1563" s="174" t="s">
        <v>1120</v>
      </c>
      <c r="D1563" s="4" t="s">
        <v>6226</v>
      </c>
      <c r="E1563" s="4"/>
      <c r="F1563" s="4" t="s">
        <v>1060</v>
      </c>
      <c r="G1563" s="4" t="s">
        <v>8831</v>
      </c>
      <c r="H1563" s="4" t="s">
        <v>1730</v>
      </c>
      <c r="I1563" s="4" t="s">
        <v>1731</v>
      </c>
      <c r="J1563" s="4"/>
      <c r="K1563" s="139">
        <v>383000000</v>
      </c>
      <c r="L1563" s="150">
        <v>383000000</v>
      </c>
      <c r="M1563" s="4" t="s">
        <v>8828</v>
      </c>
      <c r="N1563" s="4" t="s">
        <v>8832</v>
      </c>
      <c r="O1563" s="4" t="s">
        <v>8833</v>
      </c>
      <c r="P1563" s="186">
        <f t="shared" si="149"/>
        <v>383000000</v>
      </c>
      <c r="Q1563" s="186">
        <f t="shared" si="152"/>
        <v>0</v>
      </c>
      <c r="R1563" s="4">
        <v>19</v>
      </c>
      <c r="S1563" s="4" t="s">
        <v>70</v>
      </c>
      <c r="T1563" s="4" t="s">
        <v>70</v>
      </c>
      <c r="U1563" s="140">
        <v>45341</v>
      </c>
      <c r="V1563" s="4" t="s">
        <v>1884</v>
      </c>
      <c r="W1563" s="4" t="s">
        <v>1954</v>
      </c>
      <c r="X1563" s="146" t="s">
        <v>70</v>
      </c>
      <c r="Y1563" s="140">
        <v>45370</v>
      </c>
      <c r="Z1563" s="4" t="s">
        <v>1885</v>
      </c>
      <c r="AA1563" s="4" t="s">
        <v>1886</v>
      </c>
      <c r="AB1563" s="141">
        <f t="shared" si="150"/>
        <v>383000000</v>
      </c>
      <c r="AC1563" s="142">
        <f t="shared" si="151"/>
        <v>0</v>
      </c>
      <c r="AD1563" s="4"/>
      <c r="AE1563" s="4" t="s">
        <v>2037</v>
      </c>
      <c r="AF1563" s="144" t="s">
        <v>6229</v>
      </c>
      <c r="AG1563" s="4"/>
      <c r="AH1563" s="4"/>
      <c r="AI1563" s="4"/>
      <c r="AJ1563" s="4"/>
      <c r="AK1563" s="4"/>
    </row>
    <row r="1564" spans="1:38">
      <c r="B1564" s="175" t="s">
        <v>5418</v>
      </c>
      <c r="C1564" s="174" t="s">
        <v>1120</v>
      </c>
      <c r="D1564" s="4" t="s">
        <v>6226</v>
      </c>
      <c r="E1564" s="4"/>
      <c r="F1564" s="4" t="s">
        <v>1060</v>
      </c>
      <c r="G1564" s="4" t="s">
        <v>8834</v>
      </c>
      <c r="H1564" s="4" t="s">
        <v>1730</v>
      </c>
      <c r="I1564" s="4" t="s">
        <v>1731</v>
      </c>
      <c r="J1564" s="4"/>
      <c r="K1564" s="139">
        <v>105000000</v>
      </c>
      <c r="L1564" s="150">
        <v>105000000</v>
      </c>
      <c r="M1564" s="4" t="s">
        <v>8828</v>
      </c>
      <c r="N1564" s="4" t="s">
        <v>8835</v>
      </c>
      <c r="O1564" s="4" t="s">
        <v>8836</v>
      </c>
      <c r="P1564" s="186">
        <f t="shared" si="149"/>
        <v>105000000</v>
      </c>
      <c r="Q1564" s="186">
        <f t="shared" si="152"/>
        <v>0</v>
      </c>
      <c r="R1564" s="4">
        <v>19</v>
      </c>
      <c r="S1564" s="4" t="s">
        <v>70</v>
      </c>
      <c r="T1564" s="4" t="s">
        <v>70</v>
      </c>
      <c r="U1564" s="140">
        <v>45341</v>
      </c>
      <c r="V1564" s="4" t="s">
        <v>1884</v>
      </c>
      <c r="W1564" s="4" t="s">
        <v>1954</v>
      </c>
      <c r="X1564" s="146" t="s">
        <v>70</v>
      </c>
      <c r="Y1564" s="140">
        <v>45370</v>
      </c>
      <c r="Z1564" s="4" t="s">
        <v>1885</v>
      </c>
      <c r="AA1564" s="4" t="s">
        <v>1886</v>
      </c>
      <c r="AB1564" s="141">
        <f t="shared" si="150"/>
        <v>105000000</v>
      </c>
      <c r="AC1564" s="142">
        <f t="shared" si="151"/>
        <v>0</v>
      </c>
      <c r="AD1564" s="4"/>
      <c r="AE1564" s="4" t="s">
        <v>2037</v>
      </c>
      <c r="AF1564" s="144" t="s">
        <v>6229</v>
      </c>
      <c r="AG1564" s="4"/>
      <c r="AH1564" s="4"/>
      <c r="AI1564" s="4"/>
      <c r="AJ1564" s="4"/>
      <c r="AK1564" s="4"/>
    </row>
    <row r="1565" spans="1:38">
      <c r="B1565" s="175" t="s">
        <v>5418</v>
      </c>
      <c r="C1565" s="174" t="s">
        <v>1120</v>
      </c>
      <c r="D1565" s="4" t="s">
        <v>6226</v>
      </c>
      <c r="E1565" s="4"/>
      <c r="F1565" s="4" t="s">
        <v>1060</v>
      </c>
      <c r="G1565" s="4" t="s">
        <v>8837</v>
      </c>
      <c r="H1565" s="4" t="s">
        <v>1730</v>
      </c>
      <c r="I1565" s="4" t="s">
        <v>1731</v>
      </c>
      <c r="J1565" s="4"/>
      <c r="K1565" s="139">
        <v>710000000</v>
      </c>
      <c r="L1565" s="150">
        <v>710000000</v>
      </c>
      <c r="M1565" s="4" t="s">
        <v>8828</v>
      </c>
      <c r="N1565" s="4" t="s">
        <v>8838</v>
      </c>
      <c r="O1565" s="4" t="s">
        <v>3116</v>
      </c>
      <c r="P1565" s="186">
        <f t="shared" si="149"/>
        <v>710000000</v>
      </c>
      <c r="Q1565" s="186">
        <f t="shared" si="152"/>
        <v>0</v>
      </c>
      <c r="R1565" s="4">
        <v>19</v>
      </c>
      <c r="S1565" s="4" t="s">
        <v>70</v>
      </c>
      <c r="T1565" s="4" t="s">
        <v>70</v>
      </c>
      <c r="U1565" s="140">
        <v>45341</v>
      </c>
      <c r="V1565" s="4" t="s">
        <v>1884</v>
      </c>
      <c r="W1565" s="4" t="s">
        <v>1954</v>
      </c>
      <c r="X1565" s="146" t="s">
        <v>70</v>
      </c>
      <c r="Y1565" s="140">
        <v>45370</v>
      </c>
      <c r="Z1565" s="4" t="s">
        <v>1885</v>
      </c>
      <c r="AA1565" s="4" t="s">
        <v>1886</v>
      </c>
      <c r="AB1565" s="141">
        <f t="shared" si="150"/>
        <v>710000000</v>
      </c>
      <c r="AC1565" s="142">
        <f t="shared" si="151"/>
        <v>0</v>
      </c>
      <c r="AD1565" s="4"/>
      <c r="AE1565" s="4" t="s">
        <v>2037</v>
      </c>
      <c r="AF1565" s="144" t="s">
        <v>6229</v>
      </c>
      <c r="AG1565" s="4"/>
      <c r="AH1565" s="4"/>
      <c r="AI1565" s="4"/>
      <c r="AJ1565" s="4"/>
      <c r="AK1565" s="4"/>
    </row>
    <row r="1566" spans="1:38">
      <c r="B1566" s="175" t="s">
        <v>5418</v>
      </c>
      <c r="C1566" s="174" t="s">
        <v>1120</v>
      </c>
      <c r="D1566" s="4" t="s">
        <v>6226</v>
      </c>
      <c r="E1566" s="4"/>
      <c r="F1566" s="4" t="s">
        <v>1060</v>
      </c>
      <c r="G1566" s="4" t="s">
        <v>8839</v>
      </c>
      <c r="H1566" s="4" t="s">
        <v>1730</v>
      </c>
      <c r="I1566" s="4" t="s">
        <v>1731</v>
      </c>
      <c r="J1566" s="4"/>
      <c r="K1566" s="139">
        <v>108500000</v>
      </c>
      <c r="L1566" s="150">
        <v>108500000</v>
      </c>
      <c r="M1566" s="4" t="s">
        <v>8828</v>
      </c>
      <c r="N1566" s="4" t="s">
        <v>8840</v>
      </c>
      <c r="O1566" s="4" t="s">
        <v>8841</v>
      </c>
      <c r="P1566" s="186">
        <f t="shared" si="149"/>
        <v>108500000</v>
      </c>
      <c r="Q1566" s="186">
        <f t="shared" si="152"/>
        <v>0</v>
      </c>
      <c r="R1566" s="4">
        <v>19</v>
      </c>
      <c r="S1566" s="4" t="s">
        <v>70</v>
      </c>
      <c r="T1566" s="4" t="s">
        <v>70</v>
      </c>
      <c r="U1566" s="140">
        <v>45341</v>
      </c>
      <c r="V1566" s="4" t="s">
        <v>1884</v>
      </c>
      <c r="W1566" s="4" t="s">
        <v>1954</v>
      </c>
      <c r="X1566" s="146" t="s">
        <v>70</v>
      </c>
      <c r="Y1566" s="140">
        <v>45370</v>
      </c>
      <c r="Z1566" s="4" t="s">
        <v>1885</v>
      </c>
      <c r="AA1566" s="4" t="s">
        <v>1886</v>
      </c>
      <c r="AB1566" s="141">
        <f t="shared" si="150"/>
        <v>108500000</v>
      </c>
      <c r="AC1566" s="142">
        <f t="shared" si="151"/>
        <v>0</v>
      </c>
      <c r="AD1566" s="4"/>
      <c r="AE1566" s="4" t="s">
        <v>2037</v>
      </c>
      <c r="AF1566" s="144" t="s">
        <v>6229</v>
      </c>
      <c r="AG1566" s="4"/>
      <c r="AH1566" s="4"/>
      <c r="AI1566" s="4"/>
      <c r="AJ1566" s="4"/>
      <c r="AK1566" s="4"/>
    </row>
    <row r="1567" spans="1:38">
      <c r="B1567" s="175" t="s">
        <v>5418</v>
      </c>
      <c r="C1567" s="174" t="s">
        <v>1120</v>
      </c>
      <c r="D1567" s="4" t="s">
        <v>6226</v>
      </c>
      <c r="E1567" s="4"/>
      <c r="F1567" s="4" t="s">
        <v>1060</v>
      </c>
      <c r="G1567" s="4" t="s">
        <v>8842</v>
      </c>
      <c r="H1567" s="4" t="s">
        <v>1730</v>
      </c>
      <c r="I1567" s="4" t="s">
        <v>1731</v>
      </c>
      <c r="J1567" s="4"/>
      <c r="K1567" s="139">
        <v>147000000</v>
      </c>
      <c r="L1567" s="150">
        <v>147000000</v>
      </c>
      <c r="M1567" s="4" t="s">
        <v>8828</v>
      </c>
      <c r="N1567" s="4" t="s">
        <v>8840</v>
      </c>
      <c r="O1567" s="4" t="s">
        <v>8843</v>
      </c>
      <c r="P1567" s="186">
        <f t="shared" si="149"/>
        <v>147000000</v>
      </c>
      <c r="Q1567" s="186">
        <f t="shared" si="152"/>
        <v>0</v>
      </c>
      <c r="R1567" s="4">
        <v>19</v>
      </c>
      <c r="S1567" s="4" t="s">
        <v>70</v>
      </c>
      <c r="T1567" s="4" t="s">
        <v>70</v>
      </c>
      <c r="U1567" s="140">
        <v>45341</v>
      </c>
      <c r="V1567" s="4" t="s">
        <v>1884</v>
      </c>
      <c r="W1567" s="4" t="s">
        <v>1954</v>
      </c>
      <c r="X1567" s="146" t="s">
        <v>70</v>
      </c>
      <c r="Y1567" s="140">
        <v>45370</v>
      </c>
      <c r="Z1567" s="4" t="s">
        <v>1885</v>
      </c>
      <c r="AA1567" s="4" t="s">
        <v>1886</v>
      </c>
      <c r="AB1567" s="141">
        <f t="shared" si="150"/>
        <v>147000000</v>
      </c>
      <c r="AC1567" s="142">
        <f t="shared" si="151"/>
        <v>0</v>
      </c>
      <c r="AD1567" s="4"/>
      <c r="AE1567" s="4" t="s">
        <v>2037</v>
      </c>
      <c r="AF1567" s="144" t="s">
        <v>6229</v>
      </c>
      <c r="AG1567" s="4"/>
      <c r="AH1567" s="4"/>
      <c r="AI1567" s="4"/>
      <c r="AJ1567" s="4"/>
      <c r="AK1567" s="4"/>
    </row>
    <row r="1568" spans="1:38">
      <c r="B1568" s="175" t="s">
        <v>5418</v>
      </c>
      <c r="C1568" s="174" t="s">
        <v>1120</v>
      </c>
      <c r="D1568" s="4" t="s">
        <v>6226</v>
      </c>
      <c r="E1568" s="4"/>
      <c r="F1568" s="4" t="s">
        <v>1060</v>
      </c>
      <c r="G1568" s="4" t="s">
        <v>8844</v>
      </c>
      <c r="H1568" s="4" t="s">
        <v>1730</v>
      </c>
      <c r="I1568" s="4" t="s">
        <v>1731</v>
      </c>
      <c r="J1568" s="4"/>
      <c r="K1568" s="139">
        <v>174000000</v>
      </c>
      <c r="L1568" s="150">
        <v>174000000</v>
      </c>
      <c r="M1568" s="4" t="s">
        <v>8828</v>
      </c>
      <c r="N1568" s="4" t="s">
        <v>8845</v>
      </c>
      <c r="O1568" s="4" t="s">
        <v>8846</v>
      </c>
      <c r="P1568" s="186">
        <f t="shared" si="149"/>
        <v>174000000</v>
      </c>
      <c r="Q1568" s="186">
        <f t="shared" si="152"/>
        <v>0</v>
      </c>
      <c r="R1568" s="4">
        <v>19</v>
      </c>
      <c r="S1568" s="4" t="s">
        <v>70</v>
      </c>
      <c r="T1568" s="4" t="s">
        <v>70</v>
      </c>
      <c r="U1568" s="140">
        <v>45341</v>
      </c>
      <c r="V1568" s="4" t="s">
        <v>1884</v>
      </c>
      <c r="W1568" s="4" t="s">
        <v>1954</v>
      </c>
      <c r="X1568" s="146" t="s">
        <v>70</v>
      </c>
      <c r="Y1568" s="140">
        <v>45370</v>
      </c>
      <c r="Z1568" s="4" t="s">
        <v>1885</v>
      </c>
      <c r="AA1568" s="4" t="s">
        <v>1886</v>
      </c>
      <c r="AB1568" s="141">
        <f t="shared" si="150"/>
        <v>174000000</v>
      </c>
      <c r="AC1568" s="142">
        <f t="shared" si="151"/>
        <v>0</v>
      </c>
      <c r="AD1568" s="4"/>
      <c r="AE1568" s="4" t="s">
        <v>2037</v>
      </c>
      <c r="AF1568" s="144" t="s">
        <v>6229</v>
      </c>
      <c r="AG1568" s="4"/>
      <c r="AH1568" s="4"/>
      <c r="AI1568" s="4"/>
      <c r="AJ1568" s="4"/>
      <c r="AK1568" s="4"/>
    </row>
    <row r="1569" spans="2:38">
      <c r="B1569" s="175" t="s">
        <v>5418</v>
      </c>
      <c r="C1569" s="174" t="s">
        <v>1120</v>
      </c>
      <c r="D1569" s="4" t="s">
        <v>6226</v>
      </c>
      <c r="E1569" s="4"/>
      <c r="F1569" s="4" t="s">
        <v>1060</v>
      </c>
      <c r="G1569" s="4" t="s">
        <v>8847</v>
      </c>
      <c r="H1569" s="4" t="s">
        <v>1730</v>
      </c>
      <c r="I1569" s="4" t="s">
        <v>1731</v>
      </c>
      <c r="J1569" s="4"/>
      <c r="K1569" s="139">
        <v>266585000</v>
      </c>
      <c r="L1569" s="150">
        <v>266585000</v>
      </c>
      <c r="M1569" s="4" t="s">
        <v>8828</v>
      </c>
      <c r="N1569" s="4" t="s">
        <v>8848</v>
      </c>
      <c r="O1569" s="4" t="s">
        <v>8849</v>
      </c>
      <c r="P1569" s="186">
        <f t="shared" si="149"/>
        <v>266585000</v>
      </c>
      <c r="Q1569" s="186">
        <f t="shared" si="152"/>
        <v>0</v>
      </c>
      <c r="R1569" s="4">
        <v>19</v>
      </c>
      <c r="S1569" s="4" t="s">
        <v>70</v>
      </c>
      <c r="T1569" s="4" t="s">
        <v>70</v>
      </c>
      <c r="U1569" s="140">
        <v>45341</v>
      </c>
      <c r="V1569" s="4" t="s">
        <v>1884</v>
      </c>
      <c r="W1569" s="4" t="s">
        <v>1954</v>
      </c>
      <c r="X1569" s="146" t="s">
        <v>70</v>
      </c>
      <c r="Y1569" s="140">
        <v>45370</v>
      </c>
      <c r="Z1569" s="4" t="s">
        <v>1885</v>
      </c>
      <c r="AA1569" s="4" t="s">
        <v>1886</v>
      </c>
      <c r="AB1569" s="141">
        <f t="shared" si="150"/>
        <v>266585000</v>
      </c>
      <c r="AC1569" s="142">
        <f t="shared" si="151"/>
        <v>0</v>
      </c>
      <c r="AD1569" s="4"/>
      <c r="AE1569" s="4" t="s">
        <v>2037</v>
      </c>
      <c r="AF1569" s="144" t="s">
        <v>6229</v>
      </c>
      <c r="AG1569" s="4"/>
      <c r="AH1569" s="4"/>
      <c r="AI1569" s="4"/>
      <c r="AJ1569" s="4"/>
      <c r="AK1569" s="4"/>
    </row>
    <row r="1570" spans="2:38">
      <c r="B1570" s="175" t="s">
        <v>5418</v>
      </c>
      <c r="C1570" s="174" t="s">
        <v>1120</v>
      </c>
      <c r="D1570" s="4" t="s">
        <v>6226</v>
      </c>
      <c r="E1570" s="4"/>
      <c r="F1570" s="4" t="s">
        <v>1060</v>
      </c>
      <c r="G1570" s="4" t="s">
        <v>8850</v>
      </c>
      <c r="H1570" s="4" t="s">
        <v>1730</v>
      </c>
      <c r="I1570" s="4" t="s">
        <v>1731</v>
      </c>
      <c r="J1570" s="4"/>
      <c r="K1570" s="139">
        <v>3448474000</v>
      </c>
      <c r="L1570" s="150">
        <v>3448474000</v>
      </c>
      <c r="M1570" s="4" t="s">
        <v>3114</v>
      </c>
      <c r="N1570" s="4" t="s">
        <v>8838</v>
      </c>
      <c r="O1570" s="4" t="s">
        <v>3116</v>
      </c>
      <c r="P1570" s="186">
        <f t="shared" si="149"/>
        <v>3448474000</v>
      </c>
      <c r="Q1570" s="186">
        <f t="shared" si="152"/>
        <v>0</v>
      </c>
      <c r="R1570" s="4">
        <v>19</v>
      </c>
      <c r="S1570" s="4" t="s">
        <v>70</v>
      </c>
      <c r="T1570" s="4" t="s">
        <v>70</v>
      </c>
      <c r="U1570" s="140">
        <v>45341</v>
      </c>
      <c r="V1570" s="4" t="s">
        <v>1884</v>
      </c>
      <c r="W1570" s="4" t="s">
        <v>1954</v>
      </c>
      <c r="X1570" s="146" t="s">
        <v>70</v>
      </c>
      <c r="Y1570" s="140">
        <v>45370</v>
      </c>
      <c r="Z1570" s="4" t="s">
        <v>1885</v>
      </c>
      <c r="AA1570" s="4" t="s">
        <v>1886</v>
      </c>
      <c r="AB1570" s="141">
        <f t="shared" si="150"/>
        <v>3448474000</v>
      </c>
      <c r="AC1570" s="142">
        <f t="shared" si="151"/>
        <v>0</v>
      </c>
      <c r="AD1570" s="4"/>
      <c r="AE1570" s="4" t="s">
        <v>2037</v>
      </c>
      <c r="AF1570" s="144" t="s">
        <v>6229</v>
      </c>
      <c r="AG1570" s="4"/>
      <c r="AH1570" s="4"/>
      <c r="AI1570" s="4"/>
      <c r="AJ1570" s="4"/>
      <c r="AK1570" s="4"/>
    </row>
    <row r="1571" spans="2:38">
      <c r="B1571" s="175" t="s">
        <v>5418</v>
      </c>
      <c r="C1571" s="174" t="s">
        <v>1120</v>
      </c>
      <c r="D1571" s="4" t="s">
        <v>6226</v>
      </c>
      <c r="E1571" s="4"/>
      <c r="F1571" s="4" t="s">
        <v>1060</v>
      </c>
      <c r="G1571" s="4" t="s">
        <v>8851</v>
      </c>
      <c r="H1571" s="4" t="s">
        <v>1730</v>
      </c>
      <c r="I1571" s="4" t="s">
        <v>1731</v>
      </c>
      <c r="J1571" s="4"/>
      <c r="K1571" s="139">
        <v>1700000000</v>
      </c>
      <c r="L1571" s="150">
        <v>1700000000</v>
      </c>
      <c r="M1571" s="4" t="s">
        <v>3114</v>
      </c>
      <c r="N1571" s="4" t="s">
        <v>8845</v>
      </c>
      <c r="O1571" s="4" t="s">
        <v>8846</v>
      </c>
      <c r="P1571" s="186">
        <f t="shared" si="149"/>
        <v>1700000000</v>
      </c>
      <c r="Q1571" s="186">
        <f t="shared" si="152"/>
        <v>0</v>
      </c>
      <c r="R1571" s="4">
        <v>19</v>
      </c>
      <c r="S1571" s="4" t="s">
        <v>70</v>
      </c>
      <c r="T1571" s="4" t="s">
        <v>70</v>
      </c>
      <c r="U1571" s="140">
        <v>45341</v>
      </c>
      <c r="V1571" s="4" t="s">
        <v>1884</v>
      </c>
      <c r="W1571" s="4" t="s">
        <v>1954</v>
      </c>
      <c r="X1571" s="146" t="s">
        <v>70</v>
      </c>
      <c r="Y1571" s="140">
        <v>45370</v>
      </c>
      <c r="Z1571" s="4" t="s">
        <v>1885</v>
      </c>
      <c r="AA1571" s="4" t="s">
        <v>1886</v>
      </c>
      <c r="AB1571" s="141">
        <f t="shared" si="150"/>
        <v>1700000000</v>
      </c>
      <c r="AC1571" s="142">
        <f t="shared" si="151"/>
        <v>0</v>
      </c>
      <c r="AD1571" s="4"/>
      <c r="AE1571" s="4" t="s">
        <v>2037</v>
      </c>
      <c r="AF1571" s="144" t="s">
        <v>6229</v>
      </c>
      <c r="AG1571" s="4"/>
      <c r="AH1571" s="4"/>
      <c r="AI1571" s="4"/>
      <c r="AJ1571" s="4"/>
      <c r="AK1571" s="4"/>
    </row>
    <row r="1572" spans="2:38">
      <c r="B1572" s="175" t="s">
        <v>5418</v>
      </c>
      <c r="C1572" s="174" t="s">
        <v>1120</v>
      </c>
      <c r="D1572" s="4" t="s">
        <v>6226</v>
      </c>
      <c r="E1572" s="4"/>
      <c r="F1572" s="4" t="s">
        <v>1060</v>
      </c>
      <c r="G1572" s="4" t="s">
        <v>8852</v>
      </c>
      <c r="H1572" s="4" t="s">
        <v>1730</v>
      </c>
      <c r="I1572" s="4" t="s">
        <v>1731</v>
      </c>
      <c r="J1572" s="4"/>
      <c r="K1572" s="139">
        <v>2665845000</v>
      </c>
      <c r="L1572" s="150">
        <v>2665845000</v>
      </c>
      <c r="M1572" s="4" t="s">
        <v>3114</v>
      </c>
      <c r="N1572" s="4" t="s">
        <v>8848</v>
      </c>
      <c r="O1572" s="4" t="s">
        <v>8849</v>
      </c>
      <c r="P1572" s="186">
        <f t="shared" si="149"/>
        <v>2665845000</v>
      </c>
      <c r="Q1572" s="186">
        <f t="shared" si="152"/>
        <v>0</v>
      </c>
      <c r="R1572" s="4">
        <v>19</v>
      </c>
      <c r="S1572" s="4" t="s">
        <v>70</v>
      </c>
      <c r="T1572" s="4" t="s">
        <v>70</v>
      </c>
      <c r="U1572" s="140">
        <v>45341</v>
      </c>
      <c r="V1572" s="4" t="s">
        <v>1884</v>
      </c>
      <c r="W1572" s="4" t="s">
        <v>1954</v>
      </c>
      <c r="X1572" s="146" t="s">
        <v>70</v>
      </c>
      <c r="Y1572" s="140">
        <v>45370</v>
      </c>
      <c r="Z1572" s="4" t="s">
        <v>1885</v>
      </c>
      <c r="AA1572" s="4" t="s">
        <v>1886</v>
      </c>
      <c r="AB1572" s="141">
        <f t="shared" si="150"/>
        <v>2665845000</v>
      </c>
      <c r="AC1572" s="142">
        <f t="shared" si="151"/>
        <v>0</v>
      </c>
      <c r="AD1572" s="4"/>
      <c r="AE1572" s="4" t="s">
        <v>2037</v>
      </c>
      <c r="AF1572" s="144" t="s">
        <v>6229</v>
      </c>
      <c r="AG1572" s="4"/>
      <c r="AH1572" s="4"/>
      <c r="AI1572" s="4"/>
      <c r="AJ1572" s="4"/>
      <c r="AK1572" s="4"/>
    </row>
    <row r="1573" spans="2:38">
      <c r="B1573" s="145" t="s">
        <v>5418</v>
      </c>
      <c r="C1573" s="4" t="s">
        <v>1120</v>
      </c>
      <c r="D1573" s="4" t="s">
        <v>2135</v>
      </c>
      <c r="E1573" s="4"/>
      <c r="F1573" s="4" t="s">
        <v>1060</v>
      </c>
      <c r="G1573" s="4" t="s">
        <v>8853</v>
      </c>
      <c r="H1573" s="4" t="s">
        <v>1738</v>
      </c>
      <c r="I1573" s="4" t="s">
        <v>1739</v>
      </c>
      <c r="J1573" s="4"/>
      <c r="K1573" s="139">
        <v>41124000000</v>
      </c>
      <c r="L1573" s="150">
        <v>41124000000</v>
      </c>
      <c r="M1573" s="4" t="s">
        <v>3114</v>
      </c>
      <c r="N1573" s="4" t="s">
        <v>8749</v>
      </c>
      <c r="O1573" s="4" t="s">
        <v>8854</v>
      </c>
      <c r="P1573" s="186">
        <f t="shared" si="149"/>
        <v>41124000000</v>
      </c>
      <c r="Q1573" s="186">
        <f>K1573-P1573</f>
        <v>0</v>
      </c>
      <c r="R1573" s="4">
        <v>184</v>
      </c>
      <c r="S1573" s="4" t="s">
        <v>70</v>
      </c>
      <c r="T1573" s="4" t="s">
        <v>70</v>
      </c>
      <c r="U1573" s="140">
        <v>45352</v>
      </c>
      <c r="V1573" s="4" t="s">
        <v>1884</v>
      </c>
      <c r="W1573" s="4" t="s">
        <v>1954</v>
      </c>
      <c r="X1573" s="146">
        <v>0</v>
      </c>
      <c r="Y1573" s="146">
        <v>0</v>
      </c>
      <c r="Z1573" s="146">
        <v>0</v>
      </c>
      <c r="AA1573" s="4"/>
      <c r="AB1573" s="141"/>
      <c r="AC1573" s="142"/>
      <c r="AD1573" s="4"/>
      <c r="AE1573" s="4"/>
      <c r="AF1573" s="144"/>
      <c r="AG1573" s="4"/>
      <c r="AH1573" s="143" t="s">
        <v>70</v>
      </c>
      <c r="AI1573" s="4"/>
      <c r="AJ1573" s="143" t="s">
        <v>9560</v>
      </c>
      <c r="AK1573" s="143" t="s">
        <v>9553</v>
      </c>
    </row>
    <row r="1574" spans="2:38">
      <c r="B1574" s="175" t="s">
        <v>5175</v>
      </c>
      <c r="C1574" s="174" t="s">
        <v>1120</v>
      </c>
      <c r="D1574" s="4" t="s">
        <v>1831</v>
      </c>
      <c r="E1574" s="4"/>
      <c r="F1574" s="4" t="s">
        <v>1060</v>
      </c>
      <c r="G1574" s="4" t="s">
        <v>8855</v>
      </c>
      <c r="H1574" s="4" t="s">
        <v>1389</v>
      </c>
      <c r="I1574" s="4" t="s">
        <v>1390</v>
      </c>
      <c r="J1574" s="4"/>
      <c r="K1574" s="139">
        <v>619677000</v>
      </c>
      <c r="L1574" s="150">
        <v>619677000</v>
      </c>
      <c r="M1574" s="4" t="s">
        <v>3114</v>
      </c>
      <c r="N1574" s="4" t="s">
        <v>8856</v>
      </c>
      <c r="O1574" s="4" t="s">
        <v>8857</v>
      </c>
      <c r="P1574" s="186">
        <f t="shared" si="149"/>
        <v>619677000</v>
      </c>
      <c r="Q1574" s="186">
        <f t="shared" ref="Q1574:Q1583" si="153">K1574-P1574</f>
        <v>0</v>
      </c>
      <c r="R1574" s="4">
        <v>70</v>
      </c>
      <c r="S1574" s="4" t="s">
        <v>70</v>
      </c>
      <c r="T1574" s="4" t="s">
        <v>70</v>
      </c>
      <c r="U1574" s="140">
        <v>45341</v>
      </c>
      <c r="V1574" s="4" t="s">
        <v>1884</v>
      </c>
      <c r="W1574" s="4" t="s">
        <v>1954</v>
      </c>
      <c r="X1574" s="146" t="s">
        <v>70</v>
      </c>
      <c r="Y1574" s="95">
        <v>45353</v>
      </c>
      <c r="Z1574" s="4" t="s">
        <v>1888</v>
      </c>
      <c r="AA1574" s="4" t="s">
        <v>1886</v>
      </c>
      <c r="AB1574" s="141">
        <f t="shared" si="150"/>
        <v>619677000</v>
      </c>
      <c r="AC1574" s="142">
        <f t="shared" si="151"/>
        <v>0</v>
      </c>
      <c r="AD1574" s="4"/>
      <c r="AE1574" s="4" t="s">
        <v>2037</v>
      </c>
      <c r="AF1574" s="252" t="s">
        <v>7986</v>
      </c>
      <c r="AG1574" s="4"/>
      <c r="AH1574" s="4"/>
      <c r="AI1574" s="4"/>
      <c r="AJ1574" s="4"/>
      <c r="AK1574" s="4"/>
      <c r="AL1574" s="95">
        <v>45353</v>
      </c>
    </row>
    <row r="1575" spans="2:38">
      <c r="B1575" s="175" t="s">
        <v>5175</v>
      </c>
      <c r="C1575" s="174" t="s">
        <v>1120</v>
      </c>
      <c r="D1575" s="4" t="s">
        <v>1831</v>
      </c>
      <c r="E1575" s="4"/>
      <c r="F1575" s="4" t="s">
        <v>1060</v>
      </c>
      <c r="G1575" s="4" t="s">
        <v>8858</v>
      </c>
      <c r="H1575" s="4" t="s">
        <v>1389</v>
      </c>
      <c r="I1575" s="4" t="s">
        <v>1390</v>
      </c>
      <c r="J1575" s="4"/>
      <c r="K1575" s="139">
        <v>369922000</v>
      </c>
      <c r="L1575" s="150">
        <v>369922000</v>
      </c>
      <c r="M1575" s="4" t="s">
        <v>3114</v>
      </c>
      <c r="N1575" s="4" t="s">
        <v>8859</v>
      </c>
      <c r="O1575" s="4" t="s">
        <v>8860</v>
      </c>
      <c r="P1575" s="186">
        <f t="shared" si="149"/>
        <v>369922000</v>
      </c>
      <c r="Q1575" s="186">
        <f t="shared" si="153"/>
        <v>0</v>
      </c>
      <c r="R1575" s="4">
        <v>70</v>
      </c>
      <c r="S1575" s="4" t="s">
        <v>70</v>
      </c>
      <c r="T1575" s="4" t="s">
        <v>70</v>
      </c>
      <c r="U1575" s="140">
        <v>45341</v>
      </c>
      <c r="V1575" s="4" t="s">
        <v>1884</v>
      </c>
      <c r="W1575" s="4" t="s">
        <v>1954</v>
      </c>
      <c r="X1575" s="146" t="s">
        <v>70</v>
      </c>
      <c r="Y1575" s="95">
        <v>45353</v>
      </c>
      <c r="Z1575" s="4" t="s">
        <v>1888</v>
      </c>
      <c r="AA1575" s="4" t="s">
        <v>1886</v>
      </c>
      <c r="AB1575" s="141">
        <f t="shared" si="150"/>
        <v>369922000</v>
      </c>
      <c r="AC1575" s="142">
        <f t="shared" si="151"/>
        <v>0</v>
      </c>
      <c r="AD1575" s="4"/>
      <c r="AE1575" s="4" t="s">
        <v>2037</v>
      </c>
      <c r="AF1575" s="252" t="s">
        <v>7986</v>
      </c>
      <c r="AG1575" s="4"/>
      <c r="AH1575" s="4"/>
      <c r="AI1575" s="4"/>
      <c r="AJ1575" s="4"/>
      <c r="AK1575" s="4"/>
      <c r="AL1575" s="95">
        <v>45353</v>
      </c>
    </row>
    <row r="1576" spans="2:38">
      <c r="B1576" s="175" t="s">
        <v>5175</v>
      </c>
      <c r="C1576" s="174" t="s">
        <v>1120</v>
      </c>
      <c r="D1576" s="4" t="s">
        <v>1831</v>
      </c>
      <c r="E1576" s="4"/>
      <c r="F1576" s="4" t="s">
        <v>1060</v>
      </c>
      <c r="G1576" s="4" t="s">
        <v>8861</v>
      </c>
      <c r="H1576" s="4" t="s">
        <v>1389</v>
      </c>
      <c r="I1576" s="4" t="s">
        <v>1390</v>
      </c>
      <c r="J1576" s="4"/>
      <c r="K1576" s="139">
        <v>553944000</v>
      </c>
      <c r="L1576" s="150">
        <v>553944000</v>
      </c>
      <c r="M1576" s="4" t="s">
        <v>3114</v>
      </c>
      <c r="N1576" s="4" t="s">
        <v>8862</v>
      </c>
      <c r="O1576" s="4" t="s">
        <v>8863</v>
      </c>
      <c r="P1576" s="186">
        <f t="shared" si="149"/>
        <v>553944000</v>
      </c>
      <c r="Q1576" s="186">
        <f t="shared" si="153"/>
        <v>0</v>
      </c>
      <c r="R1576" s="4">
        <v>70</v>
      </c>
      <c r="S1576" s="4" t="s">
        <v>70</v>
      </c>
      <c r="T1576" s="4" t="s">
        <v>70</v>
      </c>
      <c r="U1576" s="140">
        <v>45341</v>
      </c>
      <c r="V1576" s="4" t="s">
        <v>1884</v>
      </c>
      <c r="W1576" s="4" t="s">
        <v>1954</v>
      </c>
      <c r="X1576" s="146" t="s">
        <v>70</v>
      </c>
      <c r="Y1576" s="95">
        <v>45353</v>
      </c>
      <c r="Z1576" s="4" t="s">
        <v>1888</v>
      </c>
      <c r="AA1576" s="4" t="s">
        <v>1886</v>
      </c>
      <c r="AB1576" s="141">
        <f t="shared" si="150"/>
        <v>553944000</v>
      </c>
      <c r="AC1576" s="142">
        <f t="shared" si="151"/>
        <v>0</v>
      </c>
      <c r="AD1576" s="4"/>
      <c r="AE1576" s="4" t="s">
        <v>2037</v>
      </c>
      <c r="AF1576" s="252" t="s">
        <v>7986</v>
      </c>
      <c r="AG1576" s="4"/>
      <c r="AH1576" s="4"/>
      <c r="AI1576" s="4"/>
      <c r="AJ1576" s="4"/>
      <c r="AK1576" s="4"/>
      <c r="AL1576" s="95">
        <v>45353</v>
      </c>
    </row>
    <row r="1577" spans="2:38">
      <c r="B1577" s="175" t="s">
        <v>5175</v>
      </c>
      <c r="C1577" s="174" t="s">
        <v>1120</v>
      </c>
      <c r="D1577" s="4" t="s">
        <v>1831</v>
      </c>
      <c r="E1577" s="4"/>
      <c r="F1577" s="4" t="s">
        <v>1060</v>
      </c>
      <c r="G1577" s="4" t="s">
        <v>8864</v>
      </c>
      <c r="H1577" s="4" t="s">
        <v>1389</v>
      </c>
      <c r="I1577" s="4" t="s">
        <v>1390</v>
      </c>
      <c r="J1577" s="4"/>
      <c r="K1577" s="139">
        <v>522080000</v>
      </c>
      <c r="L1577" s="150">
        <v>522080000</v>
      </c>
      <c r="M1577" s="4" t="s">
        <v>3114</v>
      </c>
      <c r="N1577" s="4" t="s">
        <v>8865</v>
      </c>
      <c r="O1577" s="4" t="s">
        <v>8866</v>
      </c>
      <c r="P1577" s="186">
        <f t="shared" si="149"/>
        <v>522080000</v>
      </c>
      <c r="Q1577" s="186">
        <f t="shared" si="153"/>
        <v>0</v>
      </c>
      <c r="R1577" s="4">
        <v>70</v>
      </c>
      <c r="S1577" s="4" t="s">
        <v>70</v>
      </c>
      <c r="T1577" s="4" t="s">
        <v>70</v>
      </c>
      <c r="U1577" s="140">
        <v>45341</v>
      </c>
      <c r="V1577" s="4" t="s">
        <v>1884</v>
      </c>
      <c r="W1577" s="4" t="s">
        <v>1954</v>
      </c>
      <c r="X1577" s="146" t="s">
        <v>70</v>
      </c>
      <c r="Y1577" s="95">
        <v>45353</v>
      </c>
      <c r="Z1577" s="4" t="s">
        <v>1888</v>
      </c>
      <c r="AA1577" s="4" t="s">
        <v>1886</v>
      </c>
      <c r="AB1577" s="141">
        <f t="shared" si="150"/>
        <v>522080000</v>
      </c>
      <c r="AC1577" s="142">
        <f t="shared" si="151"/>
        <v>0</v>
      </c>
      <c r="AD1577" s="4"/>
      <c r="AE1577" s="4" t="s">
        <v>2037</v>
      </c>
      <c r="AF1577" s="252" t="s">
        <v>7986</v>
      </c>
      <c r="AG1577" s="4"/>
      <c r="AH1577" s="4"/>
      <c r="AI1577" s="4"/>
      <c r="AJ1577" s="4"/>
      <c r="AK1577" s="4"/>
      <c r="AL1577" s="95">
        <v>45353</v>
      </c>
    </row>
    <row r="1578" spans="2:38">
      <c r="B1578" s="175" t="s">
        <v>5175</v>
      </c>
      <c r="C1578" s="174" t="s">
        <v>1120</v>
      </c>
      <c r="D1578" s="4" t="s">
        <v>1831</v>
      </c>
      <c r="E1578" s="4"/>
      <c r="F1578" s="4" t="s">
        <v>1060</v>
      </c>
      <c r="G1578" s="4" t="s">
        <v>8867</v>
      </c>
      <c r="H1578" s="4" t="s">
        <v>1389</v>
      </c>
      <c r="I1578" s="4" t="s">
        <v>1390</v>
      </c>
      <c r="J1578" s="4"/>
      <c r="K1578" s="139">
        <v>369883000</v>
      </c>
      <c r="L1578" s="150">
        <v>369883000</v>
      </c>
      <c r="M1578" s="4" t="s">
        <v>3114</v>
      </c>
      <c r="N1578" s="4" t="s">
        <v>8868</v>
      </c>
      <c r="O1578" s="4" t="s">
        <v>8869</v>
      </c>
      <c r="P1578" s="186">
        <f t="shared" si="149"/>
        <v>369883000</v>
      </c>
      <c r="Q1578" s="186">
        <f t="shared" si="153"/>
        <v>0</v>
      </c>
      <c r="R1578" s="4">
        <v>70</v>
      </c>
      <c r="S1578" s="4" t="s">
        <v>70</v>
      </c>
      <c r="T1578" s="4" t="s">
        <v>70</v>
      </c>
      <c r="U1578" s="140">
        <v>45341</v>
      </c>
      <c r="V1578" s="4" t="s">
        <v>1884</v>
      </c>
      <c r="W1578" s="4" t="s">
        <v>1954</v>
      </c>
      <c r="X1578" s="146" t="s">
        <v>70</v>
      </c>
      <c r="Y1578" s="95">
        <v>45353</v>
      </c>
      <c r="Z1578" s="4" t="s">
        <v>1888</v>
      </c>
      <c r="AA1578" s="4" t="s">
        <v>1886</v>
      </c>
      <c r="AB1578" s="141">
        <f t="shared" si="150"/>
        <v>369883000</v>
      </c>
      <c r="AC1578" s="142">
        <f t="shared" si="151"/>
        <v>0</v>
      </c>
      <c r="AD1578" s="4"/>
      <c r="AE1578" s="4" t="s">
        <v>2037</v>
      </c>
      <c r="AF1578" s="252" t="s">
        <v>7986</v>
      </c>
      <c r="AG1578" s="4"/>
      <c r="AH1578" s="4"/>
      <c r="AI1578" s="4"/>
      <c r="AJ1578" s="4"/>
      <c r="AK1578" s="4"/>
      <c r="AL1578" s="95">
        <v>45353</v>
      </c>
    </row>
    <row r="1579" spans="2:38">
      <c r="B1579" s="175" t="s">
        <v>5175</v>
      </c>
      <c r="C1579" s="174" t="s">
        <v>1120</v>
      </c>
      <c r="D1579" s="4" t="s">
        <v>1831</v>
      </c>
      <c r="E1579" s="4"/>
      <c r="F1579" s="4" t="s">
        <v>1060</v>
      </c>
      <c r="G1579" s="4" t="s">
        <v>8870</v>
      </c>
      <c r="H1579" s="4" t="s">
        <v>1389</v>
      </c>
      <c r="I1579" s="4" t="s">
        <v>1390</v>
      </c>
      <c r="J1579" s="4"/>
      <c r="K1579" s="139">
        <v>480659166</v>
      </c>
      <c r="L1579" s="150">
        <v>480659166</v>
      </c>
      <c r="M1579" s="4" t="s">
        <v>3114</v>
      </c>
      <c r="N1579" s="4" t="s">
        <v>8871</v>
      </c>
      <c r="O1579" s="4" t="s">
        <v>8872</v>
      </c>
      <c r="P1579" s="186">
        <f t="shared" si="149"/>
        <v>480659166</v>
      </c>
      <c r="Q1579" s="186">
        <f t="shared" si="153"/>
        <v>0</v>
      </c>
      <c r="R1579" s="4">
        <v>70</v>
      </c>
      <c r="S1579" s="4" t="s">
        <v>70</v>
      </c>
      <c r="T1579" s="4" t="s">
        <v>70</v>
      </c>
      <c r="U1579" s="140">
        <v>45341</v>
      </c>
      <c r="V1579" s="4" t="s">
        <v>1884</v>
      </c>
      <c r="W1579" s="4" t="s">
        <v>1954</v>
      </c>
      <c r="X1579" s="146" t="s">
        <v>70</v>
      </c>
      <c r="Y1579" s="95">
        <v>45353</v>
      </c>
      <c r="Z1579" s="4" t="s">
        <v>1888</v>
      </c>
      <c r="AA1579" s="4" t="s">
        <v>1886</v>
      </c>
      <c r="AB1579" s="141">
        <f t="shared" si="150"/>
        <v>480659166</v>
      </c>
      <c r="AC1579" s="142">
        <f t="shared" si="151"/>
        <v>0</v>
      </c>
      <c r="AD1579" s="4"/>
      <c r="AE1579" s="4" t="s">
        <v>2037</v>
      </c>
      <c r="AF1579" s="252" t="s">
        <v>7986</v>
      </c>
      <c r="AG1579" s="4"/>
      <c r="AH1579" s="4"/>
      <c r="AI1579" s="4"/>
      <c r="AJ1579" s="4"/>
      <c r="AK1579" s="4"/>
      <c r="AL1579" s="95">
        <v>45353</v>
      </c>
    </row>
    <row r="1580" spans="2:38">
      <c r="B1580" s="175" t="s">
        <v>5175</v>
      </c>
      <c r="C1580" s="174" t="s">
        <v>1120</v>
      </c>
      <c r="D1580" s="4" t="s">
        <v>1831</v>
      </c>
      <c r="E1580" s="4"/>
      <c r="F1580" s="4" t="s">
        <v>1060</v>
      </c>
      <c r="G1580" s="4" t="s">
        <v>8873</v>
      </c>
      <c r="H1580" s="4" t="s">
        <v>1389</v>
      </c>
      <c r="I1580" s="4" t="s">
        <v>1390</v>
      </c>
      <c r="J1580" s="4"/>
      <c r="K1580" s="139">
        <v>2094020000</v>
      </c>
      <c r="L1580" s="150">
        <v>2094020000</v>
      </c>
      <c r="M1580" s="4" t="s">
        <v>3114</v>
      </c>
      <c r="N1580" s="4" t="s">
        <v>8874</v>
      </c>
      <c r="O1580" s="4" t="s">
        <v>8875</v>
      </c>
      <c r="P1580" s="186">
        <f t="shared" si="149"/>
        <v>2094020000</v>
      </c>
      <c r="Q1580" s="186">
        <f t="shared" si="153"/>
        <v>0</v>
      </c>
      <c r="R1580" s="4">
        <v>70</v>
      </c>
      <c r="S1580" s="4" t="s">
        <v>70</v>
      </c>
      <c r="T1580" s="4" t="s">
        <v>70</v>
      </c>
      <c r="U1580" s="140">
        <v>45341</v>
      </c>
      <c r="V1580" s="4" t="s">
        <v>1884</v>
      </c>
      <c r="W1580" s="4" t="s">
        <v>1954</v>
      </c>
      <c r="X1580" s="146" t="s">
        <v>70</v>
      </c>
      <c r="Y1580" s="95">
        <v>45353</v>
      </c>
      <c r="Z1580" s="4" t="s">
        <v>1888</v>
      </c>
      <c r="AA1580" s="4" t="s">
        <v>1886</v>
      </c>
      <c r="AB1580" s="141">
        <f t="shared" si="150"/>
        <v>2094020000</v>
      </c>
      <c r="AC1580" s="142">
        <f t="shared" si="151"/>
        <v>0</v>
      </c>
      <c r="AD1580" s="4"/>
      <c r="AE1580" s="4" t="s">
        <v>2037</v>
      </c>
      <c r="AF1580" s="252" t="s">
        <v>7986</v>
      </c>
      <c r="AG1580" s="4"/>
      <c r="AH1580" s="4"/>
      <c r="AI1580" s="4"/>
      <c r="AJ1580" s="4"/>
      <c r="AK1580" s="4"/>
      <c r="AL1580" s="95">
        <v>45353</v>
      </c>
    </row>
    <row r="1581" spans="2:38">
      <c r="B1581" s="175" t="s">
        <v>5175</v>
      </c>
      <c r="C1581" s="174" t="s">
        <v>1120</v>
      </c>
      <c r="D1581" s="4" t="s">
        <v>1831</v>
      </c>
      <c r="E1581" s="4"/>
      <c r="F1581" s="4" t="s">
        <v>1060</v>
      </c>
      <c r="G1581" s="4" t="s">
        <v>8876</v>
      </c>
      <c r="H1581" s="4" t="s">
        <v>1421</v>
      </c>
      <c r="I1581" s="4" t="s">
        <v>1422</v>
      </c>
      <c r="J1581" s="4"/>
      <c r="K1581" s="139">
        <v>100000000</v>
      </c>
      <c r="L1581" s="150">
        <v>100000000</v>
      </c>
      <c r="M1581" s="4" t="s">
        <v>3114</v>
      </c>
      <c r="N1581" s="4" t="s">
        <v>8877</v>
      </c>
      <c r="O1581" s="4" t="s">
        <v>8878</v>
      </c>
      <c r="P1581" s="186">
        <f t="shared" si="149"/>
        <v>100000000</v>
      </c>
      <c r="Q1581" s="186">
        <f t="shared" si="153"/>
        <v>0</v>
      </c>
      <c r="R1581" s="4">
        <v>48</v>
      </c>
      <c r="S1581" s="4" t="s">
        <v>70</v>
      </c>
      <c r="T1581" s="4" t="s">
        <v>70</v>
      </c>
      <c r="U1581" s="140">
        <v>45341</v>
      </c>
      <c r="V1581" s="4" t="s">
        <v>1884</v>
      </c>
      <c r="W1581" s="4" t="s">
        <v>1954</v>
      </c>
      <c r="X1581" s="146" t="s">
        <v>70</v>
      </c>
      <c r="Y1581" s="140">
        <v>45365</v>
      </c>
      <c r="Z1581" s="4" t="s">
        <v>1885</v>
      </c>
      <c r="AA1581" s="4" t="s">
        <v>1886</v>
      </c>
      <c r="AB1581" s="141">
        <f t="shared" si="150"/>
        <v>100000000</v>
      </c>
      <c r="AC1581" s="142">
        <f t="shared" si="151"/>
        <v>0</v>
      </c>
      <c r="AD1581" s="4"/>
      <c r="AE1581" s="4" t="s">
        <v>2037</v>
      </c>
      <c r="AF1581" s="252" t="s">
        <v>7446</v>
      </c>
      <c r="AG1581" s="4"/>
      <c r="AH1581" s="4"/>
      <c r="AI1581" s="4"/>
      <c r="AJ1581" s="4"/>
      <c r="AK1581" s="4"/>
    </row>
    <row r="1582" spans="2:38">
      <c r="B1582" s="175" t="s">
        <v>5175</v>
      </c>
      <c r="C1582" s="174" t="s">
        <v>1120</v>
      </c>
      <c r="D1582" s="4" t="s">
        <v>1831</v>
      </c>
      <c r="E1582" s="4"/>
      <c r="F1582" s="4" t="s">
        <v>1060</v>
      </c>
      <c r="G1582" s="4" t="s">
        <v>8879</v>
      </c>
      <c r="H1582" s="4" t="s">
        <v>1389</v>
      </c>
      <c r="I1582" s="4" t="s">
        <v>1390</v>
      </c>
      <c r="J1582" s="4"/>
      <c r="K1582" s="139">
        <v>738632000</v>
      </c>
      <c r="L1582" s="150">
        <v>738632000</v>
      </c>
      <c r="M1582" s="4" t="s">
        <v>3114</v>
      </c>
      <c r="N1582" s="4" t="s">
        <v>8880</v>
      </c>
      <c r="O1582" s="4" t="s">
        <v>8881</v>
      </c>
      <c r="P1582" s="186">
        <f t="shared" si="149"/>
        <v>738632000</v>
      </c>
      <c r="Q1582" s="186">
        <f t="shared" si="153"/>
        <v>0</v>
      </c>
      <c r="R1582" s="4">
        <v>70</v>
      </c>
      <c r="S1582" s="4" t="s">
        <v>70</v>
      </c>
      <c r="T1582" s="4" t="s">
        <v>70</v>
      </c>
      <c r="U1582" s="140">
        <v>45341</v>
      </c>
      <c r="V1582" s="4" t="s">
        <v>1884</v>
      </c>
      <c r="W1582" s="4" t="s">
        <v>1954</v>
      </c>
      <c r="X1582" s="146" t="s">
        <v>70</v>
      </c>
      <c r="Y1582" s="95">
        <v>45353</v>
      </c>
      <c r="Z1582" s="4" t="s">
        <v>1888</v>
      </c>
      <c r="AA1582" s="4" t="s">
        <v>1886</v>
      </c>
      <c r="AB1582" s="141">
        <f t="shared" si="150"/>
        <v>738632000</v>
      </c>
      <c r="AC1582" s="142">
        <f t="shared" si="151"/>
        <v>0</v>
      </c>
      <c r="AD1582" s="4"/>
      <c r="AE1582" s="4" t="s">
        <v>2037</v>
      </c>
      <c r="AF1582" s="252" t="s">
        <v>7986</v>
      </c>
      <c r="AG1582" s="4"/>
      <c r="AH1582" s="4"/>
      <c r="AI1582" s="4"/>
      <c r="AJ1582" s="4"/>
      <c r="AK1582" s="4"/>
      <c r="AL1582" s="95">
        <v>45353</v>
      </c>
    </row>
    <row r="1583" spans="2:38">
      <c r="B1583" s="175" t="s">
        <v>5175</v>
      </c>
      <c r="C1583" s="174" t="s">
        <v>1120</v>
      </c>
      <c r="D1583" s="4" t="s">
        <v>1831</v>
      </c>
      <c r="E1583" s="4"/>
      <c r="F1583" s="4" t="s">
        <v>2018</v>
      </c>
      <c r="G1583" s="4" t="s">
        <v>8882</v>
      </c>
      <c r="H1583" s="4" t="s">
        <v>1413</v>
      </c>
      <c r="I1583" s="4" t="s">
        <v>1414</v>
      </c>
      <c r="J1583" s="4"/>
      <c r="K1583" s="139">
        <v>2000000</v>
      </c>
      <c r="L1583" s="150">
        <v>48230000000</v>
      </c>
      <c r="M1583" s="4" t="s">
        <v>3114</v>
      </c>
      <c r="N1583" s="4" t="s">
        <v>8883</v>
      </c>
      <c r="O1583" s="4" t="s">
        <v>8884</v>
      </c>
      <c r="P1583" s="186">
        <f t="shared" si="149"/>
        <v>48230000000</v>
      </c>
      <c r="Q1583" s="186">
        <f t="shared" si="153"/>
        <v>-48228000000</v>
      </c>
      <c r="R1583" s="4">
        <v>65</v>
      </c>
      <c r="S1583" s="4" t="s">
        <v>70</v>
      </c>
      <c r="T1583" s="4" t="s">
        <v>70</v>
      </c>
      <c r="U1583" s="140">
        <v>45341</v>
      </c>
      <c r="V1583" s="4" t="s">
        <v>1884</v>
      </c>
      <c r="W1583" s="4" t="s">
        <v>1954</v>
      </c>
      <c r="X1583" s="146" t="s">
        <v>70</v>
      </c>
      <c r="Y1583" s="146">
        <v>0</v>
      </c>
      <c r="Z1583" s="146">
        <v>0</v>
      </c>
      <c r="AA1583" s="4" t="s">
        <v>1886</v>
      </c>
      <c r="AB1583" s="141">
        <f t="shared" si="150"/>
        <v>48230000000</v>
      </c>
      <c r="AC1583" s="142">
        <f t="shared" si="151"/>
        <v>0</v>
      </c>
      <c r="AD1583" s="4"/>
      <c r="AE1583" s="4" t="s">
        <v>2037</v>
      </c>
      <c r="AF1583" s="144" t="s">
        <v>8274</v>
      </c>
      <c r="AG1583" s="4"/>
      <c r="AH1583" s="4"/>
      <c r="AI1583" s="4"/>
      <c r="AJ1583" s="4"/>
      <c r="AK1583" s="4"/>
    </row>
    <row r="1584" spans="2:38">
      <c r="B1584" s="145" t="s">
        <v>5418</v>
      </c>
      <c r="C1584" s="4" t="s">
        <v>1120</v>
      </c>
      <c r="D1584" s="4" t="s">
        <v>1831</v>
      </c>
      <c r="E1584" s="4"/>
      <c r="F1584" s="4" t="s">
        <v>1060</v>
      </c>
      <c r="G1584" s="4" t="s">
        <v>8885</v>
      </c>
      <c r="H1584" s="4" t="s">
        <v>1720</v>
      </c>
      <c r="I1584" s="4" t="s">
        <v>1721</v>
      </c>
      <c r="J1584" s="4"/>
      <c r="K1584" s="139">
        <v>4000000000</v>
      </c>
      <c r="L1584" s="150">
        <v>4000000000</v>
      </c>
      <c r="M1584" s="4" t="s">
        <v>3114</v>
      </c>
      <c r="N1584" s="4" t="s">
        <v>8886</v>
      </c>
      <c r="O1584" s="4" t="s">
        <v>3116</v>
      </c>
      <c r="P1584" s="186">
        <f t="shared" si="149"/>
        <v>4000000000</v>
      </c>
      <c r="Q1584" s="186">
        <f>L1584-P1584</f>
        <v>0</v>
      </c>
      <c r="R1584" s="4">
        <v>30</v>
      </c>
      <c r="S1584" s="4" t="s">
        <v>70</v>
      </c>
      <c r="T1584" s="4" t="s">
        <v>70</v>
      </c>
      <c r="U1584" s="140">
        <v>45348</v>
      </c>
      <c r="V1584" s="4" t="s">
        <v>1887</v>
      </c>
      <c r="W1584" s="4" t="s">
        <v>1954</v>
      </c>
      <c r="X1584" s="146">
        <v>0</v>
      </c>
      <c r="Y1584" s="146">
        <v>0</v>
      </c>
      <c r="Z1584" s="146">
        <v>0</v>
      </c>
      <c r="AA1584" s="4"/>
      <c r="AB1584" s="141"/>
      <c r="AC1584" s="142"/>
      <c r="AD1584" s="4"/>
      <c r="AE1584" s="4"/>
      <c r="AF1584" s="144"/>
      <c r="AG1584" s="4"/>
      <c r="AH1584" s="143" t="s">
        <v>70</v>
      </c>
      <c r="AI1584" s="4"/>
      <c r="AJ1584" s="143" t="s">
        <v>9560</v>
      </c>
      <c r="AK1584" s="143" t="s">
        <v>9553</v>
      </c>
    </row>
    <row r="1585" spans="2:38">
      <c r="B1585" s="145" t="s">
        <v>5418</v>
      </c>
      <c r="C1585" s="4" t="s">
        <v>1120</v>
      </c>
      <c r="D1585" s="4" t="s">
        <v>1831</v>
      </c>
      <c r="E1585" s="4"/>
      <c r="F1585" s="4" t="s">
        <v>1060</v>
      </c>
      <c r="G1585" s="4" t="s">
        <v>8887</v>
      </c>
      <c r="H1585" s="4" t="s">
        <v>1720</v>
      </c>
      <c r="I1585" s="4" t="s">
        <v>1721</v>
      </c>
      <c r="J1585" s="4"/>
      <c r="K1585" s="139">
        <v>2000000000</v>
      </c>
      <c r="L1585" s="150">
        <v>2000000000</v>
      </c>
      <c r="M1585" s="4" t="s">
        <v>3114</v>
      </c>
      <c r="N1585" s="4" t="s">
        <v>8888</v>
      </c>
      <c r="O1585" s="4" t="s">
        <v>5079</v>
      </c>
      <c r="P1585" s="186">
        <f t="shared" si="149"/>
        <v>2000000000</v>
      </c>
      <c r="Q1585" s="186">
        <f>L1585-P1585</f>
        <v>0</v>
      </c>
      <c r="R1585" s="4">
        <v>30</v>
      </c>
      <c r="S1585" s="4" t="s">
        <v>70</v>
      </c>
      <c r="T1585" s="4" t="s">
        <v>70</v>
      </c>
      <c r="U1585" s="140">
        <v>45348</v>
      </c>
      <c r="V1585" s="4" t="s">
        <v>1887</v>
      </c>
      <c r="W1585" s="4" t="s">
        <v>1954</v>
      </c>
      <c r="X1585" s="146">
        <v>0</v>
      </c>
      <c r="Y1585" s="146">
        <v>0</v>
      </c>
      <c r="Z1585" s="146">
        <v>0</v>
      </c>
      <c r="AA1585" s="4"/>
      <c r="AB1585" s="141"/>
      <c r="AC1585" s="142"/>
      <c r="AD1585" s="4"/>
      <c r="AE1585" s="4"/>
      <c r="AF1585" s="144"/>
      <c r="AG1585" s="4"/>
      <c r="AH1585" s="143" t="s">
        <v>70</v>
      </c>
      <c r="AI1585" s="4"/>
      <c r="AJ1585" s="143" t="s">
        <v>9560</v>
      </c>
      <c r="AK1585" s="143" t="s">
        <v>9553</v>
      </c>
    </row>
    <row r="1586" spans="2:38">
      <c r="B1586" s="175" t="s">
        <v>5175</v>
      </c>
      <c r="C1586" s="174" t="s">
        <v>1120</v>
      </c>
      <c r="D1586" s="4" t="s">
        <v>1831</v>
      </c>
      <c r="E1586" s="4"/>
      <c r="F1586" s="4" t="s">
        <v>1060</v>
      </c>
      <c r="G1586" s="4" t="s">
        <v>8889</v>
      </c>
      <c r="H1586" s="4" t="s">
        <v>1389</v>
      </c>
      <c r="I1586" s="4" t="s">
        <v>1390</v>
      </c>
      <c r="J1586" s="4"/>
      <c r="K1586" s="139">
        <v>4953389000</v>
      </c>
      <c r="L1586" s="150">
        <v>4953389000</v>
      </c>
      <c r="M1586" s="4" t="s">
        <v>3114</v>
      </c>
      <c r="N1586" s="4" t="s">
        <v>8859</v>
      </c>
      <c r="O1586" s="4" t="s">
        <v>8860</v>
      </c>
      <c r="P1586" s="186">
        <f t="shared" si="149"/>
        <v>4953389000</v>
      </c>
      <c r="Q1586" s="186">
        <f t="shared" ref="Q1586:Q1592" si="154">K1586-P1586</f>
        <v>0</v>
      </c>
      <c r="R1586" s="4">
        <v>70</v>
      </c>
      <c r="S1586" s="4" t="s">
        <v>70</v>
      </c>
      <c r="T1586" s="4" t="s">
        <v>70</v>
      </c>
      <c r="U1586" s="140">
        <v>45341</v>
      </c>
      <c r="V1586" s="4" t="s">
        <v>1884</v>
      </c>
      <c r="W1586" s="4" t="s">
        <v>1954</v>
      </c>
      <c r="X1586" s="146" t="s">
        <v>70</v>
      </c>
      <c r="Y1586" s="95">
        <v>45353</v>
      </c>
      <c r="Z1586" s="4" t="s">
        <v>1888</v>
      </c>
      <c r="AA1586" s="4" t="s">
        <v>1886</v>
      </c>
      <c r="AB1586" s="141">
        <f t="shared" si="150"/>
        <v>4953389000</v>
      </c>
      <c r="AC1586" s="142">
        <f t="shared" si="151"/>
        <v>0</v>
      </c>
      <c r="AD1586" s="4"/>
      <c r="AE1586" s="4" t="s">
        <v>2037</v>
      </c>
      <c r="AF1586" s="252" t="s">
        <v>7986</v>
      </c>
      <c r="AG1586" s="4"/>
      <c r="AH1586" s="4"/>
      <c r="AI1586" s="4"/>
      <c r="AJ1586" s="4"/>
      <c r="AK1586" s="4"/>
      <c r="AL1586" s="95">
        <v>45353</v>
      </c>
    </row>
    <row r="1587" spans="2:38">
      <c r="B1587" s="175" t="s">
        <v>5175</v>
      </c>
      <c r="C1587" s="174" t="s">
        <v>1120</v>
      </c>
      <c r="D1587" s="4" t="s">
        <v>1831</v>
      </c>
      <c r="E1587" s="4"/>
      <c r="F1587" s="4" t="s">
        <v>1060</v>
      </c>
      <c r="G1587" s="4" t="s">
        <v>8890</v>
      </c>
      <c r="H1587" s="4" t="s">
        <v>1389</v>
      </c>
      <c r="I1587" s="4" t="s">
        <v>1390</v>
      </c>
      <c r="J1587" s="4"/>
      <c r="K1587" s="139">
        <v>3672758000</v>
      </c>
      <c r="L1587" s="150">
        <v>3672758000</v>
      </c>
      <c r="M1587" s="4" t="s">
        <v>3114</v>
      </c>
      <c r="N1587" s="4" t="s">
        <v>8862</v>
      </c>
      <c r="O1587" s="4" t="s">
        <v>8863</v>
      </c>
      <c r="P1587" s="186">
        <f t="shared" si="149"/>
        <v>3672758000</v>
      </c>
      <c r="Q1587" s="186">
        <f t="shared" si="154"/>
        <v>0</v>
      </c>
      <c r="R1587" s="4">
        <v>70</v>
      </c>
      <c r="S1587" s="4" t="s">
        <v>70</v>
      </c>
      <c r="T1587" s="4" t="s">
        <v>70</v>
      </c>
      <c r="U1587" s="140">
        <v>45341</v>
      </c>
      <c r="V1587" s="4" t="s">
        <v>1884</v>
      </c>
      <c r="W1587" s="4" t="s">
        <v>1954</v>
      </c>
      <c r="X1587" s="146" t="s">
        <v>70</v>
      </c>
      <c r="Y1587" s="95">
        <v>45353</v>
      </c>
      <c r="Z1587" s="4" t="s">
        <v>1888</v>
      </c>
      <c r="AA1587" s="4" t="s">
        <v>1886</v>
      </c>
      <c r="AB1587" s="141">
        <f t="shared" si="150"/>
        <v>3672758000</v>
      </c>
      <c r="AC1587" s="142">
        <f t="shared" si="151"/>
        <v>0</v>
      </c>
      <c r="AD1587" s="4"/>
      <c r="AE1587" s="4" t="s">
        <v>2037</v>
      </c>
      <c r="AF1587" s="252" t="s">
        <v>7986</v>
      </c>
      <c r="AG1587" s="4"/>
      <c r="AH1587" s="4"/>
      <c r="AI1587" s="4"/>
      <c r="AJ1587" s="4"/>
      <c r="AK1587" s="4"/>
      <c r="AL1587" s="95">
        <v>45353</v>
      </c>
    </row>
    <row r="1588" spans="2:38">
      <c r="B1588" s="175" t="s">
        <v>5175</v>
      </c>
      <c r="C1588" s="174" t="s">
        <v>1120</v>
      </c>
      <c r="D1588" s="4" t="s">
        <v>1831</v>
      </c>
      <c r="E1588" s="4"/>
      <c r="F1588" s="4" t="s">
        <v>1060</v>
      </c>
      <c r="G1588" s="4" t="s">
        <v>8891</v>
      </c>
      <c r="H1588" s="4" t="s">
        <v>1389</v>
      </c>
      <c r="I1588" s="4" t="s">
        <v>1390</v>
      </c>
      <c r="J1588" s="4"/>
      <c r="K1588" s="139">
        <v>1185427000</v>
      </c>
      <c r="L1588" s="150">
        <v>1185427000</v>
      </c>
      <c r="M1588" s="4" t="s">
        <v>3114</v>
      </c>
      <c r="N1588" s="4" t="s">
        <v>8868</v>
      </c>
      <c r="O1588" s="4" t="s">
        <v>8869</v>
      </c>
      <c r="P1588" s="186">
        <f t="shared" si="149"/>
        <v>1185427000</v>
      </c>
      <c r="Q1588" s="186">
        <f t="shared" si="154"/>
        <v>0</v>
      </c>
      <c r="R1588" s="4">
        <v>70</v>
      </c>
      <c r="S1588" s="4" t="s">
        <v>70</v>
      </c>
      <c r="T1588" s="4" t="s">
        <v>70</v>
      </c>
      <c r="U1588" s="140">
        <v>45341</v>
      </c>
      <c r="V1588" s="4" t="s">
        <v>1884</v>
      </c>
      <c r="W1588" s="4" t="s">
        <v>1954</v>
      </c>
      <c r="X1588" s="146" t="s">
        <v>70</v>
      </c>
      <c r="Y1588" s="95">
        <v>45353</v>
      </c>
      <c r="Z1588" s="4" t="s">
        <v>1888</v>
      </c>
      <c r="AA1588" s="4" t="s">
        <v>1886</v>
      </c>
      <c r="AB1588" s="141">
        <f t="shared" si="150"/>
        <v>1185427000</v>
      </c>
      <c r="AC1588" s="142">
        <f t="shared" si="151"/>
        <v>0</v>
      </c>
      <c r="AD1588" s="4"/>
      <c r="AE1588" s="4" t="s">
        <v>2037</v>
      </c>
      <c r="AF1588" s="252" t="s">
        <v>7986</v>
      </c>
      <c r="AG1588" s="4"/>
      <c r="AH1588" s="4"/>
      <c r="AI1588" s="4"/>
      <c r="AJ1588" s="4"/>
      <c r="AK1588" s="4"/>
      <c r="AL1588" s="95">
        <v>45353</v>
      </c>
    </row>
    <row r="1589" spans="2:38">
      <c r="B1589" s="175" t="s">
        <v>5175</v>
      </c>
      <c r="C1589" s="174" t="s">
        <v>1120</v>
      </c>
      <c r="D1589" s="4" t="s">
        <v>1831</v>
      </c>
      <c r="E1589" s="4"/>
      <c r="F1589" s="4" t="s">
        <v>1060</v>
      </c>
      <c r="G1589" s="4" t="s">
        <v>8892</v>
      </c>
      <c r="H1589" s="4" t="s">
        <v>1389</v>
      </c>
      <c r="I1589" s="4" t="s">
        <v>1390</v>
      </c>
      <c r="J1589" s="4"/>
      <c r="K1589" s="139">
        <v>3839327500</v>
      </c>
      <c r="L1589" s="150">
        <v>3839327500</v>
      </c>
      <c r="M1589" s="4" t="s">
        <v>3114</v>
      </c>
      <c r="N1589" s="4" t="s">
        <v>8871</v>
      </c>
      <c r="O1589" s="4" t="s">
        <v>8872</v>
      </c>
      <c r="P1589" s="186">
        <f t="shared" si="149"/>
        <v>3839327500</v>
      </c>
      <c r="Q1589" s="186">
        <f t="shared" si="154"/>
        <v>0</v>
      </c>
      <c r="R1589" s="4">
        <v>70</v>
      </c>
      <c r="S1589" s="4" t="s">
        <v>70</v>
      </c>
      <c r="T1589" s="4" t="s">
        <v>70</v>
      </c>
      <c r="U1589" s="140">
        <v>45341</v>
      </c>
      <c r="V1589" s="4" t="s">
        <v>1884</v>
      </c>
      <c r="W1589" s="4" t="s">
        <v>1954</v>
      </c>
      <c r="X1589" s="146" t="s">
        <v>70</v>
      </c>
      <c r="Y1589" s="95">
        <v>45353</v>
      </c>
      <c r="Z1589" s="4" t="s">
        <v>1888</v>
      </c>
      <c r="AA1589" s="4" t="s">
        <v>1886</v>
      </c>
      <c r="AB1589" s="141">
        <f t="shared" si="150"/>
        <v>3839327500</v>
      </c>
      <c r="AC1589" s="142">
        <f t="shared" si="151"/>
        <v>0</v>
      </c>
      <c r="AD1589" s="4"/>
      <c r="AE1589" s="4" t="s">
        <v>2037</v>
      </c>
      <c r="AF1589" s="252" t="s">
        <v>7986</v>
      </c>
      <c r="AG1589" s="4"/>
      <c r="AH1589" s="4"/>
      <c r="AI1589" s="4"/>
      <c r="AJ1589" s="4"/>
      <c r="AK1589" s="4"/>
      <c r="AL1589" s="95">
        <v>45353</v>
      </c>
    </row>
    <row r="1590" spans="2:38">
      <c r="B1590" s="175" t="s">
        <v>5175</v>
      </c>
      <c r="C1590" s="174" t="s">
        <v>1120</v>
      </c>
      <c r="D1590" s="4" t="s">
        <v>1831</v>
      </c>
      <c r="E1590" s="4"/>
      <c r="F1590" s="4" t="s">
        <v>1060</v>
      </c>
      <c r="G1590" s="4" t="s">
        <v>8893</v>
      </c>
      <c r="H1590" s="4" t="s">
        <v>1389</v>
      </c>
      <c r="I1590" s="4" t="s">
        <v>1390</v>
      </c>
      <c r="J1590" s="4"/>
      <c r="K1590" s="139">
        <v>19571116500</v>
      </c>
      <c r="L1590" s="150">
        <v>19571116500</v>
      </c>
      <c r="M1590" s="4" t="s">
        <v>3114</v>
      </c>
      <c r="N1590" s="4" t="s">
        <v>8894</v>
      </c>
      <c r="O1590" s="4" t="s">
        <v>8895</v>
      </c>
      <c r="P1590" s="186">
        <f t="shared" si="149"/>
        <v>19571116500</v>
      </c>
      <c r="Q1590" s="186">
        <f t="shared" si="154"/>
        <v>0</v>
      </c>
      <c r="R1590" s="4">
        <v>70</v>
      </c>
      <c r="S1590" s="4" t="s">
        <v>70</v>
      </c>
      <c r="T1590" s="4" t="s">
        <v>70</v>
      </c>
      <c r="U1590" s="140">
        <v>45341</v>
      </c>
      <c r="V1590" s="4" t="s">
        <v>1884</v>
      </c>
      <c r="W1590" s="4" t="s">
        <v>1954</v>
      </c>
      <c r="X1590" s="146" t="s">
        <v>70</v>
      </c>
      <c r="Y1590" s="95">
        <v>45353</v>
      </c>
      <c r="Z1590" s="4" t="s">
        <v>1888</v>
      </c>
      <c r="AA1590" s="4" t="s">
        <v>1886</v>
      </c>
      <c r="AB1590" s="141">
        <f t="shared" si="150"/>
        <v>19571116500</v>
      </c>
      <c r="AC1590" s="142">
        <f t="shared" si="151"/>
        <v>0</v>
      </c>
      <c r="AD1590" s="4"/>
      <c r="AE1590" s="4" t="s">
        <v>2037</v>
      </c>
      <c r="AF1590" s="252" t="s">
        <v>7986</v>
      </c>
      <c r="AG1590" s="4"/>
      <c r="AH1590" s="4"/>
      <c r="AI1590" s="4"/>
      <c r="AJ1590" s="4"/>
      <c r="AK1590" s="4"/>
      <c r="AL1590" s="95">
        <v>45353</v>
      </c>
    </row>
    <row r="1591" spans="2:38">
      <c r="B1591" s="175" t="s">
        <v>5175</v>
      </c>
      <c r="C1591" s="174" t="s">
        <v>1120</v>
      </c>
      <c r="D1591" s="4" t="s">
        <v>1831</v>
      </c>
      <c r="E1591" s="4"/>
      <c r="F1591" s="4" t="s">
        <v>1060</v>
      </c>
      <c r="G1591" s="4" t="s">
        <v>8896</v>
      </c>
      <c r="H1591" s="4" t="s">
        <v>1389</v>
      </c>
      <c r="I1591" s="4" t="s">
        <v>1390</v>
      </c>
      <c r="J1591" s="4"/>
      <c r="K1591" s="139">
        <v>1730289000</v>
      </c>
      <c r="L1591" s="150">
        <v>1730289000</v>
      </c>
      <c r="M1591" s="4" t="s">
        <v>3114</v>
      </c>
      <c r="N1591" s="4" t="s">
        <v>8897</v>
      </c>
      <c r="O1591" s="4" t="s">
        <v>8898</v>
      </c>
      <c r="P1591" s="186">
        <f t="shared" si="149"/>
        <v>1730289000</v>
      </c>
      <c r="Q1591" s="186">
        <f t="shared" si="154"/>
        <v>0</v>
      </c>
      <c r="R1591" s="4">
        <v>70</v>
      </c>
      <c r="S1591" s="4" t="s">
        <v>70</v>
      </c>
      <c r="T1591" s="4" t="s">
        <v>70</v>
      </c>
      <c r="U1591" s="140">
        <v>45341</v>
      </c>
      <c r="V1591" s="4" t="s">
        <v>1884</v>
      </c>
      <c r="W1591" s="4" t="s">
        <v>1954</v>
      </c>
      <c r="X1591" s="146" t="s">
        <v>70</v>
      </c>
      <c r="Y1591" s="95">
        <v>45353</v>
      </c>
      <c r="Z1591" s="4" t="s">
        <v>1888</v>
      </c>
      <c r="AA1591" s="4" t="s">
        <v>1886</v>
      </c>
      <c r="AB1591" s="141">
        <f t="shared" si="150"/>
        <v>1730289000</v>
      </c>
      <c r="AC1591" s="142">
        <f t="shared" si="151"/>
        <v>0</v>
      </c>
      <c r="AD1591" s="4"/>
      <c r="AE1591" s="4" t="s">
        <v>2037</v>
      </c>
      <c r="AF1591" s="252" t="s">
        <v>7986</v>
      </c>
      <c r="AG1591" s="4"/>
      <c r="AH1591" s="4"/>
      <c r="AI1591" s="4"/>
      <c r="AJ1591" s="4"/>
      <c r="AK1591" s="4"/>
      <c r="AL1591" s="95">
        <v>45353</v>
      </c>
    </row>
    <row r="1592" spans="2:38">
      <c r="B1592" s="175" t="s">
        <v>5175</v>
      </c>
      <c r="C1592" s="174" t="s">
        <v>1120</v>
      </c>
      <c r="D1592" s="4" t="s">
        <v>1831</v>
      </c>
      <c r="E1592" s="4"/>
      <c r="F1592" s="4" t="s">
        <v>1060</v>
      </c>
      <c r="G1592" s="4" t="s">
        <v>8899</v>
      </c>
      <c r="H1592" s="4" t="s">
        <v>1389</v>
      </c>
      <c r="I1592" s="4" t="s">
        <v>1390</v>
      </c>
      <c r="J1592" s="4"/>
      <c r="K1592" s="139">
        <v>465446000</v>
      </c>
      <c r="L1592" s="150">
        <v>465446000</v>
      </c>
      <c r="M1592" s="4" t="s">
        <v>3114</v>
      </c>
      <c r="N1592" s="4" t="s">
        <v>8880</v>
      </c>
      <c r="O1592" s="4" t="s">
        <v>8881</v>
      </c>
      <c r="P1592" s="186">
        <f t="shared" si="149"/>
        <v>465446000</v>
      </c>
      <c r="Q1592" s="186">
        <f t="shared" si="154"/>
        <v>0</v>
      </c>
      <c r="R1592" s="4">
        <v>70</v>
      </c>
      <c r="S1592" s="4" t="s">
        <v>70</v>
      </c>
      <c r="T1592" s="4" t="s">
        <v>70</v>
      </c>
      <c r="U1592" s="140">
        <v>45341</v>
      </c>
      <c r="V1592" s="4" t="s">
        <v>1884</v>
      </c>
      <c r="W1592" s="4" t="s">
        <v>1954</v>
      </c>
      <c r="X1592" s="146" t="s">
        <v>70</v>
      </c>
      <c r="Y1592" s="95">
        <v>45353</v>
      </c>
      <c r="Z1592" s="4" t="s">
        <v>1888</v>
      </c>
      <c r="AA1592" s="4" t="s">
        <v>1886</v>
      </c>
      <c r="AB1592" s="141">
        <f t="shared" si="150"/>
        <v>465446000</v>
      </c>
      <c r="AC1592" s="142">
        <f t="shared" si="151"/>
        <v>0</v>
      </c>
      <c r="AD1592" s="4"/>
      <c r="AE1592" s="4" t="s">
        <v>2037</v>
      </c>
      <c r="AF1592" s="252" t="s">
        <v>7986</v>
      </c>
      <c r="AG1592" s="4"/>
      <c r="AH1592" s="4"/>
      <c r="AI1592" s="4"/>
      <c r="AJ1592" s="4"/>
      <c r="AK1592" s="4"/>
      <c r="AL1592" s="95">
        <v>45353</v>
      </c>
    </row>
    <row r="1593" spans="2:38">
      <c r="B1593" s="145" t="s">
        <v>5418</v>
      </c>
      <c r="C1593" s="4" t="s">
        <v>1120</v>
      </c>
      <c r="D1593" s="4" t="s">
        <v>4522</v>
      </c>
      <c r="E1593" s="4"/>
      <c r="F1593" s="4" t="s">
        <v>1060</v>
      </c>
      <c r="G1593" s="4" t="s">
        <v>8900</v>
      </c>
      <c r="H1593" s="4" t="s">
        <v>1734</v>
      </c>
      <c r="I1593" s="4" t="s">
        <v>1735</v>
      </c>
      <c r="J1593" s="4"/>
      <c r="K1593" s="139">
        <v>629032050</v>
      </c>
      <c r="L1593" s="150">
        <v>629032050</v>
      </c>
      <c r="M1593" s="4" t="s">
        <v>3114</v>
      </c>
      <c r="N1593" s="4" t="s">
        <v>8901</v>
      </c>
      <c r="O1593" s="4" t="s">
        <v>8902</v>
      </c>
      <c r="P1593" s="186">
        <f t="shared" si="149"/>
        <v>629032050</v>
      </c>
      <c r="Q1593" s="4"/>
      <c r="R1593" s="4">
        <v>246</v>
      </c>
      <c r="S1593" s="4" t="s">
        <v>70</v>
      </c>
      <c r="T1593" s="4" t="s">
        <v>70</v>
      </c>
      <c r="U1593" s="140">
        <v>45357</v>
      </c>
      <c r="V1593" s="4" t="s">
        <v>1887</v>
      </c>
      <c r="W1593" s="4" t="s">
        <v>1954</v>
      </c>
      <c r="X1593" s="146">
        <v>0</v>
      </c>
      <c r="Y1593" s="146">
        <v>0</v>
      </c>
      <c r="Z1593" s="146">
        <v>0</v>
      </c>
      <c r="AA1593" s="4"/>
      <c r="AB1593" s="141"/>
      <c r="AC1593" s="142"/>
      <c r="AD1593" s="4"/>
      <c r="AE1593" s="4"/>
      <c r="AF1593" s="144"/>
      <c r="AG1593" s="4"/>
      <c r="AH1593" s="143" t="s">
        <v>70</v>
      </c>
      <c r="AI1593" s="4"/>
      <c r="AJ1593" s="143" t="s">
        <v>9560</v>
      </c>
      <c r="AK1593" s="143" t="s">
        <v>9553</v>
      </c>
    </row>
    <row r="1594" spans="2:38">
      <c r="B1594" s="145" t="s">
        <v>5418</v>
      </c>
      <c r="C1594" s="4" t="s">
        <v>1120</v>
      </c>
      <c r="D1594" s="4" t="s">
        <v>4522</v>
      </c>
      <c r="E1594" s="4"/>
      <c r="F1594" s="4" t="s">
        <v>1060</v>
      </c>
      <c r="G1594" s="4" t="s">
        <v>8903</v>
      </c>
      <c r="H1594" s="4" t="s">
        <v>1734</v>
      </c>
      <c r="I1594" s="4" t="s">
        <v>1735</v>
      </c>
      <c r="J1594" s="4"/>
      <c r="K1594" s="139">
        <v>563531000</v>
      </c>
      <c r="L1594" s="150">
        <v>563531000</v>
      </c>
      <c r="M1594" s="4" t="s">
        <v>3114</v>
      </c>
      <c r="N1594" s="4" t="s">
        <v>8904</v>
      </c>
      <c r="O1594" s="4" t="s">
        <v>8905</v>
      </c>
      <c r="P1594" s="186">
        <f t="shared" si="149"/>
        <v>563531000</v>
      </c>
      <c r="Q1594" s="4"/>
      <c r="R1594" s="4">
        <v>246</v>
      </c>
      <c r="S1594" s="4" t="s">
        <v>70</v>
      </c>
      <c r="T1594" s="4" t="s">
        <v>70</v>
      </c>
      <c r="U1594" s="140">
        <v>45357</v>
      </c>
      <c r="V1594" s="4" t="s">
        <v>1887</v>
      </c>
      <c r="W1594" s="4" t="s">
        <v>1954</v>
      </c>
      <c r="X1594" s="146">
        <v>0</v>
      </c>
      <c r="Y1594" s="146">
        <v>0</v>
      </c>
      <c r="Z1594" s="146">
        <v>0</v>
      </c>
      <c r="AA1594" s="4"/>
      <c r="AB1594" s="141"/>
      <c r="AC1594" s="142"/>
      <c r="AD1594" s="4"/>
      <c r="AE1594" s="4"/>
      <c r="AF1594" s="144"/>
      <c r="AG1594" s="4"/>
      <c r="AH1594" s="143" t="s">
        <v>70</v>
      </c>
      <c r="AI1594" s="4"/>
      <c r="AJ1594" s="143" t="s">
        <v>9560</v>
      </c>
      <c r="AK1594" s="143" t="s">
        <v>9553</v>
      </c>
    </row>
    <row r="1595" spans="2:38">
      <c r="B1595" s="145" t="s">
        <v>5418</v>
      </c>
      <c r="C1595" s="4" t="s">
        <v>1120</v>
      </c>
      <c r="D1595" s="4" t="s">
        <v>4522</v>
      </c>
      <c r="E1595" s="4"/>
      <c r="F1595" s="4" t="s">
        <v>1060</v>
      </c>
      <c r="G1595" s="4" t="s">
        <v>8906</v>
      </c>
      <c r="H1595" s="4" t="s">
        <v>1734</v>
      </c>
      <c r="I1595" s="4" t="s">
        <v>1735</v>
      </c>
      <c r="J1595" s="4"/>
      <c r="K1595" s="139">
        <v>265526800</v>
      </c>
      <c r="L1595" s="150">
        <v>265526800</v>
      </c>
      <c r="M1595" s="4" t="s">
        <v>3114</v>
      </c>
      <c r="N1595" s="4" t="s">
        <v>8817</v>
      </c>
      <c r="O1595" s="4" t="s">
        <v>8800</v>
      </c>
      <c r="P1595" s="186">
        <f t="shared" si="149"/>
        <v>265526800</v>
      </c>
      <c r="Q1595" s="4"/>
      <c r="R1595" s="4">
        <v>246</v>
      </c>
      <c r="S1595" s="4" t="s">
        <v>70</v>
      </c>
      <c r="T1595" s="4" t="s">
        <v>70</v>
      </c>
      <c r="U1595" s="140">
        <v>45357</v>
      </c>
      <c r="V1595" s="4" t="s">
        <v>1887</v>
      </c>
      <c r="W1595" s="4" t="s">
        <v>1954</v>
      </c>
      <c r="X1595" s="146">
        <v>0</v>
      </c>
      <c r="Y1595" s="146">
        <v>0</v>
      </c>
      <c r="Z1595" s="146">
        <v>0</v>
      </c>
      <c r="AA1595" s="4"/>
      <c r="AB1595" s="141"/>
      <c r="AC1595" s="142"/>
      <c r="AD1595" s="4"/>
      <c r="AE1595" s="4"/>
      <c r="AF1595" s="144"/>
      <c r="AG1595" s="4"/>
      <c r="AH1595" s="143" t="s">
        <v>70</v>
      </c>
      <c r="AI1595" s="4"/>
      <c r="AJ1595" s="143" t="s">
        <v>9560</v>
      </c>
      <c r="AK1595" s="143" t="s">
        <v>9553</v>
      </c>
    </row>
    <row r="1596" spans="2:38">
      <c r="B1596" s="145" t="s">
        <v>5418</v>
      </c>
      <c r="C1596" s="4" t="s">
        <v>1120</v>
      </c>
      <c r="D1596" s="4" t="s">
        <v>4522</v>
      </c>
      <c r="E1596" s="4"/>
      <c r="F1596" s="4" t="s">
        <v>1060</v>
      </c>
      <c r="G1596" s="4" t="s">
        <v>8907</v>
      </c>
      <c r="H1596" s="4" t="s">
        <v>1734</v>
      </c>
      <c r="I1596" s="4" t="s">
        <v>1735</v>
      </c>
      <c r="J1596" s="4"/>
      <c r="K1596" s="139">
        <v>344148000</v>
      </c>
      <c r="L1596" s="150">
        <v>344148000</v>
      </c>
      <c r="M1596" s="4" t="s">
        <v>3114</v>
      </c>
      <c r="N1596" s="4" t="s">
        <v>8908</v>
      </c>
      <c r="O1596" s="4" t="s">
        <v>8909</v>
      </c>
      <c r="P1596" s="186">
        <f t="shared" si="149"/>
        <v>344148000</v>
      </c>
      <c r="Q1596" s="4"/>
      <c r="R1596" s="4">
        <v>246</v>
      </c>
      <c r="S1596" s="4" t="s">
        <v>70</v>
      </c>
      <c r="T1596" s="4" t="s">
        <v>70</v>
      </c>
      <c r="U1596" s="140">
        <v>45357</v>
      </c>
      <c r="V1596" s="4" t="s">
        <v>1887</v>
      </c>
      <c r="W1596" s="4" t="s">
        <v>1954</v>
      </c>
      <c r="X1596" s="146">
        <v>0</v>
      </c>
      <c r="Y1596" s="146">
        <v>0</v>
      </c>
      <c r="Z1596" s="146">
        <v>0</v>
      </c>
      <c r="AA1596" s="4"/>
      <c r="AB1596" s="141"/>
      <c r="AC1596" s="142"/>
      <c r="AD1596" s="4"/>
      <c r="AE1596" s="4"/>
      <c r="AF1596" s="144"/>
      <c r="AG1596" s="4"/>
      <c r="AH1596" s="143" t="s">
        <v>70</v>
      </c>
      <c r="AI1596" s="4"/>
      <c r="AJ1596" s="143" t="s">
        <v>9560</v>
      </c>
      <c r="AK1596" s="143" t="s">
        <v>9553</v>
      </c>
    </row>
    <row r="1597" spans="2:38">
      <c r="B1597" s="145" t="s">
        <v>5418</v>
      </c>
      <c r="C1597" s="4" t="s">
        <v>1120</v>
      </c>
      <c r="D1597" s="4" t="s">
        <v>4522</v>
      </c>
      <c r="E1597" s="4"/>
      <c r="F1597" s="4" t="s">
        <v>1060</v>
      </c>
      <c r="G1597" s="4" t="s">
        <v>8910</v>
      </c>
      <c r="H1597" s="4" t="s">
        <v>1734</v>
      </c>
      <c r="I1597" s="4" t="s">
        <v>1735</v>
      </c>
      <c r="J1597" s="4"/>
      <c r="K1597" s="139">
        <v>3700886000</v>
      </c>
      <c r="L1597" s="150">
        <v>3700886000</v>
      </c>
      <c r="M1597" s="4" t="s">
        <v>3114</v>
      </c>
      <c r="N1597" s="4" t="s">
        <v>8761</v>
      </c>
      <c r="O1597" s="4" t="s">
        <v>5092</v>
      </c>
      <c r="P1597" s="186">
        <f t="shared" si="149"/>
        <v>3700886000</v>
      </c>
      <c r="Q1597" s="4"/>
      <c r="R1597" s="4">
        <v>246</v>
      </c>
      <c r="S1597" s="4" t="s">
        <v>70</v>
      </c>
      <c r="T1597" s="4" t="s">
        <v>70</v>
      </c>
      <c r="U1597" s="140">
        <v>45357</v>
      </c>
      <c r="V1597" s="4" t="s">
        <v>1887</v>
      </c>
      <c r="W1597" s="4" t="s">
        <v>1954</v>
      </c>
      <c r="X1597" s="146">
        <v>0</v>
      </c>
      <c r="Y1597" s="146">
        <v>0</v>
      </c>
      <c r="Z1597" s="146">
        <v>0</v>
      </c>
      <c r="AA1597" s="4"/>
      <c r="AB1597" s="141"/>
      <c r="AC1597" s="142"/>
      <c r="AD1597" s="4"/>
      <c r="AE1597" s="4"/>
      <c r="AF1597" s="144"/>
      <c r="AG1597" s="4"/>
      <c r="AH1597" s="143" t="s">
        <v>70</v>
      </c>
      <c r="AI1597" s="4"/>
      <c r="AJ1597" s="143" t="s">
        <v>9560</v>
      </c>
      <c r="AK1597" s="143" t="s">
        <v>9553</v>
      </c>
    </row>
    <row r="1598" spans="2:38">
      <c r="B1598" s="145" t="s">
        <v>5418</v>
      </c>
      <c r="C1598" s="4" t="s">
        <v>1120</v>
      </c>
      <c r="D1598" s="4" t="s">
        <v>4522</v>
      </c>
      <c r="E1598" s="4"/>
      <c r="F1598" s="4" t="s">
        <v>1060</v>
      </c>
      <c r="G1598" s="4" t="s">
        <v>8911</v>
      </c>
      <c r="H1598" s="4" t="s">
        <v>1734</v>
      </c>
      <c r="I1598" s="4" t="s">
        <v>1735</v>
      </c>
      <c r="J1598" s="4"/>
      <c r="K1598" s="139">
        <v>6555000000</v>
      </c>
      <c r="L1598" s="150">
        <v>6555000000</v>
      </c>
      <c r="M1598" s="4" t="s">
        <v>3114</v>
      </c>
      <c r="N1598" s="4" t="s">
        <v>8786</v>
      </c>
      <c r="O1598" s="4" t="s">
        <v>3116</v>
      </c>
      <c r="P1598" s="186">
        <f t="shared" si="149"/>
        <v>6555000000</v>
      </c>
      <c r="Q1598" s="4"/>
      <c r="R1598" s="4">
        <v>246</v>
      </c>
      <c r="S1598" s="4" t="s">
        <v>70</v>
      </c>
      <c r="T1598" s="4" t="s">
        <v>70</v>
      </c>
      <c r="U1598" s="140">
        <v>45357</v>
      </c>
      <c r="V1598" s="4" t="s">
        <v>1887</v>
      </c>
      <c r="W1598" s="4" t="s">
        <v>1954</v>
      </c>
      <c r="X1598" s="146">
        <v>0</v>
      </c>
      <c r="Y1598" s="146">
        <v>0</v>
      </c>
      <c r="Z1598" s="146">
        <v>0</v>
      </c>
      <c r="AA1598" s="4"/>
      <c r="AB1598" s="141"/>
      <c r="AC1598" s="142"/>
      <c r="AD1598" s="4"/>
      <c r="AE1598" s="4"/>
      <c r="AF1598" s="144"/>
      <c r="AG1598" s="4"/>
      <c r="AH1598" s="143" t="s">
        <v>70</v>
      </c>
      <c r="AI1598" s="4"/>
      <c r="AJ1598" s="143" t="s">
        <v>9560</v>
      </c>
      <c r="AK1598" s="143" t="s">
        <v>9553</v>
      </c>
    </row>
    <row r="1599" spans="2:38">
      <c r="B1599" s="145" t="s">
        <v>5418</v>
      </c>
      <c r="C1599" s="4" t="s">
        <v>1120</v>
      </c>
      <c r="D1599" s="4" t="s">
        <v>4522</v>
      </c>
      <c r="E1599" s="4"/>
      <c r="F1599" s="4" t="s">
        <v>1060</v>
      </c>
      <c r="G1599" s="4" t="s">
        <v>8912</v>
      </c>
      <c r="H1599" s="4" t="s">
        <v>1734</v>
      </c>
      <c r="I1599" s="4" t="s">
        <v>1735</v>
      </c>
      <c r="J1599" s="4"/>
      <c r="K1599" s="139">
        <v>120000000</v>
      </c>
      <c r="L1599" s="150">
        <v>120000000</v>
      </c>
      <c r="M1599" s="4" t="s">
        <v>3114</v>
      </c>
      <c r="N1599" s="4" t="s">
        <v>8729</v>
      </c>
      <c r="O1599" s="4" t="s">
        <v>8913</v>
      </c>
      <c r="P1599" s="186">
        <f t="shared" si="149"/>
        <v>120000000</v>
      </c>
      <c r="Q1599" s="4"/>
      <c r="R1599" s="4">
        <v>246</v>
      </c>
      <c r="S1599" s="4" t="s">
        <v>70</v>
      </c>
      <c r="T1599" s="4" t="s">
        <v>70</v>
      </c>
      <c r="U1599" s="140">
        <v>45357</v>
      </c>
      <c r="V1599" s="4" t="s">
        <v>1887</v>
      </c>
      <c r="W1599" s="4" t="s">
        <v>1954</v>
      </c>
      <c r="X1599" s="146">
        <v>0</v>
      </c>
      <c r="Y1599" s="146">
        <v>0</v>
      </c>
      <c r="Z1599" s="146">
        <v>0</v>
      </c>
      <c r="AA1599" s="4"/>
      <c r="AB1599" s="141"/>
      <c r="AC1599" s="142"/>
      <c r="AD1599" s="4"/>
      <c r="AE1599" s="4"/>
      <c r="AF1599" s="144"/>
      <c r="AG1599" s="4"/>
      <c r="AH1599" s="143" t="s">
        <v>70</v>
      </c>
      <c r="AI1599" s="4"/>
      <c r="AJ1599" s="143" t="s">
        <v>9560</v>
      </c>
      <c r="AK1599" s="143" t="s">
        <v>9553</v>
      </c>
    </row>
    <row r="1600" spans="2:38">
      <c r="B1600" s="145" t="s">
        <v>5418</v>
      </c>
      <c r="C1600" s="4" t="s">
        <v>1120</v>
      </c>
      <c r="D1600" s="4" t="s">
        <v>4522</v>
      </c>
      <c r="E1600" s="4"/>
      <c r="F1600" s="4" t="s">
        <v>1060</v>
      </c>
      <c r="G1600" s="4" t="s">
        <v>8914</v>
      </c>
      <c r="H1600" s="4" t="s">
        <v>1734</v>
      </c>
      <c r="I1600" s="4" t="s">
        <v>1735</v>
      </c>
      <c r="J1600" s="4"/>
      <c r="K1600" s="139">
        <v>679917000</v>
      </c>
      <c r="L1600" s="150">
        <v>679917000</v>
      </c>
      <c r="M1600" s="4" t="s">
        <v>3114</v>
      </c>
      <c r="N1600" s="4" t="s">
        <v>8915</v>
      </c>
      <c r="O1600" s="4" t="s">
        <v>3116</v>
      </c>
      <c r="P1600" s="186">
        <f t="shared" si="149"/>
        <v>679917000</v>
      </c>
      <c r="Q1600" s="4"/>
      <c r="R1600" s="4">
        <v>246</v>
      </c>
      <c r="S1600" s="4" t="s">
        <v>70</v>
      </c>
      <c r="T1600" s="4" t="s">
        <v>70</v>
      </c>
      <c r="U1600" s="140">
        <v>45357</v>
      </c>
      <c r="V1600" s="4" t="s">
        <v>1887</v>
      </c>
      <c r="W1600" s="4" t="s">
        <v>1954</v>
      </c>
      <c r="X1600" s="146">
        <v>0</v>
      </c>
      <c r="Y1600" s="146">
        <v>0</v>
      </c>
      <c r="Z1600" s="146">
        <v>0</v>
      </c>
      <c r="AA1600" s="4"/>
      <c r="AB1600" s="141"/>
      <c r="AC1600" s="142"/>
      <c r="AD1600" s="4"/>
      <c r="AE1600" s="4"/>
      <c r="AF1600" s="144"/>
      <c r="AG1600" s="4"/>
      <c r="AH1600" s="143" t="s">
        <v>70</v>
      </c>
      <c r="AI1600" s="4"/>
      <c r="AJ1600" s="143" t="s">
        <v>9560</v>
      </c>
      <c r="AK1600" s="143" t="s">
        <v>9553</v>
      </c>
    </row>
    <row r="1601" spans="1:38">
      <c r="B1601" s="145" t="s">
        <v>5418</v>
      </c>
      <c r="C1601" s="4" t="s">
        <v>1120</v>
      </c>
      <c r="D1601" s="4" t="s">
        <v>4522</v>
      </c>
      <c r="E1601" s="4"/>
      <c r="F1601" s="4" t="s">
        <v>1060</v>
      </c>
      <c r="G1601" s="4" t="s">
        <v>8916</v>
      </c>
      <c r="H1601" s="4" t="s">
        <v>1734</v>
      </c>
      <c r="I1601" s="4" t="s">
        <v>1735</v>
      </c>
      <c r="J1601" s="4"/>
      <c r="K1601" s="139">
        <v>4916069000</v>
      </c>
      <c r="L1601" s="150">
        <v>4916069000</v>
      </c>
      <c r="M1601" s="4" t="s">
        <v>3114</v>
      </c>
      <c r="N1601" s="4" t="s">
        <v>8817</v>
      </c>
      <c r="O1601" s="4" t="s">
        <v>8733</v>
      </c>
      <c r="P1601" s="186">
        <f t="shared" si="149"/>
        <v>4916069000</v>
      </c>
      <c r="Q1601" s="4"/>
      <c r="R1601" s="4">
        <v>246</v>
      </c>
      <c r="S1601" s="4" t="s">
        <v>70</v>
      </c>
      <c r="T1601" s="4" t="s">
        <v>70</v>
      </c>
      <c r="U1601" s="140">
        <v>45357</v>
      </c>
      <c r="V1601" s="4" t="s">
        <v>1887</v>
      </c>
      <c r="W1601" s="4" t="s">
        <v>1954</v>
      </c>
      <c r="X1601" s="146">
        <v>0</v>
      </c>
      <c r="Y1601" s="146">
        <v>0</v>
      </c>
      <c r="Z1601" s="146">
        <v>0</v>
      </c>
      <c r="AA1601" s="4"/>
      <c r="AB1601" s="141"/>
      <c r="AC1601" s="142"/>
      <c r="AD1601" s="4"/>
      <c r="AE1601" s="4"/>
      <c r="AF1601" s="144"/>
      <c r="AG1601" s="4"/>
      <c r="AH1601" s="143" t="s">
        <v>70</v>
      </c>
      <c r="AI1601" s="4"/>
      <c r="AJ1601" s="143" t="s">
        <v>9560</v>
      </c>
      <c r="AK1601" s="143" t="s">
        <v>9553</v>
      </c>
    </row>
    <row r="1602" spans="1:38">
      <c r="B1602" s="145" t="s">
        <v>5418</v>
      </c>
      <c r="C1602" s="4" t="s">
        <v>1120</v>
      </c>
      <c r="D1602" s="4" t="s">
        <v>4522</v>
      </c>
      <c r="E1602" s="4"/>
      <c r="F1602" s="4" t="s">
        <v>1060</v>
      </c>
      <c r="G1602" s="4" t="s">
        <v>8917</v>
      </c>
      <c r="H1602" s="4" t="s">
        <v>1734</v>
      </c>
      <c r="I1602" s="4" t="s">
        <v>1735</v>
      </c>
      <c r="J1602" s="4"/>
      <c r="K1602" s="139">
        <v>1400000000</v>
      </c>
      <c r="L1602" s="150">
        <v>1400000000</v>
      </c>
      <c r="M1602" s="4" t="s">
        <v>3114</v>
      </c>
      <c r="N1602" s="4" t="s">
        <v>8918</v>
      </c>
      <c r="O1602" s="4" t="s">
        <v>8919</v>
      </c>
      <c r="P1602" s="186">
        <f t="shared" si="149"/>
        <v>1400000000</v>
      </c>
      <c r="Q1602" s="4"/>
      <c r="R1602" s="4">
        <v>246</v>
      </c>
      <c r="S1602" s="4" t="s">
        <v>70</v>
      </c>
      <c r="T1602" s="4" t="s">
        <v>70</v>
      </c>
      <c r="U1602" s="140">
        <v>45357</v>
      </c>
      <c r="V1602" s="4" t="s">
        <v>1887</v>
      </c>
      <c r="W1602" s="4" t="s">
        <v>1954</v>
      </c>
      <c r="X1602" s="146">
        <v>0</v>
      </c>
      <c r="Y1602" s="146">
        <v>0</v>
      </c>
      <c r="Z1602" s="146">
        <v>0</v>
      </c>
      <c r="AA1602" s="4"/>
      <c r="AB1602" s="141"/>
      <c r="AC1602" s="142"/>
      <c r="AD1602" s="4"/>
      <c r="AE1602" s="4"/>
      <c r="AF1602" s="144"/>
      <c r="AG1602" s="4"/>
      <c r="AH1602" s="143" t="s">
        <v>70</v>
      </c>
      <c r="AI1602" s="4"/>
      <c r="AJ1602" s="143" t="s">
        <v>9560</v>
      </c>
      <c r="AK1602" s="143" t="s">
        <v>9553</v>
      </c>
    </row>
    <row r="1603" spans="1:38">
      <c r="A1603" t="s">
        <v>6695</v>
      </c>
      <c r="B1603" s="145" t="s">
        <v>5175</v>
      </c>
      <c r="C1603" s="4" t="s">
        <v>1120</v>
      </c>
      <c r="D1603" s="4" t="s">
        <v>2677</v>
      </c>
      <c r="E1603" s="4"/>
      <c r="F1603" s="4" t="s">
        <v>1060</v>
      </c>
      <c r="G1603" s="4" t="s">
        <v>8920</v>
      </c>
      <c r="H1603" s="4" t="s">
        <v>1469</v>
      </c>
      <c r="I1603" s="4" t="s">
        <v>1470</v>
      </c>
      <c r="J1603" s="4"/>
      <c r="K1603" s="139">
        <v>41877000</v>
      </c>
      <c r="L1603" s="150">
        <v>41877000</v>
      </c>
      <c r="M1603" s="4" t="s">
        <v>3114</v>
      </c>
      <c r="N1603" s="4" t="s">
        <v>8921</v>
      </c>
      <c r="O1603" s="4" t="s">
        <v>8922</v>
      </c>
      <c r="P1603" s="186">
        <f t="shared" si="149"/>
        <v>41877000</v>
      </c>
      <c r="Q1603" s="4"/>
      <c r="R1603" s="4">
        <v>247</v>
      </c>
      <c r="S1603" s="4" t="s">
        <v>70</v>
      </c>
      <c r="T1603" s="4" t="s">
        <v>70</v>
      </c>
      <c r="U1603" s="140">
        <v>45357</v>
      </c>
      <c r="V1603" s="4" t="s">
        <v>1887</v>
      </c>
      <c r="W1603" s="4" t="s">
        <v>1954</v>
      </c>
      <c r="X1603" s="146">
        <v>0</v>
      </c>
      <c r="Y1603" s="146">
        <v>0</v>
      </c>
      <c r="Z1603" s="146">
        <v>0</v>
      </c>
      <c r="AA1603" s="4"/>
      <c r="AB1603" s="141"/>
      <c r="AC1603" s="142"/>
      <c r="AD1603" s="4"/>
      <c r="AE1603" s="4"/>
      <c r="AF1603" s="144"/>
      <c r="AG1603" s="4"/>
      <c r="AH1603" s="143" t="s">
        <v>70</v>
      </c>
      <c r="AI1603" s="4"/>
      <c r="AJ1603" s="143" t="s">
        <v>9560</v>
      </c>
      <c r="AK1603" s="143" t="s">
        <v>9553</v>
      </c>
    </row>
    <row r="1604" spans="1:38">
      <c r="A1604" t="s">
        <v>6695</v>
      </c>
      <c r="B1604" s="145" t="s">
        <v>5175</v>
      </c>
      <c r="C1604" s="4" t="s">
        <v>1120</v>
      </c>
      <c r="D1604" s="4" t="s">
        <v>2677</v>
      </c>
      <c r="E1604" s="4"/>
      <c r="F1604" s="4" t="s">
        <v>1060</v>
      </c>
      <c r="G1604" s="4" t="s">
        <v>8923</v>
      </c>
      <c r="H1604" s="4" t="s">
        <v>1469</v>
      </c>
      <c r="I1604" s="4" t="s">
        <v>1470</v>
      </c>
      <c r="J1604" s="4"/>
      <c r="K1604" s="139">
        <v>69606000</v>
      </c>
      <c r="L1604" s="150">
        <v>69606000</v>
      </c>
      <c r="M1604" s="4" t="s">
        <v>3114</v>
      </c>
      <c r="N1604" s="4" t="s">
        <v>8924</v>
      </c>
      <c r="O1604" s="4" t="s">
        <v>8925</v>
      </c>
      <c r="P1604" s="186">
        <f t="shared" ref="P1604:P1667" si="155">L1604</f>
        <v>69606000</v>
      </c>
      <c r="Q1604" s="4"/>
      <c r="R1604" s="4">
        <v>247</v>
      </c>
      <c r="S1604" s="4" t="s">
        <v>70</v>
      </c>
      <c r="T1604" s="4" t="s">
        <v>70</v>
      </c>
      <c r="U1604" s="140">
        <v>45357</v>
      </c>
      <c r="V1604" s="4" t="s">
        <v>1887</v>
      </c>
      <c r="W1604" s="4" t="s">
        <v>1954</v>
      </c>
      <c r="X1604" s="146">
        <v>0</v>
      </c>
      <c r="Y1604" s="146">
        <v>0</v>
      </c>
      <c r="Z1604" s="146">
        <v>0</v>
      </c>
      <c r="AA1604" s="4"/>
      <c r="AB1604" s="141"/>
      <c r="AC1604" s="142"/>
      <c r="AD1604" s="4"/>
      <c r="AE1604" s="4"/>
      <c r="AF1604" s="144"/>
      <c r="AG1604" s="4"/>
      <c r="AH1604" s="143" t="s">
        <v>70</v>
      </c>
      <c r="AI1604" s="4"/>
      <c r="AJ1604" s="143" t="s">
        <v>9560</v>
      </c>
      <c r="AK1604" s="143" t="s">
        <v>9553</v>
      </c>
    </row>
    <row r="1605" spans="1:38">
      <c r="A1605" t="s">
        <v>6695</v>
      </c>
      <c r="B1605" s="145" t="s">
        <v>5175</v>
      </c>
      <c r="C1605" s="4" t="s">
        <v>1120</v>
      </c>
      <c r="D1605" s="4" t="s">
        <v>2677</v>
      </c>
      <c r="E1605" s="4"/>
      <c r="F1605" s="4" t="s">
        <v>1060</v>
      </c>
      <c r="G1605" s="4" t="s">
        <v>8926</v>
      </c>
      <c r="H1605" s="4" t="s">
        <v>1469</v>
      </c>
      <c r="I1605" s="4" t="s">
        <v>1470</v>
      </c>
      <c r="J1605" s="4"/>
      <c r="K1605" s="139">
        <v>88732800</v>
      </c>
      <c r="L1605" s="150">
        <v>88732800</v>
      </c>
      <c r="M1605" s="4" t="s">
        <v>3114</v>
      </c>
      <c r="N1605" s="4" t="s">
        <v>8817</v>
      </c>
      <c r="O1605" s="4" t="s">
        <v>8927</v>
      </c>
      <c r="P1605" s="186">
        <f t="shared" si="155"/>
        <v>88732800</v>
      </c>
      <c r="Q1605" s="4"/>
      <c r="R1605" s="4">
        <v>247</v>
      </c>
      <c r="S1605" s="4" t="s">
        <v>70</v>
      </c>
      <c r="T1605" s="4" t="s">
        <v>70</v>
      </c>
      <c r="U1605" s="140">
        <v>45357</v>
      </c>
      <c r="V1605" s="4" t="s">
        <v>1887</v>
      </c>
      <c r="W1605" s="4" t="s">
        <v>1954</v>
      </c>
      <c r="X1605" s="146">
        <v>0</v>
      </c>
      <c r="Y1605" s="146">
        <v>0</v>
      </c>
      <c r="Z1605" s="146">
        <v>0</v>
      </c>
      <c r="AA1605" s="4"/>
      <c r="AB1605" s="141"/>
      <c r="AC1605" s="142"/>
      <c r="AD1605" s="4"/>
      <c r="AE1605" s="4"/>
      <c r="AF1605" s="144"/>
      <c r="AG1605" s="4"/>
      <c r="AH1605" s="143" t="s">
        <v>70</v>
      </c>
      <c r="AI1605" s="4"/>
      <c r="AJ1605" s="143" t="s">
        <v>9560</v>
      </c>
      <c r="AK1605" s="143" t="s">
        <v>9553</v>
      </c>
    </row>
    <row r="1606" spans="1:38">
      <c r="B1606" s="175" t="s">
        <v>5175</v>
      </c>
      <c r="C1606" s="174" t="s">
        <v>1120</v>
      </c>
      <c r="D1606" s="4" t="s">
        <v>2550</v>
      </c>
      <c r="E1606" s="4"/>
      <c r="F1606" s="4" t="s">
        <v>1060</v>
      </c>
      <c r="G1606" s="4" t="s">
        <v>8928</v>
      </c>
      <c r="H1606" s="4" t="s">
        <v>1389</v>
      </c>
      <c r="I1606" s="4" t="s">
        <v>1390</v>
      </c>
      <c r="J1606" s="4"/>
      <c r="K1606" s="139">
        <v>471282000</v>
      </c>
      <c r="L1606" s="150">
        <v>471282000</v>
      </c>
      <c r="M1606" s="4" t="s">
        <v>3114</v>
      </c>
      <c r="N1606" s="4" t="s">
        <v>8771</v>
      </c>
      <c r="O1606" s="4" t="s">
        <v>8929</v>
      </c>
      <c r="P1606" s="186">
        <f t="shared" si="155"/>
        <v>471282000</v>
      </c>
      <c r="Q1606" s="186">
        <f t="shared" ref="Q1606:Q1634" si="156">K1606-P1606</f>
        <v>0</v>
      </c>
      <c r="R1606" s="4">
        <v>70</v>
      </c>
      <c r="S1606" s="4" t="s">
        <v>70</v>
      </c>
      <c r="T1606" s="4" t="s">
        <v>70</v>
      </c>
      <c r="U1606" s="140">
        <v>45341</v>
      </c>
      <c r="V1606" s="4" t="s">
        <v>1884</v>
      </c>
      <c r="W1606" s="4" t="s">
        <v>1954</v>
      </c>
      <c r="X1606" s="146" t="s">
        <v>70</v>
      </c>
      <c r="Y1606" s="95">
        <v>45353</v>
      </c>
      <c r="Z1606" s="4" t="s">
        <v>1888</v>
      </c>
      <c r="AA1606" s="4" t="s">
        <v>1886</v>
      </c>
      <c r="AB1606" s="141">
        <f t="shared" ref="AB1606:AB1667" si="157">L1606</f>
        <v>471282000</v>
      </c>
      <c r="AC1606" s="142">
        <f t="shared" ref="AC1606:AC1667" si="158">P1606-AB1606</f>
        <v>0</v>
      </c>
      <c r="AD1606" s="4"/>
      <c r="AE1606" s="4" t="s">
        <v>2037</v>
      </c>
      <c r="AF1606" s="252" t="s">
        <v>7986</v>
      </c>
      <c r="AG1606" s="4"/>
      <c r="AH1606" s="4"/>
      <c r="AI1606" s="4"/>
      <c r="AJ1606" s="4"/>
      <c r="AK1606" s="4"/>
      <c r="AL1606" s="95">
        <v>45353</v>
      </c>
    </row>
    <row r="1607" spans="1:38">
      <c r="B1607" s="175" t="s">
        <v>5175</v>
      </c>
      <c r="C1607" s="174" t="s">
        <v>1120</v>
      </c>
      <c r="D1607" s="4" t="s">
        <v>2550</v>
      </c>
      <c r="E1607" s="4"/>
      <c r="F1607" s="4" t="s">
        <v>1060</v>
      </c>
      <c r="G1607" s="4" t="s">
        <v>8930</v>
      </c>
      <c r="H1607" s="4" t="s">
        <v>1389</v>
      </c>
      <c r="I1607" s="4" t="s">
        <v>1390</v>
      </c>
      <c r="J1607" s="4"/>
      <c r="K1607" s="139">
        <v>405665000</v>
      </c>
      <c r="L1607" s="150">
        <v>405665000</v>
      </c>
      <c r="M1607" s="4" t="s">
        <v>3114</v>
      </c>
      <c r="N1607" s="4" t="s">
        <v>8931</v>
      </c>
      <c r="O1607" s="4" t="s">
        <v>8932</v>
      </c>
      <c r="P1607" s="186">
        <f t="shared" si="155"/>
        <v>405665000</v>
      </c>
      <c r="Q1607" s="186">
        <f t="shared" si="156"/>
        <v>0</v>
      </c>
      <c r="R1607" s="4">
        <v>70</v>
      </c>
      <c r="S1607" s="4" t="s">
        <v>70</v>
      </c>
      <c r="T1607" s="4" t="s">
        <v>70</v>
      </c>
      <c r="U1607" s="140">
        <v>45341</v>
      </c>
      <c r="V1607" s="4" t="s">
        <v>1884</v>
      </c>
      <c r="W1607" s="4" t="s">
        <v>1954</v>
      </c>
      <c r="X1607" s="146" t="s">
        <v>70</v>
      </c>
      <c r="Y1607" s="95">
        <v>45353</v>
      </c>
      <c r="Z1607" s="4" t="s">
        <v>1888</v>
      </c>
      <c r="AA1607" s="4" t="s">
        <v>1886</v>
      </c>
      <c r="AB1607" s="141">
        <f t="shared" si="157"/>
        <v>405665000</v>
      </c>
      <c r="AC1607" s="142">
        <f t="shared" si="158"/>
        <v>0</v>
      </c>
      <c r="AD1607" s="4"/>
      <c r="AE1607" s="4" t="s">
        <v>2037</v>
      </c>
      <c r="AF1607" s="252" t="s">
        <v>7986</v>
      </c>
      <c r="AG1607" s="4"/>
      <c r="AH1607" s="4"/>
      <c r="AI1607" s="4"/>
      <c r="AJ1607" s="4"/>
      <c r="AK1607" s="4"/>
      <c r="AL1607" s="95">
        <v>45353</v>
      </c>
    </row>
    <row r="1608" spans="1:38">
      <c r="B1608" s="175" t="s">
        <v>5175</v>
      </c>
      <c r="C1608" s="174" t="s">
        <v>1120</v>
      </c>
      <c r="D1608" s="4" t="s">
        <v>2550</v>
      </c>
      <c r="E1608" s="4"/>
      <c r="F1608" s="4" t="s">
        <v>1060</v>
      </c>
      <c r="G1608" s="4" t="s">
        <v>8933</v>
      </c>
      <c r="H1608" s="4" t="s">
        <v>1389</v>
      </c>
      <c r="I1608" s="4" t="s">
        <v>1390</v>
      </c>
      <c r="J1608" s="4"/>
      <c r="K1608" s="139">
        <v>1500000000</v>
      </c>
      <c r="L1608" s="150">
        <v>1500000000</v>
      </c>
      <c r="M1608" s="4" t="s">
        <v>3114</v>
      </c>
      <c r="N1608" s="4" t="s">
        <v>8799</v>
      </c>
      <c r="O1608" s="4" t="s">
        <v>8934</v>
      </c>
      <c r="P1608" s="186">
        <f t="shared" si="155"/>
        <v>1500000000</v>
      </c>
      <c r="Q1608" s="186">
        <f t="shared" si="156"/>
        <v>0</v>
      </c>
      <c r="R1608" s="4">
        <v>70</v>
      </c>
      <c r="S1608" s="4" t="s">
        <v>70</v>
      </c>
      <c r="T1608" s="4" t="s">
        <v>70</v>
      </c>
      <c r="U1608" s="140">
        <v>45341</v>
      </c>
      <c r="V1608" s="4" t="s">
        <v>1884</v>
      </c>
      <c r="W1608" s="4" t="s">
        <v>1954</v>
      </c>
      <c r="X1608" s="146" t="s">
        <v>70</v>
      </c>
      <c r="Y1608" s="95">
        <v>45353</v>
      </c>
      <c r="Z1608" s="4" t="s">
        <v>1888</v>
      </c>
      <c r="AA1608" s="4" t="s">
        <v>1886</v>
      </c>
      <c r="AB1608" s="141">
        <f t="shared" si="157"/>
        <v>1500000000</v>
      </c>
      <c r="AC1608" s="142">
        <f t="shared" si="158"/>
        <v>0</v>
      </c>
      <c r="AD1608" s="4"/>
      <c r="AE1608" s="4" t="s">
        <v>2037</v>
      </c>
      <c r="AF1608" s="252" t="s">
        <v>7986</v>
      </c>
      <c r="AG1608" s="4"/>
      <c r="AH1608" s="4"/>
      <c r="AI1608" s="4"/>
      <c r="AJ1608" s="4"/>
      <c r="AK1608" s="4"/>
      <c r="AL1608" s="95">
        <v>45353</v>
      </c>
    </row>
    <row r="1609" spans="1:38">
      <c r="B1609" s="175" t="s">
        <v>5175</v>
      </c>
      <c r="C1609" s="174" t="s">
        <v>1120</v>
      </c>
      <c r="D1609" s="4" t="s">
        <v>2550</v>
      </c>
      <c r="E1609" s="4"/>
      <c r="F1609" s="4" t="s">
        <v>1060</v>
      </c>
      <c r="G1609" s="4" t="s">
        <v>8935</v>
      </c>
      <c r="H1609" s="4" t="s">
        <v>1389</v>
      </c>
      <c r="I1609" s="4" t="s">
        <v>1390</v>
      </c>
      <c r="J1609" s="4"/>
      <c r="K1609" s="139">
        <v>811621920</v>
      </c>
      <c r="L1609" s="150">
        <v>811621920</v>
      </c>
      <c r="M1609" s="4" t="s">
        <v>3114</v>
      </c>
      <c r="N1609" s="4" t="s">
        <v>8936</v>
      </c>
      <c r="O1609" s="4" t="s">
        <v>8937</v>
      </c>
      <c r="P1609" s="186">
        <f t="shared" si="155"/>
        <v>811621920</v>
      </c>
      <c r="Q1609" s="186">
        <f t="shared" si="156"/>
        <v>0</v>
      </c>
      <c r="R1609" s="4">
        <v>70</v>
      </c>
      <c r="S1609" s="4" t="s">
        <v>70</v>
      </c>
      <c r="T1609" s="4" t="s">
        <v>70</v>
      </c>
      <c r="U1609" s="140">
        <v>45341</v>
      </c>
      <c r="V1609" s="4" t="s">
        <v>1884</v>
      </c>
      <c r="W1609" s="4" t="s">
        <v>1954</v>
      </c>
      <c r="X1609" s="146" t="s">
        <v>70</v>
      </c>
      <c r="Y1609" s="95">
        <v>45353</v>
      </c>
      <c r="Z1609" s="4" t="s">
        <v>1888</v>
      </c>
      <c r="AA1609" s="4" t="s">
        <v>1886</v>
      </c>
      <c r="AB1609" s="141">
        <f t="shared" si="157"/>
        <v>811621920</v>
      </c>
      <c r="AC1609" s="142">
        <f t="shared" si="158"/>
        <v>0</v>
      </c>
      <c r="AD1609" s="4"/>
      <c r="AE1609" s="4" t="s">
        <v>2037</v>
      </c>
      <c r="AF1609" s="252" t="s">
        <v>7986</v>
      </c>
      <c r="AG1609" s="4"/>
      <c r="AH1609" s="4"/>
      <c r="AI1609" s="4"/>
      <c r="AJ1609" s="4"/>
      <c r="AK1609" s="4"/>
      <c r="AL1609" s="95">
        <v>45353</v>
      </c>
    </row>
    <row r="1610" spans="1:38">
      <c r="B1610" s="175" t="s">
        <v>5175</v>
      </c>
      <c r="C1610" s="174" t="s">
        <v>1120</v>
      </c>
      <c r="D1610" s="4" t="s">
        <v>2550</v>
      </c>
      <c r="E1610" s="4"/>
      <c r="F1610" s="4" t="s">
        <v>1060</v>
      </c>
      <c r="G1610" s="4" t="s">
        <v>8938</v>
      </c>
      <c r="H1610" s="4" t="s">
        <v>1389</v>
      </c>
      <c r="I1610" s="4" t="s">
        <v>1390</v>
      </c>
      <c r="J1610" s="4"/>
      <c r="K1610" s="139">
        <v>242125320</v>
      </c>
      <c r="L1610" s="150">
        <v>242125320</v>
      </c>
      <c r="M1610" s="4" t="s">
        <v>3114</v>
      </c>
      <c r="N1610" s="4" t="s">
        <v>8939</v>
      </c>
      <c r="O1610" s="4" t="s">
        <v>8940</v>
      </c>
      <c r="P1610" s="186">
        <f t="shared" si="155"/>
        <v>242125320</v>
      </c>
      <c r="Q1610" s="186">
        <f t="shared" si="156"/>
        <v>0</v>
      </c>
      <c r="R1610" s="4">
        <v>70</v>
      </c>
      <c r="S1610" s="4" t="s">
        <v>70</v>
      </c>
      <c r="T1610" s="4" t="s">
        <v>70</v>
      </c>
      <c r="U1610" s="140">
        <v>45341</v>
      </c>
      <c r="V1610" s="4" t="s">
        <v>1884</v>
      </c>
      <c r="W1610" s="4" t="s">
        <v>1954</v>
      </c>
      <c r="X1610" s="146" t="s">
        <v>70</v>
      </c>
      <c r="Y1610" s="95">
        <v>45353</v>
      </c>
      <c r="Z1610" s="4" t="s">
        <v>1888</v>
      </c>
      <c r="AA1610" s="4" t="s">
        <v>1886</v>
      </c>
      <c r="AB1610" s="141">
        <f t="shared" si="157"/>
        <v>242125320</v>
      </c>
      <c r="AC1610" s="142">
        <f t="shared" si="158"/>
        <v>0</v>
      </c>
      <c r="AD1610" s="4"/>
      <c r="AE1610" s="4" t="s">
        <v>2037</v>
      </c>
      <c r="AF1610" s="252" t="s">
        <v>7986</v>
      </c>
      <c r="AG1610" s="4"/>
      <c r="AH1610" s="4"/>
      <c r="AI1610" s="4"/>
      <c r="AJ1610" s="4"/>
      <c r="AK1610" s="4"/>
      <c r="AL1610" s="95">
        <v>45353</v>
      </c>
    </row>
    <row r="1611" spans="1:38">
      <c r="B1611" s="175" t="s">
        <v>5175</v>
      </c>
      <c r="C1611" s="174" t="s">
        <v>1120</v>
      </c>
      <c r="D1611" s="4" t="s">
        <v>2550</v>
      </c>
      <c r="E1611" s="4"/>
      <c r="F1611" s="4" t="s">
        <v>1060</v>
      </c>
      <c r="G1611" s="4" t="s">
        <v>8941</v>
      </c>
      <c r="H1611" s="4" t="s">
        <v>1389</v>
      </c>
      <c r="I1611" s="4" t="s">
        <v>1390</v>
      </c>
      <c r="J1611" s="4"/>
      <c r="K1611" s="139">
        <v>31653000</v>
      </c>
      <c r="L1611" s="150">
        <v>31653000</v>
      </c>
      <c r="M1611" s="4" t="s">
        <v>3114</v>
      </c>
      <c r="N1611" s="4" t="s">
        <v>8942</v>
      </c>
      <c r="O1611" s="4" t="s">
        <v>8943</v>
      </c>
      <c r="P1611" s="186">
        <f t="shared" si="155"/>
        <v>31653000</v>
      </c>
      <c r="Q1611" s="186">
        <f t="shared" si="156"/>
        <v>0</v>
      </c>
      <c r="R1611" s="4">
        <v>70</v>
      </c>
      <c r="S1611" s="4" t="s">
        <v>70</v>
      </c>
      <c r="T1611" s="4" t="s">
        <v>70</v>
      </c>
      <c r="U1611" s="140">
        <v>45341</v>
      </c>
      <c r="V1611" s="4" t="s">
        <v>1884</v>
      </c>
      <c r="W1611" s="4" t="s">
        <v>1954</v>
      </c>
      <c r="X1611" s="146" t="s">
        <v>70</v>
      </c>
      <c r="Y1611" s="95">
        <v>45353</v>
      </c>
      <c r="Z1611" s="4" t="s">
        <v>1888</v>
      </c>
      <c r="AA1611" s="4" t="s">
        <v>1886</v>
      </c>
      <c r="AB1611" s="141">
        <f t="shared" si="157"/>
        <v>31653000</v>
      </c>
      <c r="AC1611" s="142">
        <f t="shared" si="158"/>
        <v>0</v>
      </c>
      <c r="AD1611" s="4"/>
      <c r="AE1611" s="4" t="s">
        <v>2037</v>
      </c>
      <c r="AF1611" s="252" t="s">
        <v>7986</v>
      </c>
      <c r="AG1611" s="4"/>
      <c r="AH1611" s="4"/>
      <c r="AI1611" s="4"/>
      <c r="AJ1611" s="4"/>
      <c r="AK1611" s="4"/>
      <c r="AL1611" s="95">
        <v>45353</v>
      </c>
    </row>
    <row r="1612" spans="1:38">
      <c r="B1612" s="175" t="s">
        <v>5175</v>
      </c>
      <c r="C1612" s="174" t="s">
        <v>1120</v>
      </c>
      <c r="D1612" s="4" t="s">
        <v>2550</v>
      </c>
      <c r="E1612" s="4"/>
      <c r="F1612" s="4" t="s">
        <v>1060</v>
      </c>
      <c r="G1612" s="4" t="s">
        <v>8944</v>
      </c>
      <c r="H1612" s="4" t="s">
        <v>1389</v>
      </c>
      <c r="I1612" s="4" t="s">
        <v>1390</v>
      </c>
      <c r="J1612" s="4"/>
      <c r="K1612" s="139">
        <v>1334500000</v>
      </c>
      <c r="L1612" s="150">
        <v>1334500000</v>
      </c>
      <c r="M1612" s="4" t="s">
        <v>3114</v>
      </c>
      <c r="N1612" s="4" t="s">
        <v>8945</v>
      </c>
      <c r="O1612" s="4" t="s">
        <v>8857</v>
      </c>
      <c r="P1612" s="186">
        <f t="shared" si="155"/>
        <v>1334500000</v>
      </c>
      <c r="Q1612" s="186">
        <f t="shared" si="156"/>
        <v>0</v>
      </c>
      <c r="R1612" s="4">
        <v>70</v>
      </c>
      <c r="S1612" s="4" t="s">
        <v>70</v>
      </c>
      <c r="T1612" s="4" t="s">
        <v>70</v>
      </c>
      <c r="U1612" s="140">
        <v>45341</v>
      </c>
      <c r="V1612" s="4" t="s">
        <v>1884</v>
      </c>
      <c r="W1612" s="4" t="s">
        <v>1954</v>
      </c>
      <c r="X1612" s="146" t="s">
        <v>70</v>
      </c>
      <c r="Y1612" s="95">
        <v>45353</v>
      </c>
      <c r="Z1612" s="4" t="s">
        <v>1888</v>
      </c>
      <c r="AA1612" s="4" t="s">
        <v>1886</v>
      </c>
      <c r="AB1612" s="141">
        <f t="shared" si="157"/>
        <v>1334500000</v>
      </c>
      <c r="AC1612" s="142">
        <f t="shared" si="158"/>
        <v>0</v>
      </c>
      <c r="AD1612" s="4"/>
      <c r="AE1612" s="4" t="s">
        <v>2037</v>
      </c>
      <c r="AF1612" s="252" t="s">
        <v>7986</v>
      </c>
      <c r="AG1612" s="4"/>
      <c r="AH1612" s="4"/>
      <c r="AI1612" s="4"/>
      <c r="AJ1612" s="4"/>
      <c r="AK1612" s="4"/>
      <c r="AL1612" s="95">
        <v>45353</v>
      </c>
    </row>
    <row r="1613" spans="1:38">
      <c r="B1613" s="175" t="s">
        <v>5175</v>
      </c>
      <c r="C1613" s="174" t="s">
        <v>1120</v>
      </c>
      <c r="D1613" s="4" t="s">
        <v>2550</v>
      </c>
      <c r="E1613" s="4"/>
      <c r="F1613" s="4" t="s">
        <v>1060</v>
      </c>
      <c r="G1613" s="4" t="s">
        <v>8946</v>
      </c>
      <c r="H1613" s="4" t="s">
        <v>1389</v>
      </c>
      <c r="I1613" s="4" t="s">
        <v>1390</v>
      </c>
      <c r="J1613" s="4"/>
      <c r="K1613" s="139">
        <v>1334500000</v>
      </c>
      <c r="L1613" s="150">
        <v>1334500000</v>
      </c>
      <c r="M1613" s="4" t="s">
        <v>3114</v>
      </c>
      <c r="N1613" s="4" t="s">
        <v>8947</v>
      </c>
      <c r="O1613" s="4" t="s">
        <v>8948</v>
      </c>
      <c r="P1613" s="186">
        <f t="shared" si="155"/>
        <v>1334500000</v>
      </c>
      <c r="Q1613" s="186">
        <f t="shared" si="156"/>
        <v>0</v>
      </c>
      <c r="R1613" s="4">
        <v>70</v>
      </c>
      <c r="S1613" s="4" t="s">
        <v>70</v>
      </c>
      <c r="T1613" s="4" t="s">
        <v>70</v>
      </c>
      <c r="U1613" s="140">
        <v>45341</v>
      </c>
      <c r="V1613" s="4" t="s">
        <v>1884</v>
      </c>
      <c r="W1613" s="4" t="s">
        <v>1954</v>
      </c>
      <c r="X1613" s="146" t="s">
        <v>70</v>
      </c>
      <c r="Y1613" s="95">
        <v>45353</v>
      </c>
      <c r="Z1613" s="4" t="s">
        <v>1888</v>
      </c>
      <c r="AA1613" s="4" t="s">
        <v>1886</v>
      </c>
      <c r="AB1613" s="141">
        <f t="shared" si="157"/>
        <v>1334500000</v>
      </c>
      <c r="AC1613" s="142">
        <f t="shared" si="158"/>
        <v>0</v>
      </c>
      <c r="AD1613" s="4"/>
      <c r="AE1613" s="4" t="s">
        <v>2037</v>
      </c>
      <c r="AF1613" s="252" t="s">
        <v>7986</v>
      </c>
      <c r="AG1613" s="4"/>
      <c r="AH1613" s="4"/>
      <c r="AI1613" s="4"/>
      <c r="AJ1613" s="4"/>
      <c r="AK1613" s="4"/>
      <c r="AL1613" s="95">
        <v>45353</v>
      </c>
    </row>
    <row r="1614" spans="1:38">
      <c r="B1614" s="175" t="s">
        <v>5175</v>
      </c>
      <c r="C1614" s="174" t="s">
        <v>1120</v>
      </c>
      <c r="D1614" s="4" t="s">
        <v>2550</v>
      </c>
      <c r="E1614" s="4"/>
      <c r="F1614" s="4" t="s">
        <v>1060</v>
      </c>
      <c r="G1614" s="4" t="s">
        <v>8949</v>
      </c>
      <c r="H1614" s="4" t="s">
        <v>1389</v>
      </c>
      <c r="I1614" s="4" t="s">
        <v>1390</v>
      </c>
      <c r="J1614" s="4"/>
      <c r="K1614" s="139">
        <v>1418995000</v>
      </c>
      <c r="L1614" s="150">
        <v>1418995000</v>
      </c>
      <c r="M1614" s="4" t="s">
        <v>3114</v>
      </c>
      <c r="N1614" s="4" t="s">
        <v>8774</v>
      </c>
      <c r="O1614" s="4" t="s">
        <v>8950</v>
      </c>
      <c r="P1614" s="186">
        <f t="shared" si="155"/>
        <v>1418995000</v>
      </c>
      <c r="Q1614" s="186">
        <f t="shared" si="156"/>
        <v>0</v>
      </c>
      <c r="R1614" s="4">
        <v>70</v>
      </c>
      <c r="S1614" s="4" t="s">
        <v>70</v>
      </c>
      <c r="T1614" s="4" t="s">
        <v>70</v>
      </c>
      <c r="U1614" s="140">
        <v>45341</v>
      </c>
      <c r="V1614" s="4" t="s">
        <v>1884</v>
      </c>
      <c r="W1614" s="4" t="s">
        <v>1954</v>
      </c>
      <c r="X1614" s="146" t="s">
        <v>70</v>
      </c>
      <c r="Y1614" s="95">
        <v>45353</v>
      </c>
      <c r="Z1614" s="4" t="s">
        <v>1888</v>
      </c>
      <c r="AA1614" s="4" t="s">
        <v>1886</v>
      </c>
      <c r="AB1614" s="141">
        <f t="shared" si="157"/>
        <v>1418995000</v>
      </c>
      <c r="AC1614" s="142">
        <f t="shared" si="158"/>
        <v>0</v>
      </c>
      <c r="AD1614" s="4"/>
      <c r="AE1614" s="4" t="s">
        <v>2037</v>
      </c>
      <c r="AF1614" s="252" t="s">
        <v>7986</v>
      </c>
      <c r="AG1614" s="4"/>
      <c r="AH1614" s="4"/>
      <c r="AI1614" s="4"/>
      <c r="AJ1614" s="4"/>
      <c r="AK1614" s="4"/>
      <c r="AL1614" s="95">
        <v>45353</v>
      </c>
    </row>
    <row r="1615" spans="1:38">
      <c r="B1615" s="175" t="s">
        <v>5175</v>
      </c>
      <c r="C1615" s="174" t="s">
        <v>1120</v>
      </c>
      <c r="D1615" s="4" t="s">
        <v>2550</v>
      </c>
      <c r="E1615" s="4"/>
      <c r="F1615" s="4" t="s">
        <v>1060</v>
      </c>
      <c r="G1615" s="4" t="s">
        <v>8951</v>
      </c>
      <c r="H1615" s="4" t="s">
        <v>1389</v>
      </c>
      <c r="I1615" s="4" t="s">
        <v>1390</v>
      </c>
      <c r="J1615" s="4"/>
      <c r="K1615" s="139">
        <v>1334500000</v>
      </c>
      <c r="L1615" s="150">
        <v>1334500000</v>
      </c>
      <c r="M1615" s="4" t="s">
        <v>3114</v>
      </c>
      <c r="N1615" s="4" t="s">
        <v>8952</v>
      </c>
      <c r="O1615" s="4" t="s">
        <v>8953</v>
      </c>
      <c r="P1615" s="186">
        <f t="shared" si="155"/>
        <v>1334500000</v>
      </c>
      <c r="Q1615" s="186">
        <f t="shared" si="156"/>
        <v>0</v>
      </c>
      <c r="R1615" s="4">
        <v>70</v>
      </c>
      <c r="S1615" s="4" t="s">
        <v>70</v>
      </c>
      <c r="T1615" s="4" t="s">
        <v>70</v>
      </c>
      <c r="U1615" s="140">
        <v>45341</v>
      </c>
      <c r="V1615" s="4" t="s">
        <v>1884</v>
      </c>
      <c r="W1615" s="4" t="s">
        <v>1954</v>
      </c>
      <c r="X1615" s="146" t="s">
        <v>70</v>
      </c>
      <c r="Y1615" s="95">
        <v>45353</v>
      </c>
      <c r="Z1615" s="4" t="s">
        <v>1888</v>
      </c>
      <c r="AA1615" s="4" t="s">
        <v>1886</v>
      </c>
      <c r="AB1615" s="141">
        <f t="shared" si="157"/>
        <v>1334500000</v>
      </c>
      <c r="AC1615" s="142">
        <f t="shared" si="158"/>
        <v>0</v>
      </c>
      <c r="AD1615" s="4"/>
      <c r="AE1615" s="4" t="s">
        <v>2037</v>
      </c>
      <c r="AF1615" s="252" t="s">
        <v>7986</v>
      </c>
      <c r="AG1615" s="4"/>
      <c r="AH1615" s="4"/>
      <c r="AI1615" s="4"/>
      <c r="AJ1615" s="4"/>
      <c r="AK1615" s="4"/>
      <c r="AL1615" s="95">
        <v>45353</v>
      </c>
    </row>
    <row r="1616" spans="1:38">
      <c r="B1616" s="175" t="s">
        <v>5175</v>
      </c>
      <c r="C1616" s="174" t="s">
        <v>1120</v>
      </c>
      <c r="D1616" s="4" t="s">
        <v>2550</v>
      </c>
      <c r="E1616" s="4"/>
      <c r="F1616" s="4" t="s">
        <v>1060</v>
      </c>
      <c r="G1616" s="4" t="s">
        <v>8954</v>
      </c>
      <c r="H1616" s="4" t="s">
        <v>1389</v>
      </c>
      <c r="I1616" s="4" t="s">
        <v>1390</v>
      </c>
      <c r="J1616" s="4"/>
      <c r="K1616" s="139">
        <v>1334500000</v>
      </c>
      <c r="L1616" s="150">
        <v>1334500000</v>
      </c>
      <c r="M1616" s="4" t="s">
        <v>3114</v>
      </c>
      <c r="N1616" s="4" t="s">
        <v>8955</v>
      </c>
      <c r="O1616" s="4" t="s">
        <v>8956</v>
      </c>
      <c r="P1616" s="186">
        <f t="shared" si="155"/>
        <v>1334500000</v>
      </c>
      <c r="Q1616" s="186">
        <f t="shared" si="156"/>
        <v>0</v>
      </c>
      <c r="R1616" s="4">
        <v>70</v>
      </c>
      <c r="S1616" s="4" t="s">
        <v>70</v>
      </c>
      <c r="T1616" s="4" t="s">
        <v>70</v>
      </c>
      <c r="U1616" s="140">
        <v>45341</v>
      </c>
      <c r="V1616" s="4" t="s">
        <v>1884</v>
      </c>
      <c r="W1616" s="4" t="s">
        <v>1954</v>
      </c>
      <c r="X1616" s="146" t="s">
        <v>70</v>
      </c>
      <c r="Y1616" s="95">
        <v>45353</v>
      </c>
      <c r="Z1616" s="4" t="s">
        <v>1888</v>
      </c>
      <c r="AA1616" s="4" t="s">
        <v>1886</v>
      </c>
      <c r="AB1616" s="141">
        <f t="shared" si="157"/>
        <v>1334500000</v>
      </c>
      <c r="AC1616" s="142">
        <f t="shared" si="158"/>
        <v>0</v>
      </c>
      <c r="AD1616" s="4"/>
      <c r="AE1616" s="4" t="s">
        <v>2037</v>
      </c>
      <c r="AF1616" s="252" t="s">
        <v>7986</v>
      </c>
      <c r="AG1616" s="4"/>
      <c r="AH1616" s="4"/>
      <c r="AI1616" s="4"/>
      <c r="AJ1616" s="4"/>
      <c r="AK1616" s="4"/>
      <c r="AL1616" s="95">
        <v>45353</v>
      </c>
    </row>
    <row r="1617" spans="2:38">
      <c r="B1617" s="175" t="s">
        <v>5175</v>
      </c>
      <c r="C1617" s="174" t="s">
        <v>1120</v>
      </c>
      <c r="D1617" s="4" t="s">
        <v>2550</v>
      </c>
      <c r="E1617" s="4"/>
      <c r="F1617" s="4" t="s">
        <v>1060</v>
      </c>
      <c r="G1617" s="4" t="s">
        <v>8957</v>
      </c>
      <c r="H1617" s="4" t="s">
        <v>1389</v>
      </c>
      <c r="I1617" s="4" t="s">
        <v>1390</v>
      </c>
      <c r="J1617" s="4"/>
      <c r="K1617" s="139">
        <v>667250000</v>
      </c>
      <c r="L1617" s="150">
        <v>667250000</v>
      </c>
      <c r="M1617" s="4" t="s">
        <v>3114</v>
      </c>
      <c r="N1617" s="4" t="s">
        <v>8958</v>
      </c>
      <c r="O1617" s="4" t="s">
        <v>8713</v>
      </c>
      <c r="P1617" s="186">
        <f t="shared" si="155"/>
        <v>667250000</v>
      </c>
      <c r="Q1617" s="186">
        <f t="shared" si="156"/>
        <v>0</v>
      </c>
      <c r="R1617" s="4">
        <v>70</v>
      </c>
      <c r="S1617" s="4" t="s">
        <v>70</v>
      </c>
      <c r="T1617" s="4" t="s">
        <v>70</v>
      </c>
      <c r="U1617" s="140">
        <v>45341</v>
      </c>
      <c r="V1617" s="4" t="s">
        <v>1884</v>
      </c>
      <c r="W1617" s="4" t="s">
        <v>1954</v>
      </c>
      <c r="X1617" s="146" t="s">
        <v>70</v>
      </c>
      <c r="Y1617" s="95">
        <v>45353</v>
      </c>
      <c r="Z1617" s="4" t="s">
        <v>1888</v>
      </c>
      <c r="AA1617" s="4" t="s">
        <v>1886</v>
      </c>
      <c r="AB1617" s="141">
        <f t="shared" si="157"/>
        <v>667250000</v>
      </c>
      <c r="AC1617" s="142">
        <f t="shared" si="158"/>
        <v>0</v>
      </c>
      <c r="AD1617" s="4"/>
      <c r="AE1617" s="4" t="s">
        <v>2037</v>
      </c>
      <c r="AF1617" s="252" t="s">
        <v>7986</v>
      </c>
      <c r="AG1617" s="4"/>
      <c r="AH1617" s="4"/>
      <c r="AI1617" s="4"/>
      <c r="AJ1617" s="4"/>
      <c r="AK1617" s="4"/>
      <c r="AL1617" s="95">
        <v>45353</v>
      </c>
    </row>
    <row r="1618" spans="2:38">
      <c r="B1618" s="175" t="s">
        <v>5175</v>
      </c>
      <c r="C1618" s="174" t="s">
        <v>1120</v>
      </c>
      <c r="D1618" s="4" t="s">
        <v>2550</v>
      </c>
      <c r="E1618" s="4"/>
      <c r="F1618" s="4" t="s">
        <v>1060</v>
      </c>
      <c r="G1618" s="4" t="s">
        <v>8959</v>
      </c>
      <c r="H1618" s="4" t="s">
        <v>1389</v>
      </c>
      <c r="I1618" s="4" t="s">
        <v>1390</v>
      </c>
      <c r="J1618" s="4"/>
      <c r="K1618" s="139">
        <v>1331500000</v>
      </c>
      <c r="L1618" s="150">
        <v>1331500000</v>
      </c>
      <c r="M1618" s="4" t="s">
        <v>3114</v>
      </c>
      <c r="N1618" s="4" t="s">
        <v>8915</v>
      </c>
      <c r="O1618" s="4" t="s">
        <v>3116</v>
      </c>
      <c r="P1618" s="186">
        <f t="shared" si="155"/>
        <v>1331500000</v>
      </c>
      <c r="Q1618" s="186">
        <f t="shared" si="156"/>
        <v>0</v>
      </c>
      <c r="R1618" s="4">
        <v>70</v>
      </c>
      <c r="S1618" s="4" t="s">
        <v>70</v>
      </c>
      <c r="T1618" s="4" t="s">
        <v>70</v>
      </c>
      <c r="U1618" s="140">
        <v>45341</v>
      </c>
      <c r="V1618" s="4" t="s">
        <v>1884</v>
      </c>
      <c r="W1618" s="4" t="s">
        <v>1954</v>
      </c>
      <c r="X1618" s="146" t="s">
        <v>70</v>
      </c>
      <c r="Y1618" s="95">
        <v>45353</v>
      </c>
      <c r="Z1618" s="4" t="s">
        <v>1888</v>
      </c>
      <c r="AA1618" s="4" t="s">
        <v>1886</v>
      </c>
      <c r="AB1618" s="141">
        <f t="shared" si="157"/>
        <v>1331500000</v>
      </c>
      <c r="AC1618" s="142">
        <f t="shared" si="158"/>
        <v>0</v>
      </c>
      <c r="AD1618" s="4"/>
      <c r="AE1618" s="4" t="s">
        <v>2037</v>
      </c>
      <c r="AF1618" s="252" t="s">
        <v>7986</v>
      </c>
      <c r="AG1618" s="4"/>
      <c r="AH1618" s="4"/>
      <c r="AI1618" s="4"/>
      <c r="AJ1618" s="4"/>
      <c r="AK1618" s="4"/>
      <c r="AL1618" s="95">
        <v>45353</v>
      </c>
    </row>
    <row r="1619" spans="2:38">
      <c r="B1619" s="175" t="s">
        <v>5175</v>
      </c>
      <c r="C1619" s="174" t="s">
        <v>1120</v>
      </c>
      <c r="D1619" s="4" t="s">
        <v>2550</v>
      </c>
      <c r="E1619" s="4"/>
      <c r="F1619" s="4" t="s">
        <v>1060</v>
      </c>
      <c r="G1619" s="4" t="s">
        <v>8960</v>
      </c>
      <c r="H1619" s="4" t="s">
        <v>1389</v>
      </c>
      <c r="I1619" s="4" t="s">
        <v>1390</v>
      </c>
      <c r="J1619" s="4"/>
      <c r="K1619" s="139">
        <v>677500000</v>
      </c>
      <c r="L1619" s="150">
        <v>677500000</v>
      </c>
      <c r="M1619" s="4" t="s">
        <v>3114</v>
      </c>
      <c r="N1619" s="4" t="s">
        <v>8732</v>
      </c>
      <c r="O1619" s="4" t="s">
        <v>3116</v>
      </c>
      <c r="P1619" s="186">
        <f t="shared" si="155"/>
        <v>677500000</v>
      </c>
      <c r="Q1619" s="186">
        <f t="shared" si="156"/>
        <v>0</v>
      </c>
      <c r="R1619" s="4">
        <v>70</v>
      </c>
      <c r="S1619" s="4" t="s">
        <v>70</v>
      </c>
      <c r="T1619" s="4" t="s">
        <v>70</v>
      </c>
      <c r="U1619" s="140">
        <v>45341</v>
      </c>
      <c r="V1619" s="4" t="s">
        <v>1884</v>
      </c>
      <c r="W1619" s="4" t="s">
        <v>1954</v>
      </c>
      <c r="X1619" s="146" t="s">
        <v>70</v>
      </c>
      <c r="Y1619" s="95">
        <v>45353</v>
      </c>
      <c r="Z1619" s="4" t="s">
        <v>1888</v>
      </c>
      <c r="AA1619" s="4" t="s">
        <v>1886</v>
      </c>
      <c r="AB1619" s="141">
        <f t="shared" si="157"/>
        <v>677500000</v>
      </c>
      <c r="AC1619" s="142">
        <f t="shared" si="158"/>
        <v>0</v>
      </c>
      <c r="AD1619" s="4"/>
      <c r="AE1619" s="4" t="s">
        <v>2037</v>
      </c>
      <c r="AF1619" s="252" t="s">
        <v>7986</v>
      </c>
      <c r="AG1619" s="4"/>
      <c r="AH1619" s="4"/>
      <c r="AI1619" s="4"/>
      <c r="AJ1619" s="4"/>
      <c r="AK1619" s="4"/>
      <c r="AL1619" s="95">
        <v>45353</v>
      </c>
    </row>
    <row r="1620" spans="2:38">
      <c r="B1620" s="175" t="s">
        <v>5175</v>
      </c>
      <c r="C1620" s="174" t="s">
        <v>1120</v>
      </c>
      <c r="D1620" s="4" t="s">
        <v>2550</v>
      </c>
      <c r="E1620" s="4"/>
      <c r="F1620" s="4" t="s">
        <v>1060</v>
      </c>
      <c r="G1620" s="4" t="s">
        <v>8961</v>
      </c>
      <c r="H1620" s="4" t="s">
        <v>1389</v>
      </c>
      <c r="I1620" s="4" t="s">
        <v>1390</v>
      </c>
      <c r="J1620" s="4"/>
      <c r="K1620" s="139">
        <v>667250000</v>
      </c>
      <c r="L1620" s="150">
        <v>667250000</v>
      </c>
      <c r="M1620" s="4" t="s">
        <v>3114</v>
      </c>
      <c r="N1620" s="4" t="s">
        <v>8721</v>
      </c>
      <c r="O1620" s="4" t="s">
        <v>8962</v>
      </c>
      <c r="P1620" s="186">
        <f t="shared" si="155"/>
        <v>667250000</v>
      </c>
      <c r="Q1620" s="186">
        <f t="shared" si="156"/>
        <v>0</v>
      </c>
      <c r="R1620" s="4">
        <v>70</v>
      </c>
      <c r="S1620" s="4" t="s">
        <v>70</v>
      </c>
      <c r="T1620" s="4" t="s">
        <v>70</v>
      </c>
      <c r="U1620" s="140">
        <v>45341</v>
      </c>
      <c r="V1620" s="4" t="s">
        <v>1884</v>
      </c>
      <c r="W1620" s="4" t="s">
        <v>1954</v>
      </c>
      <c r="X1620" s="146" t="s">
        <v>70</v>
      </c>
      <c r="Y1620" s="95">
        <v>45353</v>
      </c>
      <c r="Z1620" s="4" t="s">
        <v>1888</v>
      </c>
      <c r="AA1620" s="4" t="s">
        <v>1886</v>
      </c>
      <c r="AB1620" s="141">
        <f t="shared" si="157"/>
        <v>667250000</v>
      </c>
      <c r="AC1620" s="142">
        <f t="shared" si="158"/>
        <v>0</v>
      </c>
      <c r="AD1620" s="4"/>
      <c r="AE1620" s="4" t="s">
        <v>2037</v>
      </c>
      <c r="AF1620" s="252" t="s">
        <v>7986</v>
      </c>
      <c r="AG1620" s="4"/>
      <c r="AH1620" s="4"/>
      <c r="AI1620" s="4"/>
      <c r="AJ1620" s="4"/>
      <c r="AK1620" s="4"/>
      <c r="AL1620" s="95">
        <v>45353</v>
      </c>
    </row>
    <row r="1621" spans="2:38">
      <c r="B1621" s="175" t="s">
        <v>5175</v>
      </c>
      <c r="C1621" s="174" t="s">
        <v>1120</v>
      </c>
      <c r="D1621" s="4" t="s">
        <v>2550</v>
      </c>
      <c r="E1621" s="4"/>
      <c r="F1621" s="4" t="s">
        <v>1060</v>
      </c>
      <c r="G1621" s="4" t="s">
        <v>8963</v>
      </c>
      <c r="H1621" s="4" t="s">
        <v>1389</v>
      </c>
      <c r="I1621" s="4" t="s">
        <v>1390</v>
      </c>
      <c r="J1621" s="4"/>
      <c r="K1621" s="139">
        <v>663390000</v>
      </c>
      <c r="L1621" s="150">
        <v>663390000</v>
      </c>
      <c r="M1621" s="4" t="s">
        <v>3114</v>
      </c>
      <c r="N1621" s="4" t="s">
        <v>8721</v>
      </c>
      <c r="O1621" s="4" t="s">
        <v>8817</v>
      </c>
      <c r="P1621" s="186">
        <f t="shared" si="155"/>
        <v>663390000</v>
      </c>
      <c r="Q1621" s="186">
        <f t="shared" si="156"/>
        <v>0</v>
      </c>
      <c r="R1621" s="4">
        <v>70</v>
      </c>
      <c r="S1621" s="4" t="s">
        <v>70</v>
      </c>
      <c r="T1621" s="4" t="s">
        <v>70</v>
      </c>
      <c r="U1621" s="140">
        <v>45341</v>
      </c>
      <c r="V1621" s="4" t="s">
        <v>1884</v>
      </c>
      <c r="W1621" s="4" t="s">
        <v>1954</v>
      </c>
      <c r="X1621" s="146" t="s">
        <v>70</v>
      </c>
      <c r="Y1621" s="95">
        <v>45353</v>
      </c>
      <c r="Z1621" s="4" t="s">
        <v>1888</v>
      </c>
      <c r="AA1621" s="4" t="s">
        <v>1886</v>
      </c>
      <c r="AB1621" s="141">
        <f t="shared" si="157"/>
        <v>663390000</v>
      </c>
      <c r="AC1621" s="142">
        <f t="shared" si="158"/>
        <v>0</v>
      </c>
      <c r="AD1621" s="4"/>
      <c r="AE1621" s="4" t="s">
        <v>2037</v>
      </c>
      <c r="AF1621" s="252" t="s">
        <v>7986</v>
      </c>
      <c r="AG1621" s="4"/>
      <c r="AH1621" s="4"/>
      <c r="AI1621" s="4"/>
      <c r="AJ1621" s="4"/>
      <c r="AK1621" s="4"/>
      <c r="AL1621" s="95">
        <v>45353</v>
      </c>
    </row>
    <row r="1622" spans="2:38">
      <c r="B1622" s="175" t="s">
        <v>5175</v>
      </c>
      <c r="C1622" s="174" t="s">
        <v>1120</v>
      </c>
      <c r="D1622" s="4" t="s">
        <v>2550</v>
      </c>
      <c r="E1622" s="4"/>
      <c r="F1622" s="4" t="s">
        <v>1060</v>
      </c>
      <c r="G1622" s="4" t="s">
        <v>8964</v>
      </c>
      <c r="H1622" s="4" t="s">
        <v>1389</v>
      </c>
      <c r="I1622" s="4" t="s">
        <v>1390</v>
      </c>
      <c r="J1622" s="4"/>
      <c r="K1622" s="139">
        <v>720883800</v>
      </c>
      <c r="L1622" s="150">
        <v>720883800</v>
      </c>
      <c r="M1622" s="4" t="s">
        <v>3114</v>
      </c>
      <c r="N1622" s="4" t="s">
        <v>5078</v>
      </c>
      <c r="O1622" s="4" t="s">
        <v>3116</v>
      </c>
      <c r="P1622" s="186">
        <f t="shared" si="155"/>
        <v>720883800</v>
      </c>
      <c r="Q1622" s="186">
        <f t="shared" si="156"/>
        <v>0</v>
      </c>
      <c r="R1622" s="4">
        <v>70</v>
      </c>
      <c r="S1622" s="4" t="s">
        <v>70</v>
      </c>
      <c r="T1622" s="4" t="s">
        <v>70</v>
      </c>
      <c r="U1622" s="140">
        <v>45341</v>
      </c>
      <c r="V1622" s="4" t="s">
        <v>1884</v>
      </c>
      <c r="W1622" s="4" t="s">
        <v>1954</v>
      </c>
      <c r="X1622" s="146" t="s">
        <v>70</v>
      </c>
      <c r="Y1622" s="95">
        <v>45353</v>
      </c>
      <c r="Z1622" s="4" t="s">
        <v>1888</v>
      </c>
      <c r="AA1622" s="4" t="s">
        <v>1886</v>
      </c>
      <c r="AB1622" s="141">
        <f t="shared" si="157"/>
        <v>720883800</v>
      </c>
      <c r="AC1622" s="142">
        <f t="shared" si="158"/>
        <v>0</v>
      </c>
      <c r="AD1622" s="4"/>
      <c r="AE1622" s="4" t="s">
        <v>2037</v>
      </c>
      <c r="AF1622" s="252" t="s">
        <v>7986</v>
      </c>
      <c r="AG1622" s="4"/>
      <c r="AH1622" s="4"/>
      <c r="AI1622" s="4"/>
      <c r="AJ1622" s="4"/>
      <c r="AK1622" s="4"/>
      <c r="AL1622" s="95">
        <v>45353</v>
      </c>
    </row>
    <row r="1623" spans="2:38">
      <c r="B1623" s="175" t="s">
        <v>5175</v>
      </c>
      <c r="C1623" s="174" t="s">
        <v>1120</v>
      </c>
      <c r="D1623" s="4" t="s">
        <v>2550</v>
      </c>
      <c r="E1623" s="4"/>
      <c r="F1623" s="4" t="s">
        <v>1060</v>
      </c>
      <c r="G1623" s="4" t="s">
        <v>8965</v>
      </c>
      <c r="H1623" s="4" t="s">
        <v>1389</v>
      </c>
      <c r="I1623" s="4" t="s">
        <v>1390</v>
      </c>
      <c r="J1623" s="4"/>
      <c r="K1623" s="139">
        <v>677500000</v>
      </c>
      <c r="L1623" s="150">
        <v>677500000</v>
      </c>
      <c r="M1623" s="4" t="s">
        <v>3114</v>
      </c>
      <c r="N1623" s="4" t="s">
        <v>8931</v>
      </c>
      <c r="O1623" s="4" t="s">
        <v>3116</v>
      </c>
      <c r="P1623" s="186">
        <f t="shared" si="155"/>
        <v>677500000</v>
      </c>
      <c r="Q1623" s="186">
        <f t="shared" si="156"/>
        <v>0</v>
      </c>
      <c r="R1623" s="4">
        <v>70</v>
      </c>
      <c r="S1623" s="4" t="s">
        <v>70</v>
      </c>
      <c r="T1623" s="4" t="s">
        <v>70</v>
      </c>
      <c r="U1623" s="140">
        <v>45341</v>
      </c>
      <c r="V1623" s="4" t="s">
        <v>1884</v>
      </c>
      <c r="W1623" s="4" t="s">
        <v>1954</v>
      </c>
      <c r="X1623" s="146" t="s">
        <v>70</v>
      </c>
      <c r="Y1623" s="95">
        <v>45353</v>
      </c>
      <c r="Z1623" s="4" t="s">
        <v>1888</v>
      </c>
      <c r="AA1623" s="4" t="s">
        <v>1886</v>
      </c>
      <c r="AB1623" s="141">
        <f t="shared" si="157"/>
        <v>677500000</v>
      </c>
      <c r="AC1623" s="142">
        <f t="shared" si="158"/>
        <v>0</v>
      </c>
      <c r="AD1623" s="4"/>
      <c r="AE1623" s="4" t="s">
        <v>2037</v>
      </c>
      <c r="AF1623" s="252" t="s">
        <v>7986</v>
      </c>
      <c r="AG1623" s="4"/>
      <c r="AH1623" s="4"/>
      <c r="AI1623" s="4"/>
      <c r="AJ1623" s="4"/>
      <c r="AK1623" s="4"/>
      <c r="AL1623" s="95">
        <v>45353</v>
      </c>
    </row>
    <row r="1624" spans="2:38">
      <c r="B1624" s="175" t="s">
        <v>5175</v>
      </c>
      <c r="C1624" s="174" t="s">
        <v>1120</v>
      </c>
      <c r="D1624" s="4" t="s">
        <v>2550</v>
      </c>
      <c r="E1624" s="4"/>
      <c r="F1624" s="4" t="s">
        <v>1060</v>
      </c>
      <c r="G1624" s="4" t="s">
        <v>8966</v>
      </c>
      <c r="H1624" s="4" t="s">
        <v>1389</v>
      </c>
      <c r="I1624" s="4" t="s">
        <v>1390</v>
      </c>
      <c r="J1624" s="4"/>
      <c r="K1624" s="139">
        <v>667250000</v>
      </c>
      <c r="L1624" s="150">
        <v>667250000</v>
      </c>
      <c r="M1624" s="4" t="s">
        <v>3114</v>
      </c>
      <c r="N1624" s="4" t="s">
        <v>8967</v>
      </c>
      <c r="O1624" s="4" t="s">
        <v>8968</v>
      </c>
      <c r="P1624" s="186">
        <f t="shared" si="155"/>
        <v>667250000</v>
      </c>
      <c r="Q1624" s="186">
        <f t="shared" si="156"/>
        <v>0</v>
      </c>
      <c r="R1624" s="4">
        <v>70</v>
      </c>
      <c r="S1624" s="4" t="s">
        <v>70</v>
      </c>
      <c r="T1624" s="4" t="s">
        <v>70</v>
      </c>
      <c r="U1624" s="140">
        <v>45341</v>
      </c>
      <c r="V1624" s="4" t="s">
        <v>1884</v>
      </c>
      <c r="W1624" s="4" t="s">
        <v>1954</v>
      </c>
      <c r="X1624" s="146" t="s">
        <v>70</v>
      </c>
      <c r="Y1624" s="95">
        <v>45353</v>
      </c>
      <c r="Z1624" s="4" t="s">
        <v>1888</v>
      </c>
      <c r="AA1624" s="4" t="s">
        <v>1886</v>
      </c>
      <c r="AB1624" s="141">
        <f t="shared" si="157"/>
        <v>667250000</v>
      </c>
      <c r="AC1624" s="142">
        <f t="shared" si="158"/>
        <v>0</v>
      </c>
      <c r="AD1624" s="4"/>
      <c r="AE1624" s="4" t="s">
        <v>2037</v>
      </c>
      <c r="AF1624" s="252" t="s">
        <v>7986</v>
      </c>
      <c r="AG1624" s="4"/>
      <c r="AH1624" s="4"/>
      <c r="AI1624" s="4"/>
      <c r="AJ1624" s="4"/>
      <c r="AK1624" s="4"/>
      <c r="AL1624" s="95">
        <v>45353</v>
      </c>
    </row>
    <row r="1625" spans="2:38">
      <c r="B1625" s="175" t="s">
        <v>5175</v>
      </c>
      <c r="C1625" s="174" t="s">
        <v>1120</v>
      </c>
      <c r="D1625" s="4" t="s">
        <v>2550</v>
      </c>
      <c r="E1625" s="4"/>
      <c r="F1625" s="4" t="s">
        <v>1060</v>
      </c>
      <c r="G1625" s="4" t="s">
        <v>8969</v>
      </c>
      <c r="H1625" s="4" t="s">
        <v>1389</v>
      </c>
      <c r="I1625" s="4" t="s">
        <v>1390</v>
      </c>
      <c r="J1625" s="4"/>
      <c r="K1625" s="139">
        <v>667250000</v>
      </c>
      <c r="L1625" s="150">
        <v>667250000</v>
      </c>
      <c r="M1625" s="4" t="s">
        <v>3114</v>
      </c>
      <c r="N1625" s="4" t="s">
        <v>8970</v>
      </c>
      <c r="O1625" s="4" t="s">
        <v>8971</v>
      </c>
      <c r="P1625" s="186">
        <f t="shared" si="155"/>
        <v>667250000</v>
      </c>
      <c r="Q1625" s="186">
        <f t="shared" si="156"/>
        <v>0</v>
      </c>
      <c r="R1625" s="4">
        <v>70</v>
      </c>
      <c r="S1625" s="4" t="s">
        <v>70</v>
      </c>
      <c r="T1625" s="4" t="s">
        <v>70</v>
      </c>
      <c r="U1625" s="140">
        <v>45341</v>
      </c>
      <c r="V1625" s="4" t="s">
        <v>1884</v>
      </c>
      <c r="W1625" s="4" t="s">
        <v>1954</v>
      </c>
      <c r="X1625" s="146" t="s">
        <v>70</v>
      </c>
      <c r="Y1625" s="95">
        <v>45353</v>
      </c>
      <c r="Z1625" s="4" t="s">
        <v>1888</v>
      </c>
      <c r="AA1625" s="4" t="s">
        <v>1886</v>
      </c>
      <c r="AB1625" s="141">
        <f t="shared" si="157"/>
        <v>667250000</v>
      </c>
      <c r="AC1625" s="142">
        <f t="shared" si="158"/>
        <v>0</v>
      </c>
      <c r="AD1625" s="4"/>
      <c r="AE1625" s="4" t="s">
        <v>2037</v>
      </c>
      <c r="AF1625" s="252" t="s">
        <v>7986</v>
      </c>
      <c r="AG1625" s="4"/>
      <c r="AH1625" s="4"/>
      <c r="AI1625" s="4"/>
      <c r="AJ1625" s="4"/>
      <c r="AK1625" s="4"/>
      <c r="AL1625" s="95">
        <v>45353</v>
      </c>
    </row>
    <row r="1626" spans="2:38">
      <c r="B1626" s="175" t="s">
        <v>5175</v>
      </c>
      <c r="C1626" s="174" t="s">
        <v>1120</v>
      </c>
      <c r="D1626" s="4" t="s">
        <v>2550</v>
      </c>
      <c r="E1626" s="4"/>
      <c r="F1626" s="4" t="s">
        <v>1060</v>
      </c>
      <c r="G1626" s="4" t="s">
        <v>8972</v>
      </c>
      <c r="H1626" s="4" t="s">
        <v>1389</v>
      </c>
      <c r="I1626" s="4" t="s">
        <v>1390</v>
      </c>
      <c r="J1626" s="4"/>
      <c r="K1626" s="139">
        <v>406500000</v>
      </c>
      <c r="L1626" s="150">
        <v>406500000</v>
      </c>
      <c r="M1626" s="4" t="s">
        <v>3114</v>
      </c>
      <c r="N1626" s="4" t="s">
        <v>8973</v>
      </c>
      <c r="O1626" s="4" t="s">
        <v>3116</v>
      </c>
      <c r="P1626" s="186">
        <f t="shared" si="155"/>
        <v>406500000</v>
      </c>
      <c r="Q1626" s="186">
        <f t="shared" si="156"/>
        <v>0</v>
      </c>
      <c r="R1626" s="4">
        <v>70</v>
      </c>
      <c r="S1626" s="4" t="s">
        <v>70</v>
      </c>
      <c r="T1626" s="4" t="s">
        <v>70</v>
      </c>
      <c r="U1626" s="140">
        <v>45341</v>
      </c>
      <c r="V1626" s="4" t="s">
        <v>1884</v>
      </c>
      <c r="W1626" s="4" t="s">
        <v>1954</v>
      </c>
      <c r="X1626" s="146" t="s">
        <v>70</v>
      </c>
      <c r="Y1626" s="95">
        <v>45353</v>
      </c>
      <c r="Z1626" s="4" t="s">
        <v>1888</v>
      </c>
      <c r="AA1626" s="4" t="s">
        <v>1886</v>
      </c>
      <c r="AB1626" s="141">
        <f t="shared" si="157"/>
        <v>406500000</v>
      </c>
      <c r="AC1626" s="142">
        <f t="shared" si="158"/>
        <v>0</v>
      </c>
      <c r="AD1626" s="4"/>
      <c r="AE1626" s="4" t="s">
        <v>2037</v>
      </c>
      <c r="AF1626" s="252" t="s">
        <v>7986</v>
      </c>
      <c r="AG1626" s="4"/>
      <c r="AH1626" s="4"/>
      <c r="AI1626" s="4"/>
      <c r="AJ1626" s="4"/>
      <c r="AK1626" s="4"/>
      <c r="AL1626" s="95">
        <v>45353</v>
      </c>
    </row>
    <row r="1627" spans="2:38">
      <c r="B1627" s="175" t="s">
        <v>5175</v>
      </c>
      <c r="C1627" s="174" t="s">
        <v>1120</v>
      </c>
      <c r="D1627" s="4" t="s">
        <v>2550</v>
      </c>
      <c r="E1627" s="4"/>
      <c r="F1627" s="4" t="s">
        <v>1060</v>
      </c>
      <c r="G1627" s="4" t="s">
        <v>8974</v>
      </c>
      <c r="H1627" s="4" t="s">
        <v>1389</v>
      </c>
      <c r="I1627" s="4" t="s">
        <v>1390</v>
      </c>
      <c r="J1627" s="4"/>
      <c r="K1627" s="139">
        <v>231714500</v>
      </c>
      <c r="L1627" s="150">
        <v>231714500</v>
      </c>
      <c r="M1627" s="4" t="s">
        <v>3114</v>
      </c>
      <c r="N1627" s="4" t="s">
        <v>8975</v>
      </c>
      <c r="O1627" s="4" t="s">
        <v>8976</v>
      </c>
      <c r="P1627" s="186">
        <f t="shared" si="155"/>
        <v>231714500</v>
      </c>
      <c r="Q1627" s="186">
        <f t="shared" si="156"/>
        <v>0</v>
      </c>
      <c r="R1627" s="4">
        <v>70</v>
      </c>
      <c r="S1627" s="4" t="s">
        <v>70</v>
      </c>
      <c r="T1627" s="4" t="s">
        <v>70</v>
      </c>
      <c r="U1627" s="140">
        <v>45341</v>
      </c>
      <c r="V1627" s="4" t="s">
        <v>1884</v>
      </c>
      <c r="W1627" s="4" t="s">
        <v>1954</v>
      </c>
      <c r="X1627" s="146" t="s">
        <v>70</v>
      </c>
      <c r="Y1627" s="95">
        <v>45353</v>
      </c>
      <c r="Z1627" s="4" t="s">
        <v>1888</v>
      </c>
      <c r="AA1627" s="4" t="s">
        <v>1886</v>
      </c>
      <c r="AB1627" s="141">
        <f t="shared" si="157"/>
        <v>231714500</v>
      </c>
      <c r="AC1627" s="142">
        <f t="shared" si="158"/>
        <v>0</v>
      </c>
      <c r="AD1627" s="4"/>
      <c r="AE1627" s="4" t="s">
        <v>2037</v>
      </c>
      <c r="AF1627" s="252" t="s">
        <v>7986</v>
      </c>
      <c r="AG1627" s="4"/>
      <c r="AH1627" s="4"/>
      <c r="AI1627" s="4"/>
      <c r="AJ1627" s="4"/>
      <c r="AK1627" s="4"/>
      <c r="AL1627" s="95">
        <v>45353</v>
      </c>
    </row>
    <row r="1628" spans="2:38">
      <c r="B1628" s="175" t="s">
        <v>5175</v>
      </c>
      <c r="C1628" s="174" t="s">
        <v>1120</v>
      </c>
      <c r="D1628" s="4" t="s">
        <v>2550</v>
      </c>
      <c r="E1628" s="4"/>
      <c r="F1628" s="4" t="s">
        <v>1060</v>
      </c>
      <c r="G1628" s="4" t="s">
        <v>8977</v>
      </c>
      <c r="H1628" s="4" t="s">
        <v>1389</v>
      </c>
      <c r="I1628" s="4" t="s">
        <v>1390</v>
      </c>
      <c r="J1628" s="4"/>
      <c r="K1628" s="139">
        <v>129066500</v>
      </c>
      <c r="L1628" s="150">
        <v>129066500</v>
      </c>
      <c r="M1628" s="4" t="s">
        <v>3114</v>
      </c>
      <c r="N1628" s="4" t="s">
        <v>5149</v>
      </c>
      <c r="O1628" s="4" t="s">
        <v>8849</v>
      </c>
      <c r="P1628" s="186">
        <f t="shared" si="155"/>
        <v>129066500</v>
      </c>
      <c r="Q1628" s="186">
        <f t="shared" si="156"/>
        <v>0</v>
      </c>
      <c r="R1628" s="4">
        <v>70</v>
      </c>
      <c r="S1628" s="4" t="s">
        <v>70</v>
      </c>
      <c r="T1628" s="4" t="s">
        <v>70</v>
      </c>
      <c r="U1628" s="140">
        <v>45341</v>
      </c>
      <c r="V1628" s="4" t="s">
        <v>1884</v>
      </c>
      <c r="W1628" s="4" t="s">
        <v>1954</v>
      </c>
      <c r="X1628" s="146" t="s">
        <v>70</v>
      </c>
      <c r="Y1628" s="95">
        <v>45353</v>
      </c>
      <c r="Z1628" s="4" t="s">
        <v>1888</v>
      </c>
      <c r="AA1628" s="4" t="s">
        <v>1886</v>
      </c>
      <c r="AB1628" s="141">
        <f t="shared" si="157"/>
        <v>129066500</v>
      </c>
      <c r="AC1628" s="142">
        <f t="shared" si="158"/>
        <v>0</v>
      </c>
      <c r="AD1628" s="4"/>
      <c r="AE1628" s="4" t="s">
        <v>2037</v>
      </c>
      <c r="AF1628" s="252" t="s">
        <v>7986</v>
      </c>
      <c r="AG1628" s="4"/>
      <c r="AH1628" s="4"/>
      <c r="AI1628" s="4"/>
      <c r="AJ1628" s="4"/>
      <c r="AK1628" s="4"/>
      <c r="AL1628" s="95">
        <v>45353</v>
      </c>
    </row>
    <row r="1629" spans="2:38">
      <c r="B1629" s="175" t="s">
        <v>5175</v>
      </c>
      <c r="C1629" s="174" t="s">
        <v>1120</v>
      </c>
      <c r="D1629" s="4" t="s">
        <v>2550</v>
      </c>
      <c r="E1629" s="4"/>
      <c r="F1629" s="4" t="s">
        <v>1060</v>
      </c>
      <c r="G1629" s="4" t="s">
        <v>8978</v>
      </c>
      <c r="H1629" s="4" t="s">
        <v>1389</v>
      </c>
      <c r="I1629" s="4" t="s">
        <v>1390</v>
      </c>
      <c r="J1629" s="4"/>
      <c r="K1629" s="139">
        <v>225226300</v>
      </c>
      <c r="L1629" s="150">
        <v>225226300</v>
      </c>
      <c r="M1629" s="4" t="s">
        <v>3114</v>
      </c>
      <c r="N1629" s="4" t="s">
        <v>8799</v>
      </c>
      <c r="O1629" s="4" t="s">
        <v>8979</v>
      </c>
      <c r="P1629" s="186">
        <f t="shared" si="155"/>
        <v>225226300</v>
      </c>
      <c r="Q1629" s="186">
        <f t="shared" si="156"/>
        <v>0</v>
      </c>
      <c r="R1629" s="4">
        <v>70</v>
      </c>
      <c r="S1629" s="4" t="s">
        <v>70</v>
      </c>
      <c r="T1629" s="4" t="s">
        <v>70</v>
      </c>
      <c r="U1629" s="140">
        <v>45341</v>
      </c>
      <c r="V1629" s="4" t="s">
        <v>1884</v>
      </c>
      <c r="W1629" s="4" t="s">
        <v>1954</v>
      </c>
      <c r="X1629" s="146" t="s">
        <v>70</v>
      </c>
      <c r="Y1629" s="95">
        <v>45353</v>
      </c>
      <c r="Z1629" s="4" t="s">
        <v>1888</v>
      </c>
      <c r="AA1629" s="4" t="s">
        <v>1886</v>
      </c>
      <c r="AB1629" s="141">
        <f t="shared" si="157"/>
        <v>225226300</v>
      </c>
      <c r="AC1629" s="142">
        <f t="shared" si="158"/>
        <v>0</v>
      </c>
      <c r="AD1629" s="4"/>
      <c r="AE1629" s="4" t="s">
        <v>2037</v>
      </c>
      <c r="AF1629" s="252" t="s">
        <v>7986</v>
      </c>
      <c r="AG1629" s="4"/>
      <c r="AH1629" s="4"/>
      <c r="AI1629" s="4"/>
      <c r="AJ1629" s="4"/>
      <c r="AK1629" s="4"/>
      <c r="AL1629" s="95">
        <v>45353</v>
      </c>
    </row>
    <row r="1630" spans="2:38">
      <c r="B1630" s="175" t="s">
        <v>5175</v>
      </c>
      <c r="C1630" s="174" t="s">
        <v>1120</v>
      </c>
      <c r="D1630" s="4" t="s">
        <v>2550</v>
      </c>
      <c r="E1630" s="4"/>
      <c r="F1630" s="4" t="s">
        <v>1060</v>
      </c>
      <c r="G1630" s="4" t="s">
        <v>8980</v>
      </c>
      <c r="H1630" s="4" t="s">
        <v>1389</v>
      </c>
      <c r="I1630" s="4" t="s">
        <v>1390</v>
      </c>
      <c r="J1630" s="4"/>
      <c r="K1630" s="139">
        <v>256499800</v>
      </c>
      <c r="L1630" s="150">
        <v>256499800</v>
      </c>
      <c r="M1630" s="4" t="s">
        <v>3114</v>
      </c>
      <c r="N1630" s="4" t="s">
        <v>8981</v>
      </c>
      <c r="O1630" s="4" t="s">
        <v>8948</v>
      </c>
      <c r="P1630" s="186">
        <f t="shared" si="155"/>
        <v>256499800</v>
      </c>
      <c r="Q1630" s="186">
        <f t="shared" si="156"/>
        <v>0</v>
      </c>
      <c r="R1630" s="4">
        <v>70</v>
      </c>
      <c r="S1630" s="4" t="s">
        <v>70</v>
      </c>
      <c r="T1630" s="4" t="s">
        <v>70</v>
      </c>
      <c r="U1630" s="140">
        <v>45341</v>
      </c>
      <c r="V1630" s="4" t="s">
        <v>1884</v>
      </c>
      <c r="W1630" s="4" t="s">
        <v>1954</v>
      </c>
      <c r="X1630" s="146" t="s">
        <v>70</v>
      </c>
      <c r="Y1630" s="95">
        <v>45353</v>
      </c>
      <c r="Z1630" s="4" t="s">
        <v>1888</v>
      </c>
      <c r="AA1630" s="4" t="s">
        <v>1886</v>
      </c>
      <c r="AB1630" s="141">
        <f t="shared" si="157"/>
        <v>256499800</v>
      </c>
      <c r="AC1630" s="142">
        <f t="shared" si="158"/>
        <v>0</v>
      </c>
      <c r="AD1630" s="4"/>
      <c r="AE1630" s="4" t="s">
        <v>2037</v>
      </c>
      <c r="AF1630" s="252" t="s">
        <v>7986</v>
      </c>
      <c r="AG1630" s="4"/>
      <c r="AH1630" s="4"/>
      <c r="AI1630" s="4"/>
      <c r="AJ1630" s="4"/>
      <c r="AK1630" s="4"/>
      <c r="AL1630" s="95">
        <v>45353</v>
      </c>
    </row>
    <row r="1631" spans="2:38">
      <c r="B1631" s="175" t="s">
        <v>5175</v>
      </c>
      <c r="C1631" s="174" t="s">
        <v>1120</v>
      </c>
      <c r="D1631" s="4" t="s">
        <v>2550</v>
      </c>
      <c r="E1631" s="4"/>
      <c r="F1631" s="4" t="s">
        <v>1060</v>
      </c>
      <c r="G1631" s="4" t="s">
        <v>8982</v>
      </c>
      <c r="H1631" s="4" t="s">
        <v>1389</v>
      </c>
      <c r="I1631" s="4" t="s">
        <v>1390</v>
      </c>
      <c r="J1631" s="4"/>
      <c r="K1631" s="139">
        <v>71235000</v>
      </c>
      <c r="L1631" s="150">
        <v>71235000</v>
      </c>
      <c r="M1631" s="4" t="s">
        <v>3114</v>
      </c>
      <c r="N1631" s="4" t="s">
        <v>8817</v>
      </c>
      <c r="O1631" s="4" t="s">
        <v>8983</v>
      </c>
      <c r="P1631" s="186">
        <f t="shared" si="155"/>
        <v>71235000</v>
      </c>
      <c r="Q1631" s="186">
        <f t="shared" si="156"/>
        <v>0</v>
      </c>
      <c r="R1631" s="4">
        <v>70</v>
      </c>
      <c r="S1631" s="4" t="s">
        <v>70</v>
      </c>
      <c r="T1631" s="4" t="s">
        <v>70</v>
      </c>
      <c r="U1631" s="140">
        <v>45341</v>
      </c>
      <c r="V1631" s="4" t="s">
        <v>1884</v>
      </c>
      <c r="W1631" s="4" t="s">
        <v>1954</v>
      </c>
      <c r="X1631" s="146" t="s">
        <v>70</v>
      </c>
      <c r="Y1631" s="95">
        <v>45353</v>
      </c>
      <c r="Z1631" s="4" t="s">
        <v>1888</v>
      </c>
      <c r="AA1631" s="4" t="s">
        <v>1886</v>
      </c>
      <c r="AB1631" s="141">
        <f t="shared" si="157"/>
        <v>71235000</v>
      </c>
      <c r="AC1631" s="142">
        <f t="shared" si="158"/>
        <v>0</v>
      </c>
      <c r="AD1631" s="4"/>
      <c r="AE1631" s="4" t="s">
        <v>2037</v>
      </c>
      <c r="AF1631" s="252" t="s">
        <v>7986</v>
      </c>
      <c r="AG1631" s="4"/>
      <c r="AH1631" s="4"/>
      <c r="AI1631" s="4"/>
      <c r="AJ1631" s="4"/>
      <c r="AK1631" s="4"/>
      <c r="AL1631" s="95">
        <v>45353</v>
      </c>
    </row>
    <row r="1632" spans="2:38">
      <c r="B1632" s="175" t="s">
        <v>5175</v>
      </c>
      <c r="C1632" s="174" t="s">
        <v>1120</v>
      </c>
      <c r="D1632" s="4" t="s">
        <v>2550</v>
      </c>
      <c r="E1632" s="4"/>
      <c r="F1632" s="4" t="s">
        <v>1060</v>
      </c>
      <c r="G1632" s="4" t="s">
        <v>8984</v>
      </c>
      <c r="H1632" s="4" t="s">
        <v>1389</v>
      </c>
      <c r="I1632" s="4" t="s">
        <v>1390</v>
      </c>
      <c r="J1632" s="4"/>
      <c r="K1632" s="139">
        <v>10441482300</v>
      </c>
      <c r="L1632" s="150">
        <v>10441482300</v>
      </c>
      <c r="M1632" s="4" t="s">
        <v>3114</v>
      </c>
      <c r="N1632" s="4" t="s">
        <v>8936</v>
      </c>
      <c r="O1632" s="4" t="s">
        <v>8937</v>
      </c>
      <c r="P1632" s="186">
        <f t="shared" si="155"/>
        <v>10441482300</v>
      </c>
      <c r="Q1632" s="186">
        <f t="shared" si="156"/>
        <v>0</v>
      </c>
      <c r="R1632" s="4">
        <v>70</v>
      </c>
      <c r="S1632" s="4" t="s">
        <v>70</v>
      </c>
      <c r="T1632" s="4" t="s">
        <v>70</v>
      </c>
      <c r="U1632" s="140">
        <v>45341</v>
      </c>
      <c r="V1632" s="4" t="s">
        <v>1884</v>
      </c>
      <c r="W1632" s="4" t="s">
        <v>1954</v>
      </c>
      <c r="X1632" s="146" t="s">
        <v>70</v>
      </c>
      <c r="Y1632" s="95">
        <v>45353</v>
      </c>
      <c r="Z1632" s="4" t="s">
        <v>1888</v>
      </c>
      <c r="AA1632" s="4" t="s">
        <v>1886</v>
      </c>
      <c r="AB1632" s="141">
        <f t="shared" si="157"/>
        <v>10441482300</v>
      </c>
      <c r="AC1632" s="142">
        <f t="shared" si="158"/>
        <v>0</v>
      </c>
      <c r="AD1632" s="4"/>
      <c r="AE1632" s="4" t="s">
        <v>2037</v>
      </c>
      <c r="AF1632" s="252" t="s">
        <v>7986</v>
      </c>
      <c r="AG1632" s="4"/>
      <c r="AH1632" s="4"/>
      <c r="AI1632" s="4"/>
      <c r="AJ1632" s="4"/>
      <c r="AK1632" s="4"/>
      <c r="AL1632" s="95">
        <v>45353</v>
      </c>
    </row>
    <row r="1633" spans="1:38">
      <c r="B1633" s="175" t="s">
        <v>5175</v>
      </c>
      <c r="C1633" s="174" t="s">
        <v>1120</v>
      </c>
      <c r="D1633" s="4" t="s">
        <v>2550</v>
      </c>
      <c r="E1633" s="4"/>
      <c r="F1633" s="4" t="s">
        <v>1060</v>
      </c>
      <c r="G1633" s="4" t="s">
        <v>8985</v>
      </c>
      <c r="H1633" s="4" t="s">
        <v>1389</v>
      </c>
      <c r="I1633" s="4" t="s">
        <v>1390</v>
      </c>
      <c r="J1633" s="4"/>
      <c r="K1633" s="139">
        <v>2421000000</v>
      </c>
      <c r="L1633" s="150">
        <v>2421000000</v>
      </c>
      <c r="M1633" s="4" t="s">
        <v>3114</v>
      </c>
      <c r="N1633" s="4" t="s">
        <v>8939</v>
      </c>
      <c r="O1633" s="4" t="s">
        <v>8940</v>
      </c>
      <c r="P1633" s="186">
        <f t="shared" si="155"/>
        <v>2421000000</v>
      </c>
      <c r="Q1633" s="186">
        <f t="shared" si="156"/>
        <v>0</v>
      </c>
      <c r="R1633" s="4">
        <v>70</v>
      </c>
      <c r="S1633" s="4" t="s">
        <v>70</v>
      </c>
      <c r="T1633" s="4" t="s">
        <v>70</v>
      </c>
      <c r="U1633" s="140">
        <v>45341</v>
      </c>
      <c r="V1633" s="4" t="s">
        <v>1884</v>
      </c>
      <c r="W1633" s="4" t="s">
        <v>1954</v>
      </c>
      <c r="X1633" s="146" t="s">
        <v>70</v>
      </c>
      <c r="Y1633" s="95">
        <v>45353</v>
      </c>
      <c r="Z1633" s="4" t="s">
        <v>1888</v>
      </c>
      <c r="AA1633" s="4" t="s">
        <v>1886</v>
      </c>
      <c r="AB1633" s="141">
        <f t="shared" si="157"/>
        <v>2421000000</v>
      </c>
      <c r="AC1633" s="142">
        <f t="shared" si="158"/>
        <v>0</v>
      </c>
      <c r="AD1633" s="4"/>
      <c r="AE1633" s="4" t="s">
        <v>2037</v>
      </c>
      <c r="AF1633" s="252" t="s">
        <v>7986</v>
      </c>
      <c r="AG1633" s="4"/>
      <c r="AH1633" s="4"/>
      <c r="AI1633" s="4"/>
      <c r="AJ1633" s="4"/>
      <c r="AK1633" s="4"/>
      <c r="AL1633" s="95">
        <v>45353</v>
      </c>
    </row>
    <row r="1634" spans="1:38">
      <c r="B1634" s="175" t="s">
        <v>5175</v>
      </c>
      <c r="C1634" s="174" t="s">
        <v>1120</v>
      </c>
      <c r="D1634" s="4" t="s">
        <v>2550</v>
      </c>
      <c r="E1634" s="4"/>
      <c r="F1634" s="4" t="s">
        <v>1060</v>
      </c>
      <c r="G1634" s="4" t="s">
        <v>8986</v>
      </c>
      <c r="H1634" s="4" t="s">
        <v>1389</v>
      </c>
      <c r="I1634" s="4" t="s">
        <v>1390</v>
      </c>
      <c r="J1634" s="4"/>
      <c r="K1634" s="139">
        <v>475000000</v>
      </c>
      <c r="L1634" s="150">
        <v>475000000</v>
      </c>
      <c r="M1634" s="4" t="s">
        <v>3114</v>
      </c>
      <c r="N1634" s="4" t="s">
        <v>8942</v>
      </c>
      <c r="O1634" s="4" t="s">
        <v>8943</v>
      </c>
      <c r="P1634" s="186">
        <f t="shared" si="155"/>
        <v>475000000</v>
      </c>
      <c r="Q1634" s="186">
        <f t="shared" si="156"/>
        <v>0</v>
      </c>
      <c r="R1634" s="4">
        <v>70</v>
      </c>
      <c r="S1634" s="4" t="s">
        <v>70</v>
      </c>
      <c r="T1634" s="4" t="s">
        <v>70</v>
      </c>
      <c r="U1634" s="140">
        <v>45341</v>
      </c>
      <c r="V1634" s="4" t="s">
        <v>1884</v>
      </c>
      <c r="W1634" s="4" t="s">
        <v>1954</v>
      </c>
      <c r="X1634" s="146" t="s">
        <v>70</v>
      </c>
      <c r="Y1634" s="95">
        <v>45353</v>
      </c>
      <c r="Z1634" s="4" t="s">
        <v>1888</v>
      </c>
      <c r="AA1634" s="4" t="s">
        <v>1886</v>
      </c>
      <c r="AB1634" s="141">
        <f t="shared" si="157"/>
        <v>475000000</v>
      </c>
      <c r="AC1634" s="142">
        <f t="shared" si="158"/>
        <v>0</v>
      </c>
      <c r="AD1634" s="4"/>
      <c r="AE1634" s="4" t="s">
        <v>2037</v>
      </c>
      <c r="AF1634" s="252" t="s">
        <v>7986</v>
      </c>
      <c r="AG1634" s="4"/>
      <c r="AH1634" s="4"/>
      <c r="AI1634" s="4"/>
      <c r="AJ1634" s="4"/>
      <c r="AK1634" s="4"/>
      <c r="AL1634" s="95">
        <v>45353</v>
      </c>
    </row>
    <row r="1635" spans="1:38">
      <c r="B1635" s="145" t="s">
        <v>5418</v>
      </c>
      <c r="C1635" s="4" t="s">
        <v>1120</v>
      </c>
      <c r="D1635" s="4" t="s">
        <v>3961</v>
      </c>
      <c r="E1635" s="4"/>
      <c r="F1635" s="4" t="s">
        <v>1060</v>
      </c>
      <c r="G1635" s="4" t="s">
        <v>8987</v>
      </c>
      <c r="H1635" s="4" t="s">
        <v>1720</v>
      </c>
      <c r="I1635" s="4" t="s">
        <v>1721</v>
      </c>
      <c r="J1635" s="4"/>
      <c r="K1635" s="139">
        <v>4000000000</v>
      </c>
      <c r="L1635" s="150">
        <v>4000000000</v>
      </c>
      <c r="M1635" s="4" t="s">
        <v>3114</v>
      </c>
      <c r="N1635" s="4" t="s">
        <v>8811</v>
      </c>
      <c r="O1635" s="4" t="s">
        <v>8733</v>
      </c>
      <c r="P1635" s="186">
        <f t="shared" si="155"/>
        <v>4000000000</v>
      </c>
      <c r="Q1635" s="186">
        <f>L1635-P1635</f>
        <v>0</v>
      </c>
      <c r="R1635" s="4">
        <v>30</v>
      </c>
      <c r="S1635" s="4" t="s">
        <v>70</v>
      </c>
      <c r="T1635" s="4" t="s">
        <v>70</v>
      </c>
      <c r="U1635" s="140">
        <v>45348</v>
      </c>
      <c r="V1635" s="4" t="s">
        <v>1887</v>
      </c>
      <c r="W1635" s="4" t="s">
        <v>1954</v>
      </c>
      <c r="X1635" s="146">
        <v>0</v>
      </c>
      <c r="Y1635" s="146">
        <v>0</v>
      </c>
      <c r="Z1635" s="146">
        <v>0</v>
      </c>
      <c r="AA1635" s="4"/>
      <c r="AB1635" s="141"/>
      <c r="AC1635" s="142"/>
      <c r="AD1635" s="4"/>
      <c r="AE1635" s="4"/>
      <c r="AF1635" s="144"/>
      <c r="AG1635" s="4"/>
      <c r="AH1635" s="143" t="s">
        <v>70</v>
      </c>
      <c r="AI1635" s="4"/>
      <c r="AJ1635" s="143" t="s">
        <v>9560</v>
      </c>
      <c r="AK1635" s="143" t="s">
        <v>9553</v>
      </c>
    </row>
    <row r="1636" spans="1:38">
      <c r="B1636" s="145" t="s">
        <v>5418</v>
      </c>
      <c r="C1636" s="4" t="s">
        <v>1120</v>
      </c>
      <c r="D1636" s="4" t="s">
        <v>3476</v>
      </c>
      <c r="E1636" s="4"/>
      <c r="F1636" s="4" t="s">
        <v>1060</v>
      </c>
      <c r="G1636" s="4" t="s">
        <v>8988</v>
      </c>
      <c r="H1636" s="4" t="s">
        <v>1736</v>
      </c>
      <c r="I1636" s="4" t="s">
        <v>8989</v>
      </c>
      <c r="J1636" s="4"/>
      <c r="K1636" s="139">
        <v>2000000000</v>
      </c>
      <c r="L1636" s="150">
        <v>2000000000</v>
      </c>
      <c r="M1636" s="4" t="s">
        <v>3114</v>
      </c>
      <c r="N1636" s="4" t="s">
        <v>8990</v>
      </c>
      <c r="O1636" s="4" t="s">
        <v>8991</v>
      </c>
      <c r="P1636" s="186">
        <f t="shared" si="155"/>
        <v>2000000000</v>
      </c>
      <c r="Q1636" s="150">
        <v>0</v>
      </c>
      <c r="R1636" s="4">
        <v>241</v>
      </c>
      <c r="S1636" s="4" t="s">
        <v>70</v>
      </c>
      <c r="T1636" s="140" t="s">
        <v>70</v>
      </c>
      <c r="U1636" s="140">
        <v>45325</v>
      </c>
      <c r="V1636" s="150" t="s">
        <v>1884</v>
      </c>
      <c r="W1636" s="4" t="s">
        <v>1954</v>
      </c>
      <c r="X1636" s="146">
        <v>0</v>
      </c>
      <c r="Y1636" s="146">
        <v>0</v>
      </c>
      <c r="Z1636" s="146">
        <v>0</v>
      </c>
      <c r="AA1636" s="4"/>
      <c r="AB1636" s="141"/>
      <c r="AC1636" s="142"/>
      <c r="AD1636" s="4"/>
      <c r="AE1636" s="4"/>
      <c r="AF1636" s="144"/>
      <c r="AG1636" s="4"/>
      <c r="AH1636" s="143" t="s">
        <v>70</v>
      </c>
      <c r="AI1636" s="4"/>
      <c r="AJ1636" s="143" t="s">
        <v>9560</v>
      </c>
      <c r="AK1636" s="143" t="s">
        <v>9553</v>
      </c>
    </row>
    <row r="1637" spans="1:38">
      <c r="B1637" s="145" t="s">
        <v>5418</v>
      </c>
      <c r="C1637" s="4" t="s">
        <v>1120</v>
      </c>
      <c r="D1637" s="4" t="s">
        <v>4522</v>
      </c>
      <c r="E1637" s="4"/>
      <c r="F1637" s="4" t="s">
        <v>1060</v>
      </c>
      <c r="G1637" s="4" t="s">
        <v>8992</v>
      </c>
      <c r="H1637" s="4" t="s">
        <v>1734</v>
      </c>
      <c r="I1637" s="4" t="s">
        <v>1735</v>
      </c>
      <c r="J1637" s="4"/>
      <c r="K1637" s="139">
        <v>139708000</v>
      </c>
      <c r="L1637" s="150">
        <v>139708000</v>
      </c>
      <c r="M1637" s="4" t="s">
        <v>5077</v>
      </c>
      <c r="N1637" s="4" t="s">
        <v>5142</v>
      </c>
      <c r="O1637" s="4" t="s">
        <v>8993</v>
      </c>
      <c r="P1637" s="186">
        <f t="shared" si="155"/>
        <v>139708000</v>
      </c>
      <c r="Q1637" s="4"/>
      <c r="R1637" s="4">
        <v>246</v>
      </c>
      <c r="S1637" s="4" t="s">
        <v>70</v>
      </c>
      <c r="T1637" s="4" t="s">
        <v>70</v>
      </c>
      <c r="U1637" s="140">
        <v>45357</v>
      </c>
      <c r="V1637" s="4" t="s">
        <v>1887</v>
      </c>
      <c r="W1637" s="4" t="s">
        <v>1954</v>
      </c>
      <c r="X1637" s="146">
        <v>0</v>
      </c>
      <c r="Y1637" s="146">
        <v>0</v>
      </c>
      <c r="Z1637" s="146">
        <v>0</v>
      </c>
      <c r="AA1637" s="4"/>
      <c r="AB1637" s="141"/>
      <c r="AC1637" s="142"/>
      <c r="AD1637" s="4"/>
      <c r="AE1637" s="4"/>
      <c r="AF1637" s="144"/>
      <c r="AG1637" s="4"/>
      <c r="AH1637" s="143" t="s">
        <v>70</v>
      </c>
      <c r="AI1637" s="4"/>
      <c r="AJ1637" s="143" t="s">
        <v>9560</v>
      </c>
      <c r="AK1637" s="143" t="s">
        <v>9553</v>
      </c>
    </row>
    <row r="1638" spans="1:38">
      <c r="A1638" t="s">
        <v>5926</v>
      </c>
      <c r="B1638" s="145" t="s">
        <v>5418</v>
      </c>
      <c r="C1638" s="4" t="s">
        <v>1120</v>
      </c>
      <c r="D1638" s="4" t="s">
        <v>3476</v>
      </c>
      <c r="E1638" s="4"/>
      <c r="F1638" s="4" t="s">
        <v>1060</v>
      </c>
      <c r="G1638" s="4" t="s">
        <v>8994</v>
      </c>
      <c r="H1638" s="4" t="s">
        <v>1736</v>
      </c>
      <c r="I1638" s="4" t="s">
        <v>1737</v>
      </c>
      <c r="J1638" s="4"/>
      <c r="K1638" s="139">
        <v>12500000000</v>
      </c>
      <c r="L1638" s="150">
        <v>12500000000</v>
      </c>
      <c r="M1638" s="4" t="s">
        <v>3114</v>
      </c>
      <c r="N1638" s="4" t="s">
        <v>8995</v>
      </c>
      <c r="O1638" s="4" t="s">
        <v>8996</v>
      </c>
      <c r="P1638" s="186">
        <f t="shared" si="155"/>
        <v>12500000000</v>
      </c>
      <c r="Q1638" s="150">
        <v>0</v>
      </c>
      <c r="R1638" s="4">
        <v>241</v>
      </c>
      <c r="S1638" s="4" t="s">
        <v>70</v>
      </c>
      <c r="T1638" s="140" t="s">
        <v>70</v>
      </c>
      <c r="U1638" s="140">
        <v>45325</v>
      </c>
      <c r="V1638" s="150" t="s">
        <v>1884</v>
      </c>
      <c r="W1638" s="4" t="s">
        <v>1954</v>
      </c>
      <c r="X1638" s="146">
        <v>0</v>
      </c>
      <c r="Y1638" s="146">
        <v>0</v>
      </c>
      <c r="Z1638" s="146">
        <v>0</v>
      </c>
      <c r="AA1638" s="4"/>
      <c r="AB1638" s="141"/>
      <c r="AC1638" s="142"/>
      <c r="AD1638" s="4"/>
      <c r="AE1638" s="4"/>
      <c r="AF1638" s="144"/>
      <c r="AG1638" s="4"/>
      <c r="AH1638" s="143" t="s">
        <v>70</v>
      </c>
      <c r="AI1638" s="4"/>
      <c r="AJ1638" s="143" t="s">
        <v>9560</v>
      </c>
      <c r="AK1638" s="143" t="s">
        <v>9553</v>
      </c>
    </row>
    <row r="1639" spans="1:38">
      <c r="B1639" s="145" t="s">
        <v>5418</v>
      </c>
      <c r="C1639" s="4" t="s">
        <v>1120</v>
      </c>
      <c r="D1639" s="4" t="s">
        <v>4522</v>
      </c>
      <c r="E1639" s="4"/>
      <c r="F1639" s="4" t="s">
        <v>1060</v>
      </c>
      <c r="G1639" s="4" t="s">
        <v>8997</v>
      </c>
      <c r="H1639" s="4" t="s">
        <v>1734</v>
      </c>
      <c r="I1639" s="4" t="s">
        <v>1735</v>
      </c>
      <c r="J1639" s="4"/>
      <c r="K1639" s="139">
        <v>105534000</v>
      </c>
      <c r="L1639" s="150">
        <v>105534000</v>
      </c>
      <c r="M1639" s="4" t="s">
        <v>5077</v>
      </c>
      <c r="N1639" s="4" t="s">
        <v>5165</v>
      </c>
      <c r="O1639" s="4" t="s">
        <v>8998</v>
      </c>
      <c r="P1639" s="186">
        <f t="shared" si="155"/>
        <v>105534000</v>
      </c>
      <c r="Q1639" s="4"/>
      <c r="R1639" s="4">
        <v>246</v>
      </c>
      <c r="S1639" s="4" t="s">
        <v>70</v>
      </c>
      <c r="T1639" s="4" t="s">
        <v>70</v>
      </c>
      <c r="U1639" s="140">
        <v>45357</v>
      </c>
      <c r="V1639" s="4" t="s">
        <v>1887</v>
      </c>
      <c r="W1639" s="4" t="s">
        <v>1954</v>
      </c>
      <c r="X1639" s="146">
        <v>0</v>
      </c>
      <c r="Y1639" s="146">
        <v>0</v>
      </c>
      <c r="Z1639" s="146">
        <v>0</v>
      </c>
      <c r="AA1639" s="4"/>
      <c r="AB1639" s="141"/>
      <c r="AC1639" s="142"/>
      <c r="AD1639" s="4"/>
      <c r="AE1639" s="4"/>
      <c r="AF1639" s="144"/>
      <c r="AG1639" s="4"/>
      <c r="AH1639" s="143" t="s">
        <v>70</v>
      </c>
      <c r="AI1639" s="4"/>
      <c r="AJ1639" s="143" t="s">
        <v>9560</v>
      </c>
      <c r="AK1639" s="143" t="s">
        <v>9553</v>
      </c>
    </row>
    <row r="1640" spans="1:38">
      <c r="B1640" s="145" t="s">
        <v>5418</v>
      </c>
      <c r="C1640" s="4" t="s">
        <v>1120</v>
      </c>
      <c r="D1640" s="4" t="s">
        <v>3476</v>
      </c>
      <c r="E1640" s="4"/>
      <c r="F1640" s="4" t="s">
        <v>1060</v>
      </c>
      <c r="G1640" s="4" t="s">
        <v>8999</v>
      </c>
      <c r="H1640" s="4" t="s">
        <v>1736</v>
      </c>
      <c r="I1640" s="4" t="s">
        <v>8989</v>
      </c>
      <c r="J1640" s="4"/>
      <c r="K1640" s="139">
        <v>1000000000</v>
      </c>
      <c r="L1640" s="150">
        <v>1000000000</v>
      </c>
      <c r="M1640" s="4" t="s">
        <v>3114</v>
      </c>
      <c r="N1640" s="4" t="s">
        <v>9000</v>
      </c>
      <c r="O1640" s="4" t="s">
        <v>9001</v>
      </c>
      <c r="P1640" s="186">
        <f t="shared" si="155"/>
        <v>1000000000</v>
      </c>
      <c r="Q1640" s="150">
        <v>0</v>
      </c>
      <c r="R1640" s="4">
        <v>241</v>
      </c>
      <c r="S1640" s="4" t="s">
        <v>70</v>
      </c>
      <c r="T1640" s="140" t="s">
        <v>70</v>
      </c>
      <c r="U1640" s="140">
        <v>45325</v>
      </c>
      <c r="V1640" s="150" t="s">
        <v>1884</v>
      </c>
      <c r="W1640" s="4" t="s">
        <v>1954</v>
      </c>
      <c r="X1640" s="146">
        <v>0</v>
      </c>
      <c r="Y1640" s="146">
        <v>0</v>
      </c>
      <c r="Z1640" s="146">
        <v>0</v>
      </c>
      <c r="AA1640" s="4"/>
      <c r="AB1640" s="141"/>
      <c r="AC1640" s="142"/>
      <c r="AD1640" s="4"/>
      <c r="AE1640" s="4"/>
      <c r="AF1640" s="144"/>
      <c r="AG1640" s="4"/>
      <c r="AH1640" s="143" t="s">
        <v>70</v>
      </c>
      <c r="AI1640" s="4"/>
      <c r="AJ1640" s="143" t="s">
        <v>9560</v>
      </c>
      <c r="AK1640" s="143" t="s">
        <v>9553</v>
      </c>
    </row>
    <row r="1641" spans="1:38">
      <c r="B1641" s="145" t="s">
        <v>5418</v>
      </c>
      <c r="C1641" s="4" t="s">
        <v>1120</v>
      </c>
      <c r="D1641" s="4" t="s">
        <v>2498</v>
      </c>
      <c r="E1641" s="4"/>
      <c r="F1641" s="4" t="s">
        <v>1060</v>
      </c>
      <c r="G1641" s="4" t="s">
        <v>9002</v>
      </c>
      <c r="H1641" s="4" t="s">
        <v>1724</v>
      </c>
      <c r="I1641" s="4" t="s">
        <v>1725</v>
      </c>
      <c r="J1641" s="4"/>
      <c r="K1641" s="139">
        <v>22991100</v>
      </c>
      <c r="L1641" s="150">
        <v>22991100</v>
      </c>
      <c r="M1641" s="4" t="s">
        <v>5077</v>
      </c>
      <c r="N1641" s="4" t="s">
        <v>8774</v>
      </c>
      <c r="O1641" s="4" t="s">
        <v>9003</v>
      </c>
      <c r="P1641" s="186">
        <f t="shared" si="155"/>
        <v>22991100</v>
      </c>
      <c r="Q1641" s="186">
        <f>K1641-P1641</f>
        <v>0</v>
      </c>
      <c r="R1641" s="4">
        <v>143</v>
      </c>
      <c r="S1641" s="4" t="s">
        <v>70</v>
      </c>
      <c r="T1641" s="4" t="s">
        <v>70</v>
      </c>
      <c r="U1641" s="140">
        <v>45352</v>
      </c>
      <c r="V1641" s="4" t="s">
        <v>1884</v>
      </c>
      <c r="W1641" s="4" t="s">
        <v>1954</v>
      </c>
      <c r="X1641" s="146" t="s">
        <v>70</v>
      </c>
      <c r="Y1641" s="140">
        <v>45364</v>
      </c>
      <c r="Z1641" s="4" t="s">
        <v>1885</v>
      </c>
      <c r="AA1641" s="4" t="s">
        <v>1886</v>
      </c>
      <c r="AB1641" s="141">
        <f t="shared" si="157"/>
        <v>22991100</v>
      </c>
      <c r="AC1641" s="142">
        <f t="shared" si="158"/>
        <v>0</v>
      </c>
      <c r="AD1641" s="4"/>
      <c r="AE1641" s="4" t="s">
        <v>2037</v>
      </c>
      <c r="AF1641" s="252" t="s">
        <v>8680</v>
      </c>
      <c r="AG1641" s="4"/>
      <c r="AH1641" s="4"/>
      <c r="AI1641" s="4"/>
      <c r="AJ1641" s="4"/>
      <c r="AK1641" s="4"/>
    </row>
    <row r="1642" spans="1:38">
      <c r="B1642" s="145" t="s">
        <v>5175</v>
      </c>
      <c r="C1642" s="4" t="s">
        <v>441</v>
      </c>
      <c r="D1642" s="4" t="s">
        <v>2135</v>
      </c>
      <c r="E1642" s="4"/>
      <c r="F1642" s="4" t="s">
        <v>1060</v>
      </c>
      <c r="G1642" s="4" t="s">
        <v>9004</v>
      </c>
      <c r="H1642" s="4" t="s">
        <v>1203</v>
      </c>
      <c r="I1642" s="4" t="s">
        <v>1204</v>
      </c>
      <c r="J1642" s="4"/>
      <c r="K1642" s="139">
        <v>131386968</v>
      </c>
      <c r="L1642" s="139">
        <v>131386968</v>
      </c>
      <c r="M1642" s="4">
        <v>6.6</v>
      </c>
      <c r="N1642" s="4" t="s">
        <v>9005</v>
      </c>
      <c r="O1642" s="4" t="s">
        <v>2602</v>
      </c>
      <c r="P1642" s="186">
        <f t="shared" si="155"/>
        <v>131386968</v>
      </c>
      <c r="Q1642" s="186">
        <f>P1642-K1642</f>
        <v>0</v>
      </c>
      <c r="R1642" s="4" t="s">
        <v>2503</v>
      </c>
      <c r="S1642" s="4" t="s">
        <v>70</v>
      </c>
      <c r="T1642" s="4"/>
      <c r="U1642" s="140">
        <v>45353</v>
      </c>
      <c r="V1642" s="4" t="s">
        <v>1884</v>
      </c>
      <c r="W1642" s="4" t="s">
        <v>1954</v>
      </c>
      <c r="X1642" s="146" t="s">
        <v>70</v>
      </c>
      <c r="Y1642" s="140">
        <v>45371</v>
      </c>
      <c r="Z1642" s="4" t="s">
        <v>1885</v>
      </c>
      <c r="AA1642" s="4" t="s">
        <v>1886</v>
      </c>
      <c r="AB1642" s="141">
        <f t="shared" si="157"/>
        <v>131386968</v>
      </c>
      <c r="AC1642" s="142">
        <f t="shared" si="158"/>
        <v>0</v>
      </c>
      <c r="AD1642" s="4"/>
      <c r="AE1642" s="4" t="s">
        <v>2037</v>
      </c>
      <c r="AF1642" s="144" t="s">
        <v>7030</v>
      </c>
      <c r="AG1642" s="145"/>
      <c r="AH1642" s="4"/>
      <c r="AI1642" s="4"/>
      <c r="AJ1642" s="4"/>
      <c r="AK1642" s="4"/>
      <c r="AL1642" t="s">
        <v>2116</v>
      </c>
    </row>
    <row r="1643" spans="1:38">
      <c r="B1643" s="145" t="s">
        <v>5175</v>
      </c>
      <c r="C1643" s="4" t="s">
        <v>441</v>
      </c>
      <c r="D1643" s="4" t="s">
        <v>2135</v>
      </c>
      <c r="E1643" s="4"/>
      <c r="F1643" s="4" t="s">
        <v>1060</v>
      </c>
      <c r="G1643" s="4" t="s">
        <v>9006</v>
      </c>
      <c r="H1643" s="4" t="s">
        <v>1209</v>
      </c>
      <c r="I1643" s="4" t="s">
        <v>1210</v>
      </c>
      <c r="J1643" s="4"/>
      <c r="K1643" s="139">
        <v>100000000</v>
      </c>
      <c r="L1643" s="139">
        <v>100000000</v>
      </c>
      <c r="M1643" s="4">
        <v>7.2</v>
      </c>
      <c r="N1643" s="4" t="s">
        <v>3385</v>
      </c>
      <c r="O1643" s="4" t="s">
        <v>3650</v>
      </c>
      <c r="P1643" s="186">
        <f t="shared" si="155"/>
        <v>100000000</v>
      </c>
      <c r="Q1643" s="186">
        <f>P1643-K1643</f>
        <v>0</v>
      </c>
      <c r="R1643" s="4">
        <v>206</v>
      </c>
      <c r="S1643" s="174" t="s">
        <v>70</v>
      </c>
      <c r="T1643" s="4" t="s">
        <v>70</v>
      </c>
      <c r="U1643" s="140">
        <v>45348</v>
      </c>
      <c r="V1643" s="4" t="s">
        <v>1887</v>
      </c>
      <c r="W1643" s="4" t="s">
        <v>1954</v>
      </c>
      <c r="X1643" s="146" t="s">
        <v>70</v>
      </c>
      <c r="Y1643" s="140">
        <v>45363</v>
      </c>
      <c r="Z1643" s="4" t="s">
        <v>1885</v>
      </c>
      <c r="AA1643" s="4" t="s">
        <v>1886</v>
      </c>
      <c r="AB1643" s="141">
        <f t="shared" si="157"/>
        <v>100000000</v>
      </c>
      <c r="AC1643" s="142">
        <f t="shared" si="158"/>
        <v>0</v>
      </c>
      <c r="AD1643" s="4"/>
      <c r="AE1643" s="4" t="s">
        <v>2037</v>
      </c>
      <c r="AF1643" s="252" t="s">
        <v>7503</v>
      </c>
      <c r="AG1643" s="145"/>
      <c r="AH1643" s="4"/>
      <c r="AI1643" s="4"/>
      <c r="AJ1643" s="4"/>
      <c r="AK1643" s="4"/>
    </row>
    <row r="1644" spans="1:38">
      <c r="B1644" s="175" t="s">
        <v>5175</v>
      </c>
      <c r="C1644" s="174" t="s">
        <v>441</v>
      </c>
      <c r="D1644" s="4" t="s">
        <v>2135</v>
      </c>
      <c r="E1644" s="4"/>
      <c r="F1644" s="4" t="s">
        <v>1060</v>
      </c>
      <c r="G1644" s="4" t="s">
        <v>9007</v>
      </c>
      <c r="H1644" s="4" t="s">
        <v>1261</v>
      </c>
      <c r="I1644" s="4" t="s">
        <v>1262</v>
      </c>
      <c r="J1644" s="4"/>
      <c r="K1644" s="139">
        <v>146500000</v>
      </c>
      <c r="L1644" s="139">
        <v>146500000</v>
      </c>
      <c r="M1644" s="4">
        <v>5.05</v>
      </c>
      <c r="N1644" s="4" t="s">
        <v>3210</v>
      </c>
      <c r="O1644" s="4" t="s">
        <v>2768</v>
      </c>
      <c r="P1644" s="186">
        <f t="shared" si="155"/>
        <v>146500000</v>
      </c>
      <c r="Q1644" s="186">
        <f>K1644-P1644</f>
        <v>0</v>
      </c>
      <c r="R1644" s="4">
        <v>71</v>
      </c>
      <c r="S1644" s="4" t="s">
        <v>70</v>
      </c>
      <c r="T1644" s="4" t="s">
        <v>70</v>
      </c>
      <c r="U1644" s="140">
        <v>45341</v>
      </c>
      <c r="V1644" s="4" t="s">
        <v>1884</v>
      </c>
      <c r="W1644" s="4" t="s">
        <v>1954</v>
      </c>
      <c r="X1644" s="146" t="s">
        <v>70</v>
      </c>
      <c r="Y1644" s="140">
        <v>45363</v>
      </c>
      <c r="Z1644" s="4" t="s">
        <v>1885</v>
      </c>
      <c r="AA1644" s="4" t="s">
        <v>1886</v>
      </c>
      <c r="AB1644" s="141">
        <f t="shared" si="157"/>
        <v>146500000</v>
      </c>
      <c r="AC1644" s="142">
        <f t="shared" si="158"/>
        <v>0</v>
      </c>
      <c r="AD1644" s="4"/>
      <c r="AE1644" s="4" t="s">
        <v>2037</v>
      </c>
      <c r="AF1644" s="252" t="s">
        <v>6462</v>
      </c>
      <c r="AG1644" s="145"/>
      <c r="AH1644" s="4"/>
      <c r="AI1644" s="4"/>
      <c r="AJ1644" s="4"/>
      <c r="AK1644" s="4"/>
    </row>
    <row r="1645" spans="1:38">
      <c r="B1645" s="145" t="s">
        <v>5175</v>
      </c>
      <c r="C1645" s="4" t="s">
        <v>441</v>
      </c>
      <c r="D1645" s="4" t="s">
        <v>2135</v>
      </c>
      <c r="E1645" s="4"/>
      <c r="F1645" s="4" t="s">
        <v>1060</v>
      </c>
      <c r="G1645" s="4" t="s">
        <v>9008</v>
      </c>
      <c r="H1645" s="4" t="s">
        <v>1203</v>
      </c>
      <c r="I1645" s="4" t="s">
        <v>1204</v>
      </c>
      <c r="J1645" s="4"/>
      <c r="K1645" s="139">
        <v>263407222</v>
      </c>
      <c r="L1645" s="139">
        <v>263407222</v>
      </c>
      <c r="M1645" s="4">
        <v>6.5</v>
      </c>
      <c r="N1645" s="4" t="s">
        <v>5647</v>
      </c>
      <c r="O1645" s="4" t="s">
        <v>2708</v>
      </c>
      <c r="P1645" s="186">
        <f t="shared" si="155"/>
        <v>263407222</v>
      </c>
      <c r="Q1645" s="186">
        <f t="shared" ref="Q1645:Q1646" si="159">P1645-K1645</f>
        <v>0</v>
      </c>
      <c r="R1645" s="4" t="s">
        <v>2503</v>
      </c>
      <c r="S1645" s="4" t="s">
        <v>70</v>
      </c>
      <c r="T1645" s="4"/>
      <c r="U1645" s="140">
        <v>45353</v>
      </c>
      <c r="V1645" s="4" t="s">
        <v>1884</v>
      </c>
      <c r="W1645" s="4" t="s">
        <v>1954</v>
      </c>
      <c r="X1645" s="146" t="s">
        <v>70</v>
      </c>
      <c r="Y1645" s="140">
        <v>45371</v>
      </c>
      <c r="Z1645" s="4" t="s">
        <v>1885</v>
      </c>
      <c r="AA1645" s="4" t="s">
        <v>1886</v>
      </c>
      <c r="AB1645" s="141">
        <f t="shared" si="157"/>
        <v>263407222</v>
      </c>
      <c r="AC1645" s="142">
        <f t="shared" si="158"/>
        <v>0</v>
      </c>
      <c r="AD1645" s="4"/>
      <c r="AE1645" s="4" t="s">
        <v>2037</v>
      </c>
      <c r="AF1645" s="144" t="s">
        <v>7030</v>
      </c>
      <c r="AG1645" s="145"/>
      <c r="AH1645" s="4"/>
      <c r="AI1645" s="4"/>
      <c r="AJ1645" s="4"/>
      <c r="AK1645" s="4"/>
      <c r="AL1645" t="s">
        <v>2116</v>
      </c>
    </row>
    <row r="1646" spans="1:38">
      <c r="B1646" s="145" t="s">
        <v>5175</v>
      </c>
      <c r="C1646" s="4" t="s">
        <v>441</v>
      </c>
      <c r="D1646" s="4" t="s">
        <v>2135</v>
      </c>
      <c r="E1646" s="4"/>
      <c r="F1646" s="4" t="s">
        <v>1060</v>
      </c>
      <c r="G1646" s="4" t="s">
        <v>9009</v>
      </c>
      <c r="H1646" s="4" t="s">
        <v>1203</v>
      </c>
      <c r="I1646" s="4" t="s">
        <v>1204</v>
      </c>
      <c r="J1646" s="4"/>
      <c r="K1646" s="139">
        <v>10703328</v>
      </c>
      <c r="L1646" s="139">
        <v>10703328</v>
      </c>
      <c r="M1646" s="4">
        <v>3.75</v>
      </c>
      <c r="N1646" s="4" t="s">
        <v>8472</v>
      </c>
      <c r="O1646" s="4" t="s">
        <v>2920</v>
      </c>
      <c r="P1646" s="186">
        <f t="shared" si="155"/>
        <v>10703328</v>
      </c>
      <c r="Q1646" s="186">
        <f t="shared" si="159"/>
        <v>0</v>
      </c>
      <c r="R1646" s="4" t="s">
        <v>2503</v>
      </c>
      <c r="S1646" s="4" t="s">
        <v>70</v>
      </c>
      <c r="T1646" s="4"/>
      <c r="U1646" s="140">
        <v>45353</v>
      </c>
      <c r="V1646" s="4" t="s">
        <v>1884</v>
      </c>
      <c r="W1646" s="4" t="s">
        <v>1954</v>
      </c>
      <c r="X1646" s="146" t="s">
        <v>70</v>
      </c>
      <c r="Y1646" s="140">
        <v>45371</v>
      </c>
      <c r="Z1646" s="4" t="s">
        <v>1885</v>
      </c>
      <c r="AA1646" s="4" t="s">
        <v>1886</v>
      </c>
      <c r="AB1646" s="141">
        <f t="shared" si="157"/>
        <v>10703328</v>
      </c>
      <c r="AC1646" s="142">
        <f t="shared" si="158"/>
        <v>0</v>
      </c>
      <c r="AD1646" s="4"/>
      <c r="AE1646" s="4" t="s">
        <v>2037</v>
      </c>
      <c r="AF1646" s="144" t="s">
        <v>7030</v>
      </c>
      <c r="AG1646" s="145"/>
      <c r="AH1646" s="4"/>
      <c r="AI1646" s="4"/>
      <c r="AJ1646" s="4"/>
      <c r="AK1646" s="4"/>
      <c r="AL1646" t="s">
        <v>2116</v>
      </c>
    </row>
    <row r="1647" spans="1:38">
      <c r="B1647" s="145" t="s">
        <v>5175</v>
      </c>
      <c r="C1647" s="4" t="s">
        <v>441</v>
      </c>
      <c r="D1647" s="4" t="s">
        <v>2135</v>
      </c>
      <c r="E1647" s="4"/>
      <c r="F1647" s="4" t="s">
        <v>1060</v>
      </c>
      <c r="G1647" s="4" t="s">
        <v>9010</v>
      </c>
      <c r="H1647" s="4" t="s">
        <v>1209</v>
      </c>
      <c r="I1647" s="4" t="s">
        <v>1210</v>
      </c>
      <c r="J1647" s="4"/>
      <c r="K1647" s="139">
        <v>109900000</v>
      </c>
      <c r="L1647" s="139">
        <v>109900000</v>
      </c>
      <c r="M1647" s="4">
        <v>7.8</v>
      </c>
      <c r="N1647" s="4" t="s">
        <v>2857</v>
      </c>
      <c r="O1647" s="4" t="s">
        <v>2858</v>
      </c>
      <c r="P1647" s="186">
        <f t="shared" si="155"/>
        <v>109900000</v>
      </c>
      <c r="Q1647" s="186">
        <f>P1647-K1647</f>
        <v>0</v>
      </c>
      <c r="R1647" s="4">
        <v>206</v>
      </c>
      <c r="S1647" s="174" t="s">
        <v>70</v>
      </c>
      <c r="T1647" s="4" t="s">
        <v>70</v>
      </c>
      <c r="U1647" s="140">
        <v>45348</v>
      </c>
      <c r="V1647" s="4" t="s">
        <v>1887</v>
      </c>
      <c r="W1647" s="4" t="s">
        <v>1954</v>
      </c>
      <c r="X1647" s="146" t="s">
        <v>70</v>
      </c>
      <c r="Y1647" s="140">
        <v>45363</v>
      </c>
      <c r="Z1647" s="4" t="s">
        <v>1885</v>
      </c>
      <c r="AA1647" s="4" t="s">
        <v>1886</v>
      </c>
      <c r="AB1647" s="141">
        <f t="shared" si="157"/>
        <v>109900000</v>
      </c>
      <c r="AC1647" s="142">
        <f t="shared" si="158"/>
        <v>0</v>
      </c>
      <c r="AD1647" s="4"/>
      <c r="AE1647" s="4" t="s">
        <v>2037</v>
      </c>
      <c r="AF1647" s="252" t="s">
        <v>7503</v>
      </c>
      <c r="AG1647" s="145"/>
      <c r="AH1647" s="4"/>
      <c r="AI1647" s="4"/>
      <c r="AJ1647" s="4"/>
      <c r="AK1647" s="4"/>
    </row>
    <row r="1648" spans="1:38">
      <c r="B1648" s="145" t="s">
        <v>5175</v>
      </c>
      <c r="C1648" s="4" t="s">
        <v>441</v>
      </c>
      <c r="D1648" s="4" t="s">
        <v>2135</v>
      </c>
      <c r="E1648" s="4"/>
      <c r="F1648" s="4" t="s">
        <v>1060</v>
      </c>
      <c r="G1648" s="4" t="s">
        <v>9011</v>
      </c>
      <c r="H1648" s="4" t="s">
        <v>1199</v>
      </c>
      <c r="I1648" s="4" t="s">
        <v>1200</v>
      </c>
      <c r="J1648" s="4"/>
      <c r="K1648" s="139">
        <v>50352394</v>
      </c>
      <c r="L1648" s="139">
        <v>50352394</v>
      </c>
      <c r="M1648" s="4">
        <v>3.8</v>
      </c>
      <c r="N1648" s="4" t="s">
        <v>2974</v>
      </c>
      <c r="O1648" s="4" t="s">
        <v>3650</v>
      </c>
      <c r="P1648" s="186">
        <f t="shared" si="155"/>
        <v>50352394</v>
      </c>
      <c r="Q1648" s="186">
        <f>P1648-K1648</f>
        <v>0</v>
      </c>
      <c r="R1648" s="4">
        <v>198</v>
      </c>
      <c r="S1648" s="174" t="s">
        <v>70</v>
      </c>
      <c r="T1648" s="4" t="s">
        <v>70</v>
      </c>
      <c r="U1648" s="140">
        <v>45348</v>
      </c>
      <c r="V1648" s="4" t="s">
        <v>1887</v>
      </c>
      <c r="W1648" s="4" t="s">
        <v>1954</v>
      </c>
      <c r="X1648" s="146" t="s">
        <v>70</v>
      </c>
      <c r="Y1648" s="140">
        <v>45363</v>
      </c>
      <c r="Z1648" s="4" t="s">
        <v>1885</v>
      </c>
      <c r="AA1648" s="4" t="s">
        <v>1886</v>
      </c>
      <c r="AB1648" s="141">
        <f t="shared" si="157"/>
        <v>50352394</v>
      </c>
      <c r="AC1648" s="142">
        <f t="shared" si="158"/>
        <v>0</v>
      </c>
      <c r="AD1648" s="4"/>
      <c r="AE1648" s="4" t="s">
        <v>2037</v>
      </c>
      <c r="AF1648" s="252" t="s">
        <v>6365</v>
      </c>
      <c r="AG1648" s="145"/>
      <c r="AH1648" s="4"/>
      <c r="AI1648" s="4"/>
      <c r="AJ1648" s="4"/>
      <c r="AK1648" s="4"/>
    </row>
    <row r="1649" spans="2:38">
      <c r="B1649" s="145" t="s">
        <v>5175</v>
      </c>
      <c r="C1649" s="4" t="s">
        <v>441</v>
      </c>
      <c r="D1649" s="4" t="s">
        <v>4483</v>
      </c>
      <c r="E1649" s="4"/>
      <c r="F1649" s="4" t="s">
        <v>1060</v>
      </c>
      <c r="G1649" s="4" t="s">
        <v>9012</v>
      </c>
      <c r="H1649" s="4" t="s">
        <v>1274</v>
      </c>
      <c r="I1649" s="4" t="s">
        <v>1275</v>
      </c>
      <c r="J1649" s="4"/>
      <c r="K1649" s="139">
        <v>4000000000</v>
      </c>
      <c r="L1649" s="139">
        <v>4000000000</v>
      </c>
      <c r="M1649" s="4">
        <v>4.3</v>
      </c>
      <c r="N1649" s="4" t="s">
        <v>2501</v>
      </c>
      <c r="O1649" s="4" t="s">
        <v>2897</v>
      </c>
      <c r="P1649" s="186">
        <f t="shared" si="155"/>
        <v>4000000000</v>
      </c>
      <c r="Q1649" s="186">
        <f t="shared" ref="Q1649:Q1654" si="160">P1649-K1649</f>
        <v>0</v>
      </c>
      <c r="R1649" s="4" t="s">
        <v>2503</v>
      </c>
      <c r="S1649" s="4" t="s">
        <v>70</v>
      </c>
      <c r="T1649" s="4"/>
      <c r="U1649" s="140">
        <v>45353</v>
      </c>
      <c r="V1649" s="4" t="s">
        <v>1884</v>
      </c>
      <c r="W1649" s="4" t="s">
        <v>1954</v>
      </c>
      <c r="X1649" s="146" t="s">
        <v>70</v>
      </c>
      <c r="Y1649" s="140">
        <v>45371</v>
      </c>
      <c r="Z1649" s="4" t="s">
        <v>1885</v>
      </c>
      <c r="AA1649" s="4" t="s">
        <v>1886</v>
      </c>
      <c r="AB1649" s="141">
        <f t="shared" si="157"/>
        <v>4000000000</v>
      </c>
      <c r="AC1649" s="142">
        <f t="shared" si="158"/>
        <v>0</v>
      </c>
      <c r="AD1649" s="4"/>
      <c r="AE1649" s="4" t="s">
        <v>2037</v>
      </c>
      <c r="AF1649" s="144" t="s">
        <v>6355</v>
      </c>
      <c r="AG1649" s="145"/>
      <c r="AH1649" s="4"/>
      <c r="AI1649" s="4"/>
      <c r="AJ1649" s="4"/>
      <c r="AK1649" s="4"/>
      <c r="AL1649" t="s">
        <v>2116</v>
      </c>
    </row>
    <row r="1650" spans="2:38">
      <c r="B1650" s="145" t="s">
        <v>5175</v>
      </c>
      <c r="C1650" s="4" t="s">
        <v>441</v>
      </c>
      <c r="D1650" s="4" t="s">
        <v>2135</v>
      </c>
      <c r="E1650" s="4"/>
      <c r="F1650" s="4" t="s">
        <v>1060</v>
      </c>
      <c r="G1650" s="4" t="s">
        <v>9013</v>
      </c>
      <c r="H1650" s="4" t="s">
        <v>1274</v>
      </c>
      <c r="I1650" s="4" t="s">
        <v>1275</v>
      </c>
      <c r="J1650" s="4"/>
      <c r="K1650" s="139">
        <v>50000000</v>
      </c>
      <c r="L1650" s="139">
        <v>50000000</v>
      </c>
      <c r="M1650" s="4">
        <v>6.2</v>
      </c>
      <c r="N1650" s="4" t="s">
        <v>2922</v>
      </c>
      <c r="O1650" s="4" t="s">
        <v>2648</v>
      </c>
      <c r="P1650" s="186">
        <f t="shared" si="155"/>
        <v>50000000</v>
      </c>
      <c r="Q1650" s="186">
        <f t="shared" si="160"/>
        <v>0</v>
      </c>
      <c r="R1650" s="4" t="s">
        <v>2503</v>
      </c>
      <c r="S1650" s="4" t="s">
        <v>70</v>
      </c>
      <c r="T1650" s="4"/>
      <c r="U1650" s="140">
        <v>45353</v>
      </c>
      <c r="V1650" s="4" t="s">
        <v>1884</v>
      </c>
      <c r="W1650" s="4" t="s">
        <v>1954</v>
      </c>
      <c r="X1650" s="146" t="s">
        <v>70</v>
      </c>
      <c r="Y1650" s="140">
        <v>45371</v>
      </c>
      <c r="Z1650" s="4" t="s">
        <v>1885</v>
      </c>
      <c r="AA1650" s="4" t="s">
        <v>1886</v>
      </c>
      <c r="AB1650" s="141">
        <f t="shared" si="157"/>
        <v>50000000</v>
      </c>
      <c r="AC1650" s="142">
        <f t="shared" si="158"/>
        <v>0</v>
      </c>
      <c r="AD1650" s="4"/>
      <c r="AE1650" s="4" t="s">
        <v>2037</v>
      </c>
      <c r="AF1650" s="144" t="s">
        <v>6355</v>
      </c>
      <c r="AG1650" s="145"/>
      <c r="AH1650" s="4"/>
      <c r="AI1650" s="4"/>
      <c r="AJ1650" s="4"/>
      <c r="AK1650" s="4"/>
      <c r="AL1650" t="s">
        <v>2116</v>
      </c>
    </row>
    <row r="1651" spans="2:38">
      <c r="B1651" s="145" t="s">
        <v>5175</v>
      </c>
      <c r="C1651" s="4" t="s">
        <v>441</v>
      </c>
      <c r="D1651" s="4" t="s">
        <v>2135</v>
      </c>
      <c r="E1651" s="4"/>
      <c r="F1651" s="4" t="s">
        <v>1060</v>
      </c>
      <c r="G1651" s="4" t="s">
        <v>9014</v>
      </c>
      <c r="H1651" s="4" t="s">
        <v>1274</v>
      </c>
      <c r="I1651" s="4" t="s">
        <v>1275</v>
      </c>
      <c r="J1651" s="4"/>
      <c r="K1651" s="139">
        <v>80000000</v>
      </c>
      <c r="L1651" s="139">
        <v>80000000</v>
      </c>
      <c r="M1651" s="4">
        <v>7.7</v>
      </c>
      <c r="N1651" s="4" t="s">
        <v>2224</v>
      </c>
      <c r="O1651" s="4" t="s">
        <v>4489</v>
      </c>
      <c r="P1651" s="186">
        <f t="shared" si="155"/>
        <v>80000000</v>
      </c>
      <c r="Q1651" s="186">
        <f t="shared" si="160"/>
        <v>0</v>
      </c>
      <c r="R1651" s="4" t="s">
        <v>2503</v>
      </c>
      <c r="S1651" s="4" t="s">
        <v>70</v>
      </c>
      <c r="T1651" s="4"/>
      <c r="U1651" s="140">
        <v>45353</v>
      </c>
      <c r="V1651" s="4" t="s">
        <v>1884</v>
      </c>
      <c r="W1651" s="4" t="s">
        <v>1954</v>
      </c>
      <c r="X1651" s="146" t="s">
        <v>70</v>
      </c>
      <c r="Y1651" s="140">
        <v>45371</v>
      </c>
      <c r="Z1651" s="4" t="s">
        <v>1885</v>
      </c>
      <c r="AA1651" s="4" t="s">
        <v>1886</v>
      </c>
      <c r="AB1651" s="141">
        <f t="shared" si="157"/>
        <v>80000000</v>
      </c>
      <c r="AC1651" s="142">
        <f t="shared" si="158"/>
        <v>0</v>
      </c>
      <c r="AD1651" s="4"/>
      <c r="AE1651" s="4" t="s">
        <v>2037</v>
      </c>
      <c r="AF1651" s="144" t="s">
        <v>6355</v>
      </c>
      <c r="AG1651" s="145"/>
      <c r="AH1651" s="4"/>
      <c r="AI1651" s="4"/>
      <c r="AJ1651" s="4"/>
      <c r="AK1651" s="4"/>
      <c r="AL1651" t="s">
        <v>2116</v>
      </c>
    </row>
    <row r="1652" spans="2:38">
      <c r="B1652" s="145" t="s">
        <v>5175</v>
      </c>
      <c r="C1652" s="4" t="s">
        <v>441</v>
      </c>
      <c r="D1652" s="4" t="s">
        <v>2135</v>
      </c>
      <c r="E1652" s="4"/>
      <c r="F1652" s="4" t="s">
        <v>1060</v>
      </c>
      <c r="G1652" s="4" t="s">
        <v>9015</v>
      </c>
      <c r="H1652" s="4" t="s">
        <v>1274</v>
      </c>
      <c r="I1652" s="4" t="s">
        <v>1275</v>
      </c>
      <c r="J1652" s="4"/>
      <c r="K1652" s="139">
        <v>11412654</v>
      </c>
      <c r="L1652" s="139">
        <v>11412654</v>
      </c>
      <c r="M1652" s="4">
        <v>7.05</v>
      </c>
      <c r="N1652" s="4" t="s">
        <v>4028</v>
      </c>
      <c r="O1652" s="4" t="s">
        <v>2989</v>
      </c>
      <c r="P1652" s="186">
        <f t="shared" si="155"/>
        <v>11412654</v>
      </c>
      <c r="Q1652" s="186">
        <f t="shared" si="160"/>
        <v>0</v>
      </c>
      <c r="R1652" s="4" t="s">
        <v>2503</v>
      </c>
      <c r="S1652" s="4" t="s">
        <v>70</v>
      </c>
      <c r="T1652" s="4"/>
      <c r="U1652" s="140">
        <v>45353</v>
      </c>
      <c r="V1652" s="4" t="s">
        <v>1884</v>
      </c>
      <c r="W1652" s="4" t="s">
        <v>1954</v>
      </c>
      <c r="X1652" s="146" t="s">
        <v>70</v>
      </c>
      <c r="Y1652" s="140">
        <v>45371</v>
      </c>
      <c r="Z1652" s="4" t="s">
        <v>1885</v>
      </c>
      <c r="AA1652" s="4" t="s">
        <v>1886</v>
      </c>
      <c r="AB1652" s="141">
        <f t="shared" si="157"/>
        <v>11412654</v>
      </c>
      <c r="AC1652" s="142">
        <f t="shared" si="158"/>
        <v>0</v>
      </c>
      <c r="AD1652" s="4"/>
      <c r="AE1652" s="4" t="s">
        <v>2037</v>
      </c>
      <c r="AF1652" s="144" t="s">
        <v>6355</v>
      </c>
      <c r="AG1652" s="145"/>
      <c r="AH1652" s="4"/>
      <c r="AI1652" s="4"/>
      <c r="AJ1652" s="4"/>
      <c r="AK1652" s="4"/>
      <c r="AL1652" t="s">
        <v>2116</v>
      </c>
    </row>
    <row r="1653" spans="2:38">
      <c r="B1653" s="145" t="s">
        <v>5175</v>
      </c>
      <c r="C1653" s="4" t="s">
        <v>441</v>
      </c>
      <c r="D1653" s="4" t="s">
        <v>2135</v>
      </c>
      <c r="E1653" s="4"/>
      <c r="F1653" s="4" t="s">
        <v>1060</v>
      </c>
      <c r="G1653" s="4" t="s">
        <v>9016</v>
      </c>
      <c r="H1653" s="4" t="s">
        <v>1274</v>
      </c>
      <c r="I1653" s="4" t="s">
        <v>1275</v>
      </c>
      <c r="J1653" s="4"/>
      <c r="K1653" s="139">
        <v>10000000</v>
      </c>
      <c r="L1653" s="139">
        <v>10000000</v>
      </c>
      <c r="M1653" s="4">
        <v>6.2</v>
      </c>
      <c r="N1653" s="4" t="s">
        <v>3017</v>
      </c>
      <c r="O1653" s="4" t="s">
        <v>3494</v>
      </c>
      <c r="P1653" s="186">
        <f t="shared" si="155"/>
        <v>10000000</v>
      </c>
      <c r="Q1653" s="186">
        <f t="shared" si="160"/>
        <v>0</v>
      </c>
      <c r="R1653" s="4" t="s">
        <v>2503</v>
      </c>
      <c r="S1653" s="4" t="s">
        <v>70</v>
      </c>
      <c r="T1653" s="4"/>
      <c r="U1653" s="140">
        <v>45353</v>
      </c>
      <c r="V1653" s="4" t="s">
        <v>1884</v>
      </c>
      <c r="W1653" s="4" t="s">
        <v>1954</v>
      </c>
      <c r="X1653" s="146" t="s">
        <v>70</v>
      </c>
      <c r="Y1653" s="140">
        <v>45371</v>
      </c>
      <c r="Z1653" s="4" t="s">
        <v>1885</v>
      </c>
      <c r="AA1653" s="4" t="s">
        <v>1886</v>
      </c>
      <c r="AB1653" s="141">
        <f t="shared" si="157"/>
        <v>10000000</v>
      </c>
      <c r="AC1653" s="142">
        <f t="shared" si="158"/>
        <v>0</v>
      </c>
      <c r="AD1653" s="4"/>
      <c r="AE1653" s="4" t="s">
        <v>2037</v>
      </c>
      <c r="AF1653" s="144" t="s">
        <v>6355</v>
      </c>
      <c r="AG1653" s="145"/>
      <c r="AH1653" s="4"/>
      <c r="AI1653" s="4"/>
      <c r="AJ1653" s="4"/>
      <c r="AK1653" s="4"/>
      <c r="AL1653" t="s">
        <v>2116</v>
      </c>
    </row>
    <row r="1654" spans="2:38">
      <c r="B1654" s="145" t="s">
        <v>5175</v>
      </c>
      <c r="C1654" s="4" t="s">
        <v>441</v>
      </c>
      <c r="D1654" s="4" t="s">
        <v>2135</v>
      </c>
      <c r="E1654" s="4"/>
      <c r="F1654" s="4" t="s">
        <v>2018</v>
      </c>
      <c r="G1654" s="4" t="s">
        <v>9017</v>
      </c>
      <c r="H1654" s="4" t="s">
        <v>1274</v>
      </c>
      <c r="I1654" s="4" t="s">
        <v>1275</v>
      </c>
      <c r="J1654" s="4"/>
      <c r="K1654" s="139">
        <v>4700</v>
      </c>
      <c r="L1654" s="139">
        <v>113340500</v>
      </c>
      <c r="M1654" s="4">
        <v>0</v>
      </c>
      <c r="N1654" s="4" t="s">
        <v>1911</v>
      </c>
      <c r="O1654" s="4" t="s">
        <v>2172</v>
      </c>
      <c r="P1654" s="186">
        <f t="shared" si="155"/>
        <v>113340500</v>
      </c>
      <c r="Q1654" s="186">
        <f t="shared" si="160"/>
        <v>113335800</v>
      </c>
      <c r="R1654" s="4" t="s">
        <v>2503</v>
      </c>
      <c r="S1654" s="4" t="s">
        <v>70</v>
      </c>
      <c r="T1654" s="4"/>
      <c r="U1654" s="140">
        <v>45353</v>
      </c>
      <c r="V1654" s="4" t="s">
        <v>1884</v>
      </c>
      <c r="W1654" s="4" t="s">
        <v>1954</v>
      </c>
      <c r="X1654" s="146" t="s">
        <v>70</v>
      </c>
      <c r="Y1654" s="140">
        <v>45371</v>
      </c>
      <c r="Z1654" s="4" t="s">
        <v>1885</v>
      </c>
      <c r="AA1654" s="4" t="s">
        <v>1886</v>
      </c>
      <c r="AB1654" s="141">
        <f t="shared" si="157"/>
        <v>113340500</v>
      </c>
      <c r="AC1654" s="142">
        <f t="shared" si="158"/>
        <v>0</v>
      </c>
      <c r="AD1654" s="4"/>
      <c r="AE1654" s="4" t="s">
        <v>2037</v>
      </c>
      <c r="AF1654" s="144" t="s">
        <v>6355</v>
      </c>
      <c r="AG1654" s="145"/>
      <c r="AH1654" s="4"/>
      <c r="AI1654" s="4"/>
      <c r="AJ1654" s="4"/>
      <c r="AK1654" s="4"/>
      <c r="AL1654" t="s">
        <v>2116</v>
      </c>
    </row>
    <row r="1655" spans="2:38">
      <c r="B1655" s="145" t="s">
        <v>5418</v>
      </c>
      <c r="C1655" s="4" t="s">
        <v>441</v>
      </c>
      <c r="D1655" s="4" t="s">
        <v>4145</v>
      </c>
      <c r="E1655" s="4"/>
      <c r="F1655" s="4" t="s">
        <v>1060</v>
      </c>
      <c r="G1655" s="4" t="s">
        <v>9018</v>
      </c>
      <c r="H1655" s="4" t="s">
        <v>1726</v>
      </c>
      <c r="I1655" s="4" t="s">
        <v>1727</v>
      </c>
      <c r="J1655" s="4"/>
      <c r="K1655" s="139">
        <v>130000000</v>
      </c>
      <c r="L1655" s="139">
        <v>130000000</v>
      </c>
      <c r="M1655" s="4">
        <v>8.9</v>
      </c>
      <c r="N1655" s="4" t="s">
        <v>9019</v>
      </c>
      <c r="O1655" s="4" t="s">
        <v>3118</v>
      </c>
      <c r="P1655" s="186">
        <f t="shared" si="155"/>
        <v>130000000</v>
      </c>
      <c r="Q1655" s="4" t="s">
        <v>2540</v>
      </c>
      <c r="R1655" s="4">
        <v>240</v>
      </c>
      <c r="S1655" s="4" t="s">
        <v>70</v>
      </c>
      <c r="T1655" s="4" t="s">
        <v>70</v>
      </c>
      <c r="U1655" s="140">
        <v>45353</v>
      </c>
      <c r="V1655" s="150" t="s">
        <v>1884</v>
      </c>
      <c r="W1655" s="4" t="s">
        <v>1954</v>
      </c>
      <c r="X1655" s="146" t="s">
        <v>70</v>
      </c>
      <c r="Y1655" s="140">
        <v>45371</v>
      </c>
      <c r="Z1655" s="4" t="s">
        <v>1885</v>
      </c>
      <c r="AA1655" s="4" t="s">
        <v>1886</v>
      </c>
      <c r="AB1655" s="141">
        <f t="shared" si="157"/>
        <v>130000000</v>
      </c>
      <c r="AC1655" s="142">
        <f t="shared" si="158"/>
        <v>0</v>
      </c>
      <c r="AD1655" s="4"/>
      <c r="AE1655" s="4" t="s">
        <v>2066</v>
      </c>
      <c r="AF1655" s="144" t="s">
        <v>8784</v>
      </c>
      <c r="AG1655" s="145"/>
      <c r="AH1655" s="4"/>
      <c r="AI1655" s="4"/>
      <c r="AJ1655" s="4"/>
      <c r="AK1655" s="4"/>
    </row>
    <row r="1656" spans="2:38">
      <c r="B1656" s="145" t="s">
        <v>5418</v>
      </c>
      <c r="C1656" s="4" t="s">
        <v>441</v>
      </c>
      <c r="D1656" s="4" t="s">
        <v>4145</v>
      </c>
      <c r="E1656" s="4"/>
      <c r="F1656" s="4" t="s">
        <v>1060</v>
      </c>
      <c r="G1656" s="4" t="s">
        <v>9020</v>
      </c>
      <c r="H1656" s="4" t="s">
        <v>1726</v>
      </c>
      <c r="I1656" s="4" t="s">
        <v>1727</v>
      </c>
      <c r="J1656" s="4"/>
      <c r="K1656" s="139">
        <v>1308698352</v>
      </c>
      <c r="L1656" s="139">
        <v>1308698352</v>
      </c>
      <c r="M1656" s="4">
        <v>8.8000000000000007</v>
      </c>
      <c r="N1656" s="4" t="s">
        <v>9021</v>
      </c>
      <c r="O1656" s="4" t="s">
        <v>2582</v>
      </c>
      <c r="P1656" s="186">
        <f t="shared" si="155"/>
        <v>1308698352</v>
      </c>
      <c r="Q1656" s="4" t="s">
        <v>2540</v>
      </c>
      <c r="R1656" s="4">
        <v>240</v>
      </c>
      <c r="S1656" s="4" t="s">
        <v>70</v>
      </c>
      <c r="T1656" s="4" t="s">
        <v>70</v>
      </c>
      <c r="U1656" s="140">
        <v>45353</v>
      </c>
      <c r="V1656" s="150" t="s">
        <v>1884</v>
      </c>
      <c r="W1656" s="4" t="s">
        <v>1954</v>
      </c>
      <c r="X1656" s="146" t="s">
        <v>70</v>
      </c>
      <c r="Y1656" s="140">
        <v>45371</v>
      </c>
      <c r="Z1656" s="4" t="s">
        <v>1885</v>
      </c>
      <c r="AA1656" s="4" t="s">
        <v>1886</v>
      </c>
      <c r="AB1656" s="141">
        <f t="shared" si="157"/>
        <v>1308698352</v>
      </c>
      <c r="AC1656" s="142">
        <f t="shared" si="158"/>
        <v>0</v>
      </c>
      <c r="AD1656" s="4"/>
      <c r="AE1656" s="4" t="s">
        <v>2066</v>
      </c>
      <c r="AF1656" s="144" t="s">
        <v>8784</v>
      </c>
      <c r="AG1656" s="145"/>
      <c r="AH1656" s="4"/>
      <c r="AI1656" s="4"/>
      <c r="AJ1656" s="4"/>
      <c r="AK1656" s="4"/>
    </row>
    <row r="1657" spans="2:38">
      <c r="B1657" s="145" t="s">
        <v>5175</v>
      </c>
      <c r="C1657" s="4" t="s">
        <v>441</v>
      </c>
      <c r="D1657" s="4" t="s">
        <v>2135</v>
      </c>
      <c r="E1657" s="4"/>
      <c r="F1657" s="4" t="s">
        <v>1060</v>
      </c>
      <c r="G1657" s="4" t="s">
        <v>9022</v>
      </c>
      <c r="H1657" s="4" t="s">
        <v>1274</v>
      </c>
      <c r="I1657" s="4" t="s">
        <v>1275</v>
      </c>
      <c r="J1657" s="4"/>
      <c r="K1657" s="139">
        <v>10000000</v>
      </c>
      <c r="L1657" s="139">
        <v>10000000</v>
      </c>
      <c r="M1657" s="4">
        <v>8</v>
      </c>
      <c r="N1657" s="4" t="s">
        <v>3243</v>
      </c>
      <c r="O1657" s="4" t="s">
        <v>2773</v>
      </c>
      <c r="P1657" s="186">
        <f t="shared" si="155"/>
        <v>10000000</v>
      </c>
      <c r="Q1657" s="186">
        <f>P1657-K1657</f>
        <v>0</v>
      </c>
      <c r="R1657" s="4" t="s">
        <v>2503</v>
      </c>
      <c r="S1657" s="4" t="s">
        <v>70</v>
      </c>
      <c r="T1657" s="4"/>
      <c r="U1657" s="140">
        <v>45353</v>
      </c>
      <c r="V1657" s="4" t="s">
        <v>1884</v>
      </c>
      <c r="W1657" s="4" t="s">
        <v>1954</v>
      </c>
      <c r="X1657" s="146" t="s">
        <v>70</v>
      </c>
      <c r="Y1657" s="140">
        <v>45371</v>
      </c>
      <c r="Z1657" s="4" t="s">
        <v>1885</v>
      </c>
      <c r="AA1657" s="4" t="s">
        <v>1886</v>
      </c>
      <c r="AB1657" s="141">
        <f t="shared" si="157"/>
        <v>10000000</v>
      </c>
      <c r="AC1657" s="142">
        <f t="shared" si="158"/>
        <v>0</v>
      </c>
      <c r="AD1657" s="4"/>
      <c r="AE1657" s="4" t="s">
        <v>2037</v>
      </c>
      <c r="AF1657" s="144" t="s">
        <v>6355</v>
      </c>
      <c r="AG1657" s="145"/>
      <c r="AH1657" s="4"/>
      <c r="AI1657" s="4"/>
      <c r="AJ1657" s="4"/>
      <c r="AK1657" s="4"/>
      <c r="AL1657" t="s">
        <v>2116</v>
      </c>
    </row>
    <row r="1658" spans="2:38">
      <c r="B1658" s="145" t="s">
        <v>5418</v>
      </c>
      <c r="C1658" s="4" t="s">
        <v>441</v>
      </c>
      <c r="D1658" s="4" t="s">
        <v>4145</v>
      </c>
      <c r="E1658" s="4"/>
      <c r="F1658" s="4" t="s">
        <v>1060</v>
      </c>
      <c r="G1658" s="4" t="s">
        <v>9023</v>
      </c>
      <c r="H1658" s="4" t="s">
        <v>1726</v>
      </c>
      <c r="I1658" s="4" t="s">
        <v>1727</v>
      </c>
      <c r="J1658" s="4"/>
      <c r="K1658" s="139">
        <v>470000000</v>
      </c>
      <c r="L1658" s="139">
        <v>470000000</v>
      </c>
      <c r="M1658" s="4">
        <v>11.4</v>
      </c>
      <c r="N1658" s="4" t="s">
        <v>2171</v>
      </c>
      <c r="O1658" s="4" t="s">
        <v>3868</v>
      </c>
      <c r="P1658" s="186">
        <f t="shared" si="155"/>
        <v>470000000</v>
      </c>
      <c r="Q1658" s="4" t="s">
        <v>2540</v>
      </c>
      <c r="R1658" s="4">
        <v>240</v>
      </c>
      <c r="S1658" s="4" t="s">
        <v>70</v>
      </c>
      <c r="T1658" s="4" t="s">
        <v>70</v>
      </c>
      <c r="U1658" s="140">
        <v>45353</v>
      </c>
      <c r="V1658" s="150" t="s">
        <v>1884</v>
      </c>
      <c r="W1658" s="4" t="s">
        <v>1954</v>
      </c>
      <c r="X1658" s="146" t="s">
        <v>70</v>
      </c>
      <c r="Y1658" s="140">
        <v>45371</v>
      </c>
      <c r="Z1658" s="4" t="s">
        <v>1885</v>
      </c>
      <c r="AA1658" s="4" t="s">
        <v>1886</v>
      </c>
      <c r="AB1658" s="141">
        <f t="shared" si="157"/>
        <v>470000000</v>
      </c>
      <c r="AC1658" s="142">
        <f t="shared" si="158"/>
        <v>0</v>
      </c>
      <c r="AD1658" s="4"/>
      <c r="AE1658" s="4" t="s">
        <v>2066</v>
      </c>
      <c r="AF1658" s="144" t="s">
        <v>8784</v>
      </c>
      <c r="AG1658" s="145"/>
      <c r="AH1658" s="4"/>
      <c r="AI1658" s="4"/>
      <c r="AJ1658" s="4"/>
      <c r="AK1658" s="4"/>
    </row>
    <row r="1659" spans="2:38">
      <c r="B1659" s="145" t="s">
        <v>5175</v>
      </c>
      <c r="C1659" s="4" t="s">
        <v>441</v>
      </c>
      <c r="D1659" s="4" t="s">
        <v>2135</v>
      </c>
      <c r="E1659" s="4"/>
      <c r="F1659" s="4" t="s">
        <v>1060</v>
      </c>
      <c r="G1659" s="4" t="s">
        <v>9024</v>
      </c>
      <c r="H1659" s="4" t="s">
        <v>1274</v>
      </c>
      <c r="I1659" s="4" t="s">
        <v>1275</v>
      </c>
      <c r="J1659" s="4"/>
      <c r="K1659" s="139">
        <v>20000000</v>
      </c>
      <c r="L1659" s="139">
        <v>20000000</v>
      </c>
      <c r="M1659" s="4">
        <v>8</v>
      </c>
      <c r="N1659" s="4" t="s">
        <v>3266</v>
      </c>
      <c r="O1659" s="4" t="s">
        <v>2595</v>
      </c>
      <c r="P1659" s="186">
        <f t="shared" si="155"/>
        <v>20000000</v>
      </c>
      <c r="Q1659" s="186">
        <f t="shared" ref="Q1659:Q1660" si="161">P1659-K1659</f>
        <v>0</v>
      </c>
      <c r="R1659" s="4" t="s">
        <v>2503</v>
      </c>
      <c r="S1659" s="4" t="s">
        <v>70</v>
      </c>
      <c r="T1659" s="4"/>
      <c r="U1659" s="140">
        <v>45353</v>
      </c>
      <c r="V1659" s="4" t="s">
        <v>1884</v>
      </c>
      <c r="W1659" s="4" t="s">
        <v>1954</v>
      </c>
      <c r="X1659" s="146" t="s">
        <v>70</v>
      </c>
      <c r="Y1659" s="140">
        <v>45371</v>
      </c>
      <c r="Z1659" s="4" t="s">
        <v>1885</v>
      </c>
      <c r="AA1659" s="4" t="s">
        <v>1886</v>
      </c>
      <c r="AB1659" s="141">
        <f t="shared" si="157"/>
        <v>20000000</v>
      </c>
      <c r="AC1659" s="142">
        <f t="shared" si="158"/>
        <v>0</v>
      </c>
      <c r="AD1659" s="4"/>
      <c r="AE1659" s="4" t="s">
        <v>2037</v>
      </c>
      <c r="AF1659" s="144" t="s">
        <v>6355</v>
      </c>
      <c r="AG1659" s="145"/>
      <c r="AH1659" s="4"/>
      <c r="AI1659" s="4"/>
      <c r="AJ1659" s="4"/>
      <c r="AK1659" s="4"/>
      <c r="AL1659" t="s">
        <v>2116</v>
      </c>
    </row>
    <row r="1660" spans="2:38">
      <c r="B1660" s="145" t="s">
        <v>5175</v>
      </c>
      <c r="C1660" s="4" t="s">
        <v>441</v>
      </c>
      <c r="D1660" s="4" t="s">
        <v>2135</v>
      </c>
      <c r="E1660" s="4"/>
      <c r="F1660" s="4" t="s">
        <v>1060</v>
      </c>
      <c r="G1660" s="4" t="s">
        <v>9025</v>
      </c>
      <c r="H1660" s="4" t="s">
        <v>1274</v>
      </c>
      <c r="I1660" s="4" t="s">
        <v>1275</v>
      </c>
      <c r="J1660" s="4"/>
      <c r="K1660" s="139">
        <v>10000000</v>
      </c>
      <c r="L1660" s="139">
        <v>10000000</v>
      </c>
      <c r="M1660" s="4">
        <v>6.2</v>
      </c>
      <c r="N1660" s="4" t="s">
        <v>3017</v>
      </c>
      <c r="O1660" s="4" t="s">
        <v>3494</v>
      </c>
      <c r="P1660" s="186">
        <f t="shared" si="155"/>
        <v>10000000</v>
      </c>
      <c r="Q1660" s="186">
        <f t="shared" si="161"/>
        <v>0</v>
      </c>
      <c r="R1660" s="4" t="s">
        <v>2503</v>
      </c>
      <c r="S1660" s="4" t="s">
        <v>70</v>
      </c>
      <c r="T1660" s="4"/>
      <c r="U1660" s="140">
        <v>45353</v>
      </c>
      <c r="V1660" s="4" t="s">
        <v>1884</v>
      </c>
      <c r="W1660" s="4" t="s">
        <v>1954</v>
      </c>
      <c r="X1660" s="146" t="s">
        <v>70</v>
      </c>
      <c r="Y1660" s="140">
        <v>45371</v>
      </c>
      <c r="Z1660" s="4" t="s">
        <v>1885</v>
      </c>
      <c r="AA1660" s="4" t="s">
        <v>1886</v>
      </c>
      <c r="AB1660" s="141">
        <f t="shared" si="157"/>
        <v>10000000</v>
      </c>
      <c r="AC1660" s="142">
        <f t="shared" si="158"/>
        <v>0</v>
      </c>
      <c r="AD1660" s="4"/>
      <c r="AE1660" s="4" t="s">
        <v>2037</v>
      </c>
      <c r="AF1660" s="144" t="s">
        <v>6355</v>
      </c>
      <c r="AG1660" s="145"/>
      <c r="AH1660" s="4"/>
      <c r="AI1660" s="4"/>
      <c r="AJ1660" s="4"/>
      <c r="AK1660" s="4"/>
      <c r="AL1660" t="s">
        <v>2116</v>
      </c>
    </row>
    <row r="1661" spans="2:38">
      <c r="B1661" s="145" t="s">
        <v>5418</v>
      </c>
      <c r="C1661" s="4" t="s">
        <v>441</v>
      </c>
      <c r="D1661" s="4" t="s">
        <v>4145</v>
      </c>
      <c r="E1661" s="4"/>
      <c r="F1661" s="4" t="s">
        <v>1060</v>
      </c>
      <c r="G1661" s="4" t="s">
        <v>9026</v>
      </c>
      <c r="H1661" s="4" t="s">
        <v>1726</v>
      </c>
      <c r="I1661" s="4" t="s">
        <v>1727</v>
      </c>
      <c r="J1661" s="4"/>
      <c r="K1661" s="139">
        <v>404152560</v>
      </c>
      <c r="L1661" s="139">
        <v>404152560</v>
      </c>
      <c r="M1661" s="4">
        <v>5.45</v>
      </c>
      <c r="N1661" s="4" t="s">
        <v>9027</v>
      </c>
      <c r="O1661" s="4" t="s">
        <v>2977</v>
      </c>
      <c r="P1661" s="186">
        <f t="shared" si="155"/>
        <v>404152560</v>
      </c>
      <c r="Q1661" s="4" t="s">
        <v>2540</v>
      </c>
      <c r="R1661" s="4">
        <v>240</v>
      </c>
      <c r="S1661" s="4" t="s">
        <v>70</v>
      </c>
      <c r="T1661" s="4" t="s">
        <v>70</v>
      </c>
      <c r="U1661" s="140">
        <v>45353</v>
      </c>
      <c r="V1661" s="150" t="s">
        <v>1884</v>
      </c>
      <c r="W1661" s="4" t="s">
        <v>1954</v>
      </c>
      <c r="X1661" s="146" t="s">
        <v>70</v>
      </c>
      <c r="Y1661" s="140">
        <v>45371</v>
      </c>
      <c r="Z1661" s="4" t="s">
        <v>1885</v>
      </c>
      <c r="AA1661" s="4" t="s">
        <v>1886</v>
      </c>
      <c r="AB1661" s="141">
        <f t="shared" si="157"/>
        <v>404152560</v>
      </c>
      <c r="AC1661" s="142">
        <f t="shared" si="158"/>
        <v>0</v>
      </c>
      <c r="AD1661" s="4"/>
      <c r="AE1661" s="4" t="s">
        <v>2066</v>
      </c>
      <c r="AF1661" s="144" t="s">
        <v>8784</v>
      </c>
      <c r="AG1661" s="145"/>
      <c r="AH1661" s="4"/>
      <c r="AI1661" s="4"/>
      <c r="AJ1661" s="4"/>
      <c r="AK1661" s="4"/>
    </row>
    <row r="1662" spans="2:38">
      <c r="B1662" s="145" t="s">
        <v>5175</v>
      </c>
      <c r="C1662" s="4" t="s">
        <v>441</v>
      </c>
      <c r="D1662" s="4" t="s">
        <v>2135</v>
      </c>
      <c r="E1662" s="4"/>
      <c r="F1662" s="4" t="s">
        <v>1060</v>
      </c>
      <c r="G1662" s="4" t="s">
        <v>9028</v>
      </c>
      <c r="H1662" s="4" t="s">
        <v>1274</v>
      </c>
      <c r="I1662" s="4" t="s">
        <v>1275</v>
      </c>
      <c r="J1662" s="4"/>
      <c r="K1662" s="139">
        <v>28000000</v>
      </c>
      <c r="L1662" s="139">
        <v>28000000</v>
      </c>
      <c r="M1662" s="4">
        <v>9</v>
      </c>
      <c r="N1662" s="4" t="s">
        <v>9029</v>
      </c>
      <c r="O1662" s="4" t="s">
        <v>4492</v>
      </c>
      <c r="P1662" s="186">
        <f t="shared" si="155"/>
        <v>28000000</v>
      </c>
      <c r="Q1662" s="186">
        <f t="shared" ref="Q1662:Q1668" si="162">P1662-K1662</f>
        <v>0</v>
      </c>
      <c r="R1662" s="4" t="s">
        <v>2503</v>
      </c>
      <c r="S1662" s="4" t="s">
        <v>70</v>
      </c>
      <c r="T1662" s="4"/>
      <c r="U1662" s="140">
        <v>45353</v>
      </c>
      <c r="V1662" s="4" t="s">
        <v>1884</v>
      </c>
      <c r="W1662" s="4" t="s">
        <v>1954</v>
      </c>
      <c r="X1662" s="146" t="s">
        <v>70</v>
      </c>
      <c r="Y1662" s="140">
        <v>45371</v>
      </c>
      <c r="Z1662" s="4" t="s">
        <v>1885</v>
      </c>
      <c r="AA1662" s="4" t="s">
        <v>1886</v>
      </c>
      <c r="AB1662" s="141">
        <f t="shared" si="157"/>
        <v>28000000</v>
      </c>
      <c r="AC1662" s="142">
        <f t="shared" si="158"/>
        <v>0</v>
      </c>
      <c r="AD1662" s="4"/>
      <c r="AE1662" s="4" t="s">
        <v>2037</v>
      </c>
      <c r="AF1662" s="144" t="s">
        <v>6355</v>
      </c>
      <c r="AG1662" s="145"/>
      <c r="AH1662" s="4"/>
      <c r="AI1662" s="4"/>
      <c r="AJ1662" s="4"/>
      <c r="AK1662" s="4"/>
      <c r="AL1662" t="s">
        <v>2116</v>
      </c>
    </row>
    <row r="1663" spans="2:38">
      <c r="B1663" s="145" t="s">
        <v>5175</v>
      </c>
      <c r="C1663" s="4" t="s">
        <v>441</v>
      </c>
      <c r="D1663" s="4" t="s">
        <v>2135</v>
      </c>
      <c r="E1663" s="4"/>
      <c r="F1663" s="4" t="s">
        <v>1060</v>
      </c>
      <c r="G1663" s="4" t="s">
        <v>9030</v>
      </c>
      <c r="H1663" s="4" t="s">
        <v>1274</v>
      </c>
      <c r="I1663" s="4" t="s">
        <v>1275</v>
      </c>
      <c r="J1663" s="4"/>
      <c r="K1663" s="139">
        <v>45000000</v>
      </c>
      <c r="L1663" s="139">
        <v>45000000</v>
      </c>
      <c r="M1663" s="4">
        <v>9</v>
      </c>
      <c r="N1663" s="4" t="s">
        <v>3387</v>
      </c>
      <c r="O1663" s="4" t="s">
        <v>2561</v>
      </c>
      <c r="P1663" s="186">
        <f t="shared" si="155"/>
        <v>45000000</v>
      </c>
      <c r="Q1663" s="186">
        <f t="shared" si="162"/>
        <v>0</v>
      </c>
      <c r="R1663" s="4" t="s">
        <v>2503</v>
      </c>
      <c r="S1663" s="4" t="s">
        <v>70</v>
      </c>
      <c r="T1663" s="4"/>
      <c r="U1663" s="140">
        <v>45353</v>
      </c>
      <c r="V1663" s="4" t="s">
        <v>1884</v>
      </c>
      <c r="W1663" s="4" t="s">
        <v>1954</v>
      </c>
      <c r="X1663" s="146" t="s">
        <v>70</v>
      </c>
      <c r="Y1663" s="140">
        <v>45371</v>
      </c>
      <c r="Z1663" s="4" t="s">
        <v>1885</v>
      </c>
      <c r="AA1663" s="4" t="s">
        <v>1886</v>
      </c>
      <c r="AB1663" s="141">
        <f t="shared" si="157"/>
        <v>45000000</v>
      </c>
      <c r="AC1663" s="142">
        <f t="shared" si="158"/>
        <v>0</v>
      </c>
      <c r="AD1663" s="4"/>
      <c r="AE1663" s="4" t="s">
        <v>2037</v>
      </c>
      <c r="AF1663" s="144" t="s">
        <v>6355</v>
      </c>
      <c r="AG1663" s="145"/>
      <c r="AH1663" s="4"/>
      <c r="AI1663" s="4"/>
      <c r="AJ1663" s="4"/>
      <c r="AK1663" s="4"/>
      <c r="AL1663" t="s">
        <v>2116</v>
      </c>
    </row>
    <row r="1664" spans="2:38">
      <c r="B1664" s="145" t="s">
        <v>5175</v>
      </c>
      <c r="C1664" s="4" t="s">
        <v>441</v>
      </c>
      <c r="D1664" s="4" t="s">
        <v>2135</v>
      </c>
      <c r="E1664" s="4"/>
      <c r="F1664" s="4" t="s">
        <v>1060</v>
      </c>
      <c r="G1664" s="4" t="s">
        <v>9031</v>
      </c>
      <c r="H1664" s="4" t="s">
        <v>1274</v>
      </c>
      <c r="I1664" s="4" t="s">
        <v>1275</v>
      </c>
      <c r="J1664" s="4"/>
      <c r="K1664" s="139">
        <v>5000000000</v>
      </c>
      <c r="L1664" s="139">
        <v>5000000000</v>
      </c>
      <c r="M1664" s="4">
        <v>3.85</v>
      </c>
      <c r="N1664" s="4" t="s">
        <v>4306</v>
      </c>
      <c r="O1664" s="4" t="s">
        <v>2989</v>
      </c>
      <c r="P1664" s="186">
        <f t="shared" si="155"/>
        <v>5000000000</v>
      </c>
      <c r="Q1664" s="186">
        <f t="shared" si="162"/>
        <v>0</v>
      </c>
      <c r="R1664" s="4" t="s">
        <v>2503</v>
      </c>
      <c r="S1664" s="4" t="s">
        <v>70</v>
      </c>
      <c r="T1664" s="4"/>
      <c r="U1664" s="140">
        <v>45353</v>
      </c>
      <c r="V1664" s="4" t="s">
        <v>1884</v>
      </c>
      <c r="W1664" s="4" t="s">
        <v>1954</v>
      </c>
      <c r="X1664" s="146" t="s">
        <v>70</v>
      </c>
      <c r="Y1664" s="140">
        <v>45371</v>
      </c>
      <c r="Z1664" s="4" t="s">
        <v>1885</v>
      </c>
      <c r="AA1664" s="4" t="s">
        <v>1886</v>
      </c>
      <c r="AB1664" s="141">
        <f t="shared" si="157"/>
        <v>5000000000</v>
      </c>
      <c r="AC1664" s="142">
        <f t="shared" si="158"/>
        <v>0</v>
      </c>
      <c r="AD1664" s="4"/>
      <c r="AE1664" s="4" t="s">
        <v>2037</v>
      </c>
      <c r="AF1664" s="144" t="s">
        <v>6355</v>
      </c>
      <c r="AG1664" s="145"/>
      <c r="AH1664" s="4"/>
      <c r="AI1664" s="4"/>
      <c r="AJ1664" s="4"/>
      <c r="AK1664" s="4"/>
      <c r="AL1664" t="s">
        <v>2116</v>
      </c>
    </row>
    <row r="1665" spans="2:38">
      <c r="B1665" s="145" t="s">
        <v>5175</v>
      </c>
      <c r="C1665" s="4" t="s">
        <v>441</v>
      </c>
      <c r="D1665" s="4" t="s">
        <v>2135</v>
      </c>
      <c r="E1665" s="4"/>
      <c r="F1665" s="4" t="s">
        <v>1060</v>
      </c>
      <c r="G1665" s="4" t="s">
        <v>9032</v>
      </c>
      <c r="H1665" s="4" t="s">
        <v>1274</v>
      </c>
      <c r="I1665" s="4" t="s">
        <v>1275</v>
      </c>
      <c r="J1665" s="4"/>
      <c r="K1665" s="139">
        <v>20000000</v>
      </c>
      <c r="L1665" s="139">
        <v>20000000</v>
      </c>
      <c r="M1665" s="4">
        <v>6.55</v>
      </c>
      <c r="N1665" s="4" t="s">
        <v>2630</v>
      </c>
      <c r="O1665" s="4" t="s">
        <v>2631</v>
      </c>
      <c r="P1665" s="186">
        <f t="shared" si="155"/>
        <v>20000000</v>
      </c>
      <c r="Q1665" s="186">
        <f t="shared" si="162"/>
        <v>0</v>
      </c>
      <c r="R1665" s="4" t="s">
        <v>2503</v>
      </c>
      <c r="S1665" s="4" t="s">
        <v>70</v>
      </c>
      <c r="T1665" s="4"/>
      <c r="U1665" s="140">
        <v>45353</v>
      </c>
      <c r="V1665" s="4" t="s">
        <v>1884</v>
      </c>
      <c r="W1665" s="4" t="s">
        <v>1954</v>
      </c>
      <c r="X1665" s="146" t="s">
        <v>70</v>
      </c>
      <c r="Y1665" s="140">
        <v>45371</v>
      </c>
      <c r="Z1665" s="4" t="s">
        <v>1885</v>
      </c>
      <c r="AA1665" s="4" t="s">
        <v>1886</v>
      </c>
      <c r="AB1665" s="141">
        <f t="shared" si="157"/>
        <v>20000000</v>
      </c>
      <c r="AC1665" s="142">
        <f t="shared" si="158"/>
        <v>0</v>
      </c>
      <c r="AD1665" s="4"/>
      <c r="AE1665" s="4" t="s">
        <v>2037</v>
      </c>
      <c r="AF1665" s="144" t="s">
        <v>6355</v>
      </c>
      <c r="AG1665" s="145"/>
      <c r="AH1665" s="4"/>
      <c r="AI1665" s="4"/>
      <c r="AJ1665" s="4"/>
      <c r="AK1665" s="4"/>
      <c r="AL1665" t="s">
        <v>2116</v>
      </c>
    </row>
    <row r="1666" spans="2:38">
      <c r="B1666" s="145" t="s">
        <v>5175</v>
      </c>
      <c r="C1666" s="4" t="s">
        <v>441</v>
      </c>
      <c r="D1666" s="4" t="s">
        <v>2135</v>
      </c>
      <c r="E1666" s="4"/>
      <c r="F1666" s="4" t="s">
        <v>1060</v>
      </c>
      <c r="G1666" s="4" t="s">
        <v>9033</v>
      </c>
      <c r="H1666" s="4" t="s">
        <v>1274</v>
      </c>
      <c r="I1666" s="4" t="s">
        <v>1275</v>
      </c>
      <c r="J1666" s="4"/>
      <c r="K1666" s="139">
        <v>60000000</v>
      </c>
      <c r="L1666" s="139">
        <v>60000000</v>
      </c>
      <c r="M1666" s="4">
        <v>7.7</v>
      </c>
      <c r="N1666" s="4" t="s">
        <v>2224</v>
      </c>
      <c r="O1666" s="4" t="s">
        <v>4489</v>
      </c>
      <c r="P1666" s="186">
        <f t="shared" si="155"/>
        <v>60000000</v>
      </c>
      <c r="Q1666" s="186">
        <f t="shared" si="162"/>
        <v>0</v>
      </c>
      <c r="R1666" s="4" t="s">
        <v>2503</v>
      </c>
      <c r="S1666" s="4" t="s">
        <v>70</v>
      </c>
      <c r="T1666" s="4"/>
      <c r="U1666" s="140">
        <v>45353</v>
      </c>
      <c r="V1666" s="4" t="s">
        <v>1884</v>
      </c>
      <c r="W1666" s="4" t="s">
        <v>1954</v>
      </c>
      <c r="X1666" s="146" t="s">
        <v>70</v>
      </c>
      <c r="Y1666" s="140">
        <v>45371</v>
      </c>
      <c r="Z1666" s="4" t="s">
        <v>1885</v>
      </c>
      <c r="AA1666" s="4" t="s">
        <v>1886</v>
      </c>
      <c r="AB1666" s="141">
        <f t="shared" si="157"/>
        <v>60000000</v>
      </c>
      <c r="AC1666" s="142">
        <f t="shared" si="158"/>
        <v>0</v>
      </c>
      <c r="AD1666" s="4"/>
      <c r="AE1666" s="4" t="s">
        <v>2037</v>
      </c>
      <c r="AF1666" s="144" t="s">
        <v>6355</v>
      </c>
      <c r="AG1666" s="145"/>
      <c r="AH1666" s="4"/>
      <c r="AI1666" s="4"/>
      <c r="AJ1666" s="4"/>
      <c r="AK1666" s="4"/>
      <c r="AL1666" t="s">
        <v>2116</v>
      </c>
    </row>
    <row r="1667" spans="2:38">
      <c r="B1667" s="145" t="s">
        <v>5175</v>
      </c>
      <c r="C1667" s="4" t="s">
        <v>441</v>
      </c>
      <c r="D1667" s="4" t="s">
        <v>2135</v>
      </c>
      <c r="E1667" s="4"/>
      <c r="F1667" s="4" t="s">
        <v>1060</v>
      </c>
      <c r="G1667" s="4" t="s">
        <v>9034</v>
      </c>
      <c r="H1667" s="4" t="s">
        <v>1274</v>
      </c>
      <c r="I1667" s="4" t="s">
        <v>1275</v>
      </c>
      <c r="J1667" s="4"/>
      <c r="K1667" s="139">
        <v>50000000</v>
      </c>
      <c r="L1667" s="139">
        <v>50000000</v>
      </c>
      <c r="M1667" s="4">
        <v>6.55</v>
      </c>
      <c r="N1667" s="4" t="s">
        <v>3224</v>
      </c>
      <c r="O1667" s="4" t="s">
        <v>3346</v>
      </c>
      <c r="P1667" s="186">
        <f t="shared" si="155"/>
        <v>50000000</v>
      </c>
      <c r="Q1667" s="186">
        <f t="shared" si="162"/>
        <v>0</v>
      </c>
      <c r="R1667" s="4" t="s">
        <v>2503</v>
      </c>
      <c r="S1667" s="4" t="s">
        <v>70</v>
      </c>
      <c r="T1667" s="4"/>
      <c r="U1667" s="140">
        <v>45353</v>
      </c>
      <c r="V1667" s="4" t="s">
        <v>1884</v>
      </c>
      <c r="W1667" s="4" t="s">
        <v>1954</v>
      </c>
      <c r="X1667" s="146" t="s">
        <v>70</v>
      </c>
      <c r="Y1667" s="140">
        <v>45371</v>
      </c>
      <c r="Z1667" s="4" t="s">
        <v>1885</v>
      </c>
      <c r="AA1667" s="4" t="s">
        <v>1886</v>
      </c>
      <c r="AB1667" s="141">
        <f t="shared" si="157"/>
        <v>50000000</v>
      </c>
      <c r="AC1667" s="142">
        <f t="shared" si="158"/>
        <v>0</v>
      </c>
      <c r="AD1667" s="4"/>
      <c r="AE1667" s="4" t="s">
        <v>2037</v>
      </c>
      <c r="AF1667" s="144" t="s">
        <v>6355</v>
      </c>
      <c r="AG1667" s="145"/>
      <c r="AH1667" s="4"/>
      <c r="AI1667" s="4"/>
      <c r="AJ1667" s="4"/>
      <c r="AK1667" s="4"/>
      <c r="AL1667" t="s">
        <v>2116</v>
      </c>
    </row>
    <row r="1668" spans="2:38">
      <c r="B1668" s="145" t="s">
        <v>5175</v>
      </c>
      <c r="C1668" s="4" t="s">
        <v>441</v>
      </c>
      <c r="D1668" s="4" t="s">
        <v>2135</v>
      </c>
      <c r="E1668" s="4"/>
      <c r="F1668" s="4" t="s">
        <v>1060</v>
      </c>
      <c r="G1668" s="4" t="s">
        <v>9035</v>
      </c>
      <c r="H1668" s="4" t="s">
        <v>1274</v>
      </c>
      <c r="I1668" s="4" t="s">
        <v>1275</v>
      </c>
      <c r="J1668" s="4"/>
      <c r="K1668" s="139">
        <v>9174795</v>
      </c>
      <c r="L1668" s="139">
        <v>9174795</v>
      </c>
      <c r="M1668" s="4">
        <v>9.1</v>
      </c>
      <c r="N1668" s="4" t="s">
        <v>2692</v>
      </c>
      <c r="O1668" s="4" t="s">
        <v>2823</v>
      </c>
      <c r="P1668" s="186">
        <f t="shared" ref="P1668:P1731" si="163">L1668</f>
        <v>9174795</v>
      </c>
      <c r="Q1668" s="186">
        <f t="shared" si="162"/>
        <v>0</v>
      </c>
      <c r="R1668" s="4" t="s">
        <v>2503</v>
      </c>
      <c r="S1668" s="4" t="s">
        <v>70</v>
      </c>
      <c r="T1668" s="4"/>
      <c r="U1668" s="140">
        <v>45353</v>
      </c>
      <c r="V1668" s="4" t="s">
        <v>1884</v>
      </c>
      <c r="W1668" s="4" t="s">
        <v>1954</v>
      </c>
      <c r="X1668" s="146" t="s">
        <v>70</v>
      </c>
      <c r="Y1668" s="140">
        <v>45371</v>
      </c>
      <c r="Z1668" s="4" t="s">
        <v>1885</v>
      </c>
      <c r="AA1668" s="4" t="s">
        <v>1886</v>
      </c>
      <c r="AB1668" s="141">
        <f t="shared" ref="AB1668:AB1731" si="164">L1668</f>
        <v>9174795</v>
      </c>
      <c r="AC1668" s="142">
        <f t="shared" ref="AC1668:AC1731" si="165">P1668-AB1668</f>
        <v>0</v>
      </c>
      <c r="AD1668" s="4"/>
      <c r="AE1668" s="4" t="s">
        <v>2037</v>
      </c>
      <c r="AF1668" s="144" t="s">
        <v>6355</v>
      </c>
      <c r="AG1668" s="145"/>
      <c r="AH1668" s="4"/>
      <c r="AI1668" s="4"/>
      <c r="AJ1668" s="4"/>
      <c r="AK1668" s="4"/>
      <c r="AL1668" t="s">
        <v>2116</v>
      </c>
    </row>
    <row r="1669" spans="2:38">
      <c r="B1669" s="145" t="s">
        <v>5175</v>
      </c>
      <c r="C1669" s="4" t="s">
        <v>441</v>
      </c>
      <c r="D1669" s="4" t="s">
        <v>2898</v>
      </c>
      <c r="E1669" s="4"/>
      <c r="F1669" s="4" t="s">
        <v>1060</v>
      </c>
      <c r="G1669" s="4" t="s">
        <v>9036</v>
      </c>
      <c r="H1669" s="4" t="s">
        <v>1212</v>
      </c>
      <c r="I1669" s="4" t="s">
        <v>1213</v>
      </c>
      <c r="J1669" s="4"/>
      <c r="K1669" s="139">
        <v>2000000</v>
      </c>
      <c r="L1669" s="139">
        <v>2000000</v>
      </c>
      <c r="M1669" s="4">
        <v>9</v>
      </c>
      <c r="N1669" s="4" t="s">
        <v>3138</v>
      </c>
      <c r="O1669" s="4" t="s">
        <v>2502</v>
      </c>
      <c r="P1669" s="186">
        <f t="shared" si="163"/>
        <v>2000000</v>
      </c>
      <c r="Q1669" s="186">
        <f>L1669-P1669</f>
        <v>0</v>
      </c>
      <c r="R1669" s="4">
        <v>4</v>
      </c>
      <c r="S1669" s="4" t="s">
        <v>70</v>
      </c>
      <c r="T1669" s="4" t="s">
        <v>70</v>
      </c>
      <c r="U1669" s="140">
        <v>45352</v>
      </c>
      <c r="V1669" s="4" t="s">
        <v>1884</v>
      </c>
      <c r="W1669" s="4" t="s">
        <v>1954</v>
      </c>
      <c r="X1669" s="146" t="s">
        <v>70</v>
      </c>
      <c r="Y1669" s="140">
        <v>45371</v>
      </c>
      <c r="Z1669" s="4" t="s">
        <v>1885</v>
      </c>
      <c r="AA1669" s="4" t="s">
        <v>1886</v>
      </c>
      <c r="AB1669" s="141">
        <f t="shared" si="164"/>
        <v>2000000</v>
      </c>
      <c r="AC1669" s="142">
        <f t="shared" si="165"/>
        <v>0</v>
      </c>
      <c r="AD1669" s="4"/>
      <c r="AE1669" s="4" t="s">
        <v>2037</v>
      </c>
      <c r="AF1669" s="144" t="s">
        <v>7633</v>
      </c>
      <c r="AG1669" s="145"/>
      <c r="AH1669" s="4"/>
      <c r="AI1669" s="4"/>
      <c r="AJ1669" s="4"/>
      <c r="AK1669" s="4"/>
      <c r="AL1669" t="s">
        <v>2116</v>
      </c>
    </row>
    <row r="1670" spans="2:38">
      <c r="B1670" s="145" t="s">
        <v>5175</v>
      </c>
      <c r="C1670" s="4" t="s">
        <v>441</v>
      </c>
      <c r="D1670" s="4" t="s">
        <v>2135</v>
      </c>
      <c r="E1670" s="4"/>
      <c r="F1670" s="4" t="s">
        <v>1060</v>
      </c>
      <c r="G1670" s="4" t="s">
        <v>9037</v>
      </c>
      <c r="H1670" s="4" t="s">
        <v>1274</v>
      </c>
      <c r="I1670" s="4" t="s">
        <v>1275</v>
      </c>
      <c r="J1670" s="4"/>
      <c r="K1670" s="139">
        <v>22154775</v>
      </c>
      <c r="L1670" s="139">
        <v>22154775</v>
      </c>
      <c r="M1670" s="4">
        <v>7.1</v>
      </c>
      <c r="N1670" s="4" t="s">
        <v>9038</v>
      </c>
      <c r="O1670" s="4" t="s">
        <v>2657</v>
      </c>
      <c r="P1670" s="186">
        <f t="shared" si="163"/>
        <v>22154775</v>
      </c>
      <c r="Q1670" s="186">
        <f t="shared" ref="Q1670:Q1677" si="166">P1670-K1670</f>
        <v>0</v>
      </c>
      <c r="R1670" s="4" t="s">
        <v>2503</v>
      </c>
      <c r="S1670" s="4" t="s">
        <v>70</v>
      </c>
      <c r="T1670" s="4"/>
      <c r="U1670" s="140">
        <v>45353</v>
      </c>
      <c r="V1670" s="4" t="s">
        <v>1884</v>
      </c>
      <c r="W1670" s="4" t="s">
        <v>1954</v>
      </c>
      <c r="X1670" s="146" t="s">
        <v>70</v>
      </c>
      <c r="Y1670" s="140">
        <v>45371</v>
      </c>
      <c r="Z1670" s="4" t="s">
        <v>1885</v>
      </c>
      <c r="AA1670" s="4" t="s">
        <v>1886</v>
      </c>
      <c r="AB1670" s="141">
        <f t="shared" si="164"/>
        <v>22154775</v>
      </c>
      <c r="AC1670" s="142">
        <f t="shared" si="165"/>
        <v>0</v>
      </c>
      <c r="AD1670" s="4"/>
      <c r="AE1670" s="4" t="s">
        <v>2037</v>
      </c>
      <c r="AF1670" s="144" t="s">
        <v>6355</v>
      </c>
      <c r="AG1670" s="145"/>
      <c r="AH1670" s="4"/>
      <c r="AI1670" s="4"/>
      <c r="AJ1670" s="4"/>
      <c r="AK1670" s="4"/>
      <c r="AL1670" t="s">
        <v>2116</v>
      </c>
    </row>
    <row r="1671" spans="2:38">
      <c r="B1671" s="145" t="s">
        <v>5175</v>
      </c>
      <c r="C1671" s="4" t="s">
        <v>441</v>
      </c>
      <c r="D1671" s="4" t="s">
        <v>2135</v>
      </c>
      <c r="E1671" s="4"/>
      <c r="F1671" s="4" t="s">
        <v>1060</v>
      </c>
      <c r="G1671" s="4" t="s">
        <v>9039</v>
      </c>
      <c r="H1671" s="4" t="s">
        <v>1274</v>
      </c>
      <c r="I1671" s="4" t="s">
        <v>1275</v>
      </c>
      <c r="J1671" s="4"/>
      <c r="K1671" s="139">
        <v>60000000</v>
      </c>
      <c r="L1671" s="139">
        <v>60000000</v>
      </c>
      <c r="M1671" s="4">
        <v>7.7</v>
      </c>
      <c r="N1671" s="4" t="s">
        <v>2224</v>
      </c>
      <c r="O1671" s="4" t="s">
        <v>4489</v>
      </c>
      <c r="P1671" s="186">
        <f t="shared" si="163"/>
        <v>60000000</v>
      </c>
      <c r="Q1671" s="186">
        <f t="shared" si="166"/>
        <v>0</v>
      </c>
      <c r="R1671" s="4" t="s">
        <v>2503</v>
      </c>
      <c r="S1671" s="4" t="s">
        <v>70</v>
      </c>
      <c r="T1671" s="4"/>
      <c r="U1671" s="140">
        <v>45353</v>
      </c>
      <c r="V1671" s="4" t="s">
        <v>1884</v>
      </c>
      <c r="W1671" s="4" t="s">
        <v>1954</v>
      </c>
      <c r="X1671" s="146" t="s">
        <v>70</v>
      </c>
      <c r="Y1671" s="140">
        <v>45371</v>
      </c>
      <c r="Z1671" s="4" t="s">
        <v>1885</v>
      </c>
      <c r="AA1671" s="4" t="s">
        <v>1886</v>
      </c>
      <c r="AB1671" s="141">
        <f t="shared" si="164"/>
        <v>60000000</v>
      </c>
      <c r="AC1671" s="142">
        <f t="shared" si="165"/>
        <v>0</v>
      </c>
      <c r="AD1671" s="4"/>
      <c r="AE1671" s="4" t="s">
        <v>2037</v>
      </c>
      <c r="AF1671" s="144" t="s">
        <v>6355</v>
      </c>
      <c r="AG1671" s="145"/>
      <c r="AH1671" s="4"/>
      <c r="AI1671" s="4"/>
      <c r="AJ1671" s="4"/>
      <c r="AK1671" s="4"/>
      <c r="AL1671" t="s">
        <v>2116</v>
      </c>
    </row>
    <row r="1672" spans="2:38">
      <c r="B1672" s="145" t="s">
        <v>5175</v>
      </c>
      <c r="C1672" s="4" t="s">
        <v>441</v>
      </c>
      <c r="D1672" s="4" t="s">
        <v>4483</v>
      </c>
      <c r="E1672" s="4"/>
      <c r="F1672" s="4" t="s">
        <v>1060</v>
      </c>
      <c r="G1672" s="4" t="s">
        <v>9040</v>
      </c>
      <c r="H1672" s="4" t="s">
        <v>1274</v>
      </c>
      <c r="I1672" s="4" t="s">
        <v>1275</v>
      </c>
      <c r="J1672" s="4"/>
      <c r="K1672" s="139">
        <v>3000000000</v>
      </c>
      <c r="L1672" s="139">
        <v>3000000000</v>
      </c>
      <c r="M1672" s="4">
        <v>4.3</v>
      </c>
      <c r="N1672" s="4" t="s">
        <v>2501</v>
      </c>
      <c r="O1672" s="4" t="s">
        <v>2897</v>
      </c>
      <c r="P1672" s="186">
        <f t="shared" si="163"/>
        <v>3000000000</v>
      </c>
      <c r="Q1672" s="186">
        <f t="shared" si="166"/>
        <v>0</v>
      </c>
      <c r="R1672" s="4" t="s">
        <v>2503</v>
      </c>
      <c r="S1672" s="4" t="s">
        <v>70</v>
      </c>
      <c r="T1672" s="4"/>
      <c r="U1672" s="140">
        <v>45353</v>
      </c>
      <c r="V1672" s="4" t="s">
        <v>1884</v>
      </c>
      <c r="W1672" s="4" t="s">
        <v>1954</v>
      </c>
      <c r="X1672" s="146" t="s">
        <v>70</v>
      </c>
      <c r="Y1672" s="140">
        <v>45371</v>
      </c>
      <c r="Z1672" s="4" t="s">
        <v>1885</v>
      </c>
      <c r="AA1672" s="4" t="s">
        <v>1886</v>
      </c>
      <c r="AB1672" s="141">
        <f t="shared" si="164"/>
        <v>3000000000</v>
      </c>
      <c r="AC1672" s="142">
        <f t="shared" si="165"/>
        <v>0</v>
      </c>
      <c r="AD1672" s="4"/>
      <c r="AE1672" s="4" t="s">
        <v>2037</v>
      </c>
      <c r="AF1672" s="144" t="s">
        <v>6355</v>
      </c>
      <c r="AG1672" s="145"/>
      <c r="AH1672" s="4"/>
      <c r="AI1672" s="4"/>
      <c r="AJ1672" s="4"/>
      <c r="AK1672" s="4"/>
      <c r="AL1672" t="s">
        <v>2116</v>
      </c>
    </row>
    <row r="1673" spans="2:38">
      <c r="B1673" s="145" t="s">
        <v>5175</v>
      </c>
      <c r="C1673" s="4" t="s">
        <v>441</v>
      </c>
      <c r="D1673" s="4" t="s">
        <v>2135</v>
      </c>
      <c r="E1673" s="4"/>
      <c r="F1673" s="4" t="s">
        <v>1060</v>
      </c>
      <c r="G1673" s="4" t="s">
        <v>9041</v>
      </c>
      <c r="H1673" s="4" t="s">
        <v>1274</v>
      </c>
      <c r="I1673" s="4" t="s">
        <v>1275</v>
      </c>
      <c r="J1673" s="4"/>
      <c r="K1673" s="139">
        <v>260911781</v>
      </c>
      <c r="L1673" s="139">
        <v>260911781</v>
      </c>
      <c r="M1673" s="4">
        <v>3.8</v>
      </c>
      <c r="N1673" s="4" t="s">
        <v>2711</v>
      </c>
      <c r="O1673" s="4" t="s">
        <v>3110</v>
      </c>
      <c r="P1673" s="186">
        <f t="shared" si="163"/>
        <v>260911781</v>
      </c>
      <c r="Q1673" s="186">
        <f t="shared" si="166"/>
        <v>0</v>
      </c>
      <c r="R1673" s="4" t="s">
        <v>2503</v>
      </c>
      <c r="S1673" s="4" t="s">
        <v>70</v>
      </c>
      <c r="T1673" s="4"/>
      <c r="U1673" s="140">
        <v>45353</v>
      </c>
      <c r="V1673" s="4" t="s">
        <v>1884</v>
      </c>
      <c r="W1673" s="4" t="s">
        <v>1954</v>
      </c>
      <c r="X1673" s="146" t="s">
        <v>70</v>
      </c>
      <c r="Y1673" s="140">
        <v>45371</v>
      </c>
      <c r="Z1673" s="4" t="s">
        <v>1885</v>
      </c>
      <c r="AA1673" s="4" t="s">
        <v>1886</v>
      </c>
      <c r="AB1673" s="141">
        <f t="shared" si="164"/>
        <v>260911781</v>
      </c>
      <c r="AC1673" s="142">
        <f t="shared" si="165"/>
        <v>0</v>
      </c>
      <c r="AD1673" s="4"/>
      <c r="AE1673" s="4" t="s">
        <v>2037</v>
      </c>
      <c r="AF1673" s="144" t="s">
        <v>6355</v>
      </c>
      <c r="AG1673" s="145"/>
      <c r="AH1673" s="4"/>
      <c r="AI1673" s="4"/>
      <c r="AJ1673" s="4"/>
      <c r="AK1673" s="4"/>
      <c r="AL1673" t="s">
        <v>2116</v>
      </c>
    </row>
    <row r="1674" spans="2:38">
      <c r="B1674" s="145" t="s">
        <v>5175</v>
      </c>
      <c r="C1674" s="4" t="s">
        <v>441</v>
      </c>
      <c r="D1674" s="4" t="s">
        <v>2135</v>
      </c>
      <c r="E1674" s="4"/>
      <c r="F1674" s="4" t="s">
        <v>1060</v>
      </c>
      <c r="G1674" s="4" t="s">
        <v>9042</v>
      </c>
      <c r="H1674" s="4" t="s">
        <v>1274</v>
      </c>
      <c r="I1674" s="4" t="s">
        <v>1275</v>
      </c>
      <c r="J1674" s="4"/>
      <c r="K1674" s="139">
        <v>296034521</v>
      </c>
      <c r="L1674" s="139">
        <v>296034521</v>
      </c>
      <c r="M1674" s="4">
        <v>3.8</v>
      </c>
      <c r="N1674" s="4" t="s">
        <v>2711</v>
      </c>
      <c r="O1674" s="4" t="s">
        <v>3110</v>
      </c>
      <c r="P1674" s="186">
        <f t="shared" si="163"/>
        <v>296034521</v>
      </c>
      <c r="Q1674" s="186">
        <f t="shared" si="166"/>
        <v>0</v>
      </c>
      <c r="R1674" s="4" t="s">
        <v>2503</v>
      </c>
      <c r="S1674" s="4" t="s">
        <v>70</v>
      </c>
      <c r="T1674" s="4"/>
      <c r="U1674" s="140">
        <v>45353</v>
      </c>
      <c r="V1674" s="4" t="s">
        <v>1884</v>
      </c>
      <c r="W1674" s="4" t="s">
        <v>1954</v>
      </c>
      <c r="X1674" s="146" t="s">
        <v>70</v>
      </c>
      <c r="Y1674" s="140">
        <v>45371</v>
      </c>
      <c r="Z1674" s="4" t="s">
        <v>1885</v>
      </c>
      <c r="AA1674" s="4" t="s">
        <v>1886</v>
      </c>
      <c r="AB1674" s="141">
        <f t="shared" si="164"/>
        <v>296034521</v>
      </c>
      <c r="AC1674" s="142">
        <f t="shared" si="165"/>
        <v>0</v>
      </c>
      <c r="AD1674" s="4"/>
      <c r="AE1674" s="4" t="s">
        <v>2037</v>
      </c>
      <c r="AF1674" s="144" t="s">
        <v>6355</v>
      </c>
      <c r="AG1674" s="145"/>
      <c r="AH1674" s="4"/>
      <c r="AI1674" s="4"/>
      <c r="AJ1674" s="4"/>
      <c r="AK1674" s="4"/>
      <c r="AL1674" t="s">
        <v>2116</v>
      </c>
    </row>
    <row r="1675" spans="2:38">
      <c r="B1675" s="145" t="s">
        <v>5175</v>
      </c>
      <c r="C1675" s="4" t="s">
        <v>441</v>
      </c>
      <c r="D1675" s="4" t="s">
        <v>2135</v>
      </c>
      <c r="E1675" s="4"/>
      <c r="F1675" s="4" t="s">
        <v>1060</v>
      </c>
      <c r="G1675" s="4" t="s">
        <v>9043</v>
      </c>
      <c r="H1675" s="4" t="s">
        <v>1274</v>
      </c>
      <c r="I1675" s="4" t="s">
        <v>1275</v>
      </c>
      <c r="J1675" s="4"/>
      <c r="K1675" s="139">
        <v>11412654</v>
      </c>
      <c r="L1675" s="139">
        <v>11412654</v>
      </c>
      <c r="M1675" s="4">
        <v>7.05</v>
      </c>
      <c r="N1675" s="4" t="s">
        <v>4028</v>
      </c>
      <c r="O1675" s="4" t="s">
        <v>2989</v>
      </c>
      <c r="P1675" s="186">
        <f t="shared" si="163"/>
        <v>11412654</v>
      </c>
      <c r="Q1675" s="186">
        <f t="shared" si="166"/>
        <v>0</v>
      </c>
      <c r="R1675" s="4" t="s">
        <v>2503</v>
      </c>
      <c r="S1675" s="4" t="s">
        <v>70</v>
      </c>
      <c r="T1675" s="4"/>
      <c r="U1675" s="140">
        <v>45353</v>
      </c>
      <c r="V1675" s="4" t="s">
        <v>1884</v>
      </c>
      <c r="W1675" s="4" t="s">
        <v>1954</v>
      </c>
      <c r="X1675" s="146" t="s">
        <v>70</v>
      </c>
      <c r="Y1675" s="140">
        <v>45371</v>
      </c>
      <c r="Z1675" s="4" t="s">
        <v>1885</v>
      </c>
      <c r="AA1675" s="4" t="s">
        <v>1886</v>
      </c>
      <c r="AB1675" s="141">
        <f t="shared" si="164"/>
        <v>11412654</v>
      </c>
      <c r="AC1675" s="142">
        <f t="shared" si="165"/>
        <v>0</v>
      </c>
      <c r="AD1675" s="4"/>
      <c r="AE1675" s="4" t="s">
        <v>2037</v>
      </c>
      <c r="AF1675" s="144" t="s">
        <v>6355</v>
      </c>
      <c r="AG1675" s="145"/>
      <c r="AH1675" s="4"/>
      <c r="AI1675" s="4"/>
      <c r="AJ1675" s="4"/>
      <c r="AK1675" s="4"/>
      <c r="AL1675" t="s">
        <v>2116</v>
      </c>
    </row>
    <row r="1676" spans="2:38">
      <c r="B1676" s="145" t="s">
        <v>5175</v>
      </c>
      <c r="C1676" s="4" t="s">
        <v>441</v>
      </c>
      <c r="D1676" s="4" t="s">
        <v>2135</v>
      </c>
      <c r="E1676" s="4"/>
      <c r="F1676" s="4" t="s">
        <v>1060</v>
      </c>
      <c r="G1676" s="4" t="s">
        <v>9044</v>
      </c>
      <c r="H1676" s="4" t="s">
        <v>1274</v>
      </c>
      <c r="I1676" s="4" t="s">
        <v>1275</v>
      </c>
      <c r="J1676" s="4"/>
      <c r="K1676" s="139">
        <v>5671178</v>
      </c>
      <c r="L1676" s="139">
        <v>5671178</v>
      </c>
      <c r="M1676" s="4">
        <v>9</v>
      </c>
      <c r="N1676" s="4" t="s">
        <v>9045</v>
      </c>
      <c r="O1676" s="4" t="s">
        <v>2657</v>
      </c>
      <c r="P1676" s="186">
        <f t="shared" si="163"/>
        <v>5671178</v>
      </c>
      <c r="Q1676" s="186">
        <f t="shared" si="166"/>
        <v>0</v>
      </c>
      <c r="R1676" s="4" t="s">
        <v>2503</v>
      </c>
      <c r="S1676" s="4" t="s">
        <v>70</v>
      </c>
      <c r="T1676" s="4"/>
      <c r="U1676" s="140">
        <v>45353</v>
      </c>
      <c r="V1676" s="4" t="s">
        <v>1884</v>
      </c>
      <c r="W1676" s="4" t="s">
        <v>1954</v>
      </c>
      <c r="X1676" s="146" t="s">
        <v>70</v>
      </c>
      <c r="Y1676" s="140">
        <v>45371</v>
      </c>
      <c r="Z1676" s="4" t="s">
        <v>1885</v>
      </c>
      <c r="AA1676" s="4" t="s">
        <v>1886</v>
      </c>
      <c r="AB1676" s="141">
        <f t="shared" si="164"/>
        <v>5671178</v>
      </c>
      <c r="AC1676" s="142">
        <f t="shared" si="165"/>
        <v>0</v>
      </c>
      <c r="AD1676" s="4"/>
      <c r="AE1676" s="4" t="s">
        <v>2037</v>
      </c>
      <c r="AF1676" s="144" t="s">
        <v>6355</v>
      </c>
      <c r="AG1676" s="145"/>
      <c r="AH1676" s="4"/>
      <c r="AI1676" s="4"/>
      <c r="AJ1676" s="4"/>
      <c r="AK1676" s="4"/>
      <c r="AL1676" t="s">
        <v>2116</v>
      </c>
    </row>
    <row r="1677" spans="2:38">
      <c r="B1677" s="145" t="s">
        <v>5175</v>
      </c>
      <c r="C1677" s="4" t="s">
        <v>441</v>
      </c>
      <c r="D1677" s="4" t="s">
        <v>2135</v>
      </c>
      <c r="E1677" s="4"/>
      <c r="F1677" s="4" t="s">
        <v>1060</v>
      </c>
      <c r="G1677" s="4" t="s">
        <v>9046</v>
      </c>
      <c r="H1677" s="4" t="s">
        <v>1274</v>
      </c>
      <c r="I1677" s="4" t="s">
        <v>1275</v>
      </c>
      <c r="J1677" s="4"/>
      <c r="K1677" s="139">
        <v>21504686</v>
      </c>
      <c r="L1677" s="139">
        <v>21504686</v>
      </c>
      <c r="M1677" s="4">
        <v>7.05</v>
      </c>
      <c r="N1677" s="4" t="s">
        <v>9047</v>
      </c>
      <c r="O1677" s="4" t="s">
        <v>2751</v>
      </c>
      <c r="P1677" s="186">
        <f t="shared" si="163"/>
        <v>21504686</v>
      </c>
      <c r="Q1677" s="186">
        <f t="shared" si="166"/>
        <v>0</v>
      </c>
      <c r="R1677" s="4" t="s">
        <v>2503</v>
      </c>
      <c r="S1677" s="4" t="s">
        <v>70</v>
      </c>
      <c r="T1677" s="4"/>
      <c r="U1677" s="140">
        <v>45353</v>
      </c>
      <c r="V1677" s="4" t="s">
        <v>1884</v>
      </c>
      <c r="W1677" s="4" t="s">
        <v>1954</v>
      </c>
      <c r="X1677" s="146" t="s">
        <v>70</v>
      </c>
      <c r="Y1677" s="140">
        <v>45371</v>
      </c>
      <c r="Z1677" s="4" t="s">
        <v>1885</v>
      </c>
      <c r="AA1677" s="4" t="s">
        <v>1886</v>
      </c>
      <c r="AB1677" s="141">
        <f t="shared" si="164"/>
        <v>21504686</v>
      </c>
      <c r="AC1677" s="142">
        <f t="shared" si="165"/>
        <v>0</v>
      </c>
      <c r="AD1677" s="4"/>
      <c r="AE1677" s="4" t="s">
        <v>2037</v>
      </c>
      <c r="AF1677" s="144" t="s">
        <v>6355</v>
      </c>
      <c r="AG1677" s="145"/>
      <c r="AH1677" s="4"/>
      <c r="AI1677" s="4"/>
      <c r="AJ1677" s="4"/>
      <c r="AK1677" s="4"/>
      <c r="AL1677" t="s">
        <v>2116</v>
      </c>
    </row>
    <row r="1678" spans="2:38">
      <c r="B1678" s="145" t="s">
        <v>5418</v>
      </c>
      <c r="C1678" s="4" t="s">
        <v>441</v>
      </c>
      <c r="D1678" s="4" t="s">
        <v>4145</v>
      </c>
      <c r="E1678" s="4"/>
      <c r="F1678" s="4" t="s">
        <v>1060</v>
      </c>
      <c r="G1678" s="4" t="s">
        <v>9048</v>
      </c>
      <c r="H1678" s="4" t="s">
        <v>1726</v>
      </c>
      <c r="I1678" s="4" t="s">
        <v>1727</v>
      </c>
      <c r="J1678" s="4"/>
      <c r="K1678" s="139">
        <v>124647600</v>
      </c>
      <c r="L1678" s="139">
        <v>124647600</v>
      </c>
      <c r="M1678" s="4">
        <v>11.3</v>
      </c>
      <c r="N1678" s="4" t="s">
        <v>9049</v>
      </c>
      <c r="O1678" s="4" t="s">
        <v>2989</v>
      </c>
      <c r="P1678" s="186">
        <f t="shared" si="163"/>
        <v>124647600</v>
      </c>
      <c r="Q1678" s="4" t="s">
        <v>2540</v>
      </c>
      <c r="R1678" s="4">
        <v>240</v>
      </c>
      <c r="S1678" s="4" t="s">
        <v>70</v>
      </c>
      <c r="T1678" s="4" t="s">
        <v>70</v>
      </c>
      <c r="U1678" s="140">
        <v>45353</v>
      </c>
      <c r="V1678" s="150" t="s">
        <v>1884</v>
      </c>
      <c r="W1678" s="4" t="s">
        <v>1954</v>
      </c>
      <c r="X1678" s="146" t="s">
        <v>70</v>
      </c>
      <c r="Y1678" s="140">
        <v>45371</v>
      </c>
      <c r="Z1678" s="4" t="s">
        <v>1885</v>
      </c>
      <c r="AA1678" s="4" t="s">
        <v>1886</v>
      </c>
      <c r="AB1678" s="141">
        <f t="shared" si="164"/>
        <v>124647600</v>
      </c>
      <c r="AC1678" s="142">
        <f t="shared" si="165"/>
        <v>0</v>
      </c>
      <c r="AD1678" s="4"/>
      <c r="AE1678" s="4" t="s">
        <v>2066</v>
      </c>
      <c r="AF1678" s="144" t="s">
        <v>8784</v>
      </c>
      <c r="AG1678" s="145"/>
      <c r="AH1678" s="4"/>
      <c r="AI1678" s="4"/>
      <c r="AJ1678" s="4"/>
      <c r="AK1678" s="4"/>
    </row>
    <row r="1679" spans="2:38">
      <c r="B1679" s="145" t="s">
        <v>5175</v>
      </c>
      <c r="C1679" s="4" t="s">
        <v>441</v>
      </c>
      <c r="D1679" s="4" t="s">
        <v>2135</v>
      </c>
      <c r="E1679" s="4"/>
      <c r="F1679" s="4" t="s">
        <v>1060</v>
      </c>
      <c r="G1679" s="4" t="s">
        <v>9050</v>
      </c>
      <c r="H1679" s="4" t="s">
        <v>1274</v>
      </c>
      <c r="I1679" s="4" t="s">
        <v>1275</v>
      </c>
      <c r="J1679" s="4"/>
      <c r="K1679" s="139">
        <v>50000000</v>
      </c>
      <c r="L1679" s="139">
        <v>50000000</v>
      </c>
      <c r="M1679" s="4">
        <v>6.2</v>
      </c>
      <c r="N1679" s="4" t="s">
        <v>2922</v>
      </c>
      <c r="O1679" s="4" t="s">
        <v>2648</v>
      </c>
      <c r="P1679" s="186">
        <f t="shared" si="163"/>
        <v>50000000</v>
      </c>
      <c r="Q1679" s="186">
        <f t="shared" ref="Q1679:Q1685" si="167">P1679-K1679</f>
        <v>0</v>
      </c>
      <c r="R1679" s="4" t="s">
        <v>2503</v>
      </c>
      <c r="S1679" s="4" t="s">
        <v>70</v>
      </c>
      <c r="T1679" s="4"/>
      <c r="U1679" s="140">
        <v>45353</v>
      </c>
      <c r="V1679" s="4" t="s">
        <v>1884</v>
      </c>
      <c r="W1679" s="4" t="s">
        <v>1954</v>
      </c>
      <c r="X1679" s="146" t="s">
        <v>70</v>
      </c>
      <c r="Y1679" s="140">
        <v>45371</v>
      </c>
      <c r="Z1679" s="4" t="s">
        <v>1885</v>
      </c>
      <c r="AA1679" s="4" t="s">
        <v>1886</v>
      </c>
      <c r="AB1679" s="141">
        <f t="shared" si="164"/>
        <v>50000000</v>
      </c>
      <c r="AC1679" s="142">
        <f t="shared" si="165"/>
        <v>0</v>
      </c>
      <c r="AD1679" s="4"/>
      <c r="AE1679" s="4" t="s">
        <v>2037</v>
      </c>
      <c r="AF1679" s="144" t="s">
        <v>6355</v>
      </c>
      <c r="AG1679" s="145"/>
      <c r="AH1679" s="4"/>
      <c r="AI1679" s="4"/>
      <c r="AJ1679" s="4"/>
      <c r="AK1679" s="4"/>
      <c r="AL1679" t="s">
        <v>2116</v>
      </c>
    </row>
    <row r="1680" spans="2:38">
      <c r="B1680" s="145" t="s">
        <v>5175</v>
      </c>
      <c r="C1680" s="4" t="s">
        <v>441</v>
      </c>
      <c r="D1680" s="4" t="s">
        <v>2135</v>
      </c>
      <c r="E1680" s="4"/>
      <c r="F1680" s="4" t="s">
        <v>1060</v>
      </c>
      <c r="G1680" s="4" t="s">
        <v>9051</v>
      </c>
      <c r="H1680" s="4" t="s">
        <v>1274</v>
      </c>
      <c r="I1680" s="4" t="s">
        <v>1275</v>
      </c>
      <c r="J1680" s="4"/>
      <c r="K1680" s="139">
        <v>100000000</v>
      </c>
      <c r="L1680" s="139">
        <v>100000000</v>
      </c>
      <c r="M1680" s="4">
        <v>8</v>
      </c>
      <c r="N1680" s="4" t="s">
        <v>2149</v>
      </c>
      <c r="O1680" s="4" t="s">
        <v>3590</v>
      </c>
      <c r="P1680" s="186">
        <f t="shared" si="163"/>
        <v>100000000</v>
      </c>
      <c r="Q1680" s="186">
        <f t="shared" si="167"/>
        <v>0</v>
      </c>
      <c r="R1680" s="4" t="s">
        <v>2503</v>
      </c>
      <c r="S1680" s="4" t="s">
        <v>70</v>
      </c>
      <c r="T1680" s="4"/>
      <c r="U1680" s="140">
        <v>45353</v>
      </c>
      <c r="V1680" s="4" t="s">
        <v>1884</v>
      </c>
      <c r="W1680" s="4" t="s">
        <v>1954</v>
      </c>
      <c r="X1680" s="146" t="s">
        <v>70</v>
      </c>
      <c r="Y1680" s="140">
        <v>45371</v>
      </c>
      <c r="Z1680" s="4" t="s">
        <v>1885</v>
      </c>
      <c r="AA1680" s="4" t="s">
        <v>1886</v>
      </c>
      <c r="AB1680" s="141">
        <f t="shared" si="164"/>
        <v>100000000</v>
      </c>
      <c r="AC1680" s="142">
        <f t="shared" si="165"/>
        <v>0</v>
      </c>
      <c r="AD1680" s="4"/>
      <c r="AE1680" s="4" t="s">
        <v>2037</v>
      </c>
      <c r="AF1680" s="144" t="s">
        <v>6355</v>
      </c>
      <c r="AG1680" s="145"/>
      <c r="AH1680" s="4"/>
      <c r="AI1680" s="4"/>
      <c r="AJ1680" s="4"/>
      <c r="AK1680" s="4"/>
      <c r="AL1680" t="s">
        <v>2116</v>
      </c>
    </row>
    <row r="1681" spans="2:38">
      <c r="B1681" s="145" t="s">
        <v>5175</v>
      </c>
      <c r="C1681" s="4" t="s">
        <v>441</v>
      </c>
      <c r="D1681" s="4" t="s">
        <v>2135</v>
      </c>
      <c r="E1681" s="4"/>
      <c r="F1681" s="4" t="s">
        <v>1060</v>
      </c>
      <c r="G1681" s="4" t="s">
        <v>9052</v>
      </c>
      <c r="H1681" s="4" t="s">
        <v>1274</v>
      </c>
      <c r="I1681" s="4" t="s">
        <v>1275</v>
      </c>
      <c r="J1681" s="4"/>
      <c r="K1681" s="139">
        <v>21327233</v>
      </c>
      <c r="L1681" s="139">
        <v>21327233</v>
      </c>
      <c r="M1681" s="4">
        <v>9</v>
      </c>
      <c r="N1681" s="4" t="s">
        <v>9053</v>
      </c>
      <c r="O1681" s="4" t="s">
        <v>2842</v>
      </c>
      <c r="P1681" s="186">
        <f t="shared" si="163"/>
        <v>21327233</v>
      </c>
      <c r="Q1681" s="186">
        <f t="shared" si="167"/>
        <v>0</v>
      </c>
      <c r="R1681" s="4" t="s">
        <v>2503</v>
      </c>
      <c r="S1681" s="4" t="s">
        <v>70</v>
      </c>
      <c r="T1681" s="4"/>
      <c r="U1681" s="140">
        <v>45353</v>
      </c>
      <c r="V1681" s="4" t="s">
        <v>1884</v>
      </c>
      <c r="W1681" s="4" t="s">
        <v>1954</v>
      </c>
      <c r="X1681" s="146" t="s">
        <v>70</v>
      </c>
      <c r="Y1681" s="140">
        <v>45371</v>
      </c>
      <c r="Z1681" s="4" t="s">
        <v>1885</v>
      </c>
      <c r="AA1681" s="4" t="s">
        <v>1886</v>
      </c>
      <c r="AB1681" s="141">
        <f t="shared" si="164"/>
        <v>21327233</v>
      </c>
      <c r="AC1681" s="142">
        <f t="shared" si="165"/>
        <v>0</v>
      </c>
      <c r="AD1681" s="4"/>
      <c r="AE1681" s="4" t="s">
        <v>2037</v>
      </c>
      <c r="AF1681" s="144" t="s">
        <v>6355</v>
      </c>
      <c r="AG1681" s="145"/>
      <c r="AH1681" s="4"/>
      <c r="AI1681" s="4"/>
      <c r="AJ1681" s="4"/>
      <c r="AK1681" s="4"/>
      <c r="AL1681" t="s">
        <v>2116</v>
      </c>
    </row>
    <row r="1682" spans="2:38">
      <c r="B1682" s="145" t="s">
        <v>5175</v>
      </c>
      <c r="C1682" s="4" t="s">
        <v>441</v>
      </c>
      <c r="D1682" s="4" t="s">
        <v>2135</v>
      </c>
      <c r="E1682" s="4"/>
      <c r="F1682" s="4" t="s">
        <v>1060</v>
      </c>
      <c r="G1682" s="4" t="s">
        <v>9054</v>
      </c>
      <c r="H1682" s="4" t="s">
        <v>1274</v>
      </c>
      <c r="I1682" s="4" t="s">
        <v>1275</v>
      </c>
      <c r="J1682" s="4"/>
      <c r="K1682" s="139">
        <v>35000000</v>
      </c>
      <c r="L1682" s="139">
        <v>35000000</v>
      </c>
      <c r="M1682" s="4">
        <v>6.65</v>
      </c>
      <c r="N1682" s="4" t="s">
        <v>2630</v>
      </c>
      <c r="O1682" s="4" t="s">
        <v>9055</v>
      </c>
      <c r="P1682" s="186">
        <f t="shared" si="163"/>
        <v>35000000</v>
      </c>
      <c r="Q1682" s="186">
        <f t="shared" si="167"/>
        <v>0</v>
      </c>
      <c r="R1682" s="4" t="s">
        <v>2503</v>
      </c>
      <c r="S1682" s="4" t="s">
        <v>70</v>
      </c>
      <c r="T1682" s="4"/>
      <c r="U1682" s="140">
        <v>45353</v>
      </c>
      <c r="V1682" s="4" t="s">
        <v>1884</v>
      </c>
      <c r="W1682" s="4" t="s">
        <v>1954</v>
      </c>
      <c r="X1682" s="146" t="s">
        <v>70</v>
      </c>
      <c r="Y1682" s="140">
        <v>45371</v>
      </c>
      <c r="Z1682" s="4" t="s">
        <v>1885</v>
      </c>
      <c r="AA1682" s="4" t="s">
        <v>1886</v>
      </c>
      <c r="AB1682" s="141">
        <f t="shared" si="164"/>
        <v>35000000</v>
      </c>
      <c r="AC1682" s="142">
        <f t="shared" si="165"/>
        <v>0</v>
      </c>
      <c r="AD1682" s="4"/>
      <c r="AE1682" s="4" t="s">
        <v>2037</v>
      </c>
      <c r="AF1682" s="144" t="s">
        <v>6355</v>
      </c>
      <c r="AG1682" s="145"/>
      <c r="AH1682" s="4"/>
      <c r="AI1682" s="4"/>
      <c r="AJ1682" s="4"/>
      <c r="AK1682" s="4"/>
      <c r="AL1682" t="s">
        <v>2116</v>
      </c>
    </row>
    <row r="1683" spans="2:38">
      <c r="B1683" s="145" t="s">
        <v>5175</v>
      </c>
      <c r="C1683" s="4" t="s">
        <v>441</v>
      </c>
      <c r="D1683" s="4" t="s">
        <v>2135</v>
      </c>
      <c r="E1683" s="4"/>
      <c r="F1683" s="4" t="s">
        <v>1060</v>
      </c>
      <c r="G1683" s="4" t="s">
        <v>9056</v>
      </c>
      <c r="H1683" s="4" t="s">
        <v>1274</v>
      </c>
      <c r="I1683" s="4" t="s">
        <v>1275</v>
      </c>
      <c r="J1683" s="4"/>
      <c r="K1683" s="139">
        <v>50000000</v>
      </c>
      <c r="L1683" s="139">
        <v>50000000</v>
      </c>
      <c r="M1683" s="4">
        <v>9</v>
      </c>
      <c r="N1683" s="4" t="s">
        <v>2807</v>
      </c>
      <c r="O1683" s="4" t="s">
        <v>2894</v>
      </c>
      <c r="P1683" s="186">
        <f t="shared" si="163"/>
        <v>50000000</v>
      </c>
      <c r="Q1683" s="186">
        <f t="shared" si="167"/>
        <v>0</v>
      </c>
      <c r="R1683" s="4" t="s">
        <v>2503</v>
      </c>
      <c r="S1683" s="4" t="s">
        <v>70</v>
      </c>
      <c r="T1683" s="4"/>
      <c r="U1683" s="140">
        <v>45353</v>
      </c>
      <c r="V1683" s="4" t="s">
        <v>1884</v>
      </c>
      <c r="W1683" s="4" t="s">
        <v>1954</v>
      </c>
      <c r="X1683" s="146" t="s">
        <v>70</v>
      </c>
      <c r="Y1683" s="140">
        <v>45371</v>
      </c>
      <c r="Z1683" s="4" t="s">
        <v>1885</v>
      </c>
      <c r="AA1683" s="4" t="s">
        <v>1886</v>
      </c>
      <c r="AB1683" s="141">
        <f t="shared" si="164"/>
        <v>50000000</v>
      </c>
      <c r="AC1683" s="142">
        <f t="shared" si="165"/>
        <v>0</v>
      </c>
      <c r="AD1683" s="4"/>
      <c r="AE1683" s="4" t="s">
        <v>2037</v>
      </c>
      <c r="AF1683" s="144" t="s">
        <v>6355</v>
      </c>
      <c r="AG1683" s="145"/>
      <c r="AH1683" s="4"/>
      <c r="AI1683" s="4"/>
      <c r="AJ1683" s="4"/>
      <c r="AK1683" s="4"/>
      <c r="AL1683" t="s">
        <v>2116</v>
      </c>
    </row>
    <row r="1684" spans="2:38">
      <c r="B1684" s="145" t="s">
        <v>5175</v>
      </c>
      <c r="C1684" s="4" t="s">
        <v>441</v>
      </c>
      <c r="D1684" s="4" t="s">
        <v>2135</v>
      </c>
      <c r="E1684" s="4"/>
      <c r="F1684" s="4" t="s">
        <v>1060</v>
      </c>
      <c r="G1684" s="4" t="s">
        <v>9057</v>
      </c>
      <c r="H1684" s="4" t="s">
        <v>1274</v>
      </c>
      <c r="I1684" s="4" t="s">
        <v>1275</v>
      </c>
      <c r="J1684" s="4"/>
      <c r="K1684" s="139">
        <v>21327233</v>
      </c>
      <c r="L1684" s="139">
        <v>21327233</v>
      </c>
      <c r="M1684" s="4">
        <v>9</v>
      </c>
      <c r="N1684" s="4" t="s">
        <v>9053</v>
      </c>
      <c r="O1684" s="4" t="s">
        <v>2842</v>
      </c>
      <c r="P1684" s="186">
        <f t="shared" si="163"/>
        <v>21327233</v>
      </c>
      <c r="Q1684" s="186">
        <f t="shared" si="167"/>
        <v>0</v>
      </c>
      <c r="R1684" s="4" t="s">
        <v>2503</v>
      </c>
      <c r="S1684" s="4" t="s">
        <v>70</v>
      </c>
      <c r="T1684" s="4"/>
      <c r="U1684" s="140">
        <v>45353</v>
      </c>
      <c r="V1684" s="4" t="s">
        <v>1884</v>
      </c>
      <c r="W1684" s="4" t="s">
        <v>1954</v>
      </c>
      <c r="X1684" s="146" t="s">
        <v>70</v>
      </c>
      <c r="Y1684" s="140">
        <v>45371</v>
      </c>
      <c r="Z1684" s="4" t="s">
        <v>1885</v>
      </c>
      <c r="AA1684" s="4" t="s">
        <v>1886</v>
      </c>
      <c r="AB1684" s="141">
        <f t="shared" si="164"/>
        <v>21327233</v>
      </c>
      <c r="AC1684" s="142">
        <f t="shared" si="165"/>
        <v>0</v>
      </c>
      <c r="AD1684" s="4"/>
      <c r="AE1684" s="4" t="s">
        <v>2037</v>
      </c>
      <c r="AF1684" s="144" t="s">
        <v>6355</v>
      </c>
      <c r="AG1684" s="145"/>
      <c r="AH1684" s="4"/>
      <c r="AI1684" s="4"/>
      <c r="AJ1684" s="4"/>
      <c r="AK1684" s="4"/>
      <c r="AL1684" t="s">
        <v>2116</v>
      </c>
    </row>
    <row r="1685" spans="2:38">
      <c r="B1685" s="145" t="s">
        <v>5175</v>
      </c>
      <c r="C1685" s="4" t="s">
        <v>441</v>
      </c>
      <c r="D1685" s="4" t="s">
        <v>2135</v>
      </c>
      <c r="E1685" s="4"/>
      <c r="F1685" s="4" t="s">
        <v>1060</v>
      </c>
      <c r="G1685" s="4" t="s">
        <v>9058</v>
      </c>
      <c r="H1685" s="4" t="s">
        <v>1274</v>
      </c>
      <c r="I1685" s="4" t="s">
        <v>1275</v>
      </c>
      <c r="J1685" s="4"/>
      <c r="K1685" s="139">
        <v>50000000</v>
      </c>
      <c r="L1685" s="139">
        <v>50000000</v>
      </c>
      <c r="M1685" s="4">
        <v>6.2</v>
      </c>
      <c r="N1685" s="4" t="s">
        <v>2922</v>
      </c>
      <c r="O1685" s="4" t="s">
        <v>2648</v>
      </c>
      <c r="P1685" s="186">
        <f t="shared" si="163"/>
        <v>50000000</v>
      </c>
      <c r="Q1685" s="186">
        <f t="shared" si="167"/>
        <v>0</v>
      </c>
      <c r="R1685" s="4" t="s">
        <v>2503</v>
      </c>
      <c r="S1685" s="4" t="s">
        <v>70</v>
      </c>
      <c r="T1685" s="4"/>
      <c r="U1685" s="140">
        <v>45353</v>
      </c>
      <c r="V1685" s="4" t="s">
        <v>1884</v>
      </c>
      <c r="W1685" s="4" t="s">
        <v>1954</v>
      </c>
      <c r="X1685" s="146" t="s">
        <v>70</v>
      </c>
      <c r="Y1685" s="140">
        <v>45371</v>
      </c>
      <c r="Z1685" s="4" t="s">
        <v>1885</v>
      </c>
      <c r="AA1685" s="4" t="s">
        <v>1886</v>
      </c>
      <c r="AB1685" s="141">
        <f t="shared" si="164"/>
        <v>50000000</v>
      </c>
      <c r="AC1685" s="142">
        <f t="shared" si="165"/>
        <v>0</v>
      </c>
      <c r="AD1685" s="4"/>
      <c r="AE1685" s="4" t="s">
        <v>2037</v>
      </c>
      <c r="AF1685" s="144" t="s">
        <v>6355</v>
      </c>
      <c r="AG1685" s="145"/>
      <c r="AH1685" s="4"/>
      <c r="AI1685" s="4"/>
      <c r="AJ1685" s="4"/>
      <c r="AK1685" s="4"/>
      <c r="AL1685" t="s">
        <v>2116</v>
      </c>
    </row>
    <row r="1686" spans="2:38">
      <c r="B1686" s="145" t="s">
        <v>5175</v>
      </c>
      <c r="C1686" s="4" t="s">
        <v>441</v>
      </c>
      <c r="D1686" s="4" t="s">
        <v>2898</v>
      </c>
      <c r="E1686" s="4"/>
      <c r="F1686" s="4" t="s">
        <v>1060</v>
      </c>
      <c r="G1686" s="4" t="s">
        <v>9059</v>
      </c>
      <c r="H1686" s="4" t="s">
        <v>1212</v>
      </c>
      <c r="I1686" s="4" t="s">
        <v>1213</v>
      </c>
      <c r="J1686" s="4"/>
      <c r="K1686" s="139">
        <v>10000000</v>
      </c>
      <c r="L1686" s="139">
        <v>10000000</v>
      </c>
      <c r="M1686" s="4">
        <v>3.8</v>
      </c>
      <c r="N1686" s="4" t="s">
        <v>3324</v>
      </c>
      <c r="O1686" s="4" t="s">
        <v>2593</v>
      </c>
      <c r="P1686" s="186">
        <f t="shared" si="163"/>
        <v>10000000</v>
      </c>
      <c r="Q1686" s="186">
        <f>L1686-P1686</f>
        <v>0</v>
      </c>
      <c r="R1686" s="4">
        <v>4</v>
      </c>
      <c r="S1686" s="4" t="s">
        <v>70</v>
      </c>
      <c r="T1686" s="4" t="s">
        <v>70</v>
      </c>
      <c r="U1686" s="140">
        <v>45352</v>
      </c>
      <c r="V1686" s="4" t="s">
        <v>1884</v>
      </c>
      <c r="W1686" s="4" t="s">
        <v>1954</v>
      </c>
      <c r="X1686" s="146" t="s">
        <v>70</v>
      </c>
      <c r="Y1686" s="140">
        <v>45371</v>
      </c>
      <c r="Z1686" s="4" t="s">
        <v>1885</v>
      </c>
      <c r="AA1686" s="4" t="s">
        <v>1886</v>
      </c>
      <c r="AB1686" s="141">
        <f t="shared" si="164"/>
        <v>10000000</v>
      </c>
      <c r="AC1686" s="142">
        <f t="shared" si="165"/>
        <v>0</v>
      </c>
      <c r="AD1686" s="4"/>
      <c r="AE1686" s="4" t="s">
        <v>2037</v>
      </c>
      <c r="AF1686" s="144" t="s">
        <v>7633</v>
      </c>
      <c r="AG1686" s="145"/>
      <c r="AH1686" s="4"/>
      <c r="AI1686" s="4"/>
      <c r="AJ1686" s="4"/>
      <c r="AK1686" s="4"/>
      <c r="AL1686" t="s">
        <v>2116</v>
      </c>
    </row>
    <row r="1687" spans="2:38">
      <c r="B1687" s="145" t="s">
        <v>5175</v>
      </c>
      <c r="C1687" s="4" t="s">
        <v>441</v>
      </c>
      <c r="D1687" s="4" t="s">
        <v>2135</v>
      </c>
      <c r="E1687" s="4"/>
      <c r="F1687" s="4" t="s">
        <v>1060</v>
      </c>
      <c r="G1687" s="4" t="s">
        <v>9060</v>
      </c>
      <c r="H1687" s="4" t="s">
        <v>1274</v>
      </c>
      <c r="I1687" s="4" t="s">
        <v>1275</v>
      </c>
      <c r="J1687" s="4"/>
      <c r="K1687" s="139">
        <v>15000000</v>
      </c>
      <c r="L1687" s="139">
        <v>15000000</v>
      </c>
      <c r="M1687" s="4">
        <v>9</v>
      </c>
      <c r="N1687" s="4" t="s">
        <v>4715</v>
      </c>
      <c r="O1687" s="4" t="s">
        <v>2657</v>
      </c>
      <c r="P1687" s="186">
        <f t="shared" si="163"/>
        <v>15000000</v>
      </c>
      <c r="Q1687" s="186">
        <f t="shared" ref="Q1687:Q1699" si="168">P1687-K1687</f>
        <v>0</v>
      </c>
      <c r="R1687" s="4" t="s">
        <v>2503</v>
      </c>
      <c r="S1687" s="4" t="s">
        <v>70</v>
      </c>
      <c r="T1687" s="4"/>
      <c r="U1687" s="140">
        <v>45353</v>
      </c>
      <c r="V1687" s="4" t="s">
        <v>1884</v>
      </c>
      <c r="W1687" s="4" t="s">
        <v>1954</v>
      </c>
      <c r="X1687" s="146" t="s">
        <v>70</v>
      </c>
      <c r="Y1687" s="140">
        <v>45371</v>
      </c>
      <c r="Z1687" s="4" t="s">
        <v>1885</v>
      </c>
      <c r="AA1687" s="4" t="s">
        <v>1886</v>
      </c>
      <c r="AB1687" s="141">
        <f t="shared" si="164"/>
        <v>15000000</v>
      </c>
      <c r="AC1687" s="142">
        <f t="shared" si="165"/>
        <v>0</v>
      </c>
      <c r="AD1687" s="4"/>
      <c r="AE1687" s="4" t="s">
        <v>2037</v>
      </c>
      <c r="AF1687" s="144" t="s">
        <v>6355</v>
      </c>
      <c r="AG1687" s="145"/>
      <c r="AH1687" s="4"/>
      <c r="AI1687" s="4"/>
      <c r="AJ1687" s="4"/>
      <c r="AK1687" s="4"/>
      <c r="AL1687" t="s">
        <v>2116</v>
      </c>
    </row>
    <row r="1688" spans="2:38">
      <c r="B1688" s="145" t="s">
        <v>5175</v>
      </c>
      <c r="C1688" s="4" t="s">
        <v>441</v>
      </c>
      <c r="D1688" s="4" t="s">
        <v>3136</v>
      </c>
      <c r="E1688" s="4"/>
      <c r="F1688" s="4" t="s">
        <v>1060</v>
      </c>
      <c r="G1688" s="4" t="s">
        <v>9061</v>
      </c>
      <c r="H1688" s="4" t="s">
        <v>1274</v>
      </c>
      <c r="I1688" s="4" t="s">
        <v>1275</v>
      </c>
      <c r="J1688" s="4"/>
      <c r="K1688" s="139">
        <v>8000000000</v>
      </c>
      <c r="L1688" s="139">
        <v>8000000000</v>
      </c>
      <c r="M1688" s="4">
        <v>4.3</v>
      </c>
      <c r="N1688" s="4" t="s">
        <v>3798</v>
      </c>
      <c r="O1688" s="4" t="s">
        <v>3650</v>
      </c>
      <c r="P1688" s="186">
        <f t="shared" si="163"/>
        <v>8000000000</v>
      </c>
      <c r="Q1688" s="186">
        <f t="shared" si="168"/>
        <v>0</v>
      </c>
      <c r="R1688" s="4" t="s">
        <v>2503</v>
      </c>
      <c r="S1688" s="4" t="s">
        <v>70</v>
      </c>
      <c r="T1688" s="4"/>
      <c r="U1688" s="140">
        <v>45353</v>
      </c>
      <c r="V1688" s="4" t="s">
        <v>1884</v>
      </c>
      <c r="W1688" s="4" t="s">
        <v>1954</v>
      </c>
      <c r="X1688" s="146" t="s">
        <v>70</v>
      </c>
      <c r="Y1688" s="140">
        <v>45371</v>
      </c>
      <c r="Z1688" s="4" t="s">
        <v>1885</v>
      </c>
      <c r="AA1688" s="4" t="s">
        <v>1886</v>
      </c>
      <c r="AB1688" s="141">
        <f t="shared" si="164"/>
        <v>8000000000</v>
      </c>
      <c r="AC1688" s="142">
        <f t="shared" si="165"/>
        <v>0</v>
      </c>
      <c r="AD1688" s="4"/>
      <c r="AE1688" s="4" t="s">
        <v>2037</v>
      </c>
      <c r="AF1688" s="144" t="s">
        <v>6355</v>
      </c>
      <c r="AG1688" s="145"/>
      <c r="AH1688" s="4"/>
      <c r="AI1688" s="4"/>
      <c r="AJ1688" s="4"/>
      <c r="AK1688" s="4"/>
      <c r="AL1688" t="s">
        <v>2116</v>
      </c>
    </row>
    <row r="1689" spans="2:38">
      <c r="B1689" s="145" t="s">
        <v>5175</v>
      </c>
      <c r="C1689" s="4" t="s">
        <v>441</v>
      </c>
      <c r="D1689" s="4" t="s">
        <v>2135</v>
      </c>
      <c r="E1689" s="4"/>
      <c r="F1689" s="4" t="s">
        <v>1060</v>
      </c>
      <c r="G1689" s="4" t="s">
        <v>9062</v>
      </c>
      <c r="H1689" s="4" t="s">
        <v>1274</v>
      </c>
      <c r="I1689" s="4" t="s">
        <v>1275</v>
      </c>
      <c r="J1689" s="4"/>
      <c r="K1689" s="139">
        <v>6695270</v>
      </c>
      <c r="L1689" s="139">
        <v>6695270</v>
      </c>
      <c r="M1689" s="4">
        <v>5.5</v>
      </c>
      <c r="N1689" s="4" t="s">
        <v>3176</v>
      </c>
      <c r="O1689" s="4" t="s">
        <v>3177</v>
      </c>
      <c r="P1689" s="186">
        <f t="shared" si="163"/>
        <v>6695270</v>
      </c>
      <c r="Q1689" s="186">
        <f t="shared" si="168"/>
        <v>0</v>
      </c>
      <c r="R1689" s="4" t="s">
        <v>2503</v>
      </c>
      <c r="S1689" s="4" t="s">
        <v>70</v>
      </c>
      <c r="T1689" s="4"/>
      <c r="U1689" s="140">
        <v>45353</v>
      </c>
      <c r="V1689" s="4" t="s">
        <v>1884</v>
      </c>
      <c r="W1689" s="4" t="s">
        <v>1954</v>
      </c>
      <c r="X1689" s="146" t="s">
        <v>70</v>
      </c>
      <c r="Y1689" s="140">
        <v>45371</v>
      </c>
      <c r="Z1689" s="4" t="s">
        <v>1885</v>
      </c>
      <c r="AA1689" s="4" t="s">
        <v>1886</v>
      </c>
      <c r="AB1689" s="141">
        <f t="shared" si="164"/>
        <v>6695270</v>
      </c>
      <c r="AC1689" s="142">
        <f t="shared" si="165"/>
        <v>0</v>
      </c>
      <c r="AD1689" s="4"/>
      <c r="AE1689" s="4" t="s">
        <v>2037</v>
      </c>
      <c r="AF1689" s="144" t="s">
        <v>6355</v>
      </c>
      <c r="AG1689" s="145"/>
      <c r="AH1689" s="4"/>
      <c r="AI1689" s="4"/>
      <c r="AJ1689" s="4"/>
      <c r="AK1689" s="4"/>
      <c r="AL1689" t="s">
        <v>2116</v>
      </c>
    </row>
    <row r="1690" spans="2:38">
      <c r="B1690" s="145" t="s">
        <v>5175</v>
      </c>
      <c r="C1690" s="4" t="s">
        <v>441</v>
      </c>
      <c r="D1690" s="4" t="s">
        <v>2135</v>
      </c>
      <c r="E1690" s="4"/>
      <c r="F1690" s="4" t="s">
        <v>1060</v>
      </c>
      <c r="G1690" s="4" t="s">
        <v>9063</v>
      </c>
      <c r="H1690" s="4" t="s">
        <v>1274</v>
      </c>
      <c r="I1690" s="4" t="s">
        <v>1275</v>
      </c>
      <c r="J1690" s="4"/>
      <c r="K1690" s="139">
        <v>10000000</v>
      </c>
      <c r="L1690" s="139">
        <v>10000000</v>
      </c>
      <c r="M1690" s="4">
        <v>8</v>
      </c>
      <c r="N1690" s="4" t="s">
        <v>3243</v>
      </c>
      <c r="O1690" s="4" t="s">
        <v>2773</v>
      </c>
      <c r="P1690" s="186">
        <f t="shared" si="163"/>
        <v>10000000</v>
      </c>
      <c r="Q1690" s="186">
        <f t="shared" si="168"/>
        <v>0</v>
      </c>
      <c r="R1690" s="4" t="s">
        <v>2503</v>
      </c>
      <c r="S1690" s="4" t="s">
        <v>70</v>
      </c>
      <c r="T1690" s="4"/>
      <c r="U1690" s="140">
        <v>45353</v>
      </c>
      <c r="V1690" s="4" t="s">
        <v>1884</v>
      </c>
      <c r="W1690" s="4" t="s">
        <v>1954</v>
      </c>
      <c r="X1690" s="146" t="s">
        <v>70</v>
      </c>
      <c r="Y1690" s="140">
        <v>45371</v>
      </c>
      <c r="Z1690" s="4" t="s">
        <v>1885</v>
      </c>
      <c r="AA1690" s="4" t="s">
        <v>1886</v>
      </c>
      <c r="AB1690" s="141">
        <f t="shared" si="164"/>
        <v>10000000</v>
      </c>
      <c r="AC1690" s="142">
        <f t="shared" si="165"/>
        <v>0</v>
      </c>
      <c r="AD1690" s="4"/>
      <c r="AE1690" s="4" t="s">
        <v>2037</v>
      </c>
      <c r="AF1690" s="144" t="s">
        <v>6355</v>
      </c>
      <c r="AG1690" s="145"/>
      <c r="AH1690" s="4"/>
      <c r="AI1690" s="4"/>
      <c r="AJ1690" s="4"/>
      <c r="AK1690" s="4"/>
      <c r="AL1690" t="s">
        <v>2116</v>
      </c>
    </row>
    <row r="1691" spans="2:38">
      <c r="B1691" s="145" t="s">
        <v>5175</v>
      </c>
      <c r="C1691" s="4" t="s">
        <v>441</v>
      </c>
      <c r="D1691" s="4" t="s">
        <v>2135</v>
      </c>
      <c r="E1691" s="4"/>
      <c r="F1691" s="4" t="s">
        <v>1060</v>
      </c>
      <c r="G1691" s="4" t="s">
        <v>9064</v>
      </c>
      <c r="H1691" s="4" t="s">
        <v>1274</v>
      </c>
      <c r="I1691" s="4" t="s">
        <v>1275</v>
      </c>
      <c r="J1691" s="4"/>
      <c r="K1691" s="139">
        <v>5500000000</v>
      </c>
      <c r="L1691" s="139">
        <v>5500000000</v>
      </c>
      <c r="M1691" s="4">
        <v>3.85</v>
      </c>
      <c r="N1691" s="4" t="s">
        <v>2855</v>
      </c>
      <c r="O1691" s="4" t="s">
        <v>2842</v>
      </c>
      <c r="P1691" s="186">
        <f t="shared" si="163"/>
        <v>5500000000</v>
      </c>
      <c r="Q1691" s="186">
        <f t="shared" si="168"/>
        <v>0</v>
      </c>
      <c r="R1691" s="4" t="s">
        <v>2503</v>
      </c>
      <c r="S1691" s="4" t="s">
        <v>70</v>
      </c>
      <c r="T1691" s="4"/>
      <c r="U1691" s="140">
        <v>45353</v>
      </c>
      <c r="V1691" s="4" t="s">
        <v>1884</v>
      </c>
      <c r="W1691" s="4" t="s">
        <v>1954</v>
      </c>
      <c r="X1691" s="146" t="s">
        <v>70</v>
      </c>
      <c r="Y1691" s="140">
        <v>45371</v>
      </c>
      <c r="Z1691" s="4" t="s">
        <v>1885</v>
      </c>
      <c r="AA1691" s="4" t="s">
        <v>1886</v>
      </c>
      <c r="AB1691" s="141">
        <f t="shared" si="164"/>
        <v>5500000000</v>
      </c>
      <c r="AC1691" s="142">
        <f t="shared" si="165"/>
        <v>0</v>
      </c>
      <c r="AD1691" s="4"/>
      <c r="AE1691" s="4" t="s">
        <v>2037</v>
      </c>
      <c r="AF1691" s="144" t="s">
        <v>6355</v>
      </c>
      <c r="AG1691" s="145"/>
      <c r="AH1691" s="4"/>
      <c r="AI1691" s="4"/>
      <c r="AJ1691" s="4"/>
      <c r="AK1691" s="4"/>
      <c r="AL1691" t="s">
        <v>2116</v>
      </c>
    </row>
    <row r="1692" spans="2:38">
      <c r="B1692" s="145" t="s">
        <v>5175</v>
      </c>
      <c r="C1692" s="4" t="s">
        <v>441</v>
      </c>
      <c r="D1692" s="4" t="s">
        <v>2135</v>
      </c>
      <c r="E1692" s="4"/>
      <c r="F1692" s="4" t="s">
        <v>1060</v>
      </c>
      <c r="G1692" s="4" t="s">
        <v>9065</v>
      </c>
      <c r="H1692" s="4" t="s">
        <v>1274</v>
      </c>
      <c r="I1692" s="4" t="s">
        <v>1275</v>
      </c>
      <c r="J1692" s="4"/>
      <c r="K1692" s="139">
        <v>10000000</v>
      </c>
      <c r="L1692" s="139">
        <v>10000000</v>
      </c>
      <c r="M1692" s="4">
        <v>6.2</v>
      </c>
      <c r="N1692" s="4" t="s">
        <v>3017</v>
      </c>
      <c r="O1692" s="4" t="s">
        <v>3494</v>
      </c>
      <c r="P1692" s="186">
        <f t="shared" si="163"/>
        <v>10000000</v>
      </c>
      <c r="Q1692" s="186">
        <f t="shared" si="168"/>
        <v>0</v>
      </c>
      <c r="R1692" s="4" t="s">
        <v>2503</v>
      </c>
      <c r="S1692" s="4" t="s">
        <v>70</v>
      </c>
      <c r="T1692" s="4"/>
      <c r="U1692" s="140">
        <v>45353</v>
      </c>
      <c r="V1692" s="4" t="s">
        <v>1884</v>
      </c>
      <c r="W1692" s="4" t="s">
        <v>1954</v>
      </c>
      <c r="X1692" s="146" t="s">
        <v>70</v>
      </c>
      <c r="Y1692" s="140">
        <v>45371</v>
      </c>
      <c r="Z1692" s="4" t="s">
        <v>1885</v>
      </c>
      <c r="AA1692" s="4" t="s">
        <v>1886</v>
      </c>
      <c r="AB1692" s="141">
        <f t="shared" si="164"/>
        <v>10000000</v>
      </c>
      <c r="AC1692" s="142">
        <f t="shared" si="165"/>
        <v>0</v>
      </c>
      <c r="AD1692" s="4"/>
      <c r="AE1692" s="4" t="s">
        <v>2037</v>
      </c>
      <c r="AF1692" s="144" t="s">
        <v>6355</v>
      </c>
      <c r="AG1692" s="145"/>
      <c r="AH1692" s="4"/>
      <c r="AI1692" s="4"/>
      <c r="AJ1692" s="4"/>
      <c r="AK1692" s="4"/>
      <c r="AL1692" t="s">
        <v>2116</v>
      </c>
    </row>
    <row r="1693" spans="2:38">
      <c r="B1693" s="145" t="s">
        <v>5175</v>
      </c>
      <c r="C1693" s="4" t="s">
        <v>441</v>
      </c>
      <c r="D1693" s="4" t="s">
        <v>2135</v>
      </c>
      <c r="E1693" s="4"/>
      <c r="F1693" s="4" t="s">
        <v>1060</v>
      </c>
      <c r="G1693" s="4" t="s">
        <v>9066</v>
      </c>
      <c r="H1693" s="4" t="s">
        <v>1274</v>
      </c>
      <c r="I1693" s="4" t="s">
        <v>1275</v>
      </c>
      <c r="J1693" s="4"/>
      <c r="K1693" s="139">
        <v>50000000</v>
      </c>
      <c r="L1693" s="139">
        <v>50000000</v>
      </c>
      <c r="M1693" s="4">
        <v>6.65</v>
      </c>
      <c r="N1693" s="4" t="s">
        <v>2630</v>
      </c>
      <c r="O1693" s="4" t="s">
        <v>9055</v>
      </c>
      <c r="P1693" s="186">
        <f t="shared" si="163"/>
        <v>50000000</v>
      </c>
      <c r="Q1693" s="186">
        <f t="shared" si="168"/>
        <v>0</v>
      </c>
      <c r="R1693" s="4" t="s">
        <v>2503</v>
      </c>
      <c r="S1693" s="4" t="s">
        <v>70</v>
      </c>
      <c r="T1693" s="4"/>
      <c r="U1693" s="140">
        <v>45353</v>
      </c>
      <c r="V1693" s="4" t="s">
        <v>1884</v>
      </c>
      <c r="W1693" s="4" t="s">
        <v>1954</v>
      </c>
      <c r="X1693" s="146" t="s">
        <v>70</v>
      </c>
      <c r="Y1693" s="140">
        <v>45371</v>
      </c>
      <c r="Z1693" s="4" t="s">
        <v>1885</v>
      </c>
      <c r="AA1693" s="4" t="s">
        <v>1886</v>
      </c>
      <c r="AB1693" s="141">
        <f t="shared" si="164"/>
        <v>50000000</v>
      </c>
      <c r="AC1693" s="142">
        <f t="shared" si="165"/>
        <v>0</v>
      </c>
      <c r="AD1693" s="4"/>
      <c r="AE1693" s="4" t="s">
        <v>2037</v>
      </c>
      <c r="AF1693" s="144" t="s">
        <v>6355</v>
      </c>
      <c r="AG1693" s="145"/>
      <c r="AH1693" s="4"/>
      <c r="AI1693" s="4"/>
      <c r="AJ1693" s="4"/>
      <c r="AK1693" s="4"/>
      <c r="AL1693" t="s">
        <v>2116</v>
      </c>
    </row>
    <row r="1694" spans="2:38">
      <c r="B1694" s="145" t="s">
        <v>5175</v>
      </c>
      <c r="C1694" s="4" t="s">
        <v>441</v>
      </c>
      <c r="D1694" s="4" t="s">
        <v>2135</v>
      </c>
      <c r="E1694" s="4"/>
      <c r="F1694" s="4" t="s">
        <v>1060</v>
      </c>
      <c r="G1694" s="4" t="s">
        <v>9067</v>
      </c>
      <c r="H1694" s="4" t="s">
        <v>1274</v>
      </c>
      <c r="I1694" s="4" t="s">
        <v>1275</v>
      </c>
      <c r="J1694" s="4"/>
      <c r="K1694" s="139">
        <v>10660000</v>
      </c>
      <c r="L1694" s="139">
        <v>10660000</v>
      </c>
      <c r="M1694" s="4">
        <v>9</v>
      </c>
      <c r="N1694" s="4" t="s">
        <v>4154</v>
      </c>
      <c r="O1694" s="4" t="s">
        <v>2751</v>
      </c>
      <c r="P1694" s="186">
        <f t="shared" si="163"/>
        <v>10660000</v>
      </c>
      <c r="Q1694" s="186">
        <f t="shared" si="168"/>
        <v>0</v>
      </c>
      <c r="R1694" s="4" t="s">
        <v>2503</v>
      </c>
      <c r="S1694" s="4" t="s">
        <v>70</v>
      </c>
      <c r="T1694" s="4"/>
      <c r="U1694" s="140">
        <v>45353</v>
      </c>
      <c r="V1694" s="4" t="s">
        <v>1884</v>
      </c>
      <c r="W1694" s="4" t="s">
        <v>1954</v>
      </c>
      <c r="X1694" s="146" t="s">
        <v>70</v>
      </c>
      <c r="Y1694" s="140">
        <v>45371</v>
      </c>
      <c r="Z1694" s="4" t="s">
        <v>1885</v>
      </c>
      <c r="AA1694" s="4" t="s">
        <v>1886</v>
      </c>
      <c r="AB1694" s="141">
        <f t="shared" si="164"/>
        <v>10660000</v>
      </c>
      <c r="AC1694" s="142">
        <f t="shared" si="165"/>
        <v>0</v>
      </c>
      <c r="AD1694" s="4"/>
      <c r="AE1694" s="4" t="s">
        <v>2037</v>
      </c>
      <c r="AF1694" s="144" t="s">
        <v>6355</v>
      </c>
      <c r="AG1694" s="145"/>
      <c r="AH1694" s="4"/>
      <c r="AI1694" s="4"/>
      <c r="AJ1694" s="4"/>
      <c r="AK1694" s="4"/>
      <c r="AL1694" t="s">
        <v>2116</v>
      </c>
    </row>
    <row r="1695" spans="2:38">
      <c r="B1695" s="145" t="s">
        <v>5175</v>
      </c>
      <c r="C1695" s="4" t="s">
        <v>441</v>
      </c>
      <c r="D1695" s="4" t="s">
        <v>2135</v>
      </c>
      <c r="E1695" s="4"/>
      <c r="F1695" s="4" t="s">
        <v>1060</v>
      </c>
      <c r="G1695" s="4" t="s">
        <v>9068</v>
      </c>
      <c r="H1695" s="4" t="s">
        <v>1274</v>
      </c>
      <c r="I1695" s="4" t="s">
        <v>1275</v>
      </c>
      <c r="J1695" s="4"/>
      <c r="K1695" s="139">
        <v>50000000</v>
      </c>
      <c r="L1695" s="139">
        <v>50000000</v>
      </c>
      <c r="M1695" s="4">
        <v>6.55</v>
      </c>
      <c r="N1695" s="4" t="s">
        <v>3027</v>
      </c>
      <c r="O1695" s="4" t="s">
        <v>3403</v>
      </c>
      <c r="P1695" s="186">
        <f t="shared" si="163"/>
        <v>50000000</v>
      </c>
      <c r="Q1695" s="186">
        <f t="shared" si="168"/>
        <v>0</v>
      </c>
      <c r="R1695" s="4" t="s">
        <v>2503</v>
      </c>
      <c r="S1695" s="4" t="s">
        <v>70</v>
      </c>
      <c r="T1695" s="4"/>
      <c r="U1695" s="140">
        <v>45353</v>
      </c>
      <c r="V1695" s="4" t="s">
        <v>1884</v>
      </c>
      <c r="W1695" s="4" t="s">
        <v>1954</v>
      </c>
      <c r="X1695" s="146" t="s">
        <v>70</v>
      </c>
      <c r="Y1695" s="140">
        <v>45371</v>
      </c>
      <c r="Z1695" s="4" t="s">
        <v>1885</v>
      </c>
      <c r="AA1695" s="4" t="s">
        <v>1886</v>
      </c>
      <c r="AB1695" s="141">
        <f t="shared" si="164"/>
        <v>50000000</v>
      </c>
      <c r="AC1695" s="142">
        <f t="shared" si="165"/>
        <v>0</v>
      </c>
      <c r="AD1695" s="4"/>
      <c r="AE1695" s="4" t="s">
        <v>2037</v>
      </c>
      <c r="AF1695" s="144" t="s">
        <v>6355</v>
      </c>
      <c r="AG1695" s="145"/>
      <c r="AH1695" s="4"/>
      <c r="AI1695" s="4"/>
      <c r="AJ1695" s="4"/>
      <c r="AK1695" s="4"/>
      <c r="AL1695" t="s">
        <v>2116</v>
      </c>
    </row>
    <row r="1696" spans="2:38">
      <c r="B1696" s="145" t="s">
        <v>5175</v>
      </c>
      <c r="C1696" s="4" t="s">
        <v>441</v>
      </c>
      <c r="D1696" s="4" t="s">
        <v>2135</v>
      </c>
      <c r="E1696" s="4"/>
      <c r="F1696" s="4" t="s">
        <v>1060</v>
      </c>
      <c r="G1696" s="4" t="s">
        <v>9069</v>
      </c>
      <c r="H1696" s="4" t="s">
        <v>1274</v>
      </c>
      <c r="I1696" s="4" t="s">
        <v>1275</v>
      </c>
      <c r="J1696" s="4"/>
      <c r="K1696" s="139">
        <v>10663616</v>
      </c>
      <c r="L1696" s="139">
        <v>10663616</v>
      </c>
      <c r="M1696" s="4">
        <v>9</v>
      </c>
      <c r="N1696" s="4" t="s">
        <v>9053</v>
      </c>
      <c r="O1696" s="4" t="s">
        <v>2842</v>
      </c>
      <c r="P1696" s="186">
        <f t="shared" si="163"/>
        <v>10663616</v>
      </c>
      <c r="Q1696" s="186">
        <f t="shared" si="168"/>
        <v>0</v>
      </c>
      <c r="R1696" s="4" t="s">
        <v>2503</v>
      </c>
      <c r="S1696" s="4" t="s">
        <v>70</v>
      </c>
      <c r="T1696" s="4"/>
      <c r="U1696" s="140">
        <v>45353</v>
      </c>
      <c r="V1696" s="4" t="s">
        <v>1884</v>
      </c>
      <c r="W1696" s="4" t="s">
        <v>1954</v>
      </c>
      <c r="X1696" s="146" t="s">
        <v>70</v>
      </c>
      <c r="Y1696" s="140">
        <v>45371</v>
      </c>
      <c r="Z1696" s="4" t="s">
        <v>1885</v>
      </c>
      <c r="AA1696" s="4" t="s">
        <v>1886</v>
      </c>
      <c r="AB1696" s="141">
        <f t="shared" si="164"/>
        <v>10663616</v>
      </c>
      <c r="AC1696" s="142">
        <f t="shared" si="165"/>
        <v>0</v>
      </c>
      <c r="AD1696" s="4"/>
      <c r="AE1696" s="4" t="s">
        <v>2037</v>
      </c>
      <c r="AF1696" s="144" t="s">
        <v>6355</v>
      </c>
      <c r="AG1696" s="145"/>
      <c r="AH1696" s="4"/>
      <c r="AI1696" s="4"/>
      <c r="AJ1696" s="4"/>
      <c r="AK1696" s="4"/>
      <c r="AL1696" t="s">
        <v>2116</v>
      </c>
    </row>
    <row r="1697" spans="1:38">
      <c r="B1697" s="145" t="s">
        <v>5175</v>
      </c>
      <c r="C1697" s="4" t="s">
        <v>441</v>
      </c>
      <c r="D1697" s="4" t="s">
        <v>2135</v>
      </c>
      <c r="E1697" s="4"/>
      <c r="F1697" s="4" t="s">
        <v>1060</v>
      </c>
      <c r="G1697" s="4" t="s">
        <v>9070</v>
      </c>
      <c r="H1697" s="4" t="s">
        <v>1274</v>
      </c>
      <c r="I1697" s="4" t="s">
        <v>1275</v>
      </c>
      <c r="J1697" s="4"/>
      <c r="K1697" s="139">
        <v>200000000</v>
      </c>
      <c r="L1697" s="139">
        <v>200000000</v>
      </c>
      <c r="M1697" s="4">
        <v>8.9</v>
      </c>
      <c r="N1697" s="4" t="s">
        <v>2985</v>
      </c>
      <c r="O1697" s="4" t="s">
        <v>3102</v>
      </c>
      <c r="P1697" s="186">
        <f t="shared" si="163"/>
        <v>200000000</v>
      </c>
      <c r="Q1697" s="186">
        <f t="shared" si="168"/>
        <v>0</v>
      </c>
      <c r="R1697" s="4" t="s">
        <v>2503</v>
      </c>
      <c r="S1697" s="4" t="s">
        <v>70</v>
      </c>
      <c r="T1697" s="4"/>
      <c r="U1697" s="140">
        <v>45353</v>
      </c>
      <c r="V1697" s="4" t="s">
        <v>1884</v>
      </c>
      <c r="W1697" s="4" t="s">
        <v>1954</v>
      </c>
      <c r="X1697" s="146" t="s">
        <v>70</v>
      </c>
      <c r="Y1697" s="140">
        <v>45371</v>
      </c>
      <c r="Z1697" s="4" t="s">
        <v>1885</v>
      </c>
      <c r="AA1697" s="4" t="s">
        <v>1886</v>
      </c>
      <c r="AB1697" s="141">
        <f t="shared" si="164"/>
        <v>200000000</v>
      </c>
      <c r="AC1697" s="142">
        <f t="shared" si="165"/>
        <v>0</v>
      </c>
      <c r="AD1697" s="4"/>
      <c r="AE1697" s="4" t="s">
        <v>2037</v>
      </c>
      <c r="AF1697" s="144" t="s">
        <v>6355</v>
      </c>
      <c r="AG1697" s="145"/>
      <c r="AH1697" s="4"/>
      <c r="AI1697" s="4"/>
      <c r="AJ1697" s="4"/>
      <c r="AK1697" s="4"/>
      <c r="AL1697" t="s">
        <v>2116</v>
      </c>
    </row>
    <row r="1698" spans="1:38">
      <c r="B1698" s="145" t="s">
        <v>5175</v>
      </c>
      <c r="C1698" s="4" t="s">
        <v>441</v>
      </c>
      <c r="D1698" s="4" t="s">
        <v>2135</v>
      </c>
      <c r="E1698" s="4"/>
      <c r="F1698" s="4" t="s">
        <v>1060</v>
      </c>
      <c r="G1698" s="4" t="s">
        <v>9071</v>
      </c>
      <c r="H1698" s="4" t="s">
        <v>1274</v>
      </c>
      <c r="I1698" s="4" t="s">
        <v>1275</v>
      </c>
      <c r="J1698" s="4"/>
      <c r="K1698" s="139">
        <v>10663616</v>
      </c>
      <c r="L1698" s="139">
        <v>10663616</v>
      </c>
      <c r="M1698" s="4">
        <v>9</v>
      </c>
      <c r="N1698" s="4" t="s">
        <v>9053</v>
      </c>
      <c r="O1698" s="4" t="s">
        <v>2842</v>
      </c>
      <c r="P1698" s="186">
        <f t="shared" si="163"/>
        <v>10663616</v>
      </c>
      <c r="Q1698" s="186">
        <f t="shared" si="168"/>
        <v>0</v>
      </c>
      <c r="R1698" s="4" t="s">
        <v>2503</v>
      </c>
      <c r="S1698" s="4" t="s">
        <v>70</v>
      </c>
      <c r="T1698" s="4"/>
      <c r="U1698" s="140">
        <v>45353</v>
      </c>
      <c r="V1698" s="4" t="s">
        <v>1884</v>
      </c>
      <c r="W1698" s="4" t="s">
        <v>1954</v>
      </c>
      <c r="X1698" s="146" t="s">
        <v>70</v>
      </c>
      <c r="Y1698" s="140">
        <v>45371</v>
      </c>
      <c r="Z1698" s="4" t="s">
        <v>1885</v>
      </c>
      <c r="AA1698" s="4" t="s">
        <v>1886</v>
      </c>
      <c r="AB1698" s="141">
        <f t="shared" si="164"/>
        <v>10663616</v>
      </c>
      <c r="AC1698" s="142">
        <f t="shared" si="165"/>
        <v>0</v>
      </c>
      <c r="AD1698" s="4"/>
      <c r="AE1698" s="4" t="s">
        <v>2037</v>
      </c>
      <c r="AF1698" s="144" t="s">
        <v>6355</v>
      </c>
      <c r="AG1698" s="145"/>
      <c r="AH1698" s="4"/>
      <c r="AI1698" s="4"/>
      <c r="AJ1698" s="4"/>
      <c r="AK1698" s="4"/>
      <c r="AL1698" t="s">
        <v>2116</v>
      </c>
    </row>
    <row r="1699" spans="1:38">
      <c r="A1699" t="s">
        <v>8262</v>
      </c>
      <c r="B1699" s="145" t="s">
        <v>5175</v>
      </c>
      <c r="C1699" s="4" t="s">
        <v>441</v>
      </c>
      <c r="D1699" s="4" t="s">
        <v>2135</v>
      </c>
      <c r="E1699" s="4"/>
      <c r="F1699" s="4" t="s">
        <v>1060</v>
      </c>
      <c r="G1699" s="4" t="s">
        <v>9072</v>
      </c>
      <c r="H1699" s="4" t="s">
        <v>1215</v>
      </c>
      <c r="I1699" s="4" t="s">
        <v>1216</v>
      </c>
      <c r="J1699" s="4"/>
      <c r="K1699" s="139">
        <v>1100000000</v>
      </c>
      <c r="L1699" s="139">
        <v>1100000000</v>
      </c>
      <c r="M1699" s="4">
        <v>7.5</v>
      </c>
      <c r="N1699" s="4" t="s">
        <v>4121</v>
      </c>
      <c r="O1699" s="4" t="s">
        <v>2989</v>
      </c>
      <c r="P1699" s="186">
        <f t="shared" si="163"/>
        <v>1100000000</v>
      </c>
      <c r="Q1699" s="186">
        <f t="shared" si="168"/>
        <v>0</v>
      </c>
      <c r="R1699" s="4" t="s">
        <v>2503</v>
      </c>
      <c r="S1699" s="4" t="s">
        <v>70</v>
      </c>
      <c r="T1699" s="4"/>
      <c r="U1699" s="140">
        <v>45353</v>
      </c>
      <c r="V1699" s="4" t="s">
        <v>1884</v>
      </c>
      <c r="W1699" s="4" t="s">
        <v>1954</v>
      </c>
      <c r="X1699" s="146" t="s">
        <v>70</v>
      </c>
      <c r="Y1699" s="140">
        <v>45363</v>
      </c>
      <c r="Z1699" s="4" t="s">
        <v>1885</v>
      </c>
      <c r="AA1699" s="4" t="s">
        <v>1886</v>
      </c>
      <c r="AB1699" s="141">
        <f t="shared" si="164"/>
        <v>1100000000</v>
      </c>
      <c r="AC1699" s="142">
        <f t="shared" si="165"/>
        <v>0</v>
      </c>
      <c r="AD1699" s="4"/>
      <c r="AE1699" s="4" t="s">
        <v>2037</v>
      </c>
      <c r="AF1699" s="252" t="s">
        <v>8265</v>
      </c>
      <c r="AG1699" s="145"/>
      <c r="AH1699" s="4"/>
      <c r="AI1699" s="4"/>
      <c r="AJ1699" s="4"/>
      <c r="AK1699" s="4"/>
    </row>
    <row r="1700" spans="1:38">
      <c r="B1700" s="145" t="s">
        <v>5175</v>
      </c>
      <c r="C1700" s="4" t="s">
        <v>441</v>
      </c>
      <c r="D1700" s="4" t="s">
        <v>2498</v>
      </c>
      <c r="E1700" s="4"/>
      <c r="F1700" s="4" t="s">
        <v>1060</v>
      </c>
      <c r="G1700" s="4" t="s">
        <v>9073</v>
      </c>
      <c r="H1700" s="4" t="s">
        <v>1245</v>
      </c>
      <c r="I1700" s="4" t="s">
        <v>1246</v>
      </c>
      <c r="J1700" s="4"/>
      <c r="K1700" s="139">
        <v>12780870739</v>
      </c>
      <c r="L1700" s="139">
        <v>12780870739</v>
      </c>
      <c r="M1700" s="4">
        <v>4.75</v>
      </c>
      <c r="N1700" s="4" t="s">
        <v>4870</v>
      </c>
      <c r="O1700" s="4" t="s">
        <v>4492</v>
      </c>
      <c r="P1700" s="186">
        <f t="shared" si="163"/>
        <v>12780870739</v>
      </c>
      <c r="Q1700" s="186">
        <f>P1700-K1700</f>
        <v>0</v>
      </c>
      <c r="R1700" s="4">
        <v>213</v>
      </c>
      <c r="S1700" s="174" t="s">
        <v>70</v>
      </c>
      <c r="T1700" s="4" t="s">
        <v>70</v>
      </c>
      <c r="U1700" s="140">
        <v>45348</v>
      </c>
      <c r="V1700" s="4" t="s">
        <v>1887</v>
      </c>
      <c r="W1700" s="4" t="s">
        <v>1954</v>
      </c>
      <c r="X1700" s="146" t="s">
        <v>70</v>
      </c>
      <c r="Y1700" s="140">
        <v>45371</v>
      </c>
      <c r="Z1700" s="4" t="s">
        <v>1885</v>
      </c>
      <c r="AA1700" s="4" t="s">
        <v>1886</v>
      </c>
      <c r="AB1700" s="141">
        <f t="shared" si="164"/>
        <v>12780870739</v>
      </c>
      <c r="AC1700" s="142">
        <f t="shared" si="165"/>
        <v>0</v>
      </c>
      <c r="AD1700" s="4"/>
      <c r="AE1700" s="4" t="s">
        <v>2037</v>
      </c>
      <c r="AF1700" s="144" t="s">
        <v>6434</v>
      </c>
      <c r="AG1700" s="145"/>
      <c r="AH1700" s="4"/>
      <c r="AI1700" s="4"/>
      <c r="AJ1700" s="4"/>
      <c r="AK1700" s="4"/>
      <c r="AL1700" t="s">
        <v>2116</v>
      </c>
    </row>
    <row r="1701" spans="1:38">
      <c r="B1701" s="145" t="s">
        <v>5175</v>
      </c>
      <c r="C1701" s="4" t="s">
        <v>441</v>
      </c>
      <c r="D1701" s="4" t="s">
        <v>2135</v>
      </c>
      <c r="E1701" s="4"/>
      <c r="F1701" s="4" t="s">
        <v>1060</v>
      </c>
      <c r="G1701" s="4" t="s">
        <v>9074</v>
      </c>
      <c r="H1701" s="4" t="s">
        <v>1274</v>
      </c>
      <c r="I1701" s="4" t="s">
        <v>1275</v>
      </c>
      <c r="J1701" s="4"/>
      <c r="K1701" s="139">
        <v>50000000</v>
      </c>
      <c r="L1701" s="139">
        <v>50000000</v>
      </c>
      <c r="M1701" s="4">
        <v>6.2</v>
      </c>
      <c r="N1701" s="4" t="s">
        <v>2531</v>
      </c>
      <c r="O1701" s="4" t="s">
        <v>3076</v>
      </c>
      <c r="P1701" s="186">
        <f t="shared" si="163"/>
        <v>50000000</v>
      </c>
      <c r="Q1701" s="186">
        <f t="shared" ref="Q1701:Q1704" si="169">P1701-K1701</f>
        <v>0</v>
      </c>
      <c r="R1701" s="4" t="s">
        <v>2503</v>
      </c>
      <c r="S1701" s="4" t="s">
        <v>70</v>
      </c>
      <c r="T1701" s="4"/>
      <c r="U1701" s="140">
        <v>45353</v>
      </c>
      <c r="V1701" s="4" t="s">
        <v>1884</v>
      </c>
      <c r="W1701" s="4" t="s">
        <v>1954</v>
      </c>
      <c r="X1701" s="146" t="s">
        <v>70</v>
      </c>
      <c r="Y1701" s="140">
        <v>45371</v>
      </c>
      <c r="Z1701" s="4" t="s">
        <v>1885</v>
      </c>
      <c r="AA1701" s="4" t="s">
        <v>1886</v>
      </c>
      <c r="AB1701" s="141">
        <f t="shared" si="164"/>
        <v>50000000</v>
      </c>
      <c r="AC1701" s="142">
        <f t="shared" si="165"/>
        <v>0</v>
      </c>
      <c r="AD1701" s="4"/>
      <c r="AE1701" s="4" t="s">
        <v>2037</v>
      </c>
      <c r="AF1701" s="144" t="s">
        <v>6355</v>
      </c>
      <c r="AG1701" s="145"/>
      <c r="AH1701" s="4"/>
      <c r="AI1701" s="4"/>
      <c r="AJ1701" s="4"/>
      <c r="AK1701" s="4"/>
      <c r="AL1701" t="s">
        <v>2116</v>
      </c>
    </row>
    <row r="1702" spans="1:38">
      <c r="B1702" s="145" t="s">
        <v>5175</v>
      </c>
      <c r="C1702" s="4" t="s">
        <v>441</v>
      </c>
      <c r="D1702" s="4" t="s">
        <v>2135</v>
      </c>
      <c r="E1702" s="4"/>
      <c r="F1702" s="4" t="s">
        <v>1060</v>
      </c>
      <c r="G1702" s="4" t="s">
        <v>9075</v>
      </c>
      <c r="H1702" s="4" t="s">
        <v>1274</v>
      </c>
      <c r="I1702" s="4" t="s">
        <v>1275</v>
      </c>
      <c r="J1702" s="4"/>
      <c r="K1702" s="139">
        <v>10000000</v>
      </c>
      <c r="L1702" s="139">
        <v>10000000</v>
      </c>
      <c r="M1702" s="4">
        <v>8</v>
      </c>
      <c r="N1702" s="4" t="s">
        <v>3243</v>
      </c>
      <c r="O1702" s="4" t="s">
        <v>2773</v>
      </c>
      <c r="P1702" s="186">
        <f t="shared" si="163"/>
        <v>10000000</v>
      </c>
      <c r="Q1702" s="186">
        <f t="shared" si="169"/>
        <v>0</v>
      </c>
      <c r="R1702" s="4" t="s">
        <v>2503</v>
      </c>
      <c r="S1702" s="4" t="s">
        <v>70</v>
      </c>
      <c r="T1702" s="4"/>
      <c r="U1702" s="140">
        <v>45353</v>
      </c>
      <c r="V1702" s="4" t="s">
        <v>1884</v>
      </c>
      <c r="W1702" s="4" t="s">
        <v>1954</v>
      </c>
      <c r="X1702" s="146" t="s">
        <v>70</v>
      </c>
      <c r="Y1702" s="140">
        <v>45371</v>
      </c>
      <c r="Z1702" s="4" t="s">
        <v>1885</v>
      </c>
      <c r="AA1702" s="4" t="s">
        <v>1886</v>
      </c>
      <c r="AB1702" s="141">
        <f t="shared" si="164"/>
        <v>10000000</v>
      </c>
      <c r="AC1702" s="142">
        <f t="shared" si="165"/>
        <v>0</v>
      </c>
      <c r="AD1702" s="4"/>
      <c r="AE1702" s="4" t="s">
        <v>2037</v>
      </c>
      <c r="AF1702" s="144" t="s">
        <v>6355</v>
      </c>
      <c r="AG1702" s="145"/>
      <c r="AH1702" s="4"/>
      <c r="AI1702" s="4"/>
      <c r="AJ1702" s="4"/>
      <c r="AK1702" s="4"/>
      <c r="AL1702" t="s">
        <v>2116</v>
      </c>
    </row>
    <row r="1703" spans="1:38">
      <c r="B1703" s="145" t="s">
        <v>5175</v>
      </c>
      <c r="C1703" s="4" t="s">
        <v>441</v>
      </c>
      <c r="D1703" s="4" t="s">
        <v>2135</v>
      </c>
      <c r="E1703" s="4"/>
      <c r="F1703" s="4" t="s">
        <v>1060</v>
      </c>
      <c r="G1703" s="4" t="s">
        <v>9076</v>
      </c>
      <c r="H1703" s="4" t="s">
        <v>1274</v>
      </c>
      <c r="I1703" s="4" t="s">
        <v>1275</v>
      </c>
      <c r="J1703" s="4"/>
      <c r="K1703" s="139">
        <v>252972493</v>
      </c>
      <c r="L1703" s="139">
        <v>252972493</v>
      </c>
      <c r="M1703" s="4">
        <v>7.05</v>
      </c>
      <c r="N1703" s="4" t="s">
        <v>3331</v>
      </c>
      <c r="O1703" s="4" t="s">
        <v>2842</v>
      </c>
      <c r="P1703" s="186">
        <f t="shared" si="163"/>
        <v>252972493</v>
      </c>
      <c r="Q1703" s="186">
        <f t="shared" si="169"/>
        <v>0</v>
      </c>
      <c r="R1703" s="4" t="s">
        <v>2503</v>
      </c>
      <c r="S1703" s="4" t="s">
        <v>70</v>
      </c>
      <c r="T1703" s="4"/>
      <c r="U1703" s="140">
        <v>45353</v>
      </c>
      <c r="V1703" s="4" t="s">
        <v>1884</v>
      </c>
      <c r="W1703" s="4" t="s">
        <v>1954</v>
      </c>
      <c r="X1703" s="146" t="s">
        <v>70</v>
      </c>
      <c r="Y1703" s="140">
        <v>45371</v>
      </c>
      <c r="Z1703" s="4" t="s">
        <v>1885</v>
      </c>
      <c r="AA1703" s="4" t="s">
        <v>1886</v>
      </c>
      <c r="AB1703" s="141">
        <f t="shared" si="164"/>
        <v>252972493</v>
      </c>
      <c r="AC1703" s="142">
        <f t="shared" si="165"/>
        <v>0</v>
      </c>
      <c r="AD1703" s="4"/>
      <c r="AE1703" s="4" t="s">
        <v>2037</v>
      </c>
      <c r="AF1703" s="144" t="s">
        <v>6355</v>
      </c>
      <c r="AG1703" s="145"/>
      <c r="AH1703" s="4"/>
      <c r="AI1703" s="4"/>
      <c r="AJ1703" s="4"/>
      <c r="AK1703" s="4"/>
      <c r="AL1703" t="s">
        <v>2116</v>
      </c>
    </row>
    <row r="1704" spans="1:38">
      <c r="B1704" s="145" t="s">
        <v>5175</v>
      </c>
      <c r="C1704" s="4" t="s">
        <v>441</v>
      </c>
      <c r="D1704" s="4" t="s">
        <v>2135</v>
      </c>
      <c r="E1704" s="4"/>
      <c r="F1704" s="4" t="s">
        <v>1060</v>
      </c>
      <c r="G1704" s="4" t="s">
        <v>9077</v>
      </c>
      <c r="H1704" s="4" t="s">
        <v>1274</v>
      </c>
      <c r="I1704" s="4" t="s">
        <v>1275</v>
      </c>
      <c r="J1704" s="4"/>
      <c r="K1704" s="139">
        <v>20000000</v>
      </c>
      <c r="L1704" s="139">
        <v>20000000</v>
      </c>
      <c r="M1704" s="4">
        <v>6.55</v>
      </c>
      <c r="N1704" s="4" t="s">
        <v>3224</v>
      </c>
      <c r="O1704" s="4" t="s">
        <v>3346</v>
      </c>
      <c r="P1704" s="186">
        <f t="shared" si="163"/>
        <v>20000000</v>
      </c>
      <c r="Q1704" s="186">
        <f t="shared" si="169"/>
        <v>0</v>
      </c>
      <c r="R1704" s="4" t="s">
        <v>2503</v>
      </c>
      <c r="S1704" s="4" t="s">
        <v>70</v>
      </c>
      <c r="T1704" s="4"/>
      <c r="U1704" s="140">
        <v>45353</v>
      </c>
      <c r="V1704" s="4" t="s">
        <v>1884</v>
      </c>
      <c r="W1704" s="4" t="s">
        <v>1954</v>
      </c>
      <c r="X1704" s="146" t="s">
        <v>70</v>
      </c>
      <c r="Y1704" s="140">
        <v>45371</v>
      </c>
      <c r="Z1704" s="4" t="s">
        <v>1885</v>
      </c>
      <c r="AA1704" s="4" t="s">
        <v>1886</v>
      </c>
      <c r="AB1704" s="141">
        <f t="shared" si="164"/>
        <v>20000000</v>
      </c>
      <c r="AC1704" s="142">
        <f t="shared" si="165"/>
        <v>0</v>
      </c>
      <c r="AD1704" s="4"/>
      <c r="AE1704" s="4" t="s">
        <v>2037</v>
      </c>
      <c r="AF1704" s="144" t="s">
        <v>6355</v>
      </c>
      <c r="AG1704" s="145"/>
      <c r="AH1704" s="4"/>
      <c r="AI1704" s="4"/>
      <c r="AJ1704" s="4"/>
      <c r="AK1704" s="4"/>
      <c r="AL1704" t="s">
        <v>2116</v>
      </c>
    </row>
    <row r="1705" spans="1:38">
      <c r="B1705" s="145" t="s">
        <v>5175</v>
      </c>
      <c r="C1705" s="4" t="s">
        <v>441</v>
      </c>
      <c r="D1705" s="4" t="s">
        <v>2898</v>
      </c>
      <c r="E1705" s="4"/>
      <c r="F1705" s="4" t="s">
        <v>1060</v>
      </c>
      <c r="G1705" s="4" t="s">
        <v>9078</v>
      </c>
      <c r="H1705" s="4" t="s">
        <v>1212</v>
      </c>
      <c r="I1705" s="4" t="s">
        <v>1213</v>
      </c>
      <c r="J1705" s="4"/>
      <c r="K1705" s="139">
        <v>2000000</v>
      </c>
      <c r="L1705" s="139">
        <v>2000000</v>
      </c>
      <c r="M1705" s="4">
        <v>5.55</v>
      </c>
      <c r="N1705" s="4" t="s">
        <v>2454</v>
      </c>
      <c r="O1705" s="4" t="s">
        <v>9079</v>
      </c>
      <c r="P1705" s="186">
        <f t="shared" si="163"/>
        <v>2000000</v>
      </c>
      <c r="Q1705" s="186">
        <f>L1705-P1705</f>
        <v>0</v>
      </c>
      <c r="R1705" s="4">
        <v>4</v>
      </c>
      <c r="S1705" s="4" t="s">
        <v>70</v>
      </c>
      <c r="T1705" s="4" t="s">
        <v>70</v>
      </c>
      <c r="U1705" s="140">
        <v>45352</v>
      </c>
      <c r="V1705" s="4" t="s">
        <v>1884</v>
      </c>
      <c r="W1705" s="4" t="s">
        <v>1954</v>
      </c>
      <c r="X1705" s="146" t="s">
        <v>70</v>
      </c>
      <c r="Y1705" s="140">
        <v>45371</v>
      </c>
      <c r="Z1705" s="4" t="s">
        <v>1885</v>
      </c>
      <c r="AA1705" s="4" t="s">
        <v>1886</v>
      </c>
      <c r="AB1705" s="141">
        <f t="shared" si="164"/>
        <v>2000000</v>
      </c>
      <c r="AC1705" s="142">
        <f t="shared" si="165"/>
        <v>0</v>
      </c>
      <c r="AD1705" s="4"/>
      <c r="AE1705" s="4" t="s">
        <v>2037</v>
      </c>
      <c r="AF1705" s="144" t="s">
        <v>7633</v>
      </c>
      <c r="AG1705" s="145"/>
      <c r="AH1705" s="4"/>
      <c r="AI1705" s="4"/>
      <c r="AJ1705" s="4"/>
      <c r="AK1705" s="4"/>
      <c r="AL1705" t="s">
        <v>2116</v>
      </c>
    </row>
    <row r="1706" spans="1:38">
      <c r="B1706" s="145" t="s">
        <v>5175</v>
      </c>
      <c r="C1706" s="4" t="s">
        <v>441</v>
      </c>
      <c r="D1706" s="4" t="s">
        <v>3136</v>
      </c>
      <c r="E1706" s="4"/>
      <c r="F1706" s="4" t="s">
        <v>1060</v>
      </c>
      <c r="G1706" s="4" t="s">
        <v>9080</v>
      </c>
      <c r="H1706" s="4" t="s">
        <v>1274</v>
      </c>
      <c r="I1706" s="4" t="s">
        <v>1275</v>
      </c>
      <c r="J1706" s="4"/>
      <c r="K1706" s="139">
        <v>6000000000</v>
      </c>
      <c r="L1706" s="139">
        <v>6000000000</v>
      </c>
      <c r="M1706" s="4">
        <v>4.3</v>
      </c>
      <c r="N1706" s="4" t="s">
        <v>2501</v>
      </c>
      <c r="O1706" s="4" t="s">
        <v>2897</v>
      </c>
      <c r="P1706" s="186">
        <f t="shared" si="163"/>
        <v>6000000000</v>
      </c>
      <c r="Q1706" s="186">
        <f t="shared" ref="Q1706:Q1709" si="170">P1706-K1706</f>
        <v>0</v>
      </c>
      <c r="R1706" s="4" t="s">
        <v>2503</v>
      </c>
      <c r="S1706" s="4" t="s">
        <v>70</v>
      </c>
      <c r="T1706" s="4"/>
      <c r="U1706" s="140">
        <v>45353</v>
      </c>
      <c r="V1706" s="4" t="s">
        <v>1884</v>
      </c>
      <c r="W1706" s="4" t="s">
        <v>1954</v>
      </c>
      <c r="X1706" s="146" t="s">
        <v>70</v>
      </c>
      <c r="Y1706" s="140">
        <v>45371</v>
      </c>
      <c r="Z1706" s="4" t="s">
        <v>1885</v>
      </c>
      <c r="AA1706" s="4" t="s">
        <v>1886</v>
      </c>
      <c r="AB1706" s="141">
        <f t="shared" si="164"/>
        <v>6000000000</v>
      </c>
      <c r="AC1706" s="142">
        <f t="shared" si="165"/>
        <v>0</v>
      </c>
      <c r="AD1706" s="4"/>
      <c r="AE1706" s="4" t="s">
        <v>2037</v>
      </c>
      <c r="AF1706" s="144" t="s">
        <v>6355</v>
      </c>
      <c r="AG1706" s="145"/>
      <c r="AH1706" s="4"/>
      <c r="AI1706" s="4"/>
      <c r="AJ1706" s="4"/>
      <c r="AK1706" s="4"/>
      <c r="AL1706" t="s">
        <v>2116</v>
      </c>
    </row>
    <row r="1707" spans="1:38">
      <c r="B1707" s="145" t="s">
        <v>5175</v>
      </c>
      <c r="C1707" s="4" t="s">
        <v>441</v>
      </c>
      <c r="D1707" s="4" t="s">
        <v>2135</v>
      </c>
      <c r="E1707" s="4"/>
      <c r="F1707" s="4" t="s">
        <v>1060</v>
      </c>
      <c r="G1707" s="4" t="s">
        <v>9081</v>
      </c>
      <c r="H1707" s="4" t="s">
        <v>1274</v>
      </c>
      <c r="I1707" s="4" t="s">
        <v>1275</v>
      </c>
      <c r="J1707" s="4"/>
      <c r="K1707" s="139">
        <v>5000000</v>
      </c>
      <c r="L1707" s="139">
        <v>5000000</v>
      </c>
      <c r="M1707" s="4">
        <v>4.75</v>
      </c>
      <c r="N1707" s="4" t="s">
        <v>2572</v>
      </c>
      <c r="O1707" s="4" t="s">
        <v>3158</v>
      </c>
      <c r="P1707" s="186">
        <f t="shared" si="163"/>
        <v>5000000</v>
      </c>
      <c r="Q1707" s="186">
        <f t="shared" si="170"/>
        <v>0</v>
      </c>
      <c r="R1707" s="4" t="s">
        <v>2503</v>
      </c>
      <c r="S1707" s="4" t="s">
        <v>70</v>
      </c>
      <c r="T1707" s="4"/>
      <c r="U1707" s="140">
        <v>45353</v>
      </c>
      <c r="V1707" s="4" t="s">
        <v>1884</v>
      </c>
      <c r="W1707" s="4" t="s">
        <v>1954</v>
      </c>
      <c r="X1707" s="146" t="s">
        <v>70</v>
      </c>
      <c r="Y1707" s="140">
        <v>45371</v>
      </c>
      <c r="Z1707" s="4" t="s">
        <v>1885</v>
      </c>
      <c r="AA1707" s="4" t="s">
        <v>1886</v>
      </c>
      <c r="AB1707" s="141">
        <f t="shared" si="164"/>
        <v>5000000</v>
      </c>
      <c r="AC1707" s="142">
        <f t="shared" si="165"/>
        <v>0</v>
      </c>
      <c r="AD1707" s="4"/>
      <c r="AE1707" s="4" t="s">
        <v>2037</v>
      </c>
      <c r="AF1707" s="144" t="s">
        <v>6355</v>
      </c>
      <c r="AG1707" s="145"/>
      <c r="AH1707" s="4"/>
      <c r="AI1707" s="4"/>
      <c r="AJ1707" s="4"/>
      <c r="AK1707" s="4"/>
      <c r="AL1707" t="s">
        <v>2116</v>
      </c>
    </row>
    <row r="1708" spans="1:38">
      <c r="B1708" s="145" t="s">
        <v>5175</v>
      </c>
      <c r="C1708" s="4" t="s">
        <v>441</v>
      </c>
      <c r="D1708" s="4" t="s">
        <v>2135</v>
      </c>
      <c r="E1708" s="4"/>
      <c r="F1708" s="4" t="s">
        <v>1060</v>
      </c>
      <c r="G1708" s="4" t="s">
        <v>9082</v>
      </c>
      <c r="H1708" s="4" t="s">
        <v>1274</v>
      </c>
      <c r="I1708" s="4" t="s">
        <v>1275</v>
      </c>
      <c r="J1708" s="4"/>
      <c r="K1708" s="139">
        <v>5671178</v>
      </c>
      <c r="L1708" s="139">
        <v>5671178</v>
      </c>
      <c r="M1708" s="4">
        <v>9</v>
      </c>
      <c r="N1708" s="4" t="s">
        <v>9045</v>
      </c>
      <c r="O1708" s="4" t="s">
        <v>2657</v>
      </c>
      <c r="P1708" s="186">
        <f t="shared" si="163"/>
        <v>5671178</v>
      </c>
      <c r="Q1708" s="186">
        <f t="shared" si="170"/>
        <v>0</v>
      </c>
      <c r="R1708" s="4" t="s">
        <v>2503</v>
      </c>
      <c r="S1708" s="4" t="s">
        <v>70</v>
      </c>
      <c r="T1708" s="4"/>
      <c r="U1708" s="140">
        <v>45353</v>
      </c>
      <c r="V1708" s="4" t="s">
        <v>1884</v>
      </c>
      <c r="W1708" s="4" t="s">
        <v>1954</v>
      </c>
      <c r="X1708" s="146" t="s">
        <v>70</v>
      </c>
      <c r="Y1708" s="140">
        <v>45371</v>
      </c>
      <c r="Z1708" s="4" t="s">
        <v>1885</v>
      </c>
      <c r="AA1708" s="4" t="s">
        <v>1886</v>
      </c>
      <c r="AB1708" s="141">
        <f t="shared" si="164"/>
        <v>5671178</v>
      </c>
      <c r="AC1708" s="142">
        <f t="shared" si="165"/>
        <v>0</v>
      </c>
      <c r="AD1708" s="4"/>
      <c r="AE1708" s="4" t="s">
        <v>2037</v>
      </c>
      <c r="AF1708" s="144" t="s">
        <v>6355</v>
      </c>
      <c r="AG1708" s="145"/>
      <c r="AH1708" s="4"/>
      <c r="AI1708" s="4"/>
      <c r="AJ1708" s="4"/>
      <c r="AK1708" s="4"/>
      <c r="AL1708" t="s">
        <v>2116</v>
      </c>
    </row>
    <row r="1709" spans="1:38">
      <c r="B1709" s="145" t="s">
        <v>5175</v>
      </c>
      <c r="C1709" s="4" t="s">
        <v>441</v>
      </c>
      <c r="D1709" s="4" t="s">
        <v>2135</v>
      </c>
      <c r="E1709" s="4"/>
      <c r="F1709" s="4" t="s">
        <v>1060</v>
      </c>
      <c r="G1709" s="4" t="s">
        <v>9083</v>
      </c>
      <c r="H1709" s="4" t="s">
        <v>1274</v>
      </c>
      <c r="I1709" s="4" t="s">
        <v>1275</v>
      </c>
      <c r="J1709" s="4"/>
      <c r="K1709" s="139">
        <v>21880000</v>
      </c>
      <c r="L1709" s="139">
        <v>21880000</v>
      </c>
      <c r="M1709" s="4">
        <v>5.5</v>
      </c>
      <c r="N1709" s="4" t="s">
        <v>4805</v>
      </c>
      <c r="O1709" s="4" t="s">
        <v>4421</v>
      </c>
      <c r="P1709" s="186">
        <f t="shared" si="163"/>
        <v>21880000</v>
      </c>
      <c r="Q1709" s="186">
        <f t="shared" si="170"/>
        <v>0</v>
      </c>
      <c r="R1709" s="4" t="s">
        <v>2503</v>
      </c>
      <c r="S1709" s="4" t="s">
        <v>70</v>
      </c>
      <c r="T1709" s="4"/>
      <c r="U1709" s="140">
        <v>45353</v>
      </c>
      <c r="V1709" s="4" t="s">
        <v>1884</v>
      </c>
      <c r="W1709" s="4" t="s">
        <v>1954</v>
      </c>
      <c r="X1709" s="146" t="s">
        <v>70</v>
      </c>
      <c r="Y1709" s="140">
        <v>45371</v>
      </c>
      <c r="Z1709" s="4" t="s">
        <v>1885</v>
      </c>
      <c r="AA1709" s="4" t="s">
        <v>1886</v>
      </c>
      <c r="AB1709" s="141">
        <f t="shared" si="164"/>
        <v>21880000</v>
      </c>
      <c r="AC1709" s="142">
        <f t="shared" si="165"/>
        <v>0</v>
      </c>
      <c r="AD1709" s="4"/>
      <c r="AE1709" s="4" t="s">
        <v>2037</v>
      </c>
      <c r="AF1709" s="144" t="s">
        <v>6355</v>
      </c>
      <c r="AG1709" s="145"/>
      <c r="AH1709" s="4"/>
      <c r="AI1709" s="4"/>
      <c r="AJ1709" s="4"/>
      <c r="AK1709" s="4"/>
      <c r="AL1709" t="s">
        <v>2116</v>
      </c>
    </row>
    <row r="1710" spans="1:38">
      <c r="B1710" s="145" t="s">
        <v>5175</v>
      </c>
      <c r="C1710" s="4" t="s">
        <v>441</v>
      </c>
      <c r="D1710" s="4" t="s">
        <v>2898</v>
      </c>
      <c r="E1710" s="4"/>
      <c r="F1710" s="4" t="s">
        <v>1060</v>
      </c>
      <c r="G1710" s="4" t="s">
        <v>9084</v>
      </c>
      <c r="H1710" s="4" t="s">
        <v>1212</v>
      </c>
      <c r="I1710" s="4" t="s">
        <v>1213</v>
      </c>
      <c r="J1710" s="4"/>
      <c r="K1710" s="139">
        <v>2000000</v>
      </c>
      <c r="L1710" s="139">
        <v>2000000</v>
      </c>
      <c r="M1710" s="4">
        <v>5.5</v>
      </c>
      <c r="N1710" s="4" t="s">
        <v>2454</v>
      </c>
      <c r="O1710" s="4" t="s">
        <v>3177</v>
      </c>
      <c r="P1710" s="186">
        <f t="shared" si="163"/>
        <v>2000000</v>
      </c>
      <c r="Q1710" s="186">
        <f>L1710-P1710</f>
        <v>0</v>
      </c>
      <c r="R1710" s="4">
        <v>4</v>
      </c>
      <c r="S1710" s="4" t="s">
        <v>70</v>
      </c>
      <c r="T1710" s="4" t="s">
        <v>70</v>
      </c>
      <c r="U1710" s="140">
        <v>45352</v>
      </c>
      <c r="V1710" s="4" t="s">
        <v>1884</v>
      </c>
      <c r="W1710" s="4" t="s">
        <v>1954</v>
      </c>
      <c r="X1710" s="146" t="s">
        <v>70</v>
      </c>
      <c r="Y1710" s="140">
        <v>45371</v>
      </c>
      <c r="Z1710" s="4" t="s">
        <v>1885</v>
      </c>
      <c r="AA1710" s="4" t="s">
        <v>1886</v>
      </c>
      <c r="AB1710" s="141">
        <f t="shared" si="164"/>
        <v>2000000</v>
      </c>
      <c r="AC1710" s="142">
        <f t="shared" si="165"/>
        <v>0</v>
      </c>
      <c r="AD1710" s="4"/>
      <c r="AE1710" s="4" t="s">
        <v>2037</v>
      </c>
      <c r="AF1710" s="144" t="s">
        <v>7633</v>
      </c>
      <c r="AG1710" s="145"/>
      <c r="AH1710" s="4"/>
      <c r="AI1710" s="4"/>
      <c r="AJ1710" s="4"/>
      <c r="AK1710" s="4"/>
      <c r="AL1710" t="s">
        <v>2116</v>
      </c>
    </row>
    <row r="1711" spans="1:38">
      <c r="B1711" s="145" t="s">
        <v>5175</v>
      </c>
      <c r="C1711" s="4" t="s">
        <v>441</v>
      </c>
      <c r="D1711" s="4" t="s">
        <v>6599</v>
      </c>
      <c r="E1711" s="4"/>
      <c r="F1711" s="4" t="s">
        <v>1060</v>
      </c>
      <c r="G1711" s="4" t="s">
        <v>9085</v>
      </c>
      <c r="H1711" s="4" t="s">
        <v>1307</v>
      </c>
      <c r="I1711" s="4" t="s">
        <v>1308</v>
      </c>
      <c r="J1711" s="4"/>
      <c r="K1711" s="139">
        <v>75000000</v>
      </c>
      <c r="L1711" s="139">
        <v>75000000</v>
      </c>
      <c r="M1711" s="4">
        <v>5.9</v>
      </c>
      <c r="N1711" s="4" t="s">
        <v>1971</v>
      </c>
      <c r="O1711" s="4" t="s">
        <v>3312</v>
      </c>
      <c r="P1711" s="186">
        <f t="shared" si="163"/>
        <v>75000000</v>
      </c>
      <c r="Q1711" s="186">
        <f>P1711-K1711</f>
        <v>0</v>
      </c>
      <c r="R1711" s="4">
        <v>125</v>
      </c>
      <c r="S1711" s="4" t="s">
        <v>70</v>
      </c>
      <c r="T1711" s="4" t="s">
        <v>70</v>
      </c>
      <c r="U1711" s="140">
        <v>45321</v>
      </c>
      <c r="V1711" s="4" t="s">
        <v>1884</v>
      </c>
      <c r="W1711" s="4" t="s">
        <v>1954</v>
      </c>
      <c r="X1711" s="146">
        <v>0</v>
      </c>
      <c r="Y1711" s="146">
        <v>0</v>
      </c>
      <c r="Z1711" s="146">
        <v>0</v>
      </c>
      <c r="AA1711" s="4"/>
      <c r="AB1711" s="141"/>
      <c r="AC1711" s="142"/>
      <c r="AD1711" s="4"/>
      <c r="AE1711" s="4"/>
      <c r="AF1711" s="144"/>
      <c r="AG1711" s="145"/>
      <c r="AH1711" s="143" t="s">
        <v>70</v>
      </c>
      <c r="AI1711" s="4"/>
      <c r="AJ1711" s="143" t="s">
        <v>9560</v>
      </c>
      <c r="AK1711" s="143" t="s">
        <v>9553</v>
      </c>
    </row>
    <row r="1712" spans="1:38">
      <c r="B1712" s="145" t="s">
        <v>5175</v>
      </c>
      <c r="C1712" s="4" t="s">
        <v>441</v>
      </c>
      <c r="D1712" s="4" t="s">
        <v>2135</v>
      </c>
      <c r="E1712" s="4"/>
      <c r="F1712" s="4" t="s">
        <v>1060</v>
      </c>
      <c r="G1712" s="4" t="s">
        <v>9086</v>
      </c>
      <c r="H1712" s="4" t="s">
        <v>1274</v>
      </c>
      <c r="I1712" s="4" t="s">
        <v>1275</v>
      </c>
      <c r="J1712" s="4"/>
      <c r="K1712" s="139">
        <v>10000000</v>
      </c>
      <c r="L1712" s="139">
        <v>10000000</v>
      </c>
      <c r="M1712" s="4">
        <v>5.4</v>
      </c>
      <c r="N1712" s="4" t="s">
        <v>2645</v>
      </c>
      <c r="O1712" s="4" t="s">
        <v>2625</v>
      </c>
      <c r="P1712" s="186">
        <f t="shared" si="163"/>
        <v>10000000</v>
      </c>
      <c r="Q1712" s="186">
        <f t="shared" ref="Q1712:Q1716" si="171">P1712-K1712</f>
        <v>0</v>
      </c>
      <c r="R1712" s="4" t="s">
        <v>2503</v>
      </c>
      <c r="S1712" s="4" t="s">
        <v>70</v>
      </c>
      <c r="T1712" s="4"/>
      <c r="U1712" s="140">
        <v>45353</v>
      </c>
      <c r="V1712" s="4" t="s">
        <v>1884</v>
      </c>
      <c r="W1712" s="4" t="s">
        <v>1954</v>
      </c>
      <c r="X1712" s="146" t="s">
        <v>70</v>
      </c>
      <c r="Y1712" s="140">
        <v>45371</v>
      </c>
      <c r="Z1712" s="4" t="s">
        <v>1885</v>
      </c>
      <c r="AA1712" s="4" t="s">
        <v>1886</v>
      </c>
      <c r="AB1712" s="141">
        <f t="shared" si="164"/>
        <v>10000000</v>
      </c>
      <c r="AC1712" s="142">
        <f t="shared" si="165"/>
        <v>0</v>
      </c>
      <c r="AD1712" s="4"/>
      <c r="AE1712" s="4" t="s">
        <v>2037</v>
      </c>
      <c r="AF1712" s="144" t="s">
        <v>6355</v>
      </c>
      <c r="AG1712" s="145"/>
      <c r="AH1712" s="4"/>
      <c r="AI1712" s="4"/>
      <c r="AJ1712" s="4"/>
      <c r="AK1712" s="4"/>
      <c r="AL1712" t="s">
        <v>2116</v>
      </c>
    </row>
    <row r="1713" spans="2:38">
      <c r="B1713" s="145" t="s">
        <v>5175</v>
      </c>
      <c r="C1713" s="4" t="s">
        <v>441</v>
      </c>
      <c r="D1713" s="4" t="s">
        <v>2135</v>
      </c>
      <c r="E1713" s="4"/>
      <c r="F1713" s="4" t="s">
        <v>1060</v>
      </c>
      <c r="G1713" s="4" t="s">
        <v>9087</v>
      </c>
      <c r="H1713" s="4" t="s">
        <v>1274</v>
      </c>
      <c r="I1713" s="4" t="s">
        <v>1275</v>
      </c>
      <c r="J1713" s="4"/>
      <c r="K1713" s="139">
        <v>11289040</v>
      </c>
      <c r="L1713" s="139">
        <v>11289040</v>
      </c>
      <c r="M1713" s="4">
        <v>8.8000000000000007</v>
      </c>
      <c r="N1713" s="4" t="s">
        <v>9088</v>
      </c>
      <c r="O1713" s="4" t="s">
        <v>3133</v>
      </c>
      <c r="P1713" s="186">
        <f t="shared" si="163"/>
        <v>11289040</v>
      </c>
      <c r="Q1713" s="186">
        <f t="shared" si="171"/>
        <v>0</v>
      </c>
      <c r="R1713" s="4" t="s">
        <v>2503</v>
      </c>
      <c r="S1713" s="4" t="s">
        <v>70</v>
      </c>
      <c r="T1713" s="4"/>
      <c r="U1713" s="140">
        <v>45353</v>
      </c>
      <c r="V1713" s="4" t="s">
        <v>1884</v>
      </c>
      <c r="W1713" s="4" t="s">
        <v>1954</v>
      </c>
      <c r="X1713" s="146" t="s">
        <v>70</v>
      </c>
      <c r="Y1713" s="140">
        <v>45371</v>
      </c>
      <c r="Z1713" s="4" t="s">
        <v>1885</v>
      </c>
      <c r="AA1713" s="4" t="s">
        <v>1886</v>
      </c>
      <c r="AB1713" s="141">
        <f t="shared" si="164"/>
        <v>11289040</v>
      </c>
      <c r="AC1713" s="142">
        <f t="shared" si="165"/>
        <v>0</v>
      </c>
      <c r="AD1713" s="4"/>
      <c r="AE1713" s="4" t="s">
        <v>2037</v>
      </c>
      <c r="AF1713" s="144" t="s">
        <v>6355</v>
      </c>
      <c r="AG1713" s="145"/>
      <c r="AH1713" s="4"/>
      <c r="AI1713" s="4"/>
      <c r="AJ1713" s="4"/>
      <c r="AK1713" s="4"/>
      <c r="AL1713" t="s">
        <v>2116</v>
      </c>
    </row>
    <row r="1714" spans="2:38">
      <c r="B1714" s="145" t="s">
        <v>5175</v>
      </c>
      <c r="C1714" s="4" t="s">
        <v>441</v>
      </c>
      <c r="D1714" s="4" t="s">
        <v>2135</v>
      </c>
      <c r="E1714" s="4"/>
      <c r="F1714" s="4" t="s">
        <v>1060</v>
      </c>
      <c r="G1714" s="4" t="s">
        <v>9089</v>
      </c>
      <c r="H1714" s="4" t="s">
        <v>1274</v>
      </c>
      <c r="I1714" s="4" t="s">
        <v>1275</v>
      </c>
      <c r="J1714" s="4"/>
      <c r="K1714" s="139">
        <v>100000000</v>
      </c>
      <c r="L1714" s="139">
        <v>100000000</v>
      </c>
      <c r="M1714" s="4">
        <v>9.1</v>
      </c>
      <c r="N1714" s="4" t="s">
        <v>2692</v>
      </c>
      <c r="O1714" s="4" t="s">
        <v>2823</v>
      </c>
      <c r="P1714" s="186">
        <f t="shared" si="163"/>
        <v>100000000</v>
      </c>
      <c r="Q1714" s="186">
        <f t="shared" si="171"/>
        <v>0</v>
      </c>
      <c r="R1714" s="4" t="s">
        <v>2503</v>
      </c>
      <c r="S1714" s="4" t="s">
        <v>70</v>
      </c>
      <c r="T1714" s="4"/>
      <c r="U1714" s="140">
        <v>45353</v>
      </c>
      <c r="V1714" s="4" t="s">
        <v>1884</v>
      </c>
      <c r="W1714" s="4" t="s">
        <v>1954</v>
      </c>
      <c r="X1714" s="146" t="s">
        <v>70</v>
      </c>
      <c r="Y1714" s="140">
        <v>45371</v>
      </c>
      <c r="Z1714" s="4" t="s">
        <v>1885</v>
      </c>
      <c r="AA1714" s="4" t="s">
        <v>1886</v>
      </c>
      <c r="AB1714" s="141">
        <f t="shared" si="164"/>
        <v>100000000</v>
      </c>
      <c r="AC1714" s="142">
        <f t="shared" si="165"/>
        <v>0</v>
      </c>
      <c r="AD1714" s="4"/>
      <c r="AE1714" s="4" t="s">
        <v>2037</v>
      </c>
      <c r="AF1714" s="144" t="s">
        <v>6355</v>
      </c>
      <c r="AG1714" s="145"/>
      <c r="AH1714" s="4"/>
      <c r="AI1714" s="4"/>
      <c r="AJ1714" s="4"/>
      <c r="AK1714" s="4"/>
      <c r="AL1714" t="s">
        <v>2116</v>
      </c>
    </row>
    <row r="1715" spans="2:38">
      <c r="B1715" s="145" t="s">
        <v>5175</v>
      </c>
      <c r="C1715" s="4" t="s">
        <v>441</v>
      </c>
      <c r="D1715" s="4" t="s">
        <v>2135</v>
      </c>
      <c r="E1715" s="4"/>
      <c r="F1715" s="4" t="s">
        <v>1060</v>
      </c>
      <c r="G1715" s="4" t="s">
        <v>9090</v>
      </c>
      <c r="H1715" s="4" t="s">
        <v>1274</v>
      </c>
      <c r="I1715" s="4" t="s">
        <v>1275</v>
      </c>
      <c r="J1715" s="4"/>
      <c r="K1715" s="139">
        <v>20000000</v>
      </c>
      <c r="L1715" s="139">
        <v>20000000</v>
      </c>
      <c r="M1715" s="4">
        <v>8</v>
      </c>
      <c r="N1715" s="4" t="s">
        <v>3243</v>
      </c>
      <c r="O1715" s="4" t="s">
        <v>2773</v>
      </c>
      <c r="P1715" s="186">
        <f t="shared" si="163"/>
        <v>20000000</v>
      </c>
      <c r="Q1715" s="186">
        <f t="shared" si="171"/>
        <v>0</v>
      </c>
      <c r="R1715" s="4" t="s">
        <v>2503</v>
      </c>
      <c r="S1715" s="4" t="s">
        <v>70</v>
      </c>
      <c r="T1715" s="4"/>
      <c r="U1715" s="140">
        <v>45353</v>
      </c>
      <c r="V1715" s="4" t="s">
        <v>1884</v>
      </c>
      <c r="W1715" s="4" t="s">
        <v>1954</v>
      </c>
      <c r="X1715" s="146" t="s">
        <v>70</v>
      </c>
      <c r="Y1715" s="140">
        <v>45371</v>
      </c>
      <c r="Z1715" s="4" t="s">
        <v>1885</v>
      </c>
      <c r="AA1715" s="4" t="s">
        <v>1886</v>
      </c>
      <c r="AB1715" s="141">
        <f t="shared" si="164"/>
        <v>20000000</v>
      </c>
      <c r="AC1715" s="142">
        <f t="shared" si="165"/>
        <v>0</v>
      </c>
      <c r="AD1715" s="4"/>
      <c r="AE1715" s="4" t="s">
        <v>2037</v>
      </c>
      <c r="AF1715" s="144" t="s">
        <v>6355</v>
      </c>
      <c r="AG1715" s="145"/>
      <c r="AH1715" s="4"/>
      <c r="AI1715" s="4"/>
      <c r="AJ1715" s="4"/>
      <c r="AK1715" s="4"/>
      <c r="AL1715" t="s">
        <v>2116</v>
      </c>
    </row>
    <row r="1716" spans="2:38">
      <c r="B1716" s="145" t="s">
        <v>5175</v>
      </c>
      <c r="C1716" s="4" t="s">
        <v>441</v>
      </c>
      <c r="D1716" s="4" t="s">
        <v>2135</v>
      </c>
      <c r="E1716" s="4"/>
      <c r="F1716" s="4" t="s">
        <v>1060</v>
      </c>
      <c r="G1716" s="4" t="s">
        <v>9091</v>
      </c>
      <c r="H1716" s="4" t="s">
        <v>1274</v>
      </c>
      <c r="I1716" s="4" t="s">
        <v>1275</v>
      </c>
      <c r="J1716" s="4"/>
      <c r="K1716" s="139">
        <v>20000000</v>
      </c>
      <c r="L1716" s="139">
        <v>20000000</v>
      </c>
      <c r="M1716" s="4">
        <v>6.55</v>
      </c>
      <c r="N1716" s="4" t="s">
        <v>3224</v>
      </c>
      <c r="O1716" s="4" t="s">
        <v>3346</v>
      </c>
      <c r="P1716" s="186">
        <f t="shared" si="163"/>
        <v>20000000</v>
      </c>
      <c r="Q1716" s="186">
        <f t="shared" si="171"/>
        <v>0</v>
      </c>
      <c r="R1716" s="4" t="s">
        <v>2503</v>
      </c>
      <c r="S1716" s="4" t="s">
        <v>70</v>
      </c>
      <c r="T1716" s="4"/>
      <c r="U1716" s="140">
        <v>45353</v>
      </c>
      <c r="V1716" s="4" t="s">
        <v>1884</v>
      </c>
      <c r="W1716" s="4" t="s">
        <v>1954</v>
      </c>
      <c r="X1716" s="146" t="s">
        <v>70</v>
      </c>
      <c r="Y1716" s="140">
        <v>45371</v>
      </c>
      <c r="Z1716" s="4" t="s">
        <v>1885</v>
      </c>
      <c r="AA1716" s="4" t="s">
        <v>1886</v>
      </c>
      <c r="AB1716" s="141">
        <f t="shared" si="164"/>
        <v>20000000</v>
      </c>
      <c r="AC1716" s="142">
        <f t="shared" si="165"/>
        <v>0</v>
      </c>
      <c r="AD1716" s="4"/>
      <c r="AE1716" s="4" t="s">
        <v>2037</v>
      </c>
      <c r="AF1716" s="144" t="s">
        <v>6355</v>
      </c>
      <c r="AG1716" s="145"/>
      <c r="AH1716" s="4"/>
      <c r="AI1716" s="4"/>
      <c r="AJ1716" s="4"/>
      <c r="AK1716" s="4"/>
      <c r="AL1716" t="s">
        <v>2116</v>
      </c>
    </row>
    <row r="1717" spans="2:38">
      <c r="B1717" s="145" t="s">
        <v>5175</v>
      </c>
      <c r="C1717" s="4" t="s">
        <v>441</v>
      </c>
      <c r="D1717" s="4" t="s">
        <v>6599</v>
      </c>
      <c r="E1717" s="4"/>
      <c r="F1717" s="4" t="s">
        <v>1060</v>
      </c>
      <c r="G1717" s="4" t="s">
        <v>9092</v>
      </c>
      <c r="H1717" s="4" t="s">
        <v>1351</v>
      </c>
      <c r="I1717" s="4" t="s">
        <v>1352</v>
      </c>
      <c r="J1717" s="4"/>
      <c r="K1717" s="139">
        <v>401315068</v>
      </c>
      <c r="L1717" s="139">
        <v>401315068</v>
      </c>
      <c r="M1717" s="4">
        <v>3.8</v>
      </c>
      <c r="N1717" s="4" t="s">
        <v>3378</v>
      </c>
      <c r="O1717" s="4" t="s">
        <v>2751</v>
      </c>
      <c r="P1717" s="186">
        <f t="shared" si="163"/>
        <v>401315068</v>
      </c>
      <c r="Q1717" s="186">
        <f>P1717-K1717</f>
        <v>0</v>
      </c>
      <c r="R1717" s="4">
        <v>237</v>
      </c>
      <c r="S1717" s="4" t="s">
        <v>70</v>
      </c>
      <c r="T1717" s="4" t="s">
        <v>70</v>
      </c>
      <c r="U1717" s="140">
        <v>45352</v>
      </c>
      <c r="V1717" s="4" t="s">
        <v>1884</v>
      </c>
      <c r="W1717" s="4" t="s">
        <v>1954</v>
      </c>
      <c r="X1717" s="146">
        <v>0</v>
      </c>
      <c r="Y1717" s="146">
        <v>0</v>
      </c>
      <c r="Z1717" s="146">
        <v>0</v>
      </c>
      <c r="AA1717" s="4"/>
      <c r="AB1717" s="141"/>
      <c r="AC1717" s="142"/>
      <c r="AD1717" s="4"/>
      <c r="AE1717" s="4"/>
      <c r="AF1717" s="144"/>
      <c r="AG1717" s="145"/>
      <c r="AH1717" s="143" t="s">
        <v>70</v>
      </c>
      <c r="AI1717" s="4"/>
      <c r="AJ1717" s="143" t="s">
        <v>9560</v>
      </c>
      <c r="AK1717" s="143" t="s">
        <v>9553</v>
      </c>
    </row>
    <row r="1718" spans="2:38">
      <c r="B1718" s="145" t="s">
        <v>5175</v>
      </c>
      <c r="C1718" s="4" t="s">
        <v>441</v>
      </c>
      <c r="D1718" s="4" t="s">
        <v>2135</v>
      </c>
      <c r="E1718" s="4"/>
      <c r="F1718" s="4" t="s">
        <v>1060</v>
      </c>
      <c r="G1718" s="4" t="s">
        <v>9093</v>
      </c>
      <c r="H1718" s="4" t="s">
        <v>1274</v>
      </c>
      <c r="I1718" s="4" t="s">
        <v>1275</v>
      </c>
      <c r="J1718" s="4"/>
      <c r="K1718" s="139">
        <v>11412654</v>
      </c>
      <c r="L1718" s="139">
        <v>11412654</v>
      </c>
      <c r="M1718" s="4">
        <v>7.05</v>
      </c>
      <c r="N1718" s="4" t="s">
        <v>4028</v>
      </c>
      <c r="O1718" s="4" t="s">
        <v>2989</v>
      </c>
      <c r="P1718" s="186">
        <f t="shared" si="163"/>
        <v>11412654</v>
      </c>
      <c r="Q1718" s="186">
        <f t="shared" ref="Q1718:Q1719" si="172">P1718-K1718</f>
        <v>0</v>
      </c>
      <c r="R1718" s="4" t="s">
        <v>2503</v>
      </c>
      <c r="S1718" s="4" t="s">
        <v>70</v>
      </c>
      <c r="T1718" s="4"/>
      <c r="U1718" s="140">
        <v>45353</v>
      </c>
      <c r="V1718" s="4" t="s">
        <v>1884</v>
      </c>
      <c r="W1718" s="4" t="s">
        <v>1954</v>
      </c>
      <c r="X1718" s="146" t="s">
        <v>70</v>
      </c>
      <c r="Y1718" s="140">
        <v>45371</v>
      </c>
      <c r="Z1718" s="4" t="s">
        <v>1885</v>
      </c>
      <c r="AA1718" s="4" t="s">
        <v>1886</v>
      </c>
      <c r="AB1718" s="141">
        <f t="shared" si="164"/>
        <v>11412654</v>
      </c>
      <c r="AC1718" s="142">
        <f t="shared" si="165"/>
        <v>0</v>
      </c>
      <c r="AD1718" s="4"/>
      <c r="AE1718" s="4" t="s">
        <v>2037</v>
      </c>
      <c r="AF1718" s="144" t="s">
        <v>6355</v>
      </c>
      <c r="AG1718" s="145"/>
      <c r="AH1718" s="4"/>
      <c r="AI1718" s="4"/>
      <c r="AJ1718" s="4"/>
      <c r="AK1718" s="4"/>
      <c r="AL1718" t="s">
        <v>2116</v>
      </c>
    </row>
    <row r="1719" spans="2:38">
      <c r="B1719" s="145" t="s">
        <v>5175</v>
      </c>
      <c r="C1719" s="4" t="s">
        <v>441</v>
      </c>
      <c r="D1719" s="4" t="s">
        <v>2135</v>
      </c>
      <c r="E1719" s="4"/>
      <c r="F1719" s="4" t="s">
        <v>1060</v>
      </c>
      <c r="G1719" s="4" t="s">
        <v>9094</v>
      </c>
      <c r="H1719" s="4" t="s">
        <v>1274</v>
      </c>
      <c r="I1719" s="4" t="s">
        <v>1275</v>
      </c>
      <c r="J1719" s="4"/>
      <c r="K1719" s="139">
        <v>50000000</v>
      </c>
      <c r="L1719" s="139">
        <v>50000000</v>
      </c>
      <c r="M1719" s="4">
        <v>6.2</v>
      </c>
      <c r="N1719" s="4" t="s">
        <v>2922</v>
      </c>
      <c r="O1719" s="4" t="s">
        <v>2648</v>
      </c>
      <c r="P1719" s="186">
        <f t="shared" si="163"/>
        <v>50000000</v>
      </c>
      <c r="Q1719" s="186">
        <f t="shared" si="172"/>
        <v>0</v>
      </c>
      <c r="R1719" s="4" t="s">
        <v>2503</v>
      </c>
      <c r="S1719" s="4" t="s">
        <v>70</v>
      </c>
      <c r="T1719" s="4"/>
      <c r="U1719" s="140">
        <v>45353</v>
      </c>
      <c r="V1719" s="4" t="s">
        <v>1884</v>
      </c>
      <c r="W1719" s="4" t="s">
        <v>1954</v>
      </c>
      <c r="X1719" s="146" t="s">
        <v>70</v>
      </c>
      <c r="Y1719" s="140">
        <v>45371</v>
      </c>
      <c r="Z1719" s="4" t="s">
        <v>1885</v>
      </c>
      <c r="AA1719" s="4" t="s">
        <v>1886</v>
      </c>
      <c r="AB1719" s="141">
        <f t="shared" si="164"/>
        <v>50000000</v>
      </c>
      <c r="AC1719" s="142">
        <f t="shared" si="165"/>
        <v>0</v>
      </c>
      <c r="AD1719" s="4"/>
      <c r="AE1719" s="4" t="s">
        <v>2037</v>
      </c>
      <c r="AF1719" s="144" t="s">
        <v>6355</v>
      </c>
      <c r="AG1719" s="145"/>
      <c r="AH1719" s="4"/>
      <c r="AI1719" s="4"/>
      <c r="AJ1719" s="4"/>
      <c r="AK1719" s="4"/>
      <c r="AL1719" t="s">
        <v>2116</v>
      </c>
    </row>
    <row r="1720" spans="2:38">
      <c r="B1720" s="145" t="s">
        <v>5175</v>
      </c>
      <c r="C1720" s="4" t="s">
        <v>441</v>
      </c>
      <c r="D1720" s="4" t="s">
        <v>2518</v>
      </c>
      <c r="E1720" s="4"/>
      <c r="F1720" s="4" t="s">
        <v>1060</v>
      </c>
      <c r="G1720" s="4" t="s">
        <v>9095</v>
      </c>
      <c r="H1720" s="4" t="s">
        <v>1180</v>
      </c>
      <c r="I1720" s="4" t="s">
        <v>1181</v>
      </c>
      <c r="J1720" s="4"/>
      <c r="K1720" s="139">
        <v>330000000</v>
      </c>
      <c r="L1720" s="139">
        <v>330000000</v>
      </c>
      <c r="M1720" s="4">
        <v>11.7</v>
      </c>
      <c r="N1720" s="4" t="s">
        <v>3331</v>
      </c>
      <c r="O1720" s="4" t="s">
        <v>2842</v>
      </c>
      <c r="P1720" s="186">
        <f t="shared" si="163"/>
        <v>330000000</v>
      </c>
      <c r="Q1720" s="4"/>
      <c r="R1720" s="4">
        <v>221</v>
      </c>
      <c r="S1720" s="174" t="s">
        <v>70</v>
      </c>
      <c r="T1720" s="4" t="s">
        <v>70</v>
      </c>
      <c r="U1720" s="140">
        <v>45348</v>
      </c>
      <c r="V1720" s="4" t="s">
        <v>1887</v>
      </c>
      <c r="W1720" s="4" t="s">
        <v>1954</v>
      </c>
      <c r="X1720" s="146" t="s">
        <v>70</v>
      </c>
      <c r="Y1720" s="140">
        <v>45360</v>
      </c>
      <c r="Z1720" s="4" t="s">
        <v>1888</v>
      </c>
      <c r="AA1720" s="4" t="s">
        <v>1886</v>
      </c>
      <c r="AB1720" s="141">
        <f t="shared" si="164"/>
        <v>330000000</v>
      </c>
      <c r="AC1720" s="142">
        <f t="shared" si="165"/>
        <v>0</v>
      </c>
      <c r="AD1720" s="4"/>
      <c r="AE1720" s="4" t="s">
        <v>2037</v>
      </c>
      <c r="AF1720" s="252" t="s">
        <v>5181</v>
      </c>
      <c r="AG1720" s="145"/>
      <c r="AH1720" s="4"/>
      <c r="AI1720" s="4"/>
      <c r="AJ1720" s="4"/>
      <c r="AK1720" s="4"/>
    </row>
    <row r="1721" spans="2:38">
      <c r="B1721" s="175" t="s">
        <v>5175</v>
      </c>
      <c r="C1721" s="174" t="s">
        <v>441</v>
      </c>
      <c r="D1721" s="4" t="s">
        <v>2649</v>
      </c>
      <c r="E1721" s="4"/>
      <c r="F1721" s="4" t="s">
        <v>1060</v>
      </c>
      <c r="G1721" s="4" t="s">
        <v>9096</v>
      </c>
      <c r="H1721" s="4" t="s">
        <v>1285</v>
      </c>
      <c r="I1721" s="4" t="s">
        <v>1286</v>
      </c>
      <c r="J1721" s="4"/>
      <c r="K1721" s="139">
        <v>15000000000</v>
      </c>
      <c r="L1721" s="139">
        <v>15000000000</v>
      </c>
      <c r="M1721" s="4">
        <v>4</v>
      </c>
      <c r="N1721" s="4" t="s">
        <v>2587</v>
      </c>
      <c r="O1721" s="4" t="s">
        <v>2502</v>
      </c>
      <c r="P1721" s="186">
        <f t="shared" si="163"/>
        <v>15000000000</v>
      </c>
      <c r="Q1721" s="186">
        <f>K1721-P1721</f>
        <v>0</v>
      </c>
      <c r="R1721" s="4">
        <v>158</v>
      </c>
      <c r="S1721" s="4" t="s">
        <v>70</v>
      </c>
      <c r="T1721" s="4" t="s">
        <v>70</v>
      </c>
      <c r="U1721" s="140">
        <v>45341</v>
      </c>
      <c r="V1721" s="4" t="s">
        <v>1884</v>
      </c>
      <c r="W1721" s="4" t="s">
        <v>1954</v>
      </c>
      <c r="X1721" s="146" t="s">
        <v>70</v>
      </c>
      <c r="Y1721" s="265">
        <v>45380</v>
      </c>
      <c r="Z1721" s="146" t="s">
        <v>1885</v>
      </c>
      <c r="AA1721" s="4" t="s">
        <v>1886</v>
      </c>
      <c r="AB1721" s="141">
        <f t="shared" si="164"/>
        <v>15000000000</v>
      </c>
      <c r="AC1721" s="142">
        <f t="shared" si="165"/>
        <v>0</v>
      </c>
      <c r="AD1721" s="4"/>
      <c r="AE1721" s="4" t="s">
        <v>2037</v>
      </c>
      <c r="AF1721" s="144" t="s">
        <v>9442</v>
      </c>
      <c r="AG1721" s="145"/>
      <c r="AH1721" s="4"/>
      <c r="AI1721" s="4"/>
      <c r="AJ1721" s="4"/>
      <c r="AK1721" s="4"/>
    </row>
    <row r="1722" spans="2:38">
      <c r="B1722" s="145" t="s">
        <v>5175</v>
      </c>
      <c r="C1722" s="4" t="s">
        <v>441</v>
      </c>
      <c r="D1722" s="4" t="s">
        <v>6599</v>
      </c>
      <c r="E1722" s="4"/>
      <c r="F1722" s="4" t="s">
        <v>1060</v>
      </c>
      <c r="G1722" s="4" t="s">
        <v>9097</v>
      </c>
      <c r="H1722" s="4" t="s">
        <v>1351</v>
      </c>
      <c r="I1722" s="4" t="s">
        <v>1352</v>
      </c>
      <c r="J1722" s="4"/>
      <c r="K1722" s="139">
        <v>500000000</v>
      </c>
      <c r="L1722" s="139">
        <v>500000000</v>
      </c>
      <c r="M1722" s="4">
        <v>3.85</v>
      </c>
      <c r="N1722" s="4" t="s">
        <v>2579</v>
      </c>
      <c r="O1722" s="4" t="s">
        <v>2679</v>
      </c>
      <c r="P1722" s="186">
        <f t="shared" si="163"/>
        <v>500000000</v>
      </c>
      <c r="Q1722" s="186">
        <f t="shared" ref="Q1722:Q1723" si="173">P1722-K1722</f>
        <v>0</v>
      </c>
      <c r="R1722" s="4">
        <v>237</v>
      </c>
      <c r="S1722" s="4" t="s">
        <v>70</v>
      </c>
      <c r="T1722" s="4" t="s">
        <v>70</v>
      </c>
      <c r="U1722" s="140">
        <v>45352</v>
      </c>
      <c r="V1722" s="4" t="s">
        <v>1884</v>
      </c>
      <c r="W1722" s="4" t="s">
        <v>1954</v>
      </c>
      <c r="X1722" s="146">
        <v>0</v>
      </c>
      <c r="Y1722" s="146">
        <v>0</v>
      </c>
      <c r="Z1722" s="146">
        <v>0</v>
      </c>
      <c r="AA1722" s="4"/>
      <c r="AB1722" s="141"/>
      <c r="AC1722" s="142"/>
      <c r="AD1722" s="4"/>
      <c r="AE1722" s="4"/>
      <c r="AF1722" s="144"/>
      <c r="AG1722" s="145"/>
      <c r="AH1722" s="143" t="s">
        <v>70</v>
      </c>
      <c r="AI1722" s="4"/>
      <c r="AJ1722" s="143" t="s">
        <v>9560</v>
      </c>
      <c r="AK1722" s="143" t="s">
        <v>9553</v>
      </c>
    </row>
    <row r="1723" spans="2:38">
      <c r="B1723" s="145" t="s">
        <v>5175</v>
      </c>
      <c r="C1723" s="4" t="s">
        <v>441</v>
      </c>
      <c r="D1723" s="4" t="s">
        <v>6599</v>
      </c>
      <c r="E1723" s="4"/>
      <c r="F1723" s="4" t="s">
        <v>1060</v>
      </c>
      <c r="G1723" s="4" t="s">
        <v>9098</v>
      </c>
      <c r="H1723" s="4" t="s">
        <v>1351</v>
      </c>
      <c r="I1723" s="4" t="s">
        <v>1352</v>
      </c>
      <c r="J1723" s="4"/>
      <c r="K1723" s="139">
        <v>500000000</v>
      </c>
      <c r="L1723" s="139">
        <v>500000000</v>
      </c>
      <c r="M1723" s="4">
        <v>3.85</v>
      </c>
      <c r="N1723" s="4" t="s">
        <v>2579</v>
      </c>
      <c r="O1723" s="4" t="s">
        <v>2679</v>
      </c>
      <c r="P1723" s="186">
        <f t="shared" si="163"/>
        <v>500000000</v>
      </c>
      <c r="Q1723" s="186">
        <f t="shared" si="173"/>
        <v>0</v>
      </c>
      <c r="R1723" s="4">
        <v>237</v>
      </c>
      <c r="S1723" s="4" t="s">
        <v>70</v>
      </c>
      <c r="T1723" s="4" t="s">
        <v>70</v>
      </c>
      <c r="U1723" s="140">
        <v>45352</v>
      </c>
      <c r="V1723" s="4" t="s">
        <v>1884</v>
      </c>
      <c r="W1723" s="4" t="s">
        <v>1954</v>
      </c>
      <c r="X1723" s="146">
        <v>0</v>
      </c>
      <c r="Y1723" s="146">
        <v>0</v>
      </c>
      <c r="Z1723" s="146">
        <v>0</v>
      </c>
      <c r="AA1723" s="4"/>
      <c r="AB1723" s="141"/>
      <c r="AC1723" s="142"/>
      <c r="AD1723" s="4"/>
      <c r="AE1723" s="4"/>
      <c r="AF1723" s="144"/>
      <c r="AG1723" s="145"/>
      <c r="AH1723" s="143" t="s">
        <v>70</v>
      </c>
      <c r="AI1723" s="4"/>
      <c r="AJ1723" s="143" t="s">
        <v>9560</v>
      </c>
      <c r="AK1723" s="143" t="s">
        <v>9553</v>
      </c>
    </row>
    <row r="1724" spans="2:38">
      <c r="B1724" s="175" t="s">
        <v>5175</v>
      </c>
      <c r="C1724" s="174" t="s">
        <v>441</v>
      </c>
      <c r="D1724" s="4" t="s">
        <v>1831</v>
      </c>
      <c r="E1724" s="4"/>
      <c r="F1724" s="4" t="s">
        <v>1060</v>
      </c>
      <c r="G1724" s="4" t="s">
        <v>9099</v>
      </c>
      <c r="H1724" s="4" t="s">
        <v>1395</v>
      </c>
      <c r="I1724" s="4" t="s">
        <v>1396</v>
      </c>
      <c r="J1724" s="4"/>
      <c r="K1724" s="139">
        <v>513487993</v>
      </c>
      <c r="L1724" s="139">
        <v>513487993</v>
      </c>
      <c r="M1724" s="4">
        <v>3.75</v>
      </c>
      <c r="N1724" s="4" t="s">
        <v>3365</v>
      </c>
      <c r="O1724" s="4" t="s">
        <v>2532</v>
      </c>
      <c r="P1724" s="186">
        <f t="shared" si="163"/>
        <v>513487993</v>
      </c>
      <c r="Q1724" s="186">
        <f>K1724-P1724</f>
        <v>0</v>
      </c>
      <c r="R1724" s="4">
        <v>55</v>
      </c>
      <c r="S1724" s="4" t="s">
        <v>70</v>
      </c>
      <c r="T1724" s="4" t="s">
        <v>70</v>
      </c>
      <c r="U1724" s="140">
        <v>45341</v>
      </c>
      <c r="V1724" s="4" t="s">
        <v>1884</v>
      </c>
      <c r="W1724" s="4" t="s">
        <v>1954</v>
      </c>
      <c r="X1724" s="146" t="s">
        <v>70</v>
      </c>
      <c r="Y1724" s="146" t="s">
        <v>3521</v>
      </c>
      <c r="Z1724" s="146" t="s">
        <v>1888</v>
      </c>
      <c r="AA1724" s="4" t="s">
        <v>1886</v>
      </c>
      <c r="AB1724" s="141">
        <f t="shared" si="164"/>
        <v>513487993</v>
      </c>
      <c r="AC1724" s="142">
        <f t="shared" si="165"/>
        <v>0</v>
      </c>
      <c r="AD1724" s="4"/>
      <c r="AE1724" s="4" t="s">
        <v>2037</v>
      </c>
      <c r="AF1724" s="144" t="s">
        <v>6514</v>
      </c>
      <c r="AG1724" s="145"/>
      <c r="AH1724" s="4"/>
      <c r="AI1724" s="4"/>
      <c r="AJ1724" s="4"/>
      <c r="AK1724" s="4"/>
    </row>
    <row r="1725" spans="2:38">
      <c r="B1725" s="175" t="s">
        <v>5418</v>
      </c>
      <c r="C1725" s="174" t="s">
        <v>441</v>
      </c>
      <c r="D1725" s="4" t="s">
        <v>6133</v>
      </c>
      <c r="E1725" s="4"/>
      <c r="F1725" s="4" t="s">
        <v>1060</v>
      </c>
      <c r="G1725" s="4" t="s">
        <v>9100</v>
      </c>
      <c r="H1725" s="4" t="s">
        <v>1728</v>
      </c>
      <c r="I1725" s="4" t="s">
        <v>1729</v>
      </c>
      <c r="J1725" s="4"/>
      <c r="K1725" s="139">
        <v>3320000000</v>
      </c>
      <c r="L1725" s="139">
        <v>3320000000</v>
      </c>
      <c r="M1725" s="4">
        <v>8.9</v>
      </c>
      <c r="N1725" s="4" t="s">
        <v>4427</v>
      </c>
      <c r="O1725" s="4" t="s">
        <v>3237</v>
      </c>
      <c r="P1725" s="186">
        <f t="shared" si="163"/>
        <v>3320000000</v>
      </c>
      <c r="Q1725" s="186">
        <f>L1725-P1725</f>
        <v>0</v>
      </c>
      <c r="R1725" s="4">
        <v>17</v>
      </c>
      <c r="S1725" s="4" t="s">
        <v>70</v>
      </c>
      <c r="T1725" s="4" t="s">
        <v>70</v>
      </c>
      <c r="U1725" s="140">
        <v>45341</v>
      </c>
      <c r="V1725" s="4" t="s">
        <v>1884</v>
      </c>
      <c r="W1725" s="4" t="s">
        <v>1954</v>
      </c>
      <c r="X1725" s="146" t="s">
        <v>70</v>
      </c>
      <c r="Y1725" s="140">
        <v>45371</v>
      </c>
      <c r="Z1725" s="4" t="s">
        <v>1885</v>
      </c>
      <c r="AA1725" s="4" t="s">
        <v>1886</v>
      </c>
      <c r="AB1725" s="141">
        <f t="shared" si="164"/>
        <v>3320000000</v>
      </c>
      <c r="AC1725" s="142">
        <f t="shared" si="165"/>
        <v>0</v>
      </c>
      <c r="AD1725" s="4"/>
      <c r="AE1725" s="4" t="s">
        <v>2037</v>
      </c>
      <c r="AF1725" s="144" t="s">
        <v>6138</v>
      </c>
      <c r="AG1725" s="145"/>
      <c r="AH1725" s="4"/>
      <c r="AI1725" s="4"/>
      <c r="AJ1725" s="4"/>
      <c r="AK1725" s="4"/>
      <c r="AL1725" t="s">
        <v>2116</v>
      </c>
    </row>
    <row r="1726" spans="2:38">
      <c r="B1726" s="175" t="s">
        <v>5418</v>
      </c>
      <c r="C1726" s="174" t="s">
        <v>441</v>
      </c>
      <c r="D1726" s="4" t="s">
        <v>6226</v>
      </c>
      <c r="E1726" s="4"/>
      <c r="F1726" s="4" t="s">
        <v>1060</v>
      </c>
      <c r="G1726" s="4" t="s">
        <v>9101</v>
      </c>
      <c r="H1726" s="4" t="s">
        <v>1730</v>
      </c>
      <c r="I1726" s="4" t="s">
        <v>1731</v>
      </c>
      <c r="J1726" s="4"/>
      <c r="K1726" s="139">
        <v>1369044630</v>
      </c>
      <c r="L1726" s="139">
        <v>1369044630</v>
      </c>
      <c r="M1726" s="4">
        <v>3.85</v>
      </c>
      <c r="N1726" s="4" t="s">
        <v>3452</v>
      </c>
      <c r="O1726" s="4" t="s">
        <v>3521</v>
      </c>
      <c r="P1726" s="186">
        <f t="shared" si="163"/>
        <v>1369044630</v>
      </c>
      <c r="Q1726" s="186">
        <f>L1726-P1726</f>
        <v>0</v>
      </c>
      <c r="R1726" s="4">
        <v>19</v>
      </c>
      <c r="S1726" s="4" t="s">
        <v>70</v>
      </c>
      <c r="T1726" s="4" t="s">
        <v>70</v>
      </c>
      <c r="U1726" s="140">
        <v>45341</v>
      </c>
      <c r="V1726" s="4" t="s">
        <v>1884</v>
      </c>
      <c r="W1726" s="4" t="s">
        <v>1954</v>
      </c>
      <c r="X1726" s="146" t="s">
        <v>70</v>
      </c>
      <c r="Y1726" s="140">
        <v>45370</v>
      </c>
      <c r="Z1726" s="4" t="s">
        <v>1885</v>
      </c>
      <c r="AA1726" s="4" t="s">
        <v>1886</v>
      </c>
      <c r="AB1726" s="141">
        <f t="shared" si="164"/>
        <v>1369044630</v>
      </c>
      <c r="AC1726" s="142">
        <f t="shared" si="165"/>
        <v>0</v>
      </c>
      <c r="AD1726" s="4"/>
      <c r="AE1726" s="4" t="s">
        <v>2037</v>
      </c>
      <c r="AF1726" s="144" t="s">
        <v>6229</v>
      </c>
      <c r="AG1726" s="145"/>
      <c r="AH1726" s="4"/>
      <c r="AI1726" s="4"/>
      <c r="AJ1726" s="4"/>
      <c r="AK1726" s="4"/>
    </row>
    <row r="1727" spans="2:38">
      <c r="B1727" s="175" t="s">
        <v>5175</v>
      </c>
      <c r="C1727" s="174" t="s">
        <v>441</v>
      </c>
      <c r="D1727" s="4" t="s">
        <v>1831</v>
      </c>
      <c r="E1727" s="4"/>
      <c r="F1727" s="4" t="s">
        <v>1060</v>
      </c>
      <c r="G1727" s="4" t="s">
        <v>9102</v>
      </c>
      <c r="H1727" s="4" t="s">
        <v>1421</v>
      </c>
      <c r="I1727" s="4" t="s">
        <v>1422</v>
      </c>
      <c r="J1727" s="4"/>
      <c r="K1727" s="139">
        <v>3000000000</v>
      </c>
      <c r="L1727" s="139">
        <v>3000000000</v>
      </c>
      <c r="M1727" s="4">
        <v>3.8</v>
      </c>
      <c r="N1727" s="4" t="s">
        <v>3862</v>
      </c>
      <c r="O1727" s="4" t="s">
        <v>2842</v>
      </c>
      <c r="P1727" s="186">
        <f t="shared" si="163"/>
        <v>3000000000</v>
      </c>
      <c r="Q1727" s="186">
        <f>K1727-P1727</f>
        <v>0</v>
      </c>
      <c r="R1727" s="4">
        <v>48</v>
      </c>
      <c r="S1727" s="4" t="s">
        <v>70</v>
      </c>
      <c r="T1727" s="4" t="s">
        <v>70</v>
      </c>
      <c r="U1727" s="140">
        <v>45341</v>
      </c>
      <c r="V1727" s="4" t="s">
        <v>1884</v>
      </c>
      <c r="W1727" s="4" t="s">
        <v>1954</v>
      </c>
      <c r="X1727" s="146" t="s">
        <v>70</v>
      </c>
      <c r="Y1727" s="140">
        <v>45365</v>
      </c>
      <c r="Z1727" s="4" t="s">
        <v>1885</v>
      </c>
      <c r="AA1727" s="4" t="s">
        <v>1886</v>
      </c>
      <c r="AB1727" s="141">
        <f t="shared" si="164"/>
        <v>3000000000</v>
      </c>
      <c r="AC1727" s="142">
        <f t="shared" si="165"/>
        <v>0</v>
      </c>
      <c r="AD1727" s="4"/>
      <c r="AE1727" s="4" t="s">
        <v>2037</v>
      </c>
      <c r="AF1727" s="252" t="s">
        <v>7446</v>
      </c>
      <c r="AG1727" s="145"/>
      <c r="AH1727" s="4"/>
      <c r="AI1727" s="4"/>
      <c r="AJ1727" s="4"/>
      <c r="AK1727" s="4"/>
    </row>
    <row r="1728" spans="2:38">
      <c r="B1728" s="175" t="s">
        <v>5175</v>
      </c>
      <c r="C1728" s="174" t="s">
        <v>441</v>
      </c>
      <c r="D1728" s="4" t="s">
        <v>1831</v>
      </c>
      <c r="E1728" s="4"/>
      <c r="F1728" s="4" t="s">
        <v>1060</v>
      </c>
      <c r="G1728" s="4" t="s">
        <v>9103</v>
      </c>
      <c r="H1728" s="4" t="s">
        <v>1421</v>
      </c>
      <c r="I1728" s="4" t="s">
        <v>1422</v>
      </c>
      <c r="J1728" s="4"/>
      <c r="K1728" s="139">
        <v>3000000000</v>
      </c>
      <c r="L1728" s="139">
        <v>3000000000</v>
      </c>
      <c r="M1728" s="4">
        <v>3.8</v>
      </c>
      <c r="N1728" s="4" t="s">
        <v>3862</v>
      </c>
      <c r="O1728" s="4" t="s">
        <v>2842</v>
      </c>
      <c r="P1728" s="186">
        <f t="shared" si="163"/>
        <v>3000000000</v>
      </c>
      <c r="Q1728" s="186">
        <f>K1728-P1728</f>
        <v>0</v>
      </c>
      <c r="R1728" s="4">
        <v>48</v>
      </c>
      <c r="S1728" s="4" t="s">
        <v>70</v>
      </c>
      <c r="T1728" s="4" t="s">
        <v>70</v>
      </c>
      <c r="U1728" s="140">
        <v>45341</v>
      </c>
      <c r="V1728" s="4" t="s">
        <v>1884</v>
      </c>
      <c r="W1728" s="4" t="s">
        <v>1954</v>
      </c>
      <c r="X1728" s="146" t="s">
        <v>70</v>
      </c>
      <c r="Y1728" s="140">
        <v>45365</v>
      </c>
      <c r="Z1728" s="4" t="s">
        <v>1885</v>
      </c>
      <c r="AA1728" s="4" t="s">
        <v>1886</v>
      </c>
      <c r="AB1728" s="141">
        <f t="shared" si="164"/>
        <v>3000000000</v>
      </c>
      <c r="AC1728" s="142">
        <f t="shared" si="165"/>
        <v>0</v>
      </c>
      <c r="AD1728" s="4"/>
      <c r="AE1728" s="4" t="s">
        <v>2037</v>
      </c>
      <c r="AF1728" s="252" t="s">
        <v>7446</v>
      </c>
      <c r="AG1728" s="145"/>
      <c r="AH1728" s="4"/>
      <c r="AI1728" s="4"/>
      <c r="AJ1728" s="4"/>
      <c r="AK1728" s="4"/>
    </row>
    <row r="1729" spans="2:37">
      <c r="B1729" s="175" t="s">
        <v>5418</v>
      </c>
      <c r="C1729" s="174" t="s">
        <v>441</v>
      </c>
      <c r="D1729" s="4" t="s">
        <v>6226</v>
      </c>
      <c r="E1729" s="4"/>
      <c r="F1729" s="4" t="s">
        <v>1060</v>
      </c>
      <c r="G1729" s="4" t="s">
        <v>9104</v>
      </c>
      <c r="H1729" s="4" t="s">
        <v>1730</v>
      </c>
      <c r="I1729" s="4" t="s">
        <v>1731</v>
      </c>
      <c r="J1729" s="4"/>
      <c r="K1729" s="139">
        <v>343644986</v>
      </c>
      <c r="L1729" s="139">
        <v>343644986</v>
      </c>
      <c r="M1729" s="4">
        <v>3.85</v>
      </c>
      <c r="N1729" s="4" t="s">
        <v>3375</v>
      </c>
      <c r="O1729" s="4" t="s">
        <v>3519</v>
      </c>
      <c r="P1729" s="186">
        <f t="shared" si="163"/>
        <v>343644986</v>
      </c>
      <c r="Q1729" s="186">
        <f>L1729-P1729</f>
        <v>0</v>
      </c>
      <c r="R1729" s="4">
        <v>19</v>
      </c>
      <c r="S1729" s="4" t="s">
        <v>70</v>
      </c>
      <c r="T1729" s="4" t="s">
        <v>70</v>
      </c>
      <c r="U1729" s="140">
        <v>45341</v>
      </c>
      <c r="V1729" s="4" t="s">
        <v>1884</v>
      </c>
      <c r="W1729" s="4" t="s">
        <v>1954</v>
      </c>
      <c r="X1729" s="146" t="s">
        <v>70</v>
      </c>
      <c r="Y1729" s="140">
        <v>45370</v>
      </c>
      <c r="Z1729" s="4" t="s">
        <v>1885</v>
      </c>
      <c r="AA1729" s="4" t="s">
        <v>1886</v>
      </c>
      <c r="AB1729" s="141">
        <f t="shared" si="164"/>
        <v>343644986</v>
      </c>
      <c r="AC1729" s="142">
        <f t="shared" si="165"/>
        <v>0</v>
      </c>
      <c r="AD1729" s="4"/>
      <c r="AE1729" s="4" t="s">
        <v>2037</v>
      </c>
      <c r="AF1729" s="144" t="s">
        <v>6229</v>
      </c>
      <c r="AG1729" s="145"/>
      <c r="AH1729" s="4"/>
      <c r="AI1729" s="4"/>
      <c r="AJ1729" s="4"/>
      <c r="AK1729" s="4"/>
    </row>
    <row r="1730" spans="2:37">
      <c r="B1730" s="175" t="s">
        <v>5175</v>
      </c>
      <c r="C1730" s="174" t="s">
        <v>441</v>
      </c>
      <c r="D1730" s="4" t="s">
        <v>2550</v>
      </c>
      <c r="E1730" s="4"/>
      <c r="F1730" s="4" t="s">
        <v>1060</v>
      </c>
      <c r="G1730" s="4" t="s">
        <v>9105</v>
      </c>
      <c r="H1730" s="4" t="s">
        <v>1421</v>
      </c>
      <c r="I1730" s="4" t="s">
        <v>1422</v>
      </c>
      <c r="J1730" s="4"/>
      <c r="K1730" s="139">
        <v>5000000000</v>
      </c>
      <c r="L1730" s="139">
        <v>5000000000</v>
      </c>
      <c r="M1730" s="4">
        <v>4.75</v>
      </c>
      <c r="N1730" s="4" t="s">
        <v>3758</v>
      </c>
      <c r="O1730" s="4" t="s">
        <v>2679</v>
      </c>
      <c r="P1730" s="186">
        <f t="shared" si="163"/>
        <v>5000000000</v>
      </c>
      <c r="Q1730" s="186">
        <f>K1730-P1730</f>
        <v>0</v>
      </c>
      <c r="R1730" s="4">
        <v>48</v>
      </c>
      <c r="S1730" s="4" t="s">
        <v>70</v>
      </c>
      <c r="T1730" s="4" t="s">
        <v>70</v>
      </c>
      <c r="U1730" s="140">
        <v>45341</v>
      </c>
      <c r="V1730" s="4" t="s">
        <v>1884</v>
      </c>
      <c r="W1730" s="4" t="s">
        <v>1954</v>
      </c>
      <c r="X1730" s="146" t="s">
        <v>70</v>
      </c>
      <c r="Y1730" s="140">
        <v>45365</v>
      </c>
      <c r="Z1730" s="4" t="s">
        <v>1885</v>
      </c>
      <c r="AA1730" s="4" t="s">
        <v>1886</v>
      </c>
      <c r="AB1730" s="141">
        <f t="shared" si="164"/>
        <v>5000000000</v>
      </c>
      <c r="AC1730" s="142">
        <f t="shared" si="165"/>
        <v>0</v>
      </c>
      <c r="AD1730" s="4"/>
      <c r="AE1730" s="4" t="s">
        <v>2037</v>
      </c>
      <c r="AF1730" s="252" t="s">
        <v>7446</v>
      </c>
      <c r="AG1730" s="145"/>
      <c r="AH1730" s="4"/>
      <c r="AI1730" s="4"/>
      <c r="AJ1730" s="4"/>
      <c r="AK1730" s="4"/>
    </row>
    <row r="1731" spans="2:37">
      <c r="B1731" s="175" t="s">
        <v>5418</v>
      </c>
      <c r="C1731" s="174" t="s">
        <v>441</v>
      </c>
      <c r="D1731" s="4" t="s">
        <v>6226</v>
      </c>
      <c r="E1731" s="4"/>
      <c r="F1731" s="4" t="s">
        <v>1060</v>
      </c>
      <c r="G1731" s="4" t="s">
        <v>9106</v>
      </c>
      <c r="H1731" s="4" t="s">
        <v>1730</v>
      </c>
      <c r="I1731" s="4" t="s">
        <v>1731</v>
      </c>
      <c r="J1731" s="4"/>
      <c r="K1731" s="139">
        <v>538884864</v>
      </c>
      <c r="L1731" s="139">
        <v>538884864</v>
      </c>
      <c r="M1731" s="4">
        <v>3.85</v>
      </c>
      <c r="N1731" s="4" t="s">
        <v>3375</v>
      </c>
      <c r="O1731" s="4" t="s">
        <v>3519</v>
      </c>
      <c r="P1731" s="186">
        <f t="shared" si="163"/>
        <v>538884864</v>
      </c>
      <c r="Q1731" s="186">
        <f>L1731-P1731</f>
        <v>0</v>
      </c>
      <c r="R1731" s="4">
        <v>19</v>
      </c>
      <c r="S1731" s="4" t="s">
        <v>70</v>
      </c>
      <c r="T1731" s="4" t="s">
        <v>70</v>
      </c>
      <c r="U1731" s="140">
        <v>45341</v>
      </c>
      <c r="V1731" s="4" t="s">
        <v>1884</v>
      </c>
      <c r="W1731" s="4" t="s">
        <v>1954</v>
      </c>
      <c r="X1731" s="146" t="s">
        <v>70</v>
      </c>
      <c r="Y1731" s="140">
        <v>45370</v>
      </c>
      <c r="Z1731" s="4" t="s">
        <v>1885</v>
      </c>
      <c r="AA1731" s="4" t="s">
        <v>1886</v>
      </c>
      <c r="AB1731" s="141">
        <f t="shared" si="164"/>
        <v>538884864</v>
      </c>
      <c r="AC1731" s="142">
        <f t="shared" si="165"/>
        <v>0</v>
      </c>
      <c r="AD1731" s="4"/>
      <c r="AE1731" s="4" t="s">
        <v>2037</v>
      </c>
      <c r="AF1731" s="144" t="s">
        <v>6229</v>
      </c>
      <c r="AG1731" s="145"/>
      <c r="AH1731" s="4"/>
      <c r="AI1731" s="4"/>
      <c r="AJ1731" s="4"/>
      <c r="AK1731" s="4"/>
    </row>
    <row r="1732" spans="2:37">
      <c r="B1732" s="175" t="s">
        <v>5175</v>
      </c>
      <c r="C1732" s="174" t="s">
        <v>441</v>
      </c>
      <c r="D1732" s="4" t="s">
        <v>2550</v>
      </c>
      <c r="E1732" s="4"/>
      <c r="F1732" s="4" t="s">
        <v>1060</v>
      </c>
      <c r="G1732" s="4" t="s">
        <v>9107</v>
      </c>
      <c r="H1732" s="4" t="s">
        <v>1421</v>
      </c>
      <c r="I1732" s="4" t="s">
        <v>1422</v>
      </c>
      <c r="J1732" s="4"/>
      <c r="K1732" s="139">
        <v>5000000000</v>
      </c>
      <c r="L1732" s="139">
        <v>5000000000</v>
      </c>
      <c r="M1732" s="4">
        <v>3.95</v>
      </c>
      <c r="N1732" s="4" t="s">
        <v>3758</v>
      </c>
      <c r="O1732" s="4" t="s">
        <v>2679</v>
      </c>
      <c r="P1732" s="186">
        <f t="shared" ref="P1732:P1795" si="174">L1732</f>
        <v>5000000000</v>
      </c>
      <c r="Q1732" s="186">
        <f>K1732-P1732</f>
        <v>0</v>
      </c>
      <c r="R1732" s="4">
        <v>48</v>
      </c>
      <c r="S1732" s="4" t="s">
        <v>70</v>
      </c>
      <c r="T1732" s="4" t="s">
        <v>70</v>
      </c>
      <c r="U1732" s="140">
        <v>45341</v>
      </c>
      <c r="V1732" s="4" t="s">
        <v>1884</v>
      </c>
      <c r="W1732" s="4" t="s">
        <v>1954</v>
      </c>
      <c r="X1732" s="146" t="s">
        <v>70</v>
      </c>
      <c r="Y1732" s="140">
        <v>45365</v>
      </c>
      <c r="Z1732" s="4" t="s">
        <v>1885</v>
      </c>
      <c r="AA1732" s="4" t="s">
        <v>1886</v>
      </c>
      <c r="AB1732" s="141">
        <f t="shared" ref="AB1732:AB1795" si="175">L1732</f>
        <v>5000000000</v>
      </c>
      <c r="AC1732" s="142">
        <f t="shared" ref="AC1732:AC1795" si="176">P1732-AB1732</f>
        <v>0</v>
      </c>
      <c r="AD1732" s="4"/>
      <c r="AE1732" s="4" t="s">
        <v>2037</v>
      </c>
      <c r="AF1732" s="252" t="s">
        <v>7446</v>
      </c>
      <c r="AG1732" s="145"/>
      <c r="AH1732" s="4"/>
      <c r="AI1732" s="4"/>
      <c r="AJ1732" s="4"/>
      <c r="AK1732" s="4"/>
    </row>
    <row r="1733" spans="2:37">
      <c r="B1733" s="175" t="s">
        <v>5175</v>
      </c>
      <c r="C1733" s="174" t="s">
        <v>441</v>
      </c>
      <c r="D1733" s="4" t="s">
        <v>2550</v>
      </c>
      <c r="E1733" s="4"/>
      <c r="F1733" s="4" t="s">
        <v>1060</v>
      </c>
      <c r="G1733" s="4" t="s">
        <v>9108</v>
      </c>
      <c r="H1733" s="4" t="s">
        <v>1421</v>
      </c>
      <c r="I1733" s="4" t="s">
        <v>1422</v>
      </c>
      <c r="J1733" s="4"/>
      <c r="K1733" s="139">
        <v>3000000000</v>
      </c>
      <c r="L1733" s="139">
        <v>3000000000</v>
      </c>
      <c r="M1733" s="4">
        <v>3.75</v>
      </c>
      <c r="N1733" s="4" t="s">
        <v>1914</v>
      </c>
      <c r="O1733" s="4" t="s">
        <v>3568</v>
      </c>
      <c r="P1733" s="186">
        <f t="shared" si="174"/>
        <v>3000000000</v>
      </c>
      <c r="Q1733" s="186">
        <f>K1733-P1733</f>
        <v>0</v>
      </c>
      <c r="R1733" s="4">
        <v>48</v>
      </c>
      <c r="S1733" s="4" t="s">
        <v>70</v>
      </c>
      <c r="T1733" s="4" t="s">
        <v>70</v>
      </c>
      <c r="U1733" s="140">
        <v>45341</v>
      </c>
      <c r="V1733" s="4" t="s">
        <v>1884</v>
      </c>
      <c r="W1733" s="4" t="s">
        <v>1954</v>
      </c>
      <c r="X1733" s="146" t="s">
        <v>70</v>
      </c>
      <c r="Y1733" s="140">
        <v>45365</v>
      </c>
      <c r="Z1733" s="4" t="s">
        <v>1885</v>
      </c>
      <c r="AA1733" s="4" t="s">
        <v>1886</v>
      </c>
      <c r="AB1733" s="141">
        <f t="shared" si="175"/>
        <v>3000000000</v>
      </c>
      <c r="AC1733" s="142">
        <f t="shared" si="176"/>
        <v>0</v>
      </c>
      <c r="AD1733" s="4"/>
      <c r="AE1733" s="4" t="s">
        <v>2037</v>
      </c>
      <c r="AF1733" s="252" t="s">
        <v>7446</v>
      </c>
      <c r="AG1733" s="145"/>
      <c r="AH1733" s="4"/>
      <c r="AI1733" s="4"/>
      <c r="AJ1733" s="4"/>
      <c r="AK1733" s="4"/>
    </row>
    <row r="1734" spans="2:37">
      <c r="B1734" s="145" t="s">
        <v>5418</v>
      </c>
      <c r="C1734" s="4" t="s">
        <v>441</v>
      </c>
      <c r="D1734" s="4" t="s">
        <v>4522</v>
      </c>
      <c r="E1734" s="4"/>
      <c r="F1734" s="4" t="s">
        <v>1060</v>
      </c>
      <c r="G1734" s="4" t="s">
        <v>9109</v>
      </c>
      <c r="H1734" s="4" t="s">
        <v>1734</v>
      </c>
      <c r="I1734" s="4" t="s">
        <v>1735</v>
      </c>
      <c r="J1734" s="4"/>
      <c r="K1734" s="139">
        <v>1400000000</v>
      </c>
      <c r="L1734" s="139">
        <v>1400000000</v>
      </c>
      <c r="M1734" s="4">
        <v>5.7</v>
      </c>
      <c r="N1734" s="4" t="s">
        <v>7968</v>
      </c>
      <c r="O1734" s="4" t="s">
        <v>2582</v>
      </c>
      <c r="P1734" s="186">
        <f t="shared" si="174"/>
        <v>1400000000</v>
      </c>
      <c r="Q1734" s="4"/>
      <c r="R1734" s="4">
        <v>246</v>
      </c>
      <c r="S1734" s="4" t="s">
        <v>70</v>
      </c>
      <c r="T1734" s="4" t="s">
        <v>70</v>
      </c>
      <c r="U1734" s="140">
        <v>45357</v>
      </c>
      <c r="V1734" s="4" t="s">
        <v>1887</v>
      </c>
      <c r="W1734" s="4" t="s">
        <v>1954</v>
      </c>
      <c r="X1734" s="146">
        <v>0</v>
      </c>
      <c r="Y1734" s="146">
        <v>0</v>
      </c>
      <c r="Z1734" s="146">
        <v>0</v>
      </c>
      <c r="AA1734" s="4"/>
      <c r="AB1734" s="141"/>
      <c r="AC1734" s="142"/>
      <c r="AD1734" s="4"/>
      <c r="AE1734" s="4"/>
      <c r="AF1734" s="144"/>
      <c r="AG1734" s="145"/>
      <c r="AH1734" s="143" t="s">
        <v>70</v>
      </c>
      <c r="AI1734" s="4"/>
      <c r="AJ1734" s="143" t="s">
        <v>9560</v>
      </c>
      <c r="AK1734" s="143" t="s">
        <v>9553</v>
      </c>
    </row>
    <row r="1735" spans="2:37">
      <c r="B1735" s="175" t="s">
        <v>5175</v>
      </c>
      <c r="C1735" s="174" t="s">
        <v>441</v>
      </c>
      <c r="D1735" s="4" t="s">
        <v>1831</v>
      </c>
      <c r="E1735" s="4"/>
      <c r="F1735" s="4" t="s">
        <v>1060</v>
      </c>
      <c r="G1735" s="4" t="s">
        <v>9110</v>
      </c>
      <c r="H1735" s="4" t="s">
        <v>1421</v>
      </c>
      <c r="I1735" s="4" t="s">
        <v>1422</v>
      </c>
      <c r="J1735" s="4"/>
      <c r="K1735" s="139">
        <v>2000000000</v>
      </c>
      <c r="L1735" s="139">
        <v>2000000000</v>
      </c>
      <c r="M1735" s="4">
        <v>3.8</v>
      </c>
      <c r="N1735" s="4" t="s">
        <v>3862</v>
      </c>
      <c r="O1735" s="4" t="s">
        <v>2842</v>
      </c>
      <c r="P1735" s="186">
        <f t="shared" si="174"/>
        <v>2000000000</v>
      </c>
      <c r="Q1735" s="186">
        <f>K1735-P1735</f>
        <v>0</v>
      </c>
      <c r="R1735" s="4">
        <v>48</v>
      </c>
      <c r="S1735" s="4" t="s">
        <v>70</v>
      </c>
      <c r="T1735" s="4" t="s">
        <v>70</v>
      </c>
      <c r="U1735" s="140">
        <v>45341</v>
      </c>
      <c r="V1735" s="4" t="s">
        <v>1884</v>
      </c>
      <c r="W1735" s="4" t="s">
        <v>1954</v>
      </c>
      <c r="X1735" s="146" t="s">
        <v>70</v>
      </c>
      <c r="Y1735" s="140">
        <v>45365</v>
      </c>
      <c r="Z1735" s="4" t="s">
        <v>1885</v>
      </c>
      <c r="AA1735" s="4" t="s">
        <v>1886</v>
      </c>
      <c r="AB1735" s="141">
        <f t="shared" si="175"/>
        <v>2000000000</v>
      </c>
      <c r="AC1735" s="142">
        <f t="shared" si="176"/>
        <v>0</v>
      </c>
      <c r="AD1735" s="4"/>
      <c r="AE1735" s="4" t="s">
        <v>2037</v>
      </c>
      <c r="AF1735" s="252" t="s">
        <v>7446</v>
      </c>
      <c r="AG1735" s="145"/>
      <c r="AH1735" s="4"/>
      <c r="AI1735" s="4"/>
      <c r="AJ1735" s="4"/>
      <c r="AK1735" s="4"/>
    </row>
    <row r="1736" spans="2:37">
      <c r="B1736" s="175" t="s">
        <v>5175</v>
      </c>
      <c r="C1736" s="174" t="s">
        <v>441</v>
      </c>
      <c r="D1736" s="4" t="s">
        <v>2550</v>
      </c>
      <c r="E1736" s="4"/>
      <c r="F1736" s="4" t="s">
        <v>1060</v>
      </c>
      <c r="G1736" s="4" t="s">
        <v>9111</v>
      </c>
      <c r="H1736" s="4" t="s">
        <v>1421</v>
      </c>
      <c r="I1736" s="4" t="s">
        <v>1422</v>
      </c>
      <c r="J1736" s="4"/>
      <c r="K1736" s="139">
        <v>3000000000</v>
      </c>
      <c r="L1736" s="139">
        <v>3000000000</v>
      </c>
      <c r="M1736" s="4">
        <v>3.85</v>
      </c>
      <c r="N1736" s="4" t="s">
        <v>3758</v>
      </c>
      <c r="O1736" s="4" t="s">
        <v>2871</v>
      </c>
      <c r="P1736" s="186">
        <f t="shared" si="174"/>
        <v>3000000000</v>
      </c>
      <c r="Q1736" s="186">
        <f>K1736-P1736</f>
        <v>0</v>
      </c>
      <c r="R1736" s="4">
        <v>48</v>
      </c>
      <c r="S1736" s="4" t="s">
        <v>70</v>
      </c>
      <c r="T1736" s="4" t="s">
        <v>70</v>
      </c>
      <c r="U1736" s="140">
        <v>45341</v>
      </c>
      <c r="V1736" s="4" t="s">
        <v>1884</v>
      </c>
      <c r="W1736" s="4" t="s">
        <v>1954</v>
      </c>
      <c r="X1736" s="146" t="s">
        <v>70</v>
      </c>
      <c r="Y1736" s="140">
        <v>45365</v>
      </c>
      <c r="Z1736" s="4" t="s">
        <v>1885</v>
      </c>
      <c r="AA1736" s="4" t="s">
        <v>1886</v>
      </c>
      <c r="AB1736" s="141">
        <f t="shared" si="175"/>
        <v>3000000000</v>
      </c>
      <c r="AC1736" s="142">
        <f t="shared" si="176"/>
        <v>0</v>
      </c>
      <c r="AD1736" s="4"/>
      <c r="AE1736" s="4" t="s">
        <v>2037</v>
      </c>
      <c r="AF1736" s="252" t="s">
        <v>7446</v>
      </c>
      <c r="AG1736" s="145"/>
      <c r="AH1736" s="4"/>
      <c r="AI1736" s="4"/>
      <c r="AJ1736" s="4"/>
      <c r="AK1736" s="4"/>
    </row>
    <row r="1737" spans="2:37">
      <c r="B1737" s="175" t="s">
        <v>5175</v>
      </c>
      <c r="C1737" s="174" t="s">
        <v>441</v>
      </c>
      <c r="D1737" s="4" t="s">
        <v>2550</v>
      </c>
      <c r="E1737" s="4"/>
      <c r="F1737" s="4" t="s">
        <v>1060</v>
      </c>
      <c r="G1737" s="4" t="s">
        <v>9112</v>
      </c>
      <c r="H1737" s="4" t="s">
        <v>1421</v>
      </c>
      <c r="I1737" s="4" t="s">
        <v>1422</v>
      </c>
      <c r="J1737" s="4"/>
      <c r="K1737" s="139">
        <v>6000000000</v>
      </c>
      <c r="L1737" s="139">
        <v>6000000000</v>
      </c>
      <c r="M1737" s="4">
        <v>4.75</v>
      </c>
      <c r="N1737" s="4" t="s">
        <v>3758</v>
      </c>
      <c r="O1737" s="4" t="s">
        <v>2679</v>
      </c>
      <c r="P1737" s="186">
        <f t="shared" si="174"/>
        <v>6000000000</v>
      </c>
      <c r="Q1737" s="186">
        <f>K1737-P1737</f>
        <v>0</v>
      </c>
      <c r="R1737" s="4">
        <v>48</v>
      </c>
      <c r="S1737" s="4" t="s">
        <v>70</v>
      </c>
      <c r="T1737" s="4" t="s">
        <v>70</v>
      </c>
      <c r="U1737" s="140">
        <v>45341</v>
      </c>
      <c r="V1737" s="4" t="s">
        <v>1884</v>
      </c>
      <c r="W1737" s="4" t="s">
        <v>1954</v>
      </c>
      <c r="X1737" s="146" t="s">
        <v>70</v>
      </c>
      <c r="Y1737" s="140">
        <v>45365</v>
      </c>
      <c r="Z1737" s="4" t="s">
        <v>1885</v>
      </c>
      <c r="AA1737" s="4" t="s">
        <v>1886</v>
      </c>
      <c r="AB1737" s="141">
        <f t="shared" si="175"/>
        <v>6000000000</v>
      </c>
      <c r="AC1737" s="142">
        <f t="shared" si="176"/>
        <v>0</v>
      </c>
      <c r="AD1737" s="4"/>
      <c r="AE1737" s="4" t="s">
        <v>2037</v>
      </c>
      <c r="AF1737" s="252" t="s">
        <v>7446</v>
      </c>
      <c r="AG1737" s="145"/>
      <c r="AH1737" s="4"/>
      <c r="AI1737" s="4"/>
      <c r="AJ1737" s="4"/>
      <c r="AK1737" s="4"/>
    </row>
    <row r="1738" spans="2:37">
      <c r="B1738" s="175" t="s">
        <v>5175</v>
      </c>
      <c r="C1738" s="174" t="s">
        <v>441</v>
      </c>
      <c r="D1738" s="4" t="s">
        <v>1831</v>
      </c>
      <c r="E1738" s="4"/>
      <c r="F1738" s="4" t="s">
        <v>1060</v>
      </c>
      <c r="G1738" s="4" t="s">
        <v>9113</v>
      </c>
      <c r="H1738" s="4" t="s">
        <v>1421</v>
      </c>
      <c r="I1738" s="4" t="s">
        <v>1422</v>
      </c>
      <c r="J1738" s="4"/>
      <c r="K1738" s="139">
        <v>154383585</v>
      </c>
      <c r="L1738" s="139">
        <v>154383585</v>
      </c>
      <c r="M1738" s="4">
        <v>7.9</v>
      </c>
      <c r="N1738" s="4" t="s">
        <v>9114</v>
      </c>
      <c r="O1738" s="4" t="s">
        <v>2595</v>
      </c>
      <c r="P1738" s="186">
        <f t="shared" si="174"/>
        <v>154383585</v>
      </c>
      <c r="Q1738" s="186">
        <f>K1738-P1738</f>
        <v>0</v>
      </c>
      <c r="R1738" s="4">
        <v>48</v>
      </c>
      <c r="S1738" s="4" t="s">
        <v>70</v>
      </c>
      <c r="T1738" s="4" t="s">
        <v>70</v>
      </c>
      <c r="U1738" s="140">
        <v>45341</v>
      </c>
      <c r="V1738" s="4" t="s">
        <v>1884</v>
      </c>
      <c r="W1738" s="4" t="s">
        <v>1954</v>
      </c>
      <c r="X1738" s="146" t="s">
        <v>70</v>
      </c>
      <c r="Y1738" s="140">
        <v>45365</v>
      </c>
      <c r="Z1738" s="4" t="s">
        <v>1885</v>
      </c>
      <c r="AA1738" s="4" t="s">
        <v>1886</v>
      </c>
      <c r="AB1738" s="141">
        <f t="shared" si="175"/>
        <v>154383585</v>
      </c>
      <c r="AC1738" s="142">
        <f t="shared" si="176"/>
        <v>0</v>
      </c>
      <c r="AD1738" s="4"/>
      <c r="AE1738" s="4" t="s">
        <v>2037</v>
      </c>
      <c r="AF1738" s="252" t="s">
        <v>7446</v>
      </c>
      <c r="AG1738" s="145"/>
      <c r="AH1738" s="4"/>
      <c r="AI1738" s="4"/>
      <c r="AJ1738" s="4"/>
      <c r="AK1738" s="4"/>
    </row>
    <row r="1739" spans="2:37">
      <c r="B1739" s="145" t="s">
        <v>5418</v>
      </c>
      <c r="C1739" s="4" t="s">
        <v>441</v>
      </c>
      <c r="D1739" s="4" t="s">
        <v>4522</v>
      </c>
      <c r="E1739" s="4"/>
      <c r="F1739" s="4" t="s">
        <v>1060</v>
      </c>
      <c r="G1739" s="4" t="s">
        <v>9115</v>
      </c>
      <c r="H1739" s="4" t="s">
        <v>1734</v>
      </c>
      <c r="I1739" s="4" t="s">
        <v>1735</v>
      </c>
      <c r="J1739" s="4"/>
      <c r="K1739" s="139">
        <v>374944571</v>
      </c>
      <c r="L1739" s="139">
        <v>374944571</v>
      </c>
      <c r="M1739" s="4">
        <v>5.7</v>
      </c>
      <c r="N1739" s="4" t="s">
        <v>9116</v>
      </c>
      <c r="O1739" s="4" t="s">
        <v>3521</v>
      </c>
      <c r="P1739" s="186">
        <f t="shared" si="174"/>
        <v>374944571</v>
      </c>
      <c r="Q1739" s="4"/>
      <c r="R1739" s="4">
        <v>246</v>
      </c>
      <c r="S1739" s="4" t="s">
        <v>70</v>
      </c>
      <c r="T1739" s="4" t="s">
        <v>70</v>
      </c>
      <c r="U1739" s="140">
        <v>45357</v>
      </c>
      <c r="V1739" s="4" t="s">
        <v>1887</v>
      </c>
      <c r="W1739" s="4" t="s">
        <v>1954</v>
      </c>
      <c r="X1739" s="146">
        <v>0</v>
      </c>
      <c r="Y1739" s="146">
        <v>0</v>
      </c>
      <c r="Z1739" s="146">
        <v>0</v>
      </c>
      <c r="AA1739" s="4"/>
      <c r="AB1739" s="141"/>
      <c r="AC1739" s="142"/>
      <c r="AD1739" s="4"/>
      <c r="AE1739" s="4"/>
      <c r="AF1739" s="144"/>
      <c r="AG1739" s="145"/>
      <c r="AH1739" s="143" t="s">
        <v>70</v>
      </c>
      <c r="AI1739" s="4"/>
      <c r="AJ1739" s="143" t="s">
        <v>9560</v>
      </c>
      <c r="AK1739" s="143" t="s">
        <v>9553</v>
      </c>
    </row>
    <row r="1740" spans="2:37">
      <c r="B1740" s="145" t="s">
        <v>5418</v>
      </c>
      <c r="C1740" s="4" t="s">
        <v>441</v>
      </c>
      <c r="D1740" s="4" t="s">
        <v>2498</v>
      </c>
      <c r="E1740" s="4"/>
      <c r="F1740" s="4" t="s">
        <v>1060</v>
      </c>
      <c r="G1740" s="4" t="s">
        <v>9117</v>
      </c>
      <c r="H1740" s="4" t="s">
        <v>1724</v>
      </c>
      <c r="I1740" s="4" t="s">
        <v>1725</v>
      </c>
      <c r="J1740" s="4"/>
      <c r="K1740" s="139">
        <v>71163315</v>
      </c>
      <c r="L1740" s="139">
        <v>71163315</v>
      </c>
      <c r="M1740" s="4">
        <v>8</v>
      </c>
      <c r="N1740" s="4" t="s">
        <v>9118</v>
      </c>
      <c r="O1740" s="4" t="s">
        <v>3600</v>
      </c>
      <c r="P1740" s="186">
        <f t="shared" si="174"/>
        <v>71163315</v>
      </c>
      <c r="Q1740" s="186">
        <f>K1740-P1740</f>
        <v>0</v>
      </c>
      <c r="R1740" s="4">
        <v>143</v>
      </c>
      <c r="S1740" s="4" t="s">
        <v>70</v>
      </c>
      <c r="T1740" s="4" t="s">
        <v>70</v>
      </c>
      <c r="U1740" s="140">
        <v>45352</v>
      </c>
      <c r="V1740" s="4" t="s">
        <v>1884</v>
      </c>
      <c r="W1740" s="4" t="s">
        <v>1954</v>
      </c>
      <c r="X1740" s="146" t="s">
        <v>70</v>
      </c>
      <c r="Y1740" s="140">
        <v>45364</v>
      </c>
      <c r="Z1740" s="4" t="s">
        <v>1885</v>
      </c>
      <c r="AA1740" s="4" t="s">
        <v>1886</v>
      </c>
      <c r="AB1740" s="141">
        <f t="shared" si="175"/>
        <v>71163315</v>
      </c>
      <c r="AC1740" s="142">
        <f t="shared" si="176"/>
        <v>0</v>
      </c>
      <c r="AD1740" s="4"/>
      <c r="AE1740" s="4" t="s">
        <v>2037</v>
      </c>
      <c r="AF1740" s="252" t="s">
        <v>8680</v>
      </c>
      <c r="AG1740" s="145"/>
      <c r="AH1740" s="4"/>
      <c r="AI1740" s="4"/>
      <c r="AJ1740" s="4"/>
      <c r="AK1740" s="4"/>
    </row>
    <row r="1741" spans="2:37">
      <c r="B1741" s="145" t="s">
        <v>5418</v>
      </c>
      <c r="C1741" s="4" t="s">
        <v>441</v>
      </c>
      <c r="D1741" s="4" t="s">
        <v>4522</v>
      </c>
      <c r="E1741" s="4"/>
      <c r="F1741" s="4" t="s">
        <v>1060</v>
      </c>
      <c r="G1741" s="4" t="s">
        <v>9119</v>
      </c>
      <c r="H1741" s="4" t="s">
        <v>1734</v>
      </c>
      <c r="I1741" s="4" t="s">
        <v>1735</v>
      </c>
      <c r="J1741" s="4"/>
      <c r="K1741" s="139">
        <v>353691200</v>
      </c>
      <c r="L1741" s="139">
        <v>353691200</v>
      </c>
      <c r="M1741" s="4">
        <v>3.75</v>
      </c>
      <c r="N1741" s="4" t="s">
        <v>3208</v>
      </c>
      <c r="O1741" s="4" t="s">
        <v>3650</v>
      </c>
      <c r="P1741" s="186">
        <f t="shared" si="174"/>
        <v>353691200</v>
      </c>
      <c r="Q1741" s="4"/>
      <c r="R1741" s="4">
        <v>246</v>
      </c>
      <c r="S1741" s="4" t="s">
        <v>70</v>
      </c>
      <c r="T1741" s="4" t="s">
        <v>70</v>
      </c>
      <c r="U1741" s="140">
        <v>45357</v>
      </c>
      <c r="V1741" s="4" t="s">
        <v>1887</v>
      </c>
      <c r="W1741" s="4" t="s">
        <v>1954</v>
      </c>
      <c r="X1741" s="146">
        <v>0</v>
      </c>
      <c r="Y1741" s="146">
        <v>0</v>
      </c>
      <c r="Z1741" s="146">
        <v>0</v>
      </c>
      <c r="AA1741" s="4"/>
      <c r="AB1741" s="141"/>
      <c r="AC1741" s="142"/>
      <c r="AD1741" s="4"/>
      <c r="AE1741" s="4"/>
      <c r="AF1741" s="144"/>
      <c r="AG1741" s="145"/>
      <c r="AH1741" s="143" t="s">
        <v>70</v>
      </c>
      <c r="AI1741" s="4"/>
      <c r="AJ1741" s="143" t="s">
        <v>9560</v>
      </c>
      <c r="AK1741" s="143" t="s">
        <v>9553</v>
      </c>
    </row>
    <row r="1742" spans="2:37">
      <c r="B1742" s="145" t="s">
        <v>5418</v>
      </c>
      <c r="C1742" s="4" t="s">
        <v>441</v>
      </c>
      <c r="D1742" s="4" t="s">
        <v>2498</v>
      </c>
      <c r="E1742" s="4"/>
      <c r="F1742" s="4" t="s">
        <v>1060</v>
      </c>
      <c r="G1742" s="4" t="s">
        <v>9120</v>
      </c>
      <c r="H1742" s="4" t="s">
        <v>1724</v>
      </c>
      <c r="I1742" s="4" t="s">
        <v>1725</v>
      </c>
      <c r="J1742" s="4"/>
      <c r="K1742" s="139">
        <v>85120194</v>
      </c>
      <c r="L1742" s="139">
        <v>85120194</v>
      </c>
      <c r="M1742" s="4">
        <v>7.8</v>
      </c>
      <c r="N1742" s="4" t="s">
        <v>9121</v>
      </c>
      <c r="O1742" s="4" t="s">
        <v>1907</v>
      </c>
      <c r="P1742" s="186">
        <f t="shared" si="174"/>
        <v>85120194</v>
      </c>
      <c r="Q1742" s="186">
        <f>K1742-P1742</f>
        <v>0</v>
      </c>
      <c r="R1742" s="4">
        <v>143</v>
      </c>
      <c r="S1742" s="4" t="s">
        <v>70</v>
      </c>
      <c r="T1742" s="4" t="s">
        <v>70</v>
      </c>
      <c r="U1742" s="140">
        <v>45352</v>
      </c>
      <c r="V1742" s="4" t="s">
        <v>1884</v>
      </c>
      <c r="W1742" s="4" t="s">
        <v>1954</v>
      </c>
      <c r="X1742" s="146" t="s">
        <v>70</v>
      </c>
      <c r="Y1742" s="140">
        <v>45364</v>
      </c>
      <c r="Z1742" s="4" t="s">
        <v>1885</v>
      </c>
      <c r="AA1742" s="4" t="s">
        <v>1886</v>
      </c>
      <c r="AB1742" s="141">
        <f t="shared" si="175"/>
        <v>85120194</v>
      </c>
      <c r="AC1742" s="142">
        <f t="shared" si="176"/>
        <v>0</v>
      </c>
      <c r="AD1742" s="4"/>
      <c r="AE1742" s="4" t="s">
        <v>2037</v>
      </c>
      <c r="AF1742" s="252" t="s">
        <v>8680</v>
      </c>
      <c r="AG1742" s="145"/>
      <c r="AH1742" s="4"/>
      <c r="AI1742" s="4"/>
      <c r="AJ1742" s="4"/>
      <c r="AK1742" s="4"/>
    </row>
    <row r="1743" spans="2:37">
      <c r="B1743" s="145" t="s">
        <v>5418</v>
      </c>
      <c r="C1743" s="4" t="s">
        <v>441</v>
      </c>
      <c r="D1743" s="4" t="s">
        <v>4522</v>
      </c>
      <c r="E1743" s="4"/>
      <c r="F1743" s="4" t="s">
        <v>1060</v>
      </c>
      <c r="G1743" s="4" t="s">
        <v>9122</v>
      </c>
      <c r="H1743" s="4" t="s">
        <v>1734</v>
      </c>
      <c r="I1743" s="4" t="s">
        <v>1735</v>
      </c>
      <c r="J1743" s="4"/>
      <c r="K1743" s="139">
        <v>65000000</v>
      </c>
      <c r="L1743" s="139">
        <v>65000000</v>
      </c>
      <c r="M1743" s="4">
        <v>11</v>
      </c>
      <c r="N1743" s="4" t="s">
        <v>9123</v>
      </c>
      <c r="O1743" s="4" t="s">
        <v>3799</v>
      </c>
      <c r="P1743" s="186">
        <f t="shared" si="174"/>
        <v>65000000</v>
      </c>
      <c r="Q1743" s="4"/>
      <c r="R1743" s="4">
        <v>246</v>
      </c>
      <c r="S1743" s="4" t="s">
        <v>70</v>
      </c>
      <c r="T1743" s="4" t="s">
        <v>70</v>
      </c>
      <c r="U1743" s="140">
        <v>45357</v>
      </c>
      <c r="V1743" s="4" t="s">
        <v>1887</v>
      </c>
      <c r="W1743" s="4" t="s">
        <v>1954</v>
      </c>
      <c r="X1743" s="146">
        <v>0</v>
      </c>
      <c r="Y1743" s="146">
        <v>0</v>
      </c>
      <c r="Z1743" s="146">
        <v>0</v>
      </c>
      <c r="AA1743" s="4"/>
      <c r="AB1743" s="141"/>
      <c r="AC1743" s="142"/>
      <c r="AD1743" s="4"/>
      <c r="AE1743" s="4"/>
      <c r="AF1743" s="144"/>
      <c r="AG1743" s="145"/>
      <c r="AH1743" s="143" t="s">
        <v>70</v>
      </c>
      <c r="AI1743" s="4"/>
      <c r="AJ1743" s="143" t="s">
        <v>9560</v>
      </c>
      <c r="AK1743" s="143" t="s">
        <v>9553</v>
      </c>
    </row>
    <row r="1744" spans="2:37">
      <c r="B1744" s="145" t="s">
        <v>5418</v>
      </c>
      <c r="C1744" s="4" t="s">
        <v>441</v>
      </c>
      <c r="D1744" s="4" t="s">
        <v>4522</v>
      </c>
      <c r="E1744" s="4"/>
      <c r="F1744" s="4" t="s">
        <v>1060</v>
      </c>
      <c r="G1744" s="4" t="s">
        <v>9124</v>
      </c>
      <c r="H1744" s="4" t="s">
        <v>1734</v>
      </c>
      <c r="I1744" s="4" t="s">
        <v>1735</v>
      </c>
      <c r="J1744" s="4"/>
      <c r="K1744" s="139">
        <v>380000000</v>
      </c>
      <c r="L1744" s="139">
        <v>380000000</v>
      </c>
      <c r="M1744" s="4">
        <v>7</v>
      </c>
      <c r="N1744" s="4" t="s">
        <v>4149</v>
      </c>
      <c r="O1744" s="4" t="s">
        <v>2888</v>
      </c>
      <c r="P1744" s="186">
        <f t="shared" si="174"/>
        <v>380000000</v>
      </c>
      <c r="Q1744" s="4"/>
      <c r="R1744" s="4">
        <v>246</v>
      </c>
      <c r="S1744" s="4" t="s">
        <v>70</v>
      </c>
      <c r="T1744" s="4" t="s">
        <v>70</v>
      </c>
      <c r="U1744" s="140">
        <v>45357</v>
      </c>
      <c r="V1744" s="4" t="s">
        <v>1887</v>
      </c>
      <c r="W1744" s="4" t="s">
        <v>1954</v>
      </c>
      <c r="X1744" s="146">
        <v>0</v>
      </c>
      <c r="Y1744" s="146">
        <v>0</v>
      </c>
      <c r="Z1744" s="146">
        <v>0</v>
      </c>
      <c r="AA1744" s="4"/>
      <c r="AB1744" s="141"/>
      <c r="AC1744" s="142"/>
      <c r="AD1744" s="4"/>
      <c r="AE1744" s="4"/>
      <c r="AF1744" s="144"/>
      <c r="AG1744" s="145"/>
      <c r="AH1744" s="143" t="s">
        <v>70</v>
      </c>
      <c r="AI1744" s="4"/>
      <c r="AJ1744" s="143" t="s">
        <v>9560</v>
      </c>
      <c r="AK1744" s="143" t="s">
        <v>9553</v>
      </c>
    </row>
    <row r="1745" spans="1:37">
      <c r="B1745" s="145" t="s">
        <v>5418</v>
      </c>
      <c r="C1745" s="4" t="s">
        <v>441</v>
      </c>
      <c r="D1745" s="4" t="s">
        <v>4522</v>
      </c>
      <c r="E1745" s="4"/>
      <c r="F1745" s="4" t="s">
        <v>1060</v>
      </c>
      <c r="G1745" s="4" t="s">
        <v>9125</v>
      </c>
      <c r="H1745" s="4" t="s">
        <v>1734</v>
      </c>
      <c r="I1745" s="4" t="s">
        <v>1735</v>
      </c>
      <c r="J1745" s="4"/>
      <c r="K1745" s="139">
        <v>265526800</v>
      </c>
      <c r="L1745" s="139">
        <v>265526800</v>
      </c>
      <c r="M1745" s="4">
        <v>5</v>
      </c>
      <c r="N1745" s="4" t="s">
        <v>2579</v>
      </c>
      <c r="O1745" s="4" t="s">
        <v>4421</v>
      </c>
      <c r="P1745" s="186">
        <f t="shared" si="174"/>
        <v>265526800</v>
      </c>
      <c r="Q1745" s="4"/>
      <c r="R1745" s="4">
        <v>246</v>
      </c>
      <c r="S1745" s="4" t="s">
        <v>70</v>
      </c>
      <c r="T1745" s="4" t="s">
        <v>70</v>
      </c>
      <c r="U1745" s="140">
        <v>45357</v>
      </c>
      <c r="V1745" s="4" t="s">
        <v>1887</v>
      </c>
      <c r="W1745" s="4" t="s">
        <v>1954</v>
      </c>
      <c r="X1745" s="146">
        <v>0</v>
      </c>
      <c r="Y1745" s="146">
        <v>0</v>
      </c>
      <c r="Z1745" s="146">
        <v>0</v>
      </c>
      <c r="AA1745" s="4"/>
      <c r="AB1745" s="141"/>
      <c r="AC1745" s="142"/>
      <c r="AD1745" s="4"/>
      <c r="AE1745" s="4"/>
      <c r="AF1745" s="144"/>
      <c r="AG1745" s="145"/>
      <c r="AH1745" s="143" t="s">
        <v>70</v>
      </c>
      <c r="AI1745" s="4"/>
      <c r="AJ1745" s="143" t="s">
        <v>9560</v>
      </c>
      <c r="AK1745" s="143" t="s">
        <v>9553</v>
      </c>
    </row>
    <row r="1746" spans="1:37">
      <c r="B1746" s="145" t="s">
        <v>5418</v>
      </c>
      <c r="C1746" s="4" t="s">
        <v>441</v>
      </c>
      <c r="D1746" s="4" t="s">
        <v>2498</v>
      </c>
      <c r="E1746" s="4"/>
      <c r="F1746" s="4" t="s">
        <v>1060</v>
      </c>
      <c r="G1746" s="4" t="s">
        <v>9126</v>
      </c>
      <c r="H1746" s="4" t="s">
        <v>1724</v>
      </c>
      <c r="I1746" s="4" t="s">
        <v>1725</v>
      </c>
      <c r="J1746" s="4"/>
      <c r="K1746" s="139">
        <v>75376173</v>
      </c>
      <c r="L1746" s="139">
        <v>75376173</v>
      </c>
      <c r="M1746" s="4">
        <v>9.3000000000000007</v>
      </c>
      <c r="N1746" s="4" t="s">
        <v>9127</v>
      </c>
      <c r="O1746" s="4" t="s">
        <v>2768</v>
      </c>
      <c r="P1746" s="186">
        <f t="shared" si="174"/>
        <v>75376173</v>
      </c>
      <c r="Q1746" s="186">
        <f>K1746-P1746</f>
        <v>0</v>
      </c>
      <c r="R1746" s="4">
        <v>143</v>
      </c>
      <c r="S1746" s="4" t="s">
        <v>70</v>
      </c>
      <c r="T1746" s="4" t="s">
        <v>70</v>
      </c>
      <c r="U1746" s="140">
        <v>45352</v>
      </c>
      <c r="V1746" s="4" t="s">
        <v>1884</v>
      </c>
      <c r="W1746" s="4" t="s">
        <v>1954</v>
      </c>
      <c r="X1746" s="146" t="s">
        <v>70</v>
      </c>
      <c r="Y1746" s="140">
        <v>45364</v>
      </c>
      <c r="Z1746" s="4" t="s">
        <v>1885</v>
      </c>
      <c r="AA1746" s="4" t="s">
        <v>1886</v>
      </c>
      <c r="AB1746" s="141">
        <f t="shared" si="175"/>
        <v>75376173</v>
      </c>
      <c r="AC1746" s="142">
        <f t="shared" si="176"/>
        <v>0</v>
      </c>
      <c r="AD1746" s="4"/>
      <c r="AE1746" s="4" t="s">
        <v>2037</v>
      </c>
      <c r="AF1746" s="252" t="s">
        <v>8680</v>
      </c>
      <c r="AG1746" s="145"/>
      <c r="AH1746" s="4"/>
      <c r="AI1746" s="4"/>
      <c r="AJ1746" s="4"/>
      <c r="AK1746" s="4"/>
    </row>
    <row r="1747" spans="1:37">
      <c r="B1747" s="145" t="s">
        <v>5418</v>
      </c>
      <c r="C1747" s="4" t="s">
        <v>441</v>
      </c>
      <c r="D1747" s="4" t="s">
        <v>4522</v>
      </c>
      <c r="E1747" s="4"/>
      <c r="F1747" s="4" t="s">
        <v>1060</v>
      </c>
      <c r="G1747" s="4" t="s">
        <v>9128</v>
      </c>
      <c r="H1747" s="4" t="s">
        <v>1734</v>
      </c>
      <c r="I1747" s="4" t="s">
        <v>1735</v>
      </c>
      <c r="J1747" s="4"/>
      <c r="K1747" s="139">
        <v>563531000</v>
      </c>
      <c r="L1747" s="139">
        <v>563531000</v>
      </c>
      <c r="M1747" s="4">
        <v>6.5</v>
      </c>
      <c r="N1747" s="4" t="s">
        <v>3375</v>
      </c>
      <c r="O1747" s="4" t="s">
        <v>2612</v>
      </c>
      <c r="P1747" s="186">
        <f t="shared" si="174"/>
        <v>563531000</v>
      </c>
      <c r="Q1747" s="4"/>
      <c r="R1747" s="4">
        <v>246</v>
      </c>
      <c r="S1747" s="4" t="s">
        <v>70</v>
      </c>
      <c r="T1747" s="4" t="s">
        <v>70</v>
      </c>
      <c r="U1747" s="140">
        <v>45357</v>
      </c>
      <c r="V1747" s="4" t="s">
        <v>1887</v>
      </c>
      <c r="W1747" s="4" t="s">
        <v>1954</v>
      </c>
      <c r="X1747" s="146">
        <v>0</v>
      </c>
      <c r="Y1747" s="146">
        <v>0</v>
      </c>
      <c r="Z1747" s="146">
        <v>0</v>
      </c>
      <c r="AA1747" s="4"/>
      <c r="AB1747" s="141"/>
      <c r="AC1747" s="142"/>
      <c r="AD1747" s="4"/>
      <c r="AE1747" s="4"/>
      <c r="AF1747" s="144"/>
      <c r="AG1747" s="145"/>
      <c r="AH1747" s="143" t="s">
        <v>70</v>
      </c>
      <c r="AI1747" s="4"/>
      <c r="AJ1747" s="143" t="s">
        <v>9560</v>
      </c>
      <c r="AK1747" s="143" t="s">
        <v>9553</v>
      </c>
    </row>
    <row r="1748" spans="1:37">
      <c r="B1748" s="145" t="s">
        <v>5418</v>
      </c>
      <c r="C1748" s="4" t="s">
        <v>441</v>
      </c>
      <c r="D1748" s="4" t="s">
        <v>4522</v>
      </c>
      <c r="E1748" s="4"/>
      <c r="F1748" s="4" t="s">
        <v>1060</v>
      </c>
      <c r="G1748" s="4" t="s">
        <v>9129</v>
      </c>
      <c r="H1748" s="4" t="s">
        <v>1734</v>
      </c>
      <c r="I1748" s="4" t="s">
        <v>1735</v>
      </c>
      <c r="J1748" s="4"/>
      <c r="K1748" s="139">
        <v>2046916791</v>
      </c>
      <c r="L1748" s="139">
        <v>2046916791</v>
      </c>
      <c r="M1748" s="4">
        <v>3.85</v>
      </c>
      <c r="N1748" s="4" t="s">
        <v>4549</v>
      </c>
      <c r="O1748" s="4" t="s">
        <v>3519</v>
      </c>
      <c r="P1748" s="186">
        <f t="shared" si="174"/>
        <v>2046916791</v>
      </c>
      <c r="Q1748" s="4"/>
      <c r="R1748" s="4">
        <v>246</v>
      </c>
      <c r="S1748" s="4" t="s">
        <v>70</v>
      </c>
      <c r="T1748" s="4" t="s">
        <v>70</v>
      </c>
      <c r="U1748" s="140">
        <v>45357</v>
      </c>
      <c r="V1748" s="4" t="s">
        <v>1887</v>
      </c>
      <c r="W1748" s="4" t="s">
        <v>1954</v>
      </c>
      <c r="X1748" s="146">
        <v>0</v>
      </c>
      <c r="Y1748" s="146">
        <v>0</v>
      </c>
      <c r="Z1748" s="146">
        <v>0</v>
      </c>
      <c r="AA1748" s="4"/>
      <c r="AB1748" s="141"/>
      <c r="AC1748" s="142"/>
      <c r="AD1748" s="4"/>
      <c r="AE1748" s="4"/>
      <c r="AF1748" s="144"/>
      <c r="AG1748" s="145"/>
      <c r="AH1748" s="143" t="s">
        <v>70</v>
      </c>
      <c r="AI1748" s="4"/>
      <c r="AJ1748" s="143" t="s">
        <v>9560</v>
      </c>
      <c r="AK1748" s="143" t="s">
        <v>9553</v>
      </c>
    </row>
    <row r="1749" spans="1:37">
      <c r="B1749" s="145" t="s">
        <v>5418</v>
      </c>
      <c r="C1749" s="4" t="s">
        <v>441</v>
      </c>
      <c r="D1749" s="4" t="s">
        <v>4522</v>
      </c>
      <c r="E1749" s="4"/>
      <c r="F1749" s="4" t="s">
        <v>1060</v>
      </c>
      <c r="G1749" s="4" t="s">
        <v>9130</v>
      </c>
      <c r="H1749" s="4" t="s">
        <v>1734</v>
      </c>
      <c r="I1749" s="4" t="s">
        <v>1735</v>
      </c>
      <c r="J1749" s="4"/>
      <c r="K1749" s="139">
        <v>680000000</v>
      </c>
      <c r="L1749" s="139">
        <v>680000000</v>
      </c>
      <c r="M1749" s="4">
        <v>4.75</v>
      </c>
      <c r="N1749" s="4" t="s">
        <v>2997</v>
      </c>
      <c r="O1749" s="4" t="s">
        <v>3455</v>
      </c>
      <c r="P1749" s="186">
        <f t="shared" si="174"/>
        <v>680000000</v>
      </c>
      <c r="Q1749" s="4"/>
      <c r="R1749" s="4">
        <v>246</v>
      </c>
      <c r="S1749" s="4" t="s">
        <v>70</v>
      </c>
      <c r="T1749" s="4" t="s">
        <v>70</v>
      </c>
      <c r="U1749" s="140">
        <v>45357</v>
      </c>
      <c r="V1749" s="4" t="s">
        <v>1887</v>
      </c>
      <c r="W1749" s="4" t="s">
        <v>1954</v>
      </c>
      <c r="X1749" s="146">
        <v>0</v>
      </c>
      <c r="Y1749" s="146">
        <v>0</v>
      </c>
      <c r="Z1749" s="146">
        <v>0</v>
      </c>
      <c r="AA1749" s="4"/>
      <c r="AB1749" s="141"/>
      <c r="AC1749" s="142"/>
      <c r="AD1749" s="4"/>
      <c r="AE1749" s="4"/>
      <c r="AF1749" s="144"/>
      <c r="AG1749" s="145"/>
      <c r="AH1749" s="143" t="s">
        <v>70</v>
      </c>
      <c r="AI1749" s="4"/>
      <c r="AJ1749" s="143" t="s">
        <v>9560</v>
      </c>
      <c r="AK1749" s="143" t="s">
        <v>9553</v>
      </c>
    </row>
    <row r="1750" spans="1:37">
      <c r="B1750" s="145" t="s">
        <v>5418</v>
      </c>
      <c r="C1750" s="4" t="s">
        <v>441</v>
      </c>
      <c r="D1750" s="4" t="s">
        <v>4522</v>
      </c>
      <c r="E1750" s="4"/>
      <c r="F1750" s="4" t="s">
        <v>1060</v>
      </c>
      <c r="G1750" s="4" t="s">
        <v>9131</v>
      </c>
      <c r="H1750" s="4" t="s">
        <v>1734</v>
      </c>
      <c r="I1750" s="4" t="s">
        <v>1735</v>
      </c>
      <c r="J1750" s="4"/>
      <c r="K1750" s="139">
        <v>121803397</v>
      </c>
      <c r="L1750" s="139">
        <v>121803397</v>
      </c>
      <c r="M1750" s="4">
        <v>3.75</v>
      </c>
      <c r="N1750" s="4" t="s">
        <v>2212</v>
      </c>
      <c r="O1750" s="4" t="s">
        <v>3458</v>
      </c>
      <c r="P1750" s="186">
        <f t="shared" si="174"/>
        <v>121803397</v>
      </c>
      <c r="Q1750" s="4"/>
      <c r="R1750" s="4">
        <v>246</v>
      </c>
      <c r="S1750" s="4" t="s">
        <v>70</v>
      </c>
      <c r="T1750" s="4" t="s">
        <v>70</v>
      </c>
      <c r="U1750" s="140">
        <v>45357</v>
      </c>
      <c r="V1750" s="4" t="s">
        <v>1887</v>
      </c>
      <c r="W1750" s="4" t="s">
        <v>1954</v>
      </c>
      <c r="X1750" s="146">
        <v>0</v>
      </c>
      <c r="Y1750" s="146">
        <v>0</v>
      </c>
      <c r="Z1750" s="146">
        <v>0</v>
      </c>
      <c r="AA1750" s="4"/>
      <c r="AB1750" s="141"/>
      <c r="AC1750" s="142"/>
      <c r="AD1750" s="4"/>
      <c r="AE1750" s="4"/>
      <c r="AF1750" s="144"/>
      <c r="AG1750" s="145"/>
      <c r="AH1750" s="143" t="s">
        <v>70</v>
      </c>
      <c r="AI1750" s="4"/>
      <c r="AJ1750" s="143" t="s">
        <v>9560</v>
      </c>
      <c r="AK1750" s="143" t="s">
        <v>9553</v>
      </c>
    </row>
    <row r="1751" spans="1:37">
      <c r="B1751" s="145" t="s">
        <v>5418</v>
      </c>
      <c r="C1751" s="4" t="s">
        <v>441</v>
      </c>
      <c r="D1751" s="4" t="s">
        <v>4522</v>
      </c>
      <c r="E1751" s="4"/>
      <c r="F1751" s="4" t="s">
        <v>1060</v>
      </c>
      <c r="G1751" s="4" t="s">
        <v>9132</v>
      </c>
      <c r="H1751" s="4" t="s">
        <v>1734</v>
      </c>
      <c r="I1751" s="4" t="s">
        <v>1735</v>
      </c>
      <c r="J1751" s="4"/>
      <c r="K1751" s="139">
        <v>5207068613</v>
      </c>
      <c r="L1751" s="139">
        <v>5207068613</v>
      </c>
      <c r="M1751" s="4">
        <v>3.75</v>
      </c>
      <c r="N1751" s="4" t="s">
        <v>3331</v>
      </c>
      <c r="O1751" s="4" t="s">
        <v>2842</v>
      </c>
      <c r="P1751" s="186">
        <f t="shared" si="174"/>
        <v>5207068613</v>
      </c>
      <c r="Q1751" s="4"/>
      <c r="R1751" s="4">
        <v>246</v>
      </c>
      <c r="S1751" s="4" t="s">
        <v>70</v>
      </c>
      <c r="T1751" s="4" t="s">
        <v>70</v>
      </c>
      <c r="U1751" s="140">
        <v>45357</v>
      </c>
      <c r="V1751" s="4" t="s">
        <v>1887</v>
      </c>
      <c r="W1751" s="4" t="s">
        <v>1954</v>
      </c>
      <c r="X1751" s="146">
        <v>0</v>
      </c>
      <c r="Y1751" s="146">
        <v>0</v>
      </c>
      <c r="Z1751" s="146">
        <v>0</v>
      </c>
      <c r="AA1751" s="4"/>
      <c r="AB1751" s="141"/>
      <c r="AC1751" s="142"/>
      <c r="AD1751" s="4"/>
      <c r="AE1751" s="4"/>
      <c r="AF1751" s="144"/>
      <c r="AG1751" s="145"/>
      <c r="AH1751" s="143" t="s">
        <v>70</v>
      </c>
      <c r="AI1751" s="4"/>
      <c r="AJ1751" s="143" t="s">
        <v>9560</v>
      </c>
      <c r="AK1751" s="143" t="s">
        <v>9553</v>
      </c>
    </row>
    <row r="1752" spans="1:37">
      <c r="B1752" s="145" t="s">
        <v>5418</v>
      </c>
      <c r="C1752" s="4" t="s">
        <v>441</v>
      </c>
      <c r="D1752" s="4" t="s">
        <v>4522</v>
      </c>
      <c r="E1752" s="4"/>
      <c r="F1752" s="4" t="s">
        <v>1060</v>
      </c>
      <c r="G1752" s="4" t="s">
        <v>9133</v>
      </c>
      <c r="H1752" s="4" t="s">
        <v>1734</v>
      </c>
      <c r="I1752" s="4" t="s">
        <v>1735</v>
      </c>
      <c r="J1752" s="4"/>
      <c r="K1752" s="139">
        <v>1611913000</v>
      </c>
      <c r="L1752" s="139">
        <v>1611913000</v>
      </c>
      <c r="M1752" s="4">
        <v>5</v>
      </c>
      <c r="N1752" s="4" t="s">
        <v>4549</v>
      </c>
      <c r="O1752" s="4" t="s">
        <v>2225</v>
      </c>
      <c r="P1752" s="186">
        <f t="shared" si="174"/>
        <v>1611913000</v>
      </c>
      <c r="Q1752" s="4"/>
      <c r="R1752" s="4">
        <v>246</v>
      </c>
      <c r="S1752" s="4" t="s">
        <v>70</v>
      </c>
      <c r="T1752" s="4" t="s">
        <v>70</v>
      </c>
      <c r="U1752" s="140">
        <v>45357</v>
      </c>
      <c r="V1752" s="4" t="s">
        <v>1887</v>
      </c>
      <c r="W1752" s="4" t="s">
        <v>1954</v>
      </c>
      <c r="X1752" s="146">
        <v>0</v>
      </c>
      <c r="Y1752" s="146">
        <v>0</v>
      </c>
      <c r="Z1752" s="146">
        <v>0</v>
      </c>
      <c r="AA1752" s="4"/>
      <c r="AB1752" s="141"/>
      <c r="AC1752" s="142"/>
      <c r="AD1752" s="4"/>
      <c r="AE1752" s="4"/>
      <c r="AF1752" s="144"/>
      <c r="AG1752" s="145"/>
      <c r="AH1752" s="143" t="s">
        <v>70</v>
      </c>
      <c r="AI1752" s="4"/>
      <c r="AJ1752" s="143" t="s">
        <v>9560</v>
      </c>
      <c r="AK1752" s="143" t="s">
        <v>9553</v>
      </c>
    </row>
    <row r="1753" spans="1:37">
      <c r="B1753" s="145" t="s">
        <v>5418</v>
      </c>
      <c r="C1753" s="4" t="s">
        <v>441</v>
      </c>
      <c r="D1753" s="4" t="s">
        <v>4522</v>
      </c>
      <c r="E1753" s="4"/>
      <c r="F1753" s="4" t="s">
        <v>1060</v>
      </c>
      <c r="G1753" s="4" t="s">
        <v>9134</v>
      </c>
      <c r="H1753" s="4" t="s">
        <v>1734</v>
      </c>
      <c r="I1753" s="4" t="s">
        <v>1735</v>
      </c>
      <c r="J1753" s="4"/>
      <c r="K1753" s="139">
        <v>5230310857</v>
      </c>
      <c r="L1753" s="139">
        <v>5230310857</v>
      </c>
      <c r="M1753" s="4">
        <v>3.75</v>
      </c>
      <c r="N1753" s="4" t="s">
        <v>8585</v>
      </c>
      <c r="O1753" s="4" t="s">
        <v>2593</v>
      </c>
      <c r="P1753" s="186">
        <f t="shared" si="174"/>
        <v>5230310857</v>
      </c>
      <c r="Q1753" s="4"/>
      <c r="R1753" s="4">
        <v>246</v>
      </c>
      <c r="S1753" s="4" t="s">
        <v>70</v>
      </c>
      <c r="T1753" s="4" t="s">
        <v>70</v>
      </c>
      <c r="U1753" s="140">
        <v>45357</v>
      </c>
      <c r="V1753" s="4" t="s">
        <v>1887</v>
      </c>
      <c r="W1753" s="4" t="s">
        <v>1954</v>
      </c>
      <c r="X1753" s="146">
        <v>0</v>
      </c>
      <c r="Y1753" s="146">
        <v>0</v>
      </c>
      <c r="Z1753" s="146">
        <v>0</v>
      </c>
      <c r="AA1753" s="4"/>
      <c r="AB1753" s="141"/>
      <c r="AC1753" s="142"/>
      <c r="AD1753" s="4"/>
      <c r="AE1753" s="4"/>
      <c r="AF1753" s="144"/>
      <c r="AG1753" s="145"/>
      <c r="AH1753" s="143" t="s">
        <v>70</v>
      </c>
      <c r="AI1753" s="4"/>
      <c r="AJ1753" s="143" t="s">
        <v>9560</v>
      </c>
      <c r="AK1753" s="143" t="s">
        <v>9553</v>
      </c>
    </row>
    <row r="1754" spans="1:37">
      <c r="A1754" t="s">
        <v>70</v>
      </c>
      <c r="B1754" s="145" t="s">
        <v>5418</v>
      </c>
      <c r="C1754" s="4" t="s">
        <v>441</v>
      </c>
      <c r="D1754" s="4" t="s">
        <v>5419</v>
      </c>
      <c r="E1754" s="4"/>
      <c r="F1754" s="4" t="s">
        <v>1060</v>
      </c>
      <c r="G1754" s="4" t="s">
        <v>9135</v>
      </c>
      <c r="H1754" s="4" t="s">
        <v>1722</v>
      </c>
      <c r="I1754" s="4" t="s">
        <v>1723</v>
      </c>
      <c r="J1754" s="4"/>
      <c r="K1754" s="139">
        <v>1203714753</v>
      </c>
      <c r="L1754" s="139">
        <v>1203714753</v>
      </c>
      <c r="M1754" s="4">
        <v>3.85</v>
      </c>
      <c r="N1754" s="4" t="s">
        <v>2587</v>
      </c>
      <c r="O1754" s="4" t="s">
        <v>2502</v>
      </c>
      <c r="P1754" s="186">
        <f t="shared" si="174"/>
        <v>1203714753</v>
      </c>
      <c r="Q1754" s="186">
        <f>L1754-P1754</f>
        <v>0</v>
      </c>
      <c r="R1754" s="4">
        <v>1</v>
      </c>
      <c r="S1754" s="4" t="s">
        <v>70</v>
      </c>
      <c r="T1754" s="4" t="s">
        <v>70</v>
      </c>
      <c r="U1754" s="140">
        <v>45321</v>
      </c>
      <c r="V1754" s="4" t="s">
        <v>1884</v>
      </c>
      <c r="W1754" s="4" t="s">
        <v>1954</v>
      </c>
      <c r="X1754" s="146" t="s">
        <v>70</v>
      </c>
      <c r="Y1754" s="265">
        <v>45379</v>
      </c>
      <c r="Z1754" s="146" t="s">
        <v>1888</v>
      </c>
      <c r="AA1754" s="4" t="s">
        <v>1886</v>
      </c>
      <c r="AB1754" s="141">
        <f t="shared" si="175"/>
        <v>1203714753</v>
      </c>
      <c r="AC1754" s="142">
        <f t="shared" si="176"/>
        <v>0</v>
      </c>
      <c r="AD1754" s="4"/>
      <c r="AE1754" s="4" t="s">
        <v>2037</v>
      </c>
      <c r="AF1754" s="144" t="s">
        <v>9439</v>
      </c>
      <c r="AG1754" s="145"/>
      <c r="AH1754" s="4"/>
      <c r="AI1754" s="4"/>
      <c r="AJ1754" s="4"/>
      <c r="AK1754" s="4"/>
    </row>
    <row r="1755" spans="1:37">
      <c r="B1755" s="175" t="s">
        <v>5175</v>
      </c>
      <c r="C1755" s="174" t="s">
        <v>441</v>
      </c>
      <c r="D1755" s="4" t="s">
        <v>2550</v>
      </c>
      <c r="E1755" s="4"/>
      <c r="F1755" s="4" t="s">
        <v>1060</v>
      </c>
      <c r="G1755" s="4" t="s">
        <v>9136</v>
      </c>
      <c r="H1755" s="4" t="s">
        <v>1391</v>
      </c>
      <c r="I1755" s="4" t="s">
        <v>1392</v>
      </c>
      <c r="J1755" s="4"/>
      <c r="K1755" s="139">
        <v>306502529</v>
      </c>
      <c r="L1755" s="139">
        <v>306502529</v>
      </c>
      <c r="M1755" s="4">
        <v>3.85</v>
      </c>
      <c r="N1755" s="4" t="s">
        <v>5220</v>
      </c>
      <c r="O1755" s="4" t="s">
        <v>2582</v>
      </c>
      <c r="P1755" s="186">
        <f t="shared" si="174"/>
        <v>306502529</v>
      </c>
      <c r="Q1755" s="186">
        <f>L1755-P1755</f>
        <v>0</v>
      </c>
      <c r="R1755" s="4">
        <v>42</v>
      </c>
      <c r="S1755" s="4" t="s">
        <v>70</v>
      </c>
      <c r="T1755" s="4" t="s">
        <v>70</v>
      </c>
      <c r="U1755" s="140">
        <v>45341</v>
      </c>
      <c r="V1755" s="4" t="s">
        <v>1884</v>
      </c>
      <c r="W1755" s="4" t="s">
        <v>1954</v>
      </c>
      <c r="X1755" s="146" t="s">
        <v>70</v>
      </c>
      <c r="Y1755" s="146" t="s">
        <v>3521</v>
      </c>
      <c r="Z1755" s="146" t="s">
        <v>1888</v>
      </c>
      <c r="AA1755" s="4" t="s">
        <v>1886</v>
      </c>
      <c r="AB1755" s="141">
        <f t="shared" si="175"/>
        <v>306502529</v>
      </c>
      <c r="AC1755" s="142">
        <f t="shared" si="176"/>
        <v>0</v>
      </c>
      <c r="AD1755" s="4"/>
      <c r="AE1755" s="4" t="s">
        <v>2037</v>
      </c>
      <c r="AF1755" s="144" t="s">
        <v>6387</v>
      </c>
      <c r="AG1755" s="145"/>
      <c r="AH1755" s="4"/>
      <c r="AI1755" s="4"/>
      <c r="AJ1755" s="4"/>
      <c r="AK1755" s="4"/>
    </row>
    <row r="1756" spans="1:37">
      <c r="B1756" s="145" t="s">
        <v>5175</v>
      </c>
      <c r="C1756" s="4" t="s">
        <v>441</v>
      </c>
      <c r="D1756" s="4" t="s">
        <v>2135</v>
      </c>
      <c r="E1756" s="4"/>
      <c r="F1756" s="4" t="s">
        <v>1060</v>
      </c>
      <c r="G1756" s="4" t="s">
        <v>9137</v>
      </c>
      <c r="H1756" s="4" t="s">
        <v>1293</v>
      </c>
      <c r="I1756" s="4" t="s">
        <v>1294</v>
      </c>
      <c r="J1756" s="4"/>
      <c r="K1756" s="139">
        <v>959094</v>
      </c>
      <c r="L1756" s="139">
        <v>959094</v>
      </c>
      <c r="M1756" s="4">
        <v>0.2</v>
      </c>
      <c r="N1756" s="4" t="s">
        <v>9138</v>
      </c>
      <c r="O1756" s="4"/>
      <c r="P1756" s="186">
        <f t="shared" si="174"/>
        <v>959094</v>
      </c>
      <c r="Q1756" s="4"/>
      <c r="R1756" s="4">
        <v>230</v>
      </c>
      <c r="S1756" s="174" t="s">
        <v>70</v>
      </c>
      <c r="T1756" s="4" t="s">
        <v>70</v>
      </c>
      <c r="U1756" s="140">
        <v>45348</v>
      </c>
      <c r="V1756" s="4" t="s">
        <v>1887</v>
      </c>
      <c r="W1756" s="4" t="s">
        <v>1954</v>
      </c>
      <c r="X1756" s="146">
        <v>0</v>
      </c>
      <c r="Y1756" s="146">
        <v>0</v>
      </c>
      <c r="Z1756" s="146">
        <v>0</v>
      </c>
      <c r="AA1756" s="4"/>
      <c r="AB1756" s="141"/>
      <c r="AC1756" s="142"/>
      <c r="AD1756" s="4"/>
      <c r="AE1756" s="4"/>
      <c r="AF1756" s="144"/>
      <c r="AG1756" s="145"/>
      <c r="AH1756" s="143" t="s">
        <v>70</v>
      </c>
      <c r="AI1756" s="4"/>
      <c r="AJ1756" s="143" t="s">
        <v>9560</v>
      </c>
      <c r="AK1756" s="143" t="s">
        <v>9553</v>
      </c>
    </row>
    <row r="1757" spans="1:37">
      <c r="B1757" s="145" t="s">
        <v>5418</v>
      </c>
      <c r="C1757" s="4" t="s">
        <v>441</v>
      </c>
      <c r="D1757" s="4" t="s">
        <v>2135</v>
      </c>
      <c r="E1757" s="4"/>
      <c r="F1757" s="4" t="s">
        <v>1060</v>
      </c>
      <c r="G1757" s="4" t="s">
        <v>9139</v>
      </c>
      <c r="H1757" s="4" t="s">
        <v>1738</v>
      </c>
      <c r="I1757" s="4" t="s">
        <v>1739</v>
      </c>
      <c r="J1757" s="4"/>
      <c r="K1757" s="139">
        <v>500696</v>
      </c>
      <c r="L1757" s="139">
        <v>500696</v>
      </c>
      <c r="M1757" s="4">
        <v>0.2</v>
      </c>
      <c r="N1757" s="4" t="s">
        <v>4613</v>
      </c>
      <c r="O1757" s="4"/>
      <c r="P1757" s="186">
        <f t="shared" si="174"/>
        <v>500696</v>
      </c>
      <c r="Q1757" s="186">
        <f>K1757-P1757</f>
        <v>0</v>
      </c>
      <c r="R1757" s="4">
        <v>184</v>
      </c>
      <c r="S1757" s="4" t="s">
        <v>70</v>
      </c>
      <c r="T1757" s="4" t="s">
        <v>70</v>
      </c>
      <c r="U1757" s="140">
        <v>45352</v>
      </c>
      <c r="V1757" s="4" t="s">
        <v>1884</v>
      </c>
      <c r="W1757" s="4" t="s">
        <v>1954</v>
      </c>
      <c r="X1757" s="146">
        <v>0</v>
      </c>
      <c r="Y1757" s="146">
        <v>0</v>
      </c>
      <c r="Z1757" s="146">
        <v>0</v>
      </c>
      <c r="AA1757" s="4"/>
      <c r="AB1757" s="141"/>
      <c r="AC1757" s="142"/>
      <c r="AD1757" s="4"/>
      <c r="AE1757" s="4"/>
      <c r="AF1757" s="144"/>
      <c r="AG1757" s="145"/>
      <c r="AH1757" s="143" t="s">
        <v>70</v>
      </c>
      <c r="AI1757" s="4"/>
      <c r="AJ1757" s="143" t="s">
        <v>9560</v>
      </c>
      <c r="AK1757" s="143" t="s">
        <v>9553</v>
      </c>
    </row>
    <row r="1758" spans="1:37">
      <c r="B1758" s="145" t="s">
        <v>5175</v>
      </c>
      <c r="C1758" s="4" t="s">
        <v>441</v>
      </c>
      <c r="D1758" s="4" t="s">
        <v>2135</v>
      </c>
      <c r="E1758" s="4"/>
      <c r="F1758" s="4" t="s">
        <v>1060</v>
      </c>
      <c r="G1758" s="4" t="s">
        <v>9140</v>
      </c>
      <c r="H1758" s="4" t="s">
        <v>1232</v>
      </c>
      <c r="I1758" s="4" t="s">
        <v>1233</v>
      </c>
      <c r="J1758" s="4"/>
      <c r="K1758" s="139">
        <v>1074949</v>
      </c>
      <c r="L1758" s="139">
        <v>1074949</v>
      </c>
      <c r="M1758" s="4">
        <v>0.5</v>
      </c>
      <c r="N1758" s="4" t="s">
        <v>9141</v>
      </c>
      <c r="O1758" s="4"/>
      <c r="P1758" s="186">
        <f t="shared" si="174"/>
        <v>1074949</v>
      </c>
      <c r="Q1758" s="186">
        <f>P1758-K1758</f>
        <v>0</v>
      </c>
      <c r="R1758" s="4">
        <v>195</v>
      </c>
      <c r="S1758" s="174" t="s">
        <v>70</v>
      </c>
      <c r="T1758" s="4" t="s">
        <v>70</v>
      </c>
      <c r="U1758" s="140">
        <v>45348</v>
      </c>
      <c r="V1758" s="4" t="s">
        <v>1887</v>
      </c>
      <c r="W1758" s="4" t="s">
        <v>1954</v>
      </c>
      <c r="X1758" s="146">
        <v>0</v>
      </c>
      <c r="Y1758" s="146">
        <v>0</v>
      </c>
      <c r="Z1758" s="146">
        <v>0</v>
      </c>
      <c r="AA1758" s="4"/>
      <c r="AB1758" s="141"/>
      <c r="AC1758" s="142"/>
      <c r="AD1758" s="4"/>
      <c r="AE1758" s="4"/>
      <c r="AF1758" s="144"/>
      <c r="AG1758" s="145"/>
      <c r="AH1758" s="143" t="s">
        <v>70</v>
      </c>
      <c r="AI1758" s="4"/>
      <c r="AJ1758" s="143" t="s">
        <v>9560</v>
      </c>
      <c r="AK1758" s="143" t="s">
        <v>9553</v>
      </c>
    </row>
    <row r="1759" spans="1:37">
      <c r="B1759" s="145" t="s">
        <v>5175</v>
      </c>
      <c r="C1759" s="4" t="s">
        <v>441</v>
      </c>
      <c r="D1759" s="4" t="s">
        <v>2135</v>
      </c>
      <c r="E1759" s="4"/>
      <c r="F1759" s="4" t="s">
        <v>1060</v>
      </c>
      <c r="G1759" s="4" t="s">
        <v>9142</v>
      </c>
      <c r="H1759" s="4" t="s">
        <v>1190</v>
      </c>
      <c r="I1759" s="4" t="s">
        <v>1191</v>
      </c>
      <c r="J1759" s="4"/>
      <c r="K1759" s="139">
        <v>2281241</v>
      </c>
      <c r="L1759" s="139">
        <v>2281241</v>
      </c>
      <c r="M1759" s="4">
        <v>0.2</v>
      </c>
      <c r="N1759" s="4" t="s">
        <v>3368</v>
      </c>
      <c r="O1759" s="4"/>
      <c r="P1759" s="186">
        <f t="shared" si="174"/>
        <v>2281241</v>
      </c>
      <c r="Q1759" s="186">
        <f t="shared" ref="Q1759:Q1760" si="177">P1759-K1759</f>
        <v>0</v>
      </c>
      <c r="R1759" s="4">
        <v>208</v>
      </c>
      <c r="S1759" s="174" t="s">
        <v>70</v>
      </c>
      <c r="T1759" s="4" t="s">
        <v>70</v>
      </c>
      <c r="U1759" s="140">
        <v>45348</v>
      </c>
      <c r="V1759" s="4" t="s">
        <v>1887</v>
      </c>
      <c r="W1759" s="4" t="s">
        <v>1954</v>
      </c>
      <c r="X1759" s="146" t="s">
        <v>70</v>
      </c>
      <c r="Y1759" s="140">
        <v>45365</v>
      </c>
      <c r="Z1759" s="4" t="s">
        <v>1885</v>
      </c>
      <c r="AA1759" s="4" t="s">
        <v>1886</v>
      </c>
      <c r="AB1759" s="141">
        <f t="shared" si="175"/>
        <v>2281241</v>
      </c>
      <c r="AC1759" s="142">
        <f t="shared" si="176"/>
        <v>0</v>
      </c>
      <c r="AD1759" s="4"/>
      <c r="AE1759" s="4" t="s">
        <v>2037</v>
      </c>
      <c r="AF1759" s="252" t="s">
        <v>7792</v>
      </c>
      <c r="AG1759" s="145"/>
      <c r="AH1759" s="4"/>
      <c r="AI1759" s="145"/>
      <c r="AJ1759" s="4"/>
      <c r="AK1759" s="4"/>
    </row>
    <row r="1760" spans="1:37">
      <c r="B1760" s="145" t="s">
        <v>5175</v>
      </c>
      <c r="C1760" s="4" t="s">
        <v>441</v>
      </c>
      <c r="D1760" s="4" t="s">
        <v>2135</v>
      </c>
      <c r="E1760" s="4"/>
      <c r="F1760" s="4" t="s">
        <v>1060</v>
      </c>
      <c r="G1760" s="4" t="s">
        <v>9143</v>
      </c>
      <c r="H1760" s="4" t="s">
        <v>1190</v>
      </c>
      <c r="I1760" s="4" t="s">
        <v>1191</v>
      </c>
      <c r="J1760" s="4"/>
      <c r="K1760" s="139">
        <v>1</v>
      </c>
      <c r="L1760" s="139">
        <v>1</v>
      </c>
      <c r="M1760" s="4">
        <v>0.2</v>
      </c>
      <c r="N1760" s="4" t="s">
        <v>6476</v>
      </c>
      <c r="O1760" s="4"/>
      <c r="P1760" s="186">
        <f t="shared" si="174"/>
        <v>1</v>
      </c>
      <c r="Q1760" s="186">
        <f t="shared" si="177"/>
        <v>0</v>
      </c>
      <c r="R1760" s="4">
        <v>208</v>
      </c>
      <c r="S1760" s="174" t="s">
        <v>70</v>
      </c>
      <c r="T1760" s="4" t="s">
        <v>70</v>
      </c>
      <c r="U1760" s="140">
        <v>45348</v>
      </c>
      <c r="V1760" s="4" t="s">
        <v>1887</v>
      </c>
      <c r="W1760" s="4" t="s">
        <v>1954</v>
      </c>
      <c r="X1760" s="146" t="s">
        <v>70</v>
      </c>
      <c r="Y1760" s="140">
        <v>45365</v>
      </c>
      <c r="Z1760" s="4" t="s">
        <v>1885</v>
      </c>
      <c r="AA1760" s="4" t="s">
        <v>1886</v>
      </c>
      <c r="AB1760" s="141">
        <f t="shared" si="175"/>
        <v>1</v>
      </c>
      <c r="AC1760" s="142">
        <f t="shared" si="176"/>
        <v>0</v>
      </c>
      <c r="AD1760" s="4"/>
      <c r="AE1760" s="4" t="s">
        <v>2037</v>
      </c>
      <c r="AF1760" s="252" t="s">
        <v>7792</v>
      </c>
      <c r="AG1760" s="145"/>
      <c r="AH1760" s="4"/>
      <c r="AI1760" s="145"/>
      <c r="AJ1760" s="4"/>
      <c r="AK1760" s="4"/>
    </row>
    <row r="1761" spans="1:38">
      <c r="B1761" s="145" t="s">
        <v>5175</v>
      </c>
      <c r="C1761" s="4" t="s">
        <v>441</v>
      </c>
      <c r="D1761" s="4" t="s">
        <v>2135</v>
      </c>
      <c r="E1761" s="4"/>
      <c r="F1761" s="4" t="s">
        <v>1060</v>
      </c>
      <c r="G1761" s="4" t="s">
        <v>9144</v>
      </c>
      <c r="H1761" s="4" t="s">
        <v>1203</v>
      </c>
      <c r="I1761" s="4" t="s">
        <v>1204</v>
      </c>
      <c r="J1761" s="4"/>
      <c r="K1761" s="139">
        <v>57536440</v>
      </c>
      <c r="L1761" s="139">
        <v>57536440</v>
      </c>
      <c r="M1761" s="4">
        <v>0.2</v>
      </c>
      <c r="N1761" s="4" t="s">
        <v>9145</v>
      </c>
      <c r="O1761" s="4"/>
      <c r="P1761" s="186">
        <f t="shared" si="174"/>
        <v>57536440</v>
      </c>
      <c r="Q1761" s="186">
        <f>P1761-K1761</f>
        <v>0</v>
      </c>
      <c r="R1761" s="4" t="s">
        <v>2503</v>
      </c>
      <c r="S1761" s="4" t="s">
        <v>70</v>
      </c>
      <c r="T1761" s="4"/>
      <c r="U1761" s="140">
        <v>45353</v>
      </c>
      <c r="V1761" s="4" t="s">
        <v>1884</v>
      </c>
      <c r="W1761" s="4" t="s">
        <v>1954</v>
      </c>
      <c r="X1761" s="146" t="s">
        <v>70</v>
      </c>
      <c r="Y1761" s="140">
        <v>45371</v>
      </c>
      <c r="Z1761" s="4" t="s">
        <v>1885</v>
      </c>
      <c r="AA1761" s="4" t="s">
        <v>1886</v>
      </c>
      <c r="AB1761" s="141">
        <f t="shared" si="175"/>
        <v>57536440</v>
      </c>
      <c r="AC1761" s="142">
        <f t="shared" si="176"/>
        <v>0</v>
      </c>
      <c r="AD1761" s="4"/>
      <c r="AE1761" s="4" t="s">
        <v>2037</v>
      </c>
      <c r="AF1761" s="144" t="s">
        <v>7030</v>
      </c>
      <c r="AG1761" s="145"/>
      <c r="AH1761" s="4"/>
      <c r="AI1761" s="145"/>
      <c r="AJ1761" s="4"/>
      <c r="AK1761" s="4"/>
      <c r="AL1761" t="s">
        <v>2116</v>
      </c>
    </row>
    <row r="1762" spans="1:38">
      <c r="B1762" s="175" t="s">
        <v>5175</v>
      </c>
      <c r="C1762" s="174" t="s">
        <v>441</v>
      </c>
      <c r="D1762" s="4" t="s">
        <v>2005</v>
      </c>
      <c r="E1762" s="4"/>
      <c r="F1762" s="4" t="s">
        <v>1060</v>
      </c>
      <c r="G1762" s="4" t="s">
        <v>9146</v>
      </c>
      <c r="H1762" s="4" t="s">
        <v>1289</v>
      </c>
      <c r="I1762" s="4" t="s">
        <v>1290</v>
      </c>
      <c r="J1762" s="4"/>
      <c r="K1762" s="139">
        <v>957722</v>
      </c>
      <c r="L1762" s="139">
        <v>957722</v>
      </c>
      <c r="M1762" s="4">
        <v>0.2</v>
      </c>
      <c r="N1762" s="4" t="s">
        <v>9147</v>
      </c>
      <c r="O1762" s="4"/>
      <c r="P1762" s="186">
        <f t="shared" si="174"/>
        <v>957722</v>
      </c>
      <c r="Q1762" s="4"/>
      <c r="R1762" s="4">
        <v>130</v>
      </c>
      <c r="S1762" s="174" t="s">
        <v>70</v>
      </c>
      <c r="T1762" s="4" t="s">
        <v>70</v>
      </c>
      <c r="U1762" s="140">
        <v>45341</v>
      </c>
      <c r="V1762" s="4" t="s">
        <v>1884</v>
      </c>
      <c r="W1762" s="4" t="s">
        <v>1954</v>
      </c>
      <c r="X1762" s="146" t="s">
        <v>70</v>
      </c>
      <c r="Y1762" s="140">
        <v>45371</v>
      </c>
      <c r="Z1762" s="4" t="s">
        <v>1885</v>
      </c>
      <c r="AA1762" s="4" t="s">
        <v>1886</v>
      </c>
      <c r="AB1762" s="141">
        <f t="shared" si="175"/>
        <v>957722</v>
      </c>
      <c r="AC1762" s="142">
        <f t="shared" si="176"/>
        <v>0</v>
      </c>
      <c r="AD1762" s="4"/>
      <c r="AE1762" s="4" t="s">
        <v>2037</v>
      </c>
      <c r="AF1762" s="144" t="s">
        <v>6045</v>
      </c>
      <c r="AG1762" s="145"/>
      <c r="AH1762" s="4"/>
      <c r="AI1762" s="145"/>
      <c r="AJ1762" s="4"/>
      <c r="AK1762" s="4"/>
      <c r="AL1762" t="s">
        <v>2116</v>
      </c>
    </row>
    <row r="1763" spans="1:38">
      <c r="B1763" s="145" t="s">
        <v>5175</v>
      </c>
      <c r="C1763" s="4" t="s">
        <v>441</v>
      </c>
      <c r="D1763" s="4" t="s">
        <v>2135</v>
      </c>
      <c r="E1763" s="4"/>
      <c r="F1763" s="4" t="s">
        <v>1060</v>
      </c>
      <c r="G1763" s="4" t="s">
        <v>9148</v>
      </c>
      <c r="H1763" s="4" t="s">
        <v>1206</v>
      </c>
      <c r="I1763" s="4" t="s">
        <v>1207</v>
      </c>
      <c r="J1763" s="4"/>
      <c r="K1763" s="139">
        <v>716965</v>
      </c>
      <c r="L1763" s="139">
        <v>716965</v>
      </c>
      <c r="M1763" s="4">
        <v>0.2</v>
      </c>
      <c r="N1763" s="4" t="s">
        <v>9145</v>
      </c>
      <c r="O1763" s="4"/>
      <c r="P1763" s="186">
        <f t="shared" si="174"/>
        <v>716965</v>
      </c>
      <c r="Q1763" s="186">
        <f>P1763-K1763</f>
        <v>0</v>
      </c>
      <c r="R1763" s="4">
        <v>191</v>
      </c>
      <c r="S1763" s="174" t="s">
        <v>70</v>
      </c>
      <c r="T1763" s="4" t="s">
        <v>70</v>
      </c>
      <c r="U1763" s="140">
        <v>45352</v>
      </c>
      <c r="V1763" s="4" t="s">
        <v>1884</v>
      </c>
      <c r="W1763" s="4" t="s">
        <v>1954</v>
      </c>
      <c r="X1763" s="146" t="s">
        <v>70</v>
      </c>
      <c r="Y1763" s="140">
        <v>45371</v>
      </c>
      <c r="Z1763" s="4" t="s">
        <v>1885</v>
      </c>
      <c r="AA1763" s="4" t="s">
        <v>1886</v>
      </c>
      <c r="AB1763" s="141">
        <f t="shared" si="175"/>
        <v>716965</v>
      </c>
      <c r="AC1763" s="142">
        <f t="shared" si="176"/>
        <v>0</v>
      </c>
      <c r="AD1763" s="4"/>
      <c r="AE1763" s="4" t="s">
        <v>2037</v>
      </c>
      <c r="AF1763" s="144" t="s">
        <v>9546</v>
      </c>
      <c r="AG1763" s="145"/>
      <c r="AH1763" s="4"/>
      <c r="AI1763" s="145"/>
      <c r="AJ1763" s="4"/>
      <c r="AK1763" s="4"/>
      <c r="AL1763" t="s">
        <v>2116</v>
      </c>
    </row>
    <row r="1764" spans="1:38">
      <c r="B1764" s="145" t="s">
        <v>5175</v>
      </c>
      <c r="C1764" s="4" t="s">
        <v>441</v>
      </c>
      <c r="D1764" s="4" t="s">
        <v>2135</v>
      </c>
      <c r="E1764" s="4"/>
      <c r="F1764" s="4" t="s">
        <v>1060</v>
      </c>
      <c r="G1764" s="4" t="s">
        <v>9149</v>
      </c>
      <c r="H1764" s="4" t="s">
        <v>1187</v>
      </c>
      <c r="I1764" s="4" t="s">
        <v>1188</v>
      </c>
      <c r="J1764" s="4"/>
      <c r="K1764" s="139">
        <v>6227238</v>
      </c>
      <c r="L1764" s="139">
        <v>6227238</v>
      </c>
      <c r="M1764" s="4">
        <v>0.2</v>
      </c>
      <c r="N1764" s="4" t="s">
        <v>9150</v>
      </c>
      <c r="O1764" s="4"/>
      <c r="P1764" s="186">
        <f t="shared" si="174"/>
        <v>6227238</v>
      </c>
      <c r="Q1764" s="186">
        <f>P1764-K1764</f>
        <v>0</v>
      </c>
      <c r="R1764" s="4">
        <v>193</v>
      </c>
      <c r="S1764" s="174" t="s">
        <v>70</v>
      </c>
      <c r="T1764" s="4" t="s">
        <v>70</v>
      </c>
      <c r="U1764" s="140">
        <v>45348</v>
      </c>
      <c r="V1764" s="4" t="s">
        <v>1887</v>
      </c>
      <c r="W1764" s="4" t="s">
        <v>1954</v>
      </c>
      <c r="X1764" s="146" t="s">
        <v>70</v>
      </c>
      <c r="Y1764" s="140">
        <v>45366</v>
      </c>
      <c r="Z1764" s="4" t="s">
        <v>1885</v>
      </c>
      <c r="AA1764" s="4" t="s">
        <v>1886</v>
      </c>
      <c r="AB1764" s="141">
        <f t="shared" si="175"/>
        <v>6227238</v>
      </c>
      <c r="AC1764" s="142">
        <f t="shared" si="176"/>
        <v>0</v>
      </c>
      <c r="AD1764" s="4"/>
      <c r="AE1764" s="4" t="s">
        <v>2037</v>
      </c>
      <c r="AF1764" s="144" t="s">
        <v>7581</v>
      </c>
      <c r="AG1764" s="145"/>
      <c r="AH1764" s="4"/>
      <c r="AI1764" s="145"/>
      <c r="AJ1764" s="4"/>
      <c r="AK1764" s="4"/>
    </row>
    <row r="1765" spans="1:38">
      <c r="B1765" s="145" t="s">
        <v>5175</v>
      </c>
      <c r="C1765" s="4" t="s">
        <v>441</v>
      </c>
      <c r="D1765" s="4" t="s">
        <v>3226</v>
      </c>
      <c r="E1765" s="4"/>
      <c r="F1765" s="4" t="s">
        <v>1060</v>
      </c>
      <c r="G1765" s="4" t="s">
        <v>9151</v>
      </c>
      <c r="H1765" s="4" t="s">
        <v>1209</v>
      </c>
      <c r="I1765" s="4" t="s">
        <v>1210</v>
      </c>
      <c r="J1765" s="4"/>
      <c r="K1765" s="139">
        <v>26</v>
      </c>
      <c r="L1765" s="139">
        <v>26</v>
      </c>
      <c r="M1765" s="4">
        <v>0.2</v>
      </c>
      <c r="N1765" s="4" t="s">
        <v>9152</v>
      </c>
      <c r="O1765" s="4"/>
      <c r="P1765" s="186">
        <f t="shared" si="174"/>
        <v>26</v>
      </c>
      <c r="Q1765" s="186">
        <f t="shared" ref="Q1765:Q1768" si="178">P1765-K1765</f>
        <v>0</v>
      </c>
      <c r="R1765" s="4">
        <v>206</v>
      </c>
      <c r="S1765" s="174" t="s">
        <v>70</v>
      </c>
      <c r="T1765" s="4" t="s">
        <v>70</v>
      </c>
      <c r="U1765" s="140">
        <v>45348</v>
      </c>
      <c r="V1765" s="4" t="s">
        <v>1887</v>
      </c>
      <c r="W1765" s="4" t="s">
        <v>1954</v>
      </c>
      <c r="X1765" s="146" t="s">
        <v>70</v>
      </c>
      <c r="Y1765" s="140">
        <v>45363</v>
      </c>
      <c r="Z1765" s="4" t="s">
        <v>1885</v>
      </c>
      <c r="AA1765" s="4" t="s">
        <v>1886</v>
      </c>
      <c r="AB1765" s="141">
        <f t="shared" si="175"/>
        <v>26</v>
      </c>
      <c r="AC1765" s="142">
        <f t="shared" si="176"/>
        <v>0</v>
      </c>
      <c r="AD1765" s="4"/>
      <c r="AE1765" s="4" t="s">
        <v>2037</v>
      </c>
      <c r="AF1765" s="252" t="s">
        <v>7503</v>
      </c>
      <c r="AG1765" s="145"/>
      <c r="AH1765" s="4"/>
      <c r="AI1765" s="145"/>
      <c r="AJ1765" s="4"/>
      <c r="AK1765" s="4"/>
    </row>
    <row r="1766" spans="1:38">
      <c r="B1766" s="145" t="s">
        <v>5175</v>
      </c>
      <c r="C1766" s="4" t="s">
        <v>441</v>
      </c>
      <c r="D1766" s="4" t="s">
        <v>2135</v>
      </c>
      <c r="E1766" s="4"/>
      <c r="F1766" s="4" t="s">
        <v>1060</v>
      </c>
      <c r="G1766" s="4" t="s">
        <v>9153</v>
      </c>
      <c r="H1766" s="4" t="s">
        <v>1209</v>
      </c>
      <c r="I1766" s="4" t="s">
        <v>1210</v>
      </c>
      <c r="J1766" s="4"/>
      <c r="K1766" s="139">
        <v>29430528</v>
      </c>
      <c r="L1766" s="139">
        <v>29430528</v>
      </c>
      <c r="M1766" s="4">
        <v>0.2</v>
      </c>
      <c r="N1766" s="4" t="s">
        <v>9154</v>
      </c>
      <c r="O1766" s="4"/>
      <c r="P1766" s="186">
        <f t="shared" si="174"/>
        <v>29430528</v>
      </c>
      <c r="Q1766" s="186">
        <f t="shared" si="178"/>
        <v>0</v>
      </c>
      <c r="R1766" s="4">
        <v>206</v>
      </c>
      <c r="S1766" s="174" t="s">
        <v>70</v>
      </c>
      <c r="T1766" s="4" t="s">
        <v>70</v>
      </c>
      <c r="U1766" s="140">
        <v>45348</v>
      </c>
      <c r="V1766" s="4" t="s">
        <v>1887</v>
      </c>
      <c r="W1766" s="4" t="s">
        <v>1954</v>
      </c>
      <c r="X1766" s="146" t="s">
        <v>70</v>
      </c>
      <c r="Y1766" s="140">
        <v>45363</v>
      </c>
      <c r="Z1766" s="4" t="s">
        <v>1885</v>
      </c>
      <c r="AA1766" s="4" t="s">
        <v>1886</v>
      </c>
      <c r="AB1766" s="141">
        <f t="shared" si="175"/>
        <v>29430528</v>
      </c>
      <c r="AC1766" s="142">
        <f t="shared" si="176"/>
        <v>0</v>
      </c>
      <c r="AD1766" s="4"/>
      <c r="AE1766" s="4" t="s">
        <v>2037</v>
      </c>
      <c r="AF1766" s="252" t="s">
        <v>7503</v>
      </c>
      <c r="AG1766" s="145"/>
      <c r="AH1766" s="4"/>
      <c r="AI1766" s="145"/>
      <c r="AJ1766" s="4"/>
      <c r="AK1766" s="4"/>
    </row>
    <row r="1767" spans="1:38">
      <c r="A1767" t="s">
        <v>6494</v>
      </c>
      <c r="B1767" s="145" t="s">
        <v>5175</v>
      </c>
      <c r="C1767" s="4" t="s">
        <v>441</v>
      </c>
      <c r="D1767" s="4" t="s">
        <v>4879</v>
      </c>
      <c r="E1767" s="4"/>
      <c r="F1767" s="4" t="s">
        <v>1060</v>
      </c>
      <c r="G1767" s="4" t="s">
        <v>9155</v>
      </c>
      <c r="H1767" s="4" t="s">
        <v>1192</v>
      </c>
      <c r="I1767" s="4" t="s">
        <v>1239</v>
      </c>
      <c r="J1767" s="4"/>
      <c r="K1767" s="139">
        <v>16552385</v>
      </c>
      <c r="L1767" s="139">
        <v>16552385</v>
      </c>
      <c r="M1767" s="4">
        <v>0.2</v>
      </c>
      <c r="N1767" s="4" t="s">
        <v>2149</v>
      </c>
      <c r="O1767" s="4"/>
      <c r="P1767" s="186">
        <f t="shared" si="174"/>
        <v>16552385</v>
      </c>
      <c r="Q1767" s="186">
        <f t="shared" si="178"/>
        <v>0</v>
      </c>
      <c r="R1767" s="4" t="s">
        <v>2503</v>
      </c>
      <c r="S1767" s="4" t="s">
        <v>70</v>
      </c>
      <c r="T1767" s="4"/>
      <c r="U1767" s="140">
        <v>45353</v>
      </c>
      <c r="V1767" s="4" t="s">
        <v>1884</v>
      </c>
      <c r="W1767" s="4" t="s">
        <v>1954</v>
      </c>
      <c r="X1767" s="4" t="s">
        <v>70</v>
      </c>
      <c r="Y1767" s="4" t="s">
        <v>3521</v>
      </c>
      <c r="Z1767" s="4" t="s">
        <v>1885</v>
      </c>
      <c r="AA1767" s="4" t="s">
        <v>1886</v>
      </c>
      <c r="AB1767" s="141">
        <f t="shared" si="175"/>
        <v>16552385</v>
      </c>
      <c r="AC1767" s="142">
        <f t="shared" si="176"/>
        <v>0</v>
      </c>
      <c r="AD1767" s="4"/>
      <c r="AE1767" s="4" t="s">
        <v>2037</v>
      </c>
      <c r="AF1767" s="144" t="s">
        <v>8361</v>
      </c>
      <c r="AG1767" s="145"/>
      <c r="AH1767" s="4"/>
      <c r="AI1767" s="145"/>
      <c r="AJ1767" s="4"/>
      <c r="AK1767" s="4"/>
    </row>
    <row r="1768" spans="1:38">
      <c r="A1768" t="s">
        <v>6494</v>
      </c>
      <c r="B1768" s="145" t="s">
        <v>5175</v>
      </c>
      <c r="C1768" s="4" t="s">
        <v>441</v>
      </c>
      <c r="D1768" s="4" t="s">
        <v>3226</v>
      </c>
      <c r="E1768" s="4"/>
      <c r="F1768" s="4" t="s">
        <v>1060</v>
      </c>
      <c r="G1768" s="4" t="s">
        <v>9156</v>
      </c>
      <c r="H1768" s="4" t="s">
        <v>1192</v>
      </c>
      <c r="I1768" s="4" t="s">
        <v>1239</v>
      </c>
      <c r="J1768" s="4"/>
      <c r="K1768" s="139">
        <v>20026</v>
      </c>
      <c r="L1768" s="139">
        <v>20026</v>
      </c>
      <c r="M1768" s="4">
        <v>0.2</v>
      </c>
      <c r="N1768" s="4" t="s">
        <v>9157</v>
      </c>
      <c r="O1768" s="4"/>
      <c r="P1768" s="186">
        <f t="shared" si="174"/>
        <v>20026</v>
      </c>
      <c r="Q1768" s="186">
        <f t="shared" si="178"/>
        <v>0</v>
      </c>
      <c r="R1768" s="4" t="s">
        <v>2503</v>
      </c>
      <c r="S1768" s="4" t="s">
        <v>70</v>
      </c>
      <c r="T1768" s="4"/>
      <c r="U1768" s="140">
        <v>45353</v>
      </c>
      <c r="V1768" s="4" t="s">
        <v>1884</v>
      </c>
      <c r="W1768" s="4" t="s">
        <v>1954</v>
      </c>
      <c r="X1768" s="4" t="s">
        <v>70</v>
      </c>
      <c r="Y1768" s="4" t="s">
        <v>3521</v>
      </c>
      <c r="Z1768" s="4" t="s">
        <v>1885</v>
      </c>
      <c r="AA1768" s="4" t="s">
        <v>1886</v>
      </c>
      <c r="AB1768" s="141">
        <f t="shared" si="175"/>
        <v>20026</v>
      </c>
      <c r="AC1768" s="142">
        <f t="shared" si="176"/>
        <v>0</v>
      </c>
      <c r="AD1768" s="4"/>
      <c r="AE1768" s="4" t="s">
        <v>2037</v>
      </c>
      <c r="AF1768" s="144" t="s">
        <v>8361</v>
      </c>
      <c r="AG1768" s="145"/>
      <c r="AH1768" s="4"/>
      <c r="AI1768" s="145"/>
      <c r="AJ1768" s="4"/>
      <c r="AK1768" s="4"/>
    </row>
    <row r="1769" spans="1:38">
      <c r="B1769" s="145" t="s">
        <v>5175</v>
      </c>
      <c r="C1769" s="4" t="s">
        <v>441</v>
      </c>
      <c r="D1769" s="4" t="s">
        <v>1946</v>
      </c>
      <c r="E1769" s="4"/>
      <c r="F1769" s="4" t="s">
        <v>1060</v>
      </c>
      <c r="G1769" s="4" t="s">
        <v>9158</v>
      </c>
      <c r="H1769" s="4" t="s">
        <v>1295</v>
      </c>
      <c r="I1769" s="4" t="s">
        <v>1296</v>
      </c>
      <c r="J1769" s="4"/>
      <c r="K1769" s="139">
        <v>30345936</v>
      </c>
      <c r="L1769" s="139">
        <v>30345936</v>
      </c>
      <c r="M1769" s="4">
        <v>0.2</v>
      </c>
      <c r="N1769" s="4" t="s">
        <v>9159</v>
      </c>
      <c r="O1769" s="4"/>
      <c r="P1769" s="186">
        <f t="shared" si="174"/>
        <v>30345936</v>
      </c>
      <c r="Q1769" s="186">
        <f>P1769-K1769</f>
        <v>0</v>
      </c>
      <c r="R1769" s="4">
        <v>114</v>
      </c>
      <c r="S1769" s="4" t="s">
        <v>70</v>
      </c>
      <c r="T1769" s="4" t="s">
        <v>70</v>
      </c>
      <c r="U1769" s="140">
        <v>45321</v>
      </c>
      <c r="V1769" s="4" t="s">
        <v>1884</v>
      </c>
      <c r="W1769" s="4" t="s">
        <v>1954</v>
      </c>
      <c r="X1769" s="146" t="s">
        <v>70</v>
      </c>
      <c r="Y1769" s="95">
        <v>45353</v>
      </c>
      <c r="Z1769" s="4" t="s">
        <v>1888</v>
      </c>
      <c r="AA1769" s="4" t="s">
        <v>1886</v>
      </c>
      <c r="AB1769" s="141">
        <f t="shared" si="175"/>
        <v>30345936</v>
      </c>
      <c r="AC1769" s="142">
        <f t="shared" si="176"/>
        <v>0</v>
      </c>
      <c r="AD1769" s="4"/>
      <c r="AE1769" s="4" t="s">
        <v>2037</v>
      </c>
      <c r="AF1769" s="252" t="s">
        <v>5789</v>
      </c>
      <c r="AG1769" s="145"/>
      <c r="AH1769" s="4"/>
      <c r="AI1769" s="145"/>
      <c r="AJ1769" s="4"/>
      <c r="AK1769" s="4"/>
      <c r="AL1769" s="95">
        <v>45353</v>
      </c>
    </row>
    <row r="1770" spans="1:38">
      <c r="B1770" s="145" t="s">
        <v>5175</v>
      </c>
      <c r="C1770" s="4" t="s">
        <v>441</v>
      </c>
      <c r="D1770" s="4" t="s">
        <v>1946</v>
      </c>
      <c r="E1770" s="4"/>
      <c r="F1770" s="4" t="s">
        <v>1060</v>
      </c>
      <c r="G1770" s="4" t="s">
        <v>9160</v>
      </c>
      <c r="H1770" s="4" t="s">
        <v>1295</v>
      </c>
      <c r="I1770" s="4" t="s">
        <v>1296</v>
      </c>
      <c r="J1770" s="4"/>
      <c r="K1770" s="139">
        <v>12314298</v>
      </c>
      <c r="L1770" s="139">
        <v>12314298</v>
      </c>
      <c r="M1770" s="4">
        <v>0.5</v>
      </c>
      <c r="N1770" s="4" t="s">
        <v>8477</v>
      </c>
      <c r="O1770" s="4"/>
      <c r="P1770" s="186">
        <f t="shared" si="174"/>
        <v>12314298</v>
      </c>
      <c r="Q1770" s="186">
        <f>P1770-K1770</f>
        <v>0</v>
      </c>
      <c r="R1770" s="4">
        <v>114</v>
      </c>
      <c r="S1770" s="4" t="s">
        <v>70</v>
      </c>
      <c r="T1770" s="4" t="s">
        <v>70</v>
      </c>
      <c r="U1770" s="140">
        <v>45321</v>
      </c>
      <c r="V1770" s="4" t="s">
        <v>1884</v>
      </c>
      <c r="W1770" s="4" t="s">
        <v>1954</v>
      </c>
      <c r="X1770" s="146" t="s">
        <v>70</v>
      </c>
      <c r="Y1770" s="95">
        <v>45353</v>
      </c>
      <c r="Z1770" s="4" t="s">
        <v>1888</v>
      </c>
      <c r="AA1770" s="4" t="s">
        <v>1886</v>
      </c>
      <c r="AB1770" s="141">
        <f t="shared" si="175"/>
        <v>12314298</v>
      </c>
      <c r="AC1770" s="142">
        <f t="shared" si="176"/>
        <v>0</v>
      </c>
      <c r="AD1770" s="4"/>
      <c r="AE1770" s="4" t="s">
        <v>2037</v>
      </c>
      <c r="AF1770" s="252" t="s">
        <v>5789</v>
      </c>
      <c r="AG1770" s="145"/>
      <c r="AH1770" s="4"/>
      <c r="AI1770" s="145"/>
      <c r="AJ1770" s="4"/>
      <c r="AK1770" s="4"/>
      <c r="AL1770" s="95">
        <v>45353</v>
      </c>
    </row>
    <row r="1771" spans="1:38">
      <c r="B1771" s="145" t="s">
        <v>5175</v>
      </c>
      <c r="C1771" s="4" t="s">
        <v>441</v>
      </c>
      <c r="D1771" s="4" t="s">
        <v>2458</v>
      </c>
      <c r="E1771" s="4"/>
      <c r="F1771" s="4" t="s">
        <v>1060</v>
      </c>
      <c r="G1771" s="4" t="s">
        <v>9161</v>
      </c>
      <c r="H1771" s="4" t="s">
        <v>1317</v>
      </c>
      <c r="I1771" s="4" t="s">
        <v>1318</v>
      </c>
      <c r="J1771" s="4"/>
      <c r="K1771" s="139">
        <v>175582</v>
      </c>
      <c r="L1771" s="139">
        <v>175582</v>
      </c>
      <c r="M1771" s="4">
        <v>0.2</v>
      </c>
      <c r="N1771" s="4" t="s">
        <v>9162</v>
      </c>
      <c r="O1771" s="4"/>
      <c r="P1771" s="186">
        <f t="shared" si="174"/>
        <v>175582</v>
      </c>
      <c r="Q1771" s="186">
        <f>K1771-P1771</f>
        <v>0</v>
      </c>
      <c r="R1771" s="4">
        <v>81</v>
      </c>
      <c r="S1771" s="4" t="s">
        <v>70</v>
      </c>
      <c r="T1771" s="4" t="s">
        <v>70</v>
      </c>
      <c r="U1771" s="140">
        <v>45352</v>
      </c>
      <c r="V1771" s="4" t="s">
        <v>1884</v>
      </c>
      <c r="W1771" s="4" t="s">
        <v>1954</v>
      </c>
      <c r="X1771" s="146">
        <v>0</v>
      </c>
      <c r="Y1771" s="146">
        <v>0</v>
      </c>
      <c r="Z1771" s="146">
        <v>0</v>
      </c>
      <c r="AA1771" s="4"/>
      <c r="AB1771" s="141"/>
      <c r="AC1771" s="142"/>
      <c r="AD1771" s="4"/>
      <c r="AE1771" s="4"/>
      <c r="AF1771" s="144"/>
      <c r="AG1771" s="145"/>
      <c r="AH1771" s="143" t="s">
        <v>70</v>
      </c>
      <c r="AI1771" s="4"/>
      <c r="AJ1771" s="143" t="s">
        <v>9560</v>
      </c>
      <c r="AK1771" s="143" t="s">
        <v>9553</v>
      </c>
    </row>
    <row r="1772" spans="1:38">
      <c r="B1772" s="145" t="s">
        <v>5175</v>
      </c>
      <c r="C1772" s="4" t="s">
        <v>441</v>
      </c>
      <c r="D1772" s="4" t="s">
        <v>3226</v>
      </c>
      <c r="E1772" s="4"/>
      <c r="F1772" s="4" t="s">
        <v>1060</v>
      </c>
      <c r="G1772" s="4" t="s">
        <v>9163</v>
      </c>
      <c r="H1772" s="4" t="s">
        <v>1243</v>
      </c>
      <c r="I1772" s="4" t="s">
        <v>1244</v>
      </c>
      <c r="J1772" s="4"/>
      <c r="K1772" s="139">
        <v>4364019</v>
      </c>
      <c r="L1772" s="139">
        <v>4364019</v>
      </c>
      <c r="M1772" s="4">
        <v>0.2</v>
      </c>
      <c r="N1772" s="4" t="s">
        <v>9164</v>
      </c>
      <c r="O1772" s="4"/>
      <c r="P1772" s="186">
        <f t="shared" si="174"/>
        <v>4364019</v>
      </c>
      <c r="Q1772" s="186">
        <f>L1772-P1772</f>
        <v>0</v>
      </c>
      <c r="R1772" s="4" t="s">
        <v>2503</v>
      </c>
      <c r="S1772" s="4" t="s">
        <v>70</v>
      </c>
      <c r="T1772" s="4" t="s">
        <v>70</v>
      </c>
      <c r="U1772" s="140">
        <v>45352</v>
      </c>
      <c r="V1772" s="4" t="s">
        <v>1884</v>
      </c>
      <c r="W1772" s="4" t="s">
        <v>1954</v>
      </c>
      <c r="X1772" s="146" t="s">
        <v>70</v>
      </c>
      <c r="Y1772" s="140">
        <v>45363</v>
      </c>
      <c r="Z1772" s="4" t="s">
        <v>1885</v>
      </c>
      <c r="AA1772" s="4" t="s">
        <v>1886</v>
      </c>
      <c r="AB1772" s="141">
        <f t="shared" si="175"/>
        <v>4364019</v>
      </c>
      <c r="AC1772" s="142">
        <f t="shared" si="176"/>
        <v>0</v>
      </c>
      <c r="AD1772" s="4"/>
      <c r="AE1772" s="4" t="s">
        <v>2037</v>
      </c>
      <c r="AF1772" s="252" t="s">
        <v>7568</v>
      </c>
      <c r="AG1772" s="145"/>
      <c r="AH1772" s="4"/>
      <c r="AI1772" s="145"/>
      <c r="AJ1772" s="4"/>
      <c r="AK1772" s="4"/>
    </row>
    <row r="1773" spans="1:38">
      <c r="B1773" s="145" t="s">
        <v>5175</v>
      </c>
      <c r="C1773" s="4" t="s">
        <v>441</v>
      </c>
      <c r="D1773" s="4" t="s">
        <v>2135</v>
      </c>
      <c r="E1773" s="4"/>
      <c r="F1773" s="4" t="s">
        <v>1060</v>
      </c>
      <c r="G1773" s="4" t="s">
        <v>9165</v>
      </c>
      <c r="H1773" s="4" t="s">
        <v>1243</v>
      </c>
      <c r="I1773" s="4" t="s">
        <v>1244</v>
      </c>
      <c r="J1773" s="4"/>
      <c r="K1773" s="139">
        <v>1964938</v>
      </c>
      <c r="L1773" s="139">
        <v>1964938</v>
      </c>
      <c r="M1773" s="4">
        <v>0.2</v>
      </c>
      <c r="N1773" s="4" t="s">
        <v>3904</v>
      </c>
      <c r="O1773" s="4"/>
      <c r="P1773" s="186">
        <f t="shared" si="174"/>
        <v>1964938</v>
      </c>
      <c r="Q1773" s="186">
        <f>L1773-P1773</f>
        <v>0</v>
      </c>
      <c r="R1773" s="4" t="s">
        <v>2503</v>
      </c>
      <c r="S1773" s="4" t="s">
        <v>70</v>
      </c>
      <c r="T1773" s="4" t="s">
        <v>70</v>
      </c>
      <c r="U1773" s="140">
        <v>45352</v>
      </c>
      <c r="V1773" s="4" t="s">
        <v>1884</v>
      </c>
      <c r="W1773" s="4" t="s">
        <v>1954</v>
      </c>
      <c r="X1773" s="146" t="s">
        <v>70</v>
      </c>
      <c r="Y1773" s="140">
        <v>45363</v>
      </c>
      <c r="Z1773" s="4" t="s">
        <v>1885</v>
      </c>
      <c r="AA1773" s="4" t="s">
        <v>1886</v>
      </c>
      <c r="AB1773" s="141">
        <f t="shared" si="175"/>
        <v>1964938</v>
      </c>
      <c r="AC1773" s="142">
        <f t="shared" si="176"/>
        <v>0</v>
      </c>
      <c r="AD1773" s="4"/>
      <c r="AE1773" s="4" t="s">
        <v>2037</v>
      </c>
      <c r="AF1773" s="252" t="s">
        <v>7568</v>
      </c>
      <c r="AG1773" s="145"/>
      <c r="AH1773" s="4"/>
      <c r="AI1773" s="145"/>
      <c r="AJ1773" s="4"/>
      <c r="AK1773" s="4"/>
    </row>
    <row r="1774" spans="1:38">
      <c r="B1774" s="145" t="s">
        <v>5175</v>
      </c>
      <c r="C1774" s="4" t="s">
        <v>441</v>
      </c>
      <c r="D1774" s="4" t="s">
        <v>2135</v>
      </c>
      <c r="E1774" s="4"/>
      <c r="F1774" s="4" t="s">
        <v>1060</v>
      </c>
      <c r="G1774" s="4" t="s">
        <v>9166</v>
      </c>
      <c r="H1774" s="4" t="s">
        <v>1243</v>
      </c>
      <c r="I1774" s="4" t="s">
        <v>1244</v>
      </c>
      <c r="J1774" s="4"/>
      <c r="K1774" s="139">
        <v>19514937</v>
      </c>
      <c r="L1774" s="139">
        <v>19514937</v>
      </c>
      <c r="M1774" s="4">
        <v>0.2</v>
      </c>
      <c r="N1774" s="4" t="s">
        <v>9167</v>
      </c>
      <c r="O1774" s="4"/>
      <c r="P1774" s="186">
        <f t="shared" si="174"/>
        <v>19514937</v>
      </c>
      <c r="Q1774" s="186">
        <f>L1774-P1774</f>
        <v>0</v>
      </c>
      <c r="R1774" s="4" t="s">
        <v>2503</v>
      </c>
      <c r="S1774" s="4" t="s">
        <v>70</v>
      </c>
      <c r="T1774" s="4" t="s">
        <v>70</v>
      </c>
      <c r="U1774" s="140">
        <v>45352</v>
      </c>
      <c r="V1774" s="4" t="s">
        <v>1884</v>
      </c>
      <c r="W1774" s="4" t="s">
        <v>1954</v>
      </c>
      <c r="X1774" s="146" t="s">
        <v>70</v>
      </c>
      <c r="Y1774" s="140">
        <v>45363</v>
      </c>
      <c r="Z1774" s="4" t="s">
        <v>1885</v>
      </c>
      <c r="AA1774" s="4" t="s">
        <v>1886</v>
      </c>
      <c r="AB1774" s="141">
        <f t="shared" si="175"/>
        <v>19514937</v>
      </c>
      <c r="AC1774" s="142">
        <f t="shared" si="176"/>
        <v>0</v>
      </c>
      <c r="AD1774" s="4"/>
      <c r="AE1774" s="4" t="s">
        <v>2037</v>
      </c>
      <c r="AF1774" s="252" t="s">
        <v>7568</v>
      </c>
      <c r="AG1774" s="145"/>
      <c r="AH1774" s="4"/>
      <c r="AI1774" s="145"/>
      <c r="AJ1774" s="4"/>
      <c r="AK1774" s="4"/>
    </row>
    <row r="1775" spans="1:38">
      <c r="B1775" s="175" t="s">
        <v>5175</v>
      </c>
      <c r="C1775" s="174" t="s">
        <v>441</v>
      </c>
      <c r="D1775" s="4" t="s">
        <v>6226</v>
      </c>
      <c r="E1775" s="4"/>
      <c r="F1775" s="4" t="s">
        <v>1060</v>
      </c>
      <c r="G1775" s="4" t="s">
        <v>9168</v>
      </c>
      <c r="H1775" s="4" t="s">
        <v>1349</v>
      </c>
      <c r="I1775" s="4" t="s">
        <v>1350</v>
      </c>
      <c r="J1775" s="4"/>
      <c r="K1775" s="139">
        <v>225076</v>
      </c>
      <c r="L1775" s="139">
        <v>225076</v>
      </c>
      <c r="M1775" s="4">
        <v>0.2</v>
      </c>
      <c r="N1775" s="4" t="s">
        <v>6275</v>
      </c>
      <c r="O1775" s="4"/>
      <c r="P1775" s="186">
        <f t="shared" si="174"/>
        <v>225076</v>
      </c>
      <c r="Q1775" s="186">
        <f>L1775-P1775</f>
        <v>0</v>
      </c>
      <c r="R1775" s="4">
        <v>20</v>
      </c>
      <c r="S1775" s="4" t="s">
        <v>70</v>
      </c>
      <c r="T1775" s="4" t="s">
        <v>70</v>
      </c>
      <c r="U1775" s="140">
        <v>45341</v>
      </c>
      <c r="V1775" s="4" t="s">
        <v>1884</v>
      </c>
      <c r="W1775" s="4" t="s">
        <v>1954</v>
      </c>
      <c r="X1775" s="146">
        <v>0</v>
      </c>
      <c r="Y1775" s="146">
        <v>0</v>
      </c>
      <c r="Z1775" s="146">
        <v>0</v>
      </c>
      <c r="AA1775" s="4"/>
      <c r="AB1775" s="141"/>
      <c r="AC1775" s="142"/>
      <c r="AD1775" s="4"/>
      <c r="AE1775" s="4"/>
      <c r="AF1775" s="144"/>
      <c r="AG1775" s="145"/>
      <c r="AH1775" s="143" t="s">
        <v>70</v>
      </c>
      <c r="AI1775" s="4"/>
      <c r="AJ1775" s="143" t="s">
        <v>9560</v>
      </c>
      <c r="AK1775" s="143" t="s">
        <v>9553</v>
      </c>
    </row>
    <row r="1776" spans="1:38">
      <c r="B1776" s="145" t="s">
        <v>5175</v>
      </c>
      <c r="C1776" s="4" t="s">
        <v>441</v>
      </c>
      <c r="D1776" s="4" t="s">
        <v>2098</v>
      </c>
      <c r="E1776" s="4"/>
      <c r="F1776" s="4" t="s">
        <v>1060</v>
      </c>
      <c r="G1776" s="4" t="s">
        <v>9169</v>
      </c>
      <c r="H1776" s="4" t="s">
        <v>1331</v>
      </c>
      <c r="I1776" s="4" t="s">
        <v>1332</v>
      </c>
      <c r="J1776" s="4"/>
      <c r="K1776" s="139">
        <v>472997</v>
      </c>
      <c r="L1776" s="139">
        <v>472997</v>
      </c>
      <c r="M1776" s="4">
        <v>0.2</v>
      </c>
      <c r="N1776" s="4" t="s">
        <v>9170</v>
      </c>
      <c r="O1776" s="4"/>
      <c r="P1776" s="186">
        <f t="shared" si="174"/>
        <v>472997</v>
      </c>
      <c r="Q1776" s="186">
        <f>P1776-K1776</f>
        <v>0</v>
      </c>
      <c r="R1776" s="4">
        <v>119</v>
      </c>
      <c r="S1776" s="4" t="s">
        <v>70</v>
      </c>
      <c r="T1776" s="4" t="s">
        <v>70</v>
      </c>
      <c r="U1776" s="140">
        <v>45321</v>
      </c>
      <c r="V1776" s="4" t="s">
        <v>1884</v>
      </c>
      <c r="W1776" s="4" t="s">
        <v>1954</v>
      </c>
      <c r="X1776" s="146" t="s">
        <v>70</v>
      </c>
      <c r="Y1776" s="140">
        <v>45370</v>
      </c>
      <c r="Z1776" s="4" t="s">
        <v>1885</v>
      </c>
      <c r="AA1776" s="4" t="s">
        <v>1886</v>
      </c>
      <c r="AB1776" s="141">
        <f t="shared" si="175"/>
        <v>472997</v>
      </c>
      <c r="AC1776" s="142">
        <f t="shared" si="176"/>
        <v>0</v>
      </c>
      <c r="AD1776" s="4"/>
      <c r="AE1776" s="4" t="s">
        <v>2037</v>
      </c>
      <c r="AF1776" s="144" t="s">
        <v>6347</v>
      </c>
      <c r="AG1776" s="145"/>
      <c r="AH1776" s="4"/>
      <c r="AI1776" s="145"/>
      <c r="AJ1776" s="4"/>
      <c r="AK1776" s="4"/>
    </row>
    <row r="1777" spans="2:38">
      <c r="B1777" s="145" t="s">
        <v>5175</v>
      </c>
      <c r="C1777" s="4" t="s">
        <v>441</v>
      </c>
      <c r="D1777" s="4" t="s">
        <v>2518</v>
      </c>
      <c r="E1777" s="4"/>
      <c r="F1777" s="4" t="s">
        <v>1060</v>
      </c>
      <c r="G1777" s="4" t="s">
        <v>9171</v>
      </c>
      <c r="H1777" s="4" t="s">
        <v>1211</v>
      </c>
      <c r="I1777" s="4" t="s">
        <v>1271</v>
      </c>
      <c r="J1777" s="4"/>
      <c r="K1777" s="139">
        <v>126057</v>
      </c>
      <c r="L1777" s="139">
        <v>126057</v>
      </c>
      <c r="M1777" s="4">
        <v>0.2</v>
      </c>
      <c r="N1777" s="4" t="s">
        <v>9172</v>
      </c>
      <c r="O1777" s="4"/>
      <c r="P1777" s="186">
        <f t="shared" si="174"/>
        <v>126057</v>
      </c>
      <c r="Q1777" s="4"/>
      <c r="R1777" s="4">
        <v>222</v>
      </c>
      <c r="S1777" s="174" t="s">
        <v>70</v>
      </c>
      <c r="T1777" s="4" t="s">
        <v>70</v>
      </c>
      <c r="U1777" s="140">
        <v>45348</v>
      </c>
      <c r="V1777" s="4" t="s">
        <v>1887</v>
      </c>
      <c r="W1777" s="4" t="s">
        <v>1954</v>
      </c>
      <c r="X1777" s="146" t="s">
        <v>70</v>
      </c>
      <c r="Y1777" s="265">
        <v>45376</v>
      </c>
      <c r="Z1777" s="146" t="s">
        <v>1888</v>
      </c>
      <c r="AA1777" s="4" t="s">
        <v>1886</v>
      </c>
      <c r="AB1777" s="141">
        <f t="shared" si="175"/>
        <v>126057</v>
      </c>
      <c r="AC1777" s="142">
        <f t="shared" si="176"/>
        <v>0</v>
      </c>
      <c r="AD1777" s="4"/>
      <c r="AE1777" s="4" t="s">
        <v>2037</v>
      </c>
      <c r="AF1777" s="144" t="s">
        <v>9448</v>
      </c>
      <c r="AG1777" s="145"/>
      <c r="AH1777" s="4"/>
      <c r="AI1777" s="145"/>
      <c r="AJ1777" s="4"/>
      <c r="AK1777" s="4"/>
    </row>
    <row r="1778" spans="2:38">
      <c r="B1778" s="145" t="s">
        <v>5175</v>
      </c>
      <c r="C1778" s="4" t="s">
        <v>441</v>
      </c>
      <c r="D1778" s="4" t="s">
        <v>4879</v>
      </c>
      <c r="E1778" s="4"/>
      <c r="F1778" s="4" t="s">
        <v>1060</v>
      </c>
      <c r="G1778" s="4" t="s">
        <v>9173</v>
      </c>
      <c r="H1778" s="4" t="s">
        <v>1298</v>
      </c>
      <c r="I1778" s="4" t="s">
        <v>1299</v>
      </c>
      <c r="J1778" s="4"/>
      <c r="K1778" s="139">
        <v>314888</v>
      </c>
      <c r="L1778" s="139">
        <v>314888</v>
      </c>
      <c r="M1778" s="4">
        <v>0.2</v>
      </c>
      <c r="N1778" s="4" t="s">
        <v>3023</v>
      </c>
      <c r="O1778" s="4"/>
      <c r="P1778" s="186">
        <f t="shared" si="174"/>
        <v>314888</v>
      </c>
      <c r="Q1778" s="186">
        <f>K1778-P1778</f>
        <v>0</v>
      </c>
      <c r="R1778" s="4">
        <v>76</v>
      </c>
      <c r="S1778" s="4" t="s">
        <v>70</v>
      </c>
      <c r="T1778" s="4" t="s">
        <v>70</v>
      </c>
      <c r="U1778" s="140">
        <v>45352</v>
      </c>
      <c r="V1778" s="4" t="s">
        <v>1884</v>
      </c>
      <c r="W1778" s="4" t="s">
        <v>1954</v>
      </c>
      <c r="X1778" s="146" t="s">
        <v>70</v>
      </c>
      <c r="Y1778" s="140">
        <v>45363</v>
      </c>
      <c r="Z1778" s="4" t="s">
        <v>1885</v>
      </c>
      <c r="AA1778" s="4" t="s">
        <v>1886</v>
      </c>
      <c r="AB1778" s="141">
        <f t="shared" si="175"/>
        <v>314888</v>
      </c>
      <c r="AC1778" s="142">
        <f t="shared" si="176"/>
        <v>0</v>
      </c>
      <c r="AD1778" s="4"/>
      <c r="AE1778" s="4" t="s">
        <v>2037</v>
      </c>
      <c r="AF1778" s="252" t="s">
        <v>6501</v>
      </c>
      <c r="AG1778" s="145"/>
      <c r="AH1778" s="4"/>
      <c r="AI1778" s="145"/>
      <c r="AJ1778" s="4"/>
      <c r="AK1778" s="4"/>
    </row>
    <row r="1779" spans="2:38">
      <c r="B1779" s="145" t="s">
        <v>5175</v>
      </c>
      <c r="C1779" s="4" t="s">
        <v>441</v>
      </c>
      <c r="D1779" s="4" t="s">
        <v>2498</v>
      </c>
      <c r="E1779" s="4"/>
      <c r="F1779" s="4" t="s">
        <v>1060</v>
      </c>
      <c r="G1779" s="4" t="s">
        <v>9174</v>
      </c>
      <c r="H1779" s="4" t="s">
        <v>1245</v>
      </c>
      <c r="I1779" s="4" t="s">
        <v>1246</v>
      </c>
      <c r="J1779" s="4"/>
      <c r="K1779" s="139">
        <v>180311022</v>
      </c>
      <c r="L1779" s="139">
        <v>180311022</v>
      </c>
      <c r="M1779" s="4">
        <v>0.5</v>
      </c>
      <c r="N1779" s="4" t="s">
        <v>4886</v>
      </c>
      <c r="O1779" s="4"/>
      <c r="P1779" s="186">
        <f t="shared" si="174"/>
        <v>180311022</v>
      </c>
      <c r="Q1779" s="186">
        <f t="shared" ref="Q1779:Q1780" si="179">P1779-K1779</f>
        <v>0</v>
      </c>
      <c r="R1779" s="4">
        <v>213</v>
      </c>
      <c r="S1779" s="174" t="s">
        <v>70</v>
      </c>
      <c r="T1779" s="4" t="s">
        <v>70</v>
      </c>
      <c r="U1779" s="140">
        <v>45348</v>
      </c>
      <c r="V1779" s="4" t="s">
        <v>1887</v>
      </c>
      <c r="W1779" s="4" t="s">
        <v>1954</v>
      </c>
      <c r="X1779" s="146" t="s">
        <v>70</v>
      </c>
      <c r="Y1779" s="140">
        <v>45371</v>
      </c>
      <c r="Z1779" s="4" t="s">
        <v>1885</v>
      </c>
      <c r="AA1779" s="4" t="s">
        <v>1886</v>
      </c>
      <c r="AB1779" s="141">
        <f t="shared" si="175"/>
        <v>180311022</v>
      </c>
      <c r="AC1779" s="142">
        <f t="shared" si="176"/>
        <v>0</v>
      </c>
      <c r="AD1779" s="4"/>
      <c r="AE1779" s="4" t="s">
        <v>2037</v>
      </c>
      <c r="AF1779" s="144" t="s">
        <v>6434</v>
      </c>
      <c r="AG1779" s="145"/>
      <c r="AH1779" s="4"/>
      <c r="AI1779" s="145"/>
      <c r="AJ1779" s="4"/>
      <c r="AK1779" s="4"/>
      <c r="AL1779" t="s">
        <v>2116</v>
      </c>
    </row>
    <row r="1780" spans="2:38">
      <c r="B1780" s="145" t="s">
        <v>5175</v>
      </c>
      <c r="C1780" s="4" t="s">
        <v>441</v>
      </c>
      <c r="D1780" s="4" t="s">
        <v>2135</v>
      </c>
      <c r="E1780" s="4"/>
      <c r="F1780" s="4" t="s">
        <v>1060</v>
      </c>
      <c r="G1780" s="4" t="s">
        <v>9175</v>
      </c>
      <c r="H1780" s="4" t="s">
        <v>1245</v>
      </c>
      <c r="I1780" s="4" t="s">
        <v>1246</v>
      </c>
      <c r="J1780" s="4"/>
      <c r="K1780" s="139">
        <v>1</v>
      </c>
      <c r="L1780" s="139">
        <v>1</v>
      </c>
      <c r="M1780" s="4">
        <v>0.2</v>
      </c>
      <c r="N1780" s="4" t="s">
        <v>9176</v>
      </c>
      <c r="O1780" s="4"/>
      <c r="P1780" s="186">
        <f t="shared" si="174"/>
        <v>1</v>
      </c>
      <c r="Q1780" s="186">
        <f t="shared" si="179"/>
        <v>0</v>
      </c>
      <c r="R1780" s="4">
        <v>213</v>
      </c>
      <c r="S1780" s="174" t="s">
        <v>70</v>
      </c>
      <c r="T1780" s="4" t="s">
        <v>70</v>
      </c>
      <c r="U1780" s="140">
        <v>45348</v>
      </c>
      <c r="V1780" s="4" t="s">
        <v>1887</v>
      </c>
      <c r="W1780" s="4" t="s">
        <v>1954</v>
      </c>
      <c r="X1780" s="146" t="s">
        <v>70</v>
      </c>
      <c r="Y1780" s="140">
        <v>45371</v>
      </c>
      <c r="Z1780" s="4" t="s">
        <v>1885</v>
      </c>
      <c r="AA1780" s="4" t="s">
        <v>1886</v>
      </c>
      <c r="AB1780" s="141">
        <f t="shared" si="175"/>
        <v>1</v>
      </c>
      <c r="AC1780" s="142">
        <f t="shared" si="176"/>
        <v>0</v>
      </c>
      <c r="AD1780" s="4"/>
      <c r="AE1780" s="4" t="s">
        <v>2037</v>
      </c>
      <c r="AF1780" s="144" t="s">
        <v>6434</v>
      </c>
      <c r="AG1780" s="145"/>
      <c r="AH1780" s="4"/>
      <c r="AI1780" s="145"/>
      <c r="AJ1780" s="4"/>
      <c r="AK1780" s="4"/>
      <c r="AL1780" t="s">
        <v>2116</v>
      </c>
    </row>
    <row r="1781" spans="2:38">
      <c r="B1781" s="175" t="s">
        <v>5175</v>
      </c>
      <c r="C1781" s="174" t="s">
        <v>441</v>
      </c>
      <c r="D1781" s="4" t="s">
        <v>6583</v>
      </c>
      <c r="E1781" s="4"/>
      <c r="F1781" s="4" t="s">
        <v>1060</v>
      </c>
      <c r="G1781" s="4" t="s">
        <v>9177</v>
      </c>
      <c r="H1781" s="4" t="s">
        <v>1321</v>
      </c>
      <c r="I1781" s="4" t="s">
        <v>1322</v>
      </c>
      <c r="J1781" s="4"/>
      <c r="K1781" s="139">
        <v>8441</v>
      </c>
      <c r="L1781" s="139">
        <v>8441</v>
      </c>
      <c r="M1781" s="4">
        <v>0.2</v>
      </c>
      <c r="N1781" s="4" t="s">
        <v>9178</v>
      </c>
      <c r="O1781" s="4"/>
      <c r="P1781" s="186">
        <f t="shared" si="174"/>
        <v>8441</v>
      </c>
      <c r="Q1781" s="186">
        <f>P1781-K1781</f>
        <v>0</v>
      </c>
      <c r="R1781" s="4">
        <v>122</v>
      </c>
      <c r="S1781" s="4" t="s">
        <v>70</v>
      </c>
      <c r="T1781" s="4" t="s">
        <v>70</v>
      </c>
      <c r="U1781" s="140">
        <v>45341</v>
      </c>
      <c r="V1781" s="4" t="s">
        <v>1884</v>
      </c>
      <c r="W1781" s="4" t="s">
        <v>1954</v>
      </c>
      <c r="X1781" s="146">
        <v>0</v>
      </c>
      <c r="Y1781" s="146">
        <v>0</v>
      </c>
      <c r="Z1781" s="146">
        <v>0</v>
      </c>
      <c r="AA1781" s="4"/>
      <c r="AB1781" s="141"/>
      <c r="AC1781" s="142"/>
      <c r="AD1781" s="4"/>
      <c r="AE1781" s="4"/>
      <c r="AF1781" s="144"/>
      <c r="AG1781" s="145"/>
      <c r="AH1781" s="143" t="s">
        <v>70</v>
      </c>
      <c r="AI1781" s="4"/>
      <c r="AJ1781" s="143" t="s">
        <v>9560</v>
      </c>
      <c r="AK1781" s="143" t="s">
        <v>9553</v>
      </c>
    </row>
    <row r="1782" spans="2:38">
      <c r="B1782" s="175" t="s">
        <v>5175</v>
      </c>
      <c r="C1782" s="174" t="s">
        <v>441</v>
      </c>
      <c r="D1782" s="4" t="s">
        <v>2135</v>
      </c>
      <c r="E1782" s="4"/>
      <c r="F1782" s="4" t="s">
        <v>1060</v>
      </c>
      <c r="G1782" s="4" t="s">
        <v>9179</v>
      </c>
      <c r="H1782" s="4" t="s">
        <v>1261</v>
      </c>
      <c r="I1782" s="4" t="s">
        <v>1262</v>
      </c>
      <c r="J1782" s="4"/>
      <c r="K1782" s="139">
        <v>6</v>
      </c>
      <c r="L1782" s="139">
        <v>6</v>
      </c>
      <c r="M1782" s="4">
        <v>0.2</v>
      </c>
      <c r="N1782" s="4" t="s">
        <v>9180</v>
      </c>
      <c r="O1782" s="4"/>
      <c r="P1782" s="186">
        <f t="shared" si="174"/>
        <v>6</v>
      </c>
      <c r="Q1782" s="186">
        <f>K1782-P1782</f>
        <v>0</v>
      </c>
      <c r="R1782" s="4">
        <v>71</v>
      </c>
      <c r="S1782" s="4" t="s">
        <v>70</v>
      </c>
      <c r="T1782" s="4" t="s">
        <v>70</v>
      </c>
      <c r="U1782" s="140">
        <v>45341</v>
      </c>
      <c r="V1782" s="4" t="s">
        <v>1884</v>
      </c>
      <c r="W1782" s="4" t="s">
        <v>1954</v>
      </c>
      <c r="X1782" s="146" t="s">
        <v>70</v>
      </c>
      <c r="Y1782" s="140">
        <v>45363</v>
      </c>
      <c r="Z1782" s="4" t="s">
        <v>1885</v>
      </c>
      <c r="AA1782" s="4" t="s">
        <v>1886</v>
      </c>
      <c r="AB1782" s="141">
        <f t="shared" si="175"/>
        <v>6</v>
      </c>
      <c r="AC1782" s="142">
        <f t="shared" si="176"/>
        <v>0</v>
      </c>
      <c r="AD1782" s="4"/>
      <c r="AE1782" s="4" t="s">
        <v>2037</v>
      </c>
      <c r="AF1782" s="252" t="s">
        <v>6462</v>
      </c>
      <c r="AG1782" s="145"/>
      <c r="AH1782" s="4"/>
      <c r="AI1782" s="145"/>
      <c r="AJ1782" s="4"/>
      <c r="AK1782" s="4"/>
    </row>
    <row r="1783" spans="2:38">
      <c r="B1783" s="175" t="s">
        <v>5175</v>
      </c>
      <c r="C1783" s="174" t="s">
        <v>441</v>
      </c>
      <c r="D1783" s="4" t="s">
        <v>2135</v>
      </c>
      <c r="E1783" s="4"/>
      <c r="F1783" s="4" t="s">
        <v>1060</v>
      </c>
      <c r="G1783" s="4" t="s">
        <v>9181</v>
      </c>
      <c r="H1783" s="4" t="s">
        <v>1261</v>
      </c>
      <c r="I1783" s="4" t="s">
        <v>1262</v>
      </c>
      <c r="J1783" s="4"/>
      <c r="K1783" s="139">
        <v>46</v>
      </c>
      <c r="L1783" s="139">
        <v>46</v>
      </c>
      <c r="M1783" s="4">
        <v>0.2</v>
      </c>
      <c r="N1783" s="4" t="s">
        <v>9019</v>
      </c>
      <c r="O1783" s="4"/>
      <c r="P1783" s="186">
        <f t="shared" si="174"/>
        <v>46</v>
      </c>
      <c r="Q1783" s="186">
        <f>K1783-P1783</f>
        <v>0</v>
      </c>
      <c r="R1783" s="4">
        <v>71</v>
      </c>
      <c r="S1783" s="4" t="s">
        <v>70</v>
      </c>
      <c r="T1783" s="4" t="s">
        <v>70</v>
      </c>
      <c r="U1783" s="140">
        <v>45341</v>
      </c>
      <c r="V1783" s="4" t="s">
        <v>1884</v>
      </c>
      <c r="W1783" s="4" t="s">
        <v>1954</v>
      </c>
      <c r="X1783" s="146" t="s">
        <v>70</v>
      </c>
      <c r="Y1783" s="140">
        <v>45363</v>
      </c>
      <c r="Z1783" s="4" t="s">
        <v>1885</v>
      </c>
      <c r="AA1783" s="4" t="s">
        <v>1886</v>
      </c>
      <c r="AB1783" s="141">
        <f t="shared" si="175"/>
        <v>46</v>
      </c>
      <c r="AC1783" s="142">
        <f t="shared" si="176"/>
        <v>0</v>
      </c>
      <c r="AD1783" s="4"/>
      <c r="AE1783" s="4" t="s">
        <v>2037</v>
      </c>
      <c r="AF1783" s="252" t="s">
        <v>6462</v>
      </c>
      <c r="AG1783" s="145"/>
      <c r="AH1783" s="4"/>
      <c r="AI1783" s="145"/>
      <c r="AJ1783" s="4"/>
      <c r="AK1783" s="4"/>
    </row>
    <row r="1784" spans="2:38">
      <c r="B1784" s="175" t="s">
        <v>5175</v>
      </c>
      <c r="C1784" s="174" t="s">
        <v>441</v>
      </c>
      <c r="D1784" s="4" t="s">
        <v>2135</v>
      </c>
      <c r="E1784" s="4"/>
      <c r="F1784" s="4" t="s">
        <v>1060</v>
      </c>
      <c r="G1784" s="4" t="s">
        <v>9182</v>
      </c>
      <c r="H1784" s="4" t="s">
        <v>1261</v>
      </c>
      <c r="I1784" s="4" t="s">
        <v>1262</v>
      </c>
      <c r="J1784" s="4"/>
      <c r="K1784" s="139">
        <v>4246901</v>
      </c>
      <c r="L1784" s="139">
        <v>4246901</v>
      </c>
      <c r="M1784" s="4">
        <v>0.2</v>
      </c>
      <c r="N1784" s="4" t="s">
        <v>9183</v>
      </c>
      <c r="O1784" s="4"/>
      <c r="P1784" s="186">
        <f t="shared" si="174"/>
        <v>4246901</v>
      </c>
      <c r="Q1784" s="186">
        <f>K1784-P1784</f>
        <v>0</v>
      </c>
      <c r="R1784" s="4">
        <v>71</v>
      </c>
      <c r="S1784" s="4" t="s">
        <v>70</v>
      </c>
      <c r="T1784" s="4" t="s">
        <v>70</v>
      </c>
      <c r="U1784" s="140">
        <v>45341</v>
      </c>
      <c r="V1784" s="4" t="s">
        <v>1884</v>
      </c>
      <c r="W1784" s="4" t="s">
        <v>1954</v>
      </c>
      <c r="X1784" s="146" t="s">
        <v>70</v>
      </c>
      <c r="Y1784" s="140">
        <v>45363</v>
      </c>
      <c r="Z1784" s="4" t="s">
        <v>1885</v>
      </c>
      <c r="AA1784" s="4" t="s">
        <v>1886</v>
      </c>
      <c r="AB1784" s="141">
        <f t="shared" si="175"/>
        <v>4246901</v>
      </c>
      <c r="AC1784" s="142">
        <f t="shared" si="176"/>
        <v>0</v>
      </c>
      <c r="AD1784" s="4"/>
      <c r="AE1784" s="4" t="s">
        <v>2037</v>
      </c>
      <c r="AF1784" s="252" t="s">
        <v>6462</v>
      </c>
      <c r="AG1784" s="145"/>
      <c r="AH1784" s="4"/>
      <c r="AI1784" s="145"/>
      <c r="AJ1784" s="4"/>
      <c r="AK1784" s="4"/>
    </row>
    <row r="1785" spans="2:38">
      <c r="B1785" s="145" t="s">
        <v>5418</v>
      </c>
      <c r="C1785" s="4" t="s">
        <v>441</v>
      </c>
      <c r="D1785" s="4" t="s">
        <v>4145</v>
      </c>
      <c r="E1785" s="4"/>
      <c r="F1785" s="4" t="s">
        <v>1060</v>
      </c>
      <c r="G1785" s="4" t="s">
        <v>9184</v>
      </c>
      <c r="H1785" s="4" t="s">
        <v>1726</v>
      </c>
      <c r="I1785" s="4" t="s">
        <v>1727</v>
      </c>
      <c r="J1785" s="4"/>
      <c r="K1785" s="139">
        <v>483483</v>
      </c>
      <c r="L1785" s="139">
        <v>483483</v>
      </c>
      <c r="M1785" s="4">
        <v>0.2</v>
      </c>
      <c r="N1785" s="4" t="s">
        <v>7775</v>
      </c>
      <c r="O1785" s="4"/>
      <c r="P1785" s="186">
        <f t="shared" si="174"/>
        <v>483483</v>
      </c>
      <c r="Q1785" s="4" t="s">
        <v>2540</v>
      </c>
      <c r="R1785" s="4">
        <v>240</v>
      </c>
      <c r="S1785" s="4" t="s">
        <v>70</v>
      </c>
      <c r="T1785" s="4" t="s">
        <v>70</v>
      </c>
      <c r="U1785" s="140">
        <v>45353</v>
      </c>
      <c r="V1785" s="150" t="s">
        <v>1884</v>
      </c>
      <c r="W1785" s="4" t="s">
        <v>1954</v>
      </c>
      <c r="X1785" s="146" t="s">
        <v>70</v>
      </c>
      <c r="Y1785" s="140">
        <v>45371</v>
      </c>
      <c r="Z1785" s="4" t="s">
        <v>1885</v>
      </c>
      <c r="AA1785" s="4" t="s">
        <v>1886</v>
      </c>
      <c r="AB1785" s="141">
        <f t="shared" si="175"/>
        <v>483483</v>
      </c>
      <c r="AC1785" s="142">
        <f t="shared" si="176"/>
        <v>0</v>
      </c>
      <c r="AD1785" s="4"/>
      <c r="AE1785" s="4" t="s">
        <v>2066</v>
      </c>
      <c r="AF1785" s="144" t="s">
        <v>8784</v>
      </c>
      <c r="AG1785" s="145"/>
      <c r="AH1785" s="4"/>
      <c r="AI1785" s="145"/>
      <c r="AJ1785" s="4"/>
      <c r="AK1785" s="4"/>
    </row>
    <row r="1786" spans="2:38">
      <c r="B1786" s="145" t="s">
        <v>5175</v>
      </c>
      <c r="C1786" s="4" t="s">
        <v>441</v>
      </c>
      <c r="D1786" s="4" t="s">
        <v>2135</v>
      </c>
      <c r="E1786" s="4"/>
      <c r="F1786" s="4" t="s">
        <v>1060</v>
      </c>
      <c r="G1786" s="4" t="s">
        <v>9185</v>
      </c>
      <c r="H1786" s="4" t="s">
        <v>1199</v>
      </c>
      <c r="I1786" s="4" t="s">
        <v>1200</v>
      </c>
      <c r="J1786" s="4"/>
      <c r="K1786" s="139">
        <v>46151332</v>
      </c>
      <c r="L1786" s="139">
        <v>46151332</v>
      </c>
      <c r="M1786" s="4">
        <v>0.2</v>
      </c>
      <c r="N1786" s="4" t="s">
        <v>9186</v>
      </c>
      <c r="O1786" s="4"/>
      <c r="P1786" s="186">
        <f t="shared" si="174"/>
        <v>46151332</v>
      </c>
      <c r="Q1786" s="186">
        <f t="shared" ref="Q1786:Q1788" si="180">P1786-K1786</f>
        <v>0</v>
      </c>
      <c r="R1786" s="4">
        <v>198</v>
      </c>
      <c r="S1786" s="174" t="s">
        <v>70</v>
      </c>
      <c r="T1786" s="4" t="s">
        <v>70</v>
      </c>
      <c r="U1786" s="140">
        <v>45348</v>
      </c>
      <c r="V1786" s="4" t="s">
        <v>1887</v>
      </c>
      <c r="W1786" s="4" t="s">
        <v>1954</v>
      </c>
      <c r="X1786" s="146" t="s">
        <v>70</v>
      </c>
      <c r="Y1786" s="140">
        <v>45363</v>
      </c>
      <c r="Z1786" s="4" t="s">
        <v>1885</v>
      </c>
      <c r="AA1786" s="4" t="s">
        <v>1886</v>
      </c>
      <c r="AB1786" s="141">
        <f t="shared" si="175"/>
        <v>46151332</v>
      </c>
      <c r="AC1786" s="142">
        <f t="shared" si="176"/>
        <v>0</v>
      </c>
      <c r="AD1786" s="4"/>
      <c r="AE1786" s="4" t="s">
        <v>2037</v>
      </c>
      <c r="AF1786" s="252" t="s">
        <v>6365</v>
      </c>
      <c r="AG1786" s="145"/>
      <c r="AH1786" s="4"/>
      <c r="AI1786" s="145"/>
      <c r="AJ1786" s="4"/>
      <c r="AK1786" s="4"/>
    </row>
    <row r="1787" spans="2:38">
      <c r="B1787" s="145" t="s">
        <v>5175</v>
      </c>
      <c r="C1787" s="4" t="s">
        <v>441</v>
      </c>
      <c r="D1787" s="4" t="s">
        <v>2135</v>
      </c>
      <c r="E1787" s="4"/>
      <c r="F1787" s="4" t="s">
        <v>1060</v>
      </c>
      <c r="G1787" s="4" t="s">
        <v>9187</v>
      </c>
      <c r="H1787" s="4" t="s">
        <v>1199</v>
      </c>
      <c r="I1787" s="4" t="s">
        <v>1200</v>
      </c>
      <c r="J1787" s="4"/>
      <c r="K1787" s="139">
        <v>102656</v>
      </c>
      <c r="L1787" s="139">
        <v>102656</v>
      </c>
      <c r="M1787" s="4">
        <v>0.2</v>
      </c>
      <c r="N1787" s="4" t="s">
        <v>2564</v>
      </c>
      <c r="O1787" s="4"/>
      <c r="P1787" s="186">
        <f t="shared" si="174"/>
        <v>102656</v>
      </c>
      <c r="Q1787" s="186">
        <f t="shared" si="180"/>
        <v>0</v>
      </c>
      <c r="R1787" s="4">
        <v>198</v>
      </c>
      <c r="S1787" s="174" t="s">
        <v>70</v>
      </c>
      <c r="T1787" s="4" t="s">
        <v>70</v>
      </c>
      <c r="U1787" s="140">
        <v>45348</v>
      </c>
      <c r="V1787" s="4" t="s">
        <v>1887</v>
      </c>
      <c r="W1787" s="4" t="s">
        <v>1954</v>
      </c>
      <c r="X1787" s="146" t="s">
        <v>70</v>
      </c>
      <c r="Y1787" s="140">
        <v>45363</v>
      </c>
      <c r="Z1787" s="4" t="s">
        <v>1885</v>
      </c>
      <c r="AA1787" s="4" t="s">
        <v>1886</v>
      </c>
      <c r="AB1787" s="141">
        <f t="shared" si="175"/>
        <v>102656</v>
      </c>
      <c r="AC1787" s="142">
        <f t="shared" si="176"/>
        <v>0</v>
      </c>
      <c r="AD1787" s="4"/>
      <c r="AE1787" s="4" t="s">
        <v>2037</v>
      </c>
      <c r="AF1787" s="252" t="s">
        <v>6365</v>
      </c>
      <c r="AG1787" s="145"/>
      <c r="AH1787" s="4"/>
      <c r="AI1787" s="145"/>
      <c r="AJ1787" s="4"/>
      <c r="AK1787" s="4"/>
    </row>
    <row r="1788" spans="2:38">
      <c r="B1788" s="145" t="s">
        <v>5175</v>
      </c>
      <c r="C1788" s="4" t="s">
        <v>441</v>
      </c>
      <c r="D1788" s="4" t="s">
        <v>2135</v>
      </c>
      <c r="E1788" s="4"/>
      <c r="F1788" s="4" t="s">
        <v>1060</v>
      </c>
      <c r="G1788" s="4" t="s">
        <v>9188</v>
      </c>
      <c r="H1788" s="4" t="s">
        <v>1199</v>
      </c>
      <c r="I1788" s="4" t="s">
        <v>1200</v>
      </c>
      <c r="J1788" s="4"/>
      <c r="K1788" s="139">
        <v>426793</v>
      </c>
      <c r="L1788" s="139">
        <v>426793</v>
      </c>
      <c r="M1788" s="4">
        <v>0.2</v>
      </c>
      <c r="N1788" s="4" t="s">
        <v>9189</v>
      </c>
      <c r="O1788" s="4"/>
      <c r="P1788" s="186">
        <f t="shared" si="174"/>
        <v>426793</v>
      </c>
      <c r="Q1788" s="186">
        <f t="shared" si="180"/>
        <v>0</v>
      </c>
      <c r="R1788" s="4">
        <v>198</v>
      </c>
      <c r="S1788" s="174" t="s">
        <v>70</v>
      </c>
      <c r="T1788" s="4" t="s">
        <v>70</v>
      </c>
      <c r="U1788" s="140">
        <v>45348</v>
      </c>
      <c r="V1788" s="4" t="s">
        <v>1887</v>
      </c>
      <c r="W1788" s="4" t="s">
        <v>1954</v>
      </c>
      <c r="X1788" s="146" t="s">
        <v>70</v>
      </c>
      <c r="Y1788" s="140">
        <v>45363</v>
      </c>
      <c r="Z1788" s="4" t="s">
        <v>1885</v>
      </c>
      <c r="AA1788" s="4" t="s">
        <v>1886</v>
      </c>
      <c r="AB1788" s="141">
        <f t="shared" si="175"/>
        <v>426793</v>
      </c>
      <c r="AC1788" s="142">
        <f t="shared" si="176"/>
        <v>0</v>
      </c>
      <c r="AD1788" s="4"/>
      <c r="AE1788" s="4" t="s">
        <v>2037</v>
      </c>
      <c r="AF1788" s="252" t="s">
        <v>6365</v>
      </c>
      <c r="AG1788" s="145"/>
      <c r="AH1788" s="4"/>
      <c r="AI1788" s="145"/>
      <c r="AJ1788" s="4"/>
      <c r="AK1788" s="4"/>
    </row>
    <row r="1789" spans="2:38">
      <c r="B1789" s="145" t="s">
        <v>5175</v>
      </c>
      <c r="C1789" s="4" t="s">
        <v>441</v>
      </c>
      <c r="D1789" s="4" t="s">
        <v>2135</v>
      </c>
      <c r="E1789" s="4"/>
      <c r="F1789" s="4" t="s">
        <v>1060</v>
      </c>
      <c r="G1789" s="4" t="s">
        <v>9190</v>
      </c>
      <c r="H1789" s="4" t="s">
        <v>1157</v>
      </c>
      <c r="I1789" s="4" t="s">
        <v>1183</v>
      </c>
      <c r="J1789" s="4"/>
      <c r="K1789" s="139">
        <v>1998413</v>
      </c>
      <c r="L1789" s="139">
        <v>1998413</v>
      </c>
      <c r="M1789" s="4">
        <v>0.2</v>
      </c>
      <c r="N1789" s="4" t="s">
        <v>8252</v>
      </c>
      <c r="O1789" s="4"/>
      <c r="P1789" s="186">
        <f t="shared" si="174"/>
        <v>1998413</v>
      </c>
      <c r="Q1789" s="186">
        <f>P1789-K1789</f>
        <v>0</v>
      </c>
      <c r="R1789" s="4">
        <v>188</v>
      </c>
      <c r="S1789" s="174" t="s">
        <v>70</v>
      </c>
      <c r="T1789" s="4" t="s">
        <v>70</v>
      </c>
      <c r="U1789" s="140">
        <v>45348</v>
      </c>
      <c r="V1789" s="4" t="s">
        <v>1887</v>
      </c>
      <c r="W1789" s="4" t="s">
        <v>1954</v>
      </c>
      <c r="X1789" s="4" t="s">
        <v>70</v>
      </c>
      <c r="Y1789" s="4" t="s">
        <v>3521</v>
      </c>
      <c r="Z1789" s="4" t="s">
        <v>1885</v>
      </c>
      <c r="AA1789" s="4" t="s">
        <v>1886</v>
      </c>
      <c r="AB1789" s="141">
        <f t="shared" si="175"/>
        <v>1998413</v>
      </c>
      <c r="AC1789" s="142">
        <f t="shared" si="176"/>
        <v>0</v>
      </c>
      <c r="AD1789" s="4"/>
      <c r="AE1789" s="4" t="s">
        <v>2037</v>
      </c>
      <c r="AF1789" s="144" t="s">
        <v>8297</v>
      </c>
      <c r="AG1789" s="145"/>
      <c r="AH1789" s="4"/>
      <c r="AI1789" s="145"/>
      <c r="AJ1789" s="4"/>
      <c r="AK1789" s="4"/>
      <c r="AL1789" t="s">
        <v>6388</v>
      </c>
    </row>
    <row r="1790" spans="2:38">
      <c r="B1790" s="145" t="s">
        <v>5175</v>
      </c>
      <c r="C1790" s="4" t="s">
        <v>441</v>
      </c>
      <c r="D1790" s="4" t="s">
        <v>2098</v>
      </c>
      <c r="E1790" s="4"/>
      <c r="F1790" s="4" t="s">
        <v>1060</v>
      </c>
      <c r="G1790" s="4" t="s">
        <v>9191</v>
      </c>
      <c r="H1790" s="4" t="s">
        <v>1305</v>
      </c>
      <c r="I1790" s="4" t="s">
        <v>1306</v>
      </c>
      <c r="J1790" s="4"/>
      <c r="K1790" s="139">
        <v>2437387</v>
      </c>
      <c r="L1790" s="139">
        <v>2437387</v>
      </c>
      <c r="M1790" s="4">
        <v>0.2</v>
      </c>
      <c r="N1790" s="4" t="s">
        <v>2762</v>
      </c>
      <c r="O1790" s="4"/>
      <c r="P1790" s="186">
        <f t="shared" si="174"/>
        <v>2437387</v>
      </c>
      <c r="Q1790" s="186">
        <f>P1790-K1790</f>
        <v>0</v>
      </c>
      <c r="R1790" s="4">
        <v>120</v>
      </c>
      <c r="S1790" s="4" t="s">
        <v>70</v>
      </c>
      <c r="T1790" s="4" t="s">
        <v>70</v>
      </c>
      <c r="U1790" s="140">
        <v>45321</v>
      </c>
      <c r="V1790" s="4" t="s">
        <v>1884</v>
      </c>
      <c r="W1790" s="4" t="s">
        <v>1954</v>
      </c>
      <c r="X1790" s="146">
        <v>0</v>
      </c>
      <c r="Y1790" s="146">
        <v>0</v>
      </c>
      <c r="Z1790" s="146">
        <v>0</v>
      </c>
      <c r="AA1790" s="4"/>
      <c r="AB1790" s="141"/>
      <c r="AC1790" s="142"/>
      <c r="AD1790" s="4"/>
      <c r="AE1790" s="4"/>
      <c r="AF1790" s="144"/>
      <c r="AG1790" s="145"/>
      <c r="AH1790" s="143" t="s">
        <v>70</v>
      </c>
      <c r="AI1790" s="4"/>
      <c r="AJ1790" s="143" t="s">
        <v>9560</v>
      </c>
      <c r="AK1790" s="143" t="s">
        <v>9553</v>
      </c>
    </row>
    <row r="1791" spans="2:38">
      <c r="B1791" s="145" t="s">
        <v>5175</v>
      </c>
      <c r="C1791" s="4" t="s">
        <v>441</v>
      </c>
      <c r="D1791" s="4" t="s">
        <v>6330</v>
      </c>
      <c r="E1791" s="4"/>
      <c r="F1791" s="4" t="s">
        <v>1060</v>
      </c>
      <c r="G1791" s="4" t="s">
        <v>9192</v>
      </c>
      <c r="H1791" s="4" t="s">
        <v>1302</v>
      </c>
      <c r="I1791" s="4" t="s">
        <v>1303</v>
      </c>
      <c r="J1791" s="4"/>
      <c r="K1791" s="139">
        <v>1317916</v>
      </c>
      <c r="L1791" s="139">
        <v>1317916</v>
      </c>
      <c r="M1791" s="4">
        <v>0.2</v>
      </c>
      <c r="N1791" s="4" t="s">
        <v>9193</v>
      </c>
      <c r="O1791" s="4"/>
      <c r="P1791" s="186">
        <f t="shared" si="174"/>
        <v>1317916</v>
      </c>
      <c r="Q1791" s="186">
        <f>K1791-P1791</f>
        <v>0</v>
      </c>
      <c r="R1791" s="4">
        <v>164</v>
      </c>
      <c r="S1791" s="4" t="s">
        <v>70</v>
      </c>
      <c r="T1791" s="4" t="s">
        <v>70</v>
      </c>
      <c r="U1791" s="140">
        <v>45352</v>
      </c>
      <c r="V1791" s="4" t="s">
        <v>1884</v>
      </c>
      <c r="W1791" s="4" t="s">
        <v>1954</v>
      </c>
      <c r="X1791" s="146">
        <v>0</v>
      </c>
      <c r="Y1791" s="146">
        <v>0</v>
      </c>
      <c r="Z1791" s="146">
        <v>0</v>
      </c>
      <c r="AA1791" s="4"/>
      <c r="AB1791" s="141"/>
      <c r="AC1791" s="142"/>
      <c r="AD1791" s="4"/>
      <c r="AE1791" s="4"/>
      <c r="AF1791" s="144"/>
      <c r="AG1791" s="145"/>
      <c r="AH1791" s="143" t="s">
        <v>70</v>
      </c>
      <c r="AI1791" s="4"/>
      <c r="AJ1791" s="143" t="s">
        <v>9560</v>
      </c>
      <c r="AK1791" s="143" t="s">
        <v>9553</v>
      </c>
    </row>
    <row r="1792" spans="2:38">
      <c r="B1792" s="145" t="s">
        <v>5175</v>
      </c>
      <c r="C1792" s="4" t="s">
        <v>441</v>
      </c>
      <c r="D1792" s="4" t="s">
        <v>2135</v>
      </c>
      <c r="E1792" s="4"/>
      <c r="F1792" s="4" t="s">
        <v>1060</v>
      </c>
      <c r="G1792" s="4" t="s">
        <v>9194</v>
      </c>
      <c r="H1792" s="4" t="s">
        <v>1171</v>
      </c>
      <c r="I1792" s="4" t="s">
        <v>1172</v>
      </c>
      <c r="J1792" s="4"/>
      <c r="K1792" s="139">
        <v>8540198</v>
      </c>
      <c r="L1792" s="139">
        <v>8540198</v>
      </c>
      <c r="M1792" s="4">
        <v>0.2</v>
      </c>
      <c r="N1792" s="4" t="s">
        <v>9195</v>
      </c>
      <c r="O1792" s="4"/>
      <c r="P1792" s="186">
        <f t="shared" si="174"/>
        <v>8540198</v>
      </c>
      <c r="Q1792" s="186">
        <f>P1792-K1792</f>
        <v>0</v>
      </c>
      <c r="R1792" s="4">
        <v>209</v>
      </c>
      <c r="S1792" s="174" t="s">
        <v>70</v>
      </c>
      <c r="T1792" s="4" t="s">
        <v>70</v>
      </c>
      <c r="U1792" s="140">
        <v>45348</v>
      </c>
      <c r="V1792" s="4" t="s">
        <v>1887</v>
      </c>
      <c r="W1792" s="4" t="s">
        <v>1954</v>
      </c>
      <c r="X1792" s="4" t="s">
        <v>70</v>
      </c>
      <c r="Y1792" s="140">
        <v>45372</v>
      </c>
      <c r="Z1792" s="4" t="s">
        <v>1885</v>
      </c>
      <c r="AA1792" s="4" t="s">
        <v>1886</v>
      </c>
      <c r="AB1792" s="141">
        <f t="shared" si="175"/>
        <v>8540198</v>
      </c>
      <c r="AC1792" s="142">
        <f t="shared" si="176"/>
        <v>0</v>
      </c>
      <c r="AD1792" s="4"/>
      <c r="AE1792" s="4" t="s">
        <v>2037</v>
      </c>
      <c r="AF1792" s="144" t="s">
        <v>6487</v>
      </c>
      <c r="AG1792" s="145"/>
      <c r="AH1792" s="4"/>
      <c r="AI1792" s="145"/>
      <c r="AJ1792" s="4"/>
      <c r="AK1792" s="4"/>
    </row>
    <row r="1793" spans="1:38">
      <c r="B1793" s="145" t="s">
        <v>5175</v>
      </c>
      <c r="C1793" s="4" t="s">
        <v>441</v>
      </c>
      <c r="D1793" s="4" t="s">
        <v>2135</v>
      </c>
      <c r="E1793" s="4"/>
      <c r="F1793" s="4" t="s">
        <v>1060</v>
      </c>
      <c r="G1793" s="4" t="s">
        <v>9196</v>
      </c>
      <c r="H1793" s="4" t="s">
        <v>1300</v>
      </c>
      <c r="I1793" s="4" t="s">
        <v>1301</v>
      </c>
      <c r="J1793" s="4"/>
      <c r="K1793" s="139">
        <v>1</v>
      </c>
      <c r="L1793" s="139">
        <v>1</v>
      </c>
      <c r="M1793" s="4">
        <v>0.2</v>
      </c>
      <c r="N1793" s="4" t="s">
        <v>4613</v>
      </c>
      <c r="O1793" s="4"/>
      <c r="P1793" s="186">
        <f t="shared" si="174"/>
        <v>1</v>
      </c>
      <c r="Q1793" s="186">
        <f t="shared" ref="Q1793:Q1794" si="181">P1793-K1793</f>
        <v>0</v>
      </c>
      <c r="R1793" s="4">
        <v>201</v>
      </c>
      <c r="S1793" s="174" t="s">
        <v>70</v>
      </c>
      <c r="T1793" s="4" t="s">
        <v>70</v>
      </c>
      <c r="U1793" s="140">
        <v>45348</v>
      </c>
      <c r="V1793" s="4" t="s">
        <v>1887</v>
      </c>
      <c r="W1793" s="4" t="s">
        <v>1954</v>
      </c>
      <c r="X1793" s="146" t="s">
        <v>70</v>
      </c>
      <c r="Y1793" s="140">
        <v>45363</v>
      </c>
      <c r="Z1793" s="4" t="s">
        <v>1885</v>
      </c>
      <c r="AA1793" s="4" t="s">
        <v>1886</v>
      </c>
      <c r="AB1793" s="141">
        <f t="shared" si="175"/>
        <v>1</v>
      </c>
      <c r="AC1793" s="142">
        <f t="shared" si="176"/>
        <v>0</v>
      </c>
      <c r="AD1793" s="4"/>
      <c r="AE1793" s="4" t="s">
        <v>2037</v>
      </c>
      <c r="AF1793" s="252" t="s">
        <v>5710</v>
      </c>
      <c r="AG1793" s="145"/>
      <c r="AH1793" s="4"/>
      <c r="AI1793" s="145"/>
      <c r="AJ1793" s="4"/>
      <c r="AK1793" s="4"/>
    </row>
    <row r="1794" spans="1:38">
      <c r="B1794" s="145" t="s">
        <v>5175</v>
      </c>
      <c r="C1794" s="4" t="s">
        <v>441</v>
      </c>
      <c r="D1794" s="4" t="s">
        <v>2135</v>
      </c>
      <c r="E1794" s="4"/>
      <c r="F1794" s="4" t="s">
        <v>1060</v>
      </c>
      <c r="G1794" s="4" t="s">
        <v>9197</v>
      </c>
      <c r="H1794" s="4" t="s">
        <v>1300</v>
      </c>
      <c r="I1794" s="4" t="s">
        <v>1301</v>
      </c>
      <c r="J1794" s="4"/>
      <c r="K1794" s="139">
        <v>7939402</v>
      </c>
      <c r="L1794" s="139">
        <v>7939402</v>
      </c>
      <c r="M1794" s="4">
        <v>0.2</v>
      </c>
      <c r="N1794" s="4" t="s">
        <v>6476</v>
      </c>
      <c r="O1794" s="4"/>
      <c r="P1794" s="186">
        <f t="shared" si="174"/>
        <v>7939402</v>
      </c>
      <c r="Q1794" s="186">
        <f t="shared" si="181"/>
        <v>0</v>
      </c>
      <c r="R1794" s="4">
        <v>201</v>
      </c>
      <c r="S1794" s="174" t="s">
        <v>70</v>
      </c>
      <c r="T1794" s="4" t="s">
        <v>70</v>
      </c>
      <c r="U1794" s="140">
        <v>45348</v>
      </c>
      <c r="V1794" s="4" t="s">
        <v>1887</v>
      </c>
      <c r="W1794" s="4" t="s">
        <v>1954</v>
      </c>
      <c r="X1794" s="146" t="s">
        <v>70</v>
      </c>
      <c r="Y1794" s="140">
        <v>45363</v>
      </c>
      <c r="Z1794" s="4" t="s">
        <v>1885</v>
      </c>
      <c r="AA1794" s="4" t="s">
        <v>1886</v>
      </c>
      <c r="AB1794" s="141">
        <f t="shared" si="175"/>
        <v>7939402</v>
      </c>
      <c r="AC1794" s="142">
        <f t="shared" si="176"/>
        <v>0</v>
      </c>
      <c r="AD1794" s="4"/>
      <c r="AE1794" s="4" t="s">
        <v>2037</v>
      </c>
      <c r="AF1794" s="252" t="s">
        <v>5710</v>
      </c>
      <c r="AG1794" s="145"/>
      <c r="AH1794" s="4"/>
      <c r="AI1794" s="145"/>
      <c r="AJ1794" s="4"/>
      <c r="AK1794" s="4"/>
    </row>
    <row r="1795" spans="1:38">
      <c r="B1795" s="145" t="s">
        <v>5175</v>
      </c>
      <c r="C1795" s="4" t="s">
        <v>441</v>
      </c>
      <c r="D1795" s="4" t="s">
        <v>2135</v>
      </c>
      <c r="E1795" s="4"/>
      <c r="F1795" s="4" t="s">
        <v>1060</v>
      </c>
      <c r="G1795" s="4" t="s">
        <v>9198</v>
      </c>
      <c r="H1795" s="4" t="s">
        <v>1167</v>
      </c>
      <c r="I1795" s="4" t="s">
        <v>1214</v>
      </c>
      <c r="J1795" s="4"/>
      <c r="K1795" s="139">
        <v>1</v>
      </c>
      <c r="L1795" s="139">
        <v>1</v>
      </c>
      <c r="M1795" s="4">
        <v>0.2</v>
      </c>
      <c r="N1795" s="4" t="s">
        <v>6476</v>
      </c>
      <c r="O1795" s="4"/>
      <c r="P1795" s="186">
        <f t="shared" si="174"/>
        <v>1</v>
      </c>
      <c r="Q1795" s="186">
        <f>P1795-K1795</f>
        <v>0</v>
      </c>
      <c r="R1795" s="4">
        <v>203</v>
      </c>
      <c r="S1795" s="174" t="s">
        <v>70</v>
      </c>
      <c r="T1795" s="4" t="s">
        <v>70</v>
      </c>
      <c r="U1795" s="140">
        <v>45348</v>
      </c>
      <c r="V1795" s="4" t="s">
        <v>1887</v>
      </c>
      <c r="W1795" s="4" t="s">
        <v>1954</v>
      </c>
      <c r="X1795" s="146" t="s">
        <v>70</v>
      </c>
      <c r="Y1795" s="265">
        <v>45376</v>
      </c>
      <c r="Z1795" s="146" t="s">
        <v>1888</v>
      </c>
      <c r="AA1795" s="4" t="s">
        <v>1886</v>
      </c>
      <c r="AB1795" s="141">
        <f t="shared" si="175"/>
        <v>1</v>
      </c>
      <c r="AC1795" s="142">
        <f t="shared" si="176"/>
        <v>0</v>
      </c>
      <c r="AD1795" s="4"/>
      <c r="AE1795" s="4" t="s">
        <v>2037</v>
      </c>
      <c r="AF1795" s="144" t="s">
        <v>9450</v>
      </c>
      <c r="AG1795" s="145"/>
      <c r="AH1795" s="4"/>
      <c r="AI1795" s="145"/>
      <c r="AJ1795" s="4"/>
      <c r="AK1795" s="4"/>
    </row>
    <row r="1796" spans="1:38">
      <c r="B1796" s="145" t="s">
        <v>5175</v>
      </c>
      <c r="C1796" s="4" t="s">
        <v>441</v>
      </c>
      <c r="D1796" s="4" t="s">
        <v>3226</v>
      </c>
      <c r="E1796" s="4"/>
      <c r="F1796" s="4" t="s">
        <v>1060</v>
      </c>
      <c r="G1796" s="4" t="s">
        <v>9199</v>
      </c>
      <c r="H1796" s="4" t="s">
        <v>1168</v>
      </c>
      <c r="I1796" s="4" t="s">
        <v>1169</v>
      </c>
      <c r="J1796" s="4"/>
      <c r="K1796" s="139">
        <v>2179581</v>
      </c>
      <c r="L1796" s="139">
        <v>2179581</v>
      </c>
      <c r="M1796" s="4">
        <v>0.2</v>
      </c>
      <c r="N1796" s="4" t="s">
        <v>3649</v>
      </c>
      <c r="O1796" s="4"/>
      <c r="P1796" s="186">
        <f t="shared" ref="P1796:P1859" si="182">L1796</f>
        <v>2179581</v>
      </c>
      <c r="Q1796" s="186">
        <f>P1796-K1796</f>
        <v>0</v>
      </c>
      <c r="R1796" s="4">
        <v>207</v>
      </c>
      <c r="S1796" s="174" t="s">
        <v>70</v>
      </c>
      <c r="T1796" s="4" t="s">
        <v>70</v>
      </c>
      <c r="U1796" s="140">
        <v>45348</v>
      </c>
      <c r="V1796" s="4" t="s">
        <v>1887</v>
      </c>
      <c r="W1796" s="4" t="s">
        <v>1954</v>
      </c>
      <c r="X1796" s="146" t="s">
        <v>70</v>
      </c>
      <c r="Y1796" s="140">
        <v>45363</v>
      </c>
      <c r="Z1796" s="4" t="s">
        <v>1885</v>
      </c>
      <c r="AA1796" s="4" t="s">
        <v>1886</v>
      </c>
      <c r="AB1796" s="141">
        <f t="shared" ref="AB1796:AB1859" si="183">L1796</f>
        <v>2179581</v>
      </c>
      <c r="AC1796" s="142">
        <f t="shared" ref="AC1796:AC1859" si="184">P1796-AB1796</f>
        <v>0</v>
      </c>
      <c r="AD1796" s="4"/>
      <c r="AE1796" s="4" t="s">
        <v>2037</v>
      </c>
      <c r="AF1796" s="252" t="s">
        <v>6458</v>
      </c>
      <c r="AG1796" s="145"/>
      <c r="AH1796" s="4"/>
      <c r="AI1796" s="145"/>
      <c r="AJ1796" s="4"/>
      <c r="AK1796" s="4"/>
    </row>
    <row r="1797" spans="1:38">
      <c r="B1797" s="145" t="s">
        <v>5175</v>
      </c>
      <c r="C1797" s="4" t="s">
        <v>441</v>
      </c>
      <c r="D1797" s="4" t="s">
        <v>3226</v>
      </c>
      <c r="E1797" s="4"/>
      <c r="F1797" s="4" t="s">
        <v>1060</v>
      </c>
      <c r="G1797" s="4" t="s">
        <v>9200</v>
      </c>
      <c r="H1797" s="4" t="s">
        <v>1274</v>
      </c>
      <c r="I1797" s="4" t="s">
        <v>1275</v>
      </c>
      <c r="J1797" s="4"/>
      <c r="K1797" s="139">
        <v>603074</v>
      </c>
      <c r="L1797" s="139">
        <v>603074</v>
      </c>
      <c r="M1797" s="4">
        <v>0.2</v>
      </c>
      <c r="N1797" s="4" t="s">
        <v>9201</v>
      </c>
      <c r="O1797" s="4"/>
      <c r="P1797" s="186">
        <f t="shared" si="182"/>
        <v>603074</v>
      </c>
      <c r="Q1797" s="186">
        <f t="shared" ref="Q1797:Q1802" si="185">P1797-K1797</f>
        <v>0</v>
      </c>
      <c r="R1797" s="4" t="s">
        <v>2503</v>
      </c>
      <c r="S1797" s="4" t="s">
        <v>70</v>
      </c>
      <c r="T1797" s="4"/>
      <c r="U1797" s="140">
        <v>45353</v>
      </c>
      <c r="V1797" s="4" t="s">
        <v>1884</v>
      </c>
      <c r="W1797" s="4" t="s">
        <v>1954</v>
      </c>
      <c r="X1797" s="146" t="s">
        <v>70</v>
      </c>
      <c r="Y1797" s="140">
        <v>45371</v>
      </c>
      <c r="Z1797" s="4" t="s">
        <v>1885</v>
      </c>
      <c r="AA1797" s="4" t="s">
        <v>1886</v>
      </c>
      <c r="AB1797" s="141">
        <f t="shared" si="183"/>
        <v>603074</v>
      </c>
      <c r="AC1797" s="142">
        <f t="shared" si="184"/>
        <v>0</v>
      </c>
      <c r="AD1797" s="4"/>
      <c r="AE1797" s="4" t="s">
        <v>2037</v>
      </c>
      <c r="AF1797" s="144" t="s">
        <v>6355</v>
      </c>
      <c r="AG1797" s="145"/>
      <c r="AH1797" s="4"/>
      <c r="AI1797" s="145"/>
      <c r="AJ1797" s="4"/>
      <c r="AK1797" s="4"/>
      <c r="AL1797" t="s">
        <v>2116</v>
      </c>
    </row>
    <row r="1798" spans="1:38">
      <c r="B1798" s="145" t="s">
        <v>5175</v>
      </c>
      <c r="C1798" s="4" t="s">
        <v>441</v>
      </c>
      <c r="D1798" s="4" t="s">
        <v>2135</v>
      </c>
      <c r="E1798" s="4"/>
      <c r="F1798" s="4" t="s">
        <v>1060</v>
      </c>
      <c r="G1798" s="4" t="s">
        <v>9202</v>
      </c>
      <c r="H1798" s="4" t="s">
        <v>1274</v>
      </c>
      <c r="I1798" s="4" t="s">
        <v>1275</v>
      </c>
      <c r="J1798" s="4"/>
      <c r="K1798" s="139">
        <v>1361692</v>
      </c>
      <c r="L1798" s="139">
        <v>1361692</v>
      </c>
      <c r="M1798" s="4">
        <v>0.2</v>
      </c>
      <c r="N1798" s="4" t="s">
        <v>9203</v>
      </c>
      <c r="O1798" s="4"/>
      <c r="P1798" s="186">
        <f t="shared" si="182"/>
        <v>1361692</v>
      </c>
      <c r="Q1798" s="186">
        <f t="shared" si="185"/>
        <v>0</v>
      </c>
      <c r="R1798" s="4" t="s">
        <v>2503</v>
      </c>
      <c r="S1798" s="4" t="s">
        <v>70</v>
      </c>
      <c r="T1798" s="4"/>
      <c r="U1798" s="140">
        <v>45353</v>
      </c>
      <c r="V1798" s="4" t="s">
        <v>1884</v>
      </c>
      <c r="W1798" s="4" t="s">
        <v>1954</v>
      </c>
      <c r="X1798" s="146" t="s">
        <v>70</v>
      </c>
      <c r="Y1798" s="140">
        <v>45371</v>
      </c>
      <c r="Z1798" s="4" t="s">
        <v>1885</v>
      </c>
      <c r="AA1798" s="4" t="s">
        <v>1886</v>
      </c>
      <c r="AB1798" s="141">
        <f t="shared" si="183"/>
        <v>1361692</v>
      </c>
      <c r="AC1798" s="142">
        <f t="shared" si="184"/>
        <v>0</v>
      </c>
      <c r="AD1798" s="4"/>
      <c r="AE1798" s="4" t="s">
        <v>2037</v>
      </c>
      <c r="AF1798" s="144" t="s">
        <v>6355</v>
      </c>
      <c r="AG1798" s="145"/>
      <c r="AH1798" s="4"/>
      <c r="AI1798" s="145"/>
      <c r="AJ1798" s="4"/>
      <c r="AK1798" s="4"/>
      <c r="AL1798" t="s">
        <v>2116</v>
      </c>
    </row>
    <row r="1799" spans="1:38">
      <c r="B1799" s="145" t="s">
        <v>5175</v>
      </c>
      <c r="C1799" s="4" t="s">
        <v>441</v>
      </c>
      <c r="D1799" s="4" t="s">
        <v>2135</v>
      </c>
      <c r="E1799" s="4"/>
      <c r="F1799" s="4" t="s">
        <v>1060</v>
      </c>
      <c r="G1799" s="4" t="s">
        <v>9204</v>
      </c>
      <c r="H1799" s="4" t="s">
        <v>1274</v>
      </c>
      <c r="I1799" s="4" t="s">
        <v>1275</v>
      </c>
      <c r="J1799" s="4"/>
      <c r="K1799" s="139">
        <v>207874</v>
      </c>
      <c r="L1799" s="139">
        <v>207874</v>
      </c>
      <c r="M1799" s="4">
        <v>0.2</v>
      </c>
      <c r="N1799" s="4" t="s">
        <v>9205</v>
      </c>
      <c r="O1799" s="4"/>
      <c r="P1799" s="186">
        <f t="shared" si="182"/>
        <v>207874</v>
      </c>
      <c r="Q1799" s="186">
        <f t="shared" si="185"/>
        <v>0</v>
      </c>
      <c r="R1799" s="4" t="s">
        <v>2503</v>
      </c>
      <c r="S1799" s="4" t="s">
        <v>70</v>
      </c>
      <c r="T1799" s="4"/>
      <c r="U1799" s="140">
        <v>45353</v>
      </c>
      <c r="V1799" s="4" t="s">
        <v>1884</v>
      </c>
      <c r="W1799" s="4" t="s">
        <v>1954</v>
      </c>
      <c r="X1799" s="146" t="s">
        <v>70</v>
      </c>
      <c r="Y1799" s="140">
        <v>45371</v>
      </c>
      <c r="Z1799" s="4" t="s">
        <v>1885</v>
      </c>
      <c r="AA1799" s="4" t="s">
        <v>1886</v>
      </c>
      <c r="AB1799" s="141">
        <f t="shared" si="183"/>
        <v>207874</v>
      </c>
      <c r="AC1799" s="142">
        <f t="shared" si="184"/>
        <v>0</v>
      </c>
      <c r="AD1799" s="4"/>
      <c r="AE1799" s="4" t="s">
        <v>2037</v>
      </c>
      <c r="AF1799" s="144" t="s">
        <v>6355</v>
      </c>
      <c r="AG1799" s="145"/>
      <c r="AH1799" s="4"/>
      <c r="AI1799" s="145"/>
      <c r="AJ1799" s="4"/>
      <c r="AK1799" s="4"/>
      <c r="AL1799" t="s">
        <v>2116</v>
      </c>
    </row>
    <row r="1800" spans="1:38">
      <c r="B1800" s="145" t="s">
        <v>5175</v>
      </c>
      <c r="C1800" s="4" t="s">
        <v>441</v>
      </c>
      <c r="D1800" s="4" t="s">
        <v>2135</v>
      </c>
      <c r="E1800" s="4"/>
      <c r="F1800" s="4" t="s">
        <v>1060</v>
      </c>
      <c r="G1800" s="4" t="s">
        <v>9206</v>
      </c>
      <c r="H1800" s="4" t="s">
        <v>1274</v>
      </c>
      <c r="I1800" s="4" t="s">
        <v>1275</v>
      </c>
      <c r="J1800" s="4"/>
      <c r="K1800" s="139">
        <v>1000171</v>
      </c>
      <c r="L1800" s="139">
        <v>1000171</v>
      </c>
      <c r="M1800" s="4">
        <v>0.2</v>
      </c>
      <c r="N1800" s="4" t="s">
        <v>9207</v>
      </c>
      <c r="O1800" s="4"/>
      <c r="P1800" s="186">
        <f t="shared" si="182"/>
        <v>1000171</v>
      </c>
      <c r="Q1800" s="186">
        <f t="shared" si="185"/>
        <v>0</v>
      </c>
      <c r="R1800" s="4" t="s">
        <v>2503</v>
      </c>
      <c r="S1800" s="4" t="s">
        <v>70</v>
      </c>
      <c r="T1800" s="4"/>
      <c r="U1800" s="140">
        <v>45353</v>
      </c>
      <c r="V1800" s="4" t="s">
        <v>1884</v>
      </c>
      <c r="W1800" s="4" t="s">
        <v>1954</v>
      </c>
      <c r="X1800" s="146" t="s">
        <v>70</v>
      </c>
      <c r="Y1800" s="140">
        <v>45371</v>
      </c>
      <c r="Z1800" s="4" t="s">
        <v>1885</v>
      </c>
      <c r="AA1800" s="4" t="s">
        <v>1886</v>
      </c>
      <c r="AB1800" s="141">
        <f t="shared" si="183"/>
        <v>1000171</v>
      </c>
      <c r="AC1800" s="142">
        <f t="shared" si="184"/>
        <v>0</v>
      </c>
      <c r="AD1800" s="4"/>
      <c r="AE1800" s="4" t="s">
        <v>2037</v>
      </c>
      <c r="AF1800" s="144" t="s">
        <v>6355</v>
      </c>
      <c r="AG1800" s="145"/>
      <c r="AH1800" s="4"/>
      <c r="AI1800" s="145"/>
      <c r="AJ1800" s="4"/>
      <c r="AK1800" s="4"/>
      <c r="AL1800" t="s">
        <v>2116</v>
      </c>
    </row>
    <row r="1801" spans="1:38">
      <c r="B1801" s="145" t="s">
        <v>5175</v>
      </c>
      <c r="C1801" s="4" t="s">
        <v>441</v>
      </c>
      <c r="D1801" s="4" t="s">
        <v>2135</v>
      </c>
      <c r="E1801" s="4"/>
      <c r="F1801" s="4" t="s">
        <v>1060</v>
      </c>
      <c r="G1801" s="4" t="s">
        <v>9208</v>
      </c>
      <c r="H1801" s="4" t="s">
        <v>1274</v>
      </c>
      <c r="I1801" s="4" t="s">
        <v>1275</v>
      </c>
      <c r="J1801" s="4"/>
      <c r="K1801" s="139">
        <v>2122871101</v>
      </c>
      <c r="L1801" s="139">
        <v>2122871101</v>
      </c>
      <c r="M1801" s="4">
        <v>0.2</v>
      </c>
      <c r="N1801" s="4" t="s">
        <v>9209</v>
      </c>
      <c r="O1801" s="4"/>
      <c r="P1801" s="186">
        <f t="shared" si="182"/>
        <v>2122871101</v>
      </c>
      <c r="Q1801" s="186">
        <f t="shared" si="185"/>
        <v>0</v>
      </c>
      <c r="R1801" s="4" t="s">
        <v>2503</v>
      </c>
      <c r="S1801" s="4" t="s">
        <v>70</v>
      </c>
      <c r="T1801" s="4"/>
      <c r="U1801" s="140">
        <v>45353</v>
      </c>
      <c r="V1801" s="4" t="s">
        <v>1884</v>
      </c>
      <c r="W1801" s="4" t="s">
        <v>1954</v>
      </c>
      <c r="X1801" s="146" t="s">
        <v>70</v>
      </c>
      <c r="Y1801" s="140">
        <v>45371</v>
      </c>
      <c r="Z1801" s="4" t="s">
        <v>1885</v>
      </c>
      <c r="AA1801" s="4" t="s">
        <v>1886</v>
      </c>
      <c r="AB1801" s="141">
        <f t="shared" si="183"/>
        <v>2122871101</v>
      </c>
      <c r="AC1801" s="142">
        <f t="shared" si="184"/>
        <v>0</v>
      </c>
      <c r="AD1801" s="4"/>
      <c r="AE1801" s="4" t="s">
        <v>2037</v>
      </c>
      <c r="AF1801" s="144" t="s">
        <v>6355</v>
      </c>
      <c r="AG1801" s="145"/>
      <c r="AH1801" s="4"/>
      <c r="AI1801" s="145"/>
      <c r="AJ1801" s="4"/>
      <c r="AK1801" s="4"/>
      <c r="AL1801" t="s">
        <v>2116</v>
      </c>
    </row>
    <row r="1802" spans="1:38">
      <c r="A1802" t="s">
        <v>5926</v>
      </c>
      <c r="B1802" s="145" t="s">
        <v>5175</v>
      </c>
      <c r="C1802" s="4" t="s">
        <v>441</v>
      </c>
      <c r="D1802" s="4" t="s">
        <v>9210</v>
      </c>
      <c r="E1802" s="4"/>
      <c r="F1802" s="4" t="s">
        <v>1060</v>
      </c>
      <c r="G1802" s="4" t="s">
        <v>9211</v>
      </c>
      <c r="H1802" s="4" t="s">
        <v>1347</v>
      </c>
      <c r="I1802" s="4" t="s">
        <v>1348</v>
      </c>
      <c r="J1802" s="4"/>
      <c r="K1802" s="139">
        <v>5000082</v>
      </c>
      <c r="L1802" s="139">
        <v>5000082</v>
      </c>
      <c r="M1802" s="4">
        <v>0.2</v>
      </c>
      <c r="N1802" s="4" t="s">
        <v>9212</v>
      </c>
      <c r="O1802" s="4"/>
      <c r="P1802" s="186">
        <f t="shared" si="182"/>
        <v>5000082</v>
      </c>
      <c r="Q1802" s="186">
        <f t="shared" si="185"/>
        <v>0</v>
      </c>
      <c r="R1802" s="4" t="s">
        <v>2503</v>
      </c>
      <c r="S1802" s="4" t="s">
        <v>70</v>
      </c>
      <c r="T1802" s="4"/>
      <c r="U1802" s="140">
        <v>45353</v>
      </c>
      <c r="V1802" s="4" t="s">
        <v>1884</v>
      </c>
      <c r="W1802" s="4" t="s">
        <v>1954</v>
      </c>
      <c r="X1802" s="146">
        <v>0</v>
      </c>
      <c r="Y1802" s="146">
        <v>0</v>
      </c>
      <c r="Z1802" s="146">
        <v>0</v>
      </c>
      <c r="AA1802" s="4"/>
      <c r="AB1802" s="141"/>
      <c r="AC1802" s="142"/>
      <c r="AD1802" s="4"/>
      <c r="AE1802" s="4"/>
      <c r="AF1802" s="144"/>
      <c r="AG1802" s="145"/>
      <c r="AH1802" s="143" t="s">
        <v>70</v>
      </c>
      <c r="AI1802" s="4"/>
      <c r="AJ1802" s="143" t="s">
        <v>9560</v>
      </c>
      <c r="AK1802" s="143" t="s">
        <v>9553</v>
      </c>
    </row>
    <row r="1803" spans="1:38">
      <c r="B1803" s="145" t="s">
        <v>5175</v>
      </c>
      <c r="C1803" s="4" t="s">
        <v>441</v>
      </c>
      <c r="D1803" s="4" t="s">
        <v>2135</v>
      </c>
      <c r="E1803" s="4"/>
      <c r="F1803" s="4" t="s">
        <v>1060</v>
      </c>
      <c r="G1803" s="4" t="s">
        <v>9213</v>
      </c>
      <c r="H1803" s="4" t="s">
        <v>1164</v>
      </c>
      <c r="I1803" s="4" t="s">
        <v>1219</v>
      </c>
      <c r="J1803" s="4"/>
      <c r="K1803" s="139">
        <v>1822272</v>
      </c>
      <c r="L1803" s="139">
        <v>1822272</v>
      </c>
      <c r="M1803" s="4">
        <v>0.2</v>
      </c>
      <c r="N1803" s="4" t="s">
        <v>4036</v>
      </c>
      <c r="O1803" s="4"/>
      <c r="P1803" s="186">
        <f t="shared" si="182"/>
        <v>1822272</v>
      </c>
      <c r="Q1803" s="186">
        <f>P1803-K1803</f>
        <v>0</v>
      </c>
      <c r="R1803" s="4">
        <v>205</v>
      </c>
      <c r="S1803" s="174" t="s">
        <v>70</v>
      </c>
      <c r="T1803" s="4" t="s">
        <v>70</v>
      </c>
      <c r="U1803" s="140">
        <v>45348</v>
      </c>
      <c r="V1803" s="4" t="s">
        <v>1887</v>
      </c>
      <c r="W1803" s="4" t="s">
        <v>1954</v>
      </c>
      <c r="X1803" s="146" t="s">
        <v>70</v>
      </c>
      <c r="Y1803" s="265">
        <v>45376</v>
      </c>
      <c r="Z1803" s="146" t="s">
        <v>1888</v>
      </c>
      <c r="AA1803" s="4" t="s">
        <v>1886</v>
      </c>
      <c r="AB1803" s="141">
        <f t="shared" si="183"/>
        <v>1822272</v>
      </c>
      <c r="AC1803" s="142">
        <f t="shared" si="184"/>
        <v>0</v>
      </c>
      <c r="AD1803" s="4"/>
      <c r="AE1803" s="4" t="s">
        <v>2037</v>
      </c>
      <c r="AF1803" s="144" t="s">
        <v>9453</v>
      </c>
      <c r="AG1803" s="145"/>
      <c r="AH1803" s="4"/>
      <c r="AI1803" s="145"/>
      <c r="AJ1803" s="4"/>
      <c r="AK1803" s="4"/>
    </row>
    <row r="1804" spans="1:38">
      <c r="A1804" t="s">
        <v>8262</v>
      </c>
      <c r="B1804" s="145" t="s">
        <v>5175</v>
      </c>
      <c r="C1804" s="4" t="s">
        <v>441</v>
      </c>
      <c r="D1804" s="4" t="s">
        <v>2135</v>
      </c>
      <c r="E1804" s="4"/>
      <c r="F1804" s="4" t="s">
        <v>1060</v>
      </c>
      <c r="G1804" s="4" t="s">
        <v>9214</v>
      </c>
      <c r="H1804" s="4" t="s">
        <v>1215</v>
      </c>
      <c r="I1804" s="4" t="s">
        <v>1216</v>
      </c>
      <c r="J1804" s="4"/>
      <c r="K1804" s="319">
        <v>533657</v>
      </c>
      <c r="L1804" s="139">
        <v>533657</v>
      </c>
      <c r="M1804" s="4">
        <v>0.2</v>
      </c>
      <c r="N1804" s="4" t="s">
        <v>4830</v>
      </c>
      <c r="O1804" s="4"/>
      <c r="P1804" s="186">
        <f t="shared" si="182"/>
        <v>533657</v>
      </c>
      <c r="Q1804" s="186">
        <f t="shared" ref="Q1804:Q1806" si="186">P1804-K1804</f>
        <v>0</v>
      </c>
      <c r="R1804" s="4" t="s">
        <v>2503</v>
      </c>
      <c r="S1804" s="4" t="s">
        <v>70</v>
      </c>
      <c r="T1804" s="4"/>
      <c r="U1804" s="140">
        <v>45353</v>
      </c>
      <c r="V1804" s="4" t="s">
        <v>1884</v>
      </c>
      <c r="W1804" s="4" t="s">
        <v>1954</v>
      </c>
      <c r="X1804" s="146" t="s">
        <v>70</v>
      </c>
      <c r="Y1804" s="140">
        <v>45363</v>
      </c>
      <c r="Z1804" s="4" t="s">
        <v>1885</v>
      </c>
      <c r="AA1804" s="4" t="s">
        <v>1886</v>
      </c>
      <c r="AB1804" s="141">
        <f t="shared" si="183"/>
        <v>533657</v>
      </c>
      <c r="AC1804" s="142">
        <f t="shared" si="184"/>
        <v>0</v>
      </c>
      <c r="AD1804" s="4"/>
      <c r="AE1804" s="4" t="s">
        <v>2037</v>
      </c>
      <c r="AF1804" s="252" t="s">
        <v>8265</v>
      </c>
      <c r="AG1804" s="145"/>
      <c r="AH1804" s="4"/>
      <c r="AI1804" s="145"/>
      <c r="AJ1804" s="4"/>
      <c r="AK1804" s="4"/>
    </row>
    <row r="1805" spans="1:38">
      <c r="A1805" t="s">
        <v>8262</v>
      </c>
      <c r="B1805" s="145" t="s">
        <v>5175</v>
      </c>
      <c r="C1805" s="4" t="s">
        <v>441</v>
      </c>
      <c r="D1805" s="4" t="s">
        <v>2135</v>
      </c>
      <c r="E1805" s="4"/>
      <c r="F1805" s="4" t="s">
        <v>1060</v>
      </c>
      <c r="G1805" s="4" t="s">
        <v>9215</v>
      </c>
      <c r="H1805" s="4" t="s">
        <v>1215</v>
      </c>
      <c r="I1805" s="4" t="s">
        <v>1216</v>
      </c>
      <c r="J1805" s="4"/>
      <c r="K1805" s="319">
        <v>205651</v>
      </c>
      <c r="L1805" s="139">
        <v>205651</v>
      </c>
      <c r="M1805" s="4">
        <v>0.2</v>
      </c>
      <c r="N1805" s="4" t="s">
        <v>4531</v>
      </c>
      <c r="O1805" s="4"/>
      <c r="P1805" s="186">
        <f t="shared" si="182"/>
        <v>205651</v>
      </c>
      <c r="Q1805" s="186">
        <f t="shared" si="186"/>
        <v>0</v>
      </c>
      <c r="R1805" s="4" t="s">
        <v>2503</v>
      </c>
      <c r="S1805" s="4" t="s">
        <v>70</v>
      </c>
      <c r="T1805" s="4"/>
      <c r="U1805" s="140">
        <v>45353</v>
      </c>
      <c r="V1805" s="4" t="s">
        <v>1884</v>
      </c>
      <c r="W1805" s="4" t="s">
        <v>1954</v>
      </c>
      <c r="X1805" s="146" t="s">
        <v>70</v>
      </c>
      <c r="Y1805" s="140">
        <v>45363</v>
      </c>
      <c r="Z1805" s="4" t="s">
        <v>1885</v>
      </c>
      <c r="AA1805" s="4" t="s">
        <v>1886</v>
      </c>
      <c r="AB1805" s="141">
        <f t="shared" si="183"/>
        <v>205651</v>
      </c>
      <c r="AC1805" s="142">
        <f t="shared" si="184"/>
        <v>0</v>
      </c>
      <c r="AD1805" s="4"/>
      <c r="AE1805" s="4" t="s">
        <v>2037</v>
      </c>
      <c r="AF1805" s="252" t="s">
        <v>8265</v>
      </c>
      <c r="AG1805" s="145"/>
      <c r="AH1805" s="4"/>
      <c r="AI1805" s="145"/>
      <c r="AJ1805" s="4"/>
      <c r="AK1805" s="4"/>
    </row>
    <row r="1806" spans="1:38">
      <c r="A1806" t="s">
        <v>8262</v>
      </c>
      <c r="B1806" s="145" t="s">
        <v>5175</v>
      </c>
      <c r="C1806" s="4" t="s">
        <v>441</v>
      </c>
      <c r="D1806" s="4" t="s">
        <v>3226</v>
      </c>
      <c r="E1806" s="4"/>
      <c r="F1806" s="4" t="s">
        <v>1060</v>
      </c>
      <c r="G1806" s="4" t="s">
        <v>9216</v>
      </c>
      <c r="H1806" s="4" t="s">
        <v>1215</v>
      </c>
      <c r="I1806" s="4" t="s">
        <v>1216</v>
      </c>
      <c r="J1806" s="4"/>
      <c r="K1806" s="139">
        <v>238908001</v>
      </c>
      <c r="L1806" s="139">
        <v>238908001</v>
      </c>
      <c r="M1806" s="4">
        <v>0.2</v>
      </c>
      <c r="N1806" s="4" t="s">
        <v>4967</v>
      </c>
      <c r="O1806" s="4"/>
      <c r="P1806" s="186">
        <f t="shared" si="182"/>
        <v>238908001</v>
      </c>
      <c r="Q1806" s="186">
        <f t="shared" si="186"/>
        <v>0</v>
      </c>
      <c r="R1806" s="4" t="s">
        <v>2503</v>
      </c>
      <c r="S1806" s="4" t="s">
        <v>70</v>
      </c>
      <c r="T1806" s="4"/>
      <c r="U1806" s="140">
        <v>45353</v>
      </c>
      <c r="V1806" s="4" t="s">
        <v>1884</v>
      </c>
      <c r="W1806" s="4" t="s">
        <v>1954</v>
      </c>
      <c r="X1806" s="146" t="s">
        <v>70</v>
      </c>
      <c r="Y1806" s="140">
        <v>45363</v>
      </c>
      <c r="Z1806" s="4" t="s">
        <v>1885</v>
      </c>
      <c r="AA1806" s="4" t="s">
        <v>1886</v>
      </c>
      <c r="AB1806" s="141">
        <f t="shared" si="183"/>
        <v>238908001</v>
      </c>
      <c r="AC1806" s="142">
        <f t="shared" si="184"/>
        <v>0</v>
      </c>
      <c r="AD1806" s="4"/>
      <c r="AE1806" s="4" t="s">
        <v>2037</v>
      </c>
      <c r="AF1806" s="252" t="s">
        <v>8265</v>
      </c>
      <c r="AG1806" s="145"/>
      <c r="AH1806" s="4"/>
      <c r="AI1806" s="145"/>
      <c r="AJ1806" s="4"/>
      <c r="AK1806" s="4"/>
    </row>
    <row r="1807" spans="1:38">
      <c r="B1807" s="145" t="s">
        <v>5175</v>
      </c>
      <c r="C1807" s="4" t="s">
        <v>441</v>
      </c>
      <c r="D1807" s="4" t="s">
        <v>6599</v>
      </c>
      <c r="E1807" s="4"/>
      <c r="F1807" s="4" t="s">
        <v>1060</v>
      </c>
      <c r="G1807" s="4" t="s">
        <v>9217</v>
      </c>
      <c r="H1807" s="4" t="s">
        <v>1307</v>
      </c>
      <c r="I1807" s="4" t="s">
        <v>1308</v>
      </c>
      <c r="J1807" s="4"/>
      <c r="K1807" s="139">
        <v>1088190</v>
      </c>
      <c r="L1807" s="139">
        <v>1088190</v>
      </c>
      <c r="M1807" s="4">
        <v>0.2</v>
      </c>
      <c r="N1807" s="4" t="s">
        <v>8520</v>
      </c>
      <c r="O1807" s="4"/>
      <c r="P1807" s="186">
        <f t="shared" si="182"/>
        <v>1088190</v>
      </c>
      <c r="Q1807" s="186">
        <f>P1807-K1807</f>
        <v>0</v>
      </c>
      <c r="R1807" s="4">
        <v>125</v>
      </c>
      <c r="S1807" s="4" t="s">
        <v>70</v>
      </c>
      <c r="T1807" s="4" t="s">
        <v>70</v>
      </c>
      <c r="U1807" s="140">
        <v>45321</v>
      </c>
      <c r="V1807" s="4" t="s">
        <v>1884</v>
      </c>
      <c r="W1807" s="4" t="s">
        <v>1954</v>
      </c>
      <c r="X1807" s="146">
        <v>0</v>
      </c>
      <c r="Y1807" s="146">
        <v>0</v>
      </c>
      <c r="Z1807" s="146">
        <v>0</v>
      </c>
      <c r="AA1807" s="4"/>
      <c r="AB1807" s="141"/>
      <c r="AC1807" s="142"/>
      <c r="AD1807" s="4"/>
      <c r="AE1807" s="4"/>
      <c r="AF1807" s="144"/>
      <c r="AG1807" s="145"/>
      <c r="AH1807" s="143" t="s">
        <v>70</v>
      </c>
      <c r="AI1807" s="4"/>
      <c r="AJ1807" s="143" t="s">
        <v>9560</v>
      </c>
      <c r="AK1807" s="143" t="s">
        <v>9553</v>
      </c>
    </row>
    <row r="1808" spans="1:38">
      <c r="B1808" s="145" t="s">
        <v>5175</v>
      </c>
      <c r="C1808" s="4" t="s">
        <v>441</v>
      </c>
      <c r="D1808" s="4" t="s">
        <v>9218</v>
      </c>
      <c r="E1808" s="4"/>
      <c r="F1808" s="4" t="s">
        <v>1060</v>
      </c>
      <c r="G1808" s="4" t="s">
        <v>9219</v>
      </c>
      <c r="H1808" s="4" t="s">
        <v>1170</v>
      </c>
      <c r="I1808" s="4" t="s">
        <v>1269</v>
      </c>
      <c r="J1808" s="4"/>
      <c r="K1808" s="139">
        <v>100205</v>
      </c>
      <c r="L1808" s="139">
        <v>100205</v>
      </c>
      <c r="M1808" s="4">
        <v>0.2</v>
      </c>
      <c r="N1808" s="4" t="s">
        <v>8461</v>
      </c>
      <c r="O1808" s="4"/>
      <c r="P1808" s="186">
        <f t="shared" si="182"/>
        <v>100205</v>
      </c>
      <c r="Q1808" s="186">
        <f>K1808-P1808</f>
        <v>0</v>
      </c>
      <c r="R1808" s="4">
        <v>239</v>
      </c>
      <c r="S1808" s="4" t="s">
        <v>70</v>
      </c>
      <c r="T1808" s="4" t="s">
        <v>70</v>
      </c>
      <c r="U1808" s="140">
        <v>45351</v>
      </c>
      <c r="V1808" s="4" t="s">
        <v>1884</v>
      </c>
      <c r="W1808" s="4" t="s">
        <v>1954</v>
      </c>
      <c r="X1808" s="4" t="s">
        <v>70</v>
      </c>
      <c r="Y1808" s="4" t="s">
        <v>3521</v>
      </c>
      <c r="Z1808" s="4" t="s">
        <v>1885</v>
      </c>
      <c r="AA1808" s="4" t="s">
        <v>1886</v>
      </c>
      <c r="AB1808" s="141">
        <f t="shared" si="183"/>
        <v>100205</v>
      </c>
      <c r="AC1808" s="142">
        <f t="shared" si="184"/>
        <v>0</v>
      </c>
      <c r="AD1808" s="4"/>
      <c r="AE1808" s="4" t="s">
        <v>2037</v>
      </c>
      <c r="AF1808" s="144" t="s">
        <v>7564</v>
      </c>
      <c r="AG1808" s="145"/>
      <c r="AH1808" s="4"/>
      <c r="AI1808" s="145"/>
      <c r="AJ1808" s="4"/>
      <c r="AK1808" s="4"/>
      <c r="AL1808" t="s">
        <v>6388</v>
      </c>
    </row>
    <row r="1809" spans="1:38">
      <c r="A1809" t="s">
        <v>6105</v>
      </c>
      <c r="B1809" s="145" t="s">
        <v>5175</v>
      </c>
      <c r="C1809" s="4" t="s">
        <v>441</v>
      </c>
      <c r="D1809" s="4" t="s">
        <v>1990</v>
      </c>
      <c r="E1809" s="4"/>
      <c r="F1809" s="4" t="s">
        <v>1060</v>
      </c>
      <c r="G1809" s="4" t="s">
        <v>9220</v>
      </c>
      <c r="H1809" s="4" t="s">
        <v>1291</v>
      </c>
      <c r="I1809" s="4" t="s">
        <v>1292</v>
      </c>
      <c r="J1809" s="4"/>
      <c r="K1809" s="139">
        <v>19478507</v>
      </c>
      <c r="L1809" s="139">
        <v>19478507</v>
      </c>
      <c r="M1809" s="4">
        <v>0.5</v>
      </c>
      <c r="N1809" s="4" t="s">
        <v>9221</v>
      </c>
      <c r="O1809" s="4"/>
      <c r="P1809" s="186">
        <f t="shared" si="182"/>
        <v>19478507</v>
      </c>
      <c r="Q1809" s="186">
        <f>P1809-K1809</f>
        <v>0</v>
      </c>
      <c r="R1809" s="4" t="s">
        <v>2503</v>
      </c>
      <c r="S1809" s="4" t="s">
        <v>70</v>
      </c>
      <c r="T1809" s="4"/>
      <c r="U1809" s="140">
        <v>45353</v>
      </c>
      <c r="V1809" s="4" t="s">
        <v>1884</v>
      </c>
      <c r="W1809" s="4" t="s">
        <v>1954</v>
      </c>
      <c r="X1809" s="146" t="s">
        <v>70</v>
      </c>
      <c r="Y1809" s="140">
        <v>45364</v>
      </c>
      <c r="Z1809" s="4" t="s">
        <v>1885</v>
      </c>
      <c r="AA1809" s="4" t="s">
        <v>1886</v>
      </c>
      <c r="AB1809" s="141">
        <f t="shared" si="183"/>
        <v>19478507</v>
      </c>
      <c r="AC1809" s="142">
        <f t="shared" si="184"/>
        <v>0</v>
      </c>
      <c r="AD1809" s="4"/>
      <c r="AE1809" s="4" t="s">
        <v>2037</v>
      </c>
      <c r="AF1809" s="252" t="s">
        <v>6108</v>
      </c>
      <c r="AG1809" s="145"/>
      <c r="AH1809" s="4"/>
      <c r="AI1809" s="145"/>
      <c r="AJ1809" s="4"/>
      <c r="AK1809" s="4"/>
    </row>
    <row r="1810" spans="1:38">
      <c r="B1810" s="145" t="s">
        <v>5175</v>
      </c>
      <c r="C1810" s="4" t="s">
        <v>441</v>
      </c>
      <c r="D1810" s="4" t="s">
        <v>4879</v>
      </c>
      <c r="E1810" s="4"/>
      <c r="F1810" s="4" t="s">
        <v>1060</v>
      </c>
      <c r="G1810" s="4" t="s">
        <v>9222</v>
      </c>
      <c r="H1810" s="4" t="s">
        <v>1319</v>
      </c>
      <c r="I1810" s="4" t="s">
        <v>1320</v>
      </c>
      <c r="J1810" s="4"/>
      <c r="K1810" s="139">
        <v>76541</v>
      </c>
      <c r="L1810" s="139">
        <v>76541</v>
      </c>
      <c r="M1810" s="4">
        <v>0.2</v>
      </c>
      <c r="N1810" s="4" t="s">
        <v>9223</v>
      </c>
      <c r="O1810" s="4"/>
      <c r="P1810" s="186">
        <f t="shared" si="182"/>
        <v>76541</v>
      </c>
      <c r="Q1810" s="186">
        <f>P1810-K1810</f>
        <v>0</v>
      </c>
      <c r="R1810" s="4">
        <v>235</v>
      </c>
      <c r="S1810" s="4" t="s">
        <v>70</v>
      </c>
      <c r="T1810" s="4" t="s">
        <v>70</v>
      </c>
      <c r="U1810" s="140">
        <v>45352</v>
      </c>
      <c r="V1810" s="4" t="s">
        <v>1884</v>
      </c>
      <c r="W1810" s="4" t="s">
        <v>1954</v>
      </c>
      <c r="X1810" s="146" t="s">
        <v>70</v>
      </c>
      <c r="Y1810" s="265">
        <v>45377</v>
      </c>
      <c r="Z1810" s="146" t="s">
        <v>1885</v>
      </c>
      <c r="AA1810" s="4" t="s">
        <v>1886</v>
      </c>
      <c r="AB1810" s="141">
        <f t="shared" si="183"/>
        <v>76541</v>
      </c>
      <c r="AC1810" s="142">
        <f t="shared" si="184"/>
        <v>0</v>
      </c>
      <c r="AD1810" s="4"/>
      <c r="AE1810" s="4" t="s">
        <v>2037</v>
      </c>
      <c r="AF1810" s="144" t="s">
        <v>9446</v>
      </c>
      <c r="AG1810" s="145"/>
      <c r="AH1810" s="4"/>
      <c r="AI1810" s="145"/>
      <c r="AJ1810" s="4"/>
      <c r="AK1810" s="4"/>
      <c r="AL1810" t="s">
        <v>9447</v>
      </c>
    </row>
    <row r="1811" spans="1:38">
      <c r="B1811" s="145" t="s">
        <v>5175</v>
      </c>
      <c r="C1811" s="4" t="s">
        <v>441</v>
      </c>
      <c r="D1811" s="4" t="s">
        <v>2498</v>
      </c>
      <c r="E1811" s="4"/>
      <c r="F1811" s="4" t="s">
        <v>1060</v>
      </c>
      <c r="G1811" s="4" t="s">
        <v>9224</v>
      </c>
      <c r="H1811" s="4" t="s">
        <v>1278</v>
      </c>
      <c r="I1811" s="4" t="s">
        <v>1279</v>
      </c>
      <c r="J1811" s="4"/>
      <c r="K1811" s="139">
        <v>478688</v>
      </c>
      <c r="L1811" s="139">
        <v>478688</v>
      </c>
      <c r="M1811" s="4">
        <v>0.2</v>
      </c>
      <c r="N1811" s="4" t="s">
        <v>2467</v>
      </c>
      <c r="O1811" s="4"/>
      <c r="P1811" s="186">
        <f t="shared" si="182"/>
        <v>478688</v>
      </c>
      <c r="Q1811" s="4"/>
      <c r="R1811" s="4">
        <v>218</v>
      </c>
      <c r="S1811" s="174" t="s">
        <v>70</v>
      </c>
      <c r="T1811" s="4" t="s">
        <v>70</v>
      </c>
      <c r="U1811" s="140">
        <v>45348</v>
      </c>
      <c r="V1811" s="4" t="s">
        <v>1887</v>
      </c>
      <c r="W1811" s="4" t="s">
        <v>1954</v>
      </c>
      <c r="X1811" s="146">
        <v>0</v>
      </c>
      <c r="Y1811" s="146">
        <v>0</v>
      </c>
      <c r="Z1811" s="146">
        <v>0</v>
      </c>
      <c r="AA1811" s="4"/>
      <c r="AB1811" s="141"/>
      <c r="AC1811" s="142"/>
      <c r="AD1811" s="4"/>
      <c r="AE1811" s="4"/>
      <c r="AF1811" s="144"/>
      <c r="AG1811" s="145"/>
      <c r="AH1811" s="143" t="s">
        <v>70</v>
      </c>
      <c r="AI1811" s="4"/>
      <c r="AJ1811" s="143" t="s">
        <v>9560</v>
      </c>
      <c r="AK1811" s="143" t="s">
        <v>9553</v>
      </c>
    </row>
    <row r="1812" spans="1:38">
      <c r="B1812" s="145" t="s">
        <v>5175</v>
      </c>
      <c r="C1812" s="4" t="s">
        <v>441</v>
      </c>
      <c r="D1812" s="4" t="s">
        <v>3226</v>
      </c>
      <c r="E1812" s="4"/>
      <c r="F1812" s="4" t="s">
        <v>1060</v>
      </c>
      <c r="G1812" s="4" t="s">
        <v>9225</v>
      </c>
      <c r="H1812" s="4" t="s">
        <v>1212</v>
      </c>
      <c r="I1812" s="4" t="s">
        <v>1213</v>
      </c>
      <c r="J1812" s="4"/>
      <c r="K1812" s="139">
        <v>23318</v>
      </c>
      <c r="L1812" s="139">
        <v>23318</v>
      </c>
      <c r="M1812" s="4">
        <v>0.2</v>
      </c>
      <c r="N1812" s="4" t="s">
        <v>9226</v>
      </c>
      <c r="O1812" s="4"/>
      <c r="P1812" s="186">
        <f t="shared" si="182"/>
        <v>23318</v>
      </c>
      <c r="Q1812" s="186">
        <f>L1812-P1812</f>
        <v>0</v>
      </c>
      <c r="R1812" s="4">
        <v>4</v>
      </c>
      <c r="S1812" s="4" t="s">
        <v>70</v>
      </c>
      <c r="T1812" s="4" t="s">
        <v>70</v>
      </c>
      <c r="U1812" s="140">
        <v>45352</v>
      </c>
      <c r="V1812" s="4" t="s">
        <v>1884</v>
      </c>
      <c r="W1812" s="4" t="s">
        <v>1954</v>
      </c>
      <c r="X1812" s="146" t="s">
        <v>70</v>
      </c>
      <c r="Y1812" s="140">
        <v>45371</v>
      </c>
      <c r="Z1812" s="4" t="s">
        <v>1885</v>
      </c>
      <c r="AA1812" s="4" t="s">
        <v>1886</v>
      </c>
      <c r="AB1812" s="141">
        <f t="shared" si="183"/>
        <v>23318</v>
      </c>
      <c r="AC1812" s="142">
        <f t="shared" si="184"/>
        <v>0</v>
      </c>
      <c r="AD1812" s="4"/>
      <c r="AE1812" s="4" t="s">
        <v>2037</v>
      </c>
      <c r="AF1812" s="144" t="s">
        <v>7633</v>
      </c>
      <c r="AG1812" s="145"/>
      <c r="AH1812" s="4"/>
      <c r="AI1812" s="145"/>
      <c r="AJ1812" s="4"/>
      <c r="AK1812" s="4"/>
      <c r="AL1812" t="s">
        <v>2116</v>
      </c>
    </row>
    <row r="1813" spans="1:38">
      <c r="B1813" s="145" t="s">
        <v>5175</v>
      </c>
      <c r="C1813" s="4" t="s">
        <v>441</v>
      </c>
      <c r="D1813" s="4" t="s">
        <v>3226</v>
      </c>
      <c r="E1813" s="4"/>
      <c r="F1813" s="4" t="s">
        <v>1060</v>
      </c>
      <c r="G1813" s="4" t="s">
        <v>9227</v>
      </c>
      <c r="H1813" s="4" t="s">
        <v>1212</v>
      </c>
      <c r="I1813" s="4" t="s">
        <v>1213</v>
      </c>
      <c r="J1813" s="4"/>
      <c r="K1813" s="139">
        <v>200269</v>
      </c>
      <c r="L1813" s="139">
        <v>200269</v>
      </c>
      <c r="M1813" s="4">
        <v>0.2</v>
      </c>
      <c r="N1813" s="4" t="s">
        <v>8529</v>
      </c>
      <c r="O1813" s="4"/>
      <c r="P1813" s="186">
        <f t="shared" si="182"/>
        <v>200269</v>
      </c>
      <c r="Q1813" s="186">
        <f>L1813-P1813</f>
        <v>0</v>
      </c>
      <c r="R1813" s="4">
        <v>4</v>
      </c>
      <c r="S1813" s="4" t="s">
        <v>70</v>
      </c>
      <c r="T1813" s="4" t="s">
        <v>70</v>
      </c>
      <c r="U1813" s="140">
        <v>45352</v>
      </c>
      <c r="V1813" s="4" t="s">
        <v>1884</v>
      </c>
      <c r="W1813" s="4" t="s">
        <v>1954</v>
      </c>
      <c r="X1813" s="146" t="s">
        <v>70</v>
      </c>
      <c r="Y1813" s="140">
        <v>45371</v>
      </c>
      <c r="Z1813" s="4" t="s">
        <v>1885</v>
      </c>
      <c r="AA1813" s="4" t="s">
        <v>1886</v>
      </c>
      <c r="AB1813" s="141">
        <f t="shared" si="183"/>
        <v>200269</v>
      </c>
      <c r="AC1813" s="142">
        <f t="shared" si="184"/>
        <v>0</v>
      </c>
      <c r="AD1813" s="4"/>
      <c r="AE1813" s="4" t="s">
        <v>2037</v>
      </c>
      <c r="AF1813" s="144" t="s">
        <v>7633</v>
      </c>
      <c r="AG1813" s="145"/>
      <c r="AH1813" s="4"/>
      <c r="AI1813" s="145"/>
      <c r="AJ1813" s="4"/>
      <c r="AK1813" s="4"/>
      <c r="AL1813" t="s">
        <v>2116</v>
      </c>
    </row>
    <row r="1814" spans="1:38">
      <c r="B1814" s="145" t="s">
        <v>5175</v>
      </c>
      <c r="C1814" s="4" t="s">
        <v>441</v>
      </c>
      <c r="D1814" s="4" t="s">
        <v>3226</v>
      </c>
      <c r="E1814" s="4"/>
      <c r="F1814" s="4" t="s">
        <v>1060</v>
      </c>
      <c r="G1814" s="4" t="s">
        <v>9228</v>
      </c>
      <c r="H1814" s="4" t="s">
        <v>1212</v>
      </c>
      <c r="I1814" s="4" t="s">
        <v>1213</v>
      </c>
      <c r="J1814" s="4"/>
      <c r="K1814" s="139">
        <v>17</v>
      </c>
      <c r="L1814" s="139">
        <v>17</v>
      </c>
      <c r="M1814" s="4">
        <v>0.2</v>
      </c>
      <c r="N1814" s="4" t="s">
        <v>9226</v>
      </c>
      <c r="O1814" s="4"/>
      <c r="P1814" s="186">
        <f t="shared" si="182"/>
        <v>17</v>
      </c>
      <c r="Q1814" s="186">
        <f>L1814-P1814</f>
        <v>0</v>
      </c>
      <c r="R1814" s="4">
        <v>4</v>
      </c>
      <c r="S1814" s="4" t="s">
        <v>70</v>
      </c>
      <c r="T1814" s="4" t="s">
        <v>70</v>
      </c>
      <c r="U1814" s="140">
        <v>45352</v>
      </c>
      <c r="V1814" s="4" t="s">
        <v>1884</v>
      </c>
      <c r="W1814" s="4" t="s">
        <v>1954</v>
      </c>
      <c r="X1814" s="146" t="s">
        <v>70</v>
      </c>
      <c r="Y1814" s="140">
        <v>45371</v>
      </c>
      <c r="Z1814" s="4" t="s">
        <v>1885</v>
      </c>
      <c r="AA1814" s="4" t="s">
        <v>1886</v>
      </c>
      <c r="AB1814" s="141">
        <f t="shared" si="183"/>
        <v>17</v>
      </c>
      <c r="AC1814" s="142">
        <f t="shared" si="184"/>
        <v>0</v>
      </c>
      <c r="AD1814" s="4"/>
      <c r="AE1814" s="4" t="s">
        <v>2037</v>
      </c>
      <c r="AF1814" s="144" t="s">
        <v>7633</v>
      </c>
      <c r="AG1814" s="145"/>
      <c r="AH1814" s="4"/>
      <c r="AI1814" s="145"/>
      <c r="AJ1814" s="4"/>
      <c r="AK1814" s="4"/>
      <c r="AL1814" t="s">
        <v>2116</v>
      </c>
    </row>
    <row r="1815" spans="1:38">
      <c r="B1815" s="145" t="s">
        <v>5175</v>
      </c>
      <c r="C1815" s="4" t="s">
        <v>441</v>
      </c>
      <c r="D1815" s="4" t="s">
        <v>2898</v>
      </c>
      <c r="E1815" s="4"/>
      <c r="F1815" s="4" t="s">
        <v>1060</v>
      </c>
      <c r="G1815" s="4" t="s">
        <v>9229</v>
      </c>
      <c r="H1815" s="4" t="s">
        <v>1212</v>
      </c>
      <c r="I1815" s="4" t="s">
        <v>1213</v>
      </c>
      <c r="J1815" s="4"/>
      <c r="K1815" s="139">
        <v>151896</v>
      </c>
      <c r="L1815" s="139">
        <v>151896</v>
      </c>
      <c r="M1815" s="4">
        <v>0.2</v>
      </c>
      <c r="N1815" s="4" t="s">
        <v>9230</v>
      </c>
      <c r="O1815" s="4"/>
      <c r="P1815" s="186">
        <f t="shared" si="182"/>
        <v>151896</v>
      </c>
      <c r="Q1815" s="186">
        <f>L1815-P1815</f>
        <v>0</v>
      </c>
      <c r="R1815" s="4">
        <v>4</v>
      </c>
      <c r="S1815" s="4" t="s">
        <v>70</v>
      </c>
      <c r="T1815" s="4" t="s">
        <v>70</v>
      </c>
      <c r="U1815" s="140">
        <v>45352</v>
      </c>
      <c r="V1815" s="4" t="s">
        <v>1884</v>
      </c>
      <c r="W1815" s="4" t="s">
        <v>1954</v>
      </c>
      <c r="X1815" s="146" t="s">
        <v>70</v>
      </c>
      <c r="Y1815" s="140">
        <v>45371</v>
      </c>
      <c r="Z1815" s="4" t="s">
        <v>1885</v>
      </c>
      <c r="AA1815" s="4" t="s">
        <v>1886</v>
      </c>
      <c r="AB1815" s="141">
        <f t="shared" si="183"/>
        <v>151896</v>
      </c>
      <c r="AC1815" s="142">
        <f t="shared" si="184"/>
        <v>0</v>
      </c>
      <c r="AD1815" s="4"/>
      <c r="AE1815" s="4" t="s">
        <v>2037</v>
      </c>
      <c r="AF1815" s="144" t="s">
        <v>7633</v>
      </c>
      <c r="AG1815" s="145"/>
      <c r="AH1815" s="4"/>
      <c r="AI1815" s="145"/>
      <c r="AJ1815" s="4"/>
      <c r="AK1815" s="4"/>
      <c r="AL1815" t="s">
        <v>2116</v>
      </c>
    </row>
    <row r="1816" spans="1:38">
      <c r="B1816" s="175" t="s">
        <v>5175</v>
      </c>
      <c r="C1816" s="174" t="s">
        <v>441</v>
      </c>
      <c r="D1816" s="4" t="s">
        <v>9231</v>
      </c>
      <c r="E1816" s="4"/>
      <c r="F1816" s="4" t="s">
        <v>1060</v>
      </c>
      <c r="G1816" s="4" t="s">
        <v>9232</v>
      </c>
      <c r="H1816" s="4" t="s">
        <v>1287</v>
      </c>
      <c r="I1816" s="4" t="s">
        <v>1288</v>
      </c>
      <c r="J1816" s="4"/>
      <c r="K1816" s="139">
        <v>363334</v>
      </c>
      <c r="L1816" s="139">
        <v>363334</v>
      </c>
      <c r="M1816" s="4">
        <v>0.5</v>
      </c>
      <c r="N1816" s="4" t="s">
        <v>2762</v>
      </c>
      <c r="O1816" s="4"/>
      <c r="P1816" s="186">
        <f t="shared" si="182"/>
        <v>363334</v>
      </c>
      <c r="Q1816" s="186">
        <f t="shared" ref="Q1816:Q1817" si="187">K1816-P1816</f>
        <v>0</v>
      </c>
      <c r="R1816" s="4">
        <v>157</v>
      </c>
      <c r="S1816" s="4" t="s">
        <v>70</v>
      </c>
      <c r="T1816" s="4" t="s">
        <v>70</v>
      </c>
      <c r="U1816" s="140">
        <v>45341</v>
      </c>
      <c r="V1816" s="4" t="s">
        <v>1884</v>
      </c>
      <c r="W1816" s="4" t="s">
        <v>1954</v>
      </c>
      <c r="X1816" s="146" t="s">
        <v>70</v>
      </c>
      <c r="Y1816" s="265">
        <v>45380</v>
      </c>
      <c r="Z1816" s="146" t="s">
        <v>1885</v>
      </c>
      <c r="AA1816" s="4" t="s">
        <v>1886</v>
      </c>
      <c r="AB1816" s="141">
        <f t="shared" si="183"/>
        <v>363334</v>
      </c>
      <c r="AC1816" s="142">
        <f t="shared" si="184"/>
        <v>0</v>
      </c>
      <c r="AD1816" s="4"/>
      <c r="AE1816" s="4" t="s">
        <v>2037</v>
      </c>
      <c r="AF1816" s="144" t="s">
        <v>9441</v>
      </c>
      <c r="AG1816" s="145"/>
      <c r="AH1816" s="4"/>
      <c r="AI1816" s="145"/>
      <c r="AJ1816" s="4"/>
      <c r="AK1816" s="4"/>
    </row>
    <row r="1817" spans="1:38">
      <c r="B1817" s="175" t="s">
        <v>5175</v>
      </c>
      <c r="C1817" s="174" t="s">
        <v>441</v>
      </c>
      <c r="D1817" s="4" t="s">
        <v>2649</v>
      </c>
      <c r="E1817" s="4"/>
      <c r="F1817" s="4" t="s">
        <v>1060</v>
      </c>
      <c r="G1817" s="4" t="s">
        <v>9233</v>
      </c>
      <c r="H1817" s="4" t="s">
        <v>1287</v>
      </c>
      <c r="I1817" s="4" t="s">
        <v>1288</v>
      </c>
      <c r="J1817" s="4"/>
      <c r="K1817" s="139">
        <v>89</v>
      </c>
      <c r="L1817" s="139">
        <v>89</v>
      </c>
      <c r="M1817" s="4">
        <v>0.5</v>
      </c>
      <c r="N1817" s="4" t="s">
        <v>9234</v>
      </c>
      <c r="O1817" s="4"/>
      <c r="P1817" s="186">
        <f t="shared" si="182"/>
        <v>89</v>
      </c>
      <c r="Q1817" s="186">
        <f t="shared" si="187"/>
        <v>0</v>
      </c>
      <c r="R1817" s="4">
        <v>157</v>
      </c>
      <c r="S1817" s="4" t="s">
        <v>70</v>
      </c>
      <c r="T1817" s="4" t="s">
        <v>70</v>
      </c>
      <c r="U1817" s="140">
        <v>45341</v>
      </c>
      <c r="V1817" s="4" t="s">
        <v>1884</v>
      </c>
      <c r="W1817" s="4" t="s">
        <v>1954</v>
      </c>
      <c r="X1817" s="146" t="s">
        <v>70</v>
      </c>
      <c r="Y1817" s="265">
        <v>45380</v>
      </c>
      <c r="Z1817" s="146" t="s">
        <v>1885</v>
      </c>
      <c r="AA1817" s="4" t="s">
        <v>1886</v>
      </c>
      <c r="AB1817" s="141">
        <f t="shared" si="183"/>
        <v>89</v>
      </c>
      <c r="AC1817" s="142">
        <f t="shared" si="184"/>
        <v>0</v>
      </c>
      <c r="AD1817" s="4"/>
      <c r="AE1817" s="4" t="s">
        <v>2037</v>
      </c>
      <c r="AF1817" s="144" t="s">
        <v>9441</v>
      </c>
      <c r="AG1817" s="145"/>
      <c r="AH1817" s="4"/>
      <c r="AI1817" s="145"/>
      <c r="AJ1817" s="4"/>
      <c r="AK1817" s="4"/>
    </row>
    <row r="1818" spans="1:38">
      <c r="B1818" s="145" t="s">
        <v>5175</v>
      </c>
      <c r="C1818" s="4" t="s">
        <v>441</v>
      </c>
      <c r="D1818" s="4" t="s">
        <v>2135</v>
      </c>
      <c r="E1818" s="4"/>
      <c r="F1818" s="4" t="s">
        <v>1060</v>
      </c>
      <c r="G1818" s="4" t="s">
        <v>9235</v>
      </c>
      <c r="H1818" s="4" t="s">
        <v>1193</v>
      </c>
      <c r="I1818" s="4" t="s">
        <v>1194</v>
      </c>
      <c r="J1818" s="4"/>
      <c r="K1818" s="139">
        <v>883926</v>
      </c>
      <c r="L1818" s="139">
        <v>883926</v>
      </c>
      <c r="M1818" s="4">
        <v>0.2</v>
      </c>
      <c r="N1818" s="4" t="s">
        <v>2699</v>
      </c>
      <c r="O1818" s="4"/>
      <c r="P1818" s="186">
        <f t="shared" si="182"/>
        <v>883926</v>
      </c>
      <c r="Q1818" s="4"/>
      <c r="R1818" s="4">
        <v>231</v>
      </c>
      <c r="S1818" s="174" t="s">
        <v>70</v>
      </c>
      <c r="T1818" s="4" t="s">
        <v>70</v>
      </c>
      <c r="U1818" s="140">
        <v>45348</v>
      </c>
      <c r="V1818" s="4" t="s">
        <v>1887</v>
      </c>
      <c r="W1818" s="4" t="s">
        <v>1954</v>
      </c>
      <c r="X1818" s="146" t="s">
        <v>70</v>
      </c>
      <c r="Y1818" s="265">
        <v>45376</v>
      </c>
      <c r="Z1818" s="146" t="s">
        <v>1888</v>
      </c>
      <c r="AA1818" s="4" t="s">
        <v>1886</v>
      </c>
      <c r="AB1818" s="141">
        <f t="shared" si="183"/>
        <v>883926</v>
      </c>
      <c r="AC1818" s="142">
        <f t="shared" si="184"/>
        <v>0</v>
      </c>
      <c r="AD1818" s="4"/>
      <c r="AE1818" s="4" t="s">
        <v>2151</v>
      </c>
      <c r="AF1818" s="144" t="s">
        <v>9451</v>
      </c>
      <c r="AG1818" s="145"/>
      <c r="AH1818" s="4"/>
      <c r="AI1818" s="145"/>
      <c r="AJ1818" s="4"/>
      <c r="AK1818" s="4"/>
    </row>
    <row r="1819" spans="1:38">
      <c r="B1819" s="145" t="s">
        <v>5175</v>
      </c>
      <c r="C1819" s="4" t="s">
        <v>441</v>
      </c>
      <c r="D1819" s="4" t="s">
        <v>2135</v>
      </c>
      <c r="E1819" s="4"/>
      <c r="F1819" s="4" t="s">
        <v>1060</v>
      </c>
      <c r="G1819" s="4" t="s">
        <v>9236</v>
      </c>
      <c r="H1819" s="4" t="s">
        <v>1185</v>
      </c>
      <c r="I1819" s="4" t="s">
        <v>1186</v>
      </c>
      <c r="J1819" s="4"/>
      <c r="K1819" s="139">
        <v>3</v>
      </c>
      <c r="L1819" s="139">
        <v>3</v>
      </c>
      <c r="M1819" s="4">
        <v>0.2</v>
      </c>
      <c r="N1819" s="4" t="s">
        <v>9237</v>
      </c>
      <c r="O1819" s="4"/>
      <c r="P1819" s="186">
        <f t="shared" si="182"/>
        <v>3</v>
      </c>
      <c r="Q1819" s="4"/>
      <c r="R1819" s="4">
        <v>226</v>
      </c>
      <c r="S1819" s="174" t="s">
        <v>70</v>
      </c>
      <c r="T1819" s="4" t="s">
        <v>70</v>
      </c>
      <c r="U1819" s="140">
        <v>45348</v>
      </c>
      <c r="V1819" s="4" t="s">
        <v>1887</v>
      </c>
      <c r="W1819" s="4" t="s">
        <v>1954</v>
      </c>
      <c r="X1819" s="146" t="s">
        <v>70</v>
      </c>
      <c r="Y1819" s="140">
        <v>45369</v>
      </c>
      <c r="Z1819" s="4" t="s">
        <v>1885</v>
      </c>
      <c r="AA1819" s="4" t="s">
        <v>1886</v>
      </c>
      <c r="AB1819" s="141">
        <f t="shared" si="183"/>
        <v>3</v>
      </c>
      <c r="AC1819" s="142">
        <f t="shared" si="184"/>
        <v>0</v>
      </c>
      <c r="AD1819" s="4"/>
      <c r="AE1819" s="4" t="s">
        <v>2037</v>
      </c>
      <c r="AF1819" s="144" t="s">
        <v>6989</v>
      </c>
      <c r="AG1819" s="145"/>
      <c r="AH1819" s="4"/>
      <c r="AI1819" s="145"/>
      <c r="AJ1819" s="4"/>
      <c r="AK1819" s="4"/>
    </row>
    <row r="1820" spans="1:38">
      <c r="B1820" s="145" t="s">
        <v>5175</v>
      </c>
      <c r="C1820" s="4" t="s">
        <v>441</v>
      </c>
      <c r="D1820" s="4" t="s">
        <v>4895</v>
      </c>
      <c r="E1820" s="4"/>
      <c r="F1820" s="4" t="s">
        <v>1060</v>
      </c>
      <c r="G1820" s="4" t="s">
        <v>9238</v>
      </c>
      <c r="H1820" s="4" t="s">
        <v>1343</v>
      </c>
      <c r="I1820" s="4" t="s">
        <v>1344</v>
      </c>
      <c r="J1820" s="4"/>
      <c r="K1820" s="139">
        <v>2488</v>
      </c>
      <c r="L1820" s="139">
        <v>2488</v>
      </c>
      <c r="M1820" s="4">
        <v>0.2</v>
      </c>
      <c r="N1820" s="4" t="s">
        <v>7685</v>
      </c>
      <c r="O1820" s="4"/>
      <c r="P1820" s="186">
        <f t="shared" si="182"/>
        <v>2488</v>
      </c>
      <c r="Q1820" s="186">
        <f>L1820-P1820</f>
        <v>0</v>
      </c>
      <c r="R1820" s="4">
        <v>24</v>
      </c>
      <c r="S1820" s="4" t="s">
        <v>70</v>
      </c>
      <c r="T1820" s="4" t="s">
        <v>70</v>
      </c>
      <c r="U1820" s="140">
        <v>45321</v>
      </c>
      <c r="V1820" s="4" t="s">
        <v>1884</v>
      </c>
      <c r="W1820" s="4" t="s">
        <v>1954</v>
      </c>
      <c r="X1820" s="146">
        <v>0</v>
      </c>
      <c r="Y1820" s="146">
        <v>0</v>
      </c>
      <c r="Z1820" s="146">
        <v>0</v>
      </c>
      <c r="AA1820" s="4"/>
      <c r="AB1820" s="141"/>
      <c r="AC1820" s="142"/>
      <c r="AD1820" s="4"/>
      <c r="AE1820" s="4"/>
      <c r="AF1820" s="144"/>
      <c r="AG1820" s="145"/>
      <c r="AH1820" s="143" t="s">
        <v>70</v>
      </c>
      <c r="AI1820" s="4"/>
      <c r="AJ1820" s="143" t="s">
        <v>9560</v>
      </c>
      <c r="AK1820" s="143" t="s">
        <v>9553</v>
      </c>
    </row>
    <row r="1821" spans="1:38">
      <c r="B1821" s="145" t="s">
        <v>5175</v>
      </c>
      <c r="C1821" s="4" t="s">
        <v>441</v>
      </c>
      <c r="D1821" s="4" t="s">
        <v>6277</v>
      </c>
      <c r="E1821" s="4"/>
      <c r="F1821" s="4" t="s">
        <v>1060</v>
      </c>
      <c r="G1821" s="4" t="s">
        <v>9239</v>
      </c>
      <c r="H1821" s="4" t="s">
        <v>1327</v>
      </c>
      <c r="I1821" s="4" t="s">
        <v>1328</v>
      </c>
      <c r="J1821" s="4"/>
      <c r="K1821" s="139">
        <v>322590</v>
      </c>
      <c r="L1821" s="139">
        <v>322590</v>
      </c>
      <c r="M1821" s="4">
        <v>0.2</v>
      </c>
      <c r="N1821" s="4" t="s">
        <v>3674</v>
      </c>
      <c r="O1821" s="4"/>
      <c r="P1821" s="186">
        <f t="shared" si="182"/>
        <v>322590</v>
      </c>
      <c r="Q1821" s="186">
        <f>K1821-P1821</f>
        <v>0</v>
      </c>
      <c r="R1821" s="4">
        <v>83</v>
      </c>
      <c r="S1821" s="4" t="s">
        <v>70</v>
      </c>
      <c r="T1821" s="4" t="s">
        <v>70</v>
      </c>
      <c r="U1821" s="140">
        <v>45352</v>
      </c>
      <c r="V1821" s="4" t="s">
        <v>1884</v>
      </c>
      <c r="W1821" s="4" t="s">
        <v>1954</v>
      </c>
      <c r="X1821" s="4" t="s">
        <v>70</v>
      </c>
      <c r="Y1821" s="140">
        <v>45372</v>
      </c>
      <c r="Z1821" s="4" t="s">
        <v>1885</v>
      </c>
      <c r="AA1821" s="4" t="s">
        <v>1886</v>
      </c>
      <c r="AB1821" s="141">
        <f t="shared" si="183"/>
        <v>322590</v>
      </c>
      <c r="AC1821" s="142">
        <f t="shared" si="184"/>
        <v>0</v>
      </c>
      <c r="AD1821" s="4"/>
      <c r="AE1821" s="4" t="s">
        <v>2037</v>
      </c>
      <c r="AF1821" s="144" t="s">
        <v>6281</v>
      </c>
      <c r="AG1821" s="145"/>
      <c r="AH1821" s="4"/>
      <c r="AI1821" s="145"/>
      <c r="AJ1821" s="4"/>
      <c r="AK1821" s="4"/>
    </row>
    <row r="1822" spans="1:38">
      <c r="B1822" s="145" t="s">
        <v>5175</v>
      </c>
      <c r="C1822" s="4" t="s">
        <v>441</v>
      </c>
      <c r="D1822" s="4" t="s">
        <v>2613</v>
      </c>
      <c r="E1822" s="4"/>
      <c r="F1822" s="4" t="s">
        <v>1060</v>
      </c>
      <c r="G1822" s="4" t="s">
        <v>9240</v>
      </c>
      <c r="H1822" s="4" t="s">
        <v>1337</v>
      </c>
      <c r="I1822" s="4" t="s">
        <v>1338</v>
      </c>
      <c r="J1822" s="4"/>
      <c r="K1822" s="139">
        <v>8440471</v>
      </c>
      <c r="L1822" s="139">
        <v>8440471</v>
      </c>
      <c r="M1822" s="4">
        <v>0.5</v>
      </c>
      <c r="N1822" s="4" t="s">
        <v>2155</v>
      </c>
      <c r="O1822" s="4"/>
      <c r="P1822" s="186">
        <f t="shared" si="182"/>
        <v>8440471</v>
      </c>
      <c r="Q1822" s="186">
        <f>P1822-K1822</f>
        <v>0</v>
      </c>
      <c r="R1822" s="4">
        <v>217</v>
      </c>
      <c r="S1822" s="174" t="s">
        <v>70</v>
      </c>
      <c r="T1822" s="4" t="s">
        <v>70</v>
      </c>
      <c r="U1822" s="140">
        <v>45348</v>
      </c>
      <c r="V1822" s="4" t="s">
        <v>1887</v>
      </c>
      <c r="W1822" s="4" t="s">
        <v>1954</v>
      </c>
      <c r="X1822" s="146" t="s">
        <v>70</v>
      </c>
      <c r="Y1822" s="140">
        <v>45371</v>
      </c>
      <c r="Z1822" s="4" t="s">
        <v>1885</v>
      </c>
      <c r="AA1822" s="4" t="s">
        <v>1886</v>
      </c>
      <c r="AB1822" s="141">
        <f t="shared" si="183"/>
        <v>8440471</v>
      </c>
      <c r="AC1822" s="142">
        <f t="shared" si="184"/>
        <v>0</v>
      </c>
      <c r="AD1822" s="4"/>
      <c r="AE1822" s="4" t="s">
        <v>2037</v>
      </c>
      <c r="AF1822" s="144" t="s">
        <v>6598</v>
      </c>
      <c r="AG1822" s="145"/>
      <c r="AH1822" s="4"/>
      <c r="AI1822" s="145"/>
      <c r="AJ1822" s="4"/>
      <c r="AK1822" s="4"/>
    </row>
    <row r="1823" spans="1:38">
      <c r="B1823" s="145" t="s">
        <v>5175</v>
      </c>
      <c r="C1823" s="4" t="s">
        <v>441</v>
      </c>
      <c r="D1823" s="4" t="s">
        <v>4879</v>
      </c>
      <c r="E1823" s="4"/>
      <c r="F1823" s="4" t="s">
        <v>1060</v>
      </c>
      <c r="G1823" s="4" t="s">
        <v>9241</v>
      </c>
      <c r="H1823" s="4" t="s">
        <v>1208</v>
      </c>
      <c r="I1823" s="4" t="s">
        <v>1249</v>
      </c>
      <c r="J1823" s="4"/>
      <c r="K1823" s="139">
        <v>50084</v>
      </c>
      <c r="L1823" s="139">
        <v>50084</v>
      </c>
      <c r="M1823" s="4">
        <v>0.2</v>
      </c>
      <c r="N1823" s="4" t="s">
        <v>3266</v>
      </c>
      <c r="O1823" s="4"/>
      <c r="P1823" s="186">
        <f t="shared" si="182"/>
        <v>50084</v>
      </c>
      <c r="Q1823" s="186">
        <f>K1823-P1823</f>
        <v>0</v>
      </c>
      <c r="R1823" s="4">
        <v>87</v>
      </c>
      <c r="S1823" s="4" t="s">
        <v>70</v>
      </c>
      <c r="T1823" s="4" t="s">
        <v>70</v>
      </c>
      <c r="U1823" s="140">
        <v>45352</v>
      </c>
      <c r="V1823" s="4" t="s">
        <v>1884</v>
      </c>
      <c r="W1823" s="4" t="s">
        <v>1954</v>
      </c>
      <c r="X1823" s="146" t="s">
        <v>70</v>
      </c>
      <c r="Y1823" s="265">
        <v>45376</v>
      </c>
      <c r="Z1823" s="146" t="s">
        <v>1888</v>
      </c>
      <c r="AA1823" s="4" t="s">
        <v>1886</v>
      </c>
      <c r="AB1823" s="141">
        <f t="shared" si="183"/>
        <v>50084</v>
      </c>
      <c r="AC1823" s="142">
        <f t="shared" si="184"/>
        <v>0</v>
      </c>
      <c r="AD1823" s="4"/>
      <c r="AE1823" s="4" t="s">
        <v>2037</v>
      </c>
      <c r="AF1823" s="144" t="s">
        <v>9444</v>
      </c>
      <c r="AG1823" s="145"/>
      <c r="AH1823" s="4"/>
      <c r="AI1823" s="145"/>
      <c r="AJ1823" s="4"/>
      <c r="AK1823" s="4"/>
    </row>
    <row r="1824" spans="1:38">
      <c r="B1824" s="145" t="s">
        <v>5175</v>
      </c>
      <c r="C1824" s="4" t="s">
        <v>441</v>
      </c>
      <c r="D1824" s="4" t="s">
        <v>2135</v>
      </c>
      <c r="E1824" s="4"/>
      <c r="F1824" s="4" t="s">
        <v>1060</v>
      </c>
      <c r="G1824" s="4" t="s">
        <v>9242</v>
      </c>
      <c r="H1824" s="4" t="s">
        <v>1173</v>
      </c>
      <c r="I1824" s="4" t="s">
        <v>1217</v>
      </c>
      <c r="J1824" s="4"/>
      <c r="K1824" s="139">
        <v>547451</v>
      </c>
      <c r="L1824" s="139">
        <v>547451</v>
      </c>
      <c r="M1824" s="4">
        <v>0.2</v>
      </c>
      <c r="N1824" s="4" t="s">
        <v>7763</v>
      </c>
      <c r="O1824" s="4"/>
      <c r="P1824" s="186">
        <f t="shared" si="182"/>
        <v>547451</v>
      </c>
      <c r="Q1824" s="186">
        <f>P1824-K1824</f>
        <v>0</v>
      </c>
      <c r="R1824" s="4">
        <v>199</v>
      </c>
      <c r="S1824" s="174" t="s">
        <v>70</v>
      </c>
      <c r="T1824" s="4" t="s">
        <v>70</v>
      </c>
      <c r="U1824" s="140">
        <v>45348</v>
      </c>
      <c r="V1824" s="4" t="s">
        <v>1887</v>
      </c>
      <c r="W1824" s="4" t="s">
        <v>1954</v>
      </c>
      <c r="X1824" s="146" t="s">
        <v>70</v>
      </c>
      <c r="Y1824" s="265">
        <v>45376</v>
      </c>
      <c r="Z1824" s="146" t="s">
        <v>1888</v>
      </c>
      <c r="AA1824" s="4" t="s">
        <v>1886</v>
      </c>
      <c r="AB1824" s="141">
        <f t="shared" si="183"/>
        <v>547451</v>
      </c>
      <c r="AC1824" s="142">
        <f t="shared" si="184"/>
        <v>0</v>
      </c>
      <c r="AD1824" s="4"/>
      <c r="AE1824" s="4" t="s">
        <v>2037</v>
      </c>
      <c r="AF1824" s="144" t="s">
        <v>9452</v>
      </c>
      <c r="AG1824" s="145"/>
      <c r="AH1824" s="4"/>
      <c r="AI1824" s="145"/>
      <c r="AJ1824" s="4"/>
      <c r="AK1824" s="4"/>
    </row>
    <row r="1825" spans="2:38">
      <c r="B1825" s="175" t="s">
        <v>5175</v>
      </c>
      <c r="C1825" s="174" t="s">
        <v>441</v>
      </c>
      <c r="D1825" s="4" t="s">
        <v>6539</v>
      </c>
      <c r="E1825" s="4"/>
      <c r="F1825" s="4" t="s">
        <v>1060</v>
      </c>
      <c r="G1825" s="4" t="s">
        <v>9243</v>
      </c>
      <c r="H1825" s="4" t="s">
        <v>1479</v>
      </c>
      <c r="I1825" s="4" t="s">
        <v>1480</v>
      </c>
      <c r="J1825" s="4"/>
      <c r="K1825" s="139">
        <v>5038992</v>
      </c>
      <c r="L1825" s="139">
        <v>5038992</v>
      </c>
      <c r="M1825" s="4">
        <v>0.2</v>
      </c>
      <c r="N1825" s="4" t="s">
        <v>2836</v>
      </c>
      <c r="O1825" s="4"/>
      <c r="P1825" s="186">
        <f t="shared" si="182"/>
        <v>5038992</v>
      </c>
      <c r="Q1825" s="4"/>
      <c r="R1825" s="4">
        <v>138</v>
      </c>
      <c r="S1825" s="174" t="s">
        <v>70</v>
      </c>
      <c r="T1825" s="4" t="s">
        <v>70</v>
      </c>
      <c r="U1825" s="140">
        <v>45341</v>
      </c>
      <c r="V1825" s="4" t="s">
        <v>1884</v>
      </c>
      <c r="W1825" s="4" t="s">
        <v>1954</v>
      </c>
      <c r="X1825" s="146">
        <v>0</v>
      </c>
      <c r="Y1825" s="146">
        <v>0</v>
      </c>
      <c r="Z1825" s="146">
        <v>0</v>
      </c>
      <c r="AA1825" s="4"/>
      <c r="AB1825" s="141"/>
      <c r="AC1825" s="142"/>
      <c r="AD1825" s="4"/>
      <c r="AE1825" s="4"/>
      <c r="AF1825" s="144"/>
      <c r="AG1825" s="145"/>
      <c r="AH1825" s="143" t="s">
        <v>70</v>
      </c>
      <c r="AI1825" s="4"/>
      <c r="AJ1825" s="143" t="s">
        <v>9560</v>
      </c>
      <c r="AK1825" s="143" t="s">
        <v>9553</v>
      </c>
    </row>
    <row r="1826" spans="2:38">
      <c r="B1826" s="145" t="s">
        <v>5175</v>
      </c>
      <c r="C1826" s="4" t="s">
        <v>441</v>
      </c>
      <c r="D1826" s="4" t="s">
        <v>6671</v>
      </c>
      <c r="E1826" s="4"/>
      <c r="F1826" s="4" t="s">
        <v>1060</v>
      </c>
      <c r="G1826" s="4" t="s">
        <v>9244</v>
      </c>
      <c r="H1826" s="4" t="s">
        <v>1313</v>
      </c>
      <c r="I1826" s="4" t="s">
        <v>1314</v>
      </c>
      <c r="J1826" s="4"/>
      <c r="K1826" s="139">
        <v>530613</v>
      </c>
      <c r="L1826" s="139">
        <v>530613</v>
      </c>
      <c r="M1826" s="4">
        <v>0.2</v>
      </c>
      <c r="N1826" s="4" t="s">
        <v>2676</v>
      </c>
      <c r="O1826" s="4"/>
      <c r="P1826" s="186">
        <f t="shared" si="182"/>
        <v>530613</v>
      </c>
      <c r="Q1826" s="186">
        <f>K1826-P1826</f>
        <v>0</v>
      </c>
      <c r="R1826" s="4">
        <v>179</v>
      </c>
      <c r="S1826" s="4" t="s">
        <v>70</v>
      </c>
      <c r="T1826" s="4" t="s">
        <v>70</v>
      </c>
      <c r="U1826" s="140">
        <v>45352</v>
      </c>
      <c r="V1826" s="4" t="s">
        <v>1884</v>
      </c>
      <c r="W1826" s="4" t="s">
        <v>1954</v>
      </c>
      <c r="X1826" s="146">
        <v>0</v>
      </c>
      <c r="Y1826" s="146">
        <v>0</v>
      </c>
      <c r="Z1826" s="146">
        <v>0</v>
      </c>
      <c r="AA1826" s="4"/>
      <c r="AB1826" s="141"/>
      <c r="AC1826" s="142"/>
      <c r="AD1826" s="4"/>
      <c r="AE1826" s="4"/>
      <c r="AF1826" s="144"/>
      <c r="AG1826" s="145"/>
      <c r="AH1826" s="143" t="s">
        <v>70</v>
      </c>
      <c r="AI1826" s="4"/>
      <c r="AJ1826" s="143" t="s">
        <v>9560</v>
      </c>
      <c r="AK1826" s="143" t="s">
        <v>9553</v>
      </c>
    </row>
    <row r="1827" spans="2:38">
      <c r="B1827" s="175" t="s">
        <v>5175</v>
      </c>
      <c r="C1827" s="174" t="s">
        <v>441</v>
      </c>
      <c r="D1827" s="4" t="s">
        <v>2649</v>
      </c>
      <c r="E1827" s="4"/>
      <c r="F1827" s="4" t="s">
        <v>1060</v>
      </c>
      <c r="G1827" s="4" t="s">
        <v>9245</v>
      </c>
      <c r="H1827" s="4" t="s">
        <v>1285</v>
      </c>
      <c r="I1827" s="4" t="s">
        <v>1286</v>
      </c>
      <c r="J1827" s="4"/>
      <c r="K1827" s="139">
        <v>185902842</v>
      </c>
      <c r="L1827" s="139">
        <v>185902842</v>
      </c>
      <c r="M1827" s="4">
        <v>0.5</v>
      </c>
      <c r="N1827" s="4" t="s">
        <v>9246</v>
      </c>
      <c r="O1827" s="4"/>
      <c r="P1827" s="186">
        <f t="shared" si="182"/>
        <v>185902842</v>
      </c>
      <c r="Q1827" s="186">
        <f>K1827-P1827</f>
        <v>0</v>
      </c>
      <c r="R1827" s="4">
        <v>158</v>
      </c>
      <c r="S1827" s="4" t="s">
        <v>70</v>
      </c>
      <c r="T1827" s="4" t="s">
        <v>70</v>
      </c>
      <c r="U1827" s="140">
        <v>45341</v>
      </c>
      <c r="V1827" s="4" t="s">
        <v>1884</v>
      </c>
      <c r="W1827" s="4" t="s">
        <v>1954</v>
      </c>
      <c r="X1827" s="146" t="s">
        <v>70</v>
      </c>
      <c r="Y1827" s="265">
        <v>45380</v>
      </c>
      <c r="Z1827" s="146" t="s">
        <v>1885</v>
      </c>
      <c r="AA1827" s="4" t="s">
        <v>1886</v>
      </c>
      <c r="AB1827" s="141">
        <f t="shared" si="183"/>
        <v>185902842</v>
      </c>
      <c r="AC1827" s="142">
        <f t="shared" si="184"/>
        <v>0</v>
      </c>
      <c r="AD1827" s="4"/>
      <c r="AE1827" s="4" t="s">
        <v>2037</v>
      </c>
      <c r="AF1827" s="144" t="s">
        <v>9442</v>
      </c>
      <c r="AG1827" s="145"/>
      <c r="AH1827" s="4"/>
      <c r="AI1827" s="145"/>
      <c r="AJ1827" s="4"/>
      <c r="AK1827" s="4"/>
    </row>
    <row r="1828" spans="2:38">
      <c r="B1828" s="145" t="s">
        <v>5175</v>
      </c>
      <c r="C1828" s="4" t="s">
        <v>441</v>
      </c>
      <c r="D1828" s="4" t="s">
        <v>2135</v>
      </c>
      <c r="E1828" s="4"/>
      <c r="F1828" s="4" t="s">
        <v>1060</v>
      </c>
      <c r="G1828" s="4" t="s">
        <v>9247</v>
      </c>
      <c r="H1828" s="4" t="s">
        <v>1180</v>
      </c>
      <c r="I1828" s="4" t="s">
        <v>1181</v>
      </c>
      <c r="J1828" s="4"/>
      <c r="K1828" s="139">
        <v>5704745</v>
      </c>
      <c r="L1828" s="139">
        <v>5704745</v>
      </c>
      <c r="M1828" s="4">
        <v>0.2</v>
      </c>
      <c r="N1828" s="4" t="s">
        <v>4894</v>
      </c>
      <c r="O1828" s="4"/>
      <c r="P1828" s="186">
        <f t="shared" si="182"/>
        <v>5704745</v>
      </c>
      <c r="Q1828" s="4"/>
      <c r="R1828" s="4">
        <v>221</v>
      </c>
      <c r="S1828" s="174" t="s">
        <v>70</v>
      </c>
      <c r="T1828" s="4" t="s">
        <v>70</v>
      </c>
      <c r="U1828" s="140">
        <v>45348</v>
      </c>
      <c r="V1828" s="4" t="s">
        <v>1887</v>
      </c>
      <c r="W1828" s="4" t="s">
        <v>1954</v>
      </c>
      <c r="X1828" s="146" t="s">
        <v>70</v>
      </c>
      <c r="Y1828" s="140">
        <v>45360</v>
      </c>
      <c r="Z1828" s="4" t="s">
        <v>1888</v>
      </c>
      <c r="AA1828" s="4" t="s">
        <v>1886</v>
      </c>
      <c r="AB1828" s="141">
        <f t="shared" si="183"/>
        <v>5704745</v>
      </c>
      <c r="AC1828" s="142">
        <f t="shared" si="184"/>
        <v>0</v>
      </c>
      <c r="AD1828" s="4"/>
      <c r="AE1828" s="4" t="s">
        <v>2037</v>
      </c>
      <c r="AF1828" s="252" t="s">
        <v>5181</v>
      </c>
      <c r="AG1828" s="145"/>
      <c r="AH1828" s="4"/>
      <c r="AI1828" s="145"/>
      <c r="AJ1828" s="4"/>
      <c r="AK1828" s="4"/>
    </row>
    <row r="1829" spans="2:38">
      <c r="B1829" s="145" t="s">
        <v>5175</v>
      </c>
      <c r="C1829" s="4" t="s">
        <v>441</v>
      </c>
      <c r="D1829" s="4" t="s">
        <v>2518</v>
      </c>
      <c r="E1829" s="4"/>
      <c r="F1829" s="4" t="s">
        <v>1060</v>
      </c>
      <c r="G1829" s="4" t="s">
        <v>9248</v>
      </c>
      <c r="H1829" s="4" t="s">
        <v>1180</v>
      </c>
      <c r="I1829" s="4" t="s">
        <v>1181</v>
      </c>
      <c r="J1829" s="4"/>
      <c r="K1829" s="139">
        <v>191540598</v>
      </c>
      <c r="L1829" s="139">
        <v>191540598</v>
      </c>
      <c r="M1829" s="4">
        <v>0.2</v>
      </c>
      <c r="N1829" s="4" t="s">
        <v>9249</v>
      </c>
      <c r="O1829" s="4"/>
      <c r="P1829" s="186">
        <f t="shared" si="182"/>
        <v>191540598</v>
      </c>
      <c r="Q1829" s="4"/>
      <c r="R1829" s="4">
        <v>221</v>
      </c>
      <c r="S1829" s="174" t="s">
        <v>70</v>
      </c>
      <c r="T1829" s="4" t="s">
        <v>70</v>
      </c>
      <c r="U1829" s="140">
        <v>45348</v>
      </c>
      <c r="V1829" s="4" t="s">
        <v>1887</v>
      </c>
      <c r="W1829" s="4" t="s">
        <v>1954</v>
      </c>
      <c r="X1829" s="146" t="s">
        <v>70</v>
      </c>
      <c r="Y1829" s="140">
        <v>45360</v>
      </c>
      <c r="Z1829" s="4" t="s">
        <v>1888</v>
      </c>
      <c r="AA1829" s="4" t="s">
        <v>1886</v>
      </c>
      <c r="AB1829" s="141">
        <f t="shared" si="183"/>
        <v>191540598</v>
      </c>
      <c r="AC1829" s="142">
        <f t="shared" si="184"/>
        <v>0</v>
      </c>
      <c r="AD1829" s="4"/>
      <c r="AE1829" s="4" t="s">
        <v>2037</v>
      </c>
      <c r="AF1829" s="252" t="s">
        <v>5181</v>
      </c>
      <c r="AG1829" s="145"/>
      <c r="AH1829" s="4"/>
      <c r="AI1829" s="145"/>
      <c r="AJ1829" s="4"/>
      <c r="AK1829" s="4"/>
    </row>
    <row r="1830" spans="2:38">
      <c r="B1830" s="145" t="s">
        <v>5175</v>
      </c>
      <c r="C1830" s="4" t="s">
        <v>441</v>
      </c>
      <c r="D1830" s="4" t="s">
        <v>4879</v>
      </c>
      <c r="E1830" s="4"/>
      <c r="F1830" s="4" t="s">
        <v>1060</v>
      </c>
      <c r="G1830" s="4" t="s">
        <v>9250</v>
      </c>
      <c r="H1830" s="4" t="s">
        <v>1325</v>
      </c>
      <c r="I1830" s="4" t="s">
        <v>1326</v>
      </c>
      <c r="J1830" s="4"/>
      <c r="K1830" s="139">
        <v>934</v>
      </c>
      <c r="L1830" s="139">
        <v>934</v>
      </c>
      <c r="M1830" s="4">
        <v>0.2</v>
      </c>
      <c r="N1830" s="4" t="s">
        <v>7962</v>
      </c>
      <c r="O1830" s="4"/>
      <c r="P1830" s="186">
        <f t="shared" si="182"/>
        <v>934</v>
      </c>
      <c r="Q1830" s="186">
        <f>P1830-K1830</f>
        <v>0</v>
      </c>
      <c r="R1830" s="4">
        <v>238</v>
      </c>
      <c r="S1830" s="4" t="s">
        <v>70</v>
      </c>
      <c r="T1830" s="4" t="s">
        <v>70</v>
      </c>
      <c r="U1830" s="140">
        <v>45352</v>
      </c>
      <c r="V1830" s="4" t="s">
        <v>1884</v>
      </c>
      <c r="W1830" s="4" t="s">
        <v>1954</v>
      </c>
      <c r="X1830" s="146" t="s">
        <v>70</v>
      </c>
      <c r="Y1830" s="140">
        <v>45370</v>
      </c>
      <c r="Z1830" s="4" t="s">
        <v>1885</v>
      </c>
      <c r="AA1830" s="4" t="s">
        <v>1886</v>
      </c>
      <c r="AB1830" s="141">
        <f t="shared" si="183"/>
        <v>934</v>
      </c>
      <c r="AC1830" s="142">
        <f t="shared" si="184"/>
        <v>0</v>
      </c>
      <c r="AD1830" s="4"/>
      <c r="AE1830" s="4" t="s">
        <v>2037</v>
      </c>
      <c r="AF1830" s="144" t="s">
        <v>6574</v>
      </c>
      <c r="AG1830" s="145"/>
      <c r="AH1830" s="4"/>
      <c r="AI1830" s="145"/>
      <c r="AJ1830" s="4"/>
      <c r="AK1830" s="4"/>
    </row>
    <row r="1831" spans="2:38">
      <c r="B1831" s="145" t="s">
        <v>5175</v>
      </c>
      <c r="C1831" s="4" t="s">
        <v>441</v>
      </c>
      <c r="D1831" s="4" t="s">
        <v>6316</v>
      </c>
      <c r="E1831" s="4"/>
      <c r="F1831" s="4" t="s">
        <v>1060</v>
      </c>
      <c r="G1831" s="4" t="s">
        <v>9251</v>
      </c>
      <c r="H1831" s="4" t="s">
        <v>1341</v>
      </c>
      <c r="I1831" s="4" t="s">
        <v>1342</v>
      </c>
      <c r="J1831" s="4"/>
      <c r="K1831" s="139">
        <v>450240</v>
      </c>
      <c r="L1831" s="139">
        <v>450240</v>
      </c>
      <c r="M1831" s="4">
        <v>0.2</v>
      </c>
      <c r="N1831" s="4" t="s">
        <v>3342</v>
      </c>
      <c r="O1831" s="4"/>
      <c r="P1831" s="186">
        <f t="shared" si="182"/>
        <v>450240</v>
      </c>
      <c r="Q1831" s="186">
        <f>P1831-K1831</f>
        <v>0</v>
      </c>
      <c r="R1831" s="4">
        <v>127</v>
      </c>
      <c r="S1831" s="4" t="s">
        <v>70</v>
      </c>
      <c r="T1831" s="4" t="s">
        <v>70</v>
      </c>
      <c r="U1831" s="140">
        <v>45321</v>
      </c>
      <c r="V1831" s="4" t="s">
        <v>1884</v>
      </c>
      <c r="W1831" s="4" t="s">
        <v>1954</v>
      </c>
      <c r="X1831" s="146">
        <v>0</v>
      </c>
      <c r="Y1831" s="146">
        <v>0</v>
      </c>
      <c r="Z1831" s="146">
        <v>0</v>
      </c>
      <c r="AA1831" s="4"/>
      <c r="AB1831" s="141"/>
      <c r="AC1831" s="142"/>
      <c r="AD1831" s="4"/>
      <c r="AE1831" s="4"/>
      <c r="AF1831" s="144"/>
      <c r="AG1831" s="145"/>
      <c r="AH1831" s="143" t="s">
        <v>70</v>
      </c>
      <c r="AI1831" s="4"/>
      <c r="AJ1831" s="143" t="s">
        <v>9560</v>
      </c>
      <c r="AK1831" s="143" t="s">
        <v>9553</v>
      </c>
    </row>
    <row r="1832" spans="2:38">
      <c r="B1832" s="145" t="s">
        <v>5175</v>
      </c>
      <c r="C1832" s="4" t="s">
        <v>441</v>
      </c>
      <c r="D1832" s="4" t="s">
        <v>4879</v>
      </c>
      <c r="E1832" s="4"/>
      <c r="F1832" s="4" t="s">
        <v>1060</v>
      </c>
      <c r="G1832" s="4" t="s">
        <v>9252</v>
      </c>
      <c r="H1832" s="4" t="s">
        <v>1225</v>
      </c>
      <c r="I1832" s="4" t="s">
        <v>1226</v>
      </c>
      <c r="J1832" s="4"/>
      <c r="K1832" s="139">
        <v>240538</v>
      </c>
      <c r="L1832" s="139">
        <v>240538</v>
      </c>
      <c r="M1832" s="4">
        <v>0.2</v>
      </c>
      <c r="N1832" s="4" t="s">
        <v>4205</v>
      </c>
      <c r="O1832" s="4"/>
      <c r="P1832" s="186">
        <f t="shared" si="182"/>
        <v>240538</v>
      </c>
      <c r="Q1832" s="186">
        <f>K1832-P1832</f>
        <v>0</v>
      </c>
      <c r="R1832" s="4">
        <v>84</v>
      </c>
      <c r="S1832" s="4" t="s">
        <v>70</v>
      </c>
      <c r="T1832" s="4" t="s">
        <v>70</v>
      </c>
      <c r="U1832" s="140">
        <v>45352</v>
      </c>
      <c r="V1832" s="4" t="s">
        <v>1884</v>
      </c>
      <c r="W1832" s="4" t="s">
        <v>1954</v>
      </c>
      <c r="X1832" s="146" t="s">
        <v>70</v>
      </c>
      <c r="Y1832" s="140">
        <v>45371</v>
      </c>
      <c r="Z1832" s="4" t="s">
        <v>1885</v>
      </c>
      <c r="AA1832" s="4" t="s">
        <v>1886</v>
      </c>
      <c r="AB1832" s="141">
        <f t="shared" si="183"/>
        <v>240538</v>
      </c>
      <c r="AC1832" s="142">
        <f t="shared" si="184"/>
        <v>0</v>
      </c>
      <c r="AD1832" s="4"/>
      <c r="AE1832" s="4" t="s">
        <v>2037</v>
      </c>
      <c r="AF1832" s="144" t="s">
        <v>8329</v>
      </c>
      <c r="AG1832" s="145"/>
      <c r="AH1832" s="4"/>
      <c r="AI1832" s="145"/>
      <c r="AJ1832" s="4"/>
      <c r="AK1832" s="4"/>
      <c r="AL1832" t="s">
        <v>2116</v>
      </c>
    </row>
    <row r="1833" spans="2:38">
      <c r="B1833" s="145" t="s">
        <v>5175</v>
      </c>
      <c r="C1833" s="4" t="s">
        <v>441</v>
      </c>
      <c r="D1833" s="4" t="s">
        <v>2135</v>
      </c>
      <c r="E1833" s="4"/>
      <c r="F1833" s="4" t="s">
        <v>1060</v>
      </c>
      <c r="G1833" s="4" t="s">
        <v>9253</v>
      </c>
      <c r="H1833" s="4" t="s">
        <v>1205</v>
      </c>
      <c r="I1833" s="4" t="s">
        <v>1222</v>
      </c>
      <c r="J1833" s="4"/>
      <c r="K1833" s="139">
        <v>11781378</v>
      </c>
      <c r="L1833" s="139">
        <v>11781378</v>
      </c>
      <c r="M1833" s="4">
        <v>0.2</v>
      </c>
      <c r="N1833" s="4" t="s">
        <v>9254</v>
      </c>
      <c r="O1833" s="4"/>
      <c r="P1833" s="186">
        <f t="shared" si="182"/>
        <v>11781378</v>
      </c>
      <c r="Q1833" s="186">
        <f>P1833-K1833</f>
        <v>0</v>
      </c>
      <c r="R1833" s="4">
        <v>200</v>
      </c>
      <c r="S1833" s="174" t="s">
        <v>70</v>
      </c>
      <c r="T1833" s="4" t="s">
        <v>70</v>
      </c>
      <c r="U1833" s="140">
        <v>45348</v>
      </c>
      <c r="V1833" s="4" t="s">
        <v>1887</v>
      </c>
      <c r="W1833" s="4" t="s">
        <v>1954</v>
      </c>
      <c r="X1833" s="146" t="s">
        <v>70</v>
      </c>
      <c r="Y1833" s="265">
        <v>45376</v>
      </c>
      <c r="Z1833" s="146" t="s">
        <v>1888</v>
      </c>
      <c r="AA1833" s="4" t="s">
        <v>1886</v>
      </c>
      <c r="AB1833" s="141">
        <f t="shared" si="183"/>
        <v>11781378</v>
      </c>
      <c r="AC1833" s="142">
        <f t="shared" si="184"/>
        <v>0</v>
      </c>
      <c r="AD1833" s="4"/>
      <c r="AE1833" s="4" t="s">
        <v>2037</v>
      </c>
      <c r="AF1833" s="144" t="s">
        <v>9443</v>
      </c>
      <c r="AG1833" s="145"/>
      <c r="AH1833" s="4"/>
      <c r="AI1833" s="145"/>
      <c r="AJ1833" s="4"/>
      <c r="AK1833" s="4"/>
    </row>
    <row r="1834" spans="2:38">
      <c r="B1834" s="145" t="s">
        <v>5175</v>
      </c>
      <c r="C1834" s="4" t="s">
        <v>441</v>
      </c>
      <c r="D1834" s="4" t="s">
        <v>3226</v>
      </c>
      <c r="E1834" s="4"/>
      <c r="F1834" s="4" t="s">
        <v>1060</v>
      </c>
      <c r="G1834" s="4" t="s">
        <v>9255</v>
      </c>
      <c r="H1834" s="4" t="s">
        <v>1263</v>
      </c>
      <c r="I1834" s="4" t="s">
        <v>1264</v>
      </c>
      <c r="J1834" s="4"/>
      <c r="K1834" s="139">
        <v>201448</v>
      </c>
      <c r="L1834" s="139">
        <v>201448</v>
      </c>
      <c r="M1834" s="4">
        <v>0.2</v>
      </c>
      <c r="N1834" s="4" t="s">
        <v>9256</v>
      </c>
      <c r="O1834" s="4"/>
      <c r="P1834" s="186">
        <f t="shared" si="182"/>
        <v>201448</v>
      </c>
      <c r="Q1834" s="186">
        <f t="shared" ref="Q1834:Q1836" si="188">P1834-K1834</f>
        <v>0</v>
      </c>
      <c r="R1834" s="4">
        <v>216</v>
      </c>
      <c r="S1834" s="174" t="s">
        <v>70</v>
      </c>
      <c r="T1834" s="4" t="s">
        <v>70</v>
      </c>
      <c r="U1834" s="140">
        <v>45348</v>
      </c>
      <c r="V1834" s="4" t="s">
        <v>1887</v>
      </c>
      <c r="W1834" s="4" t="s">
        <v>1954</v>
      </c>
      <c r="X1834" s="146" t="s">
        <v>70</v>
      </c>
      <c r="Y1834" s="140">
        <v>45371</v>
      </c>
      <c r="Z1834" s="4" t="s">
        <v>1885</v>
      </c>
      <c r="AA1834" s="4" t="s">
        <v>1886</v>
      </c>
      <c r="AB1834" s="141">
        <f t="shared" si="183"/>
        <v>201448</v>
      </c>
      <c r="AC1834" s="142">
        <f t="shared" si="184"/>
        <v>0</v>
      </c>
      <c r="AD1834" s="4"/>
      <c r="AE1834" s="4" t="s">
        <v>2037</v>
      </c>
      <c r="AF1834" s="144" t="s">
        <v>6421</v>
      </c>
      <c r="AG1834" s="145"/>
      <c r="AH1834" s="4"/>
      <c r="AI1834" s="145"/>
      <c r="AJ1834" s="4"/>
      <c r="AK1834" s="4"/>
    </row>
    <row r="1835" spans="2:38">
      <c r="B1835" s="145" t="s">
        <v>5175</v>
      </c>
      <c r="C1835" s="4" t="s">
        <v>441</v>
      </c>
      <c r="D1835" s="4" t="s">
        <v>2135</v>
      </c>
      <c r="E1835" s="4"/>
      <c r="F1835" s="4" t="s">
        <v>1060</v>
      </c>
      <c r="G1835" s="4" t="s">
        <v>9257</v>
      </c>
      <c r="H1835" s="4" t="s">
        <v>1263</v>
      </c>
      <c r="I1835" s="4" t="s">
        <v>1264</v>
      </c>
      <c r="J1835" s="4"/>
      <c r="K1835" s="139">
        <v>5072473</v>
      </c>
      <c r="L1835" s="139">
        <v>5072473</v>
      </c>
      <c r="M1835" s="4">
        <v>0.2</v>
      </c>
      <c r="N1835" s="4" t="s">
        <v>4310</v>
      </c>
      <c r="O1835" s="4"/>
      <c r="P1835" s="186">
        <f t="shared" si="182"/>
        <v>5072473</v>
      </c>
      <c r="Q1835" s="186">
        <f t="shared" si="188"/>
        <v>0</v>
      </c>
      <c r="R1835" s="4">
        <v>216</v>
      </c>
      <c r="S1835" s="174" t="s">
        <v>70</v>
      </c>
      <c r="T1835" s="4" t="s">
        <v>70</v>
      </c>
      <c r="U1835" s="140">
        <v>45348</v>
      </c>
      <c r="V1835" s="4" t="s">
        <v>1887</v>
      </c>
      <c r="W1835" s="4" t="s">
        <v>1954</v>
      </c>
      <c r="X1835" s="146" t="s">
        <v>70</v>
      </c>
      <c r="Y1835" s="140">
        <v>45371</v>
      </c>
      <c r="Z1835" s="4" t="s">
        <v>1885</v>
      </c>
      <c r="AA1835" s="4" t="s">
        <v>1886</v>
      </c>
      <c r="AB1835" s="141">
        <f t="shared" si="183"/>
        <v>5072473</v>
      </c>
      <c r="AC1835" s="142">
        <f t="shared" si="184"/>
        <v>0</v>
      </c>
      <c r="AD1835" s="4"/>
      <c r="AE1835" s="4" t="s">
        <v>2037</v>
      </c>
      <c r="AF1835" s="144" t="s">
        <v>6421</v>
      </c>
      <c r="AG1835" s="145"/>
      <c r="AH1835" s="4"/>
      <c r="AI1835" s="145"/>
      <c r="AJ1835" s="4"/>
      <c r="AK1835" s="4"/>
    </row>
    <row r="1836" spans="2:38">
      <c r="B1836" s="145" t="s">
        <v>5175</v>
      </c>
      <c r="C1836" s="4" t="s">
        <v>441</v>
      </c>
      <c r="D1836" s="4" t="s">
        <v>2135</v>
      </c>
      <c r="E1836" s="4"/>
      <c r="F1836" s="4" t="s">
        <v>1060</v>
      </c>
      <c r="G1836" s="4" t="s">
        <v>9258</v>
      </c>
      <c r="H1836" s="4" t="s">
        <v>1263</v>
      </c>
      <c r="I1836" s="4" t="s">
        <v>1264</v>
      </c>
      <c r="J1836" s="4"/>
      <c r="K1836" s="139">
        <v>9820</v>
      </c>
      <c r="L1836" s="139">
        <v>9820</v>
      </c>
      <c r="M1836" s="4">
        <v>0.2</v>
      </c>
      <c r="N1836" s="4" t="s">
        <v>9259</v>
      </c>
      <c r="O1836" s="4"/>
      <c r="P1836" s="186">
        <f t="shared" si="182"/>
        <v>9820</v>
      </c>
      <c r="Q1836" s="186">
        <f t="shared" si="188"/>
        <v>0</v>
      </c>
      <c r="R1836" s="4">
        <v>216</v>
      </c>
      <c r="S1836" s="174" t="s">
        <v>70</v>
      </c>
      <c r="T1836" s="4" t="s">
        <v>70</v>
      </c>
      <c r="U1836" s="140">
        <v>45348</v>
      </c>
      <c r="V1836" s="4" t="s">
        <v>1887</v>
      </c>
      <c r="W1836" s="4" t="s">
        <v>1954</v>
      </c>
      <c r="X1836" s="146" t="s">
        <v>70</v>
      </c>
      <c r="Y1836" s="140">
        <v>45371</v>
      </c>
      <c r="Z1836" s="4" t="s">
        <v>1885</v>
      </c>
      <c r="AA1836" s="4" t="s">
        <v>1886</v>
      </c>
      <c r="AB1836" s="141">
        <f t="shared" si="183"/>
        <v>9820</v>
      </c>
      <c r="AC1836" s="142">
        <f t="shared" si="184"/>
        <v>0</v>
      </c>
      <c r="AD1836" s="4"/>
      <c r="AE1836" s="4" t="s">
        <v>2037</v>
      </c>
      <c r="AF1836" s="144" t="s">
        <v>6421</v>
      </c>
      <c r="AG1836" s="145"/>
      <c r="AH1836" s="4"/>
      <c r="AI1836" s="145"/>
      <c r="AJ1836" s="4"/>
      <c r="AK1836" s="4"/>
    </row>
    <row r="1837" spans="2:38">
      <c r="B1837" s="175" t="s">
        <v>5175</v>
      </c>
      <c r="C1837" s="174" t="s">
        <v>441</v>
      </c>
      <c r="D1837" s="4" t="s">
        <v>6539</v>
      </c>
      <c r="E1837" s="4"/>
      <c r="F1837" s="4" t="s">
        <v>1060</v>
      </c>
      <c r="G1837" s="4" t="s">
        <v>9260</v>
      </c>
      <c r="H1837" s="4" t="s">
        <v>1323</v>
      </c>
      <c r="I1837" s="4" t="s">
        <v>1324</v>
      </c>
      <c r="J1837" s="4"/>
      <c r="K1837" s="139">
        <v>49808</v>
      </c>
      <c r="L1837" s="139">
        <v>49808</v>
      </c>
      <c r="M1837" s="4">
        <v>0.2</v>
      </c>
      <c r="N1837" s="4" t="s">
        <v>4701</v>
      </c>
      <c r="O1837" s="4"/>
      <c r="P1837" s="186">
        <f t="shared" si="182"/>
        <v>49808</v>
      </c>
      <c r="Q1837" s="4"/>
      <c r="R1837" s="4">
        <v>137</v>
      </c>
      <c r="S1837" s="174" t="s">
        <v>70</v>
      </c>
      <c r="T1837" s="4" t="s">
        <v>70</v>
      </c>
      <c r="U1837" s="140">
        <v>45341</v>
      </c>
      <c r="V1837" s="4" t="s">
        <v>1884</v>
      </c>
      <c r="W1837" s="4" t="s">
        <v>1954</v>
      </c>
      <c r="X1837" s="146">
        <v>0</v>
      </c>
      <c r="Y1837" s="146">
        <v>0</v>
      </c>
      <c r="Z1837" s="146">
        <v>0</v>
      </c>
      <c r="AA1837" s="4"/>
      <c r="AB1837" s="141"/>
      <c r="AC1837" s="142"/>
      <c r="AD1837" s="4"/>
      <c r="AE1837" s="4"/>
      <c r="AF1837" s="144"/>
      <c r="AG1837" s="145"/>
      <c r="AH1837" s="143" t="s">
        <v>70</v>
      </c>
      <c r="AI1837" s="4"/>
      <c r="AJ1837" s="143" t="s">
        <v>9560</v>
      </c>
      <c r="AK1837" s="143" t="s">
        <v>9553</v>
      </c>
    </row>
    <row r="1838" spans="2:38">
      <c r="B1838" s="145" t="s">
        <v>5175</v>
      </c>
      <c r="C1838" s="4" t="s">
        <v>441</v>
      </c>
      <c r="D1838" s="4" t="s">
        <v>6321</v>
      </c>
      <c r="E1838" s="4"/>
      <c r="F1838" s="4" t="s">
        <v>1060</v>
      </c>
      <c r="G1838" s="4" t="s">
        <v>9261</v>
      </c>
      <c r="H1838" s="4" t="s">
        <v>1339</v>
      </c>
      <c r="I1838" s="4" t="s">
        <v>1340</v>
      </c>
      <c r="J1838" s="4"/>
      <c r="K1838" s="139">
        <v>307306</v>
      </c>
      <c r="L1838" s="139">
        <v>307306</v>
      </c>
      <c r="M1838" s="4">
        <v>0.2</v>
      </c>
      <c r="N1838" s="4" t="s">
        <v>4154</v>
      </c>
      <c r="O1838" s="4"/>
      <c r="P1838" s="186">
        <f t="shared" si="182"/>
        <v>307306</v>
      </c>
      <c r="Q1838" s="186">
        <f>K1838-P1838</f>
        <v>0</v>
      </c>
      <c r="R1838" s="4">
        <v>163</v>
      </c>
      <c r="S1838" s="4" t="s">
        <v>70</v>
      </c>
      <c r="T1838" s="4" t="s">
        <v>70</v>
      </c>
      <c r="U1838" s="140">
        <v>45352</v>
      </c>
      <c r="V1838" s="4" t="s">
        <v>1884</v>
      </c>
      <c r="W1838" s="4" t="s">
        <v>1954</v>
      </c>
      <c r="X1838" s="146">
        <v>0</v>
      </c>
      <c r="Y1838" s="146">
        <v>0</v>
      </c>
      <c r="Z1838" s="146">
        <v>0</v>
      </c>
      <c r="AA1838" s="4"/>
      <c r="AB1838" s="141"/>
      <c r="AC1838" s="142"/>
      <c r="AD1838" s="4"/>
      <c r="AE1838" s="4"/>
      <c r="AF1838" s="144"/>
      <c r="AG1838" s="145"/>
      <c r="AH1838" s="143" t="s">
        <v>70</v>
      </c>
      <c r="AI1838" s="4"/>
      <c r="AJ1838" s="143" t="s">
        <v>9560</v>
      </c>
      <c r="AK1838" s="143" t="s">
        <v>9553</v>
      </c>
    </row>
    <row r="1839" spans="2:38">
      <c r="B1839" s="145" t="s">
        <v>5175</v>
      </c>
      <c r="C1839" s="4" t="s">
        <v>441</v>
      </c>
      <c r="D1839" s="4" t="s">
        <v>2464</v>
      </c>
      <c r="E1839" s="4"/>
      <c r="F1839" s="4" t="s">
        <v>1060</v>
      </c>
      <c r="G1839" s="4" t="s">
        <v>9262</v>
      </c>
      <c r="H1839" s="4" t="s">
        <v>1329</v>
      </c>
      <c r="I1839" s="4" t="s">
        <v>1330</v>
      </c>
      <c r="J1839" s="4"/>
      <c r="K1839" s="139">
        <v>142656</v>
      </c>
      <c r="L1839" s="139">
        <v>142656</v>
      </c>
      <c r="M1839" s="4">
        <v>0.2</v>
      </c>
      <c r="N1839" s="4" t="s">
        <v>3361</v>
      </c>
      <c r="O1839" s="4"/>
      <c r="P1839" s="186">
        <f t="shared" si="182"/>
        <v>142656</v>
      </c>
      <c r="Q1839" s="186">
        <f>L1839-P1839</f>
        <v>0</v>
      </c>
      <c r="R1839" s="4">
        <v>22</v>
      </c>
      <c r="S1839" s="4" t="s">
        <v>70</v>
      </c>
      <c r="T1839" s="4" t="s">
        <v>70</v>
      </c>
      <c r="U1839" s="140">
        <v>45321</v>
      </c>
      <c r="V1839" s="4" t="s">
        <v>1884</v>
      </c>
      <c r="W1839" s="4" t="s">
        <v>1954</v>
      </c>
      <c r="X1839" s="146">
        <v>0</v>
      </c>
      <c r="Y1839" s="146">
        <v>0</v>
      </c>
      <c r="Z1839" s="146">
        <v>0</v>
      </c>
      <c r="AA1839" s="4"/>
      <c r="AB1839" s="141"/>
      <c r="AC1839" s="142"/>
      <c r="AD1839" s="4"/>
      <c r="AE1839" s="4"/>
      <c r="AF1839" s="144"/>
      <c r="AG1839" s="145"/>
      <c r="AH1839" s="143" t="s">
        <v>70</v>
      </c>
      <c r="AI1839" s="4"/>
      <c r="AJ1839" s="143" t="s">
        <v>9560</v>
      </c>
      <c r="AK1839" s="143" t="s">
        <v>9553</v>
      </c>
    </row>
    <row r="1840" spans="2:38">
      <c r="B1840" s="145" t="s">
        <v>5175</v>
      </c>
      <c r="C1840" s="4" t="s">
        <v>441</v>
      </c>
      <c r="D1840" s="4" t="s">
        <v>2464</v>
      </c>
      <c r="E1840" s="4"/>
      <c r="F1840" s="4" t="s">
        <v>1060</v>
      </c>
      <c r="G1840" s="4" t="s">
        <v>9263</v>
      </c>
      <c r="H1840" s="4" t="s">
        <v>1329</v>
      </c>
      <c r="I1840" s="4" t="s">
        <v>1330</v>
      </c>
      <c r="J1840" s="4"/>
      <c r="K1840" s="139">
        <v>113055</v>
      </c>
      <c r="L1840" s="139">
        <v>113055</v>
      </c>
      <c r="M1840" s="4">
        <v>0.2</v>
      </c>
      <c r="N1840" s="4" t="s">
        <v>9264</v>
      </c>
      <c r="O1840" s="4"/>
      <c r="P1840" s="186">
        <f t="shared" si="182"/>
        <v>113055</v>
      </c>
      <c r="Q1840" s="186">
        <f>L1840-P1840</f>
        <v>0</v>
      </c>
      <c r="R1840" s="4">
        <v>22</v>
      </c>
      <c r="S1840" s="4" t="s">
        <v>70</v>
      </c>
      <c r="T1840" s="4" t="s">
        <v>70</v>
      </c>
      <c r="U1840" s="140">
        <v>45321</v>
      </c>
      <c r="V1840" s="4" t="s">
        <v>1884</v>
      </c>
      <c r="W1840" s="4" t="s">
        <v>1954</v>
      </c>
      <c r="X1840" s="146">
        <v>0</v>
      </c>
      <c r="Y1840" s="146">
        <v>0</v>
      </c>
      <c r="Z1840" s="146">
        <v>0</v>
      </c>
      <c r="AA1840" s="4"/>
      <c r="AB1840" s="141"/>
      <c r="AC1840" s="142"/>
      <c r="AD1840" s="4"/>
      <c r="AE1840" s="4"/>
      <c r="AF1840" s="144"/>
      <c r="AG1840" s="145"/>
      <c r="AH1840" s="143" t="s">
        <v>70</v>
      </c>
      <c r="AI1840" s="4"/>
      <c r="AJ1840" s="143" t="s">
        <v>9560</v>
      </c>
      <c r="AK1840" s="143" t="s">
        <v>9553</v>
      </c>
    </row>
    <row r="1841" spans="1:38">
      <c r="B1841" s="145" t="s">
        <v>5175</v>
      </c>
      <c r="C1841" s="4" t="s">
        <v>441</v>
      </c>
      <c r="D1841" s="4" t="s">
        <v>4879</v>
      </c>
      <c r="E1841" s="4"/>
      <c r="F1841" s="4" t="s">
        <v>1060</v>
      </c>
      <c r="G1841" s="4" t="s">
        <v>9265</v>
      </c>
      <c r="H1841" s="4" t="s">
        <v>1267</v>
      </c>
      <c r="I1841" s="4" t="s">
        <v>1268</v>
      </c>
      <c r="J1841" s="4"/>
      <c r="K1841" s="139">
        <v>78130</v>
      </c>
      <c r="L1841" s="139">
        <v>78130</v>
      </c>
      <c r="M1841" s="4">
        <v>0.2</v>
      </c>
      <c r="N1841" s="4" t="s">
        <v>9266</v>
      </c>
      <c r="O1841" s="4"/>
      <c r="P1841" s="186">
        <f t="shared" si="182"/>
        <v>78130</v>
      </c>
      <c r="Q1841" s="186">
        <f>K1841-P1841</f>
        <v>0</v>
      </c>
      <c r="R1841" s="4">
        <v>82</v>
      </c>
      <c r="S1841" s="4" t="s">
        <v>70</v>
      </c>
      <c r="T1841" s="4" t="s">
        <v>70</v>
      </c>
      <c r="U1841" s="140">
        <v>45352</v>
      </c>
      <c r="V1841" s="4" t="s">
        <v>1884</v>
      </c>
      <c r="W1841" s="4" t="s">
        <v>1954</v>
      </c>
      <c r="X1841" s="146" t="s">
        <v>70</v>
      </c>
      <c r="Y1841" s="140">
        <v>45371</v>
      </c>
      <c r="Z1841" s="4" t="s">
        <v>1885</v>
      </c>
      <c r="AA1841" s="4" t="s">
        <v>1886</v>
      </c>
      <c r="AB1841" s="141">
        <f t="shared" si="183"/>
        <v>78130</v>
      </c>
      <c r="AC1841" s="142">
        <f t="shared" si="184"/>
        <v>0</v>
      </c>
      <c r="AD1841" s="4"/>
      <c r="AE1841" s="4" t="s">
        <v>2037</v>
      </c>
      <c r="AF1841" s="144" t="s">
        <v>6493</v>
      </c>
      <c r="AG1841" s="145"/>
      <c r="AH1841" s="4"/>
      <c r="AI1841" s="145"/>
      <c r="AJ1841" s="4"/>
      <c r="AK1841" s="4"/>
      <c r="AL1841" t="s">
        <v>2116</v>
      </c>
    </row>
    <row r="1842" spans="1:38">
      <c r="B1842" s="145" t="s">
        <v>5175</v>
      </c>
      <c r="C1842" s="4" t="s">
        <v>441</v>
      </c>
      <c r="D1842" s="4" t="s">
        <v>6599</v>
      </c>
      <c r="E1842" s="4"/>
      <c r="F1842" s="4" t="s">
        <v>1060</v>
      </c>
      <c r="G1842" s="4" t="s">
        <v>9267</v>
      </c>
      <c r="H1842" s="4" t="s">
        <v>1351</v>
      </c>
      <c r="I1842" s="4" t="s">
        <v>1352</v>
      </c>
      <c r="J1842" s="4"/>
      <c r="K1842" s="139">
        <v>2732149</v>
      </c>
      <c r="L1842" s="139">
        <v>2732149</v>
      </c>
      <c r="M1842" s="4">
        <v>0.5</v>
      </c>
      <c r="N1842" s="4" t="s">
        <v>2732</v>
      </c>
      <c r="O1842" s="4"/>
      <c r="P1842" s="186">
        <f t="shared" si="182"/>
        <v>2732149</v>
      </c>
      <c r="Q1842" s="186">
        <f>P1842-K1842</f>
        <v>0</v>
      </c>
      <c r="R1842" s="4">
        <v>237</v>
      </c>
      <c r="S1842" s="4" t="s">
        <v>70</v>
      </c>
      <c r="T1842" s="4" t="s">
        <v>70</v>
      </c>
      <c r="U1842" s="140">
        <v>45352</v>
      </c>
      <c r="V1842" s="4" t="s">
        <v>1884</v>
      </c>
      <c r="W1842" s="4" t="s">
        <v>1954</v>
      </c>
      <c r="X1842" s="146">
        <v>0</v>
      </c>
      <c r="Y1842" s="146">
        <v>0</v>
      </c>
      <c r="Z1842" s="146">
        <v>0</v>
      </c>
      <c r="AA1842" s="4"/>
      <c r="AB1842" s="141"/>
      <c r="AC1842" s="142"/>
      <c r="AD1842" s="4"/>
      <c r="AE1842" s="4"/>
      <c r="AF1842" s="144"/>
      <c r="AG1842" s="145"/>
      <c r="AH1842" s="143" t="s">
        <v>70</v>
      </c>
      <c r="AI1842" s="4"/>
      <c r="AJ1842" s="143" t="s">
        <v>9560</v>
      </c>
      <c r="AK1842" s="143" t="s">
        <v>9553</v>
      </c>
    </row>
    <row r="1843" spans="1:38">
      <c r="B1843" s="145" t="s">
        <v>5175</v>
      </c>
      <c r="C1843" s="4" t="s">
        <v>441</v>
      </c>
      <c r="D1843" s="4" t="s">
        <v>4879</v>
      </c>
      <c r="E1843" s="4"/>
      <c r="F1843" s="4" t="s">
        <v>1060</v>
      </c>
      <c r="G1843" s="4" t="s">
        <v>9268</v>
      </c>
      <c r="H1843" s="4" t="s">
        <v>1189</v>
      </c>
      <c r="I1843" s="4" t="s">
        <v>1218</v>
      </c>
      <c r="J1843" s="4"/>
      <c r="K1843" s="139">
        <v>78637</v>
      </c>
      <c r="L1843" s="139">
        <v>78637</v>
      </c>
      <c r="M1843" s="4">
        <v>0.2</v>
      </c>
      <c r="N1843" s="4" t="s">
        <v>9269</v>
      </c>
      <c r="O1843" s="4"/>
      <c r="P1843" s="186">
        <f t="shared" si="182"/>
        <v>78637</v>
      </c>
      <c r="Q1843" s="186">
        <f>K1843-P1843</f>
        <v>0</v>
      </c>
      <c r="R1843" s="4">
        <v>75</v>
      </c>
      <c r="S1843" s="4" t="s">
        <v>70</v>
      </c>
      <c r="T1843" s="4" t="s">
        <v>70</v>
      </c>
      <c r="U1843" s="140">
        <v>45352</v>
      </c>
      <c r="V1843" s="4" t="s">
        <v>1884</v>
      </c>
      <c r="W1843" s="4" t="s">
        <v>1954</v>
      </c>
      <c r="X1843" s="4" t="s">
        <v>70</v>
      </c>
      <c r="Y1843" s="4" t="s">
        <v>3521</v>
      </c>
      <c r="Z1843" s="4" t="s">
        <v>1885</v>
      </c>
      <c r="AA1843" s="4" t="s">
        <v>1886</v>
      </c>
      <c r="AB1843" s="141">
        <f t="shared" si="183"/>
        <v>78637</v>
      </c>
      <c r="AC1843" s="142">
        <f t="shared" si="184"/>
        <v>0</v>
      </c>
      <c r="AD1843" s="4"/>
      <c r="AE1843" s="4" t="s">
        <v>2037</v>
      </c>
      <c r="AF1843" s="144" t="s">
        <v>7046</v>
      </c>
      <c r="AG1843" s="145"/>
      <c r="AH1843" s="4"/>
      <c r="AI1843" s="145"/>
      <c r="AJ1843" s="4"/>
      <c r="AK1843" s="4"/>
    </row>
    <row r="1844" spans="1:38">
      <c r="B1844" s="145" t="s">
        <v>5175</v>
      </c>
      <c r="C1844" s="4" t="s">
        <v>441</v>
      </c>
      <c r="D1844" s="4" t="s">
        <v>2135</v>
      </c>
      <c r="E1844" s="4"/>
      <c r="F1844" s="4" t="s">
        <v>1060</v>
      </c>
      <c r="G1844" s="4" t="s">
        <v>9270</v>
      </c>
      <c r="H1844" s="4" t="s">
        <v>1155</v>
      </c>
      <c r="I1844" s="4" t="s">
        <v>1156</v>
      </c>
      <c r="J1844" s="4"/>
      <c r="K1844" s="139">
        <v>4540508</v>
      </c>
      <c r="L1844" s="139">
        <v>4540508</v>
      </c>
      <c r="M1844" s="4">
        <v>0.2</v>
      </c>
      <c r="N1844" s="4" t="s">
        <v>3176</v>
      </c>
      <c r="O1844" s="4"/>
      <c r="P1844" s="186">
        <f t="shared" si="182"/>
        <v>4540508</v>
      </c>
      <c r="Q1844" s="4"/>
      <c r="R1844" s="4">
        <v>232</v>
      </c>
      <c r="S1844" s="174" t="s">
        <v>70</v>
      </c>
      <c r="T1844" s="4" t="s">
        <v>70</v>
      </c>
      <c r="U1844" s="140">
        <v>45348</v>
      </c>
      <c r="V1844" s="4" t="s">
        <v>1887</v>
      </c>
      <c r="W1844" s="4" t="s">
        <v>1954</v>
      </c>
      <c r="X1844" s="146" t="s">
        <v>70</v>
      </c>
      <c r="Y1844" s="140">
        <v>45371</v>
      </c>
      <c r="Z1844" s="4" t="s">
        <v>1885</v>
      </c>
      <c r="AA1844" s="4" t="s">
        <v>1886</v>
      </c>
      <c r="AB1844" s="141">
        <f t="shared" si="183"/>
        <v>4540508</v>
      </c>
      <c r="AC1844" s="142">
        <f t="shared" si="184"/>
        <v>0</v>
      </c>
      <c r="AD1844" s="4"/>
      <c r="AE1844" s="4" t="s">
        <v>2037</v>
      </c>
      <c r="AF1844" s="144" t="s">
        <v>6400</v>
      </c>
      <c r="AG1844" s="145"/>
      <c r="AH1844" s="4"/>
      <c r="AI1844" s="145"/>
      <c r="AJ1844" s="4"/>
      <c r="AK1844" s="4"/>
      <c r="AL1844" t="s">
        <v>2116</v>
      </c>
    </row>
    <row r="1845" spans="1:38">
      <c r="B1845" s="145" t="s">
        <v>5175</v>
      </c>
      <c r="C1845" s="4" t="s">
        <v>441</v>
      </c>
      <c r="D1845" s="4" t="s">
        <v>2135</v>
      </c>
      <c r="E1845" s="4"/>
      <c r="F1845" s="4" t="s">
        <v>1060</v>
      </c>
      <c r="G1845" s="4" t="s">
        <v>9271</v>
      </c>
      <c r="H1845" s="4" t="s">
        <v>1201</v>
      </c>
      <c r="I1845" s="4" t="s">
        <v>1202</v>
      </c>
      <c r="J1845" s="4"/>
      <c r="K1845" s="139">
        <v>18135889</v>
      </c>
      <c r="L1845" s="139">
        <v>18135889</v>
      </c>
      <c r="M1845" s="4">
        <v>0.2</v>
      </c>
      <c r="N1845" s="4" t="s">
        <v>9272</v>
      </c>
      <c r="O1845" s="4"/>
      <c r="P1845" s="186">
        <f t="shared" si="182"/>
        <v>18135889</v>
      </c>
      <c r="Q1845" s="4"/>
      <c r="R1845" s="4">
        <v>228</v>
      </c>
      <c r="S1845" s="174" t="s">
        <v>70</v>
      </c>
      <c r="T1845" s="4" t="s">
        <v>70</v>
      </c>
      <c r="U1845" s="140">
        <v>45348</v>
      </c>
      <c r="V1845" s="4" t="s">
        <v>1887</v>
      </c>
      <c r="W1845" s="4" t="s">
        <v>1954</v>
      </c>
      <c r="X1845" s="146" t="s">
        <v>70</v>
      </c>
      <c r="Y1845" s="140">
        <v>45363</v>
      </c>
      <c r="Z1845" s="4" t="s">
        <v>1885</v>
      </c>
      <c r="AA1845" s="4" t="s">
        <v>1886</v>
      </c>
      <c r="AB1845" s="141">
        <f t="shared" si="183"/>
        <v>18135889</v>
      </c>
      <c r="AC1845" s="142">
        <f t="shared" si="184"/>
        <v>0</v>
      </c>
      <c r="AD1845" s="4"/>
      <c r="AE1845" s="4" t="s">
        <v>2037</v>
      </c>
      <c r="AF1845" s="252" t="s">
        <v>6382</v>
      </c>
      <c r="AG1845" s="145"/>
      <c r="AH1845" s="4"/>
      <c r="AI1845" s="145"/>
      <c r="AJ1845" s="4"/>
      <c r="AK1845" s="4"/>
    </row>
    <row r="1846" spans="1:38">
      <c r="B1846" s="145" t="s">
        <v>5175</v>
      </c>
      <c r="C1846" s="4" t="s">
        <v>441</v>
      </c>
      <c r="D1846" s="4" t="s">
        <v>3226</v>
      </c>
      <c r="E1846" s="4"/>
      <c r="F1846" s="4" t="s">
        <v>1060</v>
      </c>
      <c r="G1846" s="4" t="s">
        <v>9273</v>
      </c>
      <c r="H1846" s="4" t="s">
        <v>1201</v>
      </c>
      <c r="I1846" s="4" t="s">
        <v>1202</v>
      </c>
      <c r="J1846" s="4"/>
      <c r="K1846" s="139">
        <v>8261808</v>
      </c>
      <c r="L1846" s="139">
        <v>8261808</v>
      </c>
      <c r="M1846" s="4">
        <v>0.2</v>
      </c>
      <c r="N1846" s="4" t="s">
        <v>9164</v>
      </c>
      <c r="O1846" s="4"/>
      <c r="P1846" s="186">
        <f t="shared" si="182"/>
        <v>8261808</v>
      </c>
      <c r="Q1846" s="4"/>
      <c r="R1846" s="4">
        <v>228</v>
      </c>
      <c r="S1846" s="174" t="s">
        <v>70</v>
      </c>
      <c r="T1846" s="4" t="s">
        <v>70</v>
      </c>
      <c r="U1846" s="140">
        <v>45348</v>
      </c>
      <c r="V1846" s="4" t="s">
        <v>1887</v>
      </c>
      <c r="W1846" s="4" t="s">
        <v>1954</v>
      </c>
      <c r="X1846" s="146" t="s">
        <v>70</v>
      </c>
      <c r="Y1846" s="140">
        <v>45363</v>
      </c>
      <c r="Z1846" s="4" t="s">
        <v>1885</v>
      </c>
      <c r="AA1846" s="4" t="s">
        <v>1886</v>
      </c>
      <c r="AB1846" s="141">
        <f t="shared" si="183"/>
        <v>8261808</v>
      </c>
      <c r="AC1846" s="142">
        <f t="shared" si="184"/>
        <v>0</v>
      </c>
      <c r="AD1846" s="4"/>
      <c r="AE1846" s="4" t="s">
        <v>2037</v>
      </c>
      <c r="AF1846" s="252" t="s">
        <v>6382</v>
      </c>
      <c r="AG1846" s="145"/>
      <c r="AH1846" s="4"/>
      <c r="AI1846" s="145"/>
      <c r="AJ1846" s="4"/>
      <c r="AK1846" s="4"/>
    </row>
    <row r="1847" spans="1:38">
      <c r="B1847" s="145" t="s">
        <v>5175</v>
      </c>
      <c r="C1847" s="4" t="s">
        <v>441</v>
      </c>
      <c r="D1847" s="4" t="s">
        <v>4879</v>
      </c>
      <c r="E1847" s="4"/>
      <c r="F1847" s="4" t="s">
        <v>1060</v>
      </c>
      <c r="G1847" s="4" t="s">
        <v>9274</v>
      </c>
      <c r="H1847" s="4" t="s">
        <v>1315</v>
      </c>
      <c r="I1847" s="4" t="s">
        <v>1316</v>
      </c>
      <c r="J1847" s="4"/>
      <c r="K1847" s="139">
        <v>158192</v>
      </c>
      <c r="L1847" s="139">
        <v>158192</v>
      </c>
      <c r="M1847" s="4">
        <v>0.2</v>
      </c>
      <c r="N1847" s="4" t="s">
        <v>2627</v>
      </c>
      <c r="O1847" s="4"/>
      <c r="P1847" s="186">
        <f t="shared" si="182"/>
        <v>158192</v>
      </c>
      <c r="Q1847" s="186">
        <f>P1847-K1847</f>
        <v>0</v>
      </c>
      <c r="R1847" s="4">
        <v>128</v>
      </c>
      <c r="S1847" s="4" t="s">
        <v>70</v>
      </c>
      <c r="T1847" s="4" t="s">
        <v>70</v>
      </c>
      <c r="U1847" s="140">
        <v>45321</v>
      </c>
      <c r="V1847" s="4" t="s">
        <v>1884</v>
      </c>
      <c r="W1847" s="4" t="s">
        <v>1954</v>
      </c>
      <c r="X1847" s="146">
        <v>0</v>
      </c>
      <c r="Y1847" s="146">
        <v>0</v>
      </c>
      <c r="Z1847" s="146">
        <v>0</v>
      </c>
      <c r="AA1847" s="4"/>
      <c r="AB1847" s="141"/>
      <c r="AC1847" s="142"/>
      <c r="AD1847" s="4"/>
      <c r="AE1847" s="4"/>
      <c r="AF1847" s="144"/>
      <c r="AG1847" s="145"/>
      <c r="AH1847" s="143" t="s">
        <v>70</v>
      </c>
      <c r="AI1847" s="4"/>
      <c r="AJ1847" s="143" t="s">
        <v>9560</v>
      </c>
      <c r="AK1847" s="143" t="s">
        <v>9553</v>
      </c>
    </row>
    <row r="1848" spans="1:38">
      <c r="B1848" s="145" t="s">
        <v>5175</v>
      </c>
      <c r="C1848" s="4" t="s">
        <v>441</v>
      </c>
      <c r="D1848" s="4" t="s">
        <v>6567</v>
      </c>
      <c r="E1848" s="4"/>
      <c r="F1848" s="4" t="s">
        <v>1060</v>
      </c>
      <c r="G1848" s="4" t="s">
        <v>9275</v>
      </c>
      <c r="H1848" s="4" t="s">
        <v>1309</v>
      </c>
      <c r="I1848" s="4" t="s">
        <v>1310</v>
      </c>
      <c r="J1848" s="4"/>
      <c r="K1848" s="139">
        <v>130</v>
      </c>
      <c r="L1848" s="139">
        <v>130</v>
      </c>
      <c r="M1848" s="4">
        <v>0.2</v>
      </c>
      <c r="N1848" s="4" t="s">
        <v>3674</v>
      </c>
      <c r="O1848" s="4"/>
      <c r="P1848" s="186">
        <f t="shared" si="182"/>
        <v>130</v>
      </c>
      <c r="Q1848" s="186">
        <f>P1848-K1848</f>
        <v>0</v>
      </c>
      <c r="R1848" s="4">
        <v>234</v>
      </c>
      <c r="S1848" s="4" t="s">
        <v>70</v>
      </c>
      <c r="T1848" s="4" t="s">
        <v>70</v>
      </c>
      <c r="U1848" s="140">
        <v>45349</v>
      </c>
      <c r="V1848" s="4" t="s">
        <v>1887</v>
      </c>
      <c r="W1848" s="4" t="s">
        <v>1954</v>
      </c>
      <c r="X1848" s="146">
        <v>0</v>
      </c>
      <c r="Y1848" s="146">
        <v>0</v>
      </c>
      <c r="Z1848" s="146">
        <v>0</v>
      </c>
      <c r="AA1848" s="4"/>
      <c r="AB1848" s="141"/>
      <c r="AC1848" s="142"/>
      <c r="AD1848" s="4"/>
      <c r="AE1848" s="4"/>
      <c r="AF1848" s="144"/>
      <c r="AG1848" s="145"/>
      <c r="AH1848" s="143" t="s">
        <v>70</v>
      </c>
      <c r="AI1848" s="4"/>
      <c r="AJ1848" s="143" t="s">
        <v>9560</v>
      </c>
      <c r="AK1848" s="143" t="s">
        <v>9553</v>
      </c>
    </row>
    <row r="1849" spans="1:38">
      <c r="B1849" s="145" t="s">
        <v>5175</v>
      </c>
      <c r="C1849" s="4" t="s">
        <v>441</v>
      </c>
      <c r="D1849" s="4" t="s">
        <v>4879</v>
      </c>
      <c r="E1849" s="4"/>
      <c r="F1849" s="4" t="s">
        <v>1060</v>
      </c>
      <c r="G1849" s="4" t="s">
        <v>9276</v>
      </c>
      <c r="H1849" s="4" t="s">
        <v>1276</v>
      </c>
      <c r="I1849" s="4" t="s">
        <v>1277</v>
      </c>
      <c r="J1849" s="4"/>
      <c r="K1849" s="139">
        <v>590837</v>
      </c>
      <c r="L1849" s="139">
        <v>590837</v>
      </c>
      <c r="M1849" s="4">
        <v>0.2</v>
      </c>
      <c r="N1849" s="4" t="s">
        <v>4197</v>
      </c>
      <c r="O1849" s="4"/>
      <c r="P1849" s="186">
        <f t="shared" si="182"/>
        <v>590837</v>
      </c>
      <c r="Q1849" s="186">
        <f>K1849-P1849</f>
        <v>0</v>
      </c>
      <c r="R1849" s="4">
        <v>80</v>
      </c>
      <c r="S1849" s="4" t="s">
        <v>70</v>
      </c>
      <c r="T1849" s="4" t="s">
        <v>70</v>
      </c>
      <c r="U1849" s="140">
        <v>45352</v>
      </c>
      <c r="V1849" s="4" t="s">
        <v>1884</v>
      </c>
      <c r="W1849" s="4" t="s">
        <v>1954</v>
      </c>
      <c r="X1849" s="146">
        <v>0</v>
      </c>
      <c r="Y1849" s="146">
        <v>0</v>
      </c>
      <c r="Z1849" s="146">
        <v>0</v>
      </c>
      <c r="AA1849" s="4"/>
      <c r="AB1849" s="141"/>
      <c r="AC1849" s="142"/>
      <c r="AD1849" s="4"/>
      <c r="AE1849" s="4"/>
      <c r="AF1849" s="144"/>
      <c r="AG1849" s="145"/>
      <c r="AH1849" s="143" t="s">
        <v>70</v>
      </c>
      <c r="AI1849" s="4"/>
      <c r="AJ1849" s="143" t="s">
        <v>9560</v>
      </c>
      <c r="AK1849" s="143" t="s">
        <v>9553</v>
      </c>
    </row>
    <row r="1850" spans="1:38">
      <c r="A1850" t="s">
        <v>6590</v>
      </c>
      <c r="B1850" s="145" t="s">
        <v>5175</v>
      </c>
      <c r="C1850" s="4" t="s">
        <v>441</v>
      </c>
      <c r="D1850" s="4" t="s">
        <v>9277</v>
      </c>
      <c r="E1850" s="4"/>
      <c r="F1850" s="4" t="s">
        <v>1060</v>
      </c>
      <c r="G1850" s="4" t="s">
        <v>9278</v>
      </c>
      <c r="H1850" s="4" t="s">
        <v>1335</v>
      </c>
      <c r="I1850" s="4" t="s">
        <v>1336</v>
      </c>
      <c r="J1850" s="4"/>
      <c r="K1850" s="139">
        <v>5301348</v>
      </c>
      <c r="L1850" s="139">
        <v>5301348</v>
      </c>
      <c r="M1850" s="4">
        <v>0.5</v>
      </c>
      <c r="N1850" s="4" t="s">
        <v>1914</v>
      </c>
      <c r="O1850" s="4"/>
      <c r="P1850" s="186">
        <f t="shared" si="182"/>
        <v>5301348</v>
      </c>
      <c r="Q1850" s="186">
        <f>P1850-K1850</f>
        <v>0</v>
      </c>
      <c r="R1850" s="4" t="s">
        <v>2503</v>
      </c>
      <c r="S1850" s="4" t="s">
        <v>70</v>
      </c>
      <c r="T1850" s="4"/>
      <c r="U1850" s="140">
        <v>45353</v>
      </c>
      <c r="V1850" s="4" t="s">
        <v>1884</v>
      </c>
      <c r="W1850" s="4" t="s">
        <v>1954</v>
      </c>
      <c r="X1850" s="146">
        <v>0</v>
      </c>
      <c r="Y1850" s="146">
        <v>0</v>
      </c>
      <c r="Z1850" s="146">
        <v>0</v>
      </c>
      <c r="AA1850" s="4"/>
      <c r="AB1850" s="141"/>
      <c r="AC1850" s="142"/>
      <c r="AD1850" s="4"/>
      <c r="AE1850" s="4"/>
      <c r="AF1850" s="144"/>
      <c r="AG1850" s="145"/>
      <c r="AH1850" s="143" t="s">
        <v>70</v>
      </c>
      <c r="AI1850" s="4"/>
      <c r="AJ1850" s="143" t="s">
        <v>9560</v>
      </c>
      <c r="AK1850" s="143" t="s">
        <v>9553</v>
      </c>
    </row>
    <row r="1851" spans="1:38">
      <c r="B1851" s="145" t="s">
        <v>5175</v>
      </c>
      <c r="C1851" s="4" t="s">
        <v>441</v>
      </c>
      <c r="D1851" s="4" t="s">
        <v>4879</v>
      </c>
      <c r="E1851" s="4"/>
      <c r="F1851" s="4" t="s">
        <v>1060</v>
      </c>
      <c r="G1851" s="4" t="s">
        <v>9279</v>
      </c>
      <c r="H1851" s="4" t="s">
        <v>1333</v>
      </c>
      <c r="I1851" s="4" t="s">
        <v>1334</v>
      </c>
      <c r="J1851" s="4"/>
      <c r="K1851" s="139">
        <v>181531</v>
      </c>
      <c r="L1851" s="139">
        <v>181531</v>
      </c>
      <c r="M1851" s="4">
        <v>0.2</v>
      </c>
      <c r="N1851" s="4" t="s">
        <v>3375</v>
      </c>
      <c r="O1851" s="4"/>
      <c r="P1851" s="186">
        <f t="shared" si="182"/>
        <v>181531</v>
      </c>
      <c r="Q1851" s="186">
        <f>P1851-K1851</f>
        <v>0</v>
      </c>
      <c r="R1851" s="4">
        <v>236</v>
      </c>
      <c r="S1851" s="4" t="s">
        <v>70</v>
      </c>
      <c r="T1851" s="4" t="s">
        <v>70</v>
      </c>
      <c r="U1851" s="140">
        <v>45352</v>
      </c>
      <c r="V1851" s="4" t="s">
        <v>1884</v>
      </c>
      <c r="W1851" s="4" t="s">
        <v>1954</v>
      </c>
      <c r="X1851" s="146">
        <v>0</v>
      </c>
      <c r="Y1851" s="146">
        <v>0</v>
      </c>
      <c r="Z1851" s="146">
        <v>0</v>
      </c>
      <c r="AA1851" s="4"/>
      <c r="AB1851" s="141"/>
      <c r="AC1851" s="142"/>
      <c r="AD1851" s="4"/>
      <c r="AE1851" s="4"/>
      <c r="AF1851" s="144"/>
      <c r="AG1851" s="145"/>
      <c r="AH1851" s="143" t="s">
        <v>70</v>
      </c>
      <c r="AI1851" s="4"/>
      <c r="AJ1851" s="143" t="s">
        <v>9560</v>
      </c>
      <c r="AK1851" s="143" t="s">
        <v>9553</v>
      </c>
    </row>
    <row r="1852" spans="1:38">
      <c r="B1852" s="145" t="s">
        <v>5175</v>
      </c>
      <c r="C1852" s="4" t="s">
        <v>441</v>
      </c>
      <c r="D1852" s="4" t="s">
        <v>2135</v>
      </c>
      <c r="E1852" s="4"/>
      <c r="F1852" s="4" t="s">
        <v>1060</v>
      </c>
      <c r="G1852" s="4" t="s">
        <v>9280</v>
      </c>
      <c r="H1852" s="4" t="s">
        <v>1230</v>
      </c>
      <c r="I1852" s="4" t="s">
        <v>1231</v>
      </c>
      <c r="J1852" s="4"/>
      <c r="K1852" s="139">
        <v>56023</v>
      </c>
      <c r="L1852" s="139">
        <v>56023</v>
      </c>
      <c r="M1852" s="4">
        <v>0.2</v>
      </c>
      <c r="N1852" s="4" t="s">
        <v>2876</v>
      </c>
      <c r="O1852" s="4"/>
      <c r="P1852" s="186">
        <f t="shared" si="182"/>
        <v>56023</v>
      </c>
      <c r="Q1852" s="186">
        <f>P1852-K1852</f>
        <v>0</v>
      </c>
      <c r="R1852" s="4">
        <v>214</v>
      </c>
      <c r="S1852" s="174" t="s">
        <v>70</v>
      </c>
      <c r="T1852" s="4" t="s">
        <v>70</v>
      </c>
      <c r="U1852" s="140">
        <v>45348</v>
      </c>
      <c r="V1852" s="4" t="s">
        <v>1887</v>
      </c>
      <c r="W1852" s="4" t="s">
        <v>1954</v>
      </c>
      <c r="X1852" s="146" t="s">
        <v>70</v>
      </c>
      <c r="Y1852" s="140">
        <v>45363</v>
      </c>
      <c r="Z1852" s="4" t="s">
        <v>1885</v>
      </c>
      <c r="AA1852" s="4" t="s">
        <v>1886</v>
      </c>
      <c r="AB1852" s="141">
        <f t="shared" si="183"/>
        <v>56023</v>
      </c>
      <c r="AC1852" s="142">
        <f t="shared" si="184"/>
        <v>0</v>
      </c>
      <c r="AD1852" s="4"/>
      <c r="AE1852" s="4" t="s">
        <v>2037</v>
      </c>
      <c r="AF1852" s="252" t="s">
        <v>8396</v>
      </c>
      <c r="AG1852" s="145"/>
      <c r="AH1852" s="4"/>
      <c r="AI1852" s="145"/>
      <c r="AJ1852" s="4"/>
      <c r="AK1852" s="4"/>
    </row>
    <row r="1853" spans="1:38">
      <c r="B1853" s="145" t="s">
        <v>5175</v>
      </c>
      <c r="C1853" s="4" t="s">
        <v>441</v>
      </c>
      <c r="D1853" s="4" t="s">
        <v>4879</v>
      </c>
      <c r="E1853" s="4"/>
      <c r="F1853" s="4" t="s">
        <v>1060</v>
      </c>
      <c r="G1853" s="4" t="s">
        <v>9281</v>
      </c>
      <c r="H1853" s="4" t="s">
        <v>1345</v>
      </c>
      <c r="I1853" s="4" t="s">
        <v>1346</v>
      </c>
      <c r="J1853" s="4"/>
      <c r="K1853" s="139">
        <v>1400825</v>
      </c>
      <c r="L1853" s="139">
        <v>1400825</v>
      </c>
      <c r="M1853" s="4">
        <v>0.2</v>
      </c>
      <c r="N1853" s="4" t="s">
        <v>3189</v>
      </c>
      <c r="O1853" s="4"/>
      <c r="P1853" s="186">
        <f t="shared" si="182"/>
        <v>1400825</v>
      </c>
      <c r="Q1853" s="4"/>
      <c r="R1853" s="4">
        <v>219</v>
      </c>
      <c r="S1853" s="174" t="s">
        <v>70</v>
      </c>
      <c r="T1853" s="4" t="s">
        <v>70</v>
      </c>
      <c r="U1853" s="140">
        <v>45348</v>
      </c>
      <c r="V1853" s="4" t="s">
        <v>1887</v>
      </c>
      <c r="W1853" s="4" t="s">
        <v>1954</v>
      </c>
      <c r="X1853" s="146">
        <v>0</v>
      </c>
      <c r="Y1853" s="146">
        <v>0</v>
      </c>
      <c r="Z1853" s="146">
        <v>0</v>
      </c>
      <c r="AA1853" s="4"/>
      <c r="AB1853" s="141"/>
      <c r="AC1853" s="142"/>
      <c r="AD1853" s="4"/>
      <c r="AE1853" s="4"/>
      <c r="AF1853" s="144"/>
      <c r="AG1853" s="145"/>
      <c r="AH1853" s="143" t="s">
        <v>70</v>
      </c>
      <c r="AI1853" s="4"/>
      <c r="AJ1853" s="143" t="s">
        <v>9560</v>
      </c>
      <c r="AK1853" s="143" t="s">
        <v>9553</v>
      </c>
    </row>
    <row r="1854" spans="1:38">
      <c r="A1854" t="s">
        <v>6494</v>
      </c>
      <c r="B1854" s="145" t="s">
        <v>5175</v>
      </c>
      <c r="C1854" s="4" t="s">
        <v>441</v>
      </c>
      <c r="D1854" s="4" t="s">
        <v>3226</v>
      </c>
      <c r="E1854" s="4"/>
      <c r="F1854" s="4" t="s">
        <v>1060</v>
      </c>
      <c r="G1854" s="4" t="s">
        <v>9282</v>
      </c>
      <c r="H1854" s="4" t="s">
        <v>1162</v>
      </c>
      <c r="I1854" s="4" t="s">
        <v>1163</v>
      </c>
      <c r="J1854" s="4"/>
      <c r="K1854" s="139">
        <v>8669118</v>
      </c>
      <c r="L1854" s="139">
        <v>8669118</v>
      </c>
      <c r="M1854" s="4">
        <v>0.2</v>
      </c>
      <c r="N1854" s="4" t="s">
        <v>2636</v>
      </c>
      <c r="O1854" s="4"/>
      <c r="P1854" s="186">
        <f t="shared" si="182"/>
        <v>8669118</v>
      </c>
      <c r="Q1854" s="186">
        <f t="shared" ref="Q1854:Q1855" si="189">L1854-P1854</f>
        <v>0</v>
      </c>
      <c r="R1854" s="4">
        <v>245</v>
      </c>
      <c r="S1854" s="4" t="s">
        <v>70</v>
      </c>
      <c r="T1854" s="4" t="s">
        <v>70</v>
      </c>
      <c r="U1854" s="140">
        <v>45353</v>
      </c>
      <c r="V1854" s="4" t="s">
        <v>1884</v>
      </c>
      <c r="W1854" s="4" t="s">
        <v>1954</v>
      </c>
      <c r="X1854" s="146" t="s">
        <v>70</v>
      </c>
      <c r="Y1854" s="140">
        <v>45371</v>
      </c>
      <c r="Z1854" s="4" t="s">
        <v>1885</v>
      </c>
      <c r="AA1854" s="4" t="s">
        <v>1886</v>
      </c>
      <c r="AB1854" s="141">
        <f t="shared" si="183"/>
        <v>8669118</v>
      </c>
      <c r="AC1854" s="142">
        <f t="shared" si="184"/>
        <v>0</v>
      </c>
      <c r="AD1854" s="4"/>
      <c r="AE1854" s="4" t="s">
        <v>2037</v>
      </c>
      <c r="AF1854" s="144" t="s">
        <v>6517</v>
      </c>
      <c r="AG1854" s="145"/>
      <c r="AH1854" s="4"/>
      <c r="AI1854" s="145"/>
      <c r="AJ1854" s="4"/>
      <c r="AK1854" s="4"/>
      <c r="AL1854" t="s">
        <v>2116</v>
      </c>
    </row>
    <row r="1855" spans="1:38">
      <c r="A1855" t="s">
        <v>6494</v>
      </c>
      <c r="B1855" s="145" t="s">
        <v>5175</v>
      </c>
      <c r="C1855" s="4" t="s">
        <v>441</v>
      </c>
      <c r="D1855" s="4" t="s">
        <v>3226</v>
      </c>
      <c r="E1855" s="4"/>
      <c r="F1855" s="4" t="s">
        <v>1060</v>
      </c>
      <c r="G1855" s="4" t="s">
        <v>9283</v>
      </c>
      <c r="H1855" s="4" t="s">
        <v>1162</v>
      </c>
      <c r="I1855" s="4" t="s">
        <v>1163</v>
      </c>
      <c r="J1855" s="4"/>
      <c r="K1855" s="139">
        <v>0</v>
      </c>
      <c r="L1855" s="139">
        <v>0</v>
      </c>
      <c r="M1855" s="4">
        <v>0.2</v>
      </c>
      <c r="N1855" s="4" t="s">
        <v>2636</v>
      </c>
      <c r="O1855" s="4"/>
      <c r="P1855" s="186">
        <f t="shared" si="182"/>
        <v>0</v>
      </c>
      <c r="Q1855" s="186">
        <f t="shared" si="189"/>
        <v>0</v>
      </c>
      <c r="R1855" s="4">
        <v>245</v>
      </c>
      <c r="S1855" s="4" t="s">
        <v>70</v>
      </c>
      <c r="T1855" s="4" t="s">
        <v>70</v>
      </c>
      <c r="U1855" s="140">
        <v>45353</v>
      </c>
      <c r="V1855" s="4" t="s">
        <v>1884</v>
      </c>
      <c r="W1855" s="4" t="s">
        <v>1954</v>
      </c>
      <c r="X1855" s="146" t="s">
        <v>70</v>
      </c>
      <c r="Y1855" s="140">
        <v>45371</v>
      </c>
      <c r="Z1855" s="4" t="s">
        <v>1885</v>
      </c>
      <c r="AA1855" s="4" t="s">
        <v>1886</v>
      </c>
      <c r="AB1855" s="141">
        <f t="shared" si="183"/>
        <v>0</v>
      </c>
      <c r="AC1855" s="142">
        <f t="shared" si="184"/>
        <v>0</v>
      </c>
      <c r="AD1855" s="4"/>
      <c r="AE1855" s="4" t="s">
        <v>2037</v>
      </c>
      <c r="AF1855" s="144" t="s">
        <v>6517</v>
      </c>
      <c r="AG1855" s="145"/>
      <c r="AH1855" s="4"/>
      <c r="AI1855" s="145"/>
      <c r="AJ1855" s="4"/>
      <c r="AK1855" s="4"/>
      <c r="AL1855" t="s">
        <v>2116</v>
      </c>
    </row>
    <row r="1856" spans="1:38">
      <c r="B1856" s="145" t="s">
        <v>5175</v>
      </c>
      <c r="C1856" s="4" t="s">
        <v>441</v>
      </c>
      <c r="D1856" s="4" t="s">
        <v>2135</v>
      </c>
      <c r="E1856" s="4"/>
      <c r="F1856" s="4" t="s">
        <v>1060</v>
      </c>
      <c r="G1856" s="4" t="s">
        <v>9284</v>
      </c>
      <c r="H1856" s="4" t="s">
        <v>1223</v>
      </c>
      <c r="I1856" s="4" t="s">
        <v>1224</v>
      </c>
      <c r="J1856" s="4"/>
      <c r="K1856" s="139">
        <v>3712478</v>
      </c>
      <c r="L1856" s="139">
        <v>3712478</v>
      </c>
      <c r="M1856" s="4">
        <v>0.2</v>
      </c>
      <c r="N1856" s="4" t="s">
        <v>7276</v>
      </c>
      <c r="O1856" s="4"/>
      <c r="P1856" s="186">
        <f t="shared" si="182"/>
        <v>3712478</v>
      </c>
      <c r="Q1856" s="186">
        <f>P1856-K1856</f>
        <v>0</v>
      </c>
      <c r="R1856" s="4">
        <v>196</v>
      </c>
      <c r="S1856" s="174" t="s">
        <v>70</v>
      </c>
      <c r="T1856" s="4" t="s">
        <v>70</v>
      </c>
      <c r="U1856" s="140">
        <v>45348</v>
      </c>
      <c r="V1856" s="4" t="s">
        <v>1887</v>
      </c>
      <c r="W1856" s="4" t="s">
        <v>1954</v>
      </c>
      <c r="X1856" s="146" t="s">
        <v>70</v>
      </c>
      <c r="Y1856" s="140">
        <v>45363</v>
      </c>
      <c r="Z1856" s="4" t="s">
        <v>1885</v>
      </c>
      <c r="AA1856" s="4" t="s">
        <v>1886</v>
      </c>
      <c r="AB1856" s="141">
        <f t="shared" si="183"/>
        <v>3712478</v>
      </c>
      <c r="AC1856" s="142">
        <f t="shared" si="184"/>
        <v>0</v>
      </c>
      <c r="AD1856" s="4"/>
      <c r="AE1856" s="4" t="s">
        <v>2037</v>
      </c>
      <c r="AF1856" s="252" t="s">
        <v>7006</v>
      </c>
      <c r="AG1856" s="145"/>
      <c r="AH1856" s="4"/>
      <c r="AI1856" s="145"/>
      <c r="AJ1856" s="4"/>
      <c r="AK1856" s="4"/>
    </row>
    <row r="1857" spans="2:38">
      <c r="B1857" s="145" t="s">
        <v>5175</v>
      </c>
      <c r="C1857" s="4" t="s">
        <v>441</v>
      </c>
      <c r="D1857" s="4" t="s">
        <v>3596</v>
      </c>
      <c r="E1857" s="4"/>
      <c r="F1857" s="4" t="s">
        <v>1060</v>
      </c>
      <c r="G1857" s="4" t="s">
        <v>9285</v>
      </c>
      <c r="H1857" s="4" t="s">
        <v>1280</v>
      </c>
      <c r="I1857" s="4" t="s">
        <v>1281</v>
      </c>
      <c r="J1857" s="4"/>
      <c r="K1857" s="139">
        <v>221322313</v>
      </c>
      <c r="L1857" s="139">
        <v>221322313</v>
      </c>
      <c r="M1857" s="4">
        <v>0.2</v>
      </c>
      <c r="N1857" s="4" t="s">
        <v>2855</v>
      </c>
      <c r="O1857" s="4"/>
      <c r="P1857" s="186">
        <f t="shared" si="182"/>
        <v>221322313</v>
      </c>
      <c r="Q1857" s="186">
        <f>L1857-P1857</f>
        <v>0</v>
      </c>
      <c r="R1857" s="4">
        <v>15</v>
      </c>
      <c r="S1857" s="4" t="s">
        <v>70</v>
      </c>
      <c r="T1857" s="4" t="s">
        <v>70</v>
      </c>
      <c r="U1857" s="140">
        <v>45321</v>
      </c>
      <c r="V1857" s="4" t="s">
        <v>1884</v>
      </c>
      <c r="W1857" s="4" t="s">
        <v>1954</v>
      </c>
      <c r="X1857" s="146">
        <v>0</v>
      </c>
      <c r="Y1857" s="146">
        <v>0</v>
      </c>
      <c r="Z1857" s="146">
        <v>0</v>
      </c>
      <c r="AA1857" s="4"/>
      <c r="AB1857" s="141"/>
      <c r="AC1857" s="142"/>
      <c r="AD1857" s="4"/>
      <c r="AE1857" s="4"/>
      <c r="AF1857" s="144"/>
      <c r="AG1857" s="145"/>
      <c r="AH1857" s="143" t="s">
        <v>70</v>
      </c>
      <c r="AI1857" s="4"/>
      <c r="AJ1857" s="143" t="s">
        <v>9560</v>
      </c>
      <c r="AK1857" s="143" t="s">
        <v>9553</v>
      </c>
    </row>
    <row r="1858" spans="2:38">
      <c r="B1858" s="175" t="s">
        <v>5175</v>
      </c>
      <c r="C1858" s="174" t="s">
        <v>441</v>
      </c>
      <c r="D1858" s="4" t="s">
        <v>1831</v>
      </c>
      <c r="E1858" s="4"/>
      <c r="F1858" s="4" t="s">
        <v>1060</v>
      </c>
      <c r="G1858" s="4" t="s">
        <v>9286</v>
      </c>
      <c r="H1858" s="4" t="s">
        <v>1437</v>
      </c>
      <c r="I1858" s="4" t="s">
        <v>1438</v>
      </c>
      <c r="J1858" s="4"/>
      <c r="K1858" s="139">
        <v>2753812898</v>
      </c>
      <c r="L1858" s="139">
        <v>2753812898</v>
      </c>
      <c r="M1858" s="4">
        <v>0.2</v>
      </c>
      <c r="N1858" s="4" t="s">
        <v>9287</v>
      </c>
      <c r="O1858" s="4"/>
      <c r="P1858" s="186">
        <f t="shared" si="182"/>
        <v>2753812898</v>
      </c>
      <c r="Q1858" s="186">
        <f t="shared" ref="Q1858:Q1863" si="190">K1858-P1858</f>
        <v>0</v>
      </c>
      <c r="R1858" s="4">
        <v>67</v>
      </c>
      <c r="S1858" s="4" t="s">
        <v>70</v>
      </c>
      <c r="T1858" s="4" t="s">
        <v>70</v>
      </c>
      <c r="U1858" s="140">
        <v>45341</v>
      </c>
      <c r="V1858" s="4" t="s">
        <v>1884</v>
      </c>
      <c r="W1858" s="4" t="s">
        <v>1954</v>
      </c>
      <c r="X1858" s="146" t="s">
        <v>70</v>
      </c>
      <c r="Y1858" s="140">
        <v>45349</v>
      </c>
      <c r="Z1858" s="4" t="s">
        <v>1888</v>
      </c>
      <c r="AA1858" s="4" t="s">
        <v>1886</v>
      </c>
      <c r="AB1858" s="141">
        <f t="shared" si="183"/>
        <v>2753812898</v>
      </c>
      <c r="AC1858" s="142">
        <f t="shared" si="184"/>
        <v>0</v>
      </c>
      <c r="AD1858" s="4"/>
      <c r="AE1858" s="4" t="s">
        <v>2037</v>
      </c>
      <c r="AF1858" s="252" t="s">
        <v>7801</v>
      </c>
      <c r="AG1858" s="145"/>
      <c r="AH1858" s="4"/>
      <c r="AI1858" s="145"/>
      <c r="AJ1858" s="4"/>
      <c r="AK1858" s="4"/>
      <c r="AL1858" s="1">
        <v>45353</v>
      </c>
    </row>
    <row r="1859" spans="2:38">
      <c r="B1859" s="145" t="s">
        <v>5175</v>
      </c>
      <c r="C1859" s="4" t="s">
        <v>441</v>
      </c>
      <c r="D1859" s="4" t="s">
        <v>4483</v>
      </c>
      <c r="E1859" s="4"/>
      <c r="F1859" s="4" t="s">
        <v>1060</v>
      </c>
      <c r="G1859" s="4" t="s">
        <v>9288</v>
      </c>
      <c r="H1859" s="4" t="s">
        <v>1499</v>
      </c>
      <c r="I1859" s="4" t="s">
        <v>1500</v>
      </c>
      <c r="J1859" s="4"/>
      <c r="K1859" s="139">
        <v>6749342</v>
      </c>
      <c r="L1859" s="139">
        <v>6749342</v>
      </c>
      <c r="M1859" s="4">
        <v>0.2</v>
      </c>
      <c r="N1859" s="4" t="s">
        <v>3006</v>
      </c>
      <c r="O1859" s="4"/>
      <c r="P1859" s="186">
        <f t="shared" si="182"/>
        <v>6749342</v>
      </c>
      <c r="Q1859" s="186">
        <f t="shared" si="190"/>
        <v>0</v>
      </c>
      <c r="R1859" s="4">
        <v>103</v>
      </c>
      <c r="S1859" s="4" t="s">
        <v>70</v>
      </c>
      <c r="T1859" s="4" t="s">
        <v>70</v>
      </c>
      <c r="U1859" s="140">
        <v>45348</v>
      </c>
      <c r="V1859" s="4" t="s">
        <v>1887</v>
      </c>
      <c r="W1859" s="4" t="s">
        <v>1954</v>
      </c>
      <c r="X1859" s="146" t="s">
        <v>70</v>
      </c>
      <c r="Y1859" s="265">
        <v>45378</v>
      </c>
      <c r="Z1859" s="146" t="s">
        <v>1885</v>
      </c>
      <c r="AA1859" s="4" t="s">
        <v>1886</v>
      </c>
      <c r="AB1859" s="141">
        <f t="shared" si="183"/>
        <v>6749342</v>
      </c>
      <c r="AC1859" s="142">
        <f t="shared" si="184"/>
        <v>0</v>
      </c>
      <c r="AD1859" s="4"/>
      <c r="AE1859" s="4" t="s">
        <v>2037</v>
      </c>
      <c r="AF1859" s="144" t="s">
        <v>9440</v>
      </c>
      <c r="AG1859" s="145"/>
      <c r="AH1859" s="4"/>
      <c r="AI1859" s="145"/>
      <c r="AJ1859" s="4"/>
      <c r="AK1859" s="4"/>
    </row>
    <row r="1860" spans="2:38">
      <c r="B1860" s="175" t="s">
        <v>5175</v>
      </c>
      <c r="C1860" s="174" t="s">
        <v>441</v>
      </c>
      <c r="D1860" s="4" t="s">
        <v>1831</v>
      </c>
      <c r="E1860" s="4"/>
      <c r="F1860" s="4" t="s">
        <v>1060</v>
      </c>
      <c r="G1860" s="4" t="s">
        <v>9289</v>
      </c>
      <c r="H1860" s="4" t="s">
        <v>1415</v>
      </c>
      <c r="I1860" s="4" t="s">
        <v>1416</v>
      </c>
      <c r="J1860" s="4"/>
      <c r="K1860" s="139">
        <v>2256935249</v>
      </c>
      <c r="L1860" s="139">
        <v>2256935249</v>
      </c>
      <c r="M1860" s="4">
        <v>0.2</v>
      </c>
      <c r="N1860" s="4" t="s">
        <v>8673</v>
      </c>
      <c r="O1860" s="4"/>
      <c r="P1860" s="186">
        <f t="shared" ref="P1860:P1923" si="191">L1860</f>
        <v>2256935249</v>
      </c>
      <c r="Q1860" s="186">
        <f t="shared" si="190"/>
        <v>0</v>
      </c>
      <c r="R1860" s="4">
        <v>66</v>
      </c>
      <c r="S1860" s="4" t="s">
        <v>70</v>
      </c>
      <c r="T1860" s="4" t="s">
        <v>70</v>
      </c>
      <c r="U1860" s="140">
        <v>45341</v>
      </c>
      <c r="V1860" s="4" t="s">
        <v>1884</v>
      </c>
      <c r="W1860" s="4" t="s">
        <v>1954</v>
      </c>
      <c r="X1860" s="146" t="s">
        <v>70</v>
      </c>
      <c r="Y1860" s="140">
        <v>45355</v>
      </c>
      <c r="Z1860" s="146" t="s">
        <v>1888</v>
      </c>
      <c r="AA1860" s="4" t="s">
        <v>1886</v>
      </c>
      <c r="AB1860" s="141">
        <f t="shared" ref="AB1860:AB1923" si="192">L1860</f>
        <v>2256935249</v>
      </c>
      <c r="AC1860" s="142">
        <f t="shared" ref="AC1860:AC1923" si="193">P1860-AB1860</f>
        <v>0</v>
      </c>
      <c r="AD1860" s="4"/>
      <c r="AE1860" s="4" t="s">
        <v>2037</v>
      </c>
      <c r="AF1860" s="252" t="s">
        <v>7387</v>
      </c>
      <c r="AG1860" s="145"/>
      <c r="AH1860" s="4"/>
      <c r="AI1860" s="145"/>
      <c r="AJ1860" s="4"/>
      <c r="AK1860" s="4"/>
    </row>
    <row r="1861" spans="2:38">
      <c r="B1861" s="175" t="s">
        <v>5175</v>
      </c>
      <c r="C1861" s="174" t="s">
        <v>441</v>
      </c>
      <c r="D1861" s="4" t="s">
        <v>1831</v>
      </c>
      <c r="E1861" s="4"/>
      <c r="F1861" s="4" t="s">
        <v>1060</v>
      </c>
      <c r="G1861" s="4" t="s">
        <v>9290</v>
      </c>
      <c r="H1861" s="4" t="s">
        <v>1379</v>
      </c>
      <c r="I1861" s="4" t="s">
        <v>1380</v>
      </c>
      <c r="J1861" s="4"/>
      <c r="K1861" s="139">
        <v>69979681</v>
      </c>
      <c r="L1861" s="139">
        <v>69979681</v>
      </c>
      <c r="M1861" s="4">
        <v>0.2</v>
      </c>
      <c r="N1861" s="4" t="s">
        <v>9291</v>
      </c>
      <c r="O1861" s="4"/>
      <c r="P1861" s="186">
        <f t="shared" si="191"/>
        <v>69979681</v>
      </c>
      <c r="Q1861" s="186">
        <f t="shared" si="190"/>
        <v>0</v>
      </c>
      <c r="R1861" s="4">
        <v>51</v>
      </c>
      <c r="S1861" s="4" t="s">
        <v>70</v>
      </c>
      <c r="T1861" s="4" t="s">
        <v>70</v>
      </c>
      <c r="U1861" s="140">
        <v>45341</v>
      </c>
      <c r="V1861" s="4" t="s">
        <v>1884</v>
      </c>
      <c r="W1861" s="4" t="s">
        <v>1954</v>
      </c>
      <c r="X1861" s="146" t="s">
        <v>70</v>
      </c>
      <c r="Y1861" s="140">
        <v>45357</v>
      </c>
      <c r="Z1861" s="4" t="s">
        <v>1888</v>
      </c>
      <c r="AA1861" s="4" t="s">
        <v>1886</v>
      </c>
      <c r="AB1861" s="141">
        <f t="shared" si="192"/>
        <v>69979681</v>
      </c>
      <c r="AC1861" s="142">
        <f t="shared" si="193"/>
        <v>0</v>
      </c>
      <c r="AD1861" s="4"/>
      <c r="AE1861" s="4" t="s">
        <v>2037</v>
      </c>
      <c r="AF1861" s="252" t="s">
        <v>7512</v>
      </c>
      <c r="AG1861" s="145"/>
      <c r="AH1861" s="4"/>
      <c r="AI1861" s="145"/>
      <c r="AJ1861" s="4"/>
      <c r="AK1861" s="4"/>
    </row>
    <row r="1862" spans="2:38">
      <c r="B1862" s="175" t="s">
        <v>5175</v>
      </c>
      <c r="C1862" s="174" t="s">
        <v>441</v>
      </c>
      <c r="D1862" s="4" t="s">
        <v>5706</v>
      </c>
      <c r="E1862" s="4"/>
      <c r="F1862" s="4" t="s">
        <v>1060</v>
      </c>
      <c r="G1862" s="4" t="s">
        <v>9292</v>
      </c>
      <c r="H1862" s="4" t="s">
        <v>1487</v>
      </c>
      <c r="I1862" s="4" t="s">
        <v>1488</v>
      </c>
      <c r="J1862" s="4"/>
      <c r="K1862" s="139">
        <v>178</v>
      </c>
      <c r="L1862" s="139">
        <v>178</v>
      </c>
      <c r="M1862" s="4">
        <v>0.2</v>
      </c>
      <c r="N1862" s="4" t="s">
        <v>9293</v>
      </c>
      <c r="O1862" s="4"/>
      <c r="P1862" s="186">
        <f t="shared" si="191"/>
        <v>178</v>
      </c>
      <c r="Q1862" s="186">
        <f t="shared" si="190"/>
        <v>0</v>
      </c>
      <c r="R1862" s="4">
        <v>151</v>
      </c>
      <c r="S1862" s="4" t="s">
        <v>70</v>
      </c>
      <c r="T1862" s="4" t="s">
        <v>70</v>
      </c>
      <c r="U1862" s="140">
        <v>45341</v>
      </c>
      <c r="V1862" s="4" t="s">
        <v>1884</v>
      </c>
      <c r="W1862" s="4" t="s">
        <v>1954</v>
      </c>
      <c r="X1862" s="146" t="s">
        <v>70</v>
      </c>
      <c r="Y1862" s="140">
        <v>45355</v>
      </c>
      <c r="Z1862" s="4" t="s">
        <v>1888</v>
      </c>
      <c r="AA1862" s="4" t="s">
        <v>1886</v>
      </c>
      <c r="AB1862" s="141">
        <f t="shared" si="192"/>
        <v>178</v>
      </c>
      <c r="AC1862" s="142">
        <f t="shared" si="193"/>
        <v>0</v>
      </c>
      <c r="AD1862" s="4"/>
      <c r="AE1862" s="4" t="s">
        <v>2037</v>
      </c>
      <c r="AF1862" s="252" t="s">
        <v>6692</v>
      </c>
      <c r="AG1862" s="145"/>
      <c r="AH1862" s="4"/>
      <c r="AI1862" s="145"/>
      <c r="AJ1862" s="4"/>
      <c r="AK1862" s="4"/>
    </row>
    <row r="1863" spans="2:38">
      <c r="B1863" s="145" t="s">
        <v>5175</v>
      </c>
      <c r="C1863" s="4" t="s">
        <v>441</v>
      </c>
      <c r="D1863" s="4" t="s">
        <v>2498</v>
      </c>
      <c r="E1863" s="4"/>
      <c r="F1863" s="4" t="s">
        <v>1060</v>
      </c>
      <c r="G1863" s="4" t="s">
        <v>9294</v>
      </c>
      <c r="H1863" s="4" t="s">
        <v>1431</v>
      </c>
      <c r="I1863" s="4" t="s">
        <v>1432</v>
      </c>
      <c r="J1863" s="4"/>
      <c r="K1863" s="139">
        <v>9853665</v>
      </c>
      <c r="L1863" s="139">
        <v>9853665</v>
      </c>
      <c r="M1863" s="4">
        <v>0.2</v>
      </c>
      <c r="N1863" s="4" t="s">
        <v>9295</v>
      </c>
      <c r="O1863" s="4"/>
      <c r="P1863" s="186">
        <f t="shared" si="191"/>
        <v>9853665</v>
      </c>
      <c r="Q1863" s="186">
        <f t="shared" si="190"/>
        <v>0</v>
      </c>
      <c r="R1863" s="4">
        <v>145</v>
      </c>
      <c r="S1863" s="4" t="s">
        <v>70</v>
      </c>
      <c r="T1863" s="4" t="s">
        <v>70</v>
      </c>
      <c r="U1863" s="140">
        <v>45352</v>
      </c>
      <c r="V1863" s="4" t="s">
        <v>1884</v>
      </c>
      <c r="W1863" s="4" t="s">
        <v>1954</v>
      </c>
      <c r="X1863" s="146">
        <v>0</v>
      </c>
      <c r="Y1863" s="146">
        <v>0</v>
      </c>
      <c r="Z1863" s="146">
        <v>0</v>
      </c>
      <c r="AA1863" s="4"/>
      <c r="AB1863" s="141"/>
      <c r="AC1863" s="142"/>
      <c r="AD1863" s="4"/>
      <c r="AE1863" s="4"/>
      <c r="AF1863" s="144"/>
      <c r="AG1863" s="145"/>
      <c r="AH1863" s="143" t="s">
        <v>70</v>
      </c>
      <c r="AI1863" s="4"/>
      <c r="AJ1863" s="143" t="s">
        <v>9560</v>
      </c>
      <c r="AK1863" s="143" t="s">
        <v>9553</v>
      </c>
    </row>
    <row r="1864" spans="2:38">
      <c r="B1864" s="145" t="s">
        <v>5418</v>
      </c>
      <c r="C1864" s="4" t="s">
        <v>441</v>
      </c>
      <c r="D1864" s="4" t="s">
        <v>2135</v>
      </c>
      <c r="E1864" s="4"/>
      <c r="F1864" s="4" t="s">
        <v>1060</v>
      </c>
      <c r="G1864" s="4" t="s">
        <v>9296</v>
      </c>
      <c r="H1864" s="4" t="s">
        <v>1720</v>
      </c>
      <c r="I1864" s="4" t="s">
        <v>1721</v>
      </c>
      <c r="J1864" s="4"/>
      <c r="K1864" s="139">
        <v>5279915</v>
      </c>
      <c r="L1864" s="139">
        <v>5279915</v>
      </c>
      <c r="M1864" s="4">
        <v>0.2</v>
      </c>
      <c r="N1864" s="4" t="s">
        <v>9297</v>
      </c>
      <c r="O1864" s="4"/>
      <c r="P1864" s="186">
        <f t="shared" si="191"/>
        <v>5279915</v>
      </c>
      <c r="Q1864" s="186">
        <f>L1864-P1864</f>
        <v>0</v>
      </c>
      <c r="R1864" s="4">
        <v>30</v>
      </c>
      <c r="S1864" s="4" t="s">
        <v>70</v>
      </c>
      <c r="T1864" s="4" t="s">
        <v>70</v>
      </c>
      <c r="U1864" s="140">
        <v>45348</v>
      </c>
      <c r="V1864" s="4" t="s">
        <v>1887</v>
      </c>
      <c r="W1864" s="4" t="s">
        <v>1954</v>
      </c>
      <c r="X1864" s="146">
        <v>0</v>
      </c>
      <c r="Y1864" s="146">
        <v>0</v>
      </c>
      <c r="Z1864" s="146">
        <v>0</v>
      </c>
      <c r="AA1864" s="4"/>
      <c r="AB1864" s="141"/>
      <c r="AC1864" s="142"/>
      <c r="AD1864" s="4"/>
      <c r="AE1864" s="4"/>
      <c r="AF1864" s="144"/>
      <c r="AG1864" s="145"/>
      <c r="AH1864" s="143" t="s">
        <v>70</v>
      </c>
      <c r="AI1864" s="4"/>
      <c r="AJ1864" s="143" t="s">
        <v>9560</v>
      </c>
      <c r="AK1864" s="143" t="s">
        <v>9553</v>
      </c>
    </row>
    <row r="1865" spans="2:38">
      <c r="B1865" s="175" t="s">
        <v>5418</v>
      </c>
      <c r="C1865" s="174" t="s">
        <v>441</v>
      </c>
      <c r="D1865" s="4" t="s">
        <v>6133</v>
      </c>
      <c r="E1865" s="4"/>
      <c r="F1865" s="4" t="s">
        <v>1060</v>
      </c>
      <c r="G1865" s="4" t="s">
        <v>9298</v>
      </c>
      <c r="H1865" s="4" t="s">
        <v>1728</v>
      </c>
      <c r="I1865" s="4" t="s">
        <v>1729</v>
      </c>
      <c r="J1865" s="4"/>
      <c r="K1865" s="139">
        <v>5927461866</v>
      </c>
      <c r="L1865" s="139">
        <v>5927461866</v>
      </c>
      <c r="M1865" s="4">
        <v>0.2</v>
      </c>
      <c r="N1865" s="4" t="s">
        <v>9299</v>
      </c>
      <c r="O1865" s="4"/>
      <c r="P1865" s="186">
        <f t="shared" si="191"/>
        <v>5927461866</v>
      </c>
      <c r="Q1865" s="4"/>
      <c r="R1865" s="4"/>
      <c r="S1865" s="4"/>
      <c r="T1865" s="4" t="s">
        <v>70</v>
      </c>
      <c r="U1865" s="140">
        <v>45341</v>
      </c>
      <c r="V1865" s="4" t="s">
        <v>1884</v>
      </c>
      <c r="W1865" s="4" t="s">
        <v>1954</v>
      </c>
      <c r="X1865" s="146" t="s">
        <v>70</v>
      </c>
      <c r="Y1865" s="140">
        <v>45371</v>
      </c>
      <c r="Z1865" s="4" t="s">
        <v>1885</v>
      </c>
      <c r="AA1865" s="4" t="s">
        <v>1886</v>
      </c>
      <c r="AB1865" s="141">
        <f t="shared" si="192"/>
        <v>5927461866</v>
      </c>
      <c r="AC1865" s="142">
        <f t="shared" si="193"/>
        <v>0</v>
      </c>
      <c r="AD1865" s="4"/>
      <c r="AE1865" s="4" t="s">
        <v>2037</v>
      </c>
      <c r="AF1865" s="144" t="s">
        <v>6138</v>
      </c>
      <c r="AG1865" s="145"/>
      <c r="AH1865" s="4"/>
      <c r="AI1865" s="145"/>
      <c r="AJ1865" s="4"/>
      <c r="AK1865" s="4"/>
      <c r="AL1865" t="s">
        <v>2116</v>
      </c>
    </row>
    <row r="1866" spans="2:38">
      <c r="B1866" s="175" t="s">
        <v>5175</v>
      </c>
      <c r="C1866" s="174" t="s">
        <v>441</v>
      </c>
      <c r="D1866" s="4" t="s">
        <v>1831</v>
      </c>
      <c r="E1866" s="4"/>
      <c r="F1866" s="4" t="s">
        <v>1060</v>
      </c>
      <c r="G1866" s="4" t="s">
        <v>9300</v>
      </c>
      <c r="H1866" s="4" t="s">
        <v>1395</v>
      </c>
      <c r="I1866" s="4" t="s">
        <v>1396</v>
      </c>
      <c r="J1866" s="4"/>
      <c r="K1866" s="139">
        <v>44143329</v>
      </c>
      <c r="L1866" s="139">
        <v>44143329</v>
      </c>
      <c r="M1866" s="4">
        <v>0.2</v>
      </c>
      <c r="N1866" s="4" t="s">
        <v>7977</v>
      </c>
      <c r="O1866" s="4"/>
      <c r="P1866" s="186">
        <f t="shared" si="191"/>
        <v>44143329</v>
      </c>
      <c r="Q1866" s="186">
        <f>K1866-P1866</f>
        <v>0</v>
      </c>
      <c r="R1866" s="4">
        <v>55</v>
      </c>
      <c r="S1866" s="4" t="s">
        <v>70</v>
      </c>
      <c r="T1866" s="4" t="s">
        <v>70</v>
      </c>
      <c r="U1866" s="140">
        <v>45341</v>
      </c>
      <c r="V1866" s="4" t="s">
        <v>1884</v>
      </c>
      <c r="W1866" s="4" t="s">
        <v>1954</v>
      </c>
      <c r="X1866" s="146" t="s">
        <v>70</v>
      </c>
      <c r="Y1866" s="146" t="s">
        <v>3521</v>
      </c>
      <c r="Z1866" s="146" t="s">
        <v>1888</v>
      </c>
      <c r="AA1866" s="4" t="s">
        <v>1886</v>
      </c>
      <c r="AB1866" s="141">
        <f t="shared" si="192"/>
        <v>44143329</v>
      </c>
      <c r="AC1866" s="142">
        <f t="shared" si="193"/>
        <v>0</v>
      </c>
      <c r="AD1866" s="4"/>
      <c r="AE1866" s="4" t="s">
        <v>2037</v>
      </c>
      <c r="AF1866" s="144" t="s">
        <v>6514</v>
      </c>
      <c r="AG1866" s="145"/>
      <c r="AH1866" s="4"/>
      <c r="AI1866" s="145"/>
      <c r="AJ1866" s="4"/>
      <c r="AK1866" s="4"/>
    </row>
    <row r="1867" spans="2:38">
      <c r="B1867" s="175" t="s">
        <v>5175</v>
      </c>
      <c r="C1867" s="174" t="s">
        <v>441</v>
      </c>
      <c r="D1867" s="4" t="s">
        <v>1831</v>
      </c>
      <c r="E1867" s="4"/>
      <c r="F1867" s="4" t="s">
        <v>1060</v>
      </c>
      <c r="G1867" s="4" t="s">
        <v>9301</v>
      </c>
      <c r="H1867" s="4" t="s">
        <v>1393</v>
      </c>
      <c r="I1867" s="4" t="s">
        <v>1394</v>
      </c>
      <c r="J1867" s="4"/>
      <c r="K1867" s="139">
        <v>301313753</v>
      </c>
      <c r="L1867" s="139">
        <v>301313753</v>
      </c>
      <c r="M1867" s="4">
        <v>0.2</v>
      </c>
      <c r="N1867" s="4" t="s">
        <v>9302</v>
      </c>
      <c r="O1867" s="4"/>
      <c r="P1867" s="186">
        <f t="shared" si="191"/>
        <v>301313753</v>
      </c>
      <c r="Q1867" s="186">
        <f>L1867-P1867</f>
        <v>0</v>
      </c>
      <c r="R1867" s="4">
        <v>39</v>
      </c>
      <c r="S1867" s="4" t="s">
        <v>70</v>
      </c>
      <c r="T1867" s="4" t="s">
        <v>70</v>
      </c>
      <c r="U1867" s="140">
        <v>45341</v>
      </c>
      <c r="V1867" s="4" t="s">
        <v>1884</v>
      </c>
      <c r="W1867" s="4" t="s">
        <v>1954</v>
      </c>
      <c r="X1867" s="4" t="s">
        <v>70</v>
      </c>
      <c r="Y1867" s="4" t="s">
        <v>3521</v>
      </c>
      <c r="Z1867" s="4" t="s">
        <v>1885</v>
      </c>
      <c r="AA1867" s="4" t="s">
        <v>1886</v>
      </c>
      <c r="AB1867" s="141">
        <f t="shared" si="192"/>
        <v>301313753</v>
      </c>
      <c r="AC1867" s="142">
        <f t="shared" si="193"/>
        <v>0</v>
      </c>
      <c r="AD1867" s="4"/>
      <c r="AE1867" s="4" t="s">
        <v>2037</v>
      </c>
      <c r="AF1867" s="144" t="s">
        <v>6902</v>
      </c>
      <c r="AG1867" s="145"/>
      <c r="AH1867" s="4"/>
      <c r="AI1867" s="145"/>
      <c r="AJ1867" s="4"/>
      <c r="AK1867" s="4"/>
    </row>
    <row r="1868" spans="2:38">
      <c r="B1868" s="175" t="s">
        <v>5175</v>
      </c>
      <c r="C1868" s="174" t="s">
        <v>441</v>
      </c>
      <c r="D1868" s="4" t="s">
        <v>1831</v>
      </c>
      <c r="E1868" s="4"/>
      <c r="F1868" s="4" t="s">
        <v>1060</v>
      </c>
      <c r="G1868" s="4" t="s">
        <v>9303</v>
      </c>
      <c r="H1868" s="4" t="s">
        <v>1393</v>
      </c>
      <c r="I1868" s="4" t="s">
        <v>1394</v>
      </c>
      <c r="J1868" s="4"/>
      <c r="K1868" s="139">
        <v>167604316</v>
      </c>
      <c r="L1868" s="139">
        <v>167604316</v>
      </c>
      <c r="M1868" s="4">
        <v>0.2</v>
      </c>
      <c r="N1868" s="4" t="s">
        <v>8673</v>
      </c>
      <c r="O1868" s="4"/>
      <c r="P1868" s="186">
        <f t="shared" si="191"/>
        <v>167604316</v>
      </c>
      <c r="Q1868" s="186">
        <f>L1868-P1868</f>
        <v>0</v>
      </c>
      <c r="R1868" s="4">
        <v>39</v>
      </c>
      <c r="S1868" s="4" t="s">
        <v>70</v>
      </c>
      <c r="T1868" s="4" t="s">
        <v>70</v>
      </c>
      <c r="U1868" s="140">
        <v>45341</v>
      </c>
      <c r="V1868" s="4" t="s">
        <v>1884</v>
      </c>
      <c r="W1868" s="4" t="s">
        <v>1954</v>
      </c>
      <c r="X1868" s="4" t="s">
        <v>70</v>
      </c>
      <c r="Y1868" s="4" t="s">
        <v>3521</v>
      </c>
      <c r="Z1868" s="4" t="s">
        <v>1885</v>
      </c>
      <c r="AA1868" s="4" t="s">
        <v>1886</v>
      </c>
      <c r="AB1868" s="141">
        <f t="shared" si="192"/>
        <v>167604316</v>
      </c>
      <c r="AC1868" s="142">
        <f t="shared" si="193"/>
        <v>0</v>
      </c>
      <c r="AD1868" s="4"/>
      <c r="AE1868" s="4" t="s">
        <v>2037</v>
      </c>
      <c r="AF1868" s="144" t="s">
        <v>6902</v>
      </c>
      <c r="AG1868" s="145"/>
      <c r="AH1868" s="4"/>
      <c r="AI1868" s="145"/>
      <c r="AJ1868" s="4"/>
      <c r="AK1868" s="4"/>
    </row>
    <row r="1869" spans="2:38">
      <c r="B1869" s="175" t="s">
        <v>5175</v>
      </c>
      <c r="C1869" s="174" t="s">
        <v>441</v>
      </c>
      <c r="D1869" s="4" t="s">
        <v>1831</v>
      </c>
      <c r="E1869" s="4"/>
      <c r="F1869" s="4" t="s">
        <v>1060</v>
      </c>
      <c r="G1869" s="4" t="s">
        <v>9304</v>
      </c>
      <c r="H1869" s="4" t="s">
        <v>1355</v>
      </c>
      <c r="I1869" s="4" t="s">
        <v>1356</v>
      </c>
      <c r="J1869" s="4"/>
      <c r="K1869" s="139">
        <v>186342011</v>
      </c>
      <c r="L1869" s="139">
        <v>186342011</v>
      </c>
      <c r="M1869" s="4">
        <v>0.2</v>
      </c>
      <c r="N1869" s="4" t="s">
        <v>6385</v>
      </c>
      <c r="O1869" s="4"/>
      <c r="P1869" s="186">
        <f t="shared" si="191"/>
        <v>186342011</v>
      </c>
      <c r="Q1869" s="186">
        <f>L1869-P1869</f>
        <v>0</v>
      </c>
      <c r="R1869" s="4">
        <v>37</v>
      </c>
      <c r="S1869" s="4" t="s">
        <v>70</v>
      </c>
      <c r="T1869" s="4" t="s">
        <v>70</v>
      </c>
      <c r="U1869" s="140">
        <v>45341</v>
      </c>
      <c r="V1869" s="4" t="s">
        <v>1884</v>
      </c>
      <c r="W1869" s="4" t="s">
        <v>1954</v>
      </c>
      <c r="X1869" s="146" t="s">
        <v>70</v>
      </c>
      <c r="Y1869" s="140">
        <v>45360</v>
      </c>
      <c r="Z1869" s="4" t="s">
        <v>1888</v>
      </c>
      <c r="AA1869" s="4" t="s">
        <v>1886</v>
      </c>
      <c r="AB1869" s="141">
        <f t="shared" si="192"/>
        <v>186342011</v>
      </c>
      <c r="AC1869" s="142">
        <f t="shared" si="193"/>
        <v>0</v>
      </c>
      <c r="AD1869" s="4"/>
      <c r="AE1869" s="4" t="s">
        <v>2037</v>
      </c>
      <c r="AF1869" s="252" t="s">
        <v>8291</v>
      </c>
      <c r="AG1869" s="145"/>
      <c r="AH1869" s="4"/>
      <c r="AI1869" s="145"/>
      <c r="AJ1869" s="4"/>
      <c r="AK1869" s="4"/>
    </row>
    <row r="1870" spans="2:38">
      <c r="B1870" s="175" t="s">
        <v>5175</v>
      </c>
      <c r="C1870" s="174" t="s">
        <v>441</v>
      </c>
      <c r="D1870" s="4" t="s">
        <v>1831</v>
      </c>
      <c r="E1870" s="4"/>
      <c r="F1870" s="4" t="s">
        <v>1060</v>
      </c>
      <c r="G1870" s="4" t="s">
        <v>9305</v>
      </c>
      <c r="H1870" s="4" t="s">
        <v>1405</v>
      </c>
      <c r="I1870" s="4" t="s">
        <v>1406</v>
      </c>
      <c r="J1870" s="4"/>
      <c r="K1870" s="139">
        <v>491770324</v>
      </c>
      <c r="L1870" s="139">
        <v>491770324</v>
      </c>
      <c r="M1870" s="4">
        <v>0.2</v>
      </c>
      <c r="N1870" s="4" t="s">
        <v>7638</v>
      </c>
      <c r="O1870" s="4"/>
      <c r="P1870" s="186">
        <f t="shared" si="191"/>
        <v>491770324</v>
      </c>
      <c r="Q1870" s="186">
        <f>K1870-P1870</f>
        <v>0</v>
      </c>
      <c r="R1870" s="4">
        <v>52</v>
      </c>
      <c r="S1870" s="4" t="s">
        <v>70</v>
      </c>
      <c r="T1870" s="4" t="s">
        <v>70</v>
      </c>
      <c r="U1870" s="140">
        <v>45341</v>
      </c>
      <c r="V1870" s="4" t="s">
        <v>1884</v>
      </c>
      <c r="W1870" s="4" t="s">
        <v>1954</v>
      </c>
      <c r="X1870" s="146" t="s">
        <v>70</v>
      </c>
      <c r="Y1870" s="140">
        <v>45371</v>
      </c>
      <c r="Z1870" s="4" t="s">
        <v>1885</v>
      </c>
      <c r="AA1870" s="4" t="s">
        <v>1886</v>
      </c>
      <c r="AB1870" s="141">
        <f t="shared" si="192"/>
        <v>491770324</v>
      </c>
      <c r="AC1870" s="142">
        <f t="shared" si="193"/>
        <v>0</v>
      </c>
      <c r="AD1870" s="4"/>
      <c r="AE1870" s="4" t="s">
        <v>2037</v>
      </c>
      <c r="AF1870" s="144" t="s">
        <v>7654</v>
      </c>
      <c r="AG1870" s="145"/>
      <c r="AH1870" s="4"/>
      <c r="AI1870" s="145"/>
      <c r="AJ1870" s="4"/>
      <c r="AK1870" s="4"/>
    </row>
    <row r="1871" spans="2:38">
      <c r="B1871" s="145" t="s">
        <v>5175</v>
      </c>
      <c r="C1871" s="4" t="s">
        <v>441</v>
      </c>
      <c r="D1871" s="4" t="s">
        <v>2518</v>
      </c>
      <c r="E1871" s="4"/>
      <c r="F1871" s="4" t="s">
        <v>1060</v>
      </c>
      <c r="G1871" s="4" t="s">
        <v>9306</v>
      </c>
      <c r="H1871" s="4" t="s">
        <v>1419</v>
      </c>
      <c r="I1871" s="4" t="s">
        <v>1420</v>
      </c>
      <c r="J1871" s="4"/>
      <c r="K1871" s="139">
        <v>113826200</v>
      </c>
      <c r="L1871" s="139">
        <v>113826200</v>
      </c>
      <c r="M1871" s="4">
        <v>0.2</v>
      </c>
      <c r="N1871" s="4" t="s">
        <v>9307</v>
      </c>
      <c r="O1871" s="4"/>
      <c r="P1871" s="186">
        <f t="shared" si="191"/>
        <v>113826200</v>
      </c>
      <c r="Q1871" s="4"/>
      <c r="R1871" s="4"/>
      <c r="S1871" s="4"/>
      <c r="T1871" s="4"/>
      <c r="U1871" s="4"/>
      <c r="V1871" s="4"/>
      <c r="W1871" s="4" t="s">
        <v>1954</v>
      </c>
      <c r="X1871" s="146" t="s">
        <v>70</v>
      </c>
      <c r="Y1871" s="146" t="s">
        <v>3521</v>
      </c>
      <c r="Z1871" s="146" t="s">
        <v>1885</v>
      </c>
      <c r="AA1871" s="4" t="s">
        <v>1886</v>
      </c>
      <c r="AB1871" s="141">
        <f t="shared" si="192"/>
        <v>113826200</v>
      </c>
      <c r="AC1871" s="142">
        <f t="shared" si="193"/>
        <v>0</v>
      </c>
      <c r="AD1871" s="4"/>
      <c r="AE1871" s="4" t="s">
        <v>2037</v>
      </c>
      <c r="AF1871" s="144" t="s">
        <v>6505</v>
      </c>
      <c r="AG1871" s="145"/>
      <c r="AH1871" s="4"/>
      <c r="AI1871" s="145"/>
      <c r="AJ1871" s="4"/>
      <c r="AK1871" s="4"/>
    </row>
    <row r="1872" spans="2:38">
      <c r="B1872" s="175" t="s">
        <v>5175</v>
      </c>
      <c r="C1872" s="174" t="s">
        <v>441</v>
      </c>
      <c r="D1872" s="4" t="s">
        <v>2005</v>
      </c>
      <c r="E1872" s="4"/>
      <c r="F1872" s="4" t="s">
        <v>1060</v>
      </c>
      <c r="G1872" s="4" t="s">
        <v>9308</v>
      </c>
      <c r="H1872" s="4" t="s">
        <v>1417</v>
      </c>
      <c r="I1872" s="4" t="s">
        <v>1418</v>
      </c>
      <c r="J1872" s="4"/>
      <c r="K1872" s="139">
        <v>10947219</v>
      </c>
      <c r="L1872" s="139">
        <v>10947219</v>
      </c>
      <c r="M1872" s="4">
        <v>0.2</v>
      </c>
      <c r="N1872" s="4" t="s">
        <v>9309</v>
      </c>
      <c r="O1872" s="4"/>
      <c r="P1872" s="186">
        <f t="shared" si="191"/>
        <v>10947219</v>
      </c>
      <c r="Q1872" s="4"/>
      <c r="R1872" s="4">
        <v>129</v>
      </c>
      <c r="S1872" s="174" t="s">
        <v>70</v>
      </c>
      <c r="T1872" s="4" t="s">
        <v>70</v>
      </c>
      <c r="U1872" s="140">
        <v>45341</v>
      </c>
      <c r="V1872" s="4" t="s">
        <v>1884</v>
      </c>
      <c r="W1872" s="4" t="s">
        <v>1954</v>
      </c>
      <c r="X1872" s="146" t="s">
        <v>70</v>
      </c>
      <c r="Y1872" s="140">
        <v>45371</v>
      </c>
      <c r="Z1872" s="4" t="s">
        <v>1885</v>
      </c>
      <c r="AA1872" s="4" t="s">
        <v>1886</v>
      </c>
      <c r="AB1872" s="141">
        <f t="shared" si="192"/>
        <v>10947219</v>
      </c>
      <c r="AC1872" s="142">
        <f t="shared" si="193"/>
        <v>0</v>
      </c>
      <c r="AD1872" s="4"/>
      <c r="AE1872" s="4" t="s">
        <v>2037</v>
      </c>
      <c r="AF1872" s="144" t="s">
        <v>6070</v>
      </c>
      <c r="AG1872" s="145"/>
      <c r="AH1872" s="4"/>
      <c r="AI1872" s="145"/>
      <c r="AJ1872" s="4"/>
      <c r="AK1872" s="4"/>
      <c r="AL1872" t="s">
        <v>2116</v>
      </c>
    </row>
    <row r="1873" spans="2:38">
      <c r="B1873" s="175" t="s">
        <v>5175</v>
      </c>
      <c r="C1873" s="174" t="s">
        <v>441</v>
      </c>
      <c r="D1873" s="4" t="s">
        <v>1831</v>
      </c>
      <c r="E1873" s="4"/>
      <c r="F1873" s="4" t="s">
        <v>1060</v>
      </c>
      <c r="G1873" s="4" t="s">
        <v>9310</v>
      </c>
      <c r="H1873" s="4" t="s">
        <v>1363</v>
      </c>
      <c r="I1873" s="4" t="s">
        <v>1364</v>
      </c>
      <c r="J1873" s="4"/>
      <c r="K1873" s="139">
        <v>5480</v>
      </c>
      <c r="L1873" s="139">
        <v>5480</v>
      </c>
      <c r="M1873" s="4">
        <v>0.2</v>
      </c>
      <c r="N1873" s="4" t="s">
        <v>9311</v>
      </c>
      <c r="O1873" s="4"/>
      <c r="P1873" s="186">
        <f t="shared" si="191"/>
        <v>5480</v>
      </c>
      <c r="Q1873" s="186">
        <f>L1873-P1873</f>
        <v>0</v>
      </c>
      <c r="R1873" s="4">
        <v>41</v>
      </c>
      <c r="S1873" s="4" t="s">
        <v>70</v>
      </c>
      <c r="T1873" s="4" t="s">
        <v>70</v>
      </c>
      <c r="U1873" s="140">
        <v>45341</v>
      </c>
      <c r="V1873" s="4" t="s">
        <v>1884</v>
      </c>
      <c r="W1873" s="4" t="s">
        <v>1954</v>
      </c>
      <c r="X1873" s="146" t="s">
        <v>70</v>
      </c>
      <c r="Y1873" s="140">
        <v>45366</v>
      </c>
      <c r="Z1873" s="4" t="s">
        <v>1885</v>
      </c>
      <c r="AA1873" s="4" t="s">
        <v>1886</v>
      </c>
      <c r="AB1873" s="141">
        <f t="shared" si="192"/>
        <v>5480</v>
      </c>
      <c r="AC1873" s="142">
        <f t="shared" si="193"/>
        <v>0</v>
      </c>
      <c r="AD1873" s="4"/>
      <c r="AE1873" s="4" t="s">
        <v>2037</v>
      </c>
      <c r="AF1873" s="144" t="s">
        <v>7588</v>
      </c>
      <c r="AG1873" s="145"/>
      <c r="AH1873" s="4"/>
      <c r="AI1873" s="145"/>
      <c r="AJ1873" s="4"/>
      <c r="AK1873" s="4"/>
    </row>
    <row r="1874" spans="2:38">
      <c r="B1874" s="145" t="s">
        <v>5175</v>
      </c>
      <c r="C1874" s="4" t="s">
        <v>441</v>
      </c>
      <c r="D1874" s="4" t="s">
        <v>1946</v>
      </c>
      <c r="E1874" s="4"/>
      <c r="F1874" s="4" t="s">
        <v>1060</v>
      </c>
      <c r="G1874" s="4" t="s">
        <v>9312</v>
      </c>
      <c r="H1874" s="4" t="s">
        <v>1467</v>
      </c>
      <c r="I1874" s="4" t="s">
        <v>1468</v>
      </c>
      <c r="J1874" s="4"/>
      <c r="K1874" s="139">
        <v>1057169</v>
      </c>
      <c r="L1874" s="139">
        <v>1057169</v>
      </c>
      <c r="M1874" s="4">
        <v>0.2</v>
      </c>
      <c r="N1874" s="4" t="s">
        <v>9313</v>
      </c>
      <c r="O1874" s="4"/>
      <c r="P1874" s="186">
        <f t="shared" si="191"/>
        <v>1057169</v>
      </c>
      <c r="Q1874" s="186">
        <f>P1874-K1874</f>
        <v>0</v>
      </c>
      <c r="R1874" s="4">
        <v>111</v>
      </c>
      <c r="S1874" s="4" t="s">
        <v>70</v>
      </c>
      <c r="T1874" s="4" t="s">
        <v>70</v>
      </c>
      <c r="U1874" s="140">
        <v>45321</v>
      </c>
      <c r="V1874" s="4" t="s">
        <v>1884</v>
      </c>
      <c r="W1874" s="4" t="s">
        <v>1954</v>
      </c>
      <c r="X1874" s="146">
        <v>0</v>
      </c>
      <c r="Y1874" s="146">
        <v>0</v>
      </c>
      <c r="Z1874" s="146">
        <v>0</v>
      </c>
      <c r="AA1874" s="4"/>
      <c r="AB1874" s="141"/>
      <c r="AC1874" s="142"/>
      <c r="AD1874" s="4"/>
      <c r="AE1874" s="4"/>
      <c r="AF1874" s="144"/>
      <c r="AG1874" s="145"/>
      <c r="AH1874" s="143" t="s">
        <v>70</v>
      </c>
      <c r="AI1874" s="4"/>
      <c r="AJ1874" s="143" t="s">
        <v>9560</v>
      </c>
      <c r="AK1874" s="143" t="s">
        <v>9553</v>
      </c>
    </row>
    <row r="1875" spans="2:38">
      <c r="B1875" s="145" t="s">
        <v>5175</v>
      </c>
      <c r="C1875" s="4" t="s">
        <v>441</v>
      </c>
      <c r="D1875" s="4" t="s">
        <v>1946</v>
      </c>
      <c r="E1875" s="4"/>
      <c r="F1875" s="4" t="s">
        <v>2018</v>
      </c>
      <c r="G1875" s="4" t="s">
        <v>9314</v>
      </c>
      <c r="H1875" s="4" t="s">
        <v>1467</v>
      </c>
      <c r="I1875" s="4" t="s">
        <v>1468</v>
      </c>
      <c r="J1875" s="4"/>
      <c r="K1875" s="139">
        <v>72.02</v>
      </c>
      <c r="L1875" s="139">
        <v>1736762.3</v>
      </c>
      <c r="M1875" s="4">
        <v>0</v>
      </c>
      <c r="N1875" s="4" t="s">
        <v>9315</v>
      </c>
      <c r="O1875" s="4"/>
      <c r="P1875" s="186">
        <f t="shared" si="191"/>
        <v>1736762.3</v>
      </c>
      <c r="Q1875" s="186">
        <f>P1875-K1875</f>
        <v>1736690.28</v>
      </c>
      <c r="R1875" s="4">
        <v>111</v>
      </c>
      <c r="S1875" s="4" t="s">
        <v>70</v>
      </c>
      <c r="T1875" s="4" t="s">
        <v>70</v>
      </c>
      <c r="U1875" s="140">
        <v>45321</v>
      </c>
      <c r="V1875" s="4" t="s">
        <v>1884</v>
      </c>
      <c r="W1875" s="4" t="s">
        <v>1954</v>
      </c>
      <c r="X1875" s="146">
        <v>0</v>
      </c>
      <c r="Y1875" s="146">
        <v>0</v>
      </c>
      <c r="Z1875" s="146">
        <v>0</v>
      </c>
      <c r="AA1875" s="4"/>
      <c r="AB1875" s="141"/>
      <c r="AC1875" s="142"/>
      <c r="AD1875" s="4"/>
      <c r="AE1875" s="4"/>
      <c r="AF1875" s="144"/>
      <c r="AG1875" s="145"/>
      <c r="AH1875" s="143" t="s">
        <v>70</v>
      </c>
      <c r="AI1875" s="4"/>
      <c r="AJ1875" s="143" t="s">
        <v>9560</v>
      </c>
      <c r="AK1875" s="143" t="s">
        <v>9553</v>
      </c>
    </row>
    <row r="1876" spans="2:38">
      <c r="B1876" s="175" t="s">
        <v>5175</v>
      </c>
      <c r="C1876" s="174" t="s">
        <v>441</v>
      </c>
      <c r="D1876" s="4" t="s">
        <v>6539</v>
      </c>
      <c r="E1876" s="4"/>
      <c r="F1876" s="4" t="s">
        <v>1060</v>
      </c>
      <c r="G1876" s="4" t="s">
        <v>9316</v>
      </c>
      <c r="H1876" s="4" t="s">
        <v>1483</v>
      </c>
      <c r="I1876" s="4" t="s">
        <v>1484</v>
      </c>
      <c r="J1876" s="4"/>
      <c r="K1876" s="139">
        <v>330208</v>
      </c>
      <c r="L1876" s="139">
        <v>330208</v>
      </c>
      <c r="M1876" s="4">
        <v>0.2</v>
      </c>
      <c r="N1876" s="4" t="s">
        <v>2757</v>
      </c>
      <c r="O1876" s="4"/>
      <c r="P1876" s="186">
        <f t="shared" si="191"/>
        <v>330208</v>
      </c>
      <c r="Q1876" s="4"/>
      <c r="R1876" s="4">
        <v>136</v>
      </c>
      <c r="S1876" s="174" t="s">
        <v>70</v>
      </c>
      <c r="T1876" s="4" t="s">
        <v>70</v>
      </c>
      <c r="U1876" s="140">
        <v>45341</v>
      </c>
      <c r="V1876" s="4" t="s">
        <v>1884</v>
      </c>
      <c r="W1876" s="4" t="s">
        <v>1954</v>
      </c>
      <c r="X1876" s="146">
        <v>0</v>
      </c>
      <c r="Y1876" s="146">
        <v>0</v>
      </c>
      <c r="Z1876" s="146">
        <v>0</v>
      </c>
      <c r="AA1876" s="4"/>
      <c r="AB1876" s="141"/>
      <c r="AC1876" s="142"/>
      <c r="AD1876" s="4"/>
      <c r="AE1876" s="4"/>
      <c r="AF1876" s="144"/>
      <c r="AG1876" s="145"/>
      <c r="AH1876" s="143" t="s">
        <v>70</v>
      </c>
      <c r="AI1876" s="4"/>
      <c r="AJ1876" s="143" t="s">
        <v>9560</v>
      </c>
      <c r="AK1876" s="143" t="s">
        <v>9553</v>
      </c>
    </row>
    <row r="1877" spans="2:38">
      <c r="B1877" s="175" t="s">
        <v>5175</v>
      </c>
      <c r="C1877" s="174" t="s">
        <v>441</v>
      </c>
      <c r="D1877" s="4" t="s">
        <v>1831</v>
      </c>
      <c r="E1877" s="4"/>
      <c r="F1877" s="4" t="s">
        <v>2018</v>
      </c>
      <c r="G1877" s="4" t="s">
        <v>9317</v>
      </c>
      <c r="H1877" s="4" t="s">
        <v>1459</v>
      </c>
      <c r="I1877" s="4" t="s">
        <v>1460</v>
      </c>
      <c r="J1877" s="4"/>
      <c r="K1877" s="139">
        <v>177.1</v>
      </c>
      <c r="L1877" s="139">
        <v>4270766.5</v>
      </c>
      <c r="M1877" s="4">
        <v>0</v>
      </c>
      <c r="N1877" s="4" t="s">
        <v>9318</v>
      </c>
      <c r="O1877" s="4"/>
      <c r="P1877" s="186">
        <f t="shared" si="191"/>
        <v>4270766.5</v>
      </c>
      <c r="Q1877" s="186">
        <f>K1877-P1877</f>
        <v>-4270589.4000000004</v>
      </c>
      <c r="R1877" s="4">
        <v>60</v>
      </c>
      <c r="S1877" s="4" t="s">
        <v>70</v>
      </c>
      <c r="T1877" s="4" t="s">
        <v>70</v>
      </c>
      <c r="U1877" s="140">
        <v>45341</v>
      </c>
      <c r="V1877" s="4" t="s">
        <v>1884</v>
      </c>
      <c r="W1877" s="4" t="s">
        <v>1954</v>
      </c>
      <c r="X1877" s="146" t="s">
        <v>70</v>
      </c>
      <c r="Y1877" s="140">
        <v>45371</v>
      </c>
      <c r="Z1877" s="4" t="s">
        <v>1885</v>
      </c>
      <c r="AA1877" s="4" t="s">
        <v>1886</v>
      </c>
      <c r="AB1877" s="141">
        <f t="shared" si="192"/>
        <v>4270766.5</v>
      </c>
      <c r="AC1877" s="142">
        <f t="shared" si="193"/>
        <v>0</v>
      </c>
      <c r="AD1877" s="4"/>
      <c r="AE1877" s="4" t="s">
        <v>2037</v>
      </c>
      <c r="AF1877" s="144" t="s">
        <v>8446</v>
      </c>
      <c r="AG1877" s="145"/>
      <c r="AH1877" s="4"/>
      <c r="AI1877" s="145"/>
      <c r="AJ1877" s="4"/>
      <c r="AK1877" s="4"/>
      <c r="AL1877" t="s">
        <v>2116</v>
      </c>
    </row>
    <row r="1878" spans="2:38">
      <c r="B1878" s="175" t="s">
        <v>5175</v>
      </c>
      <c r="C1878" s="174" t="s">
        <v>441</v>
      </c>
      <c r="D1878" s="4" t="s">
        <v>6133</v>
      </c>
      <c r="E1878" s="4"/>
      <c r="F1878" s="4" t="s">
        <v>1060</v>
      </c>
      <c r="G1878" s="4" t="s">
        <v>9319</v>
      </c>
      <c r="H1878" s="4" t="s">
        <v>1481</v>
      </c>
      <c r="I1878" s="4" t="s">
        <v>1482</v>
      </c>
      <c r="J1878" s="4"/>
      <c r="K1878" s="139">
        <v>1158007</v>
      </c>
      <c r="L1878" s="139">
        <v>1158007</v>
      </c>
      <c r="M1878" s="4">
        <v>0.2</v>
      </c>
      <c r="N1878" s="4" t="s">
        <v>9320</v>
      </c>
      <c r="O1878" s="4"/>
      <c r="P1878" s="186">
        <f t="shared" si="191"/>
        <v>1158007</v>
      </c>
      <c r="Q1878" s="186">
        <f>L1878-P1878</f>
        <v>0</v>
      </c>
      <c r="R1878" s="4">
        <v>18</v>
      </c>
      <c r="S1878" s="4" t="s">
        <v>70</v>
      </c>
      <c r="T1878" s="4" t="s">
        <v>70</v>
      </c>
      <c r="U1878" s="140">
        <v>45341</v>
      </c>
      <c r="V1878" s="4" t="s">
        <v>1884</v>
      </c>
      <c r="W1878" s="4" t="s">
        <v>1954</v>
      </c>
      <c r="X1878" s="146">
        <v>0</v>
      </c>
      <c r="Y1878" s="146">
        <v>0</v>
      </c>
      <c r="Z1878" s="146">
        <v>0</v>
      </c>
      <c r="AA1878" s="4"/>
      <c r="AB1878" s="141"/>
      <c r="AC1878" s="142"/>
      <c r="AD1878" s="4"/>
      <c r="AE1878" s="4"/>
      <c r="AF1878" s="144"/>
      <c r="AG1878" s="145"/>
      <c r="AH1878" s="143" t="s">
        <v>70</v>
      </c>
      <c r="AI1878" s="4"/>
      <c r="AJ1878" s="143" t="s">
        <v>9560</v>
      </c>
      <c r="AK1878" s="143" t="s">
        <v>9553</v>
      </c>
      <c r="AL1878" s="1"/>
    </row>
    <row r="1879" spans="2:38">
      <c r="B1879" s="175" t="s">
        <v>5175</v>
      </c>
      <c r="C1879" s="174" t="s">
        <v>441</v>
      </c>
      <c r="D1879" s="4" t="s">
        <v>1946</v>
      </c>
      <c r="E1879" s="4"/>
      <c r="F1879" s="4" t="s">
        <v>1060</v>
      </c>
      <c r="G1879" s="4" t="s">
        <v>9321</v>
      </c>
      <c r="H1879" s="4" t="s">
        <v>1457</v>
      </c>
      <c r="I1879" s="4" t="s">
        <v>1458</v>
      </c>
      <c r="J1879" s="4"/>
      <c r="K1879" s="139">
        <v>22831066597</v>
      </c>
      <c r="L1879" s="139">
        <v>22831066597</v>
      </c>
      <c r="M1879" s="4">
        <v>0.2</v>
      </c>
      <c r="N1879" s="4" t="s">
        <v>6924</v>
      </c>
      <c r="O1879" s="4"/>
      <c r="P1879" s="186">
        <f t="shared" si="191"/>
        <v>22831066597</v>
      </c>
      <c r="Q1879" s="186">
        <f>K1879-P1879</f>
        <v>0</v>
      </c>
      <c r="R1879" s="4">
        <v>107</v>
      </c>
      <c r="S1879" s="4" t="s">
        <v>70</v>
      </c>
      <c r="T1879" s="4" t="s">
        <v>70</v>
      </c>
      <c r="U1879" s="140">
        <v>45341</v>
      </c>
      <c r="V1879" s="4" t="s">
        <v>1884</v>
      </c>
      <c r="W1879" s="4" t="s">
        <v>1954</v>
      </c>
      <c r="X1879" s="146">
        <v>0</v>
      </c>
      <c r="Y1879" s="146">
        <v>0</v>
      </c>
      <c r="Z1879" s="146">
        <v>0</v>
      </c>
      <c r="AA1879" s="4"/>
      <c r="AB1879" s="141"/>
      <c r="AC1879" s="142"/>
      <c r="AD1879" s="4"/>
      <c r="AE1879" s="4"/>
      <c r="AF1879" s="144"/>
      <c r="AG1879" s="145"/>
      <c r="AH1879" s="143" t="s">
        <v>70</v>
      </c>
      <c r="AI1879" s="4"/>
      <c r="AJ1879" s="143" t="s">
        <v>9560</v>
      </c>
      <c r="AK1879" s="143" t="s">
        <v>9553</v>
      </c>
    </row>
    <row r="1880" spans="2:38">
      <c r="B1880" s="175" t="s">
        <v>5175</v>
      </c>
      <c r="C1880" s="174" t="s">
        <v>441</v>
      </c>
      <c r="D1880" s="4" t="s">
        <v>1831</v>
      </c>
      <c r="E1880" s="4"/>
      <c r="F1880" s="4" t="s">
        <v>1060</v>
      </c>
      <c r="G1880" s="4" t="s">
        <v>9322</v>
      </c>
      <c r="H1880" s="4" t="s">
        <v>1369</v>
      </c>
      <c r="I1880" s="4" t="s">
        <v>1370</v>
      </c>
      <c r="J1880" s="4"/>
      <c r="K1880" s="139">
        <v>32951295</v>
      </c>
      <c r="L1880" s="139">
        <v>32951295</v>
      </c>
      <c r="M1880" s="4">
        <v>0.2</v>
      </c>
      <c r="N1880" s="4" t="s">
        <v>5360</v>
      </c>
      <c r="O1880" s="4"/>
      <c r="P1880" s="186">
        <f t="shared" si="191"/>
        <v>32951295</v>
      </c>
      <c r="Q1880" s="186">
        <f>K1880-P1880</f>
        <v>0</v>
      </c>
      <c r="R1880" s="4">
        <v>57</v>
      </c>
      <c r="S1880" s="4" t="s">
        <v>70</v>
      </c>
      <c r="T1880" s="4" t="s">
        <v>70</v>
      </c>
      <c r="U1880" s="140">
        <v>45341</v>
      </c>
      <c r="V1880" s="4" t="s">
        <v>1884</v>
      </c>
      <c r="W1880" s="4" t="s">
        <v>1954</v>
      </c>
      <c r="X1880" s="146" t="s">
        <v>70</v>
      </c>
      <c r="Y1880" s="140">
        <v>45369</v>
      </c>
      <c r="Z1880" s="4" t="s">
        <v>1885</v>
      </c>
      <c r="AA1880" s="4" t="s">
        <v>1886</v>
      </c>
      <c r="AB1880" s="141">
        <f t="shared" si="192"/>
        <v>32951295</v>
      </c>
      <c r="AC1880" s="142">
        <f t="shared" si="193"/>
        <v>0</v>
      </c>
      <c r="AD1880" s="4"/>
      <c r="AE1880" s="4" t="s">
        <v>2037</v>
      </c>
      <c r="AF1880" s="144" t="s">
        <v>8340</v>
      </c>
      <c r="AG1880" s="145"/>
      <c r="AH1880" s="4"/>
      <c r="AI1880" s="145"/>
      <c r="AJ1880" s="4"/>
      <c r="AK1880" s="4"/>
    </row>
    <row r="1881" spans="2:38">
      <c r="B1881" s="145" t="s">
        <v>5175</v>
      </c>
      <c r="C1881" s="4" t="s">
        <v>441</v>
      </c>
      <c r="D1881" s="4" t="s">
        <v>5419</v>
      </c>
      <c r="E1881" s="4"/>
      <c r="F1881" s="4" t="s">
        <v>1060</v>
      </c>
      <c r="G1881" s="4" t="s">
        <v>9323</v>
      </c>
      <c r="H1881" s="4" t="s">
        <v>1427</v>
      </c>
      <c r="I1881" s="4" t="s">
        <v>1428</v>
      </c>
      <c r="J1881" s="4"/>
      <c r="K1881" s="139">
        <v>2808849</v>
      </c>
      <c r="L1881" s="139">
        <v>2808849</v>
      </c>
      <c r="M1881" s="4">
        <v>0.2</v>
      </c>
      <c r="N1881" s="4" t="s">
        <v>9324</v>
      </c>
      <c r="O1881" s="4"/>
      <c r="P1881" s="186">
        <f t="shared" si="191"/>
        <v>2808849</v>
      </c>
      <c r="Q1881" s="186">
        <f>L1881-P1881</f>
        <v>0</v>
      </c>
      <c r="R1881" s="4">
        <v>3</v>
      </c>
      <c r="S1881" s="4" t="s">
        <v>70</v>
      </c>
      <c r="T1881" s="4" t="s">
        <v>70</v>
      </c>
      <c r="U1881" s="140">
        <v>45321</v>
      </c>
      <c r="V1881" s="4" t="s">
        <v>1884</v>
      </c>
      <c r="W1881" s="4" t="s">
        <v>1954</v>
      </c>
      <c r="X1881" s="146" t="s">
        <v>70</v>
      </c>
      <c r="Y1881" s="140">
        <v>45362</v>
      </c>
      <c r="Z1881" s="4" t="s">
        <v>1888</v>
      </c>
      <c r="AA1881" s="4" t="s">
        <v>1886</v>
      </c>
      <c r="AB1881" s="141">
        <f t="shared" si="192"/>
        <v>2808849</v>
      </c>
      <c r="AC1881" s="142">
        <f t="shared" si="193"/>
        <v>0</v>
      </c>
      <c r="AD1881" s="4"/>
      <c r="AE1881" s="4" t="s">
        <v>2037</v>
      </c>
      <c r="AF1881" s="252" t="s">
        <v>5444</v>
      </c>
      <c r="AG1881" s="145"/>
      <c r="AH1881" s="4"/>
      <c r="AI1881" s="145"/>
      <c r="AJ1881" s="4"/>
      <c r="AK1881" s="4"/>
    </row>
    <row r="1882" spans="2:38">
      <c r="B1882" s="175" t="s">
        <v>5175</v>
      </c>
      <c r="C1882" s="174" t="s">
        <v>441</v>
      </c>
      <c r="D1882" s="4" t="s">
        <v>1831</v>
      </c>
      <c r="E1882" s="4"/>
      <c r="F1882" s="4" t="s">
        <v>1060</v>
      </c>
      <c r="G1882" s="4" t="s">
        <v>9325</v>
      </c>
      <c r="H1882" s="4" t="s">
        <v>1359</v>
      </c>
      <c r="I1882" s="4" t="s">
        <v>1360</v>
      </c>
      <c r="J1882" s="4"/>
      <c r="K1882" s="139">
        <v>238366004</v>
      </c>
      <c r="L1882" s="139">
        <v>238366004</v>
      </c>
      <c r="M1882" s="4">
        <v>0.2</v>
      </c>
      <c r="N1882" s="4" t="s">
        <v>6385</v>
      </c>
      <c r="O1882" s="4"/>
      <c r="P1882" s="186">
        <f t="shared" si="191"/>
        <v>238366004</v>
      </c>
      <c r="Q1882" s="186">
        <f>L1882-P1882</f>
        <v>0</v>
      </c>
      <c r="R1882" s="4">
        <v>36</v>
      </c>
      <c r="S1882" s="4" t="s">
        <v>70</v>
      </c>
      <c r="T1882" s="4" t="s">
        <v>70</v>
      </c>
      <c r="U1882" s="140">
        <v>45341</v>
      </c>
      <c r="V1882" s="4" t="s">
        <v>1884</v>
      </c>
      <c r="W1882" s="4" t="s">
        <v>1954</v>
      </c>
      <c r="X1882" s="146" t="s">
        <v>70</v>
      </c>
      <c r="Y1882" s="140">
        <v>45360</v>
      </c>
      <c r="Z1882" s="4" t="s">
        <v>1888</v>
      </c>
      <c r="AA1882" s="4" t="s">
        <v>1886</v>
      </c>
      <c r="AB1882" s="141">
        <f t="shared" si="192"/>
        <v>238366004</v>
      </c>
      <c r="AC1882" s="142">
        <f t="shared" si="193"/>
        <v>0</v>
      </c>
      <c r="AD1882" s="4"/>
      <c r="AE1882" s="4" t="s">
        <v>2037</v>
      </c>
      <c r="AF1882" s="252" t="s">
        <v>8285</v>
      </c>
      <c r="AG1882" s="145"/>
      <c r="AH1882" s="4"/>
      <c r="AI1882" s="145"/>
      <c r="AJ1882" s="4"/>
      <c r="AK1882" s="4"/>
    </row>
    <row r="1883" spans="2:38">
      <c r="B1883" s="145" t="s">
        <v>5175</v>
      </c>
      <c r="C1883" s="4" t="s">
        <v>441</v>
      </c>
      <c r="D1883" s="4" t="s">
        <v>1957</v>
      </c>
      <c r="E1883" s="4"/>
      <c r="F1883" s="4" t="s">
        <v>1060</v>
      </c>
      <c r="G1883" s="4" t="s">
        <v>9326</v>
      </c>
      <c r="H1883" s="4" t="s">
        <v>1489</v>
      </c>
      <c r="I1883" s="4" t="s">
        <v>1490</v>
      </c>
      <c r="J1883" s="4"/>
      <c r="K1883" s="139">
        <v>2217980</v>
      </c>
      <c r="L1883" s="139">
        <v>2217980</v>
      </c>
      <c r="M1883" s="4">
        <v>0.2</v>
      </c>
      <c r="N1883" s="4" t="s">
        <v>9327</v>
      </c>
      <c r="O1883" s="4"/>
      <c r="P1883" s="186">
        <f t="shared" si="191"/>
        <v>2217980</v>
      </c>
      <c r="Q1883" s="186">
        <f>P1883-K1883</f>
        <v>0</v>
      </c>
      <c r="R1883" s="4">
        <v>186</v>
      </c>
      <c r="S1883" s="174" t="s">
        <v>70</v>
      </c>
      <c r="T1883" s="4" t="s">
        <v>70</v>
      </c>
      <c r="U1883" s="140">
        <v>45352</v>
      </c>
      <c r="V1883" s="4" t="s">
        <v>1884</v>
      </c>
      <c r="W1883" s="4" t="s">
        <v>1954</v>
      </c>
      <c r="X1883" s="146">
        <v>0</v>
      </c>
      <c r="Y1883" s="146">
        <v>0</v>
      </c>
      <c r="Z1883" s="146">
        <v>0</v>
      </c>
      <c r="AA1883" s="4"/>
      <c r="AB1883" s="141"/>
      <c r="AC1883" s="142"/>
      <c r="AD1883" s="4"/>
      <c r="AE1883" s="4"/>
      <c r="AF1883" s="144"/>
      <c r="AG1883" s="145"/>
      <c r="AH1883" s="143" t="s">
        <v>70</v>
      </c>
      <c r="AI1883" s="4"/>
      <c r="AJ1883" s="143" t="s">
        <v>9560</v>
      </c>
      <c r="AK1883" s="143" t="s">
        <v>9553</v>
      </c>
    </row>
    <row r="1884" spans="2:38">
      <c r="B1884" s="175" t="s">
        <v>5175</v>
      </c>
      <c r="C1884" s="174" t="s">
        <v>441</v>
      </c>
      <c r="D1884" s="4" t="s">
        <v>1831</v>
      </c>
      <c r="E1884" s="4"/>
      <c r="F1884" s="4" t="s">
        <v>1060</v>
      </c>
      <c r="G1884" s="4" t="s">
        <v>9328</v>
      </c>
      <c r="H1884" s="4" t="s">
        <v>1433</v>
      </c>
      <c r="I1884" s="4" t="s">
        <v>1434</v>
      </c>
      <c r="J1884" s="4"/>
      <c r="K1884" s="139">
        <v>446839511</v>
      </c>
      <c r="L1884" s="139">
        <v>446839511</v>
      </c>
      <c r="M1884" s="4">
        <v>0.2</v>
      </c>
      <c r="N1884" s="4" t="s">
        <v>9329</v>
      </c>
      <c r="O1884" s="4"/>
      <c r="P1884" s="186">
        <f t="shared" si="191"/>
        <v>446839511</v>
      </c>
      <c r="Q1884" s="186">
        <f>K1884-P1884</f>
        <v>0</v>
      </c>
      <c r="R1884" s="4">
        <v>58</v>
      </c>
      <c r="S1884" s="4" t="s">
        <v>70</v>
      </c>
      <c r="T1884" s="4" t="s">
        <v>70</v>
      </c>
      <c r="U1884" s="140">
        <v>45341</v>
      </c>
      <c r="V1884" s="4" t="s">
        <v>1884</v>
      </c>
      <c r="W1884" s="4" t="s">
        <v>1954</v>
      </c>
      <c r="X1884" s="4" t="s">
        <v>70</v>
      </c>
      <c r="Y1884" s="4" t="s">
        <v>3521</v>
      </c>
      <c r="Z1884" s="4" t="s">
        <v>1885</v>
      </c>
      <c r="AA1884" s="4" t="s">
        <v>1886</v>
      </c>
      <c r="AB1884" s="141">
        <f t="shared" si="192"/>
        <v>446839511</v>
      </c>
      <c r="AC1884" s="142">
        <f t="shared" si="193"/>
        <v>0</v>
      </c>
      <c r="AD1884" s="4"/>
      <c r="AE1884" s="4" t="s">
        <v>2037</v>
      </c>
      <c r="AF1884" s="144" t="s">
        <v>7783</v>
      </c>
      <c r="AG1884" s="145"/>
      <c r="AH1884" s="4"/>
      <c r="AI1884" s="145"/>
      <c r="AJ1884" s="4"/>
      <c r="AK1884" s="4"/>
    </row>
    <row r="1885" spans="2:38">
      <c r="B1885" s="175" t="s">
        <v>5175</v>
      </c>
      <c r="C1885" s="174" t="s">
        <v>441</v>
      </c>
      <c r="D1885" s="4" t="s">
        <v>1831</v>
      </c>
      <c r="E1885" s="4"/>
      <c r="F1885" s="4" t="s">
        <v>1060</v>
      </c>
      <c r="G1885" s="4" t="s">
        <v>9330</v>
      </c>
      <c r="H1885" s="4" t="s">
        <v>1435</v>
      </c>
      <c r="I1885" s="4" t="s">
        <v>1436</v>
      </c>
      <c r="J1885" s="4"/>
      <c r="K1885" s="139">
        <v>250877363</v>
      </c>
      <c r="L1885" s="139">
        <v>250877363</v>
      </c>
      <c r="M1885" s="4">
        <v>0.2</v>
      </c>
      <c r="N1885" s="4" t="s">
        <v>7638</v>
      </c>
      <c r="O1885" s="4"/>
      <c r="P1885" s="186">
        <f t="shared" si="191"/>
        <v>250877363</v>
      </c>
      <c r="Q1885" s="186">
        <f>L1885-P1885</f>
        <v>0</v>
      </c>
      <c r="R1885" s="4">
        <v>35</v>
      </c>
      <c r="S1885" s="4" t="s">
        <v>70</v>
      </c>
      <c r="T1885" s="4" t="s">
        <v>70</v>
      </c>
      <c r="U1885" s="140">
        <v>45341</v>
      </c>
      <c r="V1885" s="4" t="s">
        <v>1884</v>
      </c>
      <c r="W1885" s="4" t="s">
        <v>1954</v>
      </c>
      <c r="X1885" s="146" t="s">
        <v>70</v>
      </c>
      <c r="Y1885" s="140">
        <v>45364</v>
      </c>
      <c r="Z1885" s="4" t="s">
        <v>1885</v>
      </c>
      <c r="AA1885" s="4" t="s">
        <v>1886</v>
      </c>
      <c r="AB1885" s="141">
        <f t="shared" si="192"/>
        <v>250877363</v>
      </c>
      <c r="AC1885" s="142">
        <f t="shared" si="193"/>
        <v>0</v>
      </c>
      <c r="AD1885" s="4"/>
      <c r="AE1885" s="4" t="s">
        <v>2037</v>
      </c>
      <c r="AF1885" s="252" t="s">
        <v>7639</v>
      </c>
      <c r="AG1885" s="145"/>
      <c r="AH1885" s="4"/>
      <c r="AI1885" s="145"/>
      <c r="AJ1885" s="4"/>
      <c r="AK1885" s="4"/>
    </row>
    <row r="1886" spans="2:38">
      <c r="B1886" s="175" t="s">
        <v>5175</v>
      </c>
      <c r="C1886" s="174" t="s">
        <v>441</v>
      </c>
      <c r="D1886" s="4" t="s">
        <v>1831</v>
      </c>
      <c r="E1886" s="4"/>
      <c r="F1886" s="4" t="s">
        <v>1060</v>
      </c>
      <c r="G1886" s="4" t="s">
        <v>9331</v>
      </c>
      <c r="H1886" s="4" t="s">
        <v>1383</v>
      </c>
      <c r="I1886" s="4" t="s">
        <v>1384</v>
      </c>
      <c r="J1886" s="4"/>
      <c r="K1886" s="139">
        <v>44731896</v>
      </c>
      <c r="L1886" s="139">
        <v>44731896</v>
      </c>
      <c r="M1886" s="4">
        <v>0.2</v>
      </c>
      <c r="N1886" s="4" t="s">
        <v>9332</v>
      </c>
      <c r="O1886" s="4"/>
      <c r="P1886" s="186">
        <f t="shared" si="191"/>
        <v>44731896</v>
      </c>
      <c r="Q1886" s="186">
        <f>K1886-P1886</f>
        <v>0</v>
      </c>
      <c r="R1886" s="4">
        <v>56</v>
      </c>
      <c r="S1886" s="4" t="s">
        <v>70</v>
      </c>
      <c r="T1886" s="4" t="s">
        <v>70</v>
      </c>
      <c r="U1886" s="140">
        <v>45341</v>
      </c>
      <c r="V1886" s="4" t="s">
        <v>1884</v>
      </c>
      <c r="W1886" s="4" t="s">
        <v>1954</v>
      </c>
      <c r="X1886" s="146" t="s">
        <v>70</v>
      </c>
      <c r="Y1886" s="140">
        <v>45363</v>
      </c>
      <c r="Z1886" s="4" t="s">
        <v>1885</v>
      </c>
      <c r="AA1886" s="4" t="s">
        <v>1886</v>
      </c>
      <c r="AB1886" s="141">
        <f t="shared" si="192"/>
        <v>44731896</v>
      </c>
      <c r="AC1886" s="142">
        <f t="shared" si="193"/>
        <v>0</v>
      </c>
      <c r="AD1886" s="4"/>
      <c r="AE1886" s="4" t="s">
        <v>2037</v>
      </c>
      <c r="AF1886" s="252" t="s">
        <v>7573</v>
      </c>
      <c r="AG1886" s="145"/>
      <c r="AH1886" s="4"/>
      <c r="AI1886" s="145"/>
      <c r="AJ1886" s="4"/>
      <c r="AK1886" s="4"/>
    </row>
    <row r="1887" spans="2:38">
      <c r="B1887" s="145" t="s">
        <v>5418</v>
      </c>
      <c r="C1887" s="4" t="s">
        <v>441</v>
      </c>
      <c r="D1887" s="4" t="s">
        <v>2498</v>
      </c>
      <c r="E1887" s="4"/>
      <c r="F1887" s="4" t="s">
        <v>1060</v>
      </c>
      <c r="G1887" s="4" t="s">
        <v>9333</v>
      </c>
      <c r="H1887" s="4" t="s">
        <v>1724</v>
      </c>
      <c r="I1887" s="4" t="s">
        <v>1725</v>
      </c>
      <c r="J1887" s="4"/>
      <c r="K1887" s="139">
        <v>22991100</v>
      </c>
      <c r="L1887" s="139">
        <v>22991100</v>
      </c>
      <c r="M1887" s="4">
        <v>0</v>
      </c>
      <c r="N1887" s="4" t="s">
        <v>2207</v>
      </c>
      <c r="O1887" s="4"/>
      <c r="P1887" s="186">
        <f t="shared" si="191"/>
        <v>22991100</v>
      </c>
      <c r="Q1887" s="186">
        <f t="shared" ref="Q1887:Q1889" si="194">K1887-P1887</f>
        <v>0</v>
      </c>
      <c r="R1887" s="4">
        <v>143</v>
      </c>
      <c r="S1887" s="4" t="s">
        <v>70</v>
      </c>
      <c r="T1887" s="4" t="s">
        <v>70</v>
      </c>
      <c r="U1887" s="140">
        <v>45352</v>
      </c>
      <c r="V1887" s="4" t="s">
        <v>1884</v>
      </c>
      <c r="W1887" s="4" t="s">
        <v>1954</v>
      </c>
      <c r="X1887" s="146" t="s">
        <v>70</v>
      </c>
      <c r="Y1887" s="140">
        <v>45364</v>
      </c>
      <c r="Z1887" s="4" t="s">
        <v>1885</v>
      </c>
      <c r="AA1887" s="4" t="s">
        <v>1886</v>
      </c>
      <c r="AB1887" s="141">
        <f t="shared" si="192"/>
        <v>22991100</v>
      </c>
      <c r="AC1887" s="142">
        <f t="shared" si="193"/>
        <v>0</v>
      </c>
      <c r="AD1887" s="4"/>
      <c r="AE1887" s="4" t="s">
        <v>2037</v>
      </c>
      <c r="AF1887" s="252" t="s">
        <v>8680</v>
      </c>
      <c r="AG1887" s="145"/>
      <c r="AH1887" s="4"/>
      <c r="AI1887" s="145"/>
      <c r="AJ1887" s="4"/>
      <c r="AK1887" s="4"/>
    </row>
    <row r="1888" spans="2:38">
      <c r="B1888" s="145" t="s">
        <v>5418</v>
      </c>
      <c r="C1888" s="4" t="s">
        <v>441</v>
      </c>
      <c r="D1888" s="4" t="s">
        <v>2498</v>
      </c>
      <c r="E1888" s="4"/>
      <c r="F1888" s="4" t="s">
        <v>1060</v>
      </c>
      <c r="G1888" s="4" t="s">
        <v>9334</v>
      </c>
      <c r="H1888" s="4" t="s">
        <v>1724</v>
      </c>
      <c r="I1888" s="4" t="s">
        <v>1725</v>
      </c>
      <c r="J1888" s="4"/>
      <c r="K1888" s="139">
        <v>339271042</v>
      </c>
      <c r="L1888" s="139">
        <v>339271042</v>
      </c>
      <c r="M1888" s="4">
        <v>0.2</v>
      </c>
      <c r="N1888" s="4" t="s">
        <v>9335</v>
      </c>
      <c r="O1888" s="4"/>
      <c r="P1888" s="186">
        <f t="shared" si="191"/>
        <v>339271042</v>
      </c>
      <c r="Q1888" s="186">
        <f t="shared" si="194"/>
        <v>0</v>
      </c>
      <c r="R1888" s="4">
        <v>143</v>
      </c>
      <c r="S1888" s="4" t="s">
        <v>70</v>
      </c>
      <c r="T1888" s="4" t="s">
        <v>70</v>
      </c>
      <c r="U1888" s="140">
        <v>45352</v>
      </c>
      <c r="V1888" s="4" t="s">
        <v>1884</v>
      </c>
      <c r="W1888" s="4" t="s">
        <v>1954</v>
      </c>
      <c r="X1888" s="146" t="s">
        <v>70</v>
      </c>
      <c r="Y1888" s="140">
        <v>45364</v>
      </c>
      <c r="Z1888" s="4" t="s">
        <v>1885</v>
      </c>
      <c r="AA1888" s="4" t="s">
        <v>1886</v>
      </c>
      <c r="AB1888" s="141">
        <f t="shared" si="192"/>
        <v>339271042</v>
      </c>
      <c r="AC1888" s="142">
        <f t="shared" si="193"/>
        <v>0</v>
      </c>
      <c r="AD1888" s="4"/>
      <c r="AE1888" s="4" t="s">
        <v>2037</v>
      </c>
      <c r="AF1888" s="252" t="s">
        <v>8680</v>
      </c>
      <c r="AG1888" s="145"/>
      <c r="AH1888" s="4"/>
      <c r="AI1888" s="145"/>
      <c r="AJ1888" s="4"/>
      <c r="AK1888" s="4"/>
    </row>
    <row r="1889" spans="1:38">
      <c r="B1889" s="145" t="s">
        <v>5418</v>
      </c>
      <c r="C1889" s="4" t="s">
        <v>441</v>
      </c>
      <c r="D1889" s="4" t="s">
        <v>2498</v>
      </c>
      <c r="E1889" s="4"/>
      <c r="F1889" s="4" t="s">
        <v>1060</v>
      </c>
      <c r="G1889" s="4" t="s">
        <v>9336</v>
      </c>
      <c r="H1889" s="4" t="s">
        <v>1724</v>
      </c>
      <c r="I1889" s="4" t="s">
        <v>1725</v>
      </c>
      <c r="J1889" s="4"/>
      <c r="K1889" s="139">
        <v>92955</v>
      </c>
      <c r="L1889" s="139">
        <v>92955</v>
      </c>
      <c r="M1889" s="4">
        <v>0.2</v>
      </c>
      <c r="N1889" s="4" t="s">
        <v>9337</v>
      </c>
      <c r="O1889" s="4"/>
      <c r="P1889" s="186">
        <f t="shared" si="191"/>
        <v>92955</v>
      </c>
      <c r="Q1889" s="186">
        <f t="shared" si="194"/>
        <v>0</v>
      </c>
      <c r="R1889" s="4">
        <v>143</v>
      </c>
      <c r="S1889" s="4" t="s">
        <v>70</v>
      </c>
      <c r="T1889" s="4" t="s">
        <v>70</v>
      </c>
      <c r="U1889" s="140">
        <v>45352</v>
      </c>
      <c r="V1889" s="4" t="s">
        <v>1884</v>
      </c>
      <c r="W1889" s="4" t="s">
        <v>1954</v>
      </c>
      <c r="X1889" s="146" t="s">
        <v>70</v>
      </c>
      <c r="Y1889" s="140">
        <v>45364</v>
      </c>
      <c r="Z1889" s="4" t="s">
        <v>1885</v>
      </c>
      <c r="AA1889" s="4" t="s">
        <v>1886</v>
      </c>
      <c r="AB1889" s="141">
        <f t="shared" si="192"/>
        <v>92955</v>
      </c>
      <c r="AC1889" s="142">
        <f t="shared" si="193"/>
        <v>0</v>
      </c>
      <c r="AD1889" s="4"/>
      <c r="AE1889" s="4" t="s">
        <v>2037</v>
      </c>
      <c r="AF1889" s="252" t="s">
        <v>8680</v>
      </c>
      <c r="AG1889" s="145"/>
      <c r="AH1889" s="4"/>
      <c r="AI1889" s="145"/>
      <c r="AJ1889" s="4"/>
      <c r="AK1889" s="4"/>
    </row>
    <row r="1890" spans="1:38">
      <c r="B1890" s="145" t="s">
        <v>5418</v>
      </c>
      <c r="C1890" s="4" t="s">
        <v>441</v>
      </c>
      <c r="D1890" s="4" t="s">
        <v>4522</v>
      </c>
      <c r="E1890" s="4"/>
      <c r="F1890" s="4" t="s">
        <v>1060</v>
      </c>
      <c r="G1890" s="4" t="s">
        <v>9338</v>
      </c>
      <c r="H1890" s="4" t="s">
        <v>1734</v>
      </c>
      <c r="I1890" s="4" t="s">
        <v>1735</v>
      </c>
      <c r="J1890" s="4"/>
      <c r="K1890" s="139">
        <v>245242000</v>
      </c>
      <c r="L1890" s="139">
        <v>245242000</v>
      </c>
      <c r="M1890" s="4">
        <v>0</v>
      </c>
      <c r="N1890" s="4" t="s">
        <v>8261</v>
      </c>
      <c r="O1890" s="4"/>
      <c r="P1890" s="186">
        <f t="shared" si="191"/>
        <v>245242000</v>
      </c>
      <c r="Q1890" s="4"/>
      <c r="R1890" s="4">
        <v>246</v>
      </c>
      <c r="S1890" s="4" t="s">
        <v>70</v>
      </c>
      <c r="T1890" s="4" t="s">
        <v>70</v>
      </c>
      <c r="U1890" s="140">
        <v>45357</v>
      </c>
      <c r="V1890" s="4" t="s">
        <v>1887</v>
      </c>
      <c r="W1890" s="4" t="s">
        <v>1954</v>
      </c>
      <c r="X1890" s="146">
        <v>0</v>
      </c>
      <c r="Y1890" s="146">
        <v>0</v>
      </c>
      <c r="Z1890" s="146">
        <v>0</v>
      </c>
      <c r="AA1890" s="4"/>
      <c r="AB1890" s="141"/>
      <c r="AC1890" s="142"/>
      <c r="AD1890" s="4"/>
      <c r="AE1890" s="4"/>
      <c r="AF1890" s="144"/>
      <c r="AG1890" s="145"/>
      <c r="AH1890" s="143" t="s">
        <v>70</v>
      </c>
      <c r="AI1890" s="4"/>
      <c r="AJ1890" s="143" t="s">
        <v>9560</v>
      </c>
      <c r="AK1890" s="143" t="s">
        <v>9553</v>
      </c>
    </row>
    <row r="1891" spans="1:38">
      <c r="B1891" s="145" t="s">
        <v>5418</v>
      </c>
      <c r="C1891" s="4" t="s">
        <v>441</v>
      </c>
      <c r="D1891" s="4" t="s">
        <v>4522</v>
      </c>
      <c r="E1891" s="4"/>
      <c r="F1891" s="4" t="s">
        <v>1060</v>
      </c>
      <c r="G1891" s="4" t="s">
        <v>9339</v>
      </c>
      <c r="H1891" s="4" t="s">
        <v>1734</v>
      </c>
      <c r="I1891" s="4" t="s">
        <v>1735</v>
      </c>
      <c r="J1891" s="4"/>
      <c r="K1891" s="139">
        <v>11559918673</v>
      </c>
      <c r="L1891" s="139">
        <v>11559918673</v>
      </c>
      <c r="M1891" s="4">
        <v>0.2</v>
      </c>
      <c r="N1891" s="4" t="s">
        <v>9340</v>
      </c>
      <c r="O1891" s="4"/>
      <c r="P1891" s="186">
        <f t="shared" si="191"/>
        <v>11559918673</v>
      </c>
      <c r="Q1891" s="4"/>
      <c r="R1891" s="4">
        <v>246</v>
      </c>
      <c r="S1891" s="4" t="s">
        <v>70</v>
      </c>
      <c r="T1891" s="4" t="s">
        <v>70</v>
      </c>
      <c r="U1891" s="140">
        <v>45357</v>
      </c>
      <c r="V1891" s="4" t="s">
        <v>1887</v>
      </c>
      <c r="W1891" s="4" t="s">
        <v>1954</v>
      </c>
      <c r="X1891" s="146">
        <v>0</v>
      </c>
      <c r="Y1891" s="146">
        <v>0</v>
      </c>
      <c r="Z1891" s="146">
        <v>0</v>
      </c>
      <c r="AA1891" s="4"/>
      <c r="AB1891" s="141"/>
      <c r="AC1891" s="142"/>
      <c r="AD1891" s="4"/>
      <c r="AE1891" s="4"/>
      <c r="AF1891" s="144"/>
      <c r="AG1891" s="145"/>
      <c r="AH1891" s="143" t="s">
        <v>70</v>
      </c>
      <c r="AI1891" s="4"/>
      <c r="AJ1891" s="143" t="s">
        <v>9560</v>
      </c>
      <c r="AK1891" s="143" t="s">
        <v>9553</v>
      </c>
    </row>
    <row r="1892" spans="1:38">
      <c r="B1892" s="175" t="s">
        <v>5175</v>
      </c>
      <c r="C1892" s="174" t="s">
        <v>441</v>
      </c>
      <c r="D1892" s="4" t="s">
        <v>1831</v>
      </c>
      <c r="E1892" s="4"/>
      <c r="F1892" s="4" t="s">
        <v>1060</v>
      </c>
      <c r="G1892" s="4" t="s">
        <v>9341</v>
      </c>
      <c r="H1892" s="4" t="s">
        <v>1381</v>
      </c>
      <c r="I1892" s="4" t="s">
        <v>1382</v>
      </c>
      <c r="J1892" s="4"/>
      <c r="K1892" s="139">
        <v>932875</v>
      </c>
      <c r="L1892" s="139">
        <v>932875</v>
      </c>
      <c r="M1892" s="4">
        <v>0.2</v>
      </c>
      <c r="N1892" s="4" t="s">
        <v>2992</v>
      </c>
      <c r="O1892" s="4"/>
      <c r="P1892" s="186">
        <f t="shared" si="191"/>
        <v>932875</v>
      </c>
      <c r="Q1892" s="186">
        <f>L1892-P1892</f>
        <v>0</v>
      </c>
      <c r="R1892" s="4">
        <v>33</v>
      </c>
      <c r="S1892" s="4" t="s">
        <v>70</v>
      </c>
      <c r="T1892" s="4" t="s">
        <v>70</v>
      </c>
      <c r="U1892" s="140">
        <v>45341</v>
      </c>
      <c r="V1892" s="4" t="s">
        <v>1884</v>
      </c>
      <c r="W1892" s="4" t="s">
        <v>1954</v>
      </c>
      <c r="X1892" s="146" t="s">
        <v>70</v>
      </c>
      <c r="Y1892" s="140">
        <v>45364</v>
      </c>
      <c r="Z1892" s="4" t="s">
        <v>1885</v>
      </c>
      <c r="AA1892" s="4" t="s">
        <v>1886</v>
      </c>
      <c r="AB1892" s="141">
        <f t="shared" si="192"/>
        <v>932875</v>
      </c>
      <c r="AC1892" s="142">
        <f t="shared" si="193"/>
        <v>0</v>
      </c>
      <c r="AD1892" s="4"/>
      <c r="AE1892" s="4" t="s">
        <v>2037</v>
      </c>
      <c r="AF1892" s="252" t="s">
        <v>8358</v>
      </c>
      <c r="AG1892" s="145"/>
      <c r="AH1892" s="4"/>
      <c r="AI1892" s="145"/>
      <c r="AJ1892" s="4"/>
      <c r="AK1892" s="4"/>
    </row>
    <row r="1893" spans="1:38">
      <c r="B1893" s="175" t="s">
        <v>5175</v>
      </c>
      <c r="C1893" s="174" t="s">
        <v>441</v>
      </c>
      <c r="D1893" s="4" t="s">
        <v>1831</v>
      </c>
      <c r="E1893" s="4"/>
      <c r="F1893" s="4" t="s">
        <v>1060</v>
      </c>
      <c r="G1893" s="4" t="s">
        <v>9342</v>
      </c>
      <c r="H1893" s="4" t="s">
        <v>1385</v>
      </c>
      <c r="I1893" s="4" t="s">
        <v>1386</v>
      </c>
      <c r="J1893" s="4"/>
      <c r="K1893" s="139">
        <v>70073146</v>
      </c>
      <c r="L1893" s="139">
        <v>70073146</v>
      </c>
      <c r="M1893" s="4">
        <v>0.2</v>
      </c>
      <c r="N1893" s="4" t="s">
        <v>8673</v>
      </c>
      <c r="O1893" s="4"/>
      <c r="P1893" s="186">
        <f t="shared" si="191"/>
        <v>70073146</v>
      </c>
      <c r="Q1893" s="186">
        <f>K1893-P1893</f>
        <v>0</v>
      </c>
      <c r="R1893" s="4">
        <v>47</v>
      </c>
      <c r="S1893" s="4" t="s">
        <v>70</v>
      </c>
      <c r="T1893" s="4" t="s">
        <v>70</v>
      </c>
      <c r="U1893" s="140">
        <v>45341</v>
      </c>
      <c r="V1893" s="4" t="s">
        <v>1884</v>
      </c>
      <c r="W1893" s="4" t="s">
        <v>1954</v>
      </c>
      <c r="X1893" s="146" t="s">
        <v>70</v>
      </c>
      <c r="Y1893" s="140">
        <v>45369</v>
      </c>
      <c r="Z1893" s="4" t="s">
        <v>1885</v>
      </c>
      <c r="AA1893" s="4" t="s">
        <v>1886</v>
      </c>
      <c r="AB1893" s="141">
        <f t="shared" si="192"/>
        <v>70073146</v>
      </c>
      <c r="AC1893" s="142">
        <f t="shared" si="193"/>
        <v>0</v>
      </c>
      <c r="AD1893" s="4"/>
      <c r="AE1893" s="4" t="s">
        <v>2037</v>
      </c>
      <c r="AF1893" s="144" t="s">
        <v>7394</v>
      </c>
      <c r="AG1893" s="145"/>
      <c r="AH1893" s="4"/>
      <c r="AI1893" s="145"/>
      <c r="AJ1893" s="4"/>
      <c r="AK1893" s="4"/>
    </row>
    <row r="1894" spans="1:38">
      <c r="B1894" s="175" t="s">
        <v>5175</v>
      </c>
      <c r="C1894" s="174" t="s">
        <v>441</v>
      </c>
      <c r="D1894" s="4" t="s">
        <v>1831</v>
      </c>
      <c r="E1894" s="4"/>
      <c r="F1894" s="4" t="s">
        <v>2018</v>
      </c>
      <c r="G1894" s="4" t="s">
        <v>9343</v>
      </c>
      <c r="H1894" s="4" t="s">
        <v>1385</v>
      </c>
      <c r="I1894" s="4" t="s">
        <v>1386</v>
      </c>
      <c r="J1894" s="4"/>
      <c r="K1894" s="139">
        <v>20748.23</v>
      </c>
      <c r="L1894" s="139">
        <v>500343566.44999999</v>
      </c>
      <c r="M1894" s="4">
        <v>0</v>
      </c>
      <c r="N1894" s="4" t="s">
        <v>9344</v>
      </c>
      <c r="O1894" s="4"/>
      <c r="P1894" s="186">
        <f t="shared" si="191"/>
        <v>500343566.44999999</v>
      </c>
      <c r="Q1894" s="186">
        <f>K1894-P1894</f>
        <v>-500322818.21999997</v>
      </c>
      <c r="R1894" s="4">
        <v>47</v>
      </c>
      <c r="S1894" s="4" t="s">
        <v>70</v>
      </c>
      <c r="T1894" s="4" t="s">
        <v>70</v>
      </c>
      <c r="U1894" s="140">
        <v>45341</v>
      </c>
      <c r="V1894" s="4" t="s">
        <v>1884</v>
      </c>
      <c r="W1894" s="4" t="s">
        <v>1954</v>
      </c>
      <c r="X1894" s="146" t="s">
        <v>70</v>
      </c>
      <c r="Y1894" s="140">
        <v>45369</v>
      </c>
      <c r="Z1894" s="4" t="s">
        <v>1885</v>
      </c>
      <c r="AA1894" s="4" t="s">
        <v>1886</v>
      </c>
      <c r="AB1894" s="141">
        <f t="shared" si="192"/>
        <v>500343566.44999999</v>
      </c>
      <c r="AC1894" s="142">
        <f t="shared" si="193"/>
        <v>0</v>
      </c>
      <c r="AD1894" s="4"/>
      <c r="AE1894" s="4" t="s">
        <v>2037</v>
      </c>
      <c r="AF1894" s="144" t="s">
        <v>7394</v>
      </c>
      <c r="AG1894" s="145"/>
      <c r="AH1894" s="4"/>
      <c r="AI1894" s="145"/>
      <c r="AJ1894" s="4"/>
      <c r="AK1894" s="4"/>
    </row>
    <row r="1895" spans="1:38">
      <c r="B1895" s="175" t="s">
        <v>5418</v>
      </c>
      <c r="C1895" s="174" t="s">
        <v>441</v>
      </c>
      <c r="D1895" s="4" t="s">
        <v>6226</v>
      </c>
      <c r="E1895" s="4"/>
      <c r="F1895" s="4" t="s">
        <v>1060</v>
      </c>
      <c r="G1895" s="4" t="s">
        <v>9345</v>
      </c>
      <c r="H1895" s="4" t="s">
        <v>1730</v>
      </c>
      <c r="I1895" s="4" t="s">
        <v>1731</v>
      </c>
      <c r="J1895" s="4"/>
      <c r="K1895" s="139">
        <v>974817</v>
      </c>
      <c r="L1895" s="139">
        <v>974817</v>
      </c>
      <c r="M1895" s="4">
        <v>0.2</v>
      </c>
      <c r="N1895" s="4" t="s">
        <v>3208</v>
      </c>
      <c r="O1895" s="4"/>
      <c r="P1895" s="186">
        <f t="shared" si="191"/>
        <v>974817</v>
      </c>
      <c r="Q1895" s="186">
        <f>L1895-P1895</f>
        <v>0</v>
      </c>
      <c r="R1895" s="4">
        <v>19</v>
      </c>
      <c r="S1895" s="4" t="s">
        <v>70</v>
      </c>
      <c r="T1895" s="4" t="s">
        <v>70</v>
      </c>
      <c r="U1895" s="140">
        <v>45341</v>
      </c>
      <c r="V1895" s="4" t="s">
        <v>1884</v>
      </c>
      <c r="W1895" s="4" t="s">
        <v>1954</v>
      </c>
      <c r="X1895" s="146" t="s">
        <v>70</v>
      </c>
      <c r="Y1895" s="140">
        <v>45370</v>
      </c>
      <c r="Z1895" s="4" t="s">
        <v>1885</v>
      </c>
      <c r="AA1895" s="4" t="s">
        <v>1886</v>
      </c>
      <c r="AB1895" s="141">
        <f t="shared" si="192"/>
        <v>974817</v>
      </c>
      <c r="AC1895" s="142">
        <f t="shared" si="193"/>
        <v>0</v>
      </c>
      <c r="AD1895" s="4"/>
      <c r="AE1895" s="4" t="s">
        <v>2037</v>
      </c>
      <c r="AF1895" s="144" t="s">
        <v>6229</v>
      </c>
      <c r="AG1895" s="145"/>
      <c r="AH1895" s="4"/>
      <c r="AI1895" s="145"/>
      <c r="AJ1895" s="4"/>
      <c r="AK1895" s="4"/>
    </row>
    <row r="1896" spans="1:38">
      <c r="B1896" s="175" t="s">
        <v>5418</v>
      </c>
      <c r="C1896" s="174" t="s">
        <v>441</v>
      </c>
      <c r="D1896" s="4" t="s">
        <v>6226</v>
      </c>
      <c r="E1896" s="4"/>
      <c r="F1896" s="4" t="s">
        <v>1060</v>
      </c>
      <c r="G1896" s="4" t="s">
        <v>9346</v>
      </c>
      <c r="H1896" s="4" t="s">
        <v>1730</v>
      </c>
      <c r="I1896" s="4" t="s">
        <v>1731</v>
      </c>
      <c r="J1896" s="4"/>
      <c r="K1896" s="139">
        <v>1629792</v>
      </c>
      <c r="L1896" s="139">
        <v>1629792</v>
      </c>
      <c r="M1896" s="4">
        <v>0.2</v>
      </c>
      <c r="N1896" s="4" t="s">
        <v>7153</v>
      </c>
      <c r="O1896" s="4"/>
      <c r="P1896" s="186">
        <f t="shared" si="191"/>
        <v>1629792</v>
      </c>
      <c r="Q1896" s="186">
        <f>L1896-P1896</f>
        <v>0</v>
      </c>
      <c r="R1896" s="4">
        <v>19</v>
      </c>
      <c r="S1896" s="4" t="s">
        <v>70</v>
      </c>
      <c r="T1896" s="4" t="s">
        <v>70</v>
      </c>
      <c r="U1896" s="140">
        <v>45341</v>
      </c>
      <c r="V1896" s="4" t="s">
        <v>1884</v>
      </c>
      <c r="W1896" s="4" t="s">
        <v>1954</v>
      </c>
      <c r="X1896" s="146" t="s">
        <v>70</v>
      </c>
      <c r="Y1896" s="140">
        <v>45370</v>
      </c>
      <c r="Z1896" s="4" t="s">
        <v>1885</v>
      </c>
      <c r="AA1896" s="4" t="s">
        <v>1886</v>
      </c>
      <c r="AB1896" s="141">
        <f t="shared" si="192"/>
        <v>1629792</v>
      </c>
      <c r="AC1896" s="142">
        <f t="shared" si="193"/>
        <v>0</v>
      </c>
      <c r="AD1896" s="4"/>
      <c r="AE1896" s="4" t="s">
        <v>2037</v>
      </c>
      <c r="AF1896" s="144" t="s">
        <v>6229</v>
      </c>
      <c r="AG1896" s="145"/>
      <c r="AH1896" s="4"/>
      <c r="AI1896" s="145"/>
      <c r="AJ1896" s="4"/>
      <c r="AK1896" s="4"/>
    </row>
    <row r="1897" spans="1:38">
      <c r="B1897" s="175" t="s">
        <v>5418</v>
      </c>
      <c r="C1897" s="174" t="s">
        <v>441</v>
      </c>
      <c r="D1897" s="4" t="s">
        <v>6226</v>
      </c>
      <c r="E1897" s="4"/>
      <c r="F1897" s="4" t="s">
        <v>1060</v>
      </c>
      <c r="G1897" s="4" t="s">
        <v>9347</v>
      </c>
      <c r="H1897" s="4" t="s">
        <v>1730</v>
      </c>
      <c r="I1897" s="4" t="s">
        <v>1731</v>
      </c>
      <c r="J1897" s="4"/>
      <c r="K1897" s="139">
        <v>502078770</v>
      </c>
      <c r="L1897" s="139">
        <v>502078770</v>
      </c>
      <c r="M1897" s="4">
        <v>0</v>
      </c>
      <c r="N1897" s="4" t="s">
        <v>9348</v>
      </c>
      <c r="O1897" s="4"/>
      <c r="P1897" s="186">
        <f t="shared" si="191"/>
        <v>502078770</v>
      </c>
      <c r="Q1897" s="186">
        <f>L1897-P1897</f>
        <v>0</v>
      </c>
      <c r="R1897" s="4">
        <v>19</v>
      </c>
      <c r="S1897" s="4" t="s">
        <v>70</v>
      </c>
      <c r="T1897" s="4" t="s">
        <v>70</v>
      </c>
      <c r="U1897" s="140">
        <v>45341</v>
      </c>
      <c r="V1897" s="4" t="s">
        <v>1884</v>
      </c>
      <c r="W1897" s="4" t="s">
        <v>1954</v>
      </c>
      <c r="X1897" s="146" t="s">
        <v>70</v>
      </c>
      <c r="Y1897" s="140">
        <v>45370</v>
      </c>
      <c r="Z1897" s="4" t="s">
        <v>1885</v>
      </c>
      <c r="AA1897" s="4" t="s">
        <v>1886</v>
      </c>
      <c r="AB1897" s="141">
        <f t="shared" si="192"/>
        <v>502078770</v>
      </c>
      <c r="AC1897" s="142">
        <f t="shared" si="193"/>
        <v>0</v>
      </c>
      <c r="AD1897" s="4"/>
      <c r="AE1897" s="4" t="s">
        <v>2037</v>
      </c>
      <c r="AF1897" s="144" t="s">
        <v>6229</v>
      </c>
      <c r="AG1897" s="145"/>
      <c r="AH1897" s="4"/>
      <c r="AI1897" s="145"/>
      <c r="AJ1897" s="4"/>
      <c r="AK1897" s="4"/>
    </row>
    <row r="1898" spans="1:38">
      <c r="B1898" s="175" t="s">
        <v>5418</v>
      </c>
      <c r="C1898" s="174" t="s">
        <v>441</v>
      </c>
      <c r="D1898" s="4" t="s">
        <v>6226</v>
      </c>
      <c r="E1898" s="4"/>
      <c r="F1898" s="4" t="s">
        <v>1060</v>
      </c>
      <c r="G1898" s="4" t="s">
        <v>9349</v>
      </c>
      <c r="H1898" s="4" t="s">
        <v>1730</v>
      </c>
      <c r="I1898" s="4" t="s">
        <v>1731</v>
      </c>
      <c r="J1898" s="4"/>
      <c r="K1898" s="139">
        <v>-297295566</v>
      </c>
      <c r="L1898" s="139">
        <v>-297295566</v>
      </c>
      <c r="M1898" s="4">
        <v>0.2</v>
      </c>
      <c r="N1898" s="4" t="s">
        <v>9327</v>
      </c>
      <c r="O1898" s="4"/>
      <c r="P1898" s="186">
        <f t="shared" si="191"/>
        <v>-297295566</v>
      </c>
      <c r="Q1898" s="186">
        <f>L1898-P1898</f>
        <v>0</v>
      </c>
      <c r="R1898" s="4">
        <v>19</v>
      </c>
      <c r="S1898" s="4" t="s">
        <v>70</v>
      </c>
      <c r="T1898" s="4" t="s">
        <v>70</v>
      </c>
      <c r="U1898" s="140">
        <v>45341</v>
      </c>
      <c r="V1898" s="4" t="s">
        <v>1884</v>
      </c>
      <c r="W1898" s="4" t="s">
        <v>1954</v>
      </c>
      <c r="X1898" s="146" t="s">
        <v>70</v>
      </c>
      <c r="Y1898" s="140">
        <v>45370</v>
      </c>
      <c r="Z1898" s="4" t="s">
        <v>1885</v>
      </c>
      <c r="AA1898" s="4" t="s">
        <v>1886</v>
      </c>
      <c r="AB1898" s="141">
        <f t="shared" si="192"/>
        <v>-297295566</v>
      </c>
      <c r="AC1898" s="142">
        <f t="shared" si="193"/>
        <v>0</v>
      </c>
      <c r="AD1898" s="4"/>
      <c r="AE1898" s="4" t="s">
        <v>2037</v>
      </c>
      <c r="AF1898" s="144" t="s">
        <v>6229</v>
      </c>
      <c r="AG1898" s="145"/>
      <c r="AH1898" s="4"/>
      <c r="AI1898" s="145"/>
      <c r="AJ1898" s="4"/>
      <c r="AK1898" s="4"/>
    </row>
    <row r="1899" spans="1:38">
      <c r="B1899" s="145" t="s">
        <v>5175</v>
      </c>
      <c r="C1899" s="4" t="s">
        <v>441</v>
      </c>
      <c r="D1899" s="4" t="s">
        <v>1946</v>
      </c>
      <c r="E1899" s="4"/>
      <c r="F1899" s="4" t="s">
        <v>1060</v>
      </c>
      <c r="G1899" s="4" t="s">
        <v>9350</v>
      </c>
      <c r="H1899" s="4" t="s">
        <v>1471</v>
      </c>
      <c r="I1899" s="4" t="s">
        <v>1472</v>
      </c>
      <c r="J1899" s="4"/>
      <c r="K1899" s="139">
        <v>2301786</v>
      </c>
      <c r="L1899" s="139">
        <v>2301786</v>
      </c>
      <c r="M1899" s="4">
        <v>0.2</v>
      </c>
      <c r="N1899" s="4" t="s">
        <v>9351</v>
      </c>
      <c r="O1899" s="4"/>
      <c r="P1899" s="186">
        <f t="shared" si="191"/>
        <v>2301786</v>
      </c>
      <c r="Q1899" s="186">
        <f>P1899-K1899</f>
        <v>0</v>
      </c>
      <c r="R1899" s="4">
        <v>112</v>
      </c>
      <c r="S1899" s="4" t="s">
        <v>70</v>
      </c>
      <c r="T1899" s="4" t="s">
        <v>70</v>
      </c>
      <c r="U1899" s="140">
        <v>45321</v>
      </c>
      <c r="V1899" s="4" t="s">
        <v>1884</v>
      </c>
      <c r="W1899" s="4" t="s">
        <v>1954</v>
      </c>
      <c r="X1899" s="146">
        <v>0</v>
      </c>
      <c r="Y1899" s="146">
        <v>0</v>
      </c>
      <c r="Z1899" s="146">
        <v>0</v>
      </c>
      <c r="AA1899" s="4"/>
      <c r="AB1899" s="141"/>
      <c r="AC1899" s="142"/>
      <c r="AD1899" s="4"/>
      <c r="AE1899" s="4"/>
      <c r="AF1899" s="144"/>
      <c r="AG1899" s="145"/>
      <c r="AH1899" s="143" t="s">
        <v>70</v>
      </c>
      <c r="AI1899" s="4"/>
      <c r="AJ1899" s="143" t="s">
        <v>9560</v>
      </c>
      <c r="AK1899" s="143" t="s">
        <v>9553</v>
      </c>
    </row>
    <row r="1900" spans="1:38">
      <c r="B1900" s="145" t="s">
        <v>5175</v>
      </c>
      <c r="C1900" s="4" t="s">
        <v>441</v>
      </c>
      <c r="D1900" s="4" t="s">
        <v>1831</v>
      </c>
      <c r="E1900" s="4"/>
      <c r="F1900" s="4" t="s">
        <v>1060</v>
      </c>
      <c r="G1900" s="4" t="s">
        <v>9352</v>
      </c>
      <c r="H1900" s="4" t="s">
        <v>1377</v>
      </c>
      <c r="I1900" s="4" t="s">
        <v>1378</v>
      </c>
      <c r="J1900" s="4"/>
      <c r="K1900" s="139">
        <v>2307234487</v>
      </c>
      <c r="L1900" s="139">
        <v>2307234487</v>
      </c>
      <c r="M1900" s="4">
        <v>0.2</v>
      </c>
      <c r="N1900" s="4" t="s">
        <v>8673</v>
      </c>
      <c r="O1900" s="4"/>
      <c r="P1900" s="186">
        <f t="shared" si="191"/>
        <v>2307234487</v>
      </c>
      <c r="Q1900" s="4"/>
      <c r="R1900" s="4">
        <v>134</v>
      </c>
      <c r="S1900" s="174" t="s">
        <v>70</v>
      </c>
      <c r="T1900" s="143" t="s">
        <v>70</v>
      </c>
      <c r="U1900" s="140">
        <v>45351</v>
      </c>
      <c r="V1900" s="4" t="s">
        <v>1884</v>
      </c>
      <c r="W1900" s="4" t="s">
        <v>1954</v>
      </c>
      <c r="X1900" s="146" t="s">
        <v>70</v>
      </c>
      <c r="Y1900" s="140">
        <v>45367</v>
      </c>
      <c r="Z1900" s="4" t="s">
        <v>1888</v>
      </c>
      <c r="AA1900" s="4" t="s">
        <v>1886</v>
      </c>
      <c r="AB1900" s="141">
        <f t="shared" si="192"/>
        <v>2307234487</v>
      </c>
      <c r="AC1900" s="142">
        <f t="shared" si="193"/>
        <v>0</v>
      </c>
      <c r="AD1900" s="4"/>
      <c r="AE1900" s="4" t="s">
        <v>2037</v>
      </c>
      <c r="AF1900" s="144" t="s">
        <v>1858</v>
      </c>
      <c r="AG1900" s="145"/>
      <c r="AH1900" s="4"/>
      <c r="AI1900" s="145"/>
      <c r="AJ1900" s="4"/>
      <c r="AK1900" s="4"/>
    </row>
    <row r="1901" spans="1:38">
      <c r="B1901" s="145" t="s">
        <v>5175</v>
      </c>
      <c r="C1901" s="4" t="s">
        <v>441</v>
      </c>
      <c r="D1901" s="4" t="s">
        <v>4483</v>
      </c>
      <c r="E1901" s="4"/>
      <c r="F1901" s="4" t="s">
        <v>1060</v>
      </c>
      <c r="G1901" s="4" t="s">
        <v>9353</v>
      </c>
      <c r="H1901" s="4" t="s">
        <v>1445</v>
      </c>
      <c r="I1901" s="4" t="s">
        <v>1446</v>
      </c>
      <c r="J1901" s="4"/>
      <c r="K1901" s="139">
        <v>81502683</v>
      </c>
      <c r="L1901" s="139">
        <v>81502683</v>
      </c>
      <c r="M1901" s="4">
        <v>0.2</v>
      </c>
      <c r="N1901" s="4" t="s">
        <v>9354</v>
      </c>
      <c r="O1901" s="4"/>
      <c r="P1901" s="186">
        <f t="shared" si="191"/>
        <v>81502683</v>
      </c>
      <c r="Q1901" s="186">
        <f>K1901-P1901</f>
        <v>0</v>
      </c>
      <c r="R1901" s="4">
        <v>102</v>
      </c>
      <c r="S1901" s="4" t="s">
        <v>70</v>
      </c>
      <c r="T1901" s="4" t="s">
        <v>70</v>
      </c>
      <c r="U1901" s="140">
        <v>45348</v>
      </c>
      <c r="V1901" s="4" t="s">
        <v>1887</v>
      </c>
      <c r="W1901" s="4" t="s">
        <v>1954</v>
      </c>
      <c r="X1901" s="146" t="s">
        <v>70</v>
      </c>
      <c r="Y1901" s="146" t="s">
        <v>2942</v>
      </c>
      <c r="Z1901" s="146" t="s">
        <v>1885</v>
      </c>
      <c r="AA1901" s="4" t="s">
        <v>1886</v>
      </c>
      <c r="AB1901" s="141">
        <f t="shared" si="192"/>
        <v>81502683</v>
      </c>
      <c r="AC1901" s="142">
        <f t="shared" si="193"/>
        <v>0</v>
      </c>
      <c r="AD1901" s="4"/>
      <c r="AE1901" s="4" t="s">
        <v>2037</v>
      </c>
      <c r="AF1901" s="144" t="s">
        <v>6497</v>
      </c>
      <c r="AG1901" s="145"/>
      <c r="AH1901" s="4"/>
      <c r="AI1901" s="145"/>
      <c r="AJ1901" s="4"/>
      <c r="AK1901" s="4"/>
    </row>
    <row r="1902" spans="1:38">
      <c r="B1902" s="145" t="s">
        <v>5175</v>
      </c>
      <c r="C1902" s="4" t="s">
        <v>441</v>
      </c>
      <c r="D1902" s="4" t="s">
        <v>4483</v>
      </c>
      <c r="E1902" s="4"/>
      <c r="F1902" s="4" t="s">
        <v>2018</v>
      </c>
      <c r="G1902" s="4" t="s">
        <v>9355</v>
      </c>
      <c r="H1902" s="4" t="s">
        <v>1445</v>
      </c>
      <c r="I1902" s="4" t="s">
        <v>1446</v>
      </c>
      <c r="J1902" s="4"/>
      <c r="K1902" s="139">
        <v>43919.56</v>
      </c>
      <c r="L1902" s="139">
        <v>1059120189.4</v>
      </c>
      <c r="M1902" s="4">
        <v>0</v>
      </c>
      <c r="N1902" s="4" t="s">
        <v>9356</v>
      </c>
      <c r="O1902" s="4"/>
      <c r="P1902" s="186">
        <f t="shared" si="191"/>
        <v>1059120189.4</v>
      </c>
      <c r="Q1902" s="186">
        <f>K1902-P1902</f>
        <v>-1059076269.84</v>
      </c>
      <c r="R1902" s="4">
        <v>102</v>
      </c>
      <c r="S1902" s="4" t="s">
        <v>70</v>
      </c>
      <c r="T1902" s="4" t="s">
        <v>70</v>
      </c>
      <c r="U1902" s="140">
        <v>45348</v>
      </c>
      <c r="V1902" s="4" t="s">
        <v>1887</v>
      </c>
      <c r="W1902" s="4" t="s">
        <v>1954</v>
      </c>
      <c r="X1902" s="146" t="s">
        <v>70</v>
      </c>
      <c r="Y1902" s="146" t="s">
        <v>2942</v>
      </c>
      <c r="Z1902" s="146" t="s">
        <v>1885</v>
      </c>
      <c r="AA1902" s="4" t="s">
        <v>1886</v>
      </c>
      <c r="AB1902" s="141">
        <f t="shared" si="192"/>
        <v>1059120189.4</v>
      </c>
      <c r="AC1902" s="142">
        <f t="shared" si="193"/>
        <v>0</v>
      </c>
      <c r="AD1902" s="4"/>
      <c r="AE1902" s="4" t="s">
        <v>2037</v>
      </c>
      <c r="AF1902" s="144" t="s">
        <v>6497</v>
      </c>
      <c r="AG1902" s="145"/>
      <c r="AH1902" s="4"/>
      <c r="AI1902" s="145"/>
      <c r="AJ1902" s="4"/>
      <c r="AK1902" s="4"/>
    </row>
    <row r="1903" spans="1:38">
      <c r="B1903" s="145" t="s">
        <v>5175</v>
      </c>
      <c r="C1903" s="4" t="s">
        <v>441</v>
      </c>
      <c r="D1903" s="4" t="s">
        <v>2498</v>
      </c>
      <c r="E1903" s="4"/>
      <c r="F1903" s="4" t="s">
        <v>1060</v>
      </c>
      <c r="G1903" s="4" t="s">
        <v>9357</v>
      </c>
      <c r="H1903" s="4" t="s">
        <v>1425</v>
      </c>
      <c r="I1903" s="4" t="s">
        <v>1426</v>
      </c>
      <c r="J1903" s="4"/>
      <c r="K1903" s="139">
        <v>218123709</v>
      </c>
      <c r="L1903" s="139">
        <v>218123709</v>
      </c>
      <c r="M1903" s="4">
        <v>0.2</v>
      </c>
      <c r="N1903" s="4" t="s">
        <v>9358</v>
      </c>
      <c r="O1903" s="4"/>
      <c r="P1903" s="186">
        <f t="shared" si="191"/>
        <v>218123709</v>
      </c>
      <c r="Q1903" s="4"/>
      <c r="R1903" s="4">
        <v>142</v>
      </c>
      <c r="S1903" s="4" t="s">
        <v>70</v>
      </c>
      <c r="T1903" s="4" t="s">
        <v>70</v>
      </c>
      <c r="U1903" s="140">
        <v>45352</v>
      </c>
      <c r="V1903" s="4" t="s">
        <v>1884</v>
      </c>
      <c r="W1903" s="4" t="s">
        <v>1954</v>
      </c>
      <c r="X1903" s="146" t="s">
        <v>70</v>
      </c>
      <c r="Y1903" s="95">
        <v>45353</v>
      </c>
      <c r="Z1903" s="4" t="s">
        <v>1888</v>
      </c>
      <c r="AA1903" s="4" t="s">
        <v>1886</v>
      </c>
      <c r="AB1903" s="141">
        <f t="shared" si="192"/>
        <v>218123709</v>
      </c>
      <c r="AC1903" s="142">
        <f t="shared" si="193"/>
        <v>0</v>
      </c>
      <c r="AD1903" s="4"/>
      <c r="AE1903" s="4" t="s">
        <v>2037</v>
      </c>
      <c r="AF1903" s="252" t="s">
        <v>7928</v>
      </c>
      <c r="AG1903" s="145"/>
      <c r="AH1903" s="4"/>
      <c r="AI1903" s="145"/>
      <c r="AJ1903" s="4"/>
      <c r="AK1903" s="4"/>
      <c r="AL1903" s="95">
        <v>45353</v>
      </c>
    </row>
    <row r="1904" spans="1:38">
      <c r="A1904" t="s">
        <v>4975</v>
      </c>
      <c r="B1904" s="145" t="s">
        <v>5418</v>
      </c>
      <c r="C1904" s="4" t="s">
        <v>441</v>
      </c>
      <c r="D1904" s="4" t="s">
        <v>1946</v>
      </c>
      <c r="E1904" s="4"/>
      <c r="F1904" s="4" t="s">
        <v>1060</v>
      </c>
      <c r="G1904" s="4" t="s">
        <v>9359</v>
      </c>
      <c r="H1904" s="4" t="s">
        <v>1732</v>
      </c>
      <c r="I1904" s="4" t="s">
        <v>1733</v>
      </c>
      <c r="J1904" s="4"/>
      <c r="K1904" s="139">
        <v>2546935123</v>
      </c>
      <c r="L1904" s="139">
        <v>2546935123</v>
      </c>
      <c r="M1904" s="4">
        <v>0.2</v>
      </c>
      <c r="N1904" s="4" t="s">
        <v>9360</v>
      </c>
      <c r="O1904" s="4"/>
      <c r="P1904" s="186">
        <f t="shared" si="191"/>
        <v>2546935123</v>
      </c>
      <c r="Q1904" s="4"/>
      <c r="R1904" s="4">
        <v>248</v>
      </c>
      <c r="S1904" s="4" t="s">
        <v>70</v>
      </c>
      <c r="T1904" s="4" t="s">
        <v>70</v>
      </c>
      <c r="U1904" s="140">
        <v>45357</v>
      </c>
      <c r="V1904" s="4" t="s">
        <v>1887</v>
      </c>
      <c r="W1904" s="4" t="s">
        <v>1954</v>
      </c>
      <c r="X1904" s="146">
        <v>0</v>
      </c>
      <c r="Y1904" s="146">
        <v>0</v>
      </c>
      <c r="Z1904" s="146">
        <v>0</v>
      </c>
      <c r="AA1904" s="4"/>
      <c r="AB1904" s="141"/>
      <c r="AC1904" s="142"/>
      <c r="AD1904" s="4"/>
      <c r="AE1904" s="4"/>
      <c r="AF1904" s="144"/>
      <c r="AG1904" s="145"/>
      <c r="AH1904" s="143" t="s">
        <v>70</v>
      </c>
      <c r="AI1904" s="4"/>
      <c r="AJ1904" s="143" t="s">
        <v>9560</v>
      </c>
      <c r="AK1904" s="143" t="s">
        <v>9553</v>
      </c>
    </row>
    <row r="1905" spans="2:38">
      <c r="B1905" s="175" t="s">
        <v>5175</v>
      </c>
      <c r="C1905" s="174" t="s">
        <v>441</v>
      </c>
      <c r="D1905" s="4" t="s">
        <v>1831</v>
      </c>
      <c r="E1905" s="4"/>
      <c r="F1905" s="4" t="s">
        <v>1060</v>
      </c>
      <c r="G1905" s="4" t="s">
        <v>9361</v>
      </c>
      <c r="H1905" s="4" t="s">
        <v>1421</v>
      </c>
      <c r="I1905" s="4" t="s">
        <v>1422</v>
      </c>
      <c r="J1905" s="4"/>
      <c r="K1905" s="139">
        <v>105353</v>
      </c>
      <c r="L1905" s="139">
        <v>105353</v>
      </c>
      <c r="M1905" s="4">
        <v>0.2</v>
      </c>
      <c r="N1905" s="4" t="s">
        <v>9362</v>
      </c>
      <c r="O1905" s="4"/>
      <c r="P1905" s="186">
        <f t="shared" si="191"/>
        <v>105353</v>
      </c>
      <c r="Q1905" s="186">
        <f>K1905-P1905</f>
        <v>0</v>
      </c>
      <c r="R1905" s="4">
        <v>48</v>
      </c>
      <c r="S1905" s="4" t="s">
        <v>70</v>
      </c>
      <c r="T1905" s="4" t="s">
        <v>70</v>
      </c>
      <c r="U1905" s="140">
        <v>45341</v>
      </c>
      <c r="V1905" s="4" t="s">
        <v>1884</v>
      </c>
      <c r="W1905" s="4" t="s">
        <v>1954</v>
      </c>
      <c r="X1905" s="146" t="s">
        <v>70</v>
      </c>
      <c r="Y1905" s="140">
        <v>45365</v>
      </c>
      <c r="Z1905" s="4" t="s">
        <v>1885</v>
      </c>
      <c r="AA1905" s="4" t="s">
        <v>1886</v>
      </c>
      <c r="AB1905" s="141">
        <f t="shared" si="192"/>
        <v>105353</v>
      </c>
      <c r="AC1905" s="142">
        <f t="shared" si="193"/>
        <v>0</v>
      </c>
      <c r="AD1905" s="4"/>
      <c r="AE1905" s="4" t="s">
        <v>2037</v>
      </c>
      <c r="AF1905" s="252" t="s">
        <v>7446</v>
      </c>
      <c r="AG1905" s="145"/>
      <c r="AH1905" s="4"/>
      <c r="AI1905" s="145"/>
      <c r="AJ1905" s="4"/>
      <c r="AK1905" s="4"/>
    </row>
    <row r="1906" spans="2:38">
      <c r="B1906" s="175" t="s">
        <v>5175</v>
      </c>
      <c r="C1906" s="174" t="s">
        <v>441</v>
      </c>
      <c r="D1906" s="4" t="s">
        <v>3226</v>
      </c>
      <c r="E1906" s="4"/>
      <c r="F1906" s="4" t="s">
        <v>1060</v>
      </c>
      <c r="G1906" s="4" t="s">
        <v>9363</v>
      </c>
      <c r="H1906" s="4" t="s">
        <v>1421</v>
      </c>
      <c r="I1906" s="4" t="s">
        <v>1422</v>
      </c>
      <c r="J1906" s="4"/>
      <c r="K1906" s="139">
        <v>98069</v>
      </c>
      <c r="L1906" s="139">
        <v>98069</v>
      </c>
      <c r="M1906" s="4">
        <v>0.2</v>
      </c>
      <c r="N1906" s="4" t="s">
        <v>9364</v>
      </c>
      <c r="O1906" s="4"/>
      <c r="P1906" s="186">
        <f t="shared" si="191"/>
        <v>98069</v>
      </c>
      <c r="Q1906" s="186">
        <f>K1906-P1906</f>
        <v>0</v>
      </c>
      <c r="R1906" s="4">
        <v>48</v>
      </c>
      <c r="S1906" s="4" t="s">
        <v>70</v>
      </c>
      <c r="T1906" s="4" t="s">
        <v>70</v>
      </c>
      <c r="U1906" s="140">
        <v>45341</v>
      </c>
      <c r="V1906" s="4" t="s">
        <v>1884</v>
      </c>
      <c r="W1906" s="4" t="s">
        <v>1954</v>
      </c>
      <c r="X1906" s="146" t="s">
        <v>70</v>
      </c>
      <c r="Y1906" s="140">
        <v>45365</v>
      </c>
      <c r="Z1906" s="4" t="s">
        <v>1885</v>
      </c>
      <c r="AA1906" s="4" t="s">
        <v>1886</v>
      </c>
      <c r="AB1906" s="141">
        <f t="shared" si="192"/>
        <v>98069</v>
      </c>
      <c r="AC1906" s="142">
        <f t="shared" si="193"/>
        <v>0</v>
      </c>
      <c r="AD1906" s="4"/>
      <c r="AE1906" s="4" t="s">
        <v>2037</v>
      </c>
      <c r="AF1906" s="252" t="s">
        <v>7446</v>
      </c>
      <c r="AG1906" s="145"/>
      <c r="AH1906" s="4"/>
      <c r="AI1906" s="145"/>
      <c r="AJ1906" s="4"/>
      <c r="AK1906" s="4"/>
    </row>
    <row r="1907" spans="2:38">
      <c r="B1907" s="175" t="s">
        <v>5175</v>
      </c>
      <c r="C1907" s="174" t="s">
        <v>441</v>
      </c>
      <c r="D1907" s="4" t="s">
        <v>1831</v>
      </c>
      <c r="E1907" s="4"/>
      <c r="F1907" s="4" t="s">
        <v>1060</v>
      </c>
      <c r="G1907" s="4" t="s">
        <v>9365</v>
      </c>
      <c r="H1907" s="4" t="s">
        <v>1421</v>
      </c>
      <c r="I1907" s="4" t="s">
        <v>1422</v>
      </c>
      <c r="J1907" s="4"/>
      <c r="K1907" s="139">
        <v>1584528292</v>
      </c>
      <c r="L1907" s="139">
        <v>1584528292</v>
      </c>
      <c r="M1907" s="4">
        <v>0.2</v>
      </c>
      <c r="N1907" s="4" t="s">
        <v>8673</v>
      </c>
      <c r="O1907" s="4"/>
      <c r="P1907" s="186">
        <f t="shared" si="191"/>
        <v>1584528292</v>
      </c>
      <c r="Q1907" s="186">
        <f>K1907-P1907</f>
        <v>0</v>
      </c>
      <c r="R1907" s="4">
        <v>48</v>
      </c>
      <c r="S1907" s="4" t="s">
        <v>70</v>
      </c>
      <c r="T1907" s="4" t="s">
        <v>70</v>
      </c>
      <c r="U1907" s="140">
        <v>45341</v>
      </c>
      <c r="V1907" s="4" t="s">
        <v>1884</v>
      </c>
      <c r="W1907" s="4" t="s">
        <v>1954</v>
      </c>
      <c r="X1907" s="146" t="s">
        <v>70</v>
      </c>
      <c r="Y1907" s="140">
        <v>45365</v>
      </c>
      <c r="Z1907" s="4" t="s">
        <v>1885</v>
      </c>
      <c r="AA1907" s="4" t="s">
        <v>1886</v>
      </c>
      <c r="AB1907" s="141">
        <f t="shared" si="192"/>
        <v>1584528292</v>
      </c>
      <c r="AC1907" s="142">
        <f t="shared" si="193"/>
        <v>0</v>
      </c>
      <c r="AD1907" s="4"/>
      <c r="AE1907" s="4" t="s">
        <v>2037</v>
      </c>
      <c r="AF1907" s="252" t="s">
        <v>7446</v>
      </c>
      <c r="AG1907" s="145"/>
      <c r="AH1907" s="4"/>
      <c r="AI1907" s="145"/>
      <c r="AJ1907" s="4"/>
      <c r="AK1907" s="4"/>
    </row>
    <row r="1908" spans="2:38">
      <c r="B1908" s="175" t="s">
        <v>5175</v>
      </c>
      <c r="C1908" s="174" t="s">
        <v>441</v>
      </c>
      <c r="D1908" s="4" t="s">
        <v>1831</v>
      </c>
      <c r="E1908" s="4"/>
      <c r="F1908" s="4" t="s">
        <v>2018</v>
      </c>
      <c r="G1908" s="4" t="s">
        <v>9366</v>
      </c>
      <c r="H1908" s="4" t="s">
        <v>1421</v>
      </c>
      <c r="I1908" s="4" t="s">
        <v>1422</v>
      </c>
      <c r="J1908" s="4"/>
      <c r="K1908" s="139">
        <v>3807.44</v>
      </c>
      <c r="L1908" s="139">
        <v>91816415.599999994</v>
      </c>
      <c r="M1908" s="4">
        <v>0</v>
      </c>
      <c r="N1908" s="4" t="s">
        <v>9367</v>
      </c>
      <c r="O1908" s="4"/>
      <c r="P1908" s="186">
        <f t="shared" si="191"/>
        <v>91816415.599999994</v>
      </c>
      <c r="Q1908" s="186">
        <f>K1908-P1908</f>
        <v>-91812608.159999996</v>
      </c>
      <c r="R1908" s="4">
        <v>48</v>
      </c>
      <c r="S1908" s="4" t="s">
        <v>70</v>
      </c>
      <c r="T1908" s="4" t="s">
        <v>70</v>
      </c>
      <c r="U1908" s="140">
        <v>45341</v>
      </c>
      <c r="V1908" s="4" t="s">
        <v>1884</v>
      </c>
      <c r="W1908" s="4" t="s">
        <v>1954</v>
      </c>
      <c r="X1908" s="146" t="s">
        <v>70</v>
      </c>
      <c r="Y1908" s="140">
        <v>45365</v>
      </c>
      <c r="Z1908" s="4" t="s">
        <v>1885</v>
      </c>
      <c r="AA1908" s="4" t="s">
        <v>1886</v>
      </c>
      <c r="AB1908" s="141">
        <f t="shared" si="192"/>
        <v>91816415.599999994</v>
      </c>
      <c r="AC1908" s="142">
        <f t="shared" si="193"/>
        <v>0</v>
      </c>
      <c r="AD1908" s="4"/>
      <c r="AE1908" s="4" t="s">
        <v>2037</v>
      </c>
      <c r="AF1908" s="252" t="s">
        <v>7446</v>
      </c>
      <c r="AG1908" s="145"/>
      <c r="AH1908" s="4"/>
      <c r="AI1908" s="145"/>
      <c r="AJ1908" s="4"/>
      <c r="AK1908" s="4"/>
    </row>
    <row r="1909" spans="2:38">
      <c r="B1909" s="145" t="s">
        <v>5175</v>
      </c>
      <c r="C1909" s="4" t="s">
        <v>441</v>
      </c>
      <c r="D1909" s="4" t="s">
        <v>5419</v>
      </c>
      <c r="E1909" s="4"/>
      <c r="F1909" s="4" t="s">
        <v>1060</v>
      </c>
      <c r="G1909" s="4" t="s">
        <v>9368</v>
      </c>
      <c r="H1909" s="4" t="s">
        <v>1447</v>
      </c>
      <c r="I1909" s="4" t="s">
        <v>1448</v>
      </c>
      <c r="J1909" s="4"/>
      <c r="K1909" s="139">
        <v>5851823</v>
      </c>
      <c r="L1909" s="139">
        <v>5851823</v>
      </c>
      <c r="M1909" s="4">
        <v>0.2</v>
      </c>
      <c r="N1909" s="4" t="s">
        <v>9369</v>
      </c>
      <c r="O1909" s="4"/>
      <c r="P1909" s="186">
        <f t="shared" si="191"/>
        <v>5851823</v>
      </c>
      <c r="Q1909" s="186">
        <f>L1909-P1909</f>
        <v>0</v>
      </c>
      <c r="R1909" s="4">
        <v>2</v>
      </c>
      <c r="S1909" s="4" t="s">
        <v>70</v>
      </c>
      <c r="T1909" s="4" t="s">
        <v>70</v>
      </c>
      <c r="U1909" s="140">
        <v>45321</v>
      </c>
      <c r="V1909" s="4" t="s">
        <v>1884</v>
      </c>
      <c r="W1909" s="4" t="s">
        <v>1954</v>
      </c>
      <c r="X1909" s="146">
        <v>0</v>
      </c>
      <c r="Y1909" s="146">
        <v>0</v>
      </c>
      <c r="Z1909" s="146">
        <v>0</v>
      </c>
      <c r="AA1909" s="4"/>
      <c r="AB1909" s="141"/>
      <c r="AC1909" s="142"/>
      <c r="AD1909" s="4"/>
      <c r="AE1909" s="4"/>
      <c r="AF1909" s="144"/>
      <c r="AG1909" s="145"/>
      <c r="AH1909" s="143" t="s">
        <v>70</v>
      </c>
      <c r="AI1909" s="4"/>
      <c r="AJ1909" s="143" t="s">
        <v>9560</v>
      </c>
      <c r="AK1909" s="143" t="s">
        <v>9553</v>
      </c>
    </row>
    <row r="1910" spans="2:38">
      <c r="B1910" s="175" t="s">
        <v>5175</v>
      </c>
      <c r="C1910" s="174" t="s">
        <v>441</v>
      </c>
      <c r="D1910" s="4" t="s">
        <v>1831</v>
      </c>
      <c r="E1910" s="4"/>
      <c r="F1910" s="4" t="s">
        <v>1060</v>
      </c>
      <c r="G1910" s="4" t="s">
        <v>9370</v>
      </c>
      <c r="H1910" s="4" t="s">
        <v>1401</v>
      </c>
      <c r="I1910" s="4" t="s">
        <v>1402</v>
      </c>
      <c r="J1910" s="4"/>
      <c r="K1910" s="139">
        <v>10564721</v>
      </c>
      <c r="L1910" s="139">
        <v>10564721</v>
      </c>
      <c r="M1910" s="4">
        <v>0.2</v>
      </c>
      <c r="N1910" s="4" t="s">
        <v>4427</v>
      </c>
      <c r="O1910" s="4"/>
      <c r="P1910" s="186">
        <f t="shared" si="191"/>
        <v>10564721</v>
      </c>
      <c r="Q1910" s="186">
        <f>L1910-P1910</f>
        <v>0</v>
      </c>
      <c r="R1910" s="4">
        <v>34</v>
      </c>
      <c r="S1910" s="4" t="s">
        <v>70</v>
      </c>
      <c r="T1910" s="4" t="s">
        <v>70</v>
      </c>
      <c r="U1910" s="140">
        <v>45341</v>
      </c>
      <c r="V1910" s="4" t="s">
        <v>1884</v>
      </c>
      <c r="W1910" s="4" t="s">
        <v>1954</v>
      </c>
      <c r="X1910" s="146" t="s">
        <v>70</v>
      </c>
      <c r="Y1910" s="95">
        <v>45353</v>
      </c>
      <c r="Z1910" s="4" t="s">
        <v>1888</v>
      </c>
      <c r="AA1910" s="4" t="s">
        <v>1886</v>
      </c>
      <c r="AB1910" s="141">
        <f t="shared" si="192"/>
        <v>10564721</v>
      </c>
      <c r="AC1910" s="142">
        <f t="shared" si="193"/>
        <v>0</v>
      </c>
      <c r="AD1910" s="4"/>
      <c r="AE1910" s="4" t="s">
        <v>2037</v>
      </c>
      <c r="AF1910" s="252" t="s">
        <v>8347</v>
      </c>
      <c r="AG1910" s="145"/>
      <c r="AH1910" s="4"/>
      <c r="AI1910" s="145"/>
      <c r="AJ1910" s="4"/>
      <c r="AK1910" s="4"/>
      <c r="AL1910" s="95">
        <v>45353</v>
      </c>
    </row>
    <row r="1911" spans="2:38">
      <c r="B1911" s="175" t="s">
        <v>5175</v>
      </c>
      <c r="C1911" s="174" t="s">
        <v>441</v>
      </c>
      <c r="D1911" s="4" t="s">
        <v>1831</v>
      </c>
      <c r="E1911" s="4"/>
      <c r="F1911" s="4" t="s">
        <v>1060</v>
      </c>
      <c r="G1911" s="4" t="s">
        <v>9371</v>
      </c>
      <c r="H1911" s="4" t="s">
        <v>1455</v>
      </c>
      <c r="I1911" s="4" t="s">
        <v>1456</v>
      </c>
      <c r="J1911" s="4"/>
      <c r="K1911" s="139">
        <v>2206812</v>
      </c>
      <c r="L1911" s="139">
        <v>2206812</v>
      </c>
      <c r="M1911" s="4">
        <v>0.2</v>
      </c>
      <c r="N1911" s="4" t="s">
        <v>9372</v>
      </c>
      <c r="O1911" s="4"/>
      <c r="P1911" s="186">
        <f t="shared" si="191"/>
        <v>2206812</v>
      </c>
      <c r="Q1911" s="186">
        <f>L1911-P1911</f>
        <v>0</v>
      </c>
      <c r="R1911" s="4">
        <v>40</v>
      </c>
      <c r="S1911" s="4" t="s">
        <v>70</v>
      </c>
      <c r="T1911" s="4" t="s">
        <v>70</v>
      </c>
      <c r="U1911" s="140">
        <v>45341</v>
      </c>
      <c r="V1911" s="4" t="s">
        <v>1884</v>
      </c>
      <c r="W1911" s="4" t="s">
        <v>1954</v>
      </c>
      <c r="X1911" s="146" t="s">
        <v>70</v>
      </c>
      <c r="Y1911" s="140">
        <v>45357</v>
      </c>
      <c r="Z1911" s="4" t="s">
        <v>1888</v>
      </c>
      <c r="AA1911" s="4" t="s">
        <v>1886</v>
      </c>
      <c r="AB1911" s="141">
        <f t="shared" si="192"/>
        <v>2206812</v>
      </c>
      <c r="AC1911" s="142">
        <f t="shared" si="193"/>
        <v>0</v>
      </c>
      <c r="AD1911" s="4"/>
      <c r="AE1911" s="4" t="s">
        <v>2037</v>
      </c>
      <c r="AF1911" s="252" t="s">
        <v>7578</v>
      </c>
      <c r="AG1911" s="145"/>
      <c r="AH1911" s="4"/>
      <c r="AI1911" s="145"/>
      <c r="AJ1911" s="4"/>
      <c r="AK1911" s="4"/>
    </row>
    <row r="1912" spans="2:38">
      <c r="B1912" s="145" t="s">
        <v>5175</v>
      </c>
      <c r="C1912" s="4" t="s">
        <v>441</v>
      </c>
      <c r="D1912" s="4" t="s">
        <v>2518</v>
      </c>
      <c r="E1912" s="4"/>
      <c r="F1912" s="4" t="s">
        <v>1060</v>
      </c>
      <c r="G1912" s="4" t="s">
        <v>9373</v>
      </c>
      <c r="H1912" s="4" t="s">
        <v>1461</v>
      </c>
      <c r="I1912" s="4" t="s">
        <v>1462</v>
      </c>
      <c r="J1912" s="4"/>
      <c r="K1912" s="139">
        <v>3876193</v>
      </c>
      <c r="L1912" s="139">
        <v>3876193</v>
      </c>
      <c r="M1912" s="4">
        <v>0.2</v>
      </c>
      <c r="N1912" s="4" t="s">
        <v>2951</v>
      </c>
      <c r="O1912" s="4"/>
      <c r="P1912" s="186">
        <f t="shared" si="191"/>
        <v>3876193</v>
      </c>
      <c r="Q1912" s="4"/>
      <c r="R1912" s="4"/>
      <c r="S1912" s="4"/>
      <c r="T1912" s="4"/>
      <c r="U1912" s="4"/>
      <c r="V1912" s="4"/>
      <c r="W1912" s="4" t="s">
        <v>1954</v>
      </c>
      <c r="X1912" s="146">
        <v>0</v>
      </c>
      <c r="Y1912" s="146">
        <v>0</v>
      </c>
      <c r="Z1912" s="146">
        <v>0</v>
      </c>
      <c r="AA1912" s="4"/>
      <c r="AB1912" s="141"/>
      <c r="AC1912" s="142"/>
      <c r="AD1912" s="4"/>
      <c r="AE1912" s="4"/>
      <c r="AF1912" s="144"/>
      <c r="AG1912" s="145"/>
      <c r="AH1912" s="143" t="s">
        <v>70</v>
      </c>
      <c r="AI1912" s="4"/>
      <c r="AJ1912" s="143" t="s">
        <v>9560</v>
      </c>
      <c r="AK1912" s="143" t="s">
        <v>9553</v>
      </c>
    </row>
    <row r="1913" spans="2:38">
      <c r="B1913" s="145" t="s">
        <v>5175</v>
      </c>
      <c r="C1913" s="4" t="s">
        <v>441</v>
      </c>
      <c r="D1913" s="4" t="s">
        <v>2470</v>
      </c>
      <c r="E1913" s="4"/>
      <c r="F1913" s="4" t="s">
        <v>1060</v>
      </c>
      <c r="G1913" s="4" t="s">
        <v>9374</v>
      </c>
      <c r="H1913" s="4" t="s">
        <v>1485</v>
      </c>
      <c r="I1913" s="4" t="s">
        <v>1486</v>
      </c>
      <c r="J1913" s="4"/>
      <c r="K1913" s="139">
        <v>2128129</v>
      </c>
      <c r="L1913" s="139">
        <v>2128129</v>
      </c>
      <c r="M1913" s="4">
        <v>0.2</v>
      </c>
      <c r="N1913" s="4" t="s">
        <v>3027</v>
      </c>
      <c r="O1913" s="4"/>
      <c r="P1913" s="186">
        <f t="shared" si="191"/>
        <v>2128129</v>
      </c>
      <c r="Q1913" s="186">
        <f>K1913-P1913</f>
        <v>0</v>
      </c>
      <c r="R1913" s="4">
        <v>155</v>
      </c>
      <c r="S1913" s="4" t="s">
        <v>70</v>
      </c>
      <c r="T1913" s="4" t="s">
        <v>70</v>
      </c>
      <c r="U1913" s="140">
        <v>45352</v>
      </c>
      <c r="V1913" s="4" t="s">
        <v>1884</v>
      </c>
      <c r="W1913" s="4" t="s">
        <v>1954</v>
      </c>
      <c r="X1913" s="146">
        <v>0</v>
      </c>
      <c r="Y1913" s="146">
        <v>0</v>
      </c>
      <c r="Z1913" s="146">
        <v>0</v>
      </c>
      <c r="AA1913" s="4"/>
      <c r="AB1913" s="141"/>
      <c r="AC1913" s="142"/>
      <c r="AD1913" s="4"/>
      <c r="AE1913" s="4"/>
      <c r="AF1913" s="144"/>
      <c r="AG1913" s="145"/>
      <c r="AH1913" s="143" t="s">
        <v>70</v>
      </c>
      <c r="AI1913" s="4"/>
      <c r="AJ1913" s="143" t="s">
        <v>9560</v>
      </c>
      <c r="AK1913" s="143" t="s">
        <v>9553</v>
      </c>
    </row>
    <row r="1914" spans="2:38">
      <c r="B1914" s="145" t="s">
        <v>5175</v>
      </c>
      <c r="C1914" s="4" t="s">
        <v>441</v>
      </c>
      <c r="D1914" s="4" t="s">
        <v>1957</v>
      </c>
      <c r="E1914" s="4"/>
      <c r="F1914" s="4" t="s">
        <v>1060</v>
      </c>
      <c r="G1914" s="4" t="s">
        <v>9375</v>
      </c>
      <c r="H1914" s="4" t="s">
        <v>1411</v>
      </c>
      <c r="I1914" s="4" t="s">
        <v>1412</v>
      </c>
      <c r="J1914" s="4"/>
      <c r="K1914" s="139">
        <v>197101843</v>
      </c>
      <c r="L1914" s="139">
        <v>197101843</v>
      </c>
      <c r="M1914" s="4">
        <v>0.2</v>
      </c>
      <c r="N1914" s="4" t="s">
        <v>9221</v>
      </c>
      <c r="O1914" s="4"/>
      <c r="P1914" s="186">
        <f t="shared" si="191"/>
        <v>197101843</v>
      </c>
      <c r="Q1914" s="186">
        <f>P1914-K1914</f>
        <v>0</v>
      </c>
      <c r="R1914" s="4">
        <v>187</v>
      </c>
      <c r="S1914" s="174" t="s">
        <v>70</v>
      </c>
      <c r="T1914" s="4" t="s">
        <v>70</v>
      </c>
      <c r="U1914" s="140">
        <v>45352</v>
      </c>
      <c r="V1914" s="4" t="s">
        <v>1884</v>
      </c>
      <c r="W1914" s="4" t="s">
        <v>1954</v>
      </c>
      <c r="X1914" s="146">
        <v>0</v>
      </c>
      <c r="Y1914" s="146">
        <v>0</v>
      </c>
      <c r="Z1914" s="146">
        <v>0</v>
      </c>
      <c r="AA1914" s="4"/>
      <c r="AB1914" s="141"/>
      <c r="AC1914" s="142"/>
      <c r="AD1914" s="4"/>
      <c r="AE1914" s="4"/>
      <c r="AF1914" s="144"/>
      <c r="AG1914" s="145"/>
      <c r="AH1914" s="143" t="s">
        <v>70</v>
      </c>
      <c r="AI1914" s="4"/>
      <c r="AJ1914" s="143" t="s">
        <v>9560</v>
      </c>
      <c r="AK1914" s="143" t="s">
        <v>9553</v>
      </c>
    </row>
    <row r="1915" spans="2:38">
      <c r="B1915" s="175" t="s">
        <v>5175</v>
      </c>
      <c r="C1915" s="174" t="s">
        <v>441</v>
      </c>
      <c r="D1915" s="4" t="s">
        <v>1831</v>
      </c>
      <c r="E1915" s="4"/>
      <c r="F1915" s="4" t="s">
        <v>1060</v>
      </c>
      <c r="G1915" s="4" t="s">
        <v>9376</v>
      </c>
      <c r="H1915" s="4" t="s">
        <v>1361</v>
      </c>
      <c r="I1915" s="4" t="s">
        <v>1362</v>
      </c>
      <c r="J1915" s="4"/>
      <c r="K1915" s="139">
        <v>21394834</v>
      </c>
      <c r="L1915" s="139">
        <v>21394834</v>
      </c>
      <c r="M1915" s="4">
        <v>0.2</v>
      </c>
      <c r="N1915" s="4" t="s">
        <v>4427</v>
      </c>
      <c r="O1915" s="4"/>
      <c r="P1915" s="186">
        <f t="shared" si="191"/>
        <v>21394834</v>
      </c>
      <c r="Q1915" s="4"/>
      <c r="R1915" s="4">
        <v>132</v>
      </c>
      <c r="S1915" s="174" t="s">
        <v>70</v>
      </c>
      <c r="T1915" s="4" t="s">
        <v>70</v>
      </c>
      <c r="U1915" s="140">
        <v>45341</v>
      </c>
      <c r="V1915" s="4" t="s">
        <v>1884</v>
      </c>
      <c r="W1915" s="4" t="s">
        <v>1954</v>
      </c>
      <c r="X1915" s="146" t="s">
        <v>70</v>
      </c>
      <c r="Y1915" s="140">
        <v>45367</v>
      </c>
      <c r="Z1915" s="4" t="s">
        <v>1888</v>
      </c>
      <c r="AA1915" s="4" t="s">
        <v>1886</v>
      </c>
      <c r="AB1915" s="141">
        <f t="shared" si="192"/>
        <v>21394834</v>
      </c>
      <c r="AC1915" s="142">
        <f t="shared" si="193"/>
        <v>0</v>
      </c>
      <c r="AD1915" s="4"/>
      <c r="AE1915" s="4" t="s">
        <v>2037</v>
      </c>
      <c r="AF1915" s="144" t="s">
        <v>8351</v>
      </c>
      <c r="AG1915" s="145"/>
      <c r="AH1915" s="4"/>
      <c r="AI1915" s="145"/>
      <c r="AJ1915" s="4"/>
      <c r="AK1915" s="4"/>
    </row>
    <row r="1916" spans="2:38">
      <c r="B1916" s="145" t="s">
        <v>5175</v>
      </c>
      <c r="C1916" s="4" t="s">
        <v>441</v>
      </c>
      <c r="D1916" s="4" t="s">
        <v>3004</v>
      </c>
      <c r="E1916" s="4"/>
      <c r="F1916" s="4" t="s">
        <v>1060</v>
      </c>
      <c r="G1916" s="4" t="s">
        <v>9377</v>
      </c>
      <c r="H1916" s="4" t="s">
        <v>1497</v>
      </c>
      <c r="I1916" s="4" t="s">
        <v>1498</v>
      </c>
      <c r="J1916" s="4"/>
      <c r="K1916" s="139">
        <v>236541</v>
      </c>
      <c r="L1916" s="139">
        <v>236541</v>
      </c>
      <c r="M1916" s="4">
        <v>0.2</v>
      </c>
      <c r="N1916" s="4" t="s">
        <v>2462</v>
      </c>
      <c r="O1916" s="4"/>
      <c r="P1916" s="186">
        <f t="shared" si="191"/>
        <v>236541</v>
      </c>
      <c r="Q1916" s="186">
        <f>L1916-P1916</f>
        <v>0</v>
      </c>
      <c r="R1916" s="4">
        <v>23</v>
      </c>
      <c r="S1916" s="4" t="s">
        <v>70</v>
      </c>
      <c r="T1916" s="4" t="s">
        <v>70</v>
      </c>
      <c r="U1916" s="140">
        <v>45352</v>
      </c>
      <c r="V1916" s="4" t="s">
        <v>1884</v>
      </c>
      <c r="W1916" s="4" t="s">
        <v>1954</v>
      </c>
      <c r="X1916" s="146">
        <v>0</v>
      </c>
      <c r="Y1916" s="146">
        <v>0</v>
      </c>
      <c r="Z1916" s="146">
        <v>0</v>
      </c>
      <c r="AA1916" s="4"/>
      <c r="AB1916" s="141"/>
      <c r="AC1916" s="142"/>
      <c r="AD1916" s="4"/>
      <c r="AE1916" s="4"/>
      <c r="AF1916" s="144"/>
      <c r="AG1916" s="145"/>
      <c r="AH1916" s="143" t="s">
        <v>70</v>
      </c>
      <c r="AI1916" s="4"/>
      <c r="AJ1916" s="143" t="s">
        <v>9560</v>
      </c>
      <c r="AK1916" s="143" t="s">
        <v>9553</v>
      </c>
    </row>
    <row r="1917" spans="2:38">
      <c r="B1917" s="175" t="s">
        <v>5175</v>
      </c>
      <c r="C1917" s="174" t="s">
        <v>441</v>
      </c>
      <c r="D1917" s="4" t="s">
        <v>6539</v>
      </c>
      <c r="E1917" s="4"/>
      <c r="F1917" s="4" t="s">
        <v>1060</v>
      </c>
      <c r="G1917" s="4" t="s">
        <v>9378</v>
      </c>
      <c r="H1917" s="4" t="s">
        <v>1463</v>
      </c>
      <c r="I1917" s="4" t="s">
        <v>1464</v>
      </c>
      <c r="J1917" s="4"/>
      <c r="K1917" s="139">
        <v>12718620</v>
      </c>
      <c r="L1917" s="139">
        <v>12718620</v>
      </c>
      <c r="M1917" s="4">
        <v>0.2</v>
      </c>
      <c r="N1917" s="4" t="s">
        <v>9379</v>
      </c>
      <c r="O1917" s="4"/>
      <c r="P1917" s="186">
        <f t="shared" si="191"/>
        <v>12718620</v>
      </c>
      <c r="Q1917" s="4"/>
      <c r="R1917" s="4">
        <v>135</v>
      </c>
      <c r="S1917" s="174" t="s">
        <v>70</v>
      </c>
      <c r="T1917" s="4" t="s">
        <v>70</v>
      </c>
      <c r="U1917" s="140">
        <v>45341</v>
      </c>
      <c r="V1917" s="4" t="s">
        <v>1884</v>
      </c>
      <c r="W1917" s="4" t="s">
        <v>1954</v>
      </c>
      <c r="X1917" s="146">
        <v>0</v>
      </c>
      <c r="Y1917" s="146">
        <v>0</v>
      </c>
      <c r="Z1917" s="146">
        <v>0</v>
      </c>
      <c r="AA1917" s="4"/>
      <c r="AB1917" s="141"/>
      <c r="AC1917" s="142"/>
      <c r="AD1917" s="4"/>
      <c r="AE1917" s="4"/>
      <c r="AF1917" s="144"/>
      <c r="AG1917" s="145"/>
      <c r="AH1917" s="143" t="s">
        <v>70</v>
      </c>
      <c r="AI1917" s="4"/>
      <c r="AJ1917" s="143" t="s">
        <v>9560</v>
      </c>
      <c r="AK1917" s="143" t="s">
        <v>9553</v>
      </c>
    </row>
    <row r="1918" spans="2:38">
      <c r="B1918" s="175" t="s">
        <v>5175</v>
      </c>
      <c r="C1918" s="174" t="s">
        <v>441</v>
      </c>
      <c r="D1918" s="4" t="s">
        <v>1831</v>
      </c>
      <c r="E1918" s="4"/>
      <c r="F1918" s="4" t="s">
        <v>1060</v>
      </c>
      <c r="G1918" s="4" t="s">
        <v>9380</v>
      </c>
      <c r="H1918" s="4" t="s">
        <v>1389</v>
      </c>
      <c r="I1918" s="4" t="s">
        <v>1390</v>
      </c>
      <c r="J1918" s="4"/>
      <c r="K1918" s="139">
        <v>6633819251</v>
      </c>
      <c r="L1918" s="139">
        <v>6633819251</v>
      </c>
      <c r="M1918" s="4">
        <v>0.2</v>
      </c>
      <c r="N1918" s="4" t="s">
        <v>9381</v>
      </c>
      <c r="O1918" s="4"/>
      <c r="P1918" s="186">
        <f t="shared" si="191"/>
        <v>6633819251</v>
      </c>
      <c r="Q1918" s="186">
        <f>K1918-P1918</f>
        <v>0</v>
      </c>
      <c r="R1918" s="4">
        <v>70</v>
      </c>
      <c r="S1918" s="4" t="s">
        <v>70</v>
      </c>
      <c r="T1918" s="4" t="s">
        <v>70</v>
      </c>
      <c r="U1918" s="140">
        <v>45341</v>
      </c>
      <c r="V1918" s="4" t="s">
        <v>1884</v>
      </c>
      <c r="W1918" s="4" t="s">
        <v>1954</v>
      </c>
      <c r="X1918" s="146" t="s">
        <v>70</v>
      </c>
      <c r="Y1918" s="95">
        <v>45353</v>
      </c>
      <c r="Z1918" s="4" t="s">
        <v>1888</v>
      </c>
      <c r="AA1918" s="4" t="s">
        <v>1886</v>
      </c>
      <c r="AB1918" s="141">
        <f t="shared" si="192"/>
        <v>6633819251</v>
      </c>
      <c r="AC1918" s="142">
        <f t="shared" si="193"/>
        <v>0</v>
      </c>
      <c r="AD1918" s="4"/>
      <c r="AE1918" s="4" t="s">
        <v>2037</v>
      </c>
      <c r="AF1918" s="252" t="s">
        <v>7986</v>
      </c>
      <c r="AG1918" s="145"/>
      <c r="AH1918" s="4"/>
      <c r="AI1918" s="145"/>
      <c r="AJ1918" s="4"/>
      <c r="AK1918" s="4"/>
      <c r="AL1918" s="95">
        <v>45353</v>
      </c>
    </row>
    <row r="1919" spans="2:38">
      <c r="B1919" s="175" t="s">
        <v>5175</v>
      </c>
      <c r="C1919" s="174" t="s">
        <v>441</v>
      </c>
      <c r="D1919" s="4" t="s">
        <v>1831</v>
      </c>
      <c r="E1919" s="4"/>
      <c r="F1919" s="4" t="s">
        <v>1060</v>
      </c>
      <c r="G1919" s="4" t="s">
        <v>9382</v>
      </c>
      <c r="H1919" s="4" t="s">
        <v>1429</v>
      </c>
      <c r="I1919" s="4" t="s">
        <v>1430</v>
      </c>
      <c r="J1919" s="4"/>
      <c r="K1919" s="139">
        <v>12299111</v>
      </c>
      <c r="L1919" s="139">
        <v>12299111</v>
      </c>
      <c r="M1919" s="4">
        <v>0.2</v>
      </c>
      <c r="N1919" s="4" t="s">
        <v>4420</v>
      </c>
      <c r="O1919" s="4"/>
      <c r="P1919" s="186">
        <f t="shared" si="191"/>
        <v>12299111</v>
      </c>
      <c r="Q1919" s="186">
        <f>K1919-P1919</f>
        <v>0</v>
      </c>
      <c r="R1919" s="4">
        <v>69</v>
      </c>
      <c r="S1919" s="4" t="s">
        <v>70</v>
      </c>
      <c r="T1919" s="4" t="s">
        <v>70</v>
      </c>
      <c r="U1919" s="140">
        <v>45341</v>
      </c>
      <c r="V1919" s="4" t="s">
        <v>1884</v>
      </c>
      <c r="W1919" s="4" t="s">
        <v>1954</v>
      </c>
      <c r="X1919" s="146" t="s">
        <v>70</v>
      </c>
      <c r="Y1919" s="140">
        <v>45364</v>
      </c>
      <c r="Z1919" s="4" t="s">
        <v>1885</v>
      </c>
      <c r="AA1919" s="4" t="s">
        <v>1886</v>
      </c>
      <c r="AB1919" s="141">
        <f t="shared" si="192"/>
        <v>12299111</v>
      </c>
      <c r="AC1919" s="142">
        <f t="shared" si="193"/>
        <v>0</v>
      </c>
      <c r="AD1919" s="4"/>
      <c r="AE1919" s="4" t="s">
        <v>2037</v>
      </c>
      <c r="AF1919" s="252" t="s">
        <v>7787</v>
      </c>
      <c r="AG1919" s="145"/>
      <c r="AH1919" s="4"/>
      <c r="AI1919" s="145"/>
      <c r="AJ1919" s="4"/>
      <c r="AK1919" s="4"/>
    </row>
    <row r="1920" spans="2:38">
      <c r="B1920" s="175" t="s">
        <v>5175</v>
      </c>
      <c r="C1920" s="174" t="s">
        <v>441</v>
      </c>
      <c r="D1920" s="4" t="s">
        <v>1831</v>
      </c>
      <c r="E1920" s="4"/>
      <c r="F1920" s="4" t="s">
        <v>1060</v>
      </c>
      <c r="G1920" s="4" t="s">
        <v>9383</v>
      </c>
      <c r="H1920" s="4" t="s">
        <v>1391</v>
      </c>
      <c r="I1920" s="4" t="s">
        <v>1392</v>
      </c>
      <c r="J1920" s="4"/>
      <c r="K1920" s="139">
        <v>274157896</v>
      </c>
      <c r="L1920" s="139">
        <v>274157896</v>
      </c>
      <c r="M1920" s="4">
        <v>0.2</v>
      </c>
      <c r="N1920" s="4" t="s">
        <v>9384</v>
      </c>
      <c r="O1920" s="4"/>
      <c r="P1920" s="186">
        <f t="shared" si="191"/>
        <v>274157896</v>
      </c>
      <c r="Q1920" s="186">
        <f>L1920-P1920</f>
        <v>0</v>
      </c>
      <c r="R1920" s="4">
        <v>42</v>
      </c>
      <c r="S1920" s="4" t="s">
        <v>70</v>
      </c>
      <c r="T1920" s="4" t="s">
        <v>70</v>
      </c>
      <c r="U1920" s="140">
        <v>45341</v>
      </c>
      <c r="V1920" s="4" t="s">
        <v>1884</v>
      </c>
      <c r="W1920" s="4" t="s">
        <v>1954</v>
      </c>
      <c r="X1920" s="146" t="s">
        <v>70</v>
      </c>
      <c r="Y1920" s="146" t="s">
        <v>3521</v>
      </c>
      <c r="Z1920" s="146" t="s">
        <v>1888</v>
      </c>
      <c r="AA1920" s="4" t="s">
        <v>1886</v>
      </c>
      <c r="AB1920" s="141">
        <f t="shared" si="192"/>
        <v>274157896</v>
      </c>
      <c r="AC1920" s="142">
        <f t="shared" si="193"/>
        <v>0</v>
      </c>
      <c r="AD1920" s="4"/>
      <c r="AE1920" s="4" t="s">
        <v>2037</v>
      </c>
      <c r="AF1920" s="144" t="s">
        <v>6387</v>
      </c>
      <c r="AG1920" s="145"/>
      <c r="AH1920" s="4"/>
      <c r="AI1920" s="145"/>
      <c r="AJ1920" s="4"/>
      <c r="AK1920" s="4"/>
    </row>
    <row r="1921" spans="1:38">
      <c r="B1921" s="145" t="s">
        <v>5175</v>
      </c>
      <c r="C1921" s="4" t="s">
        <v>441</v>
      </c>
      <c r="D1921" s="4" t="s">
        <v>4483</v>
      </c>
      <c r="E1921" s="4"/>
      <c r="F1921" s="4" t="s">
        <v>1060</v>
      </c>
      <c r="G1921" s="4" t="s">
        <v>9385</v>
      </c>
      <c r="H1921" s="4" t="s">
        <v>1475</v>
      </c>
      <c r="I1921" s="4" t="s">
        <v>1476</v>
      </c>
      <c r="J1921" s="4"/>
      <c r="K1921" s="139">
        <v>2234084</v>
      </c>
      <c r="L1921" s="139">
        <v>2234084</v>
      </c>
      <c r="M1921" s="4">
        <v>0.2</v>
      </c>
      <c r="N1921" s="4" t="s">
        <v>3806</v>
      </c>
      <c r="O1921" s="4"/>
      <c r="P1921" s="186">
        <f t="shared" si="191"/>
        <v>2234084</v>
      </c>
      <c r="Q1921" s="186">
        <f>K1921-P1921</f>
        <v>0</v>
      </c>
      <c r="R1921" s="4">
        <v>104</v>
      </c>
      <c r="S1921" s="4" t="s">
        <v>70</v>
      </c>
      <c r="T1921" s="4" t="s">
        <v>70</v>
      </c>
      <c r="U1921" s="140">
        <v>45348</v>
      </c>
      <c r="V1921" s="4" t="s">
        <v>1887</v>
      </c>
      <c r="W1921" s="4" t="s">
        <v>1954</v>
      </c>
      <c r="X1921" s="146" t="s">
        <v>70</v>
      </c>
      <c r="Y1921" s="140">
        <v>45371</v>
      </c>
      <c r="Z1921" s="4" t="s">
        <v>1885</v>
      </c>
      <c r="AA1921" s="4" t="s">
        <v>1886</v>
      </c>
      <c r="AB1921" s="141">
        <f t="shared" si="192"/>
        <v>2234084</v>
      </c>
      <c r="AC1921" s="142">
        <f t="shared" si="193"/>
        <v>0</v>
      </c>
      <c r="AD1921" s="4"/>
      <c r="AE1921" s="4" t="s">
        <v>2037</v>
      </c>
      <c r="AF1921" s="144" t="s">
        <v>5695</v>
      </c>
      <c r="AG1921" s="145"/>
      <c r="AH1921" s="4"/>
      <c r="AI1921" s="145"/>
      <c r="AJ1921" s="4"/>
      <c r="AK1921" s="4"/>
    </row>
    <row r="1922" spans="1:38">
      <c r="B1922" s="145" t="s">
        <v>5175</v>
      </c>
      <c r="C1922" s="4" t="s">
        <v>441</v>
      </c>
      <c r="D1922" s="4" t="s">
        <v>6599</v>
      </c>
      <c r="E1922" s="4"/>
      <c r="F1922" s="4" t="s">
        <v>1060</v>
      </c>
      <c r="G1922" s="4" t="s">
        <v>9386</v>
      </c>
      <c r="H1922" s="4" t="s">
        <v>1443</v>
      </c>
      <c r="I1922" s="4" t="s">
        <v>1444</v>
      </c>
      <c r="J1922" s="4"/>
      <c r="K1922" s="139">
        <v>384903</v>
      </c>
      <c r="L1922" s="139">
        <v>384903</v>
      </c>
      <c r="M1922" s="4">
        <v>0.2</v>
      </c>
      <c r="N1922" s="4" t="s">
        <v>2881</v>
      </c>
      <c r="O1922" s="4"/>
      <c r="P1922" s="186">
        <f t="shared" si="191"/>
        <v>384903</v>
      </c>
      <c r="Q1922" s="186">
        <f>P1922-K1922</f>
        <v>0</v>
      </c>
      <c r="R1922" s="4">
        <v>123</v>
      </c>
      <c r="S1922" s="4" t="s">
        <v>70</v>
      </c>
      <c r="T1922" s="4" t="s">
        <v>70</v>
      </c>
      <c r="U1922" s="140">
        <v>45321</v>
      </c>
      <c r="V1922" s="4" t="s">
        <v>1884</v>
      </c>
      <c r="W1922" s="4" t="s">
        <v>1954</v>
      </c>
      <c r="X1922" s="146">
        <v>0</v>
      </c>
      <c r="Y1922" s="146">
        <v>0</v>
      </c>
      <c r="Z1922" s="146">
        <v>0</v>
      </c>
      <c r="AA1922" s="4"/>
      <c r="AB1922" s="141"/>
      <c r="AC1922" s="142"/>
      <c r="AD1922" s="4"/>
      <c r="AE1922" s="4"/>
      <c r="AF1922" s="144"/>
      <c r="AG1922" s="145"/>
      <c r="AH1922" s="143" t="s">
        <v>70</v>
      </c>
      <c r="AI1922" s="4"/>
      <c r="AJ1922" s="143" t="s">
        <v>9560</v>
      </c>
      <c r="AK1922" s="143" t="s">
        <v>9553</v>
      </c>
    </row>
    <row r="1923" spans="1:38">
      <c r="B1923" s="145" t="s">
        <v>5175</v>
      </c>
      <c r="C1923" s="4" t="s">
        <v>441</v>
      </c>
      <c r="D1923" s="4" t="s">
        <v>2498</v>
      </c>
      <c r="E1923" s="4"/>
      <c r="F1923" s="4" t="s">
        <v>1060</v>
      </c>
      <c r="G1923" s="4" t="s">
        <v>9387</v>
      </c>
      <c r="H1923" s="4" t="s">
        <v>1373</v>
      </c>
      <c r="I1923" s="4" t="s">
        <v>1374</v>
      </c>
      <c r="J1923" s="4"/>
      <c r="K1923" s="139">
        <v>5000640261</v>
      </c>
      <c r="L1923" s="139">
        <v>5000640261</v>
      </c>
      <c r="M1923" s="4">
        <v>0.2</v>
      </c>
      <c r="N1923" s="4" t="s">
        <v>9388</v>
      </c>
      <c r="O1923" s="4"/>
      <c r="P1923" s="186">
        <f t="shared" si="191"/>
        <v>5000640261</v>
      </c>
      <c r="Q1923" s="186">
        <f>K1923-P1923</f>
        <v>0</v>
      </c>
      <c r="R1923" s="4">
        <v>146</v>
      </c>
      <c r="S1923" s="4" t="s">
        <v>70</v>
      </c>
      <c r="T1923" s="4" t="s">
        <v>70</v>
      </c>
      <c r="U1923" s="140">
        <v>45352</v>
      </c>
      <c r="V1923" s="4" t="s">
        <v>1884</v>
      </c>
      <c r="W1923" s="4" t="s">
        <v>1954</v>
      </c>
      <c r="X1923" s="4" t="s">
        <v>70</v>
      </c>
      <c r="Y1923" s="4" t="s">
        <v>3521</v>
      </c>
      <c r="Z1923" s="4" t="s">
        <v>1885</v>
      </c>
      <c r="AA1923" s="4" t="s">
        <v>1886</v>
      </c>
      <c r="AB1923" s="141">
        <f t="shared" si="192"/>
        <v>5000640261</v>
      </c>
      <c r="AC1923" s="142">
        <f t="shared" si="193"/>
        <v>0</v>
      </c>
      <c r="AD1923" s="4"/>
      <c r="AE1923" s="4" t="s">
        <v>2037</v>
      </c>
      <c r="AF1923" s="144" t="s">
        <v>7952</v>
      </c>
      <c r="AG1923" s="145"/>
      <c r="AH1923" s="4"/>
      <c r="AI1923" s="145"/>
      <c r="AJ1923" s="4"/>
      <c r="AK1923" s="4"/>
      <c r="AL1923" t="s">
        <v>6388</v>
      </c>
    </row>
    <row r="1924" spans="1:38">
      <c r="A1924" t="s">
        <v>5848</v>
      </c>
      <c r="B1924" s="175" t="s">
        <v>5175</v>
      </c>
      <c r="C1924" s="174" t="s">
        <v>441</v>
      </c>
      <c r="D1924" s="4" t="s">
        <v>4670</v>
      </c>
      <c r="E1924" s="4"/>
      <c r="F1924" s="4" t="s">
        <v>2018</v>
      </c>
      <c r="G1924" s="4" t="s">
        <v>9389</v>
      </c>
      <c r="H1924" s="4" t="s">
        <v>1451</v>
      </c>
      <c r="I1924" s="4" t="s">
        <v>1452</v>
      </c>
      <c r="J1924" s="4"/>
      <c r="K1924" s="139">
        <v>433.74</v>
      </c>
      <c r="L1924" s="139">
        <v>10459640.1</v>
      </c>
      <c r="M1924" s="4">
        <v>0</v>
      </c>
      <c r="N1924" s="4" t="s">
        <v>9390</v>
      </c>
      <c r="O1924" s="4"/>
      <c r="P1924" s="186">
        <f t="shared" ref="P1924:P1961" si="195">L1924</f>
        <v>10459640.1</v>
      </c>
      <c r="Q1924" s="186">
        <f>K1924-P1924</f>
        <v>-10459206.359999999</v>
      </c>
      <c r="R1924" s="4">
        <v>8</v>
      </c>
      <c r="S1924" s="4" t="s">
        <v>70</v>
      </c>
      <c r="T1924" s="4" t="s">
        <v>70</v>
      </c>
      <c r="U1924" s="140">
        <v>45341</v>
      </c>
      <c r="V1924" s="4" t="s">
        <v>1884</v>
      </c>
      <c r="W1924" s="4" t="s">
        <v>1954</v>
      </c>
      <c r="X1924" s="146">
        <v>0</v>
      </c>
      <c r="Y1924" s="146">
        <v>0</v>
      </c>
      <c r="Z1924" s="146">
        <v>0</v>
      </c>
      <c r="AA1924" s="4"/>
      <c r="AB1924" s="141"/>
      <c r="AC1924" s="142"/>
      <c r="AD1924" s="4"/>
      <c r="AE1924" s="4"/>
      <c r="AF1924" s="144"/>
      <c r="AG1924" s="145"/>
      <c r="AH1924" s="143" t="s">
        <v>70</v>
      </c>
      <c r="AI1924" s="4"/>
      <c r="AJ1924" s="143" t="s">
        <v>9560</v>
      </c>
      <c r="AK1924" s="143" t="s">
        <v>9553</v>
      </c>
    </row>
    <row r="1925" spans="1:38">
      <c r="A1925" t="s">
        <v>5848</v>
      </c>
      <c r="B1925" s="175" t="s">
        <v>5175</v>
      </c>
      <c r="C1925" s="174" t="s">
        <v>441</v>
      </c>
      <c r="D1925" s="4" t="s">
        <v>4670</v>
      </c>
      <c r="E1925" s="4"/>
      <c r="F1925" s="4" t="s">
        <v>1060</v>
      </c>
      <c r="G1925" s="4" t="s">
        <v>9391</v>
      </c>
      <c r="H1925" s="4" t="s">
        <v>1451</v>
      </c>
      <c r="I1925" s="4" t="s">
        <v>1452</v>
      </c>
      <c r="J1925" s="4"/>
      <c r="K1925" s="139">
        <v>221813901</v>
      </c>
      <c r="L1925" s="139">
        <v>221813901</v>
      </c>
      <c r="M1925" s="4">
        <v>0.2</v>
      </c>
      <c r="N1925" s="4" t="s">
        <v>9392</v>
      </c>
      <c r="O1925" s="4"/>
      <c r="P1925" s="186">
        <f t="shared" si="195"/>
        <v>221813901</v>
      </c>
      <c r="Q1925" s="186">
        <f>L1925-P1925</f>
        <v>0</v>
      </c>
      <c r="R1925" s="4">
        <v>8</v>
      </c>
      <c r="S1925" s="4" t="s">
        <v>70</v>
      </c>
      <c r="T1925" s="4" t="s">
        <v>70</v>
      </c>
      <c r="U1925" s="140">
        <v>45341</v>
      </c>
      <c r="V1925" s="4" t="s">
        <v>1884</v>
      </c>
      <c r="W1925" s="4" t="s">
        <v>1954</v>
      </c>
      <c r="X1925" s="146">
        <v>0</v>
      </c>
      <c r="Y1925" s="146">
        <v>0</v>
      </c>
      <c r="Z1925" s="146">
        <v>0</v>
      </c>
      <c r="AA1925" s="4"/>
      <c r="AB1925" s="141"/>
      <c r="AC1925" s="142"/>
      <c r="AD1925" s="4"/>
      <c r="AE1925" s="4"/>
      <c r="AF1925" s="144"/>
      <c r="AG1925" s="145"/>
      <c r="AH1925" s="143" t="s">
        <v>70</v>
      </c>
      <c r="AI1925" s="4"/>
      <c r="AJ1925" s="143" t="s">
        <v>9560</v>
      </c>
      <c r="AK1925" s="143" t="s">
        <v>9553</v>
      </c>
    </row>
    <row r="1926" spans="1:38">
      <c r="A1926" t="s">
        <v>6695</v>
      </c>
      <c r="B1926" s="145" t="s">
        <v>5175</v>
      </c>
      <c r="C1926" s="4" t="s">
        <v>441</v>
      </c>
      <c r="D1926" s="4" t="s">
        <v>5706</v>
      </c>
      <c r="E1926" s="4"/>
      <c r="F1926" s="4" t="s">
        <v>1060</v>
      </c>
      <c r="G1926" s="4" t="s">
        <v>9393</v>
      </c>
      <c r="H1926" s="4" t="s">
        <v>1469</v>
      </c>
      <c r="I1926" s="4" t="s">
        <v>1470</v>
      </c>
      <c r="J1926" s="4"/>
      <c r="K1926" s="139">
        <v>122654714</v>
      </c>
      <c r="L1926" s="139">
        <v>122654714</v>
      </c>
      <c r="M1926" s="4">
        <v>0.2</v>
      </c>
      <c r="N1926" s="4" t="s">
        <v>9394</v>
      </c>
      <c r="O1926" s="4"/>
      <c r="P1926" s="186">
        <f t="shared" si="195"/>
        <v>122654714</v>
      </c>
      <c r="Q1926" s="4"/>
      <c r="R1926" s="4">
        <v>247</v>
      </c>
      <c r="S1926" s="4" t="s">
        <v>70</v>
      </c>
      <c r="T1926" s="4" t="s">
        <v>70</v>
      </c>
      <c r="U1926" s="140">
        <v>45357</v>
      </c>
      <c r="V1926" s="4" t="s">
        <v>1887</v>
      </c>
      <c r="W1926" s="4" t="s">
        <v>1954</v>
      </c>
      <c r="X1926" s="146">
        <v>0</v>
      </c>
      <c r="Y1926" s="146">
        <v>0</v>
      </c>
      <c r="Z1926" s="146">
        <v>0</v>
      </c>
      <c r="AA1926" s="4"/>
      <c r="AB1926" s="141"/>
      <c r="AC1926" s="142"/>
      <c r="AD1926" s="4"/>
      <c r="AE1926" s="4"/>
      <c r="AF1926" s="144"/>
      <c r="AG1926" s="145"/>
      <c r="AH1926" s="143" t="s">
        <v>70</v>
      </c>
      <c r="AI1926" s="4"/>
      <c r="AJ1926" s="143" t="s">
        <v>9560</v>
      </c>
      <c r="AK1926" s="143" t="s">
        <v>9553</v>
      </c>
    </row>
    <row r="1927" spans="1:38">
      <c r="B1927" s="145" t="s">
        <v>5175</v>
      </c>
      <c r="C1927" s="4" t="s">
        <v>441</v>
      </c>
      <c r="D1927" s="4" t="s">
        <v>1831</v>
      </c>
      <c r="E1927" s="4"/>
      <c r="F1927" s="4" t="s">
        <v>1060</v>
      </c>
      <c r="G1927" s="4" t="s">
        <v>9395</v>
      </c>
      <c r="H1927" s="4" t="s">
        <v>1365</v>
      </c>
      <c r="I1927" s="4" t="s">
        <v>1366</v>
      </c>
      <c r="J1927" s="4"/>
      <c r="K1927" s="139">
        <v>683965038</v>
      </c>
      <c r="L1927" s="139">
        <v>683965038</v>
      </c>
      <c r="M1927" s="4">
        <v>0.2</v>
      </c>
      <c r="N1927" s="4" t="s">
        <v>8673</v>
      </c>
      <c r="O1927" s="4"/>
      <c r="P1927" s="186">
        <f t="shared" si="195"/>
        <v>683965038</v>
      </c>
      <c r="Q1927" s="4"/>
      <c r="R1927" s="4">
        <v>133</v>
      </c>
      <c r="S1927" s="174" t="s">
        <v>70</v>
      </c>
      <c r="T1927" s="143" t="s">
        <v>70</v>
      </c>
      <c r="U1927" s="140">
        <v>45351</v>
      </c>
      <c r="V1927" s="4" t="s">
        <v>1884</v>
      </c>
      <c r="W1927" s="4" t="s">
        <v>1954</v>
      </c>
      <c r="X1927" s="146" t="s">
        <v>70</v>
      </c>
      <c r="Y1927" s="140">
        <v>45364</v>
      </c>
      <c r="Z1927" s="4" t="s">
        <v>1885</v>
      </c>
      <c r="AA1927" s="4" t="s">
        <v>1886</v>
      </c>
      <c r="AB1927" s="141">
        <f t="shared" ref="AB1927:AB1961" si="196">L1927</f>
        <v>683965038</v>
      </c>
      <c r="AC1927" s="142">
        <f t="shared" ref="AC1927:AC1961" si="197">P1927-AB1927</f>
        <v>0</v>
      </c>
      <c r="AD1927" s="4"/>
      <c r="AE1927" s="4" t="s">
        <v>2037</v>
      </c>
      <c r="AF1927" s="252" t="s">
        <v>1855</v>
      </c>
      <c r="AG1927" s="145"/>
      <c r="AH1927" s="4"/>
      <c r="AI1927" s="145"/>
      <c r="AJ1927" s="4"/>
      <c r="AK1927" s="4"/>
    </row>
    <row r="1928" spans="1:38">
      <c r="B1928" s="175" t="s">
        <v>5175</v>
      </c>
      <c r="C1928" s="174" t="s">
        <v>441</v>
      </c>
      <c r="D1928" s="4" t="s">
        <v>1831</v>
      </c>
      <c r="E1928" s="4"/>
      <c r="F1928" s="4" t="s">
        <v>1060</v>
      </c>
      <c r="G1928" s="4" t="s">
        <v>9396</v>
      </c>
      <c r="H1928" s="4" t="s">
        <v>1407</v>
      </c>
      <c r="I1928" s="4" t="s">
        <v>1408</v>
      </c>
      <c r="J1928" s="4"/>
      <c r="K1928" s="139">
        <v>30910941</v>
      </c>
      <c r="L1928" s="139">
        <v>30910941</v>
      </c>
      <c r="M1928" s="4">
        <v>0.2</v>
      </c>
      <c r="N1928" s="4" t="s">
        <v>9397</v>
      </c>
      <c r="O1928" s="4"/>
      <c r="P1928" s="186">
        <f t="shared" si="195"/>
        <v>30910941</v>
      </c>
      <c r="Q1928" s="186">
        <f t="shared" ref="Q1928:Q1936" si="198">K1928-P1928</f>
        <v>0</v>
      </c>
      <c r="R1928" s="4">
        <v>63</v>
      </c>
      <c r="S1928" s="4" t="s">
        <v>70</v>
      </c>
      <c r="T1928" s="4" t="s">
        <v>70</v>
      </c>
      <c r="U1928" s="140">
        <v>45341</v>
      </c>
      <c r="V1928" s="4" t="s">
        <v>1884</v>
      </c>
      <c r="W1928" s="4" t="s">
        <v>1954</v>
      </c>
      <c r="X1928" s="146" t="s">
        <v>70</v>
      </c>
      <c r="Y1928" s="140">
        <v>45364</v>
      </c>
      <c r="Z1928" s="4" t="s">
        <v>1885</v>
      </c>
      <c r="AA1928" s="4" t="s">
        <v>1886</v>
      </c>
      <c r="AB1928" s="141">
        <f t="shared" si="196"/>
        <v>30910941</v>
      </c>
      <c r="AC1928" s="142">
        <f t="shared" si="197"/>
        <v>0</v>
      </c>
      <c r="AD1928" s="4"/>
      <c r="AE1928" s="4" t="s">
        <v>2037</v>
      </c>
      <c r="AF1928" s="252" t="s">
        <v>7944</v>
      </c>
      <c r="AG1928" s="145"/>
      <c r="AH1928" s="4"/>
      <c r="AI1928" s="145"/>
      <c r="AJ1928" s="4"/>
      <c r="AK1928" s="4"/>
    </row>
    <row r="1929" spans="1:38">
      <c r="B1929" s="175" t="s">
        <v>5175</v>
      </c>
      <c r="C1929" s="174" t="s">
        <v>441</v>
      </c>
      <c r="D1929" s="4" t="s">
        <v>1831</v>
      </c>
      <c r="E1929" s="4"/>
      <c r="F1929" s="4" t="s">
        <v>1060</v>
      </c>
      <c r="G1929" s="4" t="s">
        <v>9398</v>
      </c>
      <c r="H1929" s="4" t="s">
        <v>1399</v>
      </c>
      <c r="I1929" s="4" t="s">
        <v>1400</v>
      </c>
      <c r="J1929" s="4"/>
      <c r="K1929" s="139">
        <v>13675357</v>
      </c>
      <c r="L1929" s="139">
        <v>13675357</v>
      </c>
      <c r="M1929" s="4">
        <v>0.2</v>
      </c>
      <c r="N1929" s="4" t="s">
        <v>8673</v>
      </c>
      <c r="O1929" s="4"/>
      <c r="P1929" s="186">
        <f t="shared" si="195"/>
        <v>13675357</v>
      </c>
      <c r="Q1929" s="186">
        <f t="shared" si="198"/>
        <v>0</v>
      </c>
      <c r="R1929" s="4">
        <v>49</v>
      </c>
      <c r="S1929" s="4" t="s">
        <v>70</v>
      </c>
      <c r="T1929" s="4" t="s">
        <v>70</v>
      </c>
      <c r="U1929" s="140">
        <v>45341</v>
      </c>
      <c r="V1929" s="4" t="s">
        <v>1884</v>
      </c>
      <c r="W1929" s="4" t="s">
        <v>1954</v>
      </c>
      <c r="X1929" s="146" t="s">
        <v>70</v>
      </c>
      <c r="Y1929" s="140">
        <v>45369</v>
      </c>
      <c r="Z1929" s="4" t="s">
        <v>1885</v>
      </c>
      <c r="AA1929" s="4" t="s">
        <v>1886</v>
      </c>
      <c r="AB1929" s="141">
        <f t="shared" si="196"/>
        <v>13675357</v>
      </c>
      <c r="AC1929" s="142">
        <f t="shared" si="197"/>
        <v>0</v>
      </c>
      <c r="AD1929" s="4"/>
      <c r="AE1929" s="4" t="s">
        <v>2037</v>
      </c>
      <c r="AF1929" s="144" t="s">
        <v>5626</v>
      </c>
      <c r="AG1929" s="145"/>
      <c r="AH1929" s="4"/>
      <c r="AI1929" s="145"/>
      <c r="AJ1929" s="4"/>
      <c r="AK1929" s="4"/>
    </row>
    <row r="1930" spans="1:38">
      <c r="B1930" s="175" t="s">
        <v>5175</v>
      </c>
      <c r="C1930" s="174" t="s">
        <v>441</v>
      </c>
      <c r="D1930" s="4" t="s">
        <v>1831</v>
      </c>
      <c r="E1930" s="4"/>
      <c r="F1930" s="4" t="s">
        <v>1060</v>
      </c>
      <c r="G1930" s="4" t="s">
        <v>9399</v>
      </c>
      <c r="H1930" s="4" t="s">
        <v>1399</v>
      </c>
      <c r="I1930" s="4" t="s">
        <v>1400</v>
      </c>
      <c r="J1930" s="4"/>
      <c r="K1930" s="139">
        <v>17743652</v>
      </c>
      <c r="L1930" s="139">
        <v>17743652</v>
      </c>
      <c r="M1930" s="4">
        <v>0.2</v>
      </c>
      <c r="N1930" s="4" t="s">
        <v>8673</v>
      </c>
      <c r="O1930" s="4"/>
      <c r="P1930" s="186">
        <f t="shared" si="195"/>
        <v>17743652</v>
      </c>
      <c r="Q1930" s="186">
        <f t="shared" si="198"/>
        <v>0</v>
      </c>
      <c r="R1930" s="4">
        <v>49</v>
      </c>
      <c r="S1930" s="4" t="s">
        <v>70</v>
      </c>
      <c r="T1930" s="4" t="s">
        <v>70</v>
      </c>
      <c r="U1930" s="140">
        <v>45341</v>
      </c>
      <c r="V1930" s="4" t="s">
        <v>1884</v>
      </c>
      <c r="W1930" s="4" t="s">
        <v>1954</v>
      </c>
      <c r="X1930" s="146" t="s">
        <v>70</v>
      </c>
      <c r="Y1930" s="140">
        <v>45369</v>
      </c>
      <c r="Z1930" s="4" t="s">
        <v>1885</v>
      </c>
      <c r="AA1930" s="4" t="s">
        <v>1886</v>
      </c>
      <c r="AB1930" s="141">
        <f t="shared" si="196"/>
        <v>17743652</v>
      </c>
      <c r="AC1930" s="142">
        <f t="shared" si="197"/>
        <v>0</v>
      </c>
      <c r="AD1930" s="4"/>
      <c r="AE1930" s="4" t="s">
        <v>2037</v>
      </c>
      <c r="AF1930" s="144" t="s">
        <v>5626</v>
      </c>
      <c r="AG1930" s="145"/>
      <c r="AH1930" s="4"/>
      <c r="AI1930" s="145"/>
      <c r="AJ1930" s="4"/>
      <c r="AK1930" s="4"/>
    </row>
    <row r="1931" spans="1:38">
      <c r="B1931" s="175" t="s">
        <v>5175</v>
      </c>
      <c r="C1931" s="174" t="s">
        <v>441</v>
      </c>
      <c r="D1931" s="4" t="s">
        <v>1831</v>
      </c>
      <c r="E1931" s="4"/>
      <c r="F1931" s="4" t="s">
        <v>1060</v>
      </c>
      <c r="G1931" s="4" t="s">
        <v>9400</v>
      </c>
      <c r="H1931" s="4" t="s">
        <v>1399</v>
      </c>
      <c r="I1931" s="4" t="s">
        <v>1400</v>
      </c>
      <c r="J1931" s="4"/>
      <c r="K1931" s="139">
        <v>441</v>
      </c>
      <c r="L1931" s="139">
        <v>441</v>
      </c>
      <c r="M1931" s="4">
        <v>0.2</v>
      </c>
      <c r="N1931" s="4" t="s">
        <v>8673</v>
      </c>
      <c r="O1931" s="4"/>
      <c r="P1931" s="186">
        <f t="shared" si="195"/>
        <v>441</v>
      </c>
      <c r="Q1931" s="186">
        <f t="shared" si="198"/>
        <v>0</v>
      </c>
      <c r="R1931" s="4">
        <v>49</v>
      </c>
      <c r="S1931" s="4" t="s">
        <v>70</v>
      </c>
      <c r="T1931" s="4" t="s">
        <v>70</v>
      </c>
      <c r="U1931" s="140">
        <v>45341</v>
      </c>
      <c r="V1931" s="4" t="s">
        <v>1884</v>
      </c>
      <c r="W1931" s="4" t="s">
        <v>1954</v>
      </c>
      <c r="X1931" s="146" t="s">
        <v>70</v>
      </c>
      <c r="Y1931" s="140">
        <v>45369</v>
      </c>
      <c r="Z1931" s="4" t="s">
        <v>1885</v>
      </c>
      <c r="AA1931" s="4" t="s">
        <v>1886</v>
      </c>
      <c r="AB1931" s="141">
        <f t="shared" si="196"/>
        <v>441</v>
      </c>
      <c r="AC1931" s="142">
        <f t="shared" si="197"/>
        <v>0</v>
      </c>
      <c r="AD1931" s="4"/>
      <c r="AE1931" s="4" t="s">
        <v>2037</v>
      </c>
      <c r="AF1931" s="144" t="s">
        <v>5626</v>
      </c>
      <c r="AG1931" s="145"/>
      <c r="AH1931" s="4"/>
      <c r="AI1931" s="145"/>
      <c r="AJ1931" s="4"/>
      <c r="AK1931" s="4"/>
    </row>
    <row r="1932" spans="1:38">
      <c r="B1932" s="175" t="s">
        <v>5175</v>
      </c>
      <c r="C1932" s="174" t="s">
        <v>441</v>
      </c>
      <c r="D1932" s="4" t="s">
        <v>1831</v>
      </c>
      <c r="E1932" s="4"/>
      <c r="F1932" s="4" t="s">
        <v>1060</v>
      </c>
      <c r="G1932" s="4" t="s">
        <v>9401</v>
      </c>
      <c r="H1932" s="4" t="s">
        <v>1399</v>
      </c>
      <c r="I1932" s="4" t="s">
        <v>1400</v>
      </c>
      <c r="J1932" s="4"/>
      <c r="K1932" s="139">
        <v>560</v>
      </c>
      <c r="L1932" s="139">
        <v>560</v>
      </c>
      <c r="M1932" s="4">
        <v>0.2</v>
      </c>
      <c r="N1932" s="4" t="s">
        <v>8673</v>
      </c>
      <c r="O1932" s="4"/>
      <c r="P1932" s="186">
        <f t="shared" si="195"/>
        <v>560</v>
      </c>
      <c r="Q1932" s="186">
        <f t="shared" si="198"/>
        <v>0</v>
      </c>
      <c r="R1932" s="4">
        <v>49</v>
      </c>
      <c r="S1932" s="4" t="s">
        <v>70</v>
      </c>
      <c r="T1932" s="4" t="s">
        <v>70</v>
      </c>
      <c r="U1932" s="140">
        <v>45341</v>
      </c>
      <c r="V1932" s="4" t="s">
        <v>1884</v>
      </c>
      <c r="W1932" s="4" t="s">
        <v>1954</v>
      </c>
      <c r="X1932" s="146" t="s">
        <v>70</v>
      </c>
      <c r="Y1932" s="140">
        <v>45369</v>
      </c>
      <c r="Z1932" s="4" t="s">
        <v>1885</v>
      </c>
      <c r="AA1932" s="4" t="s">
        <v>1886</v>
      </c>
      <c r="AB1932" s="141">
        <f t="shared" si="196"/>
        <v>560</v>
      </c>
      <c r="AC1932" s="142">
        <f t="shared" si="197"/>
        <v>0</v>
      </c>
      <c r="AD1932" s="4"/>
      <c r="AE1932" s="4" t="s">
        <v>2037</v>
      </c>
      <c r="AF1932" s="144" t="s">
        <v>5626</v>
      </c>
      <c r="AG1932" s="145"/>
      <c r="AH1932" s="4"/>
      <c r="AI1932" s="145"/>
      <c r="AJ1932" s="4"/>
      <c r="AK1932" s="4"/>
    </row>
    <row r="1933" spans="1:38">
      <c r="B1933" s="175" t="s">
        <v>5175</v>
      </c>
      <c r="C1933" s="174" t="s">
        <v>441</v>
      </c>
      <c r="D1933" s="4" t="s">
        <v>1831</v>
      </c>
      <c r="E1933" s="4"/>
      <c r="F1933" s="4" t="s">
        <v>2018</v>
      </c>
      <c r="G1933" s="4" t="s">
        <v>9402</v>
      </c>
      <c r="H1933" s="4" t="s">
        <v>1399</v>
      </c>
      <c r="I1933" s="4" t="s">
        <v>1400</v>
      </c>
      <c r="J1933" s="4"/>
      <c r="K1933" s="139">
        <v>234.59</v>
      </c>
      <c r="L1933" s="139">
        <v>5657137.8499999996</v>
      </c>
      <c r="M1933" s="4">
        <v>0</v>
      </c>
      <c r="N1933" s="4" t="s">
        <v>8673</v>
      </c>
      <c r="O1933" s="4"/>
      <c r="P1933" s="186">
        <f t="shared" si="195"/>
        <v>5657137.8499999996</v>
      </c>
      <c r="Q1933" s="186">
        <f t="shared" si="198"/>
        <v>-5656903.2599999998</v>
      </c>
      <c r="R1933" s="4">
        <v>49</v>
      </c>
      <c r="S1933" s="4" t="s">
        <v>70</v>
      </c>
      <c r="T1933" s="4" t="s">
        <v>70</v>
      </c>
      <c r="U1933" s="140">
        <v>45341</v>
      </c>
      <c r="V1933" s="4" t="s">
        <v>1884</v>
      </c>
      <c r="W1933" s="4" t="s">
        <v>1954</v>
      </c>
      <c r="X1933" s="146" t="s">
        <v>70</v>
      </c>
      <c r="Y1933" s="140">
        <v>45369</v>
      </c>
      <c r="Z1933" s="4" t="s">
        <v>1885</v>
      </c>
      <c r="AA1933" s="4" t="s">
        <v>1886</v>
      </c>
      <c r="AB1933" s="141">
        <f t="shared" si="196"/>
        <v>5657137.8499999996</v>
      </c>
      <c r="AC1933" s="142">
        <f t="shared" si="197"/>
        <v>0</v>
      </c>
      <c r="AD1933" s="4"/>
      <c r="AE1933" s="4" t="s">
        <v>2037</v>
      </c>
      <c r="AF1933" s="144" t="s">
        <v>5626</v>
      </c>
      <c r="AG1933" s="145"/>
      <c r="AH1933" s="4"/>
      <c r="AI1933" s="145"/>
      <c r="AJ1933" s="4"/>
      <c r="AK1933" s="4"/>
    </row>
    <row r="1934" spans="1:38">
      <c r="B1934" s="175" t="s">
        <v>5175</v>
      </c>
      <c r="C1934" s="174" t="s">
        <v>441</v>
      </c>
      <c r="D1934" s="4" t="s">
        <v>1831</v>
      </c>
      <c r="E1934" s="4"/>
      <c r="F1934" s="4" t="s">
        <v>1060</v>
      </c>
      <c r="G1934" s="4" t="s">
        <v>9403</v>
      </c>
      <c r="H1934" s="4" t="s">
        <v>1399</v>
      </c>
      <c r="I1934" s="4" t="s">
        <v>1400</v>
      </c>
      <c r="J1934" s="4"/>
      <c r="K1934" s="139">
        <v>428</v>
      </c>
      <c r="L1934" s="139">
        <v>428</v>
      </c>
      <c r="M1934" s="4">
        <v>0.2</v>
      </c>
      <c r="N1934" s="4" t="s">
        <v>8673</v>
      </c>
      <c r="O1934" s="4"/>
      <c r="P1934" s="186">
        <f t="shared" si="195"/>
        <v>428</v>
      </c>
      <c r="Q1934" s="186">
        <f t="shared" si="198"/>
        <v>0</v>
      </c>
      <c r="R1934" s="4">
        <v>49</v>
      </c>
      <c r="S1934" s="4" t="s">
        <v>70</v>
      </c>
      <c r="T1934" s="4" t="s">
        <v>70</v>
      </c>
      <c r="U1934" s="140">
        <v>45341</v>
      </c>
      <c r="V1934" s="4" t="s">
        <v>1884</v>
      </c>
      <c r="W1934" s="4" t="s">
        <v>1954</v>
      </c>
      <c r="X1934" s="146" t="s">
        <v>70</v>
      </c>
      <c r="Y1934" s="140">
        <v>45369</v>
      </c>
      <c r="Z1934" s="4" t="s">
        <v>1885</v>
      </c>
      <c r="AA1934" s="4" t="s">
        <v>1886</v>
      </c>
      <c r="AB1934" s="141">
        <f t="shared" si="196"/>
        <v>428</v>
      </c>
      <c r="AC1934" s="142">
        <f t="shared" si="197"/>
        <v>0</v>
      </c>
      <c r="AD1934" s="4"/>
      <c r="AE1934" s="4" t="s">
        <v>2037</v>
      </c>
      <c r="AF1934" s="144" t="s">
        <v>5626</v>
      </c>
      <c r="AG1934" s="145"/>
      <c r="AH1934" s="4"/>
      <c r="AI1934" s="145"/>
      <c r="AJ1934" s="4"/>
      <c r="AK1934" s="4"/>
    </row>
    <row r="1935" spans="1:38">
      <c r="B1935" s="175" t="s">
        <v>5175</v>
      </c>
      <c r="C1935" s="174" t="s">
        <v>441</v>
      </c>
      <c r="D1935" s="4" t="s">
        <v>1831</v>
      </c>
      <c r="E1935" s="4"/>
      <c r="F1935" s="4" t="s">
        <v>1060</v>
      </c>
      <c r="G1935" s="4" t="s">
        <v>9404</v>
      </c>
      <c r="H1935" s="4" t="s">
        <v>1449</v>
      </c>
      <c r="I1935" s="4" t="s">
        <v>1450</v>
      </c>
      <c r="J1935" s="4"/>
      <c r="K1935" s="139">
        <v>62036605</v>
      </c>
      <c r="L1935" s="139">
        <v>62036605</v>
      </c>
      <c r="M1935" s="4">
        <v>0.2</v>
      </c>
      <c r="N1935" s="4" t="s">
        <v>4947</v>
      </c>
      <c r="O1935" s="4"/>
      <c r="P1935" s="186">
        <f t="shared" si="195"/>
        <v>62036605</v>
      </c>
      <c r="Q1935" s="186">
        <f t="shared" si="198"/>
        <v>0</v>
      </c>
      <c r="R1935" s="4">
        <v>61</v>
      </c>
      <c r="S1935" s="4" t="s">
        <v>70</v>
      </c>
      <c r="T1935" s="4" t="s">
        <v>70</v>
      </c>
      <c r="U1935" s="140">
        <v>45341</v>
      </c>
      <c r="V1935" s="4" t="s">
        <v>1884</v>
      </c>
      <c r="W1935" s="4" t="s">
        <v>1954</v>
      </c>
      <c r="X1935" s="146" t="s">
        <v>70</v>
      </c>
      <c r="Y1935" s="140">
        <v>45371</v>
      </c>
      <c r="Z1935" s="4" t="s">
        <v>1885</v>
      </c>
      <c r="AA1935" s="4" t="s">
        <v>1886</v>
      </c>
      <c r="AB1935" s="141">
        <f t="shared" si="196"/>
        <v>62036605</v>
      </c>
      <c r="AC1935" s="142">
        <f t="shared" si="197"/>
        <v>0</v>
      </c>
      <c r="AD1935" s="4"/>
      <c r="AE1935" s="4" t="s">
        <v>2037</v>
      </c>
      <c r="AF1935" s="144" t="s">
        <v>7959</v>
      </c>
      <c r="AG1935" s="145"/>
      <c r="AH1935" s="4"/>
      <c r="AI1935" s="145"/>
      <c r="AJ1935" s="4"/>
      <c r="AK1935" s="4"/>
      <c r="AL1935" t="s">
        <v>2116</v>
      </c>
    </row>
    <row r="1936" spans="1:38">
      <c r="B1936" s="175" t="s">
        <v>5175</v>
      </c>
      <c r="C1936" s="174" t="s">
        <v>441</v>
      </c>
      <c r="D1936" s="4" t="s">
        <v>1831</v>
      </c>
      <c r="E1936" s="4"/>
      <c r="F1936" s="4" t="s">
        <v>1060</v>
      </c>
      <c r="G1936" s="4" t="s">
        <v>9405</v>
      </c>
      <c r="H1936" s="4" t="s">
        <v>1439</v>
      </c>
      <c r="I1936" s="4" t="s">
        <v>1440</v>
      </c>
      <c r="J1936" s="4"/>
      <c r="K1936" s="139">
        <v>10682766</v>
      </c>
      <c r="L1936" s="139">
        <v>10682766</v>
      </c>
      <c r="M1936" s="4">
        <v>0.2</v>
      </c>
      <c r="N1936" s="4" t="s">
        <v>8673</v>
      </c>
      <c r="O1936" s="4"/>
      <c r="P1936" s="186">
        <f t="shared" si="195"/>
        <v>10682766</v>
      </c>
      <c r="Q1936" s="186">
        <f t="shared" si="198"/>
        <v>0</v>
      </c>
      <c r="R1936" s="4">
        <v>44</v>
      </c>
      <c r="S1936" s="4" t="s">
        <v>70</v>
      </c>
      <c r="T1936" s="4" t="s">
        <v>70</v>
      </c>
      <c r="U1936" s="140">
        <v>45341</v>
      </c>
      <c r="V1936" s="4" t="s">
        <v>1884</v>
      </c>
      <c r="W1936" s="4" t="s">
        <v>1954</v>
      </c>
      <c r="X1936" s="146" t="s">
        <v>70</v>
      </c>
      <c r="Y1936" s="140">
        <v>45369</v>
      </c>
      <c r="Z1936" s="4" t="s">
        <v>1885</v>
      </c>
      <c r="AA1936" s="4" t="s">
        <v>1886</v>
      </c>
      <c r="AB1936" s="141">
        <f t="shared" si="196"/>
        <v>10682766</v>
      </c>
      <c r="AC1936" s="142">
        <f t="shared" si="197"/>
        <v>0</v>
      </c>
      <c r="AD1936" s="4"/>
      <c r="AE1936" s="4" t="s">
        <v>2037</v>
      </c>
      <c r="AF1936" s="144" t="s">
        <v>7011</v>
      </c>
      <c r="AG1936" s="145"/>
      <c r="AH1936" s="4"/>
      <c r="AI1936" s="145"/>
      <c r="AJ1936" s="4"/>
      <c r="AK1936" s="4"/>
    </row>
    <row r="1937" spans="1:37">
      <c r="B1937" s="145" t="s">
        <v>5175</v>
      </c>
      <c r="C1937" s="4" t="s">
        <v>441</v>
      </c>
      <c r="D1937" s="4" t="s">
        <v>1994</v>
      </c>
      <c r="E1937" s="4"/>
      <c r="F1937" s="4" t="s">
        <v>1060</v>
      </c>
      <c r="G1937" s="4" t="s">
        <v>9406</v>
      </c>
      <c r="H1937" s="4" t="s">
        <v>1465</v>
      </c>
      <c r="I1937" s="4" t="s">
        <v>1466</v>
      </c>
      <c r="J1937" s="4"/>
      <c r="K1937" s="139">
        <v>2515795771</v>
      </c>
      <c r="L1937" s="139">
        <v>2515795771</v>
      </c>
      <c r="M1937" s="4">
        <v>0.2</v>
      </c>
      <c r="N1937" s="4" t="s">
        <v>3013</v>
      </c>
      <c r="O1937" s="4"/>
      <c r="P1937" s="186">
        <f t="shared" si="195"/>
        <v>2515795771</v>
      </c>
      <c r="Q1937" s="186">
        <f>P1937-K1937</f>
        <v>0</v>
      </c>
      <c r="R1937" s="4">
        <v>189</v>
      </c>
      <c r="S1937" s="174" t="s">
        <v>70</v>
      </c>
      <c r="T1937" s="4" t="s">
        <v>70</v>
      </c>
      <c r="U1937" s="140">
        <v>45348</v>
      </c>
      <c r="V1937" s="4" t="s">
        <v>1887</v>
      </c>
      <c r="W1937" s="4" t="s">
        <v>1954</v>
      </c>
      <c r="X1937" s="146">
        <v>0</v>
      </c>
      <c r="Y1937" s="146">
        <v>0</v>
      </c>
      <c r="Z1937" s="146">
        <v>0</v>
      </c>
      <c r="AA1937" s="4"/>
      <c r="AB1937" s="141"/>
      <c r="AC1937" s="142"/>
      <c r="AD1937" s="4"/>
      <c r="AE1937" s="4"/>
      <c r="AF1937" s="144"/>
      <c r="AG1937" s="145"/>
      <c r="AH1937" s="143" t="s">
        <v>70</v>
      </c>
      <c r="AI1937" s="4"/>
      <c r="AJ1937" s="143" t="s">
        <v>9560</v>
      </c>
      <c r="AK1937" s="143" t="s">
        <v>9553</v>
      </c>
    </row>
    <row r="1938" spans="1:37">
      <c r="B1938" s="175" t="s">
        <v>5175</v>
      </c>
      <c r="C1938" s="174" t="s">
        <v>441</v>
      </c>
      <c r="D1938" s="4" t="s">
        <v>1831</v>
      </c>
      <c r="E1938" s="4"/>
      <c r="F1938" s="4" t="s">
        <v>1060</v>
      </c>
      <c r="G1938" s="4" t="s">
        <v>9407</v>
      </c>
      <c r="H1938" s="4" t="s">
        <v>1441</v>
      </c>
      <c r="I1938" s="4" t="s">
        <v>1442</v>
      </c>
      <c r="J1938" s="4"/>
      <c r="K1938" s="139">
        <v>22597585</v>
      </c>
      <c r="L1938" s="139">
        <v>22597585</v>
      </c>
      <c r="M1938" s="4">
        <v>0.2</v>
      </c>
      <c r="N1938" s="4" t="s">
        <v>9408</v>
      </c>
      <c r="O1938" s="4"/>
      <c r="P1938" s="186">
        <f t="shared" si="195"/>
        <v>22597585</v>
      </c>
      <c r="Q1938" s="186">
        <f>K1938-P1938</f>
        <v>0</v>
      </c>
      <c r="R1938" s="4">
        <v>62</v>
      </c>
      <c r="S1938" s="4" t="s">
        <v>70</v>
      </c>
      <c r="T1938" s="4" t="s">
        <v>70</v>
      </c>
      <c r="U1938" s="140">
        <v>45341</v>
      </c>
      <c r="V1938" s="4" t="s">
        <v>1884</v>
      </c>
      <c r="W1938" s="4" t="s">
        <v>1954</v>
      </c>
      <c r="X1938" s="146" t="s">
        <v>70</v>
      </c>
      <c r="Y1938" s="140">
        <v>45364</v>
      </c>
      <c r="Z1938" s="4" t="s">
        <v>1885</v>
      </c>
      <c r="AA1938" s="4" t="s">
        <v>1886</v>
      </c>
      <c r="AB1938" s="141">
        <f t="shared" si="196"/>
        <v>22597585</v>
      </c>
      <c r="AC1938" s="142">
        <f t="shared" si="197"/>
        <v>0</v>
      </c>
      <c r="AD1938" s="4"/>
      <c r="AE1938" s="4" t="s">
        <v>2037</v>
      </c>
      <c r="AF1938" s="252" t="s">
        <v>7922</v>
      </c>
      <c r="AG1938" s="145"/>
      <c r="AH1938" s="4"/>
      <c r="AI1938" s="145"/>
      <c r="AJ1938" s="4"/>
      <c r="AK1938" s="4"/>
    </row>
    <row r="1939" spans="1:37">
      <c r="B1939" s="175" t="s">
        <v>5175</v>
      </c>
      <c r="C1939" s="174" t="s">
        <v>441</v>
      </c>
      <c r="D1939" s="4" t="s">
        <v>4670</v>
      </c>
      <c r="E1939" s="4"/>
      <c r="F1939" s="4" t="s">
        <v>1060</v>
      </c>
      <c r="G1939" s="4" t="s">
        <v>9409</v>
      </c>
      <c r="H1939" s="4" t="s">
        <v>1473</v>
      </c>
      <c r="I1939" s="4" t="s">
        <v>1474</v>
      </c>
      <c r="J1939" s="4"/>
      <c r="K1939" s="139">
        <v>65346137</v>
      </c>
      <c r="L1939" s="139">
        <v>65346137</v>
      </c>
      <c r="M1939" s="4">
        <v>0.2</v>
      </c>
      <c r="N1939" s="4" t="s">
        <v>4957</v>
      </c>
      <c r="O1939" s="4"/>
      <c r="P1939" s="186">
        <f t="shared" si="195"/>
        <v>65346137</v>
      </c>
      <c r="Q1939" s="186">
        <f>L1939-P1939</f>
        <v>0</v>
      </c>
      <c r="R1939" s="4">
        <v>9</v>
      </c>
      <c r="S1939" s="4" t="s">
        <v>70</v>
      </c>
      <c r="T1939" s="4" t="s">
        <v>70</v>
      </c>
      <c r="U1939" s="140">
        <v>45341</v>
      </c>
      <c r="V1939" s="4" t="s">
        <v>1884</v>
      </c>
      <c r="W1939" s="4" t="s">
        <v>1954</v>
      </c>
      <c r="X1939" s="146" t="s">
        <v>70</v>
      </c>
      <c r="Y1939" s="140">
        <v>45355</v>
      </c>
      <c r="Z1939" s="4" t="s">
        <v>1888</v>
      </c>
      <c r="AA1939" s="4" t="s">
        <v>1886</v>
      </c>
      <c r="AB1939" s="141">
        <f t="shared" si="196"/>
        <v>65346137</v>
      </c>
      <c r="AC1939" s="142">
        <f t="shared" si="197"/>
        <v>0</v>
      </c>
      <c r="AD1939" s="4"/>
      <c r="AE1939" s="4" t="s">
        <v>2037</v>
      </c>
      <c r="AF1939" s="252" t="s">
        <v>5864</v>
      </c>
      <c r="AG1939" s="145"/>
      <c r="AH1939" s="4"/>
      <c r="AI1939" s="145"/>
      <c r="AJ1939" s="4"/>
      <c r="AK1939" s="4"/>
    </row>
    <row r="1940" spans="1:37">
      <c r="A1940" t="s">
        <v>5926</v>
      </c>
      <c r="B1940" s="145" t="s">
        <v>5418</v>
      </c>
      <c r="C1940" s="4" t="s">
        <v>441</v>
      </c>
      <c r="D1940" s="4" t="s">
        <v>3476</v>
      </c>
      <c r="E1940" s="4"/>
      <c r="F1940" s="4" t="s">
        <v>1060</v>
      </c>
      <c r="G1940" s="4" t="s">
        <v>9410</v>
      </c>
      <c r="H1940" s="4" t="s">
        <v>1736</v>
      </c>
      <c r="I1940" s="4" t="s">
        <v>1737</v>
      </c>
      <c r="J1940" s="4"/>
      <c r="K1940" s="139">
        <v>17</v>
      </c>
      <c r="L1940" s="139">
        <v>17</v>
      </c>
      <c r="M1940" s="4">
        <v>0.2</v>
      </c>
      <c r="N1940" s="4" t="s">
        <v>9411</v>
      </c>
      <c r="O1940" s="4"/>
      <c r="P1940" s="186">
        <f t="shared" si="195"/>
        <v>17</v>
      </c>
      <c r="Q1940" s="150">
        <v>0</v>
      </c>
      <c r="R1940" s="4">
        <v>241</v>
      </c>
      <c r="S1940" s="4" t="s">
        <v>70</v>
      </c>
      <c r="T1940" s="140" t="s">
        <v>70</v>
      </c>
      <c r="U1940" s="140">
        <v>45325</v>
      </c>
      <c r="V1940" s="150" t="s">
        <v>1884</v>
      </c>
      <c r="W1940" s="4" t="s">
        <v>1954</v>
      </c>
      <c r="X1940" s="146">
        <v>0</v>
      </c>
      <c r="Y1940" s="146">
        <v>0</v>
      </c>
      <c r="Z1940" s="146">
        <v>0</v>
      </c>
      <c r="AA1940" s="4"/>
      <c r="AB1940" s="141"/>
      <c r="AC1940" s="142"/>
      <c r="AD1940" s="4"/>
      <c r="AE1940" s="4"/>
      <c r="AF1940" s="144"/>
      <c r="AG1940" s="145"/>
      <c r="AH1940" s="143" t="s">
        <v>70</v>
      </c>
      <c r="AI1940" s="4"/>
      <c r="AJ1940" s="143" t="s">
        <v>9560</v>
      </c>
      <c r="AK1940" s="143" t="s">
        <v>9553</v>
      </c>
    </row>
    <row r="1941" spans="1:37">
      <c r="A1941" t="s">
        <v>5926</v>
      </c>
      <c r="B1941" s="145" t="s">
        <v>5418</v>
      </c>
      <c r="C1941" s="4" t="s">
        <v>441</v>
      </c>
      <c r="D1941" s="4" t="s">
        <v>3476</v>
      </c>
      <c r="E1941" s="4"/>
      <c r="F1941" s="4" t="s">
        <v>1060</v>
      </c>
      <c r="G1941" s="4" t="s">
        <v>9412</v>
      </c>
      <c r="H1941" s="4" t="s">
        <v>1736</v>
      </c>
      <c r="I1941" s="4" t="s">
        <v>1737</v>
      </c>
      <c r="J1941" s="4"/>
      <c r="K1941" s="139">
        <v>135645</v>
      </c>
      <c r="L1941" s="139">
        <v>135645</v>
      </c>
      <c r="M1941" s="4">
        <v>0.2</v>
      </c>
      <c r="N1941" s="4" t="s">
        <v>4174</v>
      </c>
      <c r="O1941" s="4"/>
      <c r="P1941" s="186">
        <f t="shared" si="195"/>
        <v>135645</v>
      </c>
      <c r="Q1941" s="150">
        <v>0</v>
      </c>
      <c r="R1941" s="4">
        <v>241</v>
      </c>
      <c r="S1941" s="4" t="s">
        <v>70</v>
      </c>
      <c r="T1941" s="140" t="s">
        <v>70</v>
      </c>
      <c r="U1941" s="140">
        <v>45325</v>
      </c>
      <c r="V1941" s="150" t="s">
        <v>1884</v>
      </c>
      <c r="W1941" s="4" t="s">
        <v>1954</v>
      </c>
      <c r="X1941" s="146">
        <v>0</v>
      </c>
      <c r="Y1941" s="146">
        <v>0</v>
      </c>
      <c r="Z1941" s="146">
        <v>0</v>
      </c>
      <c r="AA1941" s="4"/>
      <c r="AB1941" s="141"/>
      <c r="AC1941" s="142"/>
      <c r="AD1941" s="4"/>
      <c r="AE1941" s="4"/>
      <c r="AF1941" s="144"/>
      <c r="AG1941" s="145"/>
      <c r="AH1941" s="143" t="s">
        <v>70</v>
      </c>
      <c r="AI1941" s="4"/>
      <c r="AJ1941" s="143" t="s">
        <v>9560</v>
      </c>
      <c r="AK1941" s="143" t="s">
        <v>9553</v>
      </c>
    </row>
    <row r="1942" spans="1:37">
      <c r="B1942" s="175" t="s">
        <v>5175</v>
      </c>
      <c r="C1942" s="174" t="s">
        <v>441</v>
      </c>
      <c r="D1942" s="4" t="s">
        <v>1831</v>
      </c>
      <c r="E1942" s="4"/>
      <c r="F1942" s="4" t="s">
        <v>1060</v>
      </c>
      <c r="G1942" s="4" t="s">
        <v>9413</v>
      </c>
      <c r="H1942" s="4" t="s">
        <v>1357</v>
      </c>
      <c r="I1942" s="4" t="s">
        <v>1358</v>
      </c>
      <c r="J1942" s="4"/>
      <c r="K1942" s="139">
        <v>1155325133</v>
      </c>
      <c r="L1942" s="139">
        <v>1155325133</v>
      </c>
      <c r="M1942" s="4">
        <v>0.2</v>
      </c>
      <c r="N1942" s="4" t="s">
        <v>9414</v>
      </c>
      <c r="O1942" s="4"/>
      <c r="P1942" s="186">
        <f t="shared" si="195"/>
        <v>1155325133</v>
      </c>
      <c r="Q1942" s="186">
        <f>L1942-P1942</f>
        <v>0</v>
      </c>
      <c r="R1942" s="4">
        <v>31</v>
      </c>
      <c r="S1942" s="4" t="s">
        <v>70</v>
      </c>
      <c r="T1942" s="4" t="s">
        <v>70</v>
      </c>
      <c r="U1942" s="140">
        <v>45341</v>
      </c>
      <c r="V1942" s="4" t="s">
        <v>1884</v>
      </c>
      <c r="W1942" s="4" t="s">
        <v>1954</v>
      </c>
      <c r="X1942" s="146" t="s">
        <v>70</v>
      </c>
      <c r="Y1942" s="140">
        <v>45355</v>
      </c>
      <c r="Z1942" s="4" t="s">
        <v>1888</v>
      </c>
      <c r="AA1942" s="4" t="s">
        <v>1886</v>
      </c>
      <c r="AB1942" s="141">
        <f t="shared" si="196"/>
        <v>1155325133</v>
      </c>
      <c r="AC1942" s="142">
        <f t="shared" si="197"/>
        <v>0</v>
      </c>
      <c r="AD1942" s="4"/>
      <c r="AE1942" s="4" t="s">
        <v>2037</v>
      </c>
      <c r="AF1942" s="252" t="s">
        <v>8232</v>
      </c>
      <c r="AG1942" s="145"/>
      <c r="AH1942" s="4"/>
      <c r="AI1942" s="145"/>
      <c r="AJ1942" s="4"/>
      <c r="AK1942" s="4"/>
    </row>
    <row r="1943" spans="1:37">
      <c r="A1943" t="s">
        <v>70</v>
      </c>
      <c r="B1943" s="145" t="s">
        <v>5418</v>
      </c>
      <c r="C1943" s="4" t="s">
        <v>441</v>
      </c>
      <c r="D1943" s="4" t="s">
        <v>5419</v>
      </c>
      <c r="E1943" s="4"/>
      <c r="F1943" s="4" t="s">
        <v>1060</v>
      </c>
      <c r="G1943" s="4" t="s">
        <v>9415</v>
      </c>
      <c r="H1943" s="4" t="s">
        <v>1722</v>
      </c>
      <c r="I1943" s="4" t="s">
        <v>1723</v>
      </c>
      <c r="J1943" s="4"/>
      <c r="K1943" s="139">
        <v>1565096309</v>
      </c>
      <c r="L1943" s="139">
        <v>1565096309</v>
      </c>
      <c r="M1943" s="4">
        <v>0.2</v>
      </c>
      <c r="N1943" s="4" t="s">
        <v>9416</v>
      </c>
      <c r="O1943" s="4"/>
      <c r="P1943" s="186">
        <f t="shared" si="195"/>
        <v>1565096309</v>
      </c>
      <c r="Q1943" s="186">
        <f>L1943-P1943</f>
        <v>0</v>
      </c>
      <c r="R1943" s="4">
        <v>1</v>
      </c>
      <c r="S1943" s="4" t="s">
        <v>70</v>
      </c>
      <c r="T1943" s="4" t="s">
        <v>70</v>
      </c>
      <c r="U1943" s="140">
        <v>45321</v>
      </c>
      <c r="V1943" s="4" t="s">
        <v>1884</v>
      </c>
      <c r="W1943" s="4" t="s">
        <v>1954</v>
      </c>
      <c r="X1943" s="146" t="s">
        <v>70</v>
      </c>
      <c r="Y1943" s="265">
        <v>45379</v>
      </c>
      <c r="Z1943" s="146" t="s">
        <v>1888</v>
      </c>
      <c r="AA1943" s="4" t="s">
        <v>1886</v>
      </c>
      <c r="AB1943" s="141">
        <f t="shared" si="196"/>
        <v>1565096309</v>
      </c>
      <c r="AC1943" s="142">
        <f t="shared" si="197"/>
        <v>0</v>
      </c>
      <c r="AD1943" s="4"/>
      <c r="AE1943" s="4" t="s">
        <v>2037</v>
      </c>
      <c r="AF1943" s="144" t="s">
        <v>9439</v>
      </c>
      <c r="AG1943" s="145"/>
      <c r="AH1943" s="4"/>
      <c r="AI1943" s="145"/>
      <c r="AJ1943" s="4"/>
      <c r="AK1943" s="4"/>
    </row>
    <row r="1944" spans="1:37">
      <c r="A1944" t="s">
        <v>70</v>
      </c>
      <c r="B1944" s="145" t="s">
        <v>5418</v>
      </c>
      <c r="C1944" s="4" t="s">
        <v>441</v>
      </c>
      <c r="D1944" s="4" t="s">
        <v>5419</v>
      </c>
      <c r="E1944" s="4"/>
      <c r="F1944" s="4" t="s">
        <v>1060</v>
      </c>
      <c r="G1944" s="4" t="s">
        <v>9417</v>
      </c>
      <c r="H1944" s="4" t="s">
        <v>1722</v>
      </c>
      <c r="I1944" s="4" t="s">
        <v>1723</v>
      </c>
      <c r="J1944" s="4"/>
      <c r="K1944" s="139">
        <v>369900000</v>
      </c>
      <c r="L1944" s="139">
        <v>369900000</v>
      </c>
      <c r="M1944" s="4">
        <v>0</v>
      </c>
      <c r="N1944" s="4" t="s">
        <v>9418</v>
      </c>
      <c r="O1944" s="4"/>
      <c r="P1944" s="186">
        <f t="shared" si="195"/>
        <v>369900000</v>
      </c>
      <c r="Q1944" s="186">
        <f>L1944-P1944</f>
        <v>0</v>
      </c>
      <c r="R1944" s="4">
        <v>1</v>
      </c>
      <c r="S1944" s="4" t="s">
        <v>70</v>
      </c>
      <c r="T1944" s="4" t="s">
        <v>70</v>
      </c>
      <c r="U1944" s="140">
        <v>45321</v>
      </c>
      <c r="V1944" s="4" t="s">
        <v>1884</v>
      </c>
      <c r="W1944" s="4" t="s">
        <v>1954</v>
      </c>
      <c r="X1944" s="146" t="s">
        <v>70</v>
      </c>
      <c r="Y1944" s="265">
        <v>45379</v>
      </c>
      <c r="Z1944" s="146" t="s">
        <v>1888</v>
      </c>
      <c r="AA1944" s="4" t="s">
        <v>1886</v>
      </c>
      <c r="AB1944" s="141">
        <f t="shared" si="196"/>
        <v>369900000</v>
      </c>
      <c r="AC1944" s="142">
        <f t="shared" si="197"/>
        <v>0</v>
      </c>
      <c r="AD1944" s="4"/>
      <c r="AE1944" s="4" t="s">
        <v>2037</v>
      </c>
      <c r="AF1944" s="144" t="s">
        <v>9439</v>
      </c>
      <c r="AG1944" s="145"/>
      <c r="AH1944" s="4"/>
      <c r="AI1944" s="145"/>
      <c r="AJ1944" s="4"/>
      <c r="AK1944" s="4"/>
    </row>
    <row r="1945" spans="1:37">
      <c r="B1945" s="145" t="s">
        <v>5175</v>
      </c>
      <c r="C1945" s="4" t="s">
        <v>441</v>
      </c>
      <c r="D1945" s="4" t="s">
        <v>3596</v>
      </c>
      <c r="E1945" s="4"/>
      <c r="F1945" s="4" t="s">
        <v>1060</v>
      </c>
      <c r="G1945" s="4" t="s">
        <v>9419</v>
      </c>
      <c r="H1945" s="4" t="s">
        <v>1493</v>
      </c>
      <c r="I1945" s="4" t="s">
        <v>1494</v>
      </c>
      <c r="J1945" s="4"/>
      <c r="K1945" s="139">
        <v>145397033</v>
      </c>
      <c r="L1945" s="139">
        <v>145397033</v>
      </c>
      <c r="M1945" s="4">
        <v>0.2</v>
      </c>
      <c r="N1945" s="4" t="s">
        <v>4924</v>
      </c>
      <c r="O1945" s="4"/>
      <c r="P1945" s="186">
        <f t="shared" si="195"/>
        <v>145397033</v>
      </c>
      <c r="Q1945" s="186">
        <f>L1945-P1945</f>
        <v>0</v>
      </c>
      <c r="R1945" s="4">
        <v>12</v>
      </c>
      <c r="S1945" s="4" t="s">
        <v>70</v>
      </c>
      <c r="T1945" s="4" t="s">
        <v>70</v>
      </c>
      <c r="U1945" s="140">
        <v>45321</v>
      </c>
      <c r="V1945" s="4" t="s">
        <v>1884</v>
      </c>
      <c r="W1945" s="4" t="s">
        <v>1954</v>
      </c>
      <c r="X1945" s="146" t="s">
        <v>70</v>
      </c>
      <c r="Y1945" s="140">
        <v>45357</v>
      </c>
      <c r="Z1945" s="4" t="s">
        <v>1888</v>
      </c>
      <c r="AA1945" s="4" t="s">
        <v>1886</v>
      </c>
      <c r="AB1945" s="141">
        <f t="shared" si="196"/>
        <v>145397033</v>
      </c>
      <c r="AC1945" s="142">
        <f t="shared" si="197"/>
        <v>0</v>
      </c>
      <c r="AD1945" s="4"/>
      <c r="AE1945" s="4" t="s">
        <v>2037</v>
      </c>
      <c r="AF1945" s="252" t="s">
        <v>6026</v>
      </c>
      <c r="AG1945" s="145"/>
      <c r="AH1945" s="4"/>
      <c r="AI1945" s="145"/>
      <c r="AJ1945" s="4"/>
      <c r="AK1945" s="4"/>
    </row>
    <row r="1946" spans="1:37">
      <c r="B1946" s="175" t="s">
        <v>5175</v>
      </c>
      <c r="C1946" s="174" t="s">
        <v>441</v>
      </c>
      <c r="D1946" s="4" t="s">
        <v>2550</v>
      </c>
      <c r="E1946" s="4"/>
      <c r="F1946" s="4" t="s">
        <v>1060</v>
      </c>
      <c r="G1946" s="4" t="s">
        <v>9420</v>
      </c>
      <c r="H1946" s="4" t="s">
        <v>1371</v>
      </c>
      <c r="I1946" s="4" t="s">
        <v>1372</v>
      </c>
      <c r="J1946" s="4"/>
      <c r="K1946" s="139">
        <v>4845314</v>
      </c>
      <c r="L1946" s="139">
        <v>4845314</v>
      </c>
      <c r="M1946" s="4">
        <v>0.2</v>
      </c>
      <c r="N1946" s="4" t="s">
        <v>1920</v>
      </c>
      <c r="O1946" s="4"/>
      <c r="P1946" s="186">
        <f t="shared" si="195"/>
        <v>4845314</v>
      </c>
      <c r="Q1946" s="186">
        <f>K1946-P1946</f>
        <v>0</v>
      </c>
      <c r="R1946" s="4">
        <v>74</v>
      </c>
      <c r="S1946" s="4" t="s">
        <v>70</v>
      </c>
      <c r="T1946" s="4" t="s">
        <v>70</v>
      </c>
      <c r="U1946" s="140">
        <v>45341</v>
      </c>
      <c r="V1946" s="4" t="s">
        <v>1884</v>
      </c>
      <c r="W1946" s="4" t="s">
        <v>1954</v>
      </c>
      <c r="X1946" s="264" t="s">
        <v>70</v>
      </c>
      <c r="Y1946" s="146" t="s">
        <v>9458</v>
      </c>
      <c r="Z1946" s="146" t="s">
        <v>1885</v>
      </c>
      <c r="AA1946" s="4" t="s">
        <v>1886</v>
      </c>
      <c r="AB1946" s="141">
        <f t="shared" si="196"/>
        <v>4845314</v>
      </c>
      <c r="AC1946" s="142">
        <f t="shared" si="197"/>
        <v>0</v>
      </c>
      <c r="AD1946" s="4"/>
      <c r="AE1946" s="4" t="s">
        <v>2037</v>
      </c>
      <c r="AF1946" s="144" t="s">
        <v>9462</v>
      </c>
      <c r="AG1946" s="145"/>
      <c r="AH1946" s="4"/>
      <c r="AI1946" s="145"/>
      <c r="AJ1946" s="4"/>
      <c r="AK1946" s="4"/>
    </row>
    <row r="1947" spans="1:37">
      <c r="B1947" s="175" t="s">
        <v>5175</v>
      </c>
      <c r="C1947" s="174" t="s">
        <v>441</v>
      </c>
      <c r="D1947" s="4" t="s">
        <v>1831</v>
      </c>
      <c r="E1947" s="4"/>
      <c r="F1947" s="4" t="s">
        <v>2018</v>
      </c>
      <c r="G1947" s="4" t="s">
        <v>9421</v>
      </c>
      <c r="H1947" s="4" t="s">
        <v>1403</v>
      </c>
      <c r="I1947" s="4" t="s">
        <v>1404</v>
      </c>
      <c r="J1947" s="4"/>
      <c r="K1947" s="139">
        <v>270.8</v>
      </c>
      <c r="L1947" s="139">
        <v>6530342</v>
      </c>
      <c r="M1947" s="4">
        <v>0</v>
      </c>
      <c r="N1947" s="4" t="s">
        <v>8673</v>
      </c>
      <c r="O1947" s="4"/>
      <c r="P1947" s="186">
        <f t="shared" si="195"/>
        <v>6530342</v>
      </c>
      <c r="Q1947" s="186">
        <f>K1947-P1947</f>
        <v>-6530071.2000000002</v>
      </c>
      <c r="R1947" s="4">
        <v>43</v>
      </c>
      <c r="S1947" s="4" t="s">
        <v>70</v>
      </c>
      <c r="T1947" s="4" t="s">
        <v>70</v>
      </c>
      <c r="U1947" s="140">
        <v>45341</v>
      </c>
      <c r="V1947" s="4" t="s">
        <v>1884</v>
      </c>
      <c r="W1947" s="4" t="s">
        <v>1954</v>
      </c>
      <c r="X1947" s="146" t="s">
        <v>70</v>
      </c>
      <c r="Y1947" s="140">
        <v>45369</v>
      </c>
      <c r="Z1947" s="4" t="s">
        <v>1885</v>
      </c>
      <c r="AA1947" s="4" t="s">
        <v>1886</v>
      </c>
      <c r="AB1947" s="141">
        <f t="shared" si="196"/>
        <v>6530342</v>
      </c>
      <c r="AC1947" s="142">
        <f t="shared" si="197"/>
        <v>0</v>
      </c>
      <c r="AD1947" s="4"/>
      <c r="AE1947" s="4" t="s">
        <v>2037</v>
      </c>
      <c r="AF1947" s="144" t="s">
        <v>6766</v>
      </c>
      <c r="AG1947" s="145"/>
      <c r="AH1947" s="4"/>
      <c r="AI1947" s="145"/>
      <c r="AJ1947" s="4"/>
      <c r="AK1947" s="4"/>
    </row>
    <row r="1948" spans="1:37">
      <c r="B1948" s="175" t="s">
        <v>5175</v>
      </c>
      <c r="C1948" s="174" t="s">
        <v>441</v>
      </c>
      <c r="D1948" s="4" t="s">
        <v>1831</v>
      </c>
      <c r="E1948" s="4"/>
      <c r="F1948" s="4" t="s">
        <v>2018</v>
      </c>
      <c r="G1948" s="4" t="s">
        <v>9422</v>
      </c>
      <c r="H1948" s="4" t="s">
        <v>1403</v>
      </c>
      <c r="I1948" s="4" t="s">
        <v>1404</v>
      </c>
      <c r="J1948" s="4"/>
      <c r="K1948" s="139">
        <v>407.66</v>
      </c>
      <c r="L1948" s="139">
        <v>9830720.9000000004</v>
      </c>
      <c r="M1948" s="4">
        <v>0</v>
      </c>
      <c r="N1948" s="4" t="s">
        <v>8673</v>
      </c>
      <c r="O1948" s="4"/>
      <c r="P1948" s="186">
        <f t="shared" si="195"/>
        <v>9830720.9000000004</v>
      </c>
      <c r="Q1948" s="186">
        <f>K1948-P1948</f>
        <v>-9830313.2400000002</v>
      </c>
      <c r="R1948" s="4">
        <v>43</v>
      </c>
      <c r="S1948" s="4" t="s">
        <v>70</v>
      </c>
      <c r="T1948" s="4" t="s">
        <v>70</v>
      </c>
      <c r="U1948" s="140">
        <v>45341</v>
      </c>
      <c r="V1948" s="4" t="s">
        <v>1884</v>
      </c>
      <c r="W1948" s="4" t="s">
        <v>1954</v>
      </c>
      <c r="X1948" s="146" t="s">
        <v>70</v>
      </c>
      <c r="Y1948" s="140">
        <v>45369</v>
      </c>
      <c r="Z1948" s="4" t="s">
        <v>1885</v>
      </c>
      <c r="AA1948" s="4" t="s">
        <v>1886</v>
      </c>
      <c r="AB1948" s="141">
        <f t="shared" si="196"/>
        <v>9830720.9000000004</v>
      </c>
      <c r="AC1948" s="142">
        <f t="shared" si="197"/>
        <v>0</v>
      </c>
      <c r="AD1948" s="4"/>
      <c r="AE1948" s="4" t="s">
        <v>2037</v>
      </c>
      <c r="AF1948" s="144" t="s">
        <v>6766</v>
      </c>
      <c r="AG1948" s="145"/>
      <c r="AH1948" s="4"/>
      <c r="AI1948" s="145"/>
      <c r="AJ1948" s="4"/>
      <c r="AK1948" s="4"/>
    </row>
    <row r="1949" spans="1:37">
      <c r="B1949" s="175" t="s">
        <v>5175</v>
      </c>
      <c r="C1949" s="174" t="s">
        <v>441</v>
      </c>
      <c r="D1949" s="4" t="s">
        <v>1831</v>
      </c>
      <c r="E1949" s="4"/>
      <c r="F1949" s="4" t="s">
        <v>1060</v>
      </c>
      <c r="G1949" s="4" t="s">
        <v>9423</v>
      </c>
      <c r="H1949" s="4" t="s">
        <v>1403</v>
      </c>
      <c r="I1949" s="4" t="s">
        <v>1404</v>
      </c>
      <c r="J1949" s="4"/>
      <c r="K1949" s="139">
        <v>144088124</v>
      </c>
      <c r="L1949" s="139">
        <v>144088124</v>
      </c>
      <c r="M1949" s="4">
        <v>0.2</v>
      </c>
      <c r="N1949" s="4" t="s">
        <v>8673</v>
      </c>
      <c r="O1949" s="4"/>
      <c r="P1949" s="186">
        <f t="shared" si="195"/>
        <v>144088124</v>
      </c>
      <c r="Q1949" s="186">
        <f>K1949-P1949</f>
        <v>0</v>
      </c>
      <c r="R1949" s="4">
        <v>43</v>
      </c>
      <c r="S1949" s="4" t="s">
        <v>70</v>
      </c>
      <c r="T1949" s="4" t="s">
        <v>70</v>
      </c>
      <c r="U1949" s="140">
        <v>45341</v>
      </c>
      <c r="V1949" s="4" t="s">
        <v>1884</v>
      </c>
      <c r="W1949" s="4" t="s">
        <v>1954</v>
      </c>
      <c r="X1949" s="146" t="s">
        <v>70</v>
      </c>
      <c r="Y1949" s="140">
        <v>45369</v>
      </c>
      <c r="Z1949" s="4" t="s">
        <v>1885</v>
      </c>
      <c r="AA1949" s="4" t="s">
        <v>1886</v>
      </c>
      <c r="AB1949" s="141">
        <f t="shared" si="196"/>
        <v>144088124</v>
      </c>
      <c r="AC1949" s="142">
        <f t="shared" si="197"/>
        <v>0</v>
      </c>
      <c r="AD1949" s="4"/>
      <c r="AE1949" s="4" t="s">
        <v>2037</v>
      </c>
      <c r="AF1949" s="144" t="s">
        <v>6766</v>
      </c>
      <c r="AG1949" s="145"/>
      <c r="AH1949" s="4"/>
      <c r="AI1949" s="145"/>
      <c r="AJ1949" s="4"/>
      <c r="AK1949" s="4"/>
    </row>
    <row r="1950" spans="1:37">
      <c r="A1950" t="s">
        <v>5926</v>
      </c>
      <c r="B1950" s="145" t="s">
        <v>5175</v>
      </c>
      <c r="C1950" s="4" t="s">
        <v>441</v>
      </c>
      <c r="D1950" s="4" t="s">
        <v>3513</v>
      </c>
      <c r="E1950" s="4"/>
      <c r="F1950" s="4" t="s">
        <v>1060</v>
      </c>
      <c r="G1950" s="4" t="s">
        <v>9424</v>
      </c>
      <c r="H1950" s="4" t="s">
        <v>1423</v>
      </c>
      <c r="I1950" s="4" t="s">
        <v>1424</v>
      </c>
      <c r="J1950" s="4"/>
      <c r="K1950" s="139">
        <v>319690500</v>
      </c>
      <c r="L1950" s="139">
        <v>319690500</v>
      </c>
      <c r="M1950" s="4">
        <v>0</v>
      </c>
      <c r="N1950" s="4" t="s">
        <v>9425</v>
      </c>
      <c r="O1950" s="4"/>
      <c r="P1950" s="186">
        <f t="shared" si="195"/>
        <v>319690500</v>
      </c>
      <c r="Q1950" s="186">
        <f t="shared" ref="Q1950:Q1952" si="199">P1950-K1950</f>
        <v>0</v>
      </c>
      <c r="R1950" s="4" t="s">
        <v>2503</v>
      </c>
      <c r="S1950" s="4" t="s">
        <v>70</v>
      </c>
      <c r="T1950" s="4"/>
      <c r="U1950" s="140">
        <v>45353</v>
      </c>
      <c r="V1950" s="4" t="s">
        <v>1884</v>
      </c>
      <c r="W1950" s="4" t="s">
        <v>1954</v>
      </c>
      <c r="X1950" s="146">
        <v>0</v>
      </c>
      <c r="Y1950" s="146">
        <v>0</v>
      </c>
      <c r="Z1950" s="146">
        <v>0</v>
      </c>
      <c r="AA1950" s="4"/>
      <c r="AB1950" s="141"/>
      <c r="AC1950" s="142"/>
      <c r="AD1950" s="4"/>
      <c r="AE1950" s="4"/>
      <c r="AF1950" s="144"/>
      <c r="AG1950" s="145"/>
      <c r="AH1950" s="143" t="s">
        <v>70</v>
      </c>
      <c r="AI1950" s="4"/>
      <c r="AJ1950" s="143" t="s">
        <v>9560</v>
      </c>
      <c r="AK1950" s="143" t="s">
        <v>9553</v>
      </c>
    </row>
    <row r="1951" spans="1:37">
      <c r="A1951" t="s">
        <v>5926</v>
      </c>
      <c r="B1951" s="145" t="s">
        <v>5175</v>
      </c>
      <c r="C1951" s="4" t="s">
        <v>441</v>
      </c>
      <c r="D1951" s="4" t="s">
        <v>3513</v>
      </c>
      <c r="E1951" s="4"/>
      <c r="F1951" s="4" t="s">
        <v>1060</v>
      </c>
      <c r="G1951" s="4" t="s">
        <v>9426</v>
      </c>
      <c r="H1951" s="4" t="s">
        <v>1423</v>
      </c>
      <c r="I1951" s="4" t="s">
        <v>1424</v>
      </c>
      <c r="J1951" s="4"/>
      <c r="K1951" s="139">
        <v>1795434481</v>
      </c>
      <c r="L1951" s="139">
        <v>1795434481</v>
      </c>
      <c r="M1951" s="4">
        <v>0.2</v>
      </c>
      <c r="N1951" s="4" t="s">
        <v>9427</v>
      </c>
      <c r="O1951" s="4"/>
      <c r="P1951" s="186">
        <f t="shared" si="195"/>
        <v>1795434481</v>
      </c>
      <c r="Q1951" s="186">
        <f t="shared" si="199"/>
        <v>0</v>
      </c>
      <c r="R1951" s="4" t="s">
        <v>2503</v>
      </c>
      <c r="S1951" s="4" t="s">
        <v>70</v>
      </c>
      <c r="T1951" s="4"/>
      <c r="U1951" s="140">
        <v>45353</v>
      </c>
      <c r="V1951" s="4" t="s">
        <v>1884</v>
      </c>
      <c r="W1951" s="4" t="s">
        <v>1954</v>
      </c>
      <c r="X1951" s="146">
        <v>0</v>
      </c>
      <c r="Y1951" s="146">
        <v>0</v>
      </c>
      <c r="Z1951" s="146">
        <v>0</v>
      </c>
      <c r="AA1951" s="4"/>
      <c r="AB1951" s="141"/>
      <c r="AC1951" s="142"/>
      <c r="AD1951" s="4"/>
      <c r="AE1951" s="4"/>
      <c r="AF1951" s="144"/>
      <c r="AG1951" s="145"/>
      <c r="AH1951" s="143" t="s">
        <v>70</v>
      </c>
      <c r="AI1951" s="4"/>
      <c r="AJ1951" s="143" t="s">
        <v>9560</v>
      </c>
      <c r="AK1951" s="143" t="s">
        <v>9553</v>
      </c>
    </row>
    <row r="1952" spans="1:37">
      <c r="A1952" t="s">
        <v>5926</v>
      </c>
      <c r="B1952" s="145" t="s">
        <v>5175</v>
      </c>
      <c r="C1952" s="4" t="s">
        <v>441</v>
      </c>
      <c r="D1952" s="4" t="s">
        <v>3513</v>
      </c>
      <c r="E1952" s="4"/>
      <c r="F1952" s="4" t="s">
        <v>1060</v>
      </c>
      <c r="G1952" s="4" t="s">
        <v>9428</v>
      </c>
      <c r="H1952" s="4" t="s">
        <v>1423</v>
      </c>
      <c r="I1952" s="4" t="s">
        <v>1424</v>
      </c>
      <c r="J1952" s="4"/>
      <c r="K1952" s="139">
        <v>1100000000</v>
      </c>
      <c r="L1952" s="139">
        <v>1100000000</v>
      </c>
      <c r="M1952" s="4">
        <v>0</v>
      </c>
      <c r="N1952" s="4" t="s">
        <v>9429</v>
      </c>
      <c r="O1952" s="4"/>
      <c r="P1952" s="186">
        <f t="shared" si="195"/>
        <v>1100000000</v>
      </c>
      <c r="Q1952" s="186">
        <f t="shared" si="199"/>
        <v>0</v>
      </c>
      <c r="R1952" s="4" t="s">
        <v>2503</v>
      </c>
      <c r="S1952" s="4" t="s">
        <v>70</v>
      </c>
      <c r="T1952" s="4"/>
      <c r="U1952" s="140">
        <v>45353</v>
      </c>
      <c r="V1952" s="4" t="s">
        <v>1884</v>
      </c>
      <c r="W1952" s="4" t="s">
        <v>1954</v>
      </c>
      <c r="X1952" s="146">
        <v>0</v>
      </c>
      <c r="Y1952" s="146">
        <v>0</v>
      </c>
      <c r="Z1952" s="146">
        <v>0</v>
      </c>
      <c r="AA1952" s="4"/>
      <c r="AB1952" s="141"/>
      <c r="AC1952" s="142"/>
      <c r="AD1952" s="4"/>
      <c r="AE1952" s="4"/>
      <c r="AF1952" s="144"/>
      <c r="AG1952" s="145"/>
      <c r="AH1952" s="143" t="s">
        <v>70</v>
      </c>
      <c r="AI1952" s="4"/>
      <c r="AJ1952" s="143" t="s">
        <v>9560</v>
      </c>
      <c r="AK1952" s="143" t="s">
        <v>9553</v>
      </c>
    </row>
    <row r="1953" spans="2:37">
      <c r="B1953" s="145" t="s">
        <v>5175</v>
      </c>
      <c r="C1953" s="4" t="s">
        <v>441</v>
      </c>
      <c r="D1953" s="4" t="s">
        <v>4587</v>
      </c>
      <c r="E1953" s="4"/>
      <c r="F1953" s="4" t="s">
        <v>1060</v>
      </c>
      <c r="G1953" s="4" t="s">
        <v>9430</v>
      </c>
      <c r="H1953" s="4" t="s">
        <v>1503</v>
      </c>
      <c r="I1953" s="4" t="s">
        <v>1504</v>
      </c>
      <c r="J1953" s="4"/>
      <c r="K1953" s="139">
        <v>187075</v>
      </c>
      <c r="L1953" s="139">
        <v>187075</v>
      </c>
      <c r="M1953" s="4">
        <v>0.2</v>
      </c>
      <c r="N1953" s="4" t="s">
        <v>4531</v>
      </c>
      <c r="O1953" s="4"/>
      <c r="P1953" s="186">
        <f t="shared" si="195"/>
        <v>187075</v>
      </c>
      <c r="Q1953" s="186">
        <f>L1953-P1953</f>
        <v>0</v>
      </c>
      <c r="R1953" s="4">
        <v>176</v>
      </c>
      <c r="S1953" s="4" t="s">
        <v>70</v>
      </c>
      <c r="T1953" s="4" t="s">
        <v>70</v>
      </c>
      <c r="U1953" s="140">
        <v>45348</v>
      </c>
      <c r="V1953" s="4" t="s">
        <v>1887</v>
      </c>
      <c r="W1953" s="4" t="s">
        <v>1954</v>
      </c>
      <c r="X1953" s="146">
        <v>0</v>
      </c>
      <c r="Y1953" s="146">
        <v>0</v>
      </c>
      <c r="Z1953" s="146">
        <v>0</v>
      </c>
      <c r="AA1953" s="4"/>
      <c r="AB1953" s="141"/>
      <c r="AC1953" s="142"/>
      <c r="AD1953" s="4"/>
      <c r="AE1953" s="4"/>
      <c r="AF1953" s="144"/>
      <c r="AG1953" s="145"/>
      <c r="AH1953" s="143" t="s">
        <v>70</v>
      </c>
      <c r="AI1953" s="4"/>
      <c r="AJ1953" s="143" t="s">
        <v>9560</v>
      </c>
      <c r="AK1953" s="143" t="s">
        <v>9553</v>
      </c>
    </row>
    <row r="1954" spans="2:37">
      <c r="B1954" s="145" t="s">
        <v>5175</v>
      </c>
      <c r="C1954" s="4" t="s">
        <v>441</v>
      </c>
      <c r="D1954" s="4" t="s">
        <v>6599</v>
      </c>
      <c r="E1954" s="4"/>
      <c r="F1954" s="4" t="s">
        <v>1060</v>
      </c>
      <c r="G1954" s="4" t="s">
        <v>9431</v>
      </c>
      <c r="H1954" s="4" t="s">
        <v>1501</v>
      </c>
      <c r="I1954" s="4" t="s">
        <v>1502</v>
      </c>
      <c r="J1954" s="4"/>
      <c r="K1954" s="139">
        <v>486508</v>
      </c>
      <c r="L1954" s="139">
        <v>486508</v>
      </c>
      <c r="M1954" s="4">
        <v>0.2</v>
      </c>
      <c r="N1954" s="4" t="s">
        <v>3938</v>
      </c>
      <c r="O1954" s="4"/>
      <c r="P1954" s="186">
        <f t="shared" si="195"/>
        <v>486508</v>
      </c>
      <c r="Q1954" s="186">
        <f>P1954-K1954</f>
        <v>0</v>
      </c>
      <c r="R1954" s="4">
        <v>124</v>
      </c>
      <c r="S1954" s="4" t="s">
        <v>70</v>
      </c>
      <c r="T1954" s="4" t="s">
        <v>70</v>
      </c>
      <c r="U1954" s="140">
        <v>45321</v>
      </c>
      <c r="V1954" s="4" t="s">
        <v>1884</v>
      </c>
      <c r="W1954" s="4" t="s">
        <v>1954</v>
      </c>
      <c r="X1954" s="146">
        <v>0</v>
      </c>
      <c r="Y1954" s="146">
        <v>0</v>
      </c>
      <c r="Z1954" s="146">
        <v>0</v>
      </c>
      <c r="AA1954" s="4"/>
      <c r="AB1954" s="141"/>
      <c r="AC1954" s="142"/>
      <c r="AD1954" s="4"/>
      <c r="AE1954" s="4"/>
      <c r="AF1954" s="144"/>
      <c r="AG1954" s="145"/>
      <c r="AH1954" s="143" t="s">
        <v>70</v>
      </c>
      <c r="AI1954" s="4"/>
      <c r="AJ1954" s="143" t="s">
        <v>9560</v>
      </c>
      <c r="AK1954" s="143" t="s">
        <v>9553</v>
      </c>
    </row>
    <row r="1955" spans="2:37">
      <c r="B1955" s="145" t="s">
        <v>5175</v>
      </c>
      <c r="C1955" s="4" t="s">
        <v>441</v>
      </c>
      <c r="D1955" s="4" t="s">
        <v>4879</v>
      </c>
      <c r="E1955" s="4"/>
      <c r="F1955" s="4" t="s">
        <v>1060</v>
      </c>
      <c r="G1955" s="4" t="s">
        <v>9432</v>
      </c>
      <c r="H1955" s="4" t="s">
        <v>1491</v>
      </c>
      <c r="I1955" s="4" t="s">
        <v>1492</v>
      </c>
      <c r="J1955" s="4"/>
      <c r="K1955" s="139">
        <v>547562</v>
      </c>
      <c r="L1955" s="139">
        <v>547562</v>
      </c>
      <c r="M1955" s="4">
        <v>0.2</v>
      </c>
      <c r="N1955" s="4" t="s">
        <v>9019</v>
      </c>
      <c r="O1955" s="4"/>
      <c r="P1955" s="186">
        <f t="shared" si="195"/>
        <v>547562</v>
      </c>
      <c r="Q1955" s="186">
        <f>K1955-P1955</f>
        <v>0</v>
      </c>
      <c r="R1955" s="4">
        <v>182</v>
      </c>
      <c r="S1955" s="4" t="s">
        <v>70</v>
      </c>
      <c r="T1955" s="4" t="s">
        <v>70</v>
      </c>
      <c r="U1955" s="140">
        <v>45352</v>
      </c>
      <c r="V1955" s="4" t="s">
        <v>1884</v>
      </c>
      <c r="W1955" s="4" t="s">
        <v>1954</v>
      </c>
      <c r="X1955" s="146" t="s">
        <v>70</v>
      </c>
      <c r="Y1955" s="140">
        <v>45362</v>
      </c>
      <c r="Z1955" s="4" t="s">
        <v>1888</v>
      </c>
      <c r="AA1955" s="4" t="s">
        <v>1886</v>
      </c>
      <c r="AB1955" s="141">
        <f t="shared" si="196"/>
        <v>547562</v>
      </c>
      <c r="AC1955" s="142">
        <f t="shared" si="197"/>
        <v>0</v>
      </c>
      <c r="AD1955" s="4"/>
      <c r="AE1955" s="4" t="s">
        <v>2037</v>
      </c>
      <c r="AF1955" s="252" t="s">
        <v>5205</v>
      </c>
      <c r="AG1955" s="145"/>
      <c r="AH1955" s="4"/>
      <c r="AI1955" s="145"/>
      <c r="AJ1955" s="4"/>
      <c r="AK1955" s="4"/>
    </row>
    <row r="1956" spans="2:37">
      <c r="B1956" s="145" t="s">
        <v>5175</v>
      </c>
      <c r="C1956" s="4" t="s">
        <v>441</v>
      </c>
      <c r="D1956" s="4" t="s">
        <v>4645</v>
      </c>
      <c r="E1956" s="4"/>
      <c r="F1956" s="4" t="s">
        <v>1060</v>
      </c>
      <c r="G1956" s="4" t="s">
        <v>9433</v>
      </c>
      <c r="H1956" s="4" t="s">
        <v>1505</v>
      </c>
      <c r="I1956" s="4" t="s">
        <v>1506</v>
      </c>
      <c r="J1956" s="4"/>
      <c r="K1956" s="139">
        <v>874479</v>
      </c>
      <c r="L1956" s="139">
        <v>874479</v>
      </c>
      <c r="M1956" s="4">
        <v>0.2</v>
      </c>
      <c r="N1956" s="4" t="s">
        <v>6924</v>
      </c>
      <c r="O1956" s="4"/>
      <c r="P1956" s="186">
        <f t="shared" si="195"/>
        <v>874479</v>
      </c>
      <c r="Q1956" s="186">
        <f>P1956-K1956</f>
        <v>0</v>
      </c>
      <c r="R1956" s="4">
        <v>117</v>
      </c>
      <c r="S1956" s="4" t="s">
        <v>70</v>
      </c>
      <c r="T1956" s="4" t="s">
        <v>70</v>
      </c>
      <c r="U1956" s="140">
        <v>45352</v>
      </c>
      <c r="V1956" s="4" t="s">
        <v>1884</v>
      </c>
      <c r="W1956" s="4" t="s">
        <v>1954</v>
      </c>
      <c r="X1956" s="146">
        <v>0</v>
      </c>
      <c r="Y1956" s="146">
        <v>0</v>
      </c>
      <c r="Z1956" s="146">
        <v>0</v>
      </c>
      <c r="AA1956" s="4"/>
      <c r="AB1956" s="141"/>
      <c r="AC1956" s="142"/>
      <c r="AD1956" s="4"/>
      <c r="AE1956" s="4"/>
      <c r="AF1956" s="144"/>
      <c r="AG1956" s="145"/>
      <c r="AH1956" s="143" t="s">
        <v>70</v>
      </c>
      <c r="AI1956" s="4"/>
      <c r="AJ1956" s="143" t="s">
        <v>9560</v>
      </c>
      <c r="AK1956" s="143" t="s">
        <v>9553</v>
      </c>
    </row>
    <row r="1957" spans="2:37">
      <c r="B1957" s="175" t="s">
        <v>5175</v>
      </c>
      <c r="C1957" s="174" t="s">
        <v>441</v>
      </c>
      <c r="D1957" s="4" t="s">
        <v>1831</v>
      </c>
      <c r="E1957" s="4"/>
      <c r="F1957" s="4" t="s">
        <v>1060</v>
      </c>
      <c r="G1957" s="4" t="s">
        <v>9434</v>
      </c>
      <c r="H1957" s="4" t="s">
        <v>1375</v>
      </c>
      <c r="I1957" s="4" t="s">
        <v>1376</v>
      </c>
      <c r="J1957" s="4"/>
      <c r="K1957" s="139">
        <v>31913856</v>
      </c>
      <c r="L1957" s="139">
        <v>31913856</v>
      </c>
      <c r="M1957" s="4">
        <v>0.2</v>
      </c>
      <c r="N1957" s="4" t="s">
        <v>4205</v>
      </c>
      <c r="O1957" s="4"/>
      <c r="P1957" s="186">
        <f t="shared" si="195"/>
        <v>31913856</v>
      </c>
      <c r="Q1957" s="186">
        <f>K1957-P1957</f>
        <v>0</v>
      </c>
      <c r="R1957" s="4">
        <v>54</v>
      </c>
      <c r="S1957" s="4" t="s">
        <v>70</v>
      </c>
      <c r="T1957" s="4" t="s">
        <v>70</v>
      </c>
      <c r="U1957" s="140">
        <v>45341</v>
      </c>
      <c r="V1957" s="4" t="s">
        <v>1884</v>
      </c>
      <c r="W1957" s="4" t="s">
        <v>1954</v>
      </c>
      <c r="X1957" s="146" t="s">
        <v>70</v>
      </c>
      <c r="Y1957" s="140">
        <v>45369</v>
      </c>
      <c r="Z1957" s="4" t="s">
        <v>1885</v>
      </c>
      <c r="AA1957" s="4" t="s">
        <v>1886</v>
      </c>
      <c r="AB1957" s="141">
        <f t="shared" si="196"/>
        <v>31913856</v>
      </c>
      <c r="AC1957" s="142">
        <f t="shared" si="197"/>
        <v>0</v>
      </c>
      <c r="AD1957" s="4"/>
      <c r="AE1957" s="4" t="s">
        <v>2037</v>
      </c>
      <c r="AF1957" s="144" t="s">
        <v>8336</v>
      </c>
      <c r="AG1957" s="145"/>
      <c r="AH1957" s="4"/>
      <c r="AI1957" s="145"/>
      <c r="AJ1957" s="4"/>
      <c r="AK1957" s="4"/>
    </row>
    <row r="1958" spans="2:37">
      <c r="B1958" s="175" t="s">
        <v>5175</v>
      </c>
      <c r="C1958" s="174" t="s">
        <v>441</v>
      </c>
      <c r="D1958" s="4" t="s">
        <v>1831</v>
      </c>
      <c r="E1958" s="4"/>
      <c r="F1958" s="4" t="s">
        <v>1060</v>
      </c>
      <c r="G1958" s="4" t="s">
        <v>9435</v>
      </c>
      <c r="H1958" s="4" t="s">
        <v>1375</v>
      </c>
      <c r="I1958" s="4" t="s">
        <v>1376</v>
      </c>
      <c r="J1958" s="4"/>
      <c r="K1958" s="139">
        <v>5746436</v>
      </c>
      <c r="L1958" s="139">
        <v>5746436</v>
      </c>
      <c r="M1958" s="4">
        <v>0.2</v>
      </c>
      <c r="N1958" s="4" t="s">
        <v>8482</v>
      </c>
      <c r="O1958" s="4"/>
      <c r="P1958" s="186">
        <f t="shared" si="195"/>
        <v>5746436</v>
      </c>
      <c r="Q1958" s="186">
        <f>K1958-P1958</f>
        <v>0</v>
      </c>
      <c r="R1958" s="4">
        <v>54</v>
      </c>
      <c r="S1958" s="4" t="s">
        <v>70</v>
      </c>
      <c r="T1958" s="4" t="s">
        <v>70</v>
      </c>
      <c r="U1958" s="140">
        <v>45341</v>
      </c>
      <c r="V1958" s="4" t="s">
        <v>1884</v>
      </c>
      <c r="W1958" s="4" t="s">
        <v>1954</v>
      </c>
      <c r="X1958" s="146" t="s">
        <v>70</v>
      </c>
      <c r="Y1958" s="140">
        <v>45369</v>
      </c>
      <c r="Z1958" s="4" t="s">
        <v>1885</v>
      </c>
      <c r="AA1958" s="4" t="s">
        <v>1886</v>
      </c>
      <c r="AB1958" s="141">
        <f t="shared" si="196"/>
        <v>5746436</v>
      </c>
      <c r="AC1958" s="142">
        <f t="shared" si="197"/>
        <v>0</v>
      </c>
      <c r="AD1958" s="4"/>
      <c r="AE1958" s="4" t="s">
        <v>2037</v>
      </c>
      <c r="AF1958" s="144" t="s">
        <v>8336</v>
      </c>
      <c r="AG1958" s="145"/>
      <c r="AH1958" s="4"/>
      <c r="AI1958" s="145"/>
      <c r="AJ1958" s="4"/>
      <c r="AK1958" s="4"/>
    </row>
    <row r="1959" spans="2:37">
      <c r="B1959" s="145" t="s">
        <v>5175</v>
      </c>
      <c r="C1959" s="4" t="s">
        <v>441</v>
      </c>
      <c r="D1959" s="4" t="s">
        <v>1957</v>
      </c>
      <c r="E1959" s="4"/>
      <c r="F1959" s="4" t="s">
        <v>1060</v>
      </c>
      <c r="G1959" s="4" t="s">
        <v>9436</v>
      </c>
      <c r="H1959" s="4" t="s">
        <v>1477</v>
      </c>
      <c r="I1959" s="4" t="s">
        <v>1478</v>
      </c>
      <c r="J1959" s="4"/>
      <c r="K1959" s="139">
        <v>7076466</v>
      </c>
      <c r="L1959" s="139">
        <v>7076466</v>
      </c>
      <c r="M1959" s="4">
        <v>0.2</v>
      </c>
      <c r="N1959" s="4" t="s">
        <v>5596</v>
      </c>
      <c r="O1959" s="4"/>
      <c r="P1959" s="186">
        <f t="shared" si="195"/>
        <v>7076466</v>
      </c>
      <c r="Q1959" s="186">
        <f>P1959-K1959</f>
        <v>0</v>
      </c>
      <c r="R1959" s="4">
        <v>233</v>
      </c>
      <c r="S1959" s="4" t="s">
        <v>70</v>
      </c>
      <c r="T1959" s="4" t="s">
        <v>70</v>
      </c>
      <c r="U1959" s="140">
        <v>45352</v>
      </c>
      <c r="V1959" s="4" t="s">
        <v>1884</v>
      </c>
      <c r="W1959" s="4" t="s">
        <v>1954</v>
      </c>
      <c r="X1959" s="146">
        <v>0</v>
      </c>
      <c r="Y1959" s="146">
        <v>0</v>
      </c>
      <c r="Z1959" s="146">
        <v>0</v>
      </c>
      <c r="AA1959" s="4"/>
      <c r="AB1959" s="141"/>
      <c r="AC1959" s="142"/>
      <c r="AD1959" s="4"/>
      <c r="AE1959" s="4"/>
      <c r="AF1959" s="144"/>
      <c r="AG1959" s="145"/>
      <c r="AH1959" s="143" t="s">
        <v>70</v>
      </c>
      <c r="AI1959" s="4"/>
      <c r="AJ1959" s="143" t="s">
        <v>9560</v>
      </c>
      <c r="AK1959" s="143" t="s">
        <v>9553</v>
      </c>
    </row>
    <row r="1960" spans="2:37">
      <c r="B1960" s="145" t="s">
        <v>5175</v>
      </c>
      <c r="C1960" s="4" t="s">
        <v>441</v>
      </c>
      <c r="D1960" s="4" t="s">
        <v>1976</v>
      </c>
      <c r="E1960" s="4"/>
      <c r="F1960" s="4" t="s">
        <v>1060</v>
      </c>
      <c r="G1960" s="4" t="s">
        <v>9437</v>
      </c>
      <c r="H1960" s="4" t="s">
        <v>1387</v>
      </c>
      <c r="I1960" s="4" t="s">
        <v>1388</v>
      </c>
      <c r="J1960" s="4"/>
      <c r="K1960" s="139">
        <v>100003836</v>
      </c>
      <c r="L1960" s="139">
        <v>100003836</v>
      </c>
      <c r="M1960" s="4">
        <v>0.2</v>
      </c>
      <c r="N1960" s="4" t="s">
        <v>2964</v>
      </c>
      <c r="O1960" s="4"/>
      <c r="P1960" s="186">
        <f t="shared" si="195"/>
        <v>100003836</v>
      </c>
      <c r="Q1960" s="186">
        <f>K1960-P1960</f>
        <v>0</v>
      </c>
      <c r="R1960" s="4">
        <v>92</v>
      </c>
      <c r="S1960" s="4" t="s">
        <v>70</v>
      </c>
      <c r="T1960" s="4" t="s">
        <v>70</v>
      </c>
      <c r="U1960" s="140">
        <v>45321</v>
      </c>
      <c r="V1960" s="4" t="s">
        <v>1884</v>
      </c>
      <c r="W1960" s="4" t="s">
        <v>1954</v>
      </c>
      <c r="X1960" s="146" t="s">
        <v>70</v>
      </c>
      <c r="Y1960" s="140">
        <v>45357</v>
      </c>
      <c r="Z1960" s="4" t="s">
        <v>1888</v>
      </c>
      <c r="AA1960" s="4" t="s">
        <v>1886</v>
      </c>
      <c r="AB1960" s="141">
        <f t="shared" si="196"/>
        <v>100003836</v>
      </c>
      <c r="AC1960" s="142">
        <f t="shared" si="197"/>
        <v>0</v>
      </c>
      <c r="AD1960" s="4"/>
      <c r="AE1960" s="4" t="s">
        <v>2037</v>
      </c>
      <c r="AF1960" s="252" t="s">
        <v>5386</v>
      </c>
      <c r="AG1960" s="145"/>
      <c r="AH1960" s="4"/>
      <c r="AI1960" s="145"/>
      <c r="AJ1960" s="4"/>
      <c r="AK1960" s="4"/>
    </row>
    <row r="1961" spans="2:37">
      <c r="B1961" s="175" t="s">
        <v>5175</v>
      </c>
      <c r="C1961" s="174" t="s">
        <v>441</v>
      </c>
      <c r="D1961" s="4" t="s">
        <v>2677</v>
      </c>
      <c r="E1961" s="4"/>
      <c r="F1961" s="4" t="s">
        <v>1060</v>
      </c>
      <c r="G1961" s="4" t="s">
        <v>9438</v>
      </c>
      <c r="H1961" s="4" t="s">
        <v>1397</v>
      </c>
      <c r="I1961" s="4" t="s">
        <v>1398</v>
      </c>
      <c r="J1961" s="4"/>
      <c r="K1961" s="139">
        <v>450711021</v>
      </c>
      <c r="L1961" s="139">
        <v>450711021</v>
      </c>
      <c r="M1961" s="4">
        <v>0.2</v>
      </c>
      <c r="N1961" s="4" t="s">
        <v>2451</v>
      </c>
      <c r="O1961" s="4"/>
      <c r="P1961" s="186">
        <f t="shared" si="195"/>
        <v>450711021</v>
      </c>
      <c r="Q1961" s="186">
        <f>K1961-P1961</f>
        <v>0</v>
      </c>
      <c r="R1961" s="4">
        <v>181</v>
      </c>
      <c r="S1961" s="4" t="s">
        <v>70</v>
      </c>
      <c r="T1961" s="4" t="s">
        <v>70</v>
      </c>
      <c r="U1961" s="140">
        <v>45341</v>
      </c>
      <c r="V1961" s="4" t="s">
        <v>1884</v>
      </c>
      <c r="W1961" s="4" t="s">
        <v>1954</v>
      </c>
      <c r="X1961" s="146" t="s">
        <v>70</v>
      </c>
      <c r="Y1961" s="265">
        <v>45380</v>
      </c>
      <c r="Z1961" s="146" t="s">
        <v>1953</v>
      </c>
      <c r="AA1961" s="4" t="s">
        <v>1886</v>
      </c>
      <c r="AB1961" s="141">
        <f t="shared" si="196"/>
        <v>450711021</v>
      </c>
      <c r="AC1961" s="142">
        <f t="shared" si="197"/>
        <v>0</v>
      </c>
      <c r="AD1961" s="4"/>
      <c r="AE1961" s="4" t="s">
        <v>2037</v>
      </c>
      <c r="AF1961" s="144" t="s">
        <v>9547</v>
      </c>
      <c r="AG1961" s="145"/>
      <c r="AH1961" s="4"/>
      <c r="AI1961" s="145"/>
      <c r="AJ1961" s="4"/>
      <c r="AK1961" s="4"/>
    </row>
  </sheetData>
  <autoFilter ref="A2:AO1961" xr:uid="{4270D84A-7E19-43BC-8C9B-A79AAE5A0115}"/>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CFF86-D4B8-4FF8-9BEC-FAA83693BBAB}">
  <sheetPr codeName="Sheet10" filterMode="1">
    <tabColor theme="4" tint="0.59999389629810485"/>
  </sheetPr>
  <dimension ref="A1:AL1802"/>
  <sheetViews>
    <sheetView showGridLines="0" topLeftCell="AD3" zoomScale="85" zoomScaleNormal="85" workbookViewId="0">
      <selection activeCell="AI64" activeCellId="1" sqref="AI55:AI60 AI64"/>
    </sheetView>
  </sheetViews>
  <sheetFormatPr defaultColWidth="8.90625" defaultRowHeight="14.5"/>
  <cols>
    <col min="1" max="1" width="13.6328125" bestFit="1" customWidth="1"/>
    <col min="2" max="2" width="11.90625" customWidth="1"/>
    <col min="3" max="3" width="14" bestFit="1" customWidth="1"/>
    <col min="4" max="4" width="24.54296875" bestFit="1" customWidth="1"/>
    <col min="5" max="5" width="4.6328125" bestFit="1" customWidth="1"/>
    <col min="6" max="6" width="19.08984375" bestFit="1" customWidth="1"/>
    <col min="7" max="7" width="12.6328125" customWidth="1"/>
    <col min="8" max="8" width="52.08984375" customWidth="1"/>
    <col min="9" max="9" width="19.08984375" bestFit="1" customWidth="1"/>
    <col min="10" max="10" width="22.6328125" style="11" bestFit="1" customWidth="1"/>
    <col min="11" max="11" width="22.6328125" bestFit="1" customWidth="1"/>
    <col min="12" max="12" width="14" bestFit="1" customWidth="1"/>
    <col min="13" max="13" width="15.36328125" style="11" bestFit="1" customWidth="1"/>
    <col min="14" max="14" width="11.54296875" style="11" bestFit="1" customWidth="1"/>
    <col min="15" max="15" width="23.08984375" style="11" bestFit="1" customWidth="1"/>
    <col min="16" max="18" width="11.54296875" style="11" customWidth="1"/>
    <col min="19" max="19" width="9" style="11" bestFit="1" customWidth="1"/>
    <col min="20" max="20" width="10.6328125" style="11" bestFit="1" customWidth="1"/>
    <col min="21" max="21" width="7.54296875" style="1" bestFit="1" customWidth="1"/>
    <col min="22" max="22" width="11.54296875" style="1" bestFit="1" customWidth="1"/>
    <col min="24" max="24" width="13.453125" bestFit="1" customWidth="1"/>
    <col min="26" max="26" width="8.54296875" bestFit="1" customWidth="1"/>
    <col min="27" max="27" width="18" bestFit="1" customWidth="1"/>
    <col min="28" max="28" width="16.08984375" bestFit="1" customWidth="1"/>
    <col min="29" max="29" width="7.54296875" bestFit="1" customWidth="1"/>
    <col min="30" max="30" width="10.08984375" bestFit="1" customWidth="1"/>
    <col min="31" max="31" width="7.54296875" bestFit="1" customWidth="1"/>
    <col min="32" max="32" width="7.36328125" bestFit="1" customWidth="1"/>
    <col min="33" max="33" width="7.54296875" bestFit="1" customWidth="1"/>
    <col min="34" max="34" width="7.453125" bestFit="1" customWidth="1"/>
    <col min="35" max="36" width="100.36328125" bestFit="1" customWidth="1"/>
    <col min="38" max="38" width="8.90625" style="7" bestFit="1"/>
    <col min="39" max="39" width="14.90625" customWidth="1"/>
  </cols>
  <sheetData>
    <row r="1" spans="1:36">
      <c r="J1" s="9"/>
      <c r="M1" s="9"/>
      <c r="N1" s="9"/>
      <c r="O1" s="9"/>
      <c r="P1" s="9"/>
      <c r="Q1" s="9"/>
      <c r="R1" s="9"/>
      <c r="S1" s="9"/>
      <c r="T1" s="153"/>
    </row>
    <row r="2" spans="1:36">
      <c r="J2" s="9"/>
      <c r="K2" s="132">
        <f>K3-K1659-K1660-K1661</f>
        <v>489035164396.75</v>
      </c>
      <c r="M2" s="9"/>
      <c r="N2" s="9"/>
      <c r="O2" s="9"/>
      <c r="P2" s="9"/>
      <c r="Q2" s="9"/>
      <c r="R2" s="9"/>
      <c r="S2" s="9"/>
      <c r="T2" s="153"/>
      <c r="U2" s="106"/>
      <c r="AD2" s="95"/>
      <c r="AI2" s="83"/>
    </row>
    <row r="3" spans="1:36">
      <c r="J3" s="6">
        <v>0</v>
      </c>
      <c r="K3" s="131">
        <f>SUM(K5:K106)</f>
        <v>489035164396.75</v>
      </c>
      <c r="L3">
        <f>4900000000+6500000000</f>
        <v>11400000000</v>
      </c>
      <c r="M3" s="9">
        <f>SUM(K3:L3)</f>
        <v>500435164396.75</v>
      </c>
      <c r="N3" s="154" t="s">
        <v>2481</v>
      </c>
      <c r="O3" s="154"/>
      <c r="P3" s="154"/>
      <c r="Q3" s="154">
        <f>MAX(Q4:Q1790)</f>
        <v>9</v>
      </c>
      <c r="R3" s="154"/>
      <c r="S3" s="155" t="s">
        <v>70</v>
      </c>
      <c r="T3" s="156">
        <v>44927</v>
      </c>
      <c r="U3" s="155" t="s">
        <v>1886</v>
      </c>
      <c r="V3" s="12" t="s">
        <v>1954</v>
      </c>
      <c r="W3" s="12" t="s">
        <v>70</v>
      </c>
      <c r="X3" s="182">
        <v>44964</v>
      </c>
      <c r="Y3" s="12" t="s">
        <v>9463</v>
      </c>
      <c r="Z3" s="12" t="s">
        <v>1886</v>
      </c>
      <c r="AA3" s="183">
        <v>19999978000</v>
      </c>
      <c r="AB3" s="183">
        <v>0</v>
      </c>
      <c r="AC3" s="184">
        <v>0</v>
      </c>
      <c r="AD3" s="12"/>
      <c r="AE3" s="185" t="s">
        <v>4144</v>
      </c>
      <c r="AH3" s="8"/>
      <c r="AI3" s="8" t="s">
        <v>18</v>
      </c>
    </row>
    <row r="4" spans="1:36" ht="29">
      <c r="B4" s="151" t="s">
        <v>1862</v>
      </c>
      <c r="C4" s="147" t="s">
        <v>2483</v>
      </c>
      <c r="D4" s="148" t="s">
        <v>2484</v>
      </c>
      <c r="E4" s="148" t="s">
        <v>2485</v>
      </c>
      <c r="F4" s="148" t="s">
        <v>2486</v>
      </c>
      <c r="G4" s="148" t="s">
        <v>2487</v>
      </c>
      <c r="H4" s="148" t="s">
        <v>2488</v>
      </c>
      <c r="I4" s="148" t="s">
        <v>2489</v>
      </c>
      <c r="J4" s="320" t="s">
        <v>2490</v>
      </c>
      <c r="K4" s="149" t="s">
        <v>2491</v>
      </c>
      <c r="L4" s="148" t="s">
        <v>2492</v>
      </c>
      <c r="M4" s="148" t="s">
        <v>2493</v>
      </c>
      <c r="N4" s="148" t="s">
        <v>2494</v>
      </c>
      <c r="O4" s="321" t="s">
        <v>1941</v>
      </c>
      <c r="P4" s="322" t="s">
        <v>1876</v>
      </c>
      <c r="Q4" s="322" t="s">
        <v>1868</v>
      </c>
      <c r="R4" s="323" t="s">
        <v>2495</v>
      </c>
      <c r="S4" s="133" t="s">
        <v>1865</v>
      </c>
      <c r="T4" s="133" t="s">
        <v>1866</v>
      </c>
      <c r="U4" s="133" t="s">
        <v>1867</v>
      </c>
      <c r="V4" s="133" t="s">
        <v>1869</v>
      </c>
      <c r="W4" s="134" t="s">
        <v>1870</v>
      </c>
      <c r="X4" s="134" t="s">
        <v>1871</v>
      </c>
      <c r="Y4" s="134" t="s">
        <v>1872</v>
      </c>
      <c r="Z4" s="134" t="s">
        <v>1873</v>
      </c>
      <c r="AA4" s="134" t="s">
        <v>1874</v>
      </c>
      <c r="AB4" s="135" t="s">
        <v>1876</v>
      </c>
      <c r="AC4" s="135" t="s">
        <v>1877</v>
      </c>
      <c r="AD4" s="133" t="s">
        <v>1942</v>
      </c>
      <c r="AE4" s="136" t="s">
        <v>1879</v>
      </c>
      <c r="AF4" s="137" t="s">
        <v>1880</v>
      </c>
      <c r="AG4" s="138" t="s">
        <v>1881</v>
      </c>
      <c r="AH4" s="137" t="s">
        <v>1943</v>
      </c>
      <c r="AI4" s="388" t="s">
        <v>1882</v>
      </c>
      <c r="AJ4" s="138" t="s">
        <v>9554</v>
      </c>
    </row>
    <row r="5" spans="1:36" hidden="1">
      <c r="A5" t="s">
        <v>9464</v>
      </c>
      <c r="B5" s="145" t="s">
        <v>9465</v>
      </c>
      <c r="C5" s="4" t="s">
        <v>1123</v>
      </c>
      <c r="D5" s="4" t="s">
        <v>1831</v>
      </c>
      <c r="E5" s="4" t="s">
        <v>1060</v>
      </c>
      <c r="F5" s="4" t="s">
        <v>5069</v>
      </c>
      <c r="G5" s="4" t="s">
        <v>1718</v>
      </c>
      <c r="H5" s="4" t="s">
        <v>1719</v>
      </c>
      <c r="I5" s="4"/>
      <c r="J5" s="6">
        <v>134460094336</v>
      </c>
      <c r="K5" s="146">
        <v>134460094336</v>
      </c>
      <c r="L5" s="4"/>
      <c r="M5" s="4" t="s">
        <v>5070</v>
      </c>
      <c r="N5" s="4"/>
      <c r="O5" s="91">
        <f>K5</f>
        <v>134460094336</v>
      </c>
      <c r="P5" s="91">
        <f>O5-K5</f>
        <v>0</v>
      </c>
      <c r="Q5" s="4">
        <v>1</v>
      </c>
      <c r="R5" s="4" t="s">
        <v>70</v>
      </c>
      <c r="S5" s="4" t="s">
        <v>70</v>
      </c>
      <c r="T5" s="140">
        <v>45349</v>
      </c>
      <c r="U5" s="4" t="s">
        <v>1887</v>
      </c>
      <c r="V5" s="4"/>
      <c r="W5" s="4" t="s">
        <v>70</v>
      </c>
      <c r="X5" s="140">
        <v>45362</v>
      </c>
      <c r="Y5" s="146" t="s">
        <v>1888</v>
      </c>
      <c r="Z5" s="4" t="s">
        <v>1886</v>
      </c>
      <c r="AA5" s="91">
        <f>O5</f>
        <v>134460094336</v>
      </c>
      <c r="AB5" s="91">
        <f>AA5-O5</f>
        <v>0</v>
      </c>
      <c r="AC5" s="4"/>
      <c r="AD5" s="4" t="s">
        <v>9466</v>
      </c>
      <c r="AE5" s="145" t="s">
        <v>9467</v>
      </c>
      <c r="AF5" s="145"/>
      <c r="AG5" s="4"/>
      <c r="AH5" s="145"/>
      <c r="AI5" s="381"/>
      <c r="AJ5" s="4"/>
    </row>
    <row r="6" spans="1:36" hidden="1">
      <c r="A6" t="s">
        <v>9464</v>
      </c>
      <c r="B6" s="145" t="s">
        <v>9465</v>
      </c>
      <c r="C6" s="4" t="s">
        <v>1123</v>
      </c>
      <c r="D6" s="4" t="s">
        <v>2135</v>
      </c>
      <c r="E6" s="4" t="s">
        <v>1060</v>
      </c>
      <c r="F6" s="4" t="s">
        <v>5071</v>
      </c>
      <c r="G6" s="4" t="s">
        <v>1718</v>
      </c>
      <c r="H6" s="4" t="s">
        <v>1719</v>
      </c>
      <c r="I6" s="4"/>
      <c r="J6" s="6">
        <v>364671458</v>
      </c>
      <c r="K6" s="146">
        <v>364671458</v>
      </c>
      <c r="L6" s="4"/>
      <c r="M6" s="4" t="s">
        <v>5072</v>
      </c>
      <c r="N6" s="4"/>
      <c r="O6" s="91">
        <f>K6</f>
        <v>364671458</v>
      </c>
      <c r="P6" s="91">
        <f>O6-K6</f>
        <v>0</v>
      </c>
      <c r="Q6" s="4">
        <v>1</v>
      </c>
      <c r="R6" s="4" t="s">
        <v>70</v>
      </c>
      <c r="S6" s="4" t="s">
        <v>70</v>
      </c>
      <c r="T6" s="140">
        <v>45349</v>
      </c>
      <c r="U6" s="4" t="s">
        <v>1887</v>
      </c>
      <c r="V6" s="4"/>
      <c r="W6" s="4" t="s">
        <v>70</v>
      </c>
      <c r="X6" s="140">
        <v>45362</v>
      </c>
      <c r="Y6" s="146" t="s">
        <v>1888</v>
      </c>
      <c r="Z6" s="4" t="s">
        <v>1886</v>
      </c>
      <c r="AA6" s="91">
        <f>O6</f>
        <v>364671458</v>
      </c>
      <c r="AB6" s="91">
        <f>AA6-O6</f>
        <v>0</v>
      </c>
      <c r="AC6" s="4"/>
      <c r="AD6" s="4" t="s">
        <v>9466</v>
      </c>
      <c r="AE6" s="145" t="s">
        <v>9467</v>
      </c>
      <c r="AF6" s="145"/>
      <c r="AG6" s="4"/>
      <c r="AH6" s="145"/>
      <c r="AI6" s="381"/>
      <c r="AJ6" s="4"/>
    </row>
    <row r="7" spans="1:36" hidden="1">
      <c r="A7" t="s">
        <v>9468</v>
      </c>
      <c r="B7" s="145" t="s">
        <v>9465</v>
      </c>
      <c r="C7" s="4" t="s">
        <v>1123</v>
      </c>
      <c r="D7" s="4" t="s">
        <v>2550</v>
      </c>
      <c r="E7" s="4" t="s">
        <v>1060</v>
      </c>
      <c r="F7" s="4" t="s">
        <v>4217</v>
      </c>
      <c r="G7" s="4" t="s">
        <v>1686</v>
      </c>
      <c r="H7" s="4" t="s">
        <v>1687</v>
      </c>
      <c r="I7" s="4" t="s">
        <v>9469</v>
      </c>
      <c r="J7" s="6">
        <v>3000000000</v>
      </c>
      <c r="K7" s="146">
        <v>3000000000</v>
      </c>
      <c r="L7" s="4"/>
      <c r="M7" s="4" t="s">
        <v>2705</v>
      </c>
      <c r="N7" s="4" t="s">
        <v>2502</v>
      </c>
      <c r="O7" s="91"/>
      <c r="P7" s="91"/>
      <c r="Q7" s="4">
        <v>4</v>
      </c>
      <c r="R7" s="4" t="s">
        <v>70</v>
      </c>
      <c r="S7" s="4" t="s">
        <v>70</v>
      </c>
      <c r="T7" s="140">
        <v>45349</v>
      </c>
      <c r="U7" s="4" t="s">
        <v>1887</v>
      </c>
      <c r="V7" s="4"/>
      <c r="W7" s="4" t="s">
        <v>70</v>
      </c>
      <c r="X7" s="140">
        <v>45363</v>
      </c>
      <c r="Y7" s="146" t="s">
        <v>1885</v>
      </c>
      <c r="Z7" s="4" t="s">
        <v>1886</v>
      </c>
      <c r="AA7" s="186">
        <f>K7</f>
        <v>3000000000</v>
      </c>
      <c r="AB7" s="186">
        <f>K7-AA7</f>
        <v>0</v>
      </c>
      <c r="AC7" s="4"/>
      <c r="AD7" s="4" t="s">
        <v>1127</v>
      </c>
      <c r="AE7" s="145" t="s">
        <v>9470</v>
      </c>
      <c r="AF7" s="145"/>
      <c r="AG7" s="4"/>
      <c r="AH7" s="145"/>
      <c r="AI7" s="381"/>
      <c r="AJ7" s="4"/>
    </row>
    <row r="8" spans="1:36" hidden="1">
      <c r="A8" t="s">
        <v>9468</v>
      </c>
      <c r="B8" s="145" t="s">
        <v>9465</v>
      </c>
      <c r="C8" s="4" t="s">
        <v>1123</v>
      </c>
      <c r="D8" s="4" t="s">
        <v>2550</v>
      </c>
      <c r="E8" s="4" t="s">
        <v>1060</v>
      </c>
      <c r="F8" s="4" t="s">
        <v>4219</v>
      </c>
      <c r="G8" s="4" t="s">
        <v>1686</v>
      </c>
      <c r="H8" s="4" t="s">
        <v>1687</v>
      </c>
      <c r="I8" s="4" t="s">
        <v>9471</v>
      </c>
      <c r="J8" s="6">
        <v>5000000000</v>
      </c>
      <c r="K8" s="146">
        <v>5000000000</v>
      </c>
      <c r="L8" s="4"/>
      <c r="M8" s="4" t="s">
        <v>3324</v>
      </c>
      <c r="N8" s="4" t="s">
        <v>2593</v>
      </c>
      <c r="O8" s="91"/>
      <c r="P8" s="91"/>
      <c r="Q8" s="4">
        <v>4</v>
      </c>
      <c r="R8" s="4" t="s">
        <v>70</v>
      </c>
      <c r="S8" s="4" t="s">
        <v>70</v>
      </c>
      <c r="T8" s="140">
        <v>45349</v>
      </c>
      <c r="U8" s="4" t="s">
        <v>1887</v>
      </c>
      <c r="V8" s="4"/>
      <c r="W8" s="4" t="s">
        <v>70</v>
      </c>
      <c r="X8" s="140">
        <v>45363</v>
      </c>
      <c r="Y8" s="146" t="s">
        <v>1885</v>
      </c>
      <c r="Z8" s="4" t="s">
        <v>1886</v>
      </c>
      <c r="AA8" s="186">
        <f t="shared" ref="AA8:AA15" si="0">K8</f>
        <v>5000000000</v>
      </c>
      <c r="AB8" s="186">
        <f t="shared" ref="AB8:AB15" si="1">K8-AA8</f>
        <v>0</v>
      </c>
      <c r="AC8" s="4"/>
      <c r="AD8" s="4" t="s">
        <v>1127</v>
      </c>
      <c r="AE8" s="145" t="s">
        <v>9470</v>
      </c>
      <c r="AF8" s="145"/>
      <c r="AG8" s="4"/>
      <c r="AH8" s="145"/>
      <c r="AI8" s="381"/>
      <c r="AJ8" s="4"/>
    </row>
    <row r="9" spans="1:36" hidden="1">
      <c r="A9" t="s">
        <v>9468</v>
      </c>
      <c r="B9" s="145" t="s">
        <v>9465</v>
      </c>
      <c r="C9" s="4" t="s">
        <v>1123</v>
      </c>
      <c r="D9" s="4" t="s">
        <v>2550</v>
      </c>
      <c r="E9" s="4" t="s">
        <v>1060</v>
      </c>
      <c r="F9" s="4" t="s">
        <v>4221</v>
      </c>
      <c r="G9" s="4" t="s">
        <v>1686</v>
      </c>
      <c r="H9" s="4" t="s">
        <v>1687</v>
      </c>
      <c r="I9" s="4" t="s">
        <v>9472</v>
      </c>
      <c r="J9" s="6">
        <v>5000000000</v>
      </c>
      <c r="K9" s="146">
        <v>5000000000</v>
      </c>
      <c r="L9" s="4"/>
      <c r="M9" s="4" t="s">
        <v>3324</v>
      </c>
      <c r="N9" s="4" t="s">
        <v>2593</v>
      </c>
      <c r="O9" s="91"/>
      <c r="P9" s="91"/>
      <c r="Q9" s="4">
        <v>4</v>
      </c>
      <c r="R9" s="4" t="s">
        <v>70</v>
      </c>
      <c r="S9" s="4" t="s">
        <v>70</v>
      </c>
      <c r="T9" s="140">
        <v>45349</v>
      </c>
      <c r="U9" s="4" t="s">
        <v>1887</v>
      </c>
      <c r="V9" s="4"/>
      <c r="W9" s="4" t="s">
        <v>70</v>
      </c>
      <c r="X9" s="140">
        <v>45363</v>
      </c>
      <c r="Y9" s="146" t="s">
        <v>1885</v>
      </c>
      <c r="Z9" s="4" t="s">
        <v>1886</v>
      </c>
      <c r="AA9" s="186">
        <f t="shared" si="0"/>
        <v>5000000000</v>
      </c>
      <c r="AB9" s="186">
        <f t="shared" si="1"/>
        <v>0</v>
      </c>
      <c r="AC9" s="4"/>
      <c r="AD9" s="4" t="s">
        <v>1127</v>
      </c>
      <c r="AE9" s="145" t="s">
        <v>9470</v>
      </c>
      <c r="AF9" s="145"/>
      <c r="AG9" s="4"/>
      <c r="AH9" s="145"/>
      <c r="AI9" s="381"/>
      <c r="AJ9" s="4"/>
    </row>
    <row r="10" spans="1:36" hidden="1">
      <c r="A10" t="s">
        <v>9468</v>
      </c>
      <c r="B10" s="145" t="s">
        <v>9465</v>
      </c>
      <c r="C10" s="4" t="s">
        <v>1123</v>
      </c>
      <c r="D10" s="4" t="s">
        <v>2550</v>
      </c>
      <c r="E10" s="4" t="s">
        <v>1060</v>
      </c>
      <c r="F10" s="4" t="s">
        <v>4223</v>
      </c>
      <c r="G10" s="4" t="s">
        <v>1686</v>
      </c>
      <c r="H10" s="4" t="s">
        <v>1687</v>
      </c>
      <c r="I10" s="4" t="s">
        <v>9473</v>
      </c>
      <c r="J10" s="6">
        <v>5000000000</v>
      </c>
      <c r="K10" s="146">
        <v>5000000000</v>
      </c>
      <c r="L10" s="4"/>
      <c r="M10" s="4" t="s">
        <v>3324</v>
      </c>
      <c r="N10" s="4" t="s">
        <v>2593</v>
      </c>
      <c r="O10" s="91"/>
      <c r="P10" s="91"/>
      <c r="Q10" s="4">
        <v>4</v>
      </c>
      <c r="R10" s="4" t="s">
        <v>70</v>
      </c>
      <c r="S10" s="4" t="s">
        <v>70</v>
      </c>
      <c r="T10" s="140">
        <v>45349</v>
      </c>
      <c r="U10" s="4" t="s">
        <v>1887</v>
      </c>
      <c r="V10" s="4"/>
      <c r="W10" s="4" t="s">
        <v>70</v>
      </c>
      <c r="X10" s="140">
        <v>45363</v>
      </c>
      <c r="Y10" s="146" t="s">
        <v>1885</v>
      </c>
      <c r="Z10" s="4" t="s">
        <v>1886</v>
      </c>
      <c r="AA10" s="186">
        <f t="shared" si="0"/>
        <v>5000000000</v>
      </c>
      <c r="AB10" s="186">
        <f t="shared" si="1"/>
        <v>0</v>
      </c>
      <c r="AC10" s="4"/>
      <c r="AD10" s="4" t="s">
        <v>1127</v>
      </c>
      <c r="AE10" s="145" t="s">
        <v>9470</v>
      </c>
      <c r="AF10" s="145"/>
      <c r="AG10" s="4"/>
      <c r="AH10" s="145"/>
      <c r="AI10" s="381"/>
      <c r="AJ10" s="4"/>
    </row>
    <row r="11" spans="1:36" hidden="1">
      <c r="A11" t="s">
        <v>9468</v>
      </c>
      <c r="B11" s="145" t="s">
        <v>9465</v>
      </c>
      <c r="C11" s="4" t="s">
        <v>1123</v>
      </c>
      <c r="D11" s="4" t="s">
        <v>2550</v>
      </c>
      <c r="E11" s="4" t="s">
        <v>1060</v>
      </c>
      <c r="F11" s="4" t="s">
        <v>4224</v>
      </c>
      <c r="G11" s="4" t="s">
        <v>1686</v>
      </c>
      <c r="H11" s="4" t="s">
        <v>1687</v>
      </c>
      <c r="I11" s="4" t="s">
        <v>9474</v>
      </c>
      <c r="J11" s="6">
        <v>4000000000</v>
      </c>
      <c r="K11" s="146">
        <v>4000000000</v>
      </c>
      <c r="L11" s="4"/>
      <c r="M11" s="4" t="s">
        <v>4225</v>
      </c>
      <c r="N11" s="4" t="s">
        <v>2657</v>
      </c>
      <c r="O11" s="91"/>
      <c r="P11" s="91"/>
      <c r="Q11" s="4">
        <v>4</v>
      </c>
      <c r="R11" s="4" t="s">
        <v>70</v>
      </c>
      <c r="S11" s="4" t="s">
        <v>70</v>
      </c>
      <c r="T11" s="140">
        <v>45349</v>
      </c>
      <c r="U11" s="4" t="s">
        <v>1887</v>
      </c>
      <c r="V11" s="4"/>
      <c r="W11" s="4" t="s">
        <v>70</v>
      </c>
      <c r="X11" s="140">
        <v>45363</v>
      </c>
      <c r="Y11" s="146" t="s">
        <v>1885</v>
      </c>
      <c r="Z11" s="4" t="s">
        <v>1886</v>
      </c>
      <c r="AA11" s="186">
        <f t="shared" si="0"/>
        <v>4000000000</v>
      </c>
      <c r="AB11" s="186">
        <f t="shared" si="1"/>
        <v>0</v>
      </c>
      <c r="AC11" s="4"/>
      <c r="AD11" s="4" t="s">
        <v>1127</v>
      </c>
      <c r="AE11" s="145" t="s">
        <v>9470</v>
      </c>
      <c r="AF11" s="145"/>
      <c r="AG11" s="4"/>
      <c r="AH11" s="145"/>
      <c r="AI11" s="381"/>
      <c r="AJ11" s="4"/>
    </row>
    <row r="12" spans="1:36" hidden="1">
      <c r="A12" t="s">
        <v>9468</v>
      </c>
      <c r="B12" s="145" t="s">
        <v>9465</v>
      </c>
      <c r="C12" s="4" t="s">
        <v>1123</v>
      </c>
      <c r="D12" s="4" t="s">
        <v>3961</v>
      </c>
      <c r="E12" s="4" t="s">
        <v>1060</v>
      </c>
      <c r="F12" s="4" t="s">
        <v>4226</v>
      </c>
      <c r="G12" s="4" t="s">
        <v>1686</v>
      </c>
      <c r="H12" s="4" t="s">
        <v>1687</v>
      </c>
      <c r="I12" s="4" t="s">
        <v>9475</v>
      </c>
      <c r="J12" s="6">
        <v>300000000</v>
      </c>
      <c r="K12" s="146">
        <v>300000000</v>
      </c>
      <c r="L12" s="4"/>
      <c r="M12" s="4" t="s">
        <v>3674</v>
      </c>
      <c r="N12" s="4" t="s">
        <v>3675</v>
      </c>
      <c r="O12" s="91"/>
      <c r="P12" s="91"/>
      <c r="Q12" s="4">
        <v>4</v>
      </c>
      <c r="R12" s="4" t="s">
        <v>70</v>
      </c>
      <c r="S12" s="4" t="s">
        <v>70</v>
      </c>
      <c r="T12" s="140">
        <v>45349</v>
      </c>
      <c r="U12" s="4" t="s">
        <v>1887</v>
      </c>
      <c r="V12" s="4"/>
      <c r="W12" s="4" t="s">
        <v>70</v>
      </c>
      <c r="X12" s="140">
        <v>45363</v>
      </c>
      <c r="Y12" s="146" t="s">
        <v>1885</v>
      </c>
      <c r="Z12" s="4" t="s">
        <v>1886</v>
      </c>
      <c r="AA12" s="186">
        <f t="shared" si="0"/>
        <v>300000000</v>
      </c>
      <c r="AB12" s="186">
        <f t="shared" si="1"/>
        <v>0</v>
      </c>
      <c r="AC12" s="4"/>
      <c r="AD12" s="4" t="s">
        <v>1127</v>
      </c>
      <c r="AE12" s="145" t="s">
        <v>9470</v>
      </c>
      <c r="AF12" s="145"/>
      <c r="AG12" s="4"/>
      <c r="AH12" s="145"/>
      <c r="AI12" s="381"/>
      <c r="AJ12" s="4"/>
    </row>
    <row r="13" spans="1:36" hidden="1">
      <c r="A13" t="s">
        <v>9468</v>
      </c>
      <c r="B13" s="145" t="s">
        <v>9465</v>
      </c>
      <c r="C13" s="4" t="s">
        <v>1123</v>
      </c>
      <c r="D13" s="4" t="s">
        <v>2550</v>
      </c>
      <c r="E13" s="4" t="s">
        <v>1060</v>
      </c>
      <c r="F13" s="4" t="s">
        <v>4228</v>
      </c>
      <c r="G13" s="4" t="s">
        <v>1686</v>
      </c>
      <c r="H13" s="4" t="s">
        <v>1687</v>
      </c>
      <c r="I13" s="4" t="s">
        <v>9476</v>
      </c>
      <c r="J13" s="6">
        <v>3000000000</v>
      </c>
      <c r="K13" s="146">
        <v>3000000000</v>
      </c>
      <c r="L13" s="4"/>
      <c r="M13" s="4" t="s">
        <v>2705</v>
      </c>
      <c r="N13" s="4" t="s">
        <v>2502</v>
      </c>
      <c r="O13" s="91"/>
      <c r="P13" s="91"/>
      <c r="Q13" s="4">
        <v>4</v>
      </c>
      <c r="R13" s="4" t="s">
        <v>70</v>
      </c>
      <c r="S13" s="4" t="s">
        <v>70</v>
      </c>
      <c r="T13" s="140">
        <v>45349</v>
      </c>
      <c r="U13" s="4" t="s">
        <v>1887</v>
      </c>
      <c r="V13" s="4"/>
      <c r="W13" s="4" t="s">
        <v>70</v>
      </c>
      <c r="X13" s="140">
        <v>45363</v>
      </c>
      <c r="Y13" s="146" t="s">
        <v>1885</v>
      </c>
      <c r="Z13" s="4" t="s">
        <v>1886</v>
      </c>
      <c r="AA13" s="186">
        <f t="shared" si="0"/>
        <v>3000000000</v>
      </c>
      <c r="AB13" s="186">
        <f t="shared" si="1"/>
        <v>0</v>
      </c>
      <c r="AC13" s="4"/>
      <c r="AD13" s="4" t="s">
        <v>1127</v>
      </c>
      <c r="AE13" s="145" t="s">
        <v>9470</v>
      </c>
      <c r="AF13" s="145"/>
      <c r="AG13" s="4"/>
      <c r="AH13" s="145"/>
      <c r="AI13" s="381"/>
      <c r="AJ13" s="4"/>
    </row>
    <row r="14" spans="1:36" hidden="1">
      <c r="A14" t="s">
        <v>9468</v>
      </c>
      <c r="B14" s="145" t="s">
        <v>9465</v>
      </c>
      <c r="C14" s="4" t="s">
        <v>1123</v>
      </c>
      <c r="D14" s="4" t="s">
        <v>2550</v>
      </c>
      <c r="E14" s="4" t="s">
        <v>1060</v>
      </c>
      <c r="F14" s="4" t="s">
        <v>4231</v>
      </c>
      <c r="G14" s="4" t="s">
        <v>1686</v>
      </c>
      <c r="H14" s="4" t="s">
        <v>1687</v>
      </c>
      <c r="I14" s="4" t="s">
        <v>9477</v>
      </c>
      <c r="J14" s="6">
        <v>22000000000</v>
      </c>
      <c r="K14" s="146">
        <v>22000000000</v>
      </c>
      <c r="L14" s="4"/>
      <c r="M14" s="4" t="s">
        <v>1864</v>
      </c>
      <c r="N14" s="4" t="s">
        <v>2502</v>
      </c>
      <c r="O14" s="91"/>
      <c r="P14" s="91"/>
      <c r="Q14" s="4">
        <v>4</v>
      </c>
      <c r="R14" s="4" t="s">
        <v>70</v>
      </c>
      <c r="S14" s="4" t="s">
        <v>70</v>
      </c>
      <c r="T14" s="140">
        <v>45349</v>
      </c>
      <c r="U14" s="4" t="s">
        <v>1887</v>
      </c>
      <c r="V14" s="4"/>
      <c r="W14" s="4" t="s">
        <v>70</v>
      </c>
      <c r="X14" s="140">
        <v>45363</v>
      </c>
      <c r="Y14" s="146" t="s">
        <v>1885</v>
      </c>
      <c r="Z14" s="4" t="s">
        <v>1886</v>
      </c>
      <c r="AA14" s="186">
        <f t="shared" si="0"/>
        <v>22000000000</v>
      </c>
      <c r="AB14" s="186">
        <f t="shared" si="1"/>
        <v>0</v>
      </c>
      <c r="AC14" s="4"/>
      <c r="AD14" s="4" t="s">
        <v>1127</v>
      </c>
      <c r="AE14" s="145" t="s">
        <v>9470</v>
      </c>
      <c r="AF14" s="145"/>
      <c r="AG14" s="4"/>
      <c r="AH14" s="145"/>
      <c r="AI14" s="381"/>
      <c r="AJ14" s="4"/>
    </row>
    <row r="15" spans="1:36" hidden="1">
      <c r="A15" t="s">
        <v>9464</v>
      </c>
      <c r="B15" s="145" t="s">
        <v>9465</v>
      </c>
      <c r="C15" s="4" t="s">
        <v>1123</v>
      </c>
      <c r="D15" s="4" t="s">
        <v>2135</v>
      </c>
      <c r="E15" s="4" t="s">
        <v>1060</v>
      </c>
      <c r="F15" s="4" t="s">
        <v>4234</v>
      </c>
      <c r="G15" s="4" t="s">
        <v>1686</v>
      </c>
      <c r="H15" s="4" t="s">
        <v>1687</v>
      </c>
      <c r="I15" s="4"/>
      <c r="J15" s="6">
        <v>329375601</v>
      </c>
      <c r="K15" s="146">
        <v>329375601</v>
      </c>
      <c r="L15" s="4"/>
      <c r="M15" s="4" t="s">
        <v>4235</v>
      </c>
      <c r="N15" s="4"/>
      <c r="O15" s="91"/>
      <c r="P15" s="91"/>
      <c r="Q15" s="4">
        <v>4</v>
      </c>
      <c r="R15" s="4" t="s">
        <v>70</v>
      </c>
      <c r="S15" s="4" t="s">
        <v>70</v>
      </c>
      <c r="T15" s="140">
        <v>45349</v>
      </c>
      <c r="U15" s="4" t="s">
        <v>1887</v>
      </c>
      <c r="V15" s="4"/>
      <c r="W15" s="4" t="s">
        <v>70</v>
      </c>
      <c r="X15" s="140">
        <v>45363</v>
      </c>
      <c r="Y15" s="146" t="s">
        <v>1885</v>
      </c>
      <c r="Z15" s="4" t="s">
        <v>1886</v>
      </c>
      <c r="AA15" s="186">
        <f t="shared" si="0"/>
        <v>329375601</v>
      </c>
      <c r="AB15" s="186">
        <f t="shared" si="1"/>
        <v>0</v>
      </c>
      <c r="AC15" s="4"/>
      <c r="AD15" s="4" t="s">
        <v>1127</v>
      </c>
      <c r="AE15" s="145" t="s">
        <v>9470</v>
      </c>
      <c r="AF15" s="145"/>
      <c r="AG15" s="4"/>
      <c r="AH15" s="145"/>
      <c r="AI15" s="381"/>
      <c r="AJ15" s="4"/>
    </row>
    <row r="16" spans="1:36" hidden="1">
      <c r="A16" t="s">
        <v>160</v>
      </c>
      <c r="B16" s="145" t="s">
        <v>9465</v>
      </c>
      <c r="C16" s="4" t="s">
        <v>1123</v>
      </c>
      <c r="D16" s="4" t="s">
        <v>2550</v>
      </c>
      <c r="E16" s="4" t="s">
        <v>1060</v>
      </c>
      <c r="F16" s="4" t="s">
        <v>6795</v>
      </c>
      <c r="G16" s="4" t="s">
        <v>1413</v>
      </c>
      <c r="H16" s="4" t="s">
        <v>1414</v>
      </c>
      <c r="I16" s="4" t="s">
        <v>6796</v>
      </c>
      <c r="J16" s="6">
        <v>2198000000</v>
      </c>
      <c r="K16" s="146">
        <v>2198000000</v>
      </c>
      <c r="L16" s="4" t="s">
        <v>2578</v>
      </c>
      <c r="M16" s="4" t="s">
        <v>2915</v>
      </c>
      <c r="N16" s="4" t="s">
        <v>3631</v>
      </c>
      <c r="O16" s="91">
        <f>J16</f>
        <v>2198000000</v>
      </c>
      <c r="P16" s="91">
        <f t="shared" ref="P16:P53" si="2">O16-J16</f>
        <v>0</v>
      </c>
      <c r="Q16" s="4">
        <v>6</v>
      </c>
      <c r="R16" s="4" t="s">
        <v>70</v>
      </c>
      <c r="S16" s="4" t="s">
        <v>70</v>
      </c>
      <c r="T16" s="140">
        <v>45351</v>
      </c>
      <c r="U16" s="4" t="s">
        <v>1884</v>
      </c>
      <c r="V16" s="4" t="s">
        <v>1954</v>
      </c>
      <c r="W16" s="4" t="s">
        <v>70</v>
      </c>
      <c r="X16" s="4" t="s">
        <v>2942</v>
      </c>
      <c r="Y16" s="146" t="s">
        <v>1888</v>
      </c>
      <c r="Z16" s="4" t="s">
        <v>1886</v>
      </c>
      <c r="AA16" s="91">
        <f>O16</f>
        <v>2198000000</v>
      </c>
      <c r="AB16" s="91">
        <f>O16-AA16</f>
        <v>0</v>
      </c>
      <c r="AC16" s="4"/>
      <c r="AD16" s="4" t="s">
        <v>1987</v>
      </c>
      <c r="AE16" s="145" t="s">
        <v>9478</v>
      </c>
      <c r="AF16" s="145"/>
      <c r="AG16" s="4"/>
      <c r="AH16" s="145"/>
      <c r="AI16" s="381"/>
      <c r="AJ16" s="4"/>
    </row>
    <row r="17" spans="1:36" hidden="1">
      <c r="A17" t="s">
        <v>160</v>
      </c>
      <c r="B17" s="145" t="s">
        <v>9465</v>
      </c>
      <c r="C17" s="4" t="s">
        <v>1123</v>
      </c>
      <c r="D17" s="4" t="s">
        <v>2550</v>
      </c>
      <c r="E17" s="4" t="s">
        <v>1060</v>
      </c>
      <c r="F17" s="4" t="s">
        <v>6797</v>
      </c>
      <c r="G17" s="4" t="s">
        <v>1413</v>
      </c>
      <c r="H17" s="4" t="s">
        <v>1414</v>
      </c>
      <c r="I17" s="4" t="s">
        <v>6798</v>
      </c>
      <c r="J17" s="6">
        <v>3942247600</v>
      </c>
      <c r="K17" s="146">
        <v>3942247600</v>
      </c>
      <c r="L17" s="4" t="s">
        <v>2578</v>
      </c>
      <c r="M17" s="4" t="s">
        <v>2829</v>
      </c>
      <c r="N17" s="4" t="s">
        <v>2475</v>
      </c>
      <c r="O17" s="91">
        <f t="shared" ref="O17:O54" si="3">J17</f>
        <v>3942247600</v>
      </c>
      <c r="P17" s="91">
        <f t="shared" si="2"/>
        <v>0</v>
      </c>
      <c r="Q17" s="4">
        <v>6</v>
      </c>
      <c r="R17" s="4" t="s">
        <v>70</v>
      </c>
      <c r="S17" s="4" t="s">
        <v>70</v>
      </c>
      <c r="T17" s="140">
        <v>45351</v>
      </c>
      <c r="U17" s="4" t="s">
        <v>1884</v>
      </c>
      <c r="V17" s="4" t="s">
        <v>1954</v>
      </c>
      <c r="W17" s="4" t="s">
        <v>70</v>
      </c>
      <c r="X17" s="4" t="s">
        <v>2942</v>
      </c>
      <c r="Y17" s="146" t="s">
        <v>1888</v>
      </c>
      <c r="Z17" s="4" t="s">
        <v>1886</v>
      </c>
      <c r="AA17" s="91">
        <f t="shared" ref="AA17:AA54" si="4">O17</f>
        <v>3942247600</v>
      </c>
      <c r="AB17" s="91">
        <f t="shared" ref="AB17:AB54" si="5">O17-AA17</f>
        <v>0</v>
      </c>
      <c r="AC17" s="4"/>
      <c r="AD17" s="4" t="s">
        <v>1987</v>
      </c>
      <c r="AE17" s="145" t="s">
        <v>9478</v>
      </c>
      <c r="AF17" s="145"/>
      <c r="AG17" s="4"/>
      <c r="AH17" s="145"/>
      <c r="AI17" s="381"/>
      <c r="AJ17" s="4"/>
    </row>
    <row r="18" spans="1:36" hidden="1">
      <c r="A18" t="s">
        <v>160</v>
      </c>
      <c r="B18" s="145" t="s">
        <v>9465</v>
      </c>
      <c r="C18" s="4" t="s">
        <v>1123</v>
      </c>
      <c r="D18" s="4" t="s">
        <v>2550</v>
      </c>
      <c r="E18" s="4" t="s">
        <v>1060</v>
      </c>
      <c r="F18" s="4" t="s">
        <v>6799</v>
      </c>
      <c r="G18" s="4" t="s">
        <v>1413</v>
      </c>
      <c r="H18" s="4" t="s">
        <v>1414</v>
      </c>
      <c r="I18" s="4" t="s">
        <v>6800</v>
      </c>
      <c r="J18" s="6">
        <v>1029617300</v>
      </c>
      <c r="K18" s="146">
        <v>1029617300</v>
      </c>
      <c r="L18" s="4" t="s">
        <v>2578</v>
      </c>
      <c r="M18" s="4" t="s">
        <v>2829</v>
      </c>
      <c r="N18" s="4" t="s">
        <v>2475</v>
      </c>
      <c r="O18" s="91">
        <f t="shared" si="3"/>
        <v>1029617300</v>
      </c>
      <c r="P18" s="91">
        <f t="shared" si="2"/>
        <v>0</v>
      </c>
      <c r="Q18" s="4">
        <v>6</v>
      </c>
      <c r="R18" s="4" t="s">
        <v>70</v>
      </c>
      <c r="S18" s="4" t="s">
        <v>70</v>
      </c>
      <c r="T18" s="140">
        <v>45351</v>
      </c>
      <c r="U18" s="4" t="s">
        <v>1884</v>
      </c>
      <c r="V18" s="4" t="s">
        <v>1954</v>
      </c>
      <c r="W18" s="4" t="s">
        <v>70</v>
      </c>
      <c r="X18" s="4" t="s">
        <v>2942</v>
      </c>
      <c r="Y18" s="146" t="s">
        <v>1888</v>
      </c>
      <c r="Z18" s="4" t="s">
        <v>1886</v>
      </c>
      <c r="AA18" s="91">
        <f t="shared" si="4"/>
        <v>1029617300</v>
      </c>
      <c r="AB18" s="91">
        <f t="shared" si="5"/>
        <v>0</v>
      </c>
      <c r="AC18" s="4"/>
      <c r="AD18" s="4" t="s">
        <v>1987</v>
      </c>
      <c r="AE18" s="145" t="s">
        <v>9478</v>
      </c>
      <c r="AF18" s="145"/>
      <c r="AG18" s="4"/>
      <c r="AH18" s="145"/>
      <c r="AI18" s="381"/>
      <c r="AJ18" s="4"/>
    </row>
    <row r="19" spans="1:36" hidden="1">
      <c r="A19" t="s">
        <v>160</v>
      </c>
      <c r="B19" s="145" t="s">
        <v>9465</v>
      </c>
      <c r="C19" s="4" t="s">
        <v>1123</v>
      </c>
      <c r="D19" s="4" t="s">
        <v>2550</v>
      </c>
      <c r="E19" s="4" t="s">
        <v>1060</v>
      </c>
      <c r="F19" s="4" t="s">
        <v>6801</v>
      </c>
      <c r="G19" s="4" t="s">
        <v>1413</v>
      </c>
      <c r="H19" s="4" t="s">
        <v>1414</v>
      </c>
      <c r="I19" s="4" t="s">
        <v>6802</v>
      </c>
      <c r="J19" s="6">
        <v>1190105059</v>
      </c>
      <c r="K19" s="146">
        <v>1190105059</v>
      </c>
      <c r="L19" s="4" t="s">
        <v>2578</v>
      </c>
      <c r="M19" s="4" t="s">
        <v>2829</v>
      </c>
      <c r="N19" s="4" t="s">
        <v>2475</v>
      </c>
      <c r="O19" s="91">
        <f t="shared" si="3"/>
        <v>1190105059</v>
      </c>
      <c r="P19" s="91">
        <f t="shared" si="2"/>
        <v>0</v>
      </c>
      <c r="Q19" s="4">
        <v>6</v>
      </c>
      <c r="R19" s="4" t="s">
        <v>70</v>
      </c>
      <c r="S19" s="4" t="s">
        <v>70</v>
      </c>
      <c r="T19" s="140">
        <v>45351</v>
      </c>
      <c r="U19" s="4" t="s">
        <v>1884</v>
      </c>
      <c r="V19" s="4" t="s">
        <v>1954</v>
      </c>
      <c r="W19" s="4" t="s">
        <v>70</v>
      </c>
      <c r="X19" s="4" t="s">
        <v>2942</v>
      </c>
      <c r="Y19" s="146" t="s">
        <v>1888</v>
      </c>
      <c r="Z19" s="4" t="s">
        <v>1886</v>
      </c>
      <c r="AA19" s="91">
        <f t="shared" si="4"/>
        <v>1190105059</v>
      </c>
      <c r="AB19" s="91">
        <f t="shared" si="5"/>
        <v>0</v>
      </c>
      <c r="AC19" s="4"/>
      <c r="AD19" s="4" t="s">
        <v>1987</v>
      </c>
      <c r="AE19" s="145" t="s">
        <v>9478</v>
      </c>
      <c r="AF19" s="145"/>
      <c r="AG19" s="4"/>
      <c r="AH19" s="145"/>
      <c r="AI19" s="381"/>
      <c r="AJ19" s="4"/>
    </row>
    <row r="20" spans="1:36" hidden="1">
      <c r="A20" t="s">
        <v>160</v>
      </c>
      <c r="B20" s="145" t="s">
        <v>9465</v>
      </c>
      <c r="C20" s="4" t="s">
        <v>1123</v>
      </c>
      <c r="D20" s="4" t="s">
        <v>2550</v>
      </c>
      <c r="E20" s="4" t="s">
        <v>1060</v>
      </c>
      <c r="F20" s="4" t="s">
        <v>6803</v>
      </c>
      <c r="G20" s="4" t="s">
        <v>1413</v>
      </c>
      <c r="H20" s="4" t="s">
        <v>1414</v>
      </c>
      <c r="I20" s="4" t="s">
        <v>6804</v>
      </c>
      <c r="J20" s="6">
        <v>1862015775</v>
      </c>
      <c r="K20" s="146">
        <v>1862015775</v>
      </c>
      <c r="L20" s="4" t="s">
        <v>2578</v>
      </c>
      <c r="M20" s="4" t="s">
        <v>2974</v>
      </c>
      <c r="N20" s="4" t="s">
        <v>5481</v>
      </c>
      <c r="O20" s="91">
        <f t="shared" si="3"/>
        <v>1862015775</v>
      </c>
      <c r="P20" s="91">
        <f t="shared" si="2"/>
        <v>0</v>
      </c>
      <c r="Q20" s="4">
        <v>6</v>
      </c>
      <c r="R20" s="4" t="s">
        <v>70</v>
      </c>
      <c r="S20" s="4" t="s">
        <v>70</v>
      </c>
      <c r="T20" s="140">
        <v>45351</v>
      </c>
      <c r="U20" s="4" t="s">
        <v>1884</v>
      </c>
      <c r="V20" s="4" t="s">
        <v>1954</v>
      </c>
      <c r="W20" s="4" t="s">
        <v>70</v>
      </c>
      <c r="X20" s="4" t="s">
        <v>2942</v>
      </c>
      <c r="Y20" s="146" t="s">
        <v>1888</v>
      </c>
      <c r="Z20" s="4" t="s">
        <v>1886</v>
      </c>
      <c r="AA20" s="91">
        <f t="shared" si="4"/>
        <v>1862015775</v>
      </c>
      <c r="AB20" s="91">
        <f t="shared" si="5"/>
        <v>0</v>
      </c>
      <c r="AC20" s="4"/>
      <c r="AD20" s="4" t="s">
        <v>1987</v>
      </c>
      <c r="AE20" s="145" t="s">
        <v>9478</v>
      </c>
      <c r="AF20" s="145"/>
      <c r="AG20" s="4"/>
      <c r="AH20" s="145"/>
      <c r="AI20" s="381"/>
      <c r="AJ20" s="4"/>
    </row>
    <row r="21" spans="1:36" hidden="1">
      <c r="A21" t="s">
        <v>160</v>
      </c>
      <c r="B21" s="145" t="s">
        <v>9465</v>
      </c>
      <c r="C21" s="4" t="s">
        <v>1123</v>
      </c>
      <c r="D21" s="4" t="s">
        <v>2550</v>
      </c>
      <c r="E21" s="4" t="s">
        <v>1060</v>
      </c>
      <c r="F21" s="4" t="s">
        <v>6805</v>
      </c>
      <c r="G21" s="4" t="s">
        <v>1413</v>
      </c>
      <c r="H21" s="4" t="s">
        <v>1414</v>
      </c>
      <c r="I21" s="4" t="s">
        <v>6806</v>
      </c>
      <c r="J21" s="6">
        <v>1243980687</v>
      </c>
      <c r="K21" s="146">
        <v>1243980687</v>
      </c>
      <c r="L21" s="4" t="s">
        <v>2578</v>
      </c>
      <c r="M21" s="4" t="s">
        <v>2974</v>
      </c>
      <c r="N21" s="4" t="s">
        <v>5481</v>
      </c>
      <c r="O21" s="91">
        <f t="shared" si="3"/>
        <v>1243980687</v>
      </c>
      <c r="P21" s="91">
        <f t="shared" si="2"/>
        <v>0</v>
      </c>
      <c r="Q21" s="4">
        <v>6</v>
      </c>
      <c r="R21" s="4" t="s">
        <v>70</v>
      </c>
      <c r="S21" s="4" t="s">
        <v>70</v>
      </c>
      <c r="T21" s="140">
        <v>45351</v>
      </c>
      <c r="U21" s="4" t="s">
        <v>1884</v>
      </c>
      <c r="V21" s="4" t="s">
        <v>1954</v>
      </c>
      <c r="W21" s="4" t="s">
        <v>70</v>
      </c>
      <c r="X21" s="4" t="s">
        <v>2942</v>
      </c>
      <c r="Y21" s="146" t="s">
        <v>1888</v>
      </c>
      <c r="Z21" s="4" t="s">
        <v>1886</v>
      </c>
      <c r="AA21" s="91">
        <f t="shared" si="4"/>
        <v>1243980687</v>
      </c>
      <c r="AB21" s="91">
        <f t="shared" si="5"/>
        <v>0</v>
      </c>
      <c r="AC21" s="4"/>
      <c r="AD21" s="4" t="s">
        <v>1987</v>
      </c>
      <c r="AE21" s="145" t="s">
        <v>9478</v>
      </c>
      <c r="AF21" s="145"/>
      <c r="AG21" s="4"/>
      <c r="AH21" s="145"/>
      <c r="AI21" s="381"/>
      <c r="AJ21" s="4"/>
    </row>
    <row r="22" spans="1:36" hidden="1">
      <c r="A22" t="s">
        <v>160</v>
      </c>
      <c r="B22" s="145" t="s">
        <v>9465</v>
      </c>
      <c r="C22" s="4" t="s">
        <v>1123</v>
      </c>
      <c r="D22" s="4" t="s">
        <v>2550</v>
      </c>
      <c r="E22" s="4" t="s">
        <v>1060</v>
      </c>
      <c r="F22" s="4" t="s">
        <v>6807</v>
      </c>
      <c r="G22" s="4" t="s">
        <v>1413</v>
      </c>
      <c r="H22" s="4" t="s">
        <v>1414</v>
      </c>
      <c r="I22" s="4" t="s">
        <v>6808</v>
      </c>
      <c r="J22" s="6">
        <v>902871950</v>
      </c>
      <c r="K22" s="146">
        <v>902871950</v>
      </c>
      <c r="L22" s="4" t="s">
        <v>2578</v>
      </c>
      <c r="M22" s="4" t="s">
        <v>2974</v>
      </c>
      <c r="N22" s="4" t="s">
        <v>5481</v>
      </c>
      <c r="O22" s="91">
        <f t="shared" si="3"/>
        <v>902871950</v>
      </c>
      <c r="P22" s="91">
        <f t="shared" si="2"/>
        <v>0</v>
      </c>
      <c r="Q22" s="4">
        <v>6</v>
      </c>
      <c r="R22" s="4" t="s">
        <v>70</v>
      </c>
      <c r="S22" s="4" t="s">
        <v>70</v>
      </c>
      <c r="T22" s="140">
        <v>45351</v>
      </c>
      <c r="U22" s="4" t="s">
        <v>1884</v>
      </c>
      <c r="V22" s="4" t="s">
        <v>1954</v>
      </c>
      <c r="W22" s="4" t="s">
        <v>70</v>
      </c>
      <c r="X22" s="4" t="s">
        <v>2942</v>
      </c>
      <c r="Y22" s="146" t="s">
        <v>1888</v>
      </c>
      <c r="Z22" s="4" t="s">
        <v>1886</v>
      </c>
      <c r="AA22" s="91">
        <f t="shared" si="4"/>
        <v>902871950</v>
      </c>
      <c r="AB22" s="91">
        <f t="shared" si="5"/>
        <v>0</v>
      </c>
      <c r="AC22" s="4"/>
      <c r="AD22" s="4" t="s">
        <v>1987</v>
      </c>
      <c r="AE22" s="145" t="s">
        <v>9478</v>
      </c>
      <c r="AF22" s="145"/>
      <c r="AG22" s="4"/>
      <c r="AH22" s="145"/>
      <c r="AI22" s="381"/>
      <c r="AJ22" s="4"/>
    </row>
    <row r="23" spans="1:36" hidden="1">
      <c r="A23" t="s">
        <v>160</v>
      </c>
      <c r="B23" s="145" t="s">
        <v>9465</v>
      </c>
      <c r="C23" s="4" t="s">
        <v>1123</v>
      </c>
      <c r="D23" s="4" t="s">
        <v>2550</v>
      </c>
      <c r="E23" s="4" t="s">
        <v>1060</v>
      </c>
      <c r="F23" s="4" t="s">
        <v>6809</v>
      </c>
      <c r="G23" s="4" t="s">
        <v>1413</v>
      </c>
      <c r="H23" s="4" t="s">
        <v>1414</v>
      </c>
      <c r="I23" s="4" t="s">
        <v>6810</v>
      </c>
      <c r="J23" s="6">
        <v>1152248182</v>
      </c>
      <c r="K23" s="146">
        <v>1152248182</v>
      </c>
      <c r="L23" s="4" t="s">
        <v>2578</v>
      </c>
      <c r="M23" s="4" t="s">
        <v>2974</v>
      </c>
      <c r="N23" s="4" t="s">
        <v>5481</v>
      </c>
      <c r="O23" s="91">
        <f t="shared" si="3"/>
        <v>1152248182</v>
      </c>
      <c r="P23" s="91">
        <f t="shared" si="2"/>
        <v>0</v>
      </c>
      <c r="Q23" s="4">
        <v>6</v>
      </c>
      <c r="R23" s="4" t="s">
        <v>70</v>
      </c>
      <c r="S23" s="4" t="s">
        <v>70</v>
      </c>
      <c r="T23" s="140">
        <v>45351</v>
      </c>
      <c r="U23" s="4" t="s">
        <v>1884</v>
      </c>
      <c r="V23" s="4" t="s">
        <v>1954</v>
      </c>
      <c r="W23" s="4" t="s">
        <v>70</v>
      </c>
      <c r="X23" s="4" t="s">
        <v>2942</v>
      </c>
      <c r="Y23" s="146" t="s">
        <v>1888</v>
      </c>
      <c r="Z23" s="4" t="s">
        <v>1886</v>
      </c>
      <c r="AA23" s="91">
        <f t="shared" si="4"/>
        <v>1152248182</v>
      </c>
      <c r="AB23" s="91">
        <f t="shared" si="5"/>
        <v>0</v>
      </c>
      <c r="AC23" s="4"/>
      <c r="AD23" s="4" t="s">
        <v>1987</v>
      </c>
      <c r="AE23" s="145" t="s">
        <v>9478</v>
      </c>
      <c r="AF23" s="145"/>
      <c r="AG23" s="4"/>
      <c r="AH23" s="145"/>
      <c r="AI23" s="381"/>
      <c r="AJ23" s="4"/>
    </row>
    <row r="24" spans="1:36" hidden="1">
      <c r="A24" t="s">
        <v>160</v>
      </c>
      <c r="B24" s="145" t="s">
        <v>9465</v>
      </c>
      <c r="C24" s="4" t="s">
        <v>1123</v>
      </c>
      <c r="D24" s="4" t="s">
        <v>2550</v>
      </c>
      <c r="E24" s="4" t="s">
        <v>1060</v>
      </c>
      <c r="F24" s="4" t="s">
        <v>6811</v>
      </c>
      <c r="G24" s="4" t="s">
        <v>1413</v>
      </c>
      <c r="H24" s="4" t="s">
        <v>1414</v>
      </c>
      <c r="I24" s="4" t="s">
        <v>6812</v>
      </c>
      <c r="J24" s="6">
        <v>539148960</v>
      </c>
      <c r="K24" s="146">
        <v>539148960</v>
      </c>
      <c r="L24" s="4" t="s">
        <v>2578</v>
      </c>
      <c r="M24" s="4" t="s">
        <v>3693</v>
      </c>
      <c r="N24" s="4" t="s">
        <v>2455</v>
      </c>
      <c r="O24" s="91">
        <f t="shared" si="3"/>
        <v>539148960</v>
      </c>
      <c r="P24" s="91">
        <f t="shared" si="2"/>
        <v>0</v>
      </c>
      <c r="Q24" s="4">
        <v>6</v>
      </c>
      <c r="R24" s="4" t="s">
        <v>70</v>
      </c>
      <c r="S24" s="4" t="s">
        <v>70</v>
      </c>
      <c r="T24" s="140">
        <v>45351</v>
      </c>
      <c r="U24" s="4" t="s">
        <v>1884</v>
      </c>
      <c r="V24" s="4" t="s">
        <v>1954</v>
      </c>
      <c r="W24" s="4" t="s">
        <v>70</v>
      </c>
      <c r="X24" s="4" t="s">
        <v>2942</v>
      </c>
      <c r="Y24" s="146" t="s">
        <v>1888</v>
      </c>
      <c r="Z24" s="4" t="s">
        <v>1886</v>
      </c>
      <c r="AA24" s="91">
        <f t="shared" si="4"/>
        <v>539148960</v>
      </c>
      <c r="AB24" s="91">
        <f t="shared" si="5"/>
        <v>0</v>
      </c>
      <c r="AC24" s="4"/>
      <c r="AD24" s="4" t="s">
        <v>1987</v>
      </c>
      <c r="AE24" s="145" t="s">
        <v>9478</v>
      </c>
      <c r="AF24" s="145"/>
      <c r="AG24" s="4"/>
      <c r="AH24" s="145"/>
      <c r="AI24" s="381"/>
      <c r="AJ24" s="4"/>
    </row>
    <row r="25" spans="1:36" hidden="1">
      <c r="A25" t="s">
        <v>160</v>
      </c>
      <c r="B25" s="145" t="s">
        <v>9465</v>
      </c>
      <c r="C25" s="4" t="s">
        <v>1123</v>
      </c>
      <c r="D25" s="4" t="s">
        <v>2550</v>
      </c>
      <c r="E25" s="4" t="s">
        <v>1060</v>
      </c>
      <c r="F25" s="4" t="s">
        <v>6813</v>
      </c>
      <c r="G25" s="4" t="s">
        <v>1413</v>
      </c>
      <c r="H25" s="4" t="s">
        <v>1414</v>
      </c>
      <c r="I25" s="4" t="s">
        <v>6814</v>
      </c>
      <c r="J25" s="6">
        <v>7647033415</v>
      </c>
      <c r="K25" s="146">
        <v>7647033415</v>
      </c>
      <c r="L25" s="4" t="s">
        <v>2578</v>
      </c>
      <c r="M25" s="4" t="s">
        <v>2513</v>
      </c>
      <c r="N25" s="4" t="s">
        <v>2455</v>
      </c>
      <c r="O25" s="91">
        <f t="shared" si="3"/>
        <v>7647033415</v>
      </c>
      <c r="P25" s="91">
        <f t="shared" si="2"/>
        <v>0</v>
      </c>
      <c r="Q25" s="4">
        <v>6</v>
      </c>
      <c r="R25" s="4" t="s">
        <v>70</v>
      </c>
      <c r="S25" s="4" t="s">
        <v>70</v>
      </c>
      <c r="T25" s="140">
        <v>45351</v>
      </c>
      <c r="U25" s="4" t="s">
        <v>1884</v>
      </c>
      <c r="V25" s="4" t="s">
        <v>1954</v>
      </c>
      <c r="W25" s="4" t="s">
        <v>70</v>
      </c>
      <c r="X25" s="4" t="s">
        <v>2942</v>
      </c>
      <c r="Y25" s="146" t="s">
        <v>1888</v>
      </c>
      <c r="Z25" s="4" t="s">
        <v>1886</v>
      </c>
      <c r="AA25" s="91">
        <f t="shared" si="4"/>
        <v>7647033415</v>
      </c>
      <c r="AB25" s="91">
        <f t="shared" si="5"/>
        <v>0</v>
      </c>
      <c r="AC25" s="4"/>
      <c r="AD25" s="4" t="s">
        <v>1987</v>
      </c>
      <c r="AE25" s="145" t="s">
        <v>9478</v>
      </c>
      <c r="AF25" s="145"/>
      <c r="AG25" s="4"/>
      <c r="AH25" s="145"/>
      <c r="AI25" s="381"/>
      <c r="AJ25" s="4"/>
    </row>
    <row r="26" spans="1:36" hidden="1">
      <c r="A26" t="s">
        <v>160</v>
      </c>
      <c r="B26" s="145" t="s">
        <v>9465</v>
      </c>
      <c r="C26" s="4" t="s">
        <v>1123</v>
      </c>
      <c r="D26" s="4" t="s">
        <v>2550</v>
      </c>
      <c r="E26" s="4" t="s">
        <v>1060</v>
      </c>
      <c r="F26" s="4" t="s">
        <v>6815</v>
      </c>
      <c r="G26" s="4" t="s">
        <v>1413</v>
      </c>
      <c r="H26" s="4" t="s">
        <v>1414</v>
      </c>
      <c r="I26" s="4" t="s">
        <v>6816</v>
      </c>
      <c r="J26" s="6">
        <v>1082766260</v>
      </c>
      <c r="K26" s="146">
        <v>1082766260</v>
      </c>
      <c r="L26" s="4" t="s">
        <v>2578</v>
      </c>
      <c r="M26" s="4" t="s">
        <v>2531</v>
      </c>
      <c r="N26" s="4" t="s">
        <v>2455</v>
      </c>
      <c r="O26" s="91">
        <f t="shared" si="3"/>
        <v>1082766260</v>
      </c>
      <c r="P26" s="91">
        <f t="shared" si="2"/>
        <v>0</v>
      </c>
      <c r="Q26" s="4">
        <v>6</v>
      </c>
      <c r="R26" s="4" t="s">
        <v>70</v>
      </c>
      <c r="S26" s="4" t="s">
        <v>70</v>
      </c>
      <c r="T26" s="140">
        <v>45351</v>
      </c>
      <c r="U26" s="4" t="s">
        <v>1884</v>
      </c>
      <c r="V26" s="4" t="s">
        <v>1954</v>
      </c>
      <c r="W26" s="4" t="s">
        <v>70</v>
      </c>
      <c r="X26" s="4" t="s">
        <v>2942</v>
      </c>
      <c r="Y26" s="146" t="s">
        <v>1888</v>
      </c>
      <c r="Z26" s="4" t="s">
        <v>1886</v>
      </c>
      <c r="AA26" s="91">
        <f t="shared" si="4"/>
        <v>1082766260</v>
      </c>
      <c r="AB26" s="91">
        <f t="shared" si="5"/>
        <v>0</v>
      </c>
      <c r="AC26" s="4"/>
      <c r="AD26" s="4" t="s">
        <v>1987</v>
      </c>
      <c r="AE26" s="145" t="s">
        <v>9478</v>
      </c>
      <c r="AF26" s="145"/>
      <c r="AG26" s="4"/>
      <c r="AH26" s="145"/>
      <c r="AI26" s="381"/>
      <c r="AJ26" s="4"/>
    </row>
    <row r="27" spans="1:36" hidden="1">
      <c r="A27" t="s">
        <v>160</v>
      </c>
      <c r="B27" s="145" t="s">
        <v>9465</v>
      </c>
      <c r="C27" s="4" t="s">
        <v>1123</v>
      </c>
      <c r="D27" s="4" t="s">
        <v>2550</v>
      </c>
      <c r="E27" s="4" t="s">
        <v>1060</v>
      </c>
      <c r="F27" s="4" t="s">
        <v>6817</v>
      </c>
      <c r="G27" s="4" t="s">
        <v>1413</v>
      </c>
      <c r="H27" s="4" t="s">
        <v>1414</v>
      </c>
      <c r="I27" s="4" t="s">
        <v>6818</v>
      </c>
      <c r="J27" s="6">
        <v>8726333613</v>
      </c>
      <c r="K27" s="146">
        <v>8726333613</v>
      </c>
      <c r="L27" s="4" t="s">
        <v>2578</v>
      </c>
      <c r="M27" s="4" t="s">
        <v>3633</v>
      </c>
      <c r="N27" s="4" t="s">
        <v>2871</v>
      </c>
      <c r="O27" s="91">
        <f t="shared" si="3"/>
        <v>8726333613</v>
      </c>
      <c r="P27" s="91">
        <f t="shared" si="2"/>
        <v>0</v>
      </c>
      <c r="Q27" s="4">
        <v>6</v>
      </c>
      <c r="R27" s="4" t="s">
        <v>70</v>
      </c>
      <c r="S27" s="4" t="s">
        <v>70</v>
      </c>
      <c r="T27" s="140">
        <v>45351</v>
      </c>
      <c r="U27" s="4" t="s">
        <v>1884</v>
      </c>
      <c r="V27" s="4" t="s">
        <v>1954</v>
      </c>
      <c r="W27" s="4" t="s">
        <v>70</v>
      </c>
      <c r="X27" s="4" t="s">
        <v>2942</v>
      </c>
      <c r="Y27" s="146" t="s">
        <v>1888</v>
      </c>
      <c r="Z27" s="4" t="s">
        <v>1886</v>
      </c>
      <c r="AA27" s="91">
        <f t="shared" si="4"/>
        <v>8726333613</v>
      </c>
      <c r="AB27" s="91">
        <f t="shared" si="5"/>
        <v>0</v>
      </c>
      <c r="AC27" s="4"/>
      <c r="AD27" s="4" t="s">
        <v>1987</v>
      </c>
      <c r="AE27" s="145" t="s">
        <v>9478</v>
      </c>
      <c r="AF27" s="145"/>
      <c r="AG27" s="4"/>
      <c r="AH27" s="145"/>
      <c r="AI27" s="381"/>
      <c r="AJ27" s="4"/>
    </row>
    <row r="28" spans="1:36" hidden="1">
      <c r="A28" t="s">
        <v>160</v>
      </c>
      <c r="B28" s="145" t="s">
        <v>9465</v>
      </c>
      <c r="C28" s="4" t="s">
        <v>1123</v>
      </c>
      <c r="D28" s="4" t="s">
        <v>2550</v>
      </c>
      <c r="E28" s="4" t="s">
        <v>1060</v>
      </c>
      <c r="F28" s="4" t="s">
        <v>6819</v>
      </c>
      <c r="G28" s="4" t="s">
        <v>1413</v>
      </c>
      <c r="H28" s="4" t="s">
        <v>1414</v>
      </c>
      <c r="I28" s="4" t="s">
        <v>6820</v>
      </c>
      <c r="J28" s="6">
        <v>1189446173</v>
      </c>
      <c r="K28" s="146">
        <v>1189446173</v>
      </c>
      <c r="L28" s="4" t="s">
        <v>2578</v>
      </c>
      <c r="M28" s="4" t="s">
        <v>2526</v>
      </c>
      <c r="N28" s="4" t="s">
        <v>2219</v>
      </c>
      <c r="O28" s="91">
        <f t="shared" si="3"/>
        <v>1189446173</v>
      </c>
      <c r="P28" s="91">
        <f t="shared" si="2"/>
        <v>0</v>
      </c>
      <c r="Q28" s="4">
        <v>6</v>
      </c>
      <c r="R28" s="4" t="s">
        <v>70</v>
      </c>
      <c r="S28" s="4" t="s">
        <v>70</v>
      </c>
      <c r="T28" s="140">
        <v>45351</v>
      </c>
      <c r="U28" s="4" t="s">
        <v>1884</v>
      </c>
      <c r="V28" s="4" t="s">
        <v>1954</v>
      </c>
      <c r="W28" s="4" t="s">
        <v>70</v>
      </c>
      <c r="X28" s="4" t="s">
        <v>2942</v>
      </c>
      <c r="Y28" s="146" t="s">
        <v>1888</v>
      </c>
      <c r="Z28" s="4" t="s">
        <v>1886</v>
      </c>
      <c r="AA28" s="91">
        <f t="shared" si="4"/>
        <v>1189446173</v>
      </c>
      <c r="AB28" s="91">
        <f t="shared" si="5"/>
        <v>0</v>
      </c>
      <c r="AC28" s="4"/>
      <c r="AD28" s="4" t="s">
        <v>1987</v>
      </c>
      <c r="AE28" s="145" t="s">
        <v>9478</v>
      </c>
      <c r="AF28" s="145"/>
      <c r="AG28" s="4"/>
      <c r="AH28" s="145"/>
      <c r="AI28" s="381"/>
      <c r="AJ28" s="4"/>
    </row>
    <row r="29" spans="1:36" hidden="1">
      <c r="A29" t="s">
        <v>160</v>
      </c>
      <c r="B29" s="145" t="s">
        <v>9465</v>
      </c>
      <c r="C29" s="4" t="s">
        <v>1123</v>
      </c>
      <c r="D29" s="4" t="s">
        <v>2550</v>
      </c>
      <c r="E29" s="4" t="s">
        <v>1060</v>
      </c>
      <c r="F29" s="4" t="s">
        <v>6821</v>
      </c>
      <c r="G29" s="4" t="s">
        <v>1413</v>
      </c>
      <c r="H29" s="4" t="s">
        <v>1414</v>
      </c>
      <c r="I29" s="4" t="s">
        <v>6822</v>
      </c>
      <c r="J29" s="6">
        <v>1184653910</v>
      </c>
      <c r="K29" s="146">
        <v>1184653910</v>
      </c>
      <c r="L29" s="4" t="s">
        <v>6213</v>
      </c>
      <c r="M29" s="4" t="s">
        <v>2556</v>
      </c>
      <c r="N29" s="4" t="s">
        <v>2553</v>
      </c>
      <c r="O29" s="91">
        <f t="shared" si="3"/>
        <v>1184653910</v>
      </c>
      <c r="P29" s="91">
        <f t="shared" si="2"/>
        <v>0</v>
      </c>
      <c r="Q29" s="4">
        <v>6</v>
      </c>
      <c r="R29" s="4" t="s">
        <v>70</v>
      </c>
      <c r="S29" s="4" t="s">
        <v>70</v>
      </c>
      <c r="T29" s="140">
        <v>45351</v>
      </c>
      <c r="U29" s="4" t="s">
        <v>1884</v>
      </c>
      <c r="V29" s="4" t="s">
        <v>1954</v>
      </c>
      <c r="W29" s="4" t="s">
        <v>70</v>
      </c>
      <c r="X29" s="4" t="s">
        <v>2942</v>
      </c>
      <c r="Y29" s="146" t="s">
        <v>1888</v>
      </c>
      <c r="Z29" s="4" t="s">
        <v>1886</v>
      </c>
      <c r="AA29" s="91">
        <f t="shared" si="4"/>
        <v>1184653910</v>
      </c>
      <c r="AB29" s="91">
        <f t="shared" si="5"/>
        <v>0</v>
      </c>
      <c r="AC29" s="4"/>
      <c r="AD29" s="4" t="s">
        <v>1987</v>
      </c>
      <c r="AE29" s="145" t="s">
        <v>9478</v>
      </c>
      <c r="AF29" s="145"/>
      <c r="AG29" s="4"/>
      <c r="AH29" s="145"/>
      <c r="AI29" s="381"/>
      <c r="AJ29" s="4"/>
    </row>
    <row r="30" spans="1:36" hidden="1">
      <c r="A30" t="s">
        <v>160</v>
      </c>
      <c r="B30" s="145" t="s">
        <v>9465</v>
      </c>
      <c r="C30" s="4" t="s">
        <v>1123</v>
      </c>
      <c r="D30" s="4" t="s">
        <v>2550</v>
      </c>
      <c r="E30" s="4" t="s">
        <v>1060</v>
      </c>
      <c r="F30" s="4" t="s">
        <v>6823</v>
      </c>
      <c r="G30" s="4" t="s">
        <v>1413</v>
      </c>
      <c r="H30" s="4" t="s">
        <v>1414</v>
      </c>
      <c r="I30" s="4" t="s">
        <v>6824</v>
      </c>
      <c r="J30" s="6">
        <v>1060862300</v>
      </c>
      <c r="K30" s="146">
        <v>1060862300</v>
      </c>
      <c r="L30" s="4" t="s">
        <v>6213</v>
      </c>
      <c r="M30" s="4" t="s">
        <v>2556</v>
      </c>
      <c r="N30" s="4" t="s">
        <v>2553</v>
      </c>
      <c r="O30" s="91">
        <f t="shared" si="3"/>
        <v>1060862300</v>
      </c>
      <c r="P30" s="91">
        <f t="shared" si="2"/>
        <v>0</v>
      </c>
      <c r="Q30" s="4">
        <v>6</v>
      </c>
      <c r="R30" s="4" t="s">
        <v>70</v>
      </c>
      <c r="S30" s="4" t="s">
        <v>70</v>
      </c>
      <c r="T30" s="140">
        <v>45351</v>
      </c>
      <c r="U30" s="4" t="s">
        <v>1884</v>
      </c>
      <c r="V30" s="4" t="s">
        <v>1954</v>
      </c>
      <c r="W30" s="4" t="s">
        <v>70</v>
      </c>
      <c r="X30" s="4" t="s">
        <v>2942</v>
      </c>
      <c r="Y30" s="146" t="s">
        <v>1888</v>
      </c>
      <c r="Z30" s="4" t="s">
        <v>1886</v>
      </c>
      <c r="AA30" s="91">
        <f t="shared" si="4"/>
        <v>1060862300</v>
      </c>
      <c r="AB30" s="91">
        <f t="shared" si="5"/>
        <v>0</v>
      </c>
      <c r="AC30" s="4"/>
      <c r="AD30" s="4" t="s">
        <v>1987</v>
      </c>
      <c r="AE30" s="145" t="s">
        <v>9478</v>
      </c>
      <c r="AF30" s="145"/>
      <c r="AG30" s="4"/>
      <c r="AH30" s="145"/>
      <c r="AI30" s="381"/>
      <c r="AJ30" s="4"/>
    </row>
    <row r="31" spans="1:36" hidden="1">
      <c r="A31" t="s">
        <v>160</v>
      </c>
      <c r="B31" s="145" t="s">
        <v>9465</v>
      </c>
      <c r="C31" s="4" t="s">
        <v>1123</v>
      </c>
      <c r="D31" s="4" t="s">
        <v>2550</v>
      </c>
      <c r="E31" s="4" t="s">
        <v>1060</v>
      </c>
      <c r="F31" s="4" t="s">
        <v>6825</v>
      </c>
      <c r="G31" s="4" t="s">
        <v>1413</v>
      </c>
      <c r="H31" s="4" t="s">
        <v>1414</v>
      </c>
      <c r="I31" s="4" t="s">
        <v>6826</v>
      </c>
      <c r="J31" s="6">
        <v>1558981480</v>
      </c>
      <c r="K31" s="146">
        <v>1558981480</v>
      </c>
      <c r="L31" s="4" t="s">
        <v>6213</v>
      </c>
      <c r="M31" s="4" t="s">
        <v>3846</v>
      </c>
      <c r="N31" s="4" t="s">
        <v>2553</v>
      </c>
      <c r="O31" s="91">
        <f t="shared" si="3"/>
        <v>1558981480</v>
      </c>
      <c r="P31" s="91">
        <f t="shared" si="2"/>
        <v>0</v>
      </c>
      <c r="Q31" s="4">
        <v>6</v>
      </c>
      <c r="R31" s="4" t="s">
        <v>70</v>
      </c>
      <c r="S31" s="4" t="s">
        <v>70</v>
      </c>
      <c r="T31" s="140">
        <v>45351</v>
      </c>
      <c r="U31" s="4" t="s">
        <v>1884</v>
      </c>
      <c r="V31" s="4" t="s">
        <v>1954</v>
      </c>
      <c r="W31" s="4" t="s">
        <v>70</v>
      </c>
      <c r="X31" s="4" t="s">
        <v>2942</v>
      </c>
      <c r="Y31" s="146" t="s">
        <v>1888</v>
      </c>
      <c r="Z31" s="4" t="s">
        <v>1886</v>
      </c>
      <c r="AA31" s="91">
        <f t="shared" si="4"/>
        <v>1558981480</v>
      </c>
      <c r="AB31" s="91">
        <f t="shared" si="5"/>
        <v>0</v>
      </c>
      <c r="AC31" s="4"/>
      <c r="AD31" s="4" t="s">
        <v>1987</v>
      </c>
      <c r="AE31" s="145" t="s">
        <v>9478</v>
      </c>
      <c r="AF31" s="145"/>
      <c r="AG31" s="4"/>
      <c r="AH31" s="145"/>
      <c r="AI31" s="381"/>
      <c r="AJ31" s="4"/>
    </row>
    <row r="32" spans="1:36" hidden="1">
      <c r="A32" t="s">
        <v>160</v>
      </c>
      <c r="B32" s="145" t="s">
        <v>9465</v>
      </c>
      <c r="C32" s="4" t="s">
        <v>1123</v>
      </c>
      <c r="D32" s="4" t="s">
        <v>2550</v>
      </c>
      <c r="E32" s="4" t="s">
        <v>1060</v>
      </c>
      <c r="F32" s="4" t="s">
        <v>6827</v>
      </c>
      <c r="G32" s="4" t="s">
        <v>1413</v>
      </c>
      <c r="H32" s="4" t="s">
        <v>1414</v>
      </c>
      <c r="I32" s="4" t="s">
        <v>6828</v>
      </c>
      <c r="J32" s="6">
        <v>1059769531</v>
      </c>
      <c r="K32" s="146">
        <v>1059769531</v>
      </c>
      <c r="L32" s="4" t="s">
        <v>6213</v>
      </c>
      <c r="M32" s="4" t="s">
        <v>3846</v>
      </c>
      <c r="N32" s="4" t="s">
        <v>2553</v>
      </c>
      <c r="O32" s="91">
        <f t="shared" si="3"/>
        <v>1059769531</v>
      </c>
      <c r="P32" s="91">
        <f t="shared" si="2"/>
        <v>0</v>
      </c>
      <c r="Q32" s="4">
        <v>6</v>
      </c>
      <c r="R32" s="4" t="s">
        <v>70</v>
      </c>
      <c r="S32" s="4" t="s">
        <v>70</v>
      </c>
      <c r="T32" s="140">
        <v>45351</v>
      </c>
      <c r="U32" s="4" t="s">
        <v>1884</v>
      </c>
      <c r="V32" s="4" t="s">
        <v>1954</v>
      </c>
      <c r="W32" s="4" t="s">
        <v>70</v>
      </c>
      <c r="X32" s="4" t="s">
        <v>2942</v>
      </c>
      <c r="Y32" s="146" t="s">
        <v>1888</v>
      </c>
      <c r="Z32" s="4" t="s">
        <v>1886</v>
      </c>
      <c r="AA32" s="91">
        <f t="shared" si="4"/>
        <v>1059769531</v>
      </c>
      <c r="AB32" s="91">
        <f t="shared" si="5"/>
        <v>0</v>
      </c>
      <c r="AC32" s="4"/>
      <c r="AD32" s="4" t="s">
        <v>1987</v>
      </c>
      <c r="AE32" s="145" t="s">
        <v>9478</v>
      </c>
      <c r="AF32" s="145"/>
      <c r="AG32" s="4"/>
      <c r="AH32" s="145"/>
      <c r="AJ32" s="4"/>
    </row>
    <row r="33" spans="1:36" hidden="1">
      <c r="A33" t="s">
        <v>160</v>
      </c>
      <c r="B33" s="145" t="s">
        <v>9465</v>
      </c>
      <c r="C33" s="4" t="s">
        <v>1123</v>
      </c>
      <c r="D33" s="4" t="s">
        <v>2550</v>
      </c>
      <c r="E33" s="4" t="s">
        <v>1060</v>
      </c>
      <c r="F33" s="4" t="s">
        <v>6829</v>
      </c>
      <c r="G33" s="4" t="s">
        <v>1413</v>
      </c>
      <c r="H33" s="4" t="s">
        <v>1414</v>
      </c>
      <c r="I33" s="4" t="s">
        <v>6830</v>
      </c>
      <c r="J33" s="6">
        <v>1564155684</v>
      </c>
      <c r="K33" s="146">
        <v>1564155684</v>
      </c>
      <c r="L33" s="4" t="s">
        <v>6213</v>
      </c>
      <c r="M33" s="4" t="s">
        <v>3846</v>
      </c>
      <c r="N33" s="4" t="s">
        <v>2553</v>
      </c>
      <c r="O33" s="91">
        <f t="shared" si="3"/>
        <v>1564155684</v>
      </c>
      <c r="P33" s="91">
        <f t="shared" si="2"/>
        <v>0</v>
      </c>
      <c r="Q33" s="4">
        <v>6</v>
      </c>
      <c r="R33" s="4" t="s">
        <v>70</v>
      </c>
      <c r="S33" s="4" t="s">
        <v>70</v>
      </c>
      <c r="T33" s="140">
        <v>45351</v>
      </c>
      <c r="U33" s="4" t="s">
        <v>1884</v>
      </c>
      <c r="V33" s="4" t="s">
        <v>1954</v>
      </c>
      <c r="W33" s="4" t="s">
        <v>70</v>
      </c>
      <c r="X33" s="4" t="s">
        <v>2942</v>
      </c>
      <c r="Y33" s="146" t="s">
        <v>1888</v>
      </c>
      <c r="Z33" s="4" t="s">
        <v>1886</v>
      </c>
      <c r="AA33" s="91">
        <f t="shared" si="4"/>
        <v>1564155684</v>
      </c>
      <c r="AB33" s="91">
        <f t="shared" si="5"/>
        <v>0</v>
      </c>
      <c r="AC33" s="4"/>
      <c r="AD33" s="4" t="s">
        <v>1987</v>
      </c>
      <c r="AE33" s="145" t="s">
        <v>9478</v>
      </c>
      <c r="AF33" s="145"/>
      <c r="AG33" s="4"/>
      <c r="AH33" s="145"/>
      <c r="AI33" s="381"/>
      <c r="AJ33" s="4"/>
    </row>
    <row r="34" spans="1:36" hidden="1">
      <c r="A34" t="s">
        <v>160</v>
      </c>
      <c r="B34" s="145" t="s">
        <v>9465</v>
      </c>
      <c r="C34" s="4" t="s">
        <v>1123</v>
      </c>
      <c r="D34" s="4" t="s">
        <v>2550</v>
      </c>
      <c r="E34" s="4" t="s">
        <v>1060</v>
      </c>
      <c r="F34" s="4" t="s">
        <v>6831</v>
      </c>
      <c r="G34" s="4" t="s">
        <v>1413</v>
      </c>
      <c r="H34" s="4" t="s">
        <v>1414</v>
      </c>
      <c r="I34" s="4" t="s">
        <v>6832</v>
      </c>
      <c r="J34" s="6">
        <v>6655299018</v>
      </c>
      <c r="K34" s="146">
        <v>6655299018</v>
      </c>
      <c r="L34" s="4" t="s">
        <v>6213</v>
      </c>
      <c r="M34" s="4" t="s">
        <v>3846</v>
      </c>
      <c r="N34" s="4" t="s">
        <v>2553</v>
      </c>
      <c r="O34" s="91">
        <f t="shared" si="3"/>
        <v>6655299018</v>
      </c>
      <c r="P34" s="91">
        <f t="shared" si="2"/>
        <v>0</v>
      </c>
      <c r="Q34" s="4">
        <v>6</v>
      </c>
      <c r="R34" s="4" t="s">
        <v>70</v>
      </c>
      <c r="S34" s="4" t="s">
        <v>70</v>
      </c>
      <c r="T34" s="140">
        <v>45351</v>
      </c>
      <c r="U34" s="4" t="s">
        <v>1884</v>
      </c>
      <c r="V34" s="4" t="s">
        <v>1954</v>
      </c>
      <c r="W34" s="4" t="s">
        <v>70</v>
      </c>
      <c r="X34" s="4" t="s">
        <v>2942</v>
      </c>
      <c r="Y34" s="146" t="s">
        <v>1888</v>
      </c>
      <c r="Z34" s="4" t="s">
        <v>1886</v>
      </c>
      <c r="AA34" s="91">
        <f t="shared" si="4"/>
        <v>6655299018</v>
      </c>
      <c r="AB34" s="91">
        <f t="shared" si="5"/>
        <v>0</v>
      </c>
      <c r="AC34" s="4"/>
      <c r="AD34" s="4" t="s">
        <v>1987</v>
      </c>
      <c r="AE34" s="145" t="s">
        <v>9478</v>
      </c>
      <c r="AF34" s="145"/>
      <c r="AG34" s="4"/>
      <c r="AH34" s="145"/>
      <c r="AI34" s="381"/>
      <c r="AJ34" s="4"/>
    </row>
    <row r="35" spans="1:36" hidden="1">
      <c r="A35" t="s">
        <v>160</v>
      </c>
      <c r="B35" s="145" t="s">
        <v>9465</v>
      </c>
      <c r="C35" s="4" t="s">
        <v>1123</v>
      </c>
      <c r="D35" s="4" t="s">
        <v>2550</v>
      </c>
      <c r="E35" s="4" t="s">
        <v>1060</v>
      </c>
      <c r="F35" s="4" t="s">
        <v>6833</v>
      </c>
      <c r="G35" s="4" t="s">
        <v>1413</v>
      </c>
      <c r="H35" s="4" t="s">
        <v>1414</v>
      </c>
      <c r="I35" s="4" t="s">
        <v>6834</v>
      </c>
      <c r="J35" s="6">
        <v>1478531736</v>
      </c>
      <c r="K35" s="146">
        <v>1478531736</v>
      </c>
      <c r="L35" s="4" t="s">
        <v>6213</v>
      </c>
      <c r="M35" s="4" t="s">
        <v>3565</v>
      </c>
      <c r="N35" s="4" t="s">
        <v>3566</v>
      </c>
      <c r="O35" s="91">
        <f t="shared" si="3"/>
        <v>1478531736</v>
      </c>
      <c r="P35" s="91">
        <f t="shared" si="2"/>
        <v>0</v>
      </c>
      <c r="Q35" s="4">
        <v>6</v>
      </c>
      <c r="R35" s="4" t="s">
        <v>70</v>
      </c>
      <c r="S35" s="4" t="s">
        <v>70</v>
      </c>
      <c r="T35" s="140">
        <v>45351</v>
      </c>
      <c r="U35" s="4" t="s">
        <v>1884</v>
      </c>
      <c r="V35" s="4" t="s">
        <v>1954</v>
      </c>
      <c r="W35" s="4" t="s">
        <v>70</v>
      </c>
      <c r="X35" s="4" t="s">
        <v>2942</v>
      </c>
      <c r="Y35" s="146" t="s">
        <v>1888</v>
      </c>
      <c r="Z35" s="4" t="s">
        <v>1886</v>
      </c>
      <c r="AA35" s="91">
        <f t="shared" si="4"/>
        <v>1478531736</v>
      </c>
      <c r="AB35" s="91">
        <f t="shared" si="5"/>
        <v>0</v>
      </c>
      <c r="AC35" s="4"/>
      <c r="AD35" s="4" t="s">
        <v>1987</v>
      </c>
      <c r="AE35" s="145" t="s">
        <v>9478</v>
      </c>
      <c r="AF35" s="145"/>
      <c r="AG35" s="4"/>
      <c r="AH35" s="145"/>
      <c r="AI35" s="381"/>
      <c r="AJ35" s="4"/>
    </row>
    <row r="36" spans="1:36" hidden="1">
      <c r="A36" t="s">
        <v>160</v>
      </c>
      <c r="B36" s="145" t="s">
        <v>9465</v>
      </c>
      <c r="C36" s="4" t="s">
        <v>1123</v>
      </c>
      <c r="D36" s="4" t="s">
        <v>2550</v>
      </c>
      <c r="E36" s="4" t="s">
        <v>1060</v>
      </c>
      <c r="F36" s="4" t="s">
        <v>6835</v>
      </c>
      <c r="G36" s="4" t="s">
        <v>1413</v>
      </c>
      <c r="H36" s="4" t="s">
        <v>1414</v>
      </c>
      <c r="I36" s="4" t="s">
        <v>6836</v>
      </c>
      <c r="J36" s="6">
        <v>6075966000</v>
      </c>
      <c r="K36" s="146">
        <v>6075966000</v>
      </c>
      <c r="L36" s="4" t="s">
        <v>6213</v>
      </c>
      <c r="M36" s="4" t="s">
        <v>2560</v>
      </c>
      <c r="N36" s="4" t="s">
        <v>2595</v>
      </c>
      <c r="O36" s="91">
        <f t="shared" si="3"/>
        <v>6075966000</v>
      </c>
      <c r="P36" s="91">
        <f t="shared" si="2"/>
        <v>0</v>
      </c>
      <c r="Q36" s="4">
        <v>6</v>
      </c>
      <c r="R36" s="4" t="s">
        <v>70</v>
      </c>
      <c r="S36" s="4" t="s">
        <v>70</v>
      </c>
      <c r="T36" s="140">
        <v>45351</v>
      </c>
      <c r="U36" s="4" t="s">
        <v>1884</v>
      </c>
      <c r="V36" s="4" t="s">
        <v>1954</v>
      </c>
      <c r="W36" s="4" t="s">
        <v>70</v>
      </c>
      <c r="X36" s="4" t="s">
        <v>2942</v>
      </c>
      <c r="Y36" s="146" t="s">
        <v>1888</v>
      </c>
      <c r="Z36" s="4" t="s">
        <v>1886</v>
      </c>
      <c r="AA36" s="91">
        <f t="shared" si="4"/>
        <v>6075966000</v>
      </c>
      <c r="AB36" s="91">
        <f t="shared" si="5"/>
        <v>0</v>
      </c>
      <c r="AC36" s="4"/>
      <c r="AD36" s="4" t="s">
        <v>1987</v>
      </c>
      <c r="AE36" s="145" t="s">
        <v>9478</v>
      </c>
      <c r="AF36" s="145"/>
      <c r="AG36" s="4"/>
      <c r="AH36" s="145"/>
      <c r="AI36" s="381"/>
      <c r="AJ36" s="4"/>
    </row>
    <row r="37" spans="1:36" hidden="1">
      <c r="A37" t="s">
        <v>160</v>
      </c>
      <c r="B37" s="145" t="s">
        <v>9465</v>
      </c>
      <c r="C37" s="4" t="s">
        <v>1123</v>
      </c>
      <c r="D37" s="4" t="s">
        <v>2550</v>
      </c>
      <c r="E37" s="4" t="s">
        <v>1060</v>
      </c>
      <c r="F37" s="4" t="s">
        <v>6837</v>
      </c>
      <c r="G37" s="4" t="s">
        <v>1413</v>
      </c>
      <c r="H37" s="4" t="s">
        <v>1414</v>
      </c>
      <c r="I37" s="4" t="s">
        <v>6838</v>
      </c>
      <c r="J37" s="6">
        <v>1407456775</v>
      </c>
      <c r="K37" s="146">
        <v>1407456775</v>
      </c>
      <c r="L37" s="4" t="s">
        <v>6213</v>
      </c>
      <c r="M37" s="4" t="s">
        <v>2160</v>
      </c>
      <c r="N37" s="4" t="s">
        <v>2161</v>
      </c>
      <c r="O37" s="91">
        <f t="shared" si="3"/>
        <v>1407456775</v>
      </c>
      <c r="P37" s="91">
        <f t="shared" si="2"/>
        <v>0</v>
      </c>
      <c r="Q37" s="4">
        <v>6</v>
      </c>
      <c r="R37" s="4" t="s">
        <v>70</v>
      </c>
      <c r="S37" s="4" t="s">
        <v>70</v>
      </c>
      <c r="T37" s="140">
        <v>45351</v>
      </c>
      <c r="U37" s="4" t="s">
        <v>1884</v>
      </c>
      <c r="V37" s="4" t="s">
        <v>1954</v>
      </c>
      <c r="W37" s="4" t="s">
        <v>70</v>
      </c>
      <c r="X37" s="4" t="s">
        <v>2942</v>
      </c>
      <c r="Y37" s="146" t="s">
        <v>1888</v>
      </c>
      <c r="Z37" s="4" t="s">
        <v>1886</v>
      </c>
      <c r="AA37" s="91">
        <f t="shared" si="4"/>
        <v>1407456775</v>
      </c>
      <c r="AB37" s="91">
        <f t="shared" si="5"/>
        <v>0</v>
      </c>
      <c r="AC37" s="4"/>
      <c r="AD37" s="4" t="s">
        <v>1987</v>
      </c>
      <c r="AE37" s="145" t="s">
        <v>9478</v>
      </c>
      <c r="AF37" s="145"/>
      <c r="AG37" s="4"/>
      <c r="AH37" s="145"/>
      <c r="AI37" s="381"/>
      <c r="AJ37" s="4"/>
    </row>
    <row r="38" spans="1:36" hidden="1">
      <c r="A38" t="s">
        <v>160</v>
      </c>
      <c r="B38" s="145" t="s">
        <v>9465</v>
      </c>
      <c r="C38" s="4" t="s">
        <v>1123</v>
      </c>
      <c r="D38" s="4" t="s">
        <v>2550</v>
      </c>
      <c r="E38" s="4" t="s">
        <v>1060</v>
      </c>
      <c r="F38" s="4" t="s">
        <v>6839</v>
      </c>
      <c r="G38" s="4" t="s">
        <v>1413</v>
      </c>
      <c r="H38" s="4" t="s">
        <v>1414</v>
      </c>
      <c r="I38" s="4" t="s">
        <v>6840</v>
      </c>
      <c r="J38" s="6">
        <v>7504368381</v>
      </c>
      <c r="K38" s="146">
        <v>7504368381</v>
      </c>
      <c r="L38" s="4" t="s">
        <v>6213</v>
      </c>
      <c r="M38" s="4" t="s">
        <v>2825</v>
      </c>
      <c r="N38" s="4" t="s">
        <v>3033</v>
      </c>
      <c r="O38" s="91">
        <f t="shared" si="3"/>
        <v>7504368381</v>
      </c>
      <c r="P38" s="91">
        <f t="shared" si="2"/>
        <v>0</v>
      </c>
      <c r="Q38" s="4">
        <v>6</v>
      </c>
      <c r="R38" s="4" t="s">
        <v>70</v>
      </c>
      <c r="S38" s="4" t="s">
        <v>70</v>
      </c>
      <c r="T38" s="140">
        <v>45351</v>
      </c>
      <c r="U38" s="4" t="s">
        <v>1884</v>
      </c>
      <c r="V38" s="4" t="s">
        <v>1954</v>
      </c>
      <c r="W38" s="4" t="s">
        <v>70</v>
      </c>
      <c r="X38" s="4" t="s">
        <v>2942</v>
      </c>
      <c r="Y38" s="146" t="s">
        <v>1888</v>
      </c>
      <c r="Z38" s="4" t="s">
        <v>1886</v>
      </c>
      <c r="AA38" s="91">
        <f t="shared" si="4"/>
        <v>7504368381</v>
      </c>
      <c r="AB38" s="91">
        <f t="shared" si="5"/>
        <v>0</v>
      </c>
      <c r="AC38" s="4"/>
      <c r="AD38" s="4" t="s">
        <v>1987</v>
      </c>
      <c r="AE38" s="145" t="s">
        <v>9478</v>
      </c>
      <c r="AF38" s="145"/>
      <c r="AG38" s="4"/>
      <c r="AH38" s="145"/>
      <c r="AI38" s="381"/>
      <c r="AJ38" s="4"/>
    </row>
    <row r="39" spans="1:36" hidden="1">
      <c r="A39" t="s">
        <v>160</v>
      </c>
      <c r="B39" s="145" t="s">
        <v>9465</v>
      </c>
      <c r="C39" s="4" t="s">
        <v>1123</v>
      </c>
      <c r="D39" s="4" t="s">
        <v>2550</v>
      </c>
      <c r="E39" s="4" t="s">
        <v>1060</v>
      </c>
      <c r="F39" s="4" t="s">
        <v>6841</v>
      </c>
      <c r="G39" s="4" t="s">
        <v>1413</v>
      </c>
      <c r="H39" s="4" t="s">
        <v>1414</v>
      </c>
      <c r="I39" s="4" t="s">
        <v>6842</v>
      </c>
      <c r="J39" s="6">
        <v>3402216508</v>
      </c>
      <c r="K39" s="146">
        <v>3402216508</v>
      </c>
      <c r="L39" s="4" t="s">
        <v>6213</v>
      </c>
      <c r="M39" s="4" t="s">
        <v>2825</v>
      </c>
      <c r="N39" s="4" t="s">
        <v>3033</v>
      </c>
      <c r="O39" s="91">
        <f t="shared" si="3"/>
        <v>3402216508</v>
      </c>
      <c r="P39" s="91">
        <f t="shared" si="2"/>
        <v>0</v>
      </c>
      <c r="Q39" s="4">
        <v>6</v>
      </c>
      <c r="R39" s="4" t="s">
        <v>70</v>
      </c>
      <c r="S39" s="4" t="s">
        <v>70</v>
      </c>
      <c r="T39" s="140">
        <v>45351</v>
      </c>
      <c r="U39" s="4" t="s">
        <v>1884</v>
      </c>
      <c r="V39" s="4" t="s">
        <v>1954</v>
      </c>
      <c r="W39" s="4" t="s">
        <v>70</v>
      </c>
      <c r="X39" s="4" t="s">
        <v>2942</v>
      </c>
      <c r="Y39" s="146" t="s">
        <v>1888</v>
      </c>
      <c r="Z39" s="4" t="s">
        <v>1886</v>
      </c>
      <c r="AA39" s="91">
        <f t="shared" si="4"/>
        <v>3402216508</v>
      </c>
      <c r="AB39" s="91">
        <f t="shared" si="5"/>
        <v>0</v>
      </c>
      <c r="AC39" s="4"/>
      <c r="AD39" s="4" t="s">
        <v>1987</v>
      </c>
      <c r="AE39" s="145" t="s">
        <v>9478</v>
      </c>
      <c r="AF39" s="145"/>
      <c r="AG39" s="4"/>
      <c r="AH39" s="145"/>
      <c r="AI39" s="381"/>
      <c r="AJ39" s="4"/>
    </row>
    <row r="40" spans="1:36" hidden="1">
      <c r="A40" t="s">
        <v>160</v>
      </c>
      <c r="B40" s="145" t="s">
        <v>9465</v>
      </c>
      <c r="C40" s="4" t="s">
        <v>1123</v>
      </c>
      <c r="D40" s="4" t="s">
        <v>2550</v>
      </c>
      <c r="E40" s="4" t="s">
        <v>1060</v>
      </c>
      <c r="F40" s="4" t="s">
        <v>6843</v>
      </c>
      <c r="G40" s="4" t="s">
        <v>1413</v>
      </c>
      <c r="H40" s="4" t="s">
        <v>1414</v>
      </c>
      <c r="I40" s="4" t="s">
        <v>6844</v>
      </c>
      <c r="J40" s="6">
        <v>685150238</v>
      </c>
      <c r="K40" s="146">
        <v>685150238</v>
      </c>
      <c r="L40" s="4" t="s">
        <v>6213</v>
      </c>
      <c r="M40" s="4" t="s">
        <v>3711</v>
      </c>
      <c r="N40" s="4" t="s">
        <v>2763</v>
      </c>
      <c r="O40" s="91">
        <f t="shared" si="3"/>
        <v>685150238</v>
      </c>
      <c r="P40" s="91">
        <f t="shared" si="2"/>
        <v>0</v>
      </c>
      <c r="Q40" s="4">
        <v>6</v>
      </c>
      <c r="R40" s="4" t="s">
        <v>70</v>
      </c>
      <c r="S40" s="4" t="s">
        <v>70</v>
      </c>
      <c r="T40" s="140">
        <v>45351</v>
      </c>
      <c r="U40" s="4" t="s">
        <v>1884</v>
      </c>
      <c r="V40" s="4" t="s">
        <v>1954</v>
      </c>
      <c r="W40" s="4" t="s">
        <v>70</v>
      </c>
      <c r="X40" s="4" t="s">
        <v>2942</v>
      </c>
      <c r="Y40" s="146" t="s">
        <v>1888</v>
      </c>
      <c r="Z40" s="4" t="s">
        <v>1886</v>
      </c>
      <c r="AA40" s="91">
        <f t="shared" si="4"/>
        <v>685150238</v>
      </c>
      <c r="AB40" s="91">
        <f t="shared" si="5"/>
        <v>0</v>
      </c>
      <c r="AC40" s="4"/>
      <c r="AD40" s="4" t="s">
        <v>1987</v>
      </c>
      <c r="AE40" s="145" t="s">
        <v>9478</v>
      </c>
      <c r="AF40" s="145"/>
      <c r="AG40" s="4"/>
      <c r="AH40" s="145"/>
      <c r="AI40" s="381"/>
      <c r="AJ40" s="4"/>
    </row>
    <row r="41" spans="1:36" hidden="1">
      <c r="A41" t="s">
        <v>160</v>
      </c>
      <c r="B41" s="145" t="s">
        <v>9465</v>
      </c>
      <c r="C41" s="4" t="s">
        <v>1123</v>
      </c>
      <c r="D41" s="4" t="s">
        <v>2550</v>
      </c>
      <c r="E41" s="4" t="s">
        <v>1060</v>
      </c>
      <c r="F41" s="4" t="s">
        <v>6845</v>
      </c>
      <c r="G41" s="4" t="s">
        <v>1413</v>
      </c>
      <c r="H41" s="4" t="s">
        <v>1414</v>
      </c>
      <c r="I41" s="4" t="s">
        <v>6846</v>
      </c>
      <c r="J41" s="6">
        <v>1616906980</v>
      </c>
      <c r="K41" s="146">
        <v>1616906980</v>
      </c>
      <c r="L41" s="4" t="s">
        <v>6213</v>
      </c>
      <c r="M41" s="4" t="s">
        <v>3711</v>
      </c>
      <c r="N41" s="4" t="s">
        <v>2763</v>
      </c>
      <c r="O41" s="91">
        <f t="shared" si="3"/>
        <v>1616906980</v>
      </c>
      <c r="P41" s="91">
        <f t="shared" si="2"/>
        <v>0</v>
      </c>
      <c r="Q41" s="4">
        <v>6</v>
      </c>
      <c r="R41" s="4" t="s">
        <v>70</v>
      </c>
      <c r="S41" s="4" t="s">
        <v>70</v>
      </c>
      <c r="T41" s="140">
        <v>45351</v>
      </c>
      <c r="U41" s="4" t="s">
        <v>1884</v>
      </c>
      <c r="V41" s="4" t="s">
        <v>1954</v>
      </c>
      <c r="W41" s="4" t="s">
        <v>70</v>
      </c>
      <c r="X41" s="4" t="s">
        <v>2942</v>
      </c>
      <c r="Y41" s="146" t="s">
        <v>1888</v>
      </c>
      <c r="Z41" s="4" t="s">
        <v>1886</v>
      </c>
      <c r="AA41" s="91">
        <f t="shared" si="4"/>
        <v>1616906980</v>
      </c>
      <c r="AB41" s="91">
        <f t="shared" si="5"/>
        <v>0</v>
      </c>
      <c r="AC41" s="4"/>
      <c r="AD41" s="4" t="s">
        <v>1987</v>
      </c>
      <c r="AE41" s="145" t="s">
        <v>9478</v>
      </c>
      <c r="AF41" s="145"/>
      <c r="AG41" s="4"/>
      <c r="AH41" s="145"/>
      <c r="AI41" s="381"/>
      <c r="AJ41" s="4"/>
    </row>
    <row r="42" spans="1:36" hidden="1">
      <c r="A42" t="s">
        <v>160</v>
      </c>
      <c r="B42" s="145" t="s">
        <v>9465</v>
      </c>
      <c r="C42" s="4" t="s">
        <v>1123</v>
      </c>
      <c r="D42" s="4" t="s">
        <v>2550</v>
      </c>
      <c r="E42" s="4" t="s">
        <v>1060</v>
      </c>
      <c r="F42" s="4" t="s">
        <v>6847</v>
      </c>
      <c r="G42" s="4" t="s">
        <v>1413</v>
      </c>
      <c r="H42" s="4" t="s">
        <v>1414</v>
      </c>
      <c r="I42" s="4" t="s">
        <v>6848</v>
      </c>
      <c r="J42" s="6">
        <v>1300564000</v>
      </c>
      <c r="K42" s="146">
        <v>1300564000</v>
      </c>
      <c r="L42" s="4" t="s">
        <v>6213</v>
      </c>
      <c r="M42" s="4" t="s">
        <v>3480</v>
      </c>
      <c r="N42" s="4" t="s">
        <v>2781</v>
      </c>
      <c r="O42" s="91">
        <f t="shared" si="3"/>
        <v>1300564000</v>
      </c>
      <c r="P42" s="91">
        <f t="shared" si="2"/>
        <v>0</v>
      </c>
      <c r="Q42" s="4">
        <v>6</v>
      </c>
      <c r="R42" s="4" t="s">
        <v>70</v>
      </c>
      <c r="S42" s="4" t="s">
        <v>70</v>
      </c>
      <c r="T42" s="140">
        <v>45351</v>
      </c>
      <c r="U42" s="4" t="s">
        <v>1884</v>
      </c>
      <c r="V42" s="4" t="s">
        <v>1954</v>
      </c>
      <c r="W42" s="4" t="s">
        <v>70</v>
      </c>
      <c r="X42" s="4" t="s">
        <v>2942</v>
      </c>
      <c r="Y42" s="146" t="s">
        <v>1888</v>
      </c>
      <c r="Z42" s="4" t="s">
        <v>1886</v>
      </c>
      <c r="AA42" s="91">
        <f t="shared" si="4"/>
        <v>1300564000</v>
      </c>
      <c r="AB42" s="91">
        <f t="shared" si="5"/>
        <v>0</v>
      </c>
      <c r="AC42" s="4"/>
      <c r="AD42" s="4" t="s">
        <v>1987</v>
      </c>
      <c r="AE42" s="145" t="s">
        <v>9478</v>
      </c>
      <c r="AF42" s="145"/>
      <c r="AG42" s="4"/>
      <c r="AH42" s="145"/>
      <c r="AI42" s="381"/>
      <c r="AJ42" s="4"/>
    </row>
    <row r="43" spans="1:36" hidden="1">
      <c r="A43" t="s">
        <v>160</v>
      </c>
      <c r="B43" s="145" t="s">
        <v>9465</v>
      </c>
      <c r="C43" s="4" t="s">
        <v>1123</v>
      </c>
      <c r="D43" s="4" t="s">
        <v>2550</v>
      </c>
      <c r="E43" s="4" t="s">
        <v>1060</v>
      </c>
      <c r="F43" s="4" t="s">
        <v>6849</v>
      </c>
      <c r="G43" s="4" t="s">
        <v>1413</v>
      </c>
      <c r="H43" s="4" t="s">
        <v>1414</v>
      </c>
      <c r="I43" s="4" t="s">
        <v>6850</v>
      </c>
      <c r="J43" s="6">
        <v>6631985371</v>
      </c>
      <c r="K43" s="146">
        <v>6631985371</v>
      </c>
      <c r="L43" s="4" t="s">
        <v>6213</v>
      </c>
      <c r="M43" s="4" t="s">
        <v>3862</v>
      </c>
      <c r="N43" s="4" t="s">
        <v>2139</v>
      </c>
      <c r="O43" s="91">
        <f t="shared" si="3"/>
        <v>6631985371</v>
      </c>
      <c r="P43" s="91">
        <f t="shared" si="2"/>
        <v>0</v>
      </c>
      <c r="Q43" s="4">
        <v>6</v>
      </c>
      <c r="R43" s="4" t="s">
        <v>70</v>
      </c>
      <c r="S43" s="4" t="s">
        <v>70</v>
      </c>
      <c r="T43" s="140">
        <v>45351</v>
      </c>
      <c r="U43" s="4" t="s">
        <v>1884</v>
      </c>
      <c r="V43" s="4" t="s">
        <v>1954</v>
      </c>
      <c r="W43" s="4" t="s">
        <v>70</v>
      </c>
      <c r="X43" s="4" t="s">
        <v>2942</v>
      </c>
      <c r="Y43" s="146" t="s">
        <v>1888</v>
      </c>
      <c r="Z43" s="4" t="s">
        <v>1886</v>
      </c>
      <c r="AA43" s="91">
        <f t="shared" si="4"/>
        <v>6631985371</v>
      </c>
      <c r="AB43" s="91">
        <f t="shared" si="5"/>
        <v>0</v>
      </c>
      <c r="AC43" s="4"/>
      <c r="AD43" s="4" t="s">
        <v>1987</v>
      </c>
      <c r="AE43" s="145" t="s">
        <v>9478</v>
      </c>
      <c r="AF43" s="145"/>
      <c r="AG43" s="4"/>
      <c r="AH43" s="145"/>
      <c r="AI43" s="381"/>
      <c r="AJ43" s="4"/>
    </row>
    <row r="44" spans="1:36" hidden="1">
      <c r="A44" t="s">
        <v>160</v>
      </c>
      <c r="B44" s="145" t="s">
        <v>9465</v>
      </c>
      <c r="C44" s="4" t="s">
        <v>1123</v>
      </c>
      <c r="D44" s="4" t="s">
        <v>2550</v>
      </c>
      <c r="E44" s="4" t="s">
        <v>1060</v>
      </c>
      <c r="F44" s="4" t="s">
        <v>6851</v>
      </c>
      <c r="G44" s="4" t="s">
        <v>1413</v>
      </c>
      <c r="H44" s="4" t="s">
        <v>1414</v>
      </c>
      <c r="I44" s="4" t="s">
        <v>6852</v>
      </c>
      <c r="J44" s="6">
        <v>4060519938</v>
      </c>
      <c r="K44" s="146">
        <v>4060519938</v>
      </c>
      <c r="L44" s="4" t="s">
        <v>6213</v>
      </c>
      <c r="M44" s="4" t="s">
        <v>1906</v>
      </c>
      <c r="N44" s="4" t="s">
        <v>2156</v>
      </c>
      <c r="O44" s="91">
        <f t="shared" si="3"/>
        <v>4060519938</v>
      </c>
      <c r="P44" s="91">
        <f t="shared" si="2"/>
        <v>0</v>
      </c>
      <c r="Q44" s="4">
        <v>6</v>
      </c>
      <c r="R44" s="4" t="s">
        <v>70</v>
      </c>
      <c r="S44" s="4" t="s">
        <v>70</v>
      </c>
      <c r="T44" s="140">
        <v>45351</v>
      </c>
      <c r="U44" s="4" t="s">
        <v>1884</v>
      </c>
      <c r="V44" s="4" t="s">
        <v>1954</v>
      </c>
      <c r="W44" s="4" t="s">
        <v>70</v>
      </c>
      <c r="X44" s="4" t="s">
        <v>2942</v>
      </c>
      <c r="Y44" s="146" t="s">
        <v>1888</v>
      </c>
      <c r="Z44" s="4" t="s">
        <v>1886</v>
      </c>
      <c r="AA44" s="91">
        <f t="shared" si="4"/>
        <v>4060519938</v>
      </c>
      <c r="AB44" s="91">
        <f t="shared" si="5"/>
        <v>0</v>
      </c>
      <c r="AC44" s="4"/>
      <c r="AD44" s="4" t="s">
        <v>1987</v>
      </c>
      <c r="AE44" s="145" t="s">
        <v>9478</v>
      </c>
      <c r="AF44" s="145"/>
      <c r="AG44" s="4"/>
      <c r="AH44" s="145"/>
      <c r="AI44" s="381"/>
      <c r="AJ44" s="4"/>
    </row>
    <row r="45" spans="1:36" hidden="1">
      <c r="A45" t="s">
        <v>160</v>
      </c>
      <c r="B45" s="145" t="s">
        <v>9465</v>
      </c>
      <c r="C45" s="4" t="s">
        <v>1123</v>
      </c>
      <c r="D45" s="4" t="s">
        <v>2550</v>
      </c>
      <c r="E45" s="4" t="s">
        <v>1060</v>
      </c>
      <c r="F45" s="4" t="s">
        <v>6853</v>
      </c>
      <c r="G45" s="4" t="s">
        <v>1413</v>
      </c>
      <c r="H45" s="4" t="s">
        <v>1414</v>
      </c>
      <c r="I45" s="4" t="s">
        <v>6854</v>
      </c>
      <c r="J45" s="6">
        <v>1078489738</v>
      </c>
      <c r="K45" s="146">
        <v>1078489738</v>
      </c>
      <c r="L45" s="4" t="s">
        <v>6213</v>
      </c>
      <c r="M45" s="4" t="s">
        <v>2564</v>
      </c>
      <c r="N45" s="4" t="s">
        <v>1907</v>
      </c>
      <c r="O45" s="91">
        <f t="shared" si="3"/>
        <v>1078489738</v>
      </c>
      <c r="P45" s="91">
        <f t="shared" si="2"/>
        <v>0</v>
      </c>
      <c r="Q45" s="4">
        <v>6</v>
      </c>
      <c r="R45" s="4" t="s">
        <v>70</v>
      </c>
      <c r="S45" s="4" t="s">
        <v>70</v>
      </c>
      <c r="T45" s="140">
        <v>45351</v>
      </c>
      <c r="U45" s="4" t="s">
        <v>1884</v>
      </c>
      <c r="V45" s="4" t="s">
        <v>1954</v>
      </c>
      <c r="W45" s="4" t="s">
        <v>70</v>
      </c>
      <c r="X45" s="4" t="s">
        <v>2942</v>
      </c>
      <c r="Y45" s="146" t="s">
        <v>1888</v>
      </c>
      <c r="Z45" s="4" t="s">
        <v>1886</v>
      </c>
      <c r="AA45" s="91">
        <f t="shared" si="4"/>
        <v>1078489738</v>
      </c>
      <c r="AB45" s="91">
        <f t="shared" si="5"/>
        <v>0</v>
      </c>
      <c r="AC45" s="4"/>
      <c r="AD45" s="4" t="s">
        <v>1987</v>
      </c>
      <c r="AE45" s="145" t="s">
        <v>9478</v>
      </c>
      <c r="AF45" s="145"/>
      <c r="AG45" s="4"/>
      <c r="AH45" s="145"/>
      <c r="AI45" s="381"/>
      <c r="AJ45" s="4"/>
    </row>
    <row r="46" spans="1:36" hidden="1">
      <c r="A46" t="s">
        <v>160</v>
      </c>
      <c r="B46" s="145" t="s">
        <v>9465</v>
      </c>
      <c r="C46" s="4" t="s">
        <v>1123</v>
      </c>
      <c r="D46" s="4" t="s">
        <v>2550</v>
      </c>
      <c r="E46" s="4" t="s">
        <v>1060</v>
      </c>
      <c r="F46" s="4" t="s">
        <v>6855</v>
      </c>
      <c r="G46" s="4" t="s">
        <v>1413</v>
      </c>
      <c r="H46" s="4" t="s">
        <v>1414</v>
      </c>
      <c r="I46" s="4" t="s">
        <v>6856</v>
      </c>
      <c r="J46" s="6">
        <v>6080936036</v>
      </c>
      <c r="K46" s="146">
        <v>6080936036</v>
      </c>
      <c r="L46" s="4" t="s">
        <v>6213</v>
      </c>
      <c r="M46" s="4" t="s">
        <v>3378</v>
      </c>
      <c r="N46" s="4" t="s">
        <v>2191</v>
      </c>
      <c r="O46" s="91">
        <f t="shared" si="3"/>
        <v>6080936036</v>
      </c>
      <c r="P46" s="91">
        <f t="shared" si="2"/>
        <v>0</v>
      </c>
      <c r="Q46" s="4">
        <v>6</v>
      </c>
      <c r="R46" s="4" t="s">
        <v>70</v>
      </c>
      <c r="S46" s="4" t="s">
        <v>70</v>
      </c>
      <c r="T46" s="140">
        <v>45351</v>
      </c>
      <c r="U46" s="4" t="s">
        <v>1884</v>
      </c>
      <c r="V46" s="4" t="s">
        <v>1954</v>
      </c>
      <c r="W46" s="4" t="s">
        <v>70</v>
      </c>
      <c r="X46" s="4" t="s">
        <v>2942</v>
      </c>
      <c r="Y46" s="146" t="s">
        <v>1888</v>
      </c>
      <c r="Z46" s="4" t="s">
        <v>1886</v>
      </c>
      <c r="AA46" s="91">
        <f t="shared" si="4"/>
        <v>6080936036</v>
      </c>
      <c r="AB46" s="91">
        <f t="shared" si="5"/>
        <v>0</v>
      </c>
      <c r="AC46" s="4"/>
      <c r="AD46" s="4" t="s">
        <v>1987</v>
      </c>
      <c r="AE46" s="145" t="s">
        <v>9478</v>
      </c>
      <c r="AF46" s="145"/>
      <c r="AG46" s="4"/>
      <c r="AH46" s="145"/>
      <c r="AI46" s="381"/>
      <c r="AJ46" s="4"/>
    </row>
    <row r="47" spans="1:36" hidden="1">
      <c r="A47" t="s">
        <v>160</v>
      </c>
      <c r="B47" s="145" t="s">
        <v>9465</v>
      </c>
      <c r="C47" s="4" t="s">
        <v>1123</v>
      </c>
      <c r="D47" s="4" t="s">
        <v>2550</v>
      </c>
      <c r="E47" s="4" t="s">
        <v>1060</v>
      </c>
      <c r="F47" s="4" t="s">
        <v>6857</v>
      </c>
      <c r="G47" s="4" t="s">
        <v>1413</v>
      </c>
      <c r="H47" s="4" t="s">
        <v>1414</v>
      </c>
      <c r="I47" s="4" t="s">
        <v>6858</v>
      </c>
      <c r="J47" s="6">
        <v>1710709938</v>
      </c>
      <c r="K47" s="146">
        <v>1710709938</v>
      </c>
      <c r="L47" s="4" t="s">
        <v>6213</v>
      </c>
      <c r="M47" s="4" t="s">
        <v>1911</v>
      </c>
      <c r="N47" s="4" t="s">
        <v>1912</v>
      </c>
      <c r="O47" s="91">
        <f t="shared" si="3"/>
        <v>1710709938</v>
      </c>
      <c r="P47" s="91">
        <f t="shared" si="2"/>
        <v>0</v>
      </c>
      <c r="Q47" s="4">
        <v>6</v>
      </c>
      <c r="R47" s="4" t="s">
        <v>70</v>
      </c>
      <c r="S47" s="4" t="s">
        <v>70</v>
      </c>
      <c r="T47" s="140">
        <v>45351</v>
      </c>
      <c r="U47" s="4" t="s">
        <v>1884</v>
      </c>
      <c r="V47" s="4" t="s">
        <v>1954</v>
      </c>
      <c r="W47" s="4" t="s">
        <v>70</v>
      </c>
      <c r="X47" s="4" t="s">
        <v>2942</v>
      </c>
      <c r="Y47" s="146" t="s">
        <v>1888</v>
      </c>
      <c r="Z47" s="4" t="s">
        <v>1886</v>
      </c>
      <c r="AA47" s="91">
        <f t="shared" si="4"/>
        <v>1710709938</v>
      </c>
      <c r="AB47" s="91">
        <f t="shared" si="5"/>
        <v>0</v>
      </c>
      <c r="AC47" s="4"/>
      <c r="AD47" s="4" t="s">
        <v>1987</v>
      </c>
      <c r="AE47" s="145" t="s">
        <v>9478</v>
      </c>
      <c r="AF47" s="145"/>
      <c r="AG47" s="4"/>
      <c r="AH47" s="145"/>
      <c r="AI47" s="381"/>
      <c r="AJ47" s="4"/>
    </row>
    <row r="48" spans="1:36" hidden="1">
      <c r="A48" t="s">
        <v>160</v>
      </c>
      <c r="B48" s="145" t="s">
        <v>9465</v>
      </c>
      <c r="C48" s="4" t="s">
        <v>1123</v>
      </c>
      <c r="D48" s="4" t="s">
        <v>2550</v>
      </c>
      <c r="E48" s="4" t="s">
        <v>1060</v>
      </c>
      <c r="F48" s="4" t="s">
        <v>6859</v>
      </c>
      <c r="G48" s="4" t="s">
        <v>1413</v>
      </c>
      <c r="H48" s="4" t="s">
        <v>1414</v>
      </c>
      <c r="I48" s="4" t="s">
        <v>6860</v>
      </c>
      <c r="J48" s="6">
        <v>5285042683</v>
      </c>
      <c r="K48" s="146">
        <v>5285042683</v>
      </c>
      <c r="L48" s="4" t="s">
        <v>5698</v>
      </c>
      <c r="M48" s="4" t="s">
        <v>2568</v>
      </c>
      <c r="N48" s="4" t="s">
        <v>3294</v>
      </c>
      <c r="O48" s="91">
        <f t="shared" si="3"/>
        <v>5285042683</v>
      </c>
      <c r="P48" s="91">
        <f t="shared" si="2"/>
        <v>0</v>
      </c>
      <c r="Q48" s="4">
        <v>6</v>
      </c>
      <c r="R48" s="4" t="s">
        <v>70</v>
      </c>
      <c r="S48" s="4" t="s">
        <v>70</v>
      </c>
      <c r="T48" s="140">
        <v>45351</v>
      </c>
      <c r="U48" s="4" t="s">
        <v>1884</v>
      </c>
      <c r="V48" s="4" t="s">
        <v>1954</v>
      </c>
      <c r="W48" s="4" t="s">
        <v>70</v>
      </c>
      <c r="X48" s="4" t="s">
        <v>2942</v>
      </c>
      <c r="Y48" s="146" t="s">
        <v>1888</v>
      </c>
      <c r="Z48" s="4" t="s">
        <v>1886</v>
      </c>
      <c r="AA48" s="91">
        <f t="shared" si="4"/>
        <v>5285042683</v>
      </c>
      <c r="AB48" s="91">
        <f t="shared" si="5"/>
        <v>0</v>
      </c>
      <c r="AC48" s="4"/>
      <c r="AD48" s="4" t="s">
        <v>1987</v>
      </c>
      <c r="AE48" s="145" t="s">
        <v>9478</v>
      </c>
      <c r="AF48" s="145"/>
      <c r="AG48" s="4"/>
      <c r="AH48" s="145"/>
      <c r="AI48" s="381"/>
      <c r="AJ48" s="4"/>
    </row>
    <row r="49" spans="1:36" hidden="1">
      <c r="A49" t="s">
        <v>160</v>
      </c>
      <c r="B49" s="145" t="s">
        <v>9465</v>
      </c>
      <c r="C49" s="4" t="s">
        <v>1123</v>
      </c>
      <c r="D49" s="4" t="s">
        <v>2550</v>
      </c>
      <c r="E49" s="4" t="s">
        <v>1060</v>
      </c>
      <c r="F49" s="4" t="s">
        <v>6861</v>
      </c>
      <c r="G49" s="4" t="s">
        <v>1413</v>
      </c>
      <c r="H49" s="4" t="s">
        <v>1414</v>
      </c>
      <c r="I49" s="4" t="s">
        <v>6862</v>
      </c>
      <c r="J49" s="6">
        <v>1270721476</v>
      </c>
      <c r="K49" s="146">
        <v>1270721476</v>
      </c>
      <c r="L49" s="4" t="s">
        <v>5698</v>
      </c>
      <c r="M49" s="4" t="s">
        <v>4225</v>
      </c>
      <c r="N49" s="4" t="s">
        <v>3786</v>
      </c>
      <c r="O49" s="91">
        <f t="shared" si="3"/>
        <v>1270721476</v>
      </c>
      <c r="P49" s="91">
        <f t="shared" si="2"/>
        <v>0</v>
      </c>
      <c r="Q49" s="4">
        <v>6</v>
      </c>
      <c r="R49" s="4" t="s">
        <v>70</v>
      </c>
      <c r="S49" s="4" t="s">
        <v>70</v>
      </c>
      <c r="T49" s="140">
        <v>45351</v>
      </c>
      <c r="U49" s="4" t="s">
        <v>1884</v>
      </c>
      <c r="V49" s="4" t="s">
        <v>1954</v>
      </c>
      <c r="W49" s="4" t="s">
        <v>70</v>
      </c>
      <c r="X49" s="4" t="s">
        <v>2942</v>
      </c>
      <c r="Y49" s="146" t="s">
        <v>1888</v>
      </c>
      <c r="Z49" s="4" t="s">
        <v>1886</v>
      </c>
      <c r="AA49" s="91">
        <f t="shared" si="4"/>
        <v>1270721476</v>
      </c>
      <c r="AB49" s="91">
        <f t="shared" si="5"/>
        <v>0</v>
      </c>
      <c r="AC49" s="4"/>
      <c r="AD49" s="4" t="s">
        <v>1987</v>
      </c>
      <c r="AE49" s="145" t="s">
        <v>9478</v>
      </c>
      <c r="AF49" s="145"/>
      <c r="AG49" s="4"/>
      <c r="AH49" s="145"/>
      <c r="AI49" s="381"/>
      <c r="AJ49" s="4"/>
    </row>
    <row r="50" spans="1:36" hidden="1">
      <c r="A50" t="s">
        <v>9468</v>
      </c>
      <c r="B50" s="145" t="s">
        <v>9465</v>
      </c>
      <c r="C50" s="4" t="s">
        <v>1123</v>
      </c>
      <c r="D50" s="4" t="s">
        <v>1831</v>
      </c>
      <c r="E50" s="4" t="s">
        <v>1060</v>
      </c>
      <c r="F50" s="4" t="s">
        <v>8662</v>
      </c>
      <c r="G50" s="4" t="s">
        <v>1413</v>
      </c>
      <c r="H50" s="4" t="s">
        <v>1414</v>
      </c>
      <c r="I50" s="4" t="s">
        <v>9479</v>
      </c>
      <c r="J50" s="6">
        <v>23000000000</v>
      </c>
      <c r="K50" s="146">
        <v>23000000000</v>
      </c>
      <c r="L50" s="4"/>
      <c r="M50" s="4" t="s">
        <v>8663</v>
      </c>
      <c r="N50" s="4" t="s">
        <v>3470</v>
      </c>
      <c r="O50" s="91">
        <f t="shared" si="3"/>
        <v>23000000000</v>
      </c>
      <c r="P50" s="91">
        <f t="shared" si="2"/>
        <v>0</v>
      </c>
      <c r="Q50" s="4">
        <v>6</v>
      </c>
      <c r="R50" s="4" t="s">
        <v>70</v>
      </c>
      <c r="S50" s="4" t="s">
        <v>70</v>
      </c>
      <c r="T50" s="140">
        <v>45351</v>
      </c>
      <c r="U50" s="4" t="s">
        <v>1884</v>
      </c>
      <c r="V50" s="4" t="s">
        <v>1954</v>
      </c>
      <c r="W50" s="4" t="s">
        <v>70</v>
      </c>
      <c r="X50" s="4" t="s">
        <v>2942</v>
      </c>
      <c r="Y50" s="146" t="s">
        <v>1888</v>
      </c>
      <c r="Z50" s="4" t="s">
        <v>1886</v>
      </c>
      <c r="AA50" s="91">
        <f t="shared" si="4"/>
        <v>23000000000</v>
      </c>
      <c r="AB50" s="91">
        <f t="shared" si="5"/>
        <v>0</v>
      </c>
      <c r="AC50" s="4"/>
      <c r="AD50" s="4" t="s">
        <v>1987</v>
      </c>
      <c r="AE50" s="145" t="s">
        <v>9478</v>
      </c>
      <c r="AF50" s="145"/>
      <c r="AG50" s="4"/>
      <c r="AH50" s="145"/>
      <c r="AI50" s="381"/>
      <c r="AJ50" s="4"/>
    </row>
    <row r="51" spans="1:36" hidden="1">
      <c r="A51" t="s">
        <v>9468</v>
      </c>
      <c r="B51" s="145" t="s">
        <v>9465</v>
      </c>
      <c r="C51" s="4" t="s">
        <v>1123</v>
      </c>
      <c r="D51" s="4" t="s">
        <v>1831</v>
      </c>
      <c r="E51" s="4" t="s">
        <v>1060</v>
      </c>
      <c r="F51" s="4" t="s">
        <v>8664</v>
      </c>
      <c r="G51" s="4" t="s">
        <v>1413</v>
      </c>
      <c r="H51" s="4" t="s">
        <v>1414</v>
      </c>
      <c r="I51" s="4" t="s">
        <v>9480</v>
      </c>
      <c r="J51" s="6">
        <v>23000000000</v>
      </c>
      <c r="K51" s="146">
        <v>23000000000</v>
      </c>
      <c r="L51" s="4"/>
      <c r="M51" s="4" t="s">
        <v>6949</v>
      </c>
      <c r="N51" s="4" t="s">
        <v>3164</v>
      </c>
      <c r="O51" s="91">
        <f t="shared" si="3"/>
        <v>23000000000</v>
      </c>
      <c r="P51" s="91">
        <f t="shared" si="2"/>
        <v>0</v>
      </c>
      <c r="Q51" s="4">
        <v>6</v>
      </c>
      <c r="R51" s="4" t="s">
        <v>70</v>
      </c>
      <c r="S51" s="4" t="s">
        <v>70</v>
      </c>
      <c r="T51" s="140">
        <v>45351</v>
      </c>
      <c r="U51" s="4" t="s">
        <v>1884</v>
      </c>
      <c r="V51" s="4" t="s">
        <v>1954</v>
      </c>
      <c r="W51" s="4" t="s">
        <v>70</v>
      </c>
      <c r="X51" s="4" t="s">
        <v>2942</v>
      </c>
      <c r="Y51" s="146" t="s">
        <v>1888</v>
      </c>
      <c r="Z51" s="4" t="s">
        <v>1886</v>
      </c>
      <c r="AA51" s="91">
        <f t="shared" si="4"/>
        <v>23000000000</v>
      </c>
      <c r="AB51" s="91">
        <f t="shared" si="5"/>
        <v>0</v>
      </c>
      <c r="AC51" s="4"/>
      <c r="AD51" s="4" t="s">
        <v>1987</v>
      </c>
      <c r="AE51" s="145" t="s">
        <v>9478</v>
      </c>
      <c r="AF51" s="145"/>
      <c r="AG51" s="4"/>
      <c r="AH51" s="145"/>
      <c r="AI51" s="381"/>
      <c r="AJ51" s="4"/>
    </row>
    <row r="52" spans="1:36" hidden="1">
      <c r="A52" t="s">
        <v>9464</v>
      </c>
      <c r="B52" s="145" t="s">
        <v>9465</v>
      </c>
      <c r="C52" s="4" t="s">
        <v>1123</v>
      </c>
      <c r="D52" s="4" t="s">
        <v>1831</v>
      </c>
      <c r="E52" s="4" t="s">
        <v>1060</v>
      </c>
      <c r="F52" s="4" t="s">
        <v>8674</v>
      </c>
      <c r="G52" s="4" t="s">
        <v>1413</v>
      </c>
      <c r="H52" s="4" t="s">
        <v>1414</v>
      </c>
      <c r="I52" s="4"/>
      <c r="J52" s="6">
        <v>164.61</v>
      </c>
      <c r="K52" s="146">
        <v>3969570.15</v>
      </c>
      <c r="L52" s="4"/>
      <c r="M52" s="4" t="s">
        <v>8673</v>
      </c>
      <c r="N52" s="4"/>
      <c r="O52" s="91">
        <f t="shared" si="3"/>
        <v>164.61</v>
      </c>
      <c r="P52" s="91">
        <f t="shared" si="2"/>
        <v>0</v>
      </c>
      <c r="Q52" s="4">
        <v>6</v>
      </c>
      <c r="R52" s="4" t="s">
        <v>70</v>
      </c>
      <c r="S52" s="4" t="s">
        <v>70</v>
      </c>
      <c r="T52" s="140">
        <v>45351</v>
      </c>
      <c r="U52" s="4" t="s">
        <v>1884</v>
      </c>
      <c r="V52" s="4" t="s">
        <v>1954</v>
      </c>
      <c r="W52" s="4" t="s">
        <v>70</v>
      </c>
      <c r="X52" s="4" t="s">
        <v>2942</v>
      </c>
      <c r="Y52" s="146" t="s">
        <v>1888</v>
      </c>
      <c r="Z52" s="4" t="s">
        <v>1886</v>
      </c>
      <c r="AA52" s="91">
        <f t="shared" si="4"/>
        <v>164.61</v>
      </c>
      <c r="AB52" s="91">
        <f t="shared" si="5"/>
        <v>0</v>
      </c>
      <c r="AC52" s="4"/>
      <c r="AD52" s="4" t="s">
        <v>1987</v>
      </c>
      <c r="AE52" s="145" t="s">
        <v>9478</v>
      </c>
      <c r="AF52" s="145"/>
      <c r="AG52" s="4"/>
      <c r="AH52" s="145"/>
      <c r="AI52" s="381"/>
      <c r="AJ52" s="4"/>
    </row>
    <row r="53" spans="1:36" hidden="1">
      <c r="A53" t="s">
        <v>9464</v>
      </c>
      <c r="B53" s="145" t="s">
        <v>9465</v>
      </c>
      <c r="C53" s="4" t="s">
        <v>1123</v>
      </c>
      <c r="D53" s="4" t="s">
        <v>1831</v>
      </c>
      <c r="E53" s="4" t="s">
        <v>1060</v>
      </c>
      <c r="F53" s="4" t="s">
        <v>8675</v>
      </c>
      <c r="G53" s="4" t="s">
        <v>1413</v>
      </c>
      <c r="H53" s="4" t="s">
        <v>1414</v>
      </c>
      <c r="I53" s="4"/>
      <c r="J53" s="6">
        <v>893837853</v>
      </c>
      <c r="K53" s="146">
        <v>893837853</v>
      </c>
      <c r="L53" s="4"/>
      <c r="M53" s="4" t="s">
        <v>8673</v>
      </c>
      <c r="N53" s="4"/>
      <c r="O53" s="91">
        <f t="shared" si="3"/>
        <v>893837853</v>
      </c>
      <c r="P53" s="91">
        <f t="shared" si="2"/>
        <v>0</v>
      </c>
      <c r="Q53" s="4">
        <v>6</v>
      </c>
      <c r="R53" s="4" t="s">
        <v>70</v>
      </c>
      <c r="S53" s="4" t="s">
        <v>70</v>
      </c>
      <c r="T53" s="140">
        <v>45351</v>
      </c>
      <c r="U53" s="4" t="s">
        <v>1884</v>
      </c>
      <c r="V53" s="4" t="s">
        <v>1954</v>
      </c>
      <c r="W53" s="4" t="s">
        <v>70</v>
      </c>
      <c r="X53" s="4" t="s">
        <v>2942</v>
      </c>
      <c r="Y53" s="146" t="s">
        <v>1888</v>
      </c>
      <c r="Z53" s="4" t="s">
        <v>1886</v>
      </c>
      <c r="AA53" s="91">
        <f t="shared" si="4"/>
        <v>893837853</v>
      </c>
      <c r="AB53" s="91">
        <f t="shared" si="5"/>
        <v>0</v>
      </c>
      <c r="AC53" s="4"/>
      <c r="AD53" s="4" t="s">
        <v>1987</v>
      </c>
      <c r="AE53" s="145" t="s">
        <v>9478</v>
      </c>
      <c r="AF53" s="145"/>
      <c r="AG53" s="4"/>
      <c r="AH53" s="145"/>
      <c r="AI53" s="381"/>
      <c r="AJ53" s="4"/>
    </row>
    <row r="54" spans="1:36" hidden="1">
      <c r="A54" t="s">
        <v>9464</v>
      </c>
      <c r="B54" s="145" t="s">
        <v>9465</v>
      </c>
      <c r="C54" s="4" t="s">
        <v>1123</v>
      </c>
      <c r="D54" s="4" t="s">
        <v>1831</v>
      </c>
      <c r="E54" s="4" t="s">
        <v>1060</v>
      </c>
      <c r="F54" s="4" t="s">
        <v>8676</v>
      </c>
      <c r="G54" s="4" t="s">
        <v>1413</v>
      </c>
      <c r="H54" s="4" t="s">
        <v>1414</v>
      </c>
      <c r="I54" s="4"/>
      <c r="J54" s="6">
        <v>1400000000</v>
      </c>
      <c r="K54" s="146">
        <v>1400000000</v>
      </c>
      <c r="L54" s="4"/>
      <c r="M54" s="4" t="s">
        <v>8677</v>
      </c>
      <c r="N54" s="4"/>
      <c r="O54" s="91">
        <f t="shared" si="3"/>
        <v>1400000000</v>
      </c>
      <c r="P54" s="91">
        <f>O54-J54</f>
        <v>0</v>
      </c>
      <c r="Q54" s="4">
        <v>6</v>
      </c>
      <c r="R54" s="4" t="s">
        <v>70</v>
      </c>
      <c r="S54" s="4" t="s">
        <v>70</v>
      </c>
      <c r="T54" s="140">
        <v>45351</v>
      </c>
      <c r="U54" s="4" t="s">
        <v>1884</v>
      </c>
      <c r="V54" s="4" t="s">
        <v>1954</v>
      </c>
      <c r="W54" s="4" t="s">
        <v>70</v>
      </c>
      <c r="X54" s="4" t="s">
        <v>2942</v>
      </c>
      <c r="Y54" s="146" t="s">
        <v>1888</v>
      </c>
      <c r="Z54" s="4" t="s">
        <v>1886</v>
      </c>
      <c r="AA54" s="91">
        <f t="shared" si="4"/>
        <v>1400000000</v>
      </c>
      <c r="AB54" s="91">
        <f t="shared" si="5"/>
        <v>0</v>
      </c>
      <c r="AC54" s="4"/>
      <c r="AD54" s="4" t="s">
        <v>1987</v>
      </c>
      <c r="AE54" s="145" t="s">
        <v>9478</v>
      </c>
      <c r="AF54" s="145"/>
      <c r="AG54" s="4"/>
      <c r="AH54" s="145"/>
      <c r="AI54" s="381"/>
      <c r="AJ54" s="4"/>
    </row>
    <row r="55" spans="1:36">
      <c r="A55" t="s">
        <v>9464</v>
      </c>
      <c r="B55" s="145" t="s">
        <v>9465</v>
      </c>
      <c r="C55" s="4" t="s">
        <v>1123</v>
      </c>
      <c r="D55" s="4" t="s">
        <v>1957</v>
      </c>
      <c r="E55" s="4" t="s">
        <v>1060</v>
      </c>
      <c r="F55" s="4" t="s">
        <v>9481</v>
      </c>
      <c r="G55" s="4" t="s">
        <v>9482</v>
      </c>
      <c r="H55" s="4" t="s">
        <v>9483</v>
      </c>
      <c r="I55" s="4"/>
      <c r="J55" s="6">
        <v>621453384</v>
      </c>
      <c r="K55" s="146">
        <v>621453384</v>
      </c>
      <c r="L55" s="4"/>
      <c r="M55" s="4" t="s">
        <v>9484</v>
      </c>
      <c r="N55" s="4"/>
      <c r="O55" s="91">
        <f>J55</f>
        <v>621453384</v>
      </c>
      <c r="P55" s="91">
        <f>O55-J55</f>
        <v>0</v>
      </c>
      <c r="Q55" s="4">
        <v>8</v>
      </c>
      <c r="R55" s="4" t="s">
        <v>70</v>
      </c>
      <c r="S55" s="4" t="s">
        <v>70</v>
      </c>
      <c r="T55" s="140">
        <v>45351</v>
      </c>
      <c r="U55" s="4" t="s">
        <v>1884</v>
      </c>
      <c r="V55" s="4"/>
      <c r="W55" s="4"/>
      <c r="X55" s="4"/>
      <c r="Y55" s="146"/>
      <c r="Z55" s="4"/>
      <c r="AA55" s="186">
        <f t="shared" ref="AA55:AA61" si="6">K55</f>
        <v>621453384</v>
      </c>
      <c r="AB55" s="186">
        <f t="shared" ref="AB55:AB60" si="7">K55-AA55</f>
        <v>0</v>
      </c>
      <c r="AC55" s="4"/>
      <c r="AD55" s="4"/>
      <c r="AE55" s="145"/>
      <c r="AF55" s="145"/>
      <c r="AG55" s="145" t="s">
        <v>70</v>
      </c>
      <c r="AH55" s="380"/>
      <c r="AI55" s="389" t="s">
        <v>9561</v>
      </c>
      <c r="AJ55" s="389" t="s">
        <v>9553</v>
      </c>
    </row>
    <row r="56" spans="1:36">
      <c r="A56" t="s">
        <v>9464</v>
      </c>
      <c r="B56" s="145" t="s">
        <v>9465</v>
      </c>
      <c r="C56" s="4" t="s">
        <v>1123</v>
      </c>
      <c r="D56" s="4" t="s">
        <v>1957</v>
      </c>
      <c r="E56" s="4" t="s">
        <v>1060</v>
      </c>
      <c r="F56" s="4" t="s">
        <v>9485</v>
      </c>
      <c r="G56" s="4" t="s">
        <v>9482</v>
      </c>
      <c r="H56" s="4" t="s">
        <v>9483</v>
      </c>
      <c r="I56" s="4"/>
      <c r="J56" s="6">
        <v>904987674</v>
      </c>
      <c r="K56" s="146">
        <v>904987674</v>
      </c>
      <c r="L56" s="4"/>
      <c r="M56" s="4" t="s">
        <v>9486</v>
      </c>
      <c r="N56" s="4"/>
      <c r="O56" s="91">
        <f>J56</f>
        <v>904987674</v>
      </c>
      <c r="P56" s="91">
        <f>O56-J56</f>
        <v>0</v>
      </c>
      <c r="Q56" s="4">
        <v>8</v>
      </c>
      <c r="R56" s="4" t="s">
        <v>70</v>
      </c>
      <c r="S56" s="4" t="s">
        <v>70</v>
      </c>
      <c r="T56" s="140">
        <v>45351</v>
      </c>
      <c r="U56" s="4" t="s">
        <v>1884</v>
      </c>
      <c r="V56" s="4"/>
      <c r="W56" s="4"/>
      <c r="X56" s="4"/>
      <c r="Y56" s="146"/>
      <c r="Z56" s="4"/>
      <c r="AA56" s="186">
        <f t="shared" si="6"/>
        <v>904987674</v>
      </c>
      <c r="AB56" s="186">
        <f t="shared" si="7"/>
        <v>0</v>
      </c>
      <c r="AC56" s="4"/>
      <c r="AD56" s="4"/>
      <c r="AE56" s="145"/>
      <c r="AF56" s="145"/>
      <c r="AG56" s="145" t="s">
        <v>70</v>
      </c>
      <c r="AH56" s="380"/>
      <c r="AI56" s="389" t="s">
        <v>9561</v>
      </c>
      <c r="AJ56" s="389" t="s">
        <v>9553</v>
      </c>
    </row>
    <row r="57" spans="1:36">
      <c r="A57" t="s">
        <v>9468</v>
      </c>
      <c r="B57" s="145" t="s">
        <v>9465</v>
      </c>
      <c r="C57" s="4" t="s">
        <v>1123</v>
      </c>
      <c r="D57" s="4" t="s">
        <v>2135</v>
      </c>
      <c r="E57" s="4" t="s">
        <v>1060</v>
      </c>
      <c r="F57" s="4" t="s">
        <v>9487</v>
      </c>
      <c r="G57" s="4" t="s">
        <v>9488</v>
      </c>
      <c r="H57" s="4" t="s">
        <v>9489</v>
      </c>
      <c r="I57" s="4"/>
      <c r="J57" s="6">
        <v>200000000</v>
      </c>
      <c r="K57" s="146">
        <v>200000000</v>
      </c>
      <c r="L57" s="4"/>
      <c r="M57" s="4" t="s">
        <v>3023</v>
      </c>
      <c r="N57" s="4" t="s">
        <v>2475</v>
      </c>
      <c r="O57" s="91"/>
      <c r="P57" s="91"/>
      <c r="Q57" s="4">
        <v>2</v>
      </c>
      <c r="R57" s="4" t="s">
        <v>70</v>
      </c>
      <c r="S57" s="4" t="s">
        <v>70</v>
      </c>
      <c r="T57" s="140">
        <v>45349</v>
      </c>
      <c r="U57" s="4" t="s">
        <v>1887</v>
      </c>
      <c r="V57" s="4"/>
      <c r="W57" s="4"/>
      <c r="X57" s="4"/>
      <c r="Y57" s="146"/>
      <c r="Z57" s="4"/>
      <c r="AA57" s="186">
        <f t="shared" si="6"/>
        <v>200000000</v>
      </c>
      <c r="AB57" s="186">
        <f t="shared" si="7"/>
        <v>0</v>
      </c>
      <c r="AC57" s="4"/>
      <c r="AD57" s="4"/>
      <c r="AE57" s="145"/>
      <c r="AF57" s="145"/>
      <c r="AG57" s="145" t="s">
        <v>70</v>
      </c>
      <c r="AH57" s="380"/>
      <c r="AI57" s="389" t="s">
        <v>9561</v>
      </c>
      <c r="AJ57" s="389" t="s">
        <v>9553</v>
      </c>
    </row>
    <row r="58" spans="1:36">
      <c r="A58" t="s">
        <v>9464</v>
      </c>
      <c r="B58" s="145" t="s">
        <v>9465</v>
      </c>
      <c r="C58" s="4" t="s">
        <v>1123</v>
      </c>
      <c r="D58" s="4" t="s">
        <v>2135</v>
      </c>
      <c r="E58" s="4" t="s">
        <v>1060</v>
      </c>
      <c r="F58" s="4" t="s">
        <v>9490</v>
      </c>
      <c r="G58" s="4" t="s">
        <v>9488</v>
      </c>
      <c r="H58" s="4" t="s">
        <v>9489</v>
      </c>
      <c r="I58" s="4"/>
      <c r="J58" s="6">
        <v>418592381</v>
      </c>
      <c r="K58" s="146">
        <v>418592381</v>
      </c>
      <c r="L58" s="4"/>
      <c r="M58" s="4" t="s">
        <v>9491</v>
      </c>
      <c r="N58" s="4"/>
      <c r="O58" s="91"/>
      <c r="P58" s="91"/>
      <c r="Q58" s="4">
        <v>2</v>
      </c>
      <c r="R58" s="4" t="s">
        <v>70</v>
      </c>
      <c r="S58" s="4" t="s">
        <v>70</v>
      </c>
      <c r="T58" s="140">
        <v>45349</v>
      </c>
      <c r="U58" s="4" t="s">
        <v>1887</v>
      </c>
      <c r="V58" s="4"/>
      <c r="W58" s="4"/>
      <c r="X58" s="4"/>
      <c r="Y58" s="146"/>
      <c r="Z58" s="4"/>
      <c r="AA58" s="186">
        <f t="shared" si="6"/>
        <v>418592381</v>
      </c>
      <c r="AB58" s="186">
        <f t="shared" si="7"/>
        <v>0</v>
      </c>
      <c r="AC58" s="4"/>
      <c r="AD58" s="4"/>
      <c r="AE58" s="145"/>
      <c r="AF58" s="145"/>
      <c r="AG58" s="145" t="s">
        <v>70</v>
      </c>
      <c r="AH58" s="380"/>
      <c r="AI58" s="389" t="s">
        <v>9561</v>
      </c>
      <c r="AJ58" s="389" t="s">
        <v>9553</v>
      </c>
    </row>
    <row r="59" spans="1:36">
      <c r="A59" t="s">
        <v>9464</v>
      </c>
      <c r="B59" s="145" t="s">
        <v>9465</v>
      </c>
      <c r="C59" s="4" t="s">
        <v>1123</v>
      </c>
      <c r="D59" s="4" t="s">
        <v>2135</v>
      </c>
      <c r="E59" s="4" t="s">
        <v>1060</v>
      </c>
      <c r="F59" s="4" t="s">
        <v>9492</v>
      </c>
      <c r="G59" s="4" t="s">
        <v>9488</v>
      </c>
      <c r="H59" s="4" t="s">
        <v>9489</v>
      </c>
      <c r="I59" s="4"/>
      <c r="J59" s="6">
        <v>1411898</v>
      </c>
      <c r="K59" s="146">
        <v>1411898</v>
      </c>
      <c r="L59" s="4"/>
      <c r="M59" s="4" t="s">
        <v>9493</v>
      </c>
      <c r="N59" s="4"/>
      <c r="O59" s="91"/>
      <c r="P59" s="91"/>
      <c r="Q59" s="4">
        <v>2</v>
      </c>
      <c r="R59" s="4" t="s">
        <v>70</v>
      </c>
      <c r="S59" s="4" t="s">
        <v>70</v>
      </c>
      <c r="T59" s="140">
        <v>45349</v>
      </c>
      <c r="U59" s="4" t="s">
        <v>1887</v>
      </c>
      <c r="V59" s="4"/>
      <c r="W59" s="4"/>
      <c r="X59" s="4"/>
      <c r="Y59" s="146"/>
      <c r="Z59" s="4"/>
      <c r="AA59" s="186">
        <f t="shared" si="6"/>
        <v>1411898</v>
      </c>
      <c r="AB59" s="186">
        <f t="shared" si="7"/>
        <v>0</v>
      </c>
      <c r="AC59" s="4"/>
      <c r="AD59" s="4"/>
      <c r="AE59" s="145"/>
      <c r="AF59" s="145"/>
      <c r="AG59" s="145" t="s">
        <v>70</v>
      </c>
      <c r="AH59" s="380"/>
      <c r="AI59" s="389" t="s">
        <v>9561</v>
      </c>
      <c r="AJ59" s="389" t="s">
        <v>9553</v>
      </c>
    </row>
    <row r="60" spans="1:36">
      <c r="A60" t="s">
        <v>9464</v>
      </c>
      <c r="B60" s="145" t="s">
        <v>9465</v>
      </c>
      <c r="C60" s="4" t="s">
        <v>1123</v>
      </c>
      <c r="D60" s="4" t="s">
        <v>1957</v>
      </c>
      <c r="E60" s="4" t="s">
        <v>1060</v>
      </c>
      <c r="F60" s="4" t="s">
        <v>9494</v>
      </c>
      <c r="G60" s="4" t="s">
        <v>9495</v>
      </c>
      <c r="H60" s="4" t="s">
        <v>9496</v>
      </c>
      <c r="I60" s="4"/>
      <c r="J60" s="6">
        <v>8105519</v>
      </c>
      <c r="K60" s="146">
        <v>8105519</v>
      </c>
      <c r="L60" s="4"/>
      <c r="M60" s="4" t="s">
        <v>9497</v>
      </c>
      <c r="N60" s="4"/>
      <c r="O60" s="91">
        <f>K60</f>
        <v>8105519</v>
      </c>
      <c r="P60" s="91">
        <f>O60-J60</f>
        <v>0</v>
      </c>
      <c r="Q60" s="4">
        <v>7</v>
      </c>
      <c r="R60" s="4" t="s">
        <v>70</v>
      </c>
      <c r="S60" s="4" t="s">
        <v>70</v>
      </c>
      <c r="T60" s="140">
        <v>45351</v>
      </c>
      <c r="U60" s="4" t="s">
        <v>1884</v>
      </c>
      <c r="V60" s="4" t="s">
        <v>1954</v>
      </c>
      <c r="W60" s="4"/>
      <c r="X60" s="4"/>
      <c r="Y60" s="146"/>
      <c r="Z60" s="4"/>
      <c r="AA60" s="186">
        <f t="shared" si="6"/>
        <v>8105519</v>
      </c>
      <c r="AB60" s="186">
        <f t="shared" si="7"/>
        <v>0</v>
      </c>
      <c r="AC60" s="4"/>
      <c r="AD60" s="4"/>
      <c r="AE60" s="145"/>
      <c r="AF60" s="145"/>
      <c r="AG60" s="145" t="s">
        <v>70</v>
      </c>
      <c r="AH60" s="380"/>
      <c r="AI60" s="389" t="s">
        <v>9561</v>
      </c>
      <c r="AJ60" s="389" t="s">
        <v>9553</v>
      </c>
    </row>
    <row r="61" spans="1:36" hidden="1">
      <c r="A61" t="s">
        <v>9464</v>
      </c>
      <c r="B61" s="145" t="s">
        <v>9465</v>
      </c>
      <c r="C61" s="4" t="s">
        <v>1123</v>
      </c>
      <c r="D61" s="4" t="s">
        <v>2135</v>
      </c>
      <c r="E61" s="4" t="s">
        <v>1060</v>
      </c>
      <c r="F61" s="4" t="s">
        <v>9498</v>
      </c>
      <c r="G61" s="4" t="s">
        <v>9499</v>
      </c>
      <c r="H61" s="4" t="s">
        <v>9500</v>
      </c>
      <c r="I61" s="4"/>
      <c r="J61" s="6">
        <v>2526331778</v>
      </c>
      <c r="K61" s="146">
        <v>2526331778</v>
      </c>
      <c r="L61" s="4"/>
      <c r="M61" s="4" t="s">
        <v>9501</v>
      </c>
      <c r="N61" s="4"/>
      <c r="O61" s="91"/>
      <c r="P61" s="91"/>
      <c r="Q61" s="4">
        <v>3</v>
      </c>
      <c r="R61" s="4" t="s">
        <v>70</v>
      </c>
      <c r="S61" s="4" t="s">
        <v>70</v>
      </c>
      <c r="T61" s="140">
        <v>45349</v>
      </c>
      <c r="U61" s="4" t="s">
        <v>1887</v>
      </c>
      <c r="V61" s="4"/>
      <c r="W61" s="4" t="s">
        <v>70</v>
      </c>
      <c r="X61" s="140">
        <v>45379</v>
      </c>
      <c r="Y61" s="146" t="s">
        <v>1888</v>
      </c>
      <c r="Z61" s="4" t="s">
        <v>1886</v>
      </c>
      <c r="AA61" s="186">
        <f t="shared" si="6"/>
        <v>2526331778</v>
      </c>
      <c r="AB61" s="186">
        <f>AA61-J61</f>
        <v>0</v>
      </c>
      <c r="AC61" s="4"/>
      <c r="AD61" s="4" t="s">
        <v>1127</v>
      </c>
      <c r="AE61" s="145" t="s">
        <v>9502</v>
      </c>
      <c r="AF61" s="145"/>
      <c r="AG61" s="4"/>
      <c r="AH61" s="145"/>
      <c r="AI61" s="390"/>
      <c r="AJ61" s="4"/>
    </row>
    <row r="62" spans="1:36" hidden="1">
      <c r="A62" t="s">
        <v>9464</v>
      </c>
      <c r="B62" s="145" t="s">
        <v>9465</v>
      </c>
      <c r="C62" s="4" t="s">
        <v>1123</v>
      </c>
      <c r="D62" s="4" t="s">
        <v>1976</v>
      </c>
      <c r="E62" s="4" t="s">
        <v>1060</v>
      </c>
      <c r="F62" s="4" t="s">
        <v>2533</v>
      </c>
      <c r="G62" s="4" t="s">
        <v>1714</v>
      </c>
      <c r="H62" s="4" t="s">
        <v>1715</v>
      </c>
      <c r="I62" s="4"/>
      <c r="J62" s="6">
        <v>37561651354</v>
      </c>
      <c r="K62" s="146">
        <v>37561651354</v>
      </c>
      <c r="L62" s="4"/>
      <c r="M62" s="4" t="s">
        <v>2534</v>
      </c>
      <c r="N62" s="4"/>
      <c r="O62" s="6">
        <v>37561651354</v>
      </c>
      <c r="P62" s="91">
        <f t="shared" ref="P62:P63" si="8">O62-J62</f>
        <v>0</v>
      </c>
      <c r="Q62" s="4">
        <v>9</v>
      </c>
      <c r="R62" s="4" t="s">
        <v>70</v>
      </c>
      <c r="S62" s="4" t="s">
        <v>70</v>
      </c>
      <c r="T62" s="140">
        <v>45351</v>
      </c>
      <c r="U62" s="4" t="s">
        <v>1884</v>
      </c>
      <c r="V62" s="4"/>
      <c r="W62" s="4" t="s">
        <v>70</v>
      </c>
      <c r="X62" s="140">
        <v>45364</v>
      </c>
      <c r="Y62" s="146" t="s">
        <v>1885</v>
      </c>
      <c r="Z62" s="4" t="s">
        <v>1886</v>
      </c>
      <c r="AA62" s="192">
        <f>O62</f>
        <v>37561651354</v>
      </c>
      <c r="AB62" s="91">
        <f>O62-AA62</f>
        <v>0</v>
      </c>
      <c r="AC62" s="4"/>
      <c r="AD62" t="s">
        <v>1127</v>
      </c>
      <c r="AE62" s="145" t="s">
        <v>9503</v>
      </c>
      <c r="AF62" s="145"/>
      <c r="AG62" s="4"/>
      <c r="AH62" s="145"/>
      <c r="AI62" s="381"/>
      <c r="AJ62" s="4"/>
    </row>
    <row r="63" spans="1:36" hidden="1">
      <c r="A63" t="s">
        <v>9464</v>
      </c>
      <c r="B63" s="145" t="s">
        <v>9465</v>
      </c>
      <c r="C63" s="4" t="s">
        <v>1123</v>
      </c>
      <c r="D63" s="4" t="s">
        <v>1976</v>
      </c>
      <c r="E63" s="4" t="s">
        <v>1060</v>
      </c>
      <c r="F63" s="4" t="s">
        <v>2548</v>
      </c>
      <c r="G63" s="4" t="s">
        <v>1714</v>
      </c>
      <c r="H63" s="4" t="s">
        <v>1715</v>
      </c>
      <c r="I63" s="4"/>
      <c r="J63" s="6">
        <v>4737126905</v>
      </c>
      <c r="K63" s="146">
        <v>4737126905</v>
      </c>
      <c r="L63" s="4"/>
      <c r="M63" s="4" t="s">
        <v>2549</v>
      </c>
      <c r="N63" s="4"/>
      <c r="O63" s="6">
        <v>4737126905</v>
      </c>
      <c r="P63" s="91">
        <f t="shared" si="8"/>
        <v>0</v>
      </c>
      <c r="Q63" s="4">
        <v>9</v>
      </c>
      <c r="R63" s="4" t="s">
        <v>70</v>
      </c>
      <c r="S63" s="4" t="s">
        <v>70</v>
      </c>
      <c r="T63" s="140">
        <v>45351</v>
      </c>
      <c r="U63" s="4" t="s">
        <v>1884</v>
      </c>
      <c r="V63" s="4"/>
      <c r="W63" s="4" t="s">
        <v>70</v>
      </c>
      <c r="X63" s="140">
        <v>45364</v>
      </c>
      <c r="Y63" s="146" t="s">
        <v>1885</v>
      </c>
      <c r="Z63" s="4" t="s">
        <v>1886</v>
      </c>
      <c r="AA63" s="91">
        <f>O63</f>
        <v>4737126905</v>
      </c>
      <c r="AB63" s="91">
        <f>O63-AA63</f>
        <v>0</v>
      </c>
      <c r="AC63" s="4"/>
      <c r="AD63" t="s">
        <v>1127</v>
      </c>
      <c r="AE63" s="145" t="s">
        <v>9503</v>
      </c>
      <c r="AF63" s="145"/>
      <c r="AG63" s="4"/>
      <c r="AH63" s="145"/>
      <c r="AI63" s="381"/>
      <c r="AJ63" s="4"/>
    </row>
    <row r="64" spans="1:36">
      <c r="A64" t="s">
        <v>9464</v>
      </c>
      <c r="B64" s="145" t="s">
        <v>9465</v>
      </c>
      <c r="C64" s="4" t="s">
        <v>1123</v>
      </c>
      <c r="D64" s="4" t="s">
        <v>1831</v>
      </c>
      <c r="E64" s="4" t="s">
        <v>1060</v>
      </c>
      <c r="F64" s="4" t="s">
        <v>9504</v>
      </c>
      <c r="G64" s="4" t="s">
        <v>9505</v>
      </c>
      <c r="H64" s="4" t="s">
        <v>9506</v>
      </c>
      <c r="I64" s="4"/>
      <c r="J64" s="6">
        <v>82786357</v>
      </c>
      <c r="K64" s="146">
        <v>82786357</v>
      </c>
      <c r="L64" s="4"/>
      <c r="M64" s="4" t="s">
        <v>9507</v>
      </c>
      <c r="N64" s="4"/>
      <c r="O64" s="91"/>
      <c r="P64" s="91"/>
      <c r="Q64" s="4">
        <v>5</v>
      </c>
      <c r="R64" s="4" t="s">
        <v>70</v>
      </c>
      <c r="S64" s="4" t="s">
        <v>70</v>
      </c>
      <c r="T64" s="140">
        <v>45349</v>
      </c>
      <c r="U64" s="4" t="s">
        <v>1887</v>
      </c>
      <c r="V64" s="4"/>
      <c r="W64" s="4"/>
      <c r="X64" s="4"/>
      <c r="Y64" s="146"/>
      <c r="Z64" s="4"/>
      <c r="AA64" s="186">
        <f t="shared" ref="AA64:AA106" si="9">K64</f>
        <v>82786357</v>
      </c>
      <c r="AB64" s="186">
        <f t="shared" ref="AB64:AB106" si="10">K64-AA64</f>
        <v>0</v>
      </c>
      <c r="AC64" s="4"/>
      <c r="AD64" s="4"/>
      <c r="AE64" s="145"/>
      <c r="AF64" s="145"/>
      <c r="AG64" s="145" t="s">
        <v>70</v>
      </c>
      <c r="AH64" s="380"/>
      <c r="AI64" s="389" t="s">
        <v>9561</v>
      </c>
      <c r="AJ64" s="389" t="s">
        <v>9553</v>
      </c>
    </row>
    <row r="65" spans="2:38" hidden="1">
      <c r="B65" s="145" t="s">
        <v>9465</v>
      </c>
      <c r="C65" s="4" t="s">
        <v>1123</v>
      </c>
      <c r="D65" s="4" t="s">
        <v>1831</v>
      </c>
      <c r="E65" s="4" t="s">
        <v>1060</v>
      </c>
      <c r="F65" s="4" t="s">
        <v>7444</v>
      </c>
      <c r="G65" s="4" t="s">
        <v>1421</v>
      </c>
      <c r="H65" s="4" t="s">
        <v>1422</v>
      </c>
      <c r="I65" s="4" t="s">
        <v>7445</v>
      </c>
      <c r="J65" s="139">
        <v>4826323836</v>
      </c>
      <c r="K65" s="139">
        <v>4826323836</v>
      </c>
      <c r="L65" s="4" t="s">
        <v>5713</v>
      </c>
      <c r="M65" s="4" t="s">
        <v>2526</v>
      </c>
      <c r="N65" s="4" t="s">
        <v>2219</v>
      </c>
      <c r="O65" s="186">
        <f>J65</f>
        <v>4826323836</v>
      </c>
      <c r="P65" s="186">
        <f>O65-J65</f>
        <v>0</v>
      </c>
      <c r="Q65" s="4">
        <v>9</v>
      </c>
      <c r="R65" s="4" t="s">
        <v>70</v>
      </c>
      <c r="S65" s="140" t="s">
        <v>70</v>
      </c>
      <c r="T65" s="140">
        <v>45351</v>
      </c>
      <c r="U65" s="4" t="s">
        <v>1884</v>
      </c>
      <c r="V65" s="4" t="s">
        <v>1954</v>
      </c>
      <c r="W65" s="146" t="s">
        <v>70</v>
      </c>
      <c r="X65" s="140">
        <v>45365</v>
      </c>
      <c r="Y65" s="4" t="s">
        <v>1885</v>
      </c>
      <c r="Z65" s="4" t="s">
        <v>1886</v>
      </c>
      <c r="AA65" s="186">
        <f t="shared" si="9"/>
        <v>4826323836</v>
      </c>
      <c r="AB65" s="186">
        <f t="shared" si="10"/>
        <v>0</v>
      </c>
      <c r="AC65" s="4"/>
      <c r="AD65" s="4" t="s">
        <v>2037</v>
      </c>
      <c r="AE65" s="145" t="s">
        <v>7446</v>
      </c>
      <c r="AF65" s="4"/>
      <c r="AG65" s="4"/>
      <c r="AH65" s="381"/>
      <c r="AI65" s="381"/>
      <c r="AJ65" s="4"/>
      <c r="AK65" s="7"/>
      <c r="AL65"/>
    </row>
    <row r="66" spans="2:38" hidden="1">
      <c r="B66" s="145" t="s">
        <v>9465</v>
      </c>
      <c r="C66" s="4" t="s">
        <v>1123</v>
      </c>
      <c r="D66" s="4" t="s">
        <v>1831</v>
      </c>
      <c r="E66" s="4" t="s">
        <v>1060</v>
      </c>
      <c r="F66" s="4" t="s">
        <v>7447</v>
      </c>
      <c r="G66" s="4" t="s">
        <v>1421</v>
      </c>
      <c r="H66" s="4" t="s">
        <v>1422</v>
      </c>
      <c r="I66" s="4" t="s">
        <v>7448</v>
      </c>
      <c r="J66" s="139">
        <v>4021708875</v>
      </c>
      <c r="K66" s="139">
        <v>4021708875</v>
      </c>
      <c r="L66" s="4" t="s">
        <v>5713</v>
      </c>
      <c r="M66" s="4" t="s">
        <v>2552</v>
      </c>
      <c r="N66" s="4" t="s">
        <v>2823</v>
      </c>
      <c r="O66" s="186">
        <f t="shared" ref="O66:O105" si="11">J66</f>
        <v>4021708875</v>
      </c>
      <c r="P66" s="186">
        <f t="shared" ref="P66:P105" si="12">O66-J66</f>
        <v>0</v>
      </c>
      <c r="Q66" s="4">
        <v>9</v>
      </c>
      <c r="R66" s="4" t="s">
        <v>70</v>
      </c>
      <c r="S66" s="140" t="s">
        <v>70</v>
      </c>
      <c r="T66" s="140">
        <v>45351</v>
      </c>
      <c r="U66" s="4" t="s">
        <v>1884</v>
      </c>
      <c r="V66" s="4" t="s">
        <v>1954</v>
      </c>
      <c r="W66" s="146" t="s">
        <v>70</v>
      </c>
      <c r="X66" s="140">
        <v>45365</v>
      </c>
      <c r="Y66" s="4" t="s">
        <v>1885</v>
      </c>
      <c r="Z66" s="4" t="s">
        <v>1886</v>
      </c>
      <c r="AA66" s="186">
        <f t="shared" si="9"/>
        <v>4021708875</v>
      </c>
      <c r="AB66" s="186">
        <f t="shared" si="10"/>
        <v>0</v>
      </c>
      <c r="AC66" s="4"/>
      <c r="AD66" s="4" t="s">
        <v>2037</v>
      </c>
      <c r="AE66" s="145" t="s">
        <v>7446</v>
      </c>
      <c r="AF66" s="4"/>
      <c r="AG66" s="4"/>
      <c r="AH66" s="381"/>
      <c r="AI66" s="381"/>
      <c r="AJ66" s="4"/>
      <c r="AK66" s="7"/>
      <c r="AL66"/>
    </row>
    <row r="67" spans="2:38" hidden="1">
      <c r="B67" s="145" t="s">
        <v>9465</v>
      </c>
      <c r="C67" s="4" t="s">
        <v>1123</v>
      </c>
      <c r="D67" s="4" t="s">
        <v>1831</v>
      </c>
      <c r="E67" s="4" t="s">
        <v>1060</v>
      </c>
      <c r="F67" s="4" t="s">
        <v>7449</v>
      </c>
      <c r="G67" s="4" t="s">
        <v>1421</v>
      </c>
      <c r="H67" s="4" t="s">
        <v>1422</v>
      </c>
      <c r="I67" s="4" t="s">
        <v>7450</v>
      </c>
      <c r="J67" s="139">
        <v>5082633951</v>
      </c>
      <c r="K67" s="139">
        <v>5082633951</v>
      </c>
      <c r="L67" s="4" t="s">
        <v>5713</v>
      </c>
      <c r="M67" s="4" t="s">
        <v>2556</v>
      </c>
      <c r="N67" s="4" t="s">
        <v>2823</v>
      </c>
      <c r="O67" s="186">
        <f t="shared" si="11"/>
        <v>5082633951</v>
      </c>
      <c r="P67" s="186">
        <f t="shared" si="12"/>
        <v>0</v>
      </c>
      <c r="Q67" s="4">
        <v>9</v>
      </c>
      <c r="R67" s="4" t="s">
        <v>70</v>
      </c>
      <c r="S67" s="140" t="s">
        <v>70</v>
      </c>
      <c r="T67" s="140">
        <v>45351</v>
      </c>
      <c r="U67" s="4" t="s">
        <v>1884</v>
      </c>
      <c r="V67" s="4" t="s">
        <v>1954</v>
      </c>
      <c r="W67" s="146" t="s">
        <v>70</v>
      </c>
      <c r="X67" s="140">
        <v>45365</v>
      </c>
      <c r="Y67" s="4" t="s">
        <v>1885</v>
      </c>
      <c r="Z67" s="4" t="s">
        <v>1886</v>
      </c>
      <c r="AA67" s="186">
        <f t="shared" si="9"/>
        <v>5082633951</v>
      </c>
      <c r="AB67" s="186">
        <f t="shared" si="10"/>
        <v>0</v>
      </c>
      <c r="AC67" s="4"/>
      <c r="AD67" s="4" t="s">
        <v>2037</v>
      </c>
      <c r="AE67" s="145" t="s">
        <v>7446</v>
      </c>
      <c r="AF67" s="4"/>
      <c r="AG67" s="4"/>
      <c r="AH67" s="381"/>
      <c r="AI67" s="381"/>
      <c r="AJ67" s="4"/>
      <c r="AK67" s="7"/>
      <c r="AL67"/>
    </row>
    <row r="68" spans="2:38" hidden="1">
      <c r="B68" s="145" t="s">
        <v>9465</v>
      </c>
      <c r="C68" s="4" t="s">
        <v>1123</v>
      </c>
      <c r="D68" s="4" t="s">
        <v>1831</v>
      </c>
      <c r="E68" s="4" t="s">
        <v>1060</v>
      </c>
      <c r="F68" s="4" t="s">
        <v>7451</v>
      </c>
      <c r="G68" s="4" t="s">
        <v>1421</v>
      </c>
      <c r="H68" s="4" t="s">
        <v>1422</v>
      </c>
      <c r="I68" s="4" t="s">
        <v>7452</v>
      </c>
      <c r="J68" s="139">
        <v>2117417823</v>
      </c>
      <c r="K68" s="139">
        <v>2117417823</v>
      </c>
      <c r="L68" s="4" t="s">
        <v>5643</v>
      </c>
      <c r="M68" s="4" t="s">
        <v>2564</v>
      </c>
      <c r="N68" s="4" t="s">
        <v>2942</v>
      </c>
      <c r="O68" s="186">
        <f t="shared" si="11"/>
        <v>2117417823</v>
      </c>
      <c r="P68" s="186">
        <f t="shared" si="12"/>
        <v>0</v>
      </c>
      <c r="Q68" s="4">
        <v>9</v>
      </c>
      <c r="R68" s="4" t="s">
        <v>70</v>
      </c>
      <c r="S68" s="140" t="s">
        <v>70</v>
      </c>
      <c r="T68" s="140">
        <v>45351</v>
      </c>
      <c r="U68" s="4" t="s">
        <v>1884</v>
      </c>
      <c r="V68" s="4" t="s">
        <v>1954</v>
      </c>
      <c r="W68" s="146" t="s">
        <v>70</v>
      </c>
      <c r="X68" s="140">
        <v>45365</v>
      </c>
      <c r="Y68" s="4" t="s">
        <v>1885</v>
      </c>
      <c r="Z68" s="4" t="s">
        <v>1886</v>
      </c>
      <c r="AA68" s="186">
        <f t="shared" si="9"/>
        <v>2117417823</v>
      </c>
      <c r="AB68" s="186">
        <f t="shared" si="10"/>
        <v>0</v>
      </c>
      <c r="AC68" s="4"/>
      <c r="AD68" s="4" t="s">
        <v>2037</v>
      </c>
      <c r="AE68" s="145" t="s">
        <v>7446</v>
      </c>
      <c r="AF68" s="4"/>
      <c r="AG68" s="4"/>
      <c r="AH68" s="381"/>
      <c r="AI68" s="381"/>
      <c r="AJ68" s="4"/>
      <c r="AK68" s="7"/>
      <c r="AL68"/>
    </row>
    <row r="69" spans="2:38" hidden="1">
      <c r="B69" s="145" t="s">
        <v>9465</v>
      </c>
      <c r="C69" s="4" t="s">
        <v>1123</v>
      </c>
      <c r="D69" s="4" t="s">
        <v>1831</v>
      </c>
      <c r="E69" s="4" t="s">
        <v>1060</v>
      </c>
      <c r="F69" s="4" t="s">
        <v>7453</v>
      </c>
      <c r="G69" s="4" t="s">
        <v>1421</v>
      </c>
      <c r="H69" s="4" t="s">
        <v>1422</v>
      </c>
      <c r="I69" s="4" t="s">
        <v>7454</v>
      </c>
      <c r="J69" s="139">
        <v>2691089282</v>
      </c>
      <c r="K69" s="139">
        <v>2691089282</v>
      </c>
      <c r="L69" s="4" t="s">
        <v>5643</v>
      </c>
      <c r="M69" s="4" t="s">
        <v>2564</v>
      </c>
      <c r="N69" s="4" t="s">
        <v>2942</v>
      </c>
      <c r="O69" s="186">
        <f t="shared" si="11"/>
        <v>2691089282</v>
      </c>
      <c r="P69" s="186">
        <f t="shared" si="12"/>
        <v>0</v>
      </c>
      <c r="Q69" s="4">
        <v>9</v>
      </c>
      <c r="R69" s="4" t="s">
        <v>70</v>
      </c>
      <c r="S69" s="140" t="s">
        <v>70</v>
      </c>
      <c r="T69" s="140">
        <v>45351</v>
      </c>
      <c r="U69" s="4" t="s">
        <v>1884</v>
      </c>
      <c r="V69" s="4" t="s">
        <v>1954</v>
      </c>
      <c r="W69" s="146" t="s">
        <v>70</v>
      </c>
      <c r="X69" s="140">
        <v>45365</v>
      </c>
      <c r="Y69" s="4" t="s">
        <v>1885</v>
      </c>
      <c r="Z69" s="4" t="s">
        <v>1886</v>
      </c>
      <c r="AA69" s="186">
        <f t="shared" si="9"/>
        <v>2691089282</v>
      </c>
      <c r="AB69" s="186">
        <f t="shared" si="10"/>
        <v>0</v>
      </c>
      <c r="AC69" s="4"/>
      <c r="AD69" s="4" t="s">
        <v>2037</v>
      </c>
      <c r="AE69" s="145" t="s">
        <v>7446</v>
      </c>
      <c r="AF69" s="4"/>
      <c r="AG69" s="4"/>
      <c r="AH69" s="381"/>
      <c r="AI69" s="381"/>
      <c r="AJ69" s="4"/>
      <c r="AK69" s="7"/>
      <c r="AL69"/>
    </row>
    <row r="70" spans="2:38" hidden="1">
      <c r="B70" s="145" t="s">
        <v>9465</v>
      </c>
      <c r="C70" s="4" t="s">
        <v>1123</v>
      </c>
      <c r="D70" s="4" t="s">
        <v>1831</v>
      </c>
      <c r="E70" s="4" t="s">
        <v>1060</v>
      </c>
      <c r="F70" s="4" t="s">
        <v>7455</v>
      </c>
      <c r="G70" s="4" t="s">
        <v>1421</v>
      </c>
      <c r="H70" s="4" t="s">
        <v>1422</v>
      </c>
      <c r="I70" s="4" t="s">
        <v>7456</v>
      </c>
      <c r="J70" s="139">
        <v>2676889596</v>
      </c>
      <c r="K70" s="139">
        <v>2676889596</v>
      </c>
      <c r="L70" s="4" t="s">
        <v>5643</v>
      </c>
      <c r="M70" s="4" t="s">
        <v>3368</v>
      </c>
      <c r="N70" s="4" t="s">
        <v>2942</v>
      </c>
      <c r="O70" s="186">
        <f t="shared" si="11"/>
        <v>2676889596</v>
      </c>
      <c r="P70" s="186">
        <f t="shared" si="12"/>
        <v>0</v>
      </c>
      <c r="Q70" s="4">
        <v>9</v>
      </c>
      <c r="R70" s="4" t="s">
        <v>70</v>
      </c>
      <c r="S70" s="140" t="s">
        <v>70</v>
      </c>
      <c r="T70" s="140">
        <v>45351</v>
      </c>
      <c r="U70" s="4" t="s">
        <v>1884</v>
      </c>
      <c r="V70" s="4" t="s">
        <v>1954</v>
      </c>
      <c r="W70" s="146" t="s">
        <v>70</v>
      </c>
      <c r="X70" s="140">
        <v>45365</v>
      </c>
      <c r="Y70" s="4" t="s">
        <v>1885</v>
      </c>
      <c r="Z70" s="4" t="s">
        <v>1886</v>
      </c>
      <c r="AA70" s="186">
        <f t="shared" si="9"/>
        <v>2676889596</v>
      </c>
      <c r="AB70" s="186">
        <f t="shared" si="10"/>
        <v>0</v>
      </c>
      <c r="AC70" s="4"/>
      <c r="AD70" s="4" t="s">
        <v>2037</v>
      </c>
      <c r="AE70" s="145" t="s">
        <v>7446</v>
      </c>
      <c r="AF70" s="4"/>
      <c r="AG70" s="4"/>
      <c r="AH70" s="381"/>
      <c r="AI70" s="381"/>
      <c r="AJ70" s="4"/>
      <c r="AK70" s="7"/>
      <c r="AL70"/>
    </row>
    <row r="71" spans="2:38" hidden="1">
      <c r="B71" s="145" t="s">
        <v>9465</v>
      </c>
      <c r="C71" s="4" t="s">
        <v>1123</v>
      </c>
      <c r="D71" s="4" t="s">
        <v>1831</v>
      </c>
      <c r="E71" s="4" t="s">
        <v>1060</v>
      </c>
      <c r="F71" s="4" t="s">
        <v>7457</v>
      </c>
      <c r="G71" s="4" t="s">
        <v>1421</v>
      </c>
      <c r="H71" s="4" t="s">
        <v>1422</v>
      </c>
      <c r="I71" s="4" t="s">
        <v>7458</v>
      </c>
      <c r="J71" s="139">
        <v>2701809483</v>
      </c>
      <c r="K71" s="139">
        <v>2701809483</v>
      </c>
      <c r="L71" s="4" t="s">
        <v>5643</v>
      </c>
      <c r="M71" s="4" t="s">
        <v>3368</v>
      </c>
      <c r="N71" s="4" t="s">
        <v>2942</v>
      </c>
      <c r="O71" s="186">
        <f t="shared" si="11"/>
        <v>2701809483</v>
      </c>
      <c r="P71" s="186">
        <f t="shared" si="12"/>
        <v>0</v>
      </c>
      <c r="Q71" s="4">
        <v>9</v>
      </c>
      <c r="R71" s="4" t="s">
        <v>70</v>
      </c>
      <c r="S71" s="140" t="s">
        <v>70</v>
      </c>
      <c r="T71" s="140">
        <v>45351</v>
      </c>
      <c r="U71" s="4" t="s">
        <v>1884</v>
      </c>
      <c r="V71" s="4" t="s">
        <v>1954</v>
      </c>
      <c r="W71" s="146" t="s">
        <v>70</v>
      </c>
      <c r="X71" s="140">
        <v>45365</v>
      </c>
      <c r="Y71" s="4" t="s">
        <v>1885</v>
      </c>
      <c r="Z71" s="4" t="s">
        <v>1886</v>
      </c>
      <c r="AA71" s="186">
        <f t="shared" si="9"/>
        <v>2701809483</v>
      </c>
      <c r="AB71" s="186">
        <f t="shared" si="10"/>
        <v>0</v>
      </c>
      <c r="AC71" s="4"/>
      <c r="AD71" s="4" t="s">
        <v>2037</v>
      </c>
      <c r="AE71" s="145" t="s">
        <v>7446</v>
      </c>
      <c r="AF71" s="4"/>
      <c r="AG71" s="4"/>
      <c r="AH71" s="381"/>
      <c r="AI71" s="381"/>
      <c r="AJ71" s="4"/>
      <c r="AK71" s="7"/>
      <c r="AL71"/>
    </row>
    <row r="72" spans="2:38" hidden="1">
      <c r="B72" s="145" t="s">
        <v>9465</v>
      </c>
      <c r="C72" s="4" t="s">
        <v>1123</v>
      </c>
      <c r="D72" s="4" t="s">
        <v>1831</v>
      </c>
      <c r="E72" s="4" t="s">
        <v>1060</v>
      </c>
      <c r="F72" s="4" t="s">
        <v>7459</v>
      </c>
      <c r="G72" s="4" t="s">
        <v>1421</v>
      </c>
      <c r="H72" s="4" t="s">
        <v>1422</v>
      </c>
      <c r="I72" s="4" t="s">
        <v>7460</v>
      </c>
      <c r="J72" s="139">
        <v>2033729880</v>
      </c>
      <c r="K72" s="139">
        <v>2033729880</v>
      </c>
      <c r="L72" s="4" t="s">
        <v>5643</v>
      </c>
      <c r="M72" s="4" t="s">
        <v>3368</v>
      </c>
      <c r="N72" s="4" t="s">
        <v>2942</v>
      </c>
      <c r="O72" s="186">
        <f t="shared" si="11"/>
        <v>2033729880</v>
      </c>
      <c r="P72" s="186">
        <f t="shared" si="12"/>
        <v>0</v>
      </c>
      <c r="Q72" s="4">
        <v>9</v>
      </c>
      <c r="R72" s="4" t="s">
        <v>70</v>
      </c>
      <c r="S72" s="140" t="s">
        <v>70</v>
      </c>
      <c r="T72" s="140">
        <v>45351</v>
      </c>
      <c r="U72" s="4" t="s">
        <v>1884</v>
      </c>
      <c r="V72" s="4" t="s">
        <v>1954</v>
      </c>
      <c r="W72" s="146" t="s">
        <v>70</v>
      </c>
      <c r="X72" s="140">
        <v>45365</v>
      </c>
      <c r="Y72" s="4" t="s">
        <v>1885</v>
      </c>
      <c r="Z72" s="4" t="s">
        <v>1886</v>
      </c>
      <c r="AA72" s="186">
        <f t="shared" si="9"/>
        <v>2033729880</v>
      </c>
      <c r="AB72" s="186">
        <f t="shared" si="10"/>
        <v>0</v>
      </c>
      <c r="AC72" s="4"/>
      <c r="AD72" s="4" t="s">
        <v>2037</v>
      </c>
      <c r="AE72" s="145" t="s">
        <v>7446</v>
      </c>
      <c r="AF72" s="4"/>
      <c r="AG72" s="4"/>
      <c r="AH72" s="381"/>
      <c r="AI72" s="381"/>
      <c r="AJ72" s="4"/>
      <c r="AK72" s="7"/>
      <c r="AL72"/>
    </row>
    <row r="73" spans="2:38" hidden="1">
      <c r="B73" s="145" t="s">
        <v>9465</v>
      </c>
      <c r="C73" s="4" t="s">
        <v>1123</v>
      </c>
      <c r="D73" s="4" t="s">
        <v>1831</v>
      </c>
      <c r="E73" s="4" t="s">
        <v>1060</v>
      </c>
      <c r="F73" s="4" t="s">
        <v>7461</v>
      </c>
      <c r="G73" s="4" t="s">
        <v>1421</v>
      </c>
      <c r="H73" s="4" t="s">
        <v>1422</v>
      </c>
      <c r="I73" s="4" t="s">
        <v>7462</v>
      </c>
      <c r="J73" s="139">
        <v>2748090852</v>
      </c>
      <c r="K73" s="139">
        <v>2748090852</v>
      </c>
      <c r="L73" s="4" t="s">
        <v>5643</v>
      </c>
      <c r="M73" s="4" t="s">
        <v>3368</v>
      </c>
      <c r="N73" s="4" t="s">
        <v>2942</v>
      </c>
      <c r="O73" s="186">
        <f t="shared" si="11"/>
        <v>2748090852</v>
      </c>
      <c r="P73" s="186">
        <f t="shared" si="12"/>
        <v>0</v>
      </c>
      <c r="Q73" s="4">
        <v>9</v>
      </c>
      <c r="R73" s="4" t="s">
        <v>70</v>
      </c>
      <c r="S73" s="140" t="s">
        <v>70</v>
      </c>
      <c r="T73" s="140">
        <v>45351</v>
      </c>
      <c r="U73" s="4" t="s">
        <v>1884</v>
      </c>
      <c r="V73" s="4" t="s">
        <v>1954</v>
      </c>
      <c r="W73" s="146" t="s">
        <v>70</v>
      </c>
      <c r="X73" s="140">
        <v>45365</v>
      </c>
      <c r="Y73" s="4" t="s">
        <v>1885</v>
      </c>
      <c r="Z73" s="4" t="s">
        <v>1886</v>
      </c>
      <c r="AA73" s="186">
        <f t="shared" si="9"/>
        <v>2748090852</v>
      </c>
      <c r="AB73" s="186">
        <f t="shared" si="10"/>
        <v>0</v>
      </c>
      <c r="AC73" s="4"/>
      <c r="AD73" s="4" t="s">
        <v>2037</v>
      </c>
      <c r="AE73" s="145" t="s">
        <v>7446</v>
      </c>
      <c r="AF73" s="4"/>
      <c r="AG73" s="4"/>
      <c r="AH73" s="381"/>
      <c r="AI73" s="381"/>
      <c r="AJ73" s="4"/>
      <c r="AK73" s="7"/>
      <c r="AL73"/>
    </row>
    <row r="74" spans="2:38" hidden="1">
      <c r="B74" s="145" t="s">
        <v>9465</v>
      </c>
      <c r="C74" s="4" t="s">
        <v>1123</v>
      </c>
      <c r="D74" s="4" t="s">
        <v>1831</v>
      </c>
      <c r="E74" s="4" t="s">
        <v>1060</v>
      </c>
      <c r="F74" s="4" t="s">
        <v>7463</v>
      </c>
      <c r="G74" s="4" t="s">
        <v>1421</v>
      </c>
      <c r="H74" s="4" t="s">
        <v>1422</v>
      </c>
      <c r="I74" s="4" t="s">
        <v>7464</v>
      </c>
      <c r="J74" s="139">
        <v>2860097906</v>
      </c>
      <c r="K74" s="139">
        <v>2860097906</v>
      </c>
      <c r="L74" s="4" t="s">
        <v>5643</v>
      </c>
      <c r="M74" s="4" t="s">
        <v>2711</v>
      </c>
      <c r="N74" s="4" t="s">
        <v>5587</v>
      </c>
      <c r="O74" s="186">
        <f t="shared" si="11"/>
        <v>2860097906</v>
      </c>
      <c r="P74" s="186">
        <f t="shared" si="12"/>
        <v>0</v>
      </c>
      <c r="Q74" s="4">
        <v>9</v>
      </c>
      <c r="R74" s="4" t="s">
        <v>70</v>
      </c>
      <c r="S74" s="140" t="s">
        <v>70</v>
      </c>
      <c r="T74" s="140">
        <v>45351</v>
      </c>
      <c r="U74" s="4" t="s">
        <v>1884</v>
      </c>
      <c r="V74" s="4" t="s">
        <v>1954</v>
      </c>
      <c r="W74" s="146" t="s">
        <v>70</v>
      </c>
      <c r="X74" s="140">
        <v>45365</v>
      </c>
      <c r="Y74" s="4" t="s">
        <v>1885</v>
      </c>
      <c r="Z74" s="4" t="s">
        <v>1886</v>
      </c>
      <c r="AA74" s="186">
        <f t="shared" si="9"/>
        <v>2860097906</v>
      </c>
      <c r="AB74" s="186">
        <f t="shared" si="10"/>
        <v>0</v>
      </c>
      <c r="AC74" s="4"/>
      <c r="AD74" s="4" t="s">
        <v>2037</v>
      </c>
      <c r="AE74" s="145" t="s">
        <v>7446</v>
      </c>
      <c r="AF74" s="4"/>
      <c r="AG74" s="4"/>
      <c r="AH74" s="381"/>
      <c r="AI74" s="381"/>
      <c r="AJ74" s="4"/>
      <c r="AK74" s="7"/>
      <c r="AL74"/>
    </row>
    <row r="75" spans="2:38" hidden="1">
      <c r="B75" s="145" t="s">
        <v>9465</v>
      </c>
      <c r="C75" s="4" t="s">
        <v>1123</v>
      </c>
      <c r="D75" s="4" t="s">
        <v>1831</v>
      </c>
      <c r="E75" s="4" t="s">
        <v>1060</v>
      </c>
      <c r="F75" s="4" t="s">
        <v>7465</v>
      </c>
      <c r="G75" s="4" t="s">
        <v>1421</v>
      </c>
      <c r="H75" s="4" t="s">
        <v>1422</v>
      </c>
      <c r="I75" s="4" t="s">
        <v>7466</v>
      </c>
      <c r="J75" s="139">
        <v>2752091805</v>
      </c>
      <c r="K75" s="139">
        <v>2752091805</v>
      </c>
      <c r="L75" s="4" t="s">
        <v>5643</v>
      </c>
      <c r="M75" s="4" t="s">
        <v>1911</v>
      </c>
      <c r="N75" s="4" t="s">
        <v>3590</v>
      </c>
      <c r="O75" s="186">
        <f t="shared" si="11"/>
        <v>2752091805</v>
      </c>
      <c r="P75" s="186">
        <f t="shared" si="12"/>
        <v>0</v>
      </c>
      <c r="Q75" s="4">
        <v>9</v>
      </c>
      <c r="R75" s="4" t="s">
        <v>70</v>
      </c>
      <c r="S75" s="140" t="s">
        <v>70</v>
      </c>
      <c r="T75" s="140">
        <v>45351</v>
      </c>
      <c r="U75" s="4" t="s">
        <v>1884</v>
      </c>
      <c r="V75" s="4" t="s">
        <v>1954</v>
      </c>
      <c r="W75" s="146" t="s">
        <v>70</v>
      </c>
      <c r="X75" s="140">
        <v>45365</v>
      </c>
      <c r="Y75" s="4" t="s">
        <v>1885</v>
      </c>
      <c r="Z75" s="4" t="s">
        <v>1886</v>
      </c>
      <c r="AA75" s="186">
        <f t="shared" si="9"/>
        <v>2752091805</v>
      </c>
      <c r="AB75" s="186">
        <f t="shared" si="10"/>
        <v>0</v>
      </c>
      <c r="AC75" s="4"/>
      <c r="AD75" s="4" t="s">
        <v>2037</v>
      </c>
      <c r="AE75" s="145" t="s">
        <v>7446</v>
      </c>
      <c r="AF75" s="4"/>
      <c r="AG75" s="4"/>
      <c r="AH75" s="381"/>
      <c r="AI75" s="381"/>
      <c r="AJ75" s="4"/>
      <c r="AK75" s="7"/>
      <c r="AL75"/>
    </row>
    <row r="76" spans="2:38" hidden="1">
      <c r="B76" s="145" t="s">
        <v>9465</v>
      </c>
      <c r="C76" s="4" t="s">
        <v>1123</v>
      </c>
      <c r="D76" s="4" t="s">
        <v>1831</v>
      </c>
      <c r="E76" s="4" t="s">
        <v>1060</v>
      </c>
      <c r="F76" s="4" t="s">
        <v>7467</v>
      </c>
      <c r="G76" s="4" t="s">
        <v>1421</v>
      </c>
      <c r="H76" s="4" t="s">
        <v>1422</v>
      </c>
      <c r="I76" s="4" t="s">
        <v>7468</v>
      </c>
      <c r="J76" s="139">
        <v>2587160936</v>
      </c>
      <c r="K76" s="139">
        <v>2587160936</v>
      </c>
      <c r="L76" s="4" t="s">
        <v>5643</v>
      </c>
      <c r="M76" s="4" t="s">
        <v>1911</v>
      </c>
      <c r="N76" s="4" t="s">
        <v>3590</v>
      </c>
      <c r="O76" s="186">
        <f t="shared" si="11"/>
        <v>2587160936</v>
      </c>
      <c r="P76" s="186">
        <f t="shared" si="12"/>
        <v>0</v>
      </c>
      <c r="Q76" s="4">
        <v>9</v>
      </c>
      <c r="R76" s="4" t="s">
        <v>70</v>
      </c>
      <c r="S76" s="140" t="s">
        <v>70</v>
      </c>
      <c r="T76" s="140">
        <v>45351</v>
      </c>
      <c r="U76" s="4" t="s">
        <v>1884</v>
      </c>
      <c r="V76" s="4" t="s">
        <v>1954</v>
      </c>
      <c r="W76" s="146" t="s">
        <v>70</v>
      </c>
      <c r="X76" s="140">
        <v>45365</v>
      </c>
      <c r="Y76" s="4" t="s">
        <v>1885</v>
      </c>
      <c r="Z76" s="4" t="s">
        <v>1886</v>
      </c>
      <c r="AA76" s="186">
        <f t="shared" si="9"/>
        <v>2587160936</v>
      </c>
      <c r="AB76" s="186">
        <f t="shared" si="10"/>
        <v>0</v>
      </c>
      <c r="AC76" s="4"/>
      <c r="AD76" s="4" t="s">
        <v>2037</v>
      </c>
      <c r="AE76" s="145" t="s">
        <v>7446</v>
      </c>
      <c r="AF76" s="4"/>
      <c r="AG76" s="4"/>
      <c r="AH76" s="381"/>
      <c r="AI76" s="381"/>
      <c r="AJ76" s="4"/>
      <c r="AK76" s="7"/>
      <c r="AL76"/>
    </row>
    <row r="77" spans="2:38" hidden="1">
      <c r="B77" s="145" t="s">
        <v>9465</v>
      </c>
      <c r="C77" s="4" t="s">
        <v>1123</v>
      </c>
      <c r="D77" s="4" t="s">
        <v>1831</v>
      </c>
      <c r="E77" s="4" t="s">
        <v>1060</v>
      </c>
      <c r="F77" s="4" t="s">
        <v>7469</v>
      </c>
      <c r="G77" s="4" t="s">
        <v>1421</v>
      </c>
      <c r="H77" s="4" t="s">
        <v>1422</v>
      </c>
      <c r="I77" s="4" t="s">
        <v>7470</v>
      </c>
      <c r="J77" s="139">
        <v>2721644551</v>
      </c>
      <c r="K77" s="139">
        <v>2721644551</v>
      </c>
      <c r="L77" s="4" t="s">
        <v>5643</v>
      </c>
      <c r="M77" s="4" t="s">
        <v>2715</v>
      </c>
      <c r="N77" s="4" t="s">
        <v>3102</v>
      </c>
      <c r="O77" s="186">
        <f t="shared" si="11"/>
        <v>2721644551</v>
      </c>
      <c r="P77" s="186">
        <f t="shared" si="12"/>
        <v>0</v>
      </c>
      <c r="Q77" s="4">
        <v>9</v>
      </c>
      <c r="R77" s="4" t="s">
        <v>70</v>
      </c>
      <c r="S77" s="140" t="s">
        <v>70</v>
      </c>
      <c r="T77" s="140">
        <v>45351</v>
      </c>
      <c r="U77" s="4" t="s">
        <v>1884</v>
      </c>
      <c r="V77" s="4" t="s">
        <v>1954</v>
      </c>
      <c r="W77" s="146" t="s">
        <v>70</v>
      </c>
      <c r="X77" s="140">
        <v>45365</v>
      </c>
      <c r="Y77" s="4" t="s">
        <v>1885</v>
      </c>
      <c r="Z77" s="4" t="s">
        <v>1886</v>
      </c>
      <c r="AA77" s="186">
        <f t="shared" si="9"/>
        <v>2721644551</v>
      </c>
      <c r="AB77" s="186">
        <f t="shared" si="10"/>
        <v>0</v>
      </c>
      <c r="AC77" s="4"/>
      <c r="AD77" s="4" t="s">
        <v>2037</v>
      </c>
      <c r="AE77" s="145" t="s">
        <v>7446</v>
      </c>
      <c r="AF77" s="4"/>
      <c r="AG77" s="4"/>
      <c r="AH77" s="381"/>
      <c r="AI77" s="381"/>
      <c r="AJ77" s="4"/>
      <c r="AK77" s="7"/>
      <c r="AL77"/>
    </row>
    <row r="78" spans="2:38" hidden="1">
      <c r="B78" s="145" t="s">
        <v>9465</v>
      </c>
      <c r="C78" s="4" t="s">
        <v>1123</v>
      </c>
      <c r="D78" s="4" t="s">
        <v>1831</v>
      </c>
      <c r="E78" s="4" t="s">
        <v>1060</v>
      </c>
      <c r="F78" s="4" t="s">
        <v>7471</v>
      </c>
      <c r="G78" s="4" t="s">
        <v>1421</v>
      </c>
      <c r="H78" s="4" t="s">
        <v>1422</v>
      </c>
      <c r="I78" s="4" t="s">
        <v>7472</v>
      </c>
      <c r="J78" s="139">
        <v>2796142868</v>
      </c>
      <c r="K78" s="139">
        <v>2796142868</v>
      </c>
      <c r="L78" s="4" t="s">
        <v>5643</v>
      </c>
      <c r="M78" s="4" t="s">
        <v>3232</v>
      </c>
      <c r="N78" s="4" t="s">
        <v>3102</v>
      </c>
      <c r="O78" s="186">
        <f t="shared" si="11"/>
        <v>2796142868</v>
      </c>
      <c r="P78" s="186">
        <f t="shared" si="12"/>
        <v>0</v>
      </c>
      <c r="Q78" s="4">
        <v>9</v>
      </c>
      <c r="R78" s="4" t="s">
        <v>70</v>
      </c>
      <c r="S78" s="140" t="s">
        <v>70</v>
      </c>
      <c r="T78" s="140">
        <v>45351</v>
      </c>
      <c r="U78" s="4" t="s">
        <v>1884</v>
      </c>
      <c r="V78" s="4" t="s">
        <v>1954</v>
      </c>
      <c r="W78" s="146" t="s">
        <v>70</v>
      </c>
      <c r="X78" s="140">
        <v>45365</v>
      </c>
      <c r="Y78" s="4" t="s">
        <v>1885</v>
      </c>
      <c r="Z78" s="4" t="s">
        <v>1886</v>
      </c>
      <c r="AA78" s="186">
        <f t="shared" si="9"/>
        <v>2796142868</v>
      </c>
      <c r="AB78" s="186">
        <f t="shared" si="10"/>
        <v>0</v>
      </c>
      <c r="AC78" s="4"/>
      <c r="AD78" s="4" t="s">
        <v>2037</v>
      </c>
      <c r="AE78" s="145" t="s">
        <v>7446</v>
      </c>
      <c r="AF78" s="4"/>
      <c r="AG78" s="4"/>
      <c r="AH78" s="381"/>
      <c r="AI78" s="381"/>
      <c r="AJ78" s="4"/>
      <c r="AK78" s="7"/>
      <c r="AL78"/>
    </row>
    <row r="79" spans="2:38" hidden="1">
      <c r="B79" s="145" t="s">
        <v>9465</v>
      </c>
      <c r="C79" s="4" t="s">
        <v>1123</v>
      </c>
      <c r="D79" s="4" t="s">
        <v>1831</v>
      </c>
      <c r="E79" s="4" t="s">
        <v>1060</v>
      </c>
      <c r="F79" s="4" t="s">
        <v>7473</v>
      </c>
      <c r="G79" s="4" t="s">
        <v>1421</v>
      </c>
      <c r="H79" s="4" t="s">
        <v>1422</v>
      </c>
      <c r="I79" s="4" t="s">
        <v>7474</v>
      </c>
      <c r="J79" s="139">
        <v>3025076766</v>
      </c>
      <c r="K79" s="139">
        <v>3025076766</v>
      </c>
      <c r="L79" s="4" t="s">
        <v>6736</v>
      </c>
      <c r="M79" s="4" t="s">
        <v>3232</v>
      </c>
      <c r="N79" s="4" t="s">
        <v>3102</v>
      </c>
      <c r="O79" s="186">
        <f t="shared" si="11"/>
        <v>3025076766</v>
      </c>
      <c r="P79" s="186">
        <f t="shared" si="12"/>
        <v>0</v>
      </c>
      <c r="Q79" s="4">
        <v>9</v>
      </c>
      <c r="R79" s="4" t="s">
        <v>70</v>
      </c>
      <c r="S79" s="140" t="s">
        <v>70</v>
      </c>
      <c r="T79" s="140">
        <v>45351</v>
      </c>
      <c r="U79" s="4" t="s">
        <v>1884</v>
      </c>
      <c r="V79" s="4" t="s">
        <v>1954</v>
      </c>
      <c r="W79" s="146" t="s">
        <v>70</v>
      </c>
      <c r="X79" s="140">
        <v>45365</v>
      </c>
      <c r="Y79" s="4" t="s">
        <v>1885</v>
      </c>
      <c r="Z79" s="4" t="s">
        <v>1886</v>
      </c>
      <c r="AA79" s="186">
        <f t="shared" si="9"/>
        <v>3025076766</v>
      </c>
      <c r="AB79" s="186">
        <f t="shared" si="10"/>
        <v>0</v>
      </c>
      <c r="AC79" s="4"/>
      <c r="AD79" s="4" t="s">
        <v>2037</v>
      </c>
      <c r="AE79" s="145" t="s">
        <v>7446</v>
      </c>
      <c r="AF79" s="4"/>
      <c r="AG79" s="4"/>
      <c r="AH79" s="381"/>
      <c r="AI79" s="381"/>
      <c r="AJ79" s="4"/>
      <c r="AK79" s="7"/>
      <c r="AL79"/>
    </row>
    <row r="80" spans="2:38" hidden="1">
      <c r="B80" s="145" t="s">
        <v>9465</v>
      </c>
      <c r="C80" s="4" t="s">
        <v>1123</v>
      </c>
      <c r="D80" s="4" t="s">
        <v>1831</v>
      </c>
      <c r="E80" s="4" t="s">
        <v>1060</v>
      </c>
      <c r="F80" s="4" t="s">
        <v>7475</v>
      </c>
      <c r="G80" s="4" t="s">
        <v>1421</v>
      </c>
      <c r="H80" s="4" t="s">
        <v>1422</v>
      </c>
      <c r="I80" s="4" t="s">
        <v>7476</v>
      </c>
      <c r="J80" s="139">
        <v>3066533710</v>
      </c>
      <c r="K80" s="139">
        <v>3066533710</v>
      </c>
      <c r="L80" s="4" t="s">
        <v>6736</v>
      </c>
      <c r="M80" s="4" t="s">
        <v>3232</v>
      </c>
      <c r="N80" s="4" t="s">
        <v>3102</v>
      </c>
      <c r="O80" s="186">
        <f t="shared" si="11"/>
        <v>3066533710</v>
      </c>
      <c r="P80" s="186">
        <f t="shared" si="12"/>
        <v>0</v>
      </c>
      <c r="Q80" s="4">
        <v>9</v>
      </c>
      <c r="R80" s="4" t="s">
        <v>70</v>
      </c>
      <c r="S80" s="140" t="s">
        <v>70</v>
      </c>
      <c r="T80" s="140">
        <v>45351</v>
      </c>
      <c r="U80" s="4" t="s">
        <v>1884</v>
      </c>
      <c r="V80" s="4" t="s">
        <v>1954</v>
      </c>
      <c r="W80" s="146" t="s">
        <v>70</v>
      </c>
      <c r="X80" s="140">
        <v>45365</v>
      </c>
      <c r="Y80" s="4" t="s">
        <v>1885</v>
      </c>
      <c r="Z80" s="4" t="s">
        <v>1886</v>
      </c>
      <c r="AA80" s="186">
        <f t="shared" si="9"/>
        <v>3066533710</v>
      </c>
      <c r="AB80" s="186">
        <f t="shared" si="10"/>
        <v>0</v>
      </c>
      <c r="AC80" s="4"/>
      <c r="AD80" s="4" t="s">
        <v>2037</v>
      </c>
      <c r="AE80" s="145" t="s">
        <v>7446</v>
      </c>
      <c r="AF80" s="4"/>
      <c r="AG80" s="4"/>
      <c r="AH80" s="381"/>
      <c r="AI80" s="381"/>
      <c r="AJ80" s="4"/>
      <c r="AK80" s="7"/>
      <c r="AL80"/>
    </row>
    <row r="81" spans="2:38" hidden="1">
      <c r="B81" s="145" t="s">
        <v>9465</v>
      </c>
      <c r="C81" s="4" t="s">
        <v>1123</v>
      </c>
      <c r="D81" s="4" t="s">
        <v>1831</v>
      </c>
      <c r="E81" s="4" t="s">
        <v>1060</v>
      </c>
      <c r="F81" s="4" t="s">
        <v>7477</v>
      </c>
      <c r="G81" s="4" t="s">
        <v>1421</v>
      </c>
      <c r="H81" s="4" t="s">
        <v>1422</v>
      </c>
      <c r="I81" s="4" t="s">
        <v>7478</v>
      </c>
      <c r="J81" s="139">
        <v>3169061063</v>
      </c>
      <c r="K81" s="139">
        <v>3169061063</v>
      </c>
      <c r="L81" s="4" t="s">
        <v>6736</v>
      </c>
      <c r="M81" s="4" t="s">
        <v>2454</v>
      </c>
      <c r="N81" s="4" t="s">
        <v>2773</v>
      </c>
      <c r="O81" s="186">
        <f t="shared" si="11"/>
        <v>3169061063</v>
      </c>
      <c r="P81" s="186">
        <f t="shared" si="12"/>
        <v>0</v>
      </c>
      <c r="Q81" s="4">
        <v>9</v>
      </c>
      <c r="R81" s="4" t="s">
        <v>70</v>
      </c>
      <c r="S81" s="140" t="s">
        <v>70</v>
      </c>
      <c r="T81" s="140">
        <v>45351</v>
      </c>
      <c r="U81" s="4" t="s">
        <v>1884</v>
      </c>
      <c r="V81" s="4" t="s">
        <v>1954</v>
      </c>
      <c r="W81" s="146" t="s">
        <v>70</v>
      </c>
      <c r="X81" s="140">
        <v>45365</v>
      </c>
      <c r="Y81" s="4" t="s">
        <v>1885</v>
      </c>
      <c r="Z81" s="4" t="s">
        <v>1886</v>
      </c>
      <c r="AA81" s="186">
        <f t="shared" si="9"/>
        <v>3169061063</v>
      </c>
      <c r="AB81" s="186">
        <f t="shared" si="10"/>
        <v>0</v>
      </c>
      <c r="AC81" s="4"/>
      <c r="AD81" s="4" t="s">
        <v>2037</v>
      </c>
      <c r="AE81" s="145" t="s">
        <v>7446</v>
      </c>
      <c r="AF81" s="4"/>
      <c r="AG81" s="4"/>
      <c r="AH81" s="381"/>
      <c r="AI81" s="381"/>
      <c r="AJ81" s="4"/>
      <c r="AK81" s="7"/>
      <c r="AL81"/>
    </row>
    <row r="82" spans="2:38" hidden="1">
      <c r="B82" s="145" t="s">
        <v>9465</v>
      </c>
      <c r="C82" s="4" t="s">
        <v>1123</v>
      </c>
      <c r="D82" s="4" t="s">
        <v>1831</v>
      </c>
      <c r="E82" s="4" t="s">
        <v>1060</v>
      </c>
      <c r="F82" s="4" t="s">
        <v>7479</v>
      </c>
      <c r="G82" s="4" t="s">
        <v>1421</v>
      </c>
      <c r="H82" s="4" t="s">
        <v>1422</v>
      </c>
      <c r="I82" s="4" t="s">
        <v>7480</v>
      </c>
      <c r="J82" s="139">
        <v>3162338505</v>
      </c>
      <c r="K82" s="139">
        <v>3162338505</v>
      </c>
      <c r="L82" s="4" t="s">
        <v>6736</v>
      </c>
      <c r="M82" s="4" t="s">
        <v>2454</v>
      </c>
      <c r="N82" s="4" t="s">
        <v>2773</v>
      </c>
      <c r="O82" s="186">
        <f t="shared" si="11"/>
        <v>3162338505</v>
      </c>
      <c r="P82" s="186">
        <f t="shared" si="12"/>
        <v>0</v>
      </c>
      <c r="Q82" s="4">
        <v>9</v>
      </c>
      <c r="R82" s="4" t="s">
        <v>70</v>
      </c>
      <c r="S82" s="140" t="s">
        <v>70</v>
      </c>
      <c r="T82" s="140">
        <v>45351</v>
      </c>
      <c r="U82" s="4" t="s">
        <v>1884</v>
      </c>
      <c r="V82" s="4" t="s">
        <v>1954</v>
      </c>
      <c r="W82" s="146" t="s">
        <v>70</v>
      </c>
      <c r="X82" s="140">
        <v>45365</v>
      </c>
      <c r="Y82" s="4" t="s">
        <v>1885</v>
      </c>
      <c r="Z82" s="4" t="s">
        <v>1886</v>
      </c>
      <c r="AA82" s="186">
        <f t="shared" si="9"/>
        <v>3162338505</v>
      </c>
      <c r="AB82" s="186">
        <f t="shared" si="10"/>
        <v>0</v>
      </c>
      <c r="AC82" s="4"/>
      <c r="AD82" s="4" t="s">
        <v>2037</v>
      </c>
      <c r="AE82" s="145" t="s">
        <v>7446</v>
      </c>
      <c r="AF82" s="4"/>
      <c r="AG82" s="4"/>
      <c r="AH82" s="381"/>
      <c r="AI82" s="381"/>
      <c r="AJ82" s="4"/>
      <c r="AK82" s="7"/>
      <c r="AL82"/>
    </row>
    <row r="83" spans="2:38" hidden="1">
      <c r="B83" s="145" t="s">
        <v>9465</v>
      </c>
      <c r="C83" s="4" t="s">
        <v>1123</v>
      </c>
      <c r="D83" s="4" t="s">
        <v>1831</v>
      </c>
      <c r="E83" s="4" t="s">
        <v>1060</v>
      </c>
      <c r="F83" s="4" t="s">
        <v>7481</v>
      </c>
      <c r="G83" s="4" t="s">
        <v>1421</v>
      </c>
      <c r="H83" s="4" t="s">
        <v>1422</v>
      </c>
      <c r="I83" s="4" t="s">
        <v>7482</v>
      </c>
      <c r="J83" s="139">
        <v>3528289236</v>
      </c>
      <c r="K83" s="139">
        <v>3528289236</v>
      </c>
      <c r="L83" s="4" t="s">
        <v>6736</v>
      </c>
      <c r="M83" s="4" t="s">
        <v>2454</v>
      </c>
      <c r="N83" s="4" t="s">
        <v>2773</v>
      </c>
      <c r="O83" s="186">
        <f t="shared" si="11"/>
        <v>3528289236</v>
      </c>
      <c r="P83" s="186">
        <f t="shared" si="12"/>
        <v>0</v>
      </c>
      <c r="Q83" s="4">
        <v>9</v>
      </c>
      <c r="R83" s="4" t="s">
        <v>70</v>
      </c>
      <c r="S83" s="140" t="s">
        <v>70</v>
      </c>
      <c r="T83" s="140">
        <v>45351</v>
      </c>
      <c r="U83" s="4" t="s">
        <v>1884</v>
      </c>
      <c r="V83" s="4" t="s">
        <v>1954</v>
      </c>
      <c r="W83" s="146" t="s">
        <v>70</v>
      </c>
      <c r="X83" s="140">
        <v>45365</v>
      </c>
      <c r="Y83" s="4" t="s">
        <v>1885</v>
      </c>
      <c r="Z83" s="4" t="s">
        <v>1886</v>
      </c>
      <c r="AA83" s="186">
        <f t="shared" si="9"/>
        <v>3528289236</v>
      </c>
      <c r="AB83" s="186">
        <f t="shared" si="10"/>
        <v>0</v>
      </c>
      <c r="AC83" s="4"/>
      <c r="AD83" s="4" t="s">
        <v>2037</v>
      </c>
      <c r="AE83" s="145" t="s">
        <v>7446</v>
      </c>
      <c r="AF83" s="4"/>
      <c r="AG83" s="4"/>
      <c r="AH83" s="381"/>
      <c r="AI83" s="381"/>
      <c r="AJ83" s="4"/>
      <c r="AK83" s="7"/>
      <c r="AL83"/>
    </row>
    <row r="84" spans="2:38" hidden="1">
      <c r="B84" s="145" t="s">
        <v>9465</v>
      </c>
      <c r="C84" s="4" t="s">
        <v>1123</v>
      </c>
      <c r="D84" s="4" t="s">
        <v>1831</v>
      </c>
      <c r="E84" s="4" t="s">
        <v>1060</v>
      </c>
      <c r="F84" s="4" t="s">
        <v>7483</v>
      </c>
      <c r="G84" s="4" t="s">
        <v>1421</v>
      </c>
      <c r="H84" s="4" t="s">
        <v>1422</v>
      </c>
      <c r="I84" s="4" t="s">
        <v>7484</v>
      </c>
      <c r="J84" s="139">
        <v>3258371486</v>
      </c>
      <c r="K84" s="139">
        <v>3258371486</v>
      </c>
      <c r="L84" s="4" t="s">
        <v>6736</v>
      </c>
      <c r="M84" s="4" t="s">
        <v>2579</v>
      </c>
      <c r="N84" s="4" t="s">
        <v>2773</v>
      </c>
      <c r="O84" s="186">
        <f t="shared" si="11"/>
        <v>3258371486</v>
      </c>
      <c r="P84" s="186">
        <f t="shared" si="12"/>
        <v>0</v>
      </c>
      <c r="Q84" s="4">
        <v>9</v>
      </c>
      <c r="R84" s="4" t="s">
        <v>70</v>
      </c>
      <c r="S84" s="140" t="s">
        <v>70</v>
      </c>
      <c r="T84" s="140">
        <v>45351</v>
      </c>
      <c r="U84" s="4" t="s">
        <v>1884</v>
      </c>
      <c r="V84" s="4" t="s">
        <v>1954</v>
      </c>
      <c r="W84" s="146" t="s">
        <v>70</v>
      </c>
      <c r="X84" s="140">
        <v>45365</v>
      </c>
      <c r="Y84" s="4" t="s">
        <v>1885</v>
      </c>
      <c r="Z84" s="4" t="s">
        <v>1886</v>
      </c>
      <c r="AA84" s="186">
        <f t="shared" si="9"/>
        <v>3258371486</v>
      </c>
      <c r="AB84" s="186">
        <f t="shared" si="10"/>
        <v>0</v>
      </c>
      <c r="AC84" s="4"/>
      <c r="AD84" s="4" t="s">
        <v>2037</v>
      </c>
      <c r="AE84" s="145" t="s">
        <v>7446</v>
      </c>
      <c r="AF84" s="4"/>
      <c r="AG84" s="4"/>
      <c r="AH84" s="381"/>
      <c r="AI84" s="381"/>
      <c r="AJ84" s="4"/>
      <c r="AK84" s="7"/>
      <c r="AL84"/>
    </row>
    <row r="85" spans="2:38" hidden="1">
      <c r="B85" s="145" t="s">
        <v>9465</v>
      </c>
      <c r="C85" s="4" t="s">
        <v>1123</v>
      </c>
      <c r="D85" s="4" t="s">
        <v>1831</v>
      </c>
      <c r="E85" s="4" t="s">
        <v>1060</v>
      </c>
      <c r="F85" s="4" t="s">
        <v>7485</v>
      </c>
      <c r="G85" s="4" t="s">
        <v>1421</v>
      </c>
      <c r="H85" s="4" t="s">
        <v>1422</v>
      </c>
      <c r="I85" s="4" t="s">
        <v>7486</v>
      </c>
      <c r="J85" s="139">
        <v>3196032321</v>
      </c>
      <c r="K85" s="139">
        <v>3196032321</v>
      </c>
      <c r="L85" s="4" t="s">
        <v>6736</v>
      </c>
      <c r="M85" s="4" t="s">
        <v>2579</v>
      </c>
      <c r="N85" s="4" t="s">
        <v>2773</v>
      </c>
      <c r="O85" s="186">
        <f t="shared" si="11"/>
        <v>3196032321</v>
      </c>
      <c r="P85" s="186">
        <f t="shared" si="12"/>
        <v>0</v>
      </c>
      <c r="Q85" s="4">
        <v>9</v>
      </c>
      <c r="R85" s="4" t="s">
        <v>70</v>
      </c>
      <c r="S85" s="140" t="s">
        <v>70</v>
      </c>
      <c r="T85" s="140">
        <v>45351</v>
      </c>
      <c r="U85" s="4" t="s">
        <v>1884</v>
      </c>
      <c r="V85" s="4" t="s">
        <v>1954</v>
      </c>
      <c r="W85" s="146" t="s">
        <v>70</v>
      </c>
      <c r="X85" s="140">
        <v>45365</v>
      </c>
      <c r="Y85" s="4" t="s">
        <v>1885</v>
      </c>
      <c r="Z85" s="4" t="s">
        <v>1886</v>
      </c>
      <c r="AA85" s="186">
        <f t="shared" si="9"/>
        <v>3196032321</v>
      </c>
      <c r="AB85" s="186">
        <f t="shared" si="10"/>
        <v>0</v>
      </c>
      <c r="AC85" s="4"/>
      <c r="AD85" s="4" t="s">
        <v>2037</v>
      </c>
      <c r="AE85" s="145" t="s">
        <v>7446</v>
      </c>
      <c r="AF85" s="4"/>
      <c r="AG85" s="4"/>
      <c r="AH85" s="381"/>
      <c r="AI85" s="381"/>
      <c r="AJ85" s="4"/>
      <c r="AK85" s="7"/>
      <c r="AL85"/>
    </row>
    <row r="86" spans="2:38" hidden="1">
      <c r="B86" s="145" t="s">
        <v>9465</v>
      </c>
      <c r="C86" s="4" t="s">
        <v>1123</v>
      </c>
      <c r="D86" s="4" t="s">
        <v>1831</v>
      </c>
      <c r="E86" s="4" t="s">
        <v>1060</v>
      </c>
      <c r="F86" s="4" t="s">
        <v>7487</v>
      </c>
      <c r="G86" s="4" t="s">
        <v>1421</v>
      </c>
      <c r="H86" s="4" t="s">
        <v>1422</v>
      </c>
      <c r="I86" s="4" t="s">
        <v>7488</v>
      </c>
      <c r="J86" s="139">
        <v>3484970878</v>
      </c>
      <c r="K86" s="139">
        <v>3484970878</v>
      </c>
      <c r="L86" s="4" t="s">
        <v>6736</v>
      </c>
      <c r="M86" s="4" t="s">
        <v>2579</v>
      </c>
      <c r="N86" s="4" t="s">
        <v>2773</v>
      </c>
      <c r="O86" s="186">
        <f t="shared" si="11"/>
        <v>3484970878</v>
      </c>
      <c r="P86" s="186">
        <f t="shared" si="12"/>
        <v>0</v>
      </c>
      <c r="Q86" s="4">
        <v>9</v>
      </c>
      <c r="R86" s="4" t="s">
        <v>70</v>
      </c>
      <c r="S86" s="140" t="s">
        <v>70</v>
      </c>
      <c r="T86" s="140">
        <v>45351</v>
      </c>
      <c r="U86" s="4" t="s">
        <v>1884</v>
      </c>
      <c r="V86" s="4" t="s">
        <v>1954</v>
      </c>
      <c r="W86" s="146" t="s">
        <v>70</v>
      </c>
      <c r="X86" s="140">
        <v>45365</v>
      </c>
      <c r="Y86" s="4" t="s">
        <v>1885</v>
      </c>
      <c r="Z86" s="4" t="s">
        <v>1886</v>
      </c>
      <c r="AA86" s="186">
        <f t="shared" si="9"/>
        <v>3484970878</v>
      </c>
      <c r="AB86" s="186">
        <f t="shared" si="10"/>
        <v>0</v>
      </c>
      <c r="AC86" s="4"/>
      <c r="AD86" s="4" t="s">
        <v>2037</v>
      </c>
      <c r="AE86" s="145" t="s">
        <v>7446</v>
      </c>
      <c r="AF86" s="4"/>
      <c r="AG86" s="4"/>
      <c r="AH86" s="381"/>
      <c r="AI86" s="381"/>
      <c r="AJ86" s="4"/>
      <c r="AK86" s="7"/>
      <c r="AL86"/>
    </row>
    <row r="87" spans="2:38" hidden="1">
      <c r="B87" s="145" t="s">
        <v>9465</v>
      </c>
      <c r="C87" s="4" t="s">
        <v>1123</v>
      </c>
      <c r="D87" s="4" t="s">
        <v>1831</v>
      </c>
      <c r="E87" s="4" t="s">
        <v>1060</v>
      </c>
      <c r="F87" s="4" t="s">
        <v>7489</v>
      </c>
      <c r="G87" s="4" t="s">
        <v>1421</v>
      </c>
      <c r="H87" s="4" t="s">
        <v>1422</v>
      </c>
      <c r="I87" s="4" t="s">
        <v>7490</v>
      </c>
      <c r="J87" s="139">
        <v>3538179048</v>
      </c>
      <c r="K87" s="139">
        <v>3538179048</v>
      </c>
      <c r="L87" s="4" t="s">
        <v>6736</v>
      </c>
      <c r="M87" s="4" t="s">
        <v>2579</v>
      </c>
      <c r="N87" s="4" t="s">
        <v>2773</v>
      </c>
      <c r="O87" s="186">
        <f t="shared" si="11"/>
        <v>3538179048</v>
      </c>
      <c r="P87" s="186">
        <f t="shared" si="12"/>
        <v>0</v>
      </c>
      <c r="Q87" s="4">
        <v>9</v>
      </c>
      <c r="R87" s="4" t="s">
        <v>70</v>
      </c>
      <c r="S87" s="140" t="s">
        <v>70</v>
      </c>
      <c r="T87" s="140">
        <v>45351</v>
      </c>
      <c r="U87" s="4" t="s">
        <v>1884</v>
      </c>
      <c r="V87" s="4" t="s">
        <v>1954</v>
      </c>
      <c r="W87" s="146" t="s">
        <v>70</v>
      </c>
      <c r="X87" s="140">
        <v>45365</v>
      </c>
      <c r="Y87" s="4" t="s">
        <v>1885</v>
      </c>
      <c r="Z87" s="4" t="s">
        <v>1886</v>
      </c>
      <c r="AA87" s="186">
        <f t="shared" si="9"/>
        <v>3538179048</v>
      </c>
      <c r="AB87" s="186">
        <f t="shared" si="10"/>
        <v>0</v>
      </c>
      <c r="AC87" s="4"/>
      <c r="AD87" s="4" t="s">
        <v>2037</v>
      </c>
      <c r="AE87" s="145" t="s">
        <v>7446</v>
      </c>
      <c r="AF87" s="4"/>
      <c r="AG87" s="4"/>
      <c r="AH87" s="381"/>
      <c r="AI87" s="381"/>
      <c r="AJ87" s="4"/>
      <c r="AK87" s="7"/>
      <c r="AL87"/>
    </row>
    <row r="88" spans="2:38" hidden="1">
      <c r="B88" s="145" t="s">
        <v>9465</v>
      </c>
      <c r="C88" s="4" t="s">
        <v>1123</v>
      </c>
      <c r="D88" s="4" t="s">
        <v>1831</v>
      </c>
      <c r="E88" s="4" t="s">
        <v>1060</v>
      </c>
      <c r="F88" s="4" t="s">
        <v>7491</v>
      </c>
      <c r="G88" s="4" t="s">
        <v>1421</v>
      </c>
      <c r="H88" s="4" t="s">
        <v>1422</v>
      </c>
      <c r="I88" s="4" t="s">
        <v>7492</v>
      </c>
      <c r="J88" s="139">
        <v>2473361289</v>
      </c>
      <c r="K88" s="139">
        <v>2473361289</v>
      </c>
      <c r="L88" s="4" t="s">
        <v>6736</v>
      </c>
      <c r="M88" s="4" t="s">
        <v>2587</v>
      </c>
      <c r="N88" s="4" t="s">
        <v>2773</v>
      </c>
      <c r="O88" s="186">
        <f t="shared" si="11"/>
        <v>2473361289</v>
      </c>
      <c r="P88" s="186">
        <f t="shared" si="12"/>
        <v>0</v>
      </c>
      <c r="Q88" s="4">
        <v>9</v>
      </c>
      <c r="R88" s="4" t="s">
        <v>70</v>
      </c>
      <c r="S88" s="140" t="s">
        <v>70</v>
      </c>
      <c r="T88" s="140">
        <v>45351</v>
      </c>
      <c r="U88" s="4" t="s">
        <v>1884</v>
      </c>
      <c r="V88" s="4" t="s">
        <v>1954</v>
      </c>
      <c r="W88" s="146" t="s">
        <v>70</v>
      </c>
      <c r="X88" s="140">
        <v>45365</v>
      </c>
      <c r="Y88" s="4" t="s">
        <v>1885</v>
      </c>
      <c r="Z88" s="4" t="s">
        <v>1886</v>
      </c>
      <c r="AA88" s="186">
        <f t="shared" si="9"/>
        <v>2473361289</v>
      </c>
      <c r="AB88" s="186">
        <f t="shared" si="10"/>
        <v>0</v>
      </c>
      <c r="AC88" s="4"/>
      <c r="AD88" s="4" t="s">
        <v>2037</v>
      </c>
      <c r="AE88" s="145" t="s">
        <v>7446</v>
      </c>
      <c r="AF88" s="4"/>
      <c r="AG88" s="4"/>
      <c r="AH88" s="381"/>
      <c r="AI88" s="381"/>
      <c r="AJ88" s="4"/>
      <c r="AK88" s="7"/>
      <c r="AL88"/>
    </row>
    <row r="89" spans="2:38" hidden="1">
      <c r="B89" s="145" t="s">
        <v>9465</v>
      </c>
      <c r="C89" s="4" t="s">
        <v>1123</v>
      </c>
      <c r="D89" s="4" t="s">
        <v>1831</v>
      </c>
      <c r="E89" s="4" t="s">
        <v>1060</v>
      </c>
      <c r="F89" s="4" t="s">
        <v>7493</v>
      </c>
      <c r="G89" s="4" t="s">
        <v>1421</v>
      </c>
      <c r="H89" s="4" t="s">
        <v>1422</v>
      </c>
      <c r="I89" s="4" t="s">
        <v>7494</v>
      </c>
      <c r="J89" s="139">
        <v>2500279761</v>
      </c>
      <c r="K89" s="139">
        <v>2500279761</v>
      </c>
      <c r="L89" s="4" t="s">
        <v>6736</v>
      </c>
      <c r="M89" s="4" t="s">
        <v>2587</v>
      </c>
      <c r="N89" s="4" t="s">
        <v>2773</v>
      </c>
      <c r="O89" s="186">
        <f t="shared" si="11"/>
        <v>2500279761</v>
      </c>
      <c r="P89" s="186">
        <f t="shared" si="12"/>
        <v>0</v>
      </c>
      <c r="Q89" s="4">
        <v>9</v>
      </c>
      <c r="R89" s="4" t="s">
        <v>70</v>
      </c>
      <c r="S89" s="140" t="s">
        <v>70</v>
      </c>
      <c r="T89" s="140">
        <v>45351</v>
      </c>
      <c r="U89" s="4" t="s">
        <v>1884</v>
      </c>
      <c r="V89" s="4" t="s">
        <v>1954</v>
      </c>
      <c r="W89" s="146" t="s">
        <v>70</v>
      </c>
      <c r="X89" s="140">
        <v>45365</v>
      </c>
      <c r="Y89" s="4" t="s">
        <v>1885</v>
      </c>
      <c r="Z89" s="4" t="s">
        <v>1886</v>
      </c>
      <c r="AA89" s="186">
        <f t="shared" si="9"/>
        <v>2500279761</v>
      </c>
      <c r="AB89" s="186">
        <f t="shared" si="10"/>
        <v>0</v>
      </c>
      <c r="AC89" s="4"/>
      <c r="AD89" s="4" t="s">
        <v>2037</v>
      </c>
      <c r="AE89" s="145" t="s">
        <v>7446</v>
      </c>
      <c r="AF89" s="4"/>
      <c r="AG89" s="4"/>
      <c r="AH89" s="381"/>
      <c r="AI89" s="381"/>
      <c r="AJ89" s="4"/>
      <c r="AK89" s="7"/>
      <c r="AL89"/>
    </row>
    <row r="90" spans="2:38" hidden="1">
      <c r="B90" s="145" t="s">
        <v>9465</v>
      </c>
      <c r="C90" s="4" t="s">
        <v>1123</v>
      </c>
      <c r="D90" s="4" t="s">
        <v>1831</v>
      </c>
      <c r="E90" s="4" t="s">
        <v>1060</v>
      </c>
      <c r="F90" s="4" t="s">
        <v>7495</v>
      </c>
      <c r="G90" s="4" t="s">
        <v>1421</v>
      </c>
      <c r="H90" s="4" t="s">
        <v>1422</v>
      </c>
      <c r="I90" s="4" t="s">
        <v>7496</v>
      </c>
      <c r="J90" s="139">
        <v>2380007039</v>
      </c>
      <c r="K90" s="139">
        <v>2380007039</v>
      </c>
      <c r="L90" s="4" t="s">
        <v>6736</v>
      </c>
      <c r="M90" s="4" t="s">
        <v>2705</v>
      </c>
      <c r="N90" s="4" t="s">
        <v>3233</v>
      </c>
      <c r="O90" s="186">
        <f t="shared" si="11"/>
        <v>2380007039</v>
      </c>
      <c r="P90" s="186">
        <f t="shared" si="12"/>
        <v>0</v>
      </c>
      <c r="Q90" s="4">
        <v>9</v>
      </c>
      <c r="R90" s="4" t="s">
        <v>70</v>
      </c>
      <c r="S90" s="140" t="s">
        <v>70</v>
      </c>
      <c r="T90" s="140">
        <v>45351</v>
      </c>
      <c r="U90" s="4" t="s">
        <v>1884</v>
      </c>
      <c r="V90" s="4" t="s">
        <v>1954</v>
      </c>
      <c r="W90" s="146" t="s">
        <v>70</v>
      </c>
      <c r="X90" s="140">
        <v>45365</v>
      </c>
      <c r="Y90" s="4" t="s">
        <v>1885</v>
      </c>
      <c r="Z90" s="4" t="s">
        <v>1886</v>
      </c>
      <c r="AA90" s="186">
        <f t="shared" si="9"/>
        <v>2380007039</v>
      </c>
      <c r="AB90" s="186">
        <f t="shared" si="10"/>
        <v>0</v>
      </c>
      <c r="AC90" s="4"/>
      <c r="AD90" s="4" t="s">
        <v>2037</v>
      </c>
      <c r="AE90" s="145" t="s">
        <v>7446</v>
      </c>
      <c r="AF90" s="4"/>
      <c r="AG90" s="4"/>
      <c r="AH90" s="381"/>
      <c r="AI90" s="381"/>
      <c r="AJ90" s="4"/>
      <c r="AK90" s="7"/>
      <c r="AL90"/>
    </row>
    <row r="91" spans="2:38" hidden="1">
      <c r="B91" s="145" t="s">
        <v>9465</v>
      </c>
      <c r="C91" s="4" t="s">
        <v>1123</v>
      </c>
      <c r="D91" s="4" t="s">
        <v>1831</v>
      </c>
      <c r="E91" s="4" t="s">
        <v>1060</v>
      </c>
      <c r="F91" s="4" t="s">
        <v>7497</v>
      </c>
      <c r="G91" s="4" t="s">
        <v>1421</v>
      </c>
      <c r="H91" s="4" t="s">
        <v>1422</v>
      </c>
      <c r="I91" s="4" t="s">
        <v>7498</v>
      </c>
      <c r="J91" s="139">
        <v>2272724903</v>
      </c>
      <c r="K91" s="139">
        <v>2272724903</v>
      </c>
      <c r="L91" s="4" t="s">
        <v>6736</v>
      </c>
      <c r="M91" s="4" t="s">
        <v>1864</v>
      </c>
      <c r="N91" s="4" t="s">
        <v>3294</v>
      </c>
      <c r="O91" s="186">
        <f t="shared" si="11"/>
        <v>2272724903</v>
      </c>
      <c r="P91" s="186">
        <f t="shared" si="12"/>
        <v>0</v>
      </c>
      <c r="Q91" s="4">
        <v>9</v>
      </c>
      <c r="R91" s="4" t="s">
        <v>70</v>
      </c>
      <c r="S91" s="140" t="s">
        <v>70</v>
      </c>
      <c r="T91" s="140">
        <v>45351</v>
      </c>
      <c r="U91" s="4" t="s">
        <v>1884</v>
      </c>
      <c r="V91" s="4" t="s">
        <v>1954</v>
      </c>
      <c r="W91" s="146" t="s">
        <v>70</v>
      </c>
      <c r="X91" s="140">
        <v>45365</v>
      </c>
      <c r="Y91" s="4" t="s">
        <v>1885</v>
      </c>
      <c r="Z91" s="4" t="s">
        <v>1886</v>
      </c>
      <c r="AA91" s="186">
        <f t="shared" si="9"/>
        <v>2272724903</v>
      </c>
      <c r="AB91" s="186">
        <f t="shared" si="10"/>
        <v>0</v>
      </c>
      <c r="AC91" s="4"/>
      <c r="AD91" s="4" t="s">
        <v>2037</v>
      </c>
      <c r="AE91" s="145" t="s">
        <v>7446</v>
      </c>
      <c r="AF91" s="4"/>
      <c r="AG91" s="4"/>
      <c r="AH91" s="381"/>
      <c r="AI91" s="381"/>
      <c r="AJ91" s="4"/>
      <c r="AK91" s="7"/>
      <c r="AL91"/>
    </row>
    <row r="92" spans="2:38" hidden="1">
      <c r="B92" s="145" t="s">
        <v>9465</v>
      </c>
      <c r="C92" s="4" t="s">
        <v>1123</v>
      </c>
      <c r="D92" s="4" t="s">
        <v>1831</v>
      </c>
      <c r="E92" s="4" t="s">
        <v>1060</v>
      </c>
      <c r="F92" s="4" t="s">
        <v>7499</v>
      </c>
      <c r="G92" s="4" t="s">
        <v>1421</v>
      </c>
      <c r="H92" s="4" t="s">
        <v>1422</v>
      </c>
      <c r="I92" s="4" t="s">
        <v>7500</v>
      </c>
      <c r="J92" s="139">
        <v>2238676270</v>
      </c>
      <c r="K92" s="139">
        <v>2238676270</v>
      </c>
      <c r="L92" s="4" t="s">
        <v>6736</v>
      </c>
      <c r="M92" s="4" t="s">
        <v>1864</v>
      </c>
      <c r="N92" s="4" t="s">
        <v>3294</v>
      </c>
      <c r="O92" s="186">
        <f t="shared" si="11"/>
        <v>2238676270</v>
      </c>
      <c r="P92" s="186">
        <f t="shared" si="12"/>
        <v>0</v>
      </c>
      <c r="Q92" s="4">
        <v>9</v>
      </c>
      <c r="R92" s="4" t="s">
        <v>70</v>
      </c>
      <c r="S92" s="140" t="s">
        <v>70</v>
      </c>
      <c r="T92" s="140">
        <v>45351</v>
      </c>
      <c r="U92" s="4" t="s">
        <v>1884</v>
      </c>
      <c r="V92" s="4" t="s">
        <v>1954</v>
      </c>
      <c r="W92" s="146" t="s">
        <v>70</v>
      </c>
      <c r="X92" s="140">
        <v>45365</v>
      </c>
      <c r="Y92" s="4" t="s">
        <v>1885</v>
      </c>
      <c r="Z92" s="4" t="s">
        <v>1886</v>
      </c>
      <c r="AA92" s="186">
        <f t="shared" si="9"/>
        <v>2238676270</v>
      </c>
      <c r="AB92" s="186">
        <f t="shared" si="10"/>
        <v>0</v>
      </c>
      <c r="AC92" s="4"/>
      <c r="AD92" s="4" t="s">
        <v>2037</v>
      </c>
      <c r="AE92" s="145" t="s">
        <v>7446</v>
      </c>
      <c r="AF92" s="4"/>
      <c r="AG92" s="4"/>
      <c r="AH92" s="381"/>
      <c r="AI92" s="381"/>
      <c r="AJ92" s="4"/>
      <c r="AK92" s="7"/>
      <c r="AL92"/>
    </row>
    <row r="93" spans="2:38" s="171" customFormat="1" hidden="1">
      <c r="B93" s="175" t="s">
        <v>9465</v>
      </c>
      <c r="C93" s="174" t="s">
        <v>1123</v>
      </c>
      <c r="D93" s="174" t="s">
        <v>1831</v>
      </c>
      <c r="E93" s="174" t="s">
        <v>1060</v>
      </c>
      <c r="F93" s="174" t="s">
        <v>8876</v>
      </c>
      <c r="G93" s="174" t="s">
        <v>1421</v>
      </c>
      <c r="H93" s="174" t="s">
        <v>1422</v>
      </c>
      <c r="I93" s="174"/>
      <c r="J93" s="319">
        <v>100000000</v>
      </c>
      <c r="K93" s="189">
        <v>100000000</v>
      </c>
      <c r="L93" s="174" t="s">
        <v>3114</v>
      </c>
      <c r="M93" s="174" t="s">
        <v>8877</v>
      </c>
      <c r="N93" s="174" t="s">
        <v>8878</v>
      </c>
      <c r="O93" s="326">
        <f t="shared" si="11"/>
        <v>100000000</v>
      </c>
      <c r="P93" s="326">
        <f t="shared" si="12"/>
        <v>0</v>
      </c>
      <c r="Q93" s="4">
        <v>9</v>
      </c>
      <c r="R93" s="4" t="s">
        <v>70</v>
      </c>
      <c r="S93" s="140" t="s">
        <v>70</v>
      </c>
      <c r="T93" s="140">
        <v>45351</v>
      </c>
      <c r="U93" s="4" t="s">
        <v>1884</v>
      </c>
      <c r="V93" s="4" t="s">
        <v>1954</v>
      </c>
      <c r="W93" s="146" t="s">
        <v>70</v>
      </c>
      <c r="X93" s="140">
        <v>45365</v>
      </c>
      <c r="Y93" s="4" t="s">
        <v>1885</v>
      </c>
      <c r="Z93" s="4" t="s">
        <v>1886</v>
      </c>
      <c r="AA93" s="186">
        <f t="shared" si="9"/>
        <v>100000000</v>
      </c>
      <c r="AB93" s="186">
        <f t="shared" si="10"/>
        <v>0</v>
      </c>
      <c r="AC93" s="4"/>
      <c r="AD93" s="4" t="s">
        <v>2037</v>
      </c>
      <c r="AE93" s="145" t="s">
        <v>7446</v>
      </c>
      <c r="AF93" s="174"/>
      <c r="AG93" s="174"/>
      <c r="AH93" s="382"/>
      <c r="AI93" s="382"/>
      <c r="AJ93" s="174"/>
      <c r="AK93" s="12"/>
    </row>
    <row r="94" spans="2:38" hidden="1">
      <c r="B94" s="145" t="s">
        <v>9465</v>
      </c>
      <c r="C94" s="4" t="s">
        <v>1123</v>
      </c>
      <c r="D94" s="4" t="s">
        <v>1831</v>
      </c>
      <c r="E94" s="4" t="s">
        <v>1060</v>
      </c>
      <c r="F94" s="4" t="s">
        <v>9102</v>
      </c>
      <c r="G94" s="4" t="s">
        <v>1421</v>
      </c>
      <c r="H94" s="4" t="s">
        <v>1422</v>
      </c>
      <c r="I94" s="4"/>
      <c r="J94" s="139">
        <v>3000000000</v>
      </c>
      <c r="K94" s="139">
        <v>3000000000</v>
      </c>
      <c r="L94" s="4">
        <v>3.8</v>
      </c>
      <c r="M94" s="4" t="s">
        <v>3862</v>
      </c>
      <c r="N94" s="4" t="s">
        <v>2842</v>
      </c>
      <c r="O94" s="186">
        <f t="shared" si="11"/>
        <v>3000000000</v>
      </c>
      <c r="P94" s="186">
        <f t="shared" si="12"/>
        <v>0</v>
      </c>
      <c r="Q94" s="4">
        <v>9</v>
      </c>
      <c r="R94" s="4" t="s">
        <v>70</v>
      </c>
      <c r="S94" s="140" t="s">
        <v>70</v>
      </c>
      <c r="T94" s="140">
        <v>45351</v>
      </c>
      <c r="U94" s="4" t="s">
        <v>1884</v>
      </c>
      <c r="V94" s="4" t="s">
        <v>1954</v>
      </c>
      <c r="W94" s="146" t="s">
        <v>70</v>
      </c>
      <c r="X94" s="140">
        <v>45365</v>
      </c>
      <c r="Y94" s="4" t="s">
        <v>1885</v>
      </c>
      <c r="Z94" s="4" t="s">
        <v>1886</v>
      </c>
      <c r="AA94" s="186">
        <f t="shared" si="9"/>
        <v>3000000000</v>
      </c>
      <c r="AB94" s="186">
        <f t="shared" si="10"/>
        <v>0</v>
      </c>
      <c r="AC94" s="4"/>
      <c r="AD94" s="4" t="s">
        <v>2037</v>
      </c>
      <c r="AE94" s="145" t="s">
        <v>7446</v>
      </c>
      <c r="AF94" s="4"/>
      <c r="AG94" s="4"/>
      <c r="AH94" s="381"/>
      <c r="AI94" s="381"/>
      <c r="AJ94" s="4"/>
      <c r="AK94" s="7"/>
      <c r="AL94"/>
    </row>
    <row r="95" spans="2:38" hidden="1">
      <c r="B95" s="145" t="s">
        <v>9465</v>
      </c>
      <c r="C95" s="4" t="s">
        <v>1123</v>
      </c>
      <c r="D95" s="4" t="s">
        <v>1831</v>
      </c>
      <c r="E95" s="4" t="s">
        <v>1060</v>
      </c>
      <c r="F95" s="4" t="s">
        <v>9103</v>
      </c>
      <c r="G95" s="4" t="s">
        <v>1421</v>
      </c>
      <c r="H95" s="4" t="s">
        <v>1422</v>
      </c>
      <c r="I95" s="4"/>
      <c r="J95" s="139">
        <v>3000000000</v>
      </c>
      <c r="K95" s="139">
        <v>3000000000</v>
      </c>
      <c r="L95" s="4">
        <v>3.8</v>
      </c>
      <c r="M95" s="4" t="s">
        <v>3862</v>
      </c>
      <c r="N95" s="4" t="s">
        <v>2842</v>
      </c>
      <c r="O95" s="186">
        <f t="shared" si="11"/>
        <v>3000000000</v>
      </c>
      <c r="P95" s="186">
        <f t="shared" si="12"/>
        <v>0</v>
      </c>
      <c r="Q95" s="4">
        <v>9</v>
      </c>
      <c r="R95" s="4" t="s">
        <v>70</v>
      </c>
      <c r="S95" s="140" t="s">
        <v>70</v>
      </c>
      <c r="T95" s="140">
        <v>45351</v>
      </c>
      <c r="U95" s="4" t="s">
        <v>1884</v>
      </c>
      <c r="V95" s="4" t="s">
        <v>1954</v>
      </c>
      <c r="W95" s="146" t="s">
        <v>70</v>
      </c>
      <c r="X95" s="140">
        <v>45365</v>
      </c>
      <c r="Y95" s="4" t="s">
        <v>1885</v>
      </c>
      <c r="Z95" s="4" t="s">
        <v>1886</v>
      </c>
      <c r="AA95" s="186">
        <f t="shared" si="9"/>
        <v>3000000000</v>
      </c>
      <c r="AB95" s="186">
        <f t="shared" si="10"/>
        <v>0</v>
      </c>
      <c r="AC95" s="4"/>
      <c r="AD95" s="4" t="s">
        <v>2037</v>
      </c>
      <c r="AE95" s="145" t="s">
        <v>7446</v>
      </c>
      <c r="AF95" s="4"/>
      <c r="AG95" s="4"/>
      <c r="AH95" s="381"/>
      <c r="AI95" s="381"/>
      <c r="AJ95" s="4"/>
      <c r="AK95" s="7"/>
      <c r="AL95"/>
    </row>
    <row r="96" spans="2:38" hidden="1">
      <c r="B96" s="145" t="s">
        <v>9465</v>
      </c>
      <c r="C96" s="4" t="s">
        <v>1123</v>
      </c>
      <c r="D96" s="4" t="s">
        <v>2550</v>
      </c>
      <c r="E96" s="4" t="s">
        <v>1060</v>
      </c>
      <c r="F96" s="4" t="s">
        <v>9105</v>
      </c>
      <c r="G96" s="4" t="s">
        <v>1421</v>
      </c>
      <c r="H96" s="4" t="s">
        <v>1422</v>
      </c>
      <c r="I96" s="4"/>
      <c r="J96" s="139">
        <v>5000000000</v>
      </c>
      <c r="K96" s="139">
        <v>5000000000</v>
      </c>
      <c r="L96" s="4">
        <v>4.75</v>
      </c>
      <c r="M96" s="4" t="s">
        <v>3758</v>
      </c>
      <c r="N96" s="4" t="s">
        <v>2679</v>
      </c>
      <c r="O96" s="186">
        <f t="shared" si="11"/>
        <v>5000000000</v>
      </c>
      <c r="P96" s="186">
        <f t="shared" si="12"/>
        <v>0</v>
      </c>
      <c r="Q96" s="4">
        <v>9</v>
      </c>
      <c r="R96" s="4" t="s">
        <v>70</v>
      </c>
      <c r="S96" s="140" t="s">
        <v>70</v>
      </c>
      <c r="T96" s="140">
        <v>45351</v>
      </c>
      <c r="U96" s="4" t="s">
        <v>1884</v>
      </c>
      <c r="V96" s="4" t="s">
        <v>1954</v>
      </c>
      <c r="W96" s="146" t="s">
        <v>70</v>
      </c>
      <c r="X96" s="140">
        <v>45365</v>
      </c>
      <c r="Y96" s="4" t="s">
        <v>1885</v>
      </c>
      <c r="Z96" s="4" t="s">
        <v>1886</v>
      </c>
      <c r="AA96" s="186">
        <f t="shared" si="9"/>
        <v>5000000000</v>
      </c>
      <c r="AB96" s="186">
        <f t="shared" si="10"/>
        <v>0</v>
      </c>
      <c r="AC96" s="4"/>
      <c r="AD96" s="4" t="s">
        <v>2037</v>
      </c>
      <c r="AE96" s="145" t="s">
        <v>7446</v>
      </c>
      <c r="AF96" s="4"/>
      <c r="AG96" s="4"/>
      <c r="AH96" s="381"/>
      <c r="AI96" s="381"/>
      <c r="AJ96" s="4"/>
      <c r="AK96" s="7"/>
      <c r="AL96"/>
    </row>
    <row r="97" spans="2:38" hidden="1">
      <c r="B97" s="145" t="s">
        <v>9465</v>
      </c>
      <c r="C97" s="4" t="s">
        <v>1123</v>
      </c>
      <c r="D97" s="4" t="s">
        <v>2550</v>
      </c>
      <c r="E97" s="4" t="s">
        <v>1060</v>
      </c>
      <c r="F97" s="4" t="s">
        <v>9107</v>
      </c>
      <c r="G97" s="4" t="s">
        <v>1421</v>
      </c>
      <c r="H97" s="4" t="s">
        <v>1422</v>
      </c>
      <c r="I97" s="4"/>
      <c r="J97" s="139">
        <v>5000000000</v>
      </c>
      <c r="K97" s="139">
        <v>5000000000</v>
      </c>
      <c r="L97" s="4">
        <v>3.95</v>
      </c>
      <c r="M97" s="4" t="s">
        <v>3758</v>
      </c>
      <c r="N97" s="4" t="s">
        <v>2679</v>
      </c>
      <c r="O97" s="186">
        <f t="shared" si="11"/>
        <v>5000000000</v>
      </c>
      <c r="P97" s="186">
        <f t="shared" si="12"/>
        <v>0</v>
      </c>
      <c r="Q97" s="4">
        <v>9</v>
      </c>
      <c r="R97" s="4" t="s">
        <v>70</v>
      </c>
      <c r="S97" s="140" t="s">
        <v>70</v>
      </c>
      <c r="T97" s="140">
        <v>45351</v>
      </c>
      <c r="U97" s="4" t="s">
        <v>1884</v>
      </c>
      <c r="V97" s="4" t="s">
        <v>1954</v>
      </c>
      <c r="W97" s="146" t="s">
        <v>70</v>
      </c>
      <c r="X97" s="140">
        <v>45365</v>
      </c>
      <c r="Y97" s="4" t="s">
        <v>1885</v>
      </c>
      <c r="Z97" s="4" t="s">
        <v>1886</v>
      </c>
      <c r="AA97" s="186">
        <f t="shared" si="9"/>
        <v>5000000000</v>
      </c>
      <c r="AB97" s="186">
        <f t="shared" si="10"/>
        <v>0</v>
      </c>
      <c r="AC97" s="4"/>
      <c r="AD97" s="4" t="s">
        <v>2037</v>
      </c>
      <c r="AE97" s="145" t="s">
        <v>7446</v>
      </c>
      <c r="AF97" s="4"/>
      <c r="AG97" s="4"/>
      <c r="AH97" s="381"/>
      <c r="AI97" s="381"/>
      <c r="AJ97" s="4"/>
      <c r="AK97" s="7"/>
      <c r="AL97"/>
    </row>
    <row r="98" spans="2:38" hidden="1">
      <c r="B98" s="145" t="s">
        <v>9465</v>
      </c>
      <c r="C98" s="4" t="s">
        <v>1123</v>
      </c>
      <c r="D98" s="4" t="s">
        <v>2550</v>
      </c>
      <c r="E98" s="4" t="s">
        <v>1060</v>
      </c>
      <c r="F98" s="4" t="s">
        <v>9108</v>
      </c>
      <c r="G98" s="4" t="s">
        <v>1421</v>
      </c>
      <c r="H98" s="4" t="s">
        <v>1422</v>
      </c>
      <c r="I98" s="4"/>
      <c r="J98" s="139">
        <v>3000000000</v>
      </c>
      <c r="K98" s="139">
        <v>3000000000</v>
      </c>
      <c r="L98" s="4">
        <v>3.75</v>
      </c>
      <c r="M98" s="4" t="s">
        <v>1914</v>
      </c>
      <c r="N98" s="4" t="s">
        <v>3568</v>
      </c>
      <c r="O98" s="186">
        <f t="shared" si="11"/>
        <v>3000000000</v>
      </c>
      <c r="P98" s="186">
        <f t="shared" si="12"/>
        <v>0</v>
      </c>
      <c r="Q98" s="4">
        <v>9</v>
      </c>
      <c r="R98" s="4" t="s">
        <v>70</v>
      </c>
      <c r="S98" s="140" t="s">
        <v>70</v>
      </c>
      <c r="T98" s="140">
        <v>45351</v>
      </c>
      <c r="U98" s="4" t="s">
        <v>1884</v>
      </c>
      <c r="V98" s="4" t="s">
        <v>1954</v>
      </c>
      <c r="W98" s="146" t="s">
        <v>70</v>
      </c>
      <c r="X98" s="140">
        <v>45365</v>
      </c>
      <c r="Y98" s="4" t="s">
        <v>1885</v>
      </c>
      <c r="Z98" s="4" t="s">
        <v>1886</v>
      </c>
      <c r="AA98" s="186">
        <f t="shared" si="9"/>
        <v>3000000000</v>
      </c>
      <c r="AB98" s="186">
        <f t="shared" si="10"/>
        <v>0</v>
      </c>
      <c r="AC98" s="4"/>
      <c r="AD98" s="4" t="s">
        <v>2037</v>
      </c>
      <c r="AE98" s="145" t="s">
        <v>7446</v>
      </c>
      <c r="AF98" s="4"/>
      <c r="AG98" s="4"/>
      <c r="AH98" s="381"/>
      <c r="AI98" s="381"/>
      <c r="AJ98" s="4"/>
      <c r="AK98" s="7"/>
      <c r="AL98"/>
    </row>
    <row r="99" spans="2:38" hidden="1">
      <c r="B99" s="145" t="s">
        <v>9465</v>
      </c>
      <c r="C99" s="4" t="s">
        <v>1123</v>
      </c>
      <c r="D99" s="4" t="s">
        <v>1831</v>
      </c>
      <c r="E99" s="4" t="s">
        <v>1060</v>
      </c>
      <c r="F99" s="4" t="s">
        <v>9110</v>
      </c>
      <c r="G99" s="4" t="s">
        <v>1421</v>
      </c>
      <c r="H99" s="4" t="s">
        <v>1422</v>
      </c>
      <c r="I99" s="4"/>
      <c r="J99" s="139">
        <v>2000000000</v>
      </c>
      <c r="K99" s="139">
        <v>2000000000</v>
      </c>
      <c r="L99" s="4">
        <v>3.8</v>
      </c>
      <c r="M99" s="4" t="s">
        <v>3862</v>
      </c>
      <c r="N99" s="4" t="s">
        <v>2842</v>
      </c>
      <c r="O99" s="186">
        <f t="shared" si="11"/>
        <v>2000000000</v>
      </c>
      <c r="P99" s="186">
        <f t="shared" si="12"/>
        <v>0</v>
      </c>
      <c r="Q99" s="4">
        <v>9</v>
      </c>
      <c r="R99" s="4" t="s">
        <v>70</v>
      </c>
      <c r="S99" s="140" t="s">
        <v>70</v>
      </c>
      <c r="T99" s="140">
        <v>45351</v>
      </c>
      <c r="U99" s="4" t="s">
        <v>1884</v>
      </c>
      <c r="V99" s="4" t="s">
        <v>1954</v>
      </c>
      <c r="W99" s="146" t="s">
        <v>70</v>
      </c>
      <c r="X99" s="140">
        <v>45365</v>
      </c>
      <c r="Y99" s="4" t="s">
        <v>1885</v>
      </c>
      <c r="Z99" s="4" t="s">
        <v>1886</v>
      </c>
      <c r="AA99" s="186">
        <f t="shared" si="9"/>
        <v>2000000000</v>
      </c>
      <c r="AB99" s="186">
        <f t="shared" si="10"/>
        <v>0</v>
      </c>
      <c r="AC99" s="4"/>
      <c r="AD99" s="4" t="s">
        <v>2037</v>
      </c>
      <c r="AE99" s="145" t="s">
        <v>7446</v>
      </c>
      <c r="AF99" s="4"/>
      <c r="AG99" s="4"/>
      <c r="AH99" s="381"/>
      <c r="AI99" s="381"/>
      <c r="AJ99" s="4"/>
      <c r="AK99" s="7"/>
      <c r="AL99"/>
    </row>
    <row r="100" spans="2:38" hidden="1">
      <c r="B100" s="145" t="s">
        <v>9465</v>
      </c>
      <c r="C100" s="4" t="s">
        <v>1123</v>
      </c>
      <c r="D100" s="4" t="s">
        <v>2550</v>
      </c>
      <c r="E100" s="4" t="s">
        <v>1060</v>
      </c>
      <c r="F100" s="4" t="s">
        <v>9111</v>
      </c>
      <c r="G100" s="4" t="s">
        <v>1421</v>
      </c>
      <c r="H100" s="4" t="s">
        <v>1422</v>
      </c>
      <c r="I100" s="4"/>
      <c r="J100" s="139">
        <v>3000000000</v>
      </c>
      <c r="K100" s="139">
        <v>3000000000</v>
      </c>
      <c r="L100" s="4">
        <v>3.85</v>
      </c>
      <c r="M100" s="4" t="s">
        <v>3758</v>
      </c>
      <c r="N100" s="4" t="s">
        <v>2871</v>
      </c>
      <c r="O100" s="186">
        <f t="shared" si="11"/>
        <v>3000000000</v>
      </c>
      <c r="P100" s="186">
        <f t="shared" si="12"/>
        <v>0</v>
      </c>
      <c r="Q100" s="4">
        <v>9</v>
      </c>
      <c r="R100" s="4" t="s">
        <v>70</v>
      </c>
      <c r="S100" s="140" t="s">
        <v>70</v>
      </c>
      <c r="T100" s="140">
        <v>45351</v>
      </c>
      <c r="U100" s="4" t="s">
        <v>1884</v>
      </c>
      <c r="V100" s="4" t="s">
        <v>1954</v>
      </c>
      <c r="W100" s="146" t="s">
        <v>70</v>
      </c>
      <c r="X100" s="140">
        <v>45365</v>
      </c>
      <c r="Y100" s="4" t="s">
        <v>1885</v>
      </c>
      <c r="Z100" s="4" t="s">
        <v>1886</v>
      </c>
      <c r="AA100" s="186">
        <f t="shared" si="9"/>
        <v>3000000000</v>
      </c>
      <c r="AB100" s="186">
        <f t="shared" si="10"/>
        <v>0</v>
      </c>
      <c r="AC100" s="4"/>
      <c r="AD100" s="4" t="s">
        <v>2037</v>
      </c>
      <c r="AE100" s="145" t="s">
        <v>7446</v>
      </c>
      <c r="AF100" s="4"/>
      <c r="AG100" s="4"/>
      <c r="AH100" s="381"/>
      <c r="AI100" s="381"/>
      <c r="AJ100" s="4"/>
      <c r="AK100" s="7"/>
      <c r="AL100"/>
    </row>
    <row r="101" spans="2:38" hidden="1">
      <c r="B101" s="145" t="s">
        <v>9465</v>
      </c>
      <c r="C101" s="4" t="s">
        <v>1123</v>
      </c>
      <c r="D101" s="4" t="s">
        <v>2550</v>
      </c>
      <c r="E101" s="4" t="s">
        <v>1060</v>
      </c>
      <c r="F101" s="4" t="s">
        <v>9112</v>
      </c>
      <c r="G101" s="4" t="s">
        <v>1421</v>
      </c>
      <c r="H101" s="4" t="s">
        <v>1422</v>
      </c>
      <c r="I101" s="4"/>
      <c r="J101" s="139">
        <v>6000000000</v>
      </c>
      <c r="K101" s="139">
        <v>6000000000</v>
      </c>
      <c r="L101" s="4">
        <v>4.75</v>
      </c>
      <c r="M101" s="4" t="s">
        <v>3758</v>
      </c>
      <c r="N101" s="4" t="s">
        <v>2679</v>
      </c>
      <c r="O101" s="186">
        <f t="shared" si="11"/>
        <v>6000000000</v>
      </c>
      <c r="P101" s="186">
        <f t="shared" si="12"/>
        <v>0</v>
      </c>
      <c r="Q101" s="4">
        <v>9</v>
      </c>
      <c r="R101" s="4" t="s">
        <v>70</v>
      </c>
      <c r="S101" s="140" t="s">
        <v>70</v>
      </c>
      <c r="T101" s="140">
        <v>45351</v>
      </c>
      <c r="U101" s="4" t="s">
        <v>1884</v>
      </c>
      <c r="V101" s="4" t="s">
        <v>1954</v>
      </c>
      <c r="W101" s="146" t="s">
        <v>70</v>
      </c>
      <c r="X101" s="140">
        <v>45365</v>
      </c>
      <c r="Y101" s="4" t="s">
        <v>1885</v>
      </c>
      <c r="Z101" s="4" t="s">
        <v>1886</v>
      </c>
      <c r="AA101" s="186">
        <f t="shared" si="9"/>
        <v>6000000000</v>
      </c>
      <c r="AB101" s="186">
        <f t="shared" si="10"/>
        <v>0</v>
      </c>
      <c r="AC101" s="4"/>
      <c r="AD101" s="4" t="s">
        <v>2037</v>
      </c>
      <c r="AE101" s="145" t="s">
        <v>7446</v>
      </c>
      <c r="AF101" s="4"/>
      <c r="AG101" s="4"/>
      <c r="AH101" s="381"/>
      <c r="AI101" s="381"/>
      <c r="AJ101" s="4"/>
      <c r="AK101" s="7"/>
      <c r="AL101"/>
    </row>
    <row r="102" spans="2:38" hidden="1">
      <c r="B102" s="145" t="s">
        <v>9465</v>
      </c>
      <c r="C102" s="4" t="s">
        <v>1123</v>
      </c>
      <c r="D102" s="4" t="s">
        <v>1831</v>
      </c>
      <c r="E102" s="4" t="s">
        <v>1060</v>
      </c>
      <c r="F102" s="4" t="s">
        <v>9113</v>
      </c>
      <c r="G102" s="4" t="s">
        <v>1421</v>
      </c>
      <c r="H102" s="4" t="s">
        <v>1422</v>
      </c>
      <c r="I102" s="4"/>
      <c r="J102" s="139">
        <v>154383585</v>
      </c>
      <c r="K102" s="139">
        <v>154383585</v>
      </c>
      <c r="L102" s="4">
        <v>7.9</v>
      </c>
      <c r="M102" s="4" t="s">
        <v>9114</v>
      </c>
      <c r="N102" s="4" t="s">
        <v>2595</v>
      </c>
      <c r="O102" s="186">
        <f t="shared" si="11"/>
        <v>154383585</v>
      </c>
      <c r="P102" s="186">
        <f t="shared" si="12"/>
        <v>0</v>
      </c>
      <c r="Q102" s="4">
        <v>9</v>
      </c>
      <c r="R102" s="4" t="s">
        <v>70</v>
      </c>
      <c r="S102" s="140" t="s">
        <v>70</v>
      </c>
      <c r="T102" s="140">
        <v>45351</v>
      </c>
      <c r="U102" s="4" t="s">
        <v>1884</v>
      </c>
      <c r="V102" s="4" t="s">
        <v>1954</v>
      </c>
      <c r="W102" s="146" t="s">
        <v>70</v>
      </c>
      <c r="X102" s="140">
        <v>45365</v>
      </c>
      <c r="Y102" s="4" t="s">
        <v>1885</v>
      </c>
      <c r="Z102" s="4" t="s">
        <v>1886</v>
      </c>
      <c r="AA102" s="186">
        <f t="shared" si="9"/>
        <v>154383585</v>
      </c>
      <c r="AB102" s="186">
        <f t="shared" si="10"/>
        <v>0</v>
      </c>
      <c r="AC102" s="4"/>
      <c r="AD102" s="4" t="s">
        <v>2037</v>
      </c>
      <c r="AE102" s="145" t="s">
        <v>7446</v>
      </c>
      <c r="AF102" s="4"/>
      <c r="AG102" s="4"/>
      <c r="AH102" s="381"/>
      <c r="AI102" s="381"/>
      <c r="AJ102" s="4"/>
      <c r="AK102" s="7"/>
      <c r="AL102"/>
    </row>
    <row r="103" spans="2:38" hidden="1">
      <c r="B103" s="145" t="s">
        <v>9465</v>
      </c>
      <c r="C103" s="4" t="s">
        <v>1123</v>
      </c>
      <c r="D103" s="4" t="s">
        <v>1831</v>
      </c>
      <c r="E103" s="4" t="s">
        <v>1060</v>
      </c>
      <c r="F103" s="4" t="s">
        <v>9361</v>
      </c>
      <c r="G103" s="4" t="s">
        <v>1421</v>
      </c>
      <c r="H103" s="4" t="s">
        <v>1422</v>
      </c>
      <c r="I103" s="4"/>
      <c r="J103" s="139">
        <v>105353</v>
      </c>
      <c r="K103" s="139">
        <v>105353</v>
      </c>
      <c r="L103" s="4">
        <v>0.2</v>
      </c>
      <c r="M103" s="4" t="s">
        <v>9362</v>
      </c>
      <c r="N103" s="4"/>
      <c r="O103" s="186">
        <f t="shared" si="11"/>
        <v>105353</v>
      </c>
      <c r="P103" s="186">
        <f t="shared" si="12"/>
        <v>0</v>
      </c>
      <c r="Q103" s="4">
        <v>9</v>
      </c>
      <c r="R103" s="4" t="s">
        <v>70</v>
      </c>
      <c r="S103" s="140" t="s">
        <v>70</v>
      </c>
      <c r="T103" s="140">
        <v>45351</v>
      </c>
      <c r="U103" s="4" t="s">
        <v>1884</v>
      </c>
      <c r="V103" s="4" t="s">
        <v>1954</v>
      </c>
      <c r="W103" s="146" t="s">
        <v>70</v>
      </c>
      <c r="X103" s="140">
        <v>45365</v>
      </c>
      <c r="Y103" s="4" t="s">
        <v>1885</v>
      </c>
      <c r="Z103" s="4" t="s">
        <v>1886</v>
      </c>
      <c r="AA103" s="186">
        <f t="shared" si="9"/>
        <v>105353</v>
      </c>
      <c r="AB103" s="186">
        <f t="shared" si="10"/>
        <v>0</v>
      </c>
      <c r="AC103" s="4"/>
      <c r="AD103" s="4" t="s">
        <v>2037</v>
      </c>
      <c r="AE103" s="145" t="s">
        <v>7446</v>
      </c>
      <c r="AF103" s="4"/>
      <c r="AG103" s="4"/>
      <c r="AH103" s="381"/>
      <c r="AI103" s="381"/>
      <c r="AJ103" s="4"/>
      <c r="AK103" s="7"/>
      <c r="AL103"/>
    </row>
    <row r="104" spans="2:38" hidden="1">
      <c r="B104" s="145" t="s">
        <v>9465</v>
      </c>
      <c r="C104" s="4" t="s">
        <v>1123</v>
      </c>
      <c r="D104" s="4" t="s">
        <v>3226</v>
      </c>
      <c r="E104" s="4" t="s">
        <v>1060</v>
      </c>
      <c r="F104" s="4" t="s">
        <v>9363</v>
      </c>
      <c r="G104" s="4" t="s">
        <v>1421</v>
      </c>
      <c r="H104" s="4" t="s">
        <v>1422</v>
      </c>
      <c r="I104" s="4"/>
      <c r="J104" s="139">
        <v>98069</v>
      </c>
      <c r="K104" s="139">
        <v>98069</v>
      </c>
      <c r="L104" s="4">
        <v>0.2</v>
      </c>
      <c r="M104" s="4" t="s">
        <v>9364</v>
      </c>
      <c r="N104" s="4"/>
      <c r="O104" s="186">
        <f t="shared" si="11"/>
        <v>98069</v>
      </c>
      <c r="P104" s="186">
        <f t="shared" si="12"/>
        <v>0</v>
      </c>
      <c r="Q104" s="4">
        <v>9</v>
      </c>
      <c r="R104" s="4" t="s">
        <v>70</v>
      </c>
      <c r="S104" s="140" t="s">
        <v>70</v>
      </c>
      <c r="T104" s="140">
        <v>45351</v>
      </c>
      <c r="U104" s="4" t="s">
        <v>1884</v>
      </c>
      <c r="V104" s="4" t="s">
        <v>1954</v>
      </c>
      <c r="W104" s="146" t="s">
        <v>70</v>
      </c>
      <c r="X104" s="140">
        <v>45365</v>
      </c>
      <c r="Y104" s="4" t="s">
        <v>1885</v>
      </c>
      <c r="Z104" s="4" t="s">
        <v>1886</v>
      </c>
      <c r="AA104" s="186">
        <f t="shared" si="9"/>
        <v>98069</v>
      </c>
      <c r="AB104" s="186">
        <f t="shared" si="10"/>
        <v>0</v>
      </c>
      <c r="AC104" s="4"/>
      <c r="AD104" s="4" t="s">
        <v>2037</v>
      </c>
      <c r="AE104" s="145" t="s">
        <v>7446</v>
      </c>
      <c r="AF104" s="4"/>
      <c r="AG104" s="4"/>
      <c r="AH104" s="381"/>
      <c r="AI104" s="381"/>
      <c r="AJ104" s="4"/>
      <c r="AK104" s="7"/>
      <c r="AL104"/>
    </row>
    <row r="105" spans="2:38" hidden="1">
      <c r="B105" s="145" t="s">
        <v>9465</v>
      </c>
      <c r="C105" s="4" t="s">
        <v>1123</v>
      </c>
      <c r="D105" s="4" t="s">
        <v>1831</v>
      </c>
      <c r="E105" s="4" t="s">
        <v>1060</v>
      </c>
      <c r="F105" s="4" t="s">
        <v>9365</v>
      </c>
      <c r="G105" s="4" t="s">
        <v>1421</v>
      </c>
      <c r="H105" s="4" t="s">
        <v>1422</v>
      </c>
      <c r="I105" s="4"/>
      <c r="J105" s="139">
        <v>1584528292</v>
      </c>
      <c r="K105" s="139">
        <v>1584528292</v>
      </c>
      <c r="L105" s="4">
        <v>0.2</v>
      </c>
      <c r="M105" s="4" t="s">
        <v>8673</v>
      </c>
      <c r="N105" s="4"/>
      <c r="O105" s="186">
        <f t="shared" si="11"/>
        <v>1584528292</v>
      </c>
      <c r="P105" s="186">
        <f t="shared" si="12"/>
        <v>0</v>
      </c>
      <c r="Q105" s="4">
        <v>9</v>
      </c>
      <c r="R105" s="4" t="s">
        <v>70</v>
      </c>
      <c r="S105" s="140" t="s">
        <v>70</v>
      </c>
      <c r="T105" s="140">
        <v>45351</v>
      </c>
      <c r="U105" s="4" t="s">
        <v>1884</v>
      </c>
      <c r="V105" s="4" t="s">
        <v>1954</v>
      </c>
      <c r="W105" s="146" t="s">
        <v>70</v>
      </c>
      <c r="X105" s="140">
        <v>45365</v>
      </c>
      <c r="Y105" s="4" t="s">
        <v>1885</v>
      </c>
      <c r="Z105" s="4" t="s">
        <v>1886</v>
      </c>
      <c r="AA105" s="186">
        <f t="shared" si="9"/>
        <v>1584528292</v>
      </c>
      <c r="AB105" s="186">
        <f t="shared" si="10"/>
        <v>0</v>
      </c>
      <c r="AC105" s="4"/>
      <c r="AD105" s="4" t="s">
        <v>2037</v>
      </c>
      <c r="AE105" s="145" t="s">
        <v>7446</v>
      </c>
      <c r="AF105" s="4"/>
      <c r="AG105" s="4"/>
      <c r="AH105" s="381"/>
      <c r="AI105" s="381"/>
      <c r="AJ105" s="4"/>
      <c r="AK105" s="7"/>
      <c r="AL105"/>
    </row>
    <row r="106" spans="2:38" hidden="1">
      <c r="B106" s="145" t="s">
        <v>9465</v>
      </c>
      <c r="C106" s="4" t="s">
        <v>1123</v>
      </c>
      <c r="D106" s="4" t="s">
        <v>1831</v>
      </c>
      <c r="E106" s="4" t="s">
        <v>2018</v>
      </c>
      <c r="F106" s="4" t="s">
        <v>9366</v>
      </c>
      <c r="G106" s="4" t="s">
        <v>1421</v>
      </c>
      <c r="H106" s="4" t="s">
        <v>1422</v>
      </c>
      <c r="I106" s="4"/>
      <c r="J106" s="139">
        <v>3807.44</v>
      </c>
      <c r="K106" s="139">
        <v>91816415.599999994</v>
      </c>
      <c r="L106" s="4">
        <v>0</v>
      </c>
      <c r="M106" s="4" t="s">
        <v>9367</v>
      </c>
      <c r="N106" s="4"/>
      <c r="O106" s="186">
        <f>J106</f>
        <v>3807.44</v>
      </c>
      <c r="P106" s="186">
        <f>O106-J106</f>
        <v>0</v>
      </c>
      <c r="Q106" s="4">
        <v>9</v>
      </c>
      <c r="R106" s="4" t="s">
        <v>70</v>
      </c>
      <c r="S106" s="140" t="s">
        <v>70</v>
      </c>
      <c r="T106" s="140">
        <v>45351</v>
      </c>
      <c r="U106" s="4" t="s">
        <v>1884</v>
      </c>
      <c r="V106" s="4" t="s">
        <v>1954</v>
      </c>
      <c r="W106" s="146" t="s">
        <v>70</v>
      </c>
      <c r="X106" s="140">
        <v>45365</v>
      </c>
      <c r="Y106" s="4" t="s">
        <v>1885</v>
      </c>
      <c r="Z106" s="4" t="s">
        <v>1886</v>
      </c>
      <c r="AA106" s="186">
        <f t="shared" si="9"/>
        <v>91816415.599999994</v>
      </c>
      <c r="AB106" s="186">
        <f t="shared" si="10"/>
        <v>0</v>
      </c>
      <c r="AC106" s="4"/>
      <c r="AD106" s="4" t="s">
        <v>2037</v>
      </c>
      <c r="AE106" s="145" t="s">
        <v>7446</v>
      </c>
      <c r="AF106" s="4"/>
      <c r="AG106" s="4"/>
      <c r="AH106" s="381"/>
      <c r="AI106" s="381"/>
      <c r="AJ106" s="4"/>
      <c r="AK106" s="7"/>
      <c r="AL106"/>
    </row>
    <row r="107" spans="2:38" hidden="1">
      <c r="B107" s="8"/>
      <c r="I107" s="11"/>
      <c r="K107" s="190"/>
      <c r="M107"/>
      <c r="N107"/>
      <c r="O107"/>
      <c r="P107"/>
      <c r="Q107"/>
      <c r="R107"/>
      <c r="S107"/>
      <c r="T107"/>
      <c r="U107"/>
      <c r="V107"/>
      <c r="AF107" s="8"/>
    </row>
    <row r="108" spans="2:38" hidden="1">
      <c r="B108" s="8"/>
      <c r="I108" s="11"/>
      <c r="K108" s="190"/>
      <c r="M108"/>
      <c r="N108"/>
      <c r="O108" s="192"/>
      <c r="P108" s="192"/>
      <c r="Q108"/>
      <c r="R108"/>
      <c r="S108"/>
      <c r="T108" s="1"/>
      <c r="U108"/>
      <c r="V108"/>
      <c r="AF108" s="8"/>
    </row>
    <row r="109" spans="2:38" hidden="1">
      <c r="B109" s="8"/>
      <c r="I109" s="11"/>
      <c r="K109" s="190"/>
      <c r="M109"/>
      <c r="N109"/>
      <c r="O109"/>
      <c r="P109"/>
      <c r="Q109"/>
      <c r="R109"/>
      <c r="S109"/>
      <c r="T109"/>
      <c r="U109"/>
      <c r="V109"/>
      <c r="AF109" s="8"/>
    </row>
    <row r="110" spans="2:38" hidden="1">
      <c r="B110" s="8"/>
      <c r="I110" s="11"/>
      <c r="K110" s="190"/>
      <c r="M110"/>
      <c r="N110"/>
      <c r="O110" s="192"/>
      <c r="P110" s="192"/>
      <c r="Q110"/>
      <c r="R110"/>
      <c r="S110"/>
      <c r="T110" s="1"/>
      <c r="U110"/>
      <c r="V110"/>
      <c r="AF110" s="8"/>
    </row>
    <row r="111" spans="2:38" hidden="1">
      <c r="B111" s="8"/>
      <c r="I111" s="11"/>
      <c r="K111" s="190"/>
      <c r="M111"/>
      <c r="N111"/>
      <c r="O111" s="132"/>
      <c r="P111" s="132"/>
      <c r="Q111"/>
      <c r="R111"/>
      <c r="S111"/>
      <c r="T111" s="1"/>
      <c r="U111"/>
      <c r="V111"/>
      <c r="AF111" s="8"/>
    </row>
    <row r="112" spans="2:38" hidden="1">
      <c r="B112" s="8"/>
      <c r="I112" s="11"/>
      <c r="K112" s="190"/>
      <c r="M112"/>
      <c r="N112"/>
      <c r="O112"/>
      <c r="P112"/>
      <c r="Q112"/>
      <c r="R112"/>
      <c r="S112"/>
      <c r="T112"/>
      <c r="U112"/>
      <c r="V112"/>
      <c r="AF112" s="8"/>
    </row>
    <row r="113" spans="2:32" hidden="1">
      <c r="B113" s="8"/>
      <c r="I113" s="11"/>
      <c r="K113" s="190"/>
      <c r="M113"/>
      <c r="N113"/>
      <c r="O113"/>
      <c r="P113"/>
      <c r="Q113"/>
      <c r="R113"/>
      <c r="S113"/>
      <c r="T113"/>
      <c r="U113"/>
      <c r="V113"/>
      <c r="AF113" s="8"/>
    </row>
    <row r="114" spans="2:32" hidden="1">
      <c r="B114" s="8"/>
      <c r="I114" s="11"/>
      <c r="K114" s="190"/>
      <c r="M114"/>
      <c r="N114"/>
      <c r="O114"/>
      <c r="P114"/>
      <c r="Q114"/>
      <c r="R114"/>
      <c r="S114"/>
      <c r="T114" s="1"/>
      <c r="U114"/>
      <c r="V114"/>
      <c r="AF114" s="8"/>
    </row>
    <row r="115" spans="2:32" hidden="1">
      <c r="B115" s="8"/>
      <c r="I115" s="11"/>
      <c r="K115" s="190"/>
      <c r="M115"/>
      <c r="N115"/>
      <c r="O115" s="132"/>
      <c r="P115" s="132"/>
      <c r="Q115"/>
      <c r="R115"/>
      <c r="S115"/>
      <c r="T115" s="1"/>
      <c r="U115"/>
      <c r="V115"/>
      <c r="AF115" s="8"/>
    </row>
    <row r="116" spans="2:32" hidden="1">
      <c r="B116" s="8"/>
      <c r="I116" s="11"/>
      <c r="K116" s="190"/>
      <c r="M116"/>
      <c r="N116"/>
      <c r="O116" s="192"/>
      <c r="P116" s="192"/>
      <c r="Q116"/>
      <c r="R116"/>
      <c r="S116"/>
      <c r="T116" s="1"/>
      <c r="U116"/>
      <c r="V116"/>
      <c r="AF116" s="8"/>
    </row>
    <row r="117" spans="2:32" hidden="1">
      <c r="B117" s="8"/>
      <c r="I117" s="11"/>
      <c r="K117" s="190"/>
      <c r="M117"/>
      <c r="N117"/>
      <c r="O117" s="192"/>
      <c r="P117" s="192"/>
      <c r="Q117"/>
      <c r="R117"/>
      <c r="S117"/>
      <c r="T117" s="1"/>
      <c r="U117"/>
      <c r="V117"/>
      <c r="AF117" s="8"/>
    </row>
    <row r="118" spans="2:32" hidden="1">
      <c r="B118" s="8"/>
      <c r="I118" s="11"/>
      <c r="K118" s="190"/>
      <c r="M118"/>
      <c r="N118"/>
      <c r="O118" s="192"/>
      <c r="P118" s="192"/>
      <c r="Q118"/>
      <c r="R118"/>
      <c r="S118"/>
      <c r="T118" s="1"/>
      <c r="U118"/>
      <c r="V118"/>
      <c r="AF118" s="8"/>
    </row>
    <row r="119" spans="2:32" hidden="1">
      <c r="B119" s="8"/>
      <c r="I119" s="11"/>
      <c r="K119" s="190"/>
      <c r="M119"/>
      <c r="N119"/>
      <c r="O119"/>
      <c r="P119"/>
      <c r="Q119"/>
      <c r="R119"/>
      <c r="S119"/>
      <c r="T119"/>
      <c r="U119"/>
      <c r="V119"/>
      <c r="AF119" s="8"/>
    </row>
    <row r="120" spans="2:32" hidden="1">
      <c r="B120" s="8"/>
      <c r="I120" s="11"/>
      <c r="K120" s="190"/>
      <c r="M120"/>
      <c r="N120"/>
      <c r="O120" s="132"/>
      <c r="P120" s="132"/>
      <c r="Q120"/>
      <c r="R120"/>
      <c r="S120"/>
      <c r="T120" s="1"/>
      <c r="U120"/>
      <c r="V120"/>
      <c r="AF120" s="8"/>
    </row>
    <row r="121" spans="2:32" hidden="1">
      <c r="B121" s="8"/>
      <c r="I121" s="11"/>
      <c r="K121" s="190"/>
      <c r="M121"/>
      <c r="N121"/>
      <c r="O121"/>
      <c r="P121"/>
      <c r="Q121"/>
      <c r="R121"/>
      <c r="S121"/>
      <c r="T121"/>
      <c r="U121"/>
      <c r="V121"/>
      <c r="AF121" s="8"/>
    </row>
    <row r="122" spans="2:32" hidden="1">
      <c r="B122" s="8"/>
      <c r="I122" s="11"/>
      <c r="K122" s="190"/>
      <c r="M122"/>
      <c r="N122"/>
      <c r="O122" s="132"/>
      <c r="P122" s="132"/>
      <c r="Q122"/>
      <c r="R122"/>
      <c r="S122"/>
      <c r="T122" s="1"/>
      <c r="U122"/>
      <c r="V122"/>
      <c r="AF122" s="8"/>
    </row>
    <row r="123" spans="2:32" hidden="1">
      <c r="B123" s="8"/>
      <c r="I123" s="11"/>
      <c r="K123" s="190"/>
      <c r="M123"/>
      <c r="N123"/>
      <c r="O123" s="132"/>
      <c r="P123" s="132"/>
      <c r="Q123"/>
      <c r="R123"/>
      <c r="S123"/>
      <c r="T123" s="1"/>
      <c r="U123"/>
      <c r="V123"/>
      <c r="AF123" s="8"/>
    </row>
    <row r="124" spans="2:32" hidden="1">
      <c r="B124" s="8"/>
      <c r="I124" s="11"/>
      <c r="K124" s="190"/>
      <c r="M124"/>
      <c r="N124"/>
      <c r="O124"/>
      <c r="P124"/>
      <c r="Q124"/>
      <c r="R124"/>
      <c r="S124"/>
      <c r="T124"/>
      <c r="U124"/>
      <c r="V124"/>
      <c r="AF124" s="8"/>
    </row>
    <row r="125" spans="2:32" hidden="1">
      <c r="B125" s="8"/>
      <c r="I125" s="11"/>
      <c r="K125" s="190"/>
      <c r="M125"/>
      <c r="N125"/>
      <c r="O125" s="192"/>
      <c r="P125" s="192"/>
      <c r="Q125"/>
      <c r="R125"/>
      <c r="S125"/>
      <c r="T125" s="1"/>
      <c r="U125"/>
      <c r="V125"/>
      <c r="AF125" s="8"/>
    </row>
    <row r="126" spans="2:32" hidden="1">
      <c r="B126" s="8"/>
      <c r="I126" s="11"/>
      <c r="K126" s="190"/>
      <c r="M126"/>
      <c r="N126"/>
      <c r="O126" s="192"/>
      <c r="P126" s="192"/>
      <c r="Q126"/>
      <c r="R126"/>
      <c r="S126"/>
      <c r="T126" s="1"/>
      <c r="U126"/>
      <c r="V126"/>
      <c r="AF126" s="8"/>
    </row>
    <row r="127" spans="2:32" hidden="1">
      <c r="B127" s="8"/>
      <c r="I127" s="11"/>
      <c r="K127" s="190"/>
      <c r="M127"/>
      <c r="N127"/>
      <c r="O127" s="192"/>
      <c r="P127" s="132"/>
      <c r="Q127"/>
      <c r="R127"/>
      <c r="S127"/>
      <c r="T127" s="1"/>
      <c r="U127"/>
      <c r="V127"/>
      <c r="AF127" s="8"/>
    </row>
    <row r="128" spans="2:32" hidden="1">
      <c r="B128" s="8"/>
      <c r="I128" s="11"/>
      <c r="K128" s="190"/>
      <c r="M128"/>
      <c r="N128"/>
      <c r="O128" s="192"/>
      <c r="P128" s="192"/>
      <c r="Q128"/>
      <c r="R128"/>
      <c r="S128"/>
      <c r="T128" s="1"/>
      <c r="U128"/>
      <c r="V128"/>
      <c r="AF128" s="8"/>
    </row>
    <row r="129" spans="2:32" hidden="1">
      <c r="B129" s="8"/>
      <c r="I129" s="11"/>
      <c r="K129" s="190"/>
      <c r="M129"/>
      <c r="N129"/>
      <c r="O129"/>
      <c r="P129"/>
      <c r="Q129"/>
      <c r="R129"/>
      <c r="S129"/>
      <c r="T129"/>
      <c r="U129"/>
      <c r="V129"/>
      <c r="AF129" s="8"/>
    </row>
    <row r="130" spans="2:32" hidden="1">
      <c r="B130" s="8"/>
      <c r="I130" s="11"/>
      <c r="K130" s="190"/>
      <c r="M130"/>
      <c r="N130"/>
      <c r="O130" s="132"/>
      <c r="P130" s="132"/>
      <c r="Q130"/>
      <c r="R130"/>
      <c r="S130"/>
      <c r="T130" s="1"/>
      <c r="U130"/>
      <c r="V130"/>
      <c r="AF130" s="8"/>
    </row>
    <row r="131" spans="2:32" hidden="1">
      <c r="B131" s="8"/>
      <c r="I131" s="11"/>
      <c r="K131" s="190"/>
      <c r="M131"/>
      <c r="N131"/>
      <c r="O131" s="192"/>
      <c r="P131" s="192"/>
      <c r="Q131"/>
      <c r="R131"/>
      <c r="S131"/>
      <c r="T131" s="1"/>
      <c r="U131"/>
      <c r="V131"/>
      <c r="AF131" s="8"/>
    </row>
    <row r="132" spans="2:32" hidden="1">
      <c r="B132" s="8"/>
      <c r="I132" s="11"/>
      <c r="K132" s="190"/>
      <c r="M132"/>
      <c r="N132"/>
      <c r="O132" s="192"/>
      <c r="P132" s="192"/>
      <c r="Q132"/>
      <c r="R132"/>
      <c r="S132"/>
      <c r="T132" s="1"/>
      <c r="U132"/>
      <c r="V132"/>
      <c r="AF132" s="8"/>
    </row>
    <row r="133" spans="2:32" hidden="1">
      <c r="B133" s="8"/>
      <c r="I133" s="11"/>
      <c r="K133" s="190"/>
      <c r="M133"/>
      <c r="N133"/>
      <c r="O133" s="132"/>
      <c r="P133" s="132"/>
      <c r="Q133"/>
      <c r="R133"/>
      <c r="S133"/>
      <c r="T133" s="1"/>
      <c r="U133"/>
      <c r="V133"/>
      <c r="AF133" s="8"/>
    </row>
    <row r="134" spans="2:32" hidden="1">
      <c r="B134" s="8"/>
      <c r="I134" s="11"/>
      <c r="K134" s="190"/>
      <c r="M134"/>
      <c r="N134"/>
      <c r="O134"/>
      <c r="P134"/>
      <c r="Q134"/>
      <c r="R134"/>
      <c r="S134"/>
      <c r="T134"/>
      <c r="U134"/>
      <c r="V134"/>
      <c r="AF134" s="8"/>
    </row>
    <row r="135" spans="2:32" hidden="1">
      <c r="B135" s="8"/>
      <c r="I135" s="11"/>
      <c r="K135" s="190"/>
      <c r="M135"/>
      <c r="N135"/>
      <c r="O135" s="132"/>
      <c r="P135" s="132"/>
      <c r="Q135"/>
      <c r="R135"/>
      <c r="S135"/>
      <c r="T135" s="1"/>
      <c r="U135"/>
      <c r="V135"/>
      <c r="AF135" s="8"/>
    </row>
    <row r="136" spans="2:32" hidden="1">
      <c r="B136" s="8"/>
      <c r="I136" s="11"/>
      <c r="K136" s="190"/>
      <c r="M136"/>
      <c r="N136"/>
      <c r="O136" s="192"/>
      <c r="P136" s="192"/>
      <c r="Q136"/>
      <c r="R136"/>
      <c r="S136"/>
      <c r="T136" s="1"/>
      <c r="U136"/>
      <c r="V136"/>
      <c r="AF136" s="8"/>
    </row>
    <row r="137" spans="2:32" hidden="1">
      <c r="B137" s="8"/>
      <c r="I137" s="11"/>
      <c r="K137" s="190"/>
      <c r="M137"/>
      <c r="N137"/>
      <c r="O137" s="132"/>
      <c r="P137" s="132"/>
      <c r="Q137"/>
      <c r="R137"/>
      <c r="S137"/>
      <c r="T137" s="1"/>
      <c r="U137"/>
      <c r="V137"/>
      <c r="AF137" s="8"/>
    </row>
    <row r="138" spans="2:32" hidden="1">
      <c r="B138" s="8"/>
      <c r="I138" s="11"/>
      <c r="K138" s="190"/>
      <c r="M138"/>
      <c r="N138"/>
      <c r="O138" s="192"/>
      <c r="P138" s="192"/>
      <c r="Q138"/>
      <c r="R138"/>
      <c r="S138"/>
      <c r="T138" s="1"/>
      <c r="U138"/>
      <c r="V138"/>
      <c r="AF138" s="8"/>
    </row>
    <row r="139" spans="2:32" hidden="1">
      <c r="B139" s="8"/>
      <c r="I139" s="11"/>
      <c r="K139" s="190"/>
      <c r="M139"/>
      <c r="N139"/>
      <c r="O139" s="132"/>
      <c r="P139" s="132"/>
      <c r="Q139"/>
      <c r="R139"/>
      <c r="S139"/>
      <c r="T139" s="1"/>
      <c r="U139"/>
      <c r="V139"/>
      <c r="AF139" s="8"/>
    </row>
    <row r="140" spans="2:32" hidden="1">
      <c r="B140" s="8"/>
      <c r="I140" s="11"/>
      <c r="K140" s="190"/>
      <c r="M140"/>
      <c r="N140"/>
      <c r="O140" s="132"/>
      <c r="P140" s="132"/>
      <c r="Q140"/>
      <c r="R140"/>
      <c r="S140"/>
      <c r="T140" s="1"/>
      <c r="U140"/>
      <c r="V140"/>
      <c r="AF140" s="8"/>
    </row>
    <row r="141" spans="2:32" hidden="1">
      <c r="B141" s="8"/>
      <c r="I141" s="11"/>
      <c r="K141" s="190"/>
      <c r="M141"/>
      <c r="N141"/>
      <c r="O141"/>
      <c r="P141"/>
      <c r="Q141"/>
      <c r="R141"/>
      <c r="S141"/>
      <c r="T141"/>
      <c r="U141"/>
      <c r="V141"/>
      <c r="AF141" s="8"/>
    </row>
    <row r="142" spans="2:32" hidden="1">
      <c r="B142" s="8"/>
      <c r="I142" s="11"/>
      <c r="K142" s="190"/>
      <c r="M142"/>
      <c r="N142"/>
      <c r="O142" s="192"/>
      <c r="P142" s="192"/>
      <c r="Q142"/>
      <c r="R142"/>
      <c r="S142"/>
      <c r="T142" s="1"/>
      <c r="U142"/>
      <c r="V142"/>
      <c r="AF142" s="8"/>
    </row>
    <row r="143" spans="2:32" hidden="1">
      <c r="B143" s="8"/>
      <c r="I143" s="11"/>
      <c r="K143" s="190"/>
      <c r="M143"/>
      <c r="N143"/>
      <c r="O143" s="132"/>
      <c r="P143" s="132"/>
      <c r="Q143"/>
      <c r="R143"/>
      <c r="S143"/>
      <c r="T143" s="1"/>
      <c r="U143"/>
      <c r="V143"/>
      <c r="AF143" s="8"/>
    </row>
    <row r="144" spans="2:32" hidden="1">
      <c r="B144" s="8"/>
      <c r="I144" s="11"/>
      <c r="K144" s="190"/>
      <c r="M144"/>
      <c r="N144"/>
      <c r="O144" s="132"/>
      <c r="P144" s="132"/>
      <c r="Q144"/>
      <c r="R144"/>
      <c r="S144"/>
      <c r="T144" s="1"/>
      <c r="U144"/>
      <c r="V144"/>
      <c r="AF144" s="8"/>
    </row>
    <row r="145" spans="2:32" hidden="1">
      <c r="B145" s="8"/>
      <c r="I145" s="11"/>
      <c r="K145" s="190"/>
      <c r="M145"/>
      <c r="N145"/>
      <c r="O145"/>
      <c r="P145"/>
      <c r="Q145"/>
      <c r="R145"/>
      <c r="S145"/>
      <c r="T145"/>
      <c r="U145"/>
      <c r="V145"/>
      <c r="AF145" s="8"/>
    </row>
    <row r="146" spans="2:32" hidden="1">
      <c r="B146" s="8"/>
      <c r="I146" s="11"/>
      <c r="K146" s="190"/>
      <c r="M146"/>
      <c r="N146"/>
      <c r="O146" s="192"/>
      <c r="P146" s="192"/>
      <c r="Q146"/>
      <c r="R146"/>
      <c r="S146"/>
      <c r="T146" s="1"/>
      <c r="U146"/>
      <c r="V146"/>
      <c r="AF146" s="8"/>
    </row>
    <row r="147" spans="2:32" hidden="1">
      <c r="B147" s="8"/>
      <c r="I147" s="11"/>
      <c r="K147" s="190"/>
      <c r="M147"/>
      <c r="N147"/>
      <c r="O147"/>
      <c r="P147"/>
      <c r="Q147"/>
      <c r="R147"/>
      <c r="S147"/>
      <c r="T147"/>
      <c r="U147"/>
      <c r="V147"/>
      <c r="AF147" s="8"/>
    </row>
    <row r="148" spans="2:32" hidden="1">
      <c r="B148" s="8"/>
      <c r="I148" s="11"/>
      <c r="K148" s="190"/>
      <c r="M148"/>
      <c r="N148"/>
      <c r="O148"/>
      <c r="P148"/>
      <c r="Q148"/>
      <c r="R148"/>
      <c r="S148"/>
      <c r="T148"/>
      <c r="U148"/>
      <c r="V148"/>
      <c r="AF148" s="8"/>
    </row>
    <row r="149" spans="2:32" hidden="1">
      <c r="B149" s="8"/>
      <c r="I149" s="11"/>
      <c r="K149" s="190"/>
      <c r="M149"/>
      <c r="N149"/>
      <c r="O149" s="132"/>
      <c r="P149" s="132"/>
      <c r="Q149"/>
      <c r="R149"/>
      <c r="S149"/>
      <c r="T149" s="1"/>
      <c r="U149"/>
      <c r="V149"/>
      <c r="AF149" s="8"/>
    </row>
    <row r="150" spans="2:32" hidden="1">
      <c r="B150" s="8"/>
      <c r="I150" s="11"/>
      <c r="K150" s="190"/>
      <c r="M150"/>
      <c r="N150"/>
      <c r="O150" s="132"/>
      <c r="P150" s="132"/>
      <c r="Q150"/>
      <c r="R150"/>
      <c r="S150"/>
      <c r="T150" s="1"/>
      <c r="U150"/>
      <c r="V150"/>
      <c r="AF150" s="8"/>
    </row>
    <row r="151" spans="2:32" hidden="1">
      <c r="B151" s="8"/>
      <c r="I151" s="11"/>
      <c r="K151" s="190"/>
      <c r="M151"/>
      <c r="N151"/>
      <c r="O151"/>
      <c r="P151"/>
      <c r="Q151"/>
      <c r="R151"/>
      <c r="S151"/>
      <c r="T151" s="1"/>
      <c r="U151"/>
      <c r="V151"/>
      <c r="AF151" s="8"/>
    </row>
    <row r="152" spans="2:32" hidden="1">
      <c r="B152" s="8"/>
      <c r="I152" s="11"/>
      <c r="K152" s="190"/>
      <c r="M152"/>
      <c r="N152"/>
      <c r="O152"/>
      <c r="P152"/>
      <c r="Q152"/>
      <c r="R152"/>
      <c r="S152"/>
      <c r="T152"/>
      <c r="U152"/>
      <c r="V152"/>
      <c r="AF152" s="8"/>
    </row>
    <row r="153" spans="2:32" hidden="1">
      <c r="B153" s="8"/>
      <c r="I153" s="11"/>
      <c r="K153" s="190"/>
      <c r="M153"/>
      <c r="N153"/>
      <c r="O153" s="132"/>
      <c r="P153" s="132"/>
      <c r="Q153"/>
      <c r="R153"/>
      <c r="S153"/>
      <c r="T153" s="1"/>
      <c r="U153"/>
      <c r="V153"/>
      <c r="AF153" s="8"/>
    </row>
    <row r="154" spans="2:32" hidden="1">
      <c r="B154" s="8"/>
      <c r="I154" s="11"/>
      <c r="K154" s="190"/>
      <c r="M154"/>
      <c r="N154"/>
      <c r="O154" s="192"/>
      <c r="P154" s="192"/>
      <c r="Q154"/>
      <c r="R154"/>
      <c r="S154"/>
      <c r="T154" s="1"/>
      <c r="U154"/>
      <c r="V154"/>
      <c r="AF154" s="8"/>
    </row>
    <row r="155" spans="2:32" hidden="1">
      <c r="B155" s="8"/>
      <c r="I155" s="11"/>
      <c r="K155" s="190"/>
      <c r="M155"/>
      <c r="N155"/>
      <c r="O155"/>
      <c r="P155"/>
      <c r="Q155"/>
      <c r="R155"/>
      <c r="S155"/>
      <c r="T155"/>
      <c r="U155"/>
      <c r="V155"/>
      <c r="AF155" s="8"/>
    </row>
    <row r="156" spans="2:32" hidden="1">
      <c r="B156" s="8"/>
      <c r="I156" s="11"/>
      <c r="K156" s="190"/>
      <c r="M156"/>
      <c r="N156"/>
      <c r="O156" s="132"/>
      <c r="P156" s="132"/>
      <c r="Q156"/>
      <c r="R156"/>
      <c r="S156"/>
      <c r="T156" s="1"/>
      <c r="U156"/>
      <c r="V156"/>
      <c r="AF156" s="8"/>
    </row>
    <row r="157" spans="2:32" hidden="1">
      <c r="B157" s="8"/>
      <c r="I157" s="11"/>
      <c r="K157" s="190"/>
      <c r="M157"/>
      <c r="N157"/>
      <c r="O157"/>
      <c r="P157"/>
      <c r="Q157"/>
      <c r="R157"/>
      <c r="S157"/>
      <c r="T157"/>
      <c r="U157"/>
      <c r="V157"/>
      <c r="AF157" s="8"/>
    </row>
    <row r="158" spans="2:32" hidden="1">
      <c r="B158" s="8"/>
      <c r="I158" s="11"/>
      <c r="K158" s="190"/>
      <c r="M158"/>
      <c r="N158"/>
      <c r="O158"/>
      <c r="P158"/>
      <c r="Q158"/>
      <c r="R158"/>
      <c r="S158"/>
      <c r="T158"/>
      <c r="U158"/>
      <c r="V158"/>
      <c r="AF158" s="8"/>
    </row>
    <row r="159" spans="2:32" hidden="1">
      <c r="B159" s="8"/>
      <c r="I159" s="11"/>
      <c r="K159" s="190"/>
      <c r="M159"/>
      <c r="N159"/>
      <c r="O159" s="132"/>
      <c r="P159" s="132"/>
      <c r="Q159"/>
      <c r="R159"/>
      <c r="S159"/>
      <c r="T159" s="1"/>
      <c r="U159"/>
      <c r="V159"/>
      <c r="AF159" s="8"/>
    </row>
    <row r="160" spans="2:32" hidden="1">
      <c r="B160" s="8"/>
      <c r="I160" s="11"/>
      <c r="K160" s="190"/>
      <c r="M160"/>
      <c r="N160"/>
      <c r="O160"/>
      <c r="P160"/>
      <c r="Q160"/>
      <c r="R160"/>
      <c r="S160"/>
      <c r="T160" s="1"/>
      <c r="U160"/>
      <c r="V160"/>
      <c r="AF160" s="8"/>
    </row>
    <row r="161" spans="2:32" hidden="1">
      <c r="B161" s="8"/>
      <c r="I161" s="11"/>
      <c r="K161" s="190"/>
      <c r="M161"/>
      <c r="N161"/>
      <c r="O161"/>
      <c r="P161"/>
      <c r="Q161"/>
      <c r="R161"/>
      <c r="S161"/>
      <c r="T161"/>
      <c r="U161"/>
      <c r="V161"/>
      <c r="AF161" s="8"/>
    </row>
    <row r="162" spans="2:32" hidden="1">
      <c r="B162" s="8"/>
      <c r="I162" s="11"/>
      <c r="K162" s="190"/>
      <c r="M162"/>
      <c r="N162"/>
      <c r="O162" s="192"/>
      <c r="P162" s="192"/>
      <c r="Q162"/>
      <c r="R162"/>
      <c r="S162"/>
      <c r="T162" s="1"/>
      <c r="U162"/>
      <c r="V162"/>
      <c r="AF162" s="8"/>
    </row>
    <row r="163" spans="2:32" hidden="1">
      <c r="B163" s="8"/>
      <c r="I163" s="11"/>
      <c r="K163" s="190"/>
      <c r="M163"/>
      <c r="N163"/>
      <c r="O163" s="132"/>
      <c r="P163" s="132"/>
      <c r="Q163"/>
      <c r="R163"/>
      <c r="S163"/>
      <c r="T163" s="1"/>
      <c r="U163"/>
      <c r="V163"/>
      <c r="AF163" s="8"/>
    </row>
    <row r="164" spans="2:32" hidden="1">
      <c r="B164" s="8"/>
      <c r="I164" s="11"/>
      <c r="K164" s="190"/>
      <c r="M164"/>
      <c r="N164"/>
      <c r="O164" s="132"/>
      <c r="P164" s="132"/>
      <c r="Q164"/>
      <c r="R164"/>
      <c r="S164"/>
      <c r="T164" s="1"/>
      <c r="U164"/>
      <c r="V164"/>
      <c r="AF164" s="8"/>
    </row>
    <row r="165" spans="2:32" hidden="1">
      <c r="B165" s="8"/>
      <c r="I165" s="11"/>
      <c r="K165" s="190"/>
      <c r="M165"/>
      <c r="N165"/>
      <c r="O165" s="192"/>
      <c r="P165" s="132"/>
      <c r="Q165"/>
      <c r="R165"/>
      <c r="S165"/>
      <c r="T165" s="1"/>
      <c r="U165"/>
      <c r="V165"/>
      <c r="AF165" s="8"/>
    </row>
    <row r="166" spans="2:32" hidden="1">
      <c r="B166" s="8"/>
      <c r="I166" s="11"/>
      <c r="K166" s="190"/>
      <c r="M166"/>
      <c r="N166"/>
      <c r="O166"/>
      <c r="P166"/>
      <c r="Q166"/>
      <c r="R166"/>
      <c r="S166"/>
      <c r="T166"/>
      <c r="U166"/>
      <c r="V166"/>
      <c r="AF166" s="8"/>
    </row>
    <row r="167" spans="2:32" hidden="1">
      <c r="B167" s="8"/>
      <c r="I167" s="11"/>
      <c r="K167" s="190"/>
      <c r="M167"/>
      <c r="N167"/>
      <c r="O167"/>
      <c r="P167"/>
      <c r="Q167"/>
      <c r="R167"/>
      <c r="S167"/>
      <c r="T167"/>
      <c r="U167"/>
      <c r="V167"/>
      <c r="AF167" s="8"/>
    </row>
    <row r="168" spans="2:32" hidden="1">
      <c r="B168" s="8"/>
      <c r="I168" s="11"/>
      <c r="K168" s="190"/>
      <c r="M168"/>
      <c r="N168"/>
      <c r="O168" s="192"/>
      <c r="P168" s="192"/>
      <c r="Q168"/>
      <c r="R168"/>
      <c r="S168"/>
      <c r="T168" s="1"/>
      <c r="U168"/>
      <c r="V168"/>
      <c r="AF168" s="8"/>
    </row>
    <row r="169" spans="2:32" hidden="1">
      <c r="B169" s="8"/>
      <c r="I169" s="11"/>
      <c r="K169" s="190"/>
      <c r="M169"/>
      <c r="N169"/>
      <c r="O169"/>
      <c r="P169"/>
      <c r="Q169"/>
      <c r="R169"/>
      <c r="S169"/>
      <c r="T169"/>
      <c r="U169"/>
      <c r="V169"/>
      <c r="AF169" s="8"/>
    </row>
    <row r="170" spans="2:32" hidden="1">
      <c r="B170" s="8"/>
      <c r="I170" s="11"/>
      <c r="K170" s="190"/>
      <c r="M170"/>
      <c r="N170"/>
      <c r="O170"/>
      <c r="P170"/>
      <c r="Q170"/>
      <c r="R170"/>
      <c r="S170"/>
      <c r="T170"/>
      <c r="U170"/>
      <c r="V170"/>
      <c r="AF170" s="8"/>
    </row>
    <row r="171" spans="2:32" hidden="1">
      <c r="B171" s="8"/>
      <c r="I171" s="11"/>
      <c r="K171" s="190"/>
      <c r="M171"/>
      <c r="N171"/>
      <c r="O171" s="192"/>
      <c r="P171" s="192"/>
      <c r="Q171"/>
      <c r="R171"/>
      <c r="S171"/>
      <c r="T171" s="1"/>
      <c r="U171"/>
      <c r="V171"/>
      <c r="AF171" s="8"/>
    </row>
    <row r="172" spans="2:32" hidden="1">
      <c r="B172" s="8"/>
      <c r="I172" s="11"/>
      <c r="K172" s="190"/>
      <c r="M172"/>
      <c r="N172"/>
      <c r="O172" s="192"/>
      <c r="P172" s="192"/>
      <c r="Q172"/>
      <c r="R172"/>
      <c r="S172"/>
      <c r="T172" s="1"/>
      <c r="U172"/>
      <c r="V172"/>
      <c r="AF172" s="8"/>
    </row>
    <row r="173" spans="2:32" hidden="1">
      <c r="B173" s="8"/>
      <c r="I173" s="11"/>
      <c r="K173" s="190"/>
      <c r="M173"/>
      <c r="N173"/>
      <c r="O173"/>
      <c r="P173"/>
      <c r="Q173"/>
      <c r="R173"/>
      <c r="S173"/>
      <c r="T173"/>
      <c r="U173"/>
      <c r="V173"/>
      <c r="AF173" s="8"/>
    </row>
    <row r="174" spans="2:32" hidden="1">
      <c r="B174" s="8"/>
      <c r="I174" s="11"/>
      <c r="K174" s="190"/>
      <c r="M174"/>
      <c r="N174"/>
      <c r="O174" s="192"/>
      <c r="P174" s="132"/>
      <c r="Q174"/>
      <c r="R174"/>
      <c r="S174"/>
      <c r="T174" s="1"/>
      <c r="U174"/>
      <c r="V174"/>
      <c r="AF174" s="8"/>
    </row>
    <row r="175" spans="2:32" hidden="1">
      <c r="B175" s="8"/>
      <c r="I175" s="11"/>
      <c r="K175" s="190"/>
      <c r="M175"/>
      <c r="N175"/>
      <c r="O175" s="192"/>
      <c r="P175" s="132"/>
      <c r="Q175"/>
      <c r="R175"/>
      <c r="S175"/>
      <c r="T175" s="1"/>
      <c r="U175"/>
      <c r="V175"/>
      <c r="AF175" s="8"/>
    </row>
    <row r="176" spans="2:32" hidden="1">
      <c r="B176" s="8"/>
      <c r="I176" s="11"/>
      <c r="K176" s="190"/>
      <c r="M176"/>
      <c r="N176"/>
      <c r="O176" s="192"/>
      <c r="P176" s="192"/>
      <c r="Q176"/>
      <c r="R176"/>
      <c r="S176"/>
      <c r="T176" s="1"/>
      <c r="U176"/>
      <c r="V176"/>
      <c r="AF176" s="8"/>
    </row>
    <row r="177" spans="2:32" hidden="1">
      <c r="B177" s="8"/>
      <c r="I177" s="11"/>
      <c r="K177" s="190"/>
      <c r="M177"/>
      <c r="N177"/>
      <c r="O177"/>
      <c r="P177"/>
      <c r="Q177"/>
      <c r="R177"/>
      <c r="S177"/>
      <c r="T177"/>
      <c r="U177"/>
      <c r="V177"/>
      <c r="AF177" s="8"/>
    </row>
    <row r="178" spans="2:32" hidden="1">
      <c r="B178" s="8"/>
      <c r="I178" s="11"/>
      <c r="K178" s="190"/>
      <c r="M178"/>
      <c r="N178"/>
      <c r="O178" s="192"/>
      <c r="P178" s="132"/>
      <c r="Q178"/>
      <c r="R178"/>
      <c r="S178"/>
      <c r="T178" s="1"/>
      <c r="U178"/>
      <c r="V178"/>
      <c r="AF178" s="8"/>
    </row>
    <row r="179" spans="2:32" hidden="1">
      <c r="B179" s="8"/>
      <c r="I179" s="11"/>
      <c r="K179" s="190"/>
      <c r="M179"/>
      <c r="N179"/>
      <c r="O179" s="132"/>
      <c r="P179" s="132"/>
      <c r="Q179"/>
      <c r="R179"/>
      <c r="S179"/>
      <c r="T179" s="1"/>
      <c r="U179"/>
      <c r="V179"/>
      <c r="AF179" s="8"/>
    </row>
    <row r="180" spans="2:32" hidden="1">
      <c r="B180" s="8"/>
      <c r="I180" s="11"/>
      <c r="K180" s="190"/>
      <c r="M180"/>
      <c r="N180"/>
      <c r="O180" s="192"/>
      <c r="P180" s="192"/>
      <c r="Q180"/>
      <c r="R180"/>
      <c r="S180"/>
      <c r="T180" s="1"/>
      <c r="U180"/>
      <c r="V180"/>
      <c r="AF180" s="8"/>
    </row>
    <row r="181" spans="2:32" hidden="1">
      <c r="B181" s="8"/>
      <c r="I181" s="11"/>
      <c r="K181" s="190"/>
      <c r="M181"/>
      <c r="N181"/>
      <c r="O181" s="192"/>
      <c r="P181" s="192"/>
      <c r="Q181"/>
      <c r="R181"/>
      <c r="S181"/>
      <c r="T181" s="1"/>
      <c r="U181"/>
      <c r="V181"/>
      <c r="AF181" s="8"/>
    </row>
    <row r="182" spans="2:32" hidden="1">
      <c r="B182" s="8"/>
      <c r="I182" s="11"/>
      <c r="K182" s="190"/>
      <c r="M182"/>
      <c r="N182"/>
      <c r="O182" s="132"/>
      <c r="P182" s="132"/>
      <c r="Q182"/>
      <c r="R182"/>
      <c r="S182"/>
      <c r="T182" s="1"/>
      <c r="U182"/>
      <c r="V182"/>
      <c r="AF182" s="8"/>
    </row>
    <row r="183" spans="2:32" hidden="1">
      <c r="B183" s="8"/>
      <c r="I183" s="11"/>
      <c r="K183" s="190"/>
      <c r="M183"/>
      <c r="N183"/>
      <c r="O183"/>
      <c r="P183"/>
      <c r="Q183"/>
      <c r="R183"/>
      <c r="S183"/>
      <c r="T183"/>
      <c r="U183"/>
      <c r="V183"/>
      <c r="AF183" s="8"/>
    </row>
    <row r="184" spans="2:32" hidden="1">
      <c r="B184" s="8"/>
      <c r="I184" s="11"/>
      <c r="K184" s="190"/>
      <c r="M184"/>
      <c r="N184"/>
      <c r="O184" s="132"/>
      <c r="P184" s="132"/>
      <c r="Q184"/>
      <c r="R184"/>
      <c r="S184"/>
      <c r="T184" s="1"/>
      <c r="U184"/>
      <c r="V184"/>
      <c r="AF184" s="8"/>
    </row>
    <row r="185" spans="2:32" hidden="1">
      <c r="B185" s="8"/>
      <c r="I185" s="11"/>
      <c r="K185" s="190"/>
      <c r="M185"/>
      <c r="N185"/>
      <c r="O185" s="192"/>
      <c r="P185" s="192"/>
      <c r="Q185"/>
      <c r="R185"/>
      <c r="S185"/>
      <c r="T185" s="1"/>
      <c r="U185"/>
      <c r="V185"/>
      <c r="AF185" s="8"/>
    </row>
    <row r="186" spans="2:32" hidden="1">
      <c r="B186" s="8"/>
      <c r="I186" s="11"/>
      <c r="K186" s="190"/>
      <c r="M186"/>
      <c r="N186"/>
      <c r="O186" s="132"/>
      <c r="P186" s="132"/>
      <c r="Q186"/>
      <c r="R186"/>
      <c r="S186"/>
      <c r="T186" s="1"/>
      <c r="U186"/>
      <c r="V186"/>
      <c r="AF186" s="8"/>
    </row>
    <row r="187" spans="2:32" hidden="1">
      <c r="B187" s="8"/>
      <c r="I187" s="11"/>
      <c r="K187" s="190"/>
      <c r="M187"/>
      <c r="N187"/>
      <c r="O187"/>
      <c r="P187"/>
      <c r="Q187"/>
      <c r="R187"/>
      <c r="S187"/>
      <c r="T187"/>
      <c r="U187"/>
      <c r="V187"/>
      <c r="AF187" s="8"/>
    </row>
    <row r="188" spans="2:32" hidden="1">
      <c r="B188" s="8"/>
      <c r="I188" s="11"/>
      <c r="K188" s="190"/>
      <c r="M188"/>
      <c r="N188"/>
      <c r="O188" s="132"/>
      <c r="P188" s="132"/>
      <c r="Q188"/>
      <c r="R188"/>
      <c r="S188"/>
      <c r="T188" s="1"/>
      <c r="U188"/>
      <c r="V188"/>
      <c r="AF188" s="8"/>
    </row>
    <row r="189" spans="2:32" hidden="1">
      <c r="B189" s="8"/>
      <c r="I189" s="11"/>
      <c r="K189" s="190"/>
      <c r="M189"/>
      <c r="N189"/>
      <c r="O189" s="192"/>
      <c r="P189" s="192"/>
      <c r="Q189"/>
      <c r="R189"/>
      <c r="S189"/>
      <c r="T189" s="1"/>
      <c r="U189"/>
      <c r="V189"/>
      <c r="AF189" s="8"/>
    </row>
    <row r="190" spans="2:32" hidden="1">
      <c r="B190" s="8"/>
      <c r="I190" s="11"/>
      <c r="K190" s="190"/>
      <c r="M190"/>
      <c r="N190"/>
      <c r="O190"/>
      <c r="P190"/>
      <c r="Q190"/>
      <c r="R190"/>
      <c r="S190"/>
      <c r="T190"/>
      <c r="U190"/>
      <c r="V190"/>
      <c r="AF190" s="8"/>
    </row>
    <row r="191" spans="2:32" hidden="1">
      <c r="B191" s="8"/>
      <c r="I191" s="11"/>
      <c r="K191" s="190"/>
      <c r="M191"/>
      <c r="N191"/>
      <c r="O191" s="192"/>
      <c r="P191" s="192"/>
      <c r="Q191"/>
      <c r="R191"/>
      <c r="S191"/>
      <c r="T191" s="1"/>
      <c r="U191"/>
      <c r="V191"/>
      <c r="AF191" s="8"/>
    </row>
    <row r="192" spans="2:32" hidden="1">
      <c r="B192" s="8"/>
      <c r="I192" s="11"/>
      <c r="K192" s="190"/>
      <c r="M192"/>
      <c r="N192"/>
      <c r="O192" s="132"/>
      <c r="P192" s="132"/>
      <c r="Q192"/>
      <c r="R192"/>
      <c r="S192"/>
      <c r="T192" s="1"/>
      <c r="U192"/>
      <c r="V192"/>
      <c r="AF192" s="8"/>
    </row>
    <row r="193" spans="2:32" hidden="1">
      <c r="B193" s="8"/>
      <c r="I193" s="11"/>
      <c r="K193" s="190"/>
      <c r="M193"/>
      <c r="N193"/>
      <c r="O193" s="132"/>
      <c r="P193" s="132"/>
      <c r="Q193"/>
      <c r="R193"/>
      <c r="S193"/>
      <c r="T193" s="1"/>
      <c r="U193"/>
      <c r="V193"/>
      <c r="AF193" s="8"/>
    </row>
    <row r="194" spans="2:32" hidden="1">
      <c r="B194" s="8"/>
      <c r="I194" s="11"/>
      <c r="K194" s="190"/>
      <c r="M194"/>
      <c r="N194"/>
      <c r="O194" s="132"/>
      <c r="P194" s="132"/>
      <c r="Q194"/>
      <c r="R194"/>
      <c r="S194"/>
      <c r="T194" s="1"/>
      <c r="U194"/>
      <c r="V194"/>
      <c r="AF194" s="8"/>
    </row>
    <row r="195" spans="2:32" hidden="1">
      <c r="B195" s="8"/>
      <c r="I195" s="11"/>
      <c r="K195" s="190"/>
      <c r="M195"/>
      <c r="N195"/>
      <c r="O195" s="192"/>
      <c r="P195" s="192"/>
      <c r="Q195"/>
      <c r="R195"/>
      <c r="S195"/>
      <c r="T195" s="1"/>
      <c r="U195"/>
      <c r="V195"/>
      <c r="AF195" s="8"/>
    </row>
    <row r="196" spans="2:32" hidden="1">
      <c r="B196" s="8"/>
      <c r="I196" s="11"/>
      <c r="K196" s="190"/>
      <c r="M196"/>
      <c r="N196"/>
      <c r="O196" s="192"/>
      <c r="P196" s="132"/>
      <c r="Q196"/>
      <c r="R196"/>
      <c r="S196"/>
      <c r="T196" s="1"/>
      <c r="U196"/>
      <c r="V196"/>
      <c r="AF196" s="8"/>
    </row>
    <row r="197" spans="2:32" hidden="1">
      <c r="B197" s="8"/>
      <c r="I197" s="11"/>
      <c r="K197" s="190"/>
      <c r="M197"/>
      <c r="N197"/>
      <c r="O197" s="192"/>
      <c r="P197" s="192"/>
      <c r="Q197"/>
      <c r="R197"/>
      <c r="S197"/>
      <c r="T197" s="1"/>
      <c r="U197"/>
      <c r="V197"/>
      <c r="AF197" s="8"/>
    </row>
    <row r="198" spans="2:32" hidden="1">
      <c r="B198" s="8"/>
      <c r="I198" s="11"/>
      <c r="K198" s="190"/>
      <c r="M198"/>
      <c r="N198"/>
      <c r="O198" s="132"/>
      <c r="P198" s="132"/>
      <c r="Q198"/>
      <c r="R198"/>
      <c r="S198"/>
      <c r="T198" s="1"/>
      <c r="U198"/>
      <c r="V198"/>
      <c r="AF198" s="8"/>
    </row>
    <row r="199" spans="2:32" hidden="1">
      <c r="B199" s="8"/>
      <c r="I199" s="11"/>
      <c r="K199" s="190"/>
      <c r="M199"/>
      <c r="N199"/>
      <c r="O199" s="192"/>
      <c r="P199" s="192"/>
      <c r="Q199"/>
      <c r="R199"/>
      <c r="S199"/>
      <c r="T199" s="1"/>
      <c r="U199"/>
      <c r="V199"/>
      <c r="AF199" s="8"/>
    </row>
    <row r="200" spans="2:32" hidden="1">
      <c r="B200" s="8"/>
      <c r="I200" s="11"/>
      <c r="K200" s="190"/>
      <c r="M200"/>
      <c r="N200"/>
      <c r="O200" s="132"/>
      <c r="P200" s="132"/>
      <c r="Q200"/>
      <c r="R200"/>
      <c r="S200"/>
      <c r="T200" s="1"/>
      <c r="U200"/>
      <c r="V200"/>
      <c r="AF200" s="8"/>
    </row>
    <row r="201" spans="2:32" hidden="1">
      <c r="B201" s="8"/>
      <c r="I201" s="11"/>
      <c r="K201" s="190"/>
      <c r="M201"/>
      <c r="N201"/>
      <c r="O201"/>
      <c r="P201"/>
      <c r="Q201"/>
      <c r="R201"/>
      <c r="S201"/>
      <c r="T201"/>
      <c r="U201"/>
      <c r="V201"/>
      <c r="AF201" s="8"/>
    </row>
    <row r="202" spans="2:32" hidden="1">
      <c r="B202" s="8"/>
      <c r="I202" s="11"/>
      <c r="K202" s="190"/>
      <c r="M202"/>
      <c r="N202"/>
      <c r="O202" s="132"/>
      <c r="P202" s="132"/>
      <c r="Q202"/>
      <c r="R202"/>
      <c r="S202"/>
      <c r="T202" s="1"/>
      <c r="U202"/>
      <c r="V202"/>
      <c r="AF202" s="8"/>
    </row>
    <row r="203" spans="2:32" hidden="1">
      <c r="B203" s="8"/>
      <c r="I203" s="11"/>
      <c r="K203" s="190"/>
      <c r="M203"/>
      <c r="N203"/>
      <c r="O203" s="192"/>
      <c r="P203" s="192"/>
      <c r="Q203"/>
      <c r="R203"/>
      <c r="S203"/>
      <c r="T203" s="1"/>
      <c r="U203"/>
      <c r="V203"/>
      <c r="AF203" s="8"/>
    </row>
    <row r="204" spans="2:32" hidden="1">
      <c r="B204" s="8"/>
      <c r="I204" s="11"/>
      <c r="K204" s="190"/>
      <c r="M204"/>
      <c r="N204"/>
      <c r="O204"/>
      <c r="P204"/>
      <c r="Q204"/>
      <c r="R204"/>
      <c r="S204"/>
      <c r="T204"/>
      <c r="U204"/>
      <c r="V204"/>
      <c r="AF204" s="8"/>
    </row>
    <row r="205" spans="2:32" hidden="1">
      <c r="B205" s="8"/>
      <c r="I205" s="11"/>
      <c r="K205" s="190"/>
      <c r="M205"/>
      <c r="N205"/>
      <c r="O205" s="132"/>
      <c r="P205" s="132"/>
      <c r="Q205"/>
      <c r="R205"/>
      <c r="S205"/>
      <c r="T205" s="1"/>
      <c r="U205"/>
      <c r="V205"/>
      <c r="AF205" s="8"/>
    </row>
    <row r="206" spans="2:32" hidden="1">
      <c r="B206" s="8"/>
      <c r="I206" s="11"/>
      <c r="K206" s="190"/>
      <c r="M206"/>
      <c r="N206"/>
      <c r="O206" s="132"/>
      <c r="P206" s="132"/>
      <c r="Q206"/>
      <c r="R206"/>
      <c r="S206"/>
      <c r="T206" s="1"/>
      <c r="U206"/>
      <c r="V206"/>
      <c r="AF206" s="8"/>
    </row>
    <row r="207" spans="2:32" hidden="1">
      <c r="B207" s="8"/>
      <c r="I207" s="11"/>
      <c r="K207" s="190"/>
      <c r="M207"/>
      <c r="N207"/>
      <c r="O207" s="132"/>
      <c r="P207" s="132"/>
      <c r="Q207"/>
      <c r="R207"/>
      <c r="S207"/>
      <c r="T207" s="1"/>
      <c r="U207"/>
      <c r="V207"/>
      <c r="AF207" s="8"/>
    </row>
    <row r="208" spans="2:32" hidden="1">
      <c r="B208" s="8"/>
      <c r="I208" s="11"/>
      <c r="K208" s="190"/>
      <c r="M208"/>
      <c r="N208"/>
      <c r="O208"/>
      <c r="P208"/>
      <c r="Q208"/>
      <c r="R208"/>
      <c r="S208"/>
      <c r="T208"/>
      <c r="U208"/>
      <c r="V208"/>
      <c r="AF208" s="8"/>
    </row>
    <row r="209" spans="2:32" hidden="1">
      <c r="B209" s="8"/>
      <c r="I209" s="11"/>
      <c r="K209" s="190"/>
      <c r="M209"/>
      <c r="N209"/>
      <c r="O209"/>
      <c r="P209"/>
      <c r="Q209"/>
      <c r="R209"/>
      <c r="S209"/>
      <c r="T209"/>
      <c r="U209"/>
      <c r="V209"/>
      <c r="AF209" s="8"/>
    </row>
    <row r="210" spans="2:32" hidden="1">
      <c r="B210" s="8"/>
      <c r="I210" s="11"/>
      <c r="K210" s="190"/>
      <c r="M210"/>
      <c r="N210"/>
      <c r="O210"/>
      <c r="P210"/>
      <c r="Q210"/>
      <c r="R210"/>
      <c r="S210"/>
      <c r="T210"/>
      <c r="U210"/>
      <c r="V210"/>
      <c r="AF210" s="8"/>
    </row>
    <row r="211" spans="2:32" hidden="1">
      <c r="B211" s="8"/>
      <c r="I211" s="11"/>
      <c r="K211" s="190"/>
      <c r="M211"/>
      <c r="N211"/>
      <c r="O211" s="192"/>
      <c r="P211" s="192"/>
      <c r="Q211"/>
      <c r="R211"/>
      <c r="S211"/>
      <c r="T211" s="1"/>
      <c r="U211"/>
      <c r="V211"/>
      <c r="AF211" s="8"/>
    </row>
    <row r="212" spans="2:32" hidden="1">
      <c r="B212" s="8"/>
      <c r="I212" s="11"/>
      <c r="K212" s="190"/>
      <c r="M212"/>
      <c r="N212"/>
      <c r="O212" s="132"/>
      <c r="P212" s="132"/>
      <c r="Q212"/>
      <c r="R212"/>
      <c r="S212"/>
      <c r="T212" s="1"/>
      <c r="U212"/>
      <c r="V212"/>
      <c r="AF212" s="8"/>
    </row>
    <row r="213" spans="2:32" hidden="1">
      <c r="B213" s="8"/>
      <c r="I213" s="11"/>
      <c r="K213" s="190"/>
      <c r="M213"/>
      <c r="N213"/>
      <c r="O213" s="192"/>
      <c r="P213" s="192"/>
      <c r="Q213"/>
      <c r="R213"/>
      <c r="S213"/>
      <c r="T213" s="1"/>
      <c r="U213"/>
      <c r="V213"/>
      <c r="AF213" s="8"/>
    </row>
    <row r="214" spans="2:32" hidden="1">
      <c r="B214" s="8"/>
      <c r="I214" s="11"/>
      <c r="K214" s="190"/>
      <c r="M214"/>
      <c r="N214"/>
      <c r="O214"/>
      <c r="P214"/>
      <c r="Q214"/>
      <c r="R214"/>
      <c r="S214"/>
      <c r="T214" s="1"/>
      <c r="U214"/>
      <c r="V214"/>
      <c r="AF214" s="8"/>
    </row>
    <row r="215" spans="2:32" hidden="1">
      <c r="B215" s="8"/>
      <c r="I215" s="11"/>
      <c r="K215" s="190"/>
      <c r="M215"/>
      <c r="N215"/>
      <c r="O215" s="192"/>
      <c r="P215" s="192"/>
      <c r="Q215"/>
      <c r="R215"/>
      <c r="S215"/>
      <c r="T215" s="1"/>
      <c r="U215"/>
      <c r="V215"/>
      <c r="AF215" s="8"/>
    </row>
    <row r="216" spans="2:32" hidden="1">
      <c r="B216" s="8"/>
      <c r="I216" s="11"/>
      <c r="K216" s="190"/>
      <c r="M216"/>
      <c r="N216"/>
      <c r="O216"/>
      <c r="P216"/>
      <c r="Q216"/>
      <c r="R216"/>
      <c r="S216"/>
      <c r="T216"/>
      <c r="U216"/>
      <c r="V216"/>
      <c r="AF216" s="8"/>
    </row>
    <row r="217" spans="2:32" hidden="1">
      <c r="B217" s="8"/>
      <c r="I217" s="11"/>
      <c r="K217" s="190"/>
      <c r="M217"/>
      <c r="N217"/>
      <c r="O217" s="192"/>
      <c r="P217" s="192"/>
      <c r="Q217"/>
      <c r="R217"/>
      <c r="S217"/>
      <c r="T217" s="1"/>
      <c r="U217"/>
      <c r="V217"/>
      <c r="AF217" s="8"/>
    </row>
    <row r="218" spans="2:32" hidden="1">
      <c r="B218" s="8"/>
      <c r="I218" s="11"/>
      <c r="K218" s="190"/>
      <c r="M218"/>
      <c r="N218"/>
      <c r="O218" s="192"/>
      <c r="P218" s="192"/>
      <c r="Q218"/>
      <c r="R218"/>
      <c r="S218"/>
      <c r="T218" s="1"/>
      <c r="U218"/>
      <c r="V218"/>
      <c r="AF218" s="8"/>
    </row>
    <row r="219" spans="2:32" hidden="1">
      <c r="B219" s="8"/>
      <c r="I219" s="11"/>
      <c r="K219" s="190"/>
      <c r="M219"/>
      <c r="N219"/>
      <c r="O219" s="192"/>
      <c r="P219" s="192"/>
      <c r="Q219"/>
      <c r="R219"/>
      <c r="S219"/>
      <c r="T219"/>
      <c r="U219"/>
      <c r="V219"/>
      <c r="AF219" s="8"/>
    </row>
    <row r="220" spans="2:32" hidden="1">
      <c r="B220" s="8"/>
      <c r="I220" s="11"/>
      <c r="K220" s="190"/>
      <c r="M220"/>
      <c r="N220"/>
      <c r="O220"/>
      <c r="P220"/>
      <c r="Q220"/>
      <c r="R220"/>
      <c r="S220"/>
      <c r="T220"/>
      <c r="U220"/>
      <c r="V220"/>
      <c r="AF220" s="8"/>
    </row>
    <row r="221" spans="2:32" hidden="1">
      <c r="B221" s="8"/>
      <c r="I221" s="11"/>
      <c r="K221" s="190"/>
      <c r="M221"/>
      <c r="N221"/>
      <c r="O221"/>
      <c r="P221"/>
      <c r="Q221"/>
      <c r="R221"/>
      <c r="S221"/>
      <c r="T221"/>
      <c r="U221"/>
      <c r="V221"/>
      <c r="AF221" s="8"/>
    </row>
    <row r="222" spans="2:32" hidden="1">
      <c r="B222" s="8"/>
      <c r="I222" s="11"/>
      <c r="K222" s="190"/>
      <c r="M222"/>
      <c r="N222"/>
      <c r="O222" s="132"/>
      <c r="P222" s="132"/>
      <c r="Q222"/>
      <c r="R222"/>
      <c r="S222"/>
      <c r="T222" s="1"/>
      <c r="U222"/>
      <c r="V222"/>
      <c r="AF222" s="8"/>
    </row>
    <row r="223" spans="2:32" hidden="1">
      <c r="B223" s="8"/>
      <c r="I223" s="11"/>
      <c r="K223" s="190"/>
      <c r="M223"/>
      <c r="N223"/>
      <c r="O223" s="132"/>
      <c r="P223" s="132"/>
      <c r="Q223"/>
      <c r="R223"/>
      <c r="S223"/>
      <c r="T223" s="1"/>
      <c r="U223"/>
      <c r="V223"/>
      <c r="AF223" s="8"/>
    </row>
    <row r="224" spans="2:32" hidden="1">
      <c r="B224" s="8"/>
      <c r="I224" s="11"/>
      <c r="K224" s="190"/>
      <c r="M224"/>
      <c r="N224"/>
      <c r="O224"/>
      <c r="P224"/>
      <c r="Q224"/>
      <c r="R224"/>
      <c r="S224"/>
      <c r="T224"/>
      <c r="U224"/>
      <c r="V224"/>
      <c r="AF224" s="8"/>
    </row>
    <row r="225" spans="2:32" hidden="1">
      <c r="B225" s="8"/>
      <c r="I225" s="11"/>
      <c r="K225" s="190"/>
      <c r="M225"/>
      <c r="N225"/>
      <c r="O225" s="132"/>
      <c r="P225" s="132"/>
      <c r="Q225"/>
      <c r="R225"/>
      <c r="S225"/>
      <c r="T225" s="1"/>
      <c r="U225"/>
      <c r="V225"/>
      <c r="AF225" s="8"/>
    </row>
    <row r="226" spans="2:32" hidden="1">
      <c r="B226" s="8"/>
      <c r="I226" s="11"/>
      <c r="K226" s="190"/>
      <c r="M226"/>
      <c r="N226"/>
      <c r="O226" s="192"/>
      <c r="P226" s="192"/>
      <c r="Q226"/>
      <c r="R226"/>
      <c r="S226"/>
      <c r="T226" s="1"/>
      <c r="U226"/>
      <c r="V226"/>
      <c r="AF226" s="8"/>
    </row>
    <row r="227" spans="2:32" hidden="1">
      <c r="B227" s="8"/>
      <c r="I227" s="11"/>
      <c r="K227" s="190"/>
      <c r="M227"/>
      <c r="N227"/>
      <c r="O227" s="132"/>
      <c r="P227" s="132"/>
      <c r="Q227"/>
      <c r="R227"/>
      <c r="S227"/>
      <c r="T227" s="1"/>
      <c r="U227"/>
      <c r="V227"/>
      <c r="AF227" s="8"/>
    </row>
    <row r="228" spans="2:32" hidden="1">
      <c r="B228" s="8"/>
      <c r="I228" s="11"/>
      <c r="K228" s="190"/>
      <c r="M228"/>
      <c r="N228"/>
      <c r="O228" s="132"/>
      <c r="P228" s="132"/>
      <c r="Q228"/>
      <c r="R228"/>
      <c r="S228"/>
      <c r="T228" s="1"/>
      <c r="U228"/>
      <c r="V228"/>
      <c r="AF228" s="8"/>
    </row>
    <row r="229" spans="2:32" hidden="1">
      <c r="B229" s="8"/>
      <c r="I229" s="11"/>
      <c r="K229" s="190"/>
      <c r="M229"/>
      <c r="N229"/>
      <c r="O229" s="132"/>
      <c r="P229" s="132"/>
      <c r="Q229"/>
      <c r="R229"/>
      <c r="S229"/>
      <c r="T229"/>
      <c r="U229"/>
      <c r="V229"/>
      <c r="AF229" s="8"/>
    </row>
    <row r="230" spans="2:32" hidden="1">
      <c r="B230" s="8"/>
      <c r="I230" s="11"/>
      <c r="K230" s="190"/>
      <c r="M230"/>
      <c r="N230"/>
      <c r="O230"/>
      <c r="P230"/>
      <c r="Q230"/>
      <c r="R230"/>
      <c r="S230"/>
      <c r="T230"/>
      <c r="U230"/>
      <c r="V230"/>
      <c r="AF230" s="8"/>
    </row>
    <row r="231" spans="2:32" hidden="1">
      <c r="B231" s="8"/>
      <c r="I231" s="11"/>
      <c r="K231" s="190"/>
      <c r="M231"/>
      <c r="N231"/>
      <c r="O231"/>
      <c r="P231"/>
      <c r="Q231"/>
      <c r="R231"/>
      <c r="S231"/>
      <c r="T231"/>
      <c r="U231"/>
      <c r="V231"/>
      <c r="AF231" s="8"/>
    </row>
    <row r="232" spans="2:32" hidden="1">
      <c r="B232" s="8"/>
      <c r="I232" s="11"/>
      <c r="K232" s="190"/>
      <c r="M232"/>
      <c r="N232"/>
      <c r="O232" s="192"/>
      <c r="P232" s="192"/>
      <c r="Q232"/>
      <c r="R232"/>
      <c r="S232"/>
      <c r="T232" s="1"/>
      <c r="U232"/>
      <c r="V232"/>
      <c r="AF232" s="8"/>
    </row>
    <row r="233" spans="2:32" hidden="1">
      <c r="B233" s="8"/>
      <c r="I233" s="11"/>
      <c r="K233" s="190"/>
      <c r="M233"/>
      <c r="N233"/>
      <c r="O233" s="132"/>
      <c r="P233" s="132"/>
      <c r="Q233"/>
      <c r="R233"/>
      <c r="S233"/>
      <c r="T233" s="1"/>
      <c r="U233"/>
      <c r="V233"/>
      <c r="AF233" s="8"/>
    </row>
    <row r="234" spans="2:32" hidden="1">
      <c r="B234" s="8"/>
      <c r="I234" s="11"/>
      <c r="K234" s="190"/>
      <c r="M234"/>
      <c r="N234"/>
      <c r="O234" s="192"/>
      <c r="P234" s="132"/>
      <c r="Q234"/>
      <c r="R234"/>
      <c r="S234"/>
      <c r="T234" s="1"/>
      <c r="U234"/>
      <c r="V234"/>
      <c r="AF234" s="8"/>
    </row>
    <row r="235" spans="2:32" hidden="1">
      <c r="B235" s="8"/>
      <c r="I235" s="11"/>
      <c r="K235" s="190"/>
      <c r="M235"/>
      <c r="N235"/>
      <c r="O235" s="132"/>
      <c r="P235" s="132"/>
      <c r="Q235"/>
      <c r="R235"/>
      <c r="S235"/>
      <c r="T235" s="1"/>
      <c r="U235"/>
      <c r="V235"/>
      <c r="AF235" s="8"/>
    </row>
    <row r="236" spans="2:32" hidden="1">
      <c r="B236" s="8"/>
      <c r="I236" s="11"/>
      <c r="K236" s="190"/>
      <c r="M236"/>
      <c r="N236"/>
      <c r="O236" s="132"/>
      <c r="P236" s="132"/>
      <c r="Q236"/>
      <c r="R236"/>
      <c r="S236"/>
      <c r="T236" s="1"/>
      <c r="U236"/>
      <c r="V236"/>
      <c r="AF236" s="8"/>
    </row>
    <row r="237" spans="2:32" hidden="1">
      <c r="B237" s="8"/>
      <c r="I237" s="11"/>
      <c r="K237" s="190"/>
      <c r="M237"/>
      <c r="N237"/>
      <c r="O237" s="192"/>
      <c r="P237" s="192"/>
      <c r="Q237"/>
      <c r="R237"/>
      <c r="S237"/>
      <c r="T237"/>
      <c r="U237"/>
      <c r="V237"/>
      <c r="AF237" s="8"/>
    </row>
    <row r="238" spans="2:32" hidden="1">
      <c r="B238" s="8"/>
      <c r="I238" s="11"/>
      <c r="K238" s="190"/>
      <c r="M238"/>
      <c r="N238"/>
      <c r="O238" s="192"/>
      <c r="P238" s="132"/>
      <c r="Q238"/>
      <c r="R238"/>
      <c r="S238"/>
      <c r="T238" s="1"/>
      <c r="U238"/>
      <c r="V238"/>
      <c r="AF238" s="8"/>
    </row>
    <row r="239" spans="2:32" hidden="1">
      <c r="B239" s="8"/>
      <c r="I239" s="11"/>
      <c r="K239" s="190"/>
      <c r="M239"/>
      <c r="N239"/>
      <c r="O239" s="192"/>
      <c r="P239" s="192"/>
      <c r="Q239"/>
      <c r="R239"/>
      <c r="S239"/>
      <c r="T239" s="1"/>
      <c r="U239"/>
      <c r="V239"/>
      <c r="AF239" s="8"/>
    </row>
    <row r="240" spans="2:32" hidden="1">
      <c r="B240" s="8"/>
      <c r="I240" s="11"/>
      <c r="K240" s="190"/>
      <c r="M240"/>
      <c r="N240"/>
      <c r="O240" s="192"/>
      <c r="P240" s="192"/>
      <c r="Q240"/>
      <c r="R240"/>
      <c r="S240"/>
      <c r="T240" s="1"/>
      <c r="U240"/>
      <c r="V240"/>
      <c r="AF240" s="8"/>
    </row>
    <row r="241" spans="2:32" hidden="1">
      <c r="B241" s="8"/>
      <c r="I241" s="11"/>
      <c r="K241" s="190"/>
      <c r="M241"/>
      <c r="N241"/>
      <c r="O241" s="192"/>
      <c r="P241" s="192"/>
      <c r="Q241"/>
      <c r="R241"/>
      <c r="S241"/>
      <c r="T241" s="1"/>
      <c r="U241"/>
      <c r="V241"/>
      <c r="AF241" s="8"/>
    </row>
    <row r="242" spans="2:32" hidden="1">
      <c r="B242" s="8"/>
      <c r="I242" s="11"/>
      <c r="K242" s="190"/>
      <c r="M242"/>
      <c r="N242"/>
      <c r="O242" s="192"/>
      <c r="P242" s="192"/>
      <c r="Q242"/>
      <c r="R242"/>
      <c r="S242"/>
      <c r="T242" s="1"/>
      <c r="U242"/>
      <c r="V242"/>
      <c r="AF242" s="8"/>
    </row>
    <row r="243" spans="2:32" hidden="1">
      <c r="B243" s="8"/>
      <c r="I243" s="11"/>
      <c r="K243" s="190"/>
      <c r="M243"/>
      <c r="N243"/>
      <c r="O243"/>
      <c r="P243"/>
      <c r="Q243"/>
      <c r="R243"/>
      <c r="S243"/>
      <c r="T243" s="1"/>
      <c r="U243"/>
      <c r="V243"/>
      <c r="AF243" s="8"/>
    </row>
    <row r="244" spans="2:32" hidden="1">
      <c r="B244" s="8"/>
      <c r="I244" s="11"/>
      <c r="K244" s="190"/>
      <c r="M244"/>
      <c r="N244"/>
      <c r="O244" s="132"/>
      <c r="P244" s="132"/>
      <c r="Q244"/>
      <c r="R244"/>
      <c r="S244"/>
      <c r="T244" s="1"/>
      <c r="U244"/>
      <c r="V244"/>
      <c r="AF244" s="8"/>
    </row>
    <row r="245" spans="2:32" hidden="1">
      <c r="B245" s="8"/>
      <c r="I245" s="11"/>
      <c r="K245" s="190"/>
      <c r="M245"/>
      <c r="N245"/>
      <c r="O245" s="192"/>
      <c r="P245" s="192"/>
      <c r="Q245"/>
      <c r="R245"/>
      <c r="S245"/>
      <c r="T245" s="1"/>
      <c r="U245"/>
      <c r="V245"/>
      <c r="AF245" s="8"/>
    </row>
    <row r="246" spans="2:32" hidden="1">
      <c r="B246" s="8"/>
      <c r="I246" s="11"/>
      <c r="K246" s="190"/>
      <c r="M246"/>
      <c r="N246"/>
      <c r="O246"/>
      <c r="P246"/>
      <c r="Q246"/>
      <c r="R246"/>
      <c r="S246"/>
      <c r="T246" s="1"/>
      <c r="U246"/>
      <c r="V246"/>
      <c r="AF246" s="8"/>
    </row>
    <row r="247" spans="2:32" hidden="1">
      <c r="B247" s="8"/>
      <c r="I247" s="11"/>
      <c r="K247" s="190"/>
      <c r="M247"/>
      <c r="N247"/>
      <c r="O247"/>
      <c r="P247"/>
      <c r="Q247"/>
      <c r="R247"/>
      <c r="S247"/>
      <c r="T247"/>
      <c r="U247"/>
      <c r="V247"/>
      <c r="AF247" s="8"/>
    </row>
    <row r="248" spans="2:32" hidden="1">
      <c r="B248" s="8"/>
      <c r="I248" s="11"/>
      <c r="K248" s="190"/>
      <c r="M248"/>
      <c r="N248"/>
      <c r="O248" s="132"/>
      <c r="P248" s="132"/>
      <c r="Q248"/>
      <c r="R248"/>
      <c r="S248"/>
      <c r="T248" s="1"/>
      <c r="U248"/>
      <c r="V248"/>
      <c r="AF248" s="8"/>
    </row>
    <row r="249" spans="2:32" hidden="1">
      <c r="B249" s="8"/>
      <c r="I249" s="11"/>
      <c r="K249" s="190"/>
      <c r="M249"/>
      <c r="N249"/>
      <c r="O249"/>
      <c r="P249"/>
      <c r="Q249"/>
      <c r="R249"/>
      <c r="S249"/>
      <c r="T249" s="1"/>
      <c r="U249"/>
      <c r="V249"/>
      <c r="AF249" s="8"/>
    </row>
    <row r="250" spans="2:32" hidden="1">
      <c r="B250" s="8"/>
      <c r="I250" s="11"/>
      <c r="K250" s="190"/>
      <c r="M250"/>
      <c r="N250"/>
      <c r="O250"/>
      <c r="P250"/>
      <c r="Q250"/>
      <c r="R250"/>
      <c r="S250"/>
      <c r="T250" s="1"/>
      <c r="U250"/>
      <c r="V250"/>
      <c r="AF250" s="8"/>
    </row>
    <row r="251" spans="2:32" hidden="1">
      <c r="B251" s="8"/>
      <c r="I251" s="11"/>
      <c r="K251" s="190"/>
      <c r="M251"/>
      <c r="N251"/>
      <c r="O251"/>
      <c r="P251"/>
      <c r="Q251"/>
      <c r="R251"/>
      <c r="S251"/>
      <c r="T251"/>
      <c r="U251"/>
      <c r="V251"/>
      <c r="AF251" s="8"/>
    </row>
    <row r="252" spans="2:32" hidden="1">
      <c r="B252" s="8"/>
      <c r="I252" s="11"/>
      <c r="K252" s="190"/>
      <c r="M252"/>
      <c r="N252"/>
      <c r="O252"/>
      <c r="P252"/>
      <c r="Q252"/>
      <c r="R252"/>
      <c r="S252"/>
      <c r="T252" s="1"/>
      <c r="U252"/>
      <c r="V252"/>
      <c r="AF252" s="8"/>
    </row>
    <row r="253" spans="2:32" hidden="1">
      <c r="B253" s="8"/>
      <c r="I253" s="11"/>
      <c r="K253" s="190"/>
      <c r="M253"/>
      <c r="N253"/>
      <c r="O253"/>
      <c r="P253"/>
      <c r="Q253"/>
      <c r="R253"/>
      <c r="S253"/>
      <c r="T253" s="1"/>
      <c r="U253"/>
      <c r="V253"/>
      <c r="AF253" s="8"/>
    </row>
    <row r="254" spans="2:32" hidden="1">
      <c r="B254" s="8"/>
      <c r="I254" s="11"/>
      <c r="K254" s="190"/>
      <c r="M254"/>
      <c r="N254"/>
      <c r="O254" s="192"/>
      <c r="P254" s="192"/>
      <c r="Q254"/>
      <c r="R254"/>
      <c r="S254"/>
      <c r="T254"/>
      <c r="U254"/>
      <c r="V254"/>
      <c r="AF254" s="8"/>
    </row>
    <row r="255" spans="2:32" hidden="1">
      <c r="B255" s="8"/>
      <c r="I255" s="11"/>
      <c r="K255" s="190"/>
      <c r="M255"/>
      <c r="N255"/>
      <c r="O255"/>
      <c r="P255"/>
      <c r="Q255"/>
      <c r="R255"/>
      <c r="S255"/>
      <c r="T255" s="1"/>
      <c r="U255"/>
      <c r="V255"/>
      <c r="AF255" s="8"/>
    </row>
    <row r="256" spans="2:32" hidden="1">
      <c r="B256" s="8"/>
      <c r="I256" s="11"/>
      <c r="K256" s="190"/>
      <c r="M256"/>
      <c r="N256"/>
      <c r="O256" s="192"/>
      <c r="P256" s="192"/>
      <c r="Q256"/>
      <c r="R256"/>
      <c r="S256"/>
      <c r="T256"/>
      <c r="U256"/>
      <c r="V256"/>
      <c r="AF256" s="8"/>
    </row>
    <row r="257" spans="2:32" hidden="1">
      <c r="B257" s="8"/>
      <c r="I257" s="11"/>
      <c r="K257" s="190"/>
      <c r="M257"/>
      <c r="N257"/>
      <c r="O257" s="192"/>
      <c r="P257" s="192"/>
      <c r="Q257"/>
      <c r="R257"/>
      <c r="S257"/>
      <c r="T257" s="1"/>
      <c r="U257"/>
      <c r="V257"/>
      <c r="AF257" s="8"/>
    </row>
    <row r="258" spans="2:32" hidden="1">
      <c r="B258" s="8"/>
      <c r="I258" s="11"/>
      <c r="K258" s="190"/>
      <c r="M258"/>
      <c r="N258"/>
      <c r="O258"/>
      <c r="P258"/>
      <c r="Q258"/>
      <c r="R258"/>
      <c r="S258"/>
      <c r="T258"/>
      <c r="U258"/>
      <c r="V258"/>
      <c r="AF258" s="8"/>
    </row>
    <row r="259" spans="2:32" hidden="1">
      <c r="B259" s="8"/>
      <c r="I259" s="11"/>
      <c r="K259" s="190"/>
      <c r="M259"/>
      <c r="N259"/>
      <c r="O259"/>
      <c r="P259"/>
      <c r="Q259"/>
      <c r="R259"/>
      <c r="S259"/>
      <c r="T259" s="1"/>
      <c r="U259"/>
      <c r="V259"/>
      <c r="AF259" s="8"/>
    </row>
    <row r="260" spans="2:32" hidden="1">
      <c r="B260" s="8"/>
      <c r="I260" s="11"/>
      <c r="K260" s="190"/>
      <c r="M260"/>
      <c r="N260"/>
      <c r="O260" s="192"/>
      <c r="P260" s="192"/>
      <c r="Q260"/>
      <c r="R260"/>
      <c r="S260"/>
      <c r="T260"/>
      <c r="U260"/>
      <c r="V260"/>
      <c r="AF260" s="8"/>
    </row>
    <row r="261" spans="2:32" hidden="1">
      <c r="B261" s="8"/>
      <c r="I261" s="11"/>
      <c r="K261" s="190"/>
      <c r="M261"/>
      <c r="N261"/>
      <c r="O261" s="132"/>
      <c r="P261" s="132"/>
      <c r="Q261"/>
      <c r="R261"/>
      <c r="S261"/>
      <c r="T261" s="1"/>
      <c r="U261"/>
      <c r="V261"/>
      <c r="AF261" s="8"/>
    </row>
    <row r="262" spans="2:32" hidden="1">
      <c r="B262" s="8"/>
      <c r="I262" s="11"/>
      <c r="K262" s="190"/>
      <c r="M262"/>
      <c r="N262"/>
      <c r="O262"/>
      <c r="P262"/>
      <c r="Q262"/>
      <c r="R262"/>
      <c r="S262"/>
      <c r="T262"/>
      <c r="U262"/>
      <c r="V262"/>
      <c r="AF262" s="8"/>
    </row>
    <row r="263" spans="2:32" hidden="1">
      <c r="B263" s="8"/>
      <c r="I263" s="11"/>
      <c r="K263" s="190"/>
      <c r="M263"/>
      <c r="N263"/>
      <c r="O263" s="192"/>
      <c r="P263" s="192"/>
      <c r="Q263"/>
      <c r="R263"/>
      <c r="S263"/>
      <c r="T263" s="1"/>
      <c r="U263"/>
      <c r="V263"/>
      <c r="AF263" s="8"/>
    </row>
    <row r="264" spans="2:32" hidden="1">
      <c r="B264" s="8"/>
      <c r="I264" s="11"/>
      <c r="K264" s="190"/>
      <c r="M264"/>
      <c r="N264"/>
      <c r="O264" s="132"/>
      <c r="P264" s="132"/>
      <c r="Q264"/>
      <c r="R264"/>
      <c r="S264"/>
      <c r="T264" s="1"/>
      <c r="U264"/>
      <c r="V264"/>
      <c r="AF264" s="8"/>
    </row>
    <row r="265" spans="2:32" hidden="1">
      <c r="B265" s="8"/>
      <c r="I265" s="11"/>
      <c r="K265" s="190"/>
      <c r="M265"/>
      <c r="N265"/>
      <c r="O265" s="192"/>
      <c r="P265" s="192"/>
      <c r="Q265"/>
      <c r="R265"/>
      <c r="S265"/>
      <c r="T265" s="1"/>
      <c r="U265"/>
      <c r="V265"/>
      <c r="AF265" s="8"/>
    </row>
    <row r="266" spans="2:32" hidden="1">
      <c r="B266" s="8"/>
      <c r="I266" s="11"/>
      <c r="K266" s="190"/>
      <c r="M266"/>
      <c r="N266"/>
      <c r="O266"/>
      <c r="P266"/>
      <c r="Q266"/>
      <c r="R266"/>
      <c r="S266"/>
      <c r="T266" s="1"/>
      <c r="U266"/>
      <c r="V266"/>
      <c r="AF266" s="8"/>
    </row>
    <row r="267" spans="2:32" hidden="1">
      <c r="B267" s="8"/>
      <c r="I267" s="11"/>
      <c r="K267" s="190"/>
      <c r="M267"/>
      <c r="N267"/>
      <c r="O267"/>
      <c r="P267"/>
      <c r="Q267"/>
      <c r="R267"/>
      <c r="S267"/>
      <c r="T267" s="1"/>
      <c r="U267"/>
      <c r="V267"/>
      <c r="AF267" s="8"/>
    </row>
    <row r="268" spans="2:32" hidden="1">
      <c r="B268" s="8"/>
      <c r="I268" s="11"/>
      <c r="K268" s="190"/>
      <c r="M268"/>
      <c r="N268"/>
      <c r="O268" s="132"/>
      <c r="P268" s="132"/>
      <c r="Q268"/>
      <c r="R268"/>
      <c r="S268"/>
      <c r="T268" s="1"/>
      <c r="U268"/>
      <c r="V268"/>
      <c r="AF268" s="8"/>
    </row>
    <row r="269" spans="2:32" hidden="1">
      <c r="B269" s="8"/>
      <c r="I269" s="11"/>
      <c r="K269" s="190"/>
      <c r="M269"/>
      <c r="N269"/>
      <c r="O269"/>
      <c r="P269"/>
      <c r="Q269"/>
      <c r="R269"/>
      <c r="S269"/>
      <c r="T269" s="1"/>
      <c r="U269"/>
      <c r="V269"/>
      <c r="AF269" s="8"/>
    </row>
    <row r="270" spans="2:32" hidden="1">
      <c r="B270" s="8"/>
      <c r="I270" s="11"/>
      <c r="K270" s="190"/>
      <c r="M270"/>
      <c r="N270"/>
      <c r="O270" s="192"/>
      <c r="P270" s="192"/>
      <c r="Q270"/>
      <c r="R270"/>
      <c r="S270"/>
      <c r="T270"/>
      <c r="U270"/>
      <c r="V270"/>
      <c r="AF270" s="8"/>
    </row>
    <row r="271" spans="2:32" hidden="1">
      <c r="B271" s="8"/>
      <c r="I271" s="11"/>
      <c r="K271" s="190"/>
      <c r="M271"/>
      <c r="N271"/>
      <c r="O271"/>
      <c r="P271"/>
      <c r="Q271"/>
      <c r="R271"/>
      <c r="S271"/>
      <c r="T271" s="1"/>
      <c r="U271"/>
      <c r="V271"/>
      <c r="AF271" s="8"/>
    </row>
    <row r="272" spans="2:32" hidden="1">
      <c r="B272" s="8"/>
      <c r="I272" s="11"/>
      <c r="K272" s="190"/>
      <c r="M272"/>
      <c r="N272"/>
      <c r="O272" s="192"/>
      <c r="P272" s="192"/>
      <c r="Q272"/>
      <c r="R272"/>
      <c r="S272"/>
      <c r="T272" s="1"/>
      <c r="U272"/>
      <c r="V272"/>
      <c r="AF272" s="8"/>
    </row>
    <row r="273" spans="2:32" hidden="1">
      <c r="B273" s="8"/>
      <c r="I273" s="11"/>
      <c r="K273" s="190"/>
      <c r="M273"/>
      <c r="N273"/>
      <c r="O273"/>
      <c r="P273"/>
      <c r="Q273"/>
      <c r="R273"/>
      <c r="S273"/>
      <c r="T273"/>
      <c r="U273"/>
      <c r="V273"/>
      <c r="AF273" s="8"/>
    </row>
    <row r="274" spans="2:32" hidden="1">
      <c r="B274" s="8"/>
      <c r="I274" s="11"/>
      <c r="K274" s="190"/>
      <c r="M274"/>
      <c r="N274"/>
      <c r="O274"/>
      <c r="P274"/>
      <c r="Q274"/>
      <c r="R274"/>
      <c r="S274"/>
      <c r="T274" s="1"/>
      <c r="U274"/>
      <c r="V274"/>
      <c r="AF274" s="8"/>
    </row>
    <row r="275" spans="2:32" hidden="1">
      <c r="B275" s="8"/>
      <c r="I275" s="11"/>
      <c r="K275" s="190"/>
      <c r="M275"/>
      <c r="N275"/>
      <c r="O275" s="132"/>
      <c r="P275" s="132"/>
      <c r="Q275"/>
      <c r="R275"/>
      <c r="S275"/>
      <c r="T275" s="1"/>
      <c r="U275"/>
      <c r="V275"/>
      <c r="AF275" s="8"/>
    </row>
    <row r="276" spans="2:32" hidden="1">
      <c r="B276" s="8"/>
      <c r="I276" s="11"/>
      <c r="K276" s="190"/>
      <c r="M276"/>
      <c r="N276"/>
      <c r="O276" s="192"/>
      <c r="P276" s="192"/>
      <c r="Q276"/>
      <c r="R276"/>
      <c r="S276"/>
      <c r="T276" s="1"/>
      <c r="U276"/>
      <c r="V276"/>
      <c r="AF276" s="8"/>
    </row>
    <row r="277" spans="2:32" hidden="1">
      <c r="B277" s="8"/>
      <c r="I277" s="11"/>
      <c r="K277" s="190"/>
      <c r="M277"/>
      <c r="N277"/>
      <c r="O277" s="192"/>
      <c r="P277" s="192"/>
      <c r="Q277"/>
      <c r="R277"/>
      <c r="S277"/>
      <c r="T277" s="1"/>
      <c r="U277"/>
      <c r="V277"/>
      <c r="AF277" s="8"/>
    </row>
    <row r="278" spans="2:32" hidden="1">
      <c r="B278" s="8"/>
      <c r="I278" s="11"/>
      <c r="K278" s="190"/>
      <c r="M278"/>
      <c r="N278"/>
      <c r="O278" s="192"/>
      <c r="P278" s="192"/>
      <c r="Q278"/>
      <c r="R278"/>
      <c r="S278"/>
      <c r="T278" s="1"/>
      <c r="U278"/>
      <c r="V278"/>
      <c r="AF278" s="8"/>
    </row>
    <row r="279" spans="2:32" hidden="1">
      <c r="B279" s="8"/>
      <c r="I279" s="11"/>
      <c r="K279" s="190"/>
      <c r="M279"/>
      <c r="N279"/>
      <c r="O279" s="192"/>
      <c r="P279" s="192"/>
      <c r="Q279"/>
      <c r="R279"/>
      <c r="S279"/>
      <c r="T279"/>
      <c r="U279"/>
      <c r="V279"/>
      <c r="AF279" s="8"/>
    </row>
    <row r="280" spans="2:32" hidden="1">
      <c r="B280" s="8"/>
      <c r="I280" s="11"/>
      <c r="K280" s="190"/>
      <c r="M280"/>
      <c r="N280"/>
      <c r="O280" s="192"/>
      <c r="P280" s="192"/>
      <c r="Q280"/>
      <c r="R280"/>
      <c r="S280"/>
      <c r="T280" s="1"/>
      <c r="U280"/>
      <c r="V280"/>
      <c r="AF280" s="8"/>
    </row>
    <row r="281" spans="2:32" hidden="1">
      <c r="B281" s="8"/>
      <c r="I281" s="11"/>
      <c r="K281" s="190"/>
      <c r="M281"/>
      <c r="N281"/>
      <c r="O281" s="192"/>
      <c r="P281" s="192"/>
      <c r="Q281"/>
      <c r="R281"/>
      <c r="S281"/>
      <c r="T281"/>
      <c r="U281"/>
      <c r="V281"/>
      <c r="AF281" s="8"/>
    </row>
    <row r="282" spans="2:32" hidden="1">
      <c r="B282" s="8"/>
      <c r="I282" s="11"/>
      <c r="K282" s="190"/>
      <c r="M282"/>
      <c r="N282"/>
      <c r="O282" s="192"/>
      <c r="P282" s="192"/>
      <c r="Q282"/>
      <c r="R282"/>
      <c r="S282"/>
      <c r="T282" s="1"/>
      <c r="U282"/>
      <c r="V282"/>
      <c r="AF282" s="8"/>
    </row>
    <row r="283" spans="2:32" hidden="1">
      <c r="B283" s="8"/>
      <c r="I283" s="11"/>
      <c r="K283" s="190"/>
      <c r="M283"/>
      <c r="N283"/>
      <c r="O283"/>
      <c r="P283"/>
      <c r="Q283"/>
      <c r="R283"/>
      <c r="S283"/>
      <c r="T283" s="1"/>
      <c r="U283"/>
      <c r="V283"/>
      <c r="AF283" s="8"/>
    </row>
    <row r="284" spans="2:32" hidden="1">
      <c r="B284" s="8"/>
      <c r="I284" s="11"/>
      <c r="K284" s="190"/>
      <c r="M284"/>
      <c r="N284"/>
      <c r="O284"/>
      <c r="P284"/>
      <c r="Q284"/>
      <c r="R284"/>
      <c r="S284"/>
      <c r="T284"/>
      <c r="U284"/>
      <c r="V284"/>
      <c r="AF284" s="8"/>
    </row>
    <row r="285" spans="2:32" hidden="1">
      <c r="B285" s="8"/>
      <c r="I285" s="11"/>
      <c r="K285" s="190"/>
      <c r="M285"/>
      <c r="N285"/>
      <c r="O285"/>
      <c r="P285"/>
      <c r="Q285"/>
      <c r="R285"/>
      <c r="S285"/>
      <c r="T285" s="1"/>
      <c r="U285"/>
      <c r="V285"/>
      <c r="AF285" s="8"/>
    </row>
    <row r="286" spans="2:32" hidden="1">
      <c r="B286" s="8"/>
      <c r="I286" s="11"/>
      <c r="K286" s="190"/>
      <c r="M286"/>
      <c r="N286"/>
      <c r="O286" s="132"/>
      <c r="P286" s="132"/>
      <c r="Q286"/>
      <c r="R286"/>
      <c r="S286"/>
      <c r="T286" s="1"/>
      <c r="U286"/>
      <c r="V286"/>
      <c r="AF286" s="8"/>
    </row>
    <row r="287" spans="2:32" hidden="1">
      <c r="B287" s="8"/>
      <c r="I287" s="11"/>
      <c r="K287" s="190"/>
      <c r="M287"/>
      <c r="N287"/>
      <c r="O287"/>
      <c r="P287"/>
      <c r="Q287"/>
      <c r="R287"/>
      <c r="S287"/>
      <c r="T287" s="1"/>
      <c r="U287"/>
      <c r="V287"/>
      <c r="AF287" s="8"/>
    </row>
    <row r="288" spans="2:32" hidden="1">
      <c r="B288" s="8"/>
      <c r="I288" s="11"/>
      <c r="K288" s="190"/>
      <c r="M288"/>
      <c r="N288"/>
      <c r="O288" s="132"/>
      <c r="P288" s="132"/>
      <c r="Q288"/>
      <c r="R288"/>
      <c r="S288"/>
      <c r="T288" s="1"/>
      <c r="U288"/>
      <c r="V288"/>
      <c r="AF288" s="8"/>
    </row>
    <row r="289" spans="1:32" hidden="1">
      <c r="B289" s="8"/>
      <c r="I289" s="11"/>
      <c r="K289" s="190"/>
      <c r="M289"/>
      <c r="N289"/>
      <c r="O289" s="192"/>
      <c r="P289" s="192"/>
      <c r="Q289"/>
      <c r="R289"/>
      <c r="S289"/>
      <c r="T289" s="1"/>
      <c r="U289"/>
      <c r="V289"/>
      <c r="AF289" s="8"/>
    </row>
    <row r="290" spans="1:32" hidden="1">
      <c r="B290" s="8"/>
      <c r="I290" s="11"/>
      <c r="K290" s="190"/>
      <c r="M290"/>
      <c r="N290"/>
      <c r="O290" s="192"/>
      <c r="P290" s="192"/>
      <c r="Q290"/>
      <c r="R290"/>
      <c r="S290"/>
      <c r="T290"/>
      <c r="U290"/>
      <c r="V290"/>
      <c r="AF290" s="8"/>
    </row>
    <row r="291" spans="1:32" hidden="1">
      <c r="B291" s="8"/>
      <c r="I291" s="11"/>
      <c r="K291" s="190"/>
      <c r="M291"/>
      <c r="N291"/>
      <c r="O291"/>
      <c r="P291"/>
      <c r="Q291"/>
      <c r="R291"/>
      <c r="S291"/>
      <c r="T291" s="1"/>
      <c r="U291"/>
      <c r="V291"/>
      <c r="AF291" s="8"/>
    </row>
    <row r="292" spans="1:32" hidden="1">
      <c r="B292" s="8"/>
      <c r="I292" s="11"/>
      <c r="K292" s="190"/>
      <c r="M292"/>
      <c r="N292"/>
      <c r="O292"/>
      <c r="P292"/>
      <c r="Q292"/>
      <c r="R292"/>
      <c r="S292"/>
      <c r="T292"/>
      <c r="U292"/>
      <c r="V292"/>
      <c r="AF292" s="8"/>
    </row>
    <row r="293" spans="1:32" hidden="1">
      <c r="B293" s="8"/>
      <c r="I293" s="11"/>
      <c r="K293" s="190"/>
      <c r="M293"/>
      <c r="N293"/>
      <c r="O293" s="132"/>
      <c r="P293" s="132"/>
      <c r="Q293"/>
      <c r="R293"/>
      <c r="S293"/>
      <c r="T293" s="1"/>
      <c r="U293"/>
      <c r="V293"/>
      <c r="AF293" s="8"/>
    </row>
    <row r="294" spans="1:32" hidden="1">
      <c r="A294" s="171"/>
      <c r="B294" s="8"/>
      <c r="I294" s="11"/>
      <c r="K294" s="190"/>
      <c r="M294"/>
      <c r="N294"/>
      <c r="O294" s="192"/>
      <c r="P294" s="192"/>
      <c r="Q294"/>
      <c r="R294"/>
      <c r="S294"/>
      <c r="T294"/>
      <c r="U294"/>
      <c r="V294"/>
      <c r="AF294" s="8"/>
    </row>
    <row r="295" spans="1:32" hidden="1">
      <c r="B295" s="8"/>
      <c r="I295" s="11"/>
      <c r="K295" s="190"/>
      <c r="M295"/>
      <c r="N295"/>
      <c r="O295" s="132"/>
      <c r="P295" s="132"/>
      <c r="Q295"/>
      <c r="R295"/>
      <c r="S295"/>
      <c r="T295" s="1"/>
      <c r="U295"/>
      <c r="V295"/>
      <c r="AF295" s="8"/>
    </row>
    <row r="296" spans="1:32" hidden="1">
      <c r="B296" s="8"/>
      <c r="I296" s="11"/>
      <c r="K296" s="190"/>
      <c r="M296"/>
      <c r="N296"/>
      <c r="O296"/>
      <c r="P296"/>
      <c r="Q296"/>
      <c r="R296"/>
      <c r="S296"/>
      <c r="T296" s="1"/>
      <c r="U296"/>
      <c r="V296"/>
      <c r="AF296" s="8"/>
    </row>
    <row r="297" spans="1:32" hidden="1">
      <c r="B297" s="8"/>
      <c r="I297" s="11"/>
      <c r="K297" s="190"/>
      <c r="M297"/>
      <c r="N297"/>
      <c r="O297" s="192"/>
      <c r="P297" s="192"/>
      <c r="Q297"/>
      <c r="R297"/>
      <c r="S297"/>
      <c r="T297" s="1"/>
      <c r="U297"/>
      <c r="V297"/>
      <c r="AF297" s="8"/>
    </row>
    <row r="298" spans="1:32" hidden="1">
      <c r="B298" s="8"/>
      <c r="I298" s="11"/>
      <c r="K298" s="190"/>
      <c r="M298"/>
      <c r="N298"/>
      <c r="O298" s="192"/>
      <c r="P298" s="192"/>
      <c r="Q298"/>
      <c r="R298"/>
      <c r="S298"/>
      <c r="T298" s="1"/>
      <c r="U298"/>
      <c r="V298"/>
      <c r="AF298" s="8"/>
    </row>
    <row r="299" spans="1:32" hidden="1">
      <c r="B299" s="8"/>
      <c r="I299" s="11"/>
      <c r="K299" s="190"/>
      <c r="M299"/>
      <c r="N299"/>
      <c r="O299"/>
      <c r="P299"/>
      <c r="Q299"/>
      <c r="R299"/>
      <c r="S299"/>
      <c r="T299" s="1"/>
      <c r="U299"/>
      <c r="V299"/>
      <c r="AF299" s="8"/>
    </row>
    <row r="300" spans="1:32" hidden="1">
      <c r="B300" s="8"/>
      <c r="I300" s="11"/>
      <c r="K300" s="190"/>
      <c r="M300"/>
      <c r="N300"/>
      <c r="O300"/>
      <c r="P300"/>
      <c r="Q300"/>
      <c r="R300"/>
      <c r="S300"/>
      <c r="T300" s="1"/>
      <c r="U300"/>
      <c r="V300"/>
      <c r="AF300" s="8"/>
    </row>
    <row r="301" spans="1:32" hidden="1">
      <c r="B301" s="8"/>
      <c r="I301" s="11"/>
      <c r="K301" s="190"/>
      <c r="M301"/>
      <c r="N301"/>
      <c r="O301" s="192"/>
      <c r="P301" s="192"/>
      <c r="Q301"/>
      <c r="R301"/>
      <c r="S301"/>
      <c r="T301"/>
      <c r="U301"/>
      <c r="V301"/>
      <c r="AF301" s="8"/>
    </row>
    <row r="302" spans="1:32" hidden="1">
      <c r="B302" s="8"/>
      <c r="I302" s="11"/>
      <c r="K302" s="190"/>
      <c r="M302"/>
      <c r="N302"/>
      <c r="O302" s="192"/>
      <c r="P302" s="192"/>
      <c r="Q302"/>
      <c r="R302"/>
      <c r="S302"/>
      <c r="T302" s="1"/>
      <c r="U302"/>
      <c r="V302"/>
      <c r="AF302" s="8"/>
    </row>
    <row r="303" spans="1:32" hidden="1">
      <c r="B303" s="8"/>
      <c r="I303" s="11"/>
      <c r="K303" s="190"/>
      <c r="M303"/>
      <c r="N303"/>
      <c r="O303" s="192"/>
      <c r="P303" s="192"/>
      <c r="Q303"/>
      <c r="R303"/>
      <c r="S303"/>
      <c r="T303" s="1"/>
      <c r="U303"/>
      <c r="V303"/>
      <c r="AF303" s="8"/>
    </row>
    <row r="304" spans="1:32" hidden="1">
      <c r="B304" s="8"/>
      <c r="I304" s="11"/>
      <c r="K304" s="190"/>
      <c r="M304"/>
      <c r="N304"/>
      <c r="O304"/>
      <c r="P304"/>
      <c r="Q304"/>
      <c r="R304"/>
      <c r="S304"/>
      <c r="T304" s="1"/>
      <c r="U304"/>
      <c r="V304"/>
      <c r="AF304" s="8"/>
    </row>
    <row r="305" spans="1:32" hidden="1">
      <c r="B305" s="8"/>
      <c r="I305" s="11"/>
      <c r="K305" s="190"/>
      <c r="M305"/>
      <c r="N305"/>
      <c r="O305" s="192"/>
      <c r="P305" s="192"/>
      <c r="Q305"/>
      <c r="R305"/>
      <c r="S305"/>
      <c r="T305" s="1"/>
      <c r="U305"/>
      <c r="V305"/>
      <c r="AF305" s="8"/>
    </row>
    <row r="306" spans="1:32" hidden="1">
      <c r="B306" s="8"/>
      <c r="I306" s="11"/>
      <c r="K306" s="190"/>
      <c r="M306"/>
      <c r="N306"/>
      <c r="O306"/>
      <c r="P306"/>
      <c r="Q306"/>
      <c r="R306"/>
      <c r="S306"/>
      <c r="T306" s="1"/>
      <c r="U306"/>
      <c r="V306"/>
      <c r="AF306" s="8"/>
    </row>
    <row r="307" spans="1:32" hidden="1">
      <c r="B307" s="8"/>
      <c r="I307" s="11"/>
      <c r="K307" s="190"/>
      <c r="M307"/>
      <c r="N307"/>
      <c r="O307"/>
      <c r="P307"/>
      <c r="Q307"/>
      <c r="R307"/>
      <c r="S307"/>
      <c r="T307"/>
      <c r="U307"/>
      <c r="V307"/>
      <c r="AF307" s="8"/>
    </row>
    <row r="308" spans="1:32" hidden="1">
      <c r="A308" s="171"/>
      <c r="B308" s="8"/>
      <c r="I308" s="11"/>
      <c r="K308" s="190"/>
      <c r="M308"/>
      <c r="N308"/>
      <c r="O308" s="192"/>
      <c r="P308" s="192"/>
      <c r="Q308"/>
      <c r="R308"/>
      <c r="S308"/>
      <c r="T308"/>
      <c r="U308"/>
      <c r="V308"/>
      <c r="AF308" s="8"/>
    </row>
    <row r="309" spans="1:32" hidden="1">
      <c r="B309" s="8"/>
      <c r="I309" s="11"/>
      <c r="K309" s="190"/>
      <c r="M309"/>
      <c r="N309"/>
      <c r="O309" s="192"/>
      <c r="P309" s="192"/>
      <c r="Q309"/>
      <c r="R309"/>
      <c r="S309"/>
      <c r="T309" s="1"/>
      <c r="U309"/>
      <c r="V309"/>
      <c r="AF309" s="8"/>
    </row>
    <row r="310" spans="1:32" hidden="1">
      <c r="B310" s="8"/>
      <c r="I310" s="11"/>
      <c r="K310" s="190"/>
      <c r="M310"/>
      <c r="N310"/>
      <c r="O310" s="192"/>
      <c r="P310" s="192"/>
      <c r="Q310"/>
      <c r="R310"/>
      <c r="S310"/>
      <c r="T310" s="1"/>
      <c r="U310"/>
      <c r="V310"/>
      <c r="AF310" s="8"/>
    </row>
    <row r="311" spans="1:32" hidden="1">
      <c r="B311" s="8"/>
      <c r="I311" s="11"/>
      <c r="K311" s="190"/>
      <c r="M311"/>
      <c r="N311"/>
      <c r="O311" s="132"/>
      <c r="P311" s="132"/>
      <c r="Q311"/>
      <c r="R311"/>
      <c r="S311"/>
      <c r="T311" s="1"/>
      <c r="U311"/>
      <c r="V311"/>
      <c r="AF311" s="8"/>
    </row>
    <row r="312" spans="1:32" hidden="1">
      <c r="B312" s="8"/>
      <c r="I312" s="11"/>
      <c r="K312" s="190"/>
      <c r="M312"/>
      <c r="N312"/>
      <c r="O312"/>
      <c r="P312"/>
      <c r="Q312"/>
      <c r="R312"/>
      <c r="S312"/>
      <c r="T312" s="1"/>
      <c r="U312"/>
      <c r="V312"/>
      <c r="AF312" s="8"/>
    </row>
    <row r="313" spans="1:32" hidden="1">
      <c r="B313" s="8"/>
      <c r="I313" s="11"/>
      <c r="K313" s="190"/>
      <c r="M313"/>
      <c r="N313"/>
      <c r="O313"/>
      <c r="P313"/>
      <c r="Q313"/>
      <c r="R313"/>
      <c r="S313"/>
      <c r="T313" s="1"/>
      <c r="U313"/>
      <c r="V313"/>
      <c r="AF313" s="8"/>
    </row>
    <row r="314" spans="1:32" hidden="1">
      <c r="B314" s="8"/>
      <c r="I314" s="11"/>
      <c r="K314" s="190"/>
      <c r="M314"/>
      <c r="N314"/>
      <c r="O314" s="192"/>
      <c r="P314" s="192"/>
      <c r="Q314"/>
      <c r="R314"/>
      <c r="S314"/>
      <c r="T314" s="1"/>
      <c r="U314"/>
      <c r="V314"/>
      <c r="AF314" s="8"/>
    </row>
    <row r="315" spans="1:32" hidden="1">
      <c r="B315" s="8"/>
      <c r="I315" s="11"/>
      <c r="K315" s="190"/>
      <c r="M315"/>
      <c r="N315"/>
      <c r="O315" s="132"/>
      <c r="P315" s="132"/>
      <c r="Q315"/>
      <c r="R315"/>
      <c r="S315"/>
      <c r="T315" s="1"/>
      <c r="U315"/>
      <c r="V315"/>
      <c r="AF315" s="8"/>
    </row>
    <row r="316" spans="1:32" hidden="1">
      <c r="B316" s="8"/>
      <c r="I316" s="11"/>
      <c r="K316" s="190"/>
      <c r="M316"/>
      <c r="N316"/>
      <c r="O316"/>
      <c r="P316"/>
      <c r="Q316"/>
      <c r="R316"/>
      <c r="S316"/>
      <c r="T316" s="1"/>
      <c r="U316"/>
      <c r="V316"/>
      <c r="AF316" s="8"/>
    </row>
    <row r="317" spans="1:32" hidden="1">
      <c r="B317" s="8"/>
      <c r="I317" s="11"/>
      <c r="K317" s="190"/>
      <c r="M317"/>
      <c r="N317"/>
      <c r="O317"/>
      <c r="P317"/>
      <c r="Q317"/>
      <c r="R317"/>
      <c r="S317"/>
      <c r="T317"/>
      <c r="U317"/>
      <c r="V317"/>
      <c r="AF317" s="8"/>
    </row>
    <row r="318" spans="1:32" hidden="1">
      <c r="B318" s="8"/>
      <c r="I318" s="11"/>
      <c r="K318" s="190"/>
      <c r="M318"/>
      <c r="N318"/>
      <c r="O318" s="192"/>
      <c r="P318" s="192"/>
      <c r="Q318"/>
      <c r="R318"/>
      <c r="S318"/>
      <c r="T318" s="1"/>
      <c r="U318"/>
      <c r="V318"/>
      <c r="AF318" s="8"/>
    </row>
    <row r="319" spans="1:32" hidden="1">
      <c r="B319" s="8"/>
      <c r="I319" s="11"/>
      <c r="K319" s="190"/>
      <c r="M319"/>
      <c r="N319"/>
      <c r="O319" s="192"/>
      <c r="P319" s="192"/>
      <c r="Q319"/>
      <c r="R319"/>
      <c r="S319"/>
      <c r="T319" s="1"/>
      <c r="U319"/>
      <c r="V319"/>
      <c r="AF319" s="8"/>
    </row>
    <row r="320" spans="1:32" hidden="1">
      <c r="B320" s="8"/>
      <c r="I320" s="11"/>
      <c r="K320" s="190"/>
      <c r="M320"/>
      <c r="N320"/>
      <c r="O320" s="192"/>
      <c r="P320" s="192"/>
      <c r="Q320"/>
      <c r="R320"/>
      <c r="S320"/>
      <c r="T320" s="1"/>
      <c r="U320"/>
      <c r="V320"/>
      <c r="AF320" s="8"/>
    </row>
    <row r="321" spans="1:32" hidden="1">
      <c r="B321" s="8"/>
      <c r="I321" s="11"/>
      <c r="K321" s="190"/>
      <c r="M321"/>
      <c r="N321"/>
      <c r="O321" s="192"/>
      <c r="P321" s="192"/>
      <c r="Q321"/>
      <c r="R321"/>
      <c r="S321"/>
      <c r="T321" s="1"/>
      <c r="U321"/>
      <c r="V321"/>
      <c r="AF321" s="8"/>
    </row>
    <row r="322" spans="1:32" hidden="1">
      <c r="B322" s="8"/>
      <c r="I322" s="11"/>
      <c r="K322" s="190"/>
      <c r="M322"/>
      <c r="N322"/>
      <c r="O322" s="192"/>
      <c r="P322" s="192"/>
      <c r="Q322"/>
      <c r="R322"/>
      <c r="S322"/>
      <c r="T322"/>
      <c r="U322"/>
      <c r="V322"/>
      <c r="AF322" s="8"/>
    </row>
    <row r="323" spans="1:32" hidden="1">
      <c r="B323" s="8"/>
      <c r="I323" s="11"/>
      <c r="K323" s="190"/>
      <c r="M323"/>
      <c r="N323"/>
      <c r="O323" s="132"/>
      <c r="P323" s="132"/>
      <c r="Q323"/>
      <c r="R323"/>
      <c r="S323"/>
      <c r="T323" s="1"/>
      <c r="U323"/>
      <c r="V323"/>
      <c r="AF323" s="8"/>
    </row>
    <row r="324" spans="1:32" hidden="1">
      <c r="B324" s="8"/>
      <c r="I324" s="11"/>
      <c r="K324" s="190"/>
      <c r="M324"/>
      <c r="N324"/>
      <c r="O324" s="132"/>
      <c r="P324" s="132"/>
      <c r="Q324"/>
      <c r="R324"/>
      <c r="S324"/>
      <c r="T324" s="1"/>
      <c r="U324"/>
      <c r="V324"/>
      <c r="AF324" s="8"/>
    </row>
    <row r="325" spans="1:32" hidden="1">
      <c r="A325" s="171"/>
      <c r="B325" s="8"/>
      <c r="I325" s="11"/>
      <c r="K325" s="190"/>
      <c r="M325"/>
      <c r="N325"/>
      <c r="O325" s="192"/>
      <c r="P325" s="192"/>
      <c r="Q325"/>
      <c r="R325"/>
      <c r="S325"/>
      <c r="T325"/>
      <c r="U325"/>
      <c r="V325"/>
      <c r="AF325" s="8"/>
    </row>
    <row r="326" spans="1:32" hidden="1">
      <c r="B326" s="8"/>
      <c r="I326" s="11"/>
      <c r="K326" s="190"/>
      <c r="M326"/>
      <c r="N326"/>
      <c r="O326"/>
      <c r="P326"/>
      <c r="Q326"/>
      <c r="R326"/>
      <c r="S326"/>
      <c r="T326"/>
      <c r="U326"/>
      <c r="V326"/>
      <c r="AF326" s="8"/>
    </row>
    <row r="327" spans="1:32" hidden="1">
      <c r="B327" s="8"/>
      <c r="I327" s="11"/>
      <c r="K327" s="190"/>
      <c r="M327"/>
      <c r="N327"/>
      <c r="O327"/>
      <c r="P327"/>
      <c r="Q327"/>
      <c r="R327"/>
      <c r="S327"/>
      <c r="T327"/>
      <c r="U327"/>
      <c r="V327"/>
      <c r="AF327" s="8"/>
    </row>
    <row r="328" spans="1:32" hidden="1">
      <c r="B328" s="8"/>
      <c r="I328" s="11"/>
      <c r="K328" s="190"/>
      <c r="M328"/>
      <c r="N328"/>
      <c r="O328" s="192"/>
      <c r="P328" s="192"/>
      <c r="Q328"/>
      <c r="R328"/>
      <c r="S328"/>
      <c r="T328" s="1"/>
      <c r="U328"/>
      <c r="V328"/>
      <c r="AF328" s="8"/>
    </row>
    <row r="329" spans="1:32" hidden="1">
      <c r="B329" s="8"/>
      <c r="I329" s="11"/>
      <c r="K329" s="190"/>
      <c r="M329"/>
      <c r="N329"/>
      <c r="O329"/>
      <c r="P329"/>
      <c r="Q329"/>
      <c r="R329"/>
      <c r="S329"/>
      <c r="T329"/>
      <c r="U329"/>
      <c r="V329"/>
      <c r="AF329" s="8"/>
    </row>
    <row r="330" spans="1:32" hidden="1">
      <c r="B330" s="8"/>
      <c r="I330" s="11"/>
      <c r="K330" s="190"/>
      <c r="M330"/>
      <c r="N330"/>
      <c r="O330" s="192"/>
      <c r="P330" s="192"/>
      <c r="Q330"/>
      <c r="R330"/>
      <c r="S330"/>
      <c r="T330" s="1"/>
      <c r="U330"/>
      <c r="V330"/>
      <c r="AF330" s="8"/>
    </row>
    <row r="331" spans="1:32" hidden="1">
      <c r="B331" s="8"/>
      <c r="I331" s="11"/>
      <c r="K331" s="190"/>
      <c r="M331"/>
      <c r="N331"/>
      <c r="O331" s="192"/>
      <c r="P331" s="192"/>
      <c r="Q331"/>
      <c r="R331"/>
      <c r="S331"/>
      <c r="T331" s="1"/>
      <c r="U331"/>
      <c r="V331"/>
      <c r="AF331" s="8"/>
    </row>
    <row r="332" spans="1:32" hidden="1">
      <c r="B332" s="8"/>
      <c r="I332" s="11"/>
      <c r="K332" s="190"/>
      <c r="M332"/>
      <c r="N332"/>
      <c r="O332"/>
      <c r="P332"/>
      <c r="Q332"/>
      <c r="R332"/>
      <c r="S332"/>
      <c r="T332"/>
      <c r="U332"/>
      <c r="V332"/>
      <c r="AF332" s="8"/>
    </row>
    <row r="333" spans="1:32" hidden="1">
      <c r="B333" s="8"/>
      <c r="I333" s="11"/>
      <c r="K333" s="190"/>
      <c r="M333"/>
      <c r="N333"/>
      <c r="O333" s="192"/>
      <c r="P333" s="192"/>
      <c r="Q333"/>
      <c r="R333"/>
      <c r="S333"/>
      <c r="T333" s="1"/>
      <c r="U333"/>
      <c r="V333"/>
      <c r="AF333" s="8"/>
    </row>
    <row r="334" spans="1:32" hidden="1">
      <c r="B334" s="8"/>
      <c r="I334" s="11"/>
      <c r="K334" s="190"/>
      <c r="M334"/>
      <c r="N334"/>
      <c r="O334" s="192"/>
      <c r="P334" s="192"/>
      <c r="Q334"/>
      <c r="R334"/>
      <c r="S334"/>
      <c r="T334" s="1"/>
      <c r="U334"/>
      <c r="V334"/>
      <c r="AF334" s="8"/>
    </row>
    <row r="335" spans="1:32" hidden="1">
      <c r="B335" s="8"/>
      <c r="I335" s="11"/>
      <c r="K335" s="190"/>
      <c r="M335"/>
      <c r="N335"/>
      <c r="O335"/>
      <c r="P335"/>
      <c r="Q335"/>
      <c r="R335"/>
      <c r="S335"/>
      <c r="T335"/>
      <c r="U335"/>
      <c r="V335"/>
      <c r="AF335" s="8"/>
    </row>
    <row r="336" spans="1:32" hidden="1">
      <c r="B336" s="8"/>
      <c r="I336" s="11"/>
      <c r="K336" s="190"/>
      <c r="M336"/>
      <c r="N336"/>
      <c r="O336"/>
      <c r="P336"/>
      <c r="Q336"/>
      <c r="R336"/>
      <c r="S336"/>
      <c r="T336"/>
      <c r="U336"/>
      <c r="V336"/>
      <c r="AF336" s="8"/>
    </row>
    <row r="337" spans="2:32" hidden="1">
      <c r="B337" s="8"/>
      <c r="I337" s="11"/>
      <c r="K337" s="190"/>
      <c r="M337"/>
      <c r="N337"/>
      <c r="O337" s="192"/>
      <c r="P337" s="192"/>
      <c r="Q337"/>
      <c r="R337"/>
      <c r="S337"/>
      <c r="T337" s="1"/>
      <c r="U337"/>
      <c r="V337"/>
      <c r="AF337" s="8"/>
    </row>
    <row r="338" spans="2:32" hidden="1">
      <c r="B338" s="8"/>
      <c r="I338" s="11"/>
      <c r="K338" s="190"/>
      <c r="M338"/>
      <c r="N338"/>
      <c r="O338" s="192"/>
      <c r="P338" s="192"/>
      <c r="Q338"/>
      <c r="R338"/>
      <c r="S338"/>
      <c r="T338" s="1"/>
      <c r="U338"/>
      <c r="V338"/>
      <c r="AF338" s="8"/>
    </row>
    <row r="339" spans="2:32" hidden="1">
      <c r="B339" s="8"/>
      <c r="I339" s="11"/>
      <c r="K339" s="190"/>
      <c r="M339"/>
      <c r="N339"/>
      <c r="O339" s="192"/>
      <c r="P339" s="192"/>
      <c r="Q339"/>
      <c r="R339"/>
      <c r="S339"/>
      <c r="T339" s="1"/>
      <c r="U339"/>
      <c r="V339"/>
      <c r="AF339" s="8"/>
    </row>
    <row r="340" spans="2:32" hidden="1">
      <c r="B340" s="8"/>
      <c r="I340" s="11"/>
      <c r="K340" s="190"/>
      <c r="M340"/>
      <c r="N340"/>
      <c r="O340" s="192"/>
      <c r="P340" s="192"/>
      <c r="Q340"/>
      <c r="R340"/>
      <c r="S340"/>
      <c r="T340" s="1"/>
      <c r="U340"/>
      <c r="V340"/>
      <c r="AF340" s="8"/>
    </row>
    <row r="341" spans="2:32" hidden="1">
      <c r="B341" s="8"/>
      <c r="I341" s="11"/>
      <c r="K341" s="190"/>
      <c r="M341"/>
      <c r="N341"/>
      <c r="O341" s="132"/>
      <c r="P341" s="132"/>
      <c r="Q341"/>
      <c r="R341"/>
      <c r="S341"/>
      <c r="T341" s="1"/>
      <c r="U341"/>
      <c r="V341"/>
      <c r="AF341" s="8"/>
    </row>
    <row r="342" spans="2:32" hidden="1">
      <c r="B342" s="8"/>
      <c r="I342" s="11"/>
      <c r="K342" s="190"/>
      <c r="M342"/>
      <c r="N342"/>
      <c r="O342" s="132"/>
      <c r="P342" s="132"/>
      <c r="Q342"/>
      <c r="R342"/>
      <c r="S342"/>
      <c r="T342" s="1"/>
      <c r="U342"/>
      <c r="V342"/>
      <c r="AF342" s="8"/>
    </row>
    <row r="343" spans="2:32" hidden="1">
      <c r="B343" s="8"/>
      <c r="I343" s="11"/>
      <c r="K343" s="190"/>
      <c r="M343"/>
      <c r="N343"/>
      <c r="O343"/>
      <c r="P343"/>
      <c r="Q343"/>
      <c r="R343"/>
      <c r="S343"/>
      <c r="T343" s="1"/>
      <c r="U343"/>
      <c r="V343"/>
      <c r="AF343" s="8"/>
    </row>
    <row r="344" spans="2:32" hidden="1">
      <c r="B344" s="8"/>
      <c r="I344" s="11"/>
      <c r="K344" s="190"/>
      <c r="M344"/>
      <c r="N344"/>
      <c r="O344" s="192"/>
      <c r="P344" s="192"/>
      <c r="Q344"/>
      <c r="R344"/>
      <c r="S344"/>
      <c r="T344" s="1"/>
      <c r="U344"/>
      <c r="V344"/>
      <c r="AF344" s="8"/>
    </row>
    <row r="345" spans="2:32" hidden="1">
      <c r="B345" s="8"/>
      <c r="I345" s="11"/>
      <c r="K345" s="190"/>
      <c r="M345"/>
      <c r="N345"/>
      <c r="O345"/>
      <c r="P345"/>
      <c r="Q345"/>
      <c r="R345"/>
      <c r="S345"/>
      <c r="T345" s="1"/>
      <c r="U345"/>
      <c r="V345"/>
      <c r="AF345" s="8"/>
    </row>
    <row r="346" spans="2:32" hidden="1">
      <c r="B346" s="8"/>
      <c r="I346" s="11"/>
      <c r="K346" s="190"/>
      <c r="M346"/>
      <c r="N346"/>
      <c r="O346" s="192"/>
      <c r="P346" s="192"/>
      <c r="Q346"/>
      <c r="R346"/>
      <c r="S346"/>
      <c r="T346"/>
      <c r="U346"/>
      <c r="V346"/>
      <c r="AF346" s="8"/>
    </row>
    <row r="347" spans="2:32" hidden="1">
      <c r="B347" s="8"/>
      <c r="I347" s="11"/>
      <c r="K347" s="190"/>
      <c r="M347"/>
      <c r="N347"/>
      <c r="O347" s="192"/>
      <c r="P347" s="192"/>
      <c r="Q347"/>
      <c r="R347"/>
      <c r="S347"/>
      <c r="T347" s="1"/>
      <c r="U347"/>
      <c r="V347"/>
      <c r="AF347" s="8"/>
    </row>
    <row r="348" spans="2:32" hidden="1">
      <c r="B348" s="8"/>
      <c r="I348" s="11"/>
      <c r="K348" s="190"/>
      <c r="M348"/>
      <c r="N348"/>
      <c r="O348" s="192"/>
      <c r="P348" s="192"/>
      <c r="Q348"/>
      <c r="R348"/>
      <c r="S348"/>
      <c r="T348" s="1"/>
      <c r="U348"/>
      <c r="V348"/>
      <c r="AF348" s="8"/>
    </row>
    <row r="349" spans="2:32" hidden="1">
      <c r="B349" s="8"/>
      <c r="I349" s="11"/>
      <c r="K349" s="190"/>
      <c r="M349"/>
      <c r="N349"/>
      <c r="O349"/>
      <c r="P349"/>
      <c r="Q349"/>
      <c r="R349"/>
      <c r="S349"/>
      <c r="T349"/>
      <c r="U349"/>
      <c r="V349"/>
      <c r="AF349" s="8"/>
    </row>
    <row r="350" spans="2:32" hidden="1">
      <c r="B350" s="8"/>
      <c r="I350" s="11"/>
      <c r="K350" s="190"/>
      <c r="M350"/>
      <c r="N350"/>
      <c r="O350" s="192"/>
      <c r="P350" s="192"/>
      <c r="Q350"/>
      <c r="R350"/>
      <c r="S350"/>
      <c r="T350" s="1"/>
      <c r="U350"/>
      <c r="V350"/>
      <c r="AF350" s="8"/>
    </row>
    <row r="351" spans="2:32" hidden="1">
      <c r="B351" s="8"/>
      <c r="I351" s="11"/>
      <c r="K351" s="190"/>
      <c r="M351"/>
      <c r="N351"/>
      <c r="O351" s="192"/>
      <c r="P351" s="192"/>
      <c r="Q351"/>
      <c r="R351"/>
      <c r="S351"/>
      <c r="T351"/>
      <c r="U351"/>
      <c r="V351"/>
      <c r="AF351" s="8"/>
    </row>
    <row r="352" spans="2:32" hidden="1">
      <c r="B352" s="8"/>
      <c r="I352" s="11"/>
      <c r="K352" s="190"/>
      <c r="M352"/>
      <c r="N352"/>
      <c r="O352" s="192"/>
      <c r="P352" s="192"/>
      <c r="Q352"/>
      <c r="R352"/>
      <c r="S352"/>
      <c r="T352" s="1"/>
      <c r="U352"/>
      <c r="V352"/>
      <c r="AF352" s="8"/>
    </row>
    <row r="353" spans="1:32" hidden="1">
      <c r="B353" s="8"/>
      <c r="I353" s="11"/>
      <c r="K353" s="190"/>
      <c r="M353"/>
      <c r="N353"/>
      <c r="O353" s="192"/>
      <c r="P353" s="192"/>
      <c r="Q353"/>
      <c r="R353"/>
      <c r="S353"/>
      <c r="T353" s="1"/>
      <c r="U353"/>
      <c r="V353"/>
      <c r="AF353" s="8"/>
    </row>
    <row r="354" spans="1:32" hidden="1">
      <c r="B354" s="8"/>
      <c r="I354" s="11"/>
      <c r="K354" s="190"/>
      <c r="M354"/>
      <c r="N354"/>
      <c r="O354" s="192"/>
      <c r="P354" s="192"/>
      <c r="Q354"/>
      <c r="R354"/>
      <c r="S354"/>
      <c r="T354" s="1"/>
      <c r="U354"/>
      <c r="V354"/>
      <c r="AF354" s="8"/>
    </row>
    <row r="355" spans="1:32" hidden="1">
      <c r="B355" s="8"/>
      <c r="I355" s="11"/>
      <c r="K355" s="190"/>
      <c r="M355"/>
      <c r="N355"/>
      <c r="O355" s="192"/>
      <c r="P355" s="192"/>
      <c r="Q355"/>
      <c r="R355"/>
      <c r="S355"/>
      <c r="T355" s="1"/>
      <c r="U355"/>
      <c r="V355"/>
      <c r="AF355" s="8"/>
    </row>
    <row r="356" spans="1:32" hidden="1">
      <c r="B356" s="8"/>
      <c r="I356" s="11"/>
      <c r="K356" s="190"/>
      <c r="M356"/>
      <c r="N356"/>
      <c r="O356" s="192"/>
      <c r="P356" s="192"/>
      <c r="Q356"/>
      <c r="R356"/>
      <c r="S356"/>
      <c r="T356" s="1"/>
      <c r="U356"/>
      <c r="V356"/>
      <c r="AF356" s="8"/>
    </row>
    <row r="357" spans="1:32" hidden="1">
      <c r="B357" s="8"/>
      <c r="I357" s="11"/>
      <c r="K357" s="190"/>
      <c r="M357"/>
      <c r="N357"/>
      <c r="O357"/>
      <c r="P357"/>
      <c r="Q357"/>
      <c r="R357"/>
      <c r="S357"/>
      <c r="T357"/>
      <c r="U357"/>
      <c r="V357"/>
      <c r="AF357" s="8"/>
    </row>
    <row r="358" spans="1:32" hidden="1">
      <c r="B358" s="8"/>
      <c r="I358" s="11"/>
      <c r="K358" s="190"/>
      <c r="M358"/>
      <c r="N358"/>
      <c r="O358"/>
      <c r="P358"/>
      <c r="Q358"/>
      <c r="R358"/>
      <c r="S358"/>
      <c r="T358" s="1"/>
      <c r="U358"/>
      <c r="V358"/>
      <c r="AF358" s="8"/>
    </row>
    <row r="359" spans="1:32" hidden="1">
      <c r="B359" s="8"/>
      <c r="I359" s="11"/>
      <c r="K359" s="190"/>
      <c r="M359"/>
      <c r="N359"/>
      <c r="O359" s="192"/>
      <c r="P359" s="192"/>
      <c r="Q359"/>
      <c r="R359"/>
      <c r="S359"/>
      <c r="T359" s="1"/>
      <c r="U359"/>
      <c r="V359"/>
      <c r="AF359" s="8"/>
    </row>
    <row r="360" spans="1:32" hidden="1">
      <c r="B360" s="8"/>
      <c r="I360" s="11"/>
      <c r="K360" s="190"/>
      <c r="M360"/>
      <c r="N360"/>
      <c r="O360"/>
      <c r="P360"/>
      <c r="Q360"/>
      <c r="R360"/>
      <c r="S360"/>
      <c r="T360" s="1"/>
      <c r="U360"/>
      <c r="V360"/>
      <c r="AF360" s="8"/>
    </row>
    <row r="361" spans="1:32" hidden="1">
      <c r="A361" s="171"/>
      <c r="B361" s="8"/>
      <c r="I361" s="11"/>
      <c r="K361" s="190"/>
      <c r="M361"/>
      <c r="N361"/>
      <c r="O361" s="192"/>
      <c r="P361" s="192"/>
      <c r="Q361"/>
      <c r="R361"/>
      <c r="S361"/>
      <c r="T361"/>
      <c r="U361"/>
      <c r="V361"/>
      <c r="AF361" s="8"/>
    </row>
    <row r="362" spans="1:32" hidden="1">
      <c r="B362" s="8"/>
      <c r="I362" s="11"/>
      <c r="K362" s="190"/>
      <c r="M362"/>
      <c r="N362"/>
      <c r="O362"/>
      <c r="P362"/>
      <c r="Q362"/>
      <c r="R362"/>
      <c r="S362"/>
      <c r="T362"/>
      <c r="U362"/>
      <c r="V362"/>
      <c r="AF362" s="8"/>
    </row>
    <row r="363" spans="1:32" hidden="1">
      <c r="B363" s="8"/>
      <c r="I363" s="11"/>
      <c r="K363" s="190"/>
      <c r="M363"/>
      <c r="N363"/>
      <c r="O363" s="192"/>
      <c r="P363" s="192"/>
      <c r="Q363"/>
      <c r="R363"/>
      <c r="S363"/>
      <c r="T363" s="1"/>
      <c r="U363"/>
      <c r="V363"/>
      <c r="AF363" s="8"/>
    </row>
    <row r="364" spans="1:32" hidden="1">
      <c r="B364" s="8"/>
      <c r="I364" s="11"/>
      <c r="K364" s="190"/>
      <c r="M364"/>
      <c r="N364"/>
      <c r="O364"/>
      <c r="P364"/>
      <c r="Q364"/>
      <c r="R364"/>
      <c r="S364"/>
      <c r="T364"/>
      <c r="U364"/>
      <c r="V364"/>
      <c r="AF364" s="8"/>
    </row>
    <row r="365" spans="1:32" hidden="1">
      <c r="B365" s="8"/>
      <c r="I365" s="11"/>
      <c r="K365" s="190"/>
      <c r="M365"/>
      <c r="N365"/>
      <c r="O365"/>
      <c r="P365"/>
      <c r="Q365"/>
      <c r="R365"/>
      <c r="S365"/>
      <c r="T365" s="1"/>
      <c r="U365"/>
      <c r="V365"/>
      <c r="AF365" s="8"/>
    </row>
    <row r="366" spans="1:32" hidden="1">
      <c r="B366" s="8"/>
      <c r="I366" s="11"/>
      <c r="K366" s="190"/>
      <c r="M366"/>
      <c r="N366"/>
      <c r="O366" s="192"/>
      <c r="P366" s="192"/>
      <c r="Q366"/>
      <c r="R366"/>
      <c r="S366"/>
      <c r="T366" s="1"/>
      <c r="U366"/>
      <c r="V366"/>
      <c r="AF366" s="8"/>
    </row>
    <row r="367" spans="1:32" hidden="1">
      <c r="A367" s="171"/>
      <c r="B367" s="8"/>
      <c r="I367" s="11"/>
      <c r="K367" s="190"/>
      <c r="M367"/>
      <c r="N367"/>
      <c r="O367" s="192"/>
      <c r="P367" s="192"/>
      <c r="Q367"/>
      <c r="R367"/>
      <c r="S367"/>
      <c r="T367"/>
      <c r="U367"/>
      <c r="V367"/>
      <c r="AF367" s="8"/>
    </row>
    <row r="368" spans="1:32" hidden="1">
      <c r="B368" s="8"/>
      <c r="I368" s="11"/>
      <c r="K368" s="190"/>
      <c r="M368"/>
      <c r="N368"/>
      <c r="O368" s="192"/>
      <c r="P368" s="192"/>
      <c r="Q368"/>
      <c r="R368"/>
      <c r="S368"/>
      <c r="T368" s="1"/>
      <c r="U368"/>
      <c r="V368"/>
      <c r="AF368" s="8"/>
    </row>
    <row r="369" spans="2:32" hidden="1">
      <c r="B369" s="8"/>
      <c r="I369" s="11"/>
      <c r="K369" s="190"/>
      <c r="M369"/>
      <c r="N369"/>
      <c r="O369" s="192"/>
      <c r="P369" s="192"/>
      <c r="Q369"/>
      <c r="R369"/>
      <c r="S369"/>
      <c r="T369" s="1"/>
      <c r="U369"/>
      <c r="V369"/>
      <c r="AF369" s="8"/>
    </row>
    <row r="370" spans="2:32" hidden="1">
      <c r="B370" s="8"/>
      <c r="I370" s="11"/>
      <c r="K370" s="190"/>
      <c r="M370"/>
      <c r="N370"/>
      <c r="O370"/>
      <c r="P370"/>
      <c r="Q370"/>
      <c r="R370"/>
      <c r="S370"/>
      <c r="T370" s="1"/>
      <c r="U370"/>
      <c r="V370"/>
      <c r="AF370" s="8"/>
    </row>
    <row r="371" spans="2:32" hidden="1">
      <c r="B371" s="8"/>
      <c r="I371" s="11"/>
      <c r="K371" s="190"/>
      <c r="M371"/>
      <c r="N371"/>
      <c r="O371"/>
      <c r="P371"/>
      <c r="Q371"/>
      <c r="R371"/>
      <c r="S371"/>
      <c r="T371" s="1"/>
      <c r="U371"/>
      <c r="V371"/>
      <c r="AF371" s="8"/>
    </row>
    <row r="372" spans="2:32" hidden="1">
      <c r="B372" s="8"/>
      <c r="I372" s="11"/>
      <c r="K372" s="190"/>
      <c r="M372"/>
      <c r="N372"/>
      <c r="O372" s="192"/>
      <c r="P372" s="192"/>
      <c r="Q372"/>
      <c r="R372"/>
      <c r="S372"/>
      <c r="T372" s="1"/>
      <c r="U372"/>
      <c r="V372"/>
      <c r="AF372" s="8"/>
    </row>
    <row r="373" spans="2:32" hidden="1">
      <c r="B373" s="8"/>
      <c r="I373" s="11"/>
      <c r="K373" s="190"/>
      <c r="M373"/>
      <c r="N373"/>
      <c r="O373"/>
      <c r="P373"/>
      <c r="Q373"/>
      <c r="R373"/>
      <c r="S373"/>
      <c r="T373" s="1"/>
      <c r="U373"/>
      <c r="V373"/>
      <c r="AF373" s="8"/>
    </row>
    <row r="374" spans="2:32" hidden="1">
      <c r="B374" s="8"/>
      <c r="I374" s="11"/>
      <c r="K374" s="190"/>
      <c r="M374"/>
      <c r="N374"/>
      <c r="O374" s="192"/>
      <c r="P374" s="192"/>
      <c r="Q374"/>
      <c r="R374"/>
      <c r="S374"/>
      <c r="T374"/>
      <c r="U374"/>
      <c r="V374"/>
      <c r="AF374" s="8"/>
    </row>
    <row r="375" spans="2:32" hidden="1">
      <c r="B375" s="8"/>
      <c r="I375" s="11"/>
      <c r="K375" s="190"/>
      <c r="M375"/>
      <c r="N375"/>
      <c r="O375"/>
      <c r="P375"/>
      <c r="Q375"/>
      <c r="R375"/>
      <c r="S375"/>
      <c r="T375"/>
      <c r="U375"/>
      <c r="V375"/>
      <c r="AF375" s="8"/>
    </row>
    <row r="376" spans="2:32" hidden="1">
      <c r="B376" s="8"/>
      <c r="I376" s="11"/>
      <c r="K376" s="190"/>
      <c r="M376"/>
      <c r="N376"/>
      <c r="O376"/>
      <c r="P376"/>
      <c r="Q376"/>
      <c r="R376"/>
      <c r="S376"/>
      <c r="T376" s="1"/>
      <c r="U376"/>
      <c r="V376"/>
      <c r="AF376" s="8"/>
    </row>
    <row r="377" spans="2:32" hidden="1">
      <c r="B377" s="8"/>
      <c r="I377" s="11"/>
      <c r="K377" s="190"/>
      <c r="M377"/>
      <c r="N377"/>
      <c r="O377"/>
      <c r="P377"/>
      <c r="Q377"/>
      <c r="R377"/>
      <c r="S377"/>
      <c r="T377" s="1"/>
      <c r="U377"/>
      <c r="V377"/>
      <c r="AF377" s="8"/>
    </row>
    <row r="378" spans="2:32" hidden="1">
      <c r="B378" s="8"/>
      <c r="I378" s="11"/>
      <c r="K378" s="190"/>
      <c r="M378"/>
      <c r="N378"/>
      <c r="O378" s="192"/>
      <c r="P378" s="192"/>
      <c r="Q378"/>
      <c r="R378"/>
      <c r="S378"/>
      <c r="T378"/>
      <c r="U378"/>
      <c r="V378"/>
      <c r="AF378" s="8"/>
    </row>
    <row r="379" spans="2:32" hidden="1">
      <c r="B379" s="8"/>
      <c r="I379" s="11"/>
      <c r="K379" s="190"/>
      <c r="M379"/>
      <c r="N379"/>
      <c r="O379" s="192"/>
      <c r="P379" s="192"/>
      <c r="Q379"/>
      <c r="R379"/>
      <c r="S379"/>
      <c r="T379" s="1"/>
      <c r="U379"/>
      <c r="V379"/>
      <c r="AF379" s="8"/>
    </row>
    <row r="380" spans="2:32" hidden="1">
      <c r="B380" s="8"/>
      <c r="I380" s="11"/>
      <c r="K380" s="190"/>
      <c r="M380"/>
      <c r="N380"/>
      <c r="O380"/>
      <c r="P380"/>
      <c r="Q380"/>
      <c r="R380"/>
      <c r="S380"/>
      <c r="T380" s="1"/>
      <c r="U380"/>
      <c r="V380"/>
      <c r="AF380" s="8"/>
    </row>
    <row r="381" spans="2:32" hidden="1">
      <c r="B381" s="8"/>
      <c r="I381" s="11"/>
      <c r="K381" s="190"/>
      <c r="M381"/>
      <c r="N381"/>
      <c r="O381" s="192"/>
      <c r="P381" s="192"/>
      <c r="Q381"/>
      <c r="R381"/>
      <c r="S381"/>
      <c r="T381" s="1"/>
      <c r="U381"/>
      <c r="V381"/>
      <c r="AF381" s="8"/>
    </row>
    <row r="382" spans="2:32" hidden="1">
      <c r="B382" s="8"/>
      <c r="I382" s="11"/>
      <c r="K382" s="190"/>
      <c r="M382"/>
      <c r="N382"/>
      <c r="O382"/>
      <c r="P382"/>
      <c r="Q382"/>
      <c r="R382"/>
      <c r="S382"/>
      <c r="T382" s="1"/>
      <c r="U382"/>
      <c r="V382"/>
      <c r="AF382" s="8"/>
    </row>
    <row r="383" spans="2:32" hidden="1">
      <c r="B383" s="8"/>
      <c r="I383" s="11"/>
      <c r="K383" s="190"/>
      <c r="M383"/>
      <c r="N383"/>
      <c r="O383" s="192"/>
      <c r="P383" s="192"/>
      <c r="Q383"/>
      <c r="R383"/>
      <c r="S383"/>
      <c r="T383" s="1"/>
      <c r="U383"/>
      <c r="V383"/>
      <c r="AF383" s="8"/>
    </row>
    <row r="384" spans="2:32" hidden="1">
      <c r="B384" s="8"/>
      <c r="I384" s="11"/>
      <c r="K384" s="190"/>
      <c r="M384"/>
      <c r="N384"/>
      <c r="O384"/>
      <c r="P384"/>
      <c r="Q384"/>
      <c r="R384"/>
      <c r="S384"/>
      <c r="T384" s="1"/>
      <c r="U384"/>
      <c r="V384"/>
      <c r="AF384" s="8"/>
    </row>
    <row r="385" spans="1:32" hidden="1">
      <c r="B385" s="8"/>
      <c r="I385" s="11"/>
      <c r="K385" s="190"/>
      <c r="M385"/>
      <c r="N385"/>
      <c r="O385" s="192"/>
      <c r="P385" s="192"/>
      <c r="Q385"/>
      <c r="R385"/>
      <c r="S385"/>
      <c r="T385" s="1"/>
      <c r="U385"/>
      <c r="V385"/>
      <c r="AF385" s="8"/>
    </row>
    <row r="386" spans="1:32" hidden="1">
      <c r="A386" s="171"/>
      <c r="B386" s="8"/>
      <c r="I386" s="11"/>
      <c r="K386" s="190"/>
      <c r="M386"/>
      <c r="N386"/>
      <c r="O386" s="192"/>
      <c r="P386" s="192"/>
      <c r="Q386"/>
      <c r="R386"/>
      <c r="S386"/>
      <c r="T386"/>
      <c r="U386"/>
      <c r="V386"/>
      <c r="AF386" s="8"/>
    </row>
    <row r="387" spans="1:32" hidden="1">
      <c r="B387" s="8"/>
      <c r="I387" s="11"/>
      <c r="K387" s="190"/>
      <c r="M387"/>
      <c r="N387"/>
      <c r="O387"/>
      <c r="P387"/>
      <c r="Q387"/>
      <c r="R387"/>
      <c r="S387"/>
      <c r="T387" s="1"/>
      <c r="U387"/>
      <c r="V387"/>
      <c r="AF387" s="8"/>
    </row>
    <row r="388" spans="1:32" hidden="1">
      <c r="B388" s="8"/>
      <c r="I388" s="11"/>
      <c r="K388" s="190"/>
      <c r="M388"/>
      <c r="N388"/>
      <c r="O388" s="192"/>
      <c r="P388" s="192"/>
      <c r="Q388"/>
      <c r="R388"/>
      <c r="S388"/>
      <c r="T388" s="1"/>
      <c r="U388"/>
      <c r="V388"/>
      <c r="AF388" s="8"/>
    </row>
    <row r="389" spans="1:32" hidden="1">
      <c r="B389" s="8"/>
      <c r="I389" s="11"/>
      <c r="K389" s="190"/>
      <c r="M389"/>
      <c r="N389"/>
      <c r="O389" s="192"/>
      <c r="P389" s="192"/>
      <c r="Q389"/>
      <c r="R389"/>
      <c r="S389"/>
      <c r="T389" s="1"/>
      <c r="U389"/>
      <c r="V389"/>
      <c r="AF389" s="8"/>
    </row>
    <row r="390" spans="1:32" hidden="1">
      <c r="B390" s="8"/>
      <c r="I390" s="11"/>
      <c r="K390" s="190"/>
      <c r="M390"/>
      <c r="N390"/>
      <c r="O390" s="192"/>
      <c r="P390" s="192"/>
      <c r="Q390"/>
      <c r="R390"/>
      <c r="S390"/>
      <c r="T390"/>
      <c r="U390"/>
      <c r="V390"/>
      <c r="AF390" s="8"/>
    </row>
    <row r="391" spans="1:32" hidden="1">
      <c r="B391" s="8"/>
      <c r="I391" s="11"/>
      <c r="K391" s="190"/>
      <c r="M391"/>
      <c r="N391"/>
      <c r="O391"/>
      <c r="P391"/>
      <c r="Q391"/>
      <c r="R391"/>
      <c r="S391"/>
      <c r="T391" s="1"/>
      <c r="U391"/>
      <c r="V391"/>
      <c r="AF391" s="8"/>
    </row>
    <row r="392" spans="1:32" hidden="1">
      <c r="A392" s="171"/>
      <c r="B392" s="8"/>
      <c r="I392" s="11"/>
      <c r="K392" s="190"/>
      <c r="M392"/>
      <c r="N392"/>
      <c r="O392" s="192"/>
      <c r="P392" s="192"/>
      <c r="Q392"/>
      <c r="R392"/>
      <c r="S392"/>
      <c r="T392"/>
      <c r="U392"/>
      <c r="V392"/>
      <c r="AF392" s="8"/>
    </row>
    <row r="393" spans="1:32" hidden="1">
      <c r="B393" s="8"/>
      <c r="I393" s="11"/>
      <c r="K393" s="190"/>
      <c r="M393"/>
      <c r="N393"/>
      <c r="O393"/>
      <c r="P393"/>
      <c r="Q393"/>
      <c r="R393"/>
      <c r="S393"/>
      <c r="T393"/>
      <c r="U393"/>
      <c r="V393"/>
      <c r="AF393" s="8"/>
    </row>
    <row r="394" spans="1:32" hidden="1">
      <c r="A394" s="171"/>
      <c r="B394" s="8"/>
      <c r="I394" s="11"/>
      <c r="K394" s="190"/>
      <c r="M394"/>
      <c r="N394"/>
      <c r="O394" s="192"/>
      <c r="P394" s="192"/>
      <c r="Q394"/>
      <c r="R394"/>
      <c r="S394"/>
      <c r="T394"/>
      <c r="U394"/>
      <c r="V394"/>
      <c r="AF394" s="8"/>
    </row>
    <row r="395" spans="1:32" hidden="1">
      <c r="B395" s="8"/>
      <c r="I395" s="11"/>
      <c r="K395" s="190"/>
      <c r="M395"/>
      <c r="N395"/>
      <c r="O395"/>
      <c r="P395"/>
      <c r="Q395"/>
      <c r="R395"/>
      <c r="S395"/>
      <c r="T395" s="1"/>
      <c r="U395"/>
      <c r="V395"/>
      <c r="AF395" s="8"/>
    </row>
    <row r="396" spans="1:32" hidden="1">
      <c r="B396" s="8"/>
      <c r="I396" s="11"/>
      <c r="K396" s="190"/>
      <c r="M396"/>
      <c r="N396"/>
      <c r="O396"/>
      <c r="P396"/>
      <c r="Q396"/>
      <c r="R396"/>
      <c r="S396"/>
      <c r="T396" s="1"/>
      <c r="U396"/>
      <c r="V396"/>
      <c r="AF396" s="8"/>
    </row>
    <row r="397" spans="1:32" hidden="1">
      <c r="B397" s="8"/>
      <c r="I397" s="11"/>
      <c r="K397" s="190"/>
      <c r="M397"/>
      <c r="N397"/>
      <c r="O397"/>
      <c r="P397"/>
      <c r="Q397"/>
      <c r="R397"/>
      <c r="S397"/>
      <c r="T397" s="1"/>
      <c r="U397"/>
      <c r="V397"/>
      <c r="AF397" s="8"/>
    </row>
    <row r="398" spans="1:32" hidden="1">
      <c r="B398" s="8"/>
      <c r="I398" s="11"/>
      <c r="K398" s="190"/>
      <c r="M398"/>
      <c r="N398"/>
      <c r="O398"/>
      <c r="P398"/>
      <c r="Q398"/>
      <c r="R398"/>
      <c r="S398"/>
      <c r="T398" s="1"/>
      <c r="U398"/>
      <c r="V398"/>
      <c r="AF398" s="8"/>
    </row>
    <row r="399" spans="1:32" hidden="1">
      <c r="B399" s="8"/>
      <c r="I399" s="11"/>
      <c r="K399" s="190"/>
      <c r="M399"/>
      <c r="N399"/>
      <c r="O399"/>
      <c r="P399"/>
      <c r="Q399"/>
      <c r="R399"/>
      <c r="S399"/>
      <c r="T399" s="1"/>
      <c r="U399"/>
      <c r="V399"/>
      <c r="AF399" s="8"/>
    </row>
    <row r="400" spans="1:32" hidden="1">
      <c r="A400" s="171"/>
      <c r="B400" s="8"/>
      <c r="I400" s="11"/>
      <c r="K400" s="190"/>
      <c r="M400"/>
      <c r="N400"/>
      <c r="O400" s="192"/>
      <c r="P400" s="192"/>
      <c r="Q400"/>
      <c r="R400"/>
      <c r="S400"/>
      <c r="T400"/>
      <c r="U400"/>
      <c r="V400"/>
      <c r="AF400" s="8"/>
    </row>
    <row r="401" spans="1:32" hidden="1">
      <c r="B401" s="8"/>
      <c r="I401" s="11"/>
      <c r="K401" s="190"/>
      <c r="M401"/>
      <c r="N401"/>
      <c r="O401"/>
      <c r="P401"/>
      <c r="Q401"/>
      <c r="R401"/>
      <c r="S401"/>
      <c r="T401" s="1"/>
      <c r="U401"/>
      <c r="V401"/>
      <c r="AF401" s="8"/>
    </row>
    <row r="402" spans="1:32" hidden="1">
      <c r="B402" s="8"/>
      <c r="I402" s="11"/>
      <c r="K402" s="190"/>
      <c r="M402"/>
      <c r="N402"/>
      <c r="O402" s="192"/>
      <c r="P402" s="192"/>
      <c r="Q402"/>
      <c r="R402"/>
      <c r="S402"/>
      <c r="T402" s="1"/>
      <c r="U402"/>
      <c r="V402"/>
      <c r="AF402" s="8"/>
    </row>
    <row r="403" spans="1:32" hidden="1">
      <c r="B403" s="8"/>
      <c r="I403" s="11"/>
      <c r="K403" s="190"/>
      <c r="M403"/>
      <c r="N403"/>
      <c r="O403" s="192"/>
      <c r="P403" s="192"/>
      <c r="Q403"/>
      <c r="R403"/>
      <c r="S403"/>
      <c r="T403"/>
      <c r="U403"/>
      <c r="V403"/>
      <c r="AF403" s="8"/>
    </row>
    <row r="404" spans="1:32" hidden="1">
      <c r="B404" s="8"/>
      <c r="I404" s="11"/>
      <c r="K404" s="190"/>
      <c r="M404"/>
      <c r="N404"/>
      <c r="O404"/>
      <c r="P404"/>
      <c r="Q404"/>
      <c r="R404"/>
      <c r="S404"/>
      <c r="T404" s="1"/>
      <c r="U404"/>
      <c r="V404"/>
      <c r="AF404" s="8"/>
    </row>
    <row r="405" spans="1:32" hidden="1">
      <c r="B405" s="8"/>
      <c r="I405" s="11"/>
      <c r="K405" s="190"/>
      <c r="M405"/>
      <c r="N405"/>
      <c r="O405" s="192"/>
      <c r="P405" s="192"/>
      <c r="Q405"/>
      <c r="R405"/>
      <c r="S405"/>
      <c r="T405" s="1"/>
      <c r="U405"/>
      <c r="V405"/>
      <c r="AF405" s="8"/>
    </row>
    <row r="406" spans="1:32" hidden="1">
      <c r="B406" s="8"/>
      <c r="I406" s="11"/>
      <c r="K406" s="190"/>
      <c r="M406"/>
      <c r="N406"/>
      <c r="O406" s="192"/>
      <c r="P406" s="192"/>
      <c r="Q406"/>
      <c r="R406"/>
      <c r="S406"/>
      <c r="T406"/>
      <c r="U406"/>
      <c r="V406"/>
      <c r="AF406" s="8"/>
    </row>
    <row r="407" spans="1:32" hidden="1">
      <c r="B407" s="8"/>
      <c r="I407" s="11"/>
      <c r="K407" s="190"/>
      <c r="M407"/>
      <c r="N407"/>
      <c r="O407" s="192"/>
      <c r="P407" s="192"/>
      <c r="Q407"/>
      <c r="R407"/>
      <c r="S407"/>
      <c r="T407"/>
      <c r="U407"/>
      <c r="V407"/>
      <c r="AF407" s="8"/>
    </row>
    <row r="408" spans="1:32" hidden="1">
      <c r="B408" s="8"/>
      <c r="I408" s="11"/>
      <c r="K408" s="190"/>
      <c r="M408"/>
      <c r="N408"/>
      <c r="O408"/>
      <c r="P408"/>
      <c r="Q408"/>
      <c r="R408"/>
      <c r="S408"/>
      <c r="T408" s="1"/>
      <c r="U408"/>
      <c r="V408"/>
      <c r="AF408" s="8"/>
    </row>
    <row r="409" spans="1:32" hidden="1">
      <c r="B409" s="8"/>
      <c r="I409" s="11"/>
      <c r="K409" s="190"/>
      <c r="M409"/>
      <c r="N409"/>
      <c r="O409"/>
      <c r="P409"/>
      <c r="Q409"/>
      <c r="R409"/>
      <c r="S409"/>
      <c r="T409" s="1"/>
      <c r="U409"/>
      <c r="V409"/>
      <c r="AF409" s="8"/>
    </row>
    <row r="410" spans="1:32" hidden="1">
      <c r="A410" s="171"/>
      <c r="B410" s="8"/>
      <c r="I410" s="11"/>
      <c r="K410" s="190"/>
      <c r="M410"/>
      <c r="N410"/>
      <c r="O410" s="192"/>
      <c r="P410" s="192"/>
      <c r="Q410"/>
      <c r="R410"/>
      <c r="S410"/>
      <c r="T410"/>
      <c r="U410"/>
      <c r="V410"/>
      <c r="AF410" s="8"/>
    </row>
    <row r="411" spans="1:32" hidden="1">
      <c r="A411" s="171"/>
      <c r="B411" s="8"/>
      <c r="I411" s="11"/>
      <c r="K411" s="190"/>
      <c r="M411"/>
      <c r="N411"/>
      <c r="O411" s="192"/>
      <c r="P411" s="192"/>
      <c r="Q411"/>
      <c r="R411"/>
      <c r="S411"/>
      <c r="T411"/>
      <c r="U411"/>
      <c r="V411"/>
      <c r="AF411" s="8"/>
    </row>
    <row r="412" spans="1:32" hidden="1">
      <c r="B412" s="8"/>
      <c r="I412" s="11"/>
      <c r="K412" s="190"/>
      <c r="M412"/>
      <c r="N412"/>
      <c r="O412"/>
      <c r="P412"/>
      <c r="Q412"/>
      <c r="R412"/>
      <c r="S412"/>
      <c r="T412"/>
      <c r="U412"/>
      <c r="V412"/>
      <c r="AF412" s="8"/>
    </row>
    <row r="413" spans="1:32" hidden="1">
      <c r="B413" s="8"/>
      <c r="I413" s="11"/>
      <c r="K413" s="190"/>
      <c r="M413"/>
      <c r="N413"/>
      <c r="O413"/>
      <c r="P413"/>
      <c r="Q413"/>
      <c r="R413"/>
      <c r="S413"/>
      <c r="T413" s="1"/>
      <c r="U413"/>
      <c r="V413"/>
      <c r="AF413" s="8"/>
    </row>
    <row r="414" spans="1:32" hidden="1">
      <c r="B414" s="8"/>
      <c r="I414" s="11"/>
      <c r="K414" s="190"/>
      <c r="M414"/>
      <c r="N414"/>
      <c r="O414"/>
      <c r="P414"/>
      <c r="Q414"/>
      <c r="R414"/>
      <c r="S414"/>
      <c r="T414"/>
      <c r="U414"/>
      <c r="V414"/>
      <c r="AF414" s="8"/>
    </row>
    <row r="415" spans="1:32" hidden="1">
      <c r="B415" s="8"/>
      <c r="I415" s="11"/>
      <c r="K415" s="190"/>
      <c r="M415"/>
      <c r="N415"/>
      <c r="O415" s="192"/>
      <c r="P415" s="192"/>
      <c r="Q415"/>
      <c r="R415"/>
      <c r="S415"/>
      <c r="T415"/>
      <c r="U415"/>
      <c r="V415"/>
      <c r="AF415" s="8"/>
    </row>
    <row r="416" spans="1:32" hidden="1">
      <c r="B416" s="8"/>
      <c r="I416" s="11"/>
      <c r="K416" s="190"/>
      <c r="M416"/>
      <c r="N416"/>
      <c r="O416"/>
      <c r="P416"/>
      <c r="Q416"/>
      <c r="R416"/>
      <c r="S416"/>
      <c r="T416" s="1"/>
      <c r="U416"/>
      <c r="V416"/>
      <c r="AF416" s="8"/>
    </row>
    <row r="417" spans="1:32" hidden="1">
      <c r="B417" s="8"/>
      <c r="I417" s="11"/>
      <c r="K417" s="190"/>
      <c r="M417"/>
      <c r="N417"/>
      <c r="O417"/>
      <c r="P417"/>
      <c r="Q417"/>
      <c r="R417"/>
      <c r="S417"/>
      <c r="T417" s="1"/>
      <c r="U417"/>
      <c r="V417"/>
      <c r="AF417" s="8"/>
    </row>
    <row r="418" spans="1:32" hidden="1">
      <c r="B418" s="8"/>
      <c r="I418" s="11"/>
      <c r="K418" s="190"/>
      <c r="M418"/>
      <c r="N418"/>
      <c r="O418"/>
      <c r="P418"/>
      <c r="Q418"/>
      <c r="R418"/>
      <c r="S418"/>
      <c r="T418"/>
      <c r="U418"/>
      <c r="V418"/>
      <c r="AF418" s="8"/>
    </row>
    <row r="419" spans="1:32" hidden="1">
      <c r="B419" s="8"/>
      <c r="I419" s="11"/>
      <c r="K419" s="190"/>
      <c r="M419"/>
      <c r="N419"/>
      <c r="O419"/>
      <c r="P419"/>
      <c r="Q419"/>
      <c r="R419"/>
      <c r="S419"/>
      <c r="T419" s="1"/>
      <c r="U419"/>
      <c r="V419"/>
      <c r="AF419" s="8"/>
    </row>
    <row r="420" spans="1:32" hidden="1">
      <c r="B420" s="8"/>
      <c r="I420" s="11"/>
      <c r="K420" s="190"/>
      <c r="M420"/>
      <c r="N420"/>
      <c r="O420"/>
      <c r="P420"/>
      <c r="Q420"/>
      <c r="R420"/>
      <c r="S420"/>
      <c r="T420"/>
      <c r="U420"/>
      <c r="V420"/>
      <c r="AF420" s="8"/>
    </row>
    <row r="421" spans="1:32" hidden="1">
      <c r="A421" s="171"/>
      <c r="B421" s="8"/>
      <c r="I421" s="11"/>
      <c r="K421" s="190"/>
      <c r="M421"/>
      <c r="N421"/>
      <c r="O421" s="192"/>
      <c r="P421" s="192"/>
      <c r="Q421"/>
      <c r="R421"/>
      <c r="S421"/>
      <c r="T421"/>
      <c r="U421"/>
      <c r="V421"/>
      <c r="AF421" s="8"/>
    </row>
    <row r="422" spans="1:32" hidden="1">
      <c r="B422" s="8"/>
      <c r="I422" s="11"/>
      <c r="K422" s="190"/>
      <c r="M422"/>
      <c r="N422"/>
      <c r="O422"/>
      <c r="P422"/>
      <c r="Q422"/>
      <c r="R422"/>
      <c r="S422"/>
      <c r="T422" s="1"/>
      <c r="U422"/>
      <c r="V422"/>
      <c r="AF422" s="8"/>
    </row>
    <row r="423" spans="1:32" hidden="1">
      <c r="B423" s="8"/>
      <c r="I423" s="11"/>
      <c r="K423" s="190"/>
      <c r="M423"/>
      <c r="N423"/>
      <c r="O423" s="192"/>
      <c r="P423" s="192"/>
      <c r="Q423"/>
      <c r="R423"/>
      <c r="S423"/>
      <c r="T423" s="1"/>
      <c r="U423"/>
      <c r="V423"/>
      <c r="AF423" s="8"/>
    </row>
    <row r="424" spans="1:32" hidden="1">
      <c r="B424" s="8"/>
      <c r="I424" s="11"/>
      <c r="K424" s="190"/>
      <c r="M424"/>
      <c r="N424"/>
      <c r="O424"/>
      <c r="P424"/>
      <c r="Q424"/>
      <c r="R424"/>
      <c r="S424"/>
      <c r="T424" s="1"/>
      <c r="U424"/>
      <c r="V424"/>
      <c r="AF424" s="8"/>
    </row>
    <row r="425" spans="1:32" hidden="1">
      <c r="B425" s="8"/>
      <c r="I425" s="11"/>
      <c r="K425" s="190"/>
      <c r="M425"/>
      <c r="N425"/>
      <c r="O425" s="192"/>
      <c r="P425" s="192"/>
      <c r="Q425"/>
      <c r="R425"/>
      <c r="S425"/>
      <c r="T425"/>
      <c r="U425"/>
      <c r="V425"/>
      <c r="AF425" s="8"/>
    </row>
    <row r="426" spans="1:32" hidden="1">
      <c r="B426" s="8"/>
      <c r="I426" s="11"/>
      <c r="K426" s="190"/>
      <c r="M426"/>
      <c r="N426"/>
      <c r="O426"/>
      <c r="P426"/>
      <c r="Q426"/>
      <c r="R426"/>
      <c r="S426"/>
      <c r="T426"/>
      <c r="U426"/>
      <c r="V426"/>
      <c r="AF426" s="8"/>
    </row>
    <row r="427" spans="1:32" hidden="1">
      <c r="B427" s="8"/>
      <c r="I427" s="11"/>
      <c r="K427" s="190"/>
      <c r="M427"/>
      <c r="N427"/>
      <c r="O427"/>
      <c r="P427"/>
      <c r="Q427"/>
      <c r="R427"/>
      <c r="S427"/>
      <c r="T427" s="1"/>
      <c r="U427"/>
      <c r="V427"/>
      <c r="AF427" s="8"/>
    </row>
    <row r="428" spans="1:32" hidden="1">
      <c r="B428" s="8"/>
      <c r="I428" s="11"/>
      <c r="K428" s="190"/>
      <c r="M428"/>
      <c r="N428"/>
      <c r="O428"/>
      <c r="P428"/>
      <c r="Q428"/>
      <c r="R428"/>
      <c r="S428"/>
      <c r="T428" s="1"/>
      <c r="U428"/>
      <c r="V428"/>
      <c r="AF428" s="8"/>
    </row>
    <row r="429" spans="1:32" hidden="1">
      <c r="B429" s="8"/>
      <c r="I429" s="11"/>
      <c r="K429" s="190"/>
      <c r="M429"/>
      <c r="N429"/>
      <c r="O429" s="192"/>
      <c r="P429" s="192"/>
      <c r="Q429"/>
      <c r="R429"/>
      <c r="S429"/>
      <c r="T429" s="1"/>
      <c r="U429"/>
      <c r="V429"/>
      <c r="AF429" s="8"/>
    </row>
    <row r="430" spans="1:32" hidden="1">
      <c r="B430" s="8"/>
      <c r="I430" s="11"/>
      <c r="K430" s="190"/>
      <c r="M430"/>
      <c r="N430"/>
      <c r="O430" s="192"/>
      <c r="P430" s="192"/>
      <c r="Q430"/>
      <c r="R430"/>
      <c r="S430"/>
      <c r="T430"/>
      <c r="U430"/>
      <c r="V430"/>
      <c r="AF430" s="8"/>
    </row>
    <row r="431" spans="1:32" hidden="1">
      <c r="B431" s="8"/>
      <c r="I431" s="11"/>
      <c r="K431" s="190"/>
      <c r="M431"/>
      <c r="N431"/>
      <c r="O431"/>
      <c r="P431"/>
      <c r="Q431"/>
      <c r="R431"/>
      <c r="S431"/>
      <c r="T431" s="1"/>
      <c r="U431"/>
      <c r="V431"/>
      <c r="AF431" s="8"/>
    </row>
    <row r="432" spans="1:32" hidden="1">
      <c r="B432" s="8"/>
      <c r="I432" s="11"/>
      <c r="K432" s="190"/>
      <c r="M432"/>
      <c r="N432"/>
      <c r="O432"/>
      <c r="P432"/>
      <c r="Q432"/>
      <c r="R432"/>
      <c r="S432"/>
      <c r="T432" s="1"/>
      <c r="U432"/>
      <c r="V432"/>
      <c r="AF432" s="8"/>
    </row>
    <row r="433" spans="2:32" hidden="1">
      <c r="B433" s="8"/>
      <c r="I433" s="11"/>
      <c r="K433" s="190"/>
      <c r="M433"/>
      <c r="N433"/>
      <c r="O433"/>
      <c r="P433"/>
      <c r="Q433"/>
      <c r="R433"/>
      <c r="S433"/>
      <c r="T433" s="1"/>
      <c r="U433"/>
      <c r="V433"/>
      <c r="AF433" s="8"/>
    </row>
    <row r="434" spans="2:32" hidden="1">
      <c r="B434" s="8"/>
      <c r="I434" s="11"/>
      <c r="K434" s="190"/>
      <c r="M434"/>
      <c r="N434"/>
      <c r="O434" s="192"/>
      <c r="P434" s="192"/>
      <c r="Q434"/>
      <c r="R434"/>
      <c r="S434"/>
      <c r="T434"/>
      <c r="U434"/>
      <c r="V434"/>
      <c r="AF434" s="8"/>
    </row>
    <row r="435" spans="2:32" hidden="1">
      <c r="B435" s="8"/>
      <c r="I435" s="11"/>
      <c r="K435" s="190"/>
      <c r="M435"/>
      <c r="N435"/>
      <c r="O435" s="192"/>
      <c r="P435" s="192"/>
      <c r="Q435"/>
      <c r="R435"/>
      <c r="S435"/>
      <c r="T435" s="1"/>
      <c r="U435"/>
      <c r="V435"/>
      <c r="AF435" s="8"/>
    </row>
    <row r="436" spans="2:32" hidden="1">
      <c r="B436" s="8"/>
      <c r="I436" s="11"/>
      <c r="K436" s="190"/>
      <c r="M436"/>
      <c r="N436"/>
      <c r="O436" s="192"/>
      <c r="P436" s="192"/>
      <c r="Q436"/>
      <c r="R436"/>
      <c r="S436"/>
      <c r="T436" s="1"/>
      <c r="U436"/>
      <c r="V436"/>
      <c r="AF436" s="8"/>
    </row>
    <row r="437" spans="2:32" hidden="1">
      <c r="B437" s="8"/>
      <c r="I437" s="11"/>
      <c r="K437" s="190"/>
      <c r="M437"/>
      <c r="N437"/>
      <c r="O437"/>
      <c r="P437"/>
      <c r="Q437"/>
      <c r="R437"/>
      <c r="S437"/>
      <c r="T437"/>
      <c r="U437"/>
      <c r="V437"/>
      <c r="AF437" s="8"/>
    </row>
    <row r="438" spans="2:32" hidden="1">
      <c r="B438" s="8"/>
      <c r="I438" s="11"/>
      <c r="K438" s="190"/>
      <c r="M438"/>
      <c r="N438"/>
      <c r="O438"/>
      <c r="P438"/>
      <c r="Q438"/>
      <c r="R438"/>
      <c r="S438"/>
      <c r="T438" s="1"/>
      <c r="U438"/>
      <c r="V438"/>
      <c r="AF438" s="8"/>
    </row>
    <row r="439" spans="2:32" hidden="1">
      <c r="B439" s="8"/>
      <c r="I439" s="11"/>
      <c r="K439" s="190"/>
      <c r="M439"/>
      <c r="N439"/>
      <c r="O439" s="192"/>
      <c r="P439" s="192"/>
      <c r="Q439"/>
      <c r="R439"/>
      <c r="S439"/>
      <c r="T439"/>
      <c r="U439"/>
      <c r="V439"/>
      <c r="AF439" s="8"/>
    </row>
    <row r="440" spans="2:32" hidden="1">
      <c r="B440" s="8"/>
      <c r="I440" s="11"/>
      <c r="K440" s="190"/>
      <c r="M440"/>
      <c r="N440"/>
      <c r="O440"/>
      <c r="P440"/>
      <c r="Q440"/>
      <c r="R440"/>
      <c r="S440"/>
      <c r="T440"/>
      <c r="U440"/>
      <c r="V440"/>
      <c r="AF440" s="8"/>
    </row>
    <row r="441" spans="2:32" hidden="1">
      <c r="B441" s="8"/>
      <c r="I441" s="11"/>
      <c r="K441" s="190"/>
      <c r="M441"/>
      <c r="N441"/>
      <c r="O441"/>
      <c r="P441"/>
      <c r="Q441"/>
      <c r="R441"/>
      <c r="S441"/>
      <c r="T441" s="1"/>
      <c r="U441"/>
      <c r="V441"/>
      <c r="AF441" s="8"/>
    </row>
    <row r="442" spans="2:32" hidden="1">
      <c r="B442" s="8"/>
      <c r="I442" s="11"/>
      <c r="K442" s="190"/>
      <c r="M442"/>
      <c r="N442"/>
      <c r="O442" s="192"/>
      <c r="P442" s="192"/>
      <c r="Q442"/>
      <c r="R442"/>
      <c r="S442"/>
      <c r="T442" s="1"/>
      <c r="U442"/>
      <c r="V442"/>
      <c r="AF442" s="8"/>
    </row>
    <row r="443" spans="2:32" hidden="1">
      <c r="B443" s="8"/>
      <c r="I443" s="11"/>
      <c r="K443" s="190"/>
      <c r="M443"/>
      <c r="N443"/>
      <c r="O443"/>
      <c r="P443"/>
      <c r="Q443"/>
      <c r="R443"/>
      <c r="S443"/>
      <c r="T443" s="1"/>
      <c r="U443"/>
      <c r="V443"/>
      <c r="AF443" s="8"/>
    </row>
    <row r="444" spans="2:32" hidden="1">
      <c r="B444" s="8"/>
      <c r="I444" s="11"/>
      <c r="K444" s="190"/>
      <c r="M444"/>
      <c r="N444"/>
      <c r="O444"/>
      <c r="P444"/>
      <c r="Q444"/>
      <c r="R444"/>
      <c r="S444"/>
      <c r="T444" s="1"/>
      <c r="U444"/>
      <c r="V444"/>
      <c r="AF444" s="8"/>
    </row>
    <row r="445" spans="2:32" hidden="1">
      <c r="B445" s="8"/>
      <c r="I445" s="11"/>
      <c r="K445" s="190"/>
      <c r="M445"/>
      <c r="N445"/>
      <c r="O445"/>
      <c r="P445"/>
      <c r="Q445"/>
      <c r="R445"/>
      <c r="S445"/>
      <c r="T445" s="1"/>
      <c r="U445"/>
      <c r="V445"/>
      <c r="AF445" s="8"/>
    </row>
    <row r="446" spans="2:32" hidden="1">
      <c r="B446" s="8"/>
      <c r="I446" s="11"/>
      <c r="K446" s="190"/>
      <c r="M446"/>
      <c r="N446"/>
      <c r="O446" s="192"/>
      <c r="P446" s="192"/>
      <c r="Q446"/>
      <c r="R446"/>
      <c r="S446"/>
      <c r="T446"/>
      <c r="U446"/>
      <c r="V446"/>
      <c r="AF446" s="8"/>
    </row>
    <row r="447" spans="2:32" hidden="1">
      <c r="B447" s="8"/>
      <c r="I447" s="11"/>
      <c r="K447" s="190"/>
      <c r="M447"/>
      <c r="N447"/>
      <c r="O447"/>
      <c r="P447"/>
      <c r="Q447"/>
      <c r="R447"/>
      <c r="S447"/>
      <c r="T447" s="1"/>
      <c r="U447"/>
      <c r="V447"/>
      <c r="AF447" s="8"/>
    </row>
    <row r="448" spans="2:32" hidden="1">
      <c r="B448" s="8"/>
      <c r="I448" s="11"/>
      <c r="K448" s="190"/>
      <c r="M448"/>
      <c r="N448"/>
      <c r="O448" s="192"/>
      <c r="P448" s="192"/>
      <c r="Q448"/>
      <c r="R448"/>
      <c r="S448"/>
      <c r="T448" s="1"/>
      <c r="U448"/>
      <c r="V448"/>
      <c r="AF448" s="8"/>
    </row>
    <row r="449" spans="1:32" hidden="1">
      <c r="B449" s="8"/>
      <c r="I449" s="11"/>
      <c r="K449" s="190"/>
      <c r="M449"/>
      <c r="N449"/>
      <c r="O449"/>
      <c r="P449"/>
      <c r="Q449"/>
      <c r="R449"/>
      <c r="S449"/>
      <c r="T449" s="1"/>
      <c r="U449"/>
      <c r="V449"/>
      <c r="AF449" s="8"/>
    </row>
    <row r="450" spans="1:32" hidden="1">
      <c r="A450" s="171"/>
      <c r="B450" s="8"/>
      <c r="I450" s="11"/>
      <c r="K450" s="190"/>
      <c r="M450"/>
      <c r="N450"/>
      <c r="O450" s="192"/>
      <c r="P450" s="192"/>
      <c r="Q450"/>
      <c r="R450"/>
      <c r="S450"/>
      <c r="T450"/>
      <c r="U450"/>
      <c r="V450"/>
      <c r="AF450" s="8"/>
    </row>
    <row r="451" spans="1:32" hidden="1">
      <c r="B451" s="8"/>
      <c r="I451" s="11"/>
      <c r="K451" s="190"/>
      <c r="M451"/>
      <c r="N451"/>
      <c r="O451"/>
      <c r="P451"/>
      <c r="Q451"/>
      <c r="R451"/>
      <c r="S451"/>
      <c r="T451"/>
      <c r="U451"/>
      <c r="V451"/>
      <c r="AF451" s="8"/>
    </row>
    <row r="452" spans="1:32" hidden="1">
      <c r="B452" s="8"/>
      <c r="I452" s="11"/>
      <c r="K452" s="190"/>
      <c r="M452"/>
      <c r="N452"/>
      <c r="O452" s="192"/>
      <c r="P452" s="192"/>
      <c r="Q452"/>
      <c r="R452"/>
      <c r="S452"/>
      <c r="T452"/>
      <c r="U452"/>
      <c r="V452"/>
      <c r="AF452" s="8"/>
    </row>
    <row r="453" spans="1:32" hidden="1">
      <c r="B453" s="8"/>
      <c r="I453" s="11"/>
      <c r="K453" s="190"/>
      <c r="M453"/>
      <c r="N453"/>
      <c r="O453" s="192"/>
      <c r="P453" s="192"/>
      <c r="Q453"/>
      <c r="R453"/>
      <c r="S453"/>
      <c r="T453" s="1"/>
      <c r="U453"/>
      <c r="V453"/>
      <c r="AF453" s="8"/>
    </row>
    <row r="454" spans="1:32" hidden="1">
      <c r="A454" s="171"/>
      <c r="B454" s="8"/>
      <c r="I454" s="11"/>
      <c r="K454" s="190"/>
      <c r="M454"/>
      <c r="N454"/>
      <c r="O454" s="192"/>
      <c r="P454" s="192"/>
      <c r="Q454"/>
      <c r="R454"/>
      <c r="S454"/>
      <c r="T454"/>
      <c r="U454"/>
      <c r="V454"/>
      <c r="AF454" s="8"/>
    </row>
    <row r="455" spans="1:32" hidden="1">
      <c r="B455" s="8"/>
      <c r="I455" s="11"/>
      <c r="K455" s="190"/>
      <c r="M455"/>
      <c r="N455"/>
      <c r="O455"/>
      <c r="P455"/>
      <c r="Q455"/>
      <c r="R455"/>
      <c r="S455"/>
      <c r="T455"/>
      <c r="U455"/>
      <c r="V455"/>
      <c r="AF455" s="8"/>
    </row>
    <row r="456" spans="1:32" hidden="1">
      <c r="B456" s="8"/>
      <c r="I456" s="11"/>
      <c r="K456" s="190"/>
      <c r="M456"/>
      <c r="N456"/>
      <c r="O456" s="192"/>
      <c r="P456" s="192"/>
      <c r="Q456"/>
      <c r="R456"/>
      <c r="S456"/>
      <c r="T456"/>
      <c r="U456"/>
      <c r="V456"/>
      <c r="AF456" s="8"/>
    </row>
    <row r="457" spans="1:32" hidden="1">
      <c r="B457" s="8"/>
      <c r="I457" s="11"/>
      <c r="K457" s="190"/>
      <c r="M457"/>
      <c r="N457"/>
      <c r="O457"/>
      <c r="P457"/>
      <c r="Q457"/>
      <c r="R457"/>
      <c r="S457"/>
      <c r="T457"/>
      <c r="U457"/>
      <c r="V457"/>
      <c r="AF457" s="8"/>
    </row>
    <row r="458" spans="1:32" hidden="1">
      <c r="B458" s="8"/>
      <c r="I458" s="11"/>
      <c r="K458" s="190"/>
      <c r="M458"/>
      <c r="N458"/>
      <c r="O458"/>
      <c r="P458"/>
      <c r="Q458"/>
      <c r="R458"/>
      <c r="S458"/>
      <c r="T458"/>
      <c r="U458"/>
      <c r="V458"/>
      <c r="AF458" s="8"/>
    </row>
    <row r="459" spans="1:32" hidden="1">
      <c r="B459" s="8"/>
      <c r="I459" s="11"/>
      <c r="K459" s="190"/>
      <c r="M459"/>
      <c r="N459"/>
      <c r="O459"/>
      <c r="P459"/>
      <c r="Q459"/>
      <c r="R459"/>
      <c r="S459"/>
      <c r="T459" s="1"/>
      <c r="U459"/>
      <c r="V459"/>
      <c r="AF459" s="8"/>
    </row>
    <row r="460" spans="1:32" hidden="1">
      <c r="A460" s="171"/>
      <c r="B460" s="8"/>
      <c r="I460" s="11"/>
      <c r="K460" s="190"/>
      <c r="M460"/>
      <c r="N460"/>
      <c r="O460" s="192"/>
      <c r="P460" s="192"/>
      <c r="Q460"/>
      <c r="R460"/>
      <c r="S460"/>
      <c r="T460"/>
      <c r="U460"/>
      <c r="V460"/>
      <c r="AF460" s="8"/>
    </row>
    <row r="461" spans="1:32" hidden="1">
      <c r="B461" s="8"/>
      <c r="I461" s="11"/>
      <c r="K461" s="190"/>
      <c r="M461"/>
      <c r="N461"/>
      <c r="O461"/>
      <c r="P461"/>
      <c r="Q461"/>
      <c r="R461"/>
      <c r="S461"/>
      <c r="T461" s="1"/>
      <c r="U461"/>
      <c r="V461"/>
      <c r="AF461" s="8"/>
    </row>
    <row r="462" spans="1:32" hidden="1">
      <c r="B462" s="8"/>
      <c r="I462" s="11"/>
      <c r="K462" s="190"/>
      <c r="M462"/>
      <c r="N462"/>
      <c r="O462" s="132"/>
      <c r="P462" s="132"/>
      <c r="Q462"/>
      <c r="R462"/>
      <c r="S462"/>
      <c r="T462" s="1"/>
      <c r="U462"/>
      <c r="V462"/>
      <c r="AF462" s="8"/>
    </row>
    <row r="463" spans="1:32" hidden="1">
      <c r="B463" s="8"/>
      <c r="I463" s="11"/>
      <c r="K463" s="190"/>
      <c r="M463"/>
      <c r="N463"/>
      <c r="O463" s="192"/>
      <c r="P463" s="192"/>
      <c r="Q463"/>
      <c r="R463"/>
      <c r="S463"/>
      <c r="T463" s="1"/>
      <c r="U463"/>
      <c r="V463"/>
      <c r="AF463" s="8"/>
    </row>
    <row r="464" spans="1:32" hidden="1">
      <c r="B464" s="8"/>
      <c r="I464" s="11"/>
      <c r="K464" s="190"/>
      <c r="M464"/>
      <c r="N464"/>
      <c r="O464" s="192"/>
      <c r="P464" s="192"/>
      <c r="Q464"/>
      <c r="R464"/>
      <c r="S464"/>
      <c r="T464" s="1"/>
      <c r="U464"/>
      <c r="V464"/>
      <c r="AF464" s="8"/>
    </row>
    <row r="465" spans="1:32" hidden="1">
      <c r="B465" s="8"/>
      <c r="I465" s="11"/>
      <c r="K465" s="190"/>
      <c r="M465"/>
      <c r="N465"/>
      <c r="O465" s="192"/>
      <c r="P465" s="192"/>
      <c r="Q465"/>
      <c r="R465"/>
      <c r="S465"/>
      <c r="T465" s="1"/>
      <c r="U465"/>
      <c r="V465"/>
      <c r="AF465" s="8"/>
    </row>
    <row r="466" spans="1:32" hidden="1">
      <c r="B466" s="8"/>
      <c r="I466" s="11"/>
      <c r="K466" s="190"/>
      <c r="M466"/>
      <c r="N466"/>
      <c r="O466"/>
      <c r="P466"/>
      <c r="Q466"/>
      <c r="R466"/>
      <c r="S466"/>
      <c r="T466"/>
      <c r="U466"/>
      <c r="V466"/>
      <c r="AF466" s="8"/>
    </row>
    <row r="467" spans="1:32" hidden="1">
      <c r="A467" s="171"/>
      <c r="B467" s="8"/>
      <c r="I467" s="11"/>
      <c r="K467" s="190"/>
      <c r="M467"/>
      <c r="N467"/>
      <c r="O467" s="192"/>
      <c r="P467" s="192"/>
      <c r="Q467"/>
      <c r="R467"/>
      <c r="S467"/>
      <c r="T467"/>
      <c r="U467"/>
      <c r="V467"/>
      <c r="AF467" s="8"/>
    </row>
    <row r="468" spans="1:32" hidden="1">
      <c r="B468" s="8"/>
      <c r="I468" s="11"/>
      <c r="K468" s="190"/>
      <c r="M468"/>
      <c r="N468"/>
      <c r="O468"/>
      <c r="P468"/>
      <c r="Q468"/>
      <c r="R468"/>
      <c r="S468"/>
      <c r="T468"/>
      <c r="U468"/>
      <c r="V468"/>
      <c r="AF468" s="8"/>
    </row>
    <row r="469" spans="1:32" hidden="1">
      <c r="B469" s="8"/>
      <c r="I469" s="11"/>
      <c r="K469" s="190"/>
      <c r="M469"/>
      <c r="N469"/>
      <c r="O469" s="192"/>
      <c r="P469" s="192"/>
      <c r="Q469"/>
      <c r="R469"/>
      <c r="S469"/>
      <c r="T469" s="1"/>
      <c r="U469"/>
      <c r="V469"/>
      <c r="AF469" s="8"/>
    </row>
    <row r="470" spans="1:32" hidden="1">
      <c r="B470" s="8"/>
      <c r="I470" s="11"/>
      <c r="K470" s="190"/>
      <c r="M470"/>
      <c r="N470"/>
      <c r="O470" s="132"/>
      <c r="P470" s="132"/>
      <c r="Q470"/>
      <c r="R470"/>
      <c r="S470"/>
      <c r="T470" s="1"/>
      <c r="U470"/>
      <c r="V470"/>
      <c r="AF470" s="8"/>
    </row>
    <row r="471" spans="1:32" hidden="1">
      <c r="B471" s="8"/>
      <c r="I471" s="11"/>
      <c r="K471" s="190"/>
      <c r="M471"/>
      <c r="N471"/>
      <c r="O471" s="192"/>
      <c r="P471" s="192"/>
      <c r="Q471"/>
      <c r="R471"/>
      <c r="S471"/>
      <c r="T471" s="1"/>
      <c r="U471"/>
      <c r="V471"/>
      <c r="AF471" s="8"/>
    </row>
    <row r="472" spans="1:32" hidden="1">
      <c r="B472" s="8"/>
      <c r="I472" s="11"/>
      <c r="K472" s="190"/>
      <c r="M472"/>
      <c r="N472"/>
      <c r="O472" s="192"/>
      <c r="P472" s="192"/>
      <c r="Q472"/>
      <c r="R472"/>
      <c r="S472"/>
      <c r="T472" s="1"/>
      <c r="U472"/>
      <c r="V472"/>
      <c r="AF472" s="8"/>
    </row>
    <row r="473" spans="1:32" hidden="1">
      <c r="B473" s="8"/>
      <c r="I473" s="11"/>
      <c r="K473" s="190"/>
      <c r="M473"/>
      <c r="N473"/>
      <c r="O473"/>
      <c r="P473"/>
      <c r="Q473"/>
      <c r="R473"/>
      <c r="S473"/>
      <c r="T473" s="1"/>
      <c r="U473"/>
      <c r="V473"/>
      <c r="AF473" s="8"/>
    </row>
    <row r="474" spans="1:32" hidden="1">
      <c r="B474" s="8"/>
      <c r="I474" s="11"/>
      <c r="K474" s="190"/>
      <c r="M474"/>
      <c r="N474"/>
      <c r="O474" s="192"/>
      <c r="P474" s="192"/>
      <c r="Q474"/>
      <c r="R474"/>
      <c r="S474"/>
      <c r="T474"/>
      <c r="U474"/>
      <c r="V474"/>
      <c r="AF474" s="8"/>
    </row>
    <row r="475" spans="1:32" hidden="1">
      <c r="A475" s="171"/>
      <c r="B475" s="8"/>
      <c r="I475" s="11"/>
      <c r="K475" s="190"/>
      <c r="M475"/>
      <c r="N475"/>
      <c r="O475" s="192"/>
      <c r="P475" s="192"/>
      <c r="Q475"/>
      <c r="R475"/>
      <c r="S475"/>
      <c r="T475"/>
      <c r="U475"/>
      <c r="V475"/>
      <c r="AF475" s="8"/>
    </row>
    <row r="476" spans="1:32" hidden="1">
      <c r="B476" s="8"/>
      <c r="I476" s="11"/>
      <c r="K476" s="190"/>
      <c r="M476"/>
      <c r="N476"/>
      <c r="O476"/>
      <c r="P476"/>
      <c r="Q476"/>
      <c r="R476"/>
      <c r="S476"/>
      <c r="T476" s="1"/>
      <c r="U476"/>
      <c r="V476"/>
      <c r="AF476" s="8"/>
    </row>
    <row r="477" spans="1:32" hidden="1">
      <c r="B477" s="8"/>
      <c r="I477" s="11"/>
      <c r="K477" s="190"/>
      <c r="M477"/>
      <c r="N477"/>
      <c r="O477" s="192"/>
      <c r="P477" s="192"/>
      <c r="Q477"/>
      <c r="R477"/>
      <c r="S477"/>
      <c r="T477" s="1"/>
      <c r="U477"/>
      <c r="V477"/>
      <c r="AF477" s="8"/>
    </row>
    <row r="478" spans="1:32" hidden="1">
      <c r="B478" s="8"/>
      <c r="I478" s="11"/>
      <c r="K478" s="190"/>
      <c r="M478"/>
      <c r="N478"/>
      <c r="O478"/>
      <c r="P478"/>
      <c r="Q478"/>
      <c r="R478"/>
      <c r="S478"/>
      <c r="T478"/>
      <c r="U478"/>
      <c r="V478"/>
      <c r="AF478" s="8"/>
    </row>
    <row r="479" spans="1:32" hidden="1">
      <c r="B479" s="8"/>
      <c r="I479" s="11"/>
      <c r="K479" s="190"/>
      <c r="M479"/>
      <c r="N479"/>
      <c r="O479" s="192"/>
      <c r="P479" s="192"/>
      <c r="Q479"/>
      <c r="R479"/>
      <c r="S479"/>
      <c r="T479" s="1"/>
      <c r="U479"/>
      <c r="V479"/>
      <c r="AF479" s="8"/>
    </row>
    <row r="480" spans="1:32" hidden="1">
      <c r="B480" s="8"/>
      <c r="I480" s="11"/>
      <c r="K480" s="190"/>
      <c r="M480"/>
      <c r="N480"/>
      <c r="O480" s="132"/>
      <c r="P480" s="132"/>
      <c r="Q480"/>
      <c r="R480"/>
      <c r="S480"/>
      <c r="T480" s="1"/>
      <c r="U480"/>
      <c r="V480"/>
      <c r="AF480" s="8"/>
    </row>
    <row r="481" spans="1:32" hidden="1">
      <c r="B481" s="8"/>
      <c r="I481" s="11"/>
      <c r="K481" s="190"/>
      <c r="M481"/>
      <c r="N481"/>
      <c r="O481"/>
      <c r="P481"/>
      <c r="Q481"/>
      <c r="R481"/>
      <c r="S481"/>
      <c r="T481"/>
      <c r="U481"/>
      <c r="V481"/>
      <c r="AF481" s="8"/>
    </row>
    <row r="482" spans="1:32" hidden="1">
      <c r="B482" s="8"/>
      <c r="I482" s="11"/>
      <c r="K482" s="190"/>
      <c r="M482"/>
      <c r="N482"/>
      <c r="O482" s="132"/>
      <c r="P482" s="132"/>
      <c r="Q482"/>
      <c r="R482"/>
      <c r="S482"/>
      <c r="T482" s="1"/>
      <c r="U482"/>
      <c r="V482"/>
      <c r="AF482" s="8"/>
    </row>
    <row r="483" spans="1:32" hidden="1">
      <c r="B483" s="8"/>
      <c r="I483" s="11"/>
      <c r="K483" s="190"/>
      <c r="M483"/>
      <c r="N483"/>
      <c r="O483"/>
      <c r="P483"/>
      <c r="Q483"/>
      <c r="R483"/>
      <c r="S483"/>
      <c r="T483"/>
      <c r="U483"/>
      <c r="V483"/>
      <c r="AF483" s="8"/>
    </row>
    <row r="484" spans="1:32" hidden="1">
      <c r="B484" s="8"/>
      <c r="I484" s="11"/>
      <c r="K484" s="190"/>
      <c r="M484"/>
      <c r="N484"/>
      <c r="O484" s="192"/>
      <c r="P484" s="192"/>
      <c r="Q484"/>
      <c r="R484"/>
      <c r="S484"/>
      <c r="T484" s="1"/>
      <c r="U484"/>
      <c r="V484"/>
      <c r="AF484" s="8"/>
    </row>
    <row r="485" spans="1:32" hidden="1">
      <c r="B485" s="8"/>
      <c r="I485" s="11"/>
      <c r="K485" s="190"/>
      <c r="M485"/>
      <c r="N485"/>
      <c r="O485"/>
      <c r="P485"/>
      <c r="Q485"/>
      <c r="R485"/>
      <c r="S485"/>
      <c r="T485"/>
      <c r="U485"/>
      <c r="V485"/>
      <c r="AF485" s="8"/>
    </row>
    <row r="486" spans="1:32" hidden="1">
      <c r="A486" s="171"/>
      <c r="B486" s="8"/>
      <c r="I486" s="11"/>
      <c r="K486" s="190"/>
      <c r="M486"/>
      <c r="N486"/>
      <c r="O486" s="192"/>
      <c r="P486" s="192"/>
      <c r="Q486"/>
      <c r="R486"/>
      <c r="S486"/>
      <c r="T486"/>
      <c r="U486"/>
      <c r="V486"/>
      <c r="AF486" s="8"/>
    </row>
    <row r="487" spans="1:32" hidden="1">
      <c r="B487" s="8"/>
      <c r="I487" s="11"/>
      <c r="K487" s="190"/>
      <c r="M487"/>
      <c r="N487"/>
      <c r="O487"/>
      <c r="P487"/>
      <c r="Q487"/>
      <c r="R487"/>
      <c r="S487"/>
      <c r="T487" s="1"/>
      <c r="U487"/>
      <c r="V487"/>
      <c r="AF487" s="8"/>
    </row>
    <row r="488" spans="1:32" hidden="1">
      <c r="B488" s="8"/>
      <c r="I488" s="11"/>
      <c r="K488" s="190"/>
      <c r="M488"/>
      <c r="N488"/>
      <c r="O488"/>
      <c r="P488"/>
      <c r="Q488"/>
      <c r="R488"/>
      <c r="S488"/>
      <c r="T488"/>
      <c r="U488"/>
      <c r="V488"/>
      <c r="AF488" s="8"/>
    </row>
    <row r="489" spans="1:32" hidden="1">
      <c r="B489" s="8"/>
      <c r="I489" s="11"/>
      <c r="K489" s="190"/>
      <c r="M489"/>
      <c r="N489"/>
      <c r="O489"/>
      <c r="P489"/>
      <c r="Q489"/>
      <c r="R489"/>
      <c r="S489"/>
      <c r="T489"/>
      <c r="U489"/>
      <c r="V489"/>
      <c r="AF489" s="8"/>
    </row>
    <row r="490" spans="1:32" hidden="1">
      <c r="B490" s="8"/>
      <c r="I490" s="11"/>
      <c r="K490" s="190"/>
      <c r="M490"/>
      <c r="N490"/>
      <c r="O490"/>
      <c r="P490"/>
      <c r="Q490"/>
      <c r="R490"/>
      <c r="S490"/>
      <c r="T490" s="1"/>
      <c r="U490"/>
      <c r="V490"/>
      <c r="AF490" s="8"/>
    </row>
    <row r="491" spans="1:32" hidden="1">
      <c r="B491" s="8"/>
      <c r="I491" s="11"/>
      <c r="K491" s="190"/>
      <c r="M491"/>
      <c r="N491"/>
      <c r="O491" s="192"/>
      <c r="P491" s="192"/>
      <c r="Q491"/>
      <c r="R491"/>
      <c r="S491"/>
      <c r="T491"/>
      <c r="U491"/>
      <c r="V491"/>
      <c r="AF491" s="8"/>
    </row>
    <row r="492" spans="1:32" hidden="1">
      <c r="B492" s="8"/>
      <c r="I492" s="11"/>
      <c r="K492" s="190"/>
      <c r="M492"/>
      <c r="N492"/>
      <c r="O492"/>
      <c r="P492"/>
      <c r="Q492"/>
      <c r="R492"/>
      <c r="S492"/>
      <c r="T492"/>
      <c r="U492"/>
      <c r="V492"/>
      <c r="AF492" s="8"/>
    </row>
    <row r="493" spans="1:32" hidden="1">
      <c r="B493" s="8"/>
      <c r="I493" s="11"/>
      <c r="K493" s="190"/>
      <c r="M493"/>
      <c r="N493"/>
      <c r="O493"/>
      <c r="P493"/>
      <c r="Q493"/>
      <c r="R493"/>
      <c r="S493"/>
      <c r="T493"/>
      <c r="U493"/>
      <c r="V493"/>
      <c r="AF493" s="8"/>
    </row>
    <row r="494" spans="1:32" hidden="1">
      <c r="B494" s="8"/>
      <c r="I494" s="11"/>
      <c r="K494" s="190"/>
      <c r="M494"/>
      <c r="N494"/>
      <c r="O494"/>
      <c r="P494"/>
      <c r="Q494"/>
      <c r="R494"/>
      <c r="S494"/>
      <c r="T494" s="1"/>
      <c r="U494"/>
      <c r="V494"/>
      <c r="AF494" s="8"/>
    </row>
    <row r="495" spans="1:32" hidden="1">
      <c r="B495" s="8"/>
      <c r="I495" s="11"/>
      <c r="K495" s="190"/>
      <c r="M495"/>
      <c r="N495"/>
      <c r="O495" s="132"/>
      <c r="P495" s="132"/>
      <c r="Q495"/>
      <c r="R495"/>
      <c r="S495"/>
      <c r="T495" s="1"/>
      <c r="U495"/>
      <c r="V495"/>
      <c r="AF495" s="8"/>
    </row>
    <row r="496" spans="1:32" hidden="1">
      <c r="B496" s="8"/>
      <c r="I496" s="11"/>
      <c r="K496" s="190"/>
      <c r="M496"/>
      <c r="N496"/>
      <c r="O496" s="192"/>
      <c r="P496" s="192"/>
      <c r="Q496"/>
      <c r="R496"/>
      <c r="S496"/>
      <c r="T496"/>
      <c r="U496"/>
      <c r="V496"/>
      <c r="AF496" s="8"/>
    </row>
    <row r="497" spans="1:32" hidden="1">
      <c r="B497" s="8"/>
      <c r="I497" s="11"/>
      <c r="K497" s="190"/>
      <c r="M497"/>
      <c r="N497"/>
      <c r="O497"/>
      <c r="P497"/>
      <c r="Q497"/>
      <c r="R497"/>
      <c r="S497"/>
      <c r="T497"/>
      <c r="U497"/>
      <c r="V497"/>
      <c r="AF497" s="8"/>
    </row>
    <row r="498" spans="1:32" hidden="1">
      <c r="A498" s="171"/>
      <c r="B498" s="8"/>
      <c r="I498" s="11"/>
      <c r="K498" s="190"/>
      <c r="M498"/>
      <c r="N498"/>
      <c r="O498" s="192"/>
      <c r="P498" s="192"/>
      <c r="Q498"/>
      <c r="R498"/>
      <c r="S498"/>
      <c r="T498"/>
      <c r="U498"/>
      <c r="V498"/>
      <c r="AF498" s="8"/>
    </row>
    <row r="499" spans="1:32" hidden="1">
      <c r="B499" s="8"/>
      <c r="I499" s="11"/>
      <c r="K499" s="190"/>
      <c r="M499"/>
      <c r="N499"/>
      <c r="O499" s="192"/>
      <c r="P499" s="192"/>
      <c r="Q499"/>
      <c r="R499"/>
      <c r="S499"/>
      <c r="T499" s="1"/>
      <c r="U499"/>
      <c r="V499"/>
      <c r="AF499" s="8"/>
    </row>
    <row r="500" spans="1:32" hidden="1">
      <c r="B500" s="8"/>
      <c r="I500" s="11"/>
      <c r="K500" s="190"/>
      <c r="M500"/>
      <c r="N500"/>
      <c r="O500"/>
      <c r="P500"/>
      <c r="Q500"/>
      <c r="R500"/>
      <c r="S500"/>
      <c r="T500"/>
      <c r="U500"/>
      <c r="V500"/>
      <c r="AF500" s="8"/>
    </row>
    <row r="501" spans="1:32" hidden="1">
      <c r="B501" s="8"/>
      <c r="I501" s="11"/>
      <c r="K501" s="190"/>
      <c r="M501"/>
      <c r="N501"/>
      <c r="O501"/>
      <c r="P501"/>
      <c r="Q501"/>
      <c r="R501"/>
      <c r="S501"/>
      <c r="T501" s="1"/>
      <c r="U501"/>
      <c r="V501"/>
      <c r="AF501" s="8"/>
    </row>
    <row r="502" spans="1:32" hidden="1">
      <c r="B502" s="8"/>
      <c r="I502" s="11"/>
      <c r="K502" s="190"/>
      <c r="M502"/>
      <c r="N502"/>
      <c r="O502"/>
      <c r="P502"/>
      <c r="Q502"/>
      <c r="R502"/>
      <c r="S502"/>
      <c r="T502" s="1"/>
      <c r="U502"/>
      <c r="V502"/>
      <c r="AF502" s="8"/>
    </row>
    <row r="503" spans="1:32" hidden="1">
      <c r="B503" s="8"/>
      <c r="I503" s="11"/>
      <c r="K503" s="190"/>
      <c r="M503"/>
      <c r="N503"/>
      <c r="O503" s="192"/>
      <c r="P503" s="192"/>
      <c r="Q503"/>
      <c r="R503"/>
      <c r="S503"/>
      <c r="T503" s="1"/>
      <c r="U503"/>
      <c r="V503"/>
      <c r="AF503" s="8"/>
    </row>
    <row r="504" spans="1:32" hidden="1">
      <c r="B504" s="8"/>
      <c r="I504" s="11"/>
      <c r="K504" s="190"/>
      <c r="M504"/>
      <c r="N504"/>
      <c r="O504" s="192"/>
      <c r="P504" s="192"/>
      <c r="Q504"/>
      <c r="R504"/>
      <c r="S504"/>
      <c r="T504" s="1"/>
      <c r="U504"/>
      <c r="V504"/>
      <c r="AF504" s="8"/>
    </row>
    <row r="505" spans="1:32" hidden="1">
      <c r="B505" s="8"/>
      <c r="I505" s="11"/>
      <c r="K505" s="190"/>
      <c r="M505"/>
      <c r="N505"/>
      <c r="O505" s="192"/>
      <c r="P505" s="192"/>
      <c r="Q505"/>
      <c r="R505"/>
      <c r="S505"/>
      <c r="T505" s="1"/>
      <c r="U505"/>
      <c r="V505"/>
      <c r="AF505" s="8"/>
    </row>
    <row r="506" spans="1:32" hidden="1">
      <c r="B506" s="8"/>
      <c r="I506" s="11"/>
      <c r="K506" s="190"/>
      <c r="M506"/>
      <c r="N506"/>
      <c r="O506"/>
      <c r="P506"/>
      <c r="Q506"/>
      <c r="R506"/>
      <c r="S506"/>
      <c r="T506"/>
      <c r="U506"/>
      <c r="V506"/>
      <c r="AF506" s="8"/>
    </row>
    <row r="507" spans="1:32" hidden="1">
      <c r="B507" s="8"/>
      <c r="I507" s="11"/>
      <c r="K507" s="190"/>
      <c r="M507"/>
      <c r="N507"/>
      <c r="O507"/>
      <c r="P507"/>
      <c r="Q507"/>
      <c r="R507"/>
      <c r="S507"/>
      <c r="T507" s="1"/>
      <c r="U507"/>
      <c r="V507"/>
      <c r="AF507" s="8"/>
    </row>
    <row r="508" spans="1:32" hidden="1">
      <c r="B508" s="8"/>
      <c r="I508" s="11"/>
      <c r="K508" s="190"/>
      <c r="M508"/>
      <c r="N508"/>
      <c r="O508"/>
      <c r="P508"/>
      <c r="Q508"/>
      <c r="R508"/>
      <c r="S508"/>
      <c r="T508" s="1"/>
      <c r="U508"/>
      <c r="V508"/>
      <c r="AF508" s="8"/>
    </row>
    <row r="509" spans="1:32" hidden="1">
      <c r="A509" s="171"/>
      <c r="B509" s="8"/>
      <c r="I509" s="11"/>
      <c r="K509" s="190"/>
      <c r="M509"/>
      <c r="N509"/>
      <c r="O509" s="192"/>
      <c r="P509" s="192"/>
      <c r="Q509"/>
      <c r="R509"/>
      <c r="S509"/>
      <c r="T509"/>
      <c r="U509"/>
      <c r="V509"/>
      <c r="AF509" s="8"/>
    </row>
    <row r="510" spans="1:32" hidden="1">
      <c r="A510" s="171"/>
      <c r="B510" s="8"/>
      <c r="I510" s="11"/>
      <c r="K510" s="190"/>
      <c r="M510"/>
      <c r="N510"/>
      <c r="O510" s="192"/>
      <c r="P510" s="192"/>
      <c r="Q510"/>
      <c r="R510"/>
      <c r="S510"/>
      <c r="T510"/>
      <c r="U510"/>
      <c r="V510"/>
      <c r="AF510" s="8"/>
    </row>
    <row r="511" spans="1:32" hidden="1">
      <c r="B511" s="8"/>
      <c r="I511" s="11"/>
      <c r="K511" s="190"/>
      <c r="M511"/>
      <c r="N511"/>
      <c r="O511" s="192"/>
      <c r="P511" s="192"/>
      <c r="Q511"/>
      <c r="R511"/>
      <c r="S511"/>
      <c r="T511"/>
      <c r="U511"/>
      <c r="V511"/>
      <c r="AF511" s="8"/>
    </row>
    <row r="512" spans="1:32" hidden="1">
      <c r="B512" s="8"/>
      <c r="I512" s="11"/>
      <c r="K512" s="190"/>
      <c r="M512"/>
      <c r="N512"/>
      <c r="O512"/>
      <c r="P512"/>
      <c r="Q512"/>
      <c r="R512"/>
      <c r="S512"/>
      <c r="T512" s="1"/>
      <c r="U512"/>
      <c r="V512"/>
      <c r="AF512" s="8"/>
    </row>
    <row r="513" spans="1:32" hidden="1">
      <c r="B513" s="8"/>
      <c r="I513" s="11"/>
      <c r="K513" s="190"/>
      <c r="M513"/>
      <c r="N513"/>
      <c r="O513"/>
      <c r="P513"/>
      <c r="Q513"/>
      <c r="R513"/>
      <c r="S513"/>
      <c r="T513" s="1"/>
      <c r="U513"/>
      <c r="V513"/>
      <c r="AF513" s="8"/>
    </row>
    <row r="514" spans="1:32" hidden="1">
      <c r="B514" s="8"/>
      <c r="I514" s="11"/>
      <c r="K514" s="190"/>
      <c r="M514"/>
      <c r="N514"/>
      <c r="O514" s="192"/>
      <c r="P514" s="192"/>
      <c r="Q514"/>
      <c r="R514"/>
      <c r="S514"/>
      <c r="T514" s="1"/>
      <c r="U514"/>
      <c r="V514"/>
      <c r="AF514" s="8"/>
    </row>
    <row r="515" spans="1:32" hidden="1">
      <c r="B515" s="8"/>
      <c r="I515" s="11"/>
      <c r="K515" s="190"/>
      <c r="M515"/>
      <c r="N515"/>
      <c r="O515"/>
      <c r="P515"/>
      <c r="Q515"/>
      <c r="R515"/>
      <c r="S515"/>
      <c r="T515"/>
      <c r="U515"/>
      <c r="V515"/>
      <c r="AF515" s="8"/>
    </row>
    <row r="516" spans="1:32" hidden="1">
      <c r="B516" s="8"/>
      <c r="I516" s="11"/>
      <c r="K516" s="190"/>
      <c r="M516"/>
      <c r="N516"/>
      <c r="O516"/>
      <c r="P516"/>
      <c r="Q516"/>
      <c r="R516"/>
      <c r="S516"/>
      <c r="T516" s="1"/>
      <c r="U516"/>
      <c r="V516"/>
      <c r="AF516" s="8"/>
    </row>
    <row r="517" spans="1:32" hidden="1">
      <c r="B517" s="8"/>
      <c r="I517" s="11"/>
      <c r="K517" s="190"/>
      <c r="M517"/>
      <c r="N517"/>
      <c r="O517" s="192"/>
      <c r="P517" s="192"/>
      <c r="Q517"/>
      <c r="R517"/>
      <c r="S517"/>
      <c r="T517" s="1"/>
      <c r="U517"/>
      <c r="V517"/>
      <c r="AF517" s="8"/>
    </row>
    <row r="518" spans="1:32" hidden="1">
      <c r="B518" s="8"/>
      <c r="I518" s="11"/>
      <c r="K518" s="190"/>
      <c r="M518"/>
      <c r="N518"/>
      <c r="O518" s="192"/>
      <c r="P518" s="192"/>
      <c r="Q518"/>
      <c r="R518"/>
      <c r="S518"/>
      <c r="T518" s="1"/>
      <c r="U518"/>
      <c r="V518"/>
      <c r="AF518" s="8"/>
    </row>
    <row r="519" spans="1:32" hidden="1">
      <c r="B519" s="8"/>
      <c r="I519" s="11"/>
      <c r="K519" s="190"/>
      <c r="M519"/>
      <c r="N519"/>
      <c r="O519"/>
      <c r="P519"/>
      <c r="Q519"/>
      <c r="R519"/>
      <c r="S519"/>
      <c r="T519"/>
      <c r="U519"/>
      <c r="V519"/>
      <c r="AF519" s="8"/>
    </row>
    <row r="520" spans="1:32" hidden="1">
      <c r="B520" s="8"/>
      <c r="I520" s="11"/>
      <c r="K520" s="190"/>
      <c r="M520"/>
      <c r="N520"/>
      <c r="O520"/>
      <c r="P520"/>
      <c r="Q520"/>
      <c r="R520"/>
      <c r="S520"/>
      <c r="T520" s="1"/>
      <c r="U520"/>
      <c r="V520"/>
      <c r="AF520" s="8"/>
    </row>
    <row r="521" spans="1:32" hidden="1">
      <c r="A521" s="171"/>
      <c r="B521" s="8"/>
      <c r="I521" s="11"/>
      <c r="K521" s="190"/>
      <c r="M521"/>
      <c r="N521"/>
      <c r="O521" s="192"/>
      <c r="P521" s="192"/>
      <c r="Q521"/>
      <c r="R521"/>
      <c r="S521"/>
      <c r="T521"/>
      <c r="U521"/>
      <c r="V521"/>
      <c r="AF521" s="8"/>
    </row>
    <row r="522" spans="1:32" hidden="1">
      <c r="B522" s="8"/>
      <c r="I522" s="11"/>
      <c r="K522" s="190"/>
      <c r="M522"/>
      <c r="N522"/>
      <c r="O522"/>
      <c r="P522"/>
      <c r="Q522"/>
      <c r="R522"/>
      <c r="S522"/>
      <c r="T522"/>
      <c r="U522"/>
      <c r="V522"/>
      <c r="AF522" s="8"/>
    </row>
    <row r="523" spans="1:32" hidden="1">
      <c r="B523" s="8"/>
      <c r="I523" s="11"/>
      <c r="K523" s="190"/>
      <c r="M523"/>
      <c r="N523"/>
      <c r="O523" s="192"/>
      <c r="P523" s="192"/>
      <c r="Q523"/>
      <c r="R523"/>
      <c r="S523"/>
      <c r="T523" s="1"/>
      <c r="U523"/>
      <c r="V523"/>
      <c r="AF523" s="8"/>
    </row>
    <row r="524" spans="1:32" hidden="1">
      <c r="B524" s="8"/>
      <c r="I524" s="11"/>
      <c r="K524" s="190"/>
      <c r="M524"/>
      <c r="N524"/>
      <c r="O524"/>
      <c r="P524"/>
      <c r="Q524"/>
      <c r="R524"/>
      <c r="S524"/>
      <c r="T524"/>
      <c r="U524"/>
      <c r="V524"/>
      <c r="AF524" s="8"/>
    </row>
    <row r="525" spans="1:32" hidden="1">
      <c r="B525" s="8"/>
      <c r="I525" s="11"/>
      <c r="K525" s="190"/>
      <c r="M525"/>
      <c r="N525"/>
      <c r="O525" s="192"/>
      <c r="P525" s="192"/>
      <c r="Q525"/>
      <c r="R525"/>
      <c r="S525"/>
      <c r="T525" s="1"/>
      <c r="U525"/>
      <c r="V525"/>
      <c r="AF525" s="8"/>
    </row>
    <row r="526" spans="1:32" hidden="1">
      <c r="B526" s="8"/>
      <c r="I526" s="11"/>
      <c r="K526" s="190"/>
      <c r="M526"/>
      <c r="N526"/>
      <c r="O526" s="192"/>
      <c r="P526" s="192"/>
      <c r="Q526"/>
      <c r="R526"/>
      <c r="S526"/>
      <c r="T526" s="1"/>
      <c r="U526"/>
      <c r="V526"/>
      <c r="AF526" s="8"/>
    </row>
    <row r="527" spans="1:32" hidden="1">
      <c r="B527" s="8"/>
      <c r="I527" s="11"/>
      <c r="K527" s="190"/>
      <c r="M527"/>
      <c r="N527"/>
      <c r="O527"/>
      <c r="P527"/>
      <c r="Q527"/>
      <c r="R527"/>
      <c r="S527"/>
      <c r="T527"/>
      <c r="U527"/>
      <c r="V527"/>
      <c r="AF527" s="8"/>
    </row>
    <row r="528" spans="1:32" hidden="1">
      <c r="B528" s="8"/>
      <c r="I528" s="11"/>
      <c r="K528" s="190"/>
      <c r="M528"/>
      <c r="N528"/>
      <c r="O528" s="192"/>
      <c r="P528" s="192"/>
      <c r="Q528"/>
      <c r="R528"/>
      <c r="S528"/>
      <c r="T528" s="1"/>
      <c r="U528"/>
      <c r="V528"/>
      <c r="AF528" s="8"/>
    </row>
    <row r="529" spans="2:32" hidden="1">
      <c r="B529" s="8"/>
      <c r="I529" s="11"/>
      <c r="K529" s="190"/>
      <c r="M529"/>
      <c r="N529"/>
      <c r="O529" s="192"/>
      <c r="P529" s="192"/>
      <c r="Q529"/>
      <c r="R529"/>
      <c r="S529"/>
      <c r="T529" s="1"/>
      <c r="U529"/>
      <c r="V529"/>
      <c r="AF529" s="8"/>
    </row>
    <row r="530" spans="2:32" hidden="1">
      <c r="B530" s="8"/>
      <c r="I530" s="11"/>
      <c r="K530" s="190"/>
      <c r="M530"/>
      <c r="N530"/>
      <c r="O530" s="192"/>
      <c r="P530" s="192"/>
      <c r="Q530"/>
      <c r="R530"/>
      <c r="S530"/>
      <c r="T530" s="1"/>
      <c r="U530"/>
      <c r="V530"/>
      <c r="AF530" s="8"/>
    </row>
    <row r="531" spans="2:32" hidden="1">
      <c r="B531" s="8"/>
      <c r="I531" s="11"/>
      <c r="K531" s="190"/>
      <c r="M531"/>
      <c r="N531"/>
      <c r="O531" s="192"/>
      <c r="P531" s="192"/>
      <c r="Q531"/>
      <c r="R531"/>
      <c r="S531"/>
      <c r="T531" s="1"/>
      <c r="U531"/>
      <c r="V531"/>
      <c r="AF531" s="8"/>
    </row>
    <row r="532" spans="2:32" hidden="1">
      <c r="B532" s="8"/>
      <c r="I532" s="11"/>
      <c r="K532" s="190"/>
      <c r="M532"/>
      <c r="N532"/>
      <c r="O532" s="192"/>
      <c r="P532" s="192"/>
      <c r="Q532"/>
      <c r="R532"/>
      <c r="S532"/>
      <c r="T532"/>
      <c r="U532"/>
      <c r="V532"/>
      <c r="AF532" s="8"/>
    </row>
    <row r="533" spans="2:32" hidden="1">
      <c r="B533" s="8"/>
      <c r="I533" s="11"/>
      <c r="K533" s="190"/>
      <c r="M533"/>
      <c r="N533"/>
      <c r="O533"/>
      <c r="P533"/>
      <c r="Q533"/>
      <c r="R533"/>
      <c r="S533"/>
      <c r="T533"/>
      <c r="U533"/>
      <c r="V533"/>
      <c r="AF533" s="8"/>
    </row>
    <row r="534" spans="2:32" hidden="1">
      <c r="B534" s="8"/>
      <c r="I534" s="11"/>
      <c r="K534" s="190"/>
      <c r="M534"/>
      <c r="N534"/>
      <c r="O534"/>
      <c r="P534"/>
      <c r="Q534"/>
      <c r="R534"/>
      <c r="S534"/>
      <c r="T534"/>
      <c r="U534"/>
      <c r="V534"/>
      <c r="AF534" s="8"/>
    </row>
    <row r="535" spans="2:32" hidden="1">
      <c r="B535" s="8"/>
      <c r="I535" s="11"/>
      <c r="K535" s="190"/>
      <c r="M535"/>
      <c r="N535"/>
      <c r="O535"/>
      <c r="P535"/>
      <c r="Q535"/>
      <c r="R535"/>
      <c r="S535"/>
      <c r="T535"/>
      <c r="U535"/>
      <c r="V535"/>
      <c r="AF535" s="8"/>
    </row>
    <row r="536" spans="2:32" hidden="1">
      <c r="B536" s="8"/>
      <c r="I536" s="11"/>
      <c r="K536" s="190"/>
      <c r="M536"/>
      <c r="N536"/>
      <c r="O536"/>
      <c r="P536"/>
      <c r="Q536"/>
      <c r="R536"/>
      <c r="S536"/>
      <c r="T536"/>
      <c r="U536"/>
      <c r="V536"/>
      <c r="AF536" s="8"/>
    </row>
    <row r="537" spans="2:32" hidden="1">
      <c r="B537" s="8"/>
      <c r="I537" s="11"/>
      <c r="K537" s="190"/>
      <c r="M537"/>
      <c r="N537"/>
      <c r="O537"/>
      <c r="P537"/>
      <c r="Q537"/>
      <c r="R537"/>
      <c r="S537"/>
      <c r="T537"/>
      <c r="U537"/>
      <c r="V537"/>
      <c r="AF537" s="8"/>
    </row>
    <row r="538" spans="2:32" hidden="1">
      <c r="B538" s="8"/>
      <c r="I538" s="11"/>
      <c r="K538" s="190"/>
      <c r="M538"/>
      <c r="N538"/>
      <c r="O538" s="192"/>
      <c r="P538" s="192"/>
      <c r="Q538"/>
      <c r="R538"/>
      <c r="S538"/>
      <c r="T538" s="1"/>
      <c r="U538"/>
      <c r="V538"/>
      <c r="AF538" s="8"/>
    </row>
    <row r="539" spans="2:32" hidden="1">
      <c r="B539" s="8"/>
      <c r="I539" s="11"/>
      <c r="K539" s="190"/>
      <c r="M539"/>
      <c r="N539"/>
      <c r="O539"/>
      <c r="P539"/>
      <c r="Q539"/>
      <c r="R539"/>
      <c r="S539"/>
      <c r="T539"/>
      <c r="U539"/>
      <c r="V539"/>
      <c r="AF539" s="8"/>
    </row>
    <row r="540" spans="2:32" hidden="1">
      <c r="B540" s="8"/>
      <c r="I540" s="11"/>
      <c r="K540" s="190"/>
      <c r="M540"/>
      <c r="N540"/>
      <c r="O540" s="192"/>
      <c r="P540" s="192"/>
      <c r="Q540"/>
      <c r="R540"/>
      <c r="S540"/>
      <c r="T540" s="1"/>
      <c r="U540"/>
      <c r="V540"/>
      <c r="AF540" s="8"/>
    </row>
    <row r="541" spans="2:32" hidden="1">
      <c r="B541" s="8"/>
      <c r="I541" s="11"/>
      <c r="K541" s="190"/>
      <c r="M541"/>
      <c r="N541"/>
      <c r="O541" s="192"/>
      <c r="P541" s="192"/>
      <c r="Q541"/>
      <c r="R541"/>
      <c r="S541"/>
      <c r="T541" s="1"/>
      <c r="U541"/>
      <c r="V541"/>
      <c r="AF541" s="8"/>
    </row>
    <row r="542" spans="2:32" hidden="1">
      <c r="B542" s="8"/>
      <c r="I542" s="11"/>
      <c r="K542" s="190"/>
      <c r="M542"/>
      <c r="N542"/>
      <c r="O542"/>
      <c r="P542"/>
      <c r="Q542"/>
      <c r="R542"/>
      <c r="S542"/>
      <c r="T542" s="1"/>
      <c r="U542"/>
      <c r="V542"/>
      <c r="AF542" s="8"/>
    </row>
    <row r="543" spans="2:32" hidden="1">
      <c r="B543" s="8"/>
      <c r="I543" s="11"/>
      <c r="K543" s="190"/>
      <c r="M543"/>
      <c r="N543"/>
      <c r="O543"/>
      <c r="P543"/>
      <c r="Q543"/>
      <c r="R543"/>
      <c r="S543"/>
      <c r="T543"/>
      <c r="U543"/>
      <c r="V543"/>
      <c r="AF543" s="8"/>
    </row>
    <row r="544" spans="2:32" hidden="1">
      <c r="B544" s="8"/>
      <c r="I544" s="11"/>
      <c r="K544" s="190"/>
      <c r="M544"/>
      <c r="N544"/>
      <c r="O544"/>
      <c r="P544"/>
      <c r="Q544"/>
      <c r="R544"/>
      <c r="S544"/>
      <c r="T544" s="1"/>
      <c r="U544"/>
      <c r="V544"/>
      <c r="AF544" s="8"/>
    </row>
    <row r="545" spans="2:32" hidden="1">
      <c r="B545" s="8"/>
      <c r="I545" s="11"/>
      <c r="K545" s="190"/>
      <c r="M545"/>
      <c r="N545"/>
      <c r="O545" s="192"/>
      <c r="P545" s="192"/>
      <c r="Q545"/>
      <c r="R545"/>
      <c r="S545"/>
      <c r="T545" s="1"/>
      <c r="U545"/>
      <c r="V545"/>
      <c r="AF545" s="8"/>
    </row>
    <row r="546" spans="2:32" hidden="1">
      <c r="B546" s="8"/>
      <c r="I546" s="11"/>
      <c r="K546" s="190"/>
      <c r="M546"/>
      <c r="N546"/>
      <c r="O546"/>
      <c r="P546"/>
      <c r="Q546"/>
      <c r="R546"/>
      <c r="S546"/>
      <c r="T546" s="1"/>
      <c r="U546"/>
      <c r="V546"/>
      <c r="AF546" s="8"/>
    </row>
    <row r="547" spans="2:32" hidden="1">
      <c r="B547" s="8"/>
      <c r="I547" s="11"/>
      <c r="K547" s="190"/>
      <c r="M547"/>
      <c r="N547"/>
      <c r="O547" s="192"/>
      <c r="P547" s="192"/>
      <c r="Q547"/>
      <c r="R547"/>
      <c r="S547"/>
      <c r="T547" s="1"/>
      <c r="U547"/>
      <c r="V547"/>
      <c r="AF547" s="8"/>
    </row>
    <row r="548" spans="2:32" hidden="1">
      <c r="B548" s="8"/>
      <c r="I548" s="11"/>
      <c r="K548" s="190"/>
      <c r="M548"/>
      <c r="N548"/>
      <c r="O548" s="192"/>
      <c r="P548" s="192"/>
      <c r="Q548"/>
      <c r="R548"/>
      <c r="S548"/>
      <c r="T548" s="1"/>
      <c r="U548"/>
      <c r="V548"/>
      <c r="AF548" s="8"/>
    </row>
    <row r="549" spans="2:32" hidden="1">
      <c r="B549" s="8"/>
      <c r="I549" s="11"/>
      <c r="K549" s="190"/>
      <c r="M549"/>
      <c r="N549"/>
      <c r="O549" s="192"/>
      <c r="P549" s="192"/>
      <c r="Q549"/>
      <c r="R549"/>
      <c r="S549"/>
      <c r="T549"/>
      <c r="U549"/>
      <c r="V549"/>
      <c r="AF549" s="8"/>
    </row>
    <row r="550" spans="2:32" hidden="1">
      <c r="B550" s="8"/>
      <c r="I550" s="11"/>
      <c r="K550" s="190"/>
      <c r="M550"/>
      <c r="N550"/>
      <c r="O550" s="192"/>
      <c r="P550" s="192"/>
      <c r="Q550"/>
      <c r="R550"/>
      <c r="S550"/>
      <c r="T550"/>
      <c r="U550"/>
      <c r="V550"/>
      <c r="AF550" s="8"/>
    </row>
    <row r="551" spans="2:32" hidden="1">
      <c r="B551" s="8"/>
      <c r="I551" s="11"/>
      <c r="K551" s="190"/>
      <c r="M551"/>
      <c r="N551"/>
      <c r="O551"/>
      <c r="P551"/>
      <c r="Q551"/>
      <c r="R551"/>
      <c r="S551"/>
      <c r="T551"/>
      <c r="U551"/>
      <c r="V551"/>
      <c r="AF551" s="8"/>
    </row>
    <row r="552" spans="2:32" hidden="1">
      <c r="B552" s="8"/>
      <c r="I552" s="11"/>
      <c r="K552" s="190"/>
      <c r="M552"/>
      <c r="N552"/>
      <c r="O552" s="192"/>
      <c r="P552" s="192"/>
      <c r="Q552"/>
      <c r="R552"/>
      <c r="S552"/>
      <c r="T552" s="1"/>
      <c r="U552"/>
      <c r="V552"/>
      <c r="AF552" s="8"/>
    </row>
    <row r="553" spans="2:32" hidden="1">
      <c r="B553" s="8"/>
      <c r="I553" s="11"/>
      <c r="K553" s="190"/>
      <c r="M553"/>
      <c r="N553"/>
      <c r="O553" s="192"/>
      <c r="P553" s="192"/>
      <c r="Q553"/>
      <c r="R553"/>
      <c r="S553"/>
      <c r="T553" s="1"/>
      <c r="U553"/>
      <c r="V553"/>
      <c r="AF553" s="8"/>
    </row>
    <row r="554" spans="2:32" hidden="1">
      <c r="B554" s="8"/>
      <c r="I554" s="11"/>
      <c r="K554" s="190"/>
      <c r="M554"/>
      <c r="N554"/>
      <c r="O554"/>
      <c r="P554"/>
      <c r="Q554"/>
      <c r="R554"/>
      <c r="S554"/>
      <c r="T554" s="1"/>
      <c r="U554"/>
      <c r="V554"/>
      <c r="AF554" s="8"/>
    </row>
    <row r="555" spans="2:32" hidden="1">
      <c r="B555" s="8"/>
      <c r="I555" s="11"/>
      <c r="K555" s="190"/>
      <c r="M555"/>
      <c r="N555"/>
      <c r="O555" s="192"/>
      <c r="P555" s="192"/>
      <c r="Q555"/>
      <c r="R555"/>
      <c r="S555"/>
      <c r="T555" s="1"/>
      <c r="U555"/>
      <c r="V555"/>
      <c r="AF555" s="8"/>
    </row>
    <row r="556" spans="2:32" hidden="1">
      <c r="B556" s="8"/>
      <c r="I556" s="11"/>
      <c r="K556" s="190"/>
      <c r="M556"/>
      <c r="N556"/>
      <c r="O556" s="192"/>
      <c r="P556" s="192"/>
      <c r="Q556"/>
      <c r="R556"/>
      <c r="S556"/>
      <c r="T556" s="1"/>
      <c r="U556"/>
      <c r="V556"/>
      <c r="AF556" s="8"/>
    </row>
    <row r="557" spans="2:32" hidden="1">
      <c r="B557" s="8"/>
      <c r="I557" s="11"/>
      <c r="K557" s="190"/>
      <c r="M557"/>
      <c r="N557"/>
      <c r="O557" s="192"/>
      <c r="P557" s="192"/>
      <c r="Q557"/>
      <c r="R557"/>
      <c r="S557"/>
      <c r="T557" s="1"/>
      <c r="U557"/>
      <c r="V557"/>
      <c r="AF557" s="8"/>
    </row>
    <row r="558" spans="2:32" hidden="1">
      <c r="B558" s="8"/>
      <c r="I558" s="11"/>
      <c r="K558" s="190"/>
      <c r="M558"/>
      <c r="N558"/>
      <c r="O558" s="192"/>
      <c r="P558" s="192"/>
      <c r="Q558"/>
      <c r="R558"/>
      <c r="S558"/>
      <c r="T558"/>
      <c r="U558"/>
      <c r="V558"/>
      <c r="AF558" s="8"/>
    </row>
    <row r="559" spans="2:32" hidden="1">
      <c r="B559" s="8"/>
      <c r="I559" s="11"/>
      <c r="K559" s="190"/>
      <c r="M559"/>
      <c r="N559"/>
      <c r="O559"/>
      <c r="P559"/>
      <c r="Q559"/>
      <c r="R559"/>
      <c r="S559"/>
      <c r="T559" s="1"/>
      <c r="U559"/>
      <c r="V559"/>
      <c r="AF559" s="8"/>
    </row>
    <row r="560" spans="2:32" hidden="1">
      <c r="B560" s="8"/>
      <c r="I560" s="11"/>
      <c r="K560" s="190"/>
      <c r="M560"/>
      <c r="N560"/>
      <c r="O560" s="132"/>
      <c r="P560" s="132"/>
      <c r="Q560"/>
      <c r="R560"/>
      <c r="S560"/>
      <c r="T560" s="1"/>
      <c r="U560"/>
      <c r="V560"/>
      <c r="AF560" s="8"/>
    </row>
    <row r="561" spans="1:32" hidden="1">
      <c r="B561" s="8"/>
      <c r="I561" s="11"/>
      <c r="K561" s="190"/>
      <c r="M561"/>
      <c r="N561"/>
      <c r="O561" s="192"/>
      <c r="P561" s="192"/>
      <c r="Q561"/>
      <c r="R561"/>
      <c r="S561"/>
      <c r="T561"/>
      <c r="U561"/>
      <c r="V561"/>
      <c r="AF561" s="8"/>
    </row>
    <row r="562" spans="1:32" hidden="1">
      <c r="B562" s="8"/>
      <c r="I562" s="11"/>
      <c r="K562" s="190"/>
      <c r="M562"/>
      <c r="N562"/>
      <c r="O562"/>
      <c r="P562"/>
      <c r="Q562"/>
      <c r="R562"/>
      <c r="S562"/>
      <c r="T562"/>
      <c r="U562"/>
      <c r="V562"/>
      <c r="AF562" s="8"/>
    </row>
    <row r="563" spans="1:32" hidden="1">
      <c r="B563" s="8"/>
      <c r="I563" s="11"/>
      <c r="K563" s="190"/>
      <c r="M563"/>
      <c r="N563"/>
      <c r="O563" s="192"/>
      <c r="P563" s="192"/>
      <c r="Q563"/>
      <c r="R563"/>
      <c r="S563"/>
      <c r="T563" s="1"/>
      <c r="U563"/>
      <c r="V563"/>
      <c r="AF563" s="8"/>
    </row>
    <row r="564" spans="1:32" hidden="1">
      <c r="B564" s="8"/>
      <c r="I564" s="11"/>
      <c r="K564" s="190"/>
      <c r="M564"/>
      <c r="N564"/>
      <c r="O564" s="192"/>
      <c r="P564" s="192"/>
      <c r="Q564"/>
      <c r="R564"/>
      <c r="S564"/>
      <c r="T564" s="1"/>
      <c r="U564"/>
      <c r="V564"/>
      <c r="AF564" s="8"/>
    </row>
    <row r="565" spans="1:32" hidden="1">
      <c r="B565" s="8"/>
      <c r="I565" s="11"/>
      <c r="K565" s="190"/>
      <c r="M565"/>
      <c r="N565"/>
      <c r="O565" s="192"/>
      <c r="P565" s="192"/>
      <c r="Q565"/>
      <c r="R565"/>
      <c r="S565"/>
      <c r="T565" s="1"/>
      <c r="U565"/>
      <c r="V565"/>
      <c r="AF565" s="8"/>
    </row>
    <row r="566" spans="1:32" hidden="1">
      <c r="B566" s="8"/>
      <c r="I566" s="11"/>
      <c r="K566" s="190"/>
      <c r="M566"/>
      <c r="N566"/>
      <c r="O566" s="192"/>
      <c r="P566" s="192"/>
      <c r="Q566"/>
      <c r="R566"/>
      <c r="S566"/>
      <c r="T566"/>
      <c r="U566"/>
      <c r="V566"/>
      <c r="AF566" s="8"/>
    </row>
    <row r="567" spans="1:32" hidden="1">
      <c r="A567" s="171"/>
      <c r="B567" s="8"/>
      <c r="I567" s="11"/>
      <c r="K567" s="190"/>
      <c r="M567"/>
      <c r="N567"/>
      <c r="O567" s="192"/>
      <c r="P567" s="192"/>
      <c r="Q567"/>
      <c r="R567"/>
      <c r="S567"/>
      <c r="T567"/>
      <c r="U567"/>
      <c r="V567"/>
      <c r="AF567" s="8"/>
    </row>
    <row r="568" spans="1:32" hidden="1">
      <c r="B568" s="8"/>
      <c r="I568" s="11"/>
      <c r="K568" s="190"/>
      <c r="M568"/>
      <c r="N568"/>
      <c r="O568"/>
      <c r="P568"/>
      <c r="Q568"/>
      <c r="R568"/>
      <c r="S568"/>
      <c r="T568" s="1"/>
      <c r="U568"/>
      <c r="V568"/>
      <c r="AF568" s="8"/>
    </row>
    <row r="569" spans="1:32" hidden="1">
      <c r="B569" s="8"/>
      <c r="I569" s="11"/>
      <c r="K569" s="190"/>
      <c r="M569"/>
      <c r="N569"/>
      <c r="O569"/>
      <c r="P569"/>
      <c r="Q569"/>
      <c r="R569"/>
      <c r="S569"/>
      <c r="T569"/>
      <c r="U569"/>
      <c r="V569"/>
      <c r="AF569" s="8"/>
    </row>
    <row r="570" spans="1:32" hidden="1">
      <c r="B570" s="8"/>
      <c r="I570" s="11"/>
      <c r="K570" s="190"/>
      <c r="M570"/>
      <c r="N570"/>
      <c r="O570" s="192"/>
      <c r="P570" s="192"/>
      <c r="Q570"/>
      <c r="R570"/>
      <c r="S570"/>
      <c r="T570"/>
      <c r="U570"/>
      <c r="V570"/>
      <c r="AF570" s="8"/>
    </row>
    <row r="571" spans="1:32" hidden="1">
      <c r="B571" s="8"/>
      <c r="I571" s="11"/>
      <c r="K571" s="190"/>
      <c r="M571"/>
      <c r="N571"/>
      <c r="O571" s="192"/>
      <c r="P571" s="192"/>
      <c r="Q571"/>
      <c r="R571"/>
      <c r="S571"/>
      <c r="T571"/>
      <c r="U571"/>
      <c r="V571"/>
      <c r="AF571" s="8"/>
    </row>
    <row r="572" spans="1:32" hidden="1">
      <c r="B572" s="8"/>
      <c r="I572" s="11"/>
      <c r="K572" s="190"/>
      <c r="M572"/>
      <c r="N572"/>
      <c r="O572"/>
      <c r="P572"/>
      <c r="Q572"/>
      <c r="R572"/>
      <c r="S572"/>
      <c r="T572" s="1"/>
      <c r="U572"/>
      <c r="V572"/>
      <c r="AF572" s="8"/>
    </row>
    <row r="573" spans="1:32" hidden="1">
      <c r="B573" s="8"/>
      <c r="I573" s="11"/>
      <c r="K573" s="190"/>
      <c r="M573"/>
      <c r="N573"/>
      <c r="O573" s="192"/>
      <c r="P573" s="192"/>
      <c r="Q573"/>
      <c r="R573"/>
      <c r="S573"/>
      <c r="T573" s="1"/>
      <c r="U573"/>
      <c r="V573"/>
      <c r="AF573" s="8"/>
    </row>
    <row r="574" spans="1:32" hidden="1">
      <c r="B574" s="8"/>
      <c r="I574" s="11"/>
      <c r="K574" s="190"/>
      <c r="M574"/>
      <c r="N574"/>
      <c r="O574" s="192"/>
      <c r="P574" s="192"/>
      <c r="Q574"/>
      <c r="R574"/>
      <c r="S574"/>
      <c r="T574" s="1"/>
      <c r="U574"/>
      <c r="V574"/>
      <c r="AF574" s="8"/>
    </row>
    <row r="575" spans="1:32" hidden="1">
      <c r="B575" s="8"/>
      <c r="I575" s="11"/>
      <c r="K575" s="190"/>
      <c r="M575"/>
      <c r="N575"/>
      <c r="O575"/>
      <c r="P575"/>
      <c r="Q575"/>
      <c r="R575"/>
      <c r="S575"/>
      <c r="T575"/>
      <c r="U575"/>
      <c r="V575"/>
      <c r="AF575" s="8"/>
    </row>
    <row r="576" spans="1:32" hidden="1">
      <c r="B576" s="8"/>
      <c r="I576" s="11"/>
      <c r="K576" s="190"/>
      <c r="M576"/>
      <c r="N576"/>
      <c r="O576" s="192"/>
      <c r="P576" s="192"/>
      <c r="Q576"/>
      <c r="R576"/>
      <c r="S576"/>
      <c r="T576" s="1"/>
      <c r="U576"/>
      <c r="V576"/>
      <c r="AF576" s="8"/>
    </row>
    <row r="577" spans="2:32" hidden="1">
      <c r="B577" s="8"/>
      <c r="I577" s="11"/>
      <c r="K577" s="190"/>
      <c r="M577"/>
      <c r="N577"/>
      <c r="O577"/>
      <c r="P577"/>
      <c r="Q577"/>
      <c r="R577"/>
      <c r="S577"/>
      <c r="T577"/>
      <c r="U577"/>
      <c r="V577"/>
      <c r="AF577" s="8"/>
    </row>
    <row r="578" spans="2:32" hidden="1">
      <c r="B578" s="8"/>
      <c r="I578" s="11"/>
      <c r="K578" s="190"/>
      <c r="M578"/>
      <c r="N578"/>
      <c r="O578" s="192"/>
      <c r="P578" s="192"/>
      <c r="Q578"/>
      <c r="R578"/>
      <c r="S578"/>
      <c r="T578"/>
      <c r="U578"/>
      <c r="V578"/>
      <c r="AF578" s="8"/>
    </row>
    <row r="579" spans="2:32" hidden="1">
      <c r="B579" s="8"/>
      <c r="I579" s="11"/>
      <c r="K579" s="190"/>
      <c r="M579"/>
      <c r="N579"/>
      <c r="O579"/>
      <c r="P579"/>
      <c r="Q579"/>
      <c r="R579"/>
      <c r="S579"/>
      <c r="T579"/>
      <c r="U579"/>
      <c r="V579"/>
      <c r="AF579" s="8"/>
    </row>
    <row r="580" spans="2:32" hidden="1">
      <c r="B580" s="8"/>
      <c r="I580" s="11"/>
      <c r="K580" s="190"/>
      <c r="M580"/>
      <c r="N580"/>
      <c r="O580"/>
      <c r="P580"/>
      <c r="Q580"/>
      <c r="R580"/>
      <c r="S580"/>
      <c r="T580"/>
      <c r="U580"/>
      <c r="V580"/>
      <c r="AF580" s="8"/>
    </row>
    <row r="581" spans="2:32" hidden="1">
      <c r="B581" s="8"/>
      <c r="I581" s="11"/>
      <c r="K581" s="190"/>
      <c r="M581"/>
      <c r="N581"/>
      <c r="O581"/>
      <c r="P581"/>
      <c r="Q581"/>
      <c r="R581"/>
      <c r="S581"/>
      <c r="T581"/>
      <c r="U581"/>
      <c r="V581"/>
      <c r="AF581" s="8"/>
    </row>
    <row r="582" spans="2:32" hidden="1">
      <c r="B582" s="8"/>
      <c r="I582" s="11"/>
      <c r="K582" s="190"/>
      <c r="M582"/>
      <c r="N582"/>
      <c r="O582" s="192"/>
      <c r="P582" s="192"/>
      <c r="Q582"/>
      <c r="R582"/>
      <c r="S582"/>
      <c r="T582" s="1"/>
      <c r="U582"/>
      <c r="V582"/>
      <c r="AF582" s="8"/>
    </row>
    <row r="583" spans="2:32" hidden="1">
      <c r="B583" s="8"/>
      <c r="I583" s="11"/>
      <c r="K583" s="190"/>
      <c r="M583"/>
      <c r="N583"/>
      <c r="O583" s="192"/>
      <c r="P583" s="192"/>
      <c r="Q583"/>
      <c r="R583"/>
      <c r="S583"/>
      <c r="T583"/>
      <c r="U583"/>
      <c r="V583"/>
      <c r="AF583" s="8"/>
    </row>
    <row r="584" spans="2:32" hidden="1">
      <c r="B584" s="8"/>
      <c r="I584" s="11"/>
      <c r="K584" s="190"/>
      <c r="M584"/>
      <c r="N584"/>
      <c r="O584" s="192"/>
      <c r="P584" s="192"/>
      <c r="Q584"/>
      <c r="R584"/>
      <c r="S584"/>
      <c r="T584" s="1"/>
      <c r="U584"/>
      <c r="V584"/>
      <c r="AF584" s="8"/>
    </row>
    <row r="585" spans="2:32" hidden="1">
      <c r="B585" s="8"/>
      <c r="I585" s="11"/>
      <c r="K585" s="190"/>
      <c r="M585"/>
      <c r="N585"/>
      <c r="O585" s="192"/>
      <c r="P585" s="192"/>
      <c r="Q585"/>
      <c r="R585"/>
      <c r="S585"/>
      <c r="T585" s="1"/>
      <c r="U585"/>
      <c r="V585"/>
      <c r="AF585" s="8"/>
    </row>
    <row r="586" spans="2:32" hidden="1">
      <c r="B586" s="8"/>
      <c r="I586" s="11"/>
      <c r="K586" s="190"/>
      <c r="M586"/>
      <c r="N586"/>
      <c r="O586"/>
      <c r="P586"/>
      <c r="Q586"/>
      <c r="R586"/>
      <c r="S586"/>
      <c r="T586" s="1"/>
      <c r="U586"/>
      <c r="V586"/>
      <c r="AF586" s="8"/>
    </row>
    <row r="587" spans="2:32" hidden="1">
      <c r="B587" s="8"/>
      <c r="I587" s="11"/>
      <c r="K587" s="190"/>
      <c r="M587"/>
      <c r="N587"/>
      <c r="O587"/>
      <c r="P587"/>
      <c r="Q587"/>
      <c r="R587"/>
      <c r="S587"/>
      <c r="T587"/>
      <c r="U587"/>
      <c r="V587"/>
      <c r="AF587" s="8"/>
    </row>
    <row r="588" spans="2:32" hidden="1">
      <c r="B588" s="8"/>
      <c r="I588" s="11"/>
      <c r="K588" s="190"/>
      <c r="M588"/>
      <c r="N588"/>
      <c r="O588"/>
      <c r="P588"/>
      <c r="Q588"/>
      <c r="R588"/>
      <c r="S588"/>
      <c r="T588"/>
      <c r="U588"/>
      <c r="V588"/>
      <c r="AF588" s="8"/>
    </row>
    <row r="589" spans="2:32" hidden="1">
      <c r="B589" s="8"/>
      <c r="I589" s="11"/>
      <c r="K589" s="190"/>
      <c r="M589"/>
      <c r="N589"/>
      <c r="O589"/>
      <c r="P589"/>
      <c r="Q589"/>
      <c r="R589"/>
      <c r="S589"/>
      <c r="T589"/>
      <c r="U589"/>
      <c r="V589"/>
      <c r="AF589" s="8"/>
    </row>
    <row r="590" spans="2:32" hidden="1">
      <c r="B590" s="8"/>
      <c r="I590" s="11"/>
      <c r="K590" s="190"/>
      <c r="M590"/>
      <c r="N590"/>
      <c r="O590" s="192"/>
      <c r="P590" s="192"/>
      <c r="Q590"/>
      <c r="R590"/>
      <c r="S590"/>
      <c r="T590" s="1"/>
      <c r="U590"/>
      <c r="V590"/>
      <c r="AF590" s="8"/>
    </row>
    <row r="591" spans="2:32" hidden="1">
      <c r="B591" s="8"/>
      <c r="I591" s="11"/>
      <c r="K591" s="190"/>
      <c r="M591"/>
      <c r="N591"/>
      <c r="O591"/>
      <c r="P591"/>
      <c r="Q591"/>
      <c r="R591"/>
      <c r="S591"/>
      <c r="T591"/>
      <c r="U591"/>
      <c r="V591"/>
      <c r="AF591" s="8"/>
    </row>
    <row r="592" spans="2:32" hidden="1">
      <c r="B592" s="8"/>
      <c r="I592" s="11"/>
      <c r="K592" s="190"/>
      <c r="M592"/>
      <c r="N592"/>
      <c r="O592"/>
      <c r="P592"/>
      <c r="Q592"/>
      <c r="R592"/>
      <c r="S592"/>
      <c r="T592"/>
      <c r="U592"/>
      <c r="V592"/>
      <c r="AF592" s="8"/>
    </row>
    <row r="593" spans="2:32" hidden="1">
      <c r="B593" s="8"/>
      <c r="I593" s="11"/>
      <c r="K593" s="190"/>
      <c r="M593"/>
      <c r="N593"/>
      <c r="O593" s="192"/>
      <c r="P593" s="192"/>
      <c r="Q593"/>
      <c r="R593"/>
      <c r="S593"/>
      <c r="T593"/>
      <c r="U593"/>
      <c r="V593"/>
      <c r="AF593" s="8"/>
    </row>
    <row r="594" spans="2:32" hidden="1">
      <c r="B594" s="8"/>
      <c r="I594" s="11"/>
      <c r="K594" s="190"/>
      <c r="M594"/>
      <c r="N594"/>
      <c r="O594" s="192"/>
      <c r="P594" s="192"/>
      <c r="Q594"/>
      <c r="R594"/>
      <c r="S594"/>
      <c r="T594"/>
      <c r="U594"/>
      <c r="V594"/>
      <c r="AF594" s="8"/>
    </row>
    <row r="595" spans="2:32" hidden="1">
      <c r="B595" s="8"/>
      <c r="I595" s="11"/>
      <c r="K595" s="190"/>
      <c r="M595"/>
      <c r="N595"/>
      <c r="O595" s="192"/>
      <c r="P595" s="192"/>
      <c r="Q595"/>
      <c r="R595"/>
      <c r="S595"/>
      <c r="T595" s="1"/>
      <c r="U595"/>
      <c r="V595"/>
      <c r="AF595" s="8"/>
    </row>
    <row r="596" spans="2:32" hidden="1">
      <c r="B596" s="8"/>
      <c r="I596" s="11"/>
      <c r="K596" s="190"/>
      <c r="M596"/>
      <c r="N596"/>
      <c r="O596"/>
      <c r="P596"/>
      <c r="Q596"/>
      <c r="R596"/>
      <c r="S596"/>
      <c r="T596"/>
      <c r="U596"/>
      <c r="V596"/>
      <c r="AF596" s="8"/>
    </row>
    <row r="597" spans="2:32" hidden="1">
      <c r="B597" s="8"/>
      <c r="I597" s="11"/>
      <c r="K597" s="190"/>
      <c r="M597"/>
      <c r="N597"/>
      <c r="O597" s="132"/>
      <c r="P597" s="132"/>
      <c r="Q597"/>
      <c r="R597"/>
      <c r="S597"/>
      <c r="T597" s="1"/>
      <c r="U597"/>
      <c r="V597"/>
      <c r="AF597" s="8"/>
    </row>
    <row r="598" spans="2:32" hidden="1">
      <c r="B598" s="8"/>
      <c r="I598" s="11"/>
      <c r="K598" s="190"/>
      <c r="M598"/>
      <c r="N598"/>
      <c r="O598"/>
      <c r="P598"/>
      <c r="Q598"/>
      <c r="R598"/>
      <c r="S598"/>
      <c r="T598"/>
      <c r="U598"/>
      <c r="V598"/>
      <c r="AF598" s="8"/>
    </row>
    <row r="599" spans="2:32" hidden="1">
      <c r="B599" s="8"/>
      <c r="I599" s="11"/>
      <c r="K599" s="190"/>
      <c r="M599"/>
      <c r="N599"/>
      <c r="O599" s="192"/>
      <c r="P599" s="192"/>
      <c r="Q599"/>
      <c r="R599"/>
      <c r="S599"/>
      <c r="T599" s="1"/>
      <c r="U599"/>
      <c r="V599"/>
      <c r="AF599" s="8"/>
    </row>
    <row r="600" spans="2:32" hidden="1">
      <c r="B600" s="8"/>
      <c r="I600" s="11"/>
      <c r="K600" s="190"/>
      <c r="M600"/>
      <c r="N600"/>
      <c r="O600" s="132"/>
      <c r="P600" s="132"/>
      <c r="Q600"/>
      <c r="R600"/>
      <c r="S600"/>
      <c r="T600" s="1"/>
      <c r="U600"/>
      <c r="V600"/>
      <c r="AF600" s="8"/>
    </row>
    <row r="601" spans="2:32" hidden="1">
      <c r="B601" s="8"/>
      <c r="I601" s="11"/>
      <c r="K601" s="190"/>
      <c r="M601"/>
      <c r="N601"/>
      <c r="O601" s="192"/>
      <c r="P601" s="192"/>
      <c r="Q601"/>
      <c r="R601"/>
      <c r="S601"/>
      <c r="T601" s="1"/>
      <c r="U601"/>
      <c r="V601"/>
      <c r="AF601" s="8"/>
    </row>
    <row r="602" spans="2:32" hidden="1">
      <c r="B602" s="8"/>
      <c r="I602" s="11"/>
      <c r="K602" s="190"/>
      <c r="M602"/>
      <c r="N602"/>
      <c r="O602" s="132"/>
      <c r="P602" s="132"/>
      <c r="Q602"/>
      <c r="R602"/>
      <c r="S602"/>
      <c r="T602" s="1"/>
      <c r="U602"/>
      <c r="V602"/>
      <c r="AF602" s="8"/>
    </row>
    <row r="603" spans="2:32" hidden="1">
      <c r="B603" s="8"/>
      <c r="I603" s="11"/>
      <c r="K603" s="190"/>
      <c r="M603"/>
      <c r="N603"/>
      <c r="O603" s="192"/>
      <c r="P603" s="192"/>
      <c r="Q603"/>
      <c r="R603"/>
      <c r="S603"/>
      <c r="T603" s="1"/>
      <c r="U603"/>
      <c r="V603"/>
      <c r="AF603" s="8"/>
    </row>
    <row r="604" spans="2:32" hidden="1">
      <c r="B604" s="8"/>
      <c r="I604" s="11"/>
      <c r="K604" s="190"/>
      <c r="M604"/>
      <c r="N604"/>
      <c r="O604"/>
      <c r="P604"/>
      <c r="Q604"/>
      <c r="R604"/>
      <c r="S604"/>
      <c r="T604" s="1"/>
      <c r="U604"/>
      <c r="V604"/>
      <c r="AF604" s="8"/>
    </row>
    <row r="605" spans="2:32" hidden="1">
      <c r="B605" s="8"/>
      <c r="I605" s="11"/>
      <c r="K605" s="190"/>
      <c r="M605"/>
      <c r="N605"/>
      <c r="O605" s="192"/>
      <c r="P605" s="192"/>
      <c r="Q605"/>
      <c r="R605"/>
      <c r="S605"/>
      <c r="T605" s="1"/>
      <c r="U605"/>
      <c r="V605"/>
      <c r="AF605" s="8"/>
    </row>
    <row r="606" spans="2:32" hidden="1">
      <c r="B606" s="8"/>
      <c r="I606" s="11"/>
      <c r="K606" s="190"/>
      <c r="M606"/>
      <c r="N606"/>
      <c r="O606" s="192"/>
      <c r="P606" s="192"/>
      <c r="Q606"/>
      <c r="R606"/>
      <c r="S606"/>
      <c r="T606" s="1"/>
      <c r="U606"/>
      <c r="V606"/>
      <c r="AF606" s="8"/>
    </row>
    <row r="607" spans="2:32" hidden="1">
      <c r="B607" s="8"/>
      <c r="I607" s="11"/>
      <c r="K607" s="190"/>
      <c r="M607"/>
      <c r="N607"/>
      <c r="O607" s="192"/>
      <c r="P607" s="192"/>
      <c r="Q607"/>
      <c r="R607"/>
      <c r="S607"/>
      <c r="T607" s="1"/>
      <c r="U607"/>
      <c r="V607"/>
      <c r="AF607" s="8"/>
    </row>
    <row r="608" spans="2:32" hidden="1">
      <c r="B608" s="8"/>
      <c r="I608" s="11"/>
      <c r="K608" s="190"/>
      <c r="M608"/>
      <c r="N608"/>
      <c r="O608" s="192"/>
      <c r="P608" s="192"/>
      <c r="Q608"/>
      <c r="R608"/>
      <c r="S608"/>
      <c r="T608"/>
      <c r="U608"/>
      <c r="V608"/>
      <c r="AF608" s="8"/>
    </row>
    <row r="609" spans="2:32" hidden="1">
      <c r="B609" s="8"/>
      <c r="I609" s="11"/>
      <c r="K609" s="190"/>
      <c r="M609"/>
      <c r="N609"/>
      <c r="O609" s="192"/>
      <c r="P609" s="192"/>
      <c r="Q609"/>
      <c r="R609"/>
      <c r="S609"/>
      <c r="T609" s="1"/>
      <c r="U609"/>
      <c r="V609"/>
      <c r="AF609" s="8"/>
    </row>
    <row r="610" spans="2:32" hidden="1">
      <c r="B610" s="8"/>
      <c r="I610" s="11"/>
      <c r="K610" s="190"/>
      <c r="M610"/>
      <c r="N610"/>
      <c r="O610" s="192"/>
      <c r="P610" s="192"/>
      <c r="Q610"/>
      <c r="R610"/>
      <c r="S610"/>
      <c r="T610" s="1"/>
      <c r="U610"/>
      <c r="V610"/>
      <c r="AF610" s="8"/>
    </row>
    <row r="611" spans="2:32" hidden="1">
      <c r="B611" s="8"/>
      <c r="I611" s="11"/>
      <c r="K611" s="190"/>
      <c r="M611"/>
      <c r="N611"/>
      <c r="O611" s="192"/>
      <c r="P611" s="192"/>
      <c r="Q611"/>
      <c r="R611"/>
      <c r="S611"/>
      <c r="T611"/>
      <c r="U611"/>
      <c r="V611"/>
      <c r="AF611" s="8"/>
    </row>
    <row r="612" spans="2:32" hidden="1">
      <c r="B612" s="8"/>
      <c r="I612" s="11"/>
      <c r="K612" s="190"/>
      <c r="M612"/>
      <c r="N612"/>
      <c r="O612" s="192"/>
      <c r="P612" s="192"/>
      <c r="Q612"/>
      <c r="R612"/>
      <c r="S612"/>
      <c r="T612" s="1"/>
      <c r="U612"/>
      <c r="V612"/>
      <c r="AF612" s="8"/>
    </row>
    <row r="613" spans="2:32" hidden="1">
      <c r="B613" s="8"/>
      <c r="I613" s="11"/>
      <c r="K613" s="190"/>
      <c r="M613"/>
      <c r="N613"/>
      <c r="O613"/>
      <c r="P613"/>
      <c r="Q613"/>
      <c r="R613"/>
      <c r="S613"/>
      <c r="T613" s="1"/>
      <c r="U613"/>
      <c r="V613"/>
      <c r="AF613" s="8"/>
    </row>
    <row r="614" spans="2:32" hidden="1">
      <c r="B614" s="8"/>
      <c r="I614" s="11"/>
      <c r="K614" s="190"/>
      <c r="M614"/>
      <c r="N614"/>
      <c r="O614" s="192"/>
      <c r="P614" s="192"/>
      <c r="Q614"/>
      <c r="R614"/>
      <c r="S614"/>
      <c r="T614" s="1"/>
      <c r="U614"/>
      <c r="V614"/>
      <c r="AF614" s="8"/>
    </row>
    <row r="615" spans="2:32" hidden="1">
      <c r="B615" s="8"/>
      <c r="I615" s="11"/>
      <c r="K615" s="190"/>
      <c r="M615"/>
      <c r="N615"/>
      <c r="O615" s="192"/>
      <c r="P615" s="192"/>
      <c r="Q615"/>
      <c r="R615"/>
      <c r="S615"/>
      <c r="T615" s="1"/>
      <c r="U615"/>
      <c r="V615"/>
      <c r="AF615" s="8"/>
    </row>
    <row r="616" spans="2:32" hidden="1">
      <c r="B616" s="8"/>
      <c r="I616" s="11"/>
      <c r="K616" s="190"/>
      <c r="M616"/>
      <c r="N616"/>
      <c r="O616" s="192"/>
      <c r="P616" s="192"/>
      <c r="Q616"/>
      <c r="R616"/>
      <c r="S616"/>
      <c r="T616"/>
      <c r="U616"/>
      <c r="V616"/>
      <c r="AF616" s="8"/>
    </row>
    <row r="617" spans="2:32" hidden="1">
      <c r="B617" s="8"/>
      <c r="I617" s="11"/>
      <c r="K617" s="190"/>
      <c r="M617"/>
      <c r="N617"/>
      <c r="O617" s="132"/>
      <c r="P617" s="132"/>
      <c r="Q617"/>
      <c r="R617"/>
      <c r="S617"/>
      <c r="T617" s="1"/>
      <c r="U617"/>
      <c r="V617"/>
      <c r="AF617" s="8"/>
    </row>
    <row r="618" spans="2:32" hidden="1">
      <c r="B618" s="8"/>
      <c r="I618" s="11"/>
      <c r="K618" s="190"/>
      <c r="M618"/>
      <c r="N618"/>
      <c r="O618"/>
      <c r="P618"/>
      <c r="Q618"/>
      <c r="R618"/>
      <c r="S618"/>
      <c r="T618" s="1"/>
      <c r="U618"/>
      <c r="V618"/>
      <c r="AF618" s="8"/>
    </row>
    <row r="619" spans="2:32" hidden="1">
      <c r="B619" s="8"/>
      <c r="I619" s="11"/>
      <c r="K619" s="190"/>
      <c r="M619"/>
      <c r="N619"/>
      <c r="O619" s="192"/>
      <c r="P619" s="192"/>
      <c r="Q619"/>
      <c r="R619"/>
      <c r="S619"/>
      <c r="T619"/>
      <c r="U619"/>
      <c r="V619"/>
      <c r="AF619" s="8"/>
    </row>
    <row r="620" spans="2:32" hidden="1">
      <c r="B620" s="8"/>
      <c r="I620" s="11"/>
      <c r="K620" s="190"/>
      <c r="M620"/>
      <c r="N620"/>
      <c r="O620" s="192"/>
      <c r="P620" s="192"/>
      <c r="Q620"/>
      <c r="R620"/>
      <c r="S620"/>
      <c r="T620"/>
      <c r="U620"/>
      <c r="V620"/>
      <c r="AF620" s="8"/>
    </row>
    <row r="621" spans="2:32" hidden="1">
      <c r="B621" s="8"/>
      <c r="I621" s="11"/>
      <c r="K621" s="190"/>
      <c r="M621"/>
      <c r="N621"/>
      <c r="O621" s="192"/>
      <c r="P621" s="192"/>
      <c r="Q621"/>
      <c r="R621"/>
      <c r="S621"/>
      <c r="T621" s="1"/>
      <c r="U621"/>
      <c r="V621"/>
      <c r="AF621" s="8"/>
    </row>
    <row r="622" spans="2:32" hidden="1">
      <c r="B622" s="8"/>
      <c r="I622" s="11"/>
      <c r="K622" s="190"/>
      <c r="M622"/>
      <c r="N622"/>
      <c r="O622" s="192"/>
      <c r="P622" s="192"/>
      <c r="Q622"/>
      <c r="R622"/>
      <c r="S622"/>
      <c r="T622" s="1"/>
      <c r="U622"/>
      <c r="V622"/>
      <c r="AF622" s="8"/>
    </row>
    <row r="623" spans="2:32" hidden="1">
      <c r="B623" s="8"/>
      <c r="I623" s="11"/>
      <c r="K623" s="190"/>
      <c r="M623"/>
      <c r="N623"/>
      <c r="O623"/>
      <c r="P623"/>
      <c r="Q623"/>
      <c r="R623"/>
      <c r="S623"/>
      <c r="T623" s="1"/>
      <c r="U623"/>
      <c r="V623"/>
      <c r="AF623" s="8"/>
    </row>
    <row r="624" spans="2:32" hidden="1">
      <c r="B624" s="8"/>
      <c r="I624" s="11"/>
      <c r="K624" s="190"/>
      <c r="M624"/>
      <c r="N624"/>
      <c r="O624"/>
      <c r="P624"/>
      <c r="Q624"/>
      <c r="R624"/>
      <c r="S624"/>
      <c r="T624" s="1"/>
      <c r="U624"/>
      <c r="V624"/>
      <c r="AF624" s="8"/>
    </row>
    <row r="625" spans="2:32" hidden="1">
      <c r="B625" s="8"/>
      <c r="I625" s="11"/>
      <c r="K625" s="190"/>
      <c r="M625"/>
      <c r="N625"/>
      <c r="O625" s="132"/>
      <c r="P625" s="132"/>
      <c r="Q625"/>
      <c r="R625"/>
      <c r="S625"/>
      <c r="T625" s="1"/>
      <c r="U625"/>
      <c r="V625"/>
      <c r="AF625" s="8"/>
    </row>
    <row r="626" spans="2:32" hidden="1">
      <c r="B626" s="8"/>
      <c r="I626" s="11"/>
      <c r="K626" s="190"/>
      <c r="M626"/>
      <c r="N626"/>
      <c r="O626"/>
      <c r="P626"/>
      <c r="Q626"/>
      <c r="R626"/>
      <c r="S626"/>
      <c r="T626" s="1"/>
      <c r="U626"/>
      <c r="V626"/>
      <c r="AF626" s="8"/>
    </row>
    <row r="627" spans="2:32" hidden="1">
      <c r="B627" s="8"/>
      <c r="I627" s="11"/>
      <c r="K627" s="190"/>
      <c r="M627"/>
      <c r="N627"/>
      <c r="O627"/>
      <c r="P627"/>
      <c r="Q627"/>
      <c r="R627"/>
      <c r="S627"/>
      <c r="T627"/>
      <c r="U627"/>
      <c r="V627"/>
      <c r="AF627" s="8"/>
    </row>
    <row r="628" spans="2:32" hidden="1">
      <c r="B628" s="8"/>
      <c r="I628" s="11"/>
      <c r="K628" s="190"/>
      <c r="M628"/>
      <c r="N628"/>
      <c r="O628"/>
      <c r="P628"/>
      <c r="Q628"/>
      <c r="R628"/>
      <c r="S628"/>
      <c r="T628" s="1"/>
      <c r="U628"/>
      <c r="V628"/>
      <c r="AF628" s="8"/>
    </row>
    <row r="629" spans="2:32" hidden="1">
      <c r="B629" s="8"/>
      <c r="I629" s="11"/>
      <c r="K629" s="190"/>
      <c r="M629"/>
      <c r="N629"/>
      <c r="O629"/>
      <c r="P629"/>
      <c r="Q629"/>
      <c r="R629"/>
      <c r="S629"/>
      <c r="T629" s="1"/>
      <c r="U629"/>
      <c r="V629"/>
      <c r="AF629" s="8"/>
    </row>
    <row r="630" spans="2:32" hidden="1">
      <c r="B630" s="8"/>
      <c r="I630" s="11"/>
      <c r="K630" s="190"/>
      <c r="M630"/>
      <c r="N630"/>
      <c r="O630" s="192"/>
      <c r="P630" s="192"/>
      <c r="Q630"/>
      <c r="R630"/>
      <c r="S630"/>
      <c r="T630" s="1"/>
      <c r="U630"/>
      <c r="V630"/>
      <c r="AF630" s="8"/>
    </row>
    <row r="631" spans="2:32" hidden="1">
      <c r="B631" s="8"/>
      <c r="I631" s="11"/>
      <c r="K631" s="190"/>
      <c r="M631"/>
      <c r="N631"/>
      <c r="O631" s="192"/>
      <c r="P631" s="192"/>
      <c r="Q631"/>
      <c r="R631"/>
      <c r="S631"/>
      <c r="T631" s="1"/>
      <c r="U631"/>
      <c r="V631"/>
      <c r="AF631" s="8"/>
    </row>
    <row r="632" spans="2:32" hidden="1">
      <c r="B632" s="8"/>
      <c r="I632" s="11"/>
      <c r="K632" s="190"/>
      <c r="M632"/>
      <c r="N632"/>
      <c r="O632" s="192"/>
      <c r="P632" s="192"/>
      <c r="Q632"/>
      <c r="R632"/>
      <c r="S632"/>
      <c r="T632"/>
      <c r="U632"/>
      <c r="V632"/>
      <c r="AF632" s="8"/>
    </row>
    <row r="633" spans="2:32" hidden="1">
      <c r="B633" s="8"/>
      <c r="I633" s="11"/>
      <c r="K633" s="190"/>
      <c r="M633"/>
      <c r="N633"/>
      <c r="O633"/>
      <c r="P633"/>
      <c r="Q633"/>
      <c r="R633"/>
      <c r="S633"/>
      <c r="T633"/>
      <c r="U633"/>
      <c r="V633"/>
      <c r="AF633" s="8"/>
    </row>
    <row r="634" spans="2:32" hidden="1">
      <c r="B634" s="8"/>
      <c r="I634" s="11"/>
      <c r="K634" s="190"/>
      <c r="M634"/>
      <c r="N634"/>
      <c r="O634"/>
      <c r="P634"/>
      <c r="Q634"/>
      <c r="R634"/>
      <c r="S634"/>
      <c r="T634"/>
      <c r="U634"/>
      <c r="V634"/>
      <c r="AF634" s="8"/>
    </row>
    <row r="635" spans="2:32" hidden="1">
      <c r="B635" s="8"/>
      <c r="I635" s="11"/>
      <c r="K635" s="190"/>
      <c r="M635"/>
      <c r="N635"/>
      <c r="O635"/>
      <c r="P635"/>
      <c r="Q635"/>
      <c r="R635"/>
      <c r="S635"/>
      <c r="T635"/>
      <c r="U635"/>
      <c r="V635"/>
      <c r="AF635" s="8"/>
    </row>
    <row r="636" spans="2:32" hidden="1">
      <c r="B636" s="8"/>
      <c r="I636" s="11"/>
      <c r="K636" s="190"/>
      <c r="M636"/>
      <c r="N636"/>
      <c r="O636"/>
      <c r="P636"/>
      <c r="Q636"/>
      <c r="R636"/>
      <c r="S636"/>
      <c r="T636"/>
      <c r="U636"/>
      <c r="V636"/>
      <c r="AF636" s="8"/>
    </row>
    <row r="637" spans="2:32" hidden="1">
      <c r="B637" s="8"/>
      <c r="I637" s="11"/>
      <c r="K637" s="190"/>
      <c r="M637"/>
      <c r="N637"/>
      <c r="O637" s="192"/>
      <c r="P637" s="192"/>
      <c r="Q637"/>
      <c r="R637"/>
      <c r="S637"/>
      <c r="T637"/>
      <c r="U637"/>
      <c r="V637"/>
      <c r="AF637" s="8"/>
    </row>
    <row r="638" spans="2:32" hidden="1">
      <c r="B638" s="8"/>
      <c r="I638" s="11"/>
      <c r="K638" s="190"/>
      <c r="M638"/>
      <c r="N638"/>
      <c r="O638" s="132"/>
      <c r="P638" s="132"/>
      <c r="Q638"/>
      <c r="R638"/>
      <c r="S638"/>
      <c r="T638" s="1"/>
      <c r="U638"/>
      <c r="V638"/>
      <c r="AF638" s="8"/>
    </row>
    <row r="639" spans="2:32" hidden="1">
      <c r="B639" s="8"/>
      <c r="I639" s="11"/>
      <c r="K639" s="190"/>
      <c r="M639"/>
      <c r="N639"/>
      <c r="O639"/>
      <c r="P639"/>
      <c r="Q639"/>
      <c r="R639"/>
      <c r="S639"/>
      <c r="T639"/>
      <c r="U639"/>
      <c r="V639"/>
      <c r="AF639" s="8"/>
    </row>
    <row r="640" spans="2:32" hidden="1">
      <c r="B640" s="8"/>
      <c r="I640" s="11"/>
      <c r="K640" s="190"/>
      <c r="M640"/>
      <c r="N640"/>
      <c r="O640" s="192"/>
      <c r="P640" s="192"/>
      <c r="Q640"/>
      <c r="R640"/>
      <c r="S640"/>
      <c r="T640"/>
      <c r="U640"/>
      <c r="V640"/>
      <c r="AF640" s="8"/>
    </row>
    <row r="641" spans="2:32" hidden="1">
      <c r="B641" s="8"/>
      <c r="I641" s="11"/>
      <c r="K641" s="190"/>
      <c r="M641"/>
      <c r="N641"/>
      <c r="O641" s="192"/>
      <c r="P641" s="192"/>
      <c r="Q641"/>
      <c r="R641"/>
      <c r="S641"/>
      <c r="T641"/>
      <c r="U641"/>
      <c r="V641"/>
      <c r="AF641" s="8"/>
    </row>
    <row r="642" spans="2:32" hidden="1">
      <c r="B642" s="8"/>
      <c r="I642" s="11"/>
      <c r="K642" s="190"/>
      <c r="M642"/>
      <c r="N642"/>
      <c r="O642"/>
      <c r="P642"/>
      <c r="Q642"/>
      <c r="R642"/>
      <c r="S642"/>
      <c r="T642"/>
      <c r="U642"/>
      <c r="V642"/>
      <c r="AF642" s="8"/>
    </row>
    <row r="643" spans="2:32" hidden="1">
      <c r="B643" s="8"/>
      <c r="I643" s="11"/>
      <c r="K643" s="190"/>
      <c r="M643"/>
      <c r="N643"/>
      <c r="O643" s="192"/>
      <c r="P643" s="192"/>
      <c r="Q643"/>
      <c r="R643"/>
      <c r="S643"/>
      <c r="T643" s="1"/>
      <c r="U643"/>
      <c r="V643"/>
      <c r="AF643" s="8"/>
    </row>
    <row r="644" spans="2:32" hidden="1">
      <c r="B644" s="8"/>
      <c r="I644" s="11"/>
      <c r="K644" s="190"/>
      <c r="M644"/>
      <c r="N644"/>
      <c r="O644"/>
      <c r="P644"/>
      <c r="Q644"/>
      <c r="R644"/>
      <c r="S644"/>
      <c r="T644" s="1"/>
      <c r="U644"/>
      <c r="V644"/>
      <c r="AF644" s="8"/>
    </row>
    <row r="645" spans="2:32" hidden="1">
      <c r="B645" s="8"/>
      <c r="I645" s="11"/>
      <c r="K645" s="190"/>
      <c r="M645"/>
      <c r="N645"/>
      <c r="O645" s="192"/>
      <c r="P645" s="192"/>
      <c r="Q645"/>
      <c r="R645"/>
      <c r="S645"/>
      <c r="T645" s="1"/>
      <c r="U645"/>
      <c r="V645"/>
      <c r="AF645" s="8"/>
    </row>
    <row r="646" spans="2:32" hidden="1">
      <c r="B646" s="8"/>
      <c r="I646" s="11"/>
      <c r="K646" s="190"/>
      <c r="M646"/>
      <c r="N646"/>
      <c r="O646" s="192"/>
      <c r="P646" s="192"/>
      <c r="Q646"/>
      <c r="R646"/>
      <c r="S646"/>
      <c r="T646"/>
      <c r="U646"/>
      <c r="V646"/>
      <c r="AF646" s="8"/>
    </row>
    <row r="647" spans="2:32" hidden="1">
      <c r="B647" s="8"/>
      <c r="I647" s="11"/>
      <c r="K647" s="190"/>
      <c r="M647"/>
      <c r="N647"/>
      <c r="O647" s="192"/>
      <c r="P647" s="192"/>
      <c r="Q647"/>
      <c r="R647"/>
      <c r="S647"/>
      <c r="T647"/>
      <c r="U647"/>
      <c r="V647"/>
      <c r="AF647" s="8"/>
    </row>
    <row r="648" spans="2:32" hidden="1">
      <c r="B648" s="8"/>
      <c r="I648" s="11"/>
      <c r="K648" s="190"/>
      <c r="M648"/>
      <c r="N648"/>
      <c r="O648" s="192"/>
      <c r="P648" s="192"/>
      <c r="Q648"/>
      <c r="R648"/>
      <c r="S648"/>
      <c r="T648" s="1"/>
      <c r="U648"/>
      <c r="V648"/>
      <c r="AF648" s="8"/>
    </row>
    <row r="649" spans="2:32" hidden="1">
      <c r="B649" s="8"/>
      <c r="I649" s="11"/>
      <c r="K649" s="190"/>
      <c r="M649"/>
      <c r="N649"/>
      <c r="O649"/>
      <c r="P649"/>
      <c r="Q649"/>
      <c r="R649"/>
      <c r="S649"/>
      <c r="T649" s="1"/>
      <c r="U649"/>
      <c r="V649"/>
      <c r="AF649" s="8"/>
    </row>
    <row r="650" spans="2:32" hidden="1">
      <c r="B650" s="8"/>
      <c r="I650" s="11"/>
      <c r="K650" s="190"/>
      <c r="M650"/>
      <c r="N650"/>
      <c r="O650" s="192"/>
      <c r="P650" s="192"/>
      <c r="Q650"/>
      <c r="R650"/>
      <c r="S650"/>
      <c r="T650"/>
      <c r="U650"/>
      <c r="V650"/>
      <c r="AF650" s="8"/>
    </row>
    <row r="651" spans="2:32" hidden="1">
      <c r="B651" s="8"/>
      <c r="I651" s="11"/>
      <c r="K651" s="190"/>
      <c r="M651"/>
      <c r="N651"/>
      <c r="O651"/>
      <c r="P651"/>
      <c r="Q651"/>
      <c r="R651"/>
      <c r="S651"/>
      <c r="T651"/>
      <c r="U651"/>
      <c r="V651"/>
      <c r="AF651" s="8"/>
    </row>
    <row r="652" spans="2:32" hidden="1">
      <c r="B652" s="8"/>
      <c r="I652" s="11"/>
      <c r="K652" s="190"/>
      <c r="M652"/>
      <c r="N652"/>
      <c r="O652"/>
      <c r="P652"/>
      <c r="Q652"/>
      <c r="R652"/>
      <c r="S652"/>
      <c r="T652"/>
      <c r="U652"/>
      <c r="V652"/>
      <c r="AF652" s="8"/>
    </row>
    <row r="653" spans="2:32" hidden="1">
      <c r="B653" s="8"/>
      <c r="I653" s="11"/>
      <c r="K653" s="190"/>
      <c r="M653"/>
      <c r="N653"/>
      <c r="O653" s="192"/>
      <c r="P653" s="192"/>
      <c r="Q653"/>
      <c r="R653"/>
      <c r="S653"/>
      <c r="T653" s="1"/>
      <c r="U653"/>
      <c r="V653"/>
      <c r="AF653" s="8"/>
    </row>
    <row r="654" spans="2:32" hidden="1">
      <c r="B654" s="8"/>
      <c r="I654" s="11"/>
      <c r="K654" s="190"/>
      <c r="M654"/>
      <c r="N654"/>
      <c r="O654"/>
      <c r="P654"/>
      <c r="Q654"/>
      <c r="R654"/>
      <c r="S654"/>
      <c r="T654"/>
      <c r="U654"/>
      <c r="V654"/>
      <c r="AF654" s="8"/>
    </row>
    <row r="655" spans="2:32" hidden="1">
      <c r="B655" s="8"/>
      <c r="I655" s="11"/>
      <c r="K655" s="190"/>
      <c r="M655"/>
      <c r="N655"/>
      <c r="O655"/>
      <c r="P655"/>
      <c r="Q655"/>
      <c r="R655"/>
      <c r="S655"/>
      <c r="T655"/>
      <c r="U655"/>
      <c r="V655"/>
      <c r="AF655" s="8"/>
    </row>
    <row r="656" spans="2:32" hidden="1">
      <c r="B656" s="8"/>
      <c r="I656" s="11"/>
      <c r="K656" s="190"/>
      <c r="M656"/>
      <c r="N656"/>
      <c r="O656"/>
      <c r="P656"/>
      <c r="Q656"/>
      <c r="R656"/>
      <c r="S656"/>
      <c r="T656" s="1"/>
      <c r="U656"/>
      <c r="V656"/>
      <c r="AF656" s="8"/>
    </row>
    <row r="657" spans="2:32" hidden="1">
      <c r="B657" s="8"/>
      <c r="I657" s="11"/>
      <c r="K657" s="190"/>
      <c r="M657"/>
      <c r="N657"/>
      <c r="O657"/>
      <c r="P657"/>
      <c r="Q657"/>
      <c r="R657"/>
      <c r="S657"/>
      <c r="T657"/>
      <c r="U657"/>
      <c r="V657"/>
      <c r="AF657" s="8"/>
    </row>
    <row r="658" spans="2:32" hidden="1">
      <c r="B658" s="8"/>
      <c r="I658" s="11"/>
      <c r="K658" s="190"/>
      <c r="M658"/>
      <c r="N658"/>
      <c r="O658" s="132"/>
      <c r="P658" s="132"/>
      <c r="Q658"/>
      <c r="R658"/>
      <c r="S658"/>
      <c r="T658" s="1"/>
      <c r="U658"/>
      <c r="V658"/>
      <c r="AF658" s="8"/>
    </row>
    <row r="659" spans="2:32" hidden="1">
      <c r="B659" s="8"/>
      <c r="I659" s="11"/>
      <c r="K659" s="190"/>
      <c r="M659"/>
      <c r="N659"/>
      <c r="O659" s="132"/>
      <c r="P659" s="132"/>
      <c r="Q659"/>
      <c r="R659"/>
      <c r="S659"/>
      <c r="T659" s="1"/>
      <c r="U659"/>
      <c r="V659"/>
      <c r="AF659" s="8"/>
    </row>
    <row r="660" spans="2:32" hidden="1">
      <c r="B660" s="8"/>
      <c r="I660" s="11"/>
      <c r="K660" s="190"/>
      <c r="M660"/>
      <c r="N660"/>
      <c r="O660" s="192"/>
      <c r="P660" s="192"/>
      <c r="Q660"/>
      <c r="R660"/>
      <c r="S660"/>
      <c r="T660" s="1"/>
      <c r="U660"/>
      <c r="V660"/>
      <c r="AF660" s="8"/>
    </row>
    <row r="661" spans="2:32" hidden="1">
      <c r="B661" s="8"/>
      <c r="I661" s="11"/>
      <c r="K661" s="190"/>
      <c r="M661"/>
      <c r="N661"/>
      <c r="O661" s="192"/>
      <c r="P661" s="192"/>
      <c r="Q661"/>
      <c r="R661"/>
      <c r="S661"/>
      <c r="T661" s="1"/>
      <c r="U661"/>
      <c r="V661"/>
      <c r="AF661" s="8"/>
    </row>
    <row r="662" spans="2:32" hidden="1">
      <c r="B662" s="8"/>
      <c r="I662" s="11"/>
      <c r="K662" s="190"/>
      <c r="M662"/>
      <c r="N662"/>
      <c r="O662"/>
      <c r="P662"/>
      <c r="Q662"/>
      <c r="R662"/>
      <c r="S662"/>
      <c r="T662"/>
      <c r="U662"/>
      <c r="V662"/>
      <c r="AF662" s="8"/>
    </row>
    <row r="663" spans="2:32" hidden="1">
      <c r="B663" s="8"/>
      <c r="I663" s="11"/>
      <c r="K663" s="190"/>
      <c r="M663"/>
      <c r="N663"/>
      <c r="O663" s="192"/>
      <c r="P663" s="192"/>
      <c r="Q663"/>
      <c r="R663"/>
      <c r="S663"/>
      <c r="T663" s="1"/>
      <c r="U663"/>
      <c r="V663"/>
      <c r="AF663" s="8"/>
    </row>
    <row r="664" spans="2:32" hidden="1">
      <c r="B664" s="8"/>
      <c r="I664" s="11"/>
      <c r="K664" s="190"/>
      <c r="M664"/>
      <c r="N664"/>
      <c r="O664" s="192"/>
      <c r="P664" s="192"/>
      <c r="Q664"/>
      <c r="R664"/>
      <c r="S664"/>
      <c r="T664" s="1"/>
      <c r="U664"/>
      <c r="V664"/>
      <c r="AF664" s="8"/>
    </row>
    <row r="665" spans="2:32" hidden="1">
      <c r="B665" s="8"/>
      <c r="I665" s="11"/>
      <c r="K665" s="190"/>
      <c r="M665"/>
      <c r="N665"/>
      <c r="O665" s="132"/>
      <c r="P665" s="132"/>
      <c r="Q665"/>
      <c r="R665"/>
      <c r="S665"/>
      <c r="T665" s="1"/>
      <c r="U665"/>
      <c r="V665"/>
      <c r="AF665" s="8"/>
    </row>
    <row r="666" spans="2:32" hidden="1">
      <c r="B666" s="8"/>
      <c r="I666" s="11"/>
      <c r="K666" s="190"/>
      <c r="M666"/>
      <c r="N666"/>
      <c r="O666" s="192"/>
      <c r="P666" s="192"/>
      <c r="Q666"/>
      <c r="R666"/>
      <c r="S666"/>
      <c r="T666" s="1"/>
      <c r="U666"/>
      <c r="V666"/>
      <c r="AF666" s="8"/>
    </row>
    <row r="667" spans="2:32" hidden="1">
      <c r="B667" s="8"/>
      <c r="I667" s="11"/>
      <c r="K667" s="190"/>
      <c r="M667"/>
      <c r="N667"/>
      <c r="O667"/>
      <c r="P667"/>
      <c r="Q667"/>
      <c r="R667"/>
      <c r="S667"/>
      <c r="T667" s="1"/>
      <c r="U667"/>
      <c r="V667"/>
      <c r="AF667" s="8"/>
    </row>
    <row r="668" spans="2:32" hidden="1">
      <c r="B668" s="8"/>
      <c r="I668" s="11"/>
      <c r="K668" s="190"/>
      <c r="M668"/>
      <c r="N668"/>
      <c r="O668" s="132"/>
      <c r="P668" s="132"/>
      <c r="Q668"/>
      <c r="R668"/>
      <c r="S668"/>
      <c r="T668" s="1"/>
      <c r="U668"/>
      <c r="V668"/>
      <c r="AF668" s="8"/>
    </row>
    <row r="669" spans="2:32" hidden="1">
      <c r="B669" s="8"/>
      <c r="I669" s="11"/>
      <c r="K669" s="190"/>
      <c r="M669"/>
      <c r="N669"/>
      <c r="O669" s="192"/>
      <c r="P669" s="192"/>
      <c r="Q669"/>
      <c r="R669"/>
      <c r="S669"/>
      <c r="T669" s="1"/>
      <c r="U669"/>
      <c r="V669"/>
      <c r="AF669" s="8"/>
    </row>
    <row r="670" spans="2:32" hidden="1">
      <c r="B670" s="8"/>
      <c r="I670" s="11"/>
      <c r="K670" s="190"/>
      <c r="M670"/>
      <c r="N670"/>
      <c r="O670" s="132"/>
      <c r="P670" s="132"/>
      <c r="Q670"/>
      <c r="R670"/>
      <c r="S670"/>
      <c r="T670" s="1"/>
      <c r="U670"/>
      <c r="V670"/>
      <c r="AF670" s="8"/>
    </row>
    <row r="671" spans="2:32" hidden="1">
      <c r="B671" s="8"/>
      <c r="I671" s="11"/>
      <c r="K671" s="190"/>
      <c r="M671"/>
      <c r="N671"/>
      <c r="O671" s="192"/>
      <c r="P671" s="192"/>
      <c r="Q671"/>
      <c r="R671"/>
      <c r="S671"/>
      <c r="T671" s="1"/>
      <c r="U671"/>
      <c r="V671"/>
      <c r="AF671" s="8"/>
    </row>
    <row r="672" spans="2:32" hidden="1">
      <c r="B672" s="8"/>
      <c r="I672" s="11"/>
      <c r="K672" s="190"/>
      <c r="M672"/>
      <c r="N672"/>
      <c r="O672" s="132"/>
      <c r="P672" s="132"/>
      <c r="Q672"/>
      <c r="R672"/>
      <c r="S672"/>
      <c r="T672" s="1"/>
      <c r="U672"/>
      <c r="V672"/>
      <c r="AF672" s="8"/>
    </row>
    <row r="673" spans="2:32" hidden="1">
      <c r="B673" s="8"/>
      <c r="I673" s="11"/>
      <c r="K673" s="190"/>
      <c r="M673"/>
      <c r="N673"/>
      <c r="O673"/>
      <c r="P673"/>
      <c r="Q673"/>
      <c r="R673"/>
      <c r="S673"/>
      <c r="T673"/>
      <c r="U673"/>
      <c r="V673"/>
      <c r="AF673" s="8"/>
    </row>
    <row r="674" spans="2:32" hidden="1">
      <c r="B674" s="8"/>
      <c r="I674" s="11"/>
      <c r="K674" s="190"/>
      <c r="M674"/>
      <c r="N674"/>
      <c r="O674"/>
      <c r="P674"/>
      <c r="Q674"/>
      <c r="R674"/>
      <c r="S674"/>
      <c r="T674" s="1"/>
      <c r="U674"/>
      <c r="V674"/>
      <c r="AF674" s="8"/>
    </row>
    <row r="675" spans="2:32" hidden="1">
      <c r="B675" s="8"/>
      <c r="I675" s="11"/>
      <c r="K675" s="190"/>
      <c r="M675"/>
      <c r="N675"/>
      <c r="O675" s="132"/>
      <c r="P675" s="132"/>
      <c r="Q675"/>
      <c r="R675"/>
      <c r="S675"/>
      <c r="T675" s="1"/>
      <c r="U675"/>
      <c r="V675"/>
      <c r="AF675" s="8"/>
    </row>
    <row r="676" spans="2:32" hidden="1">
      <c r="B676" s="8"/>
      <c r="I676" s="11"/>
      <c r="K676" s="190"/>
      <c r="M676"/>
      <c r="N676"/>
      <c r="O676"/>
      <c r="P676"/>
      <c r="Q676"/>
      <c r="R676"/>
      <c r="S676"/>
      <c r="T676" s="1"/>
      <c r="U676"/>
      <c r="V676"/>
      <c r="AF676" s="8"/>
    </row>
    <row r="677" spans="2:32" hidden="1">
      <c r="B677" s="8"/>
      <c r="I677" s="11"/>
      <c r="K677" s="190"/>
      <c r="M677"/>
      <c r="N677"/>
      <c r="O677" s="132"/>
      <c r="P677" s="132"/>
      <c r="Q677"/>
      <c r="R677"/>
      <c r="S677"/>
      <c r="T677" s="1"/>
      <c r="U677"/>
      <c r="V677"/>
      <c r="AF677" s="8"/>
    </row>
    <row r="678" spans="2:32" hidden="1">
      <c r="B678" s="8"/>
      <c r="I678" s="11"/>
      <c r="K678" s="190"/>
      <c r="M678"/>
      <c r="N678"/>
      <c r="O678" s="192"/>
      <c r="P678" s="192"/>
      <c r="Q678"/>
      <c r="R678"/>
      <c r="S678"/>
      <c r="T678" s="1"/>
      <c r="U678"/>
      <c r="V678"/>
      <c r="AF678" s="8"/>
    </row>
    <row r="679" spans="2:32" hidden="1">
      <c r="B679" s="8"/>
      <c r="I679" s="11"/>
      <c r="K679" s="190"/>
      <c r="M679"/>
      <c r="N679"/>
      <c r="O679"/>
      <c r="P679"/>
      <c r="Q679"/>
      <c r="R679"/>
      <c r="S679"/>
      <c r="T679"/>
      <c r="U679"/>
      <c r="V679"/>
      <c r="AF679" s="8"/>
    </row>
    <row r="680" spans="2:32" hidden="1">
      <c r="B680" s="8"/>
      <c r="I680" s="11"/>
      <c r="K680" s="190"/>
      <c r="M680"/>
      <c r="N680"/>
      <c r="O680" s="132"/>
      <c r="P680" s="132"/>
      <c r="Q680"/>
      <c r="R680"/>
      <c r="S680"/>
      <c r="T680" s="1"/>
      <c r="U680"/>
      <c r="V680"/>
      <c r="AF680" s="8"/>
    </row>
    <row r="681" spans="2:32" hidden="1">
      <c r="B681" s="8"/>
      <c r="I681" s="11"/>
      <c r="K681" s="190"/>
      <c r="M681"/>
      <c r="N681"/>
      <c r="O681"/>
      <c r="P681"/>
      <c r="Q681"/>
      <c r="R681"/>
      <c r="S681"/>
      <c r="T681"/>
      <c r="U681"/>
      <c r="V681"/>
      <c r="AF681" s="8"/>
    </row>
    <row r="682" spans="2:32" hidden="1">
      <c r="B682" s="8"/>
      <c r="I682" s="11"/>
      <c r="K682" s="190"/>
      <c r="M682"/>
      <c r="N682"/>
      <c r="O682"/>
      <c r="P682"/>
      <c r="Q682"/>
      <c r="R682"/>
      <c r="S682"/>
      <c r="T682"/>
      <c r="U682"/>
      <c r="V682"/>
      <c r="AF682" s="8"/>
    </row>
    <row r="683" spans="2:32" hidden="1">
      <c r="B683" s="8"/>
      <c r="I683" s="11"/>
      <c r="K683" s="190"/>
      <c r="M683"/>
      <c r="N683"/>
      <c r="O683"/>
      <c r="P683"/>
      <c r="Q683"/>
      <c r="R683"/>
      <c r="S683"/>
      <c r="T683"/>
      <c r="U683"/>
      <c r="V683"/>
      <c r="AF683" s="8"/>
    </row>
    <row r="684" spans="2:32" hidden="1">
      <c r="B684" s="8"/>
      <c r="I684" s="11"/>
      <c r="K684" s="190"/>
      <c r="M684"/>
      <c r="N684"/>
      <c r="O684" s="192"/>
      <c r="P684" s="192"/>
      <c r="Q684"/>
      <c r="R684"/>
      <c r="S684"/>
      <c r="T684"/>
      <c r="U684"/>
      <c r="V684"/>
      <c r="AF684" s="8"/>
    </row>
    <row r="685" spans="2:32" hidden="1">
      <c r="B685" s="8"/>
      <c r="I685" s="11"/>
      <c r="K685" s="190"/>
      <c r="M685"/>
      <c r="N685"/>
      <c r="O685" s="192"/>
      <c r="P685" s="192"/>
      <c r="Q685"/>
      <c r="R685"/>
      <c r="S685"/>
      <c r="T685" s="1"/>
      <c r="U685"/>
      <c r="V685"/>
      <c r="AF685" s="8"/>
    </row>
    <row r="686" spans="2:32" hidden="1">
      <c r="B686" s="8"/>
      <c r="I686" s="11"/>
      <c r="K686" s="190"/>
      <c r="M686"/>
      <c r="N686"/>
      <c r="O686" s="132"/>
      <c r="P686" s="132"/>
      <c r="Q686"/>
      <c r="R686"/>
      <c r="S686"/>
      <c r="T686" s="1"/>
      <c r="U686"/>
      <c r="V686"/>
      <c r="AF686" s="8"/>
    </row>
    <row r="687" spans="2:32" hidden="1">
      <c r="B687" s="8"/>
      <c r="I687" s="11"/>
      <c r="K687" s="190"/>
      <c r="M687"/>
      <c r="N687"/>
      <c r="O687"/>
      <c r="P687"/>
      <c r="Q687"/>
      <c r="R687"/>
      <c r="S687"/>
      <c r="T687" s="1"/>
      <c r="U687"/>
      <c r="V687"/>
      <c r="AF687" s="8"/>
    </row>
    <row r="688" spans="2:32" hidden="1">
      <c r="B688" s="8"/>
      <c r="I688" s="11"/>
      <c r="K688" s="190"/>
      <c r="M688"/>
      <c r="N688"/>
      <c r="O688" s="192"/>
      <c r="P688" s="192"/>
      <c r="Q688"/>
      <c r="R688"/>
      <c r="S688"/>
      <c r="T688" s="1"/>
      <c r="U688"/>
      <c r="V688"/>
      <c r="AF688" s="8"/>
    </row>
    <row r="689" spans="2:32" hidden="1">
      <c r="B689" s="8"/>
      <c r="I689" s="11"/>
      <c r="K689" s="190"/>
      <c r="M689"/>
      <c r="N689"/>
      <c r="O689" s="192"/>
      <c r="P689" s="192"/>
      <c r="Q689"/>
      <c r="R689"/>
      <c r="S689"/>
      <c r="T689" s="1"/>
      <c r="U689"/>
      <c r="V689"/>
      <c r="AF689" s="8"/>
    </row>
    <row r="690" spans="2:32" hidden="1">
      <c r="B690" s="8"/>
      <c r="I690" s="11"/>
      <c r="K690" s="190"/>
      <c r="M690"/>
      <c r="N690"/>
      <c r="O690" s="192"/>
      <c r="P690" s="192"/>
      <c r="Q690"/>
      <c r="R690"/>
      <c r="S690"/>
      <c r="T690" s="1"/>
      <c r="U690"/>
      <c r="V690"/>
      <c r="AF690" s="8"/>
    </row>
    <row r="691" spans="2:32" hidden="1">
      <c r="B691" s="8"/>
      <c r="I691" s="11"/>
      <c r="K691" s="190"/>
      <c r="M691"/>
      <c r="N691"/>
      <c r="O691"/>
      <c r="P691"/>
      <c r="Q691"/>
      <c r="R691"/>
      <c r="S691"/>
      <c r="T691"/>
      <c r="U691"/>
      <c r="V691"/>
      <c r="AF691" s="8"/>
    </row>
    <row r="692" spans="2:32" hidden="1">
      <c r="B692" s="8"/>
      <c r="I692" s="11"/>
      <c r="K692" s="190"/>
      <c r="M692"/>
      <c r="N692"/>
      <c r="O692" s="132"/>
      <c r="P692" s="132"/>
      <c r="Q692"/>
      <c r="R692"/>
      <c r="S692"/>
      <c r="T692" s="1"/>
      <c r="U692"/>
      <c r="V692"/>
      <c r="AF692" s="8"/>
    </row>
    <row r="693" spans="2:32" hidden="1">
      <c r="B693" s="8"/>
      <c r="I693" s="11"/>
      <c r="K693" s="190"/>
      <c r="M693"/>
      <c r="N693"/>
      <c r="O693"/>
      <c r="P693"/>
      <c r="Q693"/>
      <c r="R693"/>
      <c r="S693"/>
      <c r="T693" s="1"/>
      <c r="U693"/>
      <c r="V693"/>
      <c r="AF693" s="8"/>
    </row>
    <row r="694" spans="2:32" hidden="1">
      <c r="B694" s="8"/>
      <c r="I694" s="11"/>
      <c r="K694" s="190"/>
      <c r="M694"/>
      <c r="N694"/>
      <c r="O694" s="132"/>
      <c r="P694" s="132"/>
      <c r="Q694"/>
      <c r="R694"/>
      <c r="S694"/>
      <c r="T694" s="1"/>
      <c r="U694"/>
      <c r="V694"/>
      <c r="AF694" s="8"/>
    </row>
    <row r="695" spans="2:32" hidden="1">
      <c r="B695" s="8"/>
      <c r="I695" s="11"/>
      <c r="K695" s="190"/>
      <c r="M695"/>
      <c r="N695"/>
      <c r="O695"/>
      <c r="P695"/>
      <c r="Q695"/>
      <c r="R695"/>
      <c r="S695"/>
      <c r="T695"/>
      <c r="U695"/>
      <c r="V695"/>
      <c r="AF695" s="8"/>
    </row>
    <row r="696" spans="2:32" hidden="1">
      <c r="B696" s="8"/>
      <c r="I696" s="11"/>
      <c r="K696" s="190"/>
      <c r="M696"/>
      <c r="N696"/>
      <c r="O696"/>
      <c r="P696"/>
      <c r="Q696"/>
      <c r="R696"/>
      <c r="S696"/>
      <c r="T696"/>
      <c r="U696"/>
      <c r="V696"/>
      <c r="AF696" s="8"/>
    </row>
    <row r="697" spans="2:32" hidden="1">
      <c r="B697" s="8"/>
      <c r="I697" s="11"/>
      <c r="K697" s="190"/>
      <c r="M697"/>
      <c r="N697"/>
      <c r="O697"/>
      <c r="P697"/>
      <c r="Q697"/>
      <c r="R697"/>
      <c r="S697"/>
      <c r="T697" s="1"/>
      <c r="U697"/>
      <c r="V697"/>
      <c r="AF697" s="8"/>
    </row>
    <row r="698" spans="2:32" hidden="1">
      <c r="B698" s="8"/>
      <c r="I698" s="11"/>
      <c r="K698" s="190"/>
      <c r="M698"/>
      <c r="N698"/>
      <c r="O698" s="192"/>
      <c r="P698" s="192"/>
      <c r="Q698"/>
      <c r="R698"/>
      <c r="S698"/>
      <c r="T698" s="1"/>
      <c r="U698"/>
      <c r="V698"/>
      <c r="AF698" s="8"/>
    </row>
    <row r="699" spans="2:32" hidden="1">
      <c r="B699" s="8"/>
      <c r="I699" s="11"/>
      <c r="K699" s="190"/>
      <c r="M699"/>
      <c r="N699"/>
      <c r="O699"/>
      <c r="P699"/>
      <c r="Q699"/>
      <c r="R699"/>
      <c r="S699"/>
      <c r="T699"/>
      <c r="U699"/>
      <c r="V699"/>
      <c r="AF699" s="8"/>
    </row>
    <row r="700" spans="2:32" hidden="1">
      <c r="B700" s="8"/>
      <c r="I700" s="11"/>
      <c r="K700" s="190"/>
      <c r="M700"/>
      <c r="N700"/>
      <c r="O700"/>
      <c r="P700"/>
      <c r="Q700"/>
      <c r="R700"/>
      <c r="S700"/>
      <c r="T700"/>
      <c r="U700"/>
      <c r="V700"/>
      <c r="AF700" s="8"/>
    </row>
    <row r="701" spans="2:32" hidden="1">
      <c r="B701" s="8"/>
      <c r="I701" s="11"/>
      <c r="K701" s="190"/>
      <c r="M701"/>
      <c r="N701"/>
      <c r="O701" s="132"/>
      <c r="P701" s="132"/>
      <c r="Q701"/>
      <c r="R701"/>
      <c r="S701"/>
      <c r="T701" s="1"/>
      <c r="U701"/>
      <c r="V701"/>
      <c r="AF701" s="8"/>
    </row>
    <row r="702" spans="2:32" hidden="1">
      <c r="B702" s="8"/>
      <c r="I702" s="11"/>
      <c r="K702" s="190"/>
      <c r="M702"/>
      <c r="N702"/>
      <c r="O702"/>
      <c r="P702"/>
      <c r="Q702"/>
      <c r="R702"/>
      <c r="S702"/>
      <c r="T702"/>
      <c r="U702"/>
      <c r="V702"/>
      <c r="AF702" s="8"/>
    </row>
    <row r="703" spans="2:32" hidden="1">
      <c r="B703" s="8"/>
      <c r="I703" s="11"/>
      <c r="K703" s="190"/>
      <c r="M703"/>
      <c r="N703"/>
      <c r="O703" s="132"/>
      <c r="P703" s="132"/>
      <c r="Q703"/>
      <c r="R703"/>
      <c r="S703"/>
      <c r="T703" s="1"/>
      <c r="U703"/>
      <c r="V703"/>
      <c r="AF703" s="8"/>
    </row>
    <row r="704" spans="2:32" hidden="1">
      <c r="B704" s="8"/>
      <c r="I704" s="11"/>
      <c r="K704" s="190"/>
      <c r="M704"/>
      <c r="N704"/>
      <c r="O704" s="192"/>
      <c r="P704" s="192"/>
      <c r="Q704"/>
      <c r="R704"/>
      <c r="S704"/>
      <c r="T704"/>
      <c r="U704"/>
      <c r="V704"/>
      <c r="AF704" s="8"/>
    </row>
    <row r="705" spans="2:32" hidden="1">
      <c r="B705" s="8"/>
      <c r="I705" s="11"/>
      <c r="K705" s="190"/>
      <c r="M705"/>
      <c r="N705"/>
      <c r="O705"/>
      <c r="P705"/>
      <c r="Q705"/>
      <c r="R705"/>
      <c r="S705"/>
      <c r="T705"/>
      <c r="U705"/>
      <c r="V705"/>
      <c r="AF705" s="8"/>
    </row>
    <row r="706" spans="2:32" hidden="1">
      <c r="B706" s="8"/>
      <c r="I706" s="11"/>
      <c r="K706" s="190"/>
      <c r="M706"/>
      <c r="N706"/>
      <c r="O706" s="132"/>
      <c r="P706" s="132"/>
      <c r="Q706"/>
      <c r="R706"/>
      <c r="S706"/>
      <c r="T706" s="1"/>
      <c r="U706"/>
      <c r="V706"/>
      <c r="AF706" s="8"/>
    </row>
    <row r="707" spans="2:32" hidden="1">
      <c r="B707" s="8"/>
      <c r="I707" s="11"/>
      <c r="K707" s="190"/>
      <c r="M707"/>
      <c r="N707"/>
      <c r="O707"/>
      <c r="P707"/>
      <c r="Q707"/>
      <c r="R707"/>
      <c r="S707"/>
      <c r="T707"/>
      <c r="U707"/>
      <c r="V707"/>
      <c r="AF707" s="8"/>
    </row>
    <row r="708" spans="2:32" hidden="1">
      <c r="B708" s="8"/>
      <c r="I708" s="11"/>
      <c r="K708" s="190"/>
      <c r="M708"/>
      <c r="N708"/>
      <c r="O708" s="192"/>
      <c r="P708" s="192"/>
      <c r="Q708"/>
      <c r="R708"/>
      <c r="S708"/>
      <c r="T708" s="1"/>
      <c r="U708"/>
      <c r="V708"/>
      <c r="AF708" s="8"/>
    </row>
    <row r="709" spans="2:32" hidden="1">
      <c r="B709" s="8"/>
      <c r="I709" s="11"/>
      <c r="K709" s="190"/>
      <c r="M709"/>
      <c r="N709"/>
      <c r="O709"/>
      <c r="P709"/>
      <c r="Q709"/>
      <c r="R709"/>
      <c r="S709"/>
      <c r="T709"/>
      <c r="U709"/>
      <c r="V709"/>
      <c r="AF709" s="8"/>
    </row>
    <row r="710" spans="2:32" hidden="1">
      <c r="B710" s="8"/>
      <c r="I710" s="11"/>
      <c r="K710" s="190"/>
      <c r="M710"/>
      <c r="N710"/>
      <c r="O710" s="192"/>
      <c r="P710" s="192"/>
      <c r="Q710"/>
      <c r="R710"/>
      <c r="S710"/>
      <c r="T710"/>
      <c r="U710"/>
      <c r="V710"/>
      <c r="AF710" s="8"/>
    </row>
    <row r="711" spans="2:32" hidden="1">
      <c r="B711" s="8"/>
      <c r="I711" s="11"/>
      <c r="K711" s="190"/>
      <c r="M711"/>
      <c r="N711"/>
      <c r="O711" s="132"/>
      <c r="P711" s="132"/>
      <c r="Q711"/>
      <c r="R711"/>
      <c r="S711"/>
      <c r="T711" s="1"/>
      <c r="U711"/>
      <c r="V711"/>
      <c r="AF711" s="8"/>
    </row>
    <row r="712" spans="2:32" hidden="1">
      <c r="B712" s="8"/>
      <c r="I712" s="11"/>
      <c r="K712" s="190"/>
      <c r="M712"/>
      <c r="N712"/>
      <c r="O712" s="132"/>
      <c r="P712" s="132"/>
      <c r="Q712"/>
      <c r="R712"/>
      <c r="S712"/>
      <c r="T712" s="1"/>
      <c r="U712"/>
      <c r="V712"/>
      <c r="AF712" s="8"/>
    </row>
    <row r="713" spans="2:32" hidden="1">
      <c r="B713" s="8"/>
      <c r="I713" s="11"/>
      <c r="K713" s="190"/>
      <c r="M713"/>
      <c r="N713"/>
      <c r="O713"/>
      <c r="P713"/>
      <c r="Q713"/>
      <c r="R713"/>
      <c r="S713"/>
      <c r="T713"/>
      <c r="U713"/>
      <c r="V713"/>
      <c r="AF713" s="8"/>
    </row>
    <row r="714" spans="2:32" hidden="1">
      <c r="B714" s="8"/>
      <c r="I714" s="11"/>
      <c r="K714" s="190"/>
      <c r="M714"/>
      <c r="N714"/>
      <c r="O714" s="132"/>
      <c r="P714" s="132"/>
      <c r="Q714"/>
      <c r="R714"/>
      <c r="S714"/>
      <c r="T714" s="1"/>
      <c r="U714"/>
      <c r="V714"/>
      <c r="AF714" s="8"/>
    </row>
    <row r="715" spans="2:32" hidden="1">
      <c r="B715" s="8"/>
      <c r="I715" s="11"/>
      <c r="K715" s="190"/>
      <c r="M715"/>
      <c r="N715"/>
      <c r="O715"/>
      <c r="P715"/>
      <c r="Q715"/>
      <c r="R715"/>
      <c r="S715"/>
      <c r="T715" s="1"/>
      <c r="U715"/>
      <c r="V715"/>
      <c r="AF715" s="8"/>
    </row>
    <row r="716" spans="2:32" hidden="1">
      <c r="B716" s="8"/>
      <c r="I716" s="11"/>
      <c r="K716" s="190"/>
      <c r="M716"/>
      <c r="N716"/>
      <c r="O716"/>
      <c r="P716"/>
      <c r="Q716"/>
      <c r="R716"/>
      <c r="S716"/>
      <c r="T716"/>
      <c r="U716"/>
      <c r="V716"/>
      <c r="AF716" s="8"/>
    </row>
    <row r="717" spans="2:32" hidden="1">
      <c r="B717" s="8"/>
      <c r="I717" s="11"/>
      <c r="K717" s="190"/>
      <c r="M717"/>
      <c r="N717"/>
      <c r="O717" s="192"/>
      <c r="P717" s="192"/>
      <c r="Q717"/>
      <c r="R717"/>
      <c r="S717"/>
      <c r="T717"/>
      <c r="U717"/>
      <c r="V717"/>
      <c r="AF717" s="8"/>
    </row>
    <row r="718" spans="2:32" hidden="1">
      <c r="B718" s="8"/>
      <c r="I718" s="11"/>
      <c r="K718" s="190"/>
      <c r="M718"/>
      <c r="N718"/>
      <c r="O718"/>
      <c r="P718"/>
      <c r="Q718"/>
      <c r="R718"/>
      <c r="S718"/>
      <c r="T718" s="1"/>
      <c r="U718"/>
      <c r="V718"/>
      <c r="AF718" s="8"/>
    </row>
    <row r="719" spans="2:32" hidden="1">
      <c r="B719" s="8"/>
      <c r="I719" s="11"/>
      <c r="K719" s="190"/>
      <c r="M719"/>
      <c r="N719"/>
      <c r="O719" s="192"/>
      <c r="P719" s="192"/>
      <c r="Q719"/>
      <c r="R719"/>
      <c r="S719"/>
      <c r="T719" s="1"/>
      <c r="U719"/>
      <c r="V719"/>
      <c r="AF719" s="8"/>
    </row>
    <row r="720" spans="2:32" hidden="1">
      <c r="B720" s="8"/>
      <c r="I720" s="11"/>
      <c r="K720" s="190"/>
      <c r="M720"/>
      <c r="N720"/>
      <c r="O720"/>
      <c r="P720"/>
      <c r="Q720"/>
      <c r="R720"/>
      <c r="S720"/>
      <c r="T720"/>
      <c r="U720"/>
      <c r="V720"/>
      <c r="AF720" s="8"/>
    </row>
    <row r="721" spans="2:32" hidden="1">
      <c r="B721" s="8"/>
      <c r="I721" s="11"/>
      <c r="K721" s="190"/>
      <c r="M721"/>
      <c r="N721"/>
      <c r="O721" s="192"/>
      <c r="P721" s="192"/>
      <c r="Q721"/>
      <c r="R721"/>
      <c r="S721"/>
      <c r="T721" s="1"/>
      <c r="U721"/>
      <c r="V721"/>
      <c r="AF721" s="8"/>
    </row>
    <row r="722" spans="2:32" hidden="1">
      <c r="B722" s="8"/>
      <c r="I722" s="11"/>
      <c r="K722" s="190"/>
      <c r="M722"/>
      <c r="N722"/>
      <c r="O722"/>
      <c r="P722"/>
      <c r="Q722"/>
      <c r="R722"/>
      <c r="S722"/>
      <c r="T722"/>
      <c r="U722"/>
      <c r="V722"/>
      <c r="AF722" s="8"/>
    </row>
    <row r="723" spans="2:32" hidden="1">
      <c r="B723" s="8"/>
      <c r="I723" s="11"/>
      <c r="K723" s="190"/>
      <c r="M723"/>
      <c r="N723"/>
      <c r="O723"/>
      <c r="P723"/>
      <c r="Q723"/>
      <c r="R723"/>
      <c r="S723"/>
      <c r="T723" s="1"/>
      <c r="U723"/>
      <c r="V723"/>
      <c r="AF723" s="8"/>
    </row>
    <row r="724" spans="2:32" hidden="1">
      <c r="B724" s="8"/>
      <c r="I724" s="11"/>
      <c r="K724" s="190"/>
      <c r="M724"/>
      <c r="N724"/>
      <c r="O724"/>
      <c r="P724"/>
      <c r="Q724"/>
      <c r="R724"/>
      <c r="S724"/>
      <c r="T724"/>
      <c r="U724"/>
      <c r="V724"/>
      <c r="AF724" s="8"/>
    </row>
    <row r="725" spans="2:32" hidden="1">
      <c r="B725" s="8"/>
      <c r="I725" s="11"/>
      <c r="K725" s="190"/>
      <c r="M725"/>
      <c r="N725"/>
      <c r="O725"/>
      <c r="P725"/>
      <c r="Q725"/>
      <c r="R725"/>
      <c r="S725"/>
      <c r="T725"/>
      <c r="U725"/>
      <c r="V725"/>
      <c r="AF725" s="8"/>
    </row>
    <row r="726" spans="2:32" hidden="1">
      <c r="B726" s="8"/>
      <c r="I726" s="11"/>
      <c r="K726" s="190"/>
      <c r="M726"/>
      <c r="N726"/>
      <c r="O726" s="192"/>
      <c r="P726" s="192"/>
      <c r="Q726"/>
      <c r="R726"/>
      <c r="S726"/>
      <c r="T726" s="1"/>
      <c r="U726"/>
      <c r="V726"/>
      <c r="AF726" s="8"/>
    </row>
    <row r="727" spans="2:32" hidden="1">
      <c r="B727" s="8"/>
      <c r="I727" s="11"/>
      <c r="K727" s="190"/>
      <c r="M727"/>
      <c r="N727"/>
      <c r="O727"/>
      <c r="P727"/>
      <c r="Q727"/>
      <c r="R727"/>
      <c r="S727"/>
      <c r="T727"/>
      <c r="U727"/>
      <c r="V727"/>
      <c r="AF727" s="8"/>
    </row>
    <row r="728" spans="2:32" hidden="1">
      <c r="B728" s="8"/>
      <c r="I728" s="11"/>
      <c r="K728" s="190"/>
      <c r="M728"/>
      <c r="N728"/>
      <c r="O728" s="192"/>
      <c r="P728" s="192"/>
      <c r="Q728"/>
      <c r="R728"/>
      <c r="S728"/>
      <c r="T728"/>
      <c r="U728"/>
      <c r="V728"/>
      <c r="AF728" s="8"/>
    </row>
    <row r="729" spans="2:32" hidden="1">
      <c r="B729" s="8"/>
      <c r="I729" s="11"/>
      <c r="K729" s="190"/>
      <c r="M729"/>
      <c r="N729"/>
      <c r="O729" s="132"/>
      <c r="P729" s="132"/>
      <c r="Q729"/>
      <c r="R729"/>
      <c r="S729"/>
      <c r="T729" s="1"/>
      <c r="U729"/>
      <c r="V729"/>
      <c r="AF729" s="8"/>
    </row>
    <row r="730" spans="2:32" hidden="1">
      <c r="B730" s="8"/>
      <c r="I730" s="11"/>
      <c r="K730" s="190"/>
      <c r="M730"/>
      <c r="N730"/>
      <c r="O730"/>
      <c r="P730"/>
      <c r="Q730"/>
      <c r="R730"/>
      <c r="S730"/>
      <c r="T730" s="1"/>
      <c r="U730"/>
      <c r="V730"/>
      <c r="AF730" s="8"/>
    </row>
    <row r="731" spans="2:32" hidden="1">
      <c r="B731" s="8"/>
      <c r="I731" s="11"/>
      <c r="K731" s="190"/>
      <c r="M731"/>
      <c r="N731"/>
      <c r="O731" s="192"/>
      <c r="P731" s="192"/>
      <c r="Q731"/>
      <c r="R731"/>
      <c r="S731"/>
      <c r="T731" s="1"/>
      <c r="U731"/>
      <c r="V731"/>
      <c r="AF731" s="8"/>
    </row>
    <row r="732" spans="2:32" hidden="1">
      <c r="B732" s="8"/>
      <c r="I732" s="11"/>
      <c r="K732" s="190"/>
      <c r="M732"/>
      <c r="N732"/>
      <c r="O732" s="132"/>
      <c r="P732" s="132"/>
      <c r="Q732"/>
      <c r="R732"/>
      <c r="S732"/>
      <c r="T732" s="1"/>
      <c r="U732"/>
      <c r="V732"/>
      <c r="AF732" s="8"/>
    </row>
    <row r="733" spans="2:32" hidden="1">
      <c r="B733" s="8"/>
      <c r="I733" s="11"/>
      <c r="K733" s="190"/>
      <c r="M733"/>
      <c r="N733"/>
      <c r="O733" s="192"/>
      <c r="P733" s="192"/>
      <c r="Q733"/>
      <c r="R733"/>
      <c r="S733"/>
      <c r="T733" s="1"/>
      <c r="U733"/>
      <c r="V733"/>
      <c r="AF733" s="8"/>
    </row>
    <row r="734" spans="2:32" hidden="1">
      <c r="B734" s="8"/>
      <c r="I734" s="11"/>
      <c r="K734" s="190"/>
      <c r="M734"/>
      <c r="N734"/>
      <c r="O734" s="192"/>
      <c r="P734" s="192"/>
      <c r="Q734"/>
      <c r="R734"/>
      <c r="S734"/>
      <c r="T734" s="1"/>
      <c r="U734"/>
      <c r="V734"/>
      <c r="AF734" s="8"/>
    </row>
    <row r="735" spans="2:32" hidden="1">
      <c r="B735" s="8"/>
      <c r="I735" s="11"/>
      <c r="K735" s="190"/>
      <c r="M735"/>
      <c r="N735"/>
      <c r="O735" s="192"/>
      <c r="P735" s="192"/>
      <c r="Q735"/>
      <c r="R735"/>
      <c r="S735"/>
      <c r="T735" s="1"/>
      <c r="U735"/>
      <c r="V735"/>
      <c r="AF735" s="8"/>
    </row>
    <row r="736" spans="2:32" hidden="1">
      <c r="B736" s="8"/>
      <c r="I736" s="11"/>
      <c r="K736" s="190"/>
      <c r="M736"/>
      <c r="N736"/>
      <c r="O736"/>
      <c r="P736"/>
      <c r="Q736"/>
      <c r="R736"/>
      <c r="S736"/>
      <c r="T736"/>
      <c r="U736"/>
      <c r="V736"/>
      <c r="AF736" s="8"/>
    </row>
    <row r="737" spans="2:32" hidden="1">
      <c r="B737" s="8"/>
      <c r="I737" s="11"/>
      <c r="K737" s="190"/>
      <c r="M737"/>
      <c r="N737"/>
      <c r="O737" s="132"/>
      <c r="P737" s="132"/>
      <c r="Q737"/>
      <c r="R737"/>
      <c r="S737"/>
      <c r="T737" s="1"/>
      <c r="U737"/>
      <c r="V737"/>
      <c r="AF737" s="8"/>
    </row>
    <row r="738" spans="2:32" hidden="1">
      <c r="B738" s="8"/>
      <c r="I738" s="11"/>
      <c r="K738" s="190"/>
      <c r="M738"/>
      <c r="N738"/>
      <c r="O738" s="132"/>
      <c r="P738" s="132"/>
      <c r="Q738"/>
      <c r="R738"/>
      <c r="S738"/>
      <c r="T738" s="1"/>
      <c r="U738"/>
      <c r="V738"/>
      <c r="AF738" s="8"/>
    </row>
    <row r="739" spans="2:32" hidden="1">
      <c r="B739" s="8"/>
      <c r="I739" s="11"/>
      <c r="K739" s="190"/>
      <c r="M739"/>
      <c r="N739"/>
      <c r="O739" s="192"/>
      <c r="P739" s="192"/>
      <c r="Q739"/>
      <c r="R739"/>
      <c r="S739"/>
      <c r="T739" s="1"/>
      <c r="U739"/>
      <c r="V739"/>
      <c r="AF739" s="8"/>
    </row>
    <row r="740" spans="2:32" hidden="1">
      <c r="B740" s="8"/>
      <c r="I740" s="11"/>
      <c r="K740" s="190"/>
      <c r="M740"/>
      <c r="N740"/>
      <c r="O740" s="192"/>
      <c r="P740" s="192"/>
      <c r="Q740"/>
      <c r="R740"/>
      <c r="S740"/>
      <c r="T740" s="1"/>
      <c r="U740"/>
      <c r="V740"/>
      <c r="AF740" s="8"/>
    </row>
    <row r="741" spans="2:32" hidden="1">
      <c r="B741" s="8"/>
      <c r="I741" s="11"/>
      <c r="K741" s="190"/>
      <c r="M741"/>
      <c r="N741"/>
      <c r="O741"/>
      <c r="P741"/>
      <c r="Q741"/>
      <c r="R741"/>
      <c r="S741"/>
      <c r="T741" s="1"/>
      <c r="U741"/>
      <c r="V741"/>
      <c r="AF741" s="8"/>
    </row>
    <row r="742" spans="2:32" hidden="1">
      <c r="B742" s="8"/>
      <c r="I742" s="11"/>
      <c r="K742" s="190"/>
      <c r="M742"/>
      <c r="N742"/>
      <c r="O742" s="192"/>
      <c r="P742" s="192"/>
      <c r="Q742"/>
      <c r="R742"/>
      <c r="S742"/>
      <c r="T742"/>
      <c r="U742"/>
      <c r="V742"/>
      <c r="AF742" s="8"/>
    </row>
    <row r="743" spans="2:32" hidden="1">
      <c r="B743" s="8"/>
      <c r="I743" s="11"/>
      <c r="K743" s="190"/>
      <c r="M743"/>
      <c r="N743"/>
      <c r="O743" s="192"/>
      <c r="P743" s="192"/>
      <c r="Q743"/>
      <c r="R743"/>
      <c r="S743"/>
      <c r="T743" s="1"/>
      <c r="U743"/>
      <c r="V743"/>
      <c r="AF743" s="8"/>
    </row>
    <row r="744" spans="2:32" hidden="1">
      <c r="B744" s="8"/>
      <c r="I744" s="11"/>
      <c r="K744" s="190"/>
      <c r="M744"/>
      <c r="N744"/>
      <c r="O744" s="192"/>
      <c r="P744" s="192"/>
      <c r="Q744"/>
      <c r="R744"/>
      <c r="S744"/>
      <c r="T744" s="1"/>
      <c r="U744"/>
      <c r="V744"/>
      <c r="AF744" s="8"/>
    </row>
    <row r="745" spans="2:32" hidden="1">
      <c r="B745" s="8"/>
      <c r="I745" s="11"/>
      <c r="K745" s="190"/>
      <c r="M745"/>
      <c r="N745"/>
      <c r="O745"/>
      <c r="P745"/>
      <c r="Q745"/>
      <c r="R745"/>
      <c r="S745"/>
      <c r="T745"/>
      <c r="U745"/>
      <c r="V745"/>
      <c r="AF745" s="8"/>
    </row>
    <row r="746" spans="2:32" hidden="1">
      <c r="B746" s="8"/>
      <c r="I746" s="11"/>
      <c r="K746" s="190"/>
      <c r="M746"/>
      <c r="N746"/>
      <c r="O746"/>
      <c r="P746"/>
      <c r="Q746"/>
      <c r="R746"/>
      <c r="S746"/>
      <c r="T746" s="1"/>
      <c r="U746"/>
      <c r="V746"/>
      <c r="AF746" s="8"/>
    </row>
    <row r="747" spans="2:32" hidden="1">
      <c r="B747" s="8"/>
      <c r="I747" s="11"/>
      <c r="K747" s="190"/>
      <c r="M747"/>
      <c r="N747"/>
      <c r="O747"/>
      <c r="P747"/>
      <c r="Q747"/>
      <c r="R747"/>
      <c r="S747"/>
      <c r="T747"/>
      <c r="U747"/>
      <c r="V747"/>
      <c r="AF747" s="8"/>
    </row>
    <row r="748" spans="2:32" hidden="1">
      <c r="B748" s="8"/>
      <c r="I748" s="11"/>
      <c r="K748" s="190"/>
      <c r="M748"/>
      <c r="N748"/>
      <c r="O748" s="132"/>
      <c r="P748" s="132"/>
      <c r="Q748"/>
      <c r="R748"/>
      <c r="S748"/>
      <c r="T748" s="1"/>
      <c r="U748"/>
      <c r="V748"/>
      <c r="AF748" s="8"/>
    </row>
    <row r="749" spans="2:32" hidden="1">
      <c r="B749" s="8"/>
      <c r="I749" s="11"/>
      <c r="K749" s="190"/>
      <c r="M749"/>
      <c r="N749"/>
      <c r="O749"/>
      <c r="P749"/>
      <c r="Q749"/>
      <c r="R749"/>
      <c r="S749"/>
      <c r="T749"/>
      <c r="U749"/>
      <c r="V749"/>
      <c r="AF749" s="8"/>
    </row>
    <row r="750" spans="2:32" hidden="1">
      <c r="B750" s="8"/>
      <c r="I750" s="11"/>
      <c r="K750" s="190"/>
      <c r="M750"/>
      <c r="N750"/>
      <c r="O750" s="192"/>
      <c r="P750" s="192"/>
      <c r="Q750"/>
      <c r="R750"/>
      <c r="S750"/>
      <c r="T750" s="1"/>
      <c r="U750"/>
      <c r="V750"/>
      <c r="AF750" s="8"/>
    </row>
    <row r="751" spans="2:32" hidden="1">
      <c r="B751" s="8"/>
      <c r="I751" s="11"/>
      <c r="K751" s="190"/>
      <c r="M751"/>
      <c r="N751"/>
      <c r="O751"/>
      <c r="P751"/>
      <c r="Q751"/>
      <c r="R751"/>
      <c r="S751"/>
      <c r="T751" s="1"/>
      <c r="U751"/>
      <c r="V751"/>
      <c r="AF751" s="8"/>
    </row>
    <row r="752" spans="2:32" hidden="1">
      <c r="B752" s="8"/>
      <c r="I752" s="11"/>
      <c r="K752" s="190"/>
      <c r="M752"/>
      <c r="N752"/>
      <c r="O752"/>
      <c r="P752"/>
      <c r="Q752"/>
      <c r="R752"/>
      <c r="S752"/>
      <c r="T752" s="1"/>
      <c r="U752"/>
      <c r="V752"/>
      <c r="AF752" s="8"/>
    </row>
    <row r="753" spans="2:32" hidden="1">
      <c r="B753" s="8"/>
      <c r="I753" s="11"/>
      <c r="K753" s="190"/>
      <c r="M753"/>
      <c r="N753"/>
      <c r="O753"/>
      <c r="P753"/>
      <c r="Q753"/>
      <c r="R753"/>
      <c r="S753"/>
      <c r="T753"/>
      <c r="U753"/>
      <c r="V753"/>
      <c r="AF753" s="8"/>
    </row>
    <row r="754" spans="2:32" hidden="1">
      <c r="B754" s="8"/>
      <c r="I754" s="11"/>
      <c r="K754" s="190"/>
      <c r="M754"/>
      <c r="N754"/>
      <c r="O754" s="132"/>
      <c r="P754" s="132"/>
      <c r="Q754"/>
      <c r="R754"/>
      <c r="S754"/>
      <c r="T754" s="1"/>
      <c r="U754"/>
      <c r="V754"/>
      <c r="AF754" s="8"/>
    </row>
    <row r="755" spans="2:32" hidden="1">
      <c r="B755" s="8"/>
      <c r="I755" s="11"/>
      <c r="K755" s="190"/>
      <c r="M755"/>
      <c r="N755"/>
      <c r="O755" s="192"/>
      <c r="P755" s="192"/>
      <c r="Q755"/>
      <c r="R755"/>
      <c r="S755"/>
      <c r="T755" s="1"/>
      <c r="U755"/>
      <c r="V755"/>
      <c r="AF755" s="8"/>
    </row>
    <row r="756" spans="2:32" hidden="1">
      <c r="B756" s="8"/>
      <c r="I756" s="11"/>
      <c r="K756" s="190"/>
      <c r="M756"/>
      <c r="N756"/>
      <c r="O756"/>
      <c r="P756"/>
      <c r="Q756"/>
      <c r="R756"/>
      <c r="S756"/>
      <c r="T756"/>
      <c r="U756"/>
      <c r="V756"/>
      <c r="AF756" s="8"/>
    </row>
    <row r="757" spans="2:32" hidden="1">
      <c r="B757" s="8"/>
      <c r="I757" s="11"/>
      <c r="K757" s="190"/>
      <c r="M757"/>
      <c r="N757"/>
      <c r="O757"/>
      <c r="P757"/>
      <c r="Q757"/>
      <c r="R757"/>
      <c r="S757"/>
      <c r="T757"/>
      <c r="U757"/>
      <c r="V757"/>
      <c r="AF757" s="8"/>
    </row>
    <row r="758" spans="2:32" hidden="1">
      <c r="B758" s="8"/>
      <c r="I758" s="11"/>
      <c r="K758" s="190"/>
      <c r="M758"/>
      <c r="N758"/>
      <c r="O758"/>
      <c r="P758"/>
      <c r="Q758"/>
      <c r="R758"/>
      <c r="S758"/>
      <c r="T758"/>
      <c r="U758"/>
      <c r="V758"/>
      <c r="AF758" s="8"/>
    </row>
    <row r="759" spans="2:32" hidden="1">
      <c r="B759" s="8"/>
      <c r="I759" s="11"/>
      <c r="K759" s="190"/>
      <c r="M759"/>
      <c r="N759"/>
      <c r="O759"/>
      <c r="P759"/>
      <c r="Q759"/>
      <c r="R759"/>
      <c r="S759"/>
      <c r="T759"/>
      <c r="U759"/>
      <c r="V759"/>
      <c r="AF759" s="8"/>
    </row>
    <row r="760" spans="2:32" hidden="1">
      <c r="B760" s="8"/>
      <c r="I760" s="11"/>
      <c r="K760" s="190"/>
      <c r="M760"/>
      <c r="N760"/>
      <c r="O760" s="192"/>
      <c r="P760" s="192"/>
      <c r="Q760"/>
      <c r="R760"/>
      <c r="S760"/>
      <c r="T760" s="1"/>
      <c r="U760"/>
      <c r="V760"/>
      <c r="AF760" s="8"/>
    </row>
    <row r="761" spans="2:32" hidden="1">
      <c r="B761" s="8"/>
      <c r="I761" s="11"/>
      <c r="K761" s="190"/>
      <c r="M761"/>
      <c r="N761"/>
      <c r="O761"/>
      <c r="P761"/>
      <c r="Q761"/>
      <c r="R761"/>
      <c r="S761"/>
      <c r="T761"/>
      <c r="U761"/>
      <c r="V761"/>
      <c r="AF761" s="8"/>
    </row>
    <row r="762" spans="2:32" hidden="1">
      <c r="B762" s="8"/>
      <c r="I762" s="11"/>
      <c r="K762" s="190"/>
      <c r="M762"/>
      <c r="N762"/>
      <c r="O762" s="132"/>
      <c r="P762" s="132"/>
      <c r="Q762"/>
      <c r="R762"/>
      <c r="S762"/>
      <c r="T762" s="1"/>
      <c r="U762"/>
      <c r="V762"/>
      <c r="AF762" s="8"/>
    </row>
    <row r="763" spans="2:32" hidden="1">
      <c r="B763" s="8"/>
      <c r="I763" s="11"/>
      <c r="K763" s="190"/>
      <c r="M763"/>
      <c r="N763"/>
      <c r="O763" s="192"/>
      <c r="P763" s="192"/>
      <c r="Q763"/>
      <c r="R763"/>
      <c r="S763"/>
      <c r="T763" s="1"/>
      <c r="U763"/>
      <c r="V763"/>
      <c r="AF763" s="8"/>
    </row>
    <row r="764" spans="2:32" hidden="1">
      <c r="B764" s="8"/>
      <c r="I764" s="11"/>
      <c r="K764" s="190"/>
      <c r="M764"/>
      <c r="N764"/>
      <c r="O764" s="192"/>
      <c r="P764" s="192"/>
      <c r="Q764"/>
      <c r="R764"/>
      <c r="S764"/>
      <c r="T764"/>
      <c r="U764"/>
      <c r="V764"/>
      <c r="AF764" s="8"/>
    </row>
    <row r="765" spans="2:32" hidden="1">
      <c r="B765" s="8"/>
      <c r="I765" s="11"/>
      <c r="K765" s="190"/>
      <c r="M765"/>
      <c r="N765"/>
      <c r="O765"/>
      <c r="P765"/>
      <c r="Q765"/>
      <c r="R765"/>
      <c r="S765"/>
      <c r="T765"/>
      <c r="U765"/>
      <c r="V765"/>
      <c r="AF765" s="8"/>
    </row>
    <row r="766" spans="2:32" hidden="1">
      <c r="B766" s="8"/>
      <c r="I766" s="11"/>
      <c r="K766" s="190"/>
      <c r="M766"/>
      <c r="N766"/>
      <c r="O766"/>
      <c r="P766"/>
      <c r="Q766"/>
      <c r="R766"/>
      <c r="S766"/>
      <c r="T766"/>
      <c r="U766"/>
      <c r="V766"/>
      <c r="AF766" s="8"/>
    </row>
    <row r="767" spans="2:32" hidden="1">
      <c r="B767" s="8"/>
      <c r="I767" s="11"/>
      <c r="K767" s="190"/>
      <c r="M767"/>
      <c r="N767"/>
      <c r="O767" s="192"/>
      <c r="P767" s="192"/>
      <c r="Q767"/>
      <c r="R767"/>
      <c r="S767"/>
      <c r="T767" s="1"/>
      <c r="U767"/>
      <c r="V767"/>
      <c r="AF767" s="8"/>
    </row>
    <row r="768" spans="2:32" hidden="1">
      <c r="B768" s="8"/>
      <c r="I768" s="11"/>
      <c r="K768" s="190"/>
      <c r="M768"/>
      <c r="N768"/>
      <c r="O768"/>
      <c r="P768"/>
      <c r="Q768"/>
      <c r="R768"/>
      <c r="S768"/>
      <c r="T768" s="1"/>
      <c r="U768"/>
      <c r="V768"/>
      <c r="AF768" s="8"/>
    </row>
    <row r="769" spans="2:32" hidden="1">
      <c r="B769" s="8"/>
      <c r="I769" s="11"/>
      <c r="K769" s="190"/>
      <c r="M769"/>
      <c r="N769"/>
      <c r="O769"/>
      <c r="P769"/>
      <c r="Q769"/>
      <c r="R769"/>
      <c r="S769"/>
      <c r="T769"/>
      <c r="U769"/>
      <c r="V769"/>
      <c r="AF769" s="8"/>
    </row>
    <row r="770" spans="2:32" hidden="1">
      <c r="B770" s="8"/>
      <c r="I770" s="11"/>
      <c r="K770" s="190"/>
      <c r="M770"/>
      <c r="N770"/>
      <c r="O770"/>
      <c r="P770"/>
      <c r="Q770"/>
      <c r="R770"/>
      <c r="S770"/>
      <c r="T770"/>
      <c r="U770"/>
      <c r="V770"/>
      <c r="AF770" s="8"/>
    </row>
    <row r="771" spans="2:32" hidden="1">
      <c r="B771" s="8"/>
      <c r="I771" s="11"/>
      <c r="K771" s="190"/>
      <c r="M771"/>
      <c r="N771"/>
      <c r="O771"/>
      <c r="P771"/>
      <c r="Q771"/>
      <c r="R771"/>
      <c r="S771"/>
      <c r="T771"/>
      <c r="U771"/>
      <c r="V771"/>
      <c r="AF771" s="8"/>
    </row>
    <row r="772" spans="2:32" hidden="1">
      <c r="B772" s="8"/>
      <c r="I772" s="11"/>
      <c r="K772" s="190"/>
      <c r="M772"/>
      <c r="N772"/>
      <c r="O772" s="192"/>
      <c r="P772" s="192"/>
      <c r="Q772"/>
      <c r="R772"/>
      <c r="S772"/>
      <c r="T772"/>
      <c r="U772"/>
      <c r="V772"/>
      <c r="AF772" s="8"/>
    </row>
    <row r="773" spans="2:32" hidden="1">
      <c r="B773" s="8"/>
      <c r="I773" s="11"/>
      <c r="K773" s="190"/>
      <c r="M773"/>
      <c r="N773"/>
      <c r="O773"/>
      <c r="P773"/>
      <c r="Q773"/>
      <c r="R773"/>
      <c r="S773"/>
      <c r="T773"/>
      <c r="U773"/>
      <c r="V773"/>
      <c r="AF773" s="8"/>
    </row>
    <row r="774" spans="2:32" hidden="1">
      <c r="B774" s="8"/>
      <c r="I774" s="11"/>
      <c r="K774" s="190"/>
      <c r="M774"/>
      <c r="N774"/>
      <c r="O774" s="192"/>
      <c r="P774" s="192"/>
      <c r="Q774"/>
      <c r="R774"/>
      <c r="S774"/>
      <c r="T774" s="1"/>
      <c r="U774"/>
      <c r="V774"/>
      <c r="AF774" s="8"/>
    </row>
    <row r="775" spans="2:32" hidden="1">
      <c r="B775" s="8"/>
      <c r="I775" s="11"/>
      <c r="K775" s="190"/>
      <c r="M775"/>
      <c r="N775"/>
      <c r="O775"/>
      <c r="P775"/>
      <c r="Q775"/>
      <c r="R775"/>
      <c r="S775"/>
      <c r="T775"/>
      <c r="U775"/>
      <c r="V775"/>
      <c r="AF775" s="8"/>
    </row>
    <row r="776" spans="2:32" hidden="1">
      <c r="B776" s="8"/>
      <c r="I776" s="11"/>
      <c r="K776" s="190"/>
      <c r="M776"/>
      <c r="N776"/>
      <c r="O776"/>
      <c r="P776"/>
      <c r="Q776"/>
      <c r="R776"/>
      <c r="S776"/>
      <c r="T776"/>
      <c r="U776"/>
      <c r="V776"/>
      <c r="AF776" s="8"/>
    </row>
    <row r="777" spans="2:32" hidden="1">
      <c r="B777" s="8"/>
      <c r="I777" s="11"/>
      <c r="K777" s="190"/>
      <c r="M777"/>
      <c r="N777"/>
      <c r="O777"/>
      <c r="P777"/>
      <c r="Q777"/>
      <c r="R777"/>
      <c r="S777"/>
      <c r="T777"/>
      <c r="U777"/>
      <c r="V777"/>
      <c r="AF777" s="8"/>
    </row>
    <row r="778" spans="2:32" hidden="1">
      <c r="B778" s="8"/>
      <c r="I778" s="11"/>
      <c r="K778" s="190"/>
      <c r="M778"/>
      <c r="N778"/>
      <c r="O778"/>
      <c r="P778"/>
      <c r="Q778"/>
      <c r="R778"/>
      <c r="S778"/>
      <c r="T778"/>
      <c r="U778"/>
      <c r="V778"/>
      <c r="AF778" s="8"/>
    </row>
    <row r="779" spans="2:32" hidden="1">
      <c r="B779" s="8"/>
      <c r="I779" s="11"/>
      <c r="K779" s="190"/>
      <c r="M779"/>
      <c r="N779"/>
      <c r="O779"/>
      <c r="P779"/>
      <c r="Q779"/>
      <c r="R779"/>
      <c r="S779"/>
      <c r="T779"/>
      <c r="U779"/>
      <c r="V779"/>
      <c r="AF779" s="8"/>
    </row>
    <row r="780" spans="2:32" hidden="1">
      <c r="B780" s="8"/>
      <c r="I780" s="11"/>
      <c r="K780" s="190"/>
      <c r="M780"/>
      <c r="N780"/>
      <c r="O780"/>
      <c r="P780"/>
      <c r="Q780"/>
      <c r="R780"/>
      <c r="S780"/>
      <c r="T780"/>
      <c r="U780"/>
      <c r="V780"/>
      <c r="AF780" s="8"/>
    </row>
    <row r="781" spans="2:32" hidden="1">
      <c r="B781" s="8"/>
      <c r="I781" s="11"/>
      <c r="K781" s="190"/>
      <c r="M781"/>
      <c r="N781"/>
      <c r="O781" s="192"/>
      <c r="P781" s="192"/>
      <c r="Q781"/>
      <c r="R781"/>
      <c r="S781"/>
      <c r="T781" s="1"/>
      <c r="U781"/>
      <c r="V781"/>
      <c r="AF781" s="8"/>
    </row>
    <row r="782" spans="2:32" hidden="1">
      <c r="B782" s="8"/>
      <c r="I782" s="11"/>
      <c r="K782" s="190"/>
      <c r="M782"/>
      <c r="N782"/>
      <c r="O782"/>
      <c r="P782"/>
      <c r="Q782"/>
      <c r="R782"/>
      <c r="S782"/>
      <c r="T782"/>
      <c r="U782"/>
      <c r="V782"/>
      <c r="AF782" s="8"/>
    </row>
    <row r="783" spans="2:32" hidden="1">
      <c r="B783" s="8"/>
      <c r="I783" s="11"/>
      <c r="K783" s="190"/>
      <c r="M783"/>
      <c r="N783"/>
      <c r="O783" s="192"/>
      <c r="P783" s="192"/>
      <c r="Q783"/>
      <c r="R783"/>
      <c r="S783"/>
      <c r="T783"/>
      <c r="U783"/>
      <c r="V783"/>
      <c r="AF783" s="8"/>
    </row>
    <row r="784" spans="2:32" hidden="1">
      <c r="B784" s="8"/>
      <c r="I784" s="11"/>
      <c r="K784" s="190"/>
      <c r="M784"/>
      <c r="N784"/>
      <c r="O784"/>
      <c r="P784"/>
      <c r="Q784"/>
      <c r="R784"/>
      <c r="S784"/>
      <c r="T784"/>
      <c r="U784"/>
      <c r="V784"/>
      <c r="AF784" s="8"/>
    </row>
    <row r="785" spans="2:32" hidden="1">
      <c r="B785" s="8"/>
      <c r="I785" s="11"/>
      <c r="K785" s="190"/>
      <c r="M785"/>
      <c r="N785"/>
      <c r="O785"/>
      <c r="P785"/>
      <c r="Q785"/>
      <c r="R785"/>
      <c r="S785"/>
      <c r="T785"/>
      <c r="U785"/>
      <c r="V785"/>
      <c r="AF785" s="8"/>
    </row>
    <row r="786" spans="2:32" hidden="1">
      <c r="B786" s="8"/>
      <c r="I786" s="11"/>
      <c r="K786" s="190"/>
      <c r="M786"/>
      <c r="N786"/>
      <c r="O786"/>
      <c r="P786"/>
      <c r="Q786"/>
      <c r="R786"/>
      <c r="S786"/>
      <c r="T786"/>
      <c r="U786"/>
      <c r="V786"/>
      <c r="AF786" s="8"/>
    </row>
    <row r="787" spans="2:32" hidden="1">
      <c r="B787" s="8"/>
      <c r="I787" s="11"/>
      <c r="K787" s="190"/>
      <c r="M787"/>
      <c r="N787"/>
      <c r="O787" s="192"/>
      <c r="P787" s="192"/>
      <c r="Q787"/>
      <c r="R787"/>
      <c r="S787"/>
      <c r="T787" s="1"/>
      <c r="U787"/>
      <c r="V787"/>
      <c r="AF787" s="8"/>
    </row>
    <row r="788" spans="2:32" hidden="1">
      <c r="B788" s="8"/>
      <c r="I788" s="11"/>
      <c r="K788" s="190"/>
      <c r="M788"/>
      <c r="N788"/>
      <c r="O788"/>
      <c r="P788"/>
      <c r="Q788"/>
      <c r="R788"/>
      <c r="S788"/>
      <c r="T788"/>
      <c r="U788"/>
      <c r="V788"/>
      <c r="AF788" s="8"/>
    </row>
    <row r="789" spans="2:32" hidden="1">
      <c r="B789" s="8"/>
      <c r="I789" s="11"/>
      <c r="K789" s="190"/>
      <c r="M789"/>
      <c r="N789"/>
      <c r="O789"/>
      <c r="P789"/>
      <c r="Q789"/>
      <c r="R789"/>
      <c r="S789"/>
      <c r="T789"/>
      <c r="U789"/>
      <c r="V789"/>
      <c r="AF789" s="8"/>
    </row>
    <row r="790" spans="2:32" hidden="1">
      <c r="B790" s="8"/>
      <c r="I790" s="11"/>
      <c r="K790" s="190"/>
      <c r="M790"/>
      <c r="N790"/>
      <c r="O790" s="192"/>
      <c r="P790" s="192"/>
      <c r="Q790"/>
      <c r="R790"/>
      <c r="S790"/>
      <c r="T790" s="1"/>
      <c r="U790"/>
      <c r="V790"/>
      <c r="AF790" s="8"/>
    </row>
    <row r="791" spans="2:32" hidden="1">
      <c r="B791" s="8"/>
      <c r="I791" s="11"/>
      <c r="K791" s="190"/>
      <c r="M791"/>
      <c r="N791"/>
      <c r="O791"/>
      <c r="P791"/>
      <c r="Q791"/>
      <c r="R791"/>
      <c r="S791"/>
      <c r="T791"/>
      <c r="U791"/>
      <c r="V791"/>
      <c r="AF791" s="8"/>
    </row>
    <row r="792" spans="2:32" hidden="1">
      <c r="B792" s="8"/>
      <c r="I792" s="11"/>
      <c r="K792" s="190"/>
      <c r="M792"/>
      <c r="N792"/>
      <c r="O792" s="192"/>
      <c r="P792" s="192"/>
      <c r="Q792"/>
      <c r="R792"/>
      <c r="S792"/>
      <c r="T792" s="1"/>
      <c r="U792"/>
      <c r="V792"/>
      <c r="AF792" s="8"/>
    </row>
    <row r="793" spans="2:32" hidden="1">
      <c r="B793" s="8"/>
      <c r="I793" s="11"/>
      <c r="K793" s="190"/>
      <c r="M793"/>
      <c r="N793"/>
      <c r="O793" s="192"/>
      <c r="P793" s="192"/>
      <c r="Q793"/>
      <c r="R793"/>
      <c r="S793"/>
      <c r="T793" s="1"/>
      <c r="U793"/>
      <c r="V793"/>
      <c r="AF793" s="8"/>
    </row>
    <row r="794" spans="2:32" hidden="1">
      <c r="B794" s="8"/>
      <c r="I794" s="11"/>
      <c r="K794" s="190"/>
      <c r="M794"/>
      <c r="N794"/>
      <c r="O794"/>
      <c r="P794"/>
      <c r="Q794"/>
      <c r="R794"/>
      <c r="S794"/>
      <c r="T794"/>
      <c r="U794"/>
      <c r="V794"/>
      <c r="AF794" s="8"/>
    </row>
    <row r="795" spans="2:32" hidden="1">
      <c r="B795" s="8"/>
      <c r="I795" s="11"/>
      <c r="K795" s="190"/>
      <c r="M795"/>
      <c r="N795"/>
      <c r="O795" s="192"/>
      <c r="P795" s="192"/>
      <c r="Q795"/>
      <c r="R795"/>
      <c r="S795"/>
      <c r="T795" s="1"/>
      <c r="U795"/>
      <c r="V795"/>
      <c r="AF795" s="8"/>
    </row>
    <row r="796" spans="2:32" hidden="1">
      <c r="B796" s="8"/>
      <c r="I796" s="11"/>
      <c r="K796" s="190"/>
      <c r="M796"/>
      <c r="N796"/>
      <c r="O796" s="192"/>
      <c r="P796" s="192"/>
      <c r="Q796"/>
      <c r="R796"/>
      <c r="S796"/>
      <c r="T796" s="1"/>
      <c r="U796"/>
      <c r="V796"/>
      <c r="AF796" s="8"/>
    </row>
    <row r="797" spans="2:32" hidden="1">
      <c r="B797" s="8"/>
      <c r="I797" s="11"/>
      <c r="K797" s="190"/>
      <c r="M797"/>
      <c r="N797"/>
      <c r="O797"/>
      <c r="P797"/>
      <c r="Q797"/>
      <c r="R797"/>
      <c r="S797"/>
      <c r="T797"/>
      <c r="U797"/>
      <c r="V797"/>
      <c r="AF797" s="8"/>
    </row>
    <row r="798" spans="2:32" hidden="1">
      <c r="B798" s="8"/>
      <c r="I798" s="11"/>
      <c r="K798" s="190"/>
      <c r="M798"/>
      <c r="N798"/>
      <c r="O798"/>
      <c r="P798"/>
      <c r="Q798"/>
      <c r="R798"/>
      <c r="S798"/>
      <c r="T798"/>
      <c r="U798"/>
      <c r="V798"/>
      <c r="AF798" s="8"/>
    </row>
    <row r="799" spans="2:32" hidden="1">
      <c r="B799" s="8"/>
      <c r="I799" s="11"/>
      <c r="K799" s="190"/>
      <c r="M799"/>
      <c r="N799"/>
      <c r="O799" s="192"/>
      <c r="P799" s="192"/>
      <c r="Q799"/>
      <c r="R799"/>
      <c r="S799"/>
      <c r="T799" s="1"/>
      <c r="U799"/>
      <c r="V799"/>
      <c r="AF799" s="8"/>
    </row>
    <row r="800" spans="2:32" hidden="1">
      <c r="B800" s="8"/>
      <c r="I800" s="11"/>
      <c r="K800" s="190"/>
      <c r="M800"/>
      <c r="N800"/>
      <c r="O800"/>
      <c r="P800"/>
      <c r="Q800"/>
      <c r="R800"/>
      <c r="S800"/>
      <c r="T800"/>
      <c r="U800"/>
      <c r="V800"/>
      <c r="AF800" s="8"/>
    </row>
    <row r="801" spans="2:32" hidden="1">
      <c r="B801" s="8"/>
      <c r="I801" s="11"/>
      <c r="K801" s="190"/>
      <c r="M801"/>
      <c r="N801"/>
      <c r="O801" s="132"/>
      <c r="P801" s="132"/>
      <c r="Q801"/>
      <c r="R801"/>
      <c r="S801"/>
      <c r="T801" s="1"/>
      <c r="U801"/>
      <c r="V801"/>
      <c r="AF801" s="8"/>
    </row>
    <row r="802" spans="2:32" hidden="1">
      <c r="B802" s="8"/>
      <c r="I802" s="11"/>
      <c r="K802" s="190"/>
      <c r="M802"/>
      <c r="N802"/>
      <c r="O802"/>
      <c r="P802"/>
      <c r="Q802"/>
      <c r="R802"/>
      <c r="S802"/>
      <c r="T802"/>
      <c r="U802"/>
      <c r="V802"/>
      <c r="AF802" s="8"/>
    </row>
    <row r="803" spans="2:32" hidden="1">
      <c r="B803" s="8"/>
      <c r="I803" s="11"/>
      <c r="K803" s="190"/>
      <c r="M803"/>
      <c r="N803"/>
      <c r="O803"/>
      <c r="P803"/>
      <c r="Q803"/>
      <c r="R803"/>
      <c r="S803"/>
      <c r="T803"/>
      <c r="U803"/>
      <c r="V803"/>
      <c r="AF803" s="8"/>
    </row>
    <row r="804" spans="2:32" hidden="1">
      <c r="B804" s="8"/>
      <c r="I804" s="11"/>
      <c r="K804" s="193"/>
      <c r="M804"/>
      <c r="N804"/>
      <c r="O804" s="132"/>
      <c r="P804" s="132"/>
      <c r="Q804"/>
      <c r="R804"/>
      <c r="S804"/>
      <c r="T804" s="1"/>
      <c r="U804"/>
      <c r="V804"/>
      <c r="AF804" s="8"/>
    </row>
    <row r="805" spans="2:32" hidden="1">
      <c r="B805" s="8"/>
      <c r="I805" s="11"/>
      <c r="K805" s="190"/>
      <c r="M805"/>
      <c r="N805"/>
      <c r="O805" s="132"/>
      <c r="P805" s="132"/>
      <c r="Q805"/>
      <c r="R805"/>
      <c r="S805"/>
      <c r="T805" s="1"/>
      <c r="U805"/>
      <c r="V805"/>
      <c r="AF805" s="8"/>
    </row>
    <row r="806" spans="2:32" hidden="1">
      <c r="B806" s="8"/>
      <c r="I806" s="11"/>
      <c r="K806" s="190"/>
      <c r="M806"/>
      <c r="N806"/>
      <c r="O806" s="192"/>
      <c r="P806" s="192"/>
      <c r="Q806"/>
      <c r="R806"/>
      <c r="S806"/>
      <c r="T806" s="1"/>
      <c r="U806"/>
      <c r="V806"/>
      <c r="AF806" s="8"/>
    </row>
    <row r="807" spans="2:32" hidden="1">
      <c r="B807" s="8"/>
      <c r="I807" s="11"/>
      <c r="K807" s="190"/>
      <c r="M807"/>
      <c r="N807"/>
      <c r="O807"/>
      <c r="P807"/>
      <c r="Q807"/>
      <c r="R807"/>
      <c r="S807"/>
      <c r="T807"/>
      <c r="U807"/>
      <c r="V807"/>
      <c r="AF807" s="8"/>
    </row>
    <row r="808" spans="2:32" hidden="1">
      <c r="B808" s="8"/>
      <c r="I808" s="11"/>
      <c r="K808" s="190"/>
      <c r="M808"/>
      <c r="N808"/>
      <c r="O808"/>
      <c r="P808"/>
      <c r="Q808"/>
      <c r="R808"/>
      <c r="S808"/>
      <c r="T808"/>
      <c r="U808"/>
      <c r="V808"/>
      <c r="AF808" s="8"/>
    </row>
    <row r="809" spans="2:32" hidden="1">
      <c r="B809" s="8"/>
      <c r="I809" s="11"/>
      <c r="K809" s="190"/>
      <c r="M809"/>
      <c r="N809"/>
      <c r="O809"/>
      <c r="P809"/>
      <c r="Q809"/>
      <c r="R809"/>
      <c r="S809"/>
      <c r="T809"/>
      <c r="U809"/>
      <c r="V809"/>
      <c r="AF809" s="8"/>
    </row>
    <row r="810" spans="2:32" hidden="1">
      <c r="B810" s="8"/>
      <c r="I810" s="11"/>
      <c r="K810" s="190"/>
      <c r="M810"/>
      <c r="N810"/>
      <c r="O810"/>
      <c r="P810"/>
      <c r="Q810"/>
      <c r="R810"/>
      <c r="S810"/>
      <c r="T810"/>
      <c r="U810"/>
      <c r="V810"/>
      <c r="AF810" s="8"/>
    </row>
    <row r="811" spans="2:32" hidden="1">
      <c r="B811" s="8"/>
      <c r="I811" s="11"/>
      <c r="K811" s="190"/>
      <c r="M811"/>
      <c r="N811"/>
      <c r="O811" s="192"/>
      <c r="P811" s="192"/>
      <c r="Q811"/>
      <c r="R811"/>
      <c r="S811"/>
      <c r="T811" s="1"/>
      <c r="U811"/>
      <c r="V811"/>
      <c r="AF811" s="8"/>
    </row>
    <row r="812" spans="2:32" hidden="1">
      <c r="B812" s="8"/>
      <c r="I812" s="11"/>
      <c r="K812" s="190"/>
      <c r="M812"/>
      <c r="N812"/>
      <c r="O812"/>
      <c r="P812"/>
      <c r="Q812"/>
      <c r="R812"/>
      <c r="S812"/>
      <c r="T812"/>
      <c r="U812"/>
      <c r="V812"/>
      <c r="AF812" s="8"/>
    </row>
    <row r="813" spans="2:32" hidden="1">
      <c r="B813" s="8"/>
      <c r="I813" s="11"/>
      <c r="K813" s="190"/>
      <c r="M813"/>
      <c r="N813"/>
      <c r="O813"/>
      <c r="P813"/>
      <c r="Q813"/>
      <c r="R813"/>
      <c r="S813"/>
      <c r="T813" s="1"/>
      <c r="U813"/>
      <c r="V813"/>
      <c r="AF813" s="8"/>
    </row>
    <row r="814" spans="2:32" hidden="1">
      <c r="B814" s="8"/>
      <c r="I814" s="11"/>
      <c r="K814" s="190"/>
      <c r="M814"/>
      <c r="N814"/>
      <c r="O814" s="192"/>
      <c r="P814" s="192"/>
      <c r="Q814"/>
      <c r="R814"/>
      <c r="S814"/>
      <c r="T814" s="1"/>
      <c r="U814"/>
      <c r="V814"/>
      <c r="AF814" s="8"/>
    </row>
    <row r="815" spans="2:32" hidden="1">
      <c r="B815" s="8"/>
      <c r="I815" s="11"/>
      <c r="K815" s="190"/>
      <c r="M815"/>
      <c r="N815"/>
      <c r="O815" s="192"/>
      <c r="P815" s="192"/>
      <c r="Q815"/>
      <c r="R815"/>
      <c r="S815"/>
      <c r="T815" s="1"/>
      <c r="U815"/>
      <c r="V815"/>
      <c r="AF815" s="8"/>
    </row>
    <row r="816" spans="2:32" hidden="1">
      <c r="B816" s="8"/>
      <c r="I816" s="11"/>
      <c r="K816" s="190"/>
      <c r="M816"/>
      <c r="N816"/>
      <c r="O816"/>
      <c r="P816"/>
      <c r="Q816"/>
      <c r="R816"/>
      <c r="S816"/>
      <c r="T816"/>
      <c r="U816"/>
      <c r="V816"/>
      <c r="AF816" s="8"/>
    </row>
    <row r="817" spans="2:32" hidden="1">
      <c r="B817" s="8"/>
      <c r="I817" s="11"/>
      <c r="K817" s="190"/>
      <c r="M817"/>
      <c r="N817"/>
      <c r="O817"/>
      <c r="P817"/>
      <c r="Q817"/>
      <c r="R817"/>
      <c r="S817"/>
      <c r="T817"/>
      <c r="U817"/>
      <c r="V817"/>
      <c r="AF817" s="8"/>
    </row>
    <row r="818" spans="2:32" hidden="1">
      <c r="B818" s="8"/>
      <c r="I818" s="11"/>
      <c r="K818" s="190"/>
      <c r="M818"/>
      <c r="N818"/>
      <c r="O818"/>
      <c r="P818"/>
      <c r="Q818"/>
      <c r="R818"/>
      <c r="S818"/>
      <c r="T818"/>
      <c r="U818"/>
      <c r="V818"/>
      <c r="AF818" s="8"/>
    </row>
    <row r="819" spans="2:32" hidden="1">
      <c r="B819" s="8"/>
      <c r="I819" s="11"/>
      <c r="K819" s="190"/>
      <c r="M819"/>
      <c r="N819"/>
      <c r="O819"/>
      <c r="P819"/>
      <c r="Q819"/>
      <c r="R819"/>
      <c r="S819"/>
      <c r="T819"/>
      <c r="U819"/>
      <c r="V819"/>
      <c r="AF819" s="8"/>
    </row>
    <row r="820" spans="2:32" hidden="1">
      <c r="B820" s="8"/>
      <c r="I820" s="11"/>
      <c r="K820" s="190"/>
      <c r="M820"/>
      <c r="N820"/>
      <c r="O820"/>
      <c r="P820"/>
      <c r="Q820"/>
      <c r="R820"/>
      <c r="S820"/>
      <c r="T820"/>
      <c r="U820"/>
      <c r="V820"/>
      <c r="AF820" s="8"/>
    </row>
    <row r="821" spans="2:32" hidden="1">
      <c r="B821" s="8"/>
      <c r="I821" s="11"/>
      <c r="K821" s="190"/>
      <c r="M821"/>
      <c r="N821"/>
      <c r="O821" s="132"/>
      <c r="P821" s="132"/>
      <c r="Q821"/>
      <c r="R821"/>
      <c r="S821"/>
      <c r="T821" s="1"/>
      <c r="U821"/>
      <c r="V821"/>
      <c r="AF821" s="8"/>
    </row>
    <row r="822" spans="2:32" hidden="1">
      <c r="B822" s="8"/>
      <c r="I822" s="11"/>
      <c r="K822" s="190"/>
      <c r="M822"/>
      <c r="N822"/>
      <c r="O822" s="192"/>
      <c r="P822" s="192"/>
      <c r="Q822"/>
      <c r="R822"/>
      <c r="S822"/>
      <c r="T822" s="1"/>
      <c r="U822"/>
      <c r="V822"/>
      <c r="AF822" s="8"/>
    </row>
    <row r="823" spans="2:32" hidden="1">
      <c r="B823" s="8"/>
      <c r="I823" s="11"/>
      <c r="K823" s="190"/>
      <c r="M823"/>
      <c r="N823"/>
      <c r="O823"/>
      <c r="P823"/>
      <c r="Q823"/>
      <c r="R823"/>
      <c r="S823"/>
      <c r="T823"/>
      <c r="U823"/>
      <c r="V823"/>
      <c r="AF823" s="8"/>
    </row>
    <row r="824" spans="2:32" hidden="1">
      <c r="B824" s="8"/>
      <c r="I824" s="11"/>
      <c r="K824" s="190"/>
      <c r="M824"/>
      <c r="N824"/>
      <c r="O824"/>
      <c r="P824"/>
      <c r="Q824"/>
      <c r="R824"/>
      <c r="S824"/>
      <c r="T824"/>
      <c r="U824"/>
      <c r="V824"/>
      <c r="AF824" s="8"/>
    </row>
    <row r="825" spans="2:32" hidden="1">
      <c r="B825" s="8"/>
      <c r="I825" s="11"/>
      <c r="K825" s="190"/>
      <c r="M825"/>
      <c r="N825"/>
      <c r="O825"/>
      <c r="P825"/>
      <c r="Q825"/>
      <c r="R825"/>
      <c r="S825"/>
      <c r="T825"/>
      <c r="U825"/>
      <c r="V825"/>
      <c r="AF825" s="8"/>
    </row>
    <row r="826" spans="2:32" hidden="1">
      <c r="B826" s="8"/>
      <c r="I826" s="11"/>
      <c r="K826" s="190"/>
      <c r="M826"/>
      <c r="N826"/>
      <c r="O826"/>
      <c r="P826"/>
      <c r="Q826"/>
      <c r="R826"/>
      <c r="S826"/>
      <c r="T826"/>
      <c r="U826"/>
      <c r="V826"/>
      <c r="AF826" s="8"/>
    </row>
    <row r="827" spans="2:32" hidden="1">
      <c r="B827" s="8"/>
      <c r="I827" s="11"/>
      <c r="K827" s="190"/>
      <c r="M827"/>
      <c r="N827"/>
      <c r="O827"/>
      <c r="P827"/>
      <c r="Q827"/>
      <c r="R827"/>
      <c r="S827"/>
      <c r="T827"/>
      <c r="U827"/>
      <c r="V827"/>
      <c r="AF827" s="8"/>
    </row>
    <row r="828" spans="2:32" hidden="1">
      <c r="B828" s="8"/>
      <c r="I828" s="11"/>
      <c r="K828" s="190"/>
      <c r="M828"/>
      <c r="N828"/>
      <c r="O828" s="132"/>
      <c r="P828" s="132"/>
      <c r="Q828"/>
      <c r="R828"/>
      <c r="S828"/>
      <c r="T828" s="1"/>
      <c r="U828"/>
      <c r="V828"/>
      <c r="AF828" s="8"/>
    </row>
    <row r="829" spans="2:32" hidden="1">
      <c r="B829" s="8"/>
      <c r="I829" s="11"/>
      <c r="K829" s="190"/>
      <c r="M829"/>
      <c r="N829"/>
      <c r="O829"/>
      <c r="P829"/>
      <c r="Q829"/>
      <c r="R829"/>
      <c r="S829"/>
      <c r="T829"/>
      <c r="U829"/>
      <c r="V829"/>
      <c r="AF829" s="8"/>
    </row>
    <row r="830" spans="2:32" hidden="1">
      <c r="B830" s="8"/>
      <c r="I830" s="11"/>
      <c r="K830" s="190"/>
      <c r="M830"/>
      <c r="N830"/>
      <c r="O830" s="192"/>
      <c r="P830" s="192"/>
      <c r="Q830"/>
      <c r="R830"/>
      <c r="S830"/>
      <c r="T830" s="1"/>
      <c r="U830"/>
      <c r="V830"/>
      <c r="AF830" s="8"/>
    </row>
    <row r="831" spans="2:32" hidden="1">
      <c r="B831" s="8"/>
      <c r="I831" s="11"/>
      <c r="K831" s="190"/>
      <c r="M831"/>
      <c r="N831"/>
      <c r="O831" s="192"/>
      <c r="P831" s="192"/>
      <c r="Q831"/>
      <c r="R831"/>
      <c r="S831"/>
      <c r="T831" s="1"/>
      <c r="U831"/>
      <c r="V831"/>
      <c r="AF831" s="8"/>
    </row>
    <row r="832" spans="2:32" hidden="1">
      <c r="B832" s="8"/>
      <c r="I832" s="11"/>
      <c r="K832" s="190"/>
      <c r="M832"/>
      <c r="N832"/>
      <c r="O832"/>
      <c r="P832"/>
      <c r="Q832"/>
      <c r="R832"/>
      <c r="S832"/>
      <c r="T832"/>
      <c r="U832"/>
      <c r="V832"/>
      <c r="AF832" s="8"/>
    </row>
    <row r="833" spans="2:32" hidden="1">
      <c r="B833" s="8"/>
      <c r="I833" s="11"/>
      <c r="K833" s="190"/>
      <c r="M833"/>
      <c r="N833"/>
      <c r="O833"/>
      <c r="P833"/>
      <c r="Q833"/>
      <c r="R833"/>
      <c r="S833"/>
      <c r="T833"/>
      <c r="U833"/>
      <c r="V833"/>
      <c r="AF833" s="8"/>
    </row>
    <row r="834" spans="2:32" hidden="1">
      <c r="B834" s="8"/>
      <c r="I834" s="11"/>
      <c r="K834" s="190"/>
      <c r="M834"/>
      <c r="N834"/>
      <c r="O834"/>
      <c r="P834"/>
      <c r="Q834"/>
      <c r="R834"/>
      <c r="S834"/>
      <c r="T834"/>
      <c r="U834"/>
      <c r="V834"/>
      <c r="AF834" s="8"/>
    </row>
    <row r="835" spans="2:32" hidden="1">
      <c r="B835" s="8"/>
      <c r="I835" s="11"/>
      <c r="K835" s="190"/>
      <c r="M835"/>
      <c r="N835"/>
      <c r="O835" s="192"/>
      <c r="P835" s="192"/>
      <c r="Q835"/>
      <c r="R835"/>
      <c r="S835"/>
      <c r="T835" s="1"/>
      <c r="U835"/>
      <c r="V835"/>
      <c r="AF835" s="8"/>
    </row>
    <row r="836" spans="2:32" hidden="1">
      <c r="B836" s="8"/>
      <c r="I836" s="11"/>
      <c r="K836" s="190"/>
      <c r="M836"/>
      <c r="N836"/>
      <c r="O836"/>
      <c r="P836"/>
      <c r="Q836"/>
      <c r="R836"/>
      <c r="S836"/>
      <c r="T836"/>
      <c r="U836"/>
      <c r="V836"/>
      <c r="AF836" s="8"/>
    </row>
    <row r="837" spans="2:32" hidden="1">
      <c r="B837" s="8"/>
      <c r="I837" s="11"/>
      <c r="K837" s="190"/>
      <c r="M837"/>
      <c r="N837"/>
      <c r="O837" s="192"/>
      <c r="P837" s="192"/>
      <c r="Q837"/>
      <c r="R837"/>
      <c r="S837"/>
      <c r="T837" s="1"/>
      <c r="U837"/>
      <c r="V837"/>
      <c r="AF837" s="8"/>
    </row>
    <row r="838" spans="2:32" hidden="1">
      <c r="B838" s="8"/>
      <c r="I838" s="11"/>
      <c r="K838" s="190"/>
      <c r="M838"/>
      <c r="N838"/>
      <c r="O838" s="192"/>
      <c r="P838" s="192"/>
      <c r="Q838"/>
      <c r="R838"/>
      <c r="S838"/>
      <c r="T838" s="1"/>
      <c r="U838"/>
      <c r="V838"/>
      <c r="AF838" s="8"/>
    </row>
    <row r="839" spans="2:32" hidden="1">
      <c r="B839" s="8"/>
      <c r="I839" s="11"/>
      <c r="K839" s="190"/>
      <c r="M839"/>
      <c r="N839"/>
      <c r="O839" s="192"/>
      <c r="P839" s="192"/>
      <c r="Q839"/>
      <c r="R839"/>
      <c r="S839"/>
      <c r="T839" s="1"/>
      <c r="U839"/>
      <c r="V839"/>
      <c r="AF839" s="8"/>
    </row>
    <row r="840" spans="2:32" hidden="1">
      <c r="B840" s="8"/>
      <c r="I840" s="11"/>
      <c r="K840" s="190"/>
      <c r="M840"/>
      <c r="N840"/>
      <c r="O840"/>
      <c r="P840"/>
      <c r="Q840"/>
      <c r="R840"/>
      <c r="S840"/>
      <c r="T840"/>
      <c r="U840"/>
      <c r="V840"/>
      <c r="AF840" s="8"/>
    </row>
    <row r="841" spans="2:32" hidden="1">
      <c r="B841" s="8"/>
      <c r="I841" s="11"/>
      <c r="K841" s="190"/>
      <c r="M841"/>
      <c r="N841"/>
      <c r="O841"/>
      <c r="P841"/>
      <c r="Q841"/>
      <c r="R841"/>
      <c r="S841"/>
      <c r="T841"/>
      <c r="U841"/>
      <c r="V841"/>
      <c r="AF841" s="8"/>
    </row>
    <row r="842" spans="2:32" hidden="1">
      <c r="B842" s="8"/>
      <c r="I842" s="11"/>
      <c r="K842" s="190"/>
      <c r="M842"/>
      <c r="N842"/>
      <c r="O842"/>
      <c r="P842"/>
      <c r="Q842"/>
      <c r="R842"/>
      <c r="S842"/>
      <c r="T842"/>
      <c r="U842"/>
      <c r="V842"/>
      <c r="AF842" s="8"/>
    </row>
    <row r="843" spans="2:32" hidden="1">
      <c r="B843" s="8"/>
      <c r="I843" s="11"/>
      <c r="K843" s="190"/>
      <c r="M843"/>
      <c r="N843"/>
      <c r="O843"/>
      <c r="P843"/>
      <c r="Q843"/>
      <c r="R843"/>
      <c r="S843"/>
      <c r="T843"/>
      <c r="U843"/>
      <c r="V843"/>
      <c r="AF843" s="8"/>
    </row>
    <row r="844" spans="2:32" hidden="1">
      <c r="B844" s="8"/>
      <c r="I844" s="11"/>
      <c r="K844" s="190"/>
      <c r="M844"/>
      <c r="N844"/>
      <c r="O844"/>
      <c r="P844"/>
      <c r="Q844"/>
      <c r="R844"/>
      <c r="S844"/>
      <c r="T844"/>
      <c r="U844"/>
      <c r="V844"/>
      <c r="AF844" s="8"/>
    </row>
    <row r="845" spans="2:32" hidden="1">
      <c r="B845" s="8"/>
      <c r="I845" s="11"/>
      <c r="K845" s="190"/>
      <c r="M845"/>
      <c r="N845"/>
      <c r="O845" s="132"/>
      <c r="P845" s="132"/>
      <c r="Q845"/>
      <c r="R845"/>
      <c r="S845"/>
      <c r="T845" s="1"/>
      <c r="U845"/>
      <c r="V845"/>
      <c r="AF845" s="8"/>
    </row>
    <row r="846" spans="2:32" hidden="1">
      <c r="B846" s="8"/>
      <c r="I846" s="11"/>
      <c r="K846" s="190"/>
      <c r="M846"/>
      <c r="N846"/>
      <c r="O846" s="192"/>
      <c r="P846" s="192"/>
      <c r="Q846"/>
      <c r="R846"/>
      <c r="S846"/>
      <c r="T846"/>
      <c r="U846"/>
      <c r="V846"/>
      <c r="AF846" s="8"/>
    </row>
    <row r="847" spans="2:32" hidden="1">
      <c r="B847" s="8"/>
      <c r="I847" s="11"/>
      <c r="K847" s="190"/>
      <c r="M847"/>
      <c r="N847"/>
      <c r="O847" s="192"/>
      <c r="P847" s="192"/>
      <c r="Q847"/>
      <c r="R847"/>
      <c r="S847"/>
      <c r="T847" s="1"/>
      <c r="U847"/>
      <c r="V847"/>
      <c r="AF847" s="8"/>
    </row>
    <row r="848" spans="2:32" hidden="1">
      <c r="B848" s="8"/>
      <c r="I848" s="11"/>
      <c r="K848" s="190"/>
      <c r="M848"/>
      <c r="N848"/>
      <c r="O848"/>
      <c r="P848"/>
      <c r="Q848"/>
      <c r="R848"/>
      <c r="S848"/>
      <c r="T848"/>
      <c r="U848"/>
      <c r="V848"/>
      <c r="AF848" s="8"/>
    </row>
    <row r="849" spans="2:32" hidden="1">
      <c r="B849" s="8"/>
      <c r="I849" s="11"/>
      <c r="K849" s="190"/>
      <c r="M849"/>
      <c r="N849"/>
      <c r="O849"/>
      <c r="P849"/>
      <c r="Q849"/>
      <c r="R849"/>
      <c r="S849"/>
      <c r="T849"/>
      <c r="U849"/>
      <c r="V849"/>
      <c r="AF849" s="8"/>
    </row>
    <row r="850" spans="2:32" hidden="1">
      <c r="B850" s="8"/>
      <c r="I850" s="11"/>
      <c r="K850" s="190"/>
      <c r="M850"/>
      <c r="N850"/>
      <c r="O850" s="132"/>
      <c r="P850" s="132"/>
      <c r="Q850"/>
      <c r="R850"/>
      <c r="S850"/>
      <c r="T850" s="1"/>
      <c r="U850"/>
      <c r="V850"/>
      <c r="AF850" s="8"/>
    </row>
    <row r="851" spans="2:32" hidden="1">
      <c r="B851" s="8"/>
      <c r="I851" s="11"/>
      <c r="K851" s="190"/>
      <c r="M851"/>
      <c r="N851"/>
      <c r="O851" s="192"/>
      <c r="P851" s="192"/>
      <c r="Q851"/>
      <c r="R851"/>
      <c r="S851"/>
      <c r="T851"/>
      <c r="U851"/>
      <c r="V851"/>
      <c r="AF851" s="8"/>
    </row>
    <row r="852" spans="2:32" hidden="1">
      <c r="B852" s="8"/>
      <c r="I852" s="11"/>
      <c r="K852" s="190"/>
      <c r="M852"/>
      <c r="N852"/>
      <c r="O852"/>
      <c r="P852"/>
      <c r="Q852"/>
      <c r="R852"/>
      <c r="S852"/>
      <c r="T852"/>
      <c r="U852"/>
      <c r="V852"/>
      <c r="AF852" s="8"/>
    </row>
    <row r="853" spans="2:32" hidden="1">
      <c r="B853" s="8"/>
      <c r="I853" s="11"/>
      <c r="K853" s="190"/>
      <c r="M853"/>
      <c r="N853"/>
      <c r="O853" s="192"/>
      <c r="P853" s="192"/>
      <c r="Q853"/>
      <c r="R853"/>
      <c r="S853"/>
      <c r="T853" s="1"/>
      <c r="U853"/>
      <c r="V853"/>
      <c r="AF853" s="8"/>
    </row>
    <row r="854" spans="2:32" hidden="1">
      <c r="B854" s="8"/>
      <c r="I854" s="11"/>
      <c r="K854" s="190"/>
      <c r="M854"/>
      <c r="N854"/>
      <c r="O854" s="132"/>
      <c r="P854" s="132"/>
      <c r="Q854"/>
      <c r="R854"/>
      <c r="S854"/>
      <c r="T854" s="1"/>
      <c r="U854"/>
      <c r="V854"/>
      <c r="AF854" s="8"/>
    </row>
    <row r="855" spans="2:32" hidden="1">
      <c r="B855" s="8"/>
      <c r="I855" s="11"/>
      <c r="K855" s="190"/>
      <c r="M855"/>
      <c r="N855"/>
      <c r="O855" s="132"/>
      <c r="P855" s="132"/>
      <c r="Q855"/>
      <c r="R855"/>
      <c r="S855"/>
      <c r="T855" s="1"/>
      <c r="U855"/>
      <c r="V855"/>
      <c r="AF855" s="8"/>
    </row>
    <row r="856" spans="2:32" hidden="1">
      <c r="B856" s="8"/>
      <c r="I856" s="11"/>
      <c r="K856" s="190"/>
      <c r="M856"/>
      <c r="N856"/>
      <c r="O856"/>
      <c r="P856"/>
      <c r="Q856"/>
      <c r="R856"/>
      <c r="S856"/>
      <c r="T856"/>
      <c r="U856"/>
      <c r="V856"/>
      <c r="AF856" s="8"/>
    </row>
    <row r="857" spans="2:32" hidden="1">
      <c r="B857" s="8"/>
      <c r="I857" s="11"/>
      <c r="K857" s="190"/>
      <c r="M857"/>
      <c r="N857"/>
      <c r="O857" s="192"/>
      <c r="P857" s="192"/>
      <c r="Q857"/>
      <c r="R857"/>
      <c r="S857"/>
      <c r="T857" s="1"/>
      <c r="U857"/>
      <c r="V857"/>
      <c r="AF857" s="8"/>
    </row>
    <row r="858" spans="2:32" hidden="1">
      <c r="B858" s="8"/>
      <c r="I858" s="11"/>
      <c r="K858" s="190"/>
      <c r="M858"/>
      <c r="N858"/>
      <c r="O858"/>
      <c r="P858"/>
      <c r="Q858"/>
      <c r="R858"/>
      <c r="S858"/>
      <c r="T858"/>
      <c r="U858"/>
      <c r="V858"/>
      <c r="AF858" s="8"/>
    </row>
    <row r="859" spans="2:32" hidden="1">
      <c r="B859" s="8"/>
      <c r="I859" s="11"/>
      <c r="K859" s="190"/>
      <c r="M859"/>
      <c r="N859"/>
      <c r="O859"/>
      <c r="P859"/>
      <c r="Q859"/>
      <c r="R859"/>
      <c r="S859"/>
      <c r="T859" s="1"/>
      <c r="U859"/>
      <c r="V859"/>
      <c r="AF859" s="8"/>
    </row>
    <row r="860" spans="2:32" hidden="1">
      <c r="B860" s="8"/>
      <c r="I860" s="11"/>
      <c r="K860" s="190"/>
      <c r="M860"/>
      <c r="N860"/>
      <c r="O860" s="132"/>
      <c r="P860" s="132"/>
      <c r="Q860"/>
      <c r="R860"/>
      <c r="S860"/>
      <c r="T860" s="1"/>
      <c r="U860"/>
      <c r="V860"/>
      <c r="AF860" s="8"/>
    </row>
    <row r="861" spans="2:32" hidden="1">
      <c r="B861" s="8"/>
      <c r="I861" s="11"/>
      <c r="K861" s="190"/>
      <c r="M861"/>
      <c r="N861"/>
      <c r="O861"/>
      <c r="P861"/>
      <c r="Q861"/>
      <c r="R861"/>
      <c r="S861"/>
      <c r="T861"/>
      <c r="U861"/>
      <c r="V861"/>
      <c r="AF861" s="8"/>
    </row>
    <row r="862" spans="2:32" hidden="1">
      <c r="B862" s="8"/>
      <c r="I862" s="11"/>
      <c r="K862" s="190"/>
      <c r="M862"/>
      <c r="N862"/>
      <c r="O862" s="132"/>
      <c r="P862" s="132"/>
      <c r="Q862"/>
      <c r="R862"/>
      <c r="S862"/>
      <c r="T862" s="1"/>
      <c r="U862"/>
      <c r="V862"/>
      <c r="AF862" s="8"/>
    </row>
    <row r="863" spans="2:32" hidden="1">
      <c r="B863" s="8"/>
      <c r="I863" s="11"/>
      <c r="K863" s="190"/>
      <c r="M863"/>
      <c r="N863"/>
      <c r="O863" s="192"/>
      <c r="P863" s="192"/>
      <c r="Q863"/>
      <c r="R863"/>
      <c r="S863"/>
      <c r="T863" s="1"/>
      <c r="U863"/>
      <c r="V863"/>
      <c r="AF863" s="8"/>
    </row>
    <row r="864" spans="2:32" hidden="1">
      <c r="B864" s="8"/>
      <c r="I864" s="11"/>
      <c r="K864" s="190"/>
      <c r="M864"/>
      <c r="N864"/>
      <c r="O864"/>
      <c r="P864"/>
      <c r="Q864"/>
      <c r="R864"/>
      <c r="S864"/>
      <c r="T864"/>
      <c r="U864"/>
      <c r="V864"/>
      <c r="AF864" s="8"/>
    </row>
    <row r="865" spans="2:32" hidden="1">
      <c r="B865" s="8"/>
      <c r="I865" s="11"/>
      <c r="K865" s="190"/>
      <c r="M865"/>
      <c r="N865"/>
      <c r="O865"/>
      <c r="P865"/>
      <c r="Q865"/>
      <c r="R865"/>
      <c r="S865"/>
      <c r="T865"/>
      <c r="U865"/>
      <c r="V865"/>
      <c r="AF865" s="8"/>
    </row>
    <row r="866" spans="2:32" hidden="1">
      <c r="B866" s="8"/>
      <c r="I866" s="11"/>
      <c r="K866" s="190"/>
      <c r="M866"/>
      <c r="N866"/>
      <c r="O866" s="192"/>
      <c r="P866" s="192"/>
      <c r="Q866"/>
      <c r="R866"/>
      <c r="S866"/>
      <c r="T866" s="1"/>
      <c r="U866"/>
      <c r="V866"/>
      <c r="AF866" s="8"/>
    </row>
    <row r="867" spans="2:32" hidden="1">
      <c r="B867" s="8"/>
      <c r="I867" s="11"/>
      <c r="K867" s="190"/>
      <c r="M867"/>
      <c r="N867"/>
      <c r="O867"/>
      <c r="P867"/>
      <c r="Q867"/>
      <c r="R867"/>
      <c r="S867"/>
      <c r="T867"/>
      <c r="U867"/>
      <c r="V867"/>
      <c r="AF867" s="8"/>
    </row>
    <row r="868" spans="2:32" hidden="1">
      <c r="B868" s="8"/>
      <c r="I868" s="11"/>
      <c r="K868" s="190"/>
      <c r="M868"/>
      <c r="N868"/>
      <c r="O868" s="132"/>
      <c r="P868" s="132"/>
      <c r="Q868"/>
      <c r="R868"/>
      <c r="S868"/>
      <c r="T868" s="1"/>
      <c r="U868"/>
      <c r="V868"/>
      <c r="AF868" s="8"/>
    </row>
    <row r="869" spans="2:32" hidden="1">
      <c r="B869" s="8"/>
      <c r="I869" s="11"/>
      <c r="K869" s="190"/>
      <c r="M869"/>
      <c r="N869"/>
      <c r="O869"/>
      <c r="P869"/>
      <c r="Q869"/>
      <c r="R869"/>
      <c r="S869"/>
      <c r="T869"/>
      <c r="U869"/>
      <c r="V869"/>
      <c r="AF869" s="8"/>
    </row>
    <row r="870" spans="2:32" hidden="1">
      <c r="B870" s="8"/>
      <c r="I870" s="11"/>
      <c r="K870" s="190"/>
      <c r="M870"/>
      <c r="N870"/>
      <c r="O870"/>
      <c r="P870"/>
      <c r="Q870"/>
      <c r="R870"/>
      <c r="S870"/>
      <c r="T870"/>
      <c r="U870"/>
      <c r="V870"/>
      <c r="AF870" s="8"/>
    </row>
    <row r="871" spans="2:32" hidden="1">
      <c r="B871" s="8"/>
      <c r="I871" s="11"/>
      <c r="K871" s="190"/>
      <c r="M871"/>
      <c r="N871"/>
      <c r="O871"/>
      <c r="P871"/>
      <c r="Q871"/>
      <c r="R871"/>
      <c r="S871"/>
      <c r="T871"/>
      <c r="U871"/>
      <c r="V871"/>
      <c r="AF871" s="8"/>
    </row>
    <row r="872" spans="2:32" hidden="1">
      <c r="B872" s="8"/>
      <c r="I872" s="11"/>
      <c r="K872" s="190"/>
      <c r="M872"/>
      <c r="N872"/>
      <c r="O872" s="192"/>
      <c r="P872" s="192"/>
      <c r="Q872"/>
      <c r="R872"/>
      <c r="S872"/>
      <c r="T872" s="1"/>
      <c r="U872"/>
      <c r="V872"/>
      <c r="AF872" s="8"/>
    </row>
    <row r="873" spans="2:32" hidden="1">
      <c r="B873" s="8"/>
      <c r="I873" s="11"/>
      <c r="K873" s="190"/>
      <c r="M873"/>
      <c r="N873"/>
      <c r="O873"/>
      <c r="P873"/>
      <c r="Q873"/>
      <c r="R873"/>
      <c r="S873"/>
      <c r="T873"/>
      <c r="U873"/>
      <c r="V873"/>
      <c r="AF873" s="8"/>
    </row>
    <row r="874" spans="2:32" hidden="1">
      <c r="B874" s="8"/>
      <c r="I874" s="11"/>
      <c r="K874" s="190"/>
      <c r="M874"/>
      <c r="N874"/>
      <c r="O874" s="192"/>
      <c r="P874" s="192"/>
      <c r="Q874"/>
      <c r="R874"/>
      <c r="S874"/>
      <c r="T874" s="1"/>
      <c r="U874"/>
      <c r="V874"/>
      <c r="AF874" s="8"/>
    </row>
    <row r="875" spans="2:32" hidden="1">
      <c r="B875" s="8"/>
      <c r="I875" s="11"/>
      <c r="K875" s="190"/>
      <c r="M875"/>
      <c r="N875"/>
      <c r="O875" s="192"/>
      <c r="P875" s="192"/>
      <c r="Q875"/>
      <c r="R875"/>
      <c r="S875"/>
      <c r="T875" s="1"/>
      <c r="U875"/>
      <c r="V875"/>
      <c r="AF875" s="8"/>
    </row>
    <row r="876" spans="2:32" hidden="1">
      <c r="B876" s="8"/>
      <c r="I876" s="11"/>
      <c r="K876" s="190"/>
      <c r="M876"/>
      <c r="N876"/>
      <c r="O876"/>
      <c r="P876"/>
      <c r="Q876"/>
      <c r="R876"/>
      <c r="S876"/>
      <c r="T876"/>
      <c r="U876"/>
      <c r="V876"/>
      <c r="AF876" s="8"/>
    </row>
    <row r="877" spans="2:32" hidden="1">
      <c r="B877" s="8"/>
      <c r="I877" s="11"/>
      <c r="K877" s="190"/>
      <c r="M877"/>
      <c r="N877"/>
      <c r="O877"/>
      <c r="P877"/>
      <c r="Q877"/>
      <c r="R877"/>
      <c r="S877"/>
      <c r="T877" s="1"/>
      <c r="U877"/>
      <c r="V877"/>
      <c r="AF877" s="8"/>
    </row>
    <row r="878" spans="2:32" hidden="1">
      <c r="B878" s="8"/>
      <c r="I878" s="11"/>
      <c r="K878" s="190"/>
      <c r="M878"/>
      <c r="N878"/>
      <c r="O878" s="192"/>
      <c r="P878" s="192"/>
      <c r="Q878"/>
      <c r="R878"/>
      <c r="S878"/>
      <c r="T878"/>
      <c r="U878"/>
      <c r="V878"/>
      <c r="AF878" s="8"/>
    </row>
    <row r="879" spans="2:32" hidden="1">
      <c r="B879" s="8"/>
      <c r="I879" s="11"/>
      <c r="K879" s="190"/>
      <c r="M879"/>
      <c r="N879"/>
      <c r="O879"/>
      <c r="P879"/>
      <c r="Q879"/>
      <c r="R879"/>
      <c r="S879"/>
      <c r="T879"/>
      <c r="U879"/>
      <c r="V879"/>
      <c r="AF879" s="8"/>
    </row>
    <row r="880" spans="2:32" hidden="1">
      <c r="B880" s="8"/>
      <c r="I880" s="11"/>
      <c r="K880" s="190"/>
      <c r="M880"/>
      <c r="N880"/>
      <c r="O880" s="132"/>
      <c r="P880" s="132"/>
      <c r="Q880"/>
      <c r="R880"/>
      <c r="S880"/>
      <c r="T880" s="1"/>
      <c r="U880"/>
      <c r="V880"/>
      <c r="AF880" s="8"/>
    </row>
    <row r="881" spans="2:32" hidden="1">
      <c r="B881" s="8"/>
      <c r="I881" s="11"/>
      <c r="K881" s="190"/>
      <c r="M881"/>
      <c r="N881"/>
      <c r="O881" s="192"/>
      <c r="P881" s="192"/>
      <c r="Q881"/>
      <c r="R881"/>
      <c r="S881"/>
      <c r="T881" s="1"/>
      <c r="U881"/>
      <c r="V881"/>
      <c r="AF881" s="8"/>
    </row>
    <row r="882" spans="2:32" hidden="1">
      <c r="B882" s="8"/>
      <c r="I882" s="11"/>
      <c r="K882" s="190"/>
      <c r="M882"/>
      <c r="N882"/>
      <c r="O882" s="192"/>
      <c r="P882" s="192"/>
      <c r="Q882"/>
      <c r="R882"/>
      <c r="S882"/>
      <c r="T882" s="1"/>
      <c r="U882"/>
      <c r="V882"/>
      <c r="AF882" s="8"/>
    </row>
    <row r="883" spans="2:32" hidden="1">
      <c r="B883" s="8"/>
      <c r="I883" s="11"/>
      <c r="K883" s="190"/>
      <c r="M883"/>
      <c r="N883"/>
      <c r="O883" s="192"/>
      <c r="P883" s="192"/>
      <c r="Q883"/>
      <c r="R883"/>
      <c r="S883"/>
      <c r="T883" s="1"/>
      <c r="U883"/>
      <c r="V883"/>
      <c r="AF883" s="8"/>
    </row>
    <row r="884" spans="2:32" hidden="1">
      <c r="B884" s="8"/>
      <c r="I884" s="11"/>
      <c r="K884" s="190"/>
      <c r="M884"/>
      <c r="N884"/>
      <c r="O884"/>
      <c r="P884"/>
      <c r="Q884"/>
      <c r="R884"/>
      <c r="S884"/>
      <c r="T884"/>
      <c r="U884"/>
      <c r="V884"/>
      <c r="AF884" s="8"/>
    </row>
    <row r="885" spans="2:32" hidden="1">
      <c r="B885" s="8"/>
      <c r="I885" s="11"/>
      <c r="K885" s="190"/>
      <c r="M885"/>
      <c r="N885"/>
      <c r="O885"/>
      <c r="P885"/>
      <c r="Q885"/>
      <c r="R885"/>
      <c r="S885"/>
      <c r="T885"/>
      <c r="U885"/>
      <c r="V885"/>
      <c r="AF885" s="8"/>
    </row>
    <row r="886" spans="2:32" hidden="1">
      <c r="B886" s="8"/>
      <c r="I886" s="11"/>
      <c r="K886" s="190"/>
      <c r="M886"/>
      <c r="N886"/>
      <c r="O886" s="192"/>
      <c r="P886" s="192"/>
      <c r="Q886"/>
      <c r="R886"/>
      <c r="S886"/>
      <c r="T886"/>
      <c r="U886"/>
      <c r="V886"/>
      <c r="AF886" s="8"/>
    </row>
    <row r="887" spans="2:32" hidden="1">
      <c r="B887" s="8"/>
      <c r="I887" s="11"/>
      <c r="K887" s="190"/>
      <c r="M887"/>
      <c r="N887"/>
      <c r="O887" s="132"/>
      <c r="P887" s="132"/>
      <c r="Q887"/>
      <c r="R887"/>
      <c r="S887"/>
      <c r="T887" s="1"/>
      <c r="U887"/>
      <c r="V887"/>
      <c r="AF887" s="8"/>
    </row>
    <row r="888" spans="2:32" hidden="1">
      <c r="B888" s="8"/>
      <c r="I888" s="11"/>
      <c r="K888" s="190"/>
      <c r="M888"/>
      <c r="N888"/>
      <c r="O888" s="192"/>
      <c r="P888" s="192"/>
      <c r="Q888"/>
      <c r="R888"/>
      <c r="S888"/>
      <c r="T888" s="1"/>
      <c r="U888"/>
      <c r="V888"/>
      <c r="AF888" s="8"/>
    </row>
    <row r="889" spans="2:32" hidden="1">
      <c r="B889" s="8"/>
      <c r="I889" s="11"/>
      <c r="K889" s="190"/>
      <c r="M889"/>
      <c r="N889"/>
      <c r="O889"/>
      <c r="P889"/>
      <c r="Q889"/>
      <c r="R889"/>
      <c r="S889"/>
      <c r="T889"/>
      <c r="U889"/>
      <c r="V889"/>
      <c r="AF889" s="8"/>
    </row>
    <row r="890" spans="2:32" hidden="1">
      <c r="B890" s="8"/>
      <c r="I890" s="11"/>
      <c r="K890" s="190"/>
      <c r="M890"/>
      <c r="N890"/>
      <c r="O890" s="192"/>
      <c r="P890" s="192"/>
      <c r="Q890"/>
      <c r="R890"/>
      <c r="S890"/>
      <c r="T890" s="1"/>
      <c r="U890"/>
      <c r="V890"/>
      <c r="AF890" s="8"/>
    </row>
    <row r="891" spans="2:32" hidden="1">
      <c r="B891" s="8"/>
      <c r="I891" s="11"/>
      <c r="K891" s="190"/>
      <c r="M891"/>
      <c r="N891"/>
      <c r="O891" s="132"/>
      <c r="P891" s="132"/>
      <c r="Q891"/>
      <c r="R891"/>
      <c r="S891"/>
      <c r="T891" s="1"/>
      <c r="U891"/>
      <c r="V891"/>
      <c r="AF891" s="8"/>
    </row>
    <row r="892" spans="2:32" hidden="1">
      <c r="B892" s="8"/>
      <c r="I892" s="11"/>
      <c r="K892" s="190"/>
      <c r="M892"/>
      <c r="N892"/>
      <c r="O892" s="132"/>
      <c r="P892" s="132"/>
      <c r="Q892"/>
      <c r="R892"/>
      <c r="S892"/>
      <c r="T892" s="1"/>
      <c r="U892"/>
      <c r="V892"/>
      <c r="AF892" s="8"/>
    </row>
    <row r="893" spans="2:32" hidden="1">
      <c r="B893" s="8"/>
      <c r="I893" s="11"/>
      <c r="K893" s="190"/>
      <c r="M893"/>
      <c r="N893"/>
      <c r="O893" s="132"/>
      <c r="P893" s="132"/>
      <c r="Q893"/>
      <c r="R893"/>
      <c r="S893"/>
      <c r="T893" s="1"/>
      <c r="U893"/>
      <c r="V893"/>
      <c r="AF893" s="8"/>
    </row>
    <row r="894" spans="2:32" hidden="1">
      <c r="B894" s="8"/>
      <c r="I894" s="11"/>
      <c r="K894" s="190"/>
      <c r="M894"/>
      <c r="N894"/>
      <c r="O894" s="192"/>
      <c r="P894" s="132"/>
      <c r="Q894"/>
      <c r="R894"/>
      <c r="S894"/>
      <c r="T894" s="1"/>
      <c r="U894"/>
      <c r="V894"/>
      <c r="AF894" s="8"/>
    </row>
    <row r="895" spans="2:32" hidden="1">
      <c r="B895" s="8"/>
      <c r="I895" s="11"/>
      <c r="K895" s="190"/>
      <c r="M895"/>
      <c r="N895"/>
      <c r="O895" s="132"/>
      <c r="P895" s="132"/>
      <c r="Q895"/>
      <c r="R895"/>
      <c r="S895"/>
      <c r="T895" s="1"/>
      <c r="U895"/>
      <c r="V895"/>
      <c r="AF895" s="8"/>
    </row>
    <row r="896" spans="2:32" hidden="1">
      <c r="B896" s="8"/>
      <c r="I896" s="11"/>
      <c r="K896" s="190"/>
      <c r="M896"/>
      <c r="N896"/>
      <c r="O896"/>
      <c r="P896"/>
      <c r="Q896"/>
      <c r="R896"/>
      <c r="S896"/>
      <c r="T896"/>
      <c r="U896"/>
      <c r="V896"/>
      <c r="AF896" s="8"/>
    </row>
    <row r="897" spans="2:32" hidden="1">
      <c r="B897" s="8"/>
      <c r="I897" s="11"/>
      <c r="K897" s="190"/>
      <c r="M897"/>
      <c r="N897"/>
      <c r="O897" s="192"/>
      <c r="P897" s="192"/>
      <c r="Q897"/>
      <c r="R897"/>
      <c r="S897"/>
      <c r="T897" s="1"/>
      <c r="U897"/>
      <c r="V897"/>
      <c r="AF897" s="8"/>
    </row>
    <row r="898" spans="2:32" hidden="1">
      <c r="B898" s="8"/>
      <c r="I898" s="11"/>
      <c r="K898" s="190"/>
      <c r="M898"/>
      <c r="N898"/>
      <c r="O898" s="192"/>
      <c r="P898" s="192"/>
      <c r="Q898"/>
      <c r="R898"/>
      <c r="S898"/>
      <c r="T898"/>
      <c r="U898"/>
      <c r="V898"/>
      <c r="AF898" s="8"/>
    </row>
    <row r="899" spans="2:32" hidden="1">
      <c r="B899" s="8"/>
      <c r="I899" s="11"/>
      <c r="K899" s="190"/>
      <c r="M899"/>
      <c r="N899"/>
      <c r="O899" s="192"/>
      <c r="P899" s="192"/>
      <c r="Q899"/>
      <c r="R899"/>
      <c r="S899"/>
      <c r="T899" s="1"/>
      <c r="U899"/>
      <c r="V899"/>
      <c r="AF899" s="8"/>
    </row>
    <row r="900" spans="2:32" hidden="1">
      <c r="B900" s="8"/>
      <c r="I900" s="11"/>
      <c r="K900" s="190"/>
      <c r="M900"/>
      <c r="N900"/>
      <c r="O900" s="192"/>
      <c r="P900" s="192"/>
      <c r="Q900"/>
      <c r="R900"/>
      <c r="S900"/>
      <c r="T900" s="1"/>
      <c r="U900"/>
      <c r="V900"/>
      <c r="AF900" s="8"/>
    </row>
    <row r="901" spans="2:32" hidden="1">
      <c r="B901" s="8"/>
      <c r="I901" s="11"/>
      <c r="K901" s="190"/>
      <c r="M901"/>
      <c r="N901"/>
      <c r="O901" s="192"/>
      <c r="P901" s="192"/>
      <c r="Q901"/>
      <c r="R901"/>
      <c r="S901"/>
      <c r="T901"/>
      <c r="U901"/>
      <c r="V901"/>
      <c r="AF901" s="8"/>
    </row>
    <row r="902" spans="2:32" hidden="1">
      <c r="B902" s="8"/>
      <c r="I902" s="11"/>
      <c r="K902" s="190"/>
      <c r="M902"/>
      <c r="N902"/>
      <c r="O902" s="192"/>
      <c r="P902" s="192"/>
      <c r="Q902"/>
      <c r="R902"/>
      <c r="S902"/>
      <c r="T902" s="1"/>
      <c r="U902"/>
      <c r="V902"/>
      <c r="AF902" s="8"/>
    </row>
    <row r="903" spans="2:32" hidden="1">
      <c r="B903" s="8"/>
      <c r="I903" s="11"/>
      <c r="K903" s="190"/>
      <c r="M903"/>
      <c r="N903"/>
      <c r="O903" s="192"/>
      <c r="P903" s="192"/>
      <c r="Q903"/>
      <c r="R903"/>
      <c r="S903"/>
      <c r="T903" s="1"/>
      <c r="U903"/>
      <c r="V903"/>
      <c r="AF903" s="8"/>
    </row>
    <row r="904" spans="2:32" hidden="1">
      <c r="B904" s="8"/>
      <c r="I904" s="11"/>
      <c r="K904" s="190"/>
      <c r="M904"/>
      <c r="N904"/>
      <c r="O904" s="192"/>
      <c r="P904" s="192"/>
      <c r="Q904"/>
      <c r="R904"/>
      <c r="S904"/>
      <c r="T904" s="1"/>
      <c r="U904"/>
      <c r="V904"/>
      <c r="AF904" s="8"/>
    </row>
    <row r="905" spans="2:32" hidden="1">
      <c r="B905" s="8"/>
      <c r="I905" s="11"/>
      <c r="K905" s="190"/>
      <c r="M905"/>
      <c r="N905"/>
      <c r="O905" s="192"/>
      <c r="P905" s="192"/>
      <c r="Q905"/>
      <c r="R905"/>
      <c r="S905"/>
      <c r="T905"/>
      <c r="U905"/>
      <c r="V905"/>
      <c r="AF905" s="8"/>
    </row>
    <row r="906" spans="2:32" hidden="1">
      <c r="B906" s="8"/>
      <c r="I906" s="11"/>
      <c r="K906" s="190"/>
      <c r="M906"/>
      <c r="N906"/>
      <c r="O906" s="192"/>
      <c r="P906" s="192"/>
      <c r="Q906"/>
      <c r="R906"/>
      <c r="S906"/>
      <c r="T906"/>
      <c r="U906"/>
      <c r="V906"/>
      <c r="AF906" s="8"/>
    </row>
    <row r="907" spans="2:32" hidden="1">
      <c r="B907" s="8"/>
      <c r="I907" s="11"/>
      <c r="K907" s="190"/>
      <c r="M907"/>
      <c r="N907"/>
      <c r="O907" s="192"/>
      <c r="P907" s="192"/>
      <c r="Q907"/>
      <c r="R907"/>
      <c r="S907"/>
      <c r="T907" s="1"/>
      <c r="U907"/>
      <c r="V907"/>
      <c r="AF907" s="8"/>
    </row>
    <row r="908" spans="2:32" hidden="1">
      <c r="B908" s="8"/>
      <c r="I908" s="11"/>
      <c r="K908" s="190"/>
      <c r="M908"/>
      <c r="N908"/>
      <c r="O908" s="192"/>
      <c r="P908" s="192"/>
      <c r="Q908"/>
      <c r="R908"/>
      <c r="S908"/>
      <c r="T908" s="1"/>
      <c r="U908"/>
      <c r="V908"/>
      <c r="AF908" s="8"/>
    </row>
    <row r="909" spans="2:32" hidden="1">
      <c r="B909" s="8"/>
      <c r="I909" s="11"/>
      <c r="K909" s="190"/>
      <c r="M909"/>
      <c r="N909"/>
      <c r="O909" s="192"/>
      <c r="P909" s="192"/>
      <c r="Q909"/>
      <c r="R909"/>
      <c r="S909"/>
      <c r="T909" s="1"/>
      <c r="U909"/>
      <c r="V909"/>
      <c r="AF909" s="8"/>
    </row>
    <row r="910" spans="2:32" hidden="1">
      <c r="B910" s="8"/>
      <c r="I910" s="11"/>
      <c r="K910" s="190"/>
      <c r="M910"/>
      <c r="N910"/>
      <c r="O910" s="192"/>
      <c r="P910" s="192"/>
      <c r="Q910"/>
      <c r="R910"/>
      <c r="S910"/>
      <c r="T910" s="1"/>
      <c r="U910"/>
      <c r="V910"/>
      <c r="AF910" s="8"/>
    </row>
    <row r="911" spans="2:32" hidden="1">
      <c r="B911" s="8"/>
      <c r="I911" s="11"/>
      <c r="K911" s="190"/>
      <c r="M911"/>
      <c r="N911"/>
      <c r="O911" s="192"/>
      <c r="P911" s="192"/>
      <c r="Q911"/>
      <c r="R911"/>
      <c r="S911"/>
      <c r="T911" s="1"/>
      <c r="U911"/>
      <c r="V911"/>
      <c r="AF911" s="8"/>
    </row>
    <row r="912" spans="2:32" hidden="1">
      <c r="B912" s="8"/>
      <c r="I912" s="11"/>
      <c r="K912" s="190"/>
      <c r="M912"/>
      <c r="N912"/>
      <c r="O912" s="192"/>
      <c r="P912" s="192"/>
      <c r="Q912"/>
      <c r="R912"/>
      <c r="S912"/>
      <c r="T912"/>
      <c r="U912"/>
      <c r="V912"/>
      <c r="AF912" s="8"/>
    </row>
    <row r="913" spans="2:32" hidden="1">
      <c r="B913" s="8"/>
      <c r="I913" s="11"/>
      <c r="K913" s="190"/>
      <c r="M913"/>
      <c r="N913"/>
      <c r="O913" s="192"/>
      <c r="P913" s="192"/>
      <c r="Q913"/>
      <c r="R913"/>
      <c r="S913"/>
      <c r="T913" s="1"/>
      <c r="U913"/>
      <c r="V913"/>
      <c r="AF913" s="8"/>
    </row>
    <row r="914" spans="2:32" hidden="1">
      <c r="B914" s="8"/>
      <c r="I914" s="11"/>
      <c r="K914" s="190"/>
      <c r="M914"/>
      <c r="N914"/>
      <c r="O914" s="192"/>
      <c r="P914" s="192"/>
      <c r="Q914"/>
      <c r="R914"/>
      <c r="S914"/>
      <c r="T914" s="1"/>
      <c r="U914"/>
      <c r="V914"/>
      <c r="AF914" s="8"/>
    </row>
    <row r="915" spans="2:32" hidden="1">
      <c r="B915" s="8"/>
      <c r="I915" s="11"/>
      <c r="K915" s="190"/>
      <c r="M915"/>
      <c r="N915"/>
      <c r="O915" s="192"/>
      <c r="P915" s="192"/>
      <c r="Q915"/>
      <c r="R915"/>
      <c r="S915"/>
      <c r="T915" s="1"/>
      <c r="U915"/>
      <c r="V915"/>
      <c r="AF915" s="8"/>
    </row>
    <row r="916" spans="2:32" hidden="1">
      <c r="B916" s="8"/>
      <c r="I916" s="11"/>
      <c r="K916" s="190"/>
      <c r="M916"/>
      <c r="N916"/>
      <c r="O916" s="192"/>
      <c r="P916" s="192"/>
      <c r="Q916"/>
      <c r="R916"/>
      <c r="S916"/>
      <c r="T916" s="1"/>
      <c r="U916"/>
      <c r="V916"/>
      <c r="AF916" s="8"/>
    </row>
    <row r="917" spans="2:32" hidden="1">
      <c r="B917" s="8"/>
      <c r="I917" s="11"/>
      <c r="K917" s="190"/>
      <c r="M917"/>
      <c r="N917"/>
      <c r="O917" s="192"/>
      <c r="P917" s="192"/>
      <c r="Q917"/>
      <c r="R917"/>
      <c r="S917"/>
      <c r="T917"/>
      <c r="U917"/>
      <c r="V917"/>
      <c r="AF917" s="8"/>
    </row>
    <row r="918" spans="2:32" hidden="1">
      <c r="B918" s="8"/>
      <c r="I918" s="11"/>
      <c r="K918" s="190"/>
      <c r="M918"/>
      <c r="N918"/>
      <c r="O918" s="192"/>
      <c r="P918" s="192"/>
      <c r="Q918"/>
      <c r="R918"/>
      <c r="S918"/>
      <c r="T918" s="1"/>
      <c r="U918"/>
      <c r="V918"/>
      <c r="AF918" s="8"/>
    </row>
    <row r="919" spans="2:32" hidden="1">
      <c r="B919" s="8"/>
      <c r="I919" s="11"/>
      <c r="K919" s="190"/>
      <c r="M919"/>
      <c r="N919"/>
      <c r="O919" s="192"/>
      <c r="P919" s="192"/>
      <c r="Q919"/>
      <c r="R919"/>
      <c r="S919"/>
      <c r="T919" s="1"/>
      <c r="U919"/>
      <c r="V919"/>
      <c r="AF919" s="8"/>
    </row>
    <row r="920" spans="2:32" hidden="1">
      <c r="B920" s="8"/>
      <c r="I920" s="11"/>
      <c r="K920" s="190"/>
      <c r="M920"/>
      <c r="N920"/>
      <c r="O920" s="192"/>
      <c r="P920" s="192"/>
      <c r="Q920"/>
      <c r="R920"/>
      <c r="S920"/>
      <c r="T920"/>
      <c r="U920"/>
      <c r="V920"/>
      <c r="AF920" s="8"/>
    </row>
    <row r="921" spans="2:32" hidden="1">
      <c r="B921" s="8"/>
      <c r="I921" s="11"/>
      <c r="K921" s="190"/>
      <c r="M921"/>
      <c r="N921"/>
      <c r="O921" s="192"/>
      <c r="P921" s="192"/>
      <c r="Q921"/>
      <c r="R921"/>
      <c r="S921"/>
      <c r="T921" s="1"/>
      <c r="U921"/>
      <c r="V921"/>
      <c r="AF921" s="8"/>
    </row>
    <row r="922" spans="2:32" hidden="1">
      <c r="B922" s="8"/>
      <c r="I922" s="11"/>
      <c r="K922" s="190"/>
      <c r="M922"/>
      <c r="N922"/>
      <c r="O922" s="192"/>
      <c r="P922" s="192"/>
      <c r="Q922"/>
      <c r="R922"/>
      <c r="S922"/>
      <c r="T922" s="1"/>
      <c r="U922"/>
      <c r="V922"/>
      <c r="AF922" s="8"/>
    </row>
    <row r="923" spans="2:32" hidden="1">
      <c r="B923" s="8"/>
      <c r="I923" s="11"/>
      <c r="K923" s="190"/>
      <c r="M923"/>
      <c r="N923"/>
      <c r="O923" s="132"/>
      <c r="P923" s="132"/>
      <c r="Q923"/>
      <c r="R923"/>
      <c r="S923"/>
      <c r="T923" s="1"/>
      <c r="U923"/>
      <c r="V923"/>
      <c r="AF923" s="8"/>
    </row>
    <row r="924" spans="2:32" hidden="1">
      <c r="B924" s="8"/>
      <c r="I924" s="11"/>
      <c r="K924" s="190"/>
      <c r="M924"/>
      <c r="N924"/>
      <c r="O924" s="192"/>
      <c r="P924" s="192"/>
      <c r="Q924"/>
      <c r="R924"/>
      <c r="S924"/>
      <c r="T924" s="1"/>
      <c r="U924"/>
      <c r="V924"/>
      <c r="AF924" s="8"/>
    </row>
    <row r="925" spans="2:32" hidden="1">
      <c r="B925" s="8"/>
      <c r="I925" s="11"/>
      <c r="K925" s="190"/>
      <c r="M925"/>
      <c r="N925"/>
      <c r="O925" s="192"/>
      <c r="P925" s="192"/>
      <c r="Q925"/>
      <c r="R925"/>
      <c r="S925"/>
      <c r="T925"/>
      <c r="U925"/>
      <c r="V925"/>
      <c r="AF925" s="8"/>
    </row>
    <row r="926" spans="2:32" hidden="1">
      <c r="B926" s="8"/>
      <c r="I926" s="11"/>
      <c r="K926" s="190"/>
      <c r="M926"/>
      <c r="N926"/>
      <c r="O926" s="192"/>
      <c r="P926" s="192"/>
      <c r="Q926"/>
      <c r="R926"/>
      <c r="S926"/>
      <c r="T926" s="1"/>
      <c r="U926"/>
      <c r="V926"/>
      <c r="AF926" s="8"/>
    </row>
    <row r="927" spans="2:32" hidden="1">
      <c r="B927" s="8"/>
      <c r="I927" s="11"/>
      <c r="K927" s="190"/>
      <c r="M927"/>
      <c r="N927"/>
      <c r="O927" s="192"/>
      <c r="P927" s="192"/>
      <c r="Q927"/>
      <c r="R927"/>
      <c r="S927"/>
      <c r="T927" s="1"/>
      <c r="U927"/>
      <c r="V927"/>
      <c r="AF927" s="8"/>
    </row>
    <row r="928" spans="2:32" hidden="1">
      <c r="B928" s="8"/>
      <c r="I928" s="11"/>
      <c r="K928" s="190"/>
      <c r="M928"/>
      <c r="N928"/>
      <c r="O928" s="192"/>
      <c r="P928" s="192"/>
      <c r="Q928"/>
      <c r="R928"/>
      <c r="S928"/>
      <c r="T928" s="1"/>
      <c r="U928"/>
      <c r="V928"/>
      <c r="AF928" s="8"/>
    </row>
    <row r="929" spans="2:32" hidden="1">
      <c r="B929" s="8"/>
      <c r="I929" s="11"/>
      <c r="K929" s="190"/>
      <c r="M929"/>
      <c r="N929"/>
      <c r="O929" s="132"/>
      <c r="P929" s="132"/>
      <c r="Q929"/>
      <c r="R929"/>
      <c r="S929"/>
      <c r="T929" s="1"/>
      <c r="U929"/>
      <c r="V929"/>
      <c r="AF929" s="8"/>
    </row>
    <row r="930" spans="2:32" hidden="1">
      <c r="B930" s="8"/>
      <c r="I930" s="11"/>
      <c r="K930" s="190"/>
      <c r="M930"/>
      <c r="N930"/>
      <c r="O930" s="132"/>
      <c r="P930" s="132"/>
      <c r="Q930"/>
      <c r="R930"/>
      <c r="S930"/>
      <c r="T930" s="1"/>
      <c r="U930"/>
      <c r="V930"/>
      <c r="AF930" s="8"/>
    </row>
    <row r="931" spans="2:32" hidden="1">
      <c r="B931" s="8"/>
      <c r="I931" s="11"/>
      <c r="K931" s="190"/>
      <c r="M931"/>
      <c r="N931"/>
      <c r="O931" s="192"/>
      <c r="P931" s="192"/>
      <c r="Q931"/>
      <c r="R931"/>
      <c r="S931"/>
      <c r="T931" s="1"/>
      <c r="U931"/>
      <c r="V931"/>
      <c r="AF931" s="8"/>
    </row>
    <row r="932" spans="2:32" hidden="1">
      <c r="B932" s="8"/>
      <c r="I932" s="11"/>
      <c r="K932" s="190"/>
      <c r="M932"/>
      <c r="N932"/>
      <c r="O932" s="192"/>
      <c r="P932" s="192"/>
      <c r="Q932"/>
      <c r="R932"/>
      <c r="S932"/>
      <c r="T932" s="1"/>
      <c r="U932"/>
      <c r="V932"/>
      <c r="AF932" s="8"/>
    </row>
    <row r="933" spans="2:32" hidden="1">
      <c r="B933" s="8"/>
      <c r="I933" s="11"/>
      <c r="K933" s="190"/>
      <c r="M933"/>
      <c r="N933"/>
      <c r="O933" s="192"/>
      <c r="P933" s="192"/>
      <c r="Q933"/>
      <c r="R933"/>
      <c r="S933"/>
      <c r="T933" s="1"/>
      <c r="U933"/>
      <c r="V933"/>
      <c r="AF933" s="8"/>
    </row>
    <row r="934" spans="2:32" hidden="1">
      <c r="B934" s="8"/>
      <c r="I934" s="11"/>
      <c r="K934" s="190"/>
      <c r="M934"/>
      <c r="N934"/>
      <c r="O934" s="192"/>
      <c r="P934" s="192"/>
      <c r="Q934"/>
      <c r="R934"/>
      <c r="S934"/>
      <c r="T934" s="1"/>
      <c r="U934"/>
      <c r="V934"/>
      <c r="AF934" s="8"/>
    </row>
    <row r="935" spans="2:32" hidden="1">
      <c r="B935" s="8"/>
      <c r="I935" s="11"/>
      <c r="K935" s="190"/>
      <c r="M935"/>
      <c r="N935"/>
      <c r="O935" s="132"/>
      <c r="P935" s="132"/>
      <c r="Q935"/>
      <c r="R935"/>
      <c r="S935"/>
      <c r="T935" s="1"/>
      <c r="U935"/>
      <c r="V935"/>
      <c r="AF935" s="8"/>
    </row>
    <row r="936" spans="2:32" hidden="1">
      <c r="B936" s="8"/>
      <c r="I936" s="11"/>
      <c r="K936" s="190"/>
      <c r="M936"/>
      <c r="N936"/>
      <c r="O936" s="132"/>
      <c r="P936" s="132"/>
      <c r="Q936"/>
      <c r="R936"/>
      <c r="S936"/>
      <c r="T936" s="1"/>
      <c r="U936"/>
      <c r="V936"/>
      <c r="AF936" s="8"/>
    </row>
    <row r="937" spans="2:32" hidden="1">
      <c r="B937" s="8"/>
      <c r="I937" s="11"/>
      <c r="K937" s="190"/>
      <c r="M937"/>
      <c r="N937"/>
      <c r="O937" s="192"/>
      <c r="P937" s="192"/>
      <c r="Q937"/>
      <c r="R937"/>
      <c r="S937"/>
      <c r="T937" s="1"/>
      <c r="U937"/>
      <c r="V937"/>
      <c r="AF937" s="8"/>
    </row>
    <row r="938" spans="2:32" hidden="1">
      <c r="B938" s="8"/>
      <c r="I938" s="11"/>
      <c r="K938" s="190"/>
      <c r="M938"/>
      <c r="N938"/>
      <c r="O938" s="192"/>
      <c r="P938" s="192"/>
      <c r="Q938"/>
      <c r="R938"/>
      <c r="S938"/>
      <c r="T938" s="1"/>
      <c r="U938"/>
      <c r="V938"/>
      <c r="AF938" s="8"/>
    </row>
    <row r="939" spans="2:32" hidden="1">
      <c r="B939" s="8"/>
      <c r="I939" s="11"/>
      <c r="K939" s="190"/>
      <c r="M939"/>
      <c r="N939"/>
      <c r="O939" s="192"/>
      <c r="P939" s="192"/>
      <c r="Q939"/>
      <c r="R939"/>
      <c r="S939"/>
      <c r="T939" s="1"/>
      <c r="U939"/>
      <c r="V939"/>
      <c r="AF939" s="8"/>
    </row>
    <row r="940" spans="2:32" hidden="1">
      <c r="B940" s="8"/>
      <c r="I940" s="11"/>
      <c r="K940" s="190"/>
      <c r="M940"/>
      <c r="N940"/>
      <c r="O940" s="192"/>
      <c r="P940" s="192"/>
      <c r="Q940"/>
      <c r="R940"/>
      <c r="S940"/>
      <c r="T940" s="1"/>
      <c r="U940"/>
      <c r="V940"/>
      <c r="AF940" s="8"/>
    </row>
    <row r="941" spans="2:32" hidden="1">
      <c r="B941" s="8"/>
      <c r="I941" s="11"/>
      <c r="K941" s="190"/>
      <c r="M941"/>
      <c r="N941"/>
      <c r="O941" s="192"/>
      <c r="P941" s="192"/>
      <c r="Q941"/>
      <c r="R941"/>
      <c r="S941"/>
      <c r="T941" s="1"/>
      <c r="U941"/>
      <c r="V941"/>
      <c r="AF941" s="8"/>
    </row>
    <row r="942" spans="2:32" hidden="1">
      <c r="B942" s="8"/>
      <c r="I942" s="11"/>
      <c r="K942" s="190"/>
      <c r="M942"/>
      <c r="N942"/>
      <c r="O942" s="192"/>
      <c r="P942" s="192"/>
      <c r="Q942"/>
      <c r="R942"/>
      <c r="S942"/>
      <c r="T942" s="1"/>
      <c r="U942"/>
      <c r="V942"/>
      <c r="AF942" s="8"/>
    </row>
    <row r="943" spans="2:32" hidden="1">
      <c r="B943" s="8"/>
      <c r="I943" s="11"/>
      <c r="K943" s="190"/>
      <c r="M943"/>
      <c r="N943"/>
      <c r="O943" s="192"/>
      <c r="P943" s="192"/>
      <c r="Q943"/>
      <c r="R943"/>
      <c r="S943"/>
      <c r="T943" s="1"/>
      <c r="U943"/>
      <c r="V943"/>
      <c r="AF943" s="8"/>
    </row>
    <row r="944" spans="2:32" hidden="1">
      <c r="B944" s="8"/>
      <c r="I944" s="11"/>
      <c r="K944" s="190"/>
      <c r="M944"/>
      <c r="N944"/>
      <c r="O944" s="132"/>
      <c r="P944" s="132"/>
      <c r="Q944"/>
      <c r="R944"/>
      <c r="S944"/>
      <c r="T944" s="1"/>
      <c r="U944"/>
      <c r="V944"/>
      <c r="AF944" s="8"/>
    </row>
    <row r="945" spans="2:32" hidden="1">
      <c r="B945" s="8"/>
      <c r="I945" s="11"/>
      <c r="K945" s="190"/>
      <c r="M945"/>
      <c r="N945"/>
      <c r="O945" s="192"/>
      <c r="P945" s="192"/>
      <c r="Q945"/>
      <c r="R945"/>
      <c r="S945"/>
      <c r="T945" s="1"/>
      <c r="U945"/>
      <c r="V945"/>
      <c r="AF945" s="8"/>
    </row>
    <row r="946" spans="2:32" hidden="1">
      <c r="B946" s="8"/>
      <c r="I946" s="11"/>
      <c r="K946" s="190"/>
      <c r="M946"/>
      <c r="N946"/>
      <c r="O946" s="192"/>
      <c r="P946" s="192"/>
      <c r="Q946"/>
      <c r="R946"/>
      <c r="S946"/>
      <c r="T946" s="1"/>
      <c r="U946"/>
      <c r="V946"/>
      <c r="AF946" s="8"/>
    </row>
    <row r="947" spans="2:32" hidden="1">
      <c r="B947" s="8"/>
      <c r="I947" s="11"/>
      <c r="K947" s="190"/>
      <c r="M947"/>
      <c r="N947"/>
      <c r="O947" s="192"/>
      <c r="P947" s="192"/>
      <c r="Q947"/>
      <c r="R947"/>
      <c r="S947"/>
      <c r="T947"/>
      <c r="U947"/>
      <c r="V947"/>
      <c r="AF947" s="8"/>
    </row>
    <row r="948" spans="2:32" hidden="1">
      <c r="B948" s="8"/>
      <c r="I948" s="11"/>
      <c r="K948" s="190"/>
      <c r="M948"/>
      <c r="N948"/>
      <c r="O948" s="192"/>
      <c r="P948" s="192"/>
      <c r="Q948"/>
      <c r="R948"/>
      <c r="S948"/>
      <c r="T948" s="1"/>
      <c r="U948"/>
      <c r="V948"/>
      <c r="AF948" s="8"/>
    </row>
    <row r="949" spans="2:32" hidden="1">
      <c r="B949" s="8"/>
      <c r="I949" s="11"/>
      <c r="K949" s="190"/>
      <c r="M949"/>
      <c r="N949"/>
      <c r="O949" s="192"/>
      <c r="P949" s="192"/>
      <c r="Q949"/>
      <c r="R949"/>
      <c r="S949"/>
      <c r="T949"/>
      <c r="U949"/>
      <c r="V949"/>
      <c r="AF949" s="8"/>
    </row>
    <row r="950" spans="2:32" hidden="1">
      <c r="B950" s="8"/>
      <c r="I950" s="11"/>
      <c r="K950" s="190"/>
      <c r="M950"/>
      <c r="N950"/>
      <c r="O950" s="132"/>
      <c r="P950" s="132"/>
      <c r="Q950"/>
      <c r="R950"/>
      <c r="S950"/>
      <c r="T950" s="1"/>
      <c r="U950"/>
      <c r="V950"/>
      <c r="AF950" s="8"/>
    </row>
    <row r="951" spans="2:32" hidden="1">
      <c r="B951" s="8"/>
      <c r="I951" s="11"/>
      <c r="K951" s="190"/>
      <c r="M951"/>
      <c r="N951"/>
      <c r="O951" s="132"/>
      <c r="P951" s="132"/>
      <c r="Q951"/>
      <c r="R951"/>
      <c r="S951"/>
      <c r="T951" s="1"/>
      <c r="U951"/>
      <c r="V951"/>
      <c r="AF951" s="8"/>
    </row>
    <row r="952" spans="2:32" hidden="1">
      <c r="B952" s="8"/>
      <c r="I952" s="11"/>
      <c r="K952" s="190"/>
      <c r="M952"/>
      <c r="N952"/>
      <c r="O952" s="192"/>
      <c r="P952" s="192"/>
      <c r="Q952"/>
      <c r="R952"/>
      <c r="S952"/>
      <c r="T952"/>
      <c r="U952"/>
      <c r="V952"/>
      <c r="AF952" s="8"/>
    </row>
    <row r="953" spans="2:32" hidden="1">
      <c r="B953" s="8"/>
      <c r="I953" s="11"/>
      <c r="K953" s="190"/>
      <c r="M953"/>
      <c r="N953"/>
      <c r="O953" s="192"/>
      <c r="P953" s="192"/>
      <c r="Q953"/>
      <c r="R953"/>
      <c r="S953"/>
      <c r="T953"/>
      <c r="U953"/>
      <c r="V953"/>
      <c r="AF953" s="8"/>
    </row>
    <row r="954" spans="2:32" hidden="1">
      <c r="B954" s="8"/>
      <c r="I954" s="11"/>
      <c r="K954" s="190"/>
      <c r="M954"/>
      <c r="N954"/>
      <c r="O954" s="192"/>
      <c r="P954" s="192"/>
      <c r="Q954"/>
      <c r="R954"/>
      <c r="S954"/>
      <c r="T954"/>
      <c r="U954"/>
      <c r="V954"/>
      <c r="AF954" s="8"/>
    </row>
    <row r="955" spans="2:32" hidden="1">
      <c r="B955" s="8"/>
      <c r="I955" s="11"/>
      <c r="K955" s="190"/>
      <c r="M955"/>
      <c r="N955"/>
      <c r="O955" s="192"/>
      <c r="P955" s="192"/>
      <c r="Q955"/>
      <c r="R955"/>
      <c r="S955"/>
      <c r="T955" s="1"/>
      <c r="U955"/>
      <c r="V955"/>
      <c r="AF955" s="8"/>
    </row>
    <row r="956" spans="2:32" hidden="1">
      <c r="B956" s="8"/>
      <c r="I956" s="11"/>
      <c r="K956" s="190"/>
      <c r="M956"/>
      <c r="N956"/>
      <c r="O956" s="192"/>
      <c r="P956" s="192"/>
      <c r="Q956"/>
      <c r="R956"/>
      <c r="S956"/>
      <c r="T956" s="1"/>
      <c r="U956"/>
      <c r="V956"/>
      <c r="AF956" s="8"/>
    </row>
    <row r="957" spans="2:32" hidden="1">
      <c r="B957" s="8"/>
      <c r="I957" s="11"/>
      <c r="K957" s="190"/>
      <c r="M957"/>
      <c r="N957"/>
      <c r="O957" s="192"/>
      <c r="P957" s="192"/>
      <c r="Q957"/>
      <c r="R957"/>
      <c r="S957"/>
      <c r="T957" s="1"/>
      <c r="U957"/>
      <c r="V957"/>
      <c r="AF957" s="8"/>
    </row>
    <row r="958" spans="2:32" hidden="1">
      <c r="B958" s="8"/>
      <c r="I958" s="11"/>
      <c r="K958" s="190"/>
      <c r="M958"/>
      <c r="N958"/>
      <c r="O958" s="192"/>
      <c r="P958" s="192"/>
      <c r="Q958"/>
      <c r="R958"/>
      <c r="S958"/>
      <c r="T958"/>
      <c r="U958"/>
      <c r="V958"/>
      <c r="AF958" s="8"/>
    </row>
    <row r="959" spans="2:32" hidden="1">
      <c r="B959" s="8"/>
      <c r="I959" s="11"/>
      <c r="K959" s="190"/>
      <c r="M959"/>
      <c r="N959"/>
      <c r="O959" s="192"/>
      <c r="P959" s="192"/>
      <c r="Q959"/>
      <c r="R959"/>
      <c r="S959"/>
      <c r="T959" s="1"/>
      <c r="U959"/>
      <c r="V959"/>
      <c r="AF959" s="8"/>
    </row>
    <row r="960" spans="2:32" hidden="1">
      <c r="B960" s="8"/>
      <c r="I960" s="11"/>
      <c r="K960" s="190"/>
      <c r="M960"/>
      <c r="N960"/>
      <c r="O960" s="192"/>
      <c r="P960" s="192"/>
      <c r="Q960"/>
      <c r="R960"/>
      <c r="S960"/>
      <c r="T960" s="1"/>
      <c r="U960"/>
      <c r="V960"/>
      <c r="AF960" s="8"/>
    </row>
    <row r="961" spans="2:32" hidden="1">
      <c r="B961" s="8"/>
      <c r="I961" s="11"/>
      <c r="K961" s="190"/>
      <c r="M961"/>
      <c r="N961"/>
      <c r="O961" s="192"/>
      <c r="P961" s="192"/>
      <c r="Q961"/>
      <c r="R961"/>
      <c r="S961"/>
      <c r="T961" s="1"/>
      <c r="U961"/>
      <c r="V961"/>
      <c r="AF961" s="8"/>
    </row>
    <row r="962" spans="2:32" hidden="1">
      <c r="B962" s="8"/>
      <c r="I962" s="11"/>
      <c r="K962" s="190"/>
      <c r="M962"/>
      <c r="N962"/>
      <c r="O962" s="192"/>
      <c r="P962" s="192"/>
      <c r="Q962"/>
      <c r="R962"/>
      <c r="S962"/>
      <c r="T962" s="1"/>
      <c r="U962"/>
      <c r="V962"/>
      <c r="AF962" s="8"/>
    </row>
    <row r="963" spans="2:32" hidden="1">
      <c r="B963" s="8"/>
      <c r="I963" s="11"/>
      <c r="K963" s="190"/>
      <c r="M963"/>
      <c r="N963"/>
      <c r="O963" s="132"/>
      <c r="P963" s="132"/>
      <c r="Q963"/>
      <c r="R963"/>
      <c r="S963"/>
      <c r="T963" s="1"/>
      <c r="U963"/>
      <c r="V963"/>
      <c r="AF963" s="8"/>
    </row>
    <row r="964" spans="2:32" hidden="1">
      <c r="B964" s="8"/>
      <c r="I964" s="11"/>
      <c r="K964" s="190"/>
      <c r="M964"/>
      <c r="N964"/>
      <c r="O964" s="192"/>
      <c r="P964" s="192"/>
      <c r="Q964"/>
      <c r="R964"/>
      <c r="S964"/>
      <c r="T964" s="1"/>
      <c r="U964"/>
      <c r="V964"/>
      <c r="AF964" s="8"/>
    </row>
    <row r="965" spans="2:32" hidden="1">
      <c r="B965" s="8"/>
      <c r="I965" s="11"/>
      <c r="K965" s="190"/>
      <c r="M965"/>
      <c r="N965"/>
      <c r="O965" s="192"/>
      <c r="P965" s="192"/>
      <c r="Q965"/>
      <c r="R965"/>
      <c r="S965"/>
      <c r="T965" s="1"/>
      <c r="U965"/>
      <c r="V965"/>
      <c r="AF965" s="8"/>
    </row>
    <row r="966" spans="2:32" hidden="1">
      <c r="B966" s="8"/>
      <c r="I966" s="11"/>
      <c r="K966" s="190"/>
      <c r="M966"/>
      <c r="N966"/>
      <c r="O966" s="192"/>
      <c r="P966" s="192"/>
      <c r="Q966"/>
      <c r="R966"/>
      <c r="S966"/>
      <c r="T966"/>
      <c r="U966"/>
      <c r="V966"/>
      <c r="AF966" s="8"/>
    </row>
    <row r="967" spans="2:32" hidden="1">
      <c r="B967" s="8"/>
      <c r="I967" s="11"/>
      <c r="K967" s="190"/>
      <c r="M967"/>
      <c r="N967"/>
      <c r="O967" s="192"/>
      <c r="P967" s="192"/>
      <c r="Q967"/>
      <c r="R967"/>
      <c r="S967"/>
      <c r="T967" s="1"/>
      <c r="U967"/>
      <c r="V967"/>
      <c r="AF967" s="8"/>
    </row>
    <row r="968" spans="2:32" hidden="1">
      <c r="B968" s="8"/>
      <c r="I968" s="11"/>
      <c r="K968" s="190"/>
      <c r="M968"/>
      <c r="N968"/>
      <c r="O968" s="192"/>
      <c r="P968" s="192"/>
      <c r="Q968"/>
      <c r="R968"/>
      <c r="S968"/>
      <c r="T968" s="1"/>
      <c r="U968"/>
      <c r="V968"/>
      <c r="AF968" s="8"/>
    </row>
    <row r="969" spans="2:32" hidden="1">
      <c r="B969" s="8"/>
      <c r="I969" s="11"/>
      <c r="K969" s="190"/>
      <c r="M969"/>
      <c r="N969"/>
      <c r="O969" s="192"/>
      <c r="P969" s="192"/>
      <c r="Q969"/>
      <c r="R969"/>
      <c r="S969"/>
      <c r="T969" s="1"/>
      <c r="U969"/>
      <c r="V969"/>
      <c r="AF969" s="8"/>
    </row>
    <row r="970" spans="2:32" hidden="1">
      <c r="B970" s="8"/>
      <c r="I970" s="11"/>
      <c r="K970" s="190"/>
      <c r="M970"/>
      <c r="N970"/>
      <c r="O970" s="192"/>
      <c r="P970" s="192"/>
      <c r="Q970"/>
      <c r="R970"/>
      <c r="S970"/>
      <c r="T970" s="1"/>
      <c r="U970"/>
      <c r="V970"/>
      <c r="AF970" s="8"/>
    </row>
    <row r="971" spans="2:32" hidden="1">
      <c r="B971" s="8"/>
      <c r="I971" s="11"/>
      <c r="K971" s="190"/>
      <c r="M971"/>
      <c r="N971"/>
      <c r="O971" s="192"/>
      <c r="P971" s="192"/>
      <c r="Q971"/>
      <c r="R971"/>
      <c r="S971"/>
      <c r="T971" s="1"/>
      <c r="U971"/>
      <c r="V971"/>
      <c r="AF971" s="8"/>
    </row>
    <row r="972" spans="2:32" hidden="1">
      <c r="B972" s="8"/>
      <c r="I972" s="11"/>
      <c r="K972" s="190"/>
      <c r="M972"/>
      <c r="N972"/>
      <c r="O972" s="192"/>
      <c r="P972" s="192"/>
      <c r="Q972"/>
      <c r="R972"/>
      <c r="S972"/>
      <c r="T972" s="1"/>
      <c r="U972"/>
      <c r="V972"/>
      <c r="AF972" s="8"/>
    </row>
    <row r="973" spans="2:32" hidden="1">
      <c r="B973" s="8"/>
      <c r="I973" s="11"/>
      <c r="K973" s="190"/>
      <c r="M973"/>
      <c r="N973"/>
      <c r="O973" s="192"/>
      <c r="P973" s="192"/>
      <c r="Q973"/>
      <c r="R973"/>
      <c r="S973"/>
      <c r="T973" s="1"/>
      <c r="U973"/>
      <c r="V973"/>
      <c r="AF973" s="8"/>
    </row>
    <row r="974" spans="2:32" hidden="1">
      <c r="B974" s="8"/>
      <c r="I974" s="11"/>
      <c r="K974" s="190"/>
      <c r="M974"/>
      <c r="N974"/>
      <c r="O974" s="192"/>
      <c r="P974" s="192"/>
      <c r="Q974"/>
      <c r="R974"/>
      <c r="S974"/>
      <c r="T974" s="1"/>
      <c r="U974"/>
      <c r="V974"/>
      <c r="AF974" s="8"/>
    </row>
    <row r="975" spans="2:32" hidden="1">
      <c r="B975" s="8"/>
      <c r="I975" s="11"/>
      <c r="K975" s="190"/>
      <c r="M975"/>
      <c r="N975"/>
      <c r="O975" s="192"/>
      <c r="P975" s="192"/>
      <c r="Q975"/>
      <c r="R975"/>
      <c r="S975"/>
      <c r="T975"/>
      <c r="U975"/>
      <c r="V975"/>
      <c r="AF975" s="8"/>
    </row>
    <row r="976" spans="2:32" hidden="1">
      <c r="B976" s="8"/>
      <c r="I976" s="11"/>
      <c r="K976" s="190"/>
      <c r="M976"/>
      <c r="N976"/>
      <c r="O976" s="192"/>
      <c r="P976" s="192"/>
      <c r="Q976"/>
      <c r="R976"/>
      <c r="S976"/>
      <c r="T976" s="1"/>
      <c r="U976"/>
      <c r="V976"/>
      <c r="AF976" s="8"/>
    </row>
    <row r="977" spans="2:32" hidden="1">
      <c r="B977" s="8"/>
      <c r="I977" s="11"/>
      <c r="K977" s="190"/>
      <c r="M977"/>
      <c r="N977"/>
      <c r="O977" s="192"/>
      <c r="P977" s="192"/>
      <c r="Q977"/>
      <c r="R977"/>
      <c r="S977"/>
      <c r="T977" s="1"/>
      <c r="U977"/>
      <c r="V977"/>
      <c r="AF977" s="8"/>
    </row>
    <row r="978" spans="2:32" hidden="1">
      <c r="B978" s="8"/>
      <c r="I978" s="11"/>
      <c r="K978" s="190"/>
      <c r="M978"/>
      <c r="N978"/>
      <c r="O978" s="192"/>
      <c r="P978" s="192"/>
      <c r="Q978"/>
      <c r="R978"/>
      <c r="S978"/>
      <c r="T978" s="1"/>
      <c r="U978"/>
      <c r="V978"/>
      <c r="AF978" s="8"/>
    </row>
    <row r="979" spans="2:32" hidden="1">
      <c r="B979" s="8"/>
      <c r="I979" s="11"/>
      <c r="K979" s="190"/>
      <c r="M979"/>
      <c r="N979"/>
      <c r="O979" s="192"/>
      <c r="P979" s="192"/>
      <c r="Q979"/>
      <c r="R979"/>
      <c r="S979"/>
      <c r="T979" s="1"/>
      <c r="U979"/>
      <c r="V979"/>
      <c r="AF979" s="8"/>
    </row>
    <row r="980" spans="2:32" hidden="1">
      <c r="B980" s="8"/>
      <c r="I980" s="11"/>
      <c r="K980" s="190"/>
      <c r="M980"/>
      <c r="N980"/>
      <c r="O980" s="132"/>
      <c r="P980" s="132"/>
      <c r="Q980"/>
      <c r="R980"/>
      <c r="S980"/>
      <c r="T980" s="1"/>
      <c r="U980"/>
      <c r="V980"/>
      <c r="AF980" s="8"/>
    </row>
    <row r="981" spans="2:32" hidden="1">
      <c r="B981" s="8"/>
      <c r="I981" s="11"/>
      <c r="K981" s="190"/>
      <c r="M981"/>
      <c r="N981"/>
      <c r="O981" s="192"/>
      <c r="P981" s="192"/>
      <c r="Q981"/>
      <c r="R981"/>
      <c r="S981"/>
      <c r="T981" s="1"/>
      <c r="U981"/>
      <c r="V981"/>
      <c r="AF981" s="8"/>
    </row>
    <row r="982" spans="2:32" hidden="1">
      <c r="B982" s="8"/>
      <c r="I982" s="11"/>
      <c r="K982" s="190"/>
      <c r="M982"/>
      <c r="N982"/>
      <c r="O982" s="192"/>
      <c r="P982" s="192"/>
      <c r="Q982"/>
      <c r="R982"/>
      <c r="S982"/>
      <c r="T982" s="1"/>
      <c r="U982"/>
      <c r="V982"/>
      <c r="AF982" s="8"/>
    </row>
    <row r="983" spans="2:32" hidden="1">
      <c r="B983" s="8"/>
      <c r="I983" s="11"/>
      <c r="K983" s="190"/>
      <c r="M983"/>
      <c r="N983"/>
      <c r="O983" s="192"/>
      <c r="P983" s="192"/>
      <c r="Q983"/>
      <c r="R983"/>
      <c r="S983"/>
      <c r="T983" s="1"/>
      <c r="U983"/>
      <c r="V983"/>
      <c r="AF983" s="8"/>
    </row>
    <row r="984" spans="2:32" hidden="1">
      <c r="B984" s="8"/>
      <c r="I984" s="11"/>
      <c r="K984" s="190"/>
      <c r="M984"/>
      <c r="N984"/>
      <c r="O984" s="192"/>
      <c r="P984" s="132"/>
      <c r="Q984"/>
      <c r="R984"/>
      <c r="S984"/>
      <c r="T984"/>
      <c r="U984"/>
      <c r="V984"/>
      <c r="AF984" s="8"/>
    </row>
    <row r="985" spans="2:32" hidden="1">
      <c r="B985" s="8"/>
      <c r="I985" s="11"/>
      <c r="K985" s="190"/>
      <c r="M985"/>
      <c r="N985"/>
      <c r="O985" s="192"/>
      <c r="P985" s="192"/>
      <c r="Q985"/>
      <c r="R985"/>
      <c r="S985"/>
      <c r="T985" s="1"/>
      <c r="U985"/>
      <c r="V985"/>
      <c r="AF985" s="8"/>
    </row>
    <row r="986" spans="2:32" hidden="1">
      <c r="B986" s="8"/>
      <c r="I986" s="11"/>
      <c r="K986" s="190"/>
      <c r="M986"/>
      <c r="N986"/>
      <c r="O986" s="192"/>
      <c r="P986" s="192"/>
      <c r="Q986"/>
      <c r="R986"/>
      <c r="S986"/>
      <c r="T986" s="1"/>
      <c r="U986"/>
      <c r="V986"/>
      <c r="AF986" s="8"/>
    </row>
    <row r="987" spans="2:32" hidden="1">
      <c r="B987" s="8"/>
      <c r="I987" s="11"/>
      <c r="K987" s="190"/>
      <c r="M987"/>
      <c r="N987"/>
      <c r="O987" s="192"/>
      <c r="P987" s="192"/>
      <c r="Q987"/>
      <c r="R987"/>
      <c r="S987"/>
      <c r="T987" s="1"/>
      <c r="U987"/>
      <c r="V987"/>
      <c r="AF987" s="8"/>
    </row>
    <row r="988" spans="2:32" hidden="1">
      <c r="B988" s="8"/>
      <c r="I988" s="11"/>
      <c r="K988" s="190"/>
      <c r="M988"/>
      <c r="N988"/>
      <c r="O988" s="192"/>
      <c r="P988" s="192"/>
      <c r="Q988"/>
      <c r="R988"/>
      <c r="S988"/>
      <c r="T988" s="1"/>
      <c r="U988"/>
      <c r="V988"/>
      <c r="AF988" s="8"/>
    </row>
    <row r="989" spans="2:32" hidden="1">
      <c r="B989" s="8"/>
      <c r="I989" s="11"/>
      <c r="K989" s="190"/>
      <c r="M989"/>
      <c r="N989"/>
      <c r="O989" s="192"/>
      <c r="P989" s="192"/>
      <c r="Q989"/>
      <c r="R989"/>
      <c r="S989"/>
      <c r="T989" s="1"/>
      <c r="U989"/>
      <c r="V989"/>
      <c r="AF989" s="8"/>
    </row>
    <row r="990" spans="2:32" hidden="1">
      <c r="B990" s="8"/>
      <c r="I990" s="11"/>
      <c r="K990" s="190"/>
      <c r="M990"/>
      <c r="N990"/>
      <c r="O990" s="192"/>
      <c r="P990" s="192"/>
      <c r="Q990"/>
      <c r="R990"/>
      <c r="S990"/>
      <c r="T990" s="1"/>
      <c r="U990"/>
      <c r="V990"/>
      <c r="AF990" s="8"/>
    </row>
    <row r="991" spans="2:32" hidden="1">
      <c r="B991" s="8"/>
      <c r="I991" s="11"/>
      <c r="K991" s="190"/>
      <c r="M991"/>
      <c r="N991"/>
      <c r="O991" s="192"/>
      <c r="P991" s="192"/>
      <c r="Q991"/>
      <c r="R991"/>
      <c r="S991"/>
      <c r="T991"/>
      <c r="U991"/>
      <c r="V991"/>
      <c r="AF991" s="8"/>
    </row>
    <row r="992" spans="2:32" hidden="1">
      <c r="B992" s="8"/>
      <c r="I992" s="11"/>
      <c r="K992" s="190"/>
      <c r="M992"/>
      <c r="N992"/>
      <c r="O992" s="192"/>
      <c r="P992" s="192"/>
      <c r="Q992"/>
      <c r="R992"/>
      <c r="S992"/>
      <c r="T992" s="1"/>
      <c r="U992"/>
      <c r="V992"/>
      <c r="AF992" s="8"/>
    </row>
    <row r="993" spans="2:32" hidden="1">
      <c r="B993" s="8"/>
      <c r="I993" s="11"/>
      <c r="K993" s="190"/>
      <c r="M993"/>
      <c r="N993"/>
      <c r="O993" s="192"/>
      <c r="P993" s="192"/>
      <c r="Q993"/>
      <c r="R993"/>
      <c r="S993"/>
      <c r="T993" s="1"/>
      <c r="U993"/>
      <c r="V993"/>
      <c r="AF993" s="8"/>
    </row>
    <row r="994" spans="2:32" hidden="1">
      <c r="B994" s="8"/>
      <c r="I994" s="11"/>
      <c r="K994" s="190"/>
      <c r="M994"/>
      <c r="N994"/>
      <c r="O994" s="192"/>
      <c r="P994" s="192"/>
      <c r="Q994"/>
      <c r="R994"/>
      <c r="S994"/>
      <c r="T994" s="1"/>
      <c r="U994"/>
      <c r="V994"/>
      <c r="AF994" s="8"/>
    </row>
    <row r="995" spans="2:32" hidden="1">
      <c r="B995" s="8"/>
      <c r="I995" s="11"/>
      <c r="K995" s="190"/>
      <c r="M995"/>
      <c r="N995"/>
      <c r="O995" s="192"/>
      <c r="P995" s="192"/>
      <c r="Q995"/>
      <c r="R995"/>
      <c r="S995"/>
      <c r="T995" s="1"/>
      <c r="U995"/>
      <c r="V995"/>
      <c r="AF995" s="8"/>
    </row>
    <row r="996" spans="2:32" hidden="1">
      <c r="B996" s="8"/>
      <c r="I996" s="11"/>
      <c r="K996" s="190"/>
      <c r="M996"/>
      <c r="N996"/>
      <c r="O996" s="192"/>
      <c r="P996" s="192"/>
      <c r="Q996"/>
      <c r="R996"/>
      <c r="S996"/>
      <c r="T996" s="1"/>
      <c r="U996"/>
      <c r="V996"/>
      <c r="AF996" s="8"/>
    </row>
    <row r="997" spans="2:32" hidden="1">
      <c r="B997" s="8"/>
      <c r="I997" s="11"/>
      <c r="K997" s="190"/>
      <c r="M997"/>
      <c r="N997"/>
      <c r="O997" s="192"/>
      <c r="P997" s="192"/>
      <c r="Q997"/>
      <c r="R997"/>
      <c r="S997"/>
      <c r="T997" s="1"/>
      <c r="U997"/>
      <c r="V997"/>
      <c r="AF997" s="8"/>
    </row>
    <row r="998" spans="2:32" hidden="1">
      <c r="B998" s="8"/>
      <c r="I998" s="11"/>
      <c r="K998" s="190"/>
      <c r="M998"/>
      <c r="N998"/>
      <c r="O998" s="192"/>
      <c r="P998" s="192"/>
      <c r="Q998"/>
      <c r="R998"/>
      <c r="S998"/>
      <c r="T998" s="1"/>
      <c r="U998"/>
      <c r="V998"/>
      <c r="AF998" s="8"/>
    </row>
    <row r="999" spans="2:32" hidden="1">
      <c r="B999" s="8"/>
      <c r="I999" s="11"/>
      <c r="K999" s="190"/>
      <c r="M999"/>
      <c r="N999"/>
      <c r="O999" s="192"/>
      <c r="P999" s="192"/>
      <c r="Q999"/>
      <c r="R999"/>
      <c r="S999"/>
      <c r="T999" s="1"/>
      <c r="U999"/>
      <c r="V999"/>
      <c r="AF999" s="8"/>
    </row>
    <row r="1000" spans="2:32" hidden="1">
      <c r="B1000" s="8"/>
      <c r="I1000" s="11"/>
      <c r="K1000" s="190"/>
      <c r="M1000"/>
      <c r="N1000"/>
      <c r="O1000" s="192"/>
      <c r="P1000" s="192"/>
      <c r="Q1000"/>
      <c r="R1000"/>
      <c r="S1000"/>
      <c r="T1000" s="1"/>
      <c r="U1000"/>
      <c r="V1000"/>
      <c r="AF1000" s="8"/>
    </row>
    <row r="1001" spans="2:32" hidden="1">
      <c r="B1001" s="8"/>
      <c r="I1001" s="11"/>
      <c r="K1001" s="190"/>
      <c r="M1001"/>
      <c r="N1001"/>
      <c r="O1001" s="192"/>
      <c r="P1001" s="192"/>
      <c r="Q1001"/>
      <c r="R1001"/>
      <c r="S1001"/>
      <c r="T1001" s="1"/>
      <c r="U1001"/>
      <c r="V1001"/>
      <c r="AF1001" s="8"/>
    </row>
    <row r="1002" spans="2:32" hidden="1">
      <c r="B1002" s="8"/>
      <c r="I1002" s="11"/>
      <c r="K1002" s="190"/>
      <c r="M1002"/>
      <c r="N1002"/>
      <c r="O1002" s="192"/>
      <c r="P1002" s="192"/>
      <c r="Q1002"/>
      <c r="R1002"/>
      <c r="S1002"/>
      <c r="T1002" s="1"/>
      <c r="U1002"/>
      <c r="V1002"/>
      <c r="AF1002" s="8"/>
    </row>
    <row r="1003" spans="2:32" hidden="1">
      <c r="B1003" s="8"/>
      <c r="I1003" s="11"/>
      <c r="K1003" s="190"/>
      <c r="M1003"/>
      <c r="N1003"/>
      <c r="O1003" s="192"/>
      <c r="P1003" s="192"/>
      <c r="Q1003"/>
      <c r="R1003"/>
      <c r="S1003"/>
      <c r="T1003" s="1"/>
      <c r="U1003"/>
      <c r="V1003"/>
      <c r="AF1003" s="8"/>
    </row>
    <row r="1004" spans="2:32" hidden="1">
      <c r="B1004" s="8"/>
      <c r="I1004" s="11"/>
      <c r="K1004" s="190"/>
      <c r="M1004"/>
      <c r="N1004"/>
      <c r="O1004" s="192"/>
      <c r="P1004" s="192"/>
      <c r="Q1004"/>
      <c r="R1004"/>
      <c r="S1004"/>
      <c r="T1004" s="1"/>
      <c r="U1004"/>
      <c r="V1004"/>
      <c r="AF1004" s="8"/>
    </row>
    <row r="1005" spans="2:32" hidden="1">
      <c r="B1005" s="8"/>
      <c r="I1005" s="11"/>
      <c r="K1005" s="190"/>
      <c r="M1005"/>
      <c r="N1005"/>
      <c r="O1005" s="192"/>
      <c r="P1005" s="192"/>
      <c r="Q1005"/>
      <c r="R1005"/>
      <c r="S1005"/>
      <c r="T1005" s="1"/>
      <c r="U1005"/>
      <c r="V1005"/>
      <c r="AF1005" s="8"/>
    </row>
    <row r="1006" spans="2:32" hidden="1">
      <c r="B1006" s="8"/>
      <c r="I1006" s="11"/>
      <c r="K1006" s="190"/>
      <c r="M1006"/>
      <c r="N1006"/>
      <c r="O1006" s="192"/>
      <c r="P1006" s="192"/>
      <c r="Q1006"/>
      <c r="R1006"/>
      <c r="S1006"/>
      <c r="T1006" s="1"/>
      <c r="U1006"/>
      <c r="V1006"/>
      <c r="AF1006" s="8"/>
    </row>
    <row r="1007" spans="2:32" hidden="1">
      <c r="B1007" s="8"/>
      <c r="I1007" s="11"/>
      <c r="K1007" s="190"/>
      <c r="M1007"/>
      <c r="N1007"/>
      <c r="O1007" s="192"/>
      <c r="P1007" s="192"/>
      <c r="Q1007"/>
      <c r="R1007"/>
      <c r="S1007"/>
      <c r="T1007" s="1"/>
      <c r="U1007"/>
      <c r="V1007"/>
      <c r="AF1007" s="8"/>
    </row>
    <row r="1008" spans="2:32" hidden="1">
      <c r="B1008" s="8"/>
      <c r="I1008" s="11"/>
      <c r="K1008" s="190"/>
      <c r="M1008"/>
      <c r="N1008"/>
      <c r="O1008" s="192"/>
      <c r="P1008" s="192"/>
      <c r="Q1008"/>
      <c r="R1008"/>
      <c r="S1008"/>
      <c r="T1008" s="1"/>
      <c r="U1008"/>
      <c r="V1008"/>
      <c r="AF1008" s="8"/>
    </row>
    <row r="1009" spans="2:32" hidden="1">
      <c r="B1009" s="8"/>
      <c r="I1009" s="11"/>
      <c r="K1009" s="190"/>
      <c r="M1009"/>
      <c r="N1009"/>
      <c r="O1009" s="192"/>
      <c r="P1009" s="192"/>
      <c r="Q1009"/>
      <c r="R1009"/>
      <c r="S1009"/>
      <c r="T1009" s="1"/>
      <c r="U1009"/>
      <c r="V1009"/>
      <c r="AF1009" s="8"/>
    </row>
    <row r="1010" spans="2:32" hidden="1">
      <c r="B1010" s="8"/>
      <c r="I1010" s="11"/>
      <c r="K1010" s="190"/>
      <c r="M1010"/>
      <c r="N1010"/>
      <c r="O1010" s="192"/>
      <c r="P1010" s="192"/>
      <c r="Q1010"/>
      <c r="R1010"/>
      <c r="S1010"/>
      <c r="T1010" s="1"/>
      <c r="U1010"/>
      <c r="V1010"/>
      <c r="AF1010" s="8"/>
    </row>
    <row r="1011" spans="2:32" hidden="1">
      <c r="B1011" s="8"/>
      <c r="I1011" s="11"/>
      <c r="K1011" s="190"/>
      <c r="M1011"/>
      <c r="N1011"/>
      <c r="O1011" s="192"/>
      <c r="P1011" s="192"/>
      <c r="Q1011"/>
      <c r="R1011"/>
      <c r="S1011"/>
      <c r="T1011" s="1"/>
      <c r="U1011"/>
      <c r="V1011"/>
      <c r="AF1011" s="8"/>
    </row>
    <row r="1012" spans="2:32" hidden="1">
      <c r="B1012" s="8"/>
      <c r="I1012" s="11"/>
      <c r="K1012" s="190"/>
      <c r="M1012"/>
      <c r="N1012"/>
      <c r="O1012" s="192"/>
      <c r="P1012" s="192"/>
      <c r="Q1012"/>
      <c r="R1012"/>
      <c r="S1012"/>
      <c r="T1012" s="1"/>
      <c r="U1012"/>
      <c r="V1012"/>
      <c r="AF1012" s="8"/>
    </row>
    <row r="1013" spans="2:32" hidden="1">
      <c r="B1013" s="8"/>
      <c r="I1013" s="11"/>
      <c r="K1013" s="190"/>
      <c r="M1013"/>
      <c r="N1013"/>
      <c r="O1013" s="192"/>
      <c r="P1013" s="192"/>
      <c r="Q1013"/>
      <c r="R1013"/>
      <c r="S1013"/>
      <c r="T1013" s="1"/>
      <c r="U1013"/>
      <c r="V1013"/>
      <c r="AF1013" s="8"/>
    </row>
    <row r="1014" spans="2:32" hidden="1">
      <c r="B1014" s="8"/>
      <c r="I1014" s="11"/>
      <c r="K1014" s="190"/>
      <c r="M1014"/>
      <c r="N1014"/>
      <c r="O1014" s="192"/>
      <c r="P1014" s="192"/>
      <c r="Q1014"/>
      <c r="R1014"/>
      <c r="S1014"/>
      <c r="T1014" s="1"/>
      <c r="U1014"/>
      <c r="V1014"/>
      <c r="AF1014" s="8"/>
    </row>
    <row r="1015" spans="2:32" hidden="1">
      <c r="B1015" s="8"/>
      <c r="I1015" s="11"/>
      <c r="K1015" s="190"/>
      <c r="M1015"/>
      <c r="N1015"/>
      <c r="O1015" s="192"/>
      <c r="P1015" s="192"/>
      <c r="Q1015"/>
      <c r="R1015"/>
      <c r="S1015"/>
      <c r="T1015" s="1"/>
      <c r="U1015"/>
      <c r="V1015"/>
      <c r="AF1015" s="8"/>
    </row>
    <row r="1016" spans="2:32" hidden="1">
      <c r="B1016" s="8"/>
      <c r="I1016" s="11"/>
      <c r="K1016" s="190"/>
      <c r="M1016"/>
      <c r="N1016"/>
      <c r="O1016" s="192"/>
      <c r="P1016" s="192"/>
      <c r="Q1016"/>
      <c r="R1016"/>
      <c r="S1016"/>
      <c r="T1016" s="1"/>
      <c r="U1016"/>
      <c r="V1016"/>
      <c r="AF1016" s="8"/>
    </row>
    <row r="1017" spans="2:32" hidden="1">
      <c r="B1017" s="8"/>
      <c r="I1017" s="11"/>
      <c r="K1017" s="190"/>
      <c r="M1017"/>
      <c r="N1017"/>
      <c r="O1017" s="192"/>
      <c r="P1017" s="192"/>
      <c r="Q1017"/>
      <c r="R1017"/>
      <c r="S1017"/>
      <c r="T1017"/>
      <c r="U1017"/>
      <c r="V1017"/>
      <c r="AF1017" s="8"/>
    </row>
    <row r="1018" spans="2:32" hidden="1">
      <c r="B1018" s="8"/>
      <c r="I1018" s="11"/>
      <c r="K1018" s="190"/>
      <c r="M1018"/>
      <c r="N1018"/>
      <c r="O1018" s="192"/>
      <c r="P1018" s="192"/>
      <c r="Q1018"/>
      <c r="R1018"/>
      <c r="S1018"/>
      <c r="T1018" s="1"/>
      <c r="U1018"/>
      <c r="V1018"/>
      <c r="AF1018" s="8"/>
    </row>
    <row r="1019" spans="2:32" hidden="1">
      <c r="B1019" s="8"/>
      <c r="I1019" s="11"/>
      <c r="K1019" s="190"/>
      <c r="M1019"/>
      <c r="N1019"/>
      <c r="O1019" s="192"/>
      <c r="P1019" s="192"/>
      <c r="Q1019"/>
      <c r="R1019"/>
      <c r="S1019"/>
      <c r="T1019" s="1"/>
      <c r="U1019"/>
      <c r="V1019"/>
      <c r="AF1019" s="8"/>
    </row>
    <row r="1020" spans="2:32" hidden="1">
      <c r="B1020" s="8"/>
      <c r="I1020" s="11"/>
      <c r="K1020" s="190"/>
      <c r="M1020"/>
      <c r="N1020"/>
      <c r="O1020"/>
      <c r="P1020"/>
      <c r="Q1020"/>
      <c r="R1020"/>
      <c r="S1020"/>
      <c r="T1020"/>
      <c r="U1020"/>
      <c r="V1020"/>
      <c r="AF1020" s="8"/>
    </row>
    <row r="1021" spans="2:32" hidden="1">
      <c r="B1021" s="8"/>
      <c r="I1021" s="11"/>
      <c r="K1021" s="190"/>
      <c r="M1021"/>
      <c r="N1021"/>
      <c r="O1021" s="192"/>
      <c r="P1021" s="192"/>
      <c r="Q1021"/>
      <c r="R1021"/>
      <c r="S1021"/>
      <c r="T1021" s="1"/>
      <c r="U1021"/>
      <c r="V1021"/>
      <c r="AF1021" s="8"/>
    </row>
    <row r="1022" spans="2:32" hidden="1">
      <c r="B1022" s="8"/>
      <c r="I1022" s="11"/>
      <c r="K1022" s="190"/>
      <c r="M1022"/>
      <c r="N1022"/>
      <c r="O1022" s="192"/>
      <c r="P1022" s="192"/>
      <c r="Q1022"/>
      <c r="R1022"/>
      <c r="S1022"/>
      <c r="T1022" s="1"/>
      <c r="U1022"/>
      <c r="V1022"/>
      <c r="AF1022" s="8"/>
    </row>
    <row r="1023" spans="2:32" hidden="1">
      <c r="B1023" s="8"/>
      <c r="I1023" s="11"/>
      <c r="K1023" s="190"/>
      <c r="M1023"/>
      <c r="N1023"/>
      <c r="O1023" s="192"/>
      <c r="P1023" s="192"/>
      <c r="Q1023"/>
      <c r="R1023"/>
      <c r="S1023"/>
      <c r="T1023" s="1"/>
      <c r="U1023"/>
      <c r="V1023"/>
      <c r="AF1023" s="8"/>
    </row>
    <row r="1024" spans="2:32" hidden="1">
      <c r="B1024" s="8"/>
      <c r="I1024" s="11"/>
      <c r="K1024" s="190"/>
      <c r="M1024"/>
      <c r="N1024"/>
      <c r="O1024" s="192"/>
      <c r="P1024" s="192"/>
      <c r="Q1024"/>
      <c r="R1024"/>
      <c r="S1024"/>
      <c r="T1024" s="1"/>
      <c r="U1024"/>
      <c r="V1024"/>
      <c r="AF1024" s="8"/>
    </row>
    <row r="1025" spans="2:32" hidden="1">
      <c r="B1025" s="8"/>
      <c r="I1025" s="11"/>
      <c r="K1025" s="190"/>
      <c r="M1025"/>
      <c r="N1025"/>
      <c r="O1025" s="192"/>
      <c r="P1025" s="192"/>
      <c r="Q1025"/>
      <c r="R1025"/>
      <c r="S1025"/>
      <c r="T1025" s="1"/>
      <c r="U1025"/>
      <c r="V1025"/>
      <c r="AF1025" s="8"/>
    </row>
    <row r="1026" spans="2:32" hidden="1">
      <c r="B1026" s="8"/>
      <c r="I1026" s="11"/>
      <c r="K1026" s="190"/>
      <c r="M1026"/>
      <c r="N1026"/>
      <c r="O1026" s="192"/>
      <c r="P1026" s="192"/>
      <c r="Q1026"/>
      <c r="R1026"/>
      <c r="S1026"/>
      <c r="T1026" s="1"/>
      <c r="U1026"/>
      <c r="V1026"/>
      <c r="AF1026" s="8"/>
    </row>
    <row r="1027" spans="2:32" hidden="1">
      <c r="B1027" s="8"/>
      <c r="I1027" s="11"/>
      <c r="K1027" s="190"/>
      <c r="M1027"/>
      <c r="N1027"/>
      <c r="O1027" s="192"/>
      <c r="P1027" s="192"/>
      <c r="Q1027"/>
      <c r="R1027"/>
      <c r="S1027"/>
      <c r="T1027" s="1"/>
      <c r="U1027"/>
      <c r="V1027"/>
      <c r="AF1027" s="8"/>
    </row>
    <row r="1028" spans="2:32" hidden="1">
      <c r="B1028" s="8"/>
      <c r="I1028" s="11"/>
      <c r="K1028" s="190"/>
      <c r="M1028"/>
      <c r="N1028"/>
      <c r="O1028" s="192"/>
      <c r="P1028" s="192"/>
      <c r="Q1028"/>
      <c r="R1028"/>
      <c r="S1028"/>
      <c r="T1028"/>
      <c r="U1028"/>
      <c r="V1028"/>
      <c r="AF1028" s="8"/>
    </row>
    <row r="1029" spans="2:32" hidden="1">
      <c r="B1029" s="8"/>
      <c r="I1029" s="11"/>
      <c r="K1029" s="190"/>
      <c r="M1029"/>
      <c r="N1029"/>
      <c r="O1029" s="192"/>
      <c r="P1029" s="192"/>
      <c r="Q1029"/>
      <c r="R1029"/>
      <c r="S1029"/>
      <c r="T1029" s="1"/>
      <c r="U1029"/>
      <c r="V1029"/>
      <c r="AF1029" s="8"/>
    </row>
    <row r="1030" spans="2:32" hidden="1">
      <c r="B1030" s="8"/>
      <c r="I1030" s="11"/>
      <c r="K1030" s="190"/>
      <c r="M1030"/>
      <c r="N1030"/>
      <c r="O1030" s="132"/>
      <c r="P1030" s="132"/>
      <c r="Q1030"/>
      <c r="R1030"/>
      <c r="S1030"/>
      <c r="T1030" s="1"/>
      <c r="U1030"/>
      <c r="V1030"/>
      <c r="AF1030" s="8"/>
    </row>
    <row r="1031" spans="2:32" hidden="1">
      <c r="B1031" s="8"/>
      <c r="I1031" s="11"/>
      <c r="K1031" s="190"/>
      <c r="M1031"/>
      <c r="N1031"/>
      <c r="O1031" s="192"/>
      <c r="P1031" s="192"/>
      <c r="Q1031"/>
      <c r="R1031"/>
      <c r="S1031"/>
      <c r="T1031" s="1"/>
      <c r="U1031"/>
      <c r="V1031"/>
      <c r="AF1031" s="8"/>
    </row>
    <row r="1032" spans="2:32" hidden="1">
      <c r="B1032" s="8"/>
      <c r="I1032" s="11"/>
      <c r="K1032" s="190"/>
      <c r="M1032"/>
      <c r="N1032"/>
      <c r="O1032" s="192"/>
      <c r="P1032" s="192"/>
      <c r="Q1032"/>
      <c r="R1032"/>
      <c r="S1032"/>
      <c r="T1032"/>
      <c r="U1032"/>
      <c r="V1032"/>
      <c r="AF1032" s="8"/>
    </row>
    <row r="1033" spans="2:32" hidden="1">
      <c r="B1033" s="8"/>
      <c r="I1033" s="11"/>
      <c r="K1033" s="190"/>
      <c r="M1033"/>
      <c r="N1033"/>
      <c r="O1033" s="192"/>
      <c r="P1033" s="192"/>
      <c r="Q1033"/>
      <c r="R1033"/>
      <c r="S1033"/>
      <c r="T1033" s="1"/>
      <c r="U1033"/>
      <c r="V1033"/>
      <c r="AF1033" s="8"/>
    </row>
    <row r="1034" spans="2:32" hidden="1">
      <c r="B1034" s="8"/>
      <c r="I1034" s="11"/>
      <c r="K1034" s="190"/>
      <c r="M1034"/>
      <c r="N1034"/>
      <c r="O1034" s="192"/>
      <c r="P1034" s="192"/>
      <c r="Q1034"/>
      <c r="R1034"/>
      <c r="S1034"/>
      <c r="T1034" s="1"/>
      <c r="U1034"/>
      <c r="V1034"/>
      <c r="AF1034" s="8"/>
    </row>
    <row r="1035" spans="2:32" hidden="1">
      <c r="B1035" s="8"/>
      <c r="I1035" s="11"/>
      <c r="K1035" s="190"/>
      <c r="M1035"/>
      <c r="N1035"/>
      <c r="O1035" s="192"/>
      <c r="P1035" s="192"/>
      <c r="Q1035"/>
      <c r="R1035"/>
      <c r="S1035"/>
      <c r="T1035" s="1"/>
      <c r="U1035"/>
      <c r="V1035"/>
      <c r="AF1035" s="8"/>
    </row>
    <row r="1036" spans="2:32" hidden="1">
      <c r="B1036" s="8"/>
      <c r="I1036" s="11"/>
      <c r="K1036" s="190"/>
      <c r="M1036"/>
      <c r="N1036"/>
      <c r="O1036" s="192"/>
      <c r="P1036" s="192"/>
      <c r="Q1036"/>
      <c r="R1036"/>
      <c r="S1036"/>
      <c r="T1036" s="1"/>
      <c r="U1036"/>
      <c r="V1036"/>
      <c r="AF1036" s="8"/>
    </row>
    <row r="1037" spans="2:32" hidden="1">
      <c r="B1037" s="8"/>
      <c r="I1037" s="11"/>
      <c r="K1037" s="190"/>
      <c r="M1037"/>
      <c r="N1037"/>
      <c r="O1037" s="192"/>
      <c r="P1037" s="192"/>
      <c r="Q1037"/>
      <c r="R1037"/>
      <c r="S1037"/>
      <c r="T1037" s="1"/>
      <c r="U1037"/>
      <c r="V1037"/>
      <c r="AF1037" s="8"/>
    </row>
    <row r="1038" spans="2:32" hidden="1">
      <c r="B1038" s="8"/>
      <c r="I1038" s="11"/>
      <c r="K1038" s="190"/>
      <c r="M1038"/>
      <c r="N1038"/>
      <c r="O1038" s="192"/>
      <c r="P1038" s="192"/>
      <c r="Q1038"/>
      <c r="R1038"/>
      <c r="S1038"/>
      <c r="T1038" s="1"/>
      <c r="U1038"/>
      <c r="V1038"/>
      <c r="AF1038" s="8"/>
    </row>
    <row r="1039" spans="2:32" hidden="1">
      <c r="B1039" s="8"/>
      <c r="I1039" s="11"/>
      <c r="K1039" s="190"/>
      <c r="M1039"/>
      <c r="N1039"/>
      <c r="O1039" s="132"/>
      <c r="P1039" s="132"/>
      <c r="Q1039"/>
      <c r="R1039"/>
      <c r="S1039"/>
      <c r="T1039" s="1"/>
      <c r="U1039"/>
      <c r="V1039"/>
      <c r="AF1039" s="8"/>
    </row>
    <row r="1040" spans="2:32" hidden="1">
      <c r="B1040" s="8"/>
      <c r="I1040" s="11"/>
      <c r="K1040" s="190"/>
      <c r="M1040"/>
      <c r="N1040"/>
      <c r="O1040" s="192"/>
      <c r="P1040" s="192"/>
      <c r="Q1040"/>
      <c r="R1040"/>
      <c r="S1040"/>
      <c r="T1040" s="1"/>
      <c r="U1040"/>
      <c r="V1040"/>
      <c r="AF1040" s="8"/>
    </row>
    <row r="1041" spans="2:32" hidden="1">
      <c r="B1041" s="8"/>
      <c r="I1041" s="11"/>
      <c r="K1041" s="190"/>
      <c r="M1041"/>
      <c r="N1041"/>
      <c r="O1041" s="192"/>
      <c r="P1041" s="192"/>
      <c r="Q1041"/>
      <c r="R1041"/>
      <c r="S1041"/>
      <c r="T1041" s="1"/>
      <c r="U1041"/>
      <c r="V1041"/>
      <c r="AF1041" s="8"/>
    </row>
    <row r="1042" spans="2:32" hidden="1">
      <c r="B1042" s="8"/>
      <c r="I1042" s="11"/>
      <c r="K1042" s="190"/>
      <c r="M1042"/>
      <c r="N1042"/>
      <c r="O1042" s="192"/>
      <c r="P1042" s="192"/>
      <c r="Q1042"/>
      <c r="R1042"/>
      <c r="S1042"/>
      <c r="T1042" s="1"/>
      <c r="U1042"/>
      <c r="V1042"/>
      <c r="AF1042" s="8"/>
    </row>
    <row r="1043" spans="2:32" hidden="1">
      <c r="B1043" s="8"/>
      <c r="I1043" s="11"/>
      <c r="K1043" s="190"/>
      <c r="M1043"/>
      <c r="N1043"/>
      <c r="O1043" s="192"/>
      <c r="P1043" s="192"/>
      <c r="Q1043"/>
      <c r="R1043"/>
      <c r="S1043"/>
      <c r="T1043" s="1"/>
      <c r="U1043"/>
      <c r="V1043"/>
      <c r="AF1043" s="8"/>
    </row>
    <row r="1044" spans="2:32" hidden="1">
      <c r="B1044" s="8"/>
      <c r="I1044" s="11"/>
      <c r="K1044" s="190"/>
      <c r="M1044"/>
      <c r="N1044"/>
      <c r="O1044" s="192"/>
      <c r="P1044" s="192"/>
      <c r="Q1044"/>
      <c r="R1044"/>
      <c r="S1044"/>
      <c r="T1044"/>
      <c r="U1044"/>
      <c r="V1044"/>
      <c r="AF1044" s="8"/>
    </row>
    <row r="1045" spans="2:32" hidden="1">
      <c r="B1045" s="8"/>
      <c r="I1045" s="11"/>
      <c r="K1045" s="190"/>
      <c r="M1045"/>
      <c r="N1045"/>
      <c r="O1045" s="192"/>
      <c r="P1045" s="192"/>
      <c r="Q1045"/>
      <c r="R1045"/>
      <c r="S1045"/>
      <c r="T1045" s="1"/>
      <c r="U1045"/>
      <c r="V1045"/>
      <c r="AF1045" s="8"/>
    </row>
    <row r="1046" spans="2:32" hidden="1">
      <c r="B1046" s="8"/>
      <c r="I1046" s="11"/>
      <c r="K1046" s="190"/>
      <c r="M1046"/>
      <c r="N1046"/>
      <c r="O1046" s="192"/>
      <c r="P1046" s="192"/>
      <c r="Q1046"/>
      <c r="R1046"/>
      <c r="S1046"/>
      <c r="T1046"/>
      <c r="U1046"/>
      <c r="V1046"/>
      <c r="AF1046" s="8"/>
    </row>
    <row r="1047" spans="2:32" hidden="1">
      <c r="B1047" s="8"/>
      <c r="I1047" s="11"/>
      <c r="K1047" s="190"/>
      <c r="M1047"/>
      <c r="N1047"/>
      <c r="O1047" s="192"/>
      <c r="P1047" s="192"/>
      <c r="Q1047"/>
      <c r="R1047"/>
      <c r="S1047"/>
      <c r="T1047" s="1"/>
      <c r="U1047"/>
      <c r="V1047"/>
      <c r="AF1047" s="8"/>
    </row>
    <row r="1048" spans="2:32" hidden="1">
      <c r="B1048" s="8"/>
      <c r="I1048" s="11"/>
      <c r="K1048" s="190"/>
      <c r="M1048"/>
      <c r="N1048"/>
      <c r="O1048" s="192"/>
      <c r="P1048" s="192"/>
      <c r="Q1048"/>
      <c r="R1048"/>
      <c r="S1048"/>
      <c r="T1048" s="1"/>
      <c r="U1048"/>
      <c r="V1048"/>
      <c r="AF1048" s="8"/>
    </row>
    <row r="1049" spans="2:32" hidden="1">
      <c r="B1049" s="8"/>
      <c r="I1049" s="11"/>
      <c r="K1049" s="190"/>
      <c r="M1049"/>
      <c r="N1049"/>
      <c r="O1049" s="192"/>
      <c r="P1049" s="192"/>
      <c r="Q1049"/>
      <c r="R1049"/>
      <c r="S1049"/>
      <c r="T1049"/>
      <c r="U1049"/>
      <c r="V1049"/>
      <c r="AF1049" s="8"/>
    </row>
    <row r="1050" spans="2:32" hidden="1">
      <c r="B1050" s="8"/>
      <c r="I1050" s="11"/>
      <c r="K1050" s="190"/>
      <c r="M1050"/>
      <c r="N1050"/>
      <c r="O1050" s="192"/>
      <c r="P1050" s="192"/>
      <c r="Q1050"/>
      <c r="R1050"/>
      <c r="S1050"/>
      <c r="T1050" s="1"/>
      <c r="U1050"/>
      <c r="V1050"/>
      <c r="AF1050" s="8"/>
    </row>
    <row r="1051" spans="2:32" hidden="1">
      <c r="B1051" s="8"/>
      <c r="I1051" s="11"/>
      <c r="K1051" s="190"/>
      <c r="M1051"/>
      <c r="N1051"/>
      <c r="O1051" s="192"/>
      <c r="P1051" s="192"/>
      <c r="Q1051"/>
      <c r="R1051"/>
      <c r="S1051"/>
      <c r="T1051"/>
      <c r="U1051"/>
      <c r="V1051"/>
      <c r="AF1051" s="8"/>
    </row>
    <row r="1052" spans="2:32" hidden="1">
      <c r="B1052" s="8"/>
      <c r="I1052" s="11"/>
      <c r="K1052" s="190"/>
      <c r="M1052"/>
      <c r="N1052"/>
      <c r="O1052" s="132"/>
      <c r="P1052" s="132"/>
      <c r="Q1052"/>
      <c r="R1052"/>
      <c r="S1052"/>
      <c r="T1052" s="1"/>
      <c r="U1052"/>
      <c r="V1052"/>
      <c r="AF1052" s="8"/>
    </row>
    <row r="1053" spans="2:32" hidden="1">
      <c r="B1053" s="8"/>
      <c r="I1053" s="11"/>
      <c r="K1053" s="190"/>
      <c r="M1053"/>
      <c r="N1053"/>
      <c r="O1053" s="192"/>
      <c r="P1053" s="192"/>
      <c r="Q1053"/>
      <c r="R1053"/>
      <c r="S1053"/>
      <c r="T1053" s="1"/>
      <c r="U1053"/>
      <c r="V1053"/>
      <c r="AF1053" s="8"/>
    </row>
    <row r="1054" spans="2:32" hidden="1">
      <c r="B1054" s="8"/>
      <c r="I1054" s="11"/>
      <c r="K1054" s="190"/>
      <c r="M1054"/>
      <c r="N1054"/>
      <c r="O1054" s="192"/>
      <c r="P1054" s="192"/>
      <c r="Q1054"/>
      <c r="R1054"/>
      <c r="S1054"/>
      <c r="T1054" s="1"/>
      <c r="U1054"/>
      <c r="V1054"/>
      <c r="AF1054" s="8"/>
    </row>
    <row r="1055" spans="2:32" hidden="1">
      <c r="B1055" s="8"/>
      <c r="I1055" s="11"/>
      <c r="K1055" s="190"/>
      <c r="M1055"/>
      <c r="N1055"/>
      <c r="O1055" s="192"/>
      <c r="P1055" s="192"/>
      <c r="Q1055"/>
      <c r="R1055"/>
      <c r="S1055"/>
      <c r="T1055" s="1"/>
      <c r="U1055"/>
      <c r="V1055"/>
      <c r="AF1055" s="8"/>
    </row>
    <row r="1056" spans="2:32" hidden="1">
      <c r="B1056" s="8"/>
      <c r="I1056" s="11"/>
      <c r="K1056" s="190"/>
      <c r="M1056"/>
      <c r="N1056"/>
      <c r="O1056" s="192"/>
      <c r="P1056" s="192"/>
      <c r="Q1056"/>
      <c r="R1056"/>
      <c r="S1056"/>
      <c r="T1056" s="1"/>
      <c r="U1056"/>
      <c r="V1056"/>
      <c r="AF1056" s="8"/>
    </row>
    <row r="1057" spans="2:32" hidden="1">
      <c r="B1057" s="8"/>
      <c r="I1057" s="11"/>
      <c r="K1057" s="190"/>
      <c r="M1057"/>
      <c r="N1057"/>
      <c r="O1057" s="192"/>
      <c r="P1057" s="192"/>
      <c r="Q1057"/>
      <c r="R1057"/>
      <c r="S1057"/>
      <c r="T1057" s="1"/>
      <c r="U1057"/>
      <c r="V1057"/>
      <c r="AF1057" s="8"/>
    </row>
    <row r="1058" spans="2:32" hidden="1">
      <c r="B1058" s="8"/>
      <c r="I1058" s="11"/>
      <c r="K1058" s="190"/>
      <c r="M1058"/>
      <c r="N1058"/>
      <c r="O1058" s="192"/>
      <c r="P1058" s="192"/>
      <c r="Q1058"/>
      <c r="R1058"/>
      <c r="S1058"/>
      <c r="T1058" s="1"/>
      <c r="U1058"/>
      <c r="V1058"/>
      <c r="AF1058" s="8"/>
    </row>
    <row r="1059" spans="2:32" hidden="1">
      <c r="B1059" s="8"/>
      <c r="I1059" s="11"/>
      <c r="K1059" s="190"/>
      <c r="M1059"/>
      <c r="N1059"/>
      <c r="O1059" s="192"/>
      <c r="P1059" s="192"/>
      <c r="Q1059"/>
      <c r="R1059"/>
      <c r="S1059"/>
      <c r="T1059" s="1"/>
      <c r="U1059"/>
      <c r="V1059"/>
      <c r="AF1059" s="8"/>
    </row>
    <row r="1060" spans="2:32" hidden="1">
      <c r="B1060" s="8"/>
      <c r="I1060" s="11"/>
      <c r="K1060" s="190"/>
      <c r="M1060"/>
      <c r="N1060"/>
      <c r="O1060" s="192"/>
      <c r="P1060" s="192"/>
      <c r="Q1060"/>
      <c r="R1060"/>
      <c r="S1060"/>
      <c r="T1060" s="1"/>
      <c r="U1060"/>
      <c r="V1060"/>
      <c r="AF1060" s="8"/>
    </row>
    <row r="1061" spans="2:32" hidden="1">
      <c r="B1061" s="8"/>
      <c r="I1061" s="11"/>
      <c r="K1061" s="190"/>
      <c r="M1061"/>
      <c r="N1061"/>
      <c r="O1061" s="192"/>
      <c r="P1061" s="192"/>
      <c r="Q1061"/>
      <c r="R1061"/>
      <c r="S1061"/>
      <c r="T1061" s="1"/>
      <c r="U1061"/>
      <c r="V1061"/>
      <c r="AF1061" s="8"/>
    </row>
    <row r="1062" spans="2:32" hidden="1">
      <c r="B1062" s="8"/>
      <c r="I1062" s="11"/>
      <c r="K1062" s="190"/>
      <c r="M1062"/>
      <c r="N1062"/>
      <c r="O1062" s="132"/>
      <c r="P1062" s="132"/>
      <c r="Q1062"/>
      <c r="R1062"/>
      <c r="S1062"/>
      <c r="T1062"/>
      <c r="U1062"/>
      <c r="V1062"/>
      <c r="AF1062" s="8"/>
    </row>
    <row r="1063" spans="2:32" hidden="1">
      <c r="B1063" s="8"/>
      <c r="I1063" s="11"/>
      <c r="K1063" s="190"/>
      <c r="M1063"/>
      <c r="N1063"/>
      <c r="O1063" s="192"/>
      <c r="P1063" s="192"/>
      <c r="Q1063"/>
      <c r="R1063"/>
      <c r="S1063"/>
      <c r="T1063" s="1"/>
      <c r="U1063"/>
      <c r="V1063"/>
      <c r="AF1063" s="8"/>
    </row>
    <row r="1064" spans="2:32" hidden="1">
      <c r="B1064" s="8"/>
      <c r="I1064" s="11"/>
      <c r="K1064" s="190"/>
      <c r="M1064"/>
      <c r="N1064"/>
      <c r="O1064" s="192"/>
      <c r="P1064" s="192"/>
      <c r="Q1064"/>
      <c r="R1064"/>
      <c r="S1064"/>
      <c r="T1064" s="1"/>
      <c r="U1064"/>
      <c r="V1064"/>
      <c r="AF1064" s="8"/>
    </row>
    <row r="1065" spans="2:32" hidden="1">
      <c r="B1065" s="8"/>
      <c r="I1065" s="11"/>
      <c r="K1065" s="190"/>
      <c r="M1065"/>
      <c r="N1065"/>
      <c r="O1065" s="192"/>
      <c r="P1065" s="192"/>
      <c r="Q1065"/>
      <c r="R1065"/>
      <c r="S1065"/>
      <c r="T1065" s="1"/>
      <c r="U1065"/>
      <c r="V1065"/>
      <c r="AF1065" s="8"/>
    </row>
    <row r="1066" spans="2:32" hidden="1">
      <c r="B1066" s="8"/>
      <c r="I1066" s="11"/>
      <c r="K1066" s="190"/>
      <c r="M1066"/>
      <c r="N1066"/>
      <c r="O1066" s="192"/>
      <c r="P1066" s="192"/>
      <c r="Q1066"/>
      <c r="R1066"/>
      <c r="S1066"/>
      <c r="T1066" s="1"/>
      <c r="U1066"/>
      <c r="V1066"/>
      <c r="AF1066" s="8"/>
    </row>
    <row r="1067" spans="2:32" hidden="1">
      <c r="B1067" s="8"/>
      <c r="I1067" s="11"/>
      <c r="K1067" s="190"/>
      <c r="M1067"/>
      <c r="N1067"/>
      <c r="O1067" s="192"/>
      <c r="P1067" s="192"/>
      <c r="Q1067"/>
      <c r="R1067"/>
      <c r="S1067"/>
      <c r="T1067" s="1"/>
      <c r="U1067"/>
      <c r="V1067"/>
      <c r="AF1067" s="8"/>
    </row>
    <row r="1068" spans="2:32" hidden="1">
      <c r="B1068" s="8"/>
      <c r="I1068" s="11"/>
      <c r="K1068" s="190"/>
      <c r="M1068"/>
      <c r="N1068"/>
      <c r="O1068" s="192"/>
      <c r="P1068" s="192"/>
      <c r="Q1068"/>
      <c r="R1068"/>
      <c r="S1068"/>
      <c r="T1068" s="1"/>
      <c r="U1068"/>
      <c r="V1068"/>
      <c r="AF1068" s="8"/>
    </row>
    <row r="1069" spans="2:32" hidden="1">
      <c r="B1069" s="8"/>
      <c r="I1069" s="11"/>
      <c r="K1069" s="190"/>
      <c r="M1069"/>
      <c r="N1069"/>
      <c r="O1069" s="192"/>
      <c r="P1069" s="192"/>
      <c r="Q1069"/>
      <c r="R1069"/>
      <c r="S1069"/>
      <c r="T1069" s="1"/>
      <c r="U1069"/>
      <c r="V1069"/>
      <c r="AF1069" s="8"/>
    </row>
    <row r="1070" spans="2:32" hidden="1">
      <c r="B1070" s="8"/>
      <c r="I1070" s="11"/>
      <c r="K1070" s="190"/>
      <c r="M1070"/>
      <c r="N1070"/>
      <c r="O1070" s="192"/>
      <c r="P1070" s="192"/>
      <c r="Q1070"/>
      <c r="R1070"/>
      <c r="S1070"/>
      <c r="T1070" s="1"/>
      <c r="U1070"/>
      <c r="V1070"/>
      <c r="AF1070" s="8"/>
    </row>
    <row r="1071" spans="2:32" hidden="1">
      <c r="B1071" s="8"/>
      <c r="I1071" s="11"/>
      <c r="K1071" s="190"/>
      <c r="M1071"/>
      <c r="N1071"/>
      <c r="O1071" s="192"/>
      <c r="P1071" s="192"/>
      <c r="Q1071"/>
      <c r="R1071"/>
      <c r="S1071"/>
      <c r="T1071" s="1"/>
      <c r="U1071"/>
      <c r="V1071"/>
      <c r="AF1071" s="8"/>
    </row>
    <row r="1072" spans="2:32" hidden="1">
      <c r="B1072" s="8"/>
      <c r="I1072" s="11"/>
      <c r="K1072" s="190"/>
      <c r="M1072"/>
      <c r="N1072"/>
      <c r="O1072" s="192"/>
      <c r="P1072" s="192"/>
      <c r="Q1072"/>
      <c r="R1072"/>
      <c r="S1072"/>
      <c r="T1072" s="1"/>
      <c r="U1072"/>
      <c r="V1072"/>
      <c r="AF1072" s="8"/>
    </row>
    <row r="1073" spans="2:32" hidden="1">
      <c r="B1073" s="8"/>
      <c r="I1073" s="11"/>
      <c r="K1073" s="190"/>
      <c r="M1073"/>
      <c r="N1073"/>
      <c r="O1073" s="192"/>
      <c r="P1073" s="192"/>
      <c r="Q1073"/>
      <c r="R1073"/>
      <c r="S1073"/>
      <c r="T1073" s="1"/>
      <c r="U1073"/>
      <c r="V1073"/>
      <c r="AF1073" s="8"/>
    </row>
    <row r="1074" spans="2:32" hidden="1">
      <c r="B1074" s="8"/>
      <c r="I1074" s="11"/>
      <c r="K1074" s="190"/>
      <c r="M1074"/>
      <c r="N1074"/>
      <c r="O1074" s="192"/>
      <c r="P1074" s="192"/>
      <c r="Q1074"/>
      <c r="R1074"/>
      <c r="S1074"/>
      <c r="T1074" s="1"/>
      <c r="U1074"/>
      <c r="V1074"/>
      <c r="AF1074" s="8"/>
    </row>
    <row r="1075" spans="2:32" hidden="1">
      <c r="B1075" s="8"/>
      <c r="I1075" s="11"/>
      <c r="K1075" s="190"/>
      <c r="M1075"/>
      <c r="N1075"/>
      <c r="O1075" s="192"/>
      <c r="P1075" s="192"/>
      <c r="Q1075"/>
      <c r="R1075"/>
      <c r="S1075"/>
      <c r="T1075" s="1"/>
      <c r="U1075"/>
      <c r="V1075"/>
      <c r="AF1075" s="8"/>
    </row>
    <row r="1076" spans="2:32" hidden="1">
      <c r="B1076" s="8"/>
      <c r="I1076" s="11"/>
      <c r="K1076" s="190"/>
      <c r="M1076"/>
      <c r="N1076"/>
      <c r="O1076" s="192"/>
      <c r="P1076" s="192"/>
      <c r="Q1076"/>
      <c r="R1076"/>
      <c r="S1076"/>
      <c r="T1076" s="1"/>
      <c r="U1076"/>
      <c r="V1076"/>
      <c r="AF1076" s="8"/>
    </row>
    <row r="1077" spans="2:32" hidden="1">
      <c r="B1077" s="8"/>
      <c r="I1077" s="11"/>
      <c r="K1077" s="190"/>
      <c r="M1077"/>
      <c r="N1077"/>
      <c r="O1077" s="192"/>
      <c r="P1077" s="192"/>
      <c r="Q1077"/>
      <c r="R1077"/>
      <c r="S1077"/>
      <c r="T1077" s="1"/>
      <c r="U1077"/>
      <c r="V1077"/>
      <c r="AF1077" s="8"/>
    </row>
    <row r="1078" spans="2:32" hidden="1">
      <c r="B1078" s="8"/>
      <c r="I1078" s="11"/>
      <c r="K1078" s="190"/>
      <c r="M1078"/>
      <c r="N1078"/>
      <c r="O1078"/>
      <c r="P1078"/>
      <c r="Q1078"/>
      <c r="R1078"/>
      <c r="S1078"/>
      <c r="T1078"/>
      <c r="U1078"/>
      <c r="V1078"/>
      <c r="AF1078" s="8"/>
    </row>
    <row r="1079" spans="2:32" hidden="1">
      <c r="B1079" s="8"/>
      <c r="I1079" s="11"/>
      <c r="K1079" s="190"/>
      <c r="M1079"/>
      <c r="N1079"/>
      <c r="O1079" s="192"/>
      <c r="P1079" s="192"/>
      <c r="Q1079"/>
      <c r="R1079"/>
      <c r="S1079"/>
      <c r="T1079" s="1"/>
      <c r="U1079"/>
      <c r="V1079"/>
      <c r="AF1079" s="8"/>
    </row>
    <row r="1080" spans="2:32" hidden="1">
      <c r="B1080" s="8"/>
      <c r="I1080" s="11"/>
      <c r="K1080" s="190"/>
      <c r="M1080"/>
      <c r="N1080"/>
      <c r="O1080" s="192"/>
      <c r="P1080" s="192"/>
      <c r="Q1080"/>
      <c r="R1080"/>
      <c r="S1080"/>
      <c r="T1080" s="1"/>
      <c r="U1080"/>
      <c r="V1080"/>
      <c r="AF1080" s="8"/>
    </row>
    <row r="1081" spans="2:32" hidden="1">
      <c r="B1081" s="8"/>
      <c r="I1081" s="11"/>
      <c r="K1081" s="190"/>
      <c r="M1081"/>
      <c r="N1081"/>
      <c r="O1081" s="192"/>
      <c r="P1081" s="192"/>
      <c r="Q1081"/>
      <c r="R1081"/>
      <c r="S1081"/>
      <c r="T1081" s="1"/>
      <c r="U1081"/>
      <c r="V1081"/>
      <c r="AF1081" s="8"/>
    </row>
    <row r="1082" spans="2:32" hidden="1">
      <c r="B1082" s="8"/>
      <c r="I1082" s="11"/>
      <c r="K1082" s="190"/>
      <c r="M1082"/>
      <c r="N1082"/>
      <c r="O1082" s="192"/>
      <c r="P1082" s="192"/>
      <c r="Q1082"/>
      <c r="R1082"/>
      <c r="S1082"/>
      <c r="T1082" s="1"/>
      <c r="U1082"/>
      <c r="V1082"/>
      <c r="AF1082" s="8"/>
    </row>
    <row r="1083" spans="2:32" hidden="1">
      <c r="B1083" s="8"/>
      <c r="I1083" s="11"/>
      <c r="K1083" s="190"/>
      <c r="M1083"/>
      <c r="N1083"/>
      <c r="O1083" s="192"/>
      <c r="P1083" s="192"/>
      <c r="Q1083"/>
      <c r="R1083"/>
      <c r="S1083"/>
      <c r="T1083"/>
      <c r="U1083"/>
      <c r="V1083"/>
      <c r="AF1083" s="8"/>
    </row>
    <row r="1084" spans="2:32" hidden="1">
      <c r="B1084" s="8"/>
      <c r="I1084" s="11"/>
      <c r="K1084" s="190"/>
      <c r="M1084"/>
      <c r="N1084"/>
      <c r="O1084" s="192"/>
      <c r="P1084" s="192"/>
      <c r="Q1084"/>
      <c r="R1084"/>
      <c r="S1084"/>
      <c r="T1084" s="1"/>
      <c r="U1084"/>
      <c r="V1084"/>
      <c r="AF1084" s="8"/>
    </row>
    <row r="1085" spans="2:32" hidden="1">
      <c r="B1085" s="8"/>
      <c r="I1085" s="11"/>
      <c r="K1085" s="190"/>
      <c r="M1085"/>
      <c r="N1085"/>
      <c r="O1085" s="192"/>
      <c r="P1085" s="192"/>
      <c r="Q1085"/>
      <c r="R1085"/>
      <c r="S1085"/>
      <c r="T1085" s="1"/>
      <c r="U1085"/>
      <c r="V1085"/>
      <c r="AF1085" s="8"/>
    </row>
    <row r="1086" spans="2:32" hidden="1">
      <c r="B1086" s="8"/>
      <c r="I1086" s="11"/>
      <c r="K1086" s="190"/>
      <c r="M1086"/>
      <c r="N1086"/>
      <c r="O1086" s="192"/>
      <c r="P1086" s="192"/>
      <c r="Q1086"/>
      <c r="R1086"/>
      <c r="S1086"/>
      <c r="T1086" s="1"/>
      <c r="U1086"/>
      <c r="V1086"/>
      <c r="AF1086" s="8"/>
    </row>
    <row r="1087" spans="2:32" hidden="1">
      <c r="B1087" s="8"/>
      <c r="I1087" s="11"/>
      <c r="K1087" s="190"/>
      <c r="M1087"/>
      <c r="N1087"/>
      <c r="O1087" s="192"/>
      <c r="P1087" s="192"/>
      <c r="Q1087"/>
      <c r="R1087"/>
      <c r="S1087"/>
      <c r="T1087" s="1"/>
      <c r="U1087"/>
      <c r="V1087"/>
      <c r="AF1087" s="8"/>
    </row>
    <row r="1088" spans="2:32" hidden="1">
      <c r="B1088" s="8"/>
      <c r="I1088" s="11"/>
      <c r="K1088" s="190"/>
      <c r="M1088"/>
      <c r="N1088"/>
      <c r="O1088" s="192"/>
      <c r="P1088" s="192"/>
      <c r="Q1088"/>
      <c r="R1088"/>
      <c r="S1088"/>
      <c r="T1088" s="1"/>
      <c r="U1088"/>
      <c r="V1088"/>
      <c r="AF1088" s="8"/>
    </row>
    <row r="1089" spans="2:32" hidden="1">
      <c r="B1089" s="8"/>
      <c r="I1089" s="11"/>
      <c r="K1089" s="190"/>
      <c r="M1089"/>
      <c r="N1089"/>
      <c r="O1089" s="192"/>
      <c r="P1089" s="192"/>
      <c r="Q1089"/>
      <c r="R1089"/>
      <c r="S1089"/>
      <c r="T1089" s="1"/>
      <c r="U1089"/>
      <c r="V1089"/>
      <c r="AF1089" s="8"/>
    </row>
    <row r="1090" spans="2:32" hidden="1">
      <c r="B1090" s="8"/>
      <c r="I1090" s="11"/>
      <c r="K1090" s="190"/>
      <c r="M1090"/>
      <c r="N1090"/>
      <c r="O1090" s="192"/>
      <c r="P1090" s="192"/>
      <c r="Q1090"/>
      <c r="R1090"/>
      <c r="S1090"/>
      <c r="T1090" s="1"/>
      <c r="U1090"/>
      <c r="V1090"/>
      <c r="AF1090" s="8"/>
    </row>
    <row r="1091" spans="2:32" hidden="1">
      <c r="B1091" s="8"/>
      <c r="I1091" s="11"/>
      <c r="K1091" s="190"/>
      <c r="M1091"/>
      <c r="N1091"/>
      <c r="O1091" s="192"/>
      <c r="P1091" s="192"/>
      <c r="Q1091"/>
      <c r="R1091"/>
      <c r="S1091"/>
      <c r="T1091" s="1"/>
      <c r="U1091"/>
      <c r="V1091"/>
      <c r="AF1091" s="8"/>
    </row>
    <row r="1092" spans="2:32" hidden="1">
      <c r="B1092" s="8"/>
      <c r="I1092" s="11"/>
      <c r="K1092" s="190"/>
      <c r="M1092"/>
      <c r="N1092"/>
      <c r="O1092" s="192"/>
      <c r="P1092" s="192"/>
      <c r="Q1092"/>
      <c r="R1092"/>
      <c r="S1092"/>
      <c r="T1092" s="1"/>
      <c r="U1092"/>
      <c r="V1092"/>
      <c r="AF1092" s="8"/>
    </row>
    <row r="1093" spans="2:32" hidden="1">
      <c r="B1093" s="8"/>
      <c r="I1093" s="11"/>
      <c r="K1093" s="190"/>
      <c r="M1093"/>
      <c r="N1093"/>
      <c r="O1093" s="192"/>
      <c r="P1093" s="192"/>
      <c r="Q1093"/>
      <c r="R1093"/>
      <c r="S1093"/>
      <c r="T1093" s="1"/>
      <c r="U1093"/>
      <c r="V1093"/>
      <c r="AF1093" s="8"/>
    </row>
    <row r="1094" spans="2:32" hidden="1">
      <c r="B1094" s="8"/>
      <c r="I1094" s="11"/>
      <c r="K1094" s="190"/>
      <c r="M1094"/>
      <c r="N1094"/>
      <c r="O1094" s="132"/>
      <c r="P1094" s="132"/>
      <c r="Q1094"/>
      <c r="R1094"/>
      <c r="S1094"/>
      <c r="T1094"/>
      <c r="U1094"/>
      <c r="V1094"/>
      <c r="AF1094" s="8"/>
    </row>
    <row r="1095" spans="2:32" hidden="1">
      <c r="B1095" s="8"/>
      <c r="I1095" s="11"/>
      <c r="K1095" s="190"/>
      <c r="M1095"/>
      <c r="N1095"/>
      <c r="O1095" s="192"/>
      <c r="P1095" s="192"/>
      <c r="Q1095"/>
      <c r="R1095"/>
      <c r="S1095"/>
      <c r="T1095" s="1"/>
      <c r="U1095"/>
      <c r="V1095"/>
      <c r="AF1095" s="8"/>
    </row>
    <row r="1096" spans="2:32" hidden="1">
      <c r="B1096" s="8"/>
      <c r="I1096" s="11"/>
      <c r="K1096" s="190"/>
      <c r="M1096"/>
      <c r="N1096"/>
      <c r="O1096" s="192"/>
      <c r="P1096" s="192"/>
      <c r="Q1096"/>
      <c r="R1096"/>
      <c r="S1096"/>
      <c r="T1096" s="1"/>
      <c r="U1096"/>
      <c r="V1096"/>
      <c r="AF1096" s="8"/>
    </row>
    <row r="1097" spans="2:32" hidden="1">
      <c r="B1097" s="8"/>
      <c r="I1097" s="11"/>
      <c r="K1097" s="190"/>
      <c r="M1097"/>
      <c r="N1097"/>
      <c r="O1097" s="192"/>
      <c r="P1097" s="192"/>
      <c r="Q1097"/>
      <c r="R1097"/>
      <c r="S1097"/>
      <c r="T1097" s="1"/>
      <c r="U1097"/>
      <c r="V1097"/>
      <c r="AF1097" s="8"/>
    </row>
    <row r="1098" spans="2:32" hidden="1">
      <c r="B1098" s="8"/>
      <c r="I1098" s="11"/>
      <c r="K1098" s="190"/>
      <c r="M1098"/>
      <c r="N1098"/>
      <c r="O1098" s="192"/>
      <c r="P1098" s="192"/>
      <c r="Q1098"/>
      <c r="R1098"/>
      <c r="S1098"/>
      <c r="T1098" s="1"/>
      <c r="U1098"/>
      <c r="V1098"/>
      <c r="AF1098" s="8"/>
    </row>
    <row r="1099" spans="2:32" hidden="1">
      <c r="B1099" s="8"/>
      <c r="I1099" s="11"/>
      <c r="K1099" s="190"/>
      <c r="M1099"/>
      <c r="N1099"/>
      <c r="O1099" s="192"/>
      <c r="P1099" s="192"/>
      <c r="Q1099"/>
      <c r="R1099"/>
      <c r="S1099"/>
      <c r="T1099" s="1"/>
      <c r="U1099"/>
      <c r="V1099"/>
      <c r="AF1099" s="8"/>
    </row>
    <row r="1100" spans="2:32" hidden="1">
      <c r="B1100" s="8"/>
      <c r="I1100" s="11"/>
      <c r="K1100" s="190"/>
      <c r="M1100"/>
      <c r="N1100"/>
      <c r="O1100" s="192"/>
      <c r="P1100" s="192"/>
      <c r="Q1100"/>
      <c r="R1100"/>
      <c r="S1100"/>
      <c r="T1100" s="1"/>
      <c r="U1100"/>
      <c r="V1100"/>
      <c r="AF1100" s="8"/>
    </row>
    <row r="1101" spans="2:32" hidden="1">
      <c r="B1101" s="8"/>
      <c r="I1101" s="11"/>
      <c r="K1101" s="190"/>
      <c r="M1101"/>
      <c r="N1101"/>
      <c r="O1101" s="192"/>
      <c r="P1101" s="192"/>
      <c r="Q1101"/>
      <c r="R1101"/>
      <c r="S1101"/>
      <c r="T1101" s="1"/>
      <c r="U1101"/>
      <c r="V1101"/>
      <c r="AF1101" s="8"/>
    </row>
    <row r="1102" spans="2:32" hidden="1">
      <c r="B1102" s="8"/>
      <c r="I1102" s="11"/>
      <c r="K1102" s="190"/>
      <c r="M1102"/>
      <c r="N1102"/>
      <c r="O1102" s="192"/>
      <c r="P1102" s="192"/>
      <c r="Q1102"/>
      <c r="R1102"/>
      <c r="S1102"/>
      <c r="T1102" s="1"/>
      <c r="U1102"/>
      <c r="V1102"/>
      <c r="AF1102" s="8"/>
    </row>
    <row r="1103" spans="2:32" hidden="1">
      <c r="B1103" s="8"/>
      <c r="I1103" s="11"/>
      <c r="K1103" s="190"/>
      <c r="M1103"/>
      <c r="N1103"/>
      <c r="O1103" s="192"/>
      <c r="P1103" s="192"/>
      <c r="Q1103"/>
      <c r="R1103"/>
      <c r="S1103"/>
      <c r="T1103" s="1"/>
      <c r="U1103"/>
      <c r="V1103"/>
      <c r="AF1103" s="8"/>
    </row>
    <row r="1104" spans="2:32" hidden="1">
      <c r="B1104" s="8"/>
      <c r="I1104" s="11"/>
      <c r="K1104" s="190"/>
      <c r="M1104"/>
      <c r="N1104"/>
      <c r="O1104" s="192"/>
      <c r="P1104" s="192"/>
      <c r="Q1104"/>
      <c r="R1104"/>
      <c r="S1104"/>
      <c r="T1104" s="1"/>
      <c r="U1104"/>
      <c r="V1104"/>
      <c r="AF1104" s="8"/>
    </row>
    <row r="1105" spans="2:32" hidden="1">
      <c r="B1105" s="8"/>
      <c r="I1105" s="11"/>
      <c r="K1105" s="190"/>
      <c r="M1105"/>
      <c r="N1105"/>
      <c r="O1105" s="192"/>
      <c r="P1105" s="192"/>
      <c r="Q1105"/>
      <c r="R1105"/>
      <c r="S1105"/>
      <c r="T1105" s="1"/>
      <c r="U1105"/>
      <c r="V1105"/>
      <c r="AF1105" s="8"/>
    </row>
    <row r="1106" spans="2:32" hidden="1">
      <c r="B1106" s="8"/>
      <c r="I1106" s="11"/>
      <c r="K1106" s="190"/>
      <c r="M1106"/>
      <c r="N1106"/>
      <c r="O1106" s="192"/>
      <c r="P1106" s="192"/>
      <c r="Q1106"/>
      <c r="R1106"/>
      <c r="S1106"/>
      <c r="T1106" s="1"/>
      <c r="U1106"/>
      <c r="V1106"/>
      <c r="AF1106" s="8"/>
    </row>
    <row r="1107" spans="2:32" hidden="1">
      <c r="B1107" s="8"/>
      <c r="I1107" s="11"/>
      <c r="K1107" s="190"/>
      <c r="M1107"/>
      <c r="N1107"/>
      <c r="O1107" s="192"/>
      <c r="P1107" s="192"/>
      <c r="Q1107"/>
      <c r="R1107"/>
      <c r="S1107"/>
      <c r="T1107" s="1"/>
      <c r="U1107"/>
      <c r="V1107"/>
      <c r="AF1107" s="8"/>
    </row>
    <row r="1108" spans="2:32" hidden="1">
      <c r="B1108" s="8"/>
      <c r="I1108" s="11"/>
      <c r="K1108" s="190"/>
      <c r="M1108"/>
      <c r="N1108"/>
      <c r="O1108" s="192"/>
      <c r="P1108" s="192"/>
      <c r="Q1108"/>
      <c r="R1108"/>
      <c r="S1108"/>
      <c r="T1108" s="1"/>
      <c r="U1108"/>
      <c r="V1108"/>
      <c r="AF1108" s="8"/>
    </row>
    <row r="1109" spans="2:32" hidden="1">
      <c r="B1109" s="8"/>
      <c r="I1109" s="11"/>
      <c r="K1109" s="190"/>
      <c r="M1109"/>
      <c r="N1109"/>
      <c r="O1109" s="192"/>
      <c r="P1109" s="192"/>
      <c r="Q1109"/>
      <c r="R1109"/>
      <c r="S1109"/>
      <c r="T1109" s="1"/>
      <c r="U1109"/>
      <c r="V1109"/>
      <c r="AF1109" s="8"/>
    </row>
    <row r="1110" spans="2:32" hidden="1">
      <c r="B1110" s="8"/>
      <c r="I1110" s="11"/>
      <c r="K1110" s="190"/>
      <c r="M1110"/>
      <c r="N1110"/>
      <c r="O1110" s="192"/>
      <c r="P1110" s="192"/>
      <c r="Q1110"/>
      <c r="R1110"/>
      <c r="S1110"/>
      <c r="T1110" s="1"/>
      <c r="U1110"/>
      <c r="V1110"/>
      <c r="AF1110" s="8"/>
    </row>
    <row r="1111" spans="2:32" hidden="1">
      <c r="B1111" s="8"/>
      <c r="I1111" s="11"/>
      <c r="K1111" s="190"/>
      <c r="M1111"/>
      <c r="N1111"/>
      <c r="O1111" s="192"/>
      <c r="P1111" s="192"/>
      <c r="Q1111"/>
      <c r="R1111"/>
      <c r="S1111"/>
      <c r="T1111" s="1"/>
      <c r="U1111"/>
      <c r="V1111"/>
      <c r="AF1111" s="8"/>
    </row>
    <row r="1112" spans="2:32" hidden="1">
      <c r="B1112" s="8"/>
      <c r="I1112" s="11"/>
      <c r="K1112" s="190"/>
      <c r="M1112"/>
      <c r="N1112"/>
      <c r="O1112" s="192"/>
      <c r="P1112" s="192"/>
      <c r="Q1112"/>
      <c r="R1112"/>
      <c r="S1112"/>
      <c r="T1112" s="1"/>
      <c r="U1112"/>
      <c r="V1112"/>
      <c r="AF1112" s="8"/>
    </row>
    <row r="1113" spans="2:32" hidden="1">
      <c r="B1113" s="8"/>
      <c r="I1113" s="11"/>
      <c r="K1113" s="190"/>
      <c r="M1113"/>
      <c r="N1113"/>
      <c r="O1113" s="192"/>
      <c r="P1113" s="192"/>
      <c r="Q1113"/>
      <c r="R1113"/>
      <c r="S1113"/>
      <c r="T1113" s="1"/>
      <c r="U1113"/>
      <c r="V1113"/>
      <c r="AF1113" s="8"/>
    </row>
    <row r="1114" spans="2:32" hidden="1">
      <c r="B1114" s="8"/>
      <c r="I1114" s="11"/>
      <c r="K1114" s="190"/>
      <c r="M1114"/>
      <c r="N1114"/>
      <c r="O1114" s="192"/>
      <c r="P1114" s="192"/>
      <c r="Q1114"/>
      <c r="R1114"/>
      <c r="S1114"/>
      <c r="T1114" s="1"/>
      <c r="U1114"/>
      <c r="V1114"/>
      <c r="AF1114" s="8"/>
    </row>
    <row r="1115" spans="2:32" hidden="1">
      <c r="B1115" s="8"/>
      <c r="I1115" s="11"/>
      <c r="K1115" s="190"/>
      <c r="M1115"/>
      <c r="N1115"/>
      <c r="O1115" s="192"/>
      <c r="P1115" s="192"/>
      <c r="Q1115"/>
      <c r="R1115"/>
      <c r="S1115"/>
      <c r="T1115" s="1"/>
      <c r="U1115"/>
      <c r="V1115"/>
      <c r="AF1115" s="8"/>
    </row>
    <row r="1116" spans="2:32" hidden="1">
      <c r="B1116" s="8"/>
      <c r="I1116" s="11"/>
      <c r="K1116" s="190"/>
      <c r="M1116"/>
      <c r="N1116"/>
      <c r="O1116" s="192"/>
      <c r="P1116" s="192"/>
      <c r="Q1116"/>
      <c r="R1116"/>
      <c r="S1116"/>
      <c r="T1116" s="1"/>
      <c r="U1116"/>
      <c r="V1116"/>
      <c r="AF1116" s="8"/>
    </row>
    <row r="1117" spans="2:32" hidden="1">
      <c r="B1117" s="8"/>
      <c r="I1117" s="11"/>
      <c r="K1117" s="190"/>
      <c r="M1117"/>
      <c r="N1117"/>
      <c r="O1117" s="192"/>
      <c r="P1117" s="192"/>
      <c r="Q1117"/>
      <c r="R1117"/>
      <c r="S1117"/>
      <c r="T1117" s="1"/>
      <c r="U1117"/>
      <c r="V1117"/>
      <c r="AF1117" s="8"/>
    </row>
    <row r="1118" spans="2:32" hidden="1">
      <c r="B1118" s="8"/>
      <c r="I1118" s="11"/>
      <c r="K1118" s="190"/>
      <c r="M1118"/>
      <c r="N1118"/>
      <c r="O1118" s="192"/>
      <c r="P1118" s="192"/>
      <c r="Q1118"/>
      <c r="R1118"/>
      <c r="S1118"/>
      <c r="T1118" s="1"/>
      <c r="U1118"/>
      <c r="V1118"/>
      <c r="AF1118" s="8"/>
    </row>
    <row r="1119" spans="2:32" hidden="1">
      <c r="B1119" s="8"/>
      <c r="I1119" s="11"/>
      <c r="K1119" s="190"/>
      <c r="M1119"/>
      <c r="N1119"/>
      <c r="O1119" s="192"/>
      <c r="P1119" s="192"/>
      <c r="Q1119"/>
      <c r="R1119"/>
      <c r="S1119"/>
      <c r="T1119" s="1"/>
      <c r="U1119"/>
      <c r="V1119"/>
      <c r="AF1119" s="8"/>
    </row>
    <row r="1120" spans="2:32" hidden="1">
      <c r="B1120" s="8"/>
      <c r="I1120" s="11"/>
      <c r="K1120" s="190"/>
      <c r="M1120"/>
      <c r="N1120"/>
      <c r="O1120" s="192"/>
      <c r="P1120" s="192"/>
      <c r="Q1120"/>
      <c r="R1120"/>
      <c r="S1120"/>
      <c r="T1120" s="1"/>
      <c r="U1120"/>
      <c r="V1120"/>
      <c r="AF1120" s="8"/>
    </row>
    <row r="1121" spans="2:32" hidden="1">
      <c r="B1121" s="8"/>
      <c r="I1121" s="11"/>
      <c r="K1121" s="190"/>
      <c r="M1121"/>
      <c r="N1121"/>
      <c r="O1121" s="192"/>
      <c r="P1121" s="192"/>
      <c r="Q1121"/>
      <c r="R1121"/>
      <c r="S1121"/>
      <c r="T1121" s="1"/>
      <c r="U1121"/>
      <c r="V1121"/>
      <c r="AF1121" s="8"/>
    </row>
    <row r="1122" spans="2:32" hidden="1">
      <c r="B1122" s="8"/>
      <c r="I1122" s="11"/>
      <c r="K1122" s="190"/>
      <c r="M1122"/>
      <c r="N1122"/>
      <c r="O1122" s="192"/>
      <c r="P1122" s="192"/>
      <c r="Q1122"/>
      <c r="R1122"/>
      <c r="S1122"/>
      <c r="T1122" s="1"/>
      <c r="U1122"/>
      <c r="V1122"/>
      <c r="AF1122" s="8"/>
    </row>
    <row r="1123" spans="2:32" hidden="1">
      <c r="B1123" s="8"/>
      <c r="I1123" s="11"/>
      <c r="K1123" s="190"/>
      <c r="M1123"/>
      <c r="N1123"/>
      <c r="O1123" s="192"/>
      <c r="P1123" s="192"/>
      <c r="Q1123"/>
      <c r="R1123"/>
      <c r="S1123"/>
      <c r="T1123" s="1"/>
      <c r="U1123"/>
      <c r="V1123"/>
      <c r="AF1123" s="8"/>
    </row>
    <row r="1124" spans="2:32" hidden="1">
      <c r="B1124" s="8"/>
      <c r="I1124" s="11"/>
      <c r="K1124" s="190"/>
      <c r="M1124"/>
      <c r="N1124"/>
      <c r="O1124" s="192"/>
      <c r="P1124" s="192"/>
      <c r="Q1124"/>
      <c r="R1124"/>
      <c r="S1124"/>
      <c r="T1124" s="1"/>
      <c r="U1124"/>
      <c r="V1124"/>
      <c r="AF1124" s="8"/>
    </row>
    <row r="1125" spans="2:32" hidden="1">
      <c r="B1125" s="8"/>
      <c r="I1125" s="11"/>
      <c r="K1125" s="190"/>
      <c r="M1125"/>
      <c r="N1125"/>
      <c r="O1125" s="192"/>
      <c r="P1125" s="192"/>
      <c r="Q1125"/>
      <c r="R1125"/>
      <c r="S1125"/>
      <c r="T1125"/>
      <c r="U1125"/>
      <c r="V1125"/>
      <c r="AF1125" s="8"/>
    </row>
    <row r="1126" spans="2:32" hidden="1">
      <c r="B1126" s="8"/>
      <c r="I1126" s="11"/>
      <c r="K1126" s="190"/>
      <c r="M1126"/>
      <c r="N1126"/>
      <c r="O1126" s="192"/>
      <c r="P1126" s="192"/>
      <c r="Q1126"/>
      <c r="R1126"/>
      <c r="S1126"/>
      <c r="T1126" s="1"/>
      <c r="U1126"/>
      <c r="V1126"/>
      <c r="AF1126" s="8"/>
    </row>
    <row r="1127" spans="2:32" hidden="1">
      <c r="B1127" s="8"/>
      <c r="I1127" s="11"/>
      <c r="K1127" s="190"/>
      <c r="M1127"/>
      <c r="N1127"/>
      <c r="O1127" s="132"/>
      <c r="P1127" s="132"/>
      <c r="Q1127"/>
      <c r="R1127"/>
      <c r="S1127"/>
      <c r="T1127"/>
      <c r="U1127"/>
      <c r="V1127"/>
      <c r="AF1127" s="8"/>
    </row>
    <row r="1128" spans="2:32" hidden="1">
      <c r="B1128" s="8"/>
      <c r="I1128" s="11"/>
      <c r="K1128" s="190"/>
      <c r="M1128"/>
      <c r="N1128"/>
      <c r="O1128" s="192"/>
      <c r="P1128" s="192"/>
      <c r="Q1128"/>
      <c r="R1128"/>
      <c r="S1128"/>
      <c r="T1128" s="1"/>
      <c r="U1128"/>
      <c r="V1128"/>
      <c r="AF1128" s="8"/>
    </row>
    <row r="1129" spans="2:32" hidden="1">
      <c r="B1129" s="8"/>
      <c r="I1129" s="11"/>
      <c r="K1129" s="190"/>
      <c r="M1129"/>
      <c r="N1129"/>
      <c r="O1129" s="192"/>
      <c r="P1129" s="192"/>
      <c r="Q1129"/>
      <c r="R1129"/>
      <c r="S1129"/>
      <c r="T1129" s="1"/>
      <c r="U1129"/>
      <c r="V1129"/>
      <c r="AF1129" s="8"/>
    </row>
    <row r="1130" spans="2:32" hidden="1">
      <c r="B1130" s="8"/>
      <c r="I1130" s="11"/>
      <c r="K1130" s="190"/>
      <c r="M1130"/>
      <c r="N1130"/>
      <c r="O1130" s="192"/>
      <c r="P1130" s="192"/>
      <c r="Q1130"/>
      <c r="R1130"/>
      <c r="S1130"/>
      <c r="T1130" s="1"/>
      <c r="U1130"/>
      <c r="V1130"/>
      <c r="AF1130" s="8"/>
    </row>
    <row r="1131" spans="2:32" hidden="1">
      <c r="B1131" s="8"/>
      <c r="I1131" s="11"/>
      <c r="K1131" s="190"/>
      <c r="M1131"/>
      <c r="N1131"/>
      <c r="O1131" s="192"/>
      <c r="P1131" s="192"/>
      <c r="Q1131"/>
      <c r="R1131"/>
      <c r="S1131"/>
      <c r="T1131" s="1"/>
      <c r="U1131"/>
      <c r="V1131"/>
      <c r="AF1131" s="8"/>
    </row>
    <row r="1132" spans="2:32" hidden="1">
      <c r="B1132" s="8"/>
      <c r="I1132" s="11"/>
      <c r="K1132" s="190"/>
      <c r="M1132"/>
      <c r="N1132"/>
      <c r="O1132" s="192"/>
      <c r="P1132" s="192"/>
      <c r="Q1132"/>
      <c r="R1132"/>
      <c r="S1132"/>
      <c r="T1132" s="1"/>
      <c r="U1132"/>
      <c r="V1132"/>
      <c r="AF1132" s="8"/>
    </row>
    <row r="1133" spans="2:32" hidden="1">
      <c r="B1133" s="8"/>
      <c r="I1133" s="11"/>
      <c r="K1133" s="190"/>
      <c r="M1133"/>
      <c r="N1133"/>
      <c r="O1133" s="192"/>
      <c r="P1133" s="192"/>
      <c r="Q1133"/>
      <c r="R1133"/>
      <c r="S1133"/>
      <c r="T1133" s="1"/>
      <c r="U1133"/>
      <c r="V1133"/>
      <c r="AF1133" s="8"/>
    </row>
    <row r="1134" spans="2:32" hidden="1">
      <c r="B1134" s="8"/>
      <c r="I1134" s="11"/>
      <c r="K1134" s="190"/>
      <c r="M1134"/>
      <c r="N1134"/>
      <c r="O1134" s="192"/>
      <c r="P1134" s="192"/>
      <c r="Q1134"/>
      <c r="R1134"/>
      <c r="S1134"/>
      <c r="T1134"/>
      <c r="U1134"/>
      <c r="V1134"/>
      <c r="AF1134" s="8"/>
    </row>
    <row r="1135" spans="2:32" hidden="1">
      <c r="B1135" s="8"/>
      <c r="I1135" s="11"/>
      <c r="K1135" s="190"/>
      <c r="M1135"/>
      <c r="N1135"/>
      <c r="O1135" s="192"/>
      <c r="P1135" s="192"/>
      <c r="Q1135"/>
      <c r="R1135"/>
      <c r="S1135"/>
      <c r="T1135" s="1"/>
      <c r="U1135"/>
      <c r="V1135"/>
      <c r="AF1135" s="8"/>
    </row>
    <row r="1136" spans="2:32" hidden="1">
      <c r="B1136" s="8"/>
      <c r="I1136" s="11"/>
      <c r="K1136" s="190"/>
      <c r="M1136"/>
      <c r="N1136"/>
      <c r="O1136" s="132"/>
      <c r="P1136" s="132"/>
      <c r="Q1136"/>
      <c r="R1136"/>
      <c r="S1136"/>
      <c r="T1136"/>
      <c r="U1136"/>
      <c r="V1136"/>
      <c r="AF1136" s="8"/>
    </row>
    <row r="1137" spans="2:32" hidden="1">
      <c r="B1137" s="8"/>
      <c r="I1137" s="11"/>
      <c r="K1137" s="190"/>
      <c r="M1137"/>
      <c r="N1137"/>
      <c r="O1137" s="192"/>
      <c r="P1137" s="192"/>
      <c r="Q1137"/>
      <c r="R1137"/>
      <c r="S1137"/>
      <c r="T1137" s="1"/>
      <c r="U1137"/>
      <c r="V1137"/>
      <c r="AF1137" s="8"/>
    </row>
    <row r="1138" spans="2:32" hidden="1">
      <c r="B1138" s="8"/>
      <c r="I1138" s="11"/>
      <c r="K1138" s="190"/>
      <c r="M1138"/>
      <c r="N1138"/>
      <c r="O1138" s="192"/>
      <c r="P1138" s="192"/>
      <c r="Q1138"/>
      <c r="R1138"/>
      <c r="S1138"/>
      <c r="T1138" s="1"/>
      <c r="U1138"/>
      <c r="V1138"/>
      <c r="AF1138" s="8"/>
    </row>
    <row r="1139" spans="2:32" hidden="1">
      <c r="B1139" s="8"/>
      <c r="I1139" s="11"/>
      <c r="K1139" s="190"/>
      <c r="M1139"/>
      <c r="N1139"/>
      <c r="O1139" s="192"/>
      <c r="P1139" s="192"/>
      <c r="Q1139"/>
      <c r="R1139"/>
      <c r="S1139"/>
      <c r="T1139" s="1"/>
      <c r="U1139"/>
      <c r="V1139"/>
      <c r="AF1139" s="8"/>
    </row>
    <row r="1140" spans="2:32" hidden="1">
      <c r="B1140" s="8"/>
      <c r="I1140" s="11"/>
      <c r="K1140" s="190"/>
      <c r="M1140"/>
      <c r="N1140"/>
      <c r="O1140" s="192"/>
      <c r="P1140" s="192"/>
      <c r="Q1140"/>
      <c r="R1140"/>
      <c r="S1140"/>
      <c r="T1140" s="1"/>
      <c r="U1140"/>
      <c r="V1140"/>
      <c r="AF1140" s="8"/>
    </row>
    <row r="1141" spans="2:32" hidden="1">
      <c r="B1141" s="8"/>
      <c r="I1141" s="11"/>
      <c r="K1141" s="190"/>
      <c r="M1141"/>
      <c r="N1141"/>
      <c r="O1141" s="192"/>
      <c r="P1141" s="192"/>
      <c r="Q1141"/>
      <c r="R1141"/>
      <c r="S1141"/>
      <c r="T1141"/>
      <c r="U1141"/>
      <c r="V1141"/>
      <c r="AF1141" s="8"/>
    </row>
    <row r="1142" spans="2:32" hidden="1">
      <c r="B1142" s="8"/>
      <c r="I1142" s="11"/>
      <c r="K1142" s="190"/>
      <c r="M1142"/>
      <c r="N1142"/>
      <c r="O1142" s="192"/>
      <c r="P1142" s="192"/>
      <c r="Q1142"/>
      <c r="R1142"/>
      <c r="S1142"/>
      <c r="T1142" s="1"/>
      <c r="U1142"/>
      <c r="V1142"/>
      <c r="AF1142" s="8"/>
    </row>
    <row r="1143" spans="2:32" hidden="1">
      <c r="B1143" s="8"/>
      <c r="I1143" s="11"/>
      <c r="K1143" s="190"/>
      <c r="M1143"/>
      <c r="N1143"/>
      <c r="O1143" s="192"/>
      <c r="P1143" s="192"/>
      <c r="Q1143"/>
      <c r="R1143"/>
      <c r="S1143"/>
      <c r="T1143" s="1"/>
      <c r="U1143"/>
      <c r="V1143"/>
      <c r="AF1143" s="8"/>
    </row>
    <row r="1144" spans="2:32" hidden="1">
      <c r="B1144" s="8"/>
      <c r="I1144" s="11"/>
      <c r="K1144" s="190"/>
      <c r="M1144"/>
      <c r="N1144"/>
      <c r="O1144" s="192"/>
      <c r="P1144" s="192"/>
      <c r="Q1144"/>
      <c r="R1144"/>
      <c r="S1144"/>
      <c r="T1144" s="1"/>
      <c r="U1144"/>
      <c r="V1144"/>
      <c r="AF1144" s="8"/>
    </row>
    <row r="1145" spans="2:32" hidden="1">
      <c r="B1145" s="8"/>
      <c r="I1145" s="11"/>
      <c r="K1145" s="190"/>
      <c r="M1145"/>
      <c r="N1145"/>
      <c r="O1145"/>
      <c r="P1145"/>
      <c r="Q1145"/>
      <c r="R1145"/>
      <c r="S1145"/>
      <c r="T1145"/>
      <c r="U1145"/>
      <c r="V1145"/>
      <c r="AF1145" s="8"/>
    </row>
    <row r="1146" spans="2:32" hidden="1">
      <c r="B1146" s="8"/>
      <c r="I1146" s="11"/>
      <c r="K1146" s="190"/>
      <c r="M1146"/>
      <c r="N1146"/>
      <c r="O1146" s="192"/>
      <c r="P1146" s="192"/>
      <c r="Q1146"/>
      <c r="R1146"/>
      <c r="S1146"/>
      <c r="T1146" s="1"/>
      <c r="U1146"/>
      <c r="V1146"/>
      <c r="AF1146" s="8"/>
    </row>
    <row r="1147" spans="2:32" hidden="1">
      <c r="B1147" s="8"/>
      <c r="I1147" s="11"/>
      <c r="K1147" s="190"/>
      <c r="M1147"/>
      <c r="N1147"/>
      <c r="O1147" s="192"/>
      <c r="P1147" s="192"/>
      <c r="Q1147"/>
      <c r="R1147"/>
      <c r="S1147"/>
      <c r="T1147" s="1"/>
      <c r="U1147"/>
      <c r="V1147"/>
      <c r="AF1147" s="8"/>
    </row>
    <row r="1148" spans="2:32" hidden="1">
      <c r="B1148" s="8"/>
      <c r="I1148" s="11"/>
      <c r="K1148" s="190"/>
      <c r="M1148"/>
      <c r="N1148"/>
      <c r="O1148" s="192"/>
      <c r="P1148" s="192"/>
      <c r="Q1148"/>
      <c r="R1148"/>
      <c r="S1148"/>
      <c r="T1148" s="1"/>
      <c r="U1148"/>
      <c r="V1148"/>
      <c r="AF1148" s="8"/>
    </row>
    <row r="1149" spans="2:32" hidden="1">
      <c r="B1149" s="8"/>
      <c r="I1149" s="11"/>
      <c r="K1149" s="190"/>
      <c r="M1149"/>
      <c r="N1149"/>
      <c r="O1149" s="192"/>
      <c r="P1149" s="192"/>
      <c r="Q1149"/>
      <c r="R1149"/>
      <c r="S1149"/>
      <c r="T1149" s="1"/>
      <c r="U1149"/>
      <c r="V1149"/>
      <c r="AF1149" s="8"/>
    </row>
    <row r="1150" spans="2:32" hidden="1">
      <c r="B1150" s="8"/>
      <c r="I1150" s="11"/>
      <c r="K1150" s="190"/>
      <c r="M1150"/>
      <c r="N1150"/>
      <c r="O1150" s="192"/>
      <c r="P1150" s="192"/>
      <c r="Q1150"/>
      <c r="R1150"/>
      <c r="S1150"/>
      <c r="T1150" s="1"/>
      <c r="U1150"/>
      <c r="V1150"/>
      <c r="AF1150" s="8"/>
    </row>
    <row r="1151" spans="2:32" hidden="1">
      <c r="B1151" s="8"/>
      <c r="I1151" s="11"/>
      <c r="K1151" s="190"/>
      <c r="M1151"/>
      <c r="N1151"/>
      <c r="O1151" s="192"/>
      <c r="P1151" s="192"/>
      <c r="Q1151"/>
      <c r="R1151"/>
      <c r="S1151"/>
      <c r="T1151" s="1"/>
      <c r="U1151"/>
      <c r="V1151"/>
      <c r="AF1151" s="8"/>
    </row>
    <row r="1152" spans="2:32" hidden="1">
      <c r="B1152" s="8"/>
      <c r="I1152" s="11"/>
      <c r="K1152" s="190"/>
      <c r="M1152"/>
      <c r="N1152"/>
      <c r="O1152" s="192"/>
      <c r="P1152" s="192"/>
      <c r="Q1152"/>
      <c r="R1152"/>
      <c r="S1152"/>
      <c r="T1152"/>
      <c r="U1152"/>
      <c r="V1152"/>
      <c r="AF1152" s="8"/>
    </row>
    <row r="1153" spans="2:32" hidden="1">
      <c r="B1153" s="8"/>
      <c r="I1153" s="11"/>
      <c r="K1153" s="190"/>
      <c r="M1153"/>
      <c r="N1153"/>
      <c r="O1153" s="192"/>
      <c r="P1153" s="192"/>
      <c r="Q1153"/>
      <c r="R1153"/>
      <c r="S1153"/>
      <c r="T1153" s="1"/>
      <c r="U1153"/>
      <c r="V1153"/>
      <c r="AF1153" s="8"/>
    </row>
    <row r="1154" spans="2:32" hidden="1">
      <c r="B1154" s="8"/>
      <c r="I1154" s="11"/>
      <c r="K1154" s="190"/>
      <c r="M1154"/>
      <c r="N1154"/>
      <c r="O1154" s="192"/>
      <c r="P1154" s="192"/>
      <c r="Q1154"/>
      <c r="R1154"/>
      <c r="S1154"/>
      <c r="T1154" s="1"/>
      <c r="U1154"/>
      <c r="V1154"/>
      <c r="AF1154" s="8"/>
    </row>
    <row r="1155" spans="2:32" hidden="1">
      <c r="B1155" s="8"/>
      <c r="I1155" s="11"/>
      <c r="K1155" s="190"/>
      <c r="M1155"/>
      <c r="N1155"/>
      <c r="O1155" s="192"/>
      <c r="P1155" s="192"/>
      <c r="Q1155"/>
      <c r="R1155"/>
      <c r="S1155"/>
      <c r="T1155" s="1"/>
      <c r="U1155"/>
      <c r="V1155"/>
      <c r="AF1155" s="8"/>
    </row>
    <row r="1156" spans="2:32" hidden="1">
      <c r="B1156" s="8"/>
      <c r="I1156" s="11"/>
      <c r="K1156" s="190"/>
      <c r="M1156"/>
      <c r="N1156"/>
      <c r="O1156" s="192"/>
      <c r="P1156" s="192"/>
      <c r="Q1156"/>
      <c r="R1156"/>
      <c r="S1156"/>
      <c r="T1156" s="1"/>
      <c r="U1156"/>
      <c r="V1156"/>
      <c r="AF1156" s="8"/>
    </row>
    <row r="1157" spans="2:32" hidden="1">
      <c r="B1157" s="8"/>
      <c r="I1157" s="11"/>
      <c r="K1157" s="190"/>
      <c r="M1157"/>
      <c r="N1157"/>
      <c r="O1157" s="192"/>
      <c r="P1157" s="192"/>
      <c r="Q1157"/>
      <c r="R1157"/>
      <c r="S1157"/>
      <c r="T1157" s="1"/>
      <c r="U1157"/>
      <c r="V1157"/>
      <c r="AF1157" s="8"/>
    </row>
    <row r="1158" spans="2:32" hidden="1">
      <c r="B1158" s="8"/>
      <c r="I1158" s="11"/>
      <c r="K1158" s="190"/>
      <c r="M1158"/>
      <c r="N1158"/>
      <c r="O1158" s="192"/>
      <c r="P1158" s="192"/>
      <c r="Q1158"/>
      <c r="R1158"/>
      <c r="S1158"/>
      <c r="T1158" s="1"/>
      <c r="U1158"/>
      <c r="V1158"/>
      <c r="AF1158" s="8"/>
    </row>
    <row r="1159" spans="2:32" hidden="1">
      <c r="B1159" s="8"/>
      <c r="I1159" s="11"/>
      <c r="K1159" s="190"/>
      <c r="M1159"/>
      <c r="N1159"/>
      <c r="O1159" s="192"/>
      <c r="P1159" s="192"/>
      <c r="Q1159"/>
      <c r="R1159"/>
      <c r="S1159"/>
      <c r="T1159" s="1"/>
      <c r="U1159"/>
      <c r="V1159"/>
      <c r="AF1159" s="8"/>
    </row>
    <row r="1160" spans="2:32" hidden="1">
      <c r="B1160" s="8"/>
      <c r="I1160" s="11"/>
      <c r="K1160" s="190"/>
      <c r="M1160"/>
      <c r="N1160"/>
      <c r="O1160" s="192"/>
      <c r="P1160" s="192"/>
      <c r="Q1160"/>
      <c r="R1160"/>
      <c r="S1160"/>
      <c r="T1160" s="1"/>
      <c r="U1160"/>
      <c r="V1160"/>
      <c r="AF1160" s="8"/>
    </row>
    <row r="1161" spans="2:32" hidden="1">
      <c r="B1161" s="8"/>
      <c r="I1161" s="11"/>
      <c r="K1161" s="190"/>
      <c r="M1161"/>
      <c r="N1161"/>
      <c r="O1161" s="192"/>
      <c r="P1161" s="192"/>
      <c r="Q1161"/>
      <c r="R1161"/>
      <c r="S1161"/>
      <c r="T1161"/>
      <c r="U1161"/>
      <c r="V1161"/>
      <c r="AF1161" s="8"/>
    </row>
    <row r="1162" spans="2:32" hidden="1">
      <c r="B1162" s="8"/>
      <c r="I1162" s="11"/>
      <c r="K1162" s="190"/>
      <c r="M1162"/>
      <c r="N1162"/>
      <c r="O1162" s="192"/>
      <c r="P1162" s="192"/>
      <c r="Q1162"/>
      <c r="R1162"/>
      <c r="S1162"/>
      <c r="T1162" s="1"/>
      <c r="U1162"/>
      <c r="V1162"/>
      <c r="AF1162" s="8"/>
    </row>
    <row r="1163" spans="2:32" hidden="1">
      <c r="B1163" s="8"/>
      <c r="I1163" s="11"/>
      <c r="K1163" s="190"/>
      <c r="M1163"/>
      <c r="N1163"/>
      <c r="O1163" s="192"/>
      <c r="P1163" s="192"/>
      <c r="Q1163"/>
      <c r="R1163"/>
      <c r="S1163"/>
      <c r="T1163" s="1"/>
      <c r="U1163"/>
      <c r="V1163"/>
      <c r="AF1163" s="8"/>
    </row>
    <row r="1164" spans="2:32" hidden="1">
      <c r="B1164" s="8"/>
      <c r="I1164" s="11"/>
      <c r="K1164" s="190"/>
      <c r="M1164"/>
      <c r="N1164"/>
      <c r="O1164" s="192"/>
      <c r="P1164" s="192"/>
      <c r="Q1164"/>
      <c r="R1164"/>
      <c r="S1164"/>
      <c r="T1164" s="1"/>
      <c r="U1164"/>
      <c r="V1164"/>
      <c r="AF1164" s="8"/>
    </row>
    <row r="1165" spans="2:32" hidden="1">
      <c r="B1165" s="8"/>
      <c r="I1165" s="11"/>
      <c r="K1165" s="190"/>
      <c r="M1165"/>
      <c r="N1165"/>
      <c r="O1165"/>
      <c r="P1165"/>
      <c r="Q1165"/>
      <c r="R1165"/>
      <c r="S1165"/>
      <c r="T1165"/>
      <c r="U1165"/>
      <c r="V1165"/>
      <c r="AF1165" s="8"/>
    </row>
    <row r="1166" spans="2:32" hidden="1">
      <c r="B1166" s="8"/>
      <c r="I1166" s="11"/>
      <c r="K1166" s="190"/>
      <c r="M1166"/>
      <c r="N1166"/>
      <c r="O1166" s="192"/>
      <c r="P1166" s="192"/>
      <c r="Q1166"/>
      <c r="R1166"/>
      <c r="S1166"/>
      <c r="T1166" s="1"/>
      <c r="U1166"/>
      <c r="V1166"/>
      <c r="AF1166" s="8"/>
    </row>
    <row r="1167" spans="2:32" hidden="1">
      <c r="B1167" s="8"/>
      <c r="I1167" s="11"/>
      <c r="K1167" s="190"/>
      <c r="M1167"/>
      <c r="N1167"/>
      <c r="O1167" s="192"/>
      <c r="P1167" s="192"/>
      <c r="Q1167"/>
      <c r="R1167"/>
      <c r="S1167"/>
      <c r="T1167" s="1"/>
      <c r="U1167"/>
      <c r="V1167"/>
      <c r="AF1167" s="8"/>
    </row>
    <row r="1168" spans="2:32" hidden="1">
      <c r="B1168" s="8"/>
      <c r="I1168" s="11"/>
      <c r="K1168" s="190"/>
      <c r="M1168"/>
      <c r="N1168"/>
      <c r="O1168" s="192"/>
      <c r="P1168" s="192"/>
      <c r="Q1168"/>
      <c r="R1168"/>
      <c r="S1168"/>
      <c r="T1168" s="1"/>
      <c r="U1168"/>
      <c r="V1168"/>
      <c r="AF1168" s="8"/>
    </row>
    <row r="1169" spans="2:32" hidden="1">
      <c r="B1169" s="8"/>
      <c r="I1169" s="11"/>
      <c r="K1169" s="190"/>
      <c r="M1169"/>
      <c r="N1169"/>
      <c r="O1169" s="132"/>
      <c r="P1169" s="132"/>
      <c r="Q1169"/>
      <c r="R1169"/>
      <c r="S1169"/>
      <c r="T1169"/>
      <c r="U1169"/>
      <c r="V1169"/>
      <c r="AF1169" s="8"/>
    </row>
    <row r="1170" spans="2:32" hidden="1">
      <c r="B1170" s="8"/>
      <c r="I1170" s="11"/>
      <c r="K1170" s="190"/>
      <c r="M1170"/>
      <c r="N1170"/>
      <c r="O1170" s="132"/>
      <c r="P1170" s="132"/>
      <c r="Q1170"/>
      <c r="R1170"/>
      <c r="S1170"/>
      <c r="T1170"/>
      <c r="U1170"/>
      <c r="V1170"/>
      <c r="AF1170" s="8"/>
    </row>
    <row r="1171" spans="2:32" hidden="1">
      <c r="B1171" s="8"/>
      <c r="I1171" s="11"/>
      <c r="K1171" s="190"/>
      <c r="M1171"/>
      <c r="N1171"/>
      <c r="O1171" s="192"/>
      <c r="P1171" s="192"/>
      <c r="Q1171"/>
      <c r="R1171"/>
      <c r="S1171"/>
      <c r="T1171" s="1"/>
      <c r="U1171"/>
      <c r="V1171"/>
      <c r="AF1171" s="8"/>
    </row>
    <row r="1172" spans="2:32" hidden="1">
      <c r="B1172" s="8"/>
      <c r="I1172" s="11"/>
      <c r="K1172" s="190"/>
      <c r="M1172"/>
      <c r="N1172"/>
      <c r="O1172" s="132"/>
      <c r="P1172" s="132"/>
      <c r="Q1172"/>
      <c r="R1172"/>
      <c r="S1172"/>
      <c r="T1172"/>
      <c r="U1172"/>
      <c r="V1172"/>
      <c r="AF1172" s="8"/>
    </row>
    <row r="1173" spans="2:32" hidden="1">
      <c r="B1173" s="8"/>
      <c r="I1173" s="11"/>
      <c r="K1173" s="190"/>
      <c r="M1173"/>
      <c r="N1173"/>
      <c r="O1173"/>
      <c r="P1173"/>
      <c r="Q1173"/>
      <c r="R1173"/>
      <c r="S1173"/>
      <c r="T1173"/>
      <c r="U1173"/>
      <c r="V1173"/>
      <c r="AF1173" s="8"/>
    </row>
    <row r="1174" spans="2:32" hidden="1">
      <c r="B1174" s="8"/>
      <c r="I1174" s="11"/>
      <c r="K1174" s="190"/>
      <c r="M1174"/>
      <c r="N1174"/>
      <c r="O1174" s="192"/>
      <c r="P1174" s="192"/>
      <c r="Q1174"/>
      <c r="R1174"/>
      <c r="S1174"/>
      <c r="T1174" s="1"/>
      <c r="U1174"/>
      <c r="V1174"/>
      <c r="AF1174" s="8"/>
    </row>
    <row r="1175" spans="2:32" hidden="1">
      <c r="B1175" s="8"/>
      <c r="I1175" s="11"/>
      <c r="K1175" s="190"/>
      <c r="M1175"/>
      <c r="N1175"/>
      <c r="O1175" s="192"/>
      <c r="P1175" s="192"/>
      <c r="Q1175"/>
      <c r="R1175"/>
      <c r="S1175"/>
      <c r="T1175"/>
      <c r="U1175"/>
      <c r="V1175"/>
      <c r="AF1175" s="8"/>
    </row>
    <row r="1176" spans="2:32" hidden="1">
      <c r="B1176" s="8"/>
      <c r="I1176" s="11"/>
      <c r="K1176" s="190"/>
      <c r="M1176"/>
      <c r="N1176"/>
      <c r="O1176"/>
      <c r="P1176"/>
      <c r="Q1176"/>
      <c r="R1176"/>
      <c r="S1176"/>
      <c r="T1176"/>
      <c r="U1176"/>
      <c r="V1176"/>
      <c r="AF1176" s="8"/>
    </row>
    <row r="1177" spans="2:32" hidden="1">
      <c r="B1177" s="8"/>
      <c r="I1177" s="11"/>
      <c r="K1177" s="190"/>
      <c r="M1177"/>
      <c r="N1177"/>
      <c r="O1177"/>
      <c r="P1177"/>
      <c r="Q1177"/>
      <c r="R1177"/>
      <c r="S1177"/>
      <c r="T1177"/>
      <c r="U1177"/>
      <c r="V1177"/>
      <c r="AF1177" s="8"/>
    </row>
    <row r="1178" spans="2:32" hidden="1">
      <c r="B1178" s="8"/>
      <c r="I1178" s="11"/>
      <c r="K1178" s="190"/>
      <c r="M1178"/>
      <c r="N1178"/>
      <c r="O1178"/>
      <c r="P1178"/>
      <c r="Q1178"/>
      <c r="R1178"/>
      <c r="S1178"/>
      <c r="T1178"/>
      <c r="U1178"/>
      <c r="V1178"/>
      <c r="AF1178" s="8"/>
    </row>
    <row r="1179" spans="2:32" hidden="1">
      <c r="B1179" s="8"/>
      <c r="I1179" s="11"/>
      <c r="K1179" s="190"/>
      <c r="M1179"/>
      <c r="N1179"/>
      <c r="O1179" s="192"/>
      <c r="P1179" s="192"/>
      <c r="Q1179"/>
      <c r="R1179"/>
      <c r="S1179"/>
      <c r="T1179"/>
      <c r="U1179"/>
      <c r="V1179"/>
      <c r="AF1179" s="8"/>
    </row>
    <row r="1180" spans="2:32" hidden="1">
      <c r="B1180" s="8"/>
      <c r="I1180" s="11"/>
      <c r="K1180" s="190"/>
      <c r="M1180"/>
      <c r="N1180"/>
      <c r="O1180" s="192"/>
      <c r="P1180" s="192"/>
      <c r="Q1180"/>
      <c r="R1180"/>
      <c r="S1180"/>
      <c r="T1180"/>
      <c r="U1180"/>
      <c r="V1180"/>
      <c r="AF1180" s="8"/>
    </row>
    <row r="1181" spans="2:32" hidden="1">
      <c r="B1181" s="8"/>
      <c r="I1181" s="11"/>
      <c r="K1181" s="190"/>
      <c r="M1181"/>
      <c r="N1181"/>
      <c r="O1181" s="192"/>
      <c r="P1181" s="192"/>
      <c r="Q1181"/>
      <c r="R1181"/>
      <c r="S1181"/>
      <c r="T1181" s="1"/>
      <c r="U1181"/>
      <c r="V1181"/>
      <c r="AF1181" s="8"/>
    </row>
    <row r="1182" spans="2:32" hidden="1">
      <c r="B1182" s="8"/>
      <c r="I1182" s="11"/>
      <c r="K1182" s="190"/>
      <c r="M1182"/>
      <c r="N1182"/>
      <c r="O1182" s="192"/>
      <c r="P1182" s="192"/>
      <c r="Q1182"/>
      <c r="R1182"/>
      <c r="S1182"/>
      <c r="T1182" s="1"/>
      <c r="U1182"/>
      <c r="V1182"/>
      <c r="AF1182" s="8"/>
    </row>
    <row r="1183" spans="2:32" hidden="1">
      <c r="B1183" s="8"/>
      <c r="I1183" s="11"/>
      <c r="K1183" s="190"/>
      <c r="M1183"/>
      <c r="N1183"/>
      <c r="O1183" s="132"/>
      <c r="P1183" s="132"/>
      <c r="Q1183"/>
      <c r="R1183"/>
      <c r="S1183"/>
      <c r="T1183"/>
      <c r="U1183"/>
      <c r="V1183"/>
      <c r="AF1183" s="8"/>
    </row>
    <row r="1184" spans="2:32" hidden="1">
      <c r="B1184" s="8"/>
      <c r="I1184" s="11"/>
      <c r="K1184" s="190"/>
      <c r="M1184"/>
      <c r="N1184"/>
      <c r="O1184" s="192"/>
      <c r="P1184" s="192"/>
      <c r="Q1184"/>
      <c r="R1184"/>
      <c r="S1184"/>
      <c r="T1184" s="1"/>
      <c r="U1184"/>
      <c r="V1184"/>
      <c r="X1184" s="1"/>
      <c r="AA1184" s="192"/>
      <c r="AB1184" s="192"/>
      <c r="AE1184" s="8"/>
      <c r="AF1184" s="8"/>
    </row>
    <row r="1185" spans="2:32" hidden="1">
      <c r="B1185" s="8"/>
      <c r="I1185" s="11"/>
      <c r="K1185" s="190"/>
      <c r="M1185"/>
      <c r="N1185"/>
      <c r="O1185" s="132"/>
      <c r="P1185" s="132"/>
      <c r="Q1185"/>
      <c r="R1185"/>
      <c r="S1185"/>
      <c r="T1185"/>
      <c r="U1185"/>
      <c r="V1185"/>
      <c r="AF1185" s="8"/>
    </row>
    <row r="1186" spans="2:32" hidden="1">
      <c r="B1186" s="8"/>
      <c r="I1186" s="11"/>
      <c r="K1186" s="190"/>
      <c r="M1186"/>
      <c r="N1186"/>
      <c r="O1186" s="192"/>
      <c r="P1186" s="192"/>
      <c r="Q1186"/>
      <c r="R1186"/>
      <c r="S1186"/>
      <c r="T1186" s="1"/>
      <c r="U1186"/>
      <c r="V1186"/>
      <c r="AF1186" s="8"/>
    </row>
    <row r="1187" spans="2:32" hidden="1">
      <c r="B1187" s="8"/>
      <c r="I1187" s="11"/>
      <c r="K1187" s="190"/>
      <c r="M1187"/>
      <c r="N1187"/>
      <c r="O1187" s="192"/>
      <c r="P1187" s="192"/>
      <c r="Q1187"/>
      <c r="R1187"/>
      <c r="S1187"/>
      <c r="T1187" s="1"/>
      <c r="U1187"/>
      <c r="V1187"/>
      <c r="AF1187" s="8"/>
    </row>
    <row r="1188" spans="2:32" hidden="1">
      <c r="B1188" s="8"/>
      <c r="I1188" s="11"/>
      <c r="K1188" s="190"/>
      <c r="M1188"/>
      <c r="N1188"/>
      <c r="O1188" s="192"/>
      <c r="P1188" s="192"/>
      <c r="Q1188"/>
      <c r="R1188"/>
      <c r="S1188"/>
      <c r="T1188" s="1"/>
      <c r="U1188"/>
      <c r="V1188"/>
      <c r="AF1188" s="8"/>
    </row>
    <row r="1189" spans="2:32" hidden="1">
      <c r="B1189" s="8"/>
      <c r="I1189" s="11"/>
      <c r="K1189" s="190"/>
      <c r="M1189"/>
      <c r="N1189"/>
      <c r="O1189" s="192"/>
      <c r="P1189" s="192"/>
      <c r="Q1189"/>
      <c r="R1189"/>
      <c r="S1189"/>
      <c r="T1189" s="1"/>
      <c r="U1189"/>
      <c r="V1189"/>
      <c r="AF1189" s="8"/>
    </row>
    <row r="1190" spans="2:32" hidden="1">
      <c r="B1190" s="8"/>
      <c r="I1190" s="11"/>
      <c r="K1190" s="190"/>
      <c r="M1190"/>
      <c r="N1190"/>
      <c r="O1190" s="192"/>
      <c r="P1190" s="192"/>
      <c r="Q1190"/>
      <c r="R1190"/>
      <c r="S1190"/>
      <c r="T1190" s="1"/>
      <c r="U1190"/>
      <c r="V1190"/>
      <c r="AF1190" s="8"/>
    </row>
    <row r="1191" spans="2:32" hidden="1">
      <c r="B1191" s="8"/>
      <c r="I1191" s="11"/>
      <c r="K1191" s="190"/>
      <c r="M1191"/>
      <c r="N1191"/>
      <c r="O1191" s="132"/>
      <c r="P1191" s="132"/>
      <c r="Q1191"/>
      <c r="R1191"/>
      <c r="S1191"/>
      <c r="T1191"/>
      <c r="U1191"/>
      <c r="V1191"/>
      <c r="AF1191" s="8"/>
    </row>
    <row r="1192" spans="2:32" hidden="1">
      <c r="B1192" s="8"/>
      <c r="I1192" s="11"/>
      <c r="K1192" s="190"/>
      <c r="M1192"/>
      <c r="N1192"/>
      <c r="O1192" s="192"/>
      <c r="P1192" s="192"/>
      <c r="Q1192"/>
      <c r="R1192"/>
      <c r="S1192"/>
      <c r="T1192" s="1"/>
      <c r="U1192"/>
      <c r="V1192"/>
      <c r="X1192" s="1"/>
      <c r="AA1192" s="192"/>
      <c r="AB1192" s="192"/>
      <c r="AE1192" s="8"/>
      <c r="AF1192" s="8"/>
    </row>
    <row r="1193" spans="2:32" hidden="1">
      <c r="B1193" s="8"/>
      <c r="I1193" s="11"/>
      <c r="K1193" s="190"/>
      <c r="M1193"/>
      <c r="N1193"/>
      <c r="O1193"/>
      <c r="P1193"/>
      <c r="Q1193"/>
      <c r="R1193"/>
      <c r="S1193"/>
      <c r="T1193"/>
      <c r="U1193"/>
      <c r="V1193"/>
      <c r="AF1193" s="8"/>
    </row>
    <row r="1194" spans="2:32" hidden="1">
      <c r="B1194" s="8"/>
      <c r="I1194" s="11"/>
      <c r="K1194" s="190"/>
      <c r="M1194"/>
      <c r="N1194"/>
      <c r="O1194" s="192"/>
      <c r="P1194" s="192"/>
      <c r="Q1194"/>
      <c r="R1194"/>
      <c r="S1194"/>
      <c r="T1194" s="1"/>
      <c r="U1194"/>
      <c r="V1194"/>
      <c r="AF1194" s="8"/>
    </row>
    <row r="1195" spans="2:32" hidden="1">
      <c r="B1195" s="8"/>
      <c r="I1195" s="11"/>
      <c r="K1195" s="190"/>
      <c r="M1195"/>
      <c r="N1195"/>
      <c r="O1195"/>
      <c r="P1195"/>
      <c r="Q1195"/>
      <c r="R1195"/>
      <c r="S1195"/>
      <c r="T1195"/>
      <c r="U1195"/>
      <c r="V1195"/>
      <c r="AF1195" s="8"/>
    </row>
    <row r="1196" spans="2:32" hidden="1">
      <c r="B1196" s="8"/>
      <c r="I1196" s="11"/>
      <c r="K1196" s="190"/>
      <c r="M1196"/>
      <c r="N1196"/>
      <c r="O1196" s="192"/>
      <c r="P1196" s="192"/>
      <c r="Q1196"/>
      <c r="R1196"/>
      <c r="S1196"/>
      <c r="T1196" s="1"/>
      <c r="U1196"/>
      <c r="V1196"/>
      <c r="AF1196" s="8"/>
    </row>
    <row r="1197" spans="2:32" hidden="1">
      <c r="B1197" s="8"/>
      <c r="I1197" s="11"/>
      <c r="K1197" s="190"/>
      <c r="M1197"/>
      <c r="N1197"/>
      <c r="O1197" s="132"/>
      <c r="P1197" s="132"/>
      <c r="Q1197"/>
      <c r="R1197"/>
      <c r="S1197"/>
      <c r="T1197"/>
      <c r="U1197"/>
      <c r="V1197"/>
      <c r="AF1197" s="8"/>
    </row>
    <row r="1198" spans="2:32" hidden="1">
      <c r="B1198" s="8"/>
      <c r="I1198" s="11"/>
      <c r="K1198" s="190"/>
      <c r="M1198"/>
      <c r="N1198"/>
      <c r="O1198" s="192"/>
      <c r="P1198" s="192"/>
      <c r="Q1198"/>
      <c r="R1198"/>
      <c r="S1198"/>
      <c r="T1198" s="1"/>
      <c r="U1198"/>
      <c r="V1198"/>
      <c r="AF1198" s="8"/>
    </row>
    <row r="1199" spans="2:32" hidden="1">
      <c r="B1199" s="8"/>
      <c r="I1199" s="11"/>
      <c r="K1199" s="190"/>
      <c r="M1199"/>
      <c r="N1199"/>
      <c r="O1199" s="192"/>
      <c r="P1199" s="192"/>
      <c r="Q1199"/>
      <c r="R1199"/>
      <c r="S1199"/>
      <c r="T1199" s="1"/>
      <c r="U1199"/>
      <c r="V1199"/>
      <c r="X1199" s="1"/>
      <c r="AA1199" s="192"/>
      <c r="AB1199" s="192"/>
      <c r="AE1199" s="8"/>
      <c r="AF1199" s="8"/>
    </row>
    <row r="1200" spans="2:32" hidden="1">
      <c r="B1200" s="8"/>
      <c r="I1200" s="11"/>
      <c r="K1200" s="190"/>
      <c r="M1200"/>
      <c r="N1200"/>
      <c r="O1200" s="192"/>
      <c r="P1200" s="192"/>
      <c r="Q1200"/>
      <c r="R1200"/>
      <c r="S1200"/>
      <c r="T1200" s="1"/>
      <c r="U1200"/>
      <c r="V1200"/>
      <c r="AF1200" s="8"/>
    </row>
    <row r="1201" spans="2:32" hidden="1">
      <c r="B1201" s="8"/>
      <c r="I1201" s="11"/>
      <c r="K1201" s="190"/>
      <c r="M1201"/>
      <c r="N1201"/>
      <c r="O1201" s="192"/>
      <c r="P1201" s="192"/>
      <c r="Q1201"/>
      <c r="R1201"/>
      <c r="S1201"/>
      <c r="T1201"/>
      <c r="U1201"/>
      <c r="V1201"/>
      <c r="AF1201" s="8"/>
    </row>
    <row r="1202" spans="2:32" hidden="1">
      <c r="B1202" s="8"/>
      <c r="I1202" s="11"/>
      <c r="K1202" s="190"/>
      <c r="M1202"/>
      <c r="N1202"/>
      <c r="O1202" s="192"/>
      <c r="P1202" s="192"/>
      <c r="Q1202"/>
      <c r="R1202"/>
      <c r="S1202"/>
      <c r="T1202" s="1"/>
      <c r="U1202"/>
      <c r="V1202"/>
      <c r="X1202" s="1"/>
      <c r="AA1202" s="192"/>
      <c r="AB1202" s="192"/>
      <c r="AE1202" s="8"/>
      <c r="AF1202" s="8"/>
    </row>
    <row r="1203" spans="2:32" hidden="1">
      <c r="B1203" s="8"/>
      <c r="I1203" s="11"/>
      <c r="K1203" s="190"/>
      <c r="M1203"/>
      <c r="N1203"/>
      <c r="O1203"/>
      <c r="P1203"/>
      <c r="Q1203"/>
      <c r="R1203"/>
      <c r="S1203"/>
      <c r="T1203"/>
      <c r="U1203"/>
      <c r="V1203"/>
      <c r="AF1203" s="8"/>
    </row>
    <row r="1204" spans="2:32" hidden="1">
      <c r="B1204" s="8"/>
      <c r="I1204" s="11"/>
      <c r="K1204" s="190"/>
      <c r="M1204"/>
      <c r="N1204"/>
      <c r="O1204" s="132"/>
      <c r="P1204" s="132"/>
      <c r="Q1204"/>
      <c r="R1204"/>
      <c r="S1204"/>
      <c r="T1204"/>
      <c r="U1204"/>
      <c r="V1204"/>
      <c r="AF1204" s="8"/>
    </row>
    <row r="1205" spans="2:32" hidden="1">
      <c r="B1205" s="8"/>
      <c r="I1205" s="11"/>
      <c r="K1205" s="190"/>
      <c r="M1205"/>
      <c r="N1205"/>
      <c r="O1205" s="132"/>
      <c r="P1205" s="132"/>
      <c r="Q1205"/>
      <c r="R1205"/>
      <c r="S1205"/>
      <c r="T1205"/>
      <c r="U1205"/>
      <c r="V1205"/>
      <c r="AF1205" s="8"/>
    </row>
    <row r="1206" spans="2:32" hidden="1">
      <c r="B1206" s="8"/>
      <c r="I1206" s="11"/>
      <c r="K1206" s="190"/>
      <c r="M1206"/>
      <c r="N1206"/>
      <c r="O1206"/>
      <c r="P1206"/>
      <c r="Q1206"/>
      <c r="R1206"/>
      <c r="S1206"/>
      <c r="T1206"/>
      <c r="U1206"/>
      <c r="V1206"/>
      <c r="AF1206" s="8"/>
    </row>
    <row r="1207" spans="2:32" hidden="1">
      <c r="B1207" s="8"/>
      <c r="I1207" s="11"/>
      <c r="K1207" s="190"/>
      <c r="M1207"/>
      <c r="N1207"/>
      <c r="O1207" s="192"/>
      <c r="P1207" s="192"/>
      <c r="Q1207"/>
      <c r="R1207"/>
      <c r="S1207"/>
      <c r="T1207" s="1"/>
      <c r="U1207"/>
      <c r="V1207"/>
      <c r="X1207" s="1"/>
      <c r="AA1207" s="192"/>
      <c r="AB1207" s="192"/>
      <c r="AE1207" s="8"/>
      <c r="AF1207" s="8"/>
    </row>
    <row r="1208" spans="2:32" hidden="1">
      <c r="B1208" s="8"/>
      <c r="I1208" s="11"/>
      <c r="K1208" s="190"/>
      <c r="M1208"/>
      <c r="N1208"/>
      <c r="O1208"/>
      <c r="P1208"/>
      <c r="Q1208"/>
      <c r="R1208"/>
      <c r="S1208"/>
      <c r="T1208"/>
      <c r="U1208"/>
      <c r="V1208"/>
      <c r="AF1208" s="8"/>
    </row>
    <row r="1209" spans="2:32" hidden="1">
      <c r="B1209" s="8"/>
      <c r="I1209" s="11"/>
      <c r="K1209" s="190"/>
      <c r="M1209"/>
      <c r="N1209"/>
      <c r="O1209" s="192"/>
      <c r="P1209" s="192"/>
      <c r="Q1209"/>
      <c r="R1209"/>
      <c r="S1209"/>
      <c r="T1209" s="1"/>
      <c r="U1209"/>
      <c r="V1209"/>
      <c r="AF1209" s="8"/>
    </row>
    <row r="1210" spans="2:32" hidden="1">
      <c r="B1210" s="8"/>
      <c r="I1210" s="11"/>
      <c r="K1210" s="190"/>
      <c r="M1210"/>
      <c r="N1210"/>
      <c r="O1210" s="192"/>
      <c r="P1210" s="192"/>
      <c r="Q1210"/>
      <c r="R1210"/>
      <c r="S1210"/>
      <c r="T1210" s="1"/>
      <c r="U1210"/>
      <c r="V1210"/>
      <c r="AF1210" s="8"/>
    </row>
    <row r="1211" spans="2:32" hidden="1">
      <c r="B1211" s="8"/>
      <c r="I1211" s="11"/>
      <c r="K1211" s="190"/>
      <c r="M1211"/>
      <c r="N1211"/>
      <c r="O1211" s="192"/>
      <c r="P1211" s="192"/>
      <c r="Q1211"/>
      <c r="R1211"/>
      <c r="S1211"/>
      <c r="T1211" s="1"/>
      <c r="U1211"/>
      <c r="V1211"/>
      <c r="X1211" s="1"/>
      <c r="AA1211" s="192"/>
      <c r="AB1211" s="192"/>
      <c r="AE1211" s="8"/>
      <c r="AF1211" s="8"/>
    </row>
    <row r="1212" spans="2:32" hidden="1">
      <c r="B1212" s="8"/>
      <c r="I1212" s="11"/>
      <c r="K1212" s="190"/>
      <c r="M1212"/>
      <c r="N1212"/>
      <c r="O1212"/>
      <c r="P1212"/>
      <c r="Q1212"/>
      <c r="R1212"/>
      <c r="S1212"/>
      <c r="T1212"/>
      <c r="U1212"/>
      <c r="V1212"/>
      <c r="AF1212" s="8"/>
    </row>
    <row r="1213" spans="2:32" hidden="1">
      <c r="B1213" s="8"/>
      <c r="I1213" s="11"/>
      <c r="K1213" s="190"/>
      <c r="M1213"/>
      <c r="N1213"/>
      <c r="O1213" s="192"/>
      <c r="P1213" s="192"/>
      <c r="Q1213"/>
      <c r="R1213"/>
      <c r="S1213"/>
      <c r="T1213"/>
      <c r="U1213"/>
      <c r="V1213"/>
      <c r="AF1213" s="8"/>
    </row>
    <row r="1214" spans="2:32" hidden="1">
      <c r="B1214" s="8"/>
      <c r="I1214" s="11"/>
      <c r="K1214" s="190"/>
      <c r="M1214"/>
      <c r="N1214"/>
      <c r="O1214"/>
      <c r="P1214"/>
      <c r="Q1214"/>
      <c r="R1214"/>
      <c r="S1214"/>
      <c r="T1214"/>
      <c r="U1214"/>
      <c r="V1214"/>
      <c r="AF1214" s="8"/>
    </row>
    <row r="1215" spans="2:32" hidden="1">
      <c r="B1215" s="8"/>
      <c r="I1215" s="11"/>
      <c r="K1215" s="190"/>
      <c r="M1215"/>
      <c r="N1215"/>
      <c r="O1215"/>
      <c r="P1215"/>
      <c r="Q1215"/>
      <c r="R1215"/>
      <c r="S1215"/>
      <c r="T1215"/>
      <c r="U1215"/>
      <c r="V1215"/>
      <c r="AF1215" s="8"/>
    </row>
    <row r="1216" spans="2:32" hidden="1">
      <c r="B1216" s="8"/>
      <c r="I1216" s="11"/>
      <c r="K1216" s="190"/>
      <c r="M1216"/>
      <c r="N1216"/>
      <c r="O1216" s="192"/>
      <c r="P1216" s="192"/>
      <c r="Q1216"/>
      <c r="R1216"/>
      <c r="S1216"/>
      <c r="T1216" s="1"/>
      <c r="U1216"/>
      <c r="V1216"/>
      <c r="AF1216" s="8"/>
    </row>
    <row r="1217" spans="2:32" hidden="1">
      <c r="B1217" s="8"/>
      <c r="I1217" s="11"/>
      <c r="K1217" s="190"/>
      <c r="M1217"/>
      <c r="N1217"/>
      <c r="O1217" s="192"/>
      <c r="P1217" s="192"/>
      <c r="Q1217"/>
      <c r="R1217"/>
      <c r="S1217"/>
      <c r="T1217" s="1"/>
      <c r="U1217"/>
      <c r="V1217"/>
      <c r="AF1217" s="8"/>
    </row>
    <row r="1218" spans="2:32" hidden="1">
      <c r="B1218" s="8"/>
      <c r="I1218" s="11"/>
      <c r="K1218" s="190"/>
      <c r="M1218"/>
      <c r="N1218"/>
      <c r="O1218"/>
      <c r="P1218"/>
      <c r="Q1218"/>
      <c r="R1218"/>
      <c r="S1218"/>
      <c r="T1218"/>
      <c r="U1218"/>
      <c r="V1218"/>
      <c r="AF1218" s="8"/>
    </row>
    <row r="1219" spans="2:32" hidden="1">
      <c r="B1219" s="8"/>
      <c r="I1219" s="11"/>
      <c r="K1219" s="190"/>
      <c r="M1219"/>
      <c r="N1219"/>
      <c r="O1219"/>
      <c r="P1219"/>
      <c r="Q1219"/>
      <c r="R1219"/>
      <c r="S1219"/>
      <c r="T1219"/>
      <c r="U1219"/>
      <c r="V1219"/>
      <c r="AF1219" s="8"/>
    </row>
    <row r="1220" spans="2:32" hidden="1">
      <c r="B1220" s="8"/>
      <c r="I1220" s="11"/>
      <c r="K1220" s="190"/>
      <c r="M1220"/>
      <c r="N1220"/>
      <c r="O1220" s="132"/>
      <c r="P1220" s="132"/>
      <c r="Q1220"/>
      <c r="R1220"/>
      <c r="S1220"/>
      <c r="T1220"/>
      <c r="U1220"/>
      <c r="V1220"/>
      <c r="AF1220" s="8"/>
    </row>
    <row r="1221" spans="2:32" hidden="1">
      <c r="B1221" s="8"/>
      <c r="I1221" s="11"/>
      <c r="K1221" s="190"/>
      <c r="M1221"/>
      <c r="N1221"/>
      <c r="O1221" s="132"/>
      <c r="P1221" s="132"/>
      <c r="Q1221"/>
      <c r="R1221"/>
      <c r="S1221"/>
      <c r="T1221"/>
      <c r="U1221"/>
      <c r="V1221"/>
      <c r="AF1221" s="8"/>
    </row>
    <row r="1222" spans="2:32" hidden="1">
      <c r="B1222" s="8"/>
      <c r="I1222" s="11"/>
      <c r="K1222" s="190"/>
      <c r="M1222"/>
      <c r="N1222"/>
      <c r="O1222" s="132"/>
      <c r="P1222" s="132"/>
      <c r="Q1222"/>
      <c r="R1222"/>
      <c r="S1222"/>
      <c r="T1222"/>
      <c r="U1222"/>
      <c r="V1222"/>
      <c r="AF1222" s="8"/>
    </row>
    <row r="1223" spans="2:32" hidden="1">
      <c r="B1223" s="8"/>
      <c r="I1223" s="11"/>
      <c r="K1223" s="190"/>
      <c r="M1223"/>
      <c r="N1223"/>
      <c r="O1223"/>
      <c r="P1223"/>
      <c r="Q1223"/>
      <c r="R1223"/>
      <c r="S1223"/>
      <c r="T1223"/>
      <c r="U1223"/>
      <c r="V1223"/>
      <c r="AF1223" s="8"/>
    </row>
    <row r="1224" spans="2:32" hidden="1">
      <c r="B1224" s="8"/>
      <c r="I1224" s="11"/>
      <c r="K1224" s="190"/>
      <c r="M1224"/>
      <c r="N1224"/>
      <c r="O1224" s="132"/>
      <c r="P1224" s="132"/>
      <c r="Q1224"/>
      <c r="R1224"/>
      <c r="S1224"/>
      <c r="T1224"/>
      <c r="U1224"/>
      <c r="V1224"/>
      <c r="AF1224" s="8"/>
    </row>
    <row r="1225" spans="2:32" hidden="1">
      <c r="B1225" s="8"/>
      <c r="I1225" s="11"/>
      <c r="K1225" s="190"/>
      <c r="M1225"/>
      <c r="N1225"/>
      <c r="O1225"/>
      <c r="P1225"/>
      <c r="Q1225"/>
      <c r="R1225"/>
      <c r="S1225"/>
      <c r="T1225"/>
      <c r="U1225"/>
      <c r="V1225"/>
      <c r="AF1225" s="8"/>
    </row>
    <row r="1226" spans="2:32" hidden="1">
      <c r="B1226" s="8"/>
      <c r="I1226" s="11"/>
      <c r="K1226" s="190"/>
      <c r="M1226"/>
      <c r="N1226"/>
      <c r="O1226" s="192"/>
      <c r="P1226" s="192"/>
      <c r="Q1226"/>
      <c r="R1226"/>
      <c r="S1226"/>
      <c r="T1226" s="1"/>
      <c r="U1226"/>
      <c r="V1226"/>
      <c r="AF1226" s="8"/>
    </row>
    <row r="1227" spans="2:32" hidden="1">
      <c r="B1227" s="8"/>
      <c r="I1227" s="11"/>
      <c r="K1227" s="190"/>
      <c r="M1227"/>
      <c r="N1227"/>
      <c r="O1227" s="192"/>
      <c r="P1227" s="192"/>
      <c r="Q1227"/>
      <c r="R1227"/>
      <c r="S1227"/>
      <c r="T1227" s="1"/>
      <c r="U1227"/>
      <c r="V1227"/>
      <c r="AF1227" s="8"/>
    </row>
    <row r="1228" spans="2:32" hidden="1">
      <c r="B1228" s="8"/>
      <c r="I1228" s="11"/>
      <c r="K1228" s="190"/>
      <c r="M1228"/>
      <c r="N1228"/>
      <c r="O1228" s="192"/>
      <c r="P1228" s="192"/>
      <c r="Q1228"/>
      <c r="R1228"/>
      <c r="S1228"/>
      <c r="T1228" s="1"/>
      <c r="U1228"/>
      <c r="V1228"/>
      <c r="X1228" s="1"/>
      <c r="AA1228" s="192"/>
      <c r="AB1228" s="192"/>
      <c r="AE1228" s="8"/>
      <c r="AF1228" s="8"/>
    </row>
    <row r="1229" spans="2:32" hidden="1">
      <c r="B1229" s="8"/>
      <c r="I1229" s="11"/>
      <c r="K1229" s="190"/>
      <c r="M1229"/>
      <c r="N1229"/>
      <c r="O1229"/>
      <c r="P1229"/>
      <c r="Q1229"/>
      <c r="R1229"/>
      <c r="S1229"/>
      <c r="T1229"/>
      <c r="U1229"/>
      <c r="V1229"/>
      <c r="AF1229" s="8"/>
    </row>
    <row r="1230" spans="2:32" hidden="1">
      <c r="B1230" s="8"/>
      <c r="I1230" s="11"/>
      <c r="K1230" s="190"/>
      <c r="M1230"/>
      <c r="N1230"/>
      <c r="O1230"/>
      <c r="P1230"/>
      <c r="Q1230"/>
      <c r="R1230"/>
      <c r="S1230"/>
      <c r="T1230"/>
      <c r="U1230"/>
      <c r="V1230"/>
      <c r="AF1230" s="8"/>
    </row>
    <row r="1231" spans="2:32" hidden="1">
      <c r="B1231" s="8"/>
      <c r="I1231" s="11"/>
      <c r="K1231" s="190"/>
      <c r="M1231"/>
      <c r="N1231"/>
      <c r="O1231" s="132"/>
      <c r="P1231" s="132"/>
      <c r="Q1231"/>
      <c r="R1231"/>
      <c r="S1231"/>
      <c r="T1231"/>
      <c r="U1231"/>
      <c r="V1231"/>
      <c r="AF1231" s="8"/>
    </row>
    <row r="1232" spans="2:32" hidden="1">
      <c r="B1232" s="8"/>
      <c r="I1232" s="11"/>
      <c r="K1232" s="190"/>
      <c r="M1232"/>
      <c r="N1232"/>
      <c r="O1232"/>
      <c r="P1232"/>
      <c r="Q1232"/>
      <c r="R1232"/>
      <c r="S1232"/>
      <c r="T1232"/>
      <c r="U1232"/>
      <c r="V1232"/>
      <c r="AF1232" s="8"/>
    </row>
    <row r="1233" spans="2:32" hidden="1">
      <c r="B1233" s="8"/>
      <c r="I1233" s="11"/>
      <c r="K1233" s="190"/>
      <c r="M1233"/>
      <c r="N1233"/>
      <c r="O1233"/>
      <c r="P1233"/>
      <c r="Q1233"/>
      <c r="R1233"/>
      <c r="S1233"/>
      <c r="T1233"/>
      <c r="U1233"/>
      <c r="V1233"/>
      <c r="AF1233" s="8"/>
    </row>
    <row r="1234" spans="2:32" hidden="1">
      <c r="B1234" s="8"/>
      <c r="I1234" s="11"/>
      <c r="K1234" s="190"/>
      <c r="M1234"/>
      <c r="N1234"/>
      <c r="O1234" s="192"/>
      <c r="P1234" s="192"/>
      <c r="Q1234"/>
      <c r="R1234"/>
      <c r="S1234"/>
      <c r="T1234"/>
      <c r="U1234"/>
      <c r="V1234"/>
      <c r="AF1234" s="8"/>
    </row>
    <row r="1235" spans="2:32" hidden="1">
      <c r="B1235" s="8"/>
      <c r="I1235" s="11"/>
      <c r="K1235" s="190"/>
      <c r="M1235"/>
      <c r="N1235"/>
      <c r="O1235"/>
      <c r="P1235"/>
      <c r="Q1235"/>
      <c r="R1235"/>
      <c r="S1235"/>
      <c r="T1235"/>
      <c r="U1235"/>
      <c r="V1235"/>
      <c r="AF1235" s="8"/>
    </row>
    <row r="1236" spans="2:32" hidden="1">
      <c r="B1236" s="8"/>
      <c r="I1236" s="11"/>
      <c r="K1236" s="190"/>
      <c r="M1236"/>
      <c r="N1236"/>
      <c r="O1236" s="192"/>
      <c r="P1236" s="192"/>
      <c r="Q1236"/>
      <c r="R1236"/>
      <c r="S1236"/>
      <c r="T1236" s="1"/>
      <c r="U1236"/>
      <c r="V1236"/>
      <c r="AF1236" s="8"/>
    </row>
    <row r="1237" spans="2:32" hidden="1">
      <c r="B1237" s="8"/>
      <c r="I1237" s="11"/>
      <c r="K1237" s="190"/>
      <c r="M1237"/>
      <c r="N1237"/>
      <c r="O1237" s="192"/>
      <c r="P1237" s="192"/>
      <c r="Q1237"/>
      <c r="R1237"/>
      <c r="S1237"/>
      <c r="T1237" s="1"/>
      <c r="U1237"/>
      <c r="V1237"/>
      <c r="AF1237" s="8"/>
    </row>
    <row r="1238" spans="2:32" hidden="1">
      <c r="B1238" s="8"/>
      <c r="I1238" s="11"/>
      <c r="K1238" s="190"/>
      <c r="M1238"/>
      <c r="N1238"/>
      <c r="O1238" s="192"/>
      <c r="P1238" s="192"/>
      <c r="Q1238"/>
      <c r="R1238"/>
      <c r="S1238"/>
      <c r="T1238" s="1"/>
      <c r="U1238"/>
      <c r="V1238"/>
      <c r="AF1238" s="8"/>
    </row>
    <row r="1239" spans="2:32" hidden="1">
      <c r="B1239" s="8"/>
      <c r="I1239" s="11"/>
      <c r="K1239" s="190"/>
      <c r="M1239"/>
      <c r="N1239"/>
      <c r="O1239" s="132"/>
      <c r="P1239" s="132"/>
      <c r="Q1239"/>
      <c r="R1239"/>
      <c r="S1239"/>
      <c r="T1239"/>
      <c r="U1239"/>
      <c r="V1239"/>
      <c r="AF1239" s="8"/>
    </row>
    <row r="1240" spans="2:32" hidden="1">
      <c r="B1240" s="8"/>
      <c r="I1240" s="11"/>
      <c r="K1240" s="190"/>
      <c r="M1240"/>
      <c r="N1240"/>
      <c r="O1240"/>
      <c r="P1240"/>
      <c r="Q1240"/>
      <c r="R1240"/>
      <c r="S1240"/>
      <c r="T1240"/>
      <c r="U1240"/>
      <c r="V1240"/>
      <c r="AF1240" s="8"/>
    </row>
    <row r="1241" spans="2:32" hidden="1">
      <c r="B1241" s="8"/>
      <c r="I1241" s="11"/>
      <c r="K1241" s="190"/>
      <c r="M1241"/>
      <c r="N1241"/>
      <c r="O1241" s="192"/>
      <c r="P1241" s="192"/>
      <c r="Q1241"/>
      <c r="R1241"/>
      <c r="S1241"/>
      <c r="T1241" s="1"/>
      <c r="U1241"/>
      <c r="V1241"/>
      <c r="AF1241" s="8"/>
    </row>
    <row r="1242" spans="2:32" hidden="1">
      <c r="B1242" s="8"/>
      <c r="I1242" s="11"/>
      <c r="K1242" s="190"/>
      <c r="M1242"/>
      <c r="N1242"/>
      <c r="O1242"/>
      <c r="P1242"/>
      <c r="Q1242"/>
      <c r="R1242"/>
      <c r="S1242"/>
      <c r="T1242" s="1"/>
      <c r="U1242"/>
      <c r="V1242"/>
      <c r="AF1242" s="8"/>
    </row>
    <row r="1243" spans="2:32" hidden="1">
      <c r="B1243" s="8"/>
      <c r="I1243" s="11"/>
      <c r="K1243" s="190"/>
      <c r="M1243"/>
      <c r="N1243"/>
      <c r="O1243"/>
      <c r="P1243"/>
      <c r="Q1243"/>
      <c r="R1243"/>
      <c r="S1243"/>
      <c r="T1243"/>
      <c r="U1243"/>
      <c r="V1243"/>
      <c r="AF1243" s="8"/>
    </row>
    <row r="1244" spans="2:32" hidden="1">
      <c r="B1244" s="8"/>
      <c r="I1244" s="11"/>
      <c r="K1244" s="190"/>
      <c r="M1244"/>
      <c r="N1244"/>
      <c r="O1244" s="192"/>
      <c r="P1244" s="192"/>
      <c r="Q1244"/>
      <c r="R1244"/>
      <c r="S1244"/>
      <c r="T1244" s="1"/>
      <c r="U1244"/>
      <c r="V1244"/>
      <c r="AF1244" s="8"/>
    </row>
    <row r="1245" spans="2:32" hidden="1">
      <c r="B1245" s="8"/>
      <c r="I1245" s="11"/>
      <c r="K1245" s="190"/>
      <c r="M1245"/>
      <c r="N1245"/>
      <c r="O1245" s="192"/>
      <c r="P1245" s="192"/>
      <c r="Q1245"/>
      <c r="R1245"/>
      <c r="S1245"/>
      <c r="T1245" s="1"/>
      <c r="U1245"/>
      <c r="V1245"/>
      <c r="AF1245" s="8"/>
    </row>
    <row r="1246" spans="2:32" hidden="1">
      <c r="B1246" s="8"/>
      <c r="I1246" s="11"/>
      <c r="K1246" s="190"/>
      <c r="M1246"/>
      <c r="N1246"/>
      <c r="O1246"/>
      <c r="P1246"/>
      <c r="Q1246"/>
      <c r="R1246"/>
      <c r="S1246"/>
      <c r="T1246"/>
      <c r="U1246"/>
      <c r="V1246"/>
      <c r="AF1246" s="8"/>
    </row>
    <row r="1247" spans="2:32" hidden="1">
      <c r="B1247" s="8"/>
      <c r="I1247" s="11"/>
      <c r="K1247" s="190"/>
      <c r="M1247"/>
      <c r="N1247"/>
      <c r="O1247" s="192"/>
      <c r="P1247" s="192"/>
      <c r="Q1247"/>
      <c r="R1247"/>
      <c r="S1247"/>
      <c r="T1247" s="1"/>
      <c r="U1247"/>
      <c r="V1247"/>
      <c r="X1247" s="1"/>
      <c r="AA1247" s="192"/>
      <c r="AB1247" s="192"/>
      <c r="AE1247" s="8"/>
      <c r="AF1247" s="8"/>
    </row>
    <row r="1248" spans="2:32" hidden="1">
      <c r="B1248" s="8"/>
      <c r="I1248" s="11"/>
      <c r="K1248" s="190"/>
      <c r="M1248"/>
      <c r="N1248"/>
      <c r="O1248"/>
      <c r="P1248"/>
      <c r="Q1248"/>
      <c r="R1248"/>
      <c r="S1248"/>
      <c r="T1248"/>
      <c r="U1248"/>
      <c r="V1248"/>
      <c r="AF1248" s="8"/>
    </row>
    <row r="1249" spans="2:32" hidden="1">
      <c r="B1249" s="8"/>
      <c r="I1249" s="11"/>
      <c r="K1249" s="190"/>
      <c r="M1249"/>
      <c r="N1249"/>
      <c r="O1249"/>
      <c r="P1249"/>
      <c r="Q1249"/>
      <c r="R1249"/>
      <c r="S1249"/>
      <c r="T1249"/>
      <c r="U1249"/>
      <c r="V1249"/>
      <c r="AF1249" s="8"/>
    </row>
    <row r="1250" spans="2:32" hidden="1">
      <c r="B1250" s="8"/>
      <c r="I1250" s="11"/>
      <c r="K1250" s="190"/>
      <c r="M1250"/>
      <c r="N1250"/>
      <c r="O1250" s="192"/>
      <c r="P1250" s="192"/>
      <c r="Q1250"/>
      <c r="R1250"/>
      <c r="S1250"/>
      <c r="T1250" s="1"/>
      <c r="U1250"/>
      <c r="V1250"/>
      <c r="AF1250" s="8"/>
    </row>
    <row r="1251" spans="2:32" hidden="1">
      <c r="B1251" s="8"/>
      <c r="I1251" s="11"/>
      <c r="K1251" s="190"/>
      <c r="M1251"/>
      <c r="N1251"/>
      <c r="O1251"/>
      <c r="P1251"/>
      <c r="Q1251"/>
      <c r="R1251"/>
      <c r="S1251"/>
      <c r="T1251"/>
      <c r="U1251"/>
      <c r="V1251"/>
      <c r="AF1251" s="8"/>
    </row>
    <row r="1252" spans="2:32" hidden="1">
      <c r="B1252" s="8"/>
      <c r="I1252" s="11"/>
      <c r="K1252" s="190"/>
      <c r="M1252"/>
      <c r="N1252"/>
      <c r="O1252" s="192"/>
      <c r="P1252" s="192"/>
      <c r="Q1252"/>
      <c r="R1252"/>
      <c r="S1252"/>
      <c r="T1252" s="1"/>
      <c r="U1252"/>
      <c r="V1252"/>
      <c r="AF1252" s="8"/>
    </row>
    <row r="1253" spans="2:32" hidden="1">
      <c r="B1253" s="8"/>
      <c r="I1253" s="11"/>
      <c r="K1253" s="190"/>
      <c r="M1253"/>
      <c r="N1253"/>
      <c r="O1253" s="192"/>
      <c r="P1253" s="192"/>
      <c r="Q1253"/>
      <c r="R1253"/>
      <c r="S1253"/>
      <c r="T1253" s="1"/>
      <c r="U1253"/>
      <c r="V1253"/>
      <c r="AF1253" s="8"/>
    </row>
    <row r="1254" spans="2:32" hidden="1">
      <c r="B1254" s="8"/>
      <c r="I1254" s="11"/>
      <c r="K1254" s="190"/>
      <c r="M1254"/>
      <c r="N1254"/>
      <c r="O1254"/>
      <c r="P1254"/>
      <c r="Q1254"/>
      <c r="R1254"/>
      <c r="S1254"/>
      <c r="T1254"/>
      <c r="U1254"/>
      <c r="V1254"/>
      <c r="AF1254" s="8"/>
    </row>
    <row r="1255" spans="2:32" hidden="1">
      <c r="B1255" s="8"/>
      <c r="I1255" s="11"/>
      <c r="K1255" s="190"/>
      <c r="M1255"/>
      <c r="N1255"/>
      <c r="O1255"/>
      <c r="P1255"/>
      <c r="Q1255"/>
      <c r="R1255"/>
      <c r="S1255"/>
      <c r="T1255"/>
      <c r="U1255"/>
      <c r="V1255"/>
      <c r="AF1255" s="8"/>
    </row>
    <row r="1256" spans="2:32" hidden="1">
      <c r="B1256" s="8"/>
      <c r="I1256" s="11"/>
      <c r="K1256" s="190"/>
      <c r="M1256"/>
      <c r="N1256"/>
      <c r="O1256"/>
      <c r="P1256"/>
      <c r="Q1256"/>
      <c r="R1256"/>
      <c r="S1256"/>
      <c r="T1256"/>
      <c r="U1256"/>
      <c r="V1256"/>
      <c r="AF1256" s="8"/>
    </row>
    <row r="1257" spans="2:32" hidden="1">
      <c r="B1257" s="8"/>
      <c r="I1257" s="11"/>
      <c r="K1257" s="190"/>
      <c r="M1257"/>
      <c r="N1257"/>
      <c r="O1257"/>
      <c r="P1257"/>
      <c r="Q1257"/>
      <c r="R1257"/>
      <c r="S1257"/>
      <c r="T1257"/>
      <c r="U1257"/>
      <c r="V1257"/>
      <c r="AF1257" s="8"/>
    </row>
    <row r="1258" spans="2:32" hidden="1">
      <c r="B1258" s="8"/>
      <c r="I1258" s="11"/>
      <c r="K1258" s="190"/>
      <c r="M1258"/>
      <c r="N1258"/>
      <c r="O1258" s="192"/>
      <c r="P1258" s="192"/>
      <c r="Q1258"/>
      <c r="R1258"/>
      <c r="S1258"/>
      <c r="T1258" s="1"/>
      <c r="U1258"/>
      <c r="V1258"/>
      <c r="AF1258" s="8"/>
    </row>
    <row r="1259" spans="2:32" hidden="1">
      <c r="B1259" s="8"/>
      <c r="I1259" s="11"/>
      <c r="K1259" s="190"/>
      <c r="M1259"/>
      <c r="N1259"/>
      <c r="O1259"/>
      <c r="P1259"/>
      <c r="Q1259"/>
      <c r="R1259"/>
      <c r="S1259"/>
      <c r="T1259"/>
      <c r="U1259"/>
      <c r="V1259"/>
      <c r="AF1259" s="8"/>
    </row>
    <row r="1260" spans="2:32" hidden="1">
      <c r="B1260" s="8"/>
      <c r="I1260" s="11"/>
      <c r="K1260" s="190"/>
      <c r="M1260"/>
      <c r="N1260"/>
      <c r="O1260" s="192"/>
      <c r="P1260" s="192"/>
      <c r="Q1260"/>
      <c r="R1260"/>
      <c r="S1260"/>
      <c r="T1260" s="1"/>
      <c r="U1260"/>
      <c r="V1260"/>
      <c r="X1260" s="1"/>
      <c r="AA1260" s="192"/>
      <c r="AB1260" s="192"/>
      <c r="AE1260" s="8"/>
      <c r="AF1260" s="8"/>
    </row>
    <row r="1261" spans="2:32" hidden="1">
      <c r="B1261" s="8"/>
      <c r="I1261" s="11"/>
      <c r="K1261" s="190"/>
      <c r="M1261"/>
      <c r="N1261"/>
      <c r="O1261"/>
      <c r="P1261"/>
      <c r="Q1261"/>
      <c r="R1261"/>
      <c r="S1261"/>
      <c r="T1261"/>
      <c r="U1261"/>
      <c r="V1261"/>
      <c r="AF1261" s="8"/>
    </row>
    <row r="1262" spans="2:32" hidden="1">
      <c r="B1262" s="8"/>
      <c r="I1262" s="11"/>
      <c r="K1262" s="190"/>
      <c r="M1262"/>
      <c r="N1262"/>
      <c r="O1262" s="192"/>
      <c r="P1262" s="192"/>
      <c r="Q1262"/>
      <c r="R1262"/>
      <c r="S1262"/>
      <c r="T1262" s="1"/>
      <c r="U1262"/>
      <c r="V1262"/>
      <c r="X1262" s="1"/>
      <c r="AA1262" s="192"/>
      <c r="AB1262" s="192"/>
      <c r="AE1262" s="8"/>
      <c r="AF1262" s="8"/>
    </row>
    <row r="1263" spans="2:32" hidden="1">
      <c r="B1263" s="8"/>
      <c r="I1263" s="11"/>
      <c r="K1263" s="190"/>
      <c r="M1263"/>
      <c r="N1263"/>
      <c r="O1263" s="192"/>
      <c r="P1263" s="192"/>
      <c r="Q1263"/>
      <c r="R1263"/>
      <c r="S1263"/>
      <c r="T1263" s="1"/>
      <c r="U1263"/>
      <c r="V1263"/>
      <c r="AF1263" s="8"/>
    </row>
    <row r="1264" spans="2:32" hidden="1">
      <c r="B1264" s="8"/>
      <c r="I1264" s="11"/>
      <c r="K1264" s="190"/>
      <c r="M1264"/>
      <c r="N1264"/>
      <c r="O1264" s="192"/>
      <c r="P1264" s="192"/>
      <c r="Q1264"/>
      <c r="R1264"/>
      <c r="S1264"/>
      <c r="T1264" s="1"/>
      <c r="U1264"/>
      <c r="V1264"/>
      <c r="X1264" s="1"/>
      <c r="AA1264" s="192"/>
      <c r="AB1264" s="192"/>
      <c r="AE1264" s="8"/>
      <c r="AF1264" s="8"/>
    </row>
    <row r="1265" spans="2:32" hidden="1">
      <c r="B1265" s="8"/>
      <c r="I1265" s="11"/>
      <c r="K1265" s="190"/>
      <c r="M1265"/>
      <c r="N1265"/>
      <c r="O1265" s="192"/>
      <c r="P1265" s="192"/>
      <c r="Q1265"/>
      <c r="R1265"/>
      <c r="S1265"/>
      <c r="T1265" s="1"/>
      <c r="U1265"/>
      <c r="V1265"/>
      <c r="X1265" s="1"/>
      <c r="AA1265" s="192"/>
      <c r="AB1265" s="192"/>
      <c r="AE1265" s="8"/>
      <c r="AF1265" s="8"/>
    </row>
    <row r="1266" spans="2:32" hidden="1">
      <c r="B1266" s="8"/>
      <c r="I1266" s="11"/>
      <c r="K1266" s="190"/>
      <c r="M1266"/>
      <c r="N1266"/>
      <c r="O1266" s="192"/>
      <c r="P1266" s="192"/>
      <c r="Q1266"/>
      <c r="R1266"/>
      <c r="S1266"/>
      <c r="T1266" s="1"/>
      <c r="U1266"/>
      <c r="V1266"/>
      <c r="AF1266" s="8"/>
    </row>
    <row r="1267" spans="2:32" hidden="1">
      <c r="B1267" s="8"/>
      <c r="I1267" s="11"/>
      <c r="K1267" s="190"/>
      <c r="M1267"/>
      <c r="N1267"/>
      <c r="O1267"/>
      <c r="P1267"/>
      <c r="Q1267"/>
      <c r="R1267"/>
      <c r="S1267"/>
      <c r="T1267"/>
      <c r="U1267"/>
      <c r="V1267"/>
      <c r="AF1267" s="8"/>
    </row>
    <row r="1268" spans="2:32" hidden="1">
      <c r="B1268" s="8"/>
      <c r="I1268" s="11"/>
      <c r="K1268" s="190"/>
      <c r="M1268"/>
      <c r="N1268"/>
      <c r="O1268" s="192"/>
      <c r="P1268" s="192"/>
      <c r="Q1268"/>
      <c r="R1268"/>
      <c r="S1268"/>
      <c r="T1268" s="1"/>
      <c r="U1268"/>
      <c r="V1268"/>
      <c r="AF1268" s="8"/>
    </row>
    <row r="1269" spans="2:32" hidden="1">
      <c r="B1269" s="8"/>
      <c r="I1269" s="11"/>
      <c r="K1269" s="190"/>
      <c r="M1269"/>
      <c r="N1269"/>
      <c r="O1269"/>
      <c r="P1269"/>
      <c r="Q1269"/>
      <c r="R1269"/>
      <c r="S1269"/>
      <c r="T1269"/>
      <c r="U1269"/>
      <c r="V1269"/>
      <c r="AF1269" s="8"/>
    </row>
    <row r="1270" spans="2:32" hidden="1">
      <c r="B1270" s="8"/>
      <c r="I1270" s="11"/>
      <c r="K1270" s="190"/>
      <c r="M1270"/>
      <c r="N1270"/>
      <c r="O1270"/>
      <c r="P1270"/>
      <c r="Q1270"/>
      <c r="R1270"/>
      <c r="S1270"/>
      <c r="T1270"/>
      <c r="U1270"/>
      <c r="V1270"/>
      <c r="AF1270" s="8"/>
    </row>
    <row r="1271" spans="2:32" hidden="1">
      <c r="B1271" s="8"/>
      <c r="I1271" s="11"/>
      <c r="K1271" s="190"/>
      <c r="M1271"/>
      <c r="N1271"/>
      <c r="O1271" s="192"/>
      <c r="P1271" s="192"/>
      <c r="Q1271"/>
      <c r="R1271"/>
      <c r="S1271"/>
      <c r="T1271" s="1"/>
      <c r="U1271"/>
      <c r="V1271"/>
      <c r="AF1271" s="8"/>
    </row>
    <row r="1272" spans="2:32" hidden="1">
      <c r="B1272" s="8"/>
      <c r="I1272" s="11"/>
      <c r="K1272" s="190"/>
      <c r="M1272"/>
      <c r="N1272"/>
      <c r="O1272" s="192"/>
      <c r="P1272" s="192"/>
      <c r="Q1272"/>
      <c r="R1272"/>
      <c r="S1272"/>
      <c r="T1272" s="1"/>
      <c r="U1272"/>
      <c r="V1272"/>
      <c r="AF1272" s="8"/>
    </row>
    <row r="1273" spans="2:32" hidden="1">
      <c r="B1273" s="8"/>
      <c r="I1273" s="11"/>
      <c r="K1273" s="190"/>
      <c r="M1273"/>
      <c r="N1273"/>
      <c r="O1273"/>
      <c r="P1273"/>
      <c r="Q1273"/>
      <c r="R1273"/>
      <c r="S1273"/>
      <c r="T1273"/>
      <c r="U1273"/>
      <c r="V1273"/>
      <c r="AF1273" s="8"/>
    </row>
    <row r="1274" spans="2:32" hidden="1">
      <c r="B1274" s="8"/>
      <c r="I1274" s="11"/>
      <c r="K1274" s="190"/>
      <c r="M1274"/>
      <c r="N1274"/>
      <c r="O1274" s="192"/>
      <c r="P1274" s="192"/>
      <c r="Q1274"/>
      <c r="R1274"/>
      <c r="S1274"/>
      <c r="T1274" s="1"/>
      <c r="U1274"/>
      <c r="V1274"/>
      <c r="X1274" s="1"/>
      <c r="AA1274" s="192"/>
      <c r="AB1274" s="192"/>
      <c r="AE1274" s="8"/>
      <c r="AF1274" s="8"/>
    </row>
    <row r="1275" spans="2:32" hidden="1">
      <c r="B1275" s="8"/>
      <c r="I1275" s="11"/>
      <c r="K1275" s="190"/>
      <c r="M1275"/>
      <c r="N1275"/>
      <c r="O1275"/>
      <c r="P1275"/>
      <c r="Q1275"/>
      <c r="R1275"/>
      <c r="S1275"/>
      <c r="T1275"/>
      <c r="U1275"/>
      <c r="V1275"/>
      <c r="AF1275" s="8"/>
    </row>
    <row r="1276" spans="2:32" hidden="1">
      <c r="B1276" s="8"/>
      <c r="I1276" s="11"/>
      <c r="K1276" s="190"/>
      <c r="M1276"/>
      <c r="N1276"/>
      <c r="O1276" s="192"/>
      <c r="P1276" s="192"/>
      <c r="Q1276"/>
      <c r="R1276"/>
      <c r="S1276"/>
      <c r="T1276" s="1"/>
      <c r="U1276"/>
      <c r="V1276"/>
      <c r="X1276" s="1"/>
      <c r="AA1276" s="192"/>
      <c r="AB1276" s="192"/>
      <c r="AE1276" s="8"/>
      <c r="AF1276" s="8"/>
    </row>
    <row r="1277" spans="2:32" hidden="1">
      <c r="B1277" s="8"/>
      <c r="I1277" s="11"/>
      <c r="K1277" s="190"/>
      <c r="M1277"/>
      <c r="N1277"/>
      <c r="O1277" s="132"/>
      <c r="P1277" s="132"/>
      <c r="Q1277"/>
      <c r="R1277"/>
      <c r="S1277"/>
      <c r="T1277"/>
      <c r="U1277"/>
      <c r="V1277"/>
      <c r="AF1277" s="8"/>
    </row>
    <row r="1278" spans="2:32" hidden="1">
      <c r="B1278" s="8"/>
      <c r="I1278" s="11"/>
      <c r="K1278" s="190"/>
      <c r="M1278"/>
      <c r="N1278"/>
      <c r="O1278" s="192"/>
      <c r="P1278" s="192"/>
      <c r="Q1278"/>
      <c r="R1278"/>
      <c r="S1278"/>
      <c r="T1278" s="1"/>
      <c r="U1278"/>
      <c r="V1278"/>
      <c r="AF1278" s="8"/>
    </row>
    <row r="1279" spans="2:32" hidden="1">
      <c r="B1279" s="8"/>
      <c r="I1279" s="11"/>
      <c r="K1279" s="190"/>
      <c r="M1279"/>
      <c r="N1279"/>
      <c r="O1279"/>
      <c r="P1279"/>
      <c r="Q1279"/>
      <c r="R1279"/>
      <c r="S1279"/>
      <c r="T1279"/>
      <c r="U1279"/>
      <c r="V1279"/>
      <c r="AF1279" s="8"/>
    </row>
    <row r="1280" spans="2:32" hidden="1">
      <c r="B1280" s="8"/>
      <c r="I1280" s="11"/>
      <c r="K1280" s="190"/>
      <c r="M1280"/>
      <c r="N1280"/>
      <c r="O1280"/>
      <c r="P1280"/>
      <c r="Q1280"/>
      <c r="R1280"/>
      <c r="S1280"/>
      <c r="T1280"/>
      <c r="U1280"/>
      <c r="V1280"/>
      <c r="AF1280" s="8"/>
    </row>
    <row r="1281" spans="2:32" hidden="1">
      <c r="B1281" s="8"/>
      <c r="I1281" s="11"/>
      <c r="K1281" s="190"/>
      <c r="M1281"/>
      <c r="N1281"/>
      <c r="O1281" s="192"/>
      <c r="P1281" s="192"/>
      <c r="Q1281"/>
      <c r="R1281"/>
      <c r="S1281"/>
      <c r="T1281" s="1"/>
      <c r="U1281"/>
      <c r="V1281"/>
      <c r="X1281" s="1"/>
      <c r="AA1281" s="192"/>
      <c r="AB1281" s="192"/>
      <c r="AE1281" s="8"/>
      <c r="AF1281" s="8"/>
    </row>
    <row r="1282" spans="2:32" hidden="1">
      <c r="B1282" s="8"/>
      <c r="I1282" s="11"/>
      <c r="K1282" s="190"/>
      <c r="M1282"/>
      <c r="N1282"/>
      <c r="O1282" s="192"/>
      <c r="P1282" s="192"/>
      <c r="Q1282"/>
      <c r="R1282"/>
      <c r="S1282"/>
      <c r="T1282" s="1"/>
      <c r="U1282"/>
      <c r="V1282"/>
      <c r="X1282" s="1"/>
      <c r="AA1282" s="192"/>
      <c r="AB1282" s="192"/>
      <c r="AE1282" s="8"/>
      <c r="AF1282" s="8"/>
    </row>
    <row r="1283" spans="2:32" hidden="1">
      <c r="B1283" s="8"/>
      <c r="I1283" s="11"/>
      <c r="K1283" s="190"/>
      <c r="M1283"/>
      <c r="N1283"/>
      <c r="O1283" s="192"/>
      <c r="P1283" s="192"/>
      <c r="Q1283"/>
      <c r="R1283"/>
      <c r="S1283"/>
      <c r="T1283" s="1"/>
      <c r="U1283"/>
      <c r="V1283"/>
      <c r="AF1283" s="8"/>
    </row>
    <row r="1284" spans="2:32" hidden="1">
      <c r="B1284" s="8"/>
      <c r="I1284" s="11"/>
      <c r="K1284" s="190"/>
      <c r="M1284"/>
      <c r="N1284"/>
      <c r="O1284" s="192"/>
      <c r="P1284" s="192"/>
      <c r="Q1284"/>
      <c r="R1284"/>
      <c r="S1284"/>
      <c r="T1284" s="1"/>
      <c r="U1284"/>
      <c r="V1284"/>
      <c r="X1284" s="1"/>
      <c r="AA1284" s="192"/>
      <c r="AB1284" s="192"/>
      <c r="AE1284" s="8"/>
      <c r="AF1284" s="8"/>
    </row>
    <row r="1285" spans="2:32" hidden="1">
      <c r="B1285" s="8"/>
      <c r="I1285" s="11"/>
      <c r="K1285" s="190"/>
      <c r="M1285"/>
      <c r="N1285"/>
      <c r="O1285" s="192"/>
      <c r="P1285" s="192"/>
      <c r="Q1285"/>
      <c r="R1285"/>
      <c r="S1285"/>
      <c r="T1285" s="1"/>
      <c r="U1285"/>
      <c r="V1285"/>
      <c r="X1285" s="1"/>
      <c r="AA1285" s="192"/>
      <c r="AB1285" s="192"/>
      <c r="AE1285" s="8"/>
      <c r="AF1285" s="8"/>
    </row>
    <row r="1286" spans="2:32" hidden="1">
      <c r="B1286" s="8"/>
      <c r="I1286" s="11"/>
      <c r="K1286" s="190"/>
      <c r="M1286"/>
      <c r="N1286"/>
      <c r="O1286"/>
      <c r="P1286"/>
      <c r="Q1286"/>
      <c r="R1286"/>
      <c r="S1286"/>
      <c r="T1286"/>
      <c r="U1286"/>
      <c r="V1286"/>
      <c r="AF1286" s="8"/>
    </row>
    <row r="1287" spans="2:32" hidden="1">
      <c r="B1287" s="8"/>
      <c r="I1287" s="11"/>
      <c r="K1287" s="190"/>
      <c r="M1287"/>
      <c r="N1287"/>
      <c r="O1287" s="192"/>
      <c r="P1287" s="192"/>
      <c r="Q1287"/>
      <c r="R1287"/>
      <c r="S1287"/>
      <c r="T1287" s="1"/>
      <c r="U1287"/>
      <c r="V1287"/>
      <c r="X1287" s="1"/>
      <c r="AA1287" s="192"/>
      <c r="AB1287" s="192"/>
      <c r="AE1287" s="8"/>
      <c r="AF1287" s="8"/>
    </row>
    <row r="1288" spans="2:32" hidden="1">
      <c r="B1288" s="8"/>
      <c r="I1288" s="11"/>
      <c r="K1288" s="190"/>
      <c r="M1288"/>
      <c r="N1288"/>
      <c r="O1288"/>
      <c r="P1288"/>
      <c r="Q1288"/>
      <c r="R1288"/>
      <c r="S1288"/>
      <c r="T1288"/>
      <c r="U1288"/>
      <c r="V1288"/>
      <c r="AF1288" s="8"/>
    </row>
    <row r="1289" spans="2:32" hidden="1">
      <c r="B1289" s="8"/>
      <c r="I1289" s="11"/>
      <c r="K1289" s="190"/>
      <c r="M1289"/>
      <c r="N1289"/>
      <c r="O1289" s="192"/>
      <c r="P1289" s="192"/>
      <c r="Q1289"/>
      <c r="R1289"/>
      <c r="S1289"/>
      <c r="T1289" s="1"/>
      <c r="U1289"/>
      <c r="V1289"/>
      <c r="AF1289" s="8"/>
    </row>
    <row r="1290" spans="2:32" hidden="1">
      <c r="B1290" s="8"/>
      <c r="I1290" s="11"/>
      <c r="K1290" s="190"/>
      <c r="M1290"/>
      <c r="N1290"/>
      <c r="O1290" s="192"/>
      <c r="P1290" s="192"/>
      <c r="Q1290"/>
      <c r="R1290"/>
      <c r="S1290"/>
      <c r="T1290" s="1"/>
      <c r="U1290"/>
      <c r="V1290"/>
      <c r="AF1290" s="8"/>
    </row>
    <row r="1291" spans="2:32" hidden="1">
      <c r="B1291" s="8"/>
      <c r="I1291" s="11"/>
      <c r="K1291" s="190"/>
      <c r="M1291"/>
      <c r="N1291"/>
      <c r="O1291"/>
      <c r="P1291"/>
      <c r="Q1291"/>
      <c r="R1291"/>
      <c r="S1291"/>
      <c r="T1291"/>
      <c r="U1291"/>
      <c r="V1291"/>
      <c r="AF1291" s="8"/>
    </row>
    <row r="1292" spans="2:32" hidden="1">
      <c r="B1292" s="8"/>
      <c r="I1292" s="11"/>
      <c r="K1292" s="190"/>
      <c r="M1292"/>
      <c r="N1292"/>
      <c r="O1292"/>
      <c r="P1292"/>
      <c r="Q1292"/>
      <c r="R1292"/>
      <c r="S1292"/>
      <c r="T1292"/>
      <c r="U1292"/>
      <c r="V1292"/>
      <c r="AF1292" s="8"/>
    </row>
    <row r="1293" spans="2:32" hidden="1">
      <c r="B1293" s="8"/>
      <c r="I1293" s="11"/>
      <c r="K1293" s="190"/>
      <c r="M1293"/>
      <c r="N1293"/>
      <c r="O1293"/>
      <c r="P1293"/>
      <c r="Q1293"/>
      <c r="R1293"/>
      <c r="S1293"/>
      <c r="T1293"/>
      <c r="U1293"/>
      <c r="V1293"/>
      <c r="AF1293" s="8"/>
    </row>
    <row r="1294" spans="2:32" hidden="1">
      <c r="B1294" s="8"/>
      <c r="I1294" s="11"/>
      <c r="K1294" s="190"/>
      <c r="M1294"/>
      <c r="N1294"/>
      <c r="O1294" s="132"/>
      <c r="P1294" s="132"/>
      <c r="Q1294"/>
      <c r="R1294"/>
      <c r="S1294"/>
      <c r="T1294" s="1"/>
      <c r="U1294"/>
      <c r="V1294"/>
      <c r="AF1294" s="8"/>
    </row>
    <row r="1295" spans="2:32" hidden="1">
      <c r="B1295" s="8"/>
      <c r="I1295" s="11"/>
      <c r="K1295" s="190"/>
      <c r="M1295"/>
      <c r="N1295"/>
      <c r="O1295" s="192"/>
      <c r="P1295" s="192"/>
      <c r="Q1295"/>
      <c r="R1295"/>
      <c r="S1295"/>
      <c r="T1295" s="1"/>
      <c r="U1295"/>
      <c r="V1295"/>
      <c r="AF1295" s="8"/>
    </row>
    <row r="1296" spans="2:32" hidden="1">
      <c r="B1296" s="8"/>
      <c r="I1296" s="11"/>
      <c r="K1296" s="190"/>
      <c r="M1296"/>
      <c r="N1296"/>
      <c r="O1296" s="192"/>
      <c r="P1296" s="192"/>
      <c r="Q1296"/>
      <c r="R1296"/>
      <c r="S1296"/>
      <c r="T1296" s="1"/>
      <c r="U1296"/>
      <c r="V1296"/>
      <c r="X1296" s="1"/>
      <c r="AA1296" s="192"/>
      <c r="AB1296" s="192"/>
      <c r="AE1296" s="8"/>
      <c r="AF1296" s="8"/>
    </row>
    <row r="1297" spans="2:32" hidden="1">
      <c r="B1297" s="8"/>
      <c r="I1297" s="11"/>
      <c r="K1297" s="190"/>
      <c r="M1297"/>
      <c r="N1297"/>
      <c r="O1297" s="192"/>
      <c r="P1297" s="192"/>
      <c r="Q1297"/>
      <c r="R1297"/>
      <c r="S1297"/>
      <c r="T1297" s="1"/>
      <c r="U1297"/>
      <c r="V1297"/>
      <c r="AF1297" s="8"/>
    </row>
    <row r="1298" spans="2:32" hidden="1">
      <c r="B1298" s="8"/>
      <c r="I1298" s="11"/>
      <c r="K1298" s="190"/>
      <c r="M1298"/>
      <c r="N1298"/>
      <c r="O1298"/>
      <c r="P1298"/>
      <c r="Q1298"/>
      <c r="R1298"/>
      <c r="S1298"/>
      <c r="T1298"/>
      <c r="U1298"/>
      <c r="V1298"/>
      <c r="AF1298" s="8"/>
    </row>
    <row r="1299" spans="2:32" hidden="1">
      <c r="B1299" s="8"/>
      <c r="I1299" s="11"/>
      <c r="K1299" s="190"/>
      <c r="M1299"/>
      <c r="N1299"/>
      <c r="O1299" s="192"/>
      <c r="P1299" s="192"/>
      <c r="Q1299"/>
      <c r="R1299"/>
      <c r="S1299"/>
      <c r="T1299" s="1"/>
      <c r="U1299"/>
      <c r="V1299"/>
      <c r="AF1299" s="8"/>
    </row>
    <row r="1300" spans="2:32" hidden="1">
      <c r="B1300" s="8"/>
      <c r="I1300" s="11"/>
      <c r="K1300" s="190"/>
      <c r="M1300"/>
      <c r="N1300"/>
      <c r="O1300" s="192"/>
      <c r="P1300" s="192"/>
      <c r="Q1300"/>
      <c r="R1300"/>
      <c r="S1300"/>
      <c r="T1300" s="1"/>
      <c r="U1300"/>
      <c r="V1300"/>
      <c r="X1300" s="1"/>
      <c r="AA1300" s="192"/>
      <c r="AB1300" s="192"/>
      <c r="AE1300" s="8"/>
      <c r="AF1300" s="8"/>
    </row>
    <row r="1301" spans="2:32" hidden="1">
      <c r="B1301" s="8"/>
      <c r="I1301" s="11"/>
      <c r="K1301" s="190"/>
      <c r="M1301"/>
      <c r="N1301"/>
      <c r="O1301" s="192"/>
      <c r="P1301" s="192"/>
      <c r="Q1301"/>
      <c r="R1301"/>
      <c r="S1301"/>
      <c r="T1301" s="1"/>
      <c r="U1301"/>
      <c r="V1301"/>
      <c r="AF1301" s="8"/>
    </row>
    <row r="1302" spans="2:32" hidden="1">
      <c r="B1302" s="8"/>
      <c r="I1302" s="11"/>
      <c r="K1302" s="190"/>
      <c r="M1302"/>
      <c r="N1302"/>
      <c r="O1302"/>
      <c r="P1302"/>
      <c r="Q1302"/>
      <c r="R1302"/>
      <c r="S1302"/>
      <c r="T1302"/>
      <c r="U1302"/>
      <c r="V1302"/>
      <c r="AF1302" s="8"/>
    </row>
    <row r="1303" spans="2:32" hidden="1">
      <c r="B1303" s="8"/>
      <c r="I1303" s="11"/>
      <c r="K1303" s="190"/>
      <c r="M1303"/>
      <c r="N1303"/>
      <c r="O1303" s="192"/>
      <c r="P1303" s="192"/>
      <c r="Q1303"/>
      <c r="R1303"/>
      <c r="S1303"/>
      <c r="T1303" s="1"/>
      <c r="U1303"/>
      <c r="V1303"/>
      <c r="AF1303" s="8"/>
    </row>
    <row r="1304" spans="2:32" hidden="1">
      <c r="B1304" s="8"/>
      <c r="I1304" s="11"/>
      <c r="K1304" s="190"/>
      <c r="M1304"/>
      <c r="N1304"/>
      <c r="O1304"/>
      <c r="P1304"/>
      <c r="Q1304"/>
      <c r="R1304"/>
      <c r="S1304"/>
      <c r="T1304"/>
      <c r="U1304"/>
      <c r="V1304"/>
      <c r="AF1304" s="8"/>
    </row>
    <row r="1305" spans="2:32" hidden="1">
      <c r="B1305" s="8"/>
      <c r="I1305" s="11"/>
      <c r="K1305" s="190"/>
      <c r="M1305"/>
      <c r="N1305"/>
      <c r="O1305"/>
      <c r="P1305"/>
      <c r="Q1305"/>
      <c r="R1305"/>
      <c r="S1305"/>
      <c r="T1305"/>
      <c r="U1305"/>
      <c r="V1305"/>
      <c r="AF1305" s="8"/>
    </row>
    <row r="1306" spans="2:32" hidden="1">
      <c r="B1306" s="8"/>
      <c r="I1306" s="11"/>
      <c r="K1306" s="190"/>
      <c r="M1306"/>
      <c r="N1306"/>
      <c r="O1306" s="132"/>
      <c r="P1306" s="132"/>
      <c r="Q1306"/>
      <c r="R1306"/>
      <c r="S1306"/>
      <c r="T1306" s="1"/>
      <c r="U1306"/>
      <c r="V1306"/>
      <c r="AF1306" s="8"/>
    </row>
    <row r="1307" spans="2:32" hidden="1">
      <c r="B1307" s="8"/>
      <c r="I1307" s="11"/>
      <c r="K1307" s="190"/>
      <c r="M1307"/>
      <c r="N1307"/>
      <c r="O1307"/>
      <c r="P1307"/>
      <c r="Q1307"/>
      <c r="R1307"/>
      <c r="S1307"/>
      <c r="T1307"/>
      <c r="U1307"/>
      <c r="V1307"/>
      <c r="AF1307" s="8"/>
    </row>
    <row r="1308" spans="2:32" hidden="1">
      <c r="B1308" s="8"/>
      <c r="I1308" s="11"/>
      <c r="K1308" s="190"/>
      <c r="M1308"/>
      <c r="N1308"/>
      <c r="O1308" s="192"/>
      <c r="P1308" s="192"/>
      <c r="Q1308"/>
      <c r="R1308"/>
      <c r="S1308"/>
      <c r="T1308" s="1"/>
      <c r="U1308"/>
      <c r="V1308"/>
      <c r="X1308" s="1"/>
      <c r="AA1308" s="192"/>
      <c r="AB1308" s="192"/>
      <c r="AE1308" s="8"/>
      <c r="AF1308" s="8"/>
    </row>
    <row r="1309" spans="2:32" hidden="1">
      <c r="B1309" s="8"/>
      <c r="I1309" s="11"/>
      <c r="K1309" s="190"/>
      <c r="M1309"/>
      <c r="N1309"/>
      <c r="O1309" s="132"/>
      <c r="P1309" s="132"/>
      <c r="Q1309"/>
      <c r="R1309"/>
      <c r="S1309"/>
      <c r="T1309"/>
      <c r="U1309"/>
      <c r="V1309"/>
      <c r="AF1309" s="8"/>
    </row>
    <row r="1310" spans="2:32" hidden="1">
      <c r="B1310" s="8"/>
      <c r="I1310" s="11"/>
      <c r="K1310" s="190"/>
      <c r="M1310"/>
      <c r="N1310"/>
      <c r="O1310"/>
      <c r="P1310"/>
      <c r="Q1310"/>
      <c r="R1310"/>
      <c r="S1310"/>
      <c r="T1310"/>
      <c r="U1310"/>
      <c r="V1310"/>
      <c r="AF1310" s="8"/>
    </row>
    <row r="1311" spans="2:32" hidden="1">
      <c r="B1311" s="8"/>
      <c r="I1311" s="11"/>
      <c r="K1311" s="190"/>
      <c r="M1311"/>
      <c r="N1311"/>
      <c r="O1311" s="192"/>
      <c r="P1311" s="192"/>
      <c r="Q1311"/>
      <c r="R1311"/>
      <c r="S1311"/>
      <c r="T1311" s="1"/>
      <c r="U1311"/>
      <c r="V1311"/>
      <c r="AF1311" s="8"/>
    </row>
    <row r="1312" spans="2:32" hidden="1">
      <c r="B1312" s="8"/>
      <c r="I1312" s="11"/>
      <c r="K1312" s="190"/>
      <c r="M1312"/>
      <c r="N1312"/>
      <c r="O1312" s="132"/>
      <c r="P1312" s="132"/>
      <c r="Q1312"/>
      <c r="R1312"/>
      <c r="S1312"/>
      <c r="T1312" s="1"/>
      <c r="U1312"/>
      <c r="V1312"/>
      <c r="AF1312" s="8"/>
    </row>
    <row r="1313" spans="2:32" hidden="1">
      <c r="B1313" s="8"/>
      <c r="I1313" s="11"/>
      <c r="K1313" s="190"/>
      <c r="M1313"/>
      <c r="N1313"/>
      <c r="O1313"/>
      <c r="P1313"/>
      <c r="Q1313"/>
      <c r="R1313"/>
      <c r="S1313"/>
      <c r="T1313"/>
      <c r="U1313"/>
      <c r="V1313"/>
      <c r="AF1313" s="8"/>
    </row>
    <row r="1314" spans="2:32" hidden="1">
      <c r="B1314" s="8"/>
      <c r="I1314" s="11"/>
      <c r="K1314" s="190"/>
      <c r="M1314"/>
      <c r="N1314"/>
      <c r="O1314" s="132"/>
      <c r="P1314" s="132"/>
      <c r="Q1314"/>
      <c r="R1314"/>
      <c r="S1314"/>
      <c r="T1314" s="1"/>
      <c r="U1314"/>
      <c r="V1314"/>
      <c r="AF1314" s="8"/>
    </row>
    <row r="1315" spans="2:32" hidden="1">
      <c r="B1315" s="8"/>
      <c r="I1315" s="11"/>
      <c r="K1315" s="190"/>
      <c r="M1315"/>
      <c r="N1315"/>
      <c r="O1315"/>
      <c r="P1315"/>
      <c r="Q1315"/>
      <c r="R1315"/>
      <c r="S1315"/>
      <c r="T1315" s="1"/>
      <c r="U1315"/>
      <c r="V1315"/>
      <c r="AF1315" s="8"/>
    </row>
    <row r="1316" spans="2:32" hidden="1">
      <c r="B1316" s="8"/>
      <c r="I1316" s="11"/>
      <c r="K1316" s="190"/>
      <c r="M1316"/>
      <c r="N1316"/>
      <c r="O1316" s="192"/>
      <c r="P1316" s="192"/>
      <c r="Q1316"/>
      <c r="R1316"/>
      <c r="S1316"/>
      <c r="T1316" s="1"/>
      <c r="U1316"/>
      <c r="V1316"/>
      <c r="X1316" s="1"/>
      <c r="AA1316" s="192"/>
      <c r="AB1316" s="192"/>
      <c r="AE1316" s="8"/>
      <c r="AF1316" s="8"/>
    </row>
    <row r="1317" spans="2:32" hidden="1">
      <c r="B1317" s="8"/>
      <c r="I1317" s="11"/>
      <c r="K1317" s="190"/>
      <c r="M1317"/>
      <c r="N1317"/>
      <c r="O1317"/>
      <c r="P1317"/>
      <c r="Q1317"/>
      <c r="R1317"/>
      <c r="S1317"/>
      <c r="T1317" s="1"/>
      <c r="U1317"/>
      <c r="V1317"/>
      <c r="AF1317" s="8"/>
    </row>
    <row r="1318" spans="2:32" hidden="1">
      <c r="B1318" s="8"/>
      <c r="I1318" s="11"/>
      <c r="K1318" s="190"/>
      <c r="M1318"/>
      <c r="N1318"/>
      <c r="O1318"/>
      <c r="P1318"/>
      <c r="Q1318"/>
      <c r="R1318"/>
      <c r="S1318"/>
      <c r="T1318" s="1"/>
      <c r="U1318"/>
      <c r="V1318"/>
      <c r="AF1318" s="8"/>
    </row>
    <row r="1319" spans="2:32" hidden="1">
      <c r="B1319" s="8"/>
      <c r="I1319" s="11"/>
      <c r="K1319" s="190"/>
      <c r="M1319"/>
      <c r="N1319"/>
      <c r="O1319" s="192"/>
      <c r="P1319" s="192"/>
      <c r="Q1319"/>
      <c r="R1319"/>
      <c r="S1319"/>
      <c r="T1319" s="1"/>
      <c r="U1319"/>
      <c r="V1319"/>
      <c r="AF1319" s="8"/>
    </row>
    <row r="1320" spans="2:32" hidden="1">
      <c r="B1320" s="8"/>
      <c r="I1320" s="11"/>
      <c r="K1320" s="190"/>
      <c r="M1320"/>
      <c r="N1320"/>
      <c r="O1320"/>
      <c r="P1320"/>
      <c r="Q1320"/>
      <c r="R1320"/>
      <c r="S1320"/>
      <c r="T1320"/>
      <c r="U1320"/>
      <c r="V1320"/>
      <c r="AF1320" s="8"/>
    </row>
    <row r="1321" spans="2:32" hidden="1">
      <c r="B1321" s="8"/>
      <c r="I1321" s="11"/>
      <c r="K1321" s="190"/>
      <c r="M1321"/>
      <c r="N1321"/>
      <c r="O1321" s="192"/>
      <c r="P1321" s="192"/>
      <c r="Q1321"/>
      <c r="R1321"/>
      <c r="S1321"/>
      <c r="T1321" s="1"/>
      <c r="U1321"/>
      <c r="V1321"/>
      <c r="X1321" s="1"/>
      <c r="AA1321" s="192"/>
      <c r="AB1321" s="192"/>
      <c r="AE1321" s="8"/>
      <c r="AF1321" s="8"/>
    </row>
    <row r="1322" spans="2:32" hidden="1">
      <c r="B1322" s="8"/>
      <c r="I1322" s="11"/>
      <c r="K1322" s="190"/>
      <c r="M1322"/>
      <c r="N1322"/>
      <c r="O1322"/>
      <c r="P1322"/>
      <c r="Q1322"/>
      <c r="R1322"/>
      <c r="S1322"/>
      <c r="T1322"/>
      <c r="U1322"/>
      <c r="V1322"/>
      <c r="AF1322" s="8"/>
    </row>
    <row r="1323" spans="2:32" hidden="1">
      <c r="B1323" s="8"/>
      <c r="I1323" s="11"/>
      <c r="K1323" s="190"/>
      <c r="M1323"/>
      <c r="N1323"/>
      <c r="O1323" s="192"/>
      <c r="P1323" s="192"/>
      <c r="Q1323"/>
      <c r="R1323"/>
      <c r="S1323"/>
      <c r="T1323" s="1"/>
      <c r="U1323"/>
      <c r="V1323"/>
      <c r="AF1323" s="8"/>
    </row>
    <row r="1324" spans="2:32" hidden="1">
      <c r="B1324" s="8"/>
      <c r="I1324" s="11"/>
      <c r="K1324" s="190"/>
      <c r="M1324"/>
      <c r="N1324"/>
      <c r="O1324" s="192"/>
      <c r="P1324" s="192"/>
      <c r="Q1324"/>
      <c r="R1324"/>
      <c r="S1324"/>
      <c r="T1324" s="1"/>
      <c r="U1324"/>
      <c r="V1324"/>
      <c r="AF1324" s="8"/>
    </row>
    <row r="1325" spans="2:32" hidden="1">
      <c r="B1325" s="8"/>
      <c r="I1325" s="11"/>
      <c r="K1325" s="190"/>
      <c r="M1325"/>
      <c r="N1325"/>
      <c r="O1325" s="132"/>
      <c r="P1325" s="132"/>
      <c r="Q1325"/>
      <c r="R1325"/>
      <c r="S1325"/>
      <c r="T1325"/>
      <c r="U1325"/>
      <c r="V1325"/>
      <c r="AF1325" s="8"/>
    </row>
    <row r="1326" spans="2:32" hidden="1">
      <c r="B1326" s="8"/>
      <c r="I1326" s="11"/>
      <c r="K1326" s="190"/>
      <c r="M1326"/>
      <c r="N1326"/>
      <c r="O1326" s="192"/>
      <c r="P1326" s="192"/>
      <c r="Q1326"/>
      <c r="R1326"/>
      <c r="S1326"/>
      <c r="T1326" s="1"/>
      <c r="U1326"/>
      <c r="V1326"/>
      <c r="X1326" s="1"/>
      <c r="AA1326" s="192"/>
      <c r="AB1326" s="192"/>
      <c r="AE1326" s="8"/>
      <c r="AF1326" s="8"/>
    </row>
    <row r="1327" spans="2:32" hidden="1">
      <c r="B1327" s="8"/>
      <c r="I1327" s="11"/>
      <c r="K1327" s="190"/>
      <c r="M1327"/>
      <c r="N1327"/>
      <c r="O1327" s="192"/>
      <c r="P1327" s="192"/>
      <c r="Q1327"/>
      <c r="R1327"/>
      <c r="S1327"/>
      <c r="T1327" s="1"/>
      <c r="U1327"/>
      <c r="V1327"/>
      <c r="X1327" s="1"/>
      <c r="AA1327" s="192"/>
      <c r="AB1327" s="192"/>
      <c r="AE1327" s="8"/>
      <c r="AF1327" s="8"/>
    </row>
    <row r="1328" spans="2:32" hidden="1">
      <c r="B1328" s="8"/>
      <c r="I1328" s="11"/>
      <c r="K1328" s="190"/>
      <c r="M1328"/>
      <c r="N1328"/>
      <c r="O1328"/>
      <c r="P1328"/>
      <c r="Q1328"/>
      <c r="R1328"/>
      <c r="S1328"/>
      <c r="T1328"/>
      <c r="U1328"/>
      <c r="V1328"/>
      <c r="AF1328" s="8"/>
    </row>
    <row r="1329" spans="2:32" hidden="1">
      <c r="B1329" s="8"/>
      <c r="I1329" s="11"/>
      <c r="K1329" s="190"/>
      <c r="M1329"/>
      <c r="N1329"/>
      <c r="O1329" s="192"/>
      <c r="P1329" s="192"/>
      <c r="Q1329"/>
      <c r="R1329"/>
      <c r="S1329"/>
      <c r="T1329" s="1"/>
      <c r="U1329"/>
      <c r="V1329"/>
      <c r="X1329" s="1"/>
      <c r="AA1329" s="192"/>
      <c r="AB1329" s="192"/>
      <c r="AE1329" s="8"/>
      <c r="AF1329" s="8"/>
    </row>
    <row r="1330" spans="2:32" hidden="1">
      <c r="B1330" s="8"/>
      <c r="I1330" s="11"/>
      <c r="K1330" s="190"/>
      <c r="M1330"/>
      <c r="N1330"/>
      <c r="O1330" s="192"/>
      <c r="P1330" s="192"/>
      <c r="Q1330"/>
      <c r="R1330"/>
      <c r="S1330"/>
      <c r="T1330" s="1"/>
      <c r="U1330"/>
      <c r="V1330"/>
      <c r="X1330" s="1"/>
      <c r="AA1330" s="192"/>
      <c r="AB1330" s="192"/>
      <c r="AE1330" s="8"/>
      <c r="AF1330" s="8"/>
    </row>
    <row r="1331" spans="2:32" hidden="1">
      <c r="B1331" s="8"/>
      <c r="I1331" s="11"/>
      <c r="K1331" s="190"/>
      <c r="M1331"/>
      <c r="N1331"/>
      <c r="O1331" s="192"/>
      <c r="P1331" s="192"/>
      <c r="Q1331"/>
      <c r="R1331"/>
      <c r="S1331"/>
      <c r="T1331" s="1"/>
      <c r="U1331"/>
      <c r="V1331"/>
      <c r="AF1331" s="8"/>
    </row>
    <row r="1332" spans="2:32" hidden="1">
      <c r="B1332" s="8"/>
      <c r="I1332" s="11"/>
      <c r="K1332" s="190"/>
      <c r="M1332"/>
      <c r="N1332"/>
      <c r="O1332" s="132"/>
      <c r="P1332" s="132"/>
      <c r="Q1332"/>
      <c r="R1332"/>
      <c r="S1332"/>
      <c r="T1332" s="1"/>
      <c r="U1332"/>
      <c r="V1332"/>
      <c r="AF1332" s="8"/>
    </row>
    <row r="1333" spans="2:32" hidden="1">
      <c r="B1333" s="8"/>
      <c r="I1333" s="11"/>
      <c r="K1333" s="190"/>
      <c r="M1333"/>
      <c r="N1333"/>
      <c r="O1333"/>
      <c r="P1333"/>
      <c r="Q1333"/>
      <c r="R1333"/>
      <c r="S1333"/>
      <c r="T1333" s="1"/>
      <c r="U1333"/>
      <c r="V1333"/>
      <c r="AF1333" s="8"/>
    </row>
    <row r="1334" spans="2:32" hidden="1">
      <c r="B1334" s="8"/>
      <c r="I1334" s="11"/>
      <c r="K1334" s="190"/>
      <c r="M1334"/>
      <c r="N1334"/>
      <c r="O1334"/>
      <c r="P1334"/>
      <c r="Q1334"/>
      <c r="R1334"/>
      <c r="S1334"/>
      <c r="T1334"/>
      <c r="U1334"/>
      <c r="V1334"/>
      <c r="AF1334" s="8"/>
    </row>
    <row r="1335" spans="2:32" hidden="1">
      <c r="B1335" s="8"/>
      <c r="I1335" s="11"/>
      <c r="K1335" s="190"/>
      <c r="M1335"/>
      <c r="N1335"/>
      <c r="O1335" s="192"/>
      <c r="P1335" s="192"/>
      <c r="Q1335"/>
      <c r="R1335"/>
      <c r="S1335"/>
      <c r="T1335" s="1"/>
      <c r="U1335"/>
      <c r="V1335"/>
      <c r="X1335" s="1"/>
      <c r="AA1335" s="192"/>
      <c r="AB1335" s="192"/>
      <c r="AE1335" s="8"/>
      <c r="AF1335" s="8"/>
    </row>
    <row r="1336" spans="2:32" hidden="1">
      <c r="B1336" s="8"/>
      <c r="I1336" s="11"/>
      <c r="K1336" s="190"/>
      <c r="M1336"/>
      <c r="N1336"/>
      <c r="O1336"/>
      <c r="P1336"/>
      <c r="Q1336"/>
      <c r="R1336"/>
      <c r="S1336"/>
      <c r="T1336"/>
      <c r="U1336"/>
      <c r="V1336"/>
      <c r="AF1336" s="8"/>
    </row>
    <row r="1337" spans="2:32" hidden="1">
      <c r="B1337" s="8"/>
      <c r="I1337" s="11"/>
      <c r="K1337" s="190"/>
      <c r="M1337"/>
      <c r="N1337"/>
      <c r="O1337"/>
      <c r="P1337"/>
      <c r="Q1337"/>
      <c r="R1337"/>
      <c r="S1337"/>
      <c r="T1337" s="1"/>
      <c r="U1337"/>
      <c r="V1337"/>
      <c r="AF1337" s="8"/>
    </row>
    <row r="1338" spans="2:32" hidden="1">
      <c r="B1338" s="8"/>
      <c r="I1338" s="11"/>
      <c r="K1338" s="190"/>
      <c r="M1338"/>
      <c r="N1338"/>
      <c r="O1338" s="192"/>
      <c r="P1338" s="192"/>
      <c r="Q1338"/>
      <c r="R1338"/>
      <c r="S1338"/>
      <c r="T1338" s="1"/>
      <c r="U1338"/>
      <c r="V1338"/>
      <c r="AF1338" s="8"/>
    </row>
    <row r="1339" spans="2:32" hidden="1">
      <c r="B1339" s="8"/>
      <c r="I1339" s="11"/>
      <c r="K1339" s="190"/>
      <c r="M1339"/>
      <c r="N1339"/>
      <c r="O1339"/>
      <c r="P1339"/>
      <c r="Q1339"/>
      <c r="R1339"/>
      <c r="S1339"/>
      <c r="T1339"/>
      <c r="U1339"/>
      <c r="V1339"/>
      <c r="AF1339" s="8"/>
    </row>
    <row r="1340" spans="2:32" hidden="1">
      <c r="B1340" s="8"/>
      <c r="I1340" s="11"/>
      <c r="K1340" s="190"/>
      <c r="M1340"/>
      <c r="N1340"/>
      <c r="O1340" s="132"/>
      <c r="P1340" s="132"/>
      <c r="Q1340"/>
      <c r="R1340"/>
      <c r="S1340"/>
      <c r="T1340" s="1"/>
      <c r="U1340"/>
      <c r="V1340"/>
      <c r="AF1340" s="8"/>
    </row>
    <row r="1341" spans="2:32" hidden="1">
      <c r="B1341" s="8"/>
      <c r="I1341" s="11"/>
      <c r="K1341" s="190"/>
      <c r="M1341"/>
      <c r="N1341"/>
      <c r="O1341" s="192"/>
      <c r="P1341" s="192"/>
      <c r="Q1341"/>
      <c r="R1341"/>
      <c r="S1341"/>
      <c r="T1341" s="1"/>
      <c r="U1341"/>
      <c r="V1341"/>
      <c r="AF1341" s="8"/>
    </row>
    <row r="1342" spans="2:32" hidden="1">
      <c r="B1342" s="8"/>
      <c r="I1342" s="11"/>
      <c r="K1342" s="190"/>
      <c r="M1342"/>
      <c r="N1342"/>
      <c r="O1342" s="192"/>
      <c r="P1342" s="192"/>
      <c r="Q1342"/>
      <c r="R1342"/>
      <c r="S1342"/>
      <c r="T1342" s="1"/>
      <c r="U1342"/>
      <c r="V1342"/>
      <c r="X1342" s="1"/>
      <c r="AA1342" s="192"/>
      <c r="AB1342" s="192"/>
      <c r="AE1342" s="8"/>
      <c r="AF1342" s="8"/>
    </row>
    <row r="1343" spans="2:32" hidden="1">
      <c r="B1343" s="8"/>
      <c r="I1343" s="11"/>
      <c r="K1343" s="190"/>
      <c r="M1343"/>
      <c r="N1343"/>
      <c r="O1343" s="192"/>
      <c r="P1343" s="192"/>
      <c r="Q1343"/>
      <c r="R1343"/>
      <c r="S1343"/>
      <c r="T1343" s="1"/>
      <c r="U1343"/>
      <c r="V1343"/>
      <c r="AF1343" s="8"/>
    </row>
    <row r="1344" spans="2:32" hidden="1">
      <c r="B1344" s="8"/>
      <c r="I1344" s="11"/>
      <c r="K1344" s="190"/>
      <c r="M1344"/>
      <c r="N1344"/>
      <c r="O1344"/>
      <c r="P1344"/>
      <c r="Q1344"/>
      <c r="R1344"/>
      <c r="S1344"/>
      <c r="T1344" s="1"/>
      <c r="U1344"/>
      <c r="V1344"/>
      <c r="AF1344" s="8"/>
    </row>
    <row r="1345" spans="2:32" hidden="1">
      <c r="B1345" s="8"/>
      <c r="I1345" s="11"/>
      <c r="K1345" s="190"/>
      <c r="M1345"/>
      <c r="N1345"/>
      <c r="O1345" s="192"/>
      <c r="P1345" s="192"/>
      <c r="Q1345"/>
      <c r="R1345"/>
      <c r="S1345"/>
      <c r="T1345" s="1"/>
      <c r="U1345"/>
      <c r="V1345"/>
      <c r="AF1345" s="8"/>
    </row>
    <row r="1346" spans="2:32" hidden="1">
      <c r="B1346" s="8"/>
      <c r="I1346" s="11"/>
      <c r="K1346" s="190"/>
      <c r="M1346"/>
      <c r="N1346"/>
      <c r="O1346"/>
      <c r="P1346"/>
      <c r="Q1346"/>
      <c r="R1346"/>
      <c r="S1346"/>
      <c r="T1346"/>
      <c r="U1346"/>
      <c r="V1346"/>
      <c r="AF1346" s="8"/>
    </row>
    <row r="1347" spans="2:32" hidden="1">
      <c r="B1347" s="8"/>
      <c r="I1347" s="11"/>
      <c r="K1347" s="190"/>
      <c r="M1347"/>
      <c r="N1347"/>
      <c r="O1347" s="192"/>
      <c r="P1347" s="192"/>
      <c r="Q1347"/>
      <c r="R1347"/>
      <c r="S1347"/>
      <c r="T1347" s="1"/>
      <c r="U1347"/>
      <c r="V1347"/>
      <c r="X1347" s="1"/>
      <c r="AA1347" s="192"/>
      <c r="AB1347" s="192"/>
      <c r="AE1347" s="8"/>
      <c r="AF1347" s="8"/>
    </row>
    <row r="1348" spans="2:32" hidden="1">
      <c r="B1348" s="8"/>
      <c r="I1348" s="11"/>
      <c r="K1348" s="190"/>
      <c r="M1348"/>
      <c r="N1348"/>
      <c r="O1348"/>
      <c r="P1348"/>
      <c r="Q1348"/>
      <c r="R1348"/>
      <c r="S1348"/>
      <c r="T1348"/>
      <c r="U1348"/>
      <c r="V1348"/>
      <c r="AF1348" s="8"/>
    </row>
    <row r="1349" spans="2:32" hidden="1">
      <c r="B1349" s="8"/>
      <c r="I1349" s="11"/>
      <c r="K1349" s="190"/>
      <c r="M1349"/>
      <c r="N1349"/>
      <c r="O1349"/>
      <c r="P1349"/>
      <c r="Q1349"/>
      <c r="R1349"/>
      <c r="S1349"/>
      <c r="T1349"/>
      <c r="U1349"/>
      <c r="V1349"/>
      <c r="AF1349" s="8"/>
    </row>
    <row r="1350" spans="2:32" hidden="1">
      <c r="B1350" s="8"/>
      <c r="I1350" s="11"/>
      <c r="K1350" s="190"/>
      <c r="M1350"/>
      <c r="N1350"/>
      <c r="O1350" s="192"/>
      <c r="P1350" s="192"/>
      <c r="Q1350"/>
      <c r="R1350"/>
      <c r="S1350"/>
      <c r="T1350" s="1"/>
      <c r="U1350"/>
      <c r="V1350"/>
      <c r="AF1350" s="8"/>
    </row>
    <row r="1351" spans="2:32" hidden="1">
      <c r="B1351" s="8"/>
      <c r="I1351" s="11"/>
      <c r="K1351" s="190"/>
      <c r="M1351"/>
      <c r="N1351"/>
      <c r="O1351" s="192"/>
      <c r="P1351" s="192"/>
      <c r="Q1351"/>
      <c r="R1351"/>
      <c r="S1351"/>
      <c r="T1351" s="1"/>
      <c r="U1351"/>
      <c r="V1351"/>
      <c r="AF1351" s="8"/>
    </row>
    <row r="1352" spans="2:32" hidden="1">
      <c r="B1352" s="8"/>
      <c r="I1352" s="11"/>
      <c r="K1352" s="190"/>
      <c r="M1352"/>
      <c r="N1352"/>
      <c r="O1352" s="192"/>
      <c r="P1352" s="192"/>
      <c r="Q1352"/>
      <c r="R1352"/>
      <c r="S1352"/>
      <c r="T1352" s="1"/>
      <c r="U1352"/>
      <c r="V1352"/>
      <c r="AF1352" s="8"/>
    </row>
    <row r="1353" spans="2:32" hidden="1">
      <c r="B1353" s="8"/>
      <c r="I1353" s="11"/>
      <c r="K1353" s="190"/>
      <c r="M1353"/>
      <c r="N1353"/>
      <c r="O1353"/>
      <c r="P1353"/>
      <c r="Q1353"/>
      <c r="R1353"/>
      <c r="S1353"/>
      <c r="T1353" s="1"/>
      <c r="U1353"/>
      <c r="V1353"/>
      <c r="AF1353" s="8"/>
    </row>
    <row r="1354" spans="2:32" hidden="1">
      <c r="B1354" s="8"/>
      <c r="I1354" s="11"/>
      <c r="K1354" s="190"/>
      <c r="M1354"/>
      <c r="N1354"/>
      <c r="O1354" s="192"/>
      <c r="P1354" s="192"/>
      <c r="Q1354"/>
      <c r="R1354"/>
      <c r="S1354"/>
      <c r="T1354"/>
      <c r="U1354"/>
      <c r="V1354"/>
      <c r="AF1354" s="8"/>
    </row>
    <row r="1355" spans="2:32" hidden="1">
      <c r="B1355" s="8"/>
      <c r="I1355" s="11"/>
      <c r="K1355" s="190"/>
      <c r="M1355"/>
      <c r="N1355"/>
      <c r="O1355"/>
      <c r="P1355"/>
      <c r="Q1355"/>
      <c r="R1355"/>
      <c r="S1355"/>
      <c r="T1355"/>
      <c r="U1355"/>
      <c r="V1355"/>
      <c r="AF1355" s="8"/>
    </row>
    <row r="1356" spans="2:32" hidden="1">
      <c r="B1356" s="8"/>
      <c r="I1356" s="11"/>
      <c r="K1356" s="190"/>
      <c r="M1356"/>
      <c r="N1356"/>
      <c r="O1356"/>
      <c r="P1356"/>
      <c r="Q1356"/>
      <c r="R1356"/>
      <c r="S1356"/>
      <c r="T1356"/>
      <c r="U1356"/>
      <c r="V1356"/>
      <c r="AF1356" s="8"/>
    </row>
    <row r="1357" spans="2:32" hidden="1">
      <c r="B1357" s="8"/>
      <c r="I1357" s="11"/>
      <c r="K1357" s="190"/>
      <c r="M1357"/>
      <c r="N1357"/>
      <c r="O1357" s="192"/>
      <c r="P1357" s="192"/>
      <c r="Q1357"/>
      <c r="R1357"/>
      <c r="S1357"/>
      <c r="T1357"/>
      <c r="U1357"/>
      <c r="V1357"/>
      <c r="AF1357" s="8"/>
    </row>
    <row r="1358" spans="2:32" hidden="1">
      <c r="B1358" s="8"/>
      <c r="I1358" s="11"/>
      <c r="K1358" s="190"/>
      <c r="M1358"/>
      <c r="N1358"/>
      <c r="O1358"/>
      <c r="P1358"/>
      <c r="Q1358"/>
      <c r="R1358"/>
      <c r="S1358"/>
      <c r="T1358" s="1"/>
      <c r="U1358"/>
      <c r="V1358"/>
      <c r="AF1358" s="8"/>
    </row>
    <row r="1359" spans="2:32" hidden="1">
      <c r="B1359" s="8"/>
      <c r="I1359" s="11"/>
      <c r="K1359" s="190"/>
      <c r="M1359"/>
      <c r="N1359"/>
      <c r="O1359"/>
      <c r="P1359"/>
      <c r="Q1359"/>
      <c r="R1359"/>
      <c r="S1359"/>
      <c r="T1359"/>
      <c r="U1359"/>
      <c r="V1359"/>
      <c r="AF1359" s="8"/>
    </row>
    <row r="1360" spans="2:32" hidden="1">
      <c r="B1360" s="8"/>
      <c r="I1360" s="11"/>
      <c r="K1360" s="190"/>
      <c r="M1360"/>
      <c r="N1360"/>
      <c r="O1360"/>
      <c r="P1360"/>
      <c r="Q1360"/>
      <c r="R1360"/>
      <c r="S1360"/>
      <c r="T1360"/>
      <c r="U1360"/>
      <c r="V1360"/>
      <c r="AF1360" s="8"/>
    </row>
    <row r="1361" spans="2:32" hidden="1">
      <c r="B1361" s="8"/>
      <c r="I1361" s="11"/>
      <c r="K1361" s="190"/>
      <c r="M1361"/>
      <c r="N1361"/>
      <c r="O1361"/>
      <c r="P1361"/>
      <c r="Q1361"/>
      <c r="R1361"/>
      <c r="S1361"/>
      <c r="T1361"/>
      <c r="U1361"/>
      <c r="V1361"/>
      <c r="AF1361" s="8"/>
    </row>
    <row r="1362" spans="2:32" hidden="1">
      <c r="B1362" s="8"/>
      <c r="I1362" s="11"/>
      <c r="K1362" s="190"/>
      <c r="M1362"/>
      <c r="N1362"/>
      <c r="O1362" s="192"/>
      <c r="P1362" s="192"/>
      <c r="Q1362"/>
      <c r="R1362"/>
      <c r="S1362"/>
      <c r="T1362" s="1"/>
      <c r="U1362"/>
      <c r="V1362"/>
      <c r="X1362" s="1"/>
      <c r="AA1362" s="192"/>
      <c r="AB1362" s="192"/>
      <c r="AE1362" s="8"/>
      <c r="AF1362" s="8"/>
    </row>
    <row r="1363" spans="2:32" hidden="1">
      <c r="B1363" s="8"/>
      <c r="I1363" s="11"/>
      <c r="K1363" s="190"/>
      <c r="M1363"/>
      <c r="N1363"/>
      <c r="O1363"/>
      <c r="P1363"/>
      <c r="Q1363"/>
      <c r="R1363"/>
      <c r="S1363"/>
      <c r="T1363"/>
      <c r="U1363"/>
      <c r="V1363"/>
      <c r="AF1363" s="8"/>
    </row>
    <row r="1364" spans="2:32" hidden="1">
      <c r="B1364" s="8"/>
      <c r="I1364" s="11"/>
      <c r="K1364" s="190"/>
      <c r="M1364"/>
      <c r="N1364"/>
      <c r="O1364" s="192"/>
      <c r="P1364" s="192"/>
      <c r="Q1364"/>
      <c r="R1364"/>
      <c r="S1364"/>
      <c r="T1364" s="1"/>
      <c r="U1364"/>
      <c r="V1364"/>
      <c r="AF1364" s="8"/>
    </row>
    <row r="1365" spans="2:32" hidden="1">
      <c r="B1365" s="8"/>
      <c r="I1365" s="11"/>
      <c r="K1365" s="190"/>
      <c r="M1365"/>
      <c r="N1365"/>
      <c r="O1365"/>
      <c r="P1365"/>
      <c r="Q1365"/>
      <c r="R1365"/>
      <c r="S1365"/>
      <c r="T1365"/>
      <c r="U1365"/>
      <c r="V1365"/>
      <c r="AF1365" s="8"/>
    </row>
    <row r="1366" spans="2:32" hidden="1">
      <c r="B1366" s="8"/>
      <c r="I1366" s="11"/>
      <c r="K1366" s="190"/>
      <c r="M1366"/>
      <c r="N1366"/>
      <c r="O1366" s="192"/>
      <c r="P1366" s="192"/>
      <c r="Q1366"/>
      <c r="R1366"/>
      <c r="S1366"/>
      <c r="T1366" s="1"/>
      <c r="U1366"/>
      <c r="V1366"/>
      <c r="X1366" s="1"/>
      <c r="AA1366" s="192"/>
      <c r="AB1366" s="192"/>
      <c r="AE1366" s="8"/>
      <c r="AF1366" s="8"/>
    </row>
    <row r="1367" spans="2:32" hidden="1">
      <c r="B1367" s="8"/>
      <c r="I1367" s="11"/>
      <c r="K1367" s="190"/>
      <c r="M1367"/>
      <c r="N1367"/>
      <c r="O1367" s="192"/>
      <c r="P1367" s="192"/>
      <c r="Q1367"/>
      <c r="R1367"/>
      <c r="S1367"/>
      <c r="T1367" s="1"/>
      <c r="U1367"/>
      <c r="V1367"/>
      <c r="X1367" s="1"/>
      <c r="AA1367" s="192"/>
      <c r="AB1367" s="192"/>
      <c r="AE1367" s="8"/>
      <c r="AF1367" s="8"/>
    </row>
    <row r="1368" spans="2:32" hidden="1">
      <c r="B1368" s="8"/>
      <c r="I1368" s="11"/>
      <c r="K1368" s="190"/>
      <c r="M1368"/>
      <c r="N1368"/>
      <c r="O1368"/>
      <c r="P1368"/>
      <c r="Q1368"/>
      <c r="R1368"/>
      <c r="S1368"/>
      <c r="T1368"/>
      <c r="U1368"/>
      <c r="V1368"/>
      <c r="AF1368" s="8"/>
    </row>
    <row r="1369" spans="2:32" hidden="1">
      <c r="B1369" s="8"/>
      <c r="I1369" s="11"/>
      <c r="K1369" s="190"/>
      <c r="M1369"/>
      <c r="N1369"/>
      <c r="O1369" s="192"/>
      <c r="P1369" s="192"/>
      <c r="Q1369"/>
      <c r="R1369"/>
      <c r="S1369"/>
      <c r="T1369" s="1"/>
      <c r="U1369"/>
      <c r="V1369"/>
      <c r="X1369" s="1"/>
      <c r="AA1369" s="192"/>
      <c r="AB1369" s="192"/>
      <c r="AE1369" s="8"/>
      <c r="AF1369" s="8"/>
    </row>
    <row r="1370" spans="2:32" hidden="1">
      <c r="B1370" s="8"/>
      <c r="I1370" s="11"/>
      <c r="K1370" s="190"/>
      <c r="M1370"/>
      <c r="N1370"/>
      <c r="O1370" s="192"/>
      <c r="P1370" s="192"/>
      <c r="Q1370"/>
      <c r="R1370"/>
      <c r="S1370"/>
      <c r="T1370" s="1"/>
      <c r="U1370"/>
      <c r="V1370"/>
      <c r="AF1370" s="8"/>
    </row>
    <row r="1371" spans="2:32" hidden="1">
      <c r="B1371" s="8"/>
      <c r="I1371" s="11"/>
      <c r="K1371" s="190"/>
      <c r="M1371"/>
      <c r="N1371"/>
      <c r="O1371" s="192"/>
      <c r="P1371" s="192"/>
      <c r="Q1371"/>
      <c r="R1371"/>
      <c r="S1371"/>
      <c r="T1371" s="1"/>
      <c r="U1371"/>
      <c r="V1371"/>
      <c r="AF1371" s="8"/>
    </row>
    <row r="1372" spans="2:32" hidden="1">
      <c r="B1372" s="8"/>
      <c r="I1372" s="11"/>
      <c r="K1372" s="190"/>
      <c r="M1372"/>
      <c r="N1372"/>
      <c r="O1372"/>
      <c r="P1372"/>
      <c r="Q1372"/>
      <c r="R1372"/>
      <c r="S1372"/>
      <c r="T1372"/>
      <c r="U1372"/>
      <c r="V1372"/>
      <c r="AF1372" s="8"/>
    </row>
    <row r="1373" spans="2:32" hidden="1">
      <c r="B1373" s="8"/>
      <c r="I1373" s="11"/>
      <c r="K1373" s="190"/>
      <c r="M1373"/>
      <c r="N1373"/>
      <c r="O1373" s="192"/>
      <c r="P1373" s="192"/>
      <c r="Q1373"/>
      <c r="R1373"/>
      <c r="S1373"/>
      <c r="T1373" s="1"/>
      <c r="U1373"/>
      <c r="V1373"/>
      <c r="X1373" s="1"/>
      <c r="AA1373" s="192"/>
      <c r="AB1373" s="192"/>
      <c r="AE1373" s="8"/>
      <c r="AF1373" s="8"/>
    </row>
    <row r="1374" spans="2:32" hidden="1">
      <c r="B1374" s="8"/>
      <c r="I1374" s="11"/>
      <c r="K1374" s="190"/>
      <c r="M1374"/>
      <c r="N1374"/>
      <c r="O1374" s="132"/>
      <c r="P1374" s="132"/>
      <c r="Q1374"/>
      <c r="R1374"/>
      <c r="S1374"/>
      <c r="T1374" s="1"/>
      <c r="U1374"/>
      <c r="V1374"/>
      <c r="AF1374" s="8"/>
    </row>
    <row r="1375" spans="2:32" hidden="1">
      <c r="B1375" s="8"/>
      <c r="I1375" s="11"/>
      <c r="K1375" s="190"/>
      <c r="M1375"/>
      <c r="N1375"/>
      <c r="O1375" s="132"/>
      <c r="P1375" s="132"/>
      <c r="Q1375"/>
      <c r="R1375"/>
      <c r="S1375"/>
      <c r="T1375" s="1"/>
      <c r="U1375"/>
      <c r="V1375"/>
      <c r="AF1375" s="8"/>
    </row>
    <row r="1376" spans="2:32" hidden="1">
      <c r="B1376" s="8"/>
      <c r="I1376" s="11"/>
      <c r="K1376" s="190"/>
      <c r="M1376"/>
      <c r="N1376"/>
      <c r="O1376"/>
      <c r="P1376"/>
      <c r="Q1376"/>
      <c r="R1376"/>
      <c r="S1376"/>
      <c r="T1376"/>
      <c r="U1376"/>
      <c r="V1376"/>
      <c r="AF1376" s="8"/>
    </row>
    <row r="1377" spans="2:32" hidden="1">
      <c r="B1377" s="8"/>
      <c r="I1377" s="11"/>
      <c r="K1377" s="190"/>
      <c r="M1377"/>
      <c r="N1377"/>
      <c r="O1377" s="192"/>
      <c r="P1377" s="192"/>
      <c r="Q1377"/>
      <c r="R1377"/>
      <c r="S1377"/>
      <c r="T1377" s="1"/>
      <c r="U1377"/>
      <c r="V1377"/>
      <c r="X1377" s="1"/>
      <c r="AA1377" s="192"/>
      <c r="AB1377" s="192"/>
      <c r="AE1377" s="8"/>
      <c r="AF1377" s="8"/>
    </row>
    <row r="1378" spans="2:32" hidden="1">
      <c r="B1378" s="8"/>
      <c r="I1378" s="11"/>
      <c r="K1378" s="190"/>
      <c r="M1378"/>
      <c r="N1378"/>
      <c r="O1378"/>
      <c r="P1378"/>
      <c r="Q1378"/>
      <c r="R1378"/>
      <c r="S1378"/>
      <c r="T1378"/>
      <c r="U1378"/>
      <c r="V1378"/>
      <c r="AF1378" s="8"/>
    </row>
    <row r="1379" spans="2:32" hidden="1">
      <c r="B1379" s="8"/>
      <c r="I1379" s="11"/>
      <c r="K1379" s="190"/>
      <c r="M1379"/>
      <c r="N1379"/>
      <c r="O1379"/>
      <c r="P1379"/>
      <c r="Q1379"/>
      <c r="R1379"/>
      <c r="S1379"/>
      <c r="T1379"/>
      <c r="U1379"/>
      <c r="V1379"/>
      <c r="AF1379" s="8"/>
    </row>
    <row r="1380" spans="2:32" hidden="1">
      <c r="B1380" s="8"/>
      <c r="I1380" s="11"/>
      <c r="K1380" s="190"/>
      <c r="M1380"/>
      <c r="N1380"/>
      <c r="O1380"/>
      <c r="P1380"/>
      <c r="Q1380"/>
      <c r="R1380"/>
      <c r="S1380"/>
      <c r="T1380"/>
      <c r="U1380"/>
      <c r="V1380"/>
      <c r="AF1380" s="8"/>
    </row>
    <row r="1381" spans="2:32" hidden="1">
      <c r="B1381" s="8"/>
      <c r="I1381" s="11"/>
      <c r="K1381" s="190"/>
      <c r="M1381"/>
      <c r="N1381"/>
      <c r="O1381" s="192"/>
      <c r="P1381" s="192"/>
      <c r="Q1381"/>
      <c r="R1381"/>
      <c r="S1381"/>
      <c r="T1381" s="1"/>
      <c r="U1381"/>
      <c r="V1381"/>
      <c r="X1381" s="1"/>
      <c r="AA1381" s="192"/>
      <c r="AB1381" s="192"/>
      <c r="AE1381" s="8"/>
      <c r="AF1381" s="8"/>
    </row>
    <row r="1382" spans="2:32" hidden="1">
      <c r="B1382" s="8"/>
      <c r="I1382" s="11"/>
      <c r="K1382" s="190"/>
      <c r="M1382"/>
      <c r="N1382"/>
      <c r="O1382"/>
      <c r="P1382"/>
      <c r="Q1382"/>
      <c r="R1382"/>
      <c r="S1382"/>
      <c r="T1382"/>
      <c r="U1382"/>
      <c r="V1382"/>
      <c r="AF1382" s="8"/>
    </row>
    <row r="1383" spans="2:32" hidden="1">
      <c r="B1383" s="8"/>
      <c r="I1383" s="11"/>
      <c r="K1383" s="190"/>
      <c r="M1383"/>
      <c r="N1383"/>
      <c r="O1383"/>
      <c r="P1383"/>
      <c r="Q1383"/>
      <c r="R1383"/>
      <c r="S1383"/>
      <c r="T1383"/>
      <c r="U1383"/>
      <c r="V1383"/>
      <c r="AF1383" s="8"/>
    </row>
    <row r="1384" spans="2:32" hidden="1">
      <c r="B1384" s="8"/>
      <c r="I1384" s="11"/>
      <c r="K1384" s="190"/>
      <c r="M1384"/>
      <c r="N1384"/>
      <c r="O1384" s="192"/>
      <c r="P1384" s="192"/>
      <c r="Q1384"/>
      <c r="R1384"/>
      <c r="S1384"/>
      <c r="T1384" s="1"/>
      <c r="U1384"/>
      <c r="V1384"/>
      <c r="AF1384" s="8"/>
    </row>
    <row r="1385" spans="2:32" hidden="1">
      <c r="B1385" s="8"/>
      <c r="I1385" s="11"/>
      <c r="K1385" s="190"/>
      <c r="M1385"/>
      <c r="N1385"/>
      <c r="O1385" s="192"/>
      <c r="P1385" s="192"/>
      <c r="Q1385"/>
      <c r="R1385"/>
      <c r="S1385"/>
      <c r="T1385" s="1"/>
      <c r="U1385"/>
      <c r="V1385"/>
      <c r="AF1385" s="8"/>
    </row>
    <row r="1386" spans="2:32" hidden="1">
      <c r="B1386" s="8"/>
      <c r="I1386" s="11"/>
      <c r="K1386" s="190"/>
      <c r="M1386"/>
      <c r="N1386"/>
      <c r="O1386"/>
      <c r="P1386"/>
      <c r="Q1386"/>
      <c r="R1386"/>
      <c r="S1386"/>
      <c r="T1386"/>
      <c r="U1386"/>
      <c r="V1386"/>
      <c r="AF1386" s="8"/>
    </row>
    <row r="1387" spans="2:32" hidden="1">
      <c r="B1387" s="8"/>
      <c r="I1387" s="11"/>
      <c r="K1387" s="190"/>
      <c r="M1387"/>
      <c r="N1387"/>
      <c r="O1387" s="132"/>
      <c r="P1387" s="132"/>
      <c r="Q1387"/>
      <c r="R1387"/>
      <c r="S1387"/>
      <c r="T1387"/>
      <c r="U1387"/>
      <c r="V1387"/>
      <c r="AF1387" s="8"/>
    </row>
    <row r="1388" spans="2:32" hidden="1">
      <c r="B1388" s="8"/>
      <c r="I1388" s="11"/>
      <c r="K1388" s="190"/>
      <c r="M1388"/>
      <c r="N1388"/>
      <c r="O1388" s="192"/>
      <c r="P1388" s="192"/>
      <c r="Q1388"/>
      <c r="R1388"/>
      <c r="S1388"/>
      <c r="T1388" s="1"/>
      <c r="U1388"/>
      <c r="V1388"/>
      <c r="X1388" s="1"/>
      <c r="AA1388" s="192"/>
      <c r="AB1388" s="192"/>
      <c r="AE1388" s="8"/>
      <c r="AF1388" s="8"/>
    </row>
    <row r="1389" spans="2:32" hidden="1">
      <c r="B1389" s="8"/>
      <c r="I1389" s="11"/>
      <c r="K1389" s="190"/>
      <c r="M1389"/>
      <c r="N1389"/>
      <c r="O1389" s="192"/>
      <c r="P1389" s="192"/>
      <c r="Q1389"/>
      <c r="R1389"/>
      <c r="S1389"/>
      <c r="T1389" s="1"/>
      <c r="U1389"/>
      <c r="V1389"/>
      <c r="X1389" s="1"/>
      <c r="AA1389" s="192"/>
      <c r="AB1389" s="192"/>
      <c r="AE1389" s="8"/>
      <c r="AF1389" s="8"/>
    </row>
    <row r="1390" spans="2:32" hidden="1">
      <c r="B1390" s="8"/>
      <c r="I1390" s="11"/>
      <c r="K1390" s="190"/>
      <c r="M1390"/>
      <c r="N1390"/>
      <c r="O1390"/>
      <c r="P1390"/>
      <c r="Q1390"/>
      <c r="R1390"/>
      <c r="S1390"/>
      <c r="T1390" s="1"/>
      <c r="U1390"/>
      <c r="V1390"/>
      <c r="AF1390" s="8"/>
    </row>
    <row r="1391" spans="2:32" hidden="1">
      <c r="B1391" s="8"/>
      <c r="I1391" s="11"/>
      <c r="K1391" s="190"/>
      <c r="M1391"/>
      <c r="N1391"/>
      <c r="O1391" s="192"/>
      <c r="P1391" s="192"/>
      <c r="Q1391"/>
      <c r="R1391"/>
      <c r="S1391"/>
      <c r="T1391" s="1"/>
      <c r="U1391"/>
      <c r="V1391"/>
      <c r="AF1391" s="8"/>
    </row>
    <row r="1392" spans="2:32" hidden="1">
      <c r="B1392" s="8"/>
      <c r="I1392" s="11"/>
      <c r="K1392" s="190"/>
      <c r="M1392"/>
      <c r="N1392"/>
      <c r="O1392" s="132"/>
      <c r="P1392" s="132"/>
      <c r="Q1392"/>
      <c r="R1392"/>
      <c r="S1392"/>
      <c r="T1392" s="1"/>
      <c r="U1392"/>
      <c r="V1392"/>
      <c r="AF1392" s="8"/>
    </row>
    <row r="1393" spans="2:32" hidden="1">
      <c r="B1393" s="8"/>
      <c r="I1393" s="11"/>
      <c r="K1393" s="190"/>
      <c r="M1393"/>
      <c r="N1393"/>
      <c r="O1393" s="192"/>
      <c r="P1393" s="192"/>
      <c r="Q1393"/>
      <c r="R1393"/>
      <c r="S1393"/>
      <c r="T1393" s="1"/>
      <c r="U1393"/>
      <c r="V1393"/>
      <c r="X1393" s="1"/>
      <c r="AA1393" s="192"/>
      <c r="AB1393" s="192"/>
      <c r="AE1393" s="8"/>
      <c r="AF1393" s="8"/>
    </row>
    <row r="1394" spans="2:32" hidden="1">
      <c r="B1394" s="8"/>
      <c r="I1394" s="11"/>
      <c r="K1394" s="190"/>
      <c r="M1394"/>
      <c r="N1394"/>
      <c r="O1394" s="192"/>
      <c r="P1394" s="192"/>
      <c r="Q1394"/>
      <c r="R1394"/>
      <c r="S1394"/>
      <c r="T1394" s="1"/>
      <c r="U1394"/>
      <c r="V1394"/>
      <c r="AF1394" s="8"/>
    </row>
    <row r="1395" spans="2:32" hidden="1">
      <c r="B1395" s="8"/>
      <c r="I1395" s="11"/>
      <c r="K1395" s="190"/>
      <c r="M1395"/>
      <c r="N1395"/>
      <c r="O1395"/>
      <c r="P1395"/>
      <c r="Q1395"/>
      <c r="R1395"/>
      <c r="S1395"/>
      <c r="T1395"/>
      <c r="U1395"/>
      <c r="V1395"/>
      <c r="AF1395" s="8"/>
    </row>
    <row r="1396" spans="2:32" hidden="1">
      <c r="B1396" s="8"/>
      <c r="I1396" s="11"/>
      <c r="K1396" s="190"/>
      <c r="M1396"/>
      <c r="N1396"/>
      <c r="O1396" s="192"/>
      <c r="P1396" s="192"/>
      <c r="Q1396"/>
      <c r="R1396"/>
      <c r="S1396"/>
      <c r="T1396" s="1"/>
      <c r="U1396"/>
      <c r="V1396"/>
      <c r="X1396" s="1"/>
      <c r="AA1396" s="192"/>
      <c r="AB1396" s="192"/>
      <c r="AE1396" s="8"/>
      <c r="AF1396" s="8"/>
    </row>
    <row r="1397" spans="2:32" hidden="1">
      <c r="B1397" s="8"/>
      <c r="I1397" s="11"/>
      <c r="K1397" s="190"/>
      <c r="M1397"/>
      <c r="N1397"/>
      <c r="O1397"/>
      <c r="P1397"/>
      <c r="Q1397"/>
      <c r="R1397"/>
      <c r="S1397"/>
      <c r="T1397"/>
      <c r="U1397"/>
      <c r="V1397"/>
      <c r="AF1397" s="8"/>
    </row>
    <row r="1398" spans="2:32" hidden="1">
      <c r="B1398" s="8"/>
      <c r="I1398" s="11"/>
      <c r="K1398" s="190"/>
      <c r="M1398"/>
      <c r="N1398"/>
      <c r="O1398" s="192"/>
      <c r="P1398" s="192"/>
      <c r="Q1398"/>
      <c r="R1398"/>
      <c r="S1398"/>
      <c r="T1398" s="1"/>
      <c r="U1398"/>
      <c r="V1398"/>
      <c r="X1398" s="1"/>
      <c r="AA1398" s="192"/>
      <c r="AB1398" s="192"/>
      <c r="AE1398" s="8"/>
      <c r="AF1398" s="8"/>
    </row>
    <row r="1399" spans="2:32" hidden="1">
      <c r="B1399" s="8"/>
      <c r="I1399" s="11"/>
      <c r="K1399" s="190"/>
      <c r="M1399"/>
      <c r="N1399"/>
      <c r="O1399" s="192"/>
      <c r="P1399" s="192"/>
      <c r="Q1399"/>
      <c r="R1399"/>
      <c r="S1399"/>
      <c r="T1399" s="1"/>
      <c r="U1399"/>
      <c r="V1399"/>
      <c r="X1399" s="1"/>
      <c r="AA1399" s="192"/>
      <c r="AB1399" s="192"/>
      <c r="AE1399" s="8"/>
      <c r="AF1399" s="8"/>
    </row>
    <row r="1400" spans="2:32" hidden="1">
      <c r="B1400" s="8"/>
      <c r="I1400" s="11"/>
      <c r="K1400" s="190"/>
      <c r="M1400"/>
      <c r="N1400"/>
      <c r="O1400"/>
      <c r="P1400"/>
      <c r="Q1400"/>
      <c r="R1400"/>
      <c r="S1400"/>
      <c r="T1400"/>
      <c r="U1400"/>
      <c r="V1400"/>
      <c r="AF1400" s="8"/>
    </row>
    <row r="1401" spans="2:32" hidden="1">
      <c r="B1401" s="8"/>
      <c r="I1401" s="11"/>
      <c r="K1401" s="190"/>
      <c r="M1401"/>
      <c r="N1401"/>
      <c r="O1401"/>
      <c r="P1401"/>
      <c r="Q1401"/>
      <c r="R1401"/>
      <c r="S1401"/>
      <c r="T1401"/>
      <c r="U1401"/>
      <c r="V1401"/>
      <c r="AF1401" s="8"/>
    </row>
    <row r="1402" spans="2:32" hidden="1">
      <c r="B1402" s="8"/>
      <c r="I1402" s="11"/>
      <c r="K1402" s="190"/>
      <c r="M1402"/>
      <c r="N1402"/>
      <c r="O1402" s="192"/>
      <c r="P1402" s="192"/>
      <c r="Q1402"/>
      <c r="R1402"/>
      <c r="S1402"/>
      <c r="T1402" s="1"/>
      <c r="U1402"/>
      <c r="V1402"/>
      <c r="AF1402" s="8"/>
    </row>
    <row r="1403" spans="2:32" hidden="1">
      <c r="B1403" s="8"/>
      <c r="I1403" s="11"/>
      <c r="K1403" s="190"/>
      <c r="M1403"/>
      <c r="N1403"/>
      <c r="O1403" s="192"/>
      <c r="P1403" s="192"/>
      <c r="Q1403"/>
      <c r="R1403"/>
      <c r="S1403"/>
      <c r="T1403" s="1"/>
      <c r="U1403"/>
      <c r="V1403"/>
      <c r="X1403" s="1"/>
      <c r="AA1403" s="192"/>
      <c r="AB1403" s="192"/>
      <c r="AE1403" s="8"/>
      <c r="AF1403" s="8"/>
    </row>
    <row r="1404" spans="2:32" hidden="1">
      <c r="B1404" s="8"/>
      <c r="I1404" s="11"/>
      <c r="K1404" s="190"/>
      <c r="M1404"/>
      <c r="N1404"/>
      <c r="O1404" s="132"/>
      <c r="P1404" s="132"/>
      <c r="Q1404"/>
      <c r="R1404"/>
      <c r="S1404"/>
      <c r="T1404" s="1"/>
      <c r="U1404"/>
      <c r="V1404"/>
      <c r="AF1404" s="8"/>
    </row>
    <row r="1405" spans="2:32" hidden="1">
      <c r="B1405" s="8"/>
      <c r="I1405" s="11"/>
      <c r="K1405" s="190"/>
      <c r="M1405"/>
      <c r="N1405"/>
      <c r="O1405"/>
      <c r="P1405"/>
      <c r="Q1405"/>
      <c r="R1405"/>
      <c r="S1405"/>
      <c r="T1405"/>
      <c r="U1405"/>
      <c r="V1405"/>
      <c r="AF1405" s="8"/>
    </row>
    <row r="1406" spans="2:32" hidden="1">
      <c r="B1406" s="8"/>
      <c r="I1406" s="11"/>
      <c r="K1406" s="190"/>
      <c r="M1406"/>
      <c r="N1406"/>
      <c r="O1406" s="192"/>
      <c r="P1406" s="192"/>
      <c r="Q1406"/>
      <c r="R1406"/>
      <c r="S1406"/>
      <c r="T1406" s="1"/>
      <c r="U1406"/>
      <c r="V1406"/>
      <c r="AF1406" s="8"/>
    </row>
    <row r="1407" spans="2:32" hidden="1">
      <c r="B1407" s="8"/>
      <c r="I1407" s="11"/>
      <c r="K1407" s="190"/>
      <c r="M1407"/>
      <c r="N1407"/>
      <c r="O1407"/>
      <c r="P1407"/>
      <c r="Q1407"/>
      <c r="R1407"/>
      <c r="S1407"/>
      <c r="T1407"/>
      <c r="U1407"/>
      <c r="V1407"/>
      <c r="AF1407" s="8"/>
    </row>
    <row r="1408" spans="2:32" hidden="1">
      <c r="B1408" s="8"/>
      <c r="I1408" s="11"/>
      <c r="K1408" s="190"/>
      <c r="M1408"/>
      <c r="N1408"/>
      <c r="O1408" s="192"/>
      <c r="P1408" s="192"/>
      <c r="Q1408"/>
      <c r="R1408"/>
      <c r="S1408"/>
      <c r="T1408" s="1"/>
      <c r="U1408"/>
      <c r="V1408"/>
      <c r="X1408" s="1"/>
      <c r="AA1408" s="192"/>
      <c r="AB1408" s="192"/>
      <c r="AE1408" s="8"/>
      <c r="AF1408" s="8"/>
    </row>
    <row r="1409" spans="2:32" hidden="1">
      <c r="B1409" s="8"/>
      <c r="I1409" s="11"/>
      <c r="K1409" s="190"/>
      <c r="M1409"/>
      <c r="N1409"/>
      <c r="O1409"/>
      <c r="P1409"/>
      <c r="Q1409"/>
      <c r="R1409"/>
      <c r="S1409"/>
      <c r="T1409" s="1"/>
      <c r="U1409"/>
      <c r="V1409"/>
      <c r="AF1409" s="8"/>
    </row>
    <row r="1410" spans="2:32" hidden="1">
      <c r="B1410" s="8"/>
      <c r="I1410" s="11"/>
      <c r="K1410" s="190"/>
      <c r="M1410"/>
      <c r="N1410"/>
      <c r="O1410"/>
      <c r="P1410"/>
      <c r="Q1410"/>
      <c r="R1410"/>
      <c r="S1410"/>
      <c r="T1410"/>
      <c r="U1410"/>
      <c r="V1410"/>
      <c r="AF1410" s="8"/>
    </row>
    <row r="1411" spans="2:32" hidden="1">
      <c r="B1411" s="8"/>
      <c r="I1411" s="11"/>
      <c r="K1411" s="190"/>
      <c r="M1411"/>
      <c r="N1411"/>
      <c r="O1411" s="192"/>
      <c r="P1411" s="192"/>
      <c r="Q1411"/>
      <c r="R1411"/>
      <c r="S1411"/>
      <c r="T1411" s="1"/>
      <c r="U1411"/>
      <c r="V1411"/>
      <c r="AF1411" s="8"/>
    </row>
    <row r="1412" spans="2:32" hidden="1">
      <c r="B1412" s="8"/>
      <c r="I1412" s="11"/>
      <c r="K1412" s="190"/>
      <c r="M1412"/>
      <c r="N1412"/>
      <c r="O1412"/>
      <c r="P1412"/>
      <c r="Q1412"/>
      <c r="R1412"/>
      <c r="S1412"/>
      <c r="T1412" s="1"/>
      <c r="U1412"/>
      <c r="V1412"/>
      <c r="AF1412" s="8"/>
    </row>
    <row r="1413" spans="2:32" hidden="1">
      <c r="B1413" s="8"/>
      <c r="I1413" s="11"/>
      <c r="K1413" s="190"/>
      <c r="M1413"/>
      <c r="N1413"/>
      <c r="O1413" s="192"/>
      <c r="P1413" s="192"/>
      <c r="Q1413"/>
      <c r="R1413"/>
      <c r="S1413"/>
      <c r="T1413" s="1"/>
      <c r="U1413"/>
      <c r="V1413"/>
      <c r="X1413" s="1"/>
      <c r="AA1413" s="192"/>
      <c r="AB1413" s="192"/>
      <c r="AE1413" s="8"/>
      <c r="AF1413" s="8"/>
    </row>
    <row r="1414" spans="2:32" hidden="1">
      <c r="B1414" s="8"/>
      <c r="I1414" s="11"/>
      <c r="K1414" s="190"/>
      <c r="M1414"/>
      <c r="N1414"/>
      <c r="O1414" s="192"/>
      <c r="P1414" s="192"/>
      <c r="Q1414"/>
      <c r="R1414"/>
      <c r="S1414"/>
      <c r="T1414" s="1"/>
      <c r="U1414"/>
      <c r="V1414"/>
      <c r="AF1414" s="8"/>
    </row>
    <row r="1415" spans="2:32" hidden="1">
      <c r="B1415" s="8"/>
      <c r="I1415" s="11"/>
      <c r="K1415" s="190"/>
      <c r="M1415"/>
      <c r="N1415"/>
      <c r="O1415" s="192"/>
      <c r="P1415" s="192"/>
      <c r="Q1415"/>
      <c r="R1415"/>
      <c r="S1415"/>
      <c r="T1415" s="1"/>
      <c r="U1415"/>
      <c r="V1415"/>
      <c r="AF1415" s="8"/>
    </row>
    <row r="1416" spans="2:32" hidden="1">
      <c r="B1416" s="8"/>
      <c r="I1416" s="11"/>
      <c r="K1416" s="190"/>
      <c r="M1416"/>
      <c r="N1416"/>
      <c r="O1416" s="192"/>
      <c r="P1416" s="192"/>
      <c r="Q1416"/>
      <c r="R1416"/>
      <c r="S1416"/>
      <c r="T1416" s="1"/>
      <c r="U1416"/>
      <c r="V1416"/>
      <c r="AF1416" s="8"/>
    </row>
    <row r="1417" spans="2:32" hidden="1">
      <c r="B1417" s="8"/>
      <c r="I1417" s="11"/>
      <c r="K1417" s="190"/>
      <c r="M1417"/>
      <c r="N1417"/>
      <c r="O1417" s="132"/>
      <c r="P1417" s="132"/>
      <c r="Q1417"/>
      <c r="R1417"/>
      <c r="S1417"/>
      <c r="T1417" s="1"/>
      <c r="U1417"/>
      <c r="V1417"/>
      <c r="AF1417" s="8"/>
    </row>
    <row r="1418" spans="2:32" hidden="1">
      <c r="B1418" s="8"/>
      <c r="I1418" s="11"/>
      <c r="K1418" s="190"/>
      <c r="M1418"/>
      <c r="N1418"/>
      <c r="O1418" s="192"/>
      <c r="P1418" s="192"/>
      <c r="Q1418"/>
      <c r="R1418"/>
      <c r="S1418"/>
      <c r="T1418" s="1"/>
      <c r="U1418"/>
      <c r="V1418"/>
      <c r="AF1418" s="8"/>
    </row>
    <row r="1419" spans="2:32" hidden="1">
      <c r="B1419" s="8"/>
      <c r="I1419" s="11"/>
      <c r="K1419" s="190"/>
      <c r="M1419"/>
      <c r="N1419"/>
      <c r="O1419"/>
      <c r="P1419"/>
      <c r="Q1419"/>
      <c r="R1419"/>
      <c r="S1419"/>
      <c r="T1419" s="1"/>
      <c r="U1419"/>
      <c r="V1419"/>
      <c r="AF1419" s="8"/>
    </row>
    <row r="1420" spans="2:32" hidden="1">
      <c r="B1420" s="8"/>
      <c r="I1420" s="11"/>
      <c r="K1420" s="190"/>
      <c r="M1420"/>
      <c r="N1420"/>
      <c r="O1420" s="192"/>
      <c r="P1420" s="192"/>
      <c r="Q1420"/>
      <c r="R1420"/>
      <c r="S1420"/>
      <c r="T1420" s="1"/>
      <c r="U1420"/>
      <c r="V1420"/>
      <c r="AF1420" s="8"/>
    </row>
    <row r="1421" spans="2:32" hidden="1">
      <c r="B1421" s="8"/>
      <c r="I1421" s="11"/>
      <c r="K1421" s="190"/>
      <c r="M1421"/>
      <c r="N1421"/>
      <c r="O1421" s="192"/>
      <c r="P1421" s="192"/>
      <c r="Q1421"/>
      <c r="R1421"/>
      <c r="S1421"/>
      <c r="T1421" s="1"/>
      <c r="U1421"/>
      <c r="V1421"/>
      <c r="X1421" s="1"/>
      <c r="AA1421" s="192"/>
      <c r="AB1421" s="192"/>
      <c r="AE1421" s="8"/>
      <c r="AF1421" s="8"/>
    </row>
    <row r="1422" spans="2:32" hidden="1">
      <c r="B1422" s="8"/>
      <c r="I1422" s="11"/>
      <c r="K1422" s="190"/>
      <c r="M1422"/>
      <c r="N1422"/>
      <c r="O1422" s="192"/>
      <c r="P1422" s="192"/>
      <c r="Q1422"/>
      <c r="R1422"/>
      <c r="S1422"/>
      <c r="T1422" s="1"/>
      <c r="U1422"/>
      <c r="V1422"/>
      <c r="AF1422" s="8"/>
    </row>
    <row r="1423" spans="2:32" hidden="1">
      <c r="B1423" s="8"/>
      <c r="I1423" s="11"/>
      <c r="K1423" s="190"/>
      <c r="M1423"/>
      <c r="N1423"/>
      <c r="O1423" s="192"/>
      <c r="P1423" s="192"/>
      <c r="Q1423"/>
      <c r="R1423"/>
      <c r="S1423"/>
      <c r="T1423" s="1"/>
      <c r="U1423"/>
      <c r="V1423"/>
      <c r="AF1423" s="8"/>
    </row>
    <row r="1424" spans="2:32" hidden="1">
      <c r="B1424" s="8"/>
      <c r="I1424" s="11"/>
      <c r="K1424" s="190"/>
      <c r="M1424"/>
      <c r="N1424"/>
      <c r="O1424" s="192"/>
      <c r="P1424" s="192"/>
      <c r="Q1424"/>
      <c r="R1424"/>
      <c r="S1424"/>
      <c r="T1424" s="1"/>
      <c r="U1424"/>
      <c r="V1424"/>
      <c r="X1424" s="1"/>
      <c r="AA1424" s="192"/>
      <c r="AB1424" s="192"/>
      <c r="AE1424" s="8"/>
      <c r="AF1424" s="8"/>
    </row>
    <row r="1425" spans="2:32" hidden="1">
      <c r="B1425" s="8"/>
      <c r="I1425" s="11"/>
      <c r="K1425" s="190"/>
      <c r="M1425"/>
      <c r="N1425"/>
      <c r="O1425" s="192"/>
      <c r="P1425" s="192"/>
      <c r="Q1425"/>
      <c r="R1425"/>
      <c r="S1425"/>
      <c r="T1425" s="1"/>
      <c r="U1425"/>
      <c r="V1425"/>
      <c r="X1425" s="1"/>
      <c r="AA1425" s="192"/>
      <c r="AB1425" s="192"/>
      <c r="AE1425" s="8"/>
      <c r="AF1425" s="8"/>
    </row>
    <row r="1426" spans="2:32" hidden="1">
      <c r="B1426" s="8"/>
      <c r="I1426" s="11"/>
      <c r="K1426" s="190"/>
      <c r="M1426"/>
      <c r="N1426"/>
      <c r="O1426" s="192"/>
      <c r="P1426" s="192"/>
      <c r="Q1426"/>
      <c r="R1426"/>
      <c r="S1426"/>
      <c r="T1426" s="1"/>
      <c r="U1426"/>
      <c r="V1426"/>
      <c r="AF1426" s="8"/>
    </row>
    <row r="1427" spans="2:32" hidden="1">
      <c r="B1427" s="8"/>
      <c r="I1427" s="11"/>
      <c r="K1427" s="190"/>
      <c r="M1427"/>
      <c r="N1427"/>
      <c r="O1427" s="132"/>
      <c r="P1427" s="132"/>
      <c r="Q1427"/>
      <c r="R1427"/>
      <c r="S1427"/>
      <c r="T1427"/>
      <c r="U1427"/>
      <c r="V1427"/>
      <c r="AF1427" s="8"/>
    </row>
    <row r="1428" spans="2:32" hidden="1">
      <c r="B1428" s="8"/>
      <c r="I1428" s="11"/>
      <c r="K1428" s="190"/>
      <c r="M1428"/>
      <c r="N1428"/>
      <c r="O1428" s="192"/>
      <c r="P1428" s="192"/>
      <c r="Q1428"/>
      <c r="R1428"/>
      <c r="S1428"/>
      <c r="T1428" s="1"/>
      <c r="U1428"/>
      <c r="V1428"/>
      <c r="X1428" s="1"/>
      <c r="AA1428" s="192"/>
      <c r="AB1428" s="192"/>
      <c r="AE1428" s="8"/>
      <c r="AF1428" s="8"/>
    </row>
    <row r="1429" spans="2:32" hidden="1">
      <c r="B1429" s="8"/>
      <c r="I1429" s="11"/>
      <c r="K1429" s="190"/>
      <c r="M1429"/>
      <c r="N1429"/>
      <c r="O1429" s="192"/>
      <c r="P1429" s="192"/>
      <c r="Q1429"/>
      <c r="R1429"/>
      <c r="S1429"/>
      <c r="T1429" s="1"/>
      <c r="U1429"/>
      <c r="V1429"/>
      <c r="AF1429" s="8"/>
    </row>
    <row r="1430" spans="2:32" hidden="1">
      <c r="B1430" s="8"/>
      <c r="I1430" s="11"/>
      <c r="K1430" s="190"/>
      <c r="M1430"/>
      <c r="N1430"/>
      <c r="O1430" s="192"/>
      <c r="P1430" s="192"/>
      <c r="Q1430"/>
      <c r="R1430"/>
      <c r="S1430"/>
      <c r="T1430" s="1"/>
      <c r="U1430"/>
      <c r="V1430"/>
      <c r="X1430" s="1"/>
      <c r="AA1430" s="192"/>
      <c r="AB1430" s="192"/>
      <c r="AE1430" s="8"/>
      <c r="AF1430" s="8"/>
    </row>
    <row r="1431" spans="2:32" hidden="1">
      <c r="B1431" s="8"/>
      <c r="I1431" s="11"/>
      <c r="K1431" s="190"/>
      <c r="M1431"/>
      <c r="N1431"/>
      <c r="O1431" s="192"/>
      <c r="P1431" s="192"/>
      <c r="Q1431"/>
      <c r="R1431"/>
      <c r="S1431"/>
      <c r="T1431" s="1"/>
      <c r="U1431"/>
      <c r="V1431"/>
      <c r="X1431" s="1"/>
      <c r="AA1431" s="192"/>
      <c r="AB1431" s="192"/>
      <c r="AE1431" s="8"/>
      <c r="AF1431" s="8"/>
    </row>
    <row r="1432" spans="2:32" hidden="1">
      <c r="B1432" s="8"/>
      <c r="I1432" s="11"/>
      <c r="K1432" s="190"/>
      <c r="M1432"/>
      <c r="N1432"/>
      <c r="O1432"/>
      <c r="P1432"/>
      <c r="Q1432"/>
      <c r="R1432"/>
      <c r="S1432"/>
      <c r="T1432"/>
      <c r="U1432"/>
      <c r="V1432"/>
      <c r="AF1432" s="8"/>
    </row>
    <row r="1433" spans="2:32" hidden="1">
      <c r="B1433" s="8"/>
      <c r="I1433" s="11"/>
      <c r="K1433" s="190"/>
      <c r="M1433"/>
      <c r="N1433"/>
      <c r="O1433"/>
      <c r="P1433"/>
      <c r="Q1433"/>
      <c r="R1433"/>
      <c r="S1433"/>
      <c r="T1433"/>
      <c r="U1433"/>
      <c r="V1433"/>
      <c r="AF1433" s="8"/>
    </row>
    <row r="1434" spans="2:32" hidden="1">
      <c r="B1434" s="8"/>
      <c r="I1434" s="11"/>
      <c r="K1434" s="190"/>
      <c r="M1434"/>
      <c r="N1434"/>
      <c r="O1434" s="192"/>
      <c r="P1434" s="192"/>
      <c r="Q1434"/>
      <c r="R1434"/>
      <c r="S1434"/>
      <c r="T1434" s="1"/>
      <c r="U1434"/>
      <c r="V1434"/>
      <c r="X1434" s="1"/>
      <c r="AA1434" s="192"/>
      <c r="AB1434" s="192"/>
      <c r="AE1434" s="8"/>
      <c r="AF1434" s="8"/>
    </row>
    <row r="1435" spans="2:32" hidden="1">
      <c r="B1435" s="8"/>
      <c r="I1435" s="11"/>
      <c r="K1435" s="190"/>
      <c r="M1435"/>
      <c r="N1435"/>
      <c r="O1435"/>
      <c r="P1435"/>
      <c r="Q1435"/>
      <c r="R1435"/>
      <c r="S1435"/>
      <c r="T1435"/>
      <c r="U1435"/>
      <c r="V1435"/>
      <c r="AF1435" s="8"/>
    </row>
    <row r="1436" spans="2:32" hidden="1">
      <c r="B1436" s="8"/>
      <c r="I1436" s="11"/>
      <c r="K1436" s="190"/>
      <c r="M1436"/>
      <c r="N1436"/>
      <c r="O1436" s="192"/>
      <c r="P1436" s="192"/>
      <c r="Q1436"/>
      <c r="R1436"/>
      <c r="S1436"/>
      <c r="T1436" s="1"/>
      <c r="U1436"/>
      <c r="V1436"/>
      <c r="AF1436" s="8"/>
    </row>
    <row r="1437" spans="2:32" hidden="1">
      <c r="B1437" s="8"/>
      <c r="I1437" s="11"/>
      <c r="K1437" s="190"/>
      <c r="M1437"/>
      <c r="N1437"/>
      <c r="O1437"/>
      <c r="P1437"/>
      <c r="Q1437"/>
      <c r="R1437"/>
      <c r="S1437"/>
      <c r="T1437" s="1"/>
      <c r="U1437"/>
      <c r="V1437"/>
      <c r="AF1437" s="8"/>
    </row>
    <row r="1438" spans="2:32" hidden="1">
      <c r="B1438" s="8"/>
      <c r="I1438" s="11"/>
      <c r="K1438" s="190"/>
      <c r="M1438"/>
      <c r="N1438"/>
      <c r="O1438"/>
      <c r="P1438"/>
      <c r="Q1438"/>
      <c r="R1438"/>
      <c r="S1438"/>
      <c r="T1438"/>
      <c r="U1438"/>
      <c r="V1438"/>
      <c r="AF1438" s="8"/>
    </row>
    <row r="1439" spans="2:32" hidden="1">
      <c r="B1439" s="8"/>
      <c r="I1439" s="11"/>
      <c r="K1439" s="190"/>
      <c r="M1439"/>
      <c r="N1439"/>
      <c r="O1439" s="192"/>
      <c r="P1439" s="192"/>
      <c r="Q1439"/>
      <c r="R1439"/>
      <c r="S1439"/>
      <c r="T1439" s="1"/>
      <c r="U1439"/>
      <c r="V1439"/>
      <c r="AF1439" s="8"/>
    </row>
    <row r="1440" spans="2:32" hidden="1">
      <c r="B1440" s="8"/>
      <c r="I1440" s="11"/>
      <c r="K1440" s="190"/>
      <c r="M1440"/>
      <c r="N1440"/>
      <c r="O1440"/>
      <c r="P1440"/>
      <c r="Q1440"/>
      <c r="R1440"/>
      <c r="S1440"/>
      <c r="T1440"/>
      <c r="U1440"/>
      <c r="V1440"/>
      <c r="AF1440" s="8"/>
    </row>
    <row r="1441" spans="2:32" hidden="1">
      <c r="B1441" s="8"/>
      <c r="I1441" s="11"/>
      <c r="K1441" s="190"/>
      <c r="M1441"/>
      <c r="N1441"/>
      <c r="O1441" s="132"/>
      <c r="P1441" s="132"/>
      <c r="Q1441"/>
      <c r="R1441"/>
      <c r="S1441"/>
      <c r="T1441" s="1"/>
      <c r="U1441"/>
      <c r="V1441"/>
      <c r="AF1441" s="8"/>
    </row>
    <row r="1442" spans="2:32" hidden="1">
      <c r="B1442" s="8"/>
      <c r="I1442" s="11"/>
      <c r="K1442" s="190"/>
      <c r="M1442"/>
      <c r="N1442"/>
      <c r="O1442" s="192"/>
      <c r="P1442" s="192"/>
      <c r="Q1442"/>
      <c r="R1442"/>
      <c r="S1442"/>
      <c r="T1442" s="1"/>
      <c r="U1442"/>
      <c r="V1442"/>
      <c r="X1442" s="1"/>
      <c r="AA1442" s="192"/>
      <c r="AB1442" s="192"/>
      <c r="AE1442" s="8"/>
      <c r="AF1442" s="8"/>
    </row>
    <row r="1443" spans="2:32" hidden="1">
      <c r="B1443" s="8"/>
      <c r="I1443" s="11"/>
      <c r="K1443" s="190"/>
      <c r="M1443"/>
      <c r="N1443"/>
      <c r="O1443" s="192"/>
      <c r="P1443" s="192"/>
      <c r="Q1443"/>
      <c r="R1443"/>
      <c r="S1443"/>
      <c r="T1443" s="1"/>
      <c r="U1443"/>
      <c r="V1443"/>
      <c r="X1443" s="1"/>
      <c r="AA1443" s="192"/>
      <c r="AB1443" s="192"/>
      <c r="AE1443" s="8"/>
      <c r="AF1443" s="8"/>
    </row>
    <row r="1444" spans="2:32" hidden="1">
      <c r="B1444" s="8"/>
      <c r="I1444" s="11"/>
      <c r="K1444" s="190"/>
      <c r="M1444"/>
      <c r="N1444"/>
      <c r="O1444" s="192"/>
      <c r="P1444" s="192"/>
      <c r="Q1444"/>
      <c r="R1444"/>
      <c r="S1444"/>
      <c r="T1444" s="1"/>
      <c r="U1444"/>
      <c r="V1444"/>
      <c r="AF1444" s="8"/>
    </row>
    <row r="1445" spans="2:32" hidden="1">
      <c r="B1445" s="8"/>
      <c r="I1445" s="11"/>
      <c r="K1445" s="190"/>
      <c r="M1445"/>
      <c r="N1445"/>
      <c r="O1445"/>
      <c r="P1445"/>
      <c r="Q1445"/>
      <c r="R1445"/>
      <c r="S1445"/>
      <c r="T1445"/>
      <c r="U1445"/>
      <c r="V1445"/>
      <c r="AF1445" s="8"/>
    </row>
    <row r="1446" spans="2:32" hidden="1">
      <c r="B1446" s="8"/>
      <c r="I1446" s="11"/>
      <c r="K1446" s="190"/>
      <c r="M1446"/>
      <c r="N1446"/>
      <c r="O1446" s="132"/>
      <c r="P1446" s="132"/>
      <c r="Q1446"/>
      <c r="R1446"/>
      <c r="S1446"/>
      <c r="T1446" s="1"/>
      <c r="U1446"/>
      <c r="V1446"/>
      <c r="AF1446" s="8"/>
    </row>
    <row r="1447" spans="2:32" hidden="1">
      <c r="B1447" s="8"/>
      <c r="I1447" s="11"/>
      <c r="K1447" s="190"/>
      <c r="M1447"/>
      <c r="N1447"/>
      <c r="O1447" s="132"/>
      <c r="P1447" s="132"/>
      <c r="Q1447"/>
      <c r="R1447"/>
      <c r="S1447"/>
      <c r="T1447" s="1"/>
      <c r="U1447"/>
      <c r="V1447"/>
      <c r="AF1447" s="8"/>
    </row>
    <row r="1448" spans="2:32" hidden="1">
      <c r="B1448" s="8"/>
      <c r="I1448" s="11"/>
      <c r="K1448" s="190"/>
      <c r="M1448"/>
      <c r="N1448"/>
      <c r="O1448"/>
      <c r="P1448"/>
      <c r="Q1448"/>
      <c r="R1448"/>
      <c r="S1448"/>
      <c r="T1448" s="1"/>
      <c r="U1448"/>
      <c r="V1448"/>
      <c r="AF1448" s="8"/>
    </row>
    <row r="1449" spans="2:32" hidden="1">
      <c r="B1449" s="8"/>
      <c r="I1449" s="11"/>
      <c r="K1449" s="190"/>
      <c r="M1449"/>
      <c r="N1449"/>
      <c r="O1449"/>
      <c r="P1449"/>
      <c r="Q1449"/>
      <c r="R1449"/>
      <c r="S1449"/>
      <c r="T1449" s="1"/>
      <c r="U1449"/>
      <c r="V1449"/>
      <c r="AF1449" s="8"/>
    </row>
    <row r="1450" spans="2:32" hidden="1">
      <c r="B1450" s="8"/>
      <c r="I1450" s="11"/>
      <c r="K1450" s="190"/>
      <c r="M1450"/>
      <c r="N1450"/>
      <c r="O1450" s="192"/>
      <c r="P1450" s="192"/>
      <c r="Q1450"/>
      <c r="R1450"/>
      <c r="S1450"/>
      <c r="T1450" s="1"/>
      <c r="U1450"/>
      <c r="V1450"/>
      <c r="X1450" s="1"/>
      <c r="AA1450" s="192"/>
      <c r="AB1450" s="192"/>
      <c r="AE1450" s="8"/>
      <c r="AF1450" s="8"/>
    </row>
    <row r="1451" spans="2:32" hidden="1">
      <c r="B1451" s="8"/>
      <c r="I1451" s="11"/>
      <c r="K1451" s="190"/>
      <c r="M1451"/>
      <c r="N1451"/>
      <c r="O1451"/>
      <c r="P1451"/>
      <c r="Q1451"/>
      <c r="R1451"/>
      <c r="S1451"/>
      <c r="T1451" s="1"/>
      <c r="U1451"/>
      <c r="V1451"/>
      <c r="AF1451" s="8"/>
    </row>
    <row r="1452" spans="2:32" hidden="1">
      <c r="B1452" s="8"/>
      <c r="I1452" s="11"/>
      <c r="K1452" s="190"/>
      <c r="M1452"/>
      <c r="N1452"/>
      <c r="O1452" s="192"/>
      <c r="P1452" s="192"/>
      <c r="Q1452"/>
      <c r="R1452"/>
      <c r="S1452"/>
      <c r="T1452" s="1"/>
      <c r="U1452"/>
      <c r="V1452"/>
      <c r="AF1452" s="8"/>
    </row>
    <row r="1453" spans="2:32" hidden="1">
      <c r="B1453" s="8"/>
      <c r="I1453" s="11"/>
      <c r="K1453" s="190"/>
      <c r="M1453"/>
      <c r="N1453"/>
      <c r="O1453" s="192"/>
      <c r="P1453" s="192"/>
      <c r="Q1453"/>
      <c r="R1453"/>
      <c r="S1453"/>
      <c r="T1453" s="1"/>
      <c r="U1453"/>
      <c r="V1453"/>
      <c r="AF1453" s="8"/>
    </row>
    <row r="1454" spans="2:32" hidden="1">
      <c r="B1454" s="8"/>
      <c r="I1454" s="11"/>
      <c r="K1454" s="190"/>
      <c r="M1454"/>
      <c r="N1454"/>
      <c r="O1454"/>
      <c r="P1454"/>
      <c r="Q1454"/>
      <c r="R1454"/>
      <c r="S1454"/>
      <c r="T1454"/>
      <c r="U1454"/>
      <c r="V1454"/>
      <c r="AF1454" s="8"/>
    </row>
    <row r="1455" spans="2:32" hidden="1">
      <c r="B1455" s="8"/>
      <c r="I1455" s="11"/>
      <c r="K1455" s="190"/>
      <c r="M1455"/>
      <c r="N1455"/>
      <c r="O1455"/>
      <c r="P1455"/>
      <c r="Q1455"/>
      <c r="R1455"/>
      <c r="S1455"/>
      <c r="T1455"/>
      <c r="U1455"/>
      <c r="V1455"/>
      <c r="AF1455" s="8"/>
    </row>
    <row r="1456" spans="2:32" hidden="1">
      <c r="B1456" s="8"/>
      <c r="I1456" s="11"/>
      <c r="K1456" s="190"/>
      <c r="M1456"/>
      <c r="N1456"/>
      <c r="O1456" s="192"/>
      <c r="P1456" s="192"/>
      <c r="Q1456"/>
      <c r="R1456"/>
      <c r="S1456"/>
      <c r="T1456" s="1"/>
      <c r="U1456"/>
      <c r="V1456"/>
      <c r="AF1456" s="8"/>
    </row>
    <row r="1457" spans="2:32" hidden="1">
      <c r="B1457" s="8"/>
      <c r="I1457" s="11"/>
      <c r="K1457" s="190"/>
      <c r="M1457"/>
      <c r="N1457"/>
      <c r="O1457" s="192"/>
      <c r="P1457" s="192"/>
      <c r="Q1457"/>
      <c r="R1457"/>
      <c r="S1457"/>
      <c r="T1457" s="1"/>
      <c r="U1457"/>
      <c r="V1457"/>
      <c r="X1457" s="1"/>
      <c r="AA1457" s="192"/>
      <c r="AB1457" s="192"/>
      <c r="AE1457" s="8"/>
      <c r="AF1457" s="8"/>
    </row>
    <row r="1458" spans="2:32" hidden="1">
      <c r="B1458" s="8"/>
      <c r="I1458" s="11"/>
      <c r="K1458" s="190"/>
      <c r="M1458"/>
      <c r="N1458"/>
      <c r="O1458"/>
      <c r="P1458"/>
      <c r="Q1458"/>
      <c r="R1458"/>
      <c r="S1458"/>
      <c r="T1458"/>
      <c r="U1458"/>
      <c r="V1458"/>
      <c r="AF1458" s="8"/>
    </row>
    <row r="1459" spans="2:32" hidden="1">
      <c r="B1459" s="8"/>
      <c r="I1459" s="11"/>
      <c r="K1459" s="190"/>
      <c r="M1459"/>
      <c r="N1459"/>
      <c r="O1459" s="192"/>
      <c r="P1459" s="192"/>
      <c r="Q1459"/>
      <c r="R1459"/>
      <c r="S1459"/>
      <c r="T1459" s="1"/>
      <c r="U1459"/>
      <c r="V1459"/>
      <c r="AF1459" s="8"/>
    </row>
    <row r="1460" spans="2:32" hidden="1">
      <c r="B1460" s="8"/>
      <c r="I1460" s="11"/>
      <c r="K1460" s="190"/>
      <c r="M1460"/>
      <c r="N1460"/>
      <c r="O1460" s="192"/>
      <c r="P1460" s="192"/>
      <c r="Q1460"/>
      <c r="R1460"/>
      <c r="S1460"/>
      <c r="T1460" s="1"/>
      <c r="U1460"/>
      <c r="V1460"/>
      <c r="AF1460" s="8"/>
    </row>
    <row r="1461" spans="2:32" hidden="1">
      <c r="B1461" s="8"/>
      <c r="I1461" s="11"/>
      <c r="K1461" s="190"/>
      <c r="M1461"/>
      <c r="N1461"/>
      <c r="O1461"/>
      <c r="P1461"/>
      <c r="Q1461"/>
      <c r="R1461"/>
      <c r="S1461"/>
      <c r="T1461"/>
      <c r="U1461"/>
      <c r="V1461"/>
      <c r="AF1461" s="8"/>
    </row>
    <row r="1462" spans="2:32" hidden="1">
      <c r="B1462" s="8"/>
      <c r="I1462" s="11"/>
      <c r="K1462" s="190"/>
      <c r="M1462"/>
      <c r="N1462"/>
      <c r="O1462" s="132"/>
      <c r="P1462" s="132"/>
      <c r="Q1462"/>
      <c r="R1462"/>
      <c r="S1462"/>
      <c r="T1462" s="1"/>
      <c r="U1462"/>
      <c r="V1462"/>
      <c r="AF1462" s="8"/>
    </row>
    <row r="1463" spans="2:32" hidden="1">
      <c r="B1463" s="8"/>
      <c r="I1463" s="11"/>
      <c r="K1463" s="190"/>
      <c r="M1463"/>
      <c r="N1463"/>
      <c r="O1463" s="192"/>
      <c r="P1463" s="192"/>
      <c r="Q1463"/>
      <c r="R1463"/>
      <c r="S1463"/>
      <c r="T1463" s="1"/>
      <c r="U1463"/>
      <c r="V1463"/>
      <c r="AF1463" s="8"/>
    </row>
    <row r="1464" spans="2:32" hidden="1">
      <c r="B1464" s="8"/>
      <c r="I1464" s="11"/>
      <c r="K1464" s="190"/>
      <c r="M1464"/>
      <c r="N1464"/>
      <c r="O1464" s="192"/>
      <c r="P1464" s="192"/>
      <c r="Q1464"/>
      <c r="R1464"/>
      <c r="S1464"/>
      <c r="T1464" s="1"/>
      <c r="U1464"/>
      <c r="V1464"/>
      <c r="X1464" s="1"/>
      <c r="AA1464" s="192"/>
      <c r="AB1464" s="192"/>
      <c r="AE1464" s="8"/>
      <c r="AF1464" s="8"/>
    </row>
    <row r="1465" spans="2:32" hidden="1">
      <c r="B1465" s="8"/>
      <c r="I1465" s="11"/>
      <c r="K1465" s="190"/>
      <c r="M1465"/>
      <c r="N1465"/>
      <c r="O1465" s="192"/>
      <c r="P1465" s="192"/>
      <c r="Q1465"/>
      <c r="R1465"/>
      <c r="S1465"/>
      <c r="T1465" s="1"/>
      <c r="U1465"/>
      <c r="V1465"/>
      <c r="AF1465" s="8"/>
    </row>
    <row r="1466" spans="2:32" hidden="1">
      <c r="B1466" s="8"/>
      <c r="I1466" s="11"/>
      <c r="K1466" s="190"/>
      <c r="M1466"/>
      <c r="N1466"/>
      <c r="O1466" s="192"/>
      <c r="P1466" s="192"/>
      <c r="Q1466"/>
      <c r="R1466"/>
      <c r="S1466"/>
      <c r="T1466" s="1"/>
      <c r="U1466"/>
      <c r="V1466"/>
      <c r="X1466" s="1"/>
      <c r="AA1466" s="192"/>
      <c r="AB1466" s="192"/>
      <c r="AE1466" s="8"/>
      <c r="AF1466" s="8"/>
    </row>
    <row r="1467" spans="2:32" hidden="1">
      <c r="B1467" s="8"/>
      <c r="I1467" s="11"/>
      <c r="K1467" s="190"/>
      <c r="M1467"/>
      <c r="N1467"/>
      <c r="O1467" s="192"/>
      <c r="P1467" s="192"/>
      <c r="Q1467"/>
      <c r="R1467"/>
      <c r="S1467"/>
      <c r="T1467" s="1"/>
      <c r="U1467"/>
      <c r="V1467"/>
      <c r="AF1467" s="8"/>
    </row>
    <row r="1468" spans="2:32" hidden="1">
      <c r="B1468" s="8"/>
      <c r="I1468" s="11"/>
      <c r="K1468" s="190"/>
      <c r="M1468"/>
      <c r="N1468"/>
      <c r="O1468" s="132"/>
      <c r="P1468" s="132"/>
      <c r="Q1468"/>
      <c r="R1468"/>
      <c r="S1468"/>
      <c r="T1468" s="1"/>
      <c r="U1468"/>
      <c r="V1468"/>
      <c r="AF1468" s="8"/>
    </row>
    <row r="1469" spans="2:32" hidden="1">
      <c r="B1469" s="8"/>
      <c r="I1469" s="11"/>
      <c r="K1469" s="190"/>
      <c r="M1469"/>
      <c r="N1469"/>
      <c r="O1469" s="192"/>
      <c r="P1469" s="192"/>
      <c r="Q1469"/>
      <c r="R1469"/>
      <c r="S1469"/>
      <c r="T1469" s="1"/>
      <c r="U1469"/>
      <c r="V1469"/>
      <c r="AF1469" s="8"/>
    </row>
    <row r="1470" spans="2:32" hidden="1">
      <c r="B1470" s="8"/>
      <c r="I1470" s="11"/>
      <c r="K1470" s="190"/>
      <c r="M1470"/>
      <c r="N1470"/>
      <c r="O1470" s="192"/>
      <c r="P1470" s="192"/>
      <c r="Q1470"/>
      <c r="R1470"/>
      <c r="S1470"/>
      <c r="T1470" s="1"/>
      <c r="U1470"/>
      <c r="V1470"/>
      <c r="X1470" s="1"/>
      <c r="AA1470" s="192"/>
      <c r="AB1470" s="192"/>
      <c r="AE1470" s="8"/>
      <c r="AF1470" s="8"/>
    </row>
    <row r="1471" spans="2:32" hidden="1">
      <c r="B1471" s="8"/>
      <c r="I1471" s="11"/>
      <c r="K1471" s="190"/>
      <c r="M1471"/>
      <c r="N1471"/>
      <c r="O1471" s="132"/>
      <c r="P1471" s="132"/>
      <c r="Q1471"/>
      <c r="R1471"/>
      <c r="S1471"/>
      <c r="T1471" s="1"/>
      <c r="U1471"/>
      <c r="V1471"/>
      <c r="AF1471" s="8"/>
    </row>
    <row r="1472" spans="2:32" hidden="1">
      <c r="B1472" s="8"/>
      <c r="I1472" s="11"/>
      <c r="K1472" s="190"/>
      <c r="M1472"/>
      <c r="N1472"/>
      <c r="O1472" s="192"/>
      <c r="P1472" s="192"/>
      <c r="Q1472"/>
      <c r="R1472"/>
      <c r="S1472"/>
      <c r="T1472" s="1"/>
      <c r="U1472"/>
      <c r="V1472"/>
      <c r="X1472" s="1"/>
      <c r="AA1472" s="192"/>
      <c r="AB1472" s="192"/>
      <c r="AE1472" s="8"/>
      <c r="AF1472" s="8"/>
    </row>
    <row r="1473" spans="2:32" hidden="1">
      <c r="B1473" s="8"/>
      <c r="I1473" s="11"/>
      <c r="K1473" s="190"/>
      <c r="M1473"/>
      <c r="N1473"/>
      <c r="O1473" s="132"/>
      <c r="P1473" s="132"/>
      <c r="Q1473"/>
      <c r="R1473"/>
      <c r="S1473"/>
      <c r="T1473" s="1"/>
      <c r="U1473"/>
      <c r="V1473"/>
      <c r="AF1473" s="8"/>
    </row>
    <row r="1474" spans="2:32" hidden="1">
      <c r="B1474" s="8"/>
      <c r="I1474" s="11"/>
      <c r="K1474" s="190"/>
      <c r="M1474"/>
      <c r="N1474"/>
      <c r="O1474" s="132"/>
      <c r="P1474" s="132"/>
      <c r="Q1474"/>
      <c r="R1474"/>
      <c r="S1474"/>
      <c r="T1474" s="1"/>
      <c r="U1474"/>
      <c r="V1474"/>
      <c r="AF1474" s="8"/>
    </row>
    <row r="1475" spans="2:32" hidden="1">
      <c r="B1475" s="8"/>
      <c r="I1475" s="11"/>
      <c r="K1475" s="190"/>
      <c r="M1475"/>
      <c r="N1475"/>
      <c r="O1475" s="192"/>
      <c r="P1475" s="192"/>
      <c r="Q1475"/>
      <c r="R1475"/>
      <c r="S1475"/>
      <c r="T1475" s="1"/>
      <c r="U1475"/>
      <c r="V1475"/>
      <c r="AF1475" s="8"/>
    </row>
    <row r="1476" spans="2:32" hidden="1">
      <c r="B1476" s="8"/>
      <c r="I1476" s="11"/>
      <c r="K1476" s="190"/>
      <c r="M1476"/>
      <c r="N1476"/>
      <c r="O1476" s="192"/>
      <c r="P1476" s="192"/>
      <c r="Q1476"/>
      <c r="R1476"/>
      <c r="S1476"/>
      <c r="T1476" s="1"/>
      <c r="U1476"/>
      <c r="V1476"/>
      <c r="X1476" s="1"/>
      <c r="AA1476" s="192"/>
      <c r="AB1476" s="192"/>
      <c r="AE1476" s="8"/>
      <c r="AF1476" s="8"/>
    </row>
    <row r="1477" spans="2:32" hidden="1">
      <c r="B1477" s="8"/>
      <c r="I1477" s="11"/>
      <c r="K1477" s="190"/>
      <c r="M1477"/>
      <c r="N1477"/>
      <c r="O1477" s="192"/>
      <c r="P1477" s="192"/>
      <c r="Q1477"/>
      <c r="R1477"/>
      <c r="S1477"/>
      <c r="T1477" s="1"/>
      <c r="U1477"/>
      <c r="V1477"/>
      <c r="X1477" s="1"/>
      <c r="AA1477" s="192"/>
      <c r="AB1477" s="192"/>
      <c r="AE1477" s="8"/>
      <c r="AF1477" s="8"/>
    </row>
    <row r="1478" spans="2:32" hidden="1">
      <c r="B1478" s="8"/>
      <c r="I1478" s="11"/>
      <c r="K1478" s="190"/>
      <c r="M1478"/>
      <c r="N1478"/>
      <c r="O1478" s="192"/>
      <c r="P1478" s="192"/>
      <c r="Q1478"/>
      <c r="R1478"/>
      <c r="S1478"/>
      <c r="T1478" s="1"/>
      <c r="U1478"/>
      <c r="V1478"/>
      <c r="AF1478" s="8"/>
    </row>
    <row r="1479" spans="2:32" hidden="1">
      <c r="B1479" s="8"/>
      <c r="I1479" s="11"/>
      <c r="K1479" s="190"/>
      <c r="M1479"/>
      <c r="N1479"/>
      <c r="O1479" s="192"/>
      <c r="P1479" s="192"/>
      <c r="Q1479"/>
      <c r="R1479"/>
      <c r="S1479"/>
      <c r="T1479" s="1"/>
      <c r="U1479"/>
      <c r="V1479"/>
      <c r="AF1479" s="8"/>
    </row>
    <row r="1480" spans="2:32" hidden="1">
      <c r="B1480" s="8"/>
      <c r="I1480" s="11"/>
      <c r="K1480" s="190"/>
      <c r="M1480"/>
      <c r="N1480"/>
      <c r="O1480" s="192"/>
      <c r="P1480" s="192"/>
      <c r="Q1480"/>
      <c r="R1480"/>
      <c r="S1480"/>
      <c r="T1480" s="1"/>
      <c r="U1480"/>
      <c r="V1480"/>
      <c r="AF1480" s="8"/>
    </row>
    <row r="1481" spans="2:32" hidden="1">
      <c r="B1481" s="8"/>
      <c r="I1481" s="11"/>
      <c r="K1481" s="190"/>
      <c r="M1481"/>
      <c r="N1481"/>
      <c r="O1481" s="192"/>
      <c r="P1481" s="192"/>
      <c r="Q1481"/>
      <c r="R1481"/>
      <c r="S1481"/>
      <c r="T1481" s="1"/>
      <c r="U1481"/>
      <c r="V1481"/>
      <c r="AF1481" s="8"/>
    </row>
    <row r="1482" spans="2:32" hidden="1">
      <c r="B1482" s="8"/>
      <c r="I1482" s="11"/>
      <c r="K1482" s="190"/>
      <c r="M1482"/>
      <c r="N1482"/>
      <c r="O1482" s="192"/>
      <c r="P1482" s="192"/>
      <c r="Q1482"/>
      <c r="R1482"/>
      <c r="S1482"/>
      <c r="T1482" s="1"/>
      <c r="U1482"/>
      <c r="V1482"/>
      <c r="X1482" s="1"/>
      <c r="AA1482" s="192"/>
      <c r="AB1482" s="192"/>
      <c r="AE1482" s="8"/>
      <c r="AF1482" s="8"/>
    </row>
    <row r="1483" spans="2:32" hidden="1">
      <c r="B1483" s="8"/>
      <c r="I1483" s="11"/>
      <c r="K1483" s="190"/>
      <c r="M1483"/>
      <c r="N1483"/>
      <c r="O1483" s="192"/>
      <c r="P1483" s="192"/>
      <c r="Q1483"/>
      <c r="R1483"/>
      <c r="S1483"/>
      <c r="T1483" s="1"/>
      <c r="U1483"/>
      <c r="V1483"/>
      <c r="X1483" s="1"/>
      <c r="AA1483" s="192"/>
      <c r="AB1483" s="192"/>
      <c r="AE1483" s="8"/>
      <c r="AF1483" s="8"/>
    </row>
    <row r="1484" spans="2:32" hidden="1">
      <c r="B1484" s="8"/>
      <c r="I1484" s="11"/>
      <c r="K1484" s="190"/>
      <c r="M1484"/>
      <c r="N1484"/>
      <c r="O1484"/>
      <c r="P1484"/>
      <c r="Q1484"/>
      <c r="R1484"/>
      <c r="S1484"/>
      <c r="T1484" s="1"/>
      <c r="U1484"/>
      <c r="V1484"/>
      <c r="AF1484" s="8"/>
    </row>
    <row r="1485" spans="2:32" hidden="1">
      <c r="B1485" s="8"/>
      <c r="I1485" s="11"/>
      <c r="K1485" s="190"/>
      <c r="M1485"/>
      <c r="N1485"/>
      <c r="O1485" s="132"/>
      <c r="P1485" s="132"/>
      <c r="Q1485"/>
      <c r="R1485"/>
      <c r="S1485"/>
      <c r="T1485" s="1"/>
      <c r="U1485"/>
      <c r="V1485"/>
      <c r="AF1485" s="8"/>
    </row>
    <row r="1486" spans="2:32" hidden="1">
      <c r="B1486" s="8"/>
      <c r="I1486" s="11"/>
      <c r="K1486" s="190"/>
      <c r="M1486"/>
      <c r="N1486"/>
      <c r="O1486" s="192"/>
      <c r="P1486" s="192"/>
      <c r="Q1486"/>
      <c r="R1486"/>
      <c r="S1486"/>
      <c r="T1486" s="1"/>
      <c r="U1486"/>
      <c r="V1486"/>
      <c r="AF1486" s="8"/>
    </row>
    <row r="1487" spans="2:32" hidden="1">
      <c r="B1487" s="8"/>
      <c r="I1487" s="11"/>
      <c r="K1487" s="190"/>
      <c r="M1487"/>
      <c r="N1487"/>
      <c r="O1487"/>
      <c r="P1487"/>
      <c r="Q1487"/>
      <c r="R1487"/>
      <c r="S1487"/>
      <c r="T1487" s="1"/>
      <c r="U1487"/>
      <c r="V1487"/>
      <c r="AF1487" s="8"/>
    </row>
    <row r="1488" spans="2:32" hidden="1">
      <c r="B1488" s="8"/>
      <c r="I1488" s="11"/>
      <c r="K1488" s="190"/>
      <c r="M1488"/>
      <c r="N1488"/>
      <c r="O1488" s="192"/>
      <c r="P1488" s="192"/>
      <c r="Q1488"/>
      <c r="R1488"/>
      <c r="S1488"/>
      <c r="T1488" s="1"/>
      <c r="U1488"/>
      <c r="V1488"/>
      <c r="X1488" s="1"/>
      <c r="AA1488" s="192"/>
      <c r="AB1488" s="192"/>
      <c r="AE1488" s="8"/>
      <c r="AF1488" s="8"/>
    </row>
    <row r="1489" spans="2:32" hidden="1">
      <c r="B1489" s="8"/>
      <c r="I1489" s="11"/>
      <c r="K1489" s="190"/>
      <c r="M1489"/>
      <c r="N1489"/>
      <c r="O1489" s="192"/>
      <c r="P1489" s="192"/>
      <c r="Q1489"/>
      <c r="R1489"/>
      <c r="S1489"/>
      <c r="T1489" s="1"/>
      <c r="U1489"/>
      <c r="V1489"/>
      <c r="X1489" s="1"/>
      <c r="AA1489" s="192"/>
      <c r="AB1489" s="192"/>
      <c r="AE1489" s="8"/>
      <c r="AF1489" s="8"/>
    </row>
    <row r="1490" spans="2:32" hidden="1">
      <c r="B1490" s="8"/>
      <c r="I1490" s="11"/>
      <c r="K1490" s="190"/>
      <c r="M1490"/>
      <c r="N1490"/>
      <c r="O1490" s="192"/>
      <c r="P1490" s="192"/>
      <c r="Q1490"/>
      <c r="R1490"/>
      <c r="S1490"/>
      <c r="T1490" s="1"/>
      <c r="U1490"/>
      <c r="V1490"/>
      <c r="AF1490" s="8"/>
    </row>
    <row r="1491" spans="2:32" hidden="1">
      <c r="B1491" s="8"/>
      <c r="I1491" s="11"/>
      <c r="K1491" s="190"/>
      <c r="M1491"/>
      <c r="N1491"/>
      <c r="O1491" s="192"/>
      <c r="P1491" s="192"/>
      <c r="Q1491"/>
      <c r="R1491"/>
      <c r="S1491"/>
      <c r="T1491" s="1"/>
      <c r="U1491"/>
      <c r="V1491"/>
      <c r="X1491" s="1"/>
      <c r="AA1491" s="192"/>
      <c r="AB1491" s="192"/>
      <c r="AE1491" s="8"/>
      <c r="AF1491" s="8"/>
    </row>
    <row r="1492" spans="2:32" hidden="1">
      <c r="B1492" s="8"/>
      <c r="I1492" s="11"/>
      <c r="K1492" s="190"/>
      <c r="M1492"/>
      <c r="N1492"/>
      <c r="O1492" s="132"/>
      <c r="P1492" s="132"/>
      <c r="Q1492"/>
      <c r="R1492"/>
      <c r="S1492"/>
      <c r="T1492" s="1"/>
      <c r="U1492"/>
      <c r="V1492"/>
      <c r="AF1492" s="8"/>
    </row>
    <row r="1493" spans="2:32" hidden="1">
      <c r="B1493" s="8"/>
      <c r="I1493" s="11"/>
      <c r="K1493" s="190"/>
      <c r="M1493"/>
      <c r="N1493"/>
      <c r="O1493" s="132"/>
      <c r="P1493" s="132"/>
      <c r="Q1493"/>
      <c r="R1493"/>
      <c r="S1493"/>
      <c r="T1493"/>
      <c r="U1493"/>
      <c r="V1493"/>
      <c r="AF1493" s="8"/>
    </row>
    <row r="1494" spans="2:32" hidden="1">
      <c r="B1494" s="8"/>
      <c r="I1494" s="11"/>
      <c r="K1494" s="190"/>
      <c r="M1494"/>
      <c r="N1494"/>
      <c r="O1494" s="192"/>
      <c r="P1494" s="192"/>
      <c r="Q1494"/>
      <c r="R1494"/>
      <c r="S1494"/>
      <c r="T1494" s="1"/>
      <c r="U1494"/>
      <c r="V1494"/>
      <c r="AF1494" s="8"/>
    </row>
    <row r="1495" spans="2:32" hidden="1">
      <c r="B1495" s="8"/>
      <c r="I1495" s="11"/>
      <c r="K1495" s="190"/>
      <c r="M1495"/>
      <c r="N1495"/>
      <c r="O1495" s="192"/>
      <c r="P1495" s="192"/>
      <c r="Q1495"/>
      <c r="R1495"/>
      <c r="S1495"/>
      <c r="T1495" s="1"/>
      <c r="U1495"/>
      <c r="V1495"/>
      <c r="X1495" s="1"/>
      <c r="AA1495" s="192"/>
      <c r="AB1495" s="192"/>
      <c r="AE1495" s="8"/>
      <c r="AF1495" s="8"/>
    </row>
    <row r="1496" spans="2:32" hidden="1">
      <c r="B1496" s="8"/>
      <c r="I1496" s="11"/>
      <c r="K1496" s="190"/>
      <c r="M1496"/>
      <c r="N1496"/>
      <c r="O1496" s="192"/>
      <c r="P1496" s="192"/>
      <c r="Q1496"/>
      <c r="R1496"/>
      <c r="S1496"/>
      <c r="T1496" s="1"/>
      <c r="U1496"/>
      <c r="V1496"/>
      <c r="X1496" s="1"/>
      <c r="AA1496" s="192"/>
      <c r="AB1496" s="192"/>
      <c r="AE1496" s="8"/>
      <c r="AF1496" s="8"/>
    </row>
    <row r="1497" spans="2:32" hidden="1">
      <c r="B1497" s="8"/>
      <c r="I1497" s="11"/>
      <c r="K1497" s="190"/>
      <c r="M1497"/>
      <c r="N1497"/>
      <c r="O1497" s="132"/>
      <c r="P1497" s="132"/>
      <c r="Q1497"/>
      <c r="R1497"/>
      <c r="S1497"/>
      <c r="T1497" s="1"/>
      <c r="U1497"/>
      <c r="V1497"/>
      <c r="AF1497" s="8"/>
    </row>
    <row r="1498" spans="2:32" hidden="1">
      <c r="B1498" s="8"/>
      <c r="I1498" s="11"/>
      <c r="K1498" s="190"/>
      <c r="M1498"/>
      <c r="N1498"/>
      <c r="O1498" s="192"/>
      <c r="P1498" s="192"/>
      <c r="Q1498"/>
      <c r="R1498"/>
      <c r="S1498"/>
      <c r="T1498" s="1"/>
      <c r="U1498"/>
      <c r="V1498"/>
      <c r="AF1498" s="8"/>
    </row>
    <row r="1499" spans="2:32" hidden="1">
      <c r="B1499" s="8"/>
      <c r="I1499" s="11"/>
      <c r="K1499" s="190"/>
      <c r="M1499"/>
      <c r="N1499"/>
      <c r="O1499" s="192"/>
      <c r="P1499" s="192"/>
      <c r="Q1499"/>
      <c r="R1499"/>
      <c r="S1499"/>
      <c r="T1499" s="1"/>
      <c r="U1499"/>
      <c r="V1499"/>
      <c r="X1499" s="1"/>
      <c r="AA1499" s="192"/>
      <c r="AB1499" s="192"/>
      <c r="AE1499" s="8"/>
      <c r="AF1499" s="8"/>
    </row>
    <row r="1500" spans="2:32" hidden="1">
      <c r="B1500" s="8"/>
      <c r="I1500" s="11"/>
      <c r="K1500" s="190"/>
      <c r="M1500"/>
      <c r="N1500"/>
      <c r="O1500"/>
      <c r="P1500"/>
      <c r="Q1500"/>
      <c r="R1500"/>
      <c r="S1500"/>
      <c r="T1500"/>
      <c r="U1500"/>
      <c r="V1500"/>
      <c r="AF1500" s="8"/>
    </row>
    <row r="1501" spans="2:32" hidden="1">
      <c r="B1501" s="8"/>
      <c r="I1501" s="11"/>
      <c r="K1501" s="190"/>
      <c r="M1501"/>
      <c r="N1501"/>
      <c r="O1501"/>
      <c r="P1501"/>
      <c r="Q1501"/>
      <c r="R1501"/>
      <c r="S1501"/>
      <c r="T1501" s="1"/>
      <c r="U1501"/>
      <c r="V1501"/>
      <c r="AF1501" s="8"/>
    </row>
    <row r="1502" spans="2:32" hidden="1">
      <c r="B1502" s="8"/>
      <c r="I1502" s="11"/>
      <c r="K1502" s="190"/>
      <c r="M1502"/>
      <c r="N1502"/>
      <c r="O1502"/>
      <c r="P1502"/>
      <c r="Q1502"/>
      <c r="R1502"/>
      <c r="S1502"/>
      <c r="T1502"/>
      <c r="U1502"/>
      <c r="V1502"/>
      <c r="AF1502" s="8"/>
    </row>
    <row r="1503" spans="2:32" hidden="1">
      <c r="B1503" s="8"/>
      <c r="I1503" s="11"/>
      <c r="K1503" s="190"/>
      <c r="M1503"/>
      <c r="N1503"/>
      <c r="O1503" s="192"/>
      <c r="P1503" s="192"/>
      <c r="Q1503"/>
      <c r="R1503"/>
      <c r="S1503"/>
      <c r="T1503" s="1"/>
      <c r="U1503"/>
      <c r="V1503"/>
      <c r="X1503" s="1"/>
      <c r="AA1503" s="192"/>
      <c r="AB1503" s="192"/>
      <c r="AE1503" s="8"/>
      <c r="AF1503" s="8"/>
    </row>
    <row r="1504" spans="2:32" hidden="1">
      <c r="B1504" s="8"/>
      <c r="I1504" s="11"/>
      <c r="K1504" s="190"/>
      <c r="M1504"/>
      <c r="N1504"/>
      <c r="O1504" s="192"/>
      <c r="P1504" s="192"/>
      <c r="Q1504"/>
      <c r="R1504"/>
      <c r="S1504"/>
      <c r="T1504" s="1"/>
      <c r="U1504"/>
      <c r="V1504"/>
      <c r="X1504" s="1"/>
      <c r="AA1504" s="192"/>
      <c r="AB1504" s="192"/>
      <c r="AE1504" s="8"/>
      <c r="AF1504" s="8"/>
    </row>
    <row r="1505" spans="2:32" hidden="1">
      <c r="B1505" s="8"/>
      <c r="I1505" s="11"/>
      <c r="K1505" s="190"/>
      <c r="M1505"/>
      <c r="N1505"/>
      <c r="O1505" s="192"/>
      <c r="P1505" s="192"/>
      <c r="Q1505"/>
      <c r="R1505"/>
      <c r="S1505"/>
      <c r="T1505" s="1"/>
      <c r="U1505"/>
      <c r="V1505"/>
      <c r="AF1505" s="8"/>
    </row>
    <row r="1506" spans="2:32" hidden="1">
      <c r="B1506" s="8"/>
      <c r="I1506" s="11"/>
      <c r="K1506" s="190"/>
      <c r="M1506"/>
      <c r="N1506"/>
      <c r="O1506" s="192"/>
      <c r="P1506" s="192"/>
      <c r="Q1506"/>
      <c r="R1506"/>
      <c r="S1506"/>
      <c r="T1506" s="1"/>
      <c r="U1506"/>
      <c r="V1506"/>
      <c r="X1506" s="1"/>
      <c r="AA1506" s="192"/>
      <c r="AB1506" s="192"/>
      <c r="AE1506" s="8"/>
      <c r="AF1506" s="8"/>
    </row>
    <row r="1507" spans="2:32" hidden="1">
      <c r="B1507" s="8"/>
      <c r="I1507" s="11"/>
      <c r="K1507" s="190"/>
      <c r="M1507"/>
      <c r="N1507"/>
      <c r="O1507" s="192"/>
      <c r="P1507" s="192"/>
      <c r="Q1507"/>
      <c r="R1507"/>
      <c r="S1507"/>
      <c r="T1507" s="1"/>
      <c r="U1507"/>
      <c r="V1507"/>
      <c r="X1507" s="1"/>
      <c r="AA1507" s="192"/>
      <c r="AB1507" s="192"/>
      <c r="AE1507" s="8"/>
      <c r="AF1507" s="8"/>
    </row>
    <row r="1508" spans="2:32" hidden="1">
      <c r="B1508" s="8"/>
      <c r="I1508" s="11"/>
      <c r="K1508" s="190"/>
      <c r="M1508"/>
      <c r="N1508"/>
      <c r="O1508" s="132"/>
      <c r="P1508" s="132"/>
      <c r="Q1508"/>
      <c r="R1508"/>
      <c r="S1508"/>
      <c r="T1508" s="1"/>
      <c r="U1508"/>
      <c r="V1508"/>
      <c r="AF1508" s="8"/>
    </row>
    <row r="1509" spans="2:32" hidden="1">
      <c r="B1509" s="8"/>
      <c r="I1509" s="11"/>
      <c r="K1509" s="190"/>
      <c r="M1509"/>
      <c r="N1509"/>
      <c r="O1509" s="192"/>
      <c r="P1509" s="192"/>
      <c r="Q1509"/>
      <c r="R1509"/>
      <c r="S1509"/>
      <c r="T1509" s="1"/>
      <c r="U1509"/>
      <c r="V1509"/>
      <c r="AF1509" s="8"/>
    </row>
    <row r="1510" spans="2:32" hidden="1">
      <c r="B1510" s="8"/>
      <c r="I1510" s="11"/>
      <c r="K1510" s="190"/>
      <c r="M1510"/>
      <c r="N1510"/>
      <c r="O1510" s="192"/>
      <c r="P1510" s="192"/>
      <c r="Q1510"/>
      <c r="R1510"/>
      <c r="S1510"/>
      <c r="T1510" s="1"/>
      <c r="U1510"/>
      <c r="V1510"/>
      <c r="X1510" s="1"/>
      <c r="AA1510" s="192"/>
      <c r="AB1510" s="192"/>
      <c r="AE1510" s="8"/>
      <c r="AF1510" s="8"/>
    </row>
    <row r="1511" spans="2:32" hidden="1">
      <c r="B1511" s="8"/>
      <c r="I1511" s="11"/>
      <c r="K1511" s="190"/>
      <c r="M1511"/>
      <c r="N1511"/>
      <c r="O1511"/>
      <c r="P1511"/>
      <c r="Q1511"/>
      <c r="R1511"/>
      <c r="S1511"/>
      <c r="T1511" s="1"/>
      <c r="U1511"/>
      <c r="V1511"/>
      <c r="AF1511" s="8"/>
    </row>
    <row r="1512" spans="2:32" hidden="1">
      <c r="B1512" s="8"/>
      <c r="I1512" s="11"/>
      <c r="K1512" s="190"/>
      <c r="M1512"/>
      <c r="N1512"/>
      <c r="O1512"/>
      <c r="P1512"/>
      <c r="Q1512"/>
      <c r="R1512"/>
      <c r="S1512"/>
      <c r="T1512"/>
      <c r="U1512"/>
      <c r="V1512"/>
      <c r="AF1512" s="8"/>
    </row>
    <row r="1513" spans="2:32" hidden="1">
      <c r="B1513" s="8"/>
      <c r="I1513" s="11"/>
      <c r="K1513" s="190"/>
      <c r="M1513"/>
      <c r="N1513"/>
      <c r="O1513" s="192"/>
      <c r="P1513" s="192"/>
      <c r="Q1513"/>
      <c r="R1513"/>
      <c r="S1513"/>
      <c r="T1513" s="1"/>
      <c r="U1513"/>
      <c r="V1513"/>
      <c r="AF1513" s="8"/>
    </row>
    <row r="1514" spans="2:32" hidden="1">
      <c r="B1514" s="8"/>
      <c r="I1514" s="11"/>
      <c r="K1514" s="190"/>
      <c r="M1514"/>
      <c r="N1514"/>
      <c r="O1514"/>
      <c r="P1514"/>
      <c r="Q1514"/>
      <c r="R1514"/>
      <c r="S1514"/>
      <c r="T1514"/>
      <c r="U1514"/>
      <c r="V1514"/>
      <c r="AF1514" s="8"/>
    </row>
    <row r="1515" spans="2:32" hidden="1">
      <c r="B1515" s="8"/>
      <c r="I1515" s="11"/>
      <c r="K1515" s="190"/>
      <c r="M1515"/>
      <c r="N1515"/>
      <c r="O1515" s="192"/>
      <c r="P1515" s="192"/>
      <c r="Q1515"/>
      <c r="R1515"/>
      <c r="S1515"/>
      <c r="T1515" s="1"/>
      <c r="U1515"/>
      <c r="V1515"/>
      <c r="AF1515" s="8"/>
    </row>
    <row r="1516" spans="2:32" hidden="1">
      <c r="B1516" s="8"/>
      <c r="I1516" s="11"/>
      <c r="K1516" s="190"/>
      <c r="M1516"/>
      <c r="N1516"/>
      <c r="O1516" s="192"/>
      <c r="P1516" s="192"/>
      <c r="Q1516"/>
      <c r="R1516"/>
      <c r="S1516"/>
      <c r="T1516" s="1"/>
      <c r="U1516"/>
      <c r="V1516"/>
      <c r="X1516" s="1"/>
      <c r="AA1516" s="192"/>
      <c r="AB1516" s="192"/>
      <c r="AE1516" s="8"/>
      <c r="AF1516" s="8"/>
    </row>
    <row r="1517" spans="2:32" hidden="1">
      <c r="B1517" s="8"/>
      <c r="I1517" s="11"/>
      <c r="K1517" s="190"/>
      <c r="M1517"/>
      <c r="N1517"/>
      <c r="O1517" s="132"/>
      <c r="P1517" s="132"/>
      <c r="Q1517"/>
      <c r="R1517"/>
      <c r="S1517"/>
      <c r="T1517" s="1"/>
      <c r="U1517"/>
      <c r="V1517"/>
      <c r="AF1517" s="8"/>
    </row>
    <row r="1518" spans="2:32" hidden="1">
      <c r="B1518" s="8"/>
      <c r="I1518" s="11"/>
      <c r="K1518" s="190"/>
      <c r="M1518"/>
      <c r="N1518"/>
      <c r="O1518" s="192"/>
      <c r="P1518" s="192"/>
      <c r="Q1518"/>
      <c r="R1518"/>
      <c r="S1518"/>
      <c r="T1518" s="1"/>
      <c r="U1518"/>
      <c r="V1518"/>
      <c r="X1518" s="1"/>
      <c r="AA1518" s="192"/>
      <c r="AB1518" s="192"/>
      <c r="AE1518" s="8"/>
      <c r="AF1518" s="8"/>
    </row>
    <row r="1519" spans="2:32" hidden="1">
      <c r="B1519" s="8"/>
      <c r="I1519" s="11"/>
      <c r="K1519" s="190"/>
      <c r="M1519"/>
      <c r="N1519"/>
      <c r="O1519"/>
      <c r="P1519"/>
      <c r="Q1519"/>
      <c r="R1519"/>
      <c r="S1519"/>
      <c r="T1519"/>
      <c r="U1519"/>
      <c r="V1519"/>
      <c r="AF1519" s="8"/>
    </row>
    <row r="1520" spans="2:32" hidden="1">
      <c r="B1520" s="8"/>
      <c r="I1520" s="11"/>
      <c r="K1520" s="190"/>
      <c r="M1520"/>
      <c r="N1520"/>
      <c r="O1520" s="192"/>
      <c r="P1520" s="192"/>
      <c r="Q1520"/>
      <c r="R1520"/>
      <c r="S1520"/>
      <c r="T1520" s="1"/>
      <c r="U1520"/>
      <c r="V1520"/>
      <c r="AF1520" s="8"/>
    </row>
    <row r="1521" spans="2:32" hidden="1">
      <c r="B1521" s="8"/>
      <c r="I1521" s="11"/>
      <c r="K1521" s="190"/>
      <c r="M1521"/>
      <c r="N1521"/>
      <c r="O1521" s="132"/>
      <c r="P1521" s="132"/>
      <c r="Q1521"/>
      <c r="R1521"/>
      <c r="S1521"/>
      <c r="T1521" s="1"/>
      <c r="U1521"/>
      <c r="V1521"/>
      <c r="AF1521" s="8"/>
    </row>
    <row r="1522" spans="2:32" hidden="1">
      <c r="B1522" s="8"/>
      <c r="I1522" s="11"/>
      <c r="K1522" s="190"/>
      <c r="M1522"/>
      <c r="N1522"/>
      <c r="O1522"/>
      <c r="P1522"/>
      <c r="Q1522"/>
      <c r="R1522"/>
      <c r="S1522"/>
      <c r="T1522" s="1"/>
      <c r="U1522"/>
      <c r="V1522"/>
      <c r="AF1522" s="8"/>
    </row>
    <row r="1523" spans="2:32" hidden="1">
      <c r="B1523" s="8"/>
      <c r="I1523" s="11"/>
      <c r="K1523" s="190"/>
      <c r="M1523"/>
      <c r="N1523"/>
      <c r="O1523" s="132"/>
      <c r="P1523" s="132"/>
      <c r="Q1523"/>
      <c r="R1523"/>
      <c r="S1523"/>
      <c r="T1523" s="1"/>
      <c r="U1523"/>
      <c r="V1523"/>
      <c r="AF1523" s="8"/>
    </row>
    <row r="1524" spans="2:32" hidden="1">
      <c r="B1524" s="8"/>
      <c r="I1524" s="11"/>
      <c r="K1524" s="190"/>
      <c r="M1524"/>
      <c r="N1524"/>
      <c r="O1524" s="192"/>
      <c r="P1524" s="192"/>
      <c r="Q1524"/>
      <c r="R1524"/>
      <c r="S1524"/>
      <c r="T1524" s="1"/>
      <c r="U1524"/>
      <c r="V1524"/>
      <c r="AF1524" s="8"/>
    </row>
    <row r="1525" spans="2:32" hidden="1">
      <c r="B1525" s="8"/>
      <c r="I1525" s="11"/>
      <c r="K1525" s="190"/>
      <c r="M1525"/>
      <c r="N1525"/>
      <c r="O1525"/>
      <c r="P1525"/>
      <c r="Q1525"/>
      <c r="R1525"/>
      <c r="S1525"/>
      <c r="T1525" s="1"/>
      <c r="U1525"/>
      <c r="V1525"/>
      <c r="AF1525" s="8"/>
    </row>
    <row r="1526" spans="2:32" hidden="1">
      <c r="B1526" s="8"/>
      <c r="I1526" s="11"/>
      <c r="K1526" s="190"/>
      <c r="M1526"/>
      <c r="N1526"/>
      <c r="O1526" s="192"/>
      <c r="P1526" s="192"/>
      <c r="Q1526"/>
      <c r="R1526"/>
      <c r="S1526"/>
      <c r="T1526" s="1"/>
      <c r="U1526"/>
      <c r="V1526"/>
      <c r="X1526" s="1"/>
      <c r="AA1526" s="192"/>
      <c r="AB1526" s="192"/>
      <c r="AE1526" s="8"/>
      <c r="AF1526" s="8"/>
    </row>
    <row r="1527" spans="2:32" hidden="1">
      <c r="B1527" s="8"/>
      <c r="I1527" s="11"/>
      <c r="K1527" s="190"/>
      <c r="M1527"/>
      <c r="N1527"/>
      <c r="O1527" s="192"/>
      <c r="P1527" s="192"/>
      <c r="Q1527"/>
      <c r="R1527"/>
      <c r="S1527"/>
      <c r="T1527" s="1"/>
      <c r="U1527"/>
      <c r="V1527"/>
      <c r="X1527" s="1"/>
      <c r="AA1527" s="192"/>
      <c r="AB1527" s="192"/>
      <c r="AE1527" s="8"/>
      <c r="AF1527" s="8"/>
    </row>
    <row r="1528" spans="2:32" hidden="1">
      <c r="B1528" s="8"/>
      <c r="I1528" s="11"/>
      <c r="K1528" s="190"/>
      <c r="M1528"/>
      <c r="N1528"/>
      <c r="O1528" s="192"/>
      <c r="P1528" s="192"/>
      <c r="Q1528"/>
      <c r="R1528"/>
      <c r="S1528"/>
      <c r="T1528" s="1"/>
      <c r="U1528"/>
      <c r="V1528"/>
      <c r="X1528" s="1"/>
      <c r="AA1528" s="192"/>
      <c r="AB1528" s="192"/>
      <c r="AE1528" s="8"/>
      <c r="AF1528" s="8"/>
    </row>
    <row r="1529" spans="2:32" hidden="1">
      <c r="B1529" s="8"/>
      <c r="I1529" s="11"/>
      <c r="K1529" s="190"/>
      <c r="M1529"/>
      <c r="N1529"/>
      <c r="O1529" s="192"/>
      <c r="P1529" s="192"/>
      <c r="Q1529"/>
      <c r="R1529"/>
      <c r="S1529"/>
      <c r="T1529" s="1"/>
      <c r="U1529"/>
      <c r="V1529"/>
      <c r="AF1529" s="8"/>
    </row>
    <row r="1530" spans="2:32" hidden="1">
      <c r="B1530" s="8"/>
      <c r="I1530" s="11"/>
      <c r="K1530" s="190"/>
      <c r="M1530"/>
      <c r="N1530"/>
      <c r="O1530" s="132"/>
      <c r="P1530" s="132"/>
      <c r="Q1530"/>
      <c r="R1530"/>
      <c r="S1530"/>
      <c r="T1530" s="1"/>
      <c r="U1530"/>
      <c r="V1530"/>
      <c r="AF1530" s="8"/>
    </row>
    <row r="1531" spans="2:32" hidden="1">
      <c r="B1531" s="8"/>
      <c r="I1531" s="11"/>
      <c r="K1531" s="190"/>
      <c r="M1531"/>
      <c r="N1531"/>
      <c r="O1531" s="192"/>
      <c r="P1531" s="192"/>
      <c r="Q1531"/>
      <c r="R1531"/>
      <c r="S1531"/>
      <c r="T1531" s="1"/>
      <c r="U1531"/>
      <c r="V1531"/>
      <c r="X1531" s="1"/>
      <c r="AA1531" s="192"/>
      <c r="AB1531" s="192"/>
      <c r="AE1531" s="8"/>
      <c r="AF1531" s="8"/>
    </row>
    <row r="1532" spans="2:32" hidden="1">
      <c r="B1532" s="8"/>
      <c r="I1532" s="11"/>
      <c r="K1532" s="190"/>
      <c r="M1532"/>
      <c r="N1532"/>
      <c r="O1532" s="132"/>
      <c r="P1532" s="132"/>
      <c r="Q1532"/>
      <c r="R1532"/>
      <c r="S1532"/>
      <c r="T1532"/>
      <c r="U1532"/>
      <c r="V1532"/>
      <c r="AF1532" s="8"/>
    </row>
    <row r="1533" spans="2:32" hidden="1">
      <c r="B1533" s="8"/>
      <c r="I1533" s="11"/>
      <c r="K1533" s="190"/>
      <c r="M1533"/>
      <c r="N1533"/>
      <c r="O1533" s="132"/>
      <c r="P1533" s="132"/>
      <c r="Q1533"/>
      <c r="R1533"/>
      <c r="S1533"/>
      <c r="T1533" s="1"/>
      <c r="U1533"/>
      <c r="V1533"/>
      <c r="AF1533" s="8"/>
    </row>
    <row r="1534" spans="2:32" hidden="1">
      <c r="B1534" s="8"/>
      <c r="I1534" s="11"/>
      <c r="K1534" s="190"/>
      <c r="M1534"/>
      <c r="N1534"/>
      <c r="O1534" s="192"/>
      <c r="P1534" s="192"/>
      <c r="Q1534"/>
      <c r="R1534"/>
      <c r="S1534"/>
      <c r="T1534" s="1"/>
      <c r="U1534"/>
      <c r="V1534"/>
      <c r="X1534" s="1"/>
      <c r="AA1534" s="192"/>
      <c r="AB1534" s="192"/>
      <c r="AE1534" s="8"/>
      <c r="AF1534" s="8"/>
    </row>
    <row r="1535" spans="2:32" hidden="1">
      <c r="B1535" s="8"/>
      <c r="I1535" s="11"/>
      <c r="K1535" s="190"/>
      <c r="M1535"/>
      <c r="N1535"/>
      <c r="O1535" s="192"/>
      <c r="P1535" s="192"/>
      <c r="Q1535"/>
      <c r="R1535"/>
      <c r="S1535"/>
      <c r="T1535" s="1"/>
      <c r="U1535"/>
      <c r="V1535"/>
      <c r="AF1535" s="8"/>
    </row>
    <row r="1536" spans="2:32" hidden="1">
      <c r="B1536" s="8"/>
      <c r="I1536" s="11"/>
      <c r="K1536" s="190"/>
      <c r="M1536"/>
      <c r="N1536"/>
      <c r="O1536" s="192"/>
      <c r="P1536" s="192"/>
      <c r="Q1536"/>
      <c r="R1536"/>
      <c r="S1536"/>
      <c r="T1536" s="1"/>
      <c r="U1536"/>
      <c r="V1536"/>
      <c r="AF1536" s="8"/>
    </row>
    <row r="1537" spans="2:32" hidden="1">
      <c r="B1537" s="8"/>
      <c r="I1537" s="11"/>
      <c r="K1537" s="190"/>
      <c r="M1537"/>
      <c r="N1537"/>
      <c r="O1537" s="192"/>
      <c r="P1537" s="192"/>
      <c r="Q1537"/>
      <c r="R1537"/>
      <c r="S1537"/>
      <c r="T1537" s="1"/>
      <c r="U1537"/>
      <c r="V1537"/>
      <c r="AF1537" s="8"/>
    </row>
    <row r="1538" spans="2:32" hidden="1">
      <c r="B1538" s="8"/>
      <c r="I1538" s="11"/>
      <c r="K1538" s="190"/>
      <c r="M1538"/>
      <c r="N1538"/>
      <c r="O1538" s="192"/>
      <c r="P1538" s="192"/>
      <c r="Q1538"/>
      <c r="R1538"/>
      <c r="S1538"/>
      <c r="T1538" s="1"/>
      <c r="U1538"/>
      <c r="V1538"/>
      <c r="X1538" s="1"/>
      <c r="AA1538" s="192"/>
      <c r="AB1538" s="192"/>
      <c r="AE1538" s="8"/>
      <c r="AF1538" s="8"/>
    </row>
    <row r="1539" spans="2:32" hidden="1">
      <c r="B1539" s="8"/>
      <c r="I1539" s="11"/>
      <c r="K1539" s="190"/>
      <c r="M1539"/>
      <c r="N1539"/>
      <c r="O1539" s="132"/>
      <c r="P1539" s="132"/>
      <c r="Q1539"/>
      <c r="R1539"/>
      <c r="S1539"/>
      <c r="T1539" s="1"/>
      <c r="U1539"/>
      <c r="V1539"/>
      <c r="AF1539" s="8"/>
    </row>
    <row r="1540" spans="2:32" hidden="1">
      <c r="B1540" s="8"/>
      <c r="I1540" s="11"/>
      <c r="K1540" s="190"/>
      <c r="M1540"/>
      <c r="N1540"/>
      <c r="O1540" s="192"/>
      <c r="P1540" s="192"/>
      <c r="Q1540"/>
      <c r="R1540"/>
      <c r="S1540"/>
      <c r="T1540" s="1"/>
      <c r="U1540"/>
      <c r="V1540"/>
      <c r="X1540" s="1"/>
      <c r="AA1540" s="192"/>
      <c r="AB1540" s="192"/>
      <c r="AE1540" s="8"/>
      <c r="AF1540" s="8"/>
    </row>
    <row r="1541" spans="2:32" hidden="1">
      <c r="B1541" s="8"/>
      <c r="I1541" s="11"/>
      <c r="K1541" s="190"/>
      <c r="M1541"/>
      <c r="N1541"/>
      <c r="O1541" s="192"/>
      <c r="P1541" s="192"/>
      <c r="Q1541"/>
      <c r="R1541"/>
      <c r="S1541"/>
      <c r="T1541" s="1"/>
      <c r="U1541"/>
      <c r="V1541"/>
      <c r="X1541" s="1"/>
      <c r="AA1541" s="192"/>
      <c r="AB1541" s="192"/>
      <c r="AE1541" s="8"/>
      <c r="AF1541" s="8"/>
    </row>
    <row r="1542" spans="2:32" hidden="1">
      <c r="B1542" s="8"/>
      <c r="I1542" s="11"/>
      <c r="K1542" s="190"/>
      <c r="M1542"/>
      <c r="N1542"/>
      <c r="O1542" s="192"/>
      <c r="P1542" s="192"/>
      <c r="Q1542"/>
      <c r="R1542"/>
      <c r="S1542"/>
      <c r="T1542" s="1"/>
      <c r="U1542"/>
      <c r="V1542"/>
      <c r="AF1542" s="8"/>
    </row>
    <row r="1543" spans="2:32" hidden="1">
      <c r="B1543" s="8"/>
      <c r="I1543" s="11"/>
      <c r="K1543" s="190"/>
      <c r="M1543"/>
      <c r="N1543"/>
      <c r="O1543" s="132"/>
      <c r="P1543" s="132"/>
      <c r="Q1543"/>
      <c r="R1543"/>
      <c r="S1543"/>
      <c r="T1543" s="1"/>
      <c r="U1543"/>
      <c r="V1543"/>
      <c r="AF1543" s="8"/>
    </row>
    <row r="1544" spans="2:32" hidden="1">
      <c r="B1544" s="8"/>
      <c r="I1544" s="11"/>
      <c r="K1544" s="190"/>
      <c r="M1544"/>
      <c r="N1544"/>
      <c r="O1544" s="192"/>
      <c r="P1544" s="192"/>
      <c r="Q1544"/>
      <c r="R1544"/>
      <c r="S1544"/>
      <c r="T1544" s="1"/>
      <c r="U1544"/>
      <c r="V1544"/>
      <c r="X1544" s="1"/>
      <c r="AA1544" s="192"/>
      <c r="AB1544" s="192"/>
      <c r="AE1544" s="8"/>
      <c r="AF1544" s="8"/>
    </row>
    <row r="1545" spans="2:32" hidden="1">
      <c r="B1545" s="8"/>
      <c r="I1545" s="11"/>
      <c r="K1545" s="190"/>
      <c r="M1545"/>
      <c r="N1545"/>
      <c r="O1545" s="192"/>
      <c r="P1545" s="192"/>
      <c r="Q1545"/>
      <c r="R1545"/>
      <c r="S1545"/>
      <c r="T1545" s="1"/>
      <c r="U1545"/>
      <c r="V1545"/>
      <c r="AF1545" s="8"/>
    </row>
    <row r="1546" spans="2:32" hidden="1">
      <c r="B1546" s="8"/>
      <c r="I1546" s="11"/>
      <c r="K1546" s="190"/>
      <c r="M1546"/>
      <c r="N1546"/>
      <c r="O1546" s="192"/>
      <c r="P1546" s="192"/>
      <c r="Q1546"/>
      <c r="R1546"/>
      <c r="S1546"/>
      <c r="T1546" s="1"/>
      <c r="U1546"/>
      <c r="V1546"/>
      <c r="AF1546" s="8"/>
    </row>
    <row r="1547" spans="2:32" hidden="1">
      <c r="B1547" s="8"/>
      <c r="I1547" s="11"/>
      <c r="K1547" s="190"/>
      <c r="M1547"/>
      <c r="N1547"/>
      <c r="O1547" s="192"/>
      <c r="P1547" s="192"/>
      <c r="Q1547"/>
      <c r="R1547"/>
      <c r="S1547"/>
      <c r="T1547" s="1"/>
      <c r="U1547"/>
      <c r="V1547"/>
      <c r="X1547" s="1"/>
      <c r="AA1547" s="192"/>
      <c r="AB1547" s="192"/>
      <c r="AE1547" s="8"/>
      <c r="AF1547" s="8"/>
    </row>
    <row r="1548" spans="2:32" hidden="1">
      <c r="B1548" s="8"/>
      <c r="I1548" s="11"/>
      <c r="K1548" s="190"/>
      <c r="M1548"/>
      <c r="N1548"/>
      <c r="O1548" s="132"/>
      <c r="P1548" s="132"/>
      <c r="Q1548"/>
      <c r="R1548"/>
      <c r="S1548"/>
      <c r="T1548" s="1"/>
      <c r="U1548"/>
      <c r="V1548"/>
      <c r="AF1548" s="8"/>
    </row>
    <row r="1549" spans="2:32" hidden="1">
      <c r="B1549" s="8"/>
      <c r="I1549" s="11"/>
      <c r="K1549" s="190"/>
      <c r="M1549"/>
      <c r="N1549"/>
      <c r="O1549" s="132"/>
      <c r="P1549" s="132"/>
      <c r="Q1549"/>
      <c r="R1549"/>
      <c r="S1549"/>
      <c r="T1549" s="1"/>
      <c r="U1549"/>
      <c r="V1549"/>
      <c r="AF1549" s="8"/>
    </row>
    <row r="1550" spans="2:32" hidden="1">
      <c r="B1550" s="8"/>
      <c r="I1550" s="11"/>
      <c r="K1550" s="190"/>
      <c r="M1550"/>
      <c r="N1550"/>
      <c r="O1550" s="192"/>
      <c r="P1550" s="192"/>
      <c r="Q1550"/>
      <c r="R1550"/>
      <c r="S1550"/>
      <c r="T1550" s="1"/>
      <c r="U1550"/>
      <c r="V1550"/>
      <c r="AF1550" s="8"/>
    </row>
    <row r="1551" spans="2:32" hidden="1">
      <c r="B1551" s="8"/>
      <c r="I1551" s="11"/>
      <c r="K1551" s="190"/>
      <c r="M1551"/>
      <c r="N1551"/>
      <c r="O1551" s="132"/>
      <c r="P1551" s="132"/>
      <c r="Q1551"/>
      <c r="R1551"/>
      <c r="S1551"/>
      <c r="T1551" s="1"/>
      <c r="U1551"/>
      <c r="V1551"/>
      <c r="AF1551" s="8"/>
    </row>
    <row r="1552" spans="2:32" hidden="1">
      <c r="B1552" s="8"/>
      <c r="I1552" s="11"/>
      <c r="K1552" s="190"/>
      <c r="M1552"/>
      <c r="N1552"/>
      <c r="O1552"/>
      <c r="P1552"/>
      <c r="Q1552"/>
      <c r="R1552"/>
      <c r="S1552"/>
      <c r="T1552" s="1"/>
      <c r="U1552"/>
      <c r="V1552"/>
      <c r="AF1552" s="8"/>
    </row>
    <row r="1553" spans="2:32" hidden="1">
      <c r="B1553" s="8"/>
      <c r="I1553" s="11"/>
      <c r="K1553" s="190"/>
      <c r="M1553"/>
      <c r="N1553"/>
      <c r="O1553" s="192"/>
      <c r="P1553" s="192"/>
      <c r="Q1553"/>
      <c r="R1553"/>
      <c r="S1553"/>
      <c r="T1553" s="1"/>
      <c r="U1553"/>
      <c r="V1553"/>
      <c r="AF1553" s="8"/>
    </row>
    <row r="1554" spans="2:32" hidden="1">
      <c r="B1554" s="8"/>
      <c r="I1554" s="11"/>
      <c r="K1554" s="190"/>
      <c r="M1554"/>
      <c r="N1554"/>
      <c r="O1554" s="132"/>
      <c r="P1554" s="132"/>
      <c r="Q1554"/>
      <c r="R1554"/>
      <c r="S1554"/>
      <c r="T1554" s="1"/>
      <c r="U1554"/>
      <c r="V1554"/>
      <c r="AF1554" s="8"/>
    </row>
    <row r="1555" spans="2:32" hidden="1">
      <c r="B1555" s="8"/>
      <c r="I1555" s="11"/>
      <c r="K1555" s="190"/>
      <c r="M1555"/>
      <c r="N1555"/>
      <c r="O1555" s="192"/>
      <c r="P1555" s="192"/>
      <c r="Q1555"/>
      <c r="R1555"/>
      <c r="S1555"/>
      <c r="T1555" s="1"/>
      <c r="U1555"/>
      <c r="V1555"/>
      <c r="AF1555" s="8"/>
    </row>
    <row r="1556" spans="2:32" hidden="1">
      <c r="B1556" s="8"/>
      <c r="I1556" s="11"/>
      <c r="K1556" s="190"/>
      <c r="M1556"/>
      <c r="N1556"/>
      <c r="O1556" s="132"/>
      <c r="P1556" s="132"/>
      <c r="Q1556"/>
      <c r="R1556"/>
      <c r="S1556"/>
      <c r="T1556" s="1"/>
      <c r="U1556"/>
      <c r="V1556"/>
      <c r="AF1556" s="8"/>
    </row>
    <row r="1557" spans="2:32" hidden="1">
      <c r="B1557" s="8"/>
      <c r="I1557" s="11"/>
      <c r="K1557" s="190"/>
      <c r="M1557"/>
      <c r="N1557"/>
      <c r="O1557" s="132"/>
      <c r="P1557" s="132"/>
      <c r="Q1557"/>
      <c r="R1557"/>
      <c r="S1557"/>
      <c r="T1557" s="1"/>
      <c r="U1557"/>
      <c r="V1557"/>
      <c r="AF1557" s="8"/>
    </row>
    <row r="1558" spans="2:32" hidden="1">
      <c r="B1558" s="8"/>
      <c r="I1558" s="11"/>
      <c r="K1558" s="190"/>
      <c r="M1558"/>
      <c r="N1558"/>
      <c r="O1558" s="192"/>
      <c r="P1558" s="192"/>
      <c r="Q1558"/>
      <c r="R1558"/>
      <c r="S1558"/>
      <c r="T1558" s="1"/>
      <c r="U1558"/>
      <c r="V1558"/>
      <c r="X1558" s="1"/>
      <c r="AA1558" s="192"/>
      <c r="AB1558" s="192"/>
      <c r="AE1558" s="8"/>
      <c r="AF1558" s="8"/>
    </row>
    <row r="1559" spans="2:32" hidden="1">
      <c r="B1559" s="8"/>
      <c r="I1559" s="11"/>
      <c r="K1559" s="190"/>
      <c r="M1559"/>
      <c r="N1559"/>
      <c r="O1559"/>
      <c r="P1559"/>
      <c r="Q1559"/>
      <c r="R1559"/>
      <c r="S1559"/>
      <c r="T1559" s="1"/>
      <c r="U1559"/>
      <c r="V1559"/>
      <c r="AF1559" s="8"/>
    </row>
    <row r="1560" spans="2:32" hidden="1">
      <c r="B1560" s="8"/>
      <c r="I1560" s="11"/>
      <c r="K1560" s="190"/>
      <c r="M1560"/>
      <c r="N1560"/>
      <c r="O1560" s="192"/>
      <c r="P1560" s="192"/>
      <c r="Q1560"/>
      <c r="R1560"/>
      <c r="S1560"/>
      <c r="T1560" s="1"/>
      <c r="U1560"/>
      <c r="V1560"/>
      <c r="AF1560" s="8"/>
    </row>
    <row r="1561" spans="2:32" hidden="1">
      <c r="B1561" s="8"/>
      <c r="I1561" s="11"/>
      <c r="K1561" s="190"/>
      <c r="M1561"/>
      <c r="N1561"/>
      <c r="O1561" s="192"/>
      <c r="P1561" s="192"/>
      <c r="Q1561"/>
      <c r="R1561"/>
      <c r="S1561"/>
      <c r="T1561" s="1"/>
      <c r="U1561"/>
      <c r="V1561"/>
      <c r="X1561" s="1"/>
      <c r="AA1561" s="192"/>
      <c r="AB1561" s="192"/>
      <c r="AE1561" s="8"/>
      <c r="AF1561" s="8"/>
    </row>
    <row r="1562" spans="2:32" hidden="1">
      <c r="B1562" s="8"/>
      <c r="I1562" s="11"/>
      <c r="K1562" s="190"/>
      <c r="M1562"/>
      <c r="N1562"/>
      <c r="O1562" s="192"/>
      <c r="P1562" s="192"/>
      <c r="Q1562"/>
      <c r="R1562"/>
      <c r="S1562"/>
      <c r="T1562" s="1"/>
      <c r="U1562"/>
      <c r="V1562"/>
      <c r="X1562" s="1"/>
      <c r="AA1562" s="192"/>
      <c r="AB1562" s="192"/>
      <c r="AE1562" s="8"/>
      <c r="AF1562" s="8"/>
    </row>
    <row r="1563" spans="2:32" hidden="1">
      <c r="B1563" s="8"/>
      <c r="I1563" s="11"/>
      <c r="K1563" s="190"/>
      <c r="M1563"/>
      <c r="N1563"/>
      <c r="O1563" s="192"/>
      <c r="P1563" s="192"/>
      <c r="Q1563"/>
      <c r="R1563"/>
      <c r="S1563"/>
      <c r="T1563" s="1"/>
      <c r="U1563"/>
      <c r="V1563"/>
      <c r="X1563" s="1"/>
      <c r="AA1563" s="192"/>
      <c r="AB1563" s="192"/>
      <c r="AE1563" s="8"/>
      <c r="AF1563" s="8"/>
    </row>
    <row r="1564" spans="2:32" hidden="1">
      <c r="B1564" s="8"/>
      <c r="I1564" s="11"/>
      <c r="K1564" s="190"/>
      <c r="M1564"/>
      <c r="N1564"/>
      <c r="O1564"/>
      <c r="P1564"/>
      <c r="Q1564"/>
      <c r="R1564"/>
      <c r="S1564"/>
      <c r="T1564" s="1"/>
      <c r="U1564"/>
      <c r="V1564"/>
      <c r="AF1564" s="8"/>
    </row>
    <row r="1565" spans="2:32" hidden="1">
      <c r="B1565" s="8"/>
      <c r="I1565" s="11"/>
      <c r="K1565" s="190"/>
      <c r="M1565"/>
      <c r="N1565"/>
      <c r="O1565" s="132"/>
      <c r="P1565" s="132"/>
      <c r="Q1565"/>
      <c r="R1565"/>
      <c r="S1565"/>
      <c r="T1565" s="1"/>
      <c r="U1565"/>
      <c r="V1565"/>
      <c r="AF1565" s="8"/>
    </row>
    <row r="1566" spans="2:32" hidden="1">
      <c r="B1566" s="8"/>
      <c r="I1566" s="11"/>
      <c r="K1566" s="190"/>
      <c r="M1566"/>
      <c r="N1566"/>
      <c r="O1566" s="192"/>
      <c r="P1566" s="192"/>
      <c r="Q1566"/>
      <c r="R1566"/>
      <c r="S1566"/>
      <c r="T1566" s="1"/>
      <c r="U1566"/>
      <c r="V1566"/>
      <c r="X1566" s="1"/>
      <c r="AA1566" s="192"/>
      <c r="AB1566" s="192"/>
      <c r="AE1566" s="8"/>
      <c r="AF1566" s="8"/>
    </row>
    <row r="1567" spans="2:32" hidden="1">
      <c r="B1567" s="8"/>
      <c r="I1567" s="11"/>
      <c r="K1567" s="190"/>
      <c r="M1567"/>
      <c r="N1567"/>
      <c r="O1567" s="192"/>
      <c r="P1567" s="192"/>
      <c r="Q1567"/>
      <c r="R1567"/>
      <c r="S1567"/>
      <c r="T1567" s="1"/>
      <c r="U1567"/>
      <c r="V1567"/>
      <c r="X1567" s="1"/>
      <c r="AA1567" s="192"/>
      <c r="AB1567" s="192"/>
      <c r="AE1567" s="8"/>
      <c r="AF1567" s="8"/>
    </row>
    <row r="1568" spans="2:32" hidden="1">
      <c r="B1568" s="8"/>
      <c r="I1568" s="11"/>
      <c r="K1568" s="190"/>
      <c r="M1568"/>
      <c r="N1568"/>
      <c r="O1568" s="192"/>
      <c r="P1568" s="192"/>
      <c r="Q1568"/>
      <c r="R1568"/>
      <c r="S1568"/>
      <c r="T1568" s="1"/>
      <c r="U1568"/>
      <c r="V1568"/>
      <c r="AF1568" s="8"/>
    </row>
    <row r="1569" spans="2:34" hidden="1">
      <c r="B1569" s="8"/>
      <c r="I1569" s="11"/>
      <c r="K1569" s="190"/>
      <c r="M1569"/>
      <c r="N1569"/>
      <c r="O1569" s="192"/>
      <c r="P1569" s="192"/>
      <c r="Q1569"/>
      <c r="R1569"/>
      <c r="S1569"/>
      <c r="T1569" s="1"/>
      <c r="U1569"/>
      <c r="V1569"/>
      <c r="X1569" s="1"/>
      <c r="AA1569" s="192"/>
      <c r="AB1569" s="192"/>
      <c r="AE1569" s="8"/>
      <c r="AF1569" s="8"/>
    </row>
    <row r="1570" spans="2:34" hidden="1">
      <c r="B1570" s="8"/>
      <c r="I1570" s="11"/>
      <c r="K1570" s="190"/>
      <c r="M1570"/>
      <c r="N1570"/>
      <c r="O1570" s="132"/>
      <c r="P1570" s="132"/>
      <c r="Q1570"/>
      <c r="R1570"/>
      <c r="S1570"/>
      <c r="T1570" s="1"/>
      <c r="U1570"/>
      <c r="V1570"/>
      <c r="AF1570" s="8"/>
    </row>
    <row r="1571" spans="2:34" hidden="1">
      <c r="B1571" s="8"/>
      <c r="I1571" s="11"/>
      <c r="K1571" s="190"/>
      <c r="M1571"/>
      <c r="N1571"/>
      <c r="O1571" s="132"/>
      <c r="P1571" s="132"/>
      <c r="Q1571"/>
      <c r="R1571"/>
      <c r="S1571"/>
      <c r="T1571" s="1"/>
      <c r="U1571"/>
      <c r="V1571"/>
      <c r="AF1571" s="8"/>
    </row>
    <row r="1572" spans="2:34" hidden="1">
      <c r="B1572" s="8"/>
      <c r="I1572" s="11"/>
      <c r="K1572" s="190"/>
      <c r="M1572"/>
      <c r="N1572"/>
      <c r="O1572" s="192"/>
      <c r="P1572" s="192"/>
      <c r="Q1572"/>
      <c r="R1572"/>
      <c r="S1572"/>
      <c r="T1572" s="1"/>
      <c r="U1572"/>
      <c r="V1572"/>
      <c r="X1572" s="1"/>
      <c r="AA1572" s="192"/>
      <c r="AB1572" s="192"/>
      <c r="AE1572" s="8"/>
      <c r="AF1572" s="8"/>
    </row>
    <row r="1573" spans="2:34" hidden="1">
      <c r="B1573" s="8"/>
      <c r="I1573" s="11"/>
      <c r="K1573" s="190"/>
      <c r="M1573"/>
      <c r="N1573"/>
      <c r="O1573" s="192"/>
      <c r="P1573" s="192"/>
      <c r="Q1573"/>
      <c r="R1573"/>
      <c r="S1573"/>
      <c r="T1573" s="1"/>
      <c r="U1573"/>
      <c r="V1573"/>
      <c r="X1573" s="1"/>
      <c r="AA1573" s="192"/>
      <c r="AB1573" s="192"/>
      <c r="AE1573" s="8"/>
      <c r="AF1573" s="8"/>
    </row>
    <row r="1574" spans="2:34" hidden="1">
      <c r="B1574" s="8"/>
      <c r="I1574" s="11"/>
      <c r="K1574" s="190"/>
      <c r="M1574"/>
      <c r="N1574"/>
      <c r="O1574" s="192"/>
      <c r="P1574" s="192"/>
      <c r="Q1574"/>
      <c r="R1574"/>
      <c r="S1574"/>
      <c r="T1574" s="1"/>
      <c r="U1574"/>
      <c r="V1574"/>
      <c r="X1574" s="1"/>
      <c r="AA1574" s="192"/>
      <c r="AB1574" s="192"/>
      <c r="AE1574" s="8"/>
      <c r="AF1574" s="8"/>
    </row>
    <row r="1575" spans="2:34" hidden="1">
      <c r="B1575" s="8"/>
      <c r="I1575" s="11"/>
      <c r="K1575" s="190"/>
      <c r="M1575"/>
      <c r="N1575"/>
      <c r="O1575" s="132"/>
      <c r="P1575" s="132"/>
      <c r="Q1575"/>
      <c r="R1575"/>
      <c r="S1575"/>
      <c r="T1575" s="1"/>
      <c r="U1575"/>
      <c r="V1575"/>
      <c r="AF1575" s="8"/>
    </row>
    <row r="1576" spans="2:34" hidden="1">
      <c r="B1576" s="8"/>
      <c r="I1576" s="11"/>
      <c r="K1576" s="190"/>
      <c r="M1576"/>
      <c r="N1576"/>
      <c r="O1576" s="192"/>
      <c r="P1576" s="192"/>
      <c r="Q1576"/>
      <c r="R1576"/>
      <c r="S1576"/>
      <c r="T1576" s="1"/>
      <c r="U1576"/>
      <c r="V1576"/>
      <c r="AF1576" s="8"/>
    </row>
    <row r="1577" spans="2:34" hidden="1">
      <c r="B1577" s="8"/>
      <c r="I1577" s="11"/>
      <c r="K1577" s="190"/>
      <c r="M1577"/>
      <c r="N1577"/>
      <c r="O1577" s="192"/>
      <c r="P1577" s="192"/>
      <c r="Q1577"/>
      <c r="R1577"/>
      <c r="S1577"/>
      <c r="T1577" s="1"/>
      <c r="U1577"/>
      <c r="V1577"/>
      <c r="AF1577" s="8"/>
    </row>
    <row r="1578" spans="2:34" hidden="1">
      <c r="B1578" s="8"/>
      <c r="I1578" s="11"/>
      <c r="K1578" s="190"/>
      <c r="M1578"/>
      <c r="N1578"/>
      <c r="O1578" s="132"/>
      <c r="P1578" s="132"/>
      <c r="Q1578"/>
      <c r="R1578"/>
      <c r="S1578"/>
      <c r="T1578" s="1"/>
      <c r="U1578"/>
      <c r="V1578"/>
      <c r="AF1578" s="8"/>
    </row>
    <row r="1579" spans="2:34" hidden="1">
      <c r="B1579" s="8"/>
      <c r="I1579" s="11"/>
      <c r="K1579" s="190"/>
      <c r="M1579"/>
      <c r="N1579"/>
      <c r="O1579"/>
      <c r="P1579"/>
      <c r="Q1579"/>
      <c r="R1579"/>
      <c r="S1579"/>
      <c r="T1579"/>
      <c r="U1579"/>
      <c r="V1579"/>
      <c r="AF1579" s="8"/>
    </row>
    <row r="1580" spans="2:34" hidden="1">
      <c r="B1580" s="8"/>
      <c r="I1580" s="11"/>
      <c r="K1580" s="190"/>
      <c r="M1580"/>
      <c r="N1580"/>
      <c r="O1580"/>
      <c r="P1580"/>
      <c r="Q1580"/>
      <c r="R1580"/>
      <c r="S1580"/>
      <c r="T1580"/>
      <c r="U1580"/>
      <c r="V1580"/>
      <c r="AF1580" s="8"/>
    </row>
    <row r="1581" spans="2:34" hidden="1">
      <c r="B1581" s="8"/>
      <c r="I1581" s="11"/>
      <c r="K1581" s="190"/>
      <c r="M1581"/>
      <c r="N1581"/>
      <c r="O1581" s="132"/>
      <c r="P1581" s="132"/>
      <c r="Q1581"/>
      <c r="R1581"/>
      <c r="S1581"/>
      <c r="T1581" s="1"/>
      <c r="U1581"/>
      <c r="V1581"/>
      <c r="AF1581" s="8"/>
    </row>
    <row r="1582" spans="2:34" hidden="1">
      <c r="B1582" s="8"/>
      <c r="K1582" s="190"/>
      <c r="M1582"/>
      <c r="N1582"/>
      <c r="O1582"/>
      <c r="P1582"/>
      <c r="Q1582"/>
      <c r="R1582"/>
      <c r="S1582"/>
      <c r="T1582"/>
      <c r="U1582"/>
      <c r="V1582"/>
      <c r="Y1582" s="190"/>
      <c r="AF1582" s="8"/>
      <c r="AH1582" s="8"/>
    </row>
    <row r="1583" spans="2:34" hidden="1">
      <c r="B1583" s="8"/>
      <c r="K1583" s="190"/>
      <c r="M1583"/>
      <c r="N1583"/>
      <c r="O1583"/>
      <c r="P1583"/>
      <c r="Q1583"/>
      <c r="R1583"/>
      <c r="S1583"/>
      <c r="T1583"/>
      <c r="U1583"/>
      <c r="V1583"/>
      <c r="Y1583" s="190"/>
      <c r="AF1583" s="8"/>
      <c r="AH1583" s="8"/>
    </row>
    <row r="1584" spans="2:34" hidden="1">
      <c r="B1584" s="8"/>
      <c r="K1584" s="190"/>
      <c r="M1584"/>
      <c r="N1584"/>
      <c r="O1584" s="192"/>
      <c r="P1584" s="192"/>
      <c r="Q1584"/>
      <c r="R1584"/>
      <c r="S1584"/>
      <c r="T1584" s="1"/>
      <c r="U1584"/>
      <c r="V1584"/>
      <c r="Y1584" s="190"/>
      <c r="AF1584" s="8"/>
      <c r="AH1584" s="8"/>
    </row>
    <row r="1585" spans="2:34" hidden="1">
      <c r="B1585" s="8"/>
      <c r="K1585" s="190"/>
      <c r="M1585"/>
      <c r="N1585"/>
      <c r="O1585" s="192"/>
      <c r="P1585" s="192"/>
      <c r="Q1585"/>
      <c r="R1585"/>
      <c r="S1585"/>
      <c r="T1585" s="1"/>
      <c r="U1585"/>
      <c r="V1585"/>
      <c r="Y1585" s="190"/>
      <c r="AF1585" s="8"/>
      <c r="AH1585" s="8"/>
    </row>
    <row r="1586" spans="2:34" hidden="1">
      <c r="B1586" s="8"/>
      <c r="K1586" s="190"/>
      <c r="M1586"/>
      <c r="N1586"/>
      <c r="O1586" s="192"/>
      <c r="P1586" s="192"/>
      <c r="Q1586"/>
      <c r="R1586"/>
      <c r="S1586"/>
      <c r="T1586" s="1"/>
      <c r="U1586"/>
      <c r="V1586"/>
      <c r="Y1586" s="190"/>
      <c r="AF1586" s="8"/>
      <c r="AH1586" s="8"/>
    </row>
    <row r="1587" spans="2:34" hidden="1">
      <c r="B1587" s="8"/>
      <c r="K1587" s="190"/>
      <c r="M1587"/>
      <c r="N1587"/>
      <c r="O1587" s="192"/>
      <c r="P1587" s="192"/>
      <c r="Q1587"/>
      <c r="R1587"/>
      <c r="S1587"/>
      <c r="T1587" s="1"/>
      <c r="U1587"/>
      <c r="V1587"/>
      <c r="Y1587" s="190"/>
      <c r="AF1587" s="8"/>
      <c r="AH1587" s="8"/>
    </row>
    <row r="1588" spans="2:34" hidden="1">
      <c r="B1588" s="8"/>
      <c r="K1588" s="190"/>
      <c r="M1588"/>
      <c r="N1588"/>
      <c r="O1588" s="132"/>
      <c r="P1588" s="132"/>
      <c r="Q1588"/>
      <c r="R1588"/>
      <c r="S1588"/>
      <c r="T1588" s="1"/>
      <c r="U1588"/>
      <c r="V1588"/>
      <c r="Y1588" s="190"/>
      <c r="AF1588" s="8"/>
      <c r="AH1588" s="8"/>
    </row>
    <row r="1589" spans="2:34" hidden="1">
      <c r="B1589" s="8"/>
      <c r="K1589" s="190"/>
      <c r="M1589"/>
      <c r="N1589"/>
      <c r="O1589" s="132"/>
      <c r="P1589" s="132"/>
      <c r="Q1589"/>
      <c r="R1589"/>
      <c r="S1589"/>
      <c r="T1589" s="1"/>
      <c r="U1589"/>
      <c r="V1589"/>
      <c r="Y1589" s="190"/>
      <c r="AF1589" s="8"/>
      <c r="AH1589" s="8"/>
    </row>
    <row r="1590" spans="2:34" hidden="1">
      <c r="B1590" s="8"/>
      <c r="K1590" s="190"/>
      <c r="M1590"/>
      <c r="N1590"/>
      <c r="O1590" s="132"/>
      <c r="P1590" s="132"/>
      <c r="Q1590"/>
      <c r="R1590"/>
      <c r="S1590"/>
      <c r="T1590"/>
      <c r="U1590"/>
      <c r="V1590"/>
      <c r="Y1590" s="190"/>
      <c r="AF1590" s="8"/>
      <c r="AH1590" s="8"/>
    </row>
    <row r="1591" spans="2:34" hidden="1">
      <c r="B1591" s="8"/>
      <c r="K1591" s="190"/>
      <c r="M1591"/>
      <c r="N1591"/>
      <c r="O1591" s="132"/>
      <c r="P1591" s="132"/>
      <c r="Q1591"/>
      <c r="R1591"/>
      <c r="S1591"/>
      <c r="T1591"/>
      <c r="U1591"/>
      <c r="V1591"/>
      <c r="Y1591" s="190"/>
      <c r="AF1591" s="8"/>
      <c r="AH1591" s="8"/>
    </row>
    <row r="1592" spans="2:34" hidden="1">
      <c r="B1592" s="8"/>
      <c r="K1592" s="190"/>
      <c r="M1592"/>
      <c r="N1592"/>
      <c r="O1592" s="192"/>
      <c r="P1592" s="192"/>
      <c r="Q1592"/>
      <c r="R1592"/>
      <c r="S1592"/>
      <c r="T1592" s="1"/>
      <c r="U1592"/>
      <c r="V1592"/>
      <c r="Y1592" s="190"/>
      <c r="AF1592" s="8"/>
      <c r="AH1592" s="8"/>
    </row>
    <row r="1593" spans="2:34" hidden="1">
      <c r="B1593" s="8"/>
      <c r="K1593" s="190"/>
      <c r="M1593"/>
      <c r="N1593"/>
      <c r="O1593" s="192"/>
      <c r="P1593" s="132"/>
      <c r="Q1593"/>
      <c r="R1593"/>
      <c r="S1593"/>
      <c r="T1593" s="1"/>
      <c r="U1593"/>
      <c r="V1593"/>
      <c r="Y1593" s="190"/>
      <c r="AF1593" s="8"/>
      <c r="AH1593" s="8"/>
    </row>
    <row r="1594" spans="2:34" hidden="1">
      <c r="B1594" s="8"/>
      <c r="K1594" s="190"/>
      <c r="M1594"/>
      <c r="N1594"/>
      <c r="O1594"/>
      <c r="P1594"/>
      <c r="Q1594"/>
      <c r="R1594"/>
      <c r="S1594"/>
      <c r="T1594" s="1"/>
      <c r="U1594"/>
      <c r="V1594"/>
      <c r="Y1594" s="190"/>
      <c r="AF1594" s="8"/>
      <c r="AH1594" s="8"/>
    </row>
    <row r="1595" spans="2:34" hidden="1">
      <c r="B1595" s="8"/>
      <c r="K1595" s="190"/>
      <c r="M1595"/>
      <c r="N1595"/>
      <c r="O1595"/>
      <c r="P1595"/>
      <c r="Q1595"/>
      <c r="R1595"/>
      <c r="S1595"/>
      <c r="T1595" s="1"/>
      <c r="U1595"/>
      <c r="V1595"/>
      <c r="Y1595" s="190"/>
      <c r="AF1595" s="8"/>
      <c r="AH1595" s="8"/>
    </row>
    <row r="1596" spans="2:34" hidden="1">
      <c r="B1596" s="8"/>
      <c r="K1596" s="190"/>
      <c r="M1596"/>
      <c r="N1596"/>
      <c r="O1596" s="132"/>
      <c r="P1596" s="132"/>
      <c r="Q1596"/>
      <c r="R1596"/>
      <c r="S1596"/>
      <c r="T1596" s="1"/>
      <c r="U1596"/>
      <c r="V1596"/>
      <c r="Y1596" s="190"/>
      <c r="AF1596" s="8"/>
      <c r="AH1596" s="8"/>
    </row>
    <row r="1597" spans="2:34" hidden="1">
      <c r="B1597" s="8"/>
      <c r="K1597" s="190"/>
      <c r="M1597"/>
      <c r="N1597"/>
      <c r="O1597" s="192"/>
      <c r="P1597" s="192"/>
      <c r="Q1597"/>
      <c r="R1597"/>
      <c r="S1597"/>
      <c r="T1597" s="1"/>
      <c r="U1597"/>
      <c r="V1597"/>
      <c r="Y1597" s="190"/>
      <c r="AF1597" s="8"/>
      <c r="AH1597" s="8"/>
    </row>
    <row r="1598" spans="2:34" hidden="1">
      <c r="B1598" s="8"/>
      <c r="K1598" s="190"/>
      <c r="M1598"/>
      <c r="N1598"/>
      <c r="O1598" s="192"/>
      <c r="P1598" s="192"/>
      <c r="Q1598"/>
      <c r="R1598"/>
      <c r="S1598"/>
      <c r="T1598" s="1"/>
      <c r="U1598"/>
      <c r="V1598"/>
      <c r="Y1598" s="190"/>
      <c r="AF1598" s="8"/>
      <c r="AH1598" s="8"/>
    </row>
    <row r="1599" spans="2:34" hidden="1">
      <c r="B1599" s="8"/>
      <c r="K1599" s="190"/>
      <c r="M1599"/>
      <c r="N1599"/>
      <c r="O1599" s="192"/>
      <c r="P1599" s="192"/>
      <c r="Q1599"/>
      <c r="R1599"/>
      <c r="S1599"/>
      <c r="T1599" s="1"/>
      <c r="U1599"/>
      <c r="V1599"/>
      <c r="Y1599" s="190"/>
      <c r="AF1599" s="8"/>
      <c r="AH1599" s="8"/>
    </row>
    <row r="1600" spans="2:34" hidden="1">
      <c r="B1600" s="8"/>
      <c r="K1600" s="190"/>
      <c r="M1600"/>
      <c r="N1600"/>
      <c r="O1600" s="192"/>
      <c r="P1600" s="192"/>
      <c r="Q1600"/>
      <c r="R1600"/>
      <c r="S1600"/>
      <c r="T1600" s="1"/>
      <c r="U1600"/>
      <c r="V1600"/>
      <c r="Y1600" s="190"/>
      <c r="AF1600" s="8"/>
      <c r="AH1600" s="8"/>
    </row>
    <row r="1601" spans="1:34" hidden="1">
      <c r="B1601" s="8"/>
      <c r="K1601" s="190"/>
      <c r="M1601"/>
      <c r="N1601"/>
      <c r="O1601" s="192"/>
      <c r="P1601" s="192"/>
      <c r="Q1601"/>
      <c r="R1601"/>
      <c r="S1601"/>
      <c r="T1601" s="1"/>
      <c r="U1601"/>
      <c r="V1601"/>
      <c r="Y1601" s="190"/>
      <c r="AF1601" s="8"/>
      <c r="AH1601" s="8"/>
    </row>
    <row r="1602" spans="1:34" hidden="1">
      <c r="B1602" s="8"/>
      <c r="K1602" s="190"/>
      <c r="M1602"/>
      <c r="N1602"/>
      <c r="O1602" s="192"/>
      <c r="P1602" s="192"/>
      <c r="Q1602"/>
      <c r="R1602"/>
      <c r="S1602"/>
      <c r="T1602"/>
      <c r="U1602"/>
      <c r="V1602"/>
      <c r="Y1602" s="190"/>
      <c r="AF1602" s="8"/>
      <c r="AH1602" s="8"/>
    </row>
    <row r="1603" spans="1:34" hidden="1">
      <c r="B1603" s="8"/>
      <c r="K1603" s="190"/>
      <c r="M1603"/>
      <c r="N1603"/>
      <c r="O1603"/>
      <c r="P1603"/>
      <c r="Q1603"/>
      <c r="R1603"/>
      <c r="S1603"/>
      <c r="T1603"/>
      <c r="U1603"/>
      <c r="V1603"/>
      <c r="Y1603" s="190"/>
      <c r="AF1603" s="8"/>
      <c r="AH1603" s="8"/>
    </row>
    <row r="1604" spans="1:34" hidden="1">
      <c r="B1604" s="8"/>
      <c r="K1604" s="190"/>
      <c r="M1604"/>
      <c r="N1604"/>
      <c r="O1604" s="192"/>
      <c r="P1604" s="192"/>
      <c r="Q1604"/>
      <c r="R1604"/>
      <c r="S1604"/>
      <c r="T1604"/>
      <c r="U1604"/>
      <c r="V1604"/>
      <c r="Y1604" s="190"/>
      <c r="AF1604" s="8"/>
      <c r="AH1604" s="8"/>
    </row>
    <row r="1605" spans="1:34" hidden="1">
      <c r="B1605" s="8"/>
      <c r="K1605" s="190"/>
      <c r="M1605"/>
      <c r="N1605"/>
      <c r="O1605"/>
      <c r="P1605"/>
      <c r="Q1605"/>
      <c r="R1605"/>
      <c r="S1605"/>
      <c r="T1605"/>
      <c r="U1605"/>
      <c r="V1605"/>
      <c r="Y1605" s="190"/>
      <c r="AF1605" s="8"/>
      <c r="AH1605" s="8"/>
    </row>
    <row r="1606" spans="1:34" hidden="1">
      <c r="B1606" s="8"/>
      <c r="K1606" s="190"/>
      <c r="M1606"/>
      <c r="N1606"/>
      <c r="O1606"/>
      <c r="P1606"/>
      <c r="Q1606"/>
      <c r="R1606"/>
      <c r="S1606"/>
      <c r="T1606"/>
      <c r="U1606"/>
      <c r="V1606"/>
      <c r="Y1606" s="190"/>
      <c r="AF1606" s="8"/>
      <c r="AH1606" s="8"/>
    </row>
    <row r="1607" spans="1:34" hidden="1">
      <c r="B1607" s="8"/>
      <c r="K1607" s="190"/>
      <c r="M1607"/>
      <c r="N1607"/>
      <c r="O1607"/>
      <c r="P1607"/>
      <c r="Q1607"/>
      <c r="R1607"/>
      <c r="S1607"/>
      <c r="T1607" s="1"/>
      <c r="U1607"/>
      <c r="V1607"/>
      <c r="Y1607" s="190"/>
      <c r="AF1607" s="8"/>
      <c r="AH1607" s="8"/>
    </row>
    <row r="1608" spans="1:34" hidden="1">
      <c r="B1608" s="8"/>
      <c r="K1608" s="190"/>
      <c r="M1608"/>
      <c r="N1608"/>
      <c r="O1608" s="132"/>
      <c r="P1608" s="132"/>
      <c r="Q1608"/>
      <c r="R1608"/>
      <c r="S1608"/>
      <c r="T1608" s="1"/>
      <c r="U1608"/>
      <c r="V1608"/>
      <c r="Y1608" s="190"/>
      <c r="AF1608" s="8"/>
      <c r="AH1608" s="8"/>
    </row>
    <row r="1609" spans="1:34" hidden="1">
      <c r="B1609" s="8"/>
      <c r="K1609" s="190"/>
      <c r="M1609"/>
      <c r="N1609"/>
      <c r="O1609" s="132"/>
      <c r="P1609" s="132"/>
      <c r="Q1609"/>
      <c r="R1609"/>
      <c r="S1609"/>
      <c r="T1609" s="1"/>
      <c r="U1609"/>
      <c r="V1609"/>
      <c r="Y1609" s="190"/>
      <c r="AF1609" s="8"/>
      <c r="AH1609" s="8"/>
    </row>
    <row r="1610" spans="1:34" hidden="1">
      <c r="B1610" s="8"/>
      <c r="K1610" s="190"/>
      <c r="M1610"/>
      <c r="N1610"/>
      <c r="O1610" s="132"/>
      <c r="P1610" s="132"/>
      <c r="Q1610"/>
      <c r="R1610"/>
      <c r="S1610"/>
      <c r="T1610" s="1"/>
      <c r="U1610"/>
      <c r="V1610"/>
      <c r="Y1610" s="190"/>
      <c r="AF1610" s="8"/>
      <c r="AH1610" s="8"/>
    </row>
    <row r="1611" spans="1:34" hidden="1">
      <c r="A1611" s="171"/>
      <c r="B1611" s="8"/>
      <c r="K1611" s="190"/>
      <c r="M1611"/>
      <c r="N1611"/>
      <c r="O1611" s="192"/>
      <c r="P1611" s="192"/>
      <c r="Q1611"/>
      <c r="R1611"/>
      <c r="S1611"/>
      <c r="T1611"/>
      <c r="U1611"/>
      <c r="V1611"/>
      <c r="Y1611" s="190"/>
      <c r="AF1611" s="8"/>
      <c r="AH1611" s="8"/>
    </row>
    <row r="1612" spans="1:34" hidden="1">
      <c r="B1612" s="8"/>
      <c r="K1612" s="190"/>
      <c r="M1612"/>
      <c r="N1612"/>
      <c r="O1612"/>
      <c r="P1612"/>
      <c r="Q1612"/>
      <c r="R1612"/>
      <c r="S1612"/>
      <c r="T1612" s="1"/>
      <c r="U1612"/>
      <c r="V1612"/>
      <c r="Y1612" s="190"/>
      <c r="AF1612" s="8"/>
      <c r="AH1612" s="8"/>
    </row>
    <row r="1613" spans="1:34" hidden="1">
      <c r="B1613" s="8"/>
      <c r="K1613" s="190"/>
      <c r="M1613"/>
      <c r="N1613"/>
      <c r="O1613"/>
      <c r="P1613"/>
      <c r="Q1613"/>
      <c r="R1613"/>
      <c r="S1613"/>
      <c r="T1613" s="1"/>
      <c r="U1613"/>
      <c r="V1613"/>
      <c r="Y1613" s="190"/>
      <c r="AF1613" s="8"/>
      <c r="AH1613" s="8"/>
    </row>
    <row r="1614" spans="1:34" hidden="1">
      <c r="B1614" s="8"/>
      <c r="K1614" s="190"/>
      <c r="M1614"/>
      <c r="N1614"/>
      <c r="O1614"/>
      <c r="P1614"/>
      <c r="Q1614"/>
      <c r="R1614"/>
      <c r="S1614"/>
      <c r="T1614" s="1"/>
      <c r="U1614"/>
      <c r="V1614"/>
      <c r="Y1614" s="190"/>
      <c r="AF1614" s="8"/>
      <c r="AH1614" s="8"/>
    </row>
    <row r="1615" spans="1:34" hidden="1">
      <c r="B1615" s="8"/>
      <c r="K1615" s="190"/>
      <c r="M1615"/>
      <c r="N1615"/>
      <c r="O1615"/>
      <c r="P1615"/>
      <c r="Q1615"/>
      <c r="R1615"/>
      <c r="S1615"/>
      <c r="T1615" s="1"/>
      <c r="U1615"/>
      <c r="V1615"/>
      <c r="Y1615" s="190"/>
      <c r="AF1615" s="8"/>
      <c r="AH1615" s="8"/>
    </row>
    <row r="1616" spans="1:34" hidden="1">
      <c r="B1616" s="8"/>
      <c r="K1616" s="190"/>
      <c r="M1616"/>
      <c r="N1616"/>
      <c r="O1616" s="132"/>
      <c r="P1616" s="132"/>
      <c r="Q1616"/>
      <c r="R1616"/>
      <c r="S1616"/>
      <c r="T1616" s="1"/>
      <c r="U1616"/>
      <c r="V1616"/>
      <c r="Y1616" s="190"/>
      <c r="AF1616" s="8"/>
      <c r="AH1616" s="8"/>
    </row>
    <row r="1617" spans="2:34" hidden="1">
      <c r="B1617" s="8"/>
      <c r="K1617" s="190"/>
      <c r="M1617"/>
      <c r="N1617"/>
      <c r="O1617" s="192"/>
      <c r="P1617" s="192"/>
      <c r="Q1617"/>
      <c r="R1617"/>
      <c r="S1617"/>
      <c r="T1617"/>
      <c r="U1617"/>
      <c r="V1617"/>
      <c r="Y1617" s="190"/>
      <c r="AF1617" s="8"/>
      <c r="AH1617" s="8"/>
    </row>
    <row r="1618" spans="2:34" hidden="1">
      <c r="B1618" s="8"/>
      <c r="K1618" s="190"/>
      <c r="M1618"/>
      <c r="N1618"/>
      <c r="O1618" s="192"/>
      <c r="P1618" s="192"/>
      <c r="Q1618"/>
      <c r="R1618"/>
      <c r="S1618"/>
      <c r="T1618" s="1"/>
      <c r="U1618"/>
      <c r="V1618"/>
      <c r="Y1618" s="190"/>
      <c r="AF1618" s="8"/>
      <c r="AH1618" s="8"/>
    </row>
    <row r="1619" spans="2:34" hidden="1">
      <c r="B1619" s="8"/>
      <c r="K1619" s="190"/>
      <c r="M1619"/>
      <c r="N1619"/>
      <c r="O1619" s="192"/>
      <c r="P1619" s="192"/>
      <c r="Q1619"/>
      <c r="R1619"/>
      <c r="S1619"/>
      <c r="T1619" s="1"/>
      <c r="U1619"/>
      <c r="V1619"/>
      <c r="Y1619" s="190"/>
      <c r="AF1619" s="8"/>
      <c r="AH1619" s="8"/>
    </row>
    <row r="1620" spans="2:34" hidden="1">
      <c r="B1620" s="8"/>
      <c r="K1620" s="190"/>
      <c r="M1620"/>
      <c r="N1620"/>
      <c r="O1620" s="192"/>
      <c r="P1620" s="192"/>
      <c r="Q1620"/>
      <c r="R1620"/>
      <c r="S1620"/>
      <c r="T1620" s="1"/>
      <c r="U1620"/>
      <c r="V1620"/>
      <c r="Y1620" s="190"/>
      <c r="AF1620" s="8"/>
      <c r="AH1620" s="8"/>
    </row>
    <row r="1621" spans="2:34" hidden="1">
      <c r="B1621" s="8"/>
      <c r="K1621" s="190"/>
      <c r="M1621"/>
      <c r="N1621"/>
      <c r="O1621" s="192"/>
      <c r="P1621" s="192"/>
      <c r="Q1621"/>
      <c r="R1621"/>
      <c r="S1621"/>
      <c r="T1621"/>
      <c r="U1621"/>
      <c r="V1621"/>
      <c r="Y1621" s="190"/>
      <c r="AF1621" s="8"/>
      <c r="AH1621" s="8"/>
    </row>
    <row r="1622" spans="2:34" hidden="1">
      <c r="B1622" s="8"/>
      <c r="K1622" s="190"/>
      <c r="M1622"/>
      <c r="N1622"/>
      <c r="O1622"/>
      <c r="P1622"/>
      <c r="Q1622"/>
      <c r="R1622"/>
      <c r="S1622"/>
      <c r="T1622"/>
      <c r="U1622"/>
      <c r="V1622"/>
      <c r="Y1622" s="190"/>
      <c r="AF1622" s="8"/>
      <c r="AH1622" s="8"/>
    </row>
    <row r="1623" spans="2:34" hidden="1">
      <c r="B1623" s="8"/>
      <c r="K1623" s="190"/>
      <c r="M1623"/>
      <c r="N1623"/>
      <c r="O1623" s="192"/>
      <c r="P1623" s="192"/>
      <c r="Q1623"/>
      <c r="R1623"/>
      <c r="S1623"/>
      <c r="T1623"/>
      <c r="U1623"/>
      <c r="V1623"/>
      <c r="Y1623" s="190"/>
      <c r="AF1623" s="8"/>
      <c r="AH1623" s="8"/>
    </row>
    <row r="1624" spans="2:34" hidden="1">
      <c r="B1624" s="8"/>
      <c r="K1624" s="190"/>
      <c r="M1624"/>
      <c r="N1624"/>
      <c r="O1624" s="192"/>
      <c r="P1624" s="192"/>
      <c r="Q1624"/>
      <c r="R1624"/>
      <c r="S1624"/>
      <c r="T1624"/>
      <c r="U1624"/>
      <c r="V1624"/>
      <c r="Y1624" s="190"/>
      <c r="AF1624" s="8"/>
      <c r="AH1624" s="8"/>
    </row>
    <row r="1625" spans="2:34" hidden="1">
      <c r="B1625" s="8"/>
      <c r="K1625" s="190"/>
      <c r="M1625"/>
      <c r="N1625"/>
      <c r="O1625" s="192"/>
      <c r="P1625" s="192"/>
      <c r="Q1625"/>
      <c r="R1625"/>
      <c r="S1625"/>
      <c r="T1625"/>
      <c r="U1625"/>
      <c r="V1625"/>
      <c r="Y1625" s="190"/>
      <c r="AF1625" s="8"/>
      <c r="AH1625" s="8"/>
    </row>
    <row r="1626" spans="2:34" hidden="1">
      <c r="B1626" s="8"/>
      <c r="K1626" s="190"/>
      <c r="M1626"/>
      <c r="N1626"/>
      <c r="O1626" s="192"/>
      <c r="P1626" s="192"/>
      <c r="Q1626"/>
      <c r="R1626"/>
      <c r="S1626"/>
      <c r="T1626" s="1"/>
      <c r="U1626"/>
      <c r="V1626"/>
      <c r="Y1626" s="190"/>
      <c r="AF1626" s="8"/>
      <c r="AH1626" s="8"/>
    </row>
    <row r="1627" spans="2:34" hidden="1">
      <c r="B1627" s="8"/>
      <c r="K1627" s="190"/>
      <c r="M1627"/>
      <c r="N1627"/>
      <c r="O1627" s="192"/>
      <c r="P1627" s="192"/>
      <c r="Q1627"/>
      <c r="R1627"/>
      <c r="S1627"/>
      <c r="T1627" s="1"/>
      <c r="U1627"/>
      <c r="V1627"/>
      <c r="Y1627" s="190"/>
      <c r="AF1627" s="8"/>
      <c r="AH1627" s="8"/>
    </row>
    <row r="1628" spans="2:34" hidden="1">
      <c r="B1628" s="8"/>
      <c r="K1628" s="190"/>
      <c r="M1628"/>
      <c r="N1628"/>
      <c r="O1628"/>
      <c r="P1628"/>
      <c r="Q1628"/>
      <c r="R1628"/>
      <c r="S1628"/>
      <c r="T1628" s="1"/>
      <c r="U1628"/>
      <c r="V1628"/>
      <c r="Y1628" s="190"/>
      <c r="AF1628" s="8"/>
      <c r="AH1628" s="8"/>
    </row>
    <row r="1629" spans="2:34" hidden="1">
      <c r="B1629" s="8"/>
      <c r="K1629" s="190"/>
      <c r="M1629"/>
      <c r="N1629"/>
      <c r="O1629" s="192"/>
      <c r="P1629" s="192"/>
      <c r="Q1629"/>
      <c r="R1629"/>
      <c r="S1629"/>
      <c r="T1629" s="1"/>
      <c r="U1629"/>
      <c r="V1629"/>
      <c r="Y1629" s="190"/>
      <c r="AF1629" s="8"/>
      <c r="AH1629" s="8"/>
    </row>
    <row r="1630" spans="2:34" hidden="1">
      <c r="B1630" s="8"/>
      <c r="K1630" s="190"/>
      <c r="M1630"/>
      <c r="N1630"/>
      <c r="O1630" s="192"/>
      <c r="P1630" s="192"/>
      <c r="Q1630"/>
      <c r="R1630"/>
      <c r="S1630"/>
      <c r="T1630" s="1"/>
      <c r="U1630"/>
      <c r="V1630"/>
      <c r="Y1630" s="190"/>
      <c r="AF1630" s="8"/>
      <c r="AH1630" s="8"/>
    </row>
    <row r="1631" spans="2:34" hidden="1">
      <c r="B1631" s="8"/>
      <c r="K1631" s="190"/>
      <c r="M1631"/>
      <c r="N1631"/>
      <c r="O1631" s="132"/>
      <c r="P1631" s="132"/>
      <c r="Q1631"/>
      <c r="R1631"/>
      <c r="S1631"/>
      <c r="T1631" s="1"/>
      <c r="U1631"/>
      <c r="V1631"/>
      <c r="Y1631" s="190"/>
      <c r="AF1631" s="8"/>
      <c r="AH1631" s="8"/>
    </row>
    <row r="1632" spans="2:34" hidden="1">
      <c r="B1632" s="8"/>
      <c r="K1632" s="190"/>
      <c r="M1632"/>
      <c r="N1632"/>
      <c r="O1632" s="132"/>
      <c r="P1632" s="132"/>
      <c r="Q1632"/>
      <c r="R1632"/>
      <c r="S1632"/>
      <c r="T1632" s="1"/>
      <c r="U1632"/>
      <c r="V1632"/>
      <c r="Y1632" s="190"/>
      <c r="AF1632" s="8"/>
      <c r="AH1632" s="8"/>
    </row>
    <row r="1633" spans="2:34" hidden="1">
      <c r="B1633" s="8"/>
      <c r="K1633" s="190"/>
      <c r="M1633"/>
      <c r="N1633"/>
      <c r="O1633"/>
      <c r="P1633"/>
      <c r="Q1633"/>
      <c r="R1633"/>
      <c r="S1633"/>
      <c r="T1633" s="1"/>
      <c r="U1633"/>
      <c r="V1633"/>
      <c r="Y1633" s="190"/>
      <c r="AF1633" s="8"/>
      <c r="AH1633" s="8"/>
    </row>
    <row r="1634" spans="2:34" hidden="1">
      <c r="B1634" s="8"/>
      <c r="K1634" s="190"/>
      <c r="M1634"/>
      <c r="N1634"/>
      <c r="O1634" s="192"/>
      <c r="P1634" s="192"/>
      <c r="Q1634"/>
      <c r="R1634"/>
      <c r="S1634"/>
      <c r="T1634"/>
      <c r="U1634"/>
      <c r="V1634"/>
      <c r="Y1634" s="190"/>
      <c r="AF1634" s="8"/>
      <c r="AH1634" s="8"/>
    </row>
    <row r="1635" spans="2:34" hidden="1">
      <c r="B1635" s="8"/>
      <c r="K1635" s="190"/>
      <c r="M1635"/>
      <c r="N1635"/>
      <c r="O1635"/>
      <c r="P1635"/>
      <c r="Q1635"/>
      <c r="R1635"/>
      <c r="S1635"/>
      <c r="T1635"/>
      <c r="U1635"/>
      <c r="V1635"/>
      <c r="Y1635" s="190"/>
      <c r="AF1635" s="8"/>
      <c r="AH1635" s="8"/>
    </row>
    <row r="1636" spans="2:34" hidden="1">
      <c r="B1636" s="8"/>
      <c r="K1636" s="190"/>
      <c r="M1636"/>
      <c r="N1636"/>
      <c r="O1636"/>
      <c r="P1636"/>
      <c r="Q1636"/>
      <c r="R1636"/>
      <c r="S1636"/>
      <c r="T1636"/>
      <c r="U1636"/>
      <c r="V1636"/>
      <c r="Y1636" s="190"/>
      <c r="AF1636" s="8"/>
      <c r="AH1636" s="8"/>
    </row>
    <row r="1637" spans="2:34" hidden="1">
      <c r="B1637" s="8"/>
      <c r="K1637" s="190"/>
      <c r="M1637"/>
      <c r="N1637"/>
      <c r="O1637"/>
      <c r="P1637"/>
      <c r="Q1637"/>
      <c r="R1637"/>
      <c r="S1637"/>
      <c r="T1637" s="1"/>
      <c r="U1637"/>
      <c r="V1637"/>
      <c r="Y1637" s="190"/>
      <c r="AF1637" s="8"/>
      <c r="AH1637" s="8"/>
    </row>
    <row r="1638" spans="2:34" hidden="1">
      <c r="B1638" s="8"/>
      <c r="K1638" s="190"/>
      <c r="M1638"/>
      <c r="N1638"/>
      <c r="O1638" s="192"/>
      <c r="P1638" s="192"/>
      <c r="Q1638"/>
      <c r="R1638"/>
      <c r="S1638"/>
      <c r="T1638" s="1"/>
      <c r="U1638"/>
      <c r="V1638"/>
      <c r="Y1638" s="190"/>
      <c r="AF1638" s="8"/>
      <c r="AH1638" s="8"/>
    </row>
    <row r="1639" spans="2:34" hidden="1">
      <c r="B1639" s="8"/>
      <c r="K1639" s="190"/>
      <c r="M1639"/>
      <c r="N1639"/>
      <c r="O1639" s="192"/>
      <c r="P1639" s="192"/>
      <c r="Q1639"/>
      <c r="R1639"/>
      <c r="S1639"/>
      <c r="T1639" s="1"/>
      <c r="U1639"/>
      <c r="V1639"/>
      <c r="Y1639" s="190"/>
      <c r="AF1639" s="8"/>
      <c r="AH1639" s="8"/>
    </row>
    <row r="1640" spans="2:34" hidden="1">
      <c r="B1640" s="8"/>
      <c r="K1640" s="190"/>
      <c r="M1640"/>
      <c r="N1640"/>
      <c r="O1640" s="192"/>
      <c r="P1640" s="192"/>
      <c r="Q1640"/>
      <c r="R1640"/>
      <c r="S1640"/>
      <c r="T1640" s="1"/>
      <c r="U1640"/>
      <c r="V1640"/>
      <c r="Y1640" s="190"/>
      <c r="AF1640" s="8"/>
      <c r="AH1640" s="8"/>
    </row>
    <row r="1641" spans="2:34" hidden="1">
      <c r="B1641" s="8"/>
      <c r="K1641" s="190"/>
      <c r="M1641"/>
      <c r="N1641"/>
      <c r="O1641" s="192"/>
      <c r="P1641" s="192"/>
      <c r="Q1641"/>
      <c r="R1641"/>
      <c r="S1641"/>
      <c r="T1641" s="1"/>
      <c r="U1641"/>
      <c r="V1641"/>
      <c r="Y1641" s="190"/>
      <c r="AF1641" s="8"/>
      <c r="AH1641" s="8"/>
    </row>
    <row r="1642" spans="2:34" hidden="1">
      <c r="B1642" s="8"/>
      <c r="K1642" s="190"/>
      <c r="M1642"/>
      <c r="N1642"/>
      <c r="O1642" s="132"/>
      <c r="P1642" s="132"/>
      <c r="Q1642"/>
      <c r="R1642"/>
      <c r="S1642"/>
      <c r="T1642" s="1"/>
      <c r="U1642"/>
      <c r="V1642"/>
      <c r="Y1642" s="190"/>
      <c r="AF1642" s="8"/>
      <c r="AH1642" s="8"/>
    </row>
    <row r="1643" spans="2:34" hidden="1">
      <c r="B1643" s="8"/>
      <c r="K1643" s="190"/>
      <c r="M1643"/>
      <c r="N1643"/>
      <c r="O1643"/>
      <c r="P1643"/>
      <c r="Q1643"/>
      <c r="R1643"/>
      <c r="S1643"/>
      <c r="T1643"/>
      <c r="U1643"/>
      <c r="V1643"/>
      <c r="Y1643" s="190"/>
      <c r="AF1643" s="8"/>
      <c r="AH1643" s="8"/>
    </row>
    <row r="1644" spans="2:34" hidden="1">
      <c r="B1644" s="8"/>
      <c r="K1644" s="190"/>
      <c r="M1644"/>
      <c r="N1644"/>
      <c r="O1644" s="192"/>
      <c r="P1644" s="192"/>
      <c r="Q1644"/>
      <c r="R1644"/>
      <c r="S1644"/>
      <c r="T1644"/>
      <c r="U1644"/>
      <c r="V1644"/>
      <c r="Y1644" s="190"/>
      <c r="AF1644" s="8"/>
      <c r="AH1644" s="8"/>
    </row>
    <row r="1645" spans="2:34" hidden="1">
      <c r="B1645" s="8"/>
      <c r="K1645" s="190"/>
      <c r="M1645"/>
      <c r="N1645"/>
      <c r="O1645" s="192"/>
      <c r="P1645" s="192"/>
      <c r="Q1645"/>
      <c r="R1645"/>
      <c r="S1645"/>
      <c r="T1645" s="1"/>
      <c r="U1645"/>
      <c r="V1645"/>
      <c r="Y1645" s="190"/>
      <c r="AF1645" s="8"/>
      <c r="AH1645" s="8"/>
    </row>
    <row r="1646" spans="2:34" hidden="1">
      <c r="B1646" s="8"/>
      <c r="K1646" s="190"/>
      <c r="M1646"/>
      <c r="N1646"/>
      <c r="O1646"/>
      <c r="P1646"/>
      <c r="Q1646"/>
      <c r="R1646"/>
      <c r="S1646"/>
      <c r="T1646" s="1"/>
      <c r="U1646"/>
      <c r="V1646"/>
      <c r="Y1646" s="190"/>
      <c r="AF1646" s="8"/>
      <c r="AH1646" s="8"/>
    </row>
    <row r="1647" spans="2:34" hidden="1">
      <c r="B1647" s="8"/>
      <c r="K1647" s="190"/>
      <c r="M1647"/>
      <c r="N1647"/>
      <c r="O1647"/>
      <c r="P1647"/>
      <c r="Q1647"/>
      <c r="R1647"/>
      <c r="S1647"/>
      <c r="T1647"/>
      <c r="U1647"/>
      <c r="V1647"/>
      <c r="Y1647" s="190"/>
      <c r="AF1647" s="8"/>
      <c r="AH1647" s="8"/>
    </row>
    <row r="1648" spans="2:34" hidden="1">
      <c r="B1648" s="8"/>
      <c r="K1648" s="190"/>
      <c r="M1648"/>
      <c r="N1648"/>
      <c r="O1648" s="192"/>
      <c r="P1648" s="192"/>
      <c r="Q1648"/>
      <c r="R1648"/>
      <c r="S1648"/>
      <c r="T1648"/>
      <c r="U1648"/>
      <c r="V1648"/>
      <c r="Y1648" s="190"/>
      <c r="AF1648" s="8"/>
      <c r="AH1648" s="8"/>
    </row>
    <row r="1649" spans="2:34" hidden="1">
      <c r="B1649" s="8"/>
      <c r="K1649" s="190"/>
      <c r="M1649"/>
      <c r="N1649"/>
      <c r="O1649"/>
      <c r="P1649"/>
      <c r="Q1649"/>
      <c r="R1649"/>
      <c r="S1649"/>
      <c r="T1649"/>
      <c r="U1649"/>
      <c r="V1649"/>
      <c r="Y1649" s="190"/>
      <c r="AF1649" s="8"/>
      <c r="AH1649" s="8"/>
    </row>
    <row r="1650" spans="2:34" hidden="1">
      <c r="B1650" s="8"/>
      <c r="K1650" s="190"/>
      <c r="M1650"/>
      <c r="N1650"/>
      <c r="O1650"/>
      <c r="P1650"/>
      <c r="Q1650"/>
      <c r="R1650"/>
      <c r="S1650"/>
      <c r="T1650"/>
      <c r="U1650"/>
      <c r="V1650"/>
      <c r="Y1650" s="190"/>
      <c r="AF1650" s="8"/>
      <c r="AH1650" s="8"/>
    </row>
    <row r="1651" spans="2:34" hidden="1">
      <c r="B1651" s="8"/>
      <c r="K1651" s="190"/>
      <c r="M1651"/>
      <c r="N1651"/>
      <c r="O1651"/>
      <c r="P1651"/>
      <c r="Q1651"/>
      <c r="R1651"/>
      <c r="S1651"/>
      <c r="T1651"/>
      <c r="U1651"/>
      <c r="V1651"/>
      <c r="Y1651" s="190"/>
      <c r="AF1651" s="8"/>
      <c r="AH1651" s="8"/>
    </row>
    <row r="1652" spans="2:34" hidden="1">
      <c r="B1652" s="8"/>
      <c r="K1652" s="190"/>
      <c r="M1652"/>
      <c r="N1652"/>
      <c r="O1652" s="192"/>
      <c r="P1652" s="192"/>
      <c r="Q1652"/>
      <c r="R1652"/>
      <c r="S1652"/>
      <c r="T1652" s="1"/>
      <c r="U1652"/>
      <c r="V1652"/>
      <c r="Y1652" s="190"/>
      <c r="AF1652" s="8"/>
      <c r="AH1652" s="8"/>
    </row>
    <row r="1653" spans="2:34" hidden="1">
      <c r="B1653" s="8"/>
      <c r="K1653" s="190"/>
      <c r="M1653"/>
      <c r="N1653"/>
      <c r="O1653" s="192"/>
      <c r="P1653" s="192"/>
      <c r="Q1653"/>
      <c r="R1653"/>
      <c r="S1653"/>
      <c r="T1653" s="1"/>
      <c r="U1653"/>
      <c r="V1653"/>
      <c r="Y1653" s="190"/>
      <c r="AF1653" s="8"/>
      <c r="AH1653" s="8"/>
    </row>
    <row r="1654" spans="2:34" hidden="1">
      <c r="B1654" s="8"/>
      <c r="K1654" s="190"/>
      <c r="M1654"/>
      <c r="N1654"/>
      <c r="O1654"/>
      <c r="P1654"/>
      <c r="Q1654"/>
      <c r="R1654"/>
      <c r="S1654"/>
      <c r="T1654" s="1"/>
      <c r="U1654"/>
      <c r="V1654"/>
      <c r="Y1654" s="190"/>
      <c r="AF1654" s="8"/>
      <c r="AH1654" s="8"/>
    </row>
    <row r="1655" spans="2:34" hidden="1">
      <c r="B1655" s="8"/>
      <c r="K1655" s="190"/>
      <c r="M1655"/>
      <c r="N1655"/>
      <c r="O1655"/>
      <c r="P1655"/>
      <c r="Q1655"/>
      <c r="R1655"/>
      <c r="S1655"/>
      <c r="T1655"/>
      <c r="U1655"/>
      <c r="V1655"/>
      <c r="Y1655" s="190"/>
      <c r="AF1655" s="8"/>
      <c r="AH1655" s="8"/>
    </row>
    <row r="1656" spans="2:34" hidden="1">
      <c r="B1656" s="8"/>
      <c r="K1656" s="190"/>
      <c r="M1656"/>
      <c r="N1656"/>
      <c r="O1656"/>
      <c r="P1656"/>
      <c r="Q1656"/>
      <c r="R1656"/>
      <c r="S1656"/>
      <c r="T1656"/>
      <c r="U1656"/>
      <c r="V1656"/>
      <c r="Y1656" s="190"/>
      <c r="AF1656" s="8"/>
      <c r="AH1656" s="8"/>
    </row>
    <row r="1657" spans="2:34" hidden="1">
      <c r="B1657" s="8"/>
      <c r="K1657" s="190"/>
      <c r="M1657"/>
      <c r="N1657"/>
      <c r="O1657"/>
      <c r="P1657"/>
      <c r="Q1657"/>
      <c r="R1657"/>
      <c r="S1657"/>
      <c r="T1657"/>
      <c r="U1657"/>
      <c r="V1657"/>
      <c r="Y1657" s="190"/>
      <c r="AF1657" s="8"/>
      <c r="AH1657" s="8"/>
    </row>
    <row r="1658" spans="2:34" hidden="1">
      <c r="B1658" s="8"/>
      <c r="K1658" s="190"/>
      <c r="M1658"/>
      <c r="N1658"/>
      <c r="O1658"/>
      <c r="P1658"/>
      <c r="Q1658"/>
      <c r="R1658"/>
      <c r="S1658"/>
      <c r="T1658"/>
      <c r="U1658"/>
      <c r="V1658"/>
      <c r="Y1658" s="190"/>
      <c r="AF1658" s="8"/>
      <c r="AH1658" s="8"/>
    </row>
    <row r="1659" spans="2:34" hidden="1">
      <c r="B1659" s="8"/>
      <c r="K1659" s="190"/>
      <c r="M1659"/>
      <c r="N1659"/>
      <c r="O1659" s="132"/>
      <c r="P1659" s="132"/>
      <c r="Q1659"/>
      <c r="R1659"/>
      <c r="S1659"/>
      <c r="T1659" s="1"/>
      <c r="U1659"/>
      <c r="V1659"/>
      <c r="Y1659" s="190"/>
      <c r="AF1659" s="8"/>
      <c r="AH1659" s="8"/>
    </row>
    <row r="1660" spans="2:34" hidden="1">
      <c r="B1660" s="8"/>
      <c r="K1660" s="190"/>
      <c r="M1660"/>
      <c r="N1660"/>
      <c r="O1660" s="132"/>
      <c r="P1660" s="132"/>
      <c r="Q1660"/>
      <c r="R1660"/>
      <c r="S1660"/>
      <c r="T1660" s="1"/>
      <c r="U1660"/>
      <c r="V1660"/>
      <c r="Y1660" s="190"/>
      <c r="AF1660" s="8"/>
      <c r="AH1660" s="8"/>
    </row>
    <row r="1661" spans="2:34" hidden="1">
      <c r="B1661" s="8"/>
      <c r="K1661" s="190"/>
      <c r="M1661"/>
      <c r="N1661"/>
      <c r="O1661" s="132"/>
      <c r="P1661" s="132"/>
      <c r="Q1661"/>
      <c r="R1661"/>
      <c r="S1661"/>
      <c r="T1661" s="1"/>
      <c r="U1661"/>
      <c r="V1661"/>
      <c r="Y1661" s="190"/>
      <c r="AF1661" s="8"/>
      <c r="AH1661" s="8"/>
    </row>
    <row r="1662" spans="2:34" hidden="1">
      <c r="B1662" s="8"/>
      <c r="K1662" s="190"/>
      <c r="M1662"/>
      <c r="N1662"/>
      <c r="O1662" s="192"/>
      <c r="P1662" s="192"/>
      <c r="Q1662"/>
      <c r="R1662"/>
      <c r="S1662"/>
      <c r="T1662" s="1"/>
      <c r="U1662"/>
      <c r="V1662"/>
      <c r="Y1662" s="190"/>
      <c r="AF1662" s="8"/>
      <c r="AH1662" s="8"/>
    </row>
    <row r="1663" spans="2:34" hidden="1">
      <c r="B1663" s="8"/>
      <c r="K1663" s="190"/>
      <c r="M1663"/>
      <c r="N1663"/>
      <c r="O1663"/>
      <c r="P1663"/>
      <c r="Q1663"/>
      <c r="R1663"/>
      <c r="S1663"/>
      <c r="T1663"/>
      <c r="U1663"/>
      <c r="V1663"/>
      <c r="Y1663" s="190"/>
      <c r="AF1663" s="8"/>
      <c r="AH1663" s="8"/>
    </row>
    <row r="1664" spans="2:34" hidden="1">
      <c r="B1664" s="8"/>
      <c r="K1664" s="190"/>
      <c r="M1664"/>
      <c r="N1664"/>
      <c r="O1664"/>
      <c r="P1664"/>
      <c r="Q1664"/>
      <c r="R1664"/>
      <c r="S1664"/>
      <c r="T1664"/>
      <c r="U1664"/>
      <c r="V1664"/>
      <c r="Y1664" s="190"/>
      <c r="AF1664" s="8"/>
      <c r="AH1664" s="8"/>
    </row>
    <row r="1665" spans="2:34" hidden="1">
      <c r="B1665" s="8"/>
      <c r="K1665" s="190"/>
      <c r="M1665"/>
      <c r="N1665"/>
      <c r="O1665" s="192"/>
      <c r="P1665" s="192"/>
      <c r="Q1665"/>
      <c r="R1665"/>
      <c r="S1665"/>
      <c r="T1665" s="1"/>
      <c r="U1665"/>
      <c r="V1665"/>
      <c r="Y1665" s="190"/>
      <c r="AF1665" s="8"/>
      <c r="AH1665" s="8"/>
    </row>
    <row r="1666" spans="2:34" hidden="1">
      <c r="B1666" s="8"/>
      <c r="K1666" s="190"/>
      <c r="M1666"/>
      <c r="N1666"/>
      <c r="O1666" s="192"/>
      <c r="P1666" s="192"/>
      <c r="Q1666"/>
      <c r="R1666"/>
      <c r="S1666"/>
      <c r="T1666" s="1"/>
      <c r="U1666"/>
      <c r="V1666"/>
      <c r="Y1666" s="190"/>
      <c r="AF1666" s="8"/>
      <c r="AH1666" s="8"/>
    </row>
    <row r="1667" spans="2:34" hidden="1">
      <c r="B1667" s="8"/>
      <c r="J1667" s="190"/>
      <c r="K1667" s="190"/>
      <c r="M1667"/>
      <c r="N1667"/>
      <c r="O1667" s="192"/>
      <c r="P1667" s="192"/>
      <c r="Q1667"/>
      <c r="R1667"/>
      <c r="S1667"/>
      <c r="T1667" s="1"/>
      <c r="U1667"/>
      <c r="V1667"/>
      <c r="Y1667" s="190"/>
      <c r="AF1667" s="8"/>
      <c r="AH1667" s="8"/>
    </row>
    <row r="1668" spans="2:34" hidden="1">
      <c r="B1668" s="8"/>
      <c r="K1668" s="190"/>
      <c r="M1668"/>
      <c r="N1668"/>
      <c r="O1668" s="192"/>
      <c r="P1668" s="192"/>
      <c r="Q1668"/>
      <c r="R1668"/>
      <c r="S1668"/>
      <c r="T1668"/>
      <c r="U1668"/>
      <c r="V1668"/>
      <c r="Y1668" s="190"/>
      <c r="AF1668" s="8"/>
      <c r="AH1668" s="8"/>
    </row>
    <row r="1669" spans="2:34" hidden="1">
      <c r="B1669" s="8"/>
      <c r="K1669" s="190"/>
      <c r="M1669"/>
      <c r="N1669"/>
      <c r="O1669" s="192"/>
      <c r="P1669" s="192"/>
      <c r="Q1669"/>
      <c r="R1669"/>
      <c r="S1669"/>
      <c r="T1669" s="1"/>
      <c r="U1669"/>
      <c r="V1669"/>
      <c r="Y1669" s="190"/>
      <c r="AF1669" s="8"/>
      <c r="AH1669" s="8"/>
    </row>
    <row r="1670" spans="2:34" hidden="1">
      <c r="B1670" s="8"/>
      <c r="K1670" s="190"/>
      <c r="M1670"/>
      <c r="N1670"/>
      <c r="O1670" s="192"/>
      <c r="P1670" s="192"/>
      <c r="Q1670"/>
      <c r="R1670"/>
      <c r="S1670"/>
      <c r="T1670" s="1"/>
      <c r="U1670"/>
      <c r="V1670"/>
      <c r="Y1670" s="190"/>
      <c r="AF1670" s="8"/>
      <c r="AH1670" s="8"/>
    </row>
    <row r="1671" spans="2:34" hidden="1">
      <c r="B1671" s="8"/>
      <c r="K1671" s="190"/>
      <c r="M1671"/>
      <c r="N1671"/>
      <c r="O1671" s="192"/>
      <c r="P1671" s="192"/>
      <c r="Q1671"/>
      <c r="R1671"/>
      <c r="S1671"/>
      <c r="T1671" s="1"/>
      <c r="U1671"/>
      <c r="V1671"/>
      <c r="Y1671" s="190"/>
      <c r="AF1671" s="8"/>
      <c r="AH1671" s="8"/>
    </row>
    <row r="1672" spans="2:34" hidden="1">
      <c r="B1672" s="8"/>
      <c r="K1672" s="190"/>
      <c r="M1672"/>
      <c r="N1672"/>
      <c r="O1672" s="192"/>
      <c r="P1672" s="192"/>
      <c r="Q1672"/>
      <c r="R1672"/>
      <c r="S1672"/>
      <c r="T1672" s="1"/>
      <c r="U1672"/>
      <c r="V1672"/>
      <c r="Y1672" s="190"/>
      <c r="AF1672" s="8"/>
      <c r="AH1672" s="8"/>
    </row>
    <row r="1673" spans="2:34" hidden="1">
      <c r="B1673" s="8"/>
      <c r="K1673" s="190"/>
      <c r="M1673"/>
      <c r="N1673"/>
      <c r="O1673" s="192"/>
      <c r="P1673" s="192"/>
      <c r="Q1673"/>
      <c r="R1673"/>
      <c r="S1673"/>
      <c r="T1673" s="1"/>
      <c r="U1673"/>
      <c r="V1673"/>
      <c r="Y1673" s="190"/>
      <c r="AF1673" s="8"/>
      <c r="AH1673" s="8"/>
    </row>
    <row r="1674" spans="2:34" hidden="1">
      <c r="B1674" s="8"/>
      <c r="K1674" s="190"/>
      <c r="M1674"/>
      <c r="N1674"/>
      <c r="O1674" s="192"/>
      <c r="P1674" s="192"/>
      <c r="Q1674"/>
      <c r="R1674"/>
      <c r="S1674"/>
      <c r="T1674" s="1"/>
      <c r="U1674"/>
      <c r="V1674"/>
      <c r="Y1674" s="190"/>
      <c r="AF1674" s="8"/>
      <c r="AH1674" s="8"/>
    </row>
    <row r="1675" spans="2:34" hidden="1">
      <c r="B1675" s="8"/>
      <c r="K1675" s="190"/>
      <c r="M1675"/>
      <c r="N1675"/>
      <c r="O1675" s="192"/>
      <c r="P1675" s="192"/>
      <c r="Q1675"/>
      <c r="R1675"/>
      <c r="S1675"/>
      <c r="T1675" s="1"/>
      <c r="U1675"/>
      <c r="V1675"/>
      <c r="Y1675" s="190"/>
      <c r="AF1675" s="8"/>
      <c r="AH1675" s="8"/>
    </row>
    <row r="1676" spans="2:34" hidden="1">
      <c r="B1676" s="8"/>
      <c r="K1676" s="190"/>
      <c r="M1676"/>
      <c r="N1676"/>
      <c r="O1676" s="192"/>
      <c r="P1676" s="192"/>
      <c r="Q1676"/>
      <c r="R1676"/>
      <c r="S1676"/>
      <c r="T1676" s="1"/>
      <c r="U1676"/>
      <c r="V1676"/>
      <c r="Y1676" s="190"/>
      <c r="AF1676" s="8"/>
      <c r="AH1676" s="8"/>
    </row>
    <row r="1677" spans="2:34" hidden="1">
      <c r="B1677" s="8"/>
      <c r="K1677" s="190"/>
      <c r="M1677"/>
      <c r="N1677"/>
      <c r="O1677"/>
      <c r="P1677"/>
      <c r="Q1677"/>
      <c r="R1677"/>
      <c r="S1677"/>
      <c r="T1677"/>
      <c r="U1677"/>
      <c r="V1677"/>
      <c r="Y1677" s="190"/>
      <c r="AF1677" s="8"/>
      <c r="AH1677" s="8"/>
    </row>
    <row r="1678" spans="2:34" hidden="1">
      <c r="B1678" s="8"/>
      <c r="K1678" s="190"/>
      <c r="M1678"/>
      <c r="N1678"/>
      <c r="O1678"/>
      <c r="P1678"/>
      <c r="Q1678"/>
      <c r="R1678"/>
      <c r="S1678"/>
      <c r="T1678"/>
      <c r="U1678"/>
      <c r="V1678"/>
      <c r="Y1678" s="190"/>
      <c r="AF1678" s="8"/>
      <c r="AH1678" s="8"/>
    </row>
    <row r="1679" spans="2:34" hidden="1">
      <c r="B1679" s="8"/>
      <c r="K1679" s="190"/>
      <c r="M1679"/>
      <c r="N1679"/>
      <c r="O1679"/>
      <c r="P1679"/>
      <c r="Q1679"/>
      <c r="R1679"/>
      <c r="S1679"/>
      <c r="T1679"/>
      <c r="U1679"/>
      <c r="V1679"/>
      <c r="Y1679" s="190"/>
      <c r="AF1679" s="8"/>
      <c r="AH1679" s="8"/>
    </row>
    <row r="1680" spans="2:34" hidden="1">
      <c r="B1680" s="8"/>
      <c r="K1680" s="190"/>
      <c r="M1680"/>
      <c r="N1680"/>
      <c r="O1680"/>
      <c r="P1680"/>
      <c r="Q1680"/>
      <c r="R1680"/>
      <c r="S1680"/>
      <c r="T1680"/>
      <c r="U1680"/>
      <c r="V1680"/>
      <c r="Y1680" s="190"/>
      <c r="AF1680" s="8"/>
      <c r="AH1680" s="8"/>
    </row>
    <row r="1681" spans="2:34" hidden="1">
      <c r="B1681" s="8"/>
      <c r="K1681" s="190"/>
      <c r="M1681"/>
      <c r="N1681"/>
      <c r="O1681"/>
      <c r="P1681"/>
      <c r="Q1681"/>
      <c r="R1681"/>
      <c r="S1681"/>
      <c r="T1681"/>
      <c r="U1681"/>
      <c r="V1681"/>
      <c r="Y1681" s="190"/>
      <c r="AF1681" s="8"/>
      <c r="AH1681" s="8"/>
    </row>
    <row r="1682" spans="2:34" hidden="1">
      <c r="B1682" s="8"/>
      <c r="K1682" s="190"/>
      <c r="M1682"/>
      <c r="N1682"/>
      <c r="O1682" s="132"/>
      <c r="P1682" s="132"/>
      <c r="Q1682"/>
      <c r="R1682"/>
      <c r="S1682"/>
      <c r="T1682" s="1"/>
      <c r="U1682"/>
      <c r="V1682"/>
      <c r="Y1682" s="190"/>
      <c r="AF1682" s="8"/>
      <c r="AH1682" s="8"/>
    </row>
    <row r="1683" spans="2:34" hidden="1">
      <c r="B1683" s="8"/>
      <c r="K1683" s="190"/>
      <c r="M1683"/>
      <c r="N1683"/>
      <c r="O1683" s="132"/>
      <c r="P1683" s="132"/>
      <c r="Q1683"/>
      <c r="R1683"/>
      <c r="S1683"/>
      <c r="T1683" s="1"/>
      <c r="U1683"/>
      <c r="V1683"/>
      <c r="Y1683" s="190"/>
      <c r="AF1683" s="8"/>
      <c r="AH1683" s="8"/>
    </row>
    <row r="1684" spans="2:34" hidden="1">
      <c r="B1684" s="8"/>
      <c r="K1684" s="190"/>
      <c r="M1684"/>
      <c r="N1684"/>
      <c r="O1684" s="132"/>
      <c r="P1684" s="132"/>
      <c r="Q1684"/>
      <c r="R1684"/>
      <c r="S1684"/>
      <c r="T1684" s="1"/>
      <c r="U1684"/>
      <c r="V1684"/>
      <c r="Y1684" s="190"/>
      <c r="AF1684" s="8"/>
      <c r="AH1684" s="8"/>
    </row>
    <row r="1685" spans="2:34" hidden="1">
      <c r="B1685" s="8"/>
      <c r="K1685" s="190"/>
      <c r="M1685"/>
      <c r="N1685"/>
      <c r="O1685" s="132"/>
      <c r="P1685" s="132"/>
      <c r="Q1685"/>
      <c r="R1685"/>
      <c r="S1685"/>
      <c r="T1685" s="1"/>
      <c r="U1685"/>
      <c r="V1685"/>
      <c r="Y1685" s="190"/>
      <c r="AF1685" s="8"/>
      <c r="AH1685" s="8"/>
    </row>
    <row r="1686" spans="2:34" hidden="1">
      <c r="B1686" s="8"/>
      <c r="K1686" s="190"/>
      <c r="M1686"/>
      <c r="N1686"/>
      <c r="O1686" s="132"/>
      <c r="P1686" s="132"/>
      <c r="Q1686"/>
      <c r="R1686"/>
      <c r="S1686"/>
      <c r="T1686" s="1"/>
      <c r="U1686"/>
      <c r="V1686"/>
      <c r="Y1686" s="190"/>
      <c r="AF1686" s="8"/>
      <c r="AH1686" s="8"/>
    </row>
    <row r="1687" spans="2:34" hidden="1">
      <c r="B1687" s="8"/>
      <c r="K1687" s="190"/>
      <c r="M1687"/>
      <c r="N1687"/>
      <c r="O1687" s="132"/>
      <c r="P1687" s="132"/>
      <c r="Q1687"/>
      <c r="R1687"/>
      <c r="S1687"/>
      <c r="T1687" s="1"/>
      <c r="U1687"/>
      <c r="V1687"/>
      <c r="Y1687" s="190"/>
      <c r="AF1687" s="8"/>
      <c r="AH1687" s="8"/>
    </row>
    <row r="1688" spans="2:34" hidden="1">
      <c r="B1688" s="8"/>
      <c r="K1688" s="190"/>
      <c r="M1688"/>
      <c r="N1688"/>
      <c r="O1688" s="132"/>
      <c r="P1688" s="132"/>
      <c r="Q1688"/>
      <c r="R1688"/>
      <c r="S1688"/>
      <c r="T1688" s="1"/>
      <c r="U1688"/>
      <c r="V1688"/>
      <c r="Y1688" s="190"/>
      <c r="AF1688" s="8"/>
      <c r="AH1688" s="8"/>
    </row>
    <row r="1689" spans="2:34" hidden="1">
      <c r="B1689" s="8"/>
      <c r="K1689" s="190"/>
      <c r="M1689"/>
      <c r="N1689"/>
      <c r="O1689" s="132"/>
      <c r="P1689" s="132"/>
      <c r="Q1689"/>
      <c r="R1689"/>
      <c r="S1689"/>
      <c r="T1689" s="1"/>
      <c r="U1689"/>
      <c r="V1689"/>
      <c r="Y1689" s="190"/>
      <c r="AF1689" s="8"/>
      <c r="AH1689" s="8"/>
    </row>
    <row r="1690" spans="2:34" hidden="1">
      <c r="B1690" s="8"/>
      <c r="K1690" s="190"/>
      <c r="M1690"/>
      <c r="N1690"/>
      <c r="O1690" s="132"/>
      <c r="P1690" s="132"/>
      <c r="Q1690"/>
      <c r="R1690"/>
      <c r="S1690"/>
      <c r="T1690" s="1"/>
      <c r="U1690"/>
      <c r="V1690"/>
      <c r="Y1690" s="190"/>
      <c r="AF1690" s="8"/>
      <c r="AH1690" s="8"/>
    </row>
    <row r="1691" spans="2:34" hidden="1">
      <c r="B1691" s="8"/>
      <c r="K1691" s="190"/>
      <c r="M1691"/>
      <c r="N1691"/>
      <c r="O1691" s="132"/>
      <c r="P1691" s="132"/>
      <c r="Q1691"/>
      <c r="R1691"/>
      <c r="S1691"/>
      <c r="T1691" s="1"/>
      <c r="U1691"/>
      <c r="V1691"/>
      <c r="Y1691" s="190"/>
      <c r="AF1691" s="8"/>
      <c r="AH1691" s="8"/>
    </row>
    <row r="1692" spans="2:34" hidden="1">
      <c r="B1692" s="8"/>
      <c r="K1692" s="190"/>
      <c r="M1692"/>
      <c r="N1692"/>
      <c r="O1692" s="192"/>
      <c r="P1692" s="192"/>
      <c r="Q1692"/>
      <c r="R1692"/>
      <c r="S1692"/>
      <c r="T1692" s="1"/>
      <c r="U1692"/>
      <c r="V1692"/>
      <c r="Y1692" s="190"/>
      <c r="AF1692" s="8"/>
      <c r="AH1692" s="8"/>
    </row>
    <row r="1693" spans="2:34" hidden="1">
      <c r="B1693" s="8"/>
      <c r="K1693" s="190"/>
      <c r="M1693"/>
      <c r="N1693"/>
      <c r="O1693" s="192"/>
      <c r="P1693" s="192"/>
      <c r="Q1693"/>
      <c r="R1693"/>
      <c r="S1693"/>
      <c r="T1693" s="1"/>
      <c r="U1693"/>
      <c r="V1693"/>
      <c r="Y1693" s="190"/>
      <c r="AF1693" s="8"/>
      <c r="AH1693" s="8"/>
    </row>
    <row r="1694" spans="2:34" hidden="1">
      <c r="B1694" s="8"/>
      <c r="K1694" s="190"/>
      <c r="M1694"/>
      <c r="N1694"/>
      <c r="O1694" s="192"/>
      <c r="P1694" s="192"/>
      <c r="Q1694"/>
      <c r="R1694"/>
      <c r="S1694"/>
      <c r="T1694" s="1"/>
      <c r="U1694"/>
      <c r="V1694"/>
      <c r="Y1694" s="190"/>
      <c r="AF1694" s="8"/>
      <c r="AH1694" s="8"/>
    </row>
    <row r="1695" spans="2:34" hidden="1">
      <c r="B1695" s="8"/>
      <c r="K1695" s="190"/>
      <c r="M1695"/>
      <c r="N1695"/>
      <c r="O1695" s="192"/>
      <c r="P1695" s="192"/>
      <c r="Q1695"/>
      <c r="R1695"/>
      <c r="S1695"/>
      <c r="T1695" s="1"/>
      <c r="U1695"/>
      <c r="V1695"/>
      <c r="Y1695" s="190"/>
      <c r="AF1695" s="8"/>
      <c r="AH1695" s="8"/>
    </row>
    <row r="1696" spans="2:34" hidden="1">
      <c r="B1696" s="8"/>
      <c r="K1696" s="190"/>
      <c r="M1696"/>
      <c r="N1696"/>
      <c r="O1696" s="192"/>
      <c r="P1696" s="192"/>
      <c r="Q1696"/>
      <c r="R1696"/>
      <c r="S1696"/>
      <c r="T1696" s="1"/>
      <c r="U1696"/>
      <c r="V1696"/>
      <c r="Y1696" s="190"/>
      <c r="AF1696" s="8"/>
      <c r="AH1696" s="8"/>
    </row>
    <row r="1697" spans="2:34" hidden="1">
      <c r="B1697" s="8"/>
      <c r="K1697" s="190"/>
      <c r="M1697"/>
      <c r="N1697"/>
      <c r="O1697" s="192"/>
      <c r="P1697" s="192"/>
      <c r="Q1697"/>
      <c r="R1697"/>
      <c r="S1697"/>
      <c r="T1697" s="1"/>
      <c r="U1697"/>
      <c r="V1697"/>
      <c r="Y1697" s="190"/>
      <c r="AF1697" s="8"/>
      <c r="AH1697" s="8"/>
    </row>
    <row r="1698" spans="2:34" hidden="1">
      <c r="B1698" s="8"/>
      <c r="K1698" s="190"/>
      <c r="M1698"/>
      <c r="N1698"/>
      <c r="O1698" s="192"/>
      <c r="P1698" s="192"/>
      <c r="Q1698"/>
      <c r="R1698"/>
      <c r="S1698"/>
      <c r="T1698" s="1"/>
      <c r="U1698"/>
      <c r="V1698"/>
      <c r="Y1698" s="190"/>
      <c r="AF1698" s="8"/>
      <c r="AH1698" s="8"/>
    </row>
    <row r="1699" spans="2:34" hidden="1">
      <c r="B1699" s="8"/>
      <c r="K1699" s="190"/>
      <c r="M1699"/>
      <c r="N1699"/>
      <c r="O1699" s="192"/>
      <c r="P1699" s="192"/>
      <c r="Q1699"/>
      <c r="R1699"/>
      <c r="S1699"/>
      <c r="T1699" s="1"/>
      <c r="U1699"/>
      <c r="V1699"/>
      <c r="Y1699" s="190"/>
      <c r="AF1699" s="8"/>
      <c r="AH1699" s="8"/>
    </row>
    <row r="1700" spans="2:34" hidden="1">
      <c r="B1700" s="8"/>
      <c r="K1700" s="190"/>
      <c r="M1700"/>
      <c r="N1700"/>
      <c r="O1700" s="192"/>
      <c r="P1700" s="192"/>
      <c r="Q1700"/>
      <c r="R1700"/>
      <c r="S1700"/>
      <c r="T1700" s="1"/>
      <c r="U1700"/>
      <c r="V1700"/>
      <c r="Y1700" s="190"/>
      <c r="AF1700" s="8"/>
      <c r="AH1700" s="8"/>
    </row>
    <row r="1701" spans="2:34" hidden="1">
      <c r="B1701" s="8"/>
      <c r="K1701" s="190"/>
      <c r="M1701"/>
      <c r="N1701"/>
      <c r="O1701" s="192"/>
      <c r="P1701" s="192"/>
      <c r="Q1701"/>
      <c r="R1701"/>
      <c r="S1701"/>
      <c r="T1701" s="1"/>
      <c r="U1701"/>
      <c r="V1701"/>
      <c r="Y1701" s="190"/>
      <c r="AF1701" s="8"/>
      <c r="AH1701" s="8"/>
    </row>
    <row r="1702" spans="2:34" hidden="1">
      <c r="B1702" s="8"/>
      <c r="K1702" s="190"/>
      <c r="M1702"/>
      <c r="N1702"/>
      <c r="O1702" s="192"/>
      <c r="P1702" s="192"/>
      <c r="Q1702"/>
      <c r="R1702"/>
      <c r="S1702"/>
      <c r="T1702" s="1"/>
      <c r="U1702"/>
      <c r="V1702"/>
      <c r="Y1702" s="190"/>
      <c r="AF1702" s="8"/>
      <c r="AH1702" s="8"/>
    </row>
    <row r="1703" spans="2:34" hidden="1">
      <c r="B1703" s="8"/>
      <c r="J1703" s="190"/>
      <c r="K1703" s="190"/>
      <c r="M1703"/>
      <c r="N1703"/>
      <c r="O1703" s="192"/>
      <c r="P1703" s="192"/>
      <c r="Q1703"/>
      <c r="R1703"/>
      <c r="S1703"/>
      <c r="T1703" s="1"/>
      <c r="U1703"/>
      <c r="V1703"/>
      <c r="Y1703" s="190"/>
      <c r="AF1703" s="8"/>
      <c r="AH1703" s="8"/>
    </row>
    <row r="1704" spans="2:34" hidden="1">
      <c r="B1704" s="8"/>
      <c r="K1704" s="190"/>
      <c r="M1704"/>
      <c r="N1704"/>
      <c r="O1704" s="192"/>
      <c r="P1704" s="192"/>
      <c r="Q1704"/>
      <c r="R1704"/>
      <c r="S1704"/>
      <c r="T1704" s="1"/>
      <c r="U1704"/>
      <c r="V1704"/>
      <c r="Y1704" s="190"/>
      <c r="AF1704" s="8"/>
      <c r="AH1704" s="8"/>
    </row>
    <row r="1705" spans="2:34" hidden="1">
      <c r="B1705" s="8"/>
      <c r="J1705" s="190"/>
      <c r="K1705" s="190"/>
      <c r="M1705"/>
      <c r="N1705"/>
      <c r="O1705" s="192"/>
      <c r="P1705" s="192"/>
      <c r="Q1705"/>
      <c r="R1705"/>
      <c r="S1705"/>
      <c r="T1705" s="1"/>
      <c r="U1705"/>
      <c r="V1705"/>
      <c r="Y1705" s="190"/>
      <c r="AF1705" s="8"/>
      <c r="AH1705" s="8"/>
    </row>
    <row r="1706" spans="2:34" hidden="1">
      <c r="B1706" s="8"/>
      <c r="K1706" s="190"/>
      <c r="M1706"/>
      <c r="N1706"/>
      <c r="O1706" s="192"/>
      <c r="P1706" s="192"/>
      <c r="Q1706"/>
      <c r="R1706"/>
      <c r="S1706"/>
      <c r="T1706" s="1"/>
      <c r="U1706"/>
      <c r="V1706"/>
      <c r="Y1706" s="190"/>
      <c r="AF1706" s="8"/>
      <c r="AH1706" s="8"/>
    </row>
    <row r="1707" spans="2:34" hidden="1">
      <c r="B1707" s="8"/>
      <c r="K1707" s="190"/>
      <c r="M1707"/>
      <c r="N1707"/>
      <c r="O1707" s="192"/>
      <c r="P1707" s="192"/>
      <c r="Q1707"/>
      <c r="R1707"/>
      <c r="S1707"/>
      <c r="T1707" s="1"/>
      <c r="U1707"/>
      <c r="V1707"/>
      <c r="Y1707" s="190"/>
      <c r="AF1707" s="8"/>
      <c r="AH1707" s="8"/>
    </row>
    <row r="1708" spans="2:34" hidden="1">
      <c r="B1708" s="8"/>
      <c r="K1708" s="190"/>
      <c r="M1708"/>
      <c r="N1708"/>
      <c r="O1708" s="192"/>
      <c r="P1708" s="192"/>
      <c r="Q1708"/>
      <c r="R1708"/>
      <c r="S1708"/>
      <c r="T1708" s="1"/>
      <c r="U1708"/>
      <c r="V1708"/>
      <c r="Y1708" s="190"/>
      <c r="AF1708" s="8"/>
      <c r="AH1708" s="8"/>
    </row>
    <row r="1709" spans="2:34" hidden="1">
      <c r="B1709" s="8"/>
      <c r="K1709" s="190"/>
      <c r="M1709"/>
      <c r="N1709"/>
      <c r="O1709" s="192"/>
      <c r="P1709" s="192"/>
      <c r="Q1709"/>
      <c r="R1709"/>
      <c r="S1709"/>
      <c r="T1709" s="1"/>
      <c r="U1709"/>
      <c r="V1709"/>
      <c r="Y1709" s="190"/>
      <c r="AF1709" s="8"/>
      <c r="AH1709" s="8"/>
    </row>
    <row r="1710" spans="2:34" hidden="1">
      <c r="B1710" s="8"/>
      <c r="K1710" s="190"/>
      <c r="M1710"/>
      <c r="N1710"/>
      <c r="O1710" s="192"/>
      <c r="P1710" s="192"/>
      <c r="Q1710"/>
      <c r="R1710"/>
      <c r="S1710"/>
      <c r="T1710" s="1"/>
      <c r="U1710"/>
      <c r="V1710"/>
      <c r="Y1710" s="190"/>
      <c r="AF1710" s="8"/>
      <c r="AH1710" s="8"/>
    </row>
    <row r="1711" spans="2:34" hidden="1">
      <c r="B1711" s="8"/>
      <c r="K1711" s="190"/>
      <c r="M1711"/>
      <c r="N1711"/>
      <c r="O1711" s="192"/>
      <c r="P1711" s="192"/>
      <c r="Q1711"/>
      <c r="R1711"/>
      <c r="S1711"/>
      <c r="T1711" s="1"/>
      <c r="U1711"/>
      <c r="V1711"/>
      <c r="Y1711" s="190"/>
      <c r="AF1711" s="8"/>
      <c r="AH1711" s="8"/>
    </row>
    <row r="1712" spans="2:34" hidden="1">
      <c r="B1712" s="8"/>
      <c r="K1712" s="190"/>
      <c r="M1712"/>
      <c r="N1712"/>
      <c r="O1712" s="192"/>
      <c r="P1712" s="192"/>
      <c r="Q1712"/>
      <c r="R1712"/>
      <c r="S1712"/>
      <c r="T1712" s="1"/>
      <c r="U1712"/>
      <c r="V1712"/>
      <c r="Y1712" s="190"/>
      <c r="AF1712" s="8"/>
      <c r="AH1712" s="8"/>
    </row>
    <row r="1713" spans="2:34" hidden="1">
      <c r="B1713" s="8"/>
      <c r="K1713" s="190"/>
      <c r="M1713"/>
      <c r="N1713"/>
      <c r="O1713"/>
      <c r="P1713"/>
      <c r="Q1713"/>
      <c r="R1713"/>
      <c r="S1713"/>
      <c r="T1713"/>
      <c r="U1713"/>
      <c r="V1713"/>
      <c r="Y1713" s="190"/>
      <c r="AF1713" s="8"/>
      <c r="AH1713" s="8"/>
    </row>
    <row r="1714" spans="2:34" hidden="1">
      <c r="B1714" s="8"/>
      <c r="K1714" s="190"/>
      <c r="M1714"/>
      <c r="N1714"/>
      <c r="O1714" s="192"/>
      <c r="P1714" s="192"/>
      <c r="Q1714"/>
      <c r="R1714"/>
      <c r="S1714"/>
      <c r="T1714"/>
      <c r="U1714"/>
      <c r="V1714"/>
      <c r="Y1714" s="190"/>
      <c r="AF1714" s="8"/>
      <c r="AH1714" s="8"/>
    </row>
    <row r="1715" spans="2:34" hidden="1">
      <c r="B1715" s="8"/>
      <c r="K1715" s="190"/>
      <c r="M1715"/>
      <c r="N1715"/>
      <c r="O1715" s="192"/>
      <c r="P1715" s="192"/>
      <c r="Q1715"/>
      <c r="R1715"/>
      <c r="S1715"/>
      <c r="T1715"/>
      <c r="U1715"/>
      <c r="V1715"/>
      <c r="Y1715" s="190"/>
      <c r="AF1715" s="8"/>
      <c r="AH1715" s="8"/>
    </row>
    <row r="1716" spans="2:34" hidden="1">
      <c r="B1716" s="8"/>
      <c r="K1716" s="190"/>
      <c r="M1716"/>
      <c r="N1716"/>
      <c r="O1716" s="192"/>
      <c r="P1716" s="192"/>
      <c r="Q1716"/>
      <c r="R1716"/>
      <c r="S1716"/>
      <c r="T1716" s="1"/>
      <c r="U1716"/>
      <c r="V1716"/>
      <c r="X1716" s="1"/>
      <c r="Y1716" s="190"/>
      <c r="AA1716" s="192"/>
      <c r="AB1716" s="192"/>
      <c r="AE1716" s="8"/>
      <c r="AF1716" s="8"/>
      <c r="AH1716" s="8"/>
    </row>
    <row r="1717" spans="2:34" hidden="1">
      <c r="B1717" s="8"/>
      <c r="K1717" s="190"/>
      <c r="M1717"/>
      <c r="N1717"/>
      <c r="O1717" s="192"/>
      <c r="P1717" s="192"/>
      <c r="Q1717"/>
      <c r="R1717"/>
      <c r="S1717"/>
      <c r="T1717" s="1"/>
      <c r="U1717"/>
      <c r="V1717"/>
      <c r="X1717" s="1"/>
      <c r="Y1717" s="190"/>
      <c r="AA1717" s="192"/>
      <c r="AB1717" s="192"/>
      <c r="AE1717" s="8"/>
      <c r="AF1717" s="8"/>
      <c r="AH1717" s="8"/>
    </row>
    <row r="1718" spans="2:34" hidden="1">
      <c r="B1718" s="8"/>
      <c r="K1718" s="190"/>
      <c r="M1718"/>
      <c r="N1718"/>
      <c r="O1718" s="192"/>
      <c r="P1718" s="192"/>
      <c r="Q1718"/>
      <c r="R1718"/>
      <c r="S1718"/>
      <c r="T1718" s="1"/>
      <c r="U1718"/>
      <c r="V1718"/>
      <c r="Y1718" s="190"/>
      <c r="AF1718" s="8"/>
      <c r="AH1718" s="8"/>
    </row>
    <row r="1719" spans="2:34" hidden="1">
      <c r="B1719" s="8"/>
      <c r="K1719" s="190"/>
      <c r="M1719"/>
      <c r="N1719"/>
      <c r="O1719" s="192"/>
      <c r="P1719" s="192"/>
      <c r="Q1719"/>
      <c r="R1719"/>
      <c r="S1719"/>
      <c r="T1719" s="1"/>
      <c r="U1719"/>
      <c r="V1719"/>
      <c r="Y1719" s="190"/>
      <c r="AF1719" s="8"/>
      <c r="AH1719" s="8"/>
    </row>
    <row r="1720" spans="2:34" hidden="1">
      <c r="B1720" s="8"/>
      <c r="K1720" s="190"/>
      <c r="M1720"/>
      <c r="N1720"/>
      <c r="O1720" s="192"/>
      <c r="P1720" s="192"/>
      <c r="Q1720"/>
      <c r="R1720"/>
      <c r="S1720"/>
      <c r="T1720" s="1"/>
      <c r="U1720"/>
      <c r="V1720"/>
      <c r="Y1720" s="190"/>
      <c r="AF1720" s="8"/>
      <c r="AH1720" s="8"/>
    </row>
    <row r="1721" spans="2:34" hidden="1">
      <c r="B1721" s="8"/>
      <c r="K1721" s="190"/>
      <c r="M1721"/>
      <c r="N1721"/>
      <c r="O1721" s="192"/>
      <c r="P1721" s="192"/>
      <c r="Q1721"/>
      <c r="R1721"/>
      <c r="S1721"/>
      <c r="T1721" s="1"/>
      <c r="U1721"/>
      <c r="V1721"/>
      <c r="Y1721" s="190"/>
      <c r="AF1721" s="8"/>
      <c r="AH1721" s="8"/>
    </row>
    <row r="1722" spans="2:34" hidden="1">
      <c r="B1722" s="8"/>
      <c r="K1722" s="190"/>
      <c r="M1722"/>
      <c r="N1722"/>
      <c r="O1722" s="132"/>
      <c r="P1722" s="132"/>
      <c r="Q1722"/>
      <c r="R1722"/>
      <c r="S1722"/>
      <c r="T1722"/>
      <c r="U1722"/>
      <c r="V1722"/>
      <c r="Y1722" s="190"/>
      <c r="AF1722" s="8"/>
      <c r="AH1722" s="8"/>
    </row>
    <row r="1723" spans="2:34" hidden="1">
      <c r="B1723" s="8"/>
      <c r="K1723" s="190"/>
      <c r="M1723"/>
      <c r="N1723"/>
      <c r="O1723" s="132"/>
      <c r="P1723" s="132"/>
      <c r="Q1723"/>
      <c r="R1723"/>
      <c r="S1723"/>
      <c r="T1723"/>
      <c r="U1723"/>
      <c r="V1723"/>
      <c r="Y1723" s="190"/>
      <c r="AF1723" s="8"/>
      <c r="AH1723" s="8"/>
    </row>
    <row r="1724" spans="2:34" hidden="1">
      <c r="B1724" s="8"/>
      <c r="K1724" s="190"/>
      <c r="M1724"/>
      <c r="N1724"/>
      <c r="O1724" s="192"/>
      <c r="P1724" s="192"/>
      <c r="Q1724"/>
      <c r="R1724"/>
      <c r="S1724"/>
      <c r="T1724" s="1"/>
      <c r="U1724"/>
      <c r="V1724"/>
      <c r="Y1724" s="190"/>
      <c r="AF1724" s="8"/>
      <c r="AH1724" s="8"/>
    </row>
    <row r="1725" spans="2:34" hidden="1">
      <c r="B1725" s="8"/>
      <c r="K1725" s="190"/>
      <c r="M1725"/>
      <c r="N1725"/>
      <c r="O1725" s="192"/>
      <c r="P1725" s="192"/>
      <c r="Q1725"/>
      <c r="R1725"/>
      <c r="S1725"/>
      <c r="T1725" s="1"/>
      <c r="U1725"/>
      <c r="V1725"/>
      <c r="Y1725" s="190"/>
      <c r="AF1725" s="8"/>
      <c r="AH1725" s="8"/>
    </row>
    <row r="1726" spans="2:34" hidden="1">
      <c r="B1726" s="8"/>
      <c r="K1726" s="190"/>
      <c r="M1726"/>
      <c r="N1726"/>
      <c r="O1726" s="132"/>
      <c r="P1726" s="132"/>
      <c r="Q1726"/>
      <c r="R1726"/>
      <c r="S1726"/>
      <c r="T1726"/>
      <c r="U1726"/>
      <c r="V1726"/>
      <c r="Y1726" s="190"/>
      <c r="AF1726" s="8"/>
      <c r="AH1726" s="8"/>
    </row>
    <row r="1727" spans="2:34" hidden="1">
      <c r="B1727" s="8"/>
      <c r="K1727" s="190"/>
      <c r="M1727"/>
      <c r="N1727"/>
      <c r="O1727"/>
      <c r="P1727"/>
      <c r="Q1727"/>
      <c r="R1727"/>
      <c r="S1727"/>
      <c r="T1727" s="1"/>
      <c r="U1727"/>
      <c r="V1727"/>
      <c r="Y1727" s="190"/>
      <c r="AF1727" s="8"/>
      <c r="AH1727" s="8"/>
    </row>
    <row r="1728" spans="2:34" hidden="1">
      <c r="B1728" s="8"/>
      <c r="K1728" s="190"/>
      <c r="M1728"/>
      <c r="N1728"/>
      <c r="O1728"/>
      <c r="P1728"/>
      <c r="Q1728"/>
      <c r="R1728"/>
      <c r="S1728"/>
      <c r="T1728" s="1"/>
      <c r="U1728"/>
      <c r="V1728"/>
      <c r="Y1728" s="190"/>
      <c r="AF1728" s="8"/>
      <c r="AH1728" s="8"/>
    </row>
    <row r="1729" spans="2:34" hidden="1">
      <c r="B1729" s="8"/>
      <c r="K1729" s="190"/>
      <c r="M1729"/>
      <c r="N1729"/>
      <c r="O1729"/>
      <c r="P1729"/>
      <c r="Q1729"/>
      <c r="R1729"/>
      <c r="S1729"/>
      <c r="T1729" s="1"/>
      <c r="U1729"/>
      <c r="V1729"/>
      <c r="Y1729" s="190"/>
      <c r="AF1729" s="8"/>
      <c r="AH1729" s="8"/>
    </row>
    <row r="1730" spans="2:34" hidden="1">
      <c r="B1730" s="8"/>
      <c r="K1730" s="190"/>
      <c r="M1730"/>
      <c r="N1730"/>
      <c r="O1730"/>
      <c r="P1730"/>
      <c r="Q1730"/>
      <c r="R1730"/>
      <c r="S1730"/>
      <c r="T1730" s="1"/>
      <c r="U1730"/>
      <c r="V1730"/>
      <c r="Y1730" s="190"/>
      <c r="AF1730" s="8"/>
      <c r="AH1730" s="8"/>
    </row>
    <row r="1731" spans="2:34" hidden="1">
      <c r="B1731" s="8"/>
      <c r="K1731" s="190"/>
      <c r="M1731"/>
      <c r="N1731"/>
      <c r="O1731"/>
      <c r="P1731"/>
      <c r="Q1731"/>
      <c r="R1731"/>
      <c r="S1731"/>
      <c r="T1731" s="1"/>
      <c r="U1731"/>
      <c r="V1731"/>
      <c r="Y1731" s="190"/>
      <c r="AF1731" s="8"/>
      <c r="AH1731" s="8"/>
    </row>
    <row r="1732" spans="2:34" hidden="1">
      <c r="B1732" s="8"/>
      <c r="K1732" s="190"/>
      <c r="M1732"/>
      <c r="N1732"/>
      <c r="O1732" s="132"/>
      <c r="P1732" s="132"/>
      <c r="Q1732"/>
      <c r="R1732"/>
      <c r="S1732"/>
      <c r="T1732" s="1"/>
      <c r="U1732"/>
      <c r="V1732"/>
      <c r="Y1732" s="190"/>
      <c r="AF1732" s="8"/>
      <c r="AH1732" s="8"/>
    </row>
    <row r="1733" spans="2:34" hidden="1">
      <c r="B1733" s="8"/>
      <c r="K1733" s="190"/>
      <c r="M1733"/>
      <c r="N1733"/>
      <c r="O1733"/>
      <c r="P1733"/>
      <c r="Q1733"/>
      <c r="R1733"/>
      <c r="S1733"/>
      <c r="T1733"/>
      <c r="U1733"/>
      <c r="V1733"/>
      <c r="Y1733" s="190"/>
      <c r="AF1733" s="8"/>
      <c r="AH1733" s="8"/>
    </row>
    <row r="1734" spans="2:34" hidden="1">
      <c r="B1734" s="8"/>
      <c r="K1734" s="190"/>
      <c r="M1734"/>
      <c r="N1734"/>
      <c r="O1734" s="192"/>
      <c r="P1734" s="192"/>
      <c r="Q1734"/>
      <c r="R1734"/>
      <c r="S1734"/>
      <c r="T1734" s="1"/>
      <c r="U1734"/>
      <c r="V1734"/>
      <c r="Y1734" s="190"/>
      <c r="AF1734" s="8"/>
      <c r="AH1734" s="8"/>
    </row>
    <row r="1735" spans="2:34" hidden="1">
      <c r="B1735" s="8"/>
      <c r="K1735" s="190"/>
      <c r="M1735"/>
      <c r="N1735"/>
      <c r="O1735" s="192"/>
      <c r="P1735" s="192"/>
      <c r="Q1735"/>
      <c r="R1735"/>
      <c r="S1735"/>
      <c r="T1735" s="1"/>
      <c r="U1735"/>
      <c r="V1735"/>
      <c r="Y1735" s="190"/>
      <c r="AF1735" s="8"/>
      <c r="AH1735" s="8"/>
    </row>
    <row r="1736" spans="2:34" hidden="1">
      <c r="B1736" s="8"/>
      <c r="K1736" s="190"/>
      <c r="M1736"/>
      <c r="N1736"/>
      <c r="O1736" s="192"/>
      <c r="P1736" s="192"/>
      <c r="Q1736"/>
      <c r="R1736"/>
      <c r="S1736"/>
      <c r="T1736" s="1"/>
      <c r="U1736"/>
      <c r="V1736"/>
      <c r="X1736" s="1"/>
      <c r="AA1736" s="192"/>
      <c r="AB1736" s="192"/>
      <c r="AE1736" s="8"/>
      <c r="AF1736" s="8"/>
      <c r="AH1736" s="8"/>
    </row>
    <row r="1737" spans="2:34" hidden="1">
      <c r="B1737" s="8"/>
      <c r="K1737" s="190"/>
      <c r="M1737"/>
      <c r="N1737"/>
      <c r="O1737" s="132"/>
      <c r="P1737" s="132"/>
      <c r="Q1737"/>
      <c r="R1737"/>
      <c r="S1737"/>
      <c r="T1737" s="1"/>
      <c r="U1737"/>
      <c r="V1737"/>
      <c r="Y1737" s="190"/>
      <c r="AF1737" s="8"/>
      <c r="AH1737" s="8"/>
    </row>
    <row r="1738" spans="2:34" hidden="1">
      <c r="B1738" s="8"/>
      <c r="K1738" s="190"/>
      <c r="M1738"/>
      <c r="N1738"/>
      <c r="O1738" s="132"/>
      <c r="P1738" s="132"/>
      <c r="Q1738"/>
      <c r="R1738"/>
      <c r="S1738"/>
      <c r="T1738" s="1"/>
      <c r="U1738"/>
      <c r="V1738"/>
      <c r="Y1738" s="190"/>
      <c r="AF1738" s="8"/>
      <c r="AH1738" s="8"/>
    </row>
    <row r="1739" spans="2:34" hidden="1">
      <c r="B1739" s="8"/>
      <c r="J1739" s="190"/>
      <c r="K1739" s="190"/>
      <c r="M1739"/>
      <c r="N1739"/>
      <c r="O1739" s="132"/>
      <c r="P1739" s="132"/>
      <c r="Q1739"/>
      <c r="R1739"/>
      <c r="S1739"/>
      <c r="T1739" s="1"/>
      <c r="U1739"/>
      <c r="V1739"/>
      <c r="Y1739" s="190"/>
      <c r="AF1739" s="8"/>
      <c r="AH1739" s="8"/>
    </row>
    <row r="1740" spans="2:34" hidden="1">
      <c r="B1740" s="8"/>
      <c r="K1740" s="190"/>
      <c r="M1740"/>
      <c r="N1740"/>
      <c r="O1740" s="132"/>
      <c r="P1740" s="132"/>
      <c r="Q1740"/>
      <c r="R1740"/>
      <c r="S1740"/>
      <c r="T1740" s="1"/>
      <c r="U1740"/>
      <c r="V1740"/>
      <c r="Y1740" s="190"/>
      <c r="AF1740" s="8"/>
      <c r="AH1740" s="8"/>
    </row>
    <row r="1741" spans="2:34" hidden="1">
      <c r="B1741" s="8"/>
      <c r="K1741" s="190"/>
      <c r="M1741"/>
      <c r="N1741"/>
      <c r="O1741"/>
      <c r="P1741"/>
      <c r="Q1741"/>
      <c r="R1741"/>
      <c r="S1741"/>
      <c r="T1741" s="1"/>
      <c r="U1741"/>
      <c r="V1741"/>
      <c r="Y1741" s="190"/>
      <c r="AF1741" s="8"/>
      <c r="AH1741" s="8"/>
    </row>
    <row r="1742" spans="2:34" hidden="1">
      <c r="B1742" s="8"/>
      <c r="K1742" s="190"/>
      <c r="M1742"/>
      <c r="N1742"/>
      <c r="O1742"/>
      <c r="P1742"/>
      <c r="Q1742"/>
      <c r="R1742"/>
      <c r="S1742"/>
      <c r="T1742" s="1"/>
      <c r="U1742"/>
      <c r="V1742"/>
      <c r="Y1742" s="190"/>
      <c r="AF1742" s="8"/>
      <c r="AH1742" s="8"/>
    </row>
    <row r="1743" spans="2:34" hidden="1">
      <c r="B1743" s="8"/>
      <c r="K1743" s="190"/>
      <c r="M1743"/>
      <c r="N1743"/>
      <c r="O1743" s="192"/>
      <c r="P1743" s="192"/>
      <c r="Q1743"/>
      <c r="R1743"/>
      <c r="S1743"/>
      <c r="T1743" s="1"/>
      <c r="U1743"/>
      <c r="V1743"/>
      <c r="Y1743" s="190"/>
      <c r="AF1743" s="8"/>
      <c r="AH1743" s="8"/>
    </row>
    <row r="1744" spans="2:34" hidden="1">
      <c r="B1744" s="8"/>
      <c r="K1744" s="190"/>
      <c r="M1744"/>
      <c r="N1744"/>
      <c r="O1744" s="192"/>
      <c r="P1744" s="192"/>
      <c r="Q1744"/>
      <c r="R1744"/>
      <c r="S1744"/>
      <c r="T1744" s="1"/>
      <c r="U1744"/>
      <c r="V1744"/>
      <c r="Y1744" s="190"/>
      <c r="AF1744" s="8"/>
      <c r="AH1744" s="8"/>
    </row>
    <row r="1745" spans="2:34" hidden="1">
      <c r="B1745" s="8"/>
      <c r="K1745" s="190"/>
      <c r="M1745"/>
      <c r="N1745"/>
      <c r="O1745" s="192"/>
      <c r="P1745" s="192"/>
      <c r="Q1745"/>
      <c r="R1745"/>
      <c r="S1745"/>
      <c r="T1745" s="1"/>
      <c r="U1745"/>
      <c r="V1745"/>
      <c r="Y1745" s="190"/>
      <c r="AF1745" s="8"/>
      <c r="AH1745" s="8"/>
    </row>
    <row r="1746" spans="2:34" hidden="1">
      <c r="B1746" s="8"/>
      <c r="K1746" s="190"/>
      <c r="M1746"/>
      <c r="N1746"/>
      <c r="O1746" s="192"/>
      <c r="P1746" s="192"/>
      <c r="Q1746"/>
      <c r="R1746"/>
      <c r="S1746"/>
      <c r="T1746" s="1"/>
      <c r="U1746"/>
      <c r="V1746"/>
      <c r="Y1746" s="190"/>
      <c r="AF1746" s="8"/>
      <c r="AH1746" s="8"/>
    </row>
    <row r="1747" spans="2:34" hidden="1">
      <c r="B1747" s="8"/>
      <c r="K1747" s="190"/>
      <c r="M1747"/>
      <c r="N1747"/>
      <c r="O1747" s="192"/>
      <c r="P1747" s="192"/>
      <c r="Q1747"/>
      <c r="R1747"/>
      <c r="S1747"/>
      <c r="T1747" s="1"/>
      <c r="U1747"/>
      <c r="V1747"/>
      <c r="Y1747" s="190"/>
      <c r="AF1747" s="8"/>
      <c r="AH1747" s="8"/>
    </row>
    <row r="1748" spans="2:34" hidden="1">
      <c r="B1748" s="8"/>
      <c r="K1748" s="190"/>
      <c r="M1748"/>
      <c r="N1748"/>
      <c r="O1748" s="192"/>
      <c r="P1748" s="192"/>
      <c r="Q1748"/>
      <c r="R1748"/>
      <c r="S1748"/>
      <c r="T1748" s="1"/>
      <c r="U1748"/>
      <c r="V1748"/>
      <c r="Y1748" s="190"/>
      <c r="AF1748" s="8"/>
      <c r="AH1748" s="8"/>
    </row>
    <row r="1749" spans="2:34" hidden="1">
      <c r="B1749" s="8"/>
      <c r="K1749" s="190"/>
      <c r="M1749"/>
      <c r="N1749"/>
      <c r="O1749" s="192"/>
      <c r="P1749" s="192"/>
      <c r="Q1749"/>
      <c r="R1749"/>
      <c r="S1749"/>
      <c r="T1749" s="1"/>
      <c r="U1749"/>
      <c r="V1749"/>
      <c r="Y1749" s="190"/>
      <c r="AF1749" s="8"/>
      <c r="AH1749" s="8"/>
    </row>
    <row r="1750" spans="2:34" hidden="1">
      <c r="B1750" s="8"/>
      <c r="K1750" s="190"/>
      <c r="M1750"/>
      <c r="N1750"/>
      <c r="O1750" s="192"/>
      <c r="P1750" s="192"/>
      <c r="Q1750"/>
      <c r="R1750"/>
      <c r="S1750"/>
      <c r="T1750" s="1"/>
      <c r="U1750"/>
      <c r="V1750"/>
      <c r="Y1750" s="190"/>
      <c r="AF1750" s="8"/>
      <c r="AH1750" s="8"/>
    </row>
    <row r="1751" spans="2:34" hidden="1">
      <c r="B1751" s="8"/>
      <c r="K1751" s="194"/>
      <c r="M1751"/>
      <c r="N1751"/>
      <c r="O1751" s="132"/>
      <c r="P1751" s="132"/>
      <c r="Q1751"/>
      <c r="R1751"/>
      <c r="S1751"/>
      <c r="T1751" s="1"/>
      <c r="U1751"/>
      <c r="V1751"/>
      <c r="Z1751" s="11"/>
    </row>
    <row r="1752" spans="2:34" hidden="1">
      <c r="B1752" s="8"/>
      <c r="K1752" s="194"/>
      <c r="M1752"/>
      <c r="N1752"/>
      <c r="O1752"/>
      <c r="P1752"/>
      <c r="Q1752"/>
      <c r="R1752"/>
      <c r="S1752"/>
      <c r="T1752" s="1"/>
      <c r="U1752"/>
      <c r="V1752"/>
      <c r="Z1752" s="11"/>
    </row>
    <row r="1753" spans="2:34" hidden="1">
      <c r="B1753" s="8"/>
      <c r="K1753" s="194"/>
      <c r="M1753"/>
      <c r="N1753"/>
      <c r="O1753"/>
      <c r="P1753"/>
      <c r="Q1753"/>
      <c r="R1753"/>
      <c r="S1753"/>
      <c r="T1753" s="1"/>
      <c r="U1753"/>
      <c r="V1753"/>
      <c r="Z1753" s="11"/>
    </row>
    <row r="1754" spans="2:34" hidden="1">
      <c r="B1754" s="8"/>
      <c r="K1754" s="194"/>
      <c r="M1754"/>
      <c r="N1754"/>
      <c r="O1754"/>
      <c r="P1754"/>
      <c r="Q1754"/>
      <c r="R1754"/>
      <c r="S1754"/>
      <c r="T1754" s="1"/>
      <c r="U1754"/>
      <c r="V1754"/>
      <c r="Z1754" s="11"/>
    </row>
    <row r="1755" spans="2:34" hidden="1">
      <c r="B1755" s="8"/>
      <c r="K1755" s="194"/>
      <c r="M1755"/>
      <c r="N1755"/>
      <c r="O1755"/>
      <c r="P1755"/>
      <c r="Q1755"/>
      <c r="R1755"/>
      <c r="S1755"/>
      <c r="T1755" s="1"/>
      <c r="U1755"/>
      <c r="V1755"/>
      <c r="Z1755" s="11"/>
    </row>
    <row r="1756" spans="2:34" hidden="1">
      <c r="B1756" s="8"/>
      <c r="K1756" s="194"/>
      <c r="M1756"/>
      <c r="N1756"/>
      <c r="O1756"/>
      <c r="P1756"/>
      <c r="Q1756"/>
      <c r="R1756"/>
      <c r="S1756"/>
      <c r="T1756" s="1"/>
      <c r="U1756"/>
      <c r="V1756"/>
      <c r="Z1756" s="11"/>
    </row>
    <row r="1757" spans="2:34" hidden="1">
      <c r="B1757" s="8"/>
      <c r="K1757" s="194"/>
      <c r="M1757"/>
      <c r="N1757"/>
      <c r="O1757"/>
      <c r="P1757"/>
      <c r="Q1757"/>
      <c r="R1757"/>
      <c r="S1757"/>
      <c r="T1757" s="1"/>
      <c r="U1757"/>
      <c r="V1757"/>
      <c r="Z1757" s="11"/>
    </row>
    <row r="1758" spans="2:34" hidden="1">
      <c r="B1758" s="8"/>
      <c r="K1758" s="194"/>
      <c r="M1758"/>
      <c r="N1758"/>
      <c r="O1758"/>
      <c r="P1758"/>
      <c r="Q1758"/>
      <c r="R1758"/>
      <c r="S1758"/>
      <c r="T1758" s="1"/>
      <c r="U1758"/>
      <c r="V1758"/>
      <c r="Z1758" s="11"/>
    </row>
    <row r="1759" spans="2:34" hidden="1">
      <c r="B1759" s="8"/>
      <c r="K1759" s="194"/>
      <c r="M1759"/>
      <c r="N1759"/>
      <c r="O1759"/>
      <c r="P1759"/>
      <c r="Q1759"/>
      <c r="R1759"/>
      <c r="S1759"/>
      <c r="T1759" s="1"/>
      <c r="U1759"/>
      <c r="V1759"/>
      <c r="Z1759" s="11"/>
    </row>
    <row r="1760" spans="2:34" hidden="1">
      <c r="B1760" s="8"/>
      <c r="K1760" s="194"/>
      <c r="M1760"/>
      <c r="N1760"/>
      <c r="O1760"/>
      <c r="P1760"/>
      <c r="Q1760"/>
      <c r="R1760"/>
      <c r="S1760"/>
      <c r="T1760" s="1"/>
      <c r="U1760"/>
      <c r="V1760"/>
      <c r="Z1760" s="11"/>
    </row>
    <row r="1761" spans="2:26" hidden="1">
      <c r="B1761" s="8"/>
      <c r="K1761" s="194"/>
      <c r="M1761"/>
      <c r="N1761"/>
      <c r="O1761"/>
      <c r="P1761"/>
      <c r="Q1761"/>
      <c r="R1761"/>
      <c r="S1761"/>
      <c r="T1761" s="1"/>
      <c r="U1761"/>
      <c r="V1761"/>
      <c r="Z1761" s="11"/>
    </row>
    <row r="1762" spans="2:26" hidden="1">
      <c r="B1762" s="8"/>
      <c r="K1762" s="194"/>
      <c r="M1762"/>
      <c r="N1762"/>
      <c r="O1762"/>
      <c r="P1762"/>
      <c r="Q1762"/>
      <c r="R1762"/>
      <c r="S1762"/>
      <c r="T1762" s="1"/>
      <c r="U1762"/>
      <c r="V1762"/>
      <c r="Z1762" s="11"/>
    </row>
    <row r="1763" spans="2:26" hidden="1">
      <c r="B1763" s="8"/>
      <c r="K1763" s="194"/>
      <c r="M1763"/>
      <c r="N1763"/>
      <c r="O1763"/>
      <c r="P1763"/>
      <c r="Q1763"/>
      <c r="R1763"/>
      <c r="S1763"/>
      <c r="T1763" s="1"/>
      <c r="U1763"/>
      <c r="V1763"/>
      <c r="Z1763" s="11"/>
    </row>
    <row r="1764" spans="2:26" hidden="1">
      <c r="B1764" s="8"/>
      <c r="K1764" s="194"/>
      <c r="M1764"/>
      <c r="N1764"/>
      <c r="O1764"/>
      <c r="P1764"/>
      <c r="Q1764"/>
      <c r="R1764"/>
      <c r="S1764"/>
      <c r="T1764" s="1"/>
      <c r="U1764"/>
      <c r="V1764"/>
      <c r="Z1764" s="11"/>
    </row>
    <row r="1765" spans="2:26" hidden="1">
      <c r="B1765" s="8"/>
      <c r="K1765" s="194"/>
      <c r="M1765"/>
      <c r="N1765"/>
      <c r="O1765"/>
      <c r="P1765"/>
      <c r="Q1765"/>
      <c r="R1765"/>
      <c r="S1765"/>
      <c r="T1765" s="1"/>
      <c r="U1765"/>
      <c r="V1765"/>
      <c r="Z1765" s="11"/>
    </row>
    <row r="1766" spans="2:26" hidden="1">
      <c r="B1766" s="8"/>
      <c r="K1766" s="194"/>
      <c r="M1766"/>
      <c r="N1766"/>
      <c r="O1766"/>
      <c r="P1766"/>
      <c r="Q1766"/>
      <c r="R1766"/>
      <c r="S1766"/>
      <c r="T1766" s="1"/>
      <c r="U1766"/>
      <c r="V1766"/>
      <c r="Z1766" s="11"/>
    </row>
    <row r="1767" spans="2:26" hidden="1">
      <c r="B1767" s="8"/>
      <c r="K1767" s="194"/>
      <c r="M1767"/>
      <c r="N1767"/>
      <c r="O1767"/>
      <c r="P1767"/>
      <c r="Q1767"/>
      <c r="R1767"/>
      <c r="S1767"/>
      <c r="T1767" s="1"/>
      <c r="U1767"/>
      <c r="V1767"/>
      <c r="Z1767" s="11"/>
    </row>
    <row r="1768" spans="2:26" hidden="1">
      <c r="B1768" s="8"/>
      <c r="K1768" s="194"/>
      <c r="M1768"/>
      <c r="N1768"/>
      <c r="O1768"/>
      <c r="P1768"/>
      <c r="Q1768"/>
      <c r="R1768"/>
      <c r="S1768"/>
      <c r="T1768" s="1"/>
      <c r="U1768"/>
      <c r="V1768"/>
      <c r="Z1768" s="11"/>
    </row>
    <row r="1769" spans="2:26" hidden="1">
      <c r="B1769" s="8"/>
      <c r="K1769" s="194"/>
      <c r="M1769"/>
      <c r="N1769"/>
      <c r="O1769"/>
      <c r="P1769"/>
      <c r="Q1769"/>
      <c r="R1769"/>
      <c r="S1769"/>
      <c r="T1769" s="1"/>
      <c r="U1769"/>
      <c r="V1769"/>
      <c r="Z1769" s="11"/>
    </row>
    <row r="1770" spans="2:26" hidden="1">
      <c r="B1770" s="8"/>
      <c r="K1770" s="194"/>
      <c r="M1770"/>
      <c r="N1770"/>
      <c r="O1770"/>
      <c r="P1770"/>
      <c r="Q1770"/>
      <c r="R1770"/>
      <c r="S1770"/>
      <c r="T1770" s="1"/>
      <c r="U1770"/>
      <c r="V1770"/>
      <c r="Z1770" s="11"/>
    </row>
    <row r="1771" spans="2:26" hidden="1">
      <c r="B1771" s="8"/>
      <c r="K1771" s="194"/>
      <c r="M1771"/>
      <c r="N1771"/>
      <c r="O1771"/>
      <c r="P1771"/>
      <c r="Q1771"/>
      <c r="R1771"/>
      <c r="S1771"/>
      <c r="T1771" s="1"/>
      <c r="U1771"/>
      <c r="V1771"/>
      <c r="Z1771" s="11"/>
    </row>
    <row r="1772" spans="2:26" hidden="1">
      <c r="B1772" s="8"/>
      <c r="J1772" s="194"/>
      <c r="K1772" s="194"/>
      <c r="M1772"/>
      <c r="N1772"/>
      <c r="O1772"/>
      <c r="P1772"/>
      <c r="Q1772"/>
      <c r="R1772"/>
      <c r="S1772"/>
      <c r="T1772"/>
      <c r="U1772" s="194"/>
      <c r="V1772"/>
      <c r="Z1772" s="11"/>
    </row>
    <row r="1773" spans="2:26" hidden="1">
      <c r="B1773" s="8"/>
      <c r="K1773" s="194"/>
      <c r="M1773"/>
      <c r="N1773"/>
      <c r="O1773"/>
      <c r="P1773"/>
      <c r="Q1773"/>
      <c r="R1773"/>
      <c r="S1773"/>
      <c r="T1773" s="1"/>
      <c r="U1773"/>
      <c r="V1773"/>
      <c r="Z1773" s="11"/>
    </row>
    <row r="1774" spans="2:26" hidden="1">
      <c r="B1774" s="8"/>
      <c r="K1774" s="194"/>
      <c r="M1774"/>
      <c r="N1774"/>
      <c r="O1774"/>
      <c r="P1774"/>
      <c r="Q1774"/>
      <c r="R1774"/>
      <c r="S1774"/>
      <c r="T1774" s="1"/>
      <c r="U1774"/>
      <c r="V1774"/>
      <c r="Z1774" s="11"/>
    </row>
    <row r="1775" spans="2:26" hidden="1">
      <c r="B1775" s="8"/>
      <c r="K1775" s="194"/>
      <c r="M1775"/>
      <c r="N1775"/>
      <c r="O1775"/>
      <c r="P1775"/>
      <c r="Q1775"/>
      <c r="R1775"/>
      <c r="S1775"/>
      <c r="T1775" s="1"/>
      <c r="U1775"/>
      <c r="V1775"/>
      <c r="Z1775" s="11"/>
    </row>
    <row r="1776" spans="2:26" hidden="1">
      <c r="B1776" s="8"/>
      <c r="K1776" s="194"/>
      <c r="M1776"/>
      <c r="N1776"/>
      <c r="O1776"/>
      <c r="P1776"/>
      <c r="Q1776"/>
      <c r="R1776"/>
      <c r="S1776"/>
      <c r="T1776" s="1"/>
      <c r="U1776"/>
      <c r="V1776"/>
      <c r="Z1776" s="11"/>
    </row>
    <row r="1777" spans="2:31" hidden="1">
      <c r="B1777" s="8"/>
      <c r="K1777" s="194"/>
      <c r="M1777"/>
      <c r="N1777"/>
      <c r="O1777"/>
      <c r="P1777"/>
      <c r="Q1777"/>
      <c r="R1777"/>
      <c r="S1777"/>
      <c r="T1777" s="1"/>
      <c r="U1777"/>
      <c r="V1777"/>
      <c r="Z1777" s="11"/>
    </row>
    <row r="1778" spans="2:31" hidden="1">
      <c r="B1778" s="8"/>
      <c r="K1778" s="194"/>
      <c r="M1778"/>
      <c r="N1778"/>
      <c r="O1778"/>
      <c r="P1778"/>
      <c r="Q1778"/>
      <c r="R1778"/>
      <c r="S1778"/>
      <c r="T1778" s="1"/>
      <c r="U1778"/>
      <c r="V1778"/>
      <c r="Z1778" s="11"/>
    </row>
    <row r="1779" spans="2:31" hidden="1">
      <c r="B1779" s="8"/>
      <c r="K1779" s="194"/>
      <c r="M1779"/>
      <c r="N1779"/>
      <c r="O1779"/>
      <c r="P1779"/>
      <c r="Q1779"/>
      <c r="R1779"/>
      <c r="S1779"/>
      <c r="T1779" s="1"/>
      <c r="U1779"/>
      <c r="V1779"/>
      <c r="Z1779" s="11"/>
    </row>
    <row r="1780" spans="2:31" hidden="1">
      <c r="B1780" s="8"/>
      <c r="K1780" s="194"/>
      <c r="M1780"/>
      <c r="N1780"/>
      <c r="O1780"/>
      <c r="P1780"/>
      <c r="Q1780"/>
      <c r="R1780"/>
      <c r="S1780"/>
      <c r="T1780" s="1"/>
      <c r="U1780"/>
      <c r="V1780"/>
      <c r="Z1780" s="11"/>
    </row>
    <row r="1781" spans="2:31" hidden="1">
      <c r="B1781" s="8"/>
      <c r="K1781" s="194"/>
      <c r="M1781"/>
      <c r="N1781"/>
      <c r="O1781"/>
      <c r="P1781"/>
      <c r="Q1781"/>
      <c r="R1781"/>
      <c r="S1781"/>
      <c r="T1781" s="1"/>
      <c r="U1781"/>
      <c r="V1781"/>
      <c r="Z1781" s="11"/>
    </row>
    <row r="1782" spans="2:31" hidden="1">
      <c r="B1782" s="8"/>
      <c r="K1782" s="194"/>
      <c r="M1782"/>
      <c r="N1782"/>
      <c r="O1782"/>
      <c r="P1782"/>
      <c r="Q1782"/>
      <c r="R1782"/>
      <c r="S1782"/>
      <c r="T1782" s="1"/>
      <c r="U1782"/>
      <c r="V1782"/>
      <c r="Z1782" s="11"/>
    </row>
    <row r="1783" spans="2:31" hidden="1">
      <c r="B1783" s="8"/>
      <c r="K1783" s="194"/>
      <c r="M1783"/>
      <c r="N1783"/>
      <c r="O1783"/>
      <c r="P1783"/>
      <c r="Q1783"/>
      <c r="R1783"/>
      <c r="S1783"/>
      <c r="T1783" s="1"/>
      <c r="U1783"/>
      <c r="V1783"/>
      <c r="Z1783" s="11"/>
    </row>
    <row r="1784" spans="2:31" hidden="1">
      <c r="B1784" s="8"/>
      <c r="K1784" s="194"/>
      <c r="M1784"/>
      <c r="N1784"/>
      <c r="O1784"/>
      <c r="P1784"/>
      <c r="Q1784"/>
      <c r="R1784"/>
      <c r="S1784"/>
      <c r="T1784" s="1"/>
      <c r="U1784"/>
      <c r="V1784"/>
      <c r="Z1784" s="11"/>
    </row>
    <row r="1785" spans="2:31" hidden="1">
      <c r="B1785" s="8"/>
      <c r="K1785" s="194"/>
      <c r="M1785"/>
      <c r="N1785"/>
      <c r="O1785"/>
      <c r="P1785"/>
      <c r="Q1785"/>
      <c r="R1785"/>
      <c r="S1785"/>
      <c r="T1785" s="1"/>
      <c r="U1785"/>
      <c r="V1785"/>
      <c r="Z1785" s="11"/>
    </row>
    <row r="1786" spans="2:31" hidden="1">
      <c r="B1786" s="8"/>
      <c r="K1786" s="194"/>
      <c r="M1786"/>
      <c r="N1786"/>
      <c r="O1786"/>
      <c r="P1786"/>
      <c r="Q1786"/>
      <c r="R1786"/>
      <c r="S1786"/>
      <c r="T1786" s="1"/>
      <c r="U1786"/>
      <c r="V1786"/>
      <c r="Z1786" s="11"/>
    </row>
    <row r="1787" spans="2:31" hidden="1">
      <c r="B1787" s="8"/>
      <c r="K1787" s="194"/>
      <c r="M1787"/>
      <c r="N1787"/>
      <c r="O1787"/>
      <c r="P1787"/>
      <c r="Q1787"/>
      <c r="R1787"/>
      <c r="S1787"/>
      <c r="T1787" s="1"/>
      <c r="U1787"/>
      <c r="V1787"/>
      <c r="Z1787" s="11"/>
    </row>
    <row r="1788" spans="2:31" hidden="1">
      <c r="B1788" s="8"/>
      <c r="K1788" s="194"/>
      <c r="M1788"/>
      <c r="N1788"/>
      <c r="O1788"/>
      <c r="P1788"/>
      <c r="Q1788"/>
      <c r="R1788"/>
      <c r="S1788"/>
      <c r="T1788" s="1"/>
      <c r="U1788"/>
      <c r="V1788"/>
      <c r="Z1788" s="11"/>
    </row>
    <row r="1789" spans="2:31" hidden="1">
      <c r="B1789" s="8"/>
      <c r="K1789" s="194"/>
      <c r="M1789"/>
      <c r="N1789"/>
      <c r="O1789"/>
      <c r="P1789"/>
      <c r="Q1789"/>
      <c r="R1789"/>
      <c r="S1789"/>
      <c r="T1789" s="1"/>
      <c r="U1789"/>
      <c r="V1789"/>
      <c r="Z1789" s="11"/>
    </row>
    <row r="1790" spans="2:31" hidden="1">
      <c r="B1790" s="145" t="s">
        <v>9465</v>
      </c>
      <c r="C1790" s="4" t="s">
        <v>296</v>
      </c>
      <c r="D1790" s="4"/>
      <c r="E1790" s="4"/>
      <c r="F1790" s="4"/>
      <c r="G1790" s="4" t="s">
        <v>1714</v>
      </c>
      <c r="H1790" s="4" t="s">
        <v>1715</v>
      </c>
      <c r="I1790" s="4"/>
      <c r="J1790" s="11">
        <v>2926697872</v>
      </c>
      <c r="K1790" s="192">
        <f>J1790</f>
        <v>2926697872</v>
      </c>
      <c r="O1790" s="11">
        <f>K1790</f>
        <v>2926697872</v>
      </c>
      <c r="P1790" s="11">
        <f>K1790-O1790</f>
        <v>0</v>
      </c>
      <c r="R1790" s="11" t="s">
        <v>70</v>
      </c>
      <c r="S1790" s="11" t="s">
        <v>70</v>
      </c>
      <c r="W1790" s="4" t="s">
        <v>70</v>
      </c>
      <c r="X1790" s="140">
        <v>45364</v>
      </c>
      <c r="Y1790" s="146" t="s">
        <v>1885</v>
      </c>
      <c r="Z1790" s="4" t="s">
        <v>1886</v>
      </c>
      <c r="AA1790" s="327">
        <v>2928756091</v>
      </c>
      <c r="AB1790" s="91">
        <f>O1790-AA1790</f>
        <v>-2058219</v>
      </c>
      <c r="AD1790" t="s">
        <v>1127</v>
      </c>
      <c r="AE1790" s="4" t="s">
        <v>9503</v>
      </c>
    </row>
    <row r="1793" spans="7:7">
      <c r="G1793" s="195"/>
    </row>
    <row r="1802" spans="7:7">
      <c r="G1802" s="195"/>
    </row>
  </sheetData>
  <autoFilter ref="A4:AL1790" xr:uid="{80E0823E-0137-47D5-B441-32A9E79F617E}">
    <filterColumn colId="34">
      <customFilters>
        <customFilter operator="notEqual" val=" "/>
      </customFilters>
    </filterColumn>
  </autoFilter>
  <pageMargins left="0.7" right="0.7" top="0.75" bottom="0.75" header="0.3" footer="0.3"/>
  <pageSetup paperSize="9" orientation="portrait" horizont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0B2B6E42F0CC940A59E51C6219B9E4E" ma:contentTypeVersion="15" ma:contentTypeDescription="Create a new document." ma:contentTypeScope="" ma:versionID="231a107414abda219035ca2a18c9698d">
  <xsd:schema xmlns:xsd="http://www.w3.org/2001/XMLSchema" xmlns:xs="http://www.w3.org/2001/XMLSchema" xmlns:p="http://schemas.microsoft.com/office/2006/metadata/properties" xmlns:ns2="cdf75536-95d2-4460-9505-c0feb53d4249" xmlns:ns3="cff5a086-de77-47bd-84b5-711c2f67af59" targetNamespace="http://schemas.microsoft.com/office/2006/metadata/properties" ma:root="true" ma:fieldsID="3e252f1e269b18c53dd2cfb3539ce25b" ns2:_="" ns3:_="">
    <xsd:import namespace="cdf75536-95d2-4460-9505-c0feb53d4249"/>
    <xsd:import namespace="cff5a086-de77-47bd-84b5-711c2f67af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f75536-95d2-4460-9505-c0feb53d42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ff5a086-de77-47bd-84b5-711c2f67af5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16f9d0c-b044-44d6-a91a-2995b2f1b9a7}" ma:internalName="TaxCatchAll" ma:showField="CatchAllData" ma:web="cff5a086-de77-47bd-84b5-711c2f67af5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df75536-95d2-4460-9505-c0feb53d4249">
      <Terms xmlns="http://schemas.microsoft.com/office/infopath/2007/PartnerControls"/>
    </lcf76f155ced4ddcb4097134ff3c332f>
    <TaxCatchAll xmlns="cff5a086-de77-47bd-84b5-711c2f67af59" xsi:nil="true"/>
  </documentManagement>
</p:properties>
</file>

<file path=customXml/item4.xml><?xml version="1.0" encoding="utf-8"?>
<datasnipper xmlns="http://datasnipper" workbookId="278da30b-22ea-4717-a580-9f4bd386494d" dataSnipperSheetDeleted="false" guid="f32f73a3-ff73-43a2-a0cf-3da36e11c601" revision="2">
  <settings xmlns="" guid="8123655f-de2c-4c4e-96e0-6822215fd59f">
    <setting type="boolean" value="True" name="embed-documents" guid="73560eca-63f6-4e68-b3a2-81044ff01c56"/>
  </settings>
</datasnipper>
</file>

<file path=customXml/itemProps1.xml><?xml version="1.0" encoding="utf-8"?>
<ds:datastoreItem xmlns:ds="http://schemas.openxmlformats.org/officeDocument/2006/customXml" ds:itemID="{6A02E748-122C-4066-971C-F2DF60FC1A29}">
  <ds:schemaRefs>
    <ds:schemaRef ds:uri="http://schemas.microsoft.com/sharepoint/v3/contenttype/forms"/>
  </ds:schemaRefs>
</ds:datastoreItem>
</file>

<file path=customXml/itemProps2.xml><?xml version="1.0" encoding="utf-8"?>
<ds:datastoreItem xmlns:ds="http://schemas.openxmlformats.org/officeDocument/2006/customXml" ds:itemID="{30E7BB8E-431A-4269-8954-7062F2AA9C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f75536-95d2-4460-9505-c0feb53d4249"/>
    <ds:schemaRef ds:uri="cff5a086-de77-47bd-84b5-711c2f67af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E92601-8307-44D6-B4B3-299FF909F386}">
  <ds:schemaRefs>
    <ds:schemaRef ds:uri="http://schemas.microsoft.com/office/2006/metadata/properties"/>
    <ds:schemaRef ds:uri="http://schemas.microsoft.com/office/infopath/2007/PartnerControls"/>
    <ds:schemaRef ds:uri="cdf75536-95d2-4460-9505-c0feb53d4249"/>
    <ds:schemaRef ds:uri="cff5a086-de77-47bd-84b5-711c2f67af59"/>
  </ds:schemaRefs>
</ds:datastoreItem>
</file>

<file path=customXml/itemProps4.xml><?xml version="1.0" encoding="utf-8"?>
<ds:datastoreItem xmlns:ds="http://schemas.openxmlformats.org/officeDocument/2006/customXml" ds:itemID="{96ED869D-F4A4-4C1E-B382-96082D195B0F}">
  <ds:schemaRefs>
    <ds:schemaRef ds:uri="http://datasnipper"/>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TB 31.12.2023</vt:lpstr>
      <vt:lpstr>SUMMARY CONFIRMATION</vt:lpstr>
      <vt:lpstr>Control sheet</vt:lpstr>
      <vt:lpstr>G&amp;P - PTPT</vt:lpstr>
      <vt:lpstr>DH - INVESTMENT</vt:lpstr>
      <vt:lpstr>N1 - INTERBANK &amp;TCTD</vt:lpstr>
      <vt:lpstr>N2 - DEPOSIT</vt:lpstr>
      <vt:lpstr>EH - LOAN (2)</vt:lpstr>
      <vt:lpstr>EH - LOAN</vt:lpstr>
      <vt:lpstr>RP - Related Parties</vt:lpstr>
      <vt:lpstr>'Control sheet'!Criteria</vt:lpstr>
      <vt:lpstr>'EH - LOAN'!Criteria</vt:lpstr>
      <vt:lpstr>'EH - LOAN (2)'!Criteria</vt:lpstr>
      <vt:lpstr>'N2 - DEPOSIT'!Criteria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Thu Tran Anh Vo</dc:creator>
  <cp:keywords/>
  <dc:description/>
  <cp:lastModifiedBy>Hai Quang Le</cp:lastModifiedBy>
  <cp:revision/>
  <dcterms:created xsi:type="dcterms:W3CDTF">2023-01-16T08:14:43Z</dcterms:created>
  <dcterms:modified xsi:type="dcterms:W3CDTF">2024-06-28T07:57:04Z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0x010100D0B2B6E42F0CC940A59E51C6219B9E4E</vt:lpwstr>
  </property>
  <property fmtid="{D5CDD505-2E9C-101B-9397-08002B2CF9AE}" pid="3" name="MediaServiceImageTags">
    <vt:lpwstr/>
  </property>
</Properties>
</file>